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EstaPasta_de_trabalho" defaultThemeVersion="124226"/>
  <bookViews>
    <workbookView xWindow="-120" yWindow="-120" windowWidth="19440" windowHeight="12240" activeTab="3"/>
  </bookViews>
  <sheets>
    <sheet name="Conduto em Série (Equivalente)" sheetId="11" r:id="rId1"/>
    <sheet name="Equação de bombas" sheetId="10" r:id="rId2"/>
    <sheet name=" Caso I Streeter " sheetId="9" state="hidden" r:id="rId3"/>
    <sheet name=" Caso 150 trechos" sheetId="8" r:id="rId4"/>
    <sheet name=" Tigre Otimo Modelo" sheetId="6" state="hidden" r:id="rId5"/>
    <sheet name="Momento Inercia " sheetId="14" r:id="rId6"/>
    <sheet name="Celeridade" sheetId="2" state="hidden" r:id="rId7"/>
    <sheet name="Plan1" sheetId="12" r:id="rId8"/>
    <sheet name="Plan2" sheetId="13" r:id="rId9"/>
  </sheets>
  <definedNames>
    <definedName name="_R" localSheetId="3">' Caso 150 trechos'!$AD$185</definedName>
    <definedName name="_R" localSheetId="2">' Caso I Streeter '!$AD$7</definedName>
    <definedName name="_R">' Tigre Otimo Modelo'!$AD$7</definedName>
    <definedName name="_zz1">' Caso 150 trechos'!#REF!</definedName>
    <definedName name="B" localSheetId="3">' Caso 150 trechos'!$X$185</definedName>
    <definedName name="B" localSheetId="2">' Caso I Streeter '!$X$7</definedName>
    <definedName name="B">' Tigre Otimo Modelo'!$X$7</definedName>
    <definedName name="CoefA" localSheetId="3">' Caso 150 trechos'!$A$185</definedName>
    <definedName name="CoefA" localSheetId="2">' Caso I Streeter '!$C$7</definedName>
    <definedName name="CoefA">' Tigre Otimo Modelo'!$C$7</definedName>
    <definedName name="CoefB" localSheetId="3">' Caso 150 trechos'!$B$185</definedName>
    <definedName name="CoefB" localSheetId="2">' Caso I Streeter '!$D$7</definedName>
    <definedName name="CoefB">' Tigre Otimo Modelo'!$D$7</definedName>
    <definedName name="CoefC" localSheetId="3">' Caso 150 trechos'!$C$185</definedName>
    <definedName name="CoefC" localSheetId="2">' Caso I Streeter '!$E$7</definedName>
    <definedName name="CoefC">' Tigre Otimo Modelo'!$E$7</definedName>
    <definedName name="Hm" localSheetId="3">' Caso 150 trechos'!$F$185</definedName>
    <definedName name="Hm" localSheetId="2">' Caso I Streeter '!$F$7</definedName>
    <definedName name="Hm" localSheetId="4">' Tigre Otimo Modelo'!$F$7</definedName>
    <definedName name="ZG" localSheetId="3">' Caso 150 trechos'!$AA$185</definedName>
    <definedName name="ZG" localSheetId="2">' Caso I Streeter '!$AA$7</definedName>
    <definedName name="ZG" localSheetId="4">' Tigre Otimo Modelo'!$AA$7</definedName>
  </definedNames>
  <calcPr calcId="145621"/>
</workbook>
</file>

<file path=xl/calcChain.xml><?xml version="1.0" encoding="utf-8"?>
<calcChain xmlns="http://schemas.openxmlformats.org/spreadsheetml/2006/main">
  <c r="R159" i="8" l="1"/>
  <c r="R158" i="8"/>
  <c r="R157" i="8"/>
  <c r="R156" i="8"/>
  <c r="R155" i="8"/>
  <c r="R154" i="8"/>
  <c r="R153" i="8"/>
  <c r="R152" i="8"/>
  <c r="R151" i="8"/>
  <c r="R150" i="8"/>
  <c r="R149" i="8"/>
  <c r="R148" i="8"/>
  <c r="R147" i="8"/>
  <c r="R146" i="8"/>
  <c r="R145" i="8"/>
  <c r="R144" i="8"/>
  <c r="R143" i="8"/>
  <c r="R142" i="8"/>
  <c r="R141" i="8"/>
  <c r="R140" i="8"/>
  <c r="R139" i="8"/>
  <c r="R138" i="8"/>
  <c r="R137" i="8"/>
  <c r="R136" i="8"/>
  <c r="R135" i="8"/>
  <c r="R134" i="8"/>
  <c r="R133" i="8"/>
  <c r="R132" i="8"/>
  <c r="R131" i="8"/>
  <c r="R130" i="8"/>
  <c r="R129" i="8"/>
  <c r="R128" i="8"/>
  <c r="R127" i="8"/>
  <c r="R126" i="8"/>
  <c r="R125" i="8"/>
  <c r="R124" i="8"/>
  <c r="R123" i="8"/>
  <c r="R122" i="8"/>
  <c r="R121" i="8"/>
  <c r="R120" i="8"/>
  <c r="R119" i="8"/>
  <c r="R118" i="8"/>
  <c r="R117" i="8"/>
  <c r="R116" i="8"/>
  <c r="R115" i="8"/>
  <c r="R114" i="8"/>
  <c r="R113" i="8"/>
  <c r="R112" i="8"/>
  <c r="R111" i="8"/>
  <c r="R110" i="8"/>
  <c r="R109" i="8"/>
  <c r="R108" i="8"/>
  <c r="R107" i="8"/>
  <c r="R106" i="8"/>
  <c r="R105" i="8"/>
  <c r="R104" i="8"/>
  <c r="R103" i="8"/>
  <c r="R102" i="8"/>
  <c r="R101" i="8"/>
  <c r="R100" i="8"/>
  <c r="R99" i="8"/>
  <c r="R98" i="8"/>
  <c r="R97" i="8"/>
  <c r="R96" i="8"/>
  <c r="R95" i="8"/>
  <c r="R94" i="8"/>
  <c r="R93" i="8"/>
  <c r="R92" i="8"/>
  <c r="R91" i="8"/>
  <c r="R90" i="8"/>
  <c r="R89" i="8"/>
  <c r="R88" i="8"/>
  <c r="R87" i="8"/>
  <c r="R86" i="8"/>
  <c r="R85" i="8"/>
  <c r="R84" i="8"/>
  <c r="R83" i="8"/>
  <c r="R82" i="8"/>
  <c r="R81" i="8"/>
  <c r="R80" i="8"/>
  <c r="R79" i="8"/>
  <c r="R78" i="8"/>
  <c r="R77" i="8"/>
  <c r="R76" i="8"/>
  <c r="R75" i="8"/>
  <c r="R74" i="8"/>
  <c r="R73" i="8"/>
  <c r="R72" i="8"/>
  <c r="R71" i="8"/>
  <c r="R70" i="8"/>
  <c r="R69" i="8"/>
  <c r="R68" i="8"/>
  <c r="R67" i="8"/>
  <c r="R66" i="8"/>
  <c r="R65" i="8"/>
  <c r="R64" i="8"/>
  <c r="R63" i="8"/>
  <c r="R62" i="8"/>
  <c r="R61" i="8"/>
  <c r="R60" i="8"/>
  <c r="R59" i="8"/>
  <c r="R58" i="8"/>
  <c r="R57" i="8"/>
  <c r="R56" i="8"/>
  <c r="R55" i="8"/>
  <c r="R54" i="8"/>
  <c r="R53" i="8"/>
  <c r="R52" i="8"/>
  <c r="R51" i="8"/>
  <c r="R50" i="8"/>
  <c r="R49" i="8"/>
  <c r="R48" i="8"/>
  <c r="R47" i="8"/>
  <c r="R46" i="8"/>
  <c r="R45" i="8"/>
  <c r="R44" i="8"/>
  <c r="R43" i="8"/>
  <c r="R42" i="8"/>
  <c r="R41" i="8"/>
  <c r="R40" i="8"/>
  <c r="R39" i="8"/>
  <c r="R38" i="8"/>
  <c r="R37" i="8"/>
  <c r="R36" i="8"/>
  <c r="R35" i="8"/>
  <c r="R34" i="8"/>
  <c r="R33" i="8"/>
  <c r="R32" i="8"/>
  <c r="R31" i="8"/>
  <c r="R30" i="8"/>
  <c r="R29" i="8"/>
  <c r="R28" i="8"/>
  <c r="R27" i="8"/>
  <c r="R26" i="8"/>
  <c r="R25" i="8"/>
  <c r="R24" i="8"/>
  <c r="R23" i="8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D179" i="8"/>
  <c r="E179" i="8" s="1"/>
  <c r="F179" i="8" s="1"/>
  <c r="E185" i="8"/>
  <c r="D185" i="8"/>
  <c r="C185" i="8"/>
  <c r="AC185" i="8"/>
  <c r="C13" i="10"/>
  <c r="D282" i="8" l="1"/>
  <c r="D280" i="8"/>
  <c r="D278" i="8"/>
  <c r="D276" i="8"/>
  <c r="D274" i="8"/>
  <c r="D272" i="8"/>
  <c r="D270" i="8"/>
  <c r="D268" i="8"/>
  <c r="D266" i="8"/>
  <c r="D264" i="8"/>
  <c r="D262" i="8"/>
  <c r="D260" i="8"/>
  <c r="D258" i="8"/>
  <c r="D256" i="8"/>
  <c r="D254" i="8"/>
  <c r="D252" i="8"/>
  <c r="D250" i="8"/>
  <c r="D248" i="8"/>
  <c r="D246" i="8"/>
  <c r="D244" i="8"/>
  <c r="D242" i="8"/>
  <c r="D240" i="8"/>
  <c r="D238" i="8"/>
  <c r="D236" i="8"/>
  <c r="D234" i="8"/>
  <c r="D232" i="8"/>
  <c r="D230" i="8"/>
  <c r="D228" i="8"/>
  <c r="D226" i="8"/>
  <c r="D224" i="8"/>
  <c r="D222" i="8"/>
  <c r="D220" i="8"/>
  <c r="D218" i="8"/>
  <c r="D216" i="8"/>
  <c r="D214" i="8"/>
  <c r="D212" i="8"/>
  <c r="D210" i="8"/>
  <c r="D283" i="8"/>
  <c r="D281" i="8"/>
  <c r="D279" i="8"/>
  <c r="D277" i="8"/>
  <c r="D275" i="8"/>
  <c r="D273" i="8"/>
  <c r="D186" i="8"/>
  <c r="D188" i="8"/>
  <c r="D190" i="8"/>
  <c r="D192" i="8"/>
  <c r="D194" i="8"/>
  <c r="D196" i="8"/>
  <c r="D198" i="8"/>
  <c r="D200" i="8"/>
  <c r="D202" i="8"/>
  <c r="D204" i="8"/>
  <c r="D206" i="8"/>
  <c r="D208" i="8"/>
  <c r="D211" i="8"/>
  <c r="D215" i="8"/>
  <c r="D219" i="8"/>
  <c r="D223" i="8"/>
  <c r="D227" i="8"/>
  <c r="D231" i="8"/>
  <c r="D235" i="8"/>
  <c r="D239" i="8"/>
  <c r="D243" i="8"/>
  <c r="D247" i="8"/>
  <c r="D251" i="8"/>
  <c r="D255" i="8"/>
  <c r="D259" i="8"/>
  <c r="D263" i="8"/>
  <c r="D267" i="8"/>
  <c r="D271" i="8"/>
  <c r="E282" i="8"/>
  <c r="E280" i="8"/>
  <c r="E278" i="8"/>
  <c r="E276" i="8"/>
  <c r="E274" i="8"/>
  <c r="E272" i="8"/>
  <c r="E270" i="8"/>
  <c r="E268" i="8"/>
  <c r="E266" i="8"/>
  <c r="E264" i="8"/>
  <c r="E262" i="8"/>
  <c r="E260" i="8"/>
  <c r="E258" i="8"/>
  <c r="E256" i="8"/>
  <c r="E254" i="8"/>
  <c r="E252" i="8"/>
  <c r="E250" i="8"/>
  <c r="E248" i="8"/>
  <c r="E246" i="8"/>
  <c r="E244" i="8"/>
  <c r="E242" i="8"/>
  <c r="E240" i="8"/>
  <c r="E238" i="8"/>
  <c r="E236" i="8"/>
  <c r="E234" i="8"/>
  <c r="E232" i="8"/>
  <c r="E230" i="8"/>
  <c r="E228" i="8"/>
  <c r="E226" i="8"/>
  <c r="E224" i="8"/>
  <c r="E222" i="8"/>
  <c r="E220" i="8"/>
  <c r="E218" i="8"/>
  <c r="E216" i="8"/>
  <c r="E214" i="8"/>
  <c r="E212" i="8"/>
  <c r="E210" i="8"/>
  <c r="E208" i="8"/>
  <c r="E206" i="8"/>
  <c r="E204" i="8"/>
  <c r="E202" i="8"/>
  <c r="E200" i="8"/>
  <c r="E198" i="8"/>
  <c r="E196" i="8"/>
  <c r="E194" i="8"/>
  <c r="E192" i="8"/>
  <c r="E190" i="8"/>
  <c r="E188" i="8"/>
  <c r="E186" i="8"/>
  <c r="E283" i="8"/>
  <c r="E281" i="8"/>
  <c r="E279" i="8"/>
  <c r="E277" i="8"/>
  <c r="E275" i="8"/>
  <c r="E273" i="8"/>
  <c r="E271" i="8"/>
  <c r="E269" i="8"/>
  <c r="E267" i="8"/>
  <c r="E265" i="8"/>
  <c r="E263" i="8"/>
  <c r="E261" i="8"/>
  <c r="E259" i="8"/>
  <c r="E257" i="8"/>
  <c r="E255" i="8"/>
  <c r="E253" i="8"/>
  <c r="E251" i="8"/>
  <c r="E249" i="8"/>
  <c r="E247" i="8"/>
  <c r="E245" i="8"/>
  <c r="E243" i="8"/>
  <c r="E241" i="8"/>
  <c r="E239" i="8"/>
  <c r="E237" i="8"/>
  <c r="E235" i="8"/>
  <c r="E233" i="8"/>
  <c r="E231" i="8"/>
  <c r="E229" i="8"/>
  <c r="E227" i="8"/>
  <c r="E225" i="8"/>
  <c r="E223" i="8"/>
  <c r="E221" i="8"/>
  <c r="E219" i="8"/>
  <c r="E217" i="8"/>
  <c r="E215" i="8"/>
  <c r="E213" i="8"/>
  <c r="E211" i="8"/>
  <c r="E209" i="8"/>
  <c r="E207" i="8"/>
  <c r="E205" i="8"/>
  <c r="E203" i="8"/>
  <c r="E201" i="8"/>
  <c r="E199" i="8"/>
  <c r="E197" i="8"/>
  <c r="E195" i="8"/>
  <c r="E193" i="8"/>
  <c r="E191" i="8"/>
  <c r="E189" i="8"/>
  <c r="E187" i="8"/>
  <c r="D187" i="8"/>
  <c r="D189" i="8"/>
  <c r="D191" i="8"/>
  <c r="D193" i="8"/>
  <c r="D195" i="8"/>
  <c r="D197" i="8"/>
  <c r="D199" i="8"/>
  <c r="D201" i="8"/>
  <c r="D203" i="8"/>
  <c r="D205" i="8"/>
  <c r="D207" i="8"/>
  <c r="D209" i="8"/>
  <c r="D213" i="8"/>
  <c r="D217" i="8"/>
  <c r="D221" i="8"/>
  <c r="D225" i="8"/>
  <c r="D229" i="8"/>
  <c r="D233" i="8"/>
  <c r="D237" i="8"/>
  <c r="D241" i="8"/>
  <c r="D245" i="8"/>
  <c r="D249" i="8"/>
  <c r="D253" i="8"/>
  <c r="D257" i="8"/>
  <c r="D261" i="8"/>
  <c r="D265" i="8"/>
  <c r="D269" i="8"/>
  <c r="C14" i="11" l="1"/>
  <c r="E9" i="11"/>
  <c r="E8" i="11"/>
  <c r="E7" i="11"/>
  <c r="AOV185" i="8" l="1"/>
  <c r="AOQ186" i="8" s="1"/>
  <c r="AOQ185" i="8"/>
  <c r="AOH185" i="8"/>
  <c r="AOC186" i="8" s="1"/>
  <c r="AOC185" i="8"/>
  <c r="AOA185" i="8"/>
  <c r="ANV186" i="8" s="1"/>
  <c r="ANV185" i="8"/>
  <c r="ANT185" i="8"/>
  <c r="ANO186" i="8" s="1"/>
  <c r="ANO185" i="8"/>
  <c r="ANM185" i="8"/>
  <c r="ANH186" i="8" s="1"/>
  <c r="ANH185" i="8"/>
  <c r="ANF185" i="8"/>
  <c r="ANA186" i="8" s="1"/>
  <c r="ANA185" i="8"/>
  <c r="AMY185" i="8"/>
  <c r="AMT186" i="8" s="1"/>
  <c r="AMT185" i="8"/>
  <c r="AMR185" i="8"/>
  <c r="AMM186" i="8" s="1"/>
  <c r="AMM185" i="8"/>
  <c r="AMK185" i="8"/>
  <c r="AMF186" i="8" s="1"/>
  <c r="AMF185" i="8"/>
  <c r="AMD185" i="8"/>
  <c r="ALY186" i="8" s="1"/>
  <c r="ALY185" i="8"/>
  <c r="ALW185" i="8"/>
  <c r="ALR186" i="8" s="1"/>
  <c r="ALR185" i="8"/>
  <c r="ALK185" i="8"/>
  <c r="ALI185" i="8" l="1"/>
  <c r="ALD186" i="8" s="1"/>
  <c r="ALD185" i="8"/>
  <c r="ALB185" i="8"/>
  <c r="AKW186" i="8" s="1"/>
  <c r="AKW185" i="8"/>
  <c r="AKU185" i="8"/>
  <c r="AKP186" i="8" s="1"/>
  <c r="AKP185" i="8"/>
  <c r="AKN185" i="8"/>
  <c r="AKI186" i="8" s="1"/>
  <c r="AKI185" i="8"/>
  <c r="AKG185" i="8"/>
  <c r="AKB186" i="8" s="1"/>
  <c r="AKB185" i="8"/>
  <c r="AJZ185" i="8"/>
  <c r="AJU186" i="8" s="1"/>
  <c r="AJU185" i="8"/>
  <c r="AJS185" i="8"/>
  <c r="AJN186" i="8" s="1"/>
  <c r="AJN185" i="8"/>
  <c r="AJL185" i="8"/>
  <c r="AJG186" i="8" s="1"/>
  <c r="AJG185" i="8"/>
  <c r="AJE185" i="8"/>
  <c r="AIZ186" i="8" s="1"/>
  <c r="AIZ185" i="8"/>
  <c r="AIX185" i="8"/>
  <c r="AIS186" i="8" s="1"/>
  <c r="AIS185" i="8"/>
  <c r="AIQ185" i="8"/>
  <c r="AIL186" i="8" s="1"/>
  <c r="AIL185" i="8"/>
  <c r="AIJ185" i="8"/>
  <c r="AIE186" i="8" s="1"/>
  <c r="AIE185" i="8"/>
  <c r="AIC185" i="8"/>
  <c r="AHX186" i="8" s="1"/>
  <c r="AHX185" i="8"/>
  <c r="AHV185" i="8"/>
  <c r="AHQ186" i="8" s="1"/>
  <c r="AHQ185" i="8"/>
  <c r="AHO185" i="8"/>
  <c r="AHJ186" i="8" s="1"/>
  <c r="AHJ185" i="8"/>
  <c r="AHH185" i="8"/>
  <c r="AHC186" i="8" s="1"/>
  <c r="AHC185" i="8"/>
  <c r="AHA185" i="8"/>
  <c r="AGV186" i="8" s="1"/>
  <c r="AGV185" i="8"/>
  <c r="AGT185" i="8"/>
  <c r="AGO186" i="8" s="1"/>
  <c r="AGO185" i="8"/>
  <c r="AGM185" i="8"/>
  <c r="AGH186" i="8" s="1"/>
  <c r="AGH185" i="8"/>
  <c r="AGF185" i="8"/>
  <c r="AGA186" i="8" s="1"/>
  <c r="AGA185" i="8"/>
  <c r="AFY185" i="8"/>
  <c r="AFT186" i="8" s="1"/>
  <c r="AFT185" i="8"/>
  <c r="AFR185" i="8"/>
  <c r="AFM186" i="8" s="1"/>
  <c r="AFM185" i="8"/>
  <c r="AFK185" i="8"/>
  <c r="AFF186" i="8" s="1"/>
  <c r="AFF185" i="8"/>
  <c r="AFD185" i="8"/>
  <c r="AEY186" i="8" s="1"/>
  <c r="AEY185" i="8"/>
  <c r="AEW185" i="8"/>
  <c r="AER186" i="8" s="1"/>
  <c r="AER185" i="8"/>
  <c r="AEP185" i="8"/>
  <c r="AEK186" i="8" s="1"/>
  <c r="AEK185" i="8"/>
  <c r="AEI185" i="8"/>
  <c r="AED186" i="8" s="1"/>
  <c r="AED185" i="8"/>
  <c r="AEB185" i="8"/>
  <c r="ADW186" i="8" s="1"/>
  <c r="ADW185" i="8"/>
  <c r="ADU185" i="8"/>
  <c r="ADP186" i="8" s="1"/>
  <c r="ADP185" i="8"/>
  <c r="ADN185" i="8"/>
  <c r="ADI186" i="8" s="1"/>
  <c r="ADI185" i="8"/>
  <c r="ADG185" i="8"/>
  <c r="ADB186" i="8" s="1"/>
  <c r="ADB185" i="8"/>
  <c r="ACZ185" i="8"/>
  <c r="ACU186" i="8" s="1"/>
  <c r="ACU185" i="8"/>
  <c r="ACS185" i="8"/>
  <c r="ACN186" i="8" s="1"/>
  <c r="ACN185" i="8"/>
  <c r="ACL185" i="8"/>
  <c r="ACG186" i="8" s="1"/>
  <c r="ACG185" i="8"/>
  <c r="ACE185" i="8"/>
  <c r="ABZ186" i="8" s="1"/>
  <c r="ABZ185" i="8"/>
  <c r="ABX185" i="8"/>
  <c r="ABS186" i="8" s="1"/>
  <c r="ABS185" i="8"/>
  <c r="ABQ185" i="8"/>
  <c r="ABL186" i="8" s="1"/>
  <c r="ABL185" i="8"/>
  <c r="ABJ185" i="8"/>
  <c r="ABE186" i="8" s="1"/>
  <c r="ABE185" i="8"/>
  <c r="ABC185" i="8"/>
  <c r="AAX186" i="8" s="1"/>
  <c r="AAX185" i="8"/>
  <c r="G21" i="14" l="1"/>
  <c r="A58" i="8" l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AO185" i="8"/>
  <c r="AAJ186" i="8" s="1"/>
  <c r="AAJ185" i="8"/>
  <c r="AAH185" i="8"/>
  <c r="AAC186" i="8" s="1"/>
  <c r="AAC185" i="8"/>
  <c r="AAA185" i="8"/>
  <c r="ZV186" i="8" s="1"/>
  <c r="ZV185" i="8"/>
  <c r="ZT185" i="8"/>
  <c r="ZO186" i="8" s="1"/>
  <c r="ZO185" i="8"/>
  <c r="ZM185" i="8"/>
  <c r="ZH186" i="8" s="1"/>
  <c r="ZH185" i="8"/>
  <c r="ZF185" i="8"/>
  <c r="ZA186" i="8" s="1"/>
  <c r="ZA185" i="8"/>
  <c r="YY185" i="8"/>
  <c r="YT186" i="8" s="1"/>
  <c r="YT185" i="8"/>
  <c r="YR185" i="8"/>
  <c r="YM186" i="8" s="1"/>
  <c r="YM185" i="8"/>
  <c r="YK185" i="8"/>
  <c r="YF186" i="8" s="1"/>
  <c r="YF185" i="8"/>
  <c r="YD185" i="8"/>
  <c r="XY186" i="8" s="1"/>
  <c r="XY185" i="8"/>
  <c r="XW185" i="8"/>
  <c r="XR186" i="8" s="1"/>
  <c r="XR185" i="8"/>
  <c r="XP185" i="8"/>
  <c r="XK186" i="8" s="1"/>
  <c r="XK185" i="8"/>
  <c r="XI185" i="8"/>
  <c r="XD186" i="8" s="1"/>
  <c r="XD185" i="8"/>
  <c r="XB185" i="8"/>
  <c r="WW186" i="8" s="1"/>
  <c r="WW185" i="8"/>
  <c r="WU185" i="8"/>
  <c r="WP186" i="8" s="1"/>
  <c r="WP185" i="8"/>
  <c r="WN185" i="8"/>
  <c r="WI186" i="8" s="1"/>
  <c r="WI185" i="8"/>
  <c r="WG185" i="8"/>
  <c r="WB186" i="8" s="1"/>
  <c r="WB185" i="8"/>
  <c r="VZ185" i="8"/>
  <c r="VU186" i="8" s="1"/>
  <c r="VU185" i="8"/>
  <c r="VS185" i="8"/>
  <c r="VN186" i="8" s="1"/>
  <c r="VN185" i="8"/>
  <c r="VL185" i="8"/>
  <c r="VG186" i="8" s="1"/>
  <c r="VG185" i="8"/>
  <c r="VE185" i="8"/>
  <c r="UZ186" i="8" s="1"/>
  <c r="UZ185" i="8"/>
  <c r="UX185" i="8"/>
  <c r="US186" i="8" s="1"/>
  <c r="US185" i="8"/>
  <c r="UQ185" i="8"/>
  <c r="UL186" i="8" s="1"/>
  <c r="UL185" i="8"/>
  <c r="UJ185" i="8"/>
  <c r="UE186" i="8" s="1"/>
  <c r="UE185" i="8"/>
  <c r="UC185" i="8"/>
  <c r="TX186" i="8" s="1"/>
  <c r="TX185" i="8"/>
  <c r="TV185" i="8"/>
  <c r="TQ186" i="8" s="1"/>
  <c r="TQ185" i="8"/>
  <c r="TO185" i="8"/>
  <c r="TJ186" i="8" s="1"/>
  <c r="TJ185" i="8"/>
  <c r="TH185" i="8"/>
  <c r="TC186" i="8" s="1"/>
  <c r="TC185" i="8"/>
  <c r="TA185" i="8"/>
  <c r="SV186" i="8" s="1"/>
  <c r="SV185" i="8"/>
  <c r="ST185" i="8"/>
  <c r="SO186" i="8" s="1"/>
  <c r="SO185" i="8"/>
  <c r="SM185" i="8"/>
  <c r="SH186" i="8" s="1"/>
  <c r="SH185" i="8"/>
  <c r="SF185" i="8"/>
  <c r="SA186" i="8" s="1"/>
  <c r="SA185" i="8"/>
  <c r="RY185" i="8"/>
  <c r="RT186" i="8" s="1"/>
  <c r="RT185" i="8"/>
  <c r="RR185" i="8"/>
  <c r="RM186" i="8" s="1"/>
  <c r="RM185" i="8"/>
  <c r="RK185" i="8"/>
  <c r="RF186" i="8" s="1"/>
  <c r="RF185" i="8"/>
  <c r="RD185" i="8"/>
  <c r="QY186" i="8" s="1"/>
  <c r="QY185" i="8"/>
  <c r="QW185" i="8"/>
  <c r="QR186" i="8" s="1"/>
  <c r="QR185" i="8"/>
  <c r="QP185" i="8"/>
  <c r="QK186" i="8" s="1"/>
  <c r="QK185" i="8"/>
  <c r="QI185" i="8"/>
  <c r="QD186" i="8" s="1"/>
  <c r="QD185" i="8"/>
  <c r="QB185" i="8"/>
  <c r="PW186" i="8" s="1"/>
  <c r="PW185" i="8"/>
  <c r="PU185" i="8"/>
  <c r="PP186" i="8" s="1"/>
  <c r="PP185" i="8"/>
  <c r="PN185" i="8"/>
  <c r="PI186" i="8" s="1"/>
  <c r="PI185" i="8"/>
  <c r="PG185" i="8"/>
  <c r="PB186" i="8" s="1"/>
  <c r="PB185" i="8"/>
  <c r="OZ185" i="8"/>
  <c r="OU186" i="8" s="1"/>
  <c r="OU185" i="8"/>
  <c r="OS185" i="8"/>
  <c r="ON186" i="8" s="1"/>
  <c r="ON185" i="8"/>
  <c r="OL185" i="8"/>
  <c r="OG186" i="8" s="1"/>
  <c r="OG185" i="8"/>
  <c r="OE185" i="8"/>
  <c r="NZ186" i="8" s="1"/>
  <c r="NZ185" i="8"/>
  <c r="NX185" i="8"/>
  <c r="NS186" i="8" s="1"/>
  <c r="NS185" i="8"/>
  <c r="NQ185" i="8"/>
  <c r="NL186" i="8" s="1"/>
  <c r="NL185" i="8"/>
  <c r="NJ185" i="8"/>
  <c r="NE186" i="8" s="1"/>
  <c r="NE185" i="8"/>
  <c r="A106" i="8" l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Y283" i="8"/>
  <c r="S283" i="8"/>
  <c r="Q283" i="8"/>
  <c r="L283" i="8"/>
  <c r="I283" i="8"/>
  <c r="J283" i="8" s="1"/>
  <c r="K283" i="8" s="1"/>
  <c r="G283" i="8"/>
  <c r="F283" i="8"/>
  <c r="Y282" i="8"/>
  <c r="S282" i="8"/>
  <c r="Q282" i="8"/>
  <c r="L282" i="8"/>
  <c r="I282" i="8"/>
  <c r="J282" i="8" s="1"/>
  <c r="K282" i="8" s="1"/>
  <c r="G282" i="8"/>
  <c r="F282" i="8"/>
  <c r="Y281" i="8"/>
  <c r="S281" i="8"/>
  <c r="Q281" i="8"/>
  <c r="L281" i="8"/>
  <c r="I281" i="8"/>
  <c r="J281" i="8" s="1"/>
  <c r="K281" i="8" s="1"/>
  <c r="G281" i="8"/>
  <c r="F281" i="8"/>
  <c r="Y280" i="8"/>
  <c r="S280" i="8"/>
  <c r="Q280" i="8"/>
  <c r="L280" i="8"/>
  <c r="I280" i="8"/>
  <c r="J280" i="8" s="1"/>
  <c r="K280" i="8" s="1"/>
  <c r="G280" i="8"/>
  <c r="F280" i="8"/>
  <c r="Y279" i="8"/>
  <c r="S279" i="8"/>
  <c r="Q279" i="8"/>
  <c r="L279" i="8"/>
  <c r="I279" i="8"/>
  <c r="J279" i="8" s="1"/>
  <c r="K279" i="8" s="1"/>
  <c r="G279" i="8"/>
  <c r="F279" i="8"/>
  <c r="Y278" i="8"/>
  <c r="S278" i="8"/>
  <c r="Q278" i="8"/>
  <c r="L278" i="8"/>
  <c r="I278" i="8"/>
  <c r="J278" i="8" s="1"/>
  <c r="K278" i="8" s="1"/>
  <c r="G278" i="8"/>
  <c r="F278" i="8"/>
  <c r="Y277" i="8"/>
  <c r="S277" i="8"/>
  <c r="Q277" i="8"/>
  <c r="L277" i="8"/>
  <c r="I277" i="8"/>
  <c r="J277" i="8" s="1"/>
  <c r="K277" i="8" s="1"/>
  <c r="G277" i="8"/>
  <c r="F277" i="8"/>
  <c r="Y276" i="8"/>
  <c r="S276" i="8"/>
  <c r="Q276" i="8"/>
  <c r="L276" i="8"/>
  <c r="I276" i="8"/>
  <c r="J276" i="8" s="1"/>
  <c r="K276" i="8" s="1"/>
  <c r="G276" i="8"/>
  <c r="F276" i="8"/>
  <c r="Y275" i="8"/>
  <c r="S275" i="8"/>
  <c r="Q275" i="8"/>
  <c r="L275" i="8"/>
  <c r="I275" i="8"/>
  <c r="J275" i="8" s="1"/>
  <c r="K275" i="8" s="1"/>
  <c r="G275" i="8"/>
  <c r="F275" i="8"/>
  <c r="Y274" i="8"/>
  <c r="S274" i="8"/>
  <c r="Q274" i="8"/>
  <c r="L274" i="8"/>
  <c r="I274" i="8"/>
  <c r="J274" i="8" s="1"/>
  <c r="K274" i="8" s="1"/>
  <c r="G274" i="8"/>
  <c r="F274" i="8"/>
  <c r="Y273" i="8"/>
  <c r="S273" i="8"/>
  <c r="Q273" i="8"/>
  <c r="L273" i="8"/>
  <c r="I273" i="8"/>
  <c r="J273" i="8" s="1"/>
  <c r="K273" i="8" s="1"/>
  <c r="G273" i="8"/>
  <c r="F273" i="8"/>
  <c r="T279" i="8" l="1"/>
  <c r="T280" i="8"/>
  <c r="T283" i="8"/>
  <c r="T273" i="8"/>
  <c r="T274" i="8"/>
  <c r="T281" i="8"/>
  <c r="T282" i="8"/>
  <c r="T275" i="8"/>
  <c r="T276" i="8"/>
  <c r="T277" i="8"/>
  <c r="T278" i="8"/>
  <c r="NC185" i="8" l="1"/>
  <c r="MX186" i="8" s="1"/>
  <c r="MX185" i="8"/>
  <c r="MV185" i="8"/>
  <c r="MQ186" i="8" s="1"/>
  <c r="MQ185" i="8"/>
  <c r="MO185" i="8"/>
  <c r="MJ186" i="8" s="1"/>
  <c r="MJ185" i="8"/>
  <c r="MH185" i="8"/>
  <c r="MC186" i="8" s="1"/>
  <c r="MC185" i="8"/>
  <c r="MA185" i="8"/>
  <c r="LV186" i="8" s="1"/>
  <c r="LV185" i="8"/>
  <c r="LT185" i="8"/>
  <c r="LO186" i="8" s="1"/>
  <c r="LO185" i="8"/>
  <c r="LM185" i="8"/>
  <c r="LH186" i="8" s="1"/>
  <c r="LH185" i="8"/>
  <c r="LF185" i="8"/>
  <c r="LA186" i="8" s="1"/>
  <c r="LA185" i="8"/>
  <c r="KY185" i="8"/>
  <c r="KT186" i="8" s="1"/>
  <c r="KT185" i="8"/>
  <c r="KR185" i="8"/>
  <c r="KM186" i="8" s="1"/>
  <c r="KM185" i="8"/>
  <c r="KK185" i="8"/>
  <c r="KF186" i="8" s="1"/>
  <c r="KF185" i="8"/>
  <c r="KD185" i="8"/>
  <c r="JY186" i="8" s="1"/>
  <c r="JY185" i="8"/>
  <c r="JW185" i="8"/>
  <c r="JR186" i="8" s="1"/>
  <c r="JR185" i="8"/>
  <c r="JP185" i="8"/>
  <c r="JK186" i="8" s="1"/>
  <c r="JK185" i="8"/>
  <c r="JI185" i="8"/>
  <c r="JD186" i="8" s="1"/>
  <c r="JD185" i="8"/>
  <c r="JB185" i="8"/>
  <c r="IW186" i="8" s="1"/>
  <c r="IW185" i="8"/>
  <c r="IU185" i="8"/>
  <c r="IP186" i="8" s="1"/>
  <c r="IP185" i="8"/>
  <c r="IN185" i="8"/>
  <c r="II186" i="8" s="1"/>
  <c r="II185" i="8"/>
  <c r="IG185" i="8"/>
  <c r="IB186" i="8" s="1"/>
  <c r="IB185" i="8"/>
  <c r="HZ185" i="8"/>
  <c r="HU186" i="8" s="1"/>
  <c r="HU185" i="8"/>
  <c r="ALP185" i="8" l="1"/>
  <c r="ALK186" i="8" s="1"/>
  <c r="AAV185" i="8"/>
  <c r="AAQ186" i="8" s="1"/>
  <c r="AAQ185" i="8"/>
  <c r="HS185" i="8"/>
  <c r="HN186" i="8" s="1"/>
  <c r="HN185" i="8"/>
  <c r="HL185" i="8"/>
  <c r="HG186" i="8" s="1"/>
  <c r="HG185" i="8"/>
  <c r="HE185" i="8"/>
  <c r="GZ186" i="8" s="1"/>
  <c r="GZ185" i="8"/>
  <c r="GX185" i="8"/>
  <c r="GS186" i="8" s="1"/>
  <c r="GS185" i="8"/>
  <c r="H185" i="8"/>
  <c r="H195" i="8" s="1"/>
  <c r="GJ185" i="8"/>
  <c r="GE186" i="8" s="1"/>
  <c r="GE185" i="8"/>
  <c r="GC185" i="8"/>
  <c r="FX186" i="8" s="1"/>
  <c r="FX185" i="8"/>
  <c r="FV185" i="8"/>
  <c r="FQ186" i="8" s="1"/>
  <c r="FQ185" i="8"/>
  <c r="FO185" i="8"/>
  <c r="FJ186" i="8" s="1"/>
  <c r="FJ185" i="8"/>
  <c r="FH185" i="8"/>
  <c r="FC186" i="8" s="1"/>
  <c r="FC185" i="8"/>
  <c r="FA185" i="8"/>
  <c r="EV186" i="8" s="1"/>
  <c r="EV185" i="8"/>
  <c r="ET185" i="8"/>
  <c r="EO186" i="8" s="1"/>
  <c r="EO185" i="8"/>
  <c r="EM185" i="8"/>
  <c r="EH186" i="8" s="1"/>
  <c r="EH185" i="8"/>
  <c r="EF185" i="8"/>
  <c r="EA186" i="8" s="1"/>
  <c r="EA185" i="8"/>
  <c r="DY185" i="8"/>
  <c r="DT186" i="8" s="1"/>
  <c r="DT185" i="8"/>
  <c r="DR185" i="8"/>
  <c r="DM186" i="8" s="1"/>
  <c r="DM185" i="8"/>
  <c r="DK185" i="8"/>
  <c r="DF186" i="8" s="1"/>
  <c r="DF185" i="8"/>
  <c r="DD185" i="8"/>
  <c r="CY186" i="8" s="1"/>
  <c r="CY185" i="8"/>
  <c r="Y272" i="8"/>
  <c r="S272" i="8"/>
  <c r="Q272" i="8"/>
  <c r="L272" i="8"/>
  <c r="I272" i="8"/>
  <c r="J272" i="8" s="1"/>
  <c r="K272" i="8" s="1"/>
  <c r="G272" i="8"/>
  <c r="F272" i="8"/>
  <c r="Y271" i="8"/>
  <c r="S271" i="8"/>
  <c r="Q271" i="8"/>
  <c r="L271" i="8"/>
  <c r="I271" i="8"/>
  <c r="J271" i="8" s="1"/>
  <c r="K271" i="8" s="1"/>
  <c r="G271" i="8"/>
  <c r="F271" i="8"/>
  <c r="Y270" i="8"/>
  <c r="S270" i="8"/>
  <c r="Q270" i="8"/>
  <c r="L270" i="8"/>
  <c r="I270" i="8"/>
  <c r="J270" i="8" s="1"/>
  <c r="K270" i="8" s="1"/>
  <c r="G270" i="8"/>
  <c r="F270" i="8"/>
  <c r="Y269" i="8"/>
  <c r="S269" i="8"/>
  <c r="Q269" i="8"/>
  <c r="L269" i="8"/>
  <c r="I269" i="8"/>
  <c r="J269" i="8" s="1"/>
  <c r="K269" i="8" s="1"/>
  <c r="G269" i="8"/>
  <c r="F269" i="8"/>
  <c r="Y268" i="8"/>
  <c r="S268" i="8"/>
  <c r="Q268" i="8"/>
  <c r="L268" i="8"/>
  <c r="I268" i="8"/>
  <c r="J268" i="8" s="1"/>
  <c r="K268" i="8" s="1"/>
  <c r="G268" i="8"/>
  <c r="F268" i="8"/>
  <c r="Y267" i="8"/>
  <c r="S267" i="8"/>
  <c r="Q267" i="8"/>
  <c r="L267" i="8"/>
  <c r="I267" i="8"/>
  <c r="J267" i="8" s="1"/>
  <c r="K267" i="8" s="1"/>
  <c r="G267" i="8"/>
  <c r="F267" i="8"/>
  <c r="Y266" i="8"/>
  <c r="S266" i="8"/>
  <c r="Q266" i="8"/>
  <c r="L266" i="8"/>
  <c r="I266" i="8"/>
  <c r="J266" i="8" s="1"/>
  <c r="K266" i="8" s="1"/>
  <c r="G266" i="8"/>
  <c r="F266" i="8"/>
  <c r="Y265" i="8"/>
  <c r="S265" i="8"/>
  <c r="Q265" i="8"/>
  <c r="L265" i="8"/>
  <c r="I265" i="8"/>
  <c r="J265" i="8" s="1"/>
  <c r="K265" i="8" s="1"/>
  <c r="G265" i="8"/>
  <c r="F265" i="8"/>
  <c r="Y264" i="8"/>
  <c r="S264" i="8"/>
  <c r="Q264" i="8"/>
  <c r="L264" i="8"/>
  <c r="I264" i="8"/>
  <c r="J264" i="8" s="1"/>
  <c r="K264" i="8" s="1"/>
  <c r="G264" i="8"/>
  <c r="F264" i="8"/>
  <c r="Y263" i="8"/>
  <c r="S263" i="8"/>
  <c r="Q263" i="8"/>
  <c r="L263" i="8"/>
  <c r="I263" i="8"/>
  <c r="J263" i="8" s="1"/>
  <c r="K263" i="8" s="1"/>
  <c r="G263" i="8"/>
  <c r="F263" i="8"/>
  <c r="Y262" i="8"/>
  <c r="S262" i="8"/>
  <c r="Q262" i="8"/>
  <c r="L262" i="8"/>
  <c r="I262" i="8"/>
  <c r="J262" i="8" s="1"/>
  <c r="K262" i="8" s="1"/>
  <c r="G262" i="8"/>
  <c r="F262" i="8"/>
  <c r="Y261" i="8"/>
  <c r="S261" i="8"/>
  <c r="Q261" i="8"/>
  <c r="L261" i="8"/>
  <c r="I261" i="8"/>
  <c r="J261" i="8" s="1"/>
  <c r="K261" i="8" s="1"/>
  <c r="G261" i="8"/>
  <c r="F261" i="8"/>
  <c r="Y260" i="8"/>
  <c r="S260" i="8"/>
  <c r="Q260" i="8"/>
  <c r="L260" i="8"/>
  <c r="I260" i="8"/>
  <c r="J260" i="8" s="1"/>
  <c r="K260" i="8" s="1"/>
  <c r="G260" i="8"/>
  <c r="F260" i="8"/>
  <c r="Y259" i="8"/>
  <c r="S259" i="8"/>
  <c r="Q259" i="8"/>
  <c r="L259" i="8"/>
  <c r="I259" i="8"/>
  <c r="J259" i="8" s="1"/>
  <c r="K259" i="8" s="1"/>
  <c r="G259" i="8"/>
  <c r="F259" i="8"/>
  <c r="Y258" i="8"/>
  <c r="S258" i="8"/>
  <c r="Q258" i="8"/>
  <c r="L258" i="8"/>
  <c r="I258" i="8"/>
  <c r="J258" i="8" s="1"/>
  <c r="K258" i="8" s="1"/>
  <c r="G258" i="8"/>
  <c r="F258" i="8"/>
  <c r="Y257" i="8"/>
  <c r="S257" i="8"/>
  <c r="Q257" i="8"/>
  <c r="L257" i="8"/>
  <c r="I257" i="8"/>
  <c r="J257" i="8" s="1"/>
  <c r="K257" i="8" s="1"/>
  <c r="G257" i="8"/>
  <c r="F257" i="8"/>
  <c r="Y256" i="8"/>
  <c r="S256" i="8"/>
  <c r="Q256" i="8"/>
  <c r="L256" i="8"/>
  <c r="I256" i="8"/>
  <c r="J256" i="8" s="1"/>
  <c r="K256" i="8" s="1"/>
  <c r="G256" i="8"/>
  <c r="F256" i="8"/>
  <c r="Y255" i="8"/>
  <c r="S255" i="8"/>
  <c r="Q255" i="8"/>
  <c r="L255" i="8"/>
  <c r="I255" i="8"/>
  <c r="J255" i="8" s="1"/>
  <c r="K255" i="8" s="1"/>
  <c r="G255" i="8"/>
  <c r="F255" i="8"/>
  <c r="Y254" i="8"/>
  <c r="S254" i="8"/>
  <c r="Q254" i="8"/>
  <c r="L254" i="8"/>
  <c r="I254" i="8"/>
  <c r="J254" i="8" s="1"/>
  <c r="K254" i="8" s="1"/>
  <c r="G254" i="8"/>
  <c r="F254" i="8"/>
  <c r="Y253" i="8"/>
  <c r="S253" i="8"/>
  <c r="Q253" i="8"/>
  <c r="L253" i="8"/>
  <c r="I253" i="8"/>
  <c r="J253" i="8" s="1"/>
  <c r="K253" i="8" s="1"/>
  <c r="G253" i="8"/>
  <c r="F253" i="8"/>
  <c r="Y252" i="8"/>
  <c r="S252" i="8"/>
  <c r="Q252" i="8"/>
  <c r="L252" i="8"/>
  <c r="I252" i="8"/>
  <c r="J252" i="8" s="1"/>
  <c r="K252" i="8" s="1"/>
  <c r="G252" i="8"/>
  <c r="F252" i="8"/>
  <c r="Y251" i="8"/>
  <c r="S251" i="8"/>
  <c r="Q251" i="8"/>
  <c r="L251" i="8"/>
  <c r="I251" i="8"/>
  <c r="J251" i="8" s="1"/>
  <c r="K251" i="8" s="1"/>
  <c r="G251" i="8"/>
  <c r="F251" i="8"/>
  <c r="Y250" i="8"/>
  <c r="S250" i="8"/>
  <c r="Q250" i="8"/>
  <c r="L250" i="8"/>
  <c r="I250" i="8"/>
  <c r="J250" i="8" s="1"/>
  <c r="K250" i="8" s="1"/>
  <c r="G250" i="8"/>
  <c r="F250" i="8"/>
  <c r="Y249" i="8"/>
  <c r="S249" i="8"/>
  <c r="Q249" i="8"/>
  <c r="L249" i="8"/>
  <c r="I249" i="8"/>
  <c r="J249" i="8" s="1"/>
  <c r="K249" i="8" s="1"/>
  <c r="G249" i="8"/>
  <c r="F249" i="8"/>
  <c r="Y248" i="8"/>
  <c r="S248" i="8"/>
  <c r="Q248" i="8"/>
  <c r="L248" i="8"/>
  <c r="I248" i="8"/>
  <c r="J248" i="8" s="1"/>
  <c r="K248" i="8" s="1"/>
  <c r="G248" i="8"/>
  <c r="F248" i="8"/>
  <c r="Y247" i="8"/>
  <c r="S247" i="8"/>
  <c r="Q247" i="8"/>
  <c r="L247" i="8"/>
  <c r="I247" i="8"/>
  <c r="J247" i="8" s="1"/>
  <c r="K247" i="8" s="1"/>
  <c r="G247" i="8"/>
  <c r="F247" i="8"/>
  <c r="Y246" i="8"/>
  <c r="S246" i="8"/>
  <c r="Q246" i="8"/>
  <c r="L246" i="8"/>
  <c r="I246" i="8"/>
  <c r="J246" i="8" s="1"/>
  <c r="K246" i="8" s="1"/>
  <c r="G246" i="8"/>
  <c r="F246" i="8"/>
  <c r="Y245" i="8"/>
  <c r="S245" i="8"/>
  <c r="Q245" i="8"/>
  <c r="L245" i="8"/>
  <c r="I245" i="8"/>
  <c r="J245" i="8" s="1"/>
  <c r="K245" i="8" s="1"/>
  <c r="G245" i="8"/>
  <c r="F245" i="8"/>
  <c r="Y244" i="8"/>
  <c r="S244" i="8"/>
  <c r="Q244" i="8"/>
  <c r="L244" i="8"/>
  <c r="I244" i="8"/>
  <c r="J244" i="8" s="1"/>
  <c r="K244" i="8" s="1"/>
  <c r="G244" i="8"/>
  <c r="F244" i="8"/>
  <c r="Y243" i="8"/>
  <c r="S243" i="8"/>
  <c r="Q243" i="8"/>
  <c r="L243" i="8"/>
  <c r="I243" i="8"/>
  <c r="J243" i="8" s="1"/>
  <c r="K243" i="8" s="1"/>
  <c r="G243" i="8"/>
  <c r="F243" i="8"/>
  <c r="Y242" i="8"/>
  <c r="S242" i="8"/>
  <c r="Q242" i="8"/>
  <c r="L242" i="8"/>
  <c r="I242" i="8"/>
  <c r="J242" i="8" s="1"/>
  <c r="K242" i="8" s="1"/>
  <c r="G242" i="8"/>
  <c r="F242" i="8"/>
  <c r="Y241" i="8"/>
  <c r="S241" i="8"/>
  <c r="Q241" i="8"/>
  <c r="L241" i="8"/>
  <c r="I241" i="8"/>
  <c r="J241" i="8" s="1"/>
  <c r="K241" i="8" s="1"/>
  <c r="G241" i="8"/>
  <c r="F241" i="8"/>
  <c r="Y240" i="8"/>
  <c r="S240" i="8"/>
  <c r="Q240" i="8"/>
  <c r="L240" i="8"/>
  <c r="I240" i="8"/>
  <c r="J240" i="8" s="1"/>
  <c r="K240" i="8" s="1"/>
  <c r="G240" i="8"/>
  <c r="F240" i="8"/>
  <c r="Y239" i="8"/>
  <c r="S239" i="8"/>
  <c r="Q239" i="8"/>
  <c r="L239" i="8"/>
  <c r="I239" i="8"/>
  <c r="J239" i="8" s="1"/>
  <c r="K239" i="8" s="1"/>
  <c r="G239" i="8"/>
  <c r="F239" i="8"/>
  <c r="Y238" i="8"/>
  <c r="S238" i="8"/>
  <c r="Q238" i="8"/>
  <c r="L238" i="8"/>
  <c r="I238" i="8"/>
  <c r="J238" i="8" s="1"/>
  <c r="K238" i="8" s="1"/>
  <c r="G238" i="8"/>
  <c r="F238" i="8"/>
  <c r="Y237" i="8"/>
  <c r="S237" i="8"/>
  <c r="Q237" i="8"/>
  <c r="L237" i="8"/>
  <c r="I237" i="8"/>
  <c r="J237" i="8" s="1"/>
  <c r="K237" i="8" s="1"/>
  <c r="G237" i="8"/>
  <c r="F237" i="8"/>
  <c r="Y236" i="8"/>
  <c r="S236" i="8"/>
  <c r="Q236" i="8"/>
  <c r="L236" i="8"/>
  <c r="I236" i="8"/>
  <c r="J236" i="8" s="1"/>
  <c r="K236" i="8" s="1"/>
  <c r="G236" i="8"/>
  <c r="F236" i="8"/>
  <c r="Y235" i="8"/>
  <c r="S235" i="8"/>
  <c r="Q235" i="8"/>
  <c r="L235" i="8"/>
  <c r="I235" i="8"/>
  <c r="J235" i="8" s="1"/>
  <c r="K235" i="8" s="1"/>
  <c r="G235" i="8"/>
  <c r="F235" i="8"/>
  <c r="Y234" i="8"/>
  <c r="S234" i="8"/>
  <c r="Q234" i="8"/>
  <c r="L234" i="8"/>
  <c r="I234" i="8"/>
  <c r="J234" i="8" s="1"/>
  <c r="K234" i="8" s="1"/>
  <c r="G234" i="8"/>
  <c r="F234" i="8"/>
  <c r="Y233" i="8"/>
  <c r="S233" i="8"/>
  <c r="Q233" i="8"/>
  <c r="L233" i="8"/>
  <c r="I233" i="8"/>
  <c r="J233" i="8" s="1"/>
  <c r="K233" i="8" s="1"/>
  <c r="G233" i="8"/>
  <c r="F233" i="8"/>
  <c r="Y232" i="8"/>
  <c r="S232" i="8"/>
  <c r="Q232" i="8"/>
  <c r="L232" i="8"/>
  <c r="I232" i="8"/>
  <c r="J232" i="8" s="1"/>
  <c r="K232" i="8" s="1"/>
  <c r="G232" i="8"/>
  <c r="F232" i="8"/>
  <c r="Y231" i="8"/>
  <c r="S231" i="8"/>
  <c r="Q231" i="8"/>
  <c r="L231" i="8"/>
  <c r="I231" i="8"/>
  <c r="J231" i="8" s="1"/>
  <c r="K231" i="8" s="1"/>
  <c r="G231" i="8"/>
  <c r="F231" i="8"/>
  <c r="Y230" i="8"/>
  <c r="S230" i="8"/>
  <c r="Q230" i="8"/>
  <c r="L230" i="8"/>
  <c r="I230" i="8"/>
  <c r="J230" i="8" s="1"/>
  <c r="K230" i="8" s="1"/>
  <c r="G230" i="8"/>
  <c r="F230" i="8"/>
  <c r="Y229" i="8"/>
  <c r="S229" i="8"/>
  <c r="Q229" i="8"/>
  <c r="L229" i="8"/>
  <c r="I229" i="8"/>
  <c r="J229" i="8" s="1"/>
  <c r="K229" i="8" s="1"/>
  <c r="G229" i="8"/>
  <c r="F229" i="8"/>
  <c r="Y228" i="8"/>
  <c r="S228" i="8"/>
  <c r="Q228" i="8"/>
  <c r="L228" i="8"/>
  <c r="I228" i="8"/>
  <c r="J228" i="8" s="1"/>
  <c r="K228" i="8" s="1"/>
  <c r="G228" i="8"/>
  <c r="F228" i="8"/>
  <c r="Y227" i="8"/>
  <c r="S227" i="8"/>
  <c r="Q227" i="8"/>
  <c r="L227" i="8"/>
  <c r="I227" i="8"/>
  <c r="J227" i="8" s="1"/>
  <c r="K227" i="8" s="1"/>
  <c r="G227" i="8"/>
  <c r="F227" i="8"/>
  <c r="Y226" i="8"/>
  <c r="S226" i="8"/>
  <c r="Q226" i="8"/>
  <c r="L226" i="8"/>
  <c r="I226" i="8"/>
  <c r="J226" i="8" s="1"/>
  <c r="K226" i="8" s="1"/>
  <c r="G226" i="8"/>
  <c r="F226" i="8"/>
  <c r="Y225" i="8"/>
  <c r="S225" i="8"/>
  <c r="Q225" i="8"/>
  <c r="L225" i="8"/>
  <c r="I225" i="8"/>
  <c r="J225" i="8" s="1"/>
  <c r="K225" i="8" s="1"/>
  <c r="G225" i="8"/>
  <c r="F225" i="8"/>
  <c r="Y224" i="8"/>
  <c r="S224" i="8"/>
  <c r="Q224" i="8"/>
  <c r="L224" i="8"/>
  <c r="I224" i="8"/>
  <c r="J224" i="8" s="1"/>
  <c r="K224" i="8" s="1"/>
  <c r="G224" i="8"/>
  <c r="F224" i="8"/>
  <c r="Y223" i="8"/>
  <c r="S223" i="8"/>
  <c r="Q223" i="8"/>
  <c r="L223" i="8"/>
  <c r="I223" i="8"/>
  <c r="J223" i="8" s="1"/>
  <c r="K223" i="8" s="1"/>
  <c r="G223" i="8"/>
  <c r="F223" i="8"/>
  <c r="Y222" i="8"/>
  <c r="S222" i="8"/>
  <c r="Q222" i="8"/>
  <c r="L222" i="8"/>
  <c r="I222" i="8"/>
  <c r="J222" i="8" s="1"/>
  <c r="K222" i="8" s="1"/>
  <c r="G222" i="8"/>
  <c r="F222" i="8"/>
  <c r="Y221" i="8"/>
  <c r="S221" i="8"/>
  <c r="Q221" i="8"/>
  <c r="L221" i="8"/>
  <c r="I221" i="8"/>
  <c r="J221" i="8" s="1"/>
  <c r="K221" i="8" s="1"/>
  <c r="G221" i="8"/>
  <c r="F221" i="8"/>
  <c r="Y220" i="8"/>
  <c r="S220" i="8"/>
  <c r="Q220" i="8"/>
  <c r="L220" i="8"/>
  <c r="I220" i="8"/>
  <c r="J220" i="8" s="1"/>
  <c r="K220" i="8" s="1"/>
  <c r="G220" i="8"/>
  <c r="F220" i="8"/>
  <c r="Y219" i="8"/>
  <c r="S219" i="8"/>
  <c r="Q219" i="8"/>
  <c r="L219" i="8"/>
  <c r="I219" i="8"/>
  <c r="J219" i="8" s="1"/>
  <c r="K219" i="8" s="1"/>
  <c r="G219" i="8"/>
  <c r="F219" i="8"/>
  <c r="Y218" i="8"/>
  <c r="S218" i="8"/>
  <c r="Q218" i="8"/>
  <c r="L218" i="8"/>
  <c r="I218" i="8"/>
  <c r="J218" i="8" s="1"/>
  <c r="K218" i="8" s="1"/>
  <c r="G218" i="8"/>
  <c r="F218" i="8"/>
  <c r="Y217" i="8"/>
  <c r="S217" i="8"/>
  <c r="Q217" i="8"/>
  <c r="L217" i="8"/>
  <c r="I217" i="8"/>
  <c r="J217" i="8" s="1"/>
  <c r="K217" i="8" s="1"/>
  <c r="G217" i="8"/>
  <c r="F217" i="8"/>
  <c r="Y216" i="8"/>
  <c r="S216" i="8"/>
  <c r="Q216" i="8"/>
  <c r="L216" i="8"/>
  <c r="I216" i="8"/>
  <c r="J216" i="8" s="1"/>
  <c r="K216" i="8" s="1"/>
  <c r="G216" i="8"/>
  <c r="F216" i="8"/>
  <c r="Y215" i="8"/>
  <c r="Y214" i="8"/>
  <c r="Y213" i="8"/>
  <c r="Y212" i="8"/>
  <c r="Y211" i="8"/>
  <c r="Y210" i="8"/>
  <c r="Y209" i="8"/>
  <c r="Y208" i="8"/>
  <c r="Y207" i="8"/>
  <c r="Y206" i="8"/>
  <c r="Y205" i="8"/>
  <c r="Y204" i="8"/>
  <c r="Y203" i="8"/>
  <c r="Y202" i="8"/>
  <c r="Y201" i="8"/>
  <c r="Y200" i="8"/>
  <c r="Y199" i="8"/>
  <c r="Y198" i="8"/>
  <c r="Y197" i="8"/>
  <c r="Y196" i="8"/>
  <c r="Y195" i="8"/>
  <c r="Y194" i="8"/>
  <c r="Y193" i="8"/>
  <c r="Y192" i="8"/>
  <c r="Y191" i="8"/>
  <c r="Y190" i="8"/>
  <c r="Y189" i="8"/>
  <c r="Y188" i="8"/>
  <c r="Y187" i="8"/>
  <c r="Y186" i="8"/>
  <c r="AOO185" i="8"/>
  <c r="AOJ186" i="8" s="1"/>
  <c r="AOJ185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T191" i="8"/>
  <c r="Q215" i="8"/>
  <c r="Q214" i="8"/>
  <c r="Q213" i="8"/>
  <c r="Q212" i="8"/>
  <c r="Q211" i="8"/>
  <c r="Q210" i="8"/>
  <c r="Q209" i="8"/>
  <c r="Q208" i="8"/>
  <c r="Q207" i="8"/>
  <c r="Q206" i="8"/>
  <c r="Q205" i="8"/>
  <c r="Q204" i="8"/>
  <c r="Q203" i="8"/>
  <c r="Q202" i="8"/>
  <c r="Q201" i="8"/>
  <c r="Q200" i="8"/>
  <c r="Q199" i="8"/>
  <c r="Q198" i="8"/>
  <c r="Q197" i="8"/>
  <c r="Q196" i="8"/>
  <c r="Q195" i="8"/>
  <c r="Q194" i="8"/>
  <c r="Q193" i="8"/>
  <c r="Q192" i="8"/>
  <c r="Q191" i="8"/>
  <c r="Q190" i="8"/>
  <c r="Q189" i="8"/>
  <c r="Q188" i="8"/>
  <c r="Q187" i="8"/>
  <c r="Q18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N186" i="8" s="1"/>
  <c r="C19" i="14"/>
  <c r="I215" i="8"/>
  <c r="J215" i="8" s="1"/>
  <c r="K215" i="8" s="1"/>
  <c r="I214" i="8"/>
  <c r="J214" i="8" s="1"/>
  <c r="K214" i="8" s="1"/>
  <c r="I213" i="8"/>
  <c r="I212" i="8"/>
  <c r="J212" i="8" s="1"/>
  <c r="K212" i="8" s="1"/>
  <c r="I211" i="8"/>
  <c r="J211" i="8" s="1"/>
  <c r="K211" i="8" s="1"/>
  <c r="I210" i="8"/>
  <c r="J210" i="8" s="1"/>
  <c r="K210" i="8" s="1"/>
  <c r="I209" i="8"/>
  <c r="J209" i="8" s="1"/>
  <c r="K209" i="8" s="1"/>
  <c r="I208" i="8"/>
  <c r="J208" i="8" s="1"/>
  <c r="K208" i="8" s="1"/>
  <c r="I207" i="8"/>
  <c r="J207" i="8" s="1"/>
  <c r="K207" i="8" s="1"/>
  <c r="I206" i="8"/>
  <c r="J206" i="8" s="1"/>
  <c r="K206" i="8" s="1"/>
  <c r="I205" i="8"/>
  <c r="I204" i="8"/>
  <c r="J204" i="8" s="1"/>
  <c r="K204" i="8" s="1"/>
  <c r="I203" i="8"/>
  <c r="J203" i="8" s="1"/>
  <c r="K203" i="8" s="1"/>
  <c r="I202" i="8"/>
  <c r="J202" i="8" s="1"/>
  <c r="K202" i="8" s="1"/>
  <c r="I201" i="8"/>
  <c r="J201" i="8" s="1"/>
  <c r="K201" i="8" s="1"/>
  <c r="I200" i="8"/>
  <c r="J200" i="8" s="1"/>
  <c r="K200" i="8" s="1"/>
  <c r="I199" i="8"/>
  <c r="J199" i="8" s="1"/>
  <c r="K199" i="8" s="1"/>
  <c r="I198" i="8"/>
  <c r="J198" i="8" s="1"/>
  <c r="K198" i="8" s="1"/>
  <c r="I197" i="8"/>
  <c r="I196" i="8"/>
  <c r="J196" i="8" s="1"/>
  <c r="K196" i="8" s="1"/>
  <c r="I195" i="8"/>
  <c r="J195" i="8" s="1"/>
  <c r="K195" i="8" s="1"/>
  <c r="I194" i="8"/>
  <c r="J194" i="8" s="1"/>
  <c r="K194" i="8" s="1"/>
  <c r="I193" i="8"/>
  <c r="J193" i="8" s="1"/>
  <c r="K193" i="8" s="1"/>
  <c r="I192" i="8"/>
  <c r="J192" i="8" s="1"/>
  <c r="K192" i="8" s="1"/>
  <c r="I191" i="8"/>
  <c r="J191" i="8" s="1"/>
  <c r="K191" i="8" s="1"/>
  <c r="I190" i="8"/>
  <c r="J190" i="8" s="1"/>
  <c r="K190" i="8" s="1"/>
  <c r="I189" i="8"/>
  <c r="I188" i="8"/>
  <c r="I187" i="8"/>
  <c r="I186" i="8"/>
  <c r="J186" i="8" s="1"/>
  <c r="K186" i="8" s="1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GQ185" i="8"/>
  <c r="GL186" i="8" s="1"/>
  <c r="GL185" i="8"/>
  <c r="CW185" i="8"/>
  <c r="CR186" i="8" s="1"/>
  <c r="CR185" i="8"/>
  <c r="CP185" i="8"/>
  <c r="CK186" i="8" s="1"/>
  <c r="CK185" i="8"/>
  <c r="CI185" i="8"/>
  <c r="CD186" i="8" s="1"/>
  <c r="CD185" i="8"/>
  <c r="CB185" i="8"/>
  <c r="BW186" i="8" s="1"/>
  <c r="BW185" i="8"/>
  <c r="AOX185" i="8"/>
  <c r="BU185" i="8"/>
  <c r="BP186" i="8" s="1"/>
  <c r="BP185" i="8"/>
  <c r="BN185" i="8"/>
  <c r="BI186" i="8" s="1"/>
  <c r="BI185" i="8"/>
  <c r="AU7" i="6"/>
  <c r="AX7" i="6" s="1"/>
  <c r="AA185" i="8"/>
  <c r="APB201" i="8" s="1"/>
  <c r="AOY202" i="8" s="1"/>
  <c r="Z185" i="8"/>
  <c r="M186" i="8"/>
  <c r="M187" i="8" s="1"/>
  <c r="M188" i="8" s="1"/>
  <c r="F8" i="11"/>
  <c r="F9" i="11"/>
  <c r="F7" i="11"/>
  <c r="AI20" i="11" s="1"/>
  <c r="C11" i="11"/>
  <c r="N11" i="11" s="1"/>
  <c r="AI7" i="11"/>
  <c r="AI8" i="11"/>
  <c r="AI9" i="11"/>
  <c r="AI10" i="11"/>
  <c r="AI12" i="11"/>
  <c r="AI13" i="11"/>
  <c r="AI15" i="11"/>
  <c r="AI24" i="11"/>
  <c r="AI25" i="11"/>
  <c r="BB7" i="6"/>
  <c r="BE7" i="6" s="1"/>
  <c r="BI7" i="6"/>
  <c r="BL7" i="6" s="1"/>
  <c r="BI8" i="6" s="1"/>
  <c r="AK7" i="6"/>
  <c r="AM7" i="6"/>
  <c r="AR8" i="6" s="1"/>
  <c r="AU7" i="9"/>
  <c r="AX7" i="9" s="1"/>
  <c r="BB7" i="9"/>
  <c r="BE7" i="9" s="1"/>
  <c r="BI7" i="9"/>
  <c r="BL7" i="9" s="1"/>
  <c r="BI8" i="9" s="1"/>
  <c r="AM7" i="9"/>
  <c r="AR8" i="9" s="1"/>
  <c r="AK7" i="9"/>
  <c r="AN7" i="9"/>
  <c r="AT1" i="6"/>
  <c r="AU1" i="6" s="1"/>
  <c r="AV1" i="6" s="1"/>
  <c r="AW1" i="6" s="1"/>
  <c r="AX1" i="6" s="1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D1" i="6"/>
  <c r="E1" i="6" s="1"/>
  <c r="F1" i="6" s="1"/>
  <c r="G1" i="6" s="1"/>
  <c r="H1" i="6" s="1"/>
  <c r="I1" i="6" s="1"/>
  <c r="J1" i="6" s="1"/>
  <c r="K1" i="6" s="1"/>
  <c r="L1" i="6" s="1"/>
  <c r="M1" i="6" s="1"/>
  <c r="N1" i="6" s="1"/>
  <c r="O1" i="6" s="1"/>
  <c r="P1" i="6" s="1"/>
  <c r="Q1" i="6" s="1"/>
  <c r="R1" i="6" s="1"/>
  <c r="S1" i="6" s="1"/>
  <c r="T1" i="6" s="1"/>
  <c r="U1" i="6" s="1"/>
  <c r="V1" i="6" s="1"/>
  <c r="W1" i="6" s="1"/>
  <c r="X1" i="6" s="1"/>
  <c r="Y1" i="6" s="1"/>
  <c r="Z1" i="6" s="1"/>
  <c r="AA1" i="6" s="1"/>
  <c r="AB1" i="6" s="1"/>
  <c r="AC1" i="6" s="1"/>
  <c r="AD1" i="6" s="1"/>
  <c r="AE1" i="6" s="1"/>
  <c r="AF1" i="6" s="1"/>
  <c r="AG1" i="6" s="1"/>
  <c r="AH1" i="6" s="1"/>
  <c r="AI1" i="6" s="1"/>
  <c r="AJ1" i="6" s="1"/>
  <c r="AK1" i="6" s="1"/>
  <c r="AL1" i="6" s="1"/>
  <c r="AM1" i="6" s="1"/>
  <c r="AN1" i="6" s="1"/>
  <c r="AO1" i="6" s="1"/>
  <c r="AP1" i="6" s="1"/>
  <c r="AQ1" i="6" s="1"/>
  <c r="AR1" i="6" s="1"/>
  <c r="AT1" i="9"/>
  <c r="AU1" i="9" s="1"/>
  <c r="AV1" i="9" s="1"/>
  <c r="AW1" i="9" s="1"/>
  <c r="AX1" i="9" s="1"/>
  <c r="AY1" i="9" s="1"/>
  <c r="AZ1" i="9" s="1"/>
  <c r="BA1" i="9" s="1"/>
  <c r="BB1" i="9" s="1"/>
  <c r="BC1" i="9" s="1"/>
  <c r="BD1" i="9" s="1"/>
  <c r="BE1" i="9" s="1"/>
  <c r="BF1" i="9" s="1"/>
  <c r="BG1" i="9" s="1"/>
  <c r="BH1" i="9" s="1"/>
  <c r="BI1" i="9" s="1"/>
  <c r="BJ1" i="9" s="1"/>
  <c r="BK1" i="9" s="1"/>
  <c r="BL1" i="9" s="1"/>
  <c r="BM1" i="9" s="1"/>
  <c r="D1" i="9"/>
  <c r="E1" i="9"/>
  <c r="F1" i="9" s="1"/>
  <c r="G1" i="9" s="1"/>
  <c r="H1" i="9" s="1"/>
  <c r="I1" i="9" s="1"/>
  <c r="J1" i="9" s="1"/>
  <c r="K1" i="9" s="1"/>
  <c r="L1" i="9" s="1"/>
  <c r="M1" i="9" s="1"/>
  <c r="N1" i="9" s="1"/>
  <c r="O1" i="9" s="1"/>
  <c r="P1" i="9" s="1"/>
  <c r="Q1" i="9" s="1"/>
  <c r="R1" i="9" s="1"/>
  <c r="S1" i="9" s="1"/>
  <c r="T1" i="9" s="1"/>
  <c r="U1" i="9" s="1"/>
  <c r="V1" i="9" s="1"/>
  <c r="W1" i="9" s="1"/>
  <c r="X1" i="9" s="1"/>
  <c r="Y1" i="9" s="1"/>
  <c r="Z1" i="9" s="1"/>
  <c r="AA1" i="9" s="1"/>
  <c r="AB1" i="9" s="1"/>
  <c r="AC1" i="9" s="1"/>
  <c r="AD1" i="9" s="1"/>
  <c r="AE1" i="9" s="1"/>
  <c r="AF1" i="9" s="1"/>
  <c r="AG1" i="9" s="1"/>
  <c r="AH1" i="9" s="1"/>
  <c r="AI1" i="9" s="1"/>
  <c r="AJ1" i="9" s="1"/>
  <c r="AK1" i="9" s="1"/>
  <c r="AL1" i="9" s="1"/>
  <c r="AM1" i="9" s="1"/>
  <c r="AN1" i="9" s="1"/>
  <c r="AO1" i="9" s="1"/>
  <c r="AP1" i="9" s="1"/>
  <c r="AQ1" i="9" s="1"/>
  <c r="AR1" i="9" s="1"/>
  <c r="G179" i="8"/>
  <c r="H179" i="8" s="1"/>
  <c r="I179" i="8" s="1"/>
  <c r="J179" i="8" s="1"/>
  <c r="K179" i="8" s="1"/>
  <c r="L179" i="8" s="1"/>
  <c r="M179" i="8" s="1"/>
  <c r="N179" i="8" s="1"/>
  <c r="O179" i="8" s="1"/>
  <c r="AI1" i="10"/>
  <c r="AI2" i="10"/>
  <c r="AI3" i="10"/>
  <c r="AI4" i="10"/>
  <c r="AI5" i="10"/>
  <c r="AI6" i="10"/>
  <c r="AI7" i="10"/>
  <c r="C40" i="2"/>
  <c r="D44" i="2"/>
  <c r="C42" i="2"/>
  <c r="F45" i="2"/>
  <c r="G36" i="2"/>
  <c r="C27" i="2"/>
  <c r="D31" i="2"/>
  <c r="C29" i="2"/>
  <c r="V82" i="9"/>
  <c r="X82" i="9" s="1"/>
  <c r="T82" i="9"/>
  <c r="AE82" i="9" s="1"/>
  <c r="N82" i="9"/>
  <c r="O82" i="9" s="1"/>
  <c r="P82" i="9" s="1"/>
  <c r="J82" i="9"/>
  <c r="K82" i="9" s="1"/>
  <c r="V81" i="9"/>
  <c r="W81" i="9" s="1"/>
  <c r="T81" i="9"/>
  <c r="AE81" i="9" s="1"/>
  <c r="N81" i="9"/>
  <c r="O81" i="9" s="1"/>
  <c r="P81" i="9" s="1"/>
  <c r="J81" i="9"/>
  <c r="K81" i="9" s="1"/>
  <c r="V80" i="9"/>
  <c r="X80" i="9" s="1"/>
  <c r="T80" i="9"/>
  <c r="AE80" i="9" s="1"/>
  <c r="N80" i="9"/>
  <c r="O80" i="9" s="1"/>
  <c r="P80" i="9" s="1"/>
  <c r="J80" i="9"/>
  <c r="K80" i="9" s="1"/>
  <c r="V79" i="9"/>
  <c r="W79" i="9" s="1"/>
  <c r="T79" i="9"/>
  <c r="N79" i="9"/>
  <c r="O79" i="9" s="1"/>
  <c r="P79" i="9" s="1"/>
  <c r="J79" i="9"/>
  <c r="K79" i="9" s="1"/>
  <c r="V78" i="9"/>
  <c r="X78" i="9" s="1"/>
  <c r="T78" i="9"/>
  <c r="AE78" i="9"/>
  <c r="N78" i="9"/>
  <c r="O78" i="9" s="1"/>
  <c r="P78" i="9" s="1"/>
  <c r="J78" i="9"/>
  <c r="K78" i="9" s="1"/>
  <c r="V77" i="9"/>
  <c r="W77" i="9" s="1"/>
  <c r="T77" i="9"/>
  <c r="AE77" i="9" s="1"/>
  <c r="N77" i="9"/>
  <c r="O77" i="9" s="1"/>
  <c r="P77" i="9" s="1"/>
  <c r="J77" i="9"/>
  <c r="K77" i="9" s="1"/>
  <c r="V76" i="9"/>
  <c r="X76" i="9" s="1"/>
  <c r="T76" i="9"/>
  <c r="AE76" i="9" s="1"/>
  <c r="N76" i="9"/>
  <c r="O76" i="9" s="1"/>
  <c r="P76" i="9" s="1"/>
  <c r="J76" i="9"/>
  <c r="K76" i="9" s="1"/>
  <c r="V75" i="9"/>
  <c r="W75" i="9" s="1"/>
  <c r="T75" i="9"/>
  <c r="AE75" i="9" s="1"/>
  <c r="N75" i="9"/>
  <c r="O75" i="9" s="1"/>
  <c r="P75" i="9" s="1"/>
  <c r="J75" i="9"/>
  <c r="K75" i="9" s="1"/>
  <c r="V74" i="9"/>
  <c r="X74" i="9" s="1"/>
  <c r="T74" i="9"/>
  <c r="AE74" i="9" s="1"/>
  <c r="N74" i="9"/>
  <c r="O74" i="9" s="1"/>
  <c r="P74" i="9" s="1"/>
  <c r="J74" i="9"/>
  <c r="K74" i="9" s="1"/>
  <c r="V73" i="9"/>
  <c r="W73" i="9" s="1"/>
  <c r="T73" i="9"/>
  <c r="AE73" i="9" s="1"/>
  <c r="N73" i="9"/>
  <c r="O73" i="9" s="1"/>
  <c r="P73" i="9" s="1"/>
  <c r="J73" i="9"/>
  <c r="K73" i="9" s="1"/>
  <c r="V72" i="9"/>
  <c r="X72" i="9" s="1"/>
  <c r="T72" i="9"/>
  <c r="AE72" i="9" s="1"/>
  <c r="N72" i="9"/>
  <c r="O72" i="9" s="1"/>
  <c r="P72" i="9" s="1"/>
  <c r="J72" i="9"/>
  <c r="K72" i="9" s="1"/>
  <c r="V71" i="9"/>
  <c r="W71" i="9" s="1"/>
  <c r="T71" i="9"/>
  <c r="AE71" i="9" s="1"/>
  <c r="N71" i="9"/>
  <c r="O71" i="9" s="1"/>
  <c r="P71" i="9" s="1"/>
  <c r="J71" i="9"/>
  <c r="K71" i="9" s="1"/>
  <c r="V70" i="9"/>
  <c r="X70" i="9" s="1"/>
  <c r="T70" i="9"/>
  <c r="AE70" i="9" s="1"/>
  <c r="N70" i="9"/>
  <c r="O70" i="9" s="1"/>
  <c r="P70" i="9" s="1"/>
  <c r="J70" i="9"/>
  <c r="K70" i="9" s="1"/>
  <c r="V69" i="9"/>
  <c r="W69" i="9" s="1"/>
  <c r="T69" i="9"/>
  <c r="AE69" i="9" s="1"/>
  <c r="N69" i="9"/>
  <c r="O69" i="9" s="1"/>
  <c r="P69" i="9" s="1"/>
  <c r="J69" i="9"/>
  <c r="K69" i="9" s="1"/>
  <c r="V68" i="9"/>
  <c r="X68" i="9" s="1"/>
  <c r="T68" i="9"/>
  <c r="AE68" i="9" s="1"/>
  <c r="N68" i="9"/>
  <c r="O68" i="9" s="1"/>
  <c r="P68" i="9" s="1"/>
  <c r="J68" i="9"/>
  <c r="K68" i="9" s="1"/>
  <c r="V67" i="9"/>
  <c r="W67" i="9" s="1"/>
  <c r="T67" i="9"/>
  <c r="AE67" i="9" s="1"/>
  <c r="N67" i="9"/>
  <c r="O67" i="9" s="1"/>
  <c r="P67" i="9" s="1"/>
  <c r="J67" i="9"/>
  <c r="K67" i="9" s="1"/>
  <c r="V66" i="9"/>
  <c r="X66" i="9" s="1"/>
  <c r="T66" i="9"/>
  <c r="AE66" i="9" s="1"/>
  <c r="N66" i="9"/>
  <c r="O66" i="9" s="1"/>
  <c r="P66" i="9" s="1"/>
  <c r="J66" i="9"/>
  <c r="K66" i="9" s="1"/>
  <c r="V65" i="9"/>
  <c r="W65" i="9" s="1"/>
  <c r="T65" i="9"/>
  <c r="AE65" i="9" s="1"/>
  <c r="N65" i="9"/>
  <c r="O65" i="9" s="1"/>
  <c r="P65" i="9" s="1"/>
  <c r="J65" i="9"/>
  <c r="K65" i="9" s="1"/>
  <c r="V64" i="9"/>
  <c r="X64" i="9" s="1"/>
  <c r="T64" i="9"/>
  <c r="AE64" i="9" s="1"/>
  <c r="N64" i="9"/>
  <c r="O64" i="9" s="1"/>
  <c r="P64" i="9" s="1"/>
  <c r="J64" i="9"/>
  <c r="K64" i="9" s="1"/>
  <c r="V63" i="9"/>
  <c r="W63" i="9" s="1"/>
  <c r="T63" i="9"/>
  <c r="AE63" i="9" s="1"/>
  <c r="N63" i="9"/>
  <c r="O63" i="9" s="1"/>
  <c r="P63" i="9" s="1"/>
  <c r="J63" i="9"/>
  <c r="K63" i="9" s="1"/>
  <c r="V62" i="9"/>
  <c r="X62" i="9" s="1"/>
  <c r="T62" i="9"/>
  <c r="AE62" i="9" s="1"/>
  <c r="N62" i="9"/>
  <c r="O62" i="9" s="1"/>
  <c r="P62" i="9" s="1"/>
  <c r="J62" i="9"/>
  <c r="K62" i="9" s="1"/>
  <c r="V61" i="9"/>
  <c r="W61" i="9" s="1"/>
  <c r="T61" i="9"/>
  <c r="AE61" i="9" s="1"/>
  <c r="N61" i="9"/>
  <c r="O61" i="9" s="1"/>
  <c r="P61" i="9" s="1"/>
  <c r="J61" i="9"/>
  <c r="K61" i="9" s="1"/>
  <c r="V60" i="9"/>
  <c r="X60" i="9" s="1"/>
  <c r="T60" i="9"/>
  <c r="AE60" i="9" s="1"/>
  <c r="N60" i="9"/>
  <c r="O60" i="9" s="1"/>
  <c r="P60" i="9" s="1"/>
  <c r="J60" i="9"/>
  <c r="K60" i="9" s="1"/>
  <c r="V59" i="9"/>
  <c r="W59" i="9" s="1"/>
  <c r="T59" i="9"/>
  <c r="AE59" i="9" s="1"/>
  <c r="N59" i="9"/>
  <c r="O59" i="9" s="1"/>
  <c r="P59" i="9" s="1"/>
  <c r="J59" i="9"/>
  <c r="K59" i="9" s="1"/>
  <c r="V58" i="9"/>
  <c r="X58" i="9" s="1"/>
  <c r="T58" i="9"/>
  <c r="AE58" i="9" s="1"/>
  <c r="N58" i="9"/>
  <c r="O58" i="9" s="1"/>
  <c r="P58" i="9" s="1"/>
  <c r="J58" i="9"/>
  <c r="K58" i="9" s="1"/>
  <c r="V57" i="9"/>
  <c r="W57" i="9" s="1"/>
  <c r="T57" i="9"/>
  <c r="AE57" i="9" s="1"/>
  <c r="N57" i="9"/>
  <c r="O57" i="9" s="1"/>
  <c r="P57" i="9" s="1"/>
  <c r="J57" i="9"/>
  <c r="K57" i="9" s="1"/>
  <c r="V56" i="9"/>
  <c r="X56" i="9" s="1"/>
  <c r="T56" i="9"/>
  <c r="AE56" i="9" s="1"/>
  <c r="N56" i="9"/>
  <c r="O56" i="9" s="1"/>
  <c r="P56" i="9" s="1"/>
  <c r="J56" i="9"/>
  <c r="K56" i="9" s="1"/>
  <c r="V55" i="9"/>
  <c r="W55" i="9" s="1"/>
  <c r="T55" i="9"/>
  <c r="AE55" i="9" s="1"/>
  <c r="N55" i="9"/>
  <c r="O55" i="9" s="1"/>
  <c r="P55" i="9" s="1"/>
  <c r="J55" i="9"/>
  <c r="K55" i="9" s="1"/>
  <c r="V54" i="9"/>
  <c r="X54" i="9" s="1"/>
  <c r="T54" i="9"/>
  <c r="N54" i="9"/>
  <c r="O54" i="9" s="1"/>
  <c r="P54" i="9" s="1"/>
  <c r="J54" i="9"/>
  <c r="K54" i="9" s="1"/>
  <c r="V53" i="9"/>
  <c r="W53" i="9" s="1"/>
  <c r="T53" i="9"/>
  <c r="AE53" i="9" s="1"/>
  <c r="N53" i="9"/>
  <c r="O53" i="9" s="1"/>
  <c r="P53" i="9" s="1"/>
  <c r="J53" i="9"/>
  <c r="K53" i="9" s="1"/>
  <c r="V52" i="9"/>
  <c r="X52" i="9" s="1"/>
  <c r="T52" i="9"/>
  <c r="AE52" i="9" s="1"/>
  <c r="N52" i="9"/>
  <c r="O52" i="9" s="1"/>
  <c r="P52" i="9" s="1"/>
  <c r="J52" i="9"/>
  <c r="K52" i="9" s="1"/>
  <c r="V51" i="9"/>
  <c r="W51" i="9" s="1"/>
  <c r="T51" i="9"/>
  <c r="AE51" i="9" s="1"/>
  <c r="N51" i="9"/>
  <c r="O51" i="9" s="1"/>
  <c r="P51" i="9" s="1"/>
  <c r="J51" i="9"/>
  <c r="K51" i="9" s="1"/>
  <c r="V50" i="9"/>
  <c r="X50" i="9" s="1"/>
  <c r="T50" i="9"/>
  <c r="N50" i="9"/>
  <c r="O50" i="9" s="1"/>
  <c r="P50" i="9" s="1"/>
  <c r="J50" i="9"/>
  <c r="K50" i="9" s="1"/>
  <c r="V49" i="9"/>
  <c r="W49" i="9" s="1"/>
  <c r="T49" i="9"/>
  <c r="AE49" i="9" s="1"/>
  <c r="N49" i="9"/>
  <c r="O49" i="9" s="1"/>
  <c r="P49" i="9" s="1"/>
  <c r="J49" i="9"/>
  <c r="K49" i="9" s="1"/>
  <c r="V48" i="9"/>
  <c r="X48" i="9" s="1"/>
  <c r="T48" i="9"/>
  <c r="AE48" i="9" s="1"/>
  <c r="N48" i="9"/>
  <c r="O48" i="9" s="1"/>
  <c r="P48" i="9" s="1"/>
  <c r="J48" i="9"/>
  <c r="K48" i="9" s="1"/>
  <c r="V47" i="9"/>
  <c r="W47" i="9" s="1"/>
  <c r="T47" i="9"/>
  <c r="AE47" i="9" s="1"/>
  <c r="N47" i="9"/>
  <c r="O47" i="9" s="1"/>
  <c r="P47" i="9" s="1"/>
  <c r="J47" i="9"/>
  <c r="K47" i="9" s="1"/>
  <c r="V46" i="9"/>
  <c r="X46" i="9" s="1"/>
  <c r="T46" i="9"/>
  <c r="AE46" i="9" s="1"/>
  <c r="N46" i="9"/>
  <c r="O46" i="9" s="1"/>
  <c r="P46" i="9" s="1"/>
  <c r="J46" i="9"/>
  <c r="K46" i="9" s="1"/>
  <c r="V45" i="9"/>
  <c r="W45" i="9" s="1"/>
  <c r="T45" i="9"/>
  <c r="AE45" i="9" s="1"/>
  <c r="N45" i="9"/>
  <c r="O45" i="9" s="1"/>
  <c r="P45" i="9" s="1"/>
  <c r="J45" i="9"/>
  <c r="K45" i="9" s="1"/>
  <c r="V44" i="9"/>
  <c r="X44" i="9" s="1"/>
  <c r="T44" i="9"/>
  <c r="AE44" i="9" s="1"/>
  <c r="N44" i="9"/>
  <c r="O44" i="9" s="1"/>
  <c r="P44" i="9" s="1"/>
  <c r="J44" i="9"/>
  <c r="K44" i="9" s="1"/>
  <c r="V43" i="9"/>
  <c r="W43" i="9" s="1"/>
  <c r="T43" i="9"/>
  <c r="AE43" i="9" s="1"/>
  <c r="N43" i="9"/>
  <c r="O43" i="9" s="1"/>
  <c r="P43" i="9" s="1"/>
  <c r="J43" i="9"/>
  <c r="K43" i="9"/>
  <c r="V42" i="9"/>
  <c r="X42" i="9" s="1"/>
  <c r="T42" i="9"/>
  <c r="AE42" i="9" s="1"/>
  <c r="N42" i="9"/>
  <c r="O42" i="9" s="1"/>
  <c r="P42" i="9" s="1"/>
  <c r="J42" i="9"/>
  <c r="K42" i="9" s="1"/>
  <c r="V41" i="9"/>
  <c r="W41" i="9" s="1"/>
  <c r="T41" i="9"/>
  <c r="AE41" i="9" s="1"/>
  <c r="N41" i="9"/>
  <c r="O41" i="9" s="1"/>
  <c r="P41" i="9" s="1"/>
  <c r="J41" i="9"/>
  <c r="K41" i="9" s="1"/>
  <c r="V40" i="9"/>
  <c r="X40" i="9" s="1"/>
  <c r="T40" i="9"/>
  <c r="AE40" i="9" s="1"/>
  <c r="N40" i="9"/>
  <c r="O40" i="9" s="1"/>
  <c r="P40" i="9" s="1"/>
  <c r="J40" i="9"/>
  <c r="K40" i="9" s="1"/>
  <c r="V39" i="9"/>
  <c r="W39" i="9" s="1"/>
  <c r="AD39" i="9" s="1"/>
  <c r="T39" i="9"/>
  <c r="N39" i="9"/>
  <c r="O39" i="9" s="1"/>
  <c r="P39" i="9" s="1"/>
  <c r="J39" i="9"/>
  <c r="K39" i="9" s="1"/>
  <c r="V38" i="9"/>
  <c r="X38" i="9" s="1"/>
  <c r="T38" i="9"/>
  <c r="AE38" i="9" s="1"/>
  <c r="N38" i="9"/>
  <c r="O38" i="9" s="1"/>
  <c r="P38" i="9" s="1"/>
  <c r="J38" i="9"/>
  <c r="K38" i="9" s="1"/>
  <c r="V37" i="9"/>
  <c r="W37" i="9" s="1"/>
  <c r="T37" i="9"/>
  <c r="AE37" i="9" s="1"/>
  <c r="N37" i="9"/>
  <c r="O37" i="9" s="1"/>
  <c r="P37" i="9" s="1"/>
  <c r="J37" i="9"/>
  <c r="K37" i="9" s="1"/>
  <c r="V36" i="9"/>
  <c r="X36" i="9" s="1"/>
  <c r="T36" i="9"/>
  <c r="AE36" i="9" s="1"/>
  <c r="N36" i="9"/>
  <c r="O36" i="9" s="1"/>
  <c r="P36" i="9" s="1"/>
  <c r="J36" i="9"/>
  <c r="K36" i="9" s="1"/>
  <c r="V35" i="9"/>
  <c r="W35" i="9" s="1"/>
  <c r="T35" i="9"/>
  <c r="AE35" i="9" s="1"/>
  <c r="N35" i="9"/>
  <c r="O35" i="9" s="1"/>
  <c r="P35" i="9" s="1"/>
  <c r="J35" i="9"/>
  <c r="K35" i="9" s="1"/>
  <c r="V34" i="9"/>
  <c r="X34" i="9" s="1"/>
  <c r="T34" i="9"/>
  <c r="AE34" i="9" s="1"/>
  <c r="N34" i="9"/>
  <c r="O34" i="9" s="1"/>
  <c r="P34" i="9" s="1"/>
  <c r="J34" i="9"/>
  <c r="K34" i="9" s="1"/>
  <c r="V33" i="9"/>
  <c r="W33" i="9" s="1"/>
  <c r="T33" i="9"/>
  <c r="AE33" i="9" s="1"/>
  <c r="N33" i="9"/>
  <c r="O33" i="9" s="1"/>
  <c r="P33" i="9" s="1"/>
  <c r="J33" i="9"/>
  <c r="K33" i="9" s="1"/>
  <c r="V32" i="9"/>
  <c r="X32" i="9" s="1"/>
  <c r="T32" i="9"/>
  <c r="AE32" i="9" s="1"/>
  <c r="N32" i="9"/>
  <c r="O32" i="9" s="1"/>
  <c r="P32" i="9" s="1"/>
  <c r="J32" i="9"/>
  <c r="K32" i="9" s="1"/>
  <c r="V31" i="9"/>
  <c r="W31" i="9" s="1"/>
  <c r="T31" i="9"/>
  <c r="AE31" i="9" s="1"/>
  <c r="N31" i="9"/>
  <c r="O31" i="9" s="1"/>
  <c r="P31" i="9" s="1"/>
  <c r="J31" i="9"/>
  <c r="K31" i="9"/>
  <c r="V30" i="9"/>
  <c r="X30" i="9" s="1"/>
  <c r="T30" i="9"/>
  <c r="AE30" i="9" s="1"/>
  <c r="N30" i="9"/>
  <c r="O30" i="9" s="1"/>
  <c r="P30" i="9" s="1"/>
  <c r="J30" i="9"/>
  <c r="K30" i="9" s="1"/>
  <c r="V29" i="9"/>
  <c r="W29" i="9" s="1"/>
  <c r="T29" i="9"/>
  <c r="AE29" i="9" s="1"/>
  <c r="N29" i="9"/>
  <c r="O29" i="9" s="1"/>
  <c r="P29" i="9" s="1"/>
  <c r="J29" i="9"/>
  <c r="K29" i="9" s="1"/>
  <c r="V28" i="9"/>
  <c r="X28" i="9" s="1"/>
  <c r="T28" i="9"/>
  <c r="AE28" i="9" s="1"/>
  <c r="N28" i="9"/>
  <c r="O28" i="9" s="1"/>
  <c r="P28" i="9" s="1"/>
  <c r="J28" i="9"/>
  <c r="K28" i="9" s="1"/>
  <c r="V27" i="9"/>
  <c r="W27" i="9" s="1"/>
  <c r="T27" i="9"/>
  <c r="AE27" i="9" s="1"/>
  <c r="N27" i="9"/>
  <c r="O27" i="9" s="1"/>
  <c r="P27" i="9" s="1"/>
  <c r="J27" i="9"/>
  <c r="K27" i="9" s="1"/>
  <c r="V26" i="9"/>
  <c r="X26" i="9" s="1"/>
  <c r="T26" i="9"/>
  <c r="AE26" i="9" s="1"/>
  <c r="N26" i="9"/>
  <c r="O26" i="9" s="1"/>
  <c r="P26" i="9" s="1"/>
  <c r="J26" i="9"/>
  <c r="K26" i="9" s="1"/>
  <c r="V25" i="9"/>
  <c r="W25" i="9" s="1"/>
  <c r="T25" i="9"/>
  <c r="N25" i="9"/>
  <c r="O25" i="9" s="1"/>
  <c r="P25" i="9" s="1"/>
  <c r="J25" i="9"/>
  <c r="K25" i="9" s="1"/>
  <c r="V24" i="9"/>
  <c r="X24" i="9" s="1"/>
  <c r="T24" i="9"/>
  <c r="AE24" i="9" s="1"/>
  <c r="N24" i="9"/>
  <c r="O24" i="9" s="1"/>
  <c r="P24" i="9" s="1"/>
  <c r="J24" i="9"/>
  <c r="K24" i="9" s="1"/>
  <c r="V23" i="9"/>
  <c r="W23" i="9" s="1"/>
  <c r="T23" i="9"/>
  <c r="AE23" i="9" s="1"/>
  <c r="N23" i="9"/>
  <c r="O23" i="9" s="1"/>
  <c r="P23" i="9" s="1"/>
  <c r="J23" i="9"/>
  <c r="K23" i="9"/>
  <c r="V22" i="9"/>
  <c r="X22" i="9" s="1"/>
  <c r="T22" i="9"/>
  <c r="AE22" i="9" s="1"/>
  <c r="N22" i="9"/>
  <c r="O22" i="9" s="1"/>
  <c r="P22" i="9" s="1"/>
  <c r="J22" i="9"/>
  <c r="K22" i="9" s="1"/>
  <c r="V21" i="9"/>
  <c r="W21" i="9" s="1"/>
  <c r="T21" i="9"/>
  <c r="AE21" i="9" s="1"/>
  <c r="N21" i="9"/>
  <c r="O21" i="9" s="1"/>
  <c r="P21" i="9" s="1"/>
  <c r="J21" i="9"/>
  <c r="K21" i="9" s="1"/>
  <c r="V20" i="9"/>
  <c r="X20" i="9" s="1"/>
  <c r="T20" i="9"/>
  <c r="AE20" i="9" s="1"/>
  <c r="N20" i="9"/>
  <c r="O20" i="9" s="1"/>
  <c r="P20" i="9" s="1"/>
  <c r="J20" i="9"/>
  <c r="K20" i="9" s="1"/>
  <c r="V19" i="9"/>
  <c r="W19" i="9" s="1"/>
  <c r="T19" i="9"/>
  <c r="AE19" i="9" s="1"/>
  <c r="N19" i="9"/>
  <c r="O19" i="9" s="1"/>
  <c r="P19" i="9" s="1"/>
  <c r="J19" i="9"/>
  <c r="K19" i="9" s="1"/>
  <c r="V18" i="9"/>
  <c r="X18" i="9" s="1"/>
  <c r="T18" i="9"/>
  <c r="AE18" i="9" s="1"/>
  <c r="N18" i="9"/>
  <c r="O18" i="9" s="1"/>
  <c r="P18" i="9" s="1"/>
  <c r="J18" i="9"/>
  <c r="K18" i="9" s="1"/>
  <c r="V17" i="9"/>
  <c r="W17" i="9" s="1"/>
  <c r="T17" i="9"/>
  <c r="AE17" i="9" s="1"/>
  <c r="N17" i="9"/>
  <c r="O17" i="9" s="1"/>
  <c r="P17" i="9" s="1"/>
  <c r="J17" i="9"/>
  <c r="K17" i="9" s="1"/>
  <c r="V16" i="9"/>
  <c r="X16" i="9" s="1"/>
  <c r="T16" i="9"/>
  <c r="AE16" i="9" s="1"/>
  <c r="N16" i="9"/>
  <c r="O16" i="9" s="1"/>
  <c r="P16" i="9" s="1"/>
  <c r="J16" i="9"/>
  <c r="K16" i="9" s="1"/>
  <c r="V15" i="9"/>
  <c r="W15" i="9" s="1"/>
  <c r="T15" i="9"/>
  <c r="AE15" i="9" s="1"/>
  <c r="N15" i="9"/>
  <c r="O15" i="9" s="1"/>
  <c r="P15" i="9" s="1"/>
  <c r="J15" i="9"/>
  <c r="K15" i="9" s="1"/>
  <c r="V14" i="9"/>
  <c r="X14" i="9" s="1"/>
  <c r="T14" i="9"/>
  <c r="AE14" i="9" s="1"/>
  <c r="N14" i="9"/>
  <c r="O14" i="9" s="1"/>
  <c r="P14" i="9" s="1"/>
  <c r="J14" i="9"/>
  <c r="K14" i="9" s="1"/>
  <c r="V13" i="9"/>
  <c r="W13" i="9" s="1"/>
  <c r="T13" i="9"/>
  <c r="AE13" i="9" s="1"/>
  <c r="N13" i="9"/>
  <c r="O13" i="9" s="1"/>
  <c r="P13" i="9" s="1"/>
  <c r="J13" i="9"/>
  <c r="K13" i="9" s="1"/>
  <c r="V12" i="9"/>
  <c r="X12" i="9" s="1"/>
  <c r="T12" i="9"/>
  <c r="AE12" i="9" s="1"/>
  <c r="N12" i="9"/>
  <c r="O12" i="9" s="1"/>
  <c r="P12" i="9" s="1"/>
  <c r="J12" i="9"/>
  <c r="K12" i="9" s="1"/>
  <c r="V11" i="9"/>
  <c r="W11" i="9" s="1"/>
  <c r="T11" i="9"/>
  <c r="AE11" i="9" s="1"/>
  <c r="N11" i="9"/>
  <c r="O11" i="9" s="1"/>
  <c r="P11" i="9" s="1"/>
  <c r="J11" i="9"/>
  <c r="K11" i="9" s="1"/>
  <c r="V10" i="9"/>
  <c r="X10" i="9" s="1"/>
  <c r="T10" i="9"/>
  <c r="AE10" i="9" s="1"/>
  <c r="N10" i="9"/>
  <c r="O10" i="9" s="1"/>
  <c r="P10" i="9" s="1"/>
  <c r="J10" i="9"/>
  <c r="K10" i="9" s="1"/>
  <c r="V9" i="9"/>
  <c r="W9" i="9" s="1"/>
  <c r="T9" i="9"/>
  <c r="N9" i="9"/>
  <c r="O9" i="9" s="1"/>
  <c r="P9" i="9" s="1"/>
  <c r="J9" i="9"/>
  <c r="K9" i="9" s="1"/>
  <c r="V8" i="9"/>
  <c r="X8" i="9" s="1"/>
  <c r="T8" i="9"/>
  <c r="AE8" i="9" s="1"/>
  <c r="AG8" i="9" s="1"/>
  <c r="N8" i="9"/>
  <c r="O8" i="9" s="1"/>
  <c r="P8" i="9" s="1"/>
  <c r="J8" i="9"/>
  <c r="K8" i="9" s="1"/>
  <c r="N7" i="9"/>
  <c r="O7" i="9" s="1"/>
  <c r="P7" i="9" s="1"/>
  <c r="V7" i="9"/>
  <c r="X7" i="9" s="1"/>
  <c r="T7" i="9"/>
  <c r="AE7" i="9" s="1"/>
  <c r="J7" i="9"/>
  <c r="K7" i="9" s="1"/>
  <c r="AT7" i="9"/>
  <c r="AQ7" i="9"/>
  <c r="AN8" i="9" s="1"/>
  <c r="AR7" i="9"/>
  <c r="BA7" i="9"/>
  <c r="AY7" i="9"/>
  <c r="AT8" i="9" s="1"/>
  <c r="BH7" i="9"/>
  <c r="BF7" i="9"/>
  <c r="BA8" i="9" s="1"/>
  <c r="BM7" i="9"/>
  <c r="BH8" i="9" s="1"/>
  <c r="BL8" i="9"/>
  <c r="BI9" i="9" s="1"/>
  <c r="BL9" i="9"/>
  <c r="BI10" i="9" s="1"/>
  <c r="AF10" i="9"/>
  <c r="BL10" i="9"/>
  <c r="BI11" i="9" s="1"/>
  <c r="BL11" i="9"/>
  <c r="BI12" i="9" s="1"/>
  <c r="BL12" i="9"/>
  <c r="BI13" i="9" s="1"/>
  <c r="BL13" i="9"/>
  <c r="BI14" i="9" s="1"/>
  <c r="BL14" i="9"/>
  <c r="BI15" i="9" s="1"/>
  <c r="BL15" i="9"/>
  <c r="BI16" i="9" s="1"/>
  <c r="BL16" i="9"/>
  <c r="BI17" i="9" s="1"/>
  <c r="BL17" i="9"/>
  <c r="BI18" i="9" s="1"/>
  <c r="BL18" i="9"/>
  <c r="BI19" i="9" s="1"/>
  <c r="BL19" i="9"/>
  <c r="BI20" i="9" s="1"/>
  <c r="BL20" i="9"/>
  <c r="BI21" i="9" s="1"/>
  <c r="BL21" i="9"/>
  <c r="BI22" i="9" s="1"/>
  <c r="BL22" i="9"/>
  <c r="BI23" i="9" s="1"/>
  <c r="BL23" i="9"/>
  <c r="BI24" i="9" s="1"/>
  <c r="BL24" i="9"/>
  <c r="BI25" i="9" s="1"/>
  <c r="BL25" i="9"/>
  <c r="BI26" i="9" s="1"/>
  <c r="BL26" i="9"/>
  <c r="BI27" i="9" s="1"/>
  <c r="BL27" i="9"/>
  <c r="BI28" i="9" s="1"/>
  <c r="BL28" i="9"/>
  <c r="BI29" i="9" s="1"/>
  <c r="BL29" i="9"/>
  <c r="BI30" i="9" s="1"/>
  <c r="BL30" i="9"/>
  <c r="BI31" i="9" s="1"/>
  <c r="BL31" i="9"/>
  <c r="BI32" i="9" s="1"/>
  <c r="BL32" i="9"/>
  <c r="BI33" i="9" s="1"/>
  <c r="BL33" i="9"/>
  <c r="BI34" i="9" s="1"/>
  <c r="BL34" i="9"/>
  <c r="BI35" i="9" s="1"/>
  <c r="BL35" i="9"/>
  <c r="BI36" i="9" s="1"/>
  <c r="BL36" i="9"/>
  <c r="BI37" i="9" s="1"/>
  <c r="BL37" i="9"/>
  <c r="BI38" i="9" s="1"/>
  <c r="BL38" i="9"/>
  <c r="BI39" i="9" s="1"/>
  <c r="AE39" i="9"/>
  <c r="BL39" i="9"/>
  <c r="BI40" i="9" s="1"/>
  <c r="BL40" i="9"/>
  <c r="BI41" i="9" s="1"/>
  <c r="BL41" i="9"/>
  <c r="BI42" i="9" s="1"/>
  <c r="BL42" i="9"/>
  <c r="BI43" i="9" s="1"/>
  <c r="BL43" i="9"/>
  <c r="BI44" i="9" s="1"/>
  <c r="BL44" i="9"/>
  <c r="BI45" i="9" s="1"/>
  <c r="BL45" i="9"/>
  <c r="BI46" i="9" s="1"/>
  <c r="BL46" i="9"/>
  <c r="BI47" i="9" s="1"/>
  <c r="BL47" i="9"/>
  <c r="BI48" i="9" s="1"/>
  <c r="BL48" i="9"/>
  <c r="BI49" i="9" s="1"/>
  <c r="BL49" i="9"/>
  <c r="BI50" i="9" s="1"/>
  <c r="AE50" i="9"/>
  <c r="BL50" i="9"/>
  <c r="BI51" i="9" s="1"/>
  <c r="BL51" i="9"/>
  <c r="BI52" i="9" s="1"/>
  <c r="BL52" i="9"/>
  <c r="BI53" i="9" s="1"/>
  <c r="BL53" i="9"/>
  <c r="BI54" i="9" s="1"/>
  <c r="AE54" i="9"/>
  <c r="BL54" i="9"/>
  <c r="BI55" i="9" s="1"/>
  <c r="BL55" i="9"/>
  <c r="BI56" i="9" s="1"/>
  <c r="BL56" i="9"/>
  <c r="BI57" i="9" s="1"/>
  <c r="BL57" i="9"/>
  <c r="BI58" i="9" s="1"/>
  <c r="BL58" i="9"/>
  <c r="BI59" i="9" s="1"/>
  <c r="BL59" i="9"/>
  <c r="BI60" i="9" s="1"/>
  <c r="BL60" i="9"/>
  <c r="BI61" i="9" s="1"/>
  <c r="BL61" i="9"/>
  <c r="BI62" i="9" s="1"/>
  <c r="BL62" i="9"/>
  <c r="BI63" i="9" s="1"/>
  <c r="BL63" i="9"/>
  <c r="BI64" i="9" s="1"/>
  <c r="BL64" i="9"/>
  <c r="BI65" i="9" s="1"/>
  <c r="BL65" i="9"/>
  <c r="BI66" i="9" s="1"/>
  <c r="BL66" i="9"/>
  <c r="BI67" i="9" s="1"/>
  <c r="BL67" i="9"/>
  <c r="BI68" i="9" s="1"/>
  <c r="BL68" i="9"/>
  <c r="BI69" i="9" s="1"/>
  <c r="BL69" i="9"/>
  <c r="BI70" i="9" s="1"/>
  <c r="BL70" i="9"/>
  <c r="BI71" i="9" s="1"/>
  <c r="BL71" i="9"/>
  <c r="BI72" i="9" s="1"/>
  <c r="BL72" i="9"/>
  <c r="BI73" i="9" s="1"/>
  <c r="BL73" i="9"/>
  <c r="BI74" i="9" s="1"/>
  <c r="BL74" i="9"/>
  <c r="BI75" i="9" s="1"/>
  <c r="BL75" i="9"/>
  <c r="BI76" i="9" s="1"/>
  <c r="BL76" i="9"/>
  <c r="BI77" i="9" s="1"/>
  <c r="BL77" i="9"/>
  <c r="BI78" i="9" s="1"/>
  <c r="BL78" i="9"/>
  <c r="BI79" i="9" s="1"/>
  <c r="AE79" i="9"/>
  <c r="BL79" i="9"/>
  <c r="BI80" i="9" s="1"/>
  <c r="BL80" i="9"/>
  <c r="BI81" i="9" s="1"/>
  <c r="BL81" i="9"/>
  <c r="BI82" i="9"/>
  <c r="BL82" i="9"/>
  <c r="AE217" i="9"/>
  <c r="AE218" i="9"/>
  <c r="AE219" i="9"/>
  <c r="AE220" i="9"/>
  <c r="AE221" i="9"/>
  <c r="AE222" i="9"/>
  <c r="AF222" i="9"/>
  <c r="AM222" i="9"/>
  <c r="AR223" i="9" s="1"/>
  <c r="AN222" i="9"/>
  <c r="AR222" i="9"/>
  <c r="AT222" i="9"/>
  <c r="AU222" i="9"/>
  <c r="BA222" i="9"/>
  <c r="BB222" i="9"/>
  <c r="BH222" i="9"/>
  <c r="BI222" i="9"/>
  <c r="BL222" i="9"/>
  <c r="BI223" i="9" s="1"/>
  <c r="AE223" i="9"/>
  <c r="AM223" i="9"/>
  <c r="AR224" i="9" s="1"/>
  <c r="BL223" i="9"/>
  <c r="BI224" i="9" s="1"/>
  <c r="AE224" i="9"/>
  <c r="AM224" i="9"/>
  <c r="AR225" i="9" s="1"/>
  <c r="BL224" i="9"/>
  <c r="BI225" i="9" s="1"/>
  <c r="AE225" i="9"/>
  <c r="AM225" i="9"/>
  <c r="AR226" i="9" s="1"/>
  <c r="BL225" i="9"/>
  <c r="BI226" i="9" s="1"/>
  <c r="AE226" i="9"/>
  <c r="AM226" i="9"/>
  <c r="AR227" i="9" s="1"/>
  <c r="BL226" i="9"/>
  <c r="BI227" i="9" s="1"/>
  <c r="AE227" i="9"/>
  <c r="AM227" i="9"/>
  <c r="AR228" i="9" s="1"/>
  <c r="BL227" i="9"/>
  <c r="BI228" i="9" s="1"/>
  <c r="AE228" i="9"/>
  <c r="AM228" i="9"/>
  <c r="AR229" i="9" s="1"/>
  <c r="BL228" i="9"/>
  <c r="BI229" i="9" s="1"/>
  <c r="AE229" i="9"/>
  <c r="AM229" i="9"/>
  <c r="AR230" i="9" s="1"/>
  <c r="BL229" i="9"/>
  <c r="BI230" i="9" s="1"/>
  <c r="AE230" i="9"/>
  <c r="AM230" i="9"/>
  <c r="AR231" i="9" s="1"/>
  <c r="BL230" i="9"/>
  <c r="BI231" i="9" s="1"/>
  <c r="AE231" i="9"/>
  <c r="AM231" i="9"/>
  <c r="AR232" i="9" s="1"/>
  <c r="BL231" i="9"/>
  <c r="BI232" i="9" s="1"/>
  <c r="AE232" i="9"/>
  <c r="AM232" i="9"/>
  <c r="AR233" i="9" s="1"/>
  <c r="BL232" i="9"/>
  <c r="BI233" i="9" s="1"/>
  <c r="AE233" i="9"/>
  <c r="AM233" i="9"/>
  <c r="AR234" i="9" s="1"/>
  <c r="BL233" i="9"/>
  <c r="BI234" i="9" s="1"/>
  <c r="AE234" i="9"/>
  <c r="AM234" i="9"/>
  <c r="AR235" i="9" s="1"/>
  <c r="BL234" i="9"/>
  <c r="BI235" i="9" s="1"/>
  <c r="AE235" i="9"/>
  <c r="AM235" i="9"/>
  <c r="AR236" i="9" s="1"/>
  <c r="BL235" i="9"/>
  <c r="BI236" i="9" s="1"/>
  <c r="AE236" i="9"/>
  <c r="AM236" i="9"/>
  <c r="AR237" i="9" s="1"/>
  <c r="BL236" i="9"/>
  <c r="BI237" i="9" s="1"/>
  <c r="AE237" i="9"/>
  <c r="AM237" i="9"/>
  <c r="AR238" i="9" s="1"/>
  <c r="BL237" i="9"/>
  <c r="BI238" i="9" s="1"/>
  <c r="AE238" i="9"/>
  <c r="AM238" i="9"/>
  <c r="AR239" i="9" s="1"/>
  <c r="BL238" i="9"/>
  <c r="BI239" i="9" s="1"/>
  <c r="AE239" i="9"/>
  <c r="AM239" i="9"/>
  <c r="AR240" i="9" s="1"/>
  <c r="BL239" i="9"/>
  <c r="BI240" i="9" s="1"/>
  <c r="AE240" i="9"/>
  <c r="AM240" i="9"/>
  <c r="AR241" i="9" s="1"/>
  <c r="BL240" i="9"/>
  <c r="BI241" i="9" s="1"/>
  <c r="AE241" i="9"/>
  <c r="AM241" i="9"/>
  <c r="AR242" i="9" s="1"/>
  <c r="BL241" i="9"/>
  <c r="BI242" i="9" s="1"/>
  <c r="AE242" i="9"/>
  <c r="AM242" i="9"/>
  <c r="AR243" i="9" s="1"/>
  <c r="BL242" i="9"/>
  <c r="BI243" i="9" s="1"/>
  <c r="AE243" i="9"/>
  <c r="AM243" i="9"/>
  <c r="AR244" i="9" s="1"/>
  <c r="BL243" i="9"/>
  <c r="BI244" i="9" s="1"/>
  <c r="AE244" i="9"/>
  <c r="AM244" i="9"/>
  <c r="AR245" i="9" s="1"/>
  <c r="BL244" i="9"/>
  <c r="BI245" i="9" s="1"/>
  <c r="AE245" i="9"/>
  <c r="AM245" i="9"/>
  <c r="AR246" i="9" s="1"/>
  <c r="BL245" i="9"/>
  <c r="BI246" i="9" s="1"/>
  <c r="AE246" i="9"/>
  <c r="AM246" i="9"/>
  <c r="AR247" i="9" s="1"/>
  <c r="BL246" i="9"/>
  <c r="BI247" i="9" s="1"/>
  <c r="AE247" i="9"/>
  <c r="AM247" i="9"/>
  <c r="AR248" i="9" s="1"/>
  <c r="BL247" i="9"/>
  <c r="BI248" i="9" s="1"/>
  <c r="AE248" i="9"/>
  <c r="AM248" i="9"/>
  <c r="AR249" i="9" s="1"/>
  <c r="BL248" i="9"/>
  <c r="AE249" i="9"/>
  <c r="AM249" i="9"/>
  <c r="AR250" i="9" s="1"/>
  <c r="BI249" i="9"/>
  <c r="BL249" i="9"/>
  <c r="BI250" i="9" s="1"/>
  <c r="AE250" i="9"/>
  <c r="AM250" i="9"/>
  <c r="AR251" i="9" s="1"/>
  <c r="BL250" i="9"/>
  <c r="BI251" i="9" s="1"/>
  <c r="AE251" i="9"/>
  <c r="AM251" i="9"/>
  <c r="AR252" i="9" s="1"/>
  <c r="BL251" i="9"/>
  <c r="BI252" i="9" s="1"/>
  <c r="AE252" i="9"/>
  <c r="AM252" i="9"/>
  <c r="BL252" i="9"/>
  <c r="AE253" i="9"/>
  <c r="AM253" i="9"/>
  <c r="AR254" i="9" s="1"/>
  <c r="AR253" i="9"/>
  <c r="BI253" i="9"/>
  <c r="BL253" i="9"/>
  <c r="BI254" i="9" s="1"/>
  <c r="AE254" i="9"/>
  <c r="AM254" i="9"/>
  <c r="BL254" i="9"/>
  <c r="J528" i="9"/>
  <c r="K528" i="9" s="1"/>
  <c r="N528" i="9"/>
  <c r="T528" i="9"/>
  <c r="AE528" i="9" s="1"/>
  <c r="V528" i="9"/>
  <c r="AF528" i="9"/>
  <c r="AM528" i="9"/>
  <c r="AR529" i="9" s="1"/>
  <c r="AN528" i="9"/>
  <c r="AR528" i="9"/>
  <c r="AT528" i="9"/>
  <c r="AU528" i="9"/>
  <c r="BA528" i="9"/>
  <c r="BB528" i="9"/>
  <c r="BH528" i="9"/>
  <c r="BI528" i="9"/>
  <c r="BL528" i="9"/>
  <c r="BI529" i="9" s="1"/>
  <c r="J529" i="9"/>
  <c r="K529" i="9" s="1"/>
  <c r="N529" i="9"/>
  <c r="T529" i="9"/>
  <c r="AE529" i="9" s="1"/>
  <c r="V529" i="9"/>
  <c r="W529" i="9" s="1"/>
  <c r="AD529" i="9" s="1"/>
  <c r="AM529" i="9"/>
  <c r="AR530" i="9" s="1"/>
  <c r="BL529" i="9"/>
  <c r="BI530" i="9" s="1"/>
  <c r="J530" i="9"/>
  <c r="K530" i="9" s="1"/>
  <c r="N530" i="9"/>
  <c r="O530" i="9" s="1"/>
  <c r="P530" i="9" s="1"/>
  <c r="T530" i="9"/>
  <c r="AE530" i="9" s="1"/>
  <c r="V530" i="9"/>
  <c r="AM530" i="9"/>
  <c r="AR531" i="9" s="1"/>
  <c r="BL530" i="9"/>
  <c r="BI531" i="9" s="1"/>
  <c r="J531" i="9"/>
  <c r="K531" i="9" s="1"/>
  <c r="N531" i="9"/>
  <c r="AB531" i="9" s="1"/>
  <c r="T531" i="9"/>
  <c r="AE531" i="9" s="1"/>
  <c r="V531" i="9"/>
  <c r="W531" i="9" s="1"/>
  <c r="AM531" i="9"/>
  <c r="AR532" i="9" s="1"/>
  <c r="BL531" i="9"/>
  <c r="BI532" i="9" s="1"/>
  <c r="J532" i="9"/>
  <c r="K532" i="9" s="1"/>
  <c r="N532" i="9"/>
  <c r="O532" i="9" s="1"/>
  <c r="P532" i="9" s="1"/>
  <c r="T532" i="9"/>
  <c r="AE532" i="9" s="1"/>
  <c r="V532" i="9"/>
  <c r="AM532" i="9"/>
  <c r="AR533" i="9" s="1"/>
  <c r="BL532" i="9"/>
  <c r="BI533" i="9" s="1"/>
  <c r="J533" i="9"/>
  <c r="K533" i="9" s="1"/>
  <c r="N533" i="9"/>
  <c r="O533" i="9" s="1"/>
  <c r="P533" i="9" s="1"/>
  <c r="T533" i="9"/>
  <c r="AE533" i="9" s="1"/>
  <c r="V533" i="9"/>
  <c r="W533" i="9" s="1"/>
  <c r="AB533" i="9"/>
  <c r="AM533" i="9"/>
  <c r="AR534" i="9" s="1"/>
  <c r="BL533" i="9"/>
  <c r="BI534" i="9" s="1"/>
  <c r="J534" i="9"/>
  <c r="K534" i="9" s="1"/>
  <c r="N534" i="9"/>
  <c r="O534" i="9" s="1"/>
  <c r="P534" i="9" s="1"/>
  <c r="T534" i="9"/>
  <c r="AE534" i="9" s="1"/>
  <c r="V534" i="9"/>
  <c r="AM534" i="9"/>
  <c r="AR535" i="9" s="1"/>
  <c r="BL534" i="9"/>
  <c r="BI535" i="9" s="1"/>
  <c r="J535" i="9"/>
  <c r="K535" i="9" s="1"/>
  <c r="N535" i="9"/>
  <c r="T535" i="9"/>
  <c r="AE535" i="9" s="1"/>
  <c r="V535" i="9"/>
  <c r="AM535" i="9"/>
  <c r="AR536" i="9" s="1"/>
  <c r="BL535" i="9"/>
  <c r="BI536" i="9" s="1"/>
  <c r="J536" i="9"/>
  <c r="K536" i="9" s="1"/>
  <c r="N536" i="9"/>
  <c r="O536" i="9" s="1"/>
  <c r="P536" i="9" s="1"/>
  <c r="T536" i="9"/>
  <c r="AE536" i="9" s="1"/>
  <c r="V536" i="9"/>
  <c r="AM536" i="9"/>
  <c r="AR537" i="9" s="1"/>
  <c r="BL536" i="9"/>
  <c r="BI537" i="9" s="1"/>
  <c r="J537" i="9"/>
  <c r="K537" i="9" s="1"/>
  <c r="N537" i="9"/>
  <c r="O537" i="9" s="1"/>
  <c r="P537" i="9" s="1"/>
  <c r="T537" i="9"/>
  <c r="AE537" i="9" s="1"/>
  <c r="V537" i="9"/>
  <c r="W537" i="9" s="1"/>
  <c r="AM537" i="9"/>
  <c r="AR538" i="9" s="1"/>
  <c r="BL537" i="9"/>
  <c r="BI538" i="9" s="1"/>
  <c r="J538" i="9"/>
  <c r="K538" i="9" s="1"/>
  <c r="N538" i="9"/>
  <c r="O538" i="9" s="1"/>
  <c r="P538" i="9" s="1"/>
  <c r="T538" i="9"/>
  <c r="AE538" i="9" s="1"/>
  <c r="V538" i="9"/>
  <c r="AM538" i="9"/>
  <c r="AR539" i="9" s="1"/>
  <c r="BL538" i="9"/>
  <c r="BI539" i="9" s="1"/>
  <c r="J539" i="9"/>
  <c r="K539" i="9" s="1"/>
  <c r="N539" i="9"/>
  <c r="O539" i="9"/>
  <c r="P539" i="9" s="1"/>
  <c r="T539" i="9"/>
  <c r="AE539" i="9" s="1"/>
  <c r="V539" i="9"/>
  <c r="AB539" i="9"/>
  <c r="AM539" i="9"/>
  <c r="AR540" i="9" s="1"/>
  <c r="BL539" i="9"/>
  <c r="BI540" i="9" s="1"/>
  <c r="J540" i="9"/>
  <c r="K540" i="9" s="1"/>
  <c r="N540" i="9"/>
  <c r="O540" i="9" s="1"/>
  <c r="P540" i="9" s="1"/>
  <c r="T540" i="9"/>
  <c r="AE540" i="9" s="1"/>
  <c r="V540" i="9"/>
  <c r="AM540" i="9"/>
  <c r="AR541" i="9" s="1"/>
  <c r="BL540" i="9"/>
  <c r="BI541" i="9" s="1"/>
  <c r="J541" i="9"/>
  <c r="K541" i="9" s="1"/>
  <c r="N541" i="9"/>
  <c r="T541" i="9"/>
  <c r="AE541" i="9" s="1"/>
  <c r="V541" i="9"/>
  <c r="W541" i="9" s="1"/>
  <c r="AM541" i="9"/>
  <c r="AR542" i="9" s="1"/>
  <c r="BL541" i="9"/>
  <c r="BI542" i="9" s="1"/>
  <c r="J542" i="9"/>
  <c r="K542" i="9" s="1"/>
  <c r="N542" i="9"/>
  <c r="O542" i="9" s="1"/>
  <c r="P542" i="9" s="1"/>
  <c r="T542" i="9"/>
  <c r="AE542" i="9" s="1"/>
  <c r="V542" i="9"/>
  <c r="AM542" i="9"/>
  <c r="AR543" i="9" s="1"/>
  <c r="BL542" i="9"/>
  <c r="BI543" i="9" s="1"/>
  <c r="J543" i="9"/>
  <c r="K543" i="9" s="1"/>
  <c r="N543" i="9"/>
  <c r="T543" i="9"/>
  <c r="AE543" i="9" s="1"/>
  <c r="V543" i="9"/>
  <c r="W543" i="9" s="1"/>
  <c r="AM543" i="9"/>
  <c r="AR544" i="9" s="1"/>
  <c r="BL543" i="9"/>
  <c r="BI544" i="9" s="1"/>
  <c r="J544" i="9"/>
  <c r="K544" i="9" s="1"/>
  <c r="N544" i="9"/>
  <c r="O544" i="9" s="1"/>
  <c r="P544" i="9" s="1"/>
  <c r="T544" i="9"/>
  <c r="AE544" i="9" s="1"/>
  <c r="V544" i="9"/>
  <c r="AM544" i="9"/>
  <c r="AR545" i="9" s="1"/>
  <c r="BL544" i="9"/>
  <c r="BI545" i="9" s="1"/>
  <c r="J545" i="9"/>
  <c r="K545" i="9" s="1"/>
  <c r="N545" i="9"/>
  <c r="O545" i="9" s="1"/>
  <c r="P545" i="9" s="1"/>
  <c r="T545" i="9"/>
  <c r="AE545" i="9" s="1"/>
  <c r="V545" i="9"/>
  <c r="W545" i="9" s="1"/>
  <c r="AM545" i="9"/>
  <c r="AR546" i="9" s="1"/>
  <c r="BL545" i="9"/>
  <c r="BI546" i="9" s="1"/>
  <c r="J546" i="9"/>
  <c r="K546" i="9" s="1"/>
  <c r="N546" i="9"/>
  <c r="O546" i="9" s="1"/>
  <c r="P546" i="9" s="1"/>
  <c r="T546" i="9"/>
  <c r="AE546" i="9" s="1"/>
  <c r="V546" i="9"/>
  <c r="AM546" i="9"/>
  <c r="AR547" i="9" s="1"/>
  <c r="BL546" i="9"/>
  <c r="BI547" i="9" s="1"/>
  <c r="J547" i="9"/>
  <c r="K547" i="9" s="1"/>
  <c r="N547" i="9"/>
  <c r="T547" i="9"/>
  <c r="AE547" i="9" s="1"/>
  <c r="V547" i="9"/>
  <c r="X547" i="9" s="1"/>
  <c r="AM547" i="9"/>
  <c r="AR548" i="9" s="1"/>
  <c r="BL547" i="9"/>
  <c r="BI548" i="9" s="1"/>
  <c r="J548" i="9"/>
  <c r="K548" i="9" s="1"/>
  <c r="N548" i="9"/>
  <c r="O548" i="9" s="1"/>
  <c r="P548" i="9" s="1"/>
  <c r="T548" i="9"/>
  <c r="AE548" i="9" s="1"/>
  <c r="V548" i="9"/>
  <c r="AM548" i="9"/>
  <c r="AR549" i="9" s="1"/>
  <c r="BL548" i="9"/>
  <c r="BI549" i="9" s="1"/>
  <c r="J549" i="9"/>
  <c r="K549" i="9" s="1"/>
  <c r="N549" i="9"/>
  <c r="O549" i="9" s="1"/>
  <c r="P549" i="9" s="1"/>
  <c r="T549" i="9"/>
  <c r="AE549" i="9" s="1"/>
  <c r="V549" i="9"/>
  <c r="W549" i="9" s="1"/>
  <c r="AM549" i="9"/>
  <c r="AR550" i="9" s="1"/>
  <c r="BL549" i="9"/>
  <c r="BI550" i="9" s="1"/>
  <c r="J550" i="9"/>
  <c r="K550" i="9" s="1"/>
  <c r="N550" i="9"/>
  <c r="O550" i="9" s="1"/>
  <c r="P550" i="9" s="1"/>
  <c r="T550" i="9"/>
  <c r="AE550" i="9" s="1"/>
  <c r="V550" i="9"/>
  <c r="AM550" i="9"/>
  <c r="AR551" i="9" s="1"/>
  <c r="BL550" i="9"/>
  <c r="BI551" i="9" s="1"/>
  <c r="J551" i="9"/>
  <c r="K551" i="9" s="1"/>
  <c r="N551" i="9"/>
  <c r="O551" i="9" s="1"/>
  <c r="P551" i="9" s="1"/>
  <c r="T551" i="9"/>
  <c r="AE551" i="9" s="1"/>
  <c r="V551" i="9"/>
  <c r="AB551" i="9"/>
  <c r="AM551" i="9"/>
  <c r="AR552" i="9" s="1"/>
  <c r="BL551" i="9"/>
  <c r="BI552" i="9" s="1"/>
  <c r="J552" i="9"/>
  <c r="K552" i="9" s="1"/>
  <c r="N552" i="9"/>
  <c r="O552" i="9" s="1"/>
  <c r="P552" i="9" s="1"/>
  <c r="T552" i="9"/>
  <c r="AE552" i="9" s="1"/>
  <c r="V552" i="9"/>
  <c r="AM552" i="9"/>
  <c r="AR553" i="9" s="1"/>
  <c r="BL552" i="9"/>
  <c r="BI553" i="9" s="1"/>
  <c r="J553" i="9"/>
  <c r="K553" i="9" s="1"/>
  <c r="N553" i="9"/>
  <c r="T553" i="9"/>
  <c r="AE553" i="9" s="1"/>
  <c r="V553" i="9"/>
  <c r="W553" i="9" s="1"/>
  <c r="AM553" i="9"/>
  <c r="AR554" i="9" s="1"/>
  <c r="BL553" i="9"/>
  <c r="BI554" i="9" s="1"/>
  <c r="J554" i="9"/>
  <c r="K554" i="9" s="1"/>
  <c r="N554" i="9"/>
  <c r="O554" i="9" s="1"/>
  <c r="P554" i="9" s="1"/>
  <c r="T554" i="9"/>
  <c r="AE554" i="9" s="1"/>
  <c r="V554" i="9"/>
  <c r="AM554" i="9"/>
  <c r="AR555" i="9" s="1"/>
  <c r="BL554" i="9"/>
  <c r="BI555" i="9" s="1"/>
  <c r="J555" i="9"/>
  <c r="K555" i="9" s="1"/>
  <c r="N555" i="9"/>
  <c r="T555" i="9"/>
  <c r="AE555" i="9" s="1"/>
  <c r="V555" i="9"/>
  <c r="W555" i="9" s="1"/>
  <c r="AM555" i="9"/>
  <c r="AR556" i="9" s="1"/>
  <c r="BL555" i="9"/>
  <c r="BI556" i="9" s="1"/>
  <c r="J556" i="9"/>
  <c r="K556" i="9" s="1"/>
  <c r="N556" i="9"/>
  <c r="O556" i="9" s="1"/>
  <c r="P556" i="9" s="1"/>
  <c r="T556" i="9"/>
  <c r="AE556" i="9" s="1"/>
  <c r="V556" i="9"/>
  <c r="AM556" i="9"/>
  <c r="AR557" i="9" s="1"/>
  <c r="BL556" i="9"/>
  <c r="BI557" i="9" s="1"/>
  <c r="J557" i="9"/>
  <c r="K557" i="9" s="1"/>
  <c r="N557" i="9"/>
  <c r="O557" i="9" s="1"/>
  <c r="P557" i="9" s="1"/>
  <c r="T557" i="9"/>
  <c r="AE557" i="9" s="1"/>
  <c r="V557" i="9"/>
  <c r="W557" i="9" s="1"/>
  <c r="AD557" i="9" s="1"/>
  <c r="AM557" i="9"/>
  <c r="AR558" i="9" s="1"/>
  <c r="BL557" i="9"/>
  <c r="BI558" i="9" s="1"/>
  <c r="J558" i="9"/>
  <c r="K558" i="9" s="1"/>
  <c r="N558" i="9"/>
  <c r="O558" i="9" s="1"/>
  <c r="P558" i="9" s="1"/>
  <c r="T558" i="9"/>
  <c r="AE558" i="9" s="1"/>
  <c r="V558" i="9"/>
  <c r="AM558" i="9"/>
  <c r="AR559" i="9" s="1"/>
  <c r="BL558" i="9"/>
  <c r="BI559" i="9" s="1"/>
  <c r="J559" i="9"/>
  <c r="K559" i="9" s="1"/>
  <c r="N559" i="9"/>
  <c r="T559" i="9"/>
  <c r="AE559" i="9" s="1"/>
  <c r="V559" i="9"/>
  <c r="AM559" i="9"/>
  <c r="AR560" i="9" s="1"/>
  <c r="BL559" i="9"/>
  <c r="BI560" i="9" s="1"/>
  <c r="J560" i="9"/>
  <c r="K560" i="9" s="1"/>
  <c r="N560" i="9"/>
  <c r="O560" i="9" s="1"/>
  <c r="P560" i="9" s="1"/>
  <c r="T560" i="9"/>
  <c r="AE560" i="9" s="1"/>
  <c r="V560" i="9"/>
  <c r="AM560" i="9"/>
  <c r="AR561" i="9" s="1"/>
  <c r="BL560" i="9"/>
  <c r="BI561" i="9" s="1"/>
  <c r="J561" i="9"/>
  <c r="K561" i="9" s="1"/>
  <c r="N561" i="9"/>
  <c r="O561" i="9" s="1"/>
  <c r="P561" i="9" s="1"/>
  <c r="T561" i="9"/>
  <c r="AE561" i="9" s="1"/>
  <c r="V561" i="9"/>
  <c r="AM561" i="9"/>
  <c r="AR562" i="9" s="1"/>
  <c r="BL561" i="9"/>
  <c r="BI562" i="9" s="1"/>
  <c r="J562" i="9"/>
  <c r="K562" i="9" s="1"/>
  <c r="N562" i="9"/>
  <c r="T562" i="9"/>
  <c r="AE562" i="9" s="1"/>
  <c r="V562" i="9"/>
  <c r="AM562" i="9"/>
  <c r="AR563" i="9" s="1"/>
  <c r="BL562" i="9"/>
  <c r="BI563" i="9" s="1"/>
  <c r="J563" i="9"/>
  <c r="K563" i="9" s="1"/>
  <c r="N563" i="9"/>
  <c r="O563" i="9" s="1"/>
  <c r="P563" i="9" s="1"/>
  <c r="T563" i="9"/>
  <c r="AE563" i="9" s="1"/>
  <c r="V563" i="9"/>
  <c r="AM563" i="9"/>
  <c r="AR564" i="9" s="1"/>
  <c r="BL563" i="9"/>
  <c r="BI564" i="9" s="1"/>
  <c r="J564" i="9"/>
  <c r="K564" i="9" s="1"/>
  <c r="N564" i="9"/>
  <c r="O564" i="9" s="1"/>
  <c r="P564" i="9" s="1"/>
  <c r="T564" i="9"/>
  <c r="AE564" i="9" s="1"/>
  <c r="V564" i="9"/>
  <c r="AM564" i="9"/>
  <c r="AR565" i="9" s="1"/>
  <c r="BL564" i="9"/>
  <c r="BI565" i="9" s="1"/>
  <c r="J565" i="9"/>
  <c r="K565" i="9" s="1"/>
  <c r="N565" i="9"/>
  <c r="O565" i="9" s="1"/>
  <c r="P565" i="9" s="1"/>
  <c r="T565" i="9"/>
  <c r="AE565" i="9" s="1"/>
  <c r="V565" i="9"/>
  <c r="AM565" i="9"/>
  <c r="AR566" i="9" s="1"/>
  <c r="BL565" i="9"/>
  <c r="BI566" i="9" s="1"/>
  <c r="J566" i="9"/>
  <c r="K566" i="9" s="1"/>
  <c r="N566" i="9"/>
  <c r="T566" i="9"/>
  <c r="AE566" i="9" s="1"/>
  <c r="V566" i="9"/>
  <c r="AM566" i="9"/>
  <c r="AR567" i="9" s="1"/>
  <c r="BL566" i="9"/>
  <c r="BI567" i="9" s="1"/>
  <c r="J567" i="9"/>
  <c r="K567" i="9" s="1"/>
  <c r="N567" i="9"/>
  <c r="T567" i="9"/>
  <c r="AE567" i="9" s="1"/>
  <c r="V567" i="9"/>
  <c r="AM567" i="9"/>
  <c r="AR568" i="9" s="1"/>
  <c r="BL567" i="9"/>
  <c r="BI568" i="9" s="1"/>
  <c r="J568" i="9"/>
  <c r="K568" i="9" s="1"/>
  <c r="N568" i="9"/>
  <c r="O568" i="9" s="1"/>
  <c r="P568" i="9" s="1"/>
  <c r="T568" i="9"/>
  <c r="AE568" i="9" s="1"/>
  <c r="V568" i="9"/>
  <c r="AM568" i="9"/>
  <c r="AR569" i="9" s="1"/>
  <c r="BL568" i="9"/>
  <c r="BI569" i="9" s="1"/>
  <c r="J569" i="9"/>
  <c r="K569" i="9" s="1"/>
  <c r="N569" i="9"/>
  <c r="O569" i="9" s="1"/>
  <c r="P569" i="9" s="1"/>
  <c r="T569" i="9"/>
  <c r="AE569" i="9" s="1"/>
  <c r="V569" i="9"/>
  <c r="AM569" i="9"/>
  <c r="AR570" i="9" s="1"/>
  <c r="BL569" i="9"/>
  <c r="BI570" i="9" s="1"/>
  <c r="J570" i="9"/>
  <c r="K570" i="9" s="1"/>
  <c r="N570" i="9"/>
  <c r="T570" i="9"/>
  <c r="AE570" i="9" s="1"/>
  <c r="V570" i="9"/>
  <c r="AM570" i="9"/>
  <c r="AR571" i="9" s="1"/>
  <c r="BL570" i="9"/>
  <c r="BI571" i="9" s="1"/>
  <c r="J571" i="9"/>
  <c r="K571" i="9" s="1"/>
  <c r="N571" i="9"/>
  <c r="O571" i="9" s="1"/>
  <c r="P571" i="9" s="1"/>
  <c r="T571" i="9"/>
  <c r="AE571" i="9" s="1"/>
  <c r="V571" i="9"/>
  <c r="AM571" i="9"/>
  <c r="AR572" i="9" s="1"/>
  <c r="BL571" i="9"/>
  <c r="BI572" i="9" s="1"/>
  <c r="J572" i="9"/>
  <c r="K572" i="9" s="1"/>
  <c r="N572" i="9"/>
  <c r="O572" i="9" s="1"/>
  <c r="P572" i="9" s="1"/>
  <c r="T572" i="9"/>
  <c r="AE572" i="9" s="1"/>
  <c r="V572" i="9"/>
  <c r="AB572" i="9"/>
  <c r="AM572" i="9"/>
  <c r="AR573" i="9" s="1"/>
  <c r="BL572" i="9"/>
  <c r="BI573" i="9" s="1"/>
  <c r="J573" i="9"/>
  <c r="K573" i="9" s="1"/>
  <c r="N573" i="9"/>
  <c r="O573" i="9" s="1"/>
  <c r="P573" i="9" s="1"/>
  <c r="T573" i="9"/>
  <c r="AE573" i="9" s="1"/>
  <c r="V573" i="9"/>
  <c r="AM573" i="9"/>
  <c r="AR574" i="9" s="1"/>
  <c r="BL573" i="9"/>
  <c r="BI574" i="9" s="1"/>
  <c r="J574" i="9"/>
  <c r="K574" i="9" s="1"/>
  <c r="N574" i="9"/>
  <c r="T574" i="9"/>
  <c r="AE574" i="9" s="1"/>
  <c r="V574" i="9"/>
  <c r="AM574" i="9"/>
  <c r="AR575" i="9" s="1"/>
  <c r="BL574" i="9"/>
  <c r="BI575" i="9" s="1"/>
  <c r="J575" i="9"/>
  <c r="K575" i="9" s="1"/>
  <c r="N575" i="9"/>
  <c r="T575" i="9"/>
  <c r="AE575" i="9" s="1"/>
  <c r="V575" i="9"/>
  <c r="W575" i="9" s="1"/>
  <c r="AM575" i="9"/>
  <c r="AR576" i="9" s="1"/>
  <c r="BL575" i="9"/>
  <c r="BI576" i="9" s="1"/>
  <c r="J576" i="9"/>
  <c r="K576" i="9" s="1"/>
  <c r="N576" i="9"/>
  <c r="O576" i="9" s="1"/>
  <c r="P576" i="9" s="1"/>
  <c r="T576" i="9"/>
  <c r="AE576" i="9" s="1"/>
  <c r="V576" i="9"/>
  <c r="AM576" i="9"/>
  <c r="AR577" i="9" s="1"/>
  <c r="BL576" i="9"/>
  <c r="BI577" i="9" s="1"/>
  <c r="J577" i="9"/>
  <c r="K577" i="9" s="1"/>
  <c r="N577" i="9"/>
  <c r="O577" i="9" s="1"/>
  <c r="P577" i="9" s="1"/>
  <c r="T577" i="9"/>
  <c r="AE577" i="9" s="1"/>
  <c r="V577" i="9"/>
  <c r="AM577" i="9"/>
  <c r="AR578" i="9" s="1"/>
  <c r="BL577" i="9"/>
  <c r="BI578" i="9" s="1"/>
  <c r="J578" i="9"/>
  <c r="K578" i="9" s="1"/>
  <c r="N578" i="9"/>
  <c r="T578" i="9"/>
  <c r="AE578" i="9" s="1"/>
  <c r="V578" i="9"/>
  <c r="AM578" i="9"/>
  <c r="AR579" i="9" s="1"/>
  <c r="BL578" i="9"/>
  <c r="BI579" i="9" s="1"/>
  <c r="J579" i="9"/>
  <c r="K579" i="9" s="1"/>
  <c r="N579" i="9"/>
  <c r="O579" i="9" s="1"/>
  <c r="P579" i="9" s="1"/>
  <c r="T579" i="9"/>
  <c r="AE579" i="9" s="1"/>
  <c r="V579" i="9"/>
  <c r="AM579" i="9"/>
  <c r="AR580" i="9" s="1"/>
  <c r="BL579" i="9"/>
  <c r="BI580" i="9" s="1"/>
  <c r="J580" i="9"/>
  <c r="K580" i="9" s="1"/>
  <c r="N580" i="9"/>
  <c r="O580" i="9" s="1"/>
  <c r="P580" i="9" s="1"/>
  <c r="T580" i="9"/>
  <c r="AE580" i="9" s="1"/>
  <c r="V580" i="9"/>
  <c r="AM580" i="9"/>
  <c r="AR581" i="9" s="1"/>
  <c r="BL580" i="9"/>
  <c r="BI581" i="9" s="1"/>
  <c r="J581" i="9"/>
  <c r="K581" i="9" s="1"/>
  <c r="N581" i="9"/>
  <c r="O581" i="9" s="1"/>
  <c r="P581" i="9" s="1"/>
  <c r="T581" i="9"/>
  <c r="AE581" i="9" s="1"/>
  <c r="V581" i="9"/>
  <c r="AM581" i="9"/>
  <c r="AR582" i="9" s="1"/>
  <c r="BL581" i="9"/>
  <c r="BI582" i="9" s="1"/>
  <c r="J582" i="9"/>
  <c r="K582" i="9" s="1"/>
  <c r="N582" i="9"/>
  <c r="T582" i="9"/>
  <c r="AE582" i="9" s="1"/>
  <c r="V582" i="9"/>
  <c r="AM582" i="9"/>
  <c r="AR583" i="9" s="1"/>
  <c r="BL582" i="9"/>
  <c r="BI583" i="9" s="1"/>
  <c r="J583" i="9"/>
  <c r="K583" i="9" s="1"/>
  <c r="N583" i="9"/>
  <c r="T583" i="9"/>
  <c r="V583" i="9"/>
  <c r="AE583" i="9"/>
  <c r="AM583" i="9"/>
  <c r="AR584" i="9" s="1"/>
  <c r="BL583" i="9"/>
  <c r="BI584" i="9" s="1"/>
  <c r="J584" i="9"/>
  <c r="K584" i="9" s="1"/>
  <c r="N584" i="9"/>
  <c r="O584" i="9" s="1"/>
  <c r="P584" i="9" s="1"/>
  <c r="T584" i="9"/>
  <c r="AE584" i="9" s="1"/>
  <c r="V584" i="9"/>
  <c r="AM584" i="9"/>
  <c r="AR585" i="9" s="1"/>
  <c r="BL584" i="9"/>
  <c r="BI585" i="9" s="1"/>
  <c r="J585" i="9"/>
  <c r="K585" i="9" s="1"/>
  <c r="N585" i="9"/>
  <c r="O585" i="9" s="1"/>
  <c r="P585" i="9" s="1"/>
  <c r="T585" i="9"/>
  <c r="AE585" i="9" s="1"/>
  <c r="V585" i="9"/>
  <c r="AM585" i="9"/>
  <c r="AR586" i="9" s="1"/>
  <c r="BL585" i="9"/>
  <c r="BI586" i="9" s="1"/>
  <c r="J586" i="9"/>
  <c r="K586" i="9" s="1"/>
  <c r="N586" i="9"/>
  <c r="T586" i="9"/>
  <c r="AE586" i="9" s="1"/>
  <c r="V586" i="9"/>
  <c r="AM586" i="9"/>
  <c r="AR587" i="9" s="1"/>
  <c r="BL586" i="9"/>
  <c r="BI587" i="9" s="1"/>
  <c r="J587" i="9"/>
  <c r="K587" i="9" s="1"/>
  <c r="N587" i="9"/>
  <c r="O587" i="9" s="1"/>
  <c r="P587" i="9" s="1"/>
  <c r="T587" i="9"/>
  <c r="AE587" i="9" s="1"/>
  <c r="V587" i="9"/>
  <c r="AM587" i="9"/>
  <c r="AR588" i="9" s="1"/>
  <c r="BL587" i="9"/>
  <c r="BI588" i="9" s="1"/>
  <c r="J588" i="9"/>
  <c r="K588" i="9" s="1"/>
  <c r="N588" i="9"/>
  <c r="O588" i="9" s="1"/>
  <c r="P588" i="9" s="1"/>
  <c r="T588" i="9"/>
  <c r="AE588" i="9" s="1"/>
  <c r="V588" i="9"/>
  <c r="AM588" i="9"/>
  <c r="AR589" i="9" s="1"/>
  <c r="BL588" i="9"/>
  <c r="BI589" i="9" s="1"/>
  <c r="J589" i="9"/>
  <c r="K589" i="9" s="1"/>
  <c r="N589" i="9"/>
  <c r="O589" i="9" s="1"/>
  <c r="P589" i="9" s="1"/>
  <c r="T589" i="9"/>
  <c r="AE589" i="9" s="1"/>
  <c r="V589" i="9"/>
  <c r="AM589" i="9"/>
  <c r="AR590" i="9" s="1"/>
  <c r="BL589" i="9"/>
  <c r="BI590" i="9" s="1"/>
  <c r="J590" i="9"/>
  <c r="K590" i="9" s="1"/>
  <c r="N590" i="9"/>
  <c r="T590" i="9"/>
  <c r="AE590" i="9" s="1"/>
  <c r="V590" i="9"/>
  <c r="AM590" i="9"/>
  <c r="AR591" i="9" s="1"/>
  <c r="BL590" i="9"/>
  <c r="BI591" i="9" s="1"/>
  <c r="J591" i="9"/>
  <c r="K591" i="9" s="1"/>
  <c r="N591" i="9"/>
  <c r="O591" i="9" s="1"/>
  <c r="P591" i="9" s="1"/>
  <c r="T591" i="9"/>
  <c r="AE591" i="9" s="1"/>
  <c r="V591" i="9"/>
  <c r="AM591" i="9"/>
  <c r="AR592" i="9" s="1"/>
  <c r="BL591" i="9"/>
  <c r="BI592" i="9" s="1"/>
  <c r="J592" i="9"/>
  <c r="K592" i="9" s="1"/>
  <c r="N592" i="9"/>
  <c r="O592" i="9" s="1"/>
  <c r="P592" i="9" s="1"/>
  <c r="T592" i="9"/>
  <c r="AE592" i="9" s="1"/>
  <c r="V592" i="9"/>
  <c r="AM592" i="9"/>
  <c r="AR593" i="9" s="1"/>
  <c r="BL592" i="9"/>
  <c r="BI593" i="9" s="1"/>
  <c r="J593" i="9"/>
  <c r="K593" i="9" s="1"/>
  <c r="N593" i="9"/>
  <c r="T593" i="9"/>
  <c r="AE593" i="9" s="1"/>
  <c r="V593" i="9"/>
  <c r="AM593" i="9"/>
  <c r="AR594" i="9" s="1"/>
  <c r="BL593" i="9"/>
  <c r="BI594" i="9" s="1"/>
  <c r="J594" i="9"/>
  <c r="K594" i="9" s="1"/>
  <c r="N594" i="9"/>
  <c r="O594" i="9" s="1"/>
  <c r="P594" i="9" s="1"/>
  <c r="T594" i="9"/>
  <c r="AE594" i="9" s="1"/>
  <c r="V594" i="9"/>
  <c r="AM594" i="9"/>
  <c r="AR595" i="9" s="1"/>
  <c r="BL594" i="9"/>
  <c r="BI595" i="9" s="1"/>
  <c r="J595" i="9"/>
  <c r="K595" i="9" s="1"/>
  <c r="N595" i="9"/>
  <c r="T595" i="9"/>
  <c r="AE595" i="9" s="1"/>
  <c r="V595" i="9"/>
  <c r="AM595" i="9"/>
  <c r="AR596" i="9" s="1"/>
  <c r="BL595" i="9"/>
  <c r="BI596" i="9" s="1"/>
  <c r="J596" i="9"/>
  <c r="K596" i="9" s="1"/>
  <c r="N596" i="9"/>
  <c r="O596" i="9" s="1"/>
  <c r="P596" i="9" s="1"/>
  <c r="T596" i="9"/>
  <c r="AE596" i="9" s="1"/>
  <c r="V596" i="9"/>
  <c r="AM596" i="9"/>
  <c r="AR597" i="9" s="1"/>
  <c r="BL596" i="9"/>
  <c r="BI597" i="9" s="1"/>
  <c r="J597" i="9"/>
  <c r="K597" i="9" s="1"/>
  <c r="N597" i="9"/>
  <c r="T597" i="9"/>
  <c r="AE597" i="9" s="1"/>
  <c r="V597" i="9"/>
  <c r="AM597" i="9"/>
  <c r="AR598" i="9" s="1"/>
  <c r="BL597" i="9"/>
  <c r="BI598" i="9" s="1"/>
  <c r="J598" i="9"/>
  <c r="K598" i="9" s="1"/>
  <c r="N598" i="9"/>
  <c r="O598" i="9" s="1"/>
  <c r="P598" i="9" s="1"/>
  <c r="T598" i="9"/>
  <c r="AE598" i="9" s="1"/>
  <c r="V598" i="9"/>
  <c r="AM598" i="9"/>
  <c r="AR599" i="9" s="1"/>
  <c r="BL598" i="9"/>
  <c r="BI599" i="9" s="1"/>
  <c r="J599" i="9"/>
  <c r="K599" i="9" s="1"/>
  <c r="N599" i="9"/>
  <c r="T599" i="9"/>
  <c r="AE599" i="9" s="1"/>
  <c r="V599" i="9"/>
  <c r="AM599" i="9"/>
  <c r="AR600" i="9" s="1"/>
  <c r="BL599" i="9"/>
  <c r="BI600" i="9" s="1"/>
  <c r="J600" i="9"/>
  <c r="K600" i="9" s="1"/>
  <c r="N600" i="9"/>
  <c r="O600" i="9" s="1"/>
  <c r="P600" i="9" s="1"/>
  <c r="T600" i="9"/>
  <c r="AE600" i="9" s="1"/>
  <c r="V600" i="9"/>
  <c r="AM600" i="9"/>
  <c r="AR601" i="9" s="1"/>
  <c r="BL600" i="9"/>
  <c r="BI601" i="9" s="1"/>
  <c r="J601" i="9"/>
  <c r="K601" i="9" s="1"/>
  <c r="N601" i="9"/>
  <c r="T601" i="9"/>
  <c r="AE601" i="9" s="1"/>
  <c r="V601" i="9"/>
  <c r="AM601" i="9"/>
  <c r="AR602" i="9" s="1"/>
  <c r="BL601" i="9"/>
  <c r="BI602" i="9" s="1"/>
  <c r="J602" i="9"/>
  <c r="K602" i="9" s="1"/>
  <c r="N602" i="9"/>
  <c r="O602" i="9" s="1"/>
  <c r="P602" i="9" s="1"/>
  <c r="T602" i="9"/>
  <c r="AE602" i="9" s="1"/>
  <c r="V602" i="9"/>
  <c r="AM602" i="9"/>
  <c r="AR603" i="9" s="1"/>
  <c r="BL602" i="9"/>
  <c r="BI603" i="9" s="1"/>
  <c r="J603" i="9"/>
  <c r="K603" i="9" s="1"/>
  <c r="N603" i="9"/>
  <c r="O603" i="9" s="1"/>
  <c r="P603" i="9" s="1"/>
  <c r="T603" i="9"/>
  <c r="AE603" i="9" s="1"/>
  <c r="V603" i="9"/>
  <c r="AM603" i="9"/>
  <c r="AR604" i="9" s="1"/>
  <c r="BL603" i="9"/>
  <c r="BI604" i="9" s="1"/>
  <c r="J604" i="9"/>
  <c r="K604" i="9" s="1"/>
  <c r="N604" i="9"/>
  <c r="O604" i="9" s="1"/>
  <c r="P604" i="9" s="1"/>
  <c r="T604" i="9"/>
  <c r="AE604" i="9" s="1"/>
  <c r="V604" i="9"/>
  <c r="AM604" i="9"/>
  <c r="AR605" i="9" s="1"/>
  <c r="BL604" i="9"/>
  <c r="BI605" i="9" s="1"/>
  <c r="J605" i="9"/>
  <c r="K605" i="9" s="1"/>
  <c r="N605" i="9"/>
  <c r="T605" i="9"/>
  <c r="AE605" i="9" s="1"/>
  <c r="V605" i="9"/>
  <c r="AM605" i="9"/>
  <c r="AR606" i="9" s="1"/>
  <c r="BL605" i="9"/>
  <c r="BI606" i="9" s="1"/>
  <c r="J606" i="9"/>
  <c r="K606" i="9" s="1"/>
  <c r="N606" i="9"/>
  <c r="O606" i="9" s="1"/>
  <c r="P606" i="9" s="1"/>
  <c r="T606" i="9"/>
  <c r="AE606" i="9" s="1"/>
  <c r="V606" i="9"/>
  <c r="AM606" i="9"/>
  <c r="AR607" i="9" s="1"/>
  <c r="BL606" i="9"/>
  <c r="BI607" i="9" s="1"/>
  <c r="J607" i="9"/>
  <c r="K607" i="9" s="1"/>
  <c r="N607" i="9"/>
  <c r="O607" i="9" s="1"/>
  <c r="P607" i="9" s="1"/>
  <c r="T607" i="9"/>
  <c r="AE607" i="9" s="1"/>
  <c r="V607" i="9"/>
  <c r="AM607" i="9"/>
  <c r="AR608" i="9" s="1"/>
  <c r="BL607" i="9"/>
  <c r="BI608" i="9" s="1"/>
  <c r="J608" i="9"/>
  <c r="K608" i="9" s="1"/>
  <c r="N608" i="9"/>
  <c r="O608" i="9" s="1"/>
  <c r="P608" i="9" s="1"/>
  <c r="T608" i="9"/>
  <c r="AE608" i="9" s="1"/>
  <c r="V608" i="9"/>
  <c r="AM608" i="9"/>
  <c r="AR609" i="9" s="1"/>
  <c r="BL608" i="9"/>
  <c r="BI609" i="9" s="1"/>
  <c r="J609" i="9"/>
  <c r="K609" i="9" s="1"/>
  <c r="N609" i="9"/>
  <c r="T609" i="9"/>
  <c r="AE609" i="9" s="1"/>
  <c r="V609" i="9"/>
  <c r="AM609" i="9"/>
  <c r="AR610" i="9" s="1"/>
  <c r="BL609" i="9"/>
  <c r="BI610" i="9" s="1"/>
  <c r="J610" i="9"/>
  <c r="K610" i="9" s="1"/>
  <c r="N610" i="9"/>
  <c r="O610" i="9" s="1"/>
  <c r="P610" i="9" s="1"/>
  <c r="T610" i="9"/>
  <c r="AE610" i="9" s="1"/>
  <c r="V610" i="9"/>
  <c r="AM610" i="9"/>
  <c r="AR611" i="9" s="1"/>
  <c r="BL610" i="9"/>
  <c r="BI611" i="9" s="1"/>
  <c r="J611" i="9"/>
  <c r="K611" i="9" s="1"/>
  <c r="N611" i="9"/>
  <c r="O611" i="9" s="1"/>
  <c r="P611" i="9" s="1"/>
  <c r="T611" i="9"/>
  <c r="AE611" i="9" s="1"/>
  <c r="V611" i="9"/>
  <c r="AM611" i="9"/>
  <c r="AR612" i="9" s="1"/>
  <c r="BL611" i="9"/>
  <c r="BI612" i="9" s="1"/>
  <c r="J612" i="9"/>
  <c r="K612" i="9" s="1"/>
  <c r="N612" i="9"/>
  <c r="O612" i="9" s="1"/>
  <c r="P612" i="9" s="1"/>
  <c r="T612" i="9"/>
  <c r="AE612" i="9" s="1"/>
  <c r="V612" i="9"/>
  <c r="AM612" i="9"/>
  <c r="AR613" i="9" s="1"/>
  <c r="BL612" i="9"/>
  <c r="BI613" i="9" s="1"/>
  <c r="J613" i="9"/>
  <c r="K613" i="9" s="1"/>
  <c r="N613" i="9"/>
  <c r="T613" i="9"/>
  <c r="V613" i="9"/>
  <c r="W613" i="9" s="1"/>
  <c r="AE613" i="9"/>
  <c r="AM613" i="9"/>
  <c r="AR614" i="9" s="1"/>
  <c r="BL613" i="9"/>
  <c r="BI614" i="9" s="1"/>
  <c r="J614" i="9"/>
  <c r="K614" i="9" s="1"/>
  <c r="N614" i="9"/>
  <c r="O614" i="9" s="1"/>
  <c r="P614" i="9" s="1"/>
  <c r="T614" i="9"/>
  <c r="AE614" i="9" s="1"/>
  <c r="V614" i="9"/>
  <c r="AM614" i="9"/>
  <c r="AR615" i="9" s="1"/>
  <c r="BL614" i="9"/>
  <c r="BI615" i="9" s="1"/>
  <c r="J615" i="9"/>
  <c r="K615" i="9" s="1"/>
  <c r="N615" i="9"/>
  <c r="O615" i="9" s="1"/>
  <c r="P615" i="9" s="1"/>
  <c r="T615" i="9"/>
  <c r="AE615" i="9" s="1"/>
  <c r="V615" i="9"/>
  <c r="AM615" i="9"/>
  <c r="AR616" i="9" s="1"/>
  <c r="BL615" i="9"/>
  <c r="BI616" i="9" s="1"/>
  <c r="J616" i="9"/>
  <c r="K616" i="9" s="1"/>
  <c r="N616" i="9"/>
  <c r="O616" i="9" s="1"/>
  <c r="P616" i="9" s="1"/>
  <c r="T616" i="9"/>
  <c r="AE616" i="9" s="1"/>
  <c r="V616" i="9"/>
  <c r="W616" i="9" s="1"/>
  <c r="AM616" i="9"/>
  <c r="AR617" i="9" s="1"/>
  <c r="BL616" i="9"/>
  <c r="BI617" i="9" s="1"/>
  <c r="J617" i="9"/>
  <c r="K617" i="9" s="1"/>
  <c r="N617" i="9"/>
  <c r="T617" i="9"/>
  <c r="AE617" i="9" s="1"/>
  <c r="V617" i="9"/>
  <c r="AM617" i="9"/>
  <c r="AR618" i="9" s="1"/>
  <c r="BL617" i="9"/>
  <c r="BI618" i="9" s="1"/>
  <c r="J618" i="9"/>
  <c r="K618" i="9" s="1"/>
  <c r="N618" i="9"/>
  <c r="O618" i="9" s="1"/>
  <c r="P618" i="9" s="1"/>
  <c r="T618" i="9"/>
  <c r="AE618" i="9" s="1"/>
  <c r="V618" i="9"/>
  <c r="AM618" i="9"/>
  <c r="AR619" i="9" s="1"/>
  <c r="BL618" i="9"/>
  <c r="BI619" i="9" s="1"/>
  <c r="J619" i="9"/>
  <c r="K619" i="9" s="1"/>
  <c r="N619" i="9"/>
  <c r="O619" i="9" s="1"/>
  <c r="P619" i="9" s="1"/>
  <c r="T619" i="9"/>
  <c r="AE619" i="9" s="1"/>
  <c r="V619" i="9"/>
  <c r="AM619" i="9"/>
  <c r="AR620" i="9" s="1"/>
  <c r="BL619" i="9"/>
  <c r="BI620" i="9" s="1"/>
  <c r="J620" i="9"/>
  <c r="K620" i="9" s="1"/>
  <c r="N620" i="9"/>
  <c r="O620" i="9" s="1"/>
  <c r="P620" i="9" s="1"/>
  <c r="T620" i="9"/>
  <c r="AE620" i="9" s="1"/>
  <c r="V620" i="9"/>
  <c r="AM620" i="9"/>
  <c r="AR621" i="9" s="1"/>
  <c r="BL620" i="9"/>
  <c r="BI621" i="9" s="1"/>
  <c r="J621" i="9"/>
  <c r="K621" i="9" s="1"/>
  <c r="N621" i="9"/>
  <c r="T621" i="9"/>
  <c r="AE621" i="9" s="1"/>
  <c r="V621" i="9"/>
  <c r="AM621" i="9"/>
  <c r="AR622" i="9" s="1"/>
  <c r="BL621" i="9"/>
  <c r="BI622" i="9" s="1"/>
  <c r="J622" i="9"/>
  <c r="K622" i="9" s="1"/>
  <c r="N622" i="9"/>
  <c r="O622" i="9" s="1"/>
  <c r="P622" i="9" s="1"/>
  <c r="T622" i="9"/>
  <c r="AE622" i="9" s="1"/>
  <c r="V622" i="9"/>
  <c r="AM622" i="9"/>
  <c r="AR623" i="9" s="1"/>
  <c r="BL622" i="9"/>
  <c r="BI623" i="9" s="1"/>
  <c r="J623" i="9"/>
  <c r="K623" i="9" s="1"/>
  <c r="N623" i="9"/>
  <c r="O623" i="9" s="1"/>
  <c r="P623" i="9" s="1"/>
  <c r="T623" i="9"/>
  <c r="AE623" i="9" s="1"/>
  <c r="V623" i="9"/>
  <c r="AB623" i="9"/>
  <c r="AM623" i="9"/>
  <c r="AR624" i="9" s="1"/>
  <c r="BL623" i="9"/>
  <c r="BI624" i="9" s="1"/>
  <c r="J624" i="9"/>
  <c r="K624" i="9" s="1"/>
  <c r="N624" i="9"/>
  <c r="O624" i="9" s="1"/>
  <c r="P624" i="9" s="1"/>
  <c r="T624" i="9"/>
  <c r="AE624" i="9" s="1"/>
  <c r="V624" i="9"/>
  <c r="AM624" i="9"/>
  <c r="AR625" i="9" s="1"/>
  <c r="BL624" i="9"/>
  <c r="BI625" i="9" s="1"/>
  <c r="J625" i="9"/>
  <c r="K625" i="9" s="1"/>
  <c r="N625" i="9"/>
  <c r="T625" i="9"/>
  <c r="AE625" i="9" s="1"/>
  <c r="V625" i="9"/>
  <c r="AM625" i="9"/>
  <c r="AR626" i="9" s="1"/>
  <c r="BL625" i="9"/>
  <c r="BI626" i="9" s="1"/>
  <c r="J626" i="9"/>
  <c r="K626" i="9" s="1"/>
  <c r="N626" i="9"/>
  <c r="O626" i="9" s="1"/>
  <c r="P626" i="9" s="1"/>
  <c r="T626" i="9"/>
  <c r="AE626" i="9" s="1"/>
  <c r="V626" i="9"/>
  <c r="AM626" i="9"/>
  <c r="AR627" i="9" s="1"/>
  <c r="BL626" i="9"/>
  <c r="BI627" i="9" s="1"/>
  <c r="J627" i="9"/>
  <c r="K627" i="9" s="1"/>
  <c r="N627" i="9"/>
  <c r="O627" i="9" s="1"/>
  <c r="P627" i="9" s="1"/>
  <c r="T627" i="9"/>
  <c r="AE627" i="9" s="1"/>
  <c r="V627" i="9"/>
  <c r="AB627" i="9"/>
  <c r="AM627" i="9"/>
  <c r="AR628" i="9" s="1"/>
  <c r="BL627" i="9"/>
  <c r="BI628" i="9" s="1"/>
  <c r="J628" i="9"/>
  <c r="K628" i="9" s="1"/>
  <c r="N628" i="9"/>
  <c r="O628" i="9" s="1"/>
  <c r="P628" i="9" s="1"/>
  <c r="T628" i="9"/>
  <c r="AE628" i="9" s="1"/>
  <c r="V628" i="9"/>
  <c r="AM628" i="9"/>
  <c r="AR629" i="9" s="1"/>
  <c r="BL628" i="9"/>
  <c r="BI629" i="9" s="1"/>
  <c r="J629" i="9"/>
  <c r="K629" i="9" s="1"/>
  <c r="N629" i="9"/>
  <c r="T629" i="9"/>
  <c r="AE629" i="9" s="1"/>
  <c r="V629" i="9"/>
  <c r="AM629" i="9"/>
  <c r="AR630" i="9" s="1"/>
  <c r="BL629" i="9"/>
  <c r="BI630" i="9" s="1"/>
  <c r="J630" i="9"/>
  <c r="K630" i="9" s="1"/>
  <c r="N630" i="9"/>
  <c r="O630" i="9" s="1"/>
  <c r="P630" i="9" s="1"/>
  <c r="T630" i="9"/>
  <c r="AE630" i="9" s="1"/>
  <c r="V630" i="9"/>
  <c r="AM630" i="9"/>
  <c r="AR631" i="9" s="1"/>
  <c r="BL630" i="9"/>
  <c r="BI631" i="9" s="1"/>
  <c r="J631" i="9"/>
  <c r="K631" i="9" s="1"/>
  <c r="N631" i="9"/>
  <c r="O631" i="9" s="1"/>
  <c r="P631" i="9" s="1"/>
  <c r="T631" i="9"/>
  <c r="AE631" i="9" s="1"/>
  <c r="V631" i="9"/>
  <c r="AM631" i="9"/>
  <c r="AR632" i="9" s="1"/>
  <c r="BL631" i="9"/>
  <c r="BI632" i="9" s="1"/>
  <c r="J632" i="9"/>
  <c r="K632" i="9" s="1"/>
  <c r="N632" i="9"/>
  <c r="O632" i="9" s="1"/>
  <c r="P632" i="9" s="1"/>
  <c r="T632" i="9"/>
  <c r="AE632" i="9" s="1"/>
  <c r="V632" i="9"/>
  <c r="AM632" i="9"/>
  <c r="AR633" i="9" s="1"/>
  <c r="BL632" i="9"/>
  <c r="BI633" i="9" s="1"/>
  <c r="J633" i="9"/>
  <c r="K633" i="9" s="1"/>
  <c r="N633" i="9"/>
  <c r="T633" i="9"/>
  <c r="AE633" i="9" s="1"/>
  <c r="V633" i="9"/>
  <c r="AM633" i="9"/>
  <c r="AR634" i="9" s="1"/>
  <c r="BL633" i="9"/>
  <c r="BI634" i="9" s="1"/>
  <c r="J634" i="9"/>
  <c r="K634" i="9" s="1"/>
  <c r="N634" i="9"/>
  <c r="O634" i="9" s="1"/>
  <c r="P634" i="9" s="1"/>
  <c r="T634" i="9"/>
  <c r="AE634" i="9" s="1"/>
  <c r="V634" i="9"/>
  <c r="AM634" i="9"/>
  <c r="AR635" i="9" s="1"/>
  <c r="BL634" i="9"/>
  <c r="BI635" i="9" s="1"/>
  <c r="J635" i="9"/>
  <c r="K635" i="9" s="1"/>
  <c r="N635" i="9"/>
  <c r="O635" i="9" s="1"/>
  <c r="P635" i="9" s="1"/>
  <c r="T635" i="9"/>
  <c r="AE635" i="9" s="1"/>
  <c r="V635" i="9"/>
  <c r="AM635" i="9"/>
  <c r="AR636" i="9" s="1"/>
  <c r="BL635" i="9"/>
  <c r="BI636" i="9" s="1"/>
  <c r="J636" i="9"/>
  <c r="K636" i="9" s="1"/>
  <c r="N636" i="9"/>
  <c r="O636" i="9" s="1"/>
  <c r="P636" i="9" s="1"/>
  <c r="T636" i="9"/>
  <c r="AE636" i="9" s="1"/>
  <c r="V636" i="9"/>
  <c r="AM636" i="9"/>
  <c r="AR637" i="9" s="1"/>
  <c r="BL636" i="9"/>
  <c r="BI637" i="9" s="1"/>
  <c r="J637" i="9"/>
  <c r="K637" i="9" s="1"/>
  <c r="N637" i="9"/>
  <c r="T637" i="9"/>
  <c r="AE637" i="9" s="1"/>
  <c r="V637" i="9"/>
  <c r="AM637" i="9"/>
  <c r="AR638" i="9" s="1"/>
  <c r="BL637" i="9"/>
  <c r="BI638" i="9" s="1"/>
  <c r="J638" i="9"/>
  <c r="K638" i="9" s="1"/>
  <c r="N638" i="9"/>
  <c r="O638" i="9" s="1"/>
  <c r="P638" i="9" s="1"/>
  <c r="T638" i="9"/>
  <c r="AE638" i="9" s="1"/>
  <c r="V638" i="9"/>
  <c r="AM638" i="9"/>
  <c r="AR639" i="9" s="1"/>
  <c r="BL638" i="9"/>
  <c r="BI639" i="9" s="1"/>
  <c r="J639" i="9"/>
  <c r="K639" i="9" s="1"/>
  <c r="N639" i="9"/>
  <c r="O639" i="9" s="1"/>
  <c r="P639" i="9" s="1"/>
  <c r="T639" i="9"/>
  <c r="AE639" i="9" s="1"/>
  <c r="V639" i="9"/>
  <c r="AM639" i="9"/>
  <c r="AR640" i="9" s="1"/>
  <c r="BL639" i="9"/>
  <c r="BI640" i="9" s="1"/>
  <c r="J640" i="9"/>
  <c r="K640" i="9" s="1"/>
  <c r="N640" i="9"/>
  <c r="O640" i="9" s="1"/>
  <c r="P640" i="9" s="1"/>
  <c r="T640" i="9"/>
  <c r="AE640" i="9" s="1"/>
  <c r="V640" i="9"/>
  <c r="AM640" i="9"/>
  <c r="AR641" i="9" s="1"/>
  <c r="BL640" i="9"/>
  <c r="BI641" i="9" s="1"/>
  <c r="J641" i="9"/>
  <c r="K641" i="9" s="1"/>
  <c r="N641" i="9"/>
  <c r="T641" i="9"/>
  <c r="AE641" i="9" s="1"/>
  <c r="V641" i="9"/>
  <c r="AM641" i="9"/>
  <c r="AR642" i="9" s="1"/>
  <c r="BL641" i="9"/>
  <c r="BI642" i="9" s="1"/>
  <c r="J642" i="9"/>
  <c r="K642" i="9" s="1"/>
  <c r="N642" i="9"/>
  <c r="O642" i="9" s="1"/>
  <c r="P642" i="9" s="1"/>
  <c r="T642" i="9"/>
  <c r="AE642" i="9" s="1"/>
  <c r="V642" i="9"/>
  <c r="AM642" i="9"/>
  <c r="AR643" i="9" s="1"/>
  <c r="BL642" i="9"/>
  <c r="BI643" i="9" s="1"/>
  <c r="J643" i="9"/>
  <c r="K643" i="9" s="1"/>
  <c r="N643" i="9"/>
  <c r="O643" i="9" s="1"/>
  <c r="P643" i="9" s="1"/>
  <c r="T643" i="9"/>
  <c r="AE643" i="9" s="1"/>
  <c r="V643" i="9"/>
  <c r="AM643" i="9"/>
  <c r="AR644" i="9" s="1"/>
  <c r="BL643" i="9"/>
  <c r="BI644" i="9" s="1"/>
  <c r="J644" i="9"/>
  <c r="K644" i="9" s="1"/>
  <c r="N644" i="9"/>
  <c r="O644" i="9" s="1"/>
  <c r="P644" i="9" s="1"/>
  <c r="T644" i="9"/>
  <c r="AE644" i="9" s="1"/>
  <c r="V644" i="9"/>
  <c r="AM644" i="9"/>
  <c r="AR645" i="9" s="1"/>
  <c r="BL644" i="9"/>
  <c r="J645" i="9"/>
  <c r="K645" i="9" s="1"/>
  <c r="N645" i="9"/>
  <c r="T645" i="9"/>
  <c r="AE645" i="9" s="1"/>
  <c r="V645" i="9"/>
  <c r="W645" i="9" s="1"/>
  <c r="AM645" i="9"/>
  <c r="AR646" i="9" s="1"/>
  <c r="BI645" i="9"/>
  <c r="BL645" i="9"/>
  <c r="BI646" i="9" s="1"/>
  <c r="J646" i="9"/>
  <c r="K646" i="9" s="1"/>
  <c r="N646" i="9"/>
  <c r="O646" i="9" s="1"/>
  <c r="P646" i="9" s="1"/>
  <c r="T646" i="9"/>
  <c r="AE646" i="9" s="1"/>
  <c r="V646" i="9"/>
  <c r="AM646" i="9"/>
  <c r="AR647" i="9" s="1"/>
  <c r="BL646" i="9"/>
  <c r="BI647" i="9" s="1"/>
  <c r="J647" i="9"/>
  <c r="K647" i="9" s="1"/>
  <c r="N647" i="9"/>
  <c r="O647" i="9" s="1"/>
  <c r="P647" i="9" s="1"/>
  <c r="T647" i="9"/>
  <c r="AE647" i="9" s="1"/>
  <c r="V647" i="9"/>
  <c r="AB647" i="9"/>
  <c r="AM647" i="9"/>
  <c r="AR648" i="9" s="1"/>
  <c r="BL647" i="9"/>
  <c r="BI648" i="9" s="1"/>
  <c r="J648" i="9"/>
  <c r="K648" i="9" s="1"/>
  <c r="N648" i="9"/>
  <c r="O648" i="9" s="1"/>
  <c r="P648" i="9" s="1"/>
  <c r="T648" i="9"/>
  <c r="AE648" i="9" s="1"/>
  <c r="V648" i="9"/>
  <c r="W648" i="9" s="1"/>
  <c r="AM648" i="9"/>
  <c r="AR649" i="9" s="1"/>
  <c r="BL648" i="9"/>
  <c r="BI649" i="9" s="1"/>
  <c r="J649" i="9"/>
  <c r="K649" i="9" s="1"/>
  <c r="N649" i="9"/>
  <c r="T649" i="9"/>
  <c r="AE649" i="9" s="1"/>
  <c r="V649" i="9"/>
  <c r="AM649" i="9"/>
  <c r="AR650" i="9" s="1"/>
  <c r="BL649" i="9"/>
  <c r="BI650" i="9" s="1"/>
  <c r="J650" i="9"/>
  <c r="K650" i="9" s="1"/>
  <c r="N650" i="9"/>
  <c r="O650" i="9" s="1"/>
  <c r="P650" i="9" s="1"/>
  <c r="T650" i="9"/>
  <c r="AE650" i="9" s="1"/>
  <c r="V650" i="9"/>
  <c r="AM650" i="9"/>
  <c r="AR651" i="9" s="1"/>
  <c r="BL650" i="9"/>
  <c r="BI651" i="9" s="1"/>
  <c r="J651" i="9"/>
  <c r="K651" i="9" s="1"/>
  <c r="N651" i="9"/>
  <c r="T651" i="9"/>
  <c r="AE651" i="9" s="1"/>
  <c r="V651" i="9"/>
  <c r="AM651" i="9"/>
  <c r="AR652" i="9" s="1"/>
  <c r="BL651" i="9"/>
  <c r="BI652" i="9" s="1"/>
  <c r="J652" i="9"/>
  <c r="K652" i="9" s="1"/>
  <c r="N652" i="9"/>
  <c r="O652" i="9" s="1"/>
  <c r="P652" i="9" s="1"/>
  <c r="T652" i="9"/>
  <c r="AE652" i="9" s="1"/>
  <c r="V652" i="9"/>
  <c r="AM652" i="9"/>
  <c r="AR653" i="9" s="1"/>
  <c r="BL652" i="9"/>
  <c r="BI653" i="9" s="1"/>
  <c r="J653" i="9"/>
  <c r="K653" i="9" s="1"/>
  <c r="N653" i="9"/>
  <c r="T653" i="9"/>
  <c r="AE653" i="9" s="1"/>
  <c r="V653" i="9"/>
  <c r="AM653" i="9"/>
  <c r="AR654" i="9" s="1"/>
  <c r="BL653" i="9"/>
  <c r="BI654" i="9" s="1"/>
  <c r="J654" i="9"/>
  <c r="K654" i="9" s="1"/>
  <c r="N654" i="9"/>
  <c r="O654" i="9" s="1"/>
  <c r="P654" i="9" s="1"/>
  <c r="T654" i="9"/>
  <c r="AE654" i="9" s="1"/>
  <c r="V654" i="9"/>
  <c r="AM654" i="9"/>
  <c r="AR655" i="9" s="1"/>
  <c r="BL654" i="9"/>
  <c r="J655" i="9"/>
  <c r="K655" i="9" s="1"/>
  <c r="N655" i="9"/>
  <c r="O655" i="9" s="1"/>
  <c r="P655" i="9" s="1"/>
  <c r="T655" i="9"/>
  <c r="AE655" i="9" s="1"/>
  <c r="V655" i="9"/>
  <c r="AM655" i="9"/>
  <c r="AR656" i="9" s="1"/>
  <c r="BI655" i="9"/>
  <c r="BL655" i="9"/>
  <c r="BI656" i="9" s="1"/>
  <c r="J656" i="9"/>
  <c r="K656" i="9" s="1"/>
  <c r="N656" i="9"/>
  <c r="O656" i="9" s="1"/>
  <c r="P656" i="9" s="1"/>
  <c r="T656" i="9"/>
  <c r="AE656" i="9" s="1"/>
  <c r="V656" i="9"/>
  <c r="AM656" i="9"/>
  <c r="AR657" i="9" s="1"/>
  <c r="BL656" i="9"/>
  <c r="BI657" i="9" s="1"/>
  <c r="J657" i="9"/>
  <c r="K657" i="9" s="1"/>
  <c r="N657" i="9"/>
  <c r="T657" i="9"/>
  <c r="AE657" i="9" s="1"/>
  <c r="V657" i="9"/>
  <c r="AM657" i="9"/>
  <c r="AR658" i="9" s="1"/>
  <c r="BL657" i="9"/>
  <c r="BI658" i="9" s="1"/>
  <c r="J658" i="9"/>
  <c r="K658" i="9" s="1"/>
  <c r="N658" i="9"/>
  <c r="O658" i="9" s="1"/>
  <c r="P658" i="9" s="1"/>
  <c r="T658" i="9"/>
  <c r="AE658" i="9" s="1"/>
  <c r="V658" i="9"/>
  <c r="AM658" i="9"/>
  <c r="AR659" i="9" s="1"/>
  <c r="BL658" i="9"/>
  <c r="BI659" i="9" s="1"/>
  <c r="J659" i="9"/>
  <c r="K659" i="9" s="1"/>
  <c r="N659" i="9"/>
  <c r="O659" i="9" s="1"/>
  <c r="P659" i="9" s="1"/>
  <c r="T659" i="9"/>
  <c r="AE659" i="9" s="1"/>
  <c r="V659" i="9"/>
  <c r="AB659" i="9"/>
  <c r="AM659" i="9"/>
  <c r="AR660" i="9" s="1"/>
  <c r="BL659" i="9"/>
  <c r="BI660" i="9" s="1"/>
  <c r="J660" i="9"/>
  <c r="K660" i="9" s="1"/>
  <c r="N660" i="9"/>
  <c r="O660" i="9" s="1"/>
  <c r="P660" i="9" s="1"/>
  <c r="T660" i="9"/>
  <c r="AE660" i="9" s="1"/>
  <c r="V660" i="9"/>
  <c r="AM660" i="9"/>
  <c r="AR661" i="9" s="1"/>
  <c r="BL660" i="9"/>
  <c r="BI661" i="9" s="1"/>
  <c r="J661" i="9"/>
  <c r="K661" i="9" s="1"/>
  <c r="N661" i="9"/>
  <c r="T661" i="9"/>
  <c r="AE661" i="9" s="1"/>
  <c r="V661" i="9"/>
  <c r="AM661" i="9"/>
  <c r="AR662" i="9" s="1"/>
  <c r="BL661" i="9"/>
  <c r="BI662" i="9" s="1"/>
  <c r="J662" i="9"/>
  <c r="K662" i="9" s="1"/>
  <c r="N662" i="9"/>
  <c r="O662" i="9" s="1"/>
  <c r="P662" i="9" s="1"/>
  <c r="T662" i="9"/>
  <c r="AE662" i="9" s="1"/>
  <c r="V662" i="9"/>
  <c r="AM662" i="9"/>
  <c r="AR663" i="9" s="1"/>
  <c r="BL662" i="9"/>
  <c r="BI663" i="9" s="1"/>
  <c r="J663" i="9"/>
  <c r="K663" i="9" s="1"/>
  <c r="N663" i="9"/>
  <c r="O663" i="9" s="1"/>
  <c r="P663" i="9" s="1"/>
  <c r="T663" i="9"/>
  <c r="AE663" i="9" s="1"/>
  <c r="V663" i="9"/>
  <c r="AB663" i="9"/>
  <c r="AM663" i="9"/>
  <c r="AR664" i="9"/>
  <c r="BL663" i="9"/>
  <c r="BI664" i="9" s="1"/>
  <c r="J664" i="9"/>
  <c r="K664" i="9" s="1"/>
  <c r="N664" i="9"/>
  <c r="O664" i="9" s="1"/>
  <c r="P664" i="9" s="1"/>
  <c r="T664" i="9"/>
  <c r="AE664" i="9" s="1"/>
  <c r="V664" i="9"/>
  <c r="AM664" i="9"/>
  <c r="AR665" i="9" s="1"/>
  <c r="BL664" i="9"/>
  <c r="BI665" i="9" s="1"/>
  <c r="J665" i="9"/>
  <c r="K665" i="9" s="1"/>
  <c r="N665" i="9"/>
  <c r="T665" i="9"/>
  <c r="AE665" i="9" s="1"/>
  <c r="V665" i="9"/>
  <c r="AM665" i="9"/>
  <c r="AR666" i="9" s="1"/>
  <c r="BL665" i="9"/>
  <c r="BI666" i="9" s="1"/>
  <c r="J666" i="9"/>
  <c r="K666" i="9" s="1"/>
  <c r="N666" i="9"/>
  <c r="O666" i="9" s="1"/>
  <c r="P666" i="9" s="1"/>
  <c r="T666" i="9"/>
  <c r="AE666" i="9" s="1"/>
  <c r="V666" i="9"/>
  <c r="AM666" i="9"/>
  <c r="AR667" i="9" s="1"/>
  <c r="BL666" i="9"/>
  <c r="BI667" i="9" s="1"/>
  <c r="J667" i="9"/>
  <c r="K667" i="9" s="1"/>
  <c r="N667" i="9"/>
  <c r="O667" i="9" s="1"/>
  <c r="P667" i="9" s="1"/>
  <c r="T667" i="9"/>
  <c r="AE667" i="9" s="1"/>
  <c r="V667" i="9"/>
  <c r="AM667" i="9"/>
  <c r="AR668" i="9" s="1"/>
  <c r="BL667" i="9"/>
  <c r="BI668" i="9" s="1"/>
  <c r="J668" i="9"/>
  <c r="K668" i="9" s="1"/>
  <c r="N668" i="9"/>
  <c r="O668" i="9" s="1"/>
  <c r="P668" i="9" s="1"/>
  <c r="T668" i="9"/>
  <c r="AE668" i="9" s="1"/>
  <c r="V668" i="9"/>
  <c r="AM668" i="9"/>
  <c r="AR669" i="9" s="1"/>
  <c r="BL668" i="9"/>
  <c r="BI669" i="9" s="1"/>
  <c r="J669" i="9"/>
  <c r="K669" i="9" s="1"/>
  <c r="N669" i="9"/>
  <c r="T669" i="9"/>
  <c r="V669" i="9"/>
  <c r="AE669" i="9"/>
  <c r="AM669" i="9"/>
  <c r="AR670" i="9" s="1"/>
  <c r="BL669" i="9"/>
  <c r="BI670" i="9" s="1"/>
  <c r="J670" i="9"/>
  <c r="K670" i="9" s="1"/>
  <c r="N670" i="9"/>
  <c r="O670" i="9" s="1"/>
  <c r="P670" i="9" s="1"/>
  <c r="T670" i="9"/>
  <c r="AE670" i="9" s="1"/>
  <c r="V670" i="9"/>
  <c r="AM670" i="9"/>
  <c r="AR671" i="9" s="1"/>
  <c r="BL670" i="9"/>
  <c r="BI671" i="9" s="1"/>
  <c r="J671" i="9"/>
  <c r="K671" i="9" s="1"/>
  <c r="N671" i="9"/>
  <c r="O671" i="9" s="1"/>
  <c r="P671" i="9" s="1"/>
  <c r="T671" i="9"/>
  <c r="AE671" i="9" s="1"/>
  <c r="V671" i="9"/>
  <c r="AM671" i="9"/>
  <c r="AR672" i="9" s="1"/>
  <c r="BL671" i="9"/>
  <c r="BI672" i="9" s="1"/>
  <c r="J672" i="9"/>
  <c r="K672" i="9" s="1"/>
  <c r="N672" i="9"/>
  <c r="O672" i="9" s="1"/>
  <c r="P672" i="9" s="1"/>
  <c r="T672" i="9"/>
  <c r="AE672" i="9" s="1"/>
  <c r="V672" i="9"/>
  <c r="AM672" i="9"/>
  <c r="AR673" i="9" s="1"/>
  <c r="BL672" i="9"/>
  <c r="BI673" i="9" s="1"/>
  <c r="J673" i="9"/>
  <c r="K673" i="9" s="1"/>
  <c r="N673" i="9"/>
  <c r="T673" i="9"/>
  <c r="AE673" i="9" s="1"/>
  <c r="V673" i="9"/>
  <c r="AM673" i="9"/>
  <c r="AR674" i="9" s="1"/>
  <c r="BL673" i="9"/>
  <c r="BI674" i="9" s="1"/>
  <c r="J674" i="9"/>
  <c r="K674" i="9" s="1"/>
  <c r="N674" i="9"/>
  <c r="O674" i="9" s="1"/>
  <c r="P674" i="9" s="1"/>
  <c r="T674" i="9"/>
  <c r="AE674" i="9" s="1"/>
  <c r="V674" i="9"/>
  <c r="AM674" i="9"/>
  <c r="AR675" i="9" s="1"/>
  <c r="BL674" i="9"/>
  <c r="BI675" i="9" s="1"/>
  <c r="J675" i="9"/>
  <c r="K675" i="9" s="1"/>
  <c r="N675" i="9"/>
  <c r="T675" i="9"/>
  <c r="AE675" i="9" s="1"/>
  <c r="V675" i="9"/>
  <c r="AM675" i="9"/>
  <c r="AR676" i="9" s="1"/>
  <c r="BL675" i="9"/>
  <c r="BI676" i="9" s="1"/>
  <c r="J676" i="9"/>
  <c r="K676" i="9" s="1"/>
  <c r="N676" i="9"/>
  <c r="O676" i="9" s="1"/>
  <c r="P676" i="9" s="1"/>
  <c r="T676" i="9"/>
  <c r="AE676" i="9" s="1"/>
  <c r="V676" i="9"/>
  <c r="AM676" i="9"/>
  <c r="AR677" i="9" s="1"/>
  <c r="BL676" i="9"/>
  <c r="BI677" i="9" s="1"/>
  <c r="J677" i="9"/>
  <c r="K677" i="9" s="1"/>
  <c r="N677" i="9"/>
  <c r="T677" i="9"/>
  <c r="AE677" i="9" s="1"/>
  <c r="V677" i="9"/>
  <c r="W677" i="9" s="1"/>
  <c r="AM677" i="9"/>
  <c r="AR678" i="9" s="1"/>
  <c r="BL677" i="9"/>
  <c r="BI678" i="9" s="1"/>
  <c r="J678" i="9"/>
  <c r="K678" i="9" s="1"/>
  <c r="N678" i="9"/>
  <c r="O678" i="9" s="1"/>
  <c r="P678" i="9" s="1"/>
  <c r="T678" i="9"/>
  <c r="AE678" i="9" s="1"/>
  <c r="V678" i="9"/>
  <c r="AM678" i="9"/>
  <c r="AR679" i="9" s="1"/>
  <c r="BL678" i="9"/>
  <c r="BI679" i="9" s="1"/>
  <c r="J679" i="9"/>
  <c r="K679" i="9" s="1"/>
  <c r="N679" i="9"/>
  <c r="T679" i="9"/>
  <c r="AE679" i="9" s="1"/>
  <c r="V679" i="9"/>
  <c r="AM679" i="9"/>
  <c r="AR680" i="9" s="1"/>
  <c r="BL679" i="9"/>
  <c r="J680" i="9"/>
  <c r="K680" i="9" s="1"/>
  <c r="N680" i="9"/>
  <c r="O680" i="9" s="1"/>
  <c r="P680" i="9" s="1"/>
  <c r="T680" i="9"/>
  <c r="AE680" i="9" s="1"/>
  <c r="V680" i="9"/>
  <c r="W680" i="9" s="1"/>
  <c r="AM680" i="9"/>
  <c r="AR681" i="9" s="1"/>
  <c r="BI680" i="9"/>
  <c r="BL680" i="9"/>
  <c r="BI681" i="9" s="1"/>
  <c r="J681" i="9"/>
  <c r="K681" i="9" s="1"/>
  <c r="N681" i="9"/>
  <c r="T681" i="9"/>
  <c r="AE681" i="9" s="1"/>
  <c r="V681" i="9"/>
  <c r="AM681" i="9"/>
  <c r="AR682" i="9" s="1"/>
  <c r="BL681" i="9"/>
  <c r="BI682" i="9" s="1"/>
  <c r="J682" i="9"/>
  <c r="K682" i="9" s="1"/>
  <c r="N682" i="9"/>
  <c r="O682" i="9" s="1"/>
  <c r="P682" i="9" s="1"/>
  <c r="T682" i="9"/>
  <c r="AE682" i="9" s="1"/>
  <c r="V682" i="9"/>
  <c r="AM682" i="9"/>
  <c r="AR683" i="9" s="1"/>
  <c r="BL682" i="9"/>
  <c r="BI683" i="9" s="1"/>
  <c r="J683" i="9"/>
  <c r="K683" i="9" s="1"/>
  <c r="N683" i="9"/>
  <c r="O683" i="9" s="1"/>
  <c r="P683" i="9" s="1"/>
  <c r="T683" i="9"/>
  <c r="AE683" i="9" s="1"/>
  <c r="V683" i="9"/>
  <c r="AM683" i="9"/>
  <c r="AR684" i="9" s="1"/>
  <c r="BL683" i="9"/>
  <c r="BI684" i="9" s="1"/>
  <c r="J684" i="9"/>
  <c r="K684" i="9" s="1"/>
  <c r="N684" i="9"/>
  <c r="O684" i="9" s="1"/>
  <c r="T684" i="9"/>
  <c r="AE684" i="9" s="1"/>
  <c r="V684" i="9"/>
  <c r="W684" i="9" s="1"/>
  <c r="AM684" i="9"/>
  <c r="AR685" i="9" s="1"/>
  <c r="BL684" i="9"/>
  <c r="BI685" i="9" s="1"/>
  <c r="J685" i="9"/>
  <c r="K685" i="9" s="1"/>
  <c r="N685" i="9"/>
  <c r="O685" i="9" s="1"/>
  <c r="P685" i="9" s="1"/>
  <c r="T685" i="9"/>
  <c r="AE685" i="9" s="1"/>
  <c r="V685" i="9"/>
  <c r="AM685" i="9"/>
  <c r="AR686" i="9" s="1"/>
  <c r="BL685" i="9"/>
  <c r="BI686" i="9" s="1"/>
  <c r="J686" i="9"/>
  <c r="K686" i="9" s="1"/>
  <c r="N686" i="9"/>
  <c r="T686" i="9"/>
  <c r="AE686" i="9" s="1"/>
  <c r="V686" i="9"/>
  <c r="AM686" i="9"/>
  <c r="AR687" i="9" s="1"/>
  <c r="BL686" i="9"/>
  <c r="BI687" i="9" s="1"/>
  <c r="J687" i="9"/>
  <c r="K687" i="9" s="1"/>
  <c r="N687" i="9"/>
  <c r="T687" i="9"/>
  <c r="AE687" i="9" s="1"/>
  <c r="V687" i="9"/>
  <c r="AM687" i="9"/>
  <c r="AR688" i="9" s="1"/>
  <c r="BL687" i="9"/>
  <c r="BI688" i="9" s="1"/>
  <c r="J688" i="9"/>
  <c r="K688" i="9" s="1"/>
  <c r="N688" i="9"/>
  <c r="T688" i="9"/>
  <c r="AE688" i="9" s="1"/>
  <c r="V688" i="9"/>
  <c r="AM688" i="9"/>
  <c r="AR689" i="9" s="1"/>
  <c r="BL688" i="9"/>
  <c r="BI689" i="9" s="1"/>
  <c r="J689" i="9"/>
  <c r="K689" i="9" s="1"/>
  <c r="N689" i="9"/>
  <c r="O689" i="9" s="1"/>
  <c r="P689" i="9" s="1"/>
  <c r="T689" i="9"/>
  <c r="AE689" i="9" s="1"/>
  <c r="V689" i="9"/>
  <c r="AM689" i="9"/>
  <c r="AR690" i="9" s="1"/>
  <c r="BL689" i="9"/>
  <c r="J690" i="9"/>
  <c r="K690" i="9" s="1"/>
  <c r="N690" i="9"/>
  <c r="O690" i="9" s="1"/>
  <c r="P690" i="9" s="1"/>
  <c r="T690" i="9"/>
  <c r="AE690" i="9" s="1"/>
  <c r="V690" i="9"/>
  <c r="X690" i="9" s="1"/>
  <c r="AM690" i="9"/>
  <c r="AR691" i="9" s="1"/>
  <c r="BI690" i="9"/>
  <c r="BL690" i="9"/>
  <c r="BI691" i="9" s="1"/>
  <c r="J691" i="9"/>
  <c r="K691" i="9" s="1"/>
  <c r="N691" i="9"/>
  <c r="T691" i="9"/>
  <c r="AE691" i="9" s="1"/>
  <c r="V691" i="9"/>
  <c r="AM691" i="9"/>
  <c r="AR692" i="9" s="1"/>
  <c r="BL691" i="9"/>
  <c r="BI692" i="9" s="1"/>
  <c r="J692" i="9"/>
  <c r="K692" i="9" s="1"/>
  <c r="N692" i="9"/>
  <c r="T692" i="9"/>
  <c r="AE692" i="9" s="1"/>
  <c r="V692" i="9"/>
  <c r="AM692" i="9"/>
  <c r="AR693" i="9" s="1"/>
  <c r="BL692" i="9"/>
  <c r="BI693" i="9" s="1"/>
  <c r="J693" i="9"/>
  <c r="K693" i="9" s="1"/>
  <c r="N693" i="9"/>
  <c r="O693" i="9" s="1"/>
  <c r="P693" i="9" s="1"/>
  <c r="T693" i="9"/>
  <c r="AE693" i="9" s="1"/>
  <c r="V693" i="9"/>
  <c r="AM693" i="9"/>
  <c r="AR694" i="9" s="1"/>
  <c r="BL693" i="9"/>
  <c r="BI694" i="9" s="1"/>
  <c r="J694" i="9"/>
  <c r="K694" i="9" s="1"/>
  <c r="N694" i="9"/>
  <c r="T694" i="9"/>
  <c r="AE694" i="9" s="1"/>
  <c r="V694" i="9"/>
  <c r="AM694" i="9"/>
  <c r="AR695" i="9" s="1"/>
  <c r="BL694" i="9"/>
  <c r="BI695" i="9" s="1"/>
  <c r="J695" i="9"/>
  <c r="K695" i="9" s="1"/>
  <c r="N695" i="9"/>
  <c r="T695" i="9"/>
  <c r="AE695" i="9" s="1"/>
  <c r="V695" i="9"/>
  <c r="AM695" i="9"/>
  <c r="AR696" i="9" s="1"/>
  <c r="BL695" i="9"/>
  <c r="BI696" i="9" s="1"/>
  <c r="J696" i="9"/>
  <c r="K696" i="9" s="1"/>
  <c r="N696" i="9"/>
  <c r="T696" i="9"/>
  <c r="AE696" i="9" s="1"/>
  <c r="V696" i="9"/>
  <c r="AM696" i="9"/>
  <c r="AR697" i="9" s="1"/>
  <c r="BL696" i="9"/>
  <c r="BI697" i="9" s="1"/>
  <c r="J697" i="9"/>
  <c r="K697" i="9" s="1"/>
  <c r="N697" i="9"/>
  <c r="O697" i="9" s="1"/>
  <c r="P697" i="9" s="1"/>
  <c r="T697" i="9"/>
  <c r="AE697" i="9" s="1"/>
  <c r="V697" i="9"/>
  <c r="AM697" i="9"/>
  <c r="AR698" i="9" s="1"/>
  <c r="BL697" i="9"/>
  <c r="BI698" i="9" s="1"/>
  <c r="J698" i="9"/>
  <c r="K698" i="9" s="1"/>
  <c r="N698" i="9"/>
  <c r="T698" i="9"/>
  <c r="AE698" i="9" s="1"/>
  <c r="V698" i="9"/>
  <c r="W698" i="9" s="1"/>
  <c r="AM698" i="9"/>
  <c r="AR699" i="9" s="1"/>
  <c r="BL698" i="9"/>
  <c r="BI699" i="9" s="1"/>
  <c r="J699" i="9"/>
  <c r="K699" i="9" s="1"/>
  <c r="N699" i="9"/>
  <c r="O699" i="9" s="1"/>
  <c r="P699" i="9" s="1"/>
  <c r="T699" i="9"/>
  <c r="AE699" i="9" s="1"/>
  <c r="V699" i="9"/>
  <c r="AM699" i="9"/>
  <c r="AR700" i="9" s="1"/>
  <c r="BL699" i="9"/>
  <c r="BI700" i="9" s="1"/>
  <c r="J700" i="9"/>
  <c r="K700" i="9" s="1"/>
  <c r="N700" i="9"/>
  <c r="AB700" i="9" s="1"/>
  <c r="T700" i="9"/>
  <c r="AE700" i="9" s="1"/>
  <c r="V700" i="9"/>
  <c r="W700" i="9" s="1"/>
  <c r="AM700" i="9"/>
  <c r="AR701" i="9" s="1"/>
  <c r="BL700" i="9"/>
  <c r="BI701" i="9" s="1"/>
  <c r="J701" i="9"/>
  <c r="K701" i="9" s="1"/>
  <c r="N701" i="9"/>
  <c r="O701" i="9" s="1"/>
  <c r="P701" i="9" s="1"/>
  <c r="T701" i="9"/>
  <c r="AE701" i="9" s="1"/>
  <c r="V701" i="9"/>
  <c r="W701" i="9" s="1"/>
  <c r="AD701" i="9" s="1"/>
  <c r="AM701" i="9"/>
  <c r="AR702" i="9" s="1"/>
  <c r="BL701" i="9"/>
  <c r="BI702" i="9" s="1"/>
  <c r="J702" i="9"/>
  <c r="K702" i="9" s="1"/>
  <c r="N702" i="9"/>
  <c r="O702" i="9" s="1"/>
  <c r="P702" i="9" s="1"/>
  <c r="T702" i="9"/>
  <c r="AE702" i="9" s="1"/>
  <c r="V702" i="9"/>
  <c r="AM702" i="9"/>
  <c r="AR703" i="9" s="1"/>
  <c r="BL702" i="9"/>
  <c r="BI703" i="9" s="1"/>
  <c r="J703" i="9"/>
  <c r="K703" i="9" s="1"/>
  <c r="N703" i="9"/>
  <c r="T703" i="9"/>
  <c r="AE703" i="9" s="1"/>
  <c r="V703" i="9"/>
  <c r="W703" i="9" s="1"/>
  <c r="AD703" i="9" s="1"/>
  <c r="AM703" i="9"/>
  <c r="AR704" i="9" s="1"/>
  <c r="BL703" i="9"/>
  <c r="BI704" i="9" s="1"/>
  <c r="J704" i="9"/>
  <c r="K704" i="9" s="1"/>
  <c r="N704" i="9"/>
  <c r="AB704" i="9" s="1"/>
  <c r="T704" i="9"/>
  <c r="AE704" i="9" s="1"/>
  <c r="V704" i="9"/>
  <c r="AM704" i="9"/>
  <c r="AR705" i="9" s="1"/>
  <c r="BL704" i="9"/>
  <c r="BI705" i="9" s="1"/>
  <c r="J705" i="9"/>
  <c r="K705" i="9" s="1"/>
  <c r="N705" i="9"/>
  <c r="O705" i="9" s="1"/>
  <c r="P705" i="9" s="1"/>
  <c r="T705" i="9"/>
  <c r="AE705" i="9" s="1"/>
  <c r="V705" i="9"/>
  <c r="W705" i="9" s="1"/>
  <c r="AD705" i="9" s="1"/>
  <c r="AM705" i="9"/>
  <c r="AR706" i="9" s="1"/>
  <c r="BL705" i="9"/>
  <c r="BI706" i="9" s="1"/>
  <c r="J706" i="9"/>
  <c r="K706" i="9" s="1"/>
  <c r="N706" i="9"/>
  <c r="O706" i="9" s="1"/>
  <c r="P706" i="9" s="1"/>
  <c r="T706" i="9"/>
  <c r="AE706" i="9" s="1"/>
  <c r="V706" i="9"/>
  <c r="W706" i="9" s="1"/>
  <c r="AM706" i="9"/>
  <c r="AR707" i="9" s="1"/>
  <c r="BL706" i="9"/>
  <c r="BI707" i="9" s="1"/>
  <c r="J707" i="9"/>
  <c r="K707" i="9" s="1"/>
  <c r="N707" i="9"/>
  <c r="T707" i="9"/>
  <c r="AE707" i="9" s="1"/>
  <c r="V707" i="9"/>
  <c r="W707" i="9" s="1"/>
  <c r="AD707" i="9" s="1"/>
  <c r="AM707" i="9"/>
  <c r="AR708" i="9" s="1"/>
  <c r="BL707" i="9"/>
  <c r="BI708" i="9" s="1"/>
  <c r="J708" i="9"/>
  <c r="K708" i="9" s="1"/>
  <c r="N708" i="9"/>
  <c r="AB708" i="9" s="1"/>
  <c r="T708" i="9"/>
  <c r="AE708" i="9" s="1"/>
  <c r="V708" i="9"/>
  <c r="AM708" i="9"/>
  <c r="AR709" i="9" s="1"/>
  <c r="BL708" i="9"/>
  <c r="BI709" i="9" s="1"/>
  <c r="J709" i="9"/>
  <c r="K709" i="9" s="1"/>
  <c r="N709" i="9"/>
  <c r="O709" i="9" s="1"/>
  <c r="P709" i="9" s="1"/>
  <c r="T709" i="9"/>
  <c r="AE709" i="9" s="1"/>
  <c r="V709" i="9"/>
  <c r="W709" i="9" s="1"/>
  <c r="AD709" i="9" s="1"/>
  <c r="AM709" i="9"/>
  <c r="AR710" i="9" s="1"/>
  <c r="BL709" i="9"/>
  <c r="BI710" i="9" s="1"/>
  <c r="J710" i="9"/>
  <c r="K710" i="9" s="1"/>
  <c r="N710" i="9"/>
  <c r="O710" i="9" s="1"/>
  <c r="P710" i="9" s="1"/>
  <c r="T710" i="9"/>
  <c r="AE710" i="9" s="1"/>
  <c r="V710" i="9"/>
  <c r="X710" i="9" s="1"/>
  <c r="AM710" i="9"/>
  <c r="AR711" i="9" s="1"/>
  <c r="BL710" i="9"/>
  <c r="BI711" i="9" s="1"/>
  <c r="J711" i="9"/>
  <c r="K711" i="9" s="1"/>
  <c r="N711" i="9"/>
  <c r="T711" i="9"/>
  <c r="AE711" i="9" s="1"/>
  <c r="V711" i="9"/>
  <c r="W711" i="9" s="1"/>
  <c r="AD711" i="9" s="1"/>
  <c r="AM711" i="9"/>
  <c r="AR712" i="9" s="1"/>
  <c r="BL711" i="9"/>
  <c r="BI712" i="9" s="1"/>
  <c r="J712" i="9"/>
  <c r="K712" i="9" s="1"/>
  <c r="N712" i="9"/>
  <c r="AB712" i="9" s="1"/>
  <c r="T712" i="9"/>
  <c r="AE712" i="9" s="1"/>
  <c r="V712" i="9"/>
  <c r="AM712" i="9"/>
  <c r="AR713" i="9" s="1"/>
  <c r="BL712" i="9"/>
  <c r="BI713" i="9" s="1"/>
  <c r="J713" i="9"/>
  <c r="K713" i="9" s="1"/>
  <c r="N713" i="9"/>
  <c r="O713" i="9" s="1"/>
  <c r="P713" i="9" s="1"/>
  <c r="T713" i="9"/>
  <c r="AE713" i="9" s="1"/>
  <c r="V713" i="9"/>
  <c r="W713" i="9" s="1"/>
  <c r="AD713" i="9" s="1"/>
  <c r="AM713" i="9"/>
  <c r="AR714" i="9" s="1"/>
  <c r="BL713" i="9"/>
  <c r="BI714" i="9" s="1"/>
  <c r="J714" i="9"/>
  <c r="K714" i="9" s="1"/>
  <c r="N714" i="9"/>
  <c r="AB714" i="9" s="1"/>
  <c r="T714" i="9"/>
  <c r="AE714" i="9" s="1"/>
  <c r="V714" i="9"/>
  <c r="W714" i="9" s="1"/>
  <c r="AM714" i="9"/>
  <c r="AR715" i="9" s="1"/>
  <c r="BL714" i="9"/>
  <c r="BI715" i="9" s="1"/>
  <c r="J715" i="9"/>
  <c r="K715" i="9" s="1"/>
  <c r="N715" i="9"/>
  <c r="T715" i="9"/>
  <c r="AE715" i="9" s="1"/>
  <c r="V715" i="9"/>
  <c r="W715" i="9" s="1"/>
  <c r="AD715" i="9" s="1"/>
  <c r="AM715" i="9"/>
  <c r="AR716" i="9" s="1"/>
  <c r="BL715" i="9"/>
  <c r="BI716" i="9" s="1"/>
  <c r="J716" i="9"/>
  <c r="K716" i="9" s="1"/>
  <c r="N716" i="9"/>
  <c r="AB716" i="9" s="1"/>
  <c r="T716" i="9"/>
  <c r="AE716" i="9" s="1"/>
  <c r="V716" i="9"/>
  <c r="W716" i="9" s="1"/>
  <c r="AM716" i="9"/>
  <c r="AR717" i="9" s="1"/>
  <c r="BL716" i="9"/>
  <c r="BI717" i="9" s="1"/>
  <c r="J717" i="9"/>
  <c r="K717" i="9" s="1"/>
  <c r="N717" i="9"/>
  <c r="O717" i="9" s="1"/>
  <c r="P717" i="9" s="1"/>
  <c r="T717" i="9"/>
  <c r="AE717" i="9" s="1"/>
  <c r="V717" i="9"/>
  <c r="W717" i="9" s="1"/>
  <c r="AD717" i="9" s="1"/>
  <c r="AM717" i="9"/>
  <c r="AR718" i="9" s="1"/>
  <c r="BL717" i="9"/>
  <c r="J718" i="9"/>
  <c r="K718" i="9" s="1"/>
  <c r="N718" i="9"/>
  <c r="AB718" i="9" s="1"/>
  <c r="T718" i="9"/>
  <c r="AE718" i="9" s="1"/>
  <c r="V718" i="9"/>
  <c r="AM718" i="9"/>
  <c r="AR719" i="9" s="1"/>
  <c r="BI718" i="9"/>
  <c r="BL718" i="9"/>
  <c r="BI719" i="9" s="1"/>
  <c r="J719" i="9"/>
  <c r="K719" i="9" s="1"/>
  <c r="N719" i="9"/>
  <c r="T719" i="9"/>
  <c r="AE719" i="9" s="1"/>
  <c r="V719" i="9"/>
  <c r="AM719" i="9"/>
  <c r="AR720" i="9" s="1"/>
  <c r="BL719" i="9"/>
  <c r="BI720" i="9" s="1"/>
  <c r="J720" i="9"/>
  <c r="K720" i="9" s="1"/>
  <c r="N720" i="9"/>
  <c r="T720" i="9"/>
  <c r="AE720" i="9" s="1"/>
  <c r="V720" i="9"/>
  <c r="AM720" i="9"/>
  <c r="AR721" i="9" s="1"/>
  <c r="BL720" i="9"/>
  <c r="BI721" i="9" s="1"/>
  <c r="J721" i="9"/>
  <c r="K721" i="9" s="1"/>
  <c r="N721" i="9"/>
  <c r="O721" i="9" s="1"/>
  <c r="P721" i="9" s="1"/>
  <c r="T721" i="9"/>
  <c r="AE721" i="9" s="1"/>
  <c r="V721" i="9"/>
  <c r="AM721" i="9"/>
  <c r="AR722" i="9" s="1"/>
  <c r="BL721" i="9"/>
  <c r="BI722" i="9" s="1"/>
  <c r="J722" i="9"/>
  <c r="K722" i="9" s="1"/>
  <c r="N722" i="9"/>
  <c r="T722" i="9"/>
  <c r="AE722" i="9" s="1"/>
  <c r="V722" i="9"/>
  <c r="AM722" i="9"/>
  <c r="AR723" i="9" s="1"/>
  <c r="BL722" i="9"/>
  <c r="BI723" i="9" s="1"/>
  <c r="J723" i="9"/>
  <c r="K723" i="9" s="1"/>
  <c r="N723" i="9"/>
  <c r="O723" i="9" s="1"/>
  <c r="P723" i="9" s="1"/>
  <c r="T723" i="9"/>
  <c r="AE723" i="9" s="1"/>
  <c r="V723" i="9"/>
  <c r="AB723" i="9"/>
  <c r="AM723" i="9"/>
  <c r="AR724" i="9" s="1"/>
  <c r="BL723" i="9"/>
  <c r="BI724" i="9" s="1"/>
  <c r="J724" i="9"/>
  <c r="K724" i="9" s="1"/>
  <c r="N724" i="9"/>
  <c r="T724" i="9"/>
  <c r="AE724" i="9" s="1"/>
  <c r="V724" i="9"/>
  <c r="AM724" i="9"/>
  <c r="AR725" i="9" s="1"/>
  <c r="BL724" i="9"/>
  <c r="BI725" i="9" s="1"/>
  <c r="J725" i="9"/>
  <c r="K725" i="9" s="1"/>
  <c r="N725" i="9"/>
  <c r="O725" i="9" s="1"/>
  <c r="P725" i="9" s="1"/>
  <c r="T725" i="9"/>
  <c r="AE725" i="9" s="1"/>
  <c r="V725" i="9"/>
  <c r="AM725" i="9"/>
  <c r="AR726" i="9" s="1"/>
  <c r="BL725" i="9"/>
  <c r="BI726" i="9" s="1"/>
  <c r="J726" i="9"/>
  <c r="K726" i="9" s="1"/>
  <c r="N726" i="9"/>
  <c r="T726" i="9"/>
  <c r="AE726" i="9" s="1"/>
  <c r="V726" i="9"/>
  <c r="AM726" i="9"/>
  <c r="AR727" i="9" s="1"/>
  <c r="BL726" i="9"/>
  <c r="BI727" i="9" s="1"/>
  <c r="J727" i="9"/>
  <c r="K727" i="9" s="1"/>
  <c r="N727" i="9"/>
  <c r="T727" i="9"/>
  <c r="AE727" i="9" s="1"/>
  <c r="V727" i="9"/>
  <c r="AM727" i="9"/>
  <c r="AR728" i="9" s="1"/>
  <c r="BL727" i="9"/>
  <c r="BI728" i="9" s="1"/>
  <c r="J728" i="9"/>
  <c r="K728" i="9" s="1"/>
  <c r="N728" i="9"/>
  <c r="O728" i="9" s="1"/>
  <c r="P728" i="9" s="1"/>
  <c r="T728" i="9"/>
  <c r="AE728" i="9" s="1"/>
  <c r="V728" i="9"/>
  <c r="AM728" i="9"/>
  <c r="AR729" i="9" s="1"/>
  <c r="BL728" i="9"/>
  <c r="BI729" i="9" s="1"/>
  <c r="J729" i="9"/>
  <c r="K729" i="9" s="1"/>
  <c r="N729" i="9"/>
  <c r="O729" i="9" s="1"/>
  <c r="P729" i="9" s="1"/>
  <c r="T729" i="9"/>
  <c r="AE729" i="9" s="1"/>
  <c r="V729" i="9"/>
  <c r="W729" i="9" s="1"/>
  <c r="AD729" i="9" s="1"/>
  <c r="AM729" i="9"/>
  <c r="AR730" i="9" s="1"/>
  <c r="BL729" i="9"/>
  <c r="BI730" i="9" s="1"/>
  <c r="J730" i="9"/>
  <c r="K730" i="9" s="1"/>
  <c r="N730" i="9"/>
  <c r="O730" i="9" s="1"/>
  <c r="P730" i="9" s="1"/>
  <c r="T730" i="9"/>
  <c r="AE730" i="9" s="1"/>
  <c r="V730" i="9"/>
  <c r="AM730" i="9"/>
  <c r="AR731" i="9" s="1"/>
  <c r="BL730" i="9"/>
  <c r="BI731" i="9" s="1"/>
  <c r="J731" i="9"/>
  <c r="K731" i="9" s="1"/>
  <c r="N731" i="9"/>
  <c r="T731" i="9"/>
  <c r="AE731" i="9" s="1"/>
  <c r="V731" i="9"/>
  <c r="X731" i="9" s="1"/>
  <c r="AM731" i="9"/>
  <c r="AR732" i="9" s="1"/>
  <c r="BL731" i="9"/>
  <c r="BI732" i="9" s="1"/>
  <c r="J732" i="9"/>
  <c r="K732" i="9" s="1"/>
  <c r="N732" i="9"/>
  <c r="O732" i="9" s="1"/>
  <c r="P732" i="9" s="1"/>
  <c r="T732" i="9"/>
  <c r="AE732" i="9" s="1"/>
  <c r="V732" i="9"/>
  <c r="AM732" i="9"/>
  <c r="AR733" i="9" s="1"/>
  <c r="BL732" i="9"/>
  <c r="BI733" i="9" s="1"/>
  <c r="J733" i="9"/>
  <c r="K733" i="9" s="1"/>
  <c r="N733" i="9"/>
  <c r="O733" i="9" s="1"/>
  <c r="P733" i="9" s="1"/>
  <c r="T733" i="9"/>
  <c r="AE733" i="9" s="1"/>
  <c r="V733" i="9"/>
  <c r="W733" i="9" s="1"/>
  <c r="AM733" i="9"/>
  <c r="AR734" i="9" s="1"/>
  <c r="BL733" i="9"/>
  <c r="BI734" i="9" s="1"/>
  <c r="J734" i="9"/>
  <c r="K734" i="9" s="1"/>
  <c r="N734" i="9"/>
  <c r="O734" i="9" s="1"/>
  <c r="P734" i="9" s="1"/>
  <c r="T734" i="9"/>
  <c r="AE734" i="9" s="1"/>
  <c r="V734" i="9"/>
  <c r="X734" i="9" s="1"/>
  <c r="AM734" i="9"/>
  <c r="AR735" i="9" s="1"/>
  <c r="BL734" i="9"/>
  <c r="BI735" i="9" s="1"/>
  <c r="J735" i="9"/>
  <c r="K735" i="9" s="1"/>
  <c r="N735" i="9"/>
  <c r="T735" i="9"/>
  <c r="AE735" i="9" s="1"/>
  <c r="V735" i="9"/>
  <c r="AM735" i="9"/>
  <c r="AR736" i="9" s="1"/>
  <c r="BL735" i="9"/>
  <c r="BI736" i="9" s="1"/>
  <c r="J736" i="9"/>
  <c r="K736" i="9" s="1"/>
  <c r="N736" i="9"/>
  <c r="O736" i="9" s="1"/>
  <c r="P736" i="9" s="1"/>
  <c r="T736" i="9"/>
  <c r="AE736" i="9" s="1"/>
  <c r="V736" i="9"/>
  <c r="AM736" i="9"/>
  <c r="AR737" i="9"/>
  <c r="BL736" i="9"/>
  <c r="BI737" i="9" s="1"/>
  <c r="J737" i="9"/>
  <c r="K737" i="9" s="1"/>
  <c r="N737" i="9"/>
  <c r="O737" i="9" s="1"/>
  <c r="P737" i="9" s="1"/>
  <c r="T737" i="9"/>
  <c r="AE737" i="9" s="1"/>
  <c r="V737" i="9"/>
  <c r="AB737" i="9"/>
  <c r="AM737" i="9"/>
  <c r="AR738" i="9" s="1"/>
  <c r="BL737" i="9"/>
  <c r="BI738" i="9" s="1"/>
  <c r="J738" i="9"/>
  <c r="K738" i="9" s="1"/>
  <c r="N738" i="9"/>
  <c r="O738" i="9" s="1"/>
  <c r="P738" i="9" s="1"/>
  <c r="T738" i="9"/>
  <c r="AE738" i="9" s="1"/>
  <c r="V738" i="9"/>
  <c r="AM738" i="9"/>
  <c r="AR739" i="9" s="1"/>
  <c r="BL738" i="9"/>
  <c r="BI739" i="9" s="1"/>
  <c r="J739" i="9"/>
  <c r="K739" i="9" s="1"/>
  <c r="N739" i="9"/>
  <c r="O739" i="9" s="1"/>
  <c r="P739" i="9" s="1"/>
  <c r="T739" i="9"/>
  <c r="AE739" i="9" s="1"/>
  <c r="V739" i="9"/>
  <c r="AM739" i="9"/>
  <c r="AR740" i="9" s="1"/>
  <c r="BL739" i="9"/>
  <c r="BI740" i="9" s="1"/>
  <c r="J740" i="9"/>
  <c r="K740" i="9" s="1"/>
  <c r="N740" i="9"/>
  <c r="O740" i="9" s="1"/>
  <c r="P740" i="9" s="1"/>
  <c r="T740" i="9"/>
  <c r="AE740" i="9" s="1"/>
  <c r="V740" i="9"/>
  <c r="AM740" i="9"/>
  <c r="AR741" i="9" s="1"/>
  <c r="BL740" i="9"/>
  <c r="BI741" i="9" s="1"/>
  <c r="J741" i="9"/>
  <c r="K741" i="9" s="1"/>
  <c r="N741" i="9"/>
  <c r="T741" i="9"/>
  <c r="AE741" i="9" s="1"/>
  <c r="V741" i="9"/>
  <c r="AM741" i="9"/>
  <c r="AR742" i="9" s="1"/>
  <c r="BL741" i="9"/>
  <c r="BI742" i="9" s="1"/>
  <c r="J742" i="9"/>
  <c r="K742" i="9" s="1"/>
  <c r="N742" i="9"/>
  <c r="O742" i="9" s="1"/>
  <c r="P742" i="9" s="1"/>
  <c r="T742" i="9"/>
  <c r="AE742" i="9" s="1"/>
  <c r="V742" i="9"/>
  <c r="AM742" i="9"/>
  <c r="AR743" i="9" s="1"/>
  <c r="BL742" i="9"/>
  <c r="BI743" i="9" s="1"/>
  <c r="J743" i="9"/>
  <c r="K743" i="9" s="1"/>
  <c r="N743" i="9"/>
  <c r="T743" i="9"/>
  <c r="AE743" i="9" s="1"/>
  <c r="V743" i="9"/>
  <c r="AM743" i="9"/>
  <c r="AR744" i="9" s="1"/>
  <c r="BL743" i="9"/>
  <c r="BI744" i="9" s="1"/>
  <c r="J744" i="9"/>
  <c r="K744" i="9" s="1"/>
  <c r="N744" i="9"/>
  <c r="O744" i="9" s="1"/>
  <c r="P744" i="9" s="1"/>
  <c r="T744" i="9"/>
  <c r="V744" i="9"/>
  <c r="AE744" i="9"/>
  <c r="AM744" i="9"/>
  <c r="AR745" i="9" s="1"/>
  <c r="BL744" i="9"/>
  <c r="BI745" i="9" s="1"/>
  <c r="J745" i="9"/>
  <c r="K745" i="9" s="1"/>
  <c r="N745" i="9"/>
  <c r="AB745" i="9" s="1"/>
  <c r="T745" i="9"/>
  <c r="AE745" i="9" s="1"/>
  <c r="V745" i="9"/>
  <c r="AM745" i="9"/>
  <c r="AR746" i="9" s="1"/>
  <c r="BL745" i="9"/>
  <c r="BI746" i="9" s="1"/>
  <c r="J746" i="9"/>
  <c r="K746" i="9" s="1"/>
  <c r="N746" i="9"/>
  <c r="O746" i="9" s="1"/>
  <c r="P746" i="9" s="1"/>
  <c r="T746" i="9"/>
  <c r="AE746" i="9" s="1"/>
  <c r="V746" i="9"/>
  <c r="AM746" i="9"/>
  <c r="AR747" i="9" s="1"/>
  <c r="BL746" i="9"/>
  <c r="BI747" i="9" s="1"/>
  <c r="J747" i="9"/>
  <c r="K747" i="9" s="1"/>
  <c r="N747" i="9"/>
  <c r="T747" i="9"/>
  <c r="AE747" i="9" s="1"/>
  <c r="V747" i="9"/>
  <c r="AM747" i="9"/>
  <c r="AR748" i="9" s="1"/>
  <c r="BL747" i="9"/>
  <c r="BI748" i="9" s="1"/>
  <c r="J748" i="9"/>
  <c r="K748" i="9" s="1"/>
  <c r="N748" i="9"/>
  <c r="O748" i="9" s="1"/>
  <c r="P748" i="9" s="1"/>
  <c r="T748" i="9"/>
  <c r="AE748" i="9" s="1"/>
  <c r="V748" i="9"/>
  <c r="AM748" i="9"/>
  <c r="AR749" i="9" s="1"/>
  <c r="BL748" i="9"/>
  <c r="BI749" i="9" s="1"/>
  <c r="J749" i="9"/>
  <c r="K749" i="9" s="1"/>
  <c r="N749" i="9"/>
  <c r="T749" i="9"/>
  <c r="AE749" i="9" s="1"/>
  <c r="V749" i="9"/>
  <c r="AM749" i="9"/>
  <c r="AR750" i="9" s="1"/>
  <c r="BL749" i="9"/>
  <c r="BI750" i="9" s="1"/>
  <c r="J750" i="9"/>
  <c r="K750" i="9" s="1"/>
  <c r="N750" i="9"/>
  <c r="O750" i="9" s="1"/>
  <c r="P750" i="9" s="1"/>
  <c r="T750" i="9"/>
  <c r="AE750" i="9" s="1"/>
  <c r="V750" i="9"/>
  <c r="AM750" i="9"/>
  <c r="AR751" i="9"/>
  <c r="BL750" i="9"/>
  <c r="BI751" i="9" s="1"/>
  <c r="J751" i="9"/>
  <c r="K751" i="9" s="1"/>
  <c r="N751" i="9"/>
  <c r="O751" i="9" s="1"/>
  <c r="P751" i="9" s="1"/>
  <c r="T751" i="9"/>
  <c r="AE751" i="9" s="1"/>
  <c r="V751" i="9"/>
  <c r="AM751" i="9"/>
  <c r="AR752" i="9" s="1"/>
  <c r="BL751" i="9"/>
  <c r="BI752" i="9" s="1"/>
  <c r="J752" i="9"/>
  <c r="K752" i="9" s="1"/>
  <c r="N752" i="9"/>
  <c r="O752" i="9" s="1"/>
  <c r="P752" i="9" s="1"/>
  <c r="T752" i="9"/>
  <c r="AE752" i="9" s="1"/>
  <c r="V752" i="9"/>
  <c r="AM752" i="9"/>
  <c r="AR753" i="9" s="1"/>
  <c r="BL752" i="9"/>
  <c r="BI753" i="9" s="1"/>
  <c r="J753" i="9"/>
  <c r="K753" i="9" s="1"/>
  <c r="N753" i="9"/>
  <c r="T753" i="9"/>
  <c r="AE753" i="9" s="1"/>
  <c r="V753" i="9"/>
  <c r="AM753" i="9"/>
  <c r="AR754" i="9" s="1"/>
  <c r="BL753" i="9"/>
  <c r="BI754" i="9" s="1"/>
  <c r="J754" i="9"/>
  <c r="K754" i="9" s="1"/>
  <c r="N754" i="9"/>
  <c r="O754" i="9" s="1"/>
  <c r="P754" i="9" s="1"/>
  <c r="T754" i="9"/>
  <c r="AE754" i="9" s="1"/>
  <c r="V754" i="9"/>
  <c r="AM754" i="9"/>
  <c r="AR755" i="9" s="1"/>
  <c r="BL754" i="9"/>
  <c r="BI755" i="9" s="1"/>
  <c r="J755" i="9"/>
  <c r="K755" i="9" s="1"/>
  <c r="N755" i="9"/>
  <c r="O755" i="9" s="1"/>
  <c r="P755" i="9" s="1"/>
  <c r="T755" i="9"/>
  <c r="AE755" i="9" s="1"/>
  <c r="V755" i="9"/>
  <c r="AB755" i="9"/>
  <c r="AM755" i="9"/>
  <c r="AR756" i="9" s="1"/>
  <c r="BL755" i="9"/>
  <c r="BI756" i="9" s="1"/>
  <c r="J756" i="9"/>
  <c r="K756" i="9" s="1"/>
  <c r="N756" i="9"/>
  <c r="O756" i="9" s="1"/>
  <c r="P756" i="9" s="1"/>
  <c r="T756" i="9"/>
  <c r="AE756" i="9" s="1"/>
  <c r="V756" i="9"/>
  <c r="W756" i="9" s="1"/>
  <c r="AD756" i="9" s="1"/>
  <c r="AM756" i="9"/>
  <c r="AR757" i="9" s="1"/>
  <c r="BL756" i="9"/>
  <c r="BI757" i="9" s="1"/>
  <c r="J757" i="9"/>
  <c r="K757" i="9" s="1"/>
  <c r="N757" i="9"/>
  <c r="T757" i="9"/>
  <c r="AE757" i="9" s="1"/>
  <c r="V757" i="9"/>
  <c r="AM757" i="9"/>
  <c r="AR758" i="9" s="1"/>
  <c r="BL757" i="9"/>
  <c r="BI758" i="9" s="1"/>
  <c r="J758" i="9"/>
  <c r="K758" i="9" s="1"/>
  <c r="N758" i="9"/>
  <c r="O758" i="9" s="1"/>
  <c r="P758" i="9" s="1"/>
  <c r="T758" i="9"/>
  <c r="AE758" i="9" s="1"/>
  <c r="V758" i="9"/>
  <c r="AM758" i="9"/>
  <c r="AR759" i="9" s="1"/>
  <c r="BL758" i="9"/>
  <c r="BI759" i="9"/>
  <c r="J759" i="9"/>
  <c r="K759" i="9" s="1"/>
  <c r="N759" i="9"/>
  <c r="O759" i="9" s="1"/>
  <c r="P759" i="9" s="1"/>
  <c r="T759" i="9"/>
  <c r="AE759" i="9" s="1"/>
  <c r="V759" i="9"/>
  <c r="AM759" i="9"/>
  <c r="AR760" i="9" s="1"/>
  <c r="BL759" i="9"/>
  <c r="BI760" i="9" s="1"/>
  <c r="J760" i="9"/>
  <c r="K760" i="9" s="1"/>
  <c r="N760" i="9"/>
  <c r="O760" i="9" s="1"/>
  <c r="P760" i="9" s="1"/>
  <c r="T760" i="9"/>
  <c r="AE760" i="9" s="1"/>
  <c r="V760" i="9"/>
  <c r="AM760" i="9"/>
  <c r="AR761" i="9" s="1"/>
  <c r="BL760" i="9"/>
  <c r="BI761" i="9" s="1"/>
  <c r="J761" i="9"/>
  <c r="K761" i="9" s="1"/>
  <c r="N761" i="9"/>
  <c r="T761" i="9"/>
  <c r="AE761" i="9" s="1"/>
  <c r="V761" i="9"/>
  <c r="AM761" i="9"/>
  <c r="AR762" i="9" s="1"/>
  <c r="BL761" i="9"/>
  <c r="BI762" i="9" s="1"/>
  <c r="J762" i="9"/>
  <c r="K762" i="9" s="1"/>
  <c r="N762" i="9"/>
  <c r="O762" i="9" s="1"/>
  <c r="P762" i="9" s="1"/>
  <c r="T762" i="9"/>
  <c r="AE762" i="9" s="1"/>
  <c r="V762" i="9"/>
  <c r="AM762" i="9"/>
  <c r="AR763" i="9" s="1"/>
  <c r="BL762" i="9"/>
  <c r="BI763" i="9" s="1"/>
  <c r="J763" i="9"/>
  <c r="K763" i="9" s="1"/>
  <c r="N763" i="9"/>
  <c r="O763" i="9" s="1"/>
  <c r="P763" i="9" s="1"/>
  <c r="T763" i="9"/>
  <c r="AE763" i="9" s="1"/>
  <c r="V763" i="9"/>
  <c r="AM763" i="9"/>
  <c r="AR764" i="9" s="1"/>
  <c r="BL763" i="9"/>
  <c r="BI764" i="9" s="1"/>
  <c r="J764" i="9"/>
  <c r="K764" i="9" s="1"/>
  <c r="N764" i="9"/>
  <c r="O764" i="9" s="1"/>
  <c r="P764" i="9" s="1"/>
  <c r="T764" i="9"/>
  <c r="AE764" i="9" s="1"/>
  <c r="V764" i="9"/>
  <c r="AM764" i="9"/>
  <c r="AR765" i="9" s="1"/>
  <c r="BL764" i="9"/>
  <c r="BI765" i="9" s="1"/>
  <c r="J765" i="9"/>
  <c r="K765" i="9" s="1"/>
  <c r="N765" i="9"/>
  <c r="T765" i="9"/>
  <c r="AE765" i="9" s="1"/>
  <c r="V765" i="9"/>
  <c r="AM765" i="9"/>
  <c r="AR766" i="9" s="1"/>
  <c r="BL765" i="9"/>
  <c r="BI766" i="9" s="1"/>
  <c r="J766" i="9"/>
  <c r="K766" i="9" s="1"/>
  <c r="N766" i="9"/>
  <c r="O766" i="9" s="1"/>
  <c r="P766" i="9" s="1"/>
  <c r="T766" i="9"/>
  <c r="AE766" i="9" s="1"/>
  <c r="V766" i="9"/>
  <c r="AM766" i="9"/>
  <c r="AR767" i="9" s="1"/>
  <c r="BL766" i="9"/>
  <c r="BI767" i="9" s="1"/>
  <c r="J767" i="9"/>
  <c r="K767" i="9" s="1"/>
  <c r="N767" i="9"/>
  <c r="O767" i="9" s="1"/>
  <c r="P767" i="9" s="1"/>
  <c r="T767" i="9"/>
  <c r="AE767" i="9" s="1"/>
  <c r="V767" i="9"/>
  <c r="AM767" i="9"/>
  <c r="AR768" i="9" s="1"/>
  <c r="BL767" i="9"/>
  <c r="BI768" i="9" s="1"/>
  <c r="J768" i="9"/>
  <c r="K768" i="9" s="1"/>
  <c r="N768" i="9"/>
  <c r="O768" i="9" s="1"/>
  <c r="P768" i="9" s="1"/>
  <c r="T768" i="9"/>
  <c r="AE768" i="9" s="1"/>
  <c r="V768" i="9"/>
  <c r="AM768" i="9"/>
  <c r="AR769" i="9" s="1"/>
  <c r="BL768" i="9"/>
  <c r="BI769" i="9" s="1"/>
  <c r="J769" i="9"/>
  <c r="K769" i="9" s="1"/>
  <c r="N769" i="9"/>
  <c r="T769" i="9"/>
  <c r="AE769" i="9" s="1"/>
  <c r="V769" i="9"/>
  <c r="W769" i="9" s="1"/>
  <c r="AD769" i="9" s="1"/>
  <c r="AM769" i="9"/>
  <c r="AR770" i="9" s="1"/>
  <c r="BL769" i="9"/>
  <c r="BI770" i="9" s="1"/>
  <c r="J770" i="9"/>
  <c r="K770" i="9" s="1"/>
  <c r="N770" i="9"/>
  <c r="O770" i="9" s="1"/>
  <c r="P770" i="9" s="1"/>
  <c r="T770" i="9"/>
  <c r="AE770" i="9" s="1"/>
  <c r="V770" i="9"/>
  <c r="AM770" i="9"/>
  <c r="AR771" i="9" s="1"/>
  <c r="BL770" i="9"/>
  <c r="BI771" i="9" s="1"/>
  <c r="J771" i="9"/>
  <c r="K771" i="9" s="1"/>
  <c r="N771" i="9"/>
  <c r="O771" i="9" s="1"/>
  <c r="P771" i="9" s="1"/>
  <c r="T771" i="9"/>
  <c r="AE771" i="9" s="1"/>
  <c r="V771" i="9"/>
  <c r="X771" i="9" s="1"/>
  <c r="AM771" i="9"/>
  <c r="AR772" i="9" s="1"/>
  <c r="BL771" i="9"/>
  <c r="J772" i="9"/>
  <c r="K772" i="9" s="1"/>
  <c r="N772" i="9"/>
  <c r="O772" i="9" s="1"/>
  <c r="P772" i="9" s="1"/>
  <c r="T772" i="9"/>
  <c r="AE772" i="9" s="1"/>
  <c r="V772" i="9"/>
  <c r="AM772" i="9"/>
  <c r="AR773" i="9" s="1"/>
  <c r="BI772" i="9"/>
  <c r="BL772" i="9"/>
  <c r="BI773" i="9" s="1"/>
  <c r="J773" i="9"/>
  <c r="K773" i="9" s="1"/>
  <c r="N773" i="9"/>
  <c r="T773" i="9"/>
  <c r="AE773" i="9" s="1"/>
  <c r="V773" i="9"/>
  <c r="AM773" i="9"/>
  <c r="AR774" i="9" s="1"/>
  <c r="BL773" i="9"/>
  <c r="BI774" i="9" s="1"/>
  <c r="J774" i="9"/>
  <c r="K774" i="9" s="1"/>
  <c r="N774" i="9"/>
  <c r="O774" i="9" s="1"/>
  <c r="P774" i="9" s="1"/>
  <c r="T774" i="9"/>
  <c r="AE774" i="9" s="1"/>
  <c r="V774" i="9"/>
  <c r="AM774" i="9"/>
  <c r="AR775" i="9"/>
  <c r="BL774" i="9"/>
  <c r="BI775" i="9" s="1"/>
  <c r="J775" i="9"/>
  <c r="K775" i="9" s="1"/>
  <c r="N775" i="9"/>
  <c r="O775" i="9" s="1"/>
  <c r="P775" i="9" s="1"/>
  <c r="T775" i="9"/>
  <c r="AE775" i="9" s="1"/>
  <c r="V775" i="9"/>
  <c r="AB775" i="9"/>
  <c r="AM775" i="9"/>
  <c r="AR776" i="9" s="1"/>
  <c r="BL775" i="9"/>
  <c r="BI776" i="9" s="1"/>
  <c r="J776" i="9"/>
  <c r="K776" i="9" s="1"/>
  <c r="N776" i="9"/>
  <c r="O776" i="9" s="1"/>
  <c r="P776" i="9" s="1"/>
  <c r="T776" i="9"/>
  <c r="AE776" i="9" s="1"/>
  <c r="V776" i="9"/>
  <c r="AM776" i="9"/>
  <c r="AR777" i="9" s="1"/>
  <c r="BL776" i="9"/>
  <c r="BI777" i="9" s="1"/>
  <c r="J777" i="9"/>
  <c r="K777" i="9" s="1"/>
  <c r="N777" i="9"/>
  <c r="T777" i="9"/>
  <c r="AE777" i="9" s="1"/>
  <c r="V777" i="9"/>
  <c r="AM777" i="9"/>
  <c r="AR778" i="9" s="1"/>
  <c r="BL777" i="9"/>
  <c r="BI778" i="9" s="1"/>
  <c r="J778" i="9"/>
  <c r="K778" i="9" s="1"/>
  <c r="N778" i="9"/>
  <c r="O778" i="9" s="1"/>
  <c r="P778" i="9" s="1"/>
  <c r="T778" i="9"/>
  <c r="AE778" i="9" s="1"/>
  <c r="V778" i="9"/>
  <c r="AM778" i="9"/>
  <c r="AR779" i="9" s="1"/>
  <c r="BL778" i="9"/>
  <c r="BI779" i="9" s="1"/>
  <c r="J779" i="9"/>
  <c r="K779" i="9" s="1"/>
  <c r="N779" i="9"/>
  <c r="T779" i="9"/>
  <c r="AE779" i="9" s="1"/>
  <c r="V779" i="9"/>
  <c r="AM779" i="9"/>
  <c r="AR780" i="9" s="1"/>
  <c r="BL779" i="9"/>
  <c r="BI780" i="9" s="1"/>
  <c r="J780" i="9"/>
  <c r="K780" i="9" s="1"/>
  <c r="N780" i="9"/>
  <c r="O780" i="9" s="1"/>
  <c r="P780" i="9" s="1"/>
  <c r="T780" i="9"/>
  <c r="V780" i="9"/>
  <c r="AE780" i="9"/>
  <c r="AM780" i="9"/>
  <c r="AR781" i="9" s="1"/>
  <c r="BL780" i="9"/>
  <c r="BI781" i="9" s="1"/>
  <c r="J781" i="9"/>
  <c r="K781" i="9" s="1"/>
  <c r="N781" i="9"/>
  <c r="T781" i="9"/>
  <c r="AE781" i="9" s="1"/>
  <c r="V781" i="9"/>
  <c r="AM781" i="9"/>
  <c r="AR782" i="9" s="1"/>
  <c r="BL781" i="9"/>
  <c r="BI782" i="9" s="1"/>
  <c r="J782" i="9"/>
  <c r="K782" i="9" s="1"/>
  <c r="N782" i="9"/>
  <c r="O782" i="9"/>
  <c r="P782" i="9" s="1"/>
  <c r="T782" i="9"/>
  <c r="AE782" i="9" s="1"/>
  <c r="V782" i="9"/>
  <c r="AM782" i="9"/>
  <c r="AR783" i="9" s="1"/>
  <c r="BL782" i="9"/>
  <c r="BI783" i="9" s="1"/>
  <c r="J783" i="9"/>
  <c r="K783" i="9" s="1"/>
  <c r="N783" i="9"/>
  <c r="O783" i="9" s="1"/>
  <c r="P783" i="9" s="1"/>
  <c r="T783" i="9"/>
  <c r="AE783" i="9" s="1"/>
  <c r="V783" i="9"/>
  <c r="AM783" i="9"/>
  <c r="AR784" i="9" s="1"/>
  <c r="BL783" i="9"/>
  <c r="BI784" i="9" s="1"/>
  <c r="J784" i="9"/>
  <c r="K784" i="9" s="1"/>
  <c r="N784" i="9"/>
  <c r="O784" i="9" s="1"/>
  <c r="P784" i="9" s="1"/>
  <c r="T784" i="9"/>
  <c r="AE784" i="9" s="1"/>
  <c r="V784" i="9"/>
  <c r="AM784" i="9"/>
  <c r="AR785" i="9" s="1"/>
  <c r="BL784" i="9"/>
  <c r="BI785" i="9" s="1"/>
  <c r="J785" i="9"/>
  <c r="K785" i="9" s="1"/>
  <c r="N785" i="9"/>
  <c r="T785" i="9"/>
  <c r="AE785" i="9" s="1"/>
  <c r="V785" i="9"/>
  <c r="AM785" i="9"/>
  <c r="AR786" i="9" s="1"/>
  <c r="BL785" i="9"/>
  <c r="BI786" i="9" s="1"/>
  <c r="J786" i="9"/>
  <c r="K786" i="9" s="1"/>
  <c r="N786" i="9"/>
  <c r="O786" i="9" s="1"/>
  <c r="P786" i="9" s="1"/>
  <c r="T786" i="9"/>
  <c r="AE786" i="9" s="1"/>
  <c r="V786" i="9"/>
  <c r="AM786" i="9"/>
  <c r="AR787" i="9" s="1"/>
  <c r="BL786" i="9"/>
  <c r="BI787" i="9" s="1"/>
  <c r="J787" i="9"/>
  <c r="K787" i="9" s="1"/>
  <c r="N787" i="9"/>
  <c r="O787" i="9" s="1"/>
  <c r="P787" i="9" s="1"/>
  <c r="T787" i="9"/>
  <c r="AE787" i="9" s="1"/>
  <c r="V787" i="9"/>
  <c r="AM787" i="9"/>
  <c r="AR788" i="9" s="1"/>
  <c r="BL787" i="9"/>
  <c r="BI788" i="9" s="1"/>
  <c r="J788" i="9"/>
  <c r="K788" i="9" s="1"/>
  <c r="N788" i="9"/>
  <c r="O788" i="9" s="1"/>
  <c r="P788" i="9" s="1"/>
  <c r="T788" i="9"/>
  <c r="AE788" i="9" s="1"/>
  <c r="V788" i="9"/>
  <c r="W788" i="9" s="1"/>
  <c r="AM788" i="9"/>
  <c r="AR789" i="9" s="1"/>
  <c r="BL788" i="9"/>
  <c r="BI789" i="9" s="1"/>
  <c r="J789" i="9"/>
  <c r="K789" i="9" s="1"/>
  <c r="N789" i="9"/>
  <c r="T789" i="9"/>
  <c r="AE789" i="9" s="1"/>
  <c r="V789" i="9"/>
  <c r="AM789" i="9"/>
  <c r="AR790" i="9" s="1"/>
  <c r="BL789" i="9"/>
  <c r="BI790" i="9" s="1"/>
  <c r="J790" i="9"/>
  <c r="K790" i="9" s="1"/>
  <c r="N790" i="9"/>
  <c r="O790" i="9" s="1"/>
  <c r="P790" i="9" s="1"/>
  <c r="T790" i="9"/>
  <c r="AE790" i="9" s="1"/>
  <c r="V790" i="9"/>
  <c r="AM790" i="9"/>
  <c r="AR791" i="9" s="1"/>
  <c r="BL790" i="9"/>
  <c r="BI791" i="9" s="1"/>
  <c r="J791" i="9"/>
  <c r="K791" i="9" s="1"/>
  <c r="N791" i="9"/>
  <c r="O791" i="9" s="1"/>
  <c r="P791" i="9" s="1"/>
  <c r="T791" i="9"/>
  <c r="AE791" i="9" s="1"/>
  <c r="V791" i="9"/>
  <c r="AM791" i="9"/>
  <c r="AR792" i="9" s="1"/>
  <c r="BL791" i="9"/>
  <c r="BI792" i="9" s="1"/>
  <c r="J792" i="9"/>
  <c r="K792" i="9" s="1"/>
  <c r="N792" i="9"/>
  <c r="O792" i="9" s="1"/>
  <c r="P792" i="9" s="1"/>
  <c r="T792" i="9"/>
  <c r="AE792" i="9" s="1"/>
  <c r="V792" i="9"/>
  <c r="AM792" i="9"/>
  <c r="AR793" i="9" s="1"/>
  <c r="BL792" i="9"/>
  <c r="BI793" i="9" s="1"/>
  <c r="J793" i="9"/>
  <c r="K793" i="9" s="1"/>
  <c r="N793" i="9"/>
  <c r="T793" i="9"/>
  <c r="AE793" i="9" s="1"/>
  <c r="V793" i="9"/>
  <c r="X793" i="9" s="1"/>
  <c r="AM793" i="9"/>
  <c r="AR794" i="9" s="1"/>
  <c r="BL793" i="9"/>
  <c r="BI794" i="9" s="1"/>
  <c r="J794" i="9"/>
  <c r="K794" i="9" s="1"/>
  <c r="N794" i="9"/>
  <c r="O794" i="9" s="1"/>
  <c r="P794" i="9" s="1"/>
  <c r="T794" i="9"/>
  <c r="AE794" i="9" s="1"/>
  <c r="V794" i="9"/>
  <c r="AM794" i="9"/>
  <c r="AR795" i="9" s="1"/>
  <c r="BL794" i="9"/>
  <c r="BI795" i="9" s="1"/>
  <c r="J795" i="9"/>
  <c r="K795" i="9" s="1"/>
  <c r="N795" i="9"/>
  <c r="O795" i="9" s="1"/>
  <c r="P795" i="9" s="1"/>
  <c r="T795" i="9"/>
  <c r="AE795" i="9" s="1"/>
  <c r="V795" i="9"/>
  <c r="AM795" i="9"/>
  <c r="AR796" i="9" s="1"/>
  <c r="BL795" i="9"/>
  <c r="BI796" i="9" s="1"/>
  <c r="J796" i="9"/>
  <c r="K796" i="9" s="1"/>
  <c r="N796" i="9"/>
  <c r="O796" i="9" s="1"/>
  <c r="P796" i="9" s="1"/>
  <c r="T796" i="9"/>
  <c r="AE796" i="9" s="1"/>
  <c r="V796" i="9"/>
  <c r="AM796" i="9"/>
  <c r="AR797" i="9" s="1"/>
  <c r="BL796" i="9"/>
  <c r="BI797" i="9" s="1"/>
  <c r="J797" i="9"/>
  <c r="K797" i="9" s="1"/>
  <c r="N797" i="9"/>
  <c r="T797" i="9"/>
  <c r="AE797" i="9" s="1"/>
  <c r="V797" i="9"/>
  <c r="AM797" i="9"/>
  <c r="AR798" i="9" s="1"/>
  <c r="BL797" i="9"/>
  <c r="BI798" i="9" s="1"/>
  <c r="J798" i="9"/>
  <c r="K798" i="9" s="1"/>
  <c r="N798" i="9"/>
  <c r="O798" i="9" s="1"/>
  <c r="P798" i="9" s="1"/>
  <c r="T798" i="9"/>
  <c r="AE798" i="9" s="1"/>
  <c r="V798" i="9"/>
  <c r="AM798" i="9"/>
  <c r="AR799" i="9" s="1"/>
  <c r="BL798" i="9"/>
  <c r="BI799" i="9" s="1"/>
  <c r="J799" i="9"/>
  <c r="K799" i="9" s="1"/>
  <c r="N799" i="9"/>
  <c r="O799" i="9" s="1"/>
  <c r="P799" i="9" s="1"/>
  <c r="T799" i="9"/>
  <c r="AE799" i="9" s="1"/>
  <c r="V799" i="9"/>
  <c r="AM799" i="9"/>
  <c r="AR800" i="9" s="1"/>
  <c r="BL799" i="9"/>
  <c r="BI800" i="9" s="1"/>
  <c r="J800" i="9"/>
  <c r="K800" i="9" s="1"/>
  <c r="N800" i="9"/>
  <c r="O800" i="9" s="1"/>
  <c r="P800" i="9" s="1"/>
  <c r="T800" i="9"/>
  <c r="AE800" i="9" s="1"/>
  <c r="V800" i="9"/>
  <c r="AM800" i="9"/>
  <c r="AR801" i="9" s="1"/>
  <c r="BL800" i="9"/>
  <c r="BI801" i="9" s="1"/>
  <c r="J801" i="9"/>
  <c r="K801" i="9" s="1"/>
  <c r="N801" i="9"/>
  <c r="T801" i="9"/>
  <c r="AE801" i="9" s="1"/>
  <c r="V801" i="9"/>
  <c r="AM801" i="9"/>
  <c r="AR802" i="9" s="1"/>
  <c r="BL801" i="9"/>
  <c r="BI802" i="9" s="1"/>
  <c r="J802" i="9"/>
  <c r="K802" i="9" s="1"/>
  <c r="N802" i="9"/>
  <c r="O802" i="9" s="1"/>
  <c r="P802" i="9" s="1"/>
  <c r="T802" i="9"/>
  <c r="V802" i="9"/>
  <c r="AE802" i="9"/>
  <c r="AM802" i="9"/>
  <c r="AR803" i="9" s="1"/>
  <c r="BL802" i="9"/>
  <c r="BI803" i="9" s="1"/>
  <c r="J803" i="9"/>
  <c r="K803" i="9" s="1"/>
  <c r="N803" i="9"/>
  <c r="O803" i="9" s="1"/>
  <c r="P803" i="9" s="1"/>
  <c r="T803" i="9"/>
  <c r="AE803" i="9" s="1"/>
  <c r="V803" i="9"/>
  <c r="AB803" i="9"/>
  <c r="AM803" i="9"/>
  <c r="AR804" i="9" s="1"/>
  <c r="BL803" i="9"/>
  <c r="BI804" i="9" s="1"/>
  <c r="J804" i="9"/>
  <c r="K804" i="9" s="1"/>
  <c r="N804" i="9"/>
  <c r="O804" i="9" s="1"/>
  <c r="P804" i="9" s="1"/>
  <c r="T804" i="9"/>
  <c r="AE804" i="9" s="1"/>
  <c r="V804" i="9"/>
  <c r="AM804" i="9"/>
  <c r="AR805" i="9" s="1"/>
  <c r="BL804" i="9"/>
  <c r="BI805" i="9" s="1"/>
  <c r="J805" i="9"/>
  <c r="K805" i="9" s="1"/>
  <c r="N805" i="9"/>
  <c r="T805" i="9"/>
  <c r="AE805" i="9" s="1"/>
  <c r="V805" i="9"/>
  <c r="AM805" i="9"/>
  <c r="AR806" i="9" s="1"/>
  <c r="BL805" i="9"/>
  <c r="BI806" i="9" s="1"/>
  <c r="J806" i="9"/>
  <c r="K806" i="9" s="1"/>
  <c r="N806" i="9"/>
  <c r="T806" i="9"/>
  <c r="AE806" i="9" s="1"/>
  <c r="V806" i="9"/>
  <c r="AM806" i="9"/>
  <c r="AR807" i="9" s="1"/>
  <c r="BL806" i="9"/>
  <c r="BI807" i="9" s="1"/>
  <c r="J807" i="9"/>
  <c r="K807" i="9" s="1"/>
  <c r="N807" i="9"/>
  <c r="O807" i="9" s="1"/>
  <c r="P807" i="9" s="1"/>
  <c r="T807" i="9"/>
  <c r="AE807" i="9" s="1"/>
  <c r="V807" i="9"/>
  <c r="AM807" i="9"/>
  <c r="AR808" i="9" s="1"/>
  <c r="BL807" i="9"/>
  <c r="BI808" i="9" s="1"/>
  <c r="J808" i="9"/>
  <c r="K808" i="9" s="1"/>
  <c r="N808" i="9"/>
  <c r="T808" i="9"/>
  <c r="AE808" i="9" s="1"/>
  <c r="V808" i="9"/>
  <c r="W808" i="9" s="1"/>
  <c r="AM808" i="9"/>
  <c r="AR809" i="9" s="1"/>
  <c r="BL808" i="9"/>
  <c r="BI809" i="9" s="1"/>
  <c r="J809" i="9"/>
  <c r="K809" i="9" s="1"/>
  <c r="N809" i="9"/>
  <c r="O809" i="9" s="1"/>
  <c r="P809" i="9" s="1"/>
  <c r="T809" i="9"/>
  <c r="AE809" i="9" s="1"/>
  <c r="V809" i="9"/>
  <c r="AM809" i="9"/>
  <c r="AR810" i="9" s="1"/>
  <c r="BL809" i="9"/>
  <c r="BI810" i="9" s="1"/>
  <c r="J810" i="9"/>
  <c r="K810" i="9" s="1"/>
  <c r="N810" i="9"/>
  <c r="T810" i="9"/>
  <c r="AE810" i="9" s="1"/>
  <c r="V810" i="9"/>
  <c r="W810" i="9" s="1"/>
  <c r="AM810" i="9"/>
  <c r="AR811" i="9" s="1"/>
  <c r="BL810" i="9"/>
  <c r="BI811" i="9" s="1"/>
  <c r="J811" i="9"/>
  <c r="K811" i="9" s="1"/>
  <c r="N811" i="9"/>
  <c r="O811" i="9" s="1"/>
  <c r="P811" i="9" s="1"/>
  <c r="T811" i="9"/>
  <c r="AE811" i="9" s="1"/>
  <c r="V811" i="9"/>
  <c r="AM811" i="9"/>
  <c r="AR812" i="9" s="1"/>
  <c r="BL811" i="9"/>
  <c r="BI812" i="9" s="1"/>
  <c r="J812" i="9"/>
  <c r="K812" i="9" s="1"/>
  <c r="N812" i="9"/>
  <c r="T812" i="9"/>
  <c r="AE812" i="9" s="1"/>
  <c r="V812" i="9"/>
  <c r="AM812" i="9"/>
  <c r="AR813" i="9" s="1"/>
  <c r="BL812" i="9"/>
  <c r="BI813" i="9" s="1"/>
  <c r="J813" i="9"/>
  <c r="K813" i="9" s="1"/>
  <c r="N813" i="9"/>
  <c r="T813" i="9"/>
  <c r="AE813" i="9" s="1"/>
  <c r="V813" i="9"/>
  <c r="AM813" i="9"/>
  <c r="AR814" i="9" s="1"/>
  <c r="BL813" i="9"/>
  <c r="BI814" i="9" s="1"/>
  <c r="J814" i="9"/>
  <c r="K814" i="9" s="1"/>
  <c r="N814" i="9"/>
  <c r="T814" i="9"/>
  <c r="AE814" i="9" s="1"/>
  <c r="V814" i="9"/>
  <c r="AM814" i="9"/>
  <c r="AR815" i="9" s="1"/>
  <c r="BL814" i="9"/>
  <c r="BI815" i="9" s="1"/>
  <c r="J815" i="9"/>
  <c r="K815" i="9" s="1"/>
  <c r="N815" i="9"/>
  <c r="O815" i="9" s="1"/>
  <c r="P815" i="9" s="1"/>
  <c r="T815" i="9"/>
  <c r="V815" i="9"/>
  <c r="AE815" i="9"/>
  <c r="AM815" i="9"/>
  <c r="AR816" i="9" s="1"/>
  <c r="BL815" i="9"/>
  <c r="BI816" i="9" s="1"/>
  <c r="J816" i="9"/>
  <c r="K816" i="9" s="1"/>
  <c r="N816" i="9"/>
  <c r="T816" i="9"/>
  <c r="AE816" i="9" s="1"/>
  <c r="V816" i="9"/>
  <c r="X816" i="9" s="1"/>
  <c r="AM816" i="9"/>
  <c r="BL816" i="9"/>
  <c r="T186" i="8"/>
  <c r="T185" i="8"/>
  <c r="CP181" i="8" s="1"/>
  <c r="N185" i="8"/>
  <c r="O185" i="8" s="1"/>
  <c r="P185" i="8" s="1"/>
  <c r="J185" i="8"/>
  <c r="K185" i="8" s="1"/>
  <c r="AU185" i="8"/>
  <c r="AK185" i="8"/>
  <c r="AN185" i="8"/>
  <c r="AS186" i="8" s="1"/>
  <c r="AO185" i="8"/>
  <c r="C9" i="8" s="1"/>
  <c r="D9" i="8" s="1"/>
  <c r="AS185" i="8"/>
  <c r="BB185" i="8"/>
  <c r="AZ185" i="8"/>
  <c r="AU186" i="8" s="1"/>
  <c r="BG185" i="8"/>
  <c r="BB186" i="8" s="1"/>
  <c r="APC185" i="8"/>
  <c r="AOX186" i="8" s="1"/>
  <c r="AF188" i="8"/>
  <c r="AF189" i="8" s="1"/>
  <c r="AF190" i="8" s="1"/>
  <c r="AF191" i="8" s="1"/>
  <c r="AF192" i="8" s="1"/>
  <c r="AF193" i="8" s="1"/>
  <c r="AF10" i="6"/>
  <c r="AF217" i="6"/>
  <c r="V7" i="6"/>
  <c r="X7" i="6" s="1"/>
  <c r="AY7" i="6"/>
  <c r="AT8" i="6" s="1"/>
  <c r="T7" i="6"/>
  <c r="BF7" i="6"/>
  <c r="BA8" i="6" s="1"/>
  <c r="BM7" i="6"/>
  <c r="BH8" i="6" s="1"/>
  <c r="BL8" i="6"/>
  <c r="BI9" i="6" s="1"/>
  <c r="BL9" i="6"/>
  <c r="BI10" i="6" s="1"/>
  <c r="BL10" i="6"/>
  <c r="BI11" i="6" s="1"/>
  <c r="BL11" i="6"/>
  <c r="BI12" i="6" s="1"/>
  <c r="BL12" i="6"/>
  <c r="BI13" i="6" s="1"/>
  <c r="BL13" i="6"/>
  <c r="BI14" i="6" s="1"/>
  <c r="BL14" i="6"/>
  <c r="BI15" i="6" s="1"/>
  <c r="BL15" i="6"/>
  <c r="BI16" i="6" s="1"/>
  <c r="BL16" i="6"/>
  <c r="BI17" i="6"/>
  <c r="BL17" i="6"/>
  <c r="BI18" i="6" s="1"/>
  <c r="BL18" i="6"/>
  <c r="BI19" i="6" s="1"/>
  <c r="BL19" i="6"/>
  <c r="BI20" i="6" s="1"/>
  <c r="BL20" i="6"/>
  <c r="BI21" i="6"/>
  <c r="BL21" i="6"/>
  <c r="AU217" i="6"/>
  <c r="AR217" i="6"/>
  <c r="AT217" i="6"/>
  <c r="BB217" i="6"/>
  <c r="BA217" i="6"/>
  <c r="AM217" i="6"/>
  <c r="AR218" i="6" s="1"/>
  <c r="BI217" i="6"/>
  <c r="BH217" i="6"/>
  <c r="AM218" i="6"/>
  <c r="AR219" i="6" s="1"/>
  <c r="BL217" i="6"/>
  <c r="BI218" i="6" s="1"/>
  <c r="AM219" i="6"/>
  <c r="AR220" i="6" s="1"/>
  <c r="BL218" i="6"/>
  <c r="BI219" i="6" s="1"/>
  <c r="AM220" i="6"/>
  <c r="AR221" i="6" s="1"/>
  <c r="BL219" i="6"/>
  <c r="BI220" i="6" s="1"/>
  <c r="AM221" i="6"/>
  <c r="AR222" i="6" s="1"/>
  <c r="BL220" i="6"/>
  <c r="BI221" i="6" s="1"/>
  <c r="AM222" i="6"/>
  <c r="AR223" i="6" s="1"/>
  <c r="BL221" i="6"/>
  <c r="BI222" i="6" s="1"/>
  <c r="AM223" i="6"/>
  <c r="AR224" i="6" s="1"/>
  <c r="BL222" i="6"/>
  <c r="BI223" i="6" s="1"/>
  <c r="AM224" i="6"/>
  <c r="AR225" i="6" s="1"/>
  <c r="BL223" i="6"/>
  <c r="BI224" i="6" s="1"/>
  <c r="AM225" i="6"/>
  <c r="AR226" i="6" s="1"/>
  <c r="BL224" i="6"/>
  <c r="BI225" i="6" s="1"/>
  <c r="AM226" i="6"/>
  <c r="AR227" i="6" s="1"/>
  <c r="BL225" i="6"/>
  <c r="BI226" i="6" s="1"/>
  <c r="AM227" i="6"/>
  <c r="AR228" i="6" s="1"/>
  <c r="BL226" i="6"/>
  <c r="BI227" i="6" s="1"/>
  <c r="AM228" i="6"/>
  <c r="AR229" i="6" s="1"/>
  <c r="BL227" i="6"/>
  <c r="BI228" i="6" s="1"/>
  <c r="AM229" i="6"/>
  <c r="AR230" i="6" s="1"/>
  <c r="BL228" i="6"/>
  <c r="BI229" i="6" s="1"/>
  <c r="AM230" i="6"/>
  <c r="AR231" i="6" s="1"/>
  <c r="BL229" i="6"/>
  <c r="BI230" i="6" s="1"/>
  <c r="AM231" i="6"/>
  <c r="AR232" i="6" s="1"/>
  <c r="BL230" i="6"/>
  <c r="BI231" i="6" s="1"/>
  <c r="AM232" i="6"/>
  <c r="AR233" i="6" s="1"/>
  <c r="BL231" i="6"/>
  <c r="BI232" i="6" s="1"/>
  <c r="AM233" i="6"/>
  <c r="AR234" i="6" s="1"/>
  <c r="BL232" i="6"/>
  <c r="BI233" i="6" s="1"/>
  <c r="AM234" i="6"/>
  <c r="AR235" i="6" s="1"/>
  <c r="BL233" i="6"/>
  <c r="BI234" i="6" s="1"/>
  <c r="AM235" i="6"/>
  <c r="AR236" i="6" s="1"/>
  <c r="BL234" i="6"/>
  <c r="BI235" i="6" s="1"/>
  <c r="AM236" i="6"/>
  <c r="AR237" i="6" s="1"/>
  <c r="BL235" i="6"/>
  <c r="BI236" i="6" s="1"/>
  <c r="AM237" i="6"/>
  <c r="AR238" i="6" s="1"/>
  <c r="BL236" i="6"/>
  <c r="BI237" i="6" s="1"/>
  <c r="AM238" i="6"/>
  <c r="AR239" i="6" s="1"/>
  <c r="BL237" i="6"/>
  <c r="BI238" i="6" s="1"/>
  <c r="AM239" i="6"/>
  <c r="AR240" i="6" s="1"/>
  <c r="BL238" i="6"/>
  <c r="BI239" i="6" s="1"/>
  <c r="AM240" i="6"/>
  <c r="AR241" i="6" s="1"/>
  <c r="BL239" i="6"/>
  <c r="BI240" i="6" s="1"/>
  <c r="AM241" i="6"/>
  <c r="AR242" i="6" s="1"/>
  <c r="BL240" i="6"/>
  <c r="BI241" i="6" s="1"/>
  <c r="AM242" i="6"/>
  <c r="AR243" i="6" s="1"/>
  <c r="BL241" i="6"/>
  <c r="BI242" i="6" s="1"/>
  <c r="AM243" i="6"/>
  <c r="AR244" i="6" s="1"/>
  <c r="BL242" i="6"/>
  <c r="BI243" i="6" s="1"/>
  <c r="AM244" i="6"/>
  <c r="AR245" i="6" s="1"/>
  <c r="BL243" i="6"/>
  <c r="BI244" i="6" s="1"/>
  <c r="AM245" i="6"/>
  <c r="AR246" i="6" s="1"/>
  <c r="BL244" i="6"/>
  <c r="BI245" i="6" s="1"/>
  <c r="AM246" i="6"/>
  <c r="AR247" i="6" s="1"/>
  <c r="BL245" i="6"/>
  <c r="BI246" i="6" s="1"/>
  <c r="AM247" i="6"/>
  <c r="AR248" i="6" s="1"/>
  <c r="BL246" i="6"/>
  <c r="BI247" i="6" s="1"/>
  <c r="AM248" i="6"/>
  <c r="AR249" i="6" s="1"/>
  <c r="BL247" i="6"/>
  <c r="BI248" i="6" s="1"/>
  <c r="AM249" i="6"/>
  <c r="AR250" i="6" s="1"/>
  <c r="BL248" i="6"/>
  <c r="BI249" i="6" s="1"/>
  <c r="AM250" i="6"/>
  <c r="AR251" i="6" s="1"/>
  <c r="BL249" i="6"/>
  <c r="BI250" i="6" s="1"/>
  <c r="AM251" i="6"/>
  <c r="AR252" i="6" s="1"/>
  <c r="BL250" i="6"/>
  <c r="BI251" i="6" s="1"/>
  <c r="AM252" i="6"/>
  <c r="AR253" i="6" s="1"/>
  <c r="BL251" i="6"/>
  <c r="BI252" i="6" s="1"/>
  <c r="AM253" i="6"/>
  <c r="AR254" i="6" s="1"/>
  <c r="BL252" i="6"/>
  <c r="BI253" i="6" s="1"/>
  <c r="BL253" i="6"/>
  <c r="BI254" i="6" s="1"/>
  <c r="BL254" i="6"/>
  <c r="AM254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N217" i="6"/>
  <c r="AE217" i="6"/>
  <c r="AG217" i="6" s="1"/>
  <c r="AH217" i="6" s="1"/>
  <c r="AL217" i="6" s="1"/>
  <c r="N21" i="6"/>
  <c r="O21" i="6" s="1"/>
  <c r="P21" i="6" s="1"/>
  <c r="T21" i="6"/>
  <c r="AE21" i="6" s="1"/>
  <c r="V21" i="6"/>
  <c r="W21" i="6" s="1"/>
  <c r="AD21" i="6" s="1"/>
  <c r="J21" i="6"/>
  <c r="K21" i="6" s="1"/>
  <c r="N20" i="6"/>
  <c r="O20" i="6" s="1"/>
  <c r="P20" i="6" s="1"/>
  <c r="T20" i="6"/>
  <c r="AE20" i="6" s="1"/>
  <c r="V20" i="6"/>
  <c r="W20" i="6" s="1"/>
  <c r="J20" i="6"/>
  <c r="K20" i="6" s="1"/>
  <c r="N19" i="6"/>
  <c r="O19" i="6" s="1"/>
  <c r="P19" i="6" s="1"/>
  <c r="T19" i="6"/>
  <c r="AE19" i="6" s="1"/>
  <c r="V19" i="6"/>
  <c r="W19" i="6" s="1"/>
  <c r="J19" i="6"/>
  <c r="K19" i="6" s="1"/>
  <c r="N18" i="6"/>
  <c r="O18" i="6" s="1"/>
  <c r="P18" i="6" s="1"/>
  <c r="T18" i="6"/>
  <c r="AE18" i="6" s="1"/>
  <c r="V18" i="6"/>
  <c r="W18" i="6" s="1"/>
  <c r="J18" i="6"/>
  <c r="K18" i="6" s="1"/>
  <c r="N17" i="6"/>
  <c r="O17" i="6" s="1"/>
  <c r="P17" i="6" s="1"/>
  <c r="T17" i="6"/>
  <c r="AE17" i="6" s="1"/>
  <c r="V17" i="6"/>
  <c r="W17" i="6" s="1"/>
  <c r="AD17" i="6" s="1"/>
  <c r="J17" i="6"/>
  <c r="K17" i="6" s="1"/>
  <c r="N16" i="6"/>
  <c r="O16" i="6" s="1"/>
  <c r="P16" i="6" s="1"/>
  <c r="T16" i="6"/>
  <c r="AE16" i="6" s="1"/>
  <c r="V16" i="6"/>
  <c r="W16" i="6" s="1"/>
  <c r="J16" i="6"/>
  <c r="K16" i="6" s="1"/>
  <c r="N15" i="6"/>
  <c r="O15" i="6" s="1"/>
  <c r="P15" i="6" s="1"/>
  <c r="T15" i="6"/>
  <c r="AE15" i="6" s="1"/>
  <c r="V15" i="6"/>
  <c r="W15" i="6" s="1"/>
  <c r="J15" i="6"/>
  <c r="K15" i="6" s="1"/>
  <c r="N14" i="6"/>
  <c r="O14" i="6" s="1"/>
  <c r="P14" i="6" s="1"/>
  <c r="AB14" i="6" s="1"/>
  <c r="T14" i="6"/>
  <c r="AE14" i="6" s="1"/>
  <c r="V14" i="6"/>
  <c r="W14" i="6" s="1"/>
  <c r="J14" i="6"/>
  <c r="K14" i="6" s="1"/>
  <c r="N13" i="6"/>
  <c r="O13" i="6" s="1"/>
  <c r="P13" i="6" s="1"/>
  <c r="T13" i="6"/>
  <c r="AE13" i="6" s="1"/>
  <c r="V13" i="6"/>
  <c r="W13" i="6" s="1"/>
  <c r="J13" i="6"/>
  <c r="K13" i="6" s="1"/>
  <c r="N12" i="6"/>
  <c r="O12" i="6" s="1"/>
  <c r="P12" i="6" s="1"/>
  <c r="T12" i="6"/>
  <c r="AE12" i="6" s="1"/>
  <c r="V12" i="6"/>
  <c r="W12" i="6" s="1"/>
  <c r="J12" i="6"/>
  <c r="K12" i="6" s="1"/>
  <c r="N11" i="6"/>
  <c r="O11" i="6" s="1"/>
  <c r="P11" i="6" s="1"/>
  <c r="T11" i="6"/>
  <c r="AE11" i="6" s="1"/>
  <c r="V11" i="6"/>
  <c r="W11" i="6" s="1"/>
  <c r="J11" i="6"/>
  <c r="K11" i="6" s="1"/>
  <c r="N10" i="6"/>
  <c r="O10" i="6" s="1"/>
  <c r="P10" i="6" s="1"/>
  <c r="AB10" i="6" s="1"/>
  <c r="T10" i="6"/>
  <c r="AE10" i="6" s="1"/>
  <c r="V10" i="6"/>
  <c r="W10" i="6" s="1"/>
  <c r="J10" i="6"/>
  <c r="K10" i="6" s="1"/>
  <c r="N9" i="6"/>
  <c r="O9" i="6" s="1"/>
  <c r="P9" i="6" s="1"/>
  <c r="T9" i="6"/>
  <c r="AE9" i="6" s="1"/>
  <c r="AG9" i="6" s="1"/>
  <c r="V9" i="6"/>
  <c r="W9" i="6" s="1"/>
  <c r="J9" i="6"/>
  <c r="K9" i="6" s="1"/>
  <c r="AT7" i="6"/>
  <c r="BH7" i="6"/>
  <c r="BA7" i="6"/>
  <c r="AQ7" i="6"/>
  <c r="AR7" i="6"/>
  <c r="BB528" i="6"/>
  <c r="BA528" i="6"/>
  <c r="BH528" i="6"/>
  <c r="BL528" i="6"/>
  <c r="BI529" i="6" s="1"/>
  <c r="BL529" i="6"/>
  <c r="BL530" i="6"/>
  <c r="BI531" i="6" s="1"/>
  <c r="BL531" i="6"/>
  <c r="BI532" i="6" s="1"/>
  <c r="BL532" i="6"/>
  <c r="BI533" i="6" s="1"/>
  <c r="BL533" i="6"/>
  <c r="BL534" i="6"/>
  <c r="BI535" i="6" s="1"/>
  <c r="BL535" i="6"/>
  <c r="BI536" i="6" s="1"/>
  <c r="BL536" i="6"/>
  <c r="BI537" i="6" s="1"/>
  <c r="BL537" i="6"/>
  <c r="BL538" i="6"/>
  <c r="BI539" i="6" s="1"/>
  <c r="BL539" i="6"/>
  <c r="BI540" i="6" s="1"/>
  <c r="BL540" i="6"/>
  <c r="BI541" i="6" s="1"/>
  <c r="BL541" i="6"/>
  <c r="BI542" i="6" s="1"/>
  <c r="BL542" i="6"/>
  <c r="BI543" i="6" s="1"/>
  <c r="BL543" i="6"/>
  <c r="BI544" i="6" s="1"/>
  <c r="BL544" i="6"/>
  <c r="BI545" i="6" s="1"/>
  <c r="BL545" i="6"/>
  <c r="BI546" i="6" s="1"/>
  <c r="BL546" i="6"/>
  <c r="BI547" i="6" s="1"/>
  <c r="BL547" i="6"/>
  <c r="BI548" i="6" s="1"/>
  <c r="BL548" i="6"/>
  <c r="BI549" i="6" s="1"/>
  <c r="BL549" i="6"/>
  <c r="BI550" i="6" s="1"/>
  <c r="BL550" i="6"/>
  <c r="BI551" i="6" s="1"/>
  <c r="BL551" i="6"/>
  <c r="BI552" i="6" s="1"/>
  <c r="BL552" i="6"/>
  <c r="BI553" i="6" s="1"/>
  <c r="BL815" i="6"/>
  <c r="BI816" i="6" s="1"/>
  <c r="BL814" i="6"/>
  <c r="BI815" i="6" s="1"/>
  <c r="BL813" i="6"/>
  <c r="BI814" i="6" s="1"/>
  <c r="BL812" i="6"/>
  <c r="BI813" i="6" s="1"/>
  <c r="BL811" i="6"/>
  <c r="BI812" i="6" s="1"/>
  <c r="BL810" i="6"/>
  <c r="BI811" i="6" s="1"/>
  <c r="BL809" i="6"/>
  <c r="BI810" i="6" s="1"/>
  <c r="BL808" i="6"/>
  <c r="BI809" i="6" s="1"/>
  <c r="BL807" i="6"/>
  <c r="BI808" i="6" s="1"/>
  <c r="BL806" i="6"/>
  <c r="BI807" i="6" s="1"/>
  <c r="BL805" i="6"/>
  <c r="BI806" i="6" s="1"/>
  <c r="BL804" i="6"/>
  <c r="BI805" i="6" s="1"/>
  <c r="BL803" i="6"/>
  <c r="BI804" i="6" s="1"/>
  <c r="BL802" i="6"/>
  <c r="BI803" i="6" s="1"/>
  <c r="BL801" i="6"/>
  <c r="BI802" i="6" s="1"/>
  <c r="BL800" i="6"/>
  <c r="BI801" i="6" s="1"/>
  <c r="BL799" i="6"/>
  <c r="BI800" i="6" s="1"/>
  <c r="BL798" i="6"/>
  <c r="BI799" i="6" s="1"/>
  <c r="BL797" i="6"/>
  <c r="BI798" i="6" s="1"/>
  <c r="BL796" i="6"/>
  <c r="BI797" i="6" s="1"/>
  <c r="BL795" i="6"/>
  <c r="BI796" i="6" s="1"/>
  <c r="BL794" i="6"/>
  <c r="BI795" i="6" s="1"/>
  <c r="BL793" i="6"/>
  <c r="BI794" i="6" s="1"/>
  <c r="BL792" i="6"/>
  <c r="BI793" i="6" s="1"/>
  <c r="BL791" i="6"/>
  <c r="BI792" i="6" s="1"/>
  <c r="BL790" i="6"/>
  <c r="BI791" i="6" s="1"/>
  <c r="BL789" i="6"/>
  <c r="BI790" i="6" s="1"/>
  <c r="BL788" i="6"/>
  <c r="BI789" i="6" s="1"/>
  <c r="BL787" i="6"/>
  <c r="BI788" i="6" s="1"/>
  <c r="BL786" i="6"/>
  <c r="BI787" i="6" s="1"/>
  <c r="BL785" i="6"/>
  <c r="BI786" i="6" s="1"/>
  <c r="BL784" i="6"/>
  <c r="BI785" i="6" s="1"/>
  <c r="BL783" i="6"/>
  <c r="BI784" i="6" s="1"/>
  <c r="BL782" i="6"/>
  <c r="BI783" i="6" s="1"/>
  <c r="BL781" i="6"/>
  <c r="BI782" i="6" s="1"/>
  <c r="BL780" i="6"/>
  <c r="BI781" i="6" s="1"/>
  <c r="BL779" i="6"/>
  <c r="BI780" i="6" s="1"/>
  <c r="BL778" i="6"/>
  <c r="BI779" i="6" s="1"/>
  <c r="BL777" i="6"/>
  <c r="BI778" i="6" s="1"/>
  <c r="BL776" i="6"/>
  <c r="BI777" i="6" s="1"/>
  <c r="BL775" i="6"/>
  <c r="BI776" i="6" s="1"/>
  <c r="BL774" i="6"/>
  <c r="BI775" i="6" s="1"/>
  <c r="BL773" i="6"/>
  <c r="BI774" i="6" s="1"/>
  <c r="BL772" i="6"/>
  <c r="BI773" i="6" s="1"/>
  <c r="BL771" i="6"/>
  <c r="BI772" i="6" s="1"/>
  <c r="BL770" i="6"/>
  <c r="BI771" i="6" s="1"/>
  <c r="BL769" i="6"/>
  <c r="BI770" i="6" s="1"/>
  <c r="BL768" i="6"/>
  <c r="BI769" i="6" s="1"/>
  <c r="BL767" i="6"/>
  <c r="BI768" i="6" s="1"/>
  <c r="BL766" i="6"/>
  <c r="BI767" i="6" s="1"/>
  <c r="BL765" i="6"/>
  <c r="BI766" i="6" s="1"/>
  <c r="BL764" i="6"/>
  <c r="BI765" i="6" s="1"/>
  <c r="BL763" i="6"/>
  <c r="BI764" i="6" s="1"/>
  <c r="BL762" i="6"/>
  <c r="BI763" i="6" s="1"/>
  <c r="BL761" i="6"/>
  <c r="BI762" i="6" s="1"/>
  <c r="BL760" i="6"/>
  <c r="BI761" i="6" s="1"/>
  <c r="BL759" i="6"/>
  <c r="BI760" i="6" s="1"/>
  <c r="BL758" i="6"/>
  <c r="BI759" i="6" s="1"/>
  <c r="BL757" i="6"/>
  <c r="BI758" i="6" s="1"/>
  <c r="BL756" i="6"/>
  <c r="BI757" i="6" s="1"/>
  <c r="BL755" i="6"/>
  <c r="BI756" i="6" s="1"/>
  <c r="BL754" i="6"/>
  <c r="BI755" i="6" s="1"/>
  <c r="BL753" i="6"/>
  <c r="BI754" i="6" s="1"/>
  <c r="BL752" i="6"/>
  <c r="BI753" i="6" s="1"/>
  <c r="BL751" i="6"/>
  <c r="BI752" i="6" s="1"/>
  <c r="BL750" i="6"/>
  <c r="BI751" i="6" s="1"/>
  <c r="BL749" i="6"/>
  <c r="BI750" i="6" s="1"/>
  <c r="BL748" i="6"/>
  <c r="BI749" i="6" s="1"/>
  <c r="BL747" i="6"/>
  <c r="BI748" i="6" s="1"/>
  <c r="BL746" i="6"/>
  <c r="BI747" i="6" s="1"/>
  <c r="BL745" i="6"/>
  <c r="BI746" i="6" s="1"/>
  <c r="BL744" i="6"/>
  <c r="BI745" i="6" s="1"/>
  <c r="BL743" i="6"/>
  <c r="BI744" i="6" s="1"/>
  <c r="BL742" i="6"/>
  <c r="BI743" i="6" s="1"/>
  <c r="BL741" i="6"/>
  <c r="BI742" i="6" s="1"/>
  <c r="BL740" i="6"/>
  <c r="BI741" i="6" s="1"/>
  <c r="BL739" i="6"/>
  <c r="BI740" i="6" s="1"/>
  <c r="BL738" i="6"/>
  <c r="BI739" i="6" s="1"/>
  <c r="BL737" i="6"/>
  <c r="BI738" i="6" s="1"/>
  <c r="BL736" i="6"/>
  <c r="BI737" i="6" s="1"/>
  <c r="BL735" i="6"/>
  <c r="BI736" i="6" s="1"/>
  <c r="BL734" i="6"/>
  <c r="BI735" i="6" s="1"/>
  <c r="BL733" i="6"/>
  <c r="BI734" i="6" s="1"/>
  <c r="BL732" i="6"/>
  <c r="BI733" i="6" s="1"/>
  <c r="BL731" i="6"/>
  <c r="BI732" i="6" s="1"/>
  <c r="BL730" i="6"/>
  <c r="BI731" i="6" s="1"/>
  <c r="BL729" i="6"/>
  <c r="BI730" i="6" s="1"/>
  <c r="BL728" i="6"/>
  <c r="BI729" i="6" s="1"/>
  <c r="BL727" i="6"/>
  <c r="BI728" i="6" s="1"/>
  <c r="BL726" i="6"/>
  <c r="BI727" i="6" s="1"/>
  <c r="BL725" i="6"/>
  <c r="BI726" i="6" s="1"/>
  <c r="BL724" i="6"/>
  <c r="BI725" i="6" s="1"/>
  <c r="BL723" i="6"/>
  <c r="BI724" i="6" s="1"/>
  <c r="BL722" i="6"/>
  <c r="BI723" i="6" s="1"/>
  <c r="BL721" i="6"/>
  <c r="BI722" i="6" s="1"/>
  <c r="BL720" i="6"/>
  <c r="BI721" i="6" s="1"/>
  <c r="BL719" i="6"/>
  <c r="BI720" i="6" s="1"/>
  <c r="BL718" i="6"/>
  <c r="BI719" i="6" s="1"/>
  <c r="BL717" i="6"/>
  <c r="BI718" i="6" s="1"/>
  <c r="BL716" i="6"/>
  <c r="BI717" i="6" s="1"/>
  <c r="BL715" i="6"/>
  <c r="BI716" i="6" s="1"/>
  <c r="BL714" i="6"/>
  <c r="BI715" i="6" s="1"/>
  <c r="BL713" i="6"/>
  <c r="BI714" i="6" s="1"/>
  <c r="BL712" i="6"/>
  <c r="BI713" i="6" s="1"/>
  <c r="BL711" i="6"/>
  <c r="BI712" i="6" s="1"/>
  <c r="BL710" i="6"/>
  <c r="BI711" i="6" s="1"/>
  <c r="BL709" i="6"/>
  <c r="BI710" i="6" s="1"/>
  <c r="BL708" i="6"/>
  <c r="BI709" i="6" s="1"/>
  <c r="BL707" i="6"/>
  <c r="BI708" i="6" s="1"/>
  <c r="BL706" i="6"/>
  <c r="BI707" i="6" s="1"/>
  <c r="BL705" i="6"/>
  <c r="BI706" i="6" s="1"/>
  <c r="BL704" i="6"/>
  <c r="BI705" i="6" s="1"/>
  <c r="BL703" i="6"/>
  <c r="BI704" i="6" s="1"/>
  <c r="BL702" i="6"/>
  <c r="BI703" i="6" s="1"/>
  <c r="BL701" i="6"/>
  <c r="BI702" i="6" s="1"/>
  <c r="BL700" i="6"/>
  <c r="BI701" i="6" s="1"/>
  <c r="BL699" i="6"/>
  <c r="BI700" i="6" s="1"/>
  <c r="BL698" i="6"/>
  <c r="BI699" i="6" s="1"/>
  <c r="BL697" i="6"/>
  <c r="BI698" i="6" s="1"/>
  <c r="BL696" i="6"/>
  <c r="BI697" i="6" s="1"/>
  <c r="BL695" i="6"/>
  <c r="BI696" i="6" s="1"/>
  <c r="BL694" i="6"/>
  <c r="BI695" i="6" s="1"/>
  <c r="BL693" i="6"/>
  <c r="BI694" i="6" s="1"/>
  <c r="BL692" i="6"/>
  <c r="BI693" i="6" s="1"/>
  <c r="BL691" i="6"/>
  <c r="BI692" i="6" s="1"/>
  <c r="BL690" i="6"/>
  <c r="BI691" i="6" s="1"/>
  <c r="BL689" i="6"/>
  <c r="BI690" i="6" s="1"/>
  <c r="BL688" i="6"/>
  <c r="BI689" i="6" s="1"/>
  <c r="BL687" i="6"/>
  <c r="BI688" i="6" s="1"/>
  <c r="BL686" i="6"/>
  <c r="BI687" i="6" s="1"/>
  <c r="BL685" i="6"/>
  <c r="BI686" i="6" s="1"/>
  <c r="BL684" i="6"/>
  <c r="BI685" i="6" s="1"/>
  <c r="BL683" i="6"/>
  <c r="BI684" i="6" s="1"/>
  <c r="BL682" i="6"/>
  <c r="BI683" i="6" s="1"/>
  <c r="BL681" i="6"/>
  <c r="BI682" i="6" s="1"/>
  <c r="BL680" i="6"/>
  <c r="BI681" i="6" s="1"/>
  <c r="BL679" i="6"/>
  <c r="BI680" i="6" s="1"/>
  <c r="BL678" i="6"/>
  <c r="BI679" i="6" s="1"/>
  <c r="BL677" i="6"/>
  <c r="BI678" i="6" s="1"/>
  <c r="BL676" i="6"/>
  <c r="BI677" i="6" s="1"/>
  <c r="BL675" i="6"/>
  <c r="BI676" i="6" s="1"/>
  <c r="BL674" i="6"/>
  <c r="BI675" i="6" s="1"/>
  <c r="BL673" i="6"/>
  <c r="BI674" i="6" s="1"/>
  <c r="BL672" i="6"/>
  <c r="BI673" i="6" s="1"/>
  <c r="BL671" i="6"/>
  <c r="BI672" i="6" s="1"/>
  <c r="BL670" i="6"/>
  <c r="BI671" i="6" s="1"/>
  <c r="BL669" i="6"/>
  <c r="BI670" i="6" s="1"/>
  <c r="BL668" i="6"/>
  <c r="BI669" i="6" s="1"/>
  <c r="BL667" i="6"/>
  <c r="BI668" i="6" s="1"/>
  <c r="BL666" i="6"/>
  <c r="BI667" i="6" s="1"/>
  <c r="BL665" i="6"/>
  <c r="BI666" i="6" s="1"/>
  <c r="BL664" i="6"/>
  <c r="BI665" i="6" s="1"/>
  <c r="BL663" i="6"/>
  <c r="BI664" i="6" s="1"/>
  <c r="BL662" i="6"/>
  <c r="BI663" i="6" s="1"/>
  <c r="BL661" i="6"/>
  <c r="BI662" i="6" s="1"/>
  <c r="BL660" i="6"/>
  <c r="BI661" i="6" s="1"/>
  <c r="BL659" i="6"/>
  <c r="BI660" i="6" s="1"/>
  <c r="BL658" i="6"/>
  <c r="BI659" i="6" s="1"/>
  <c r="BL657" i="6"/>
  <c r="BI658" i="6" s="1"/>
  <c r="BL656" i="6"/>
  <c r="BI657" i="6" s="1"/>
  <c r="BL655" i="6"/>
  <c r="BI656" i="6" s="1"/>
  <c r="BL654" i="6"/>
  <c r="BI655" i="6" s="1"/>
  <c r="BL653" i="6"/>
  <c r="BI654" i="6" s="1"/>
  <c r="BL652" i="6"/>
  <c r="BI653" i="6" s="1"/>
  <c r="BL651" i="6"/>
  <c r="BI652" i="6" s="1"/>
  <c r="BL650" i="6"/>
  <c r="BI651" i="6" s="1"/>
  <c r="BL649" i="6"/>
  <c r="BI650" i="6" s="1"/>
  <c r="BL648" i="6"/>
  <c r="BI649" i="6" s="1"/>
  <c r="BL647" i="6"/>
  <c r="BI648" i="6" s="1"/>
  <c r="BL646" i="6"/>
  <c r="BI647" i="6" s="1"/>
  <c r="BL645" i="6"/>
  <c r="BI646" i="6" s="1"/>
  <c r="BL644" i="6"/>
  <c r="BI645" i="6" s="1"/>
  <c r="BL643" i="6"/>
  <c r="BI644" i="6" s="1"/>
  <c r="BL642" i="6"/>
  <c r="BI643" i="6" s="1"/>
  <c r="BL641" i="6"/>
  <c r="BI642" i="6" s="1"/>
  <c r="BL640" i="6"/>
  <c r="BI641" i="6" s="1"/>
  <c r="BL639" i="6"/>
  <c r="BI640" i="6" s="1"/>
  <c r="BL638" i="6"/>
  <c r="BI639" i="6" s="1"/>
  <c r="BL637" i="6"/>
  <c r="BI638" i="6" s="1"/>
  <c r="BL636" i="6"/>
  <c r="BI637" i="6" s="1"/>
  <c r="BL635" i="6"/>
  <c r="BI636" i="6" s="1"/>
  <c r="BL634" i="6"/>
  <c r="BI635" i="6" s="1"/>
  <c r="BL633" i="6"/>
  <c r="BI634" i="6" s="1"/>
  <c r="BL632" i="6"/>
  <c r="BI633" i="6" s="1"/>
  <c r="BL631" i="6"/>
  <c r="BI632" i="6" s="1"/>
  <c r="BL630" i="6"/>
  <c r="BI631" i="6" s="1"/>
  <c r="BL629" i="6"/>
  <c r="BI630" i="6" s="1"/>
  <c r="BL628" i="6"/>
  <c r="BI629" i="6" s="1"/>
  <c r="BL627" i="6"/>
  <c r="BI628" i="6" s="1"/>
  <c r="BL626" i="6"/>
  <c r="BI627" i="6" s="1"/>
  <c r="BL625" i="6"/>
  <c r="BI626" i="6" s="1"/>
  <c r="BL624" i="6"/>
  <c r="BI625" i="6" s="1"/>
  <c r="BL623" i="6"/>
  <c r="BI624" i="6" s="1"/>
  <c r="BL622" i="6"/>
  <c r="BI623" i="6" s="1"/>
  <c r="BL621" i="6"/>
  <c r="BI622" i="6" s="1"/>
  <c r="BL620" i="6"/>
  <c r="BI621" i="6" s="1"/>
  <c r="BL619" i="6"/>
  <c r="BI620" i="6" s="1"/>
  <c r="BL618" i="6"/>
  <c r="BI619" i="6" s="1"/>
  <c r="BL617" i="6"/>
  <c r="BI618" i="6" s="1"/>
  <c r="BL616" i="6"/>
  <c r="BI617" i="6" s="1"/>
  <c r="BL615" i="6"/>
  <c r="BI616" i="6" s="1"/>
  <c r="BL614" i="6"/>
  <c r="BI615" i="6" s="1"/>
  <c r="BL613" i="6"/>
  <c r="BI614" i="6" s="1"/>
  <c r="BL612" i="6"/>
  <c r="BI613" i="6" s="1"/>
  <c r="BL611" i="6"/>
  <c r="BI612" i="6" s="1"/>
  <c r="BL610" i="6"/>
  <c r="BI611" i="6" s="1"/>
  <c r="BL609" i="6"/>
  <c r="BI610" i="6" s="1"/>
  <c r="BL608" i="6"/>
  <c r="BI609" i="6" s="1"/>
  <c r="BL607" i="6"/>
  <c r="BI608" i="6" s="1"/>
  <c r="BL606" i="6"/>
  <c r="BI607" i="6" s="1"/>
  <c r="BL605" i="6"/>
  <c r="BI606" i="6" s="1"/>
  <c r="BL604" i="6"/>
  <c r="BI605" i="6" s="1"/>
  <c r="BL603" i="6"/>
  <c r="BI604" i="6" s="1"/>
  <c r="BL602" i="6"/>
  <c r="BI603" i="6" s="1"/>
  <c r="BL601" i="6"/>
  <c r="BI602" i="6" s="1"/>
  <c r="BL600" i="6"/>
  <c r="BI601" i="6" s="1"/>
  <c r="BL599" i="6"/>
  <c r="BI600" i="6" s="1"/>
  <c r="BL598" i="6"/>
  <c r="BI599" i="6" s="1"/>
  <c r="BL597" i="6"/>
  <c r="BI598" i="6" s="1"/>
  <c r="BL596" i="6"/>
  <c r="BI597" i="6" s="1"/>
  <c r="BL595" i="6"/>
  <c r="BI596" i="6" s="1"/>
  <c r="BL594" i="6"/>
  <c r="BI595" i="6" s="1"/>
  <c r="BL593" i="6"/>
  <c r="BI594" i="6" s="1"/>
  <c r="BL592" i="6"/>
  <c r="BI593" i="6" s="1"/>
  <c r="BL591" i="6"/>
  <c r="BI592" i="6" s="1"/>
  <c r="BL590" i="6"/>
  <c r="BI591" i="6" s="1"/>
  <c r="BL589" i="6"/>
  <c r="BI590" i="6" s="1"/>
  <c r="BL588" i="6"/>
  <c r="BI589" i="6" s="1"/>
  <c r="BL587" i="6"/>
  <c r="BI588" i="6" s="1"/>
  <c r="BL586" i="6"/>
  <c r="BI587" i="6" s="1"/>
  <c r="BL585" i="6"/>
  <c r="BI586" i="6" s="1"/>
  <c r="BL584" i="6"/>
  <c r="BI585" i="6" s="1"/>
  <c r="BL583" i="6"/>
  <c r="BI584" i="6" s="1"/>
  <c r="BL582" i="6"/>
  <c r="BI583" i="6" s="1"/>
  <c r="BL581" i="6"/>
  <c r="BI582" i="6" s="1"/>
  <c r="BL580" i="6"/>
  <c r="BI581" i="6" s="1"/>
  <c r="BL579" i="6"/>
  <c r="BI580" i="6" s="1"/>
  <c r="BL578" i="6"/>
  <c r="BI579" i="6" s="1"/>
  <c r="BL577" i="6"/>
  <c r="BI578" i="6" s="1"/>
  <c r="BL576" i="6"/>
  <c r="BI577" i="6" s="1"/>
  <c r="BL575" i="6"/>
  <c r="BI576" i="6" s="1"/>
  <c r="BL574" i="6"/>
  <c r="BI575" i="6" s="1"/>
  <c r="BL573" i="6"/>
  <c r="BI574" i="6" s="1"/>
  <c r="BL572" i="6"/>
  <c r="BI573" i="6" s="1"/>
  <c r="BL571" i="6"/>
  <c r="BI572" i="6" s="1"/>
  <c r="BL570" i="6"/>
  <c r="BI571" i="6" s="1"/>
  <c r="BL569" i="6"/>
  <c r="BI570" i="6" s="1"/>
  <c r="BL568" i="6"/>
  <c r="BI569" i="6" s="1"/>
  <c r="BL567" i="6"/>
  <c r="BI568" i="6" s="1"/>
  <c r="BL566" i="6"/>
  <c r="BI567" i="6" s="1"/>
  <c r="BL565" i="6"/>
  <c r="BI566" i="6" s="1"/>
  <c r="BL564" i="6"/>
  <c r="BI565" i="6" s="1"/>
  <c r="BL563" i="6"/>
  <c r="BI564" i="6" s="1"/>
  <c r="BL562" i="6"/>
  <c r="BI563" i="6" s="1"/>
  <c r="BL561" i="6"/>
  <c r="BI562" i="6" s="1"/>
  <c r="BL560" i="6"/>
  <c r="BI561" i="6" s="1"/>
  <c r="BL559" i="6"/>
  <c r="BI560" i="6" s="1"/>
  <c r="BL558" i="6"/>
  <c r="BI559" i="6" s="1"/>
  <c r="BL557" i="6"/>
  <c r="BI558" i="6" s="1"/>
  <c r="BL556" i="6"/>
  <c r="BI557" i="6" s="1"/>
  <c r="BL555" i="6"/>
  <c r="BI556" i="6" s="1"/>
  <c r="BL554" i="6"/>
  <c r="BI555" i="6" s="1"/>
  <c r="BL553" i="6"/>
  <c r="BI554" i="6" s="1"/>
  <c r="BI538" i="6"/>
  <c r="BI534" i="6"/>
  <c r="BI530" i="6"/>
  <c r="BI528" i="6"/>
  <c r="BL816" i="6"/>
  <c r="AU528" i="6"/>
  <c r="AT528" i="6"/>
  <c r="AM815" i="6"/>
  <c r="AR816" i="6" s="1"/>
  <c r="AM814" i="6"/>
  <c r="AR815" i="6" s="1"/>
  <c r="AM816" i="6"/>
  <c r="N816" i="6"/>
  <c r="AB816" i="6" s="1"/>
  <c r="AF528" i="6"/>
  <c r="AF529" i="6" s="1"/>
  <c r="AF530" i="6" s="1"/>
  <c r="AF531" i="6" s="1"/>
  <c r="AF532" i="6" s="1"/>
  <c r="AF533" i="6" s="1"/>
  <c r="AF534" i="6" s="1"/>
  <c r="T816" i="6"/>
  <c r="AE816" i="6" s="1"/>
  <c r="V816" i="6"/>
  <c r="J816" i="6"/>
  <c r="K816" i="6" s="1"/>
  <c r="AM813" i="6"/>
  <c r="AR814" i="6" s="1"/>
  <c r="N815" i="6"/>
  <c r="AB815" i="6" s="1"/>
  <c r="T815" i="6"/>
  <c r="AE815" i="6" s="1"/>
  <c r="V815" i="6"/>
  <c r="J815" i="6"/>
  <c r="K815" i="6" s="1"/>
  <c r="AM812" i="6"/>
  <c r="AR813" i="6" s="1"/>
  <c r="N814" i="6"/>
  <c r="AB814" i="6" s="1"/>
  <c r="T814" i="6"/>
  <c r="AE814" i="6" s="1"/>
  <c r="V814" i="6"/>
  <c r="J814" i="6"/>
  <c r="K814" i="6" s="1"/>
  <c r="AM811" i="6"/>
  <c r="AR812" i="6" s="1"/>
  <c r="N813" i="6"/>
  <c r="AB813" i="6" s="1"/>
  <c r="T813" i="6"/>
  <c r="AE813" i="6" s="1"/>
  <c r="V813" i="6"/>
  <c r="J813" i="6"/>
  <c r="K813" i="6" s="1"/>
  <c r="AM810" i="6"/>
  <c r="AR811" i="6" s="1"/>
  <c r="N812" i="6"/>
  <c r="AB812" i="6" s="1"/>
  <c r="T812" i="6"/>
  <c r="AE812" i="6" s="1"/>
  <c r="V812" i="6"/>
  <c r="J812" i="6"/>
  <c r="K812" i="6" s="1"/>
  <c r="AM809" i="6"/>
  <c r="AR810" i="6" s="1"/>
  <c r="N811" i="6"/>
  <c r="AB811" i="6" s="1"/>
  <c r="T811" i="6"/>
  <c r="AE811" i="6" s="1"/>
  <c r="V811" i="6"/>
  <c r="J811" i="6"/>
  <c r="K811" i="6" s="1"/>
  <c r="AM808" i="6"/>
  <c r="AR809" i="6" s="1"/>
  <c r="N810" i="6"/>
  <c r="AB810" i="6" s="1"/>
  <c r="T810" i="6"/>
  <c r="AE810" i="6" s="1"/>
  <c r="V810" i="6"/>
  <c r="J810" i="6"/>
  <c r="K810" i="6" s="1"/>
  <c r="AM807" i="6"/>
  <c r="AR808" i="6" s="1"/>
  <c r="N809" i="6"/>
  <c r="AB809" i="6" s="1"/>
  <c r="T809" i="6"/>
  <c r="AE809" i="6" s="1"/>
  <c r="V809" i="6"/>
  <c r="J809" i="6"/>
  <c r="K809" i="6" s="1"/>
  <c r="AM806" i="6"/>
  <c r="AR807" i="6" s="1"/>
  <c r="N808" i="6"/>
  <c r="O808" i="6" s="1"/>
  <c r="T808" i="6"/>
  <c r="AE808" i="6" s="1"/>
  <c r="V808" i="6"/>
  <c r="W808" i="6" s="1"/>
  <c r="J808" i="6"/>
  <c r="K808" i="6" s="1"/>
  <c r="AM805" i="6"/>
  <c r="AR806" i="6" s="1"/>
  <c r="N807" i="6"/>
  <c r="AB807" i="6" s="1"/>
  <c r="T807" i="6"/>
  <c r="AE807" i="6" s="1"/>
  <c r="V807" i="6"/>
  <c r="W807" i="6" s="1"/>
  <c r="AD807" i="6" s="1"/>
  <c r="J807" i="6"/>
  <c r="K807" i="6" s="1"/>
  <c r="AM804" i="6"/>
  <c r="AR805" i="6" s="1"/>
  <c r="N806" i="6"/>
  <c r="O806" i="6" s="1"/>
  <c r="T806" i="6"/>
  <c r="AE806" i="6" s="1"/>
  <c r="V806" i="6"/>
  <c r="W806" i="6" s="1"/>
  <c r="J806" i="6"/>
  <c r="K806" i="6" s="1"/>
  <c r="AM803" i="6"/>
  <c r="AR804" i="6" s="1"/>
  <c r="N805" i="6"/>
  <c r="AB805" i="6" s="1"/>
  <c r="T805" i="6"/>
  <c r="AE805" i="6" s="1"/>
  <c r="V805" i="6"/>
  <c r="W805" i="6" s="1"/>
  <c r="J805" i="6"/>
  <c r="K805" i="6" s="1"/>
  <c r="AM802" i="6"/>
  <c r="AR803" i="6" s="1"/>
  <c r="N804" i="6"/>
  <c r="O804" i="6" s="1"/>
  <c r="T804" i="6"/>
  <c r="AE804" i="6" s="1"/>
  <c r="V804" i="6"/>
  <c r="W804" i="6" s="1"/>
  <c r="J804" i="6"/>
  <c r="K804" i="6" s="1"/>
  <c r="AM801" i="6"/>
  <c r="AR802" i="6" s="1"/>
  <c r="N803" i="6"/>
  <c r="AB803" i="6" s="1"/>
  <c r="T803" i="6"/>
  <c r="AE803" i="6" s="1"/>
  <c r="V803" i="6"/>
  <c r="W803" i="6" s="1"/>
  <c r="AD803" i="6" s="1"/>
  <c r="J803" i="6"/>
  <c r="K803" i="6" s="1"/>
  <c r="AM800" i="6"/>
  <c r="AR801" i="6" s="1"/>
  <c r="N802" i="6"/>
  <c r="O802" i="6" s="1"/>
  <c r="T802" i="6"/>
  <c r="AE802" i="6" s="1"/>
  <c r="V802" i="6"/>
  <c r="W802" i="6" s="1"/>
  <c r="J802" i="6"/>
  <c r="K802" i="6" s="1"/>
  <c r="AM799" i="6"/>
  <c r="AR800" i="6" s="1"/>
  <c r="N801" i="6"/>
  <c r="T801" i="6"/>
  <c r="AE801" i="6" s="1"/>
  <c r="V801" i="6"/>
  <c r="W801" i="6" s="1"/>
  <c r="J801" i="6"/>
  <c r="K801" i="6" s="1"/>
  <c r="AM798" i="6"/>
  <c r="AR799" i="6" s="1"/>
  <c r="N800" i="6"/>
  <c r="AB800" i="6" s="1"/>
  <c r="T800" i="6"/>
  <c r="AE800" i="6" s="1"/>
  <c r="V800" i="6"/>
  <c r="W800" i="6" s="1"/>
  <c r="J800" i="6"/>
  <c r="K800" i="6" s="1"/>
  <c r="AM797" i="6"/>
  <c r="AR798" i="6" s="1"/>
  <c r="N799" i="6"/>
  <c r="T799" i="6"/>
  <c r="AE799" i="6" s="1"/>
  <c r="V799" i="6"/>
  <c r="W799" i="6" s="1"/>
  <c r="AD799" i="6" s="1"/>
  <c r="J799" i="6"/>
  <c r="K799" i="6" s="1"/>
  <c r="AM796" i="6"/>
  <c r="AR797" i="6" s="1"/>
  <c r="N798" i="6"/>
  <c r="T798" i="6"/>
  <c r="AE798" i="6" s="1"/>
  <c r="V798" i="6"/>
  <c r="W798" i="6" s="1"/>
  <c r="J798" i="6"/>
  <c r="K798" i="6" s="1"/>
  <c r="AM795" i="6"/>
  <c r="AR796" i="6" s="1"/>
  <c r="N797" i="6"/>
  <c r="T797" i="6"/>
  <c r="AE797" i="6" s="1"/>
  <c r="V797" i="6"/>
  <c r="W797" i="6" s="1"/>
  <c r="AD797" i="6" s="1"/>
  <c r="J797" i="6"/>
  <c r="K797" i="6" s="1"/>
  <c r="AM794" i="6"/>
  <c r="AR795" i="6" s="1"/>
  <c r="N796" i="6"/>
  <c r="O796" i="6" s="1"/>
  <c r="P796" i="6" s="1"/>
  <c r="T796" i="6"/>
  <c r="AE796" i="6" s="1"/>
  <c r="V796" i="6"/>
  <c r="W796" i="6" s="1"/>
  <c r="J796" i="6"/>
  <c r="K796" i="6" s="1"/>
  <c r="AM793" i="6"/>
  <c r="AR794" i="6" s="1"/>
  <c r="N795" i="6"/>
  <c r="T795" i="6"/>
  <c r="AE795" i="6" s="1"/>
  <c r="V795" i="6"/>
  <c r="W795" i="6" s="1"/>
  <c r="J795" i="6"/>
  <c r="K795" i="6" s="1"/>
  <c r="AM792" i="6"/>
  <c r="AR793" i="6" s="1"/>
  <c r="N794" i="6"/>
  <c r="AB794" i="6" s="1"/>
  <c r="T794" i="6"/>
  <c r="AE794" i="6" s="1"/>
  <c r="V794" i="6"/>
  <c r="W794" i="6" s="1"/>
  <c r="J794" i="6"/>
  <c r="K794" i="6" s="1"/>
  <c r="AM791" i="6"/>
  <c r="AR792" i="6" s="1"/>
  <c r="N793" i="6"/>
  <c r="T793" i="6"/>
  <c r="AE793" i="6" s="1"/>
  <c r="V793" i="6"/>
  <c r="W793" i="6" s="1"/>
  <c r="J793" i="6"/>
  <c r="K793" i="6" s="1"/>
  <c r="AM790" i="6"/>
  <c r="AR791" i="6" s="1"/>
  <c r="N792" i="6"/>
  <c r="AB792" i="6" s="1"/>
  <c r="T792" i="6"/>
  <c r="AE792" i="6" s="1"/>
  <c r="V792" i="6"/>
  <c r="W792" i="6" s="1"/>
  <c r="J792" i="6"/>
  <c r="K792" i="6" s="1"/>
  <c r="AM789" i="6"/>
  <c r="AR790" i="6" s="1"/>
  <c r="N791" i="6"/>
  <c r="AB791" i="6" s="1"/>
  <c r="T791" i="6"/>
  <c r="AE791" i="6" s="1"/>
  <c r="V791" i="6"/>
  <c r="W791" i="6" s="1"/>
  <c r="J791" i="6"/>
  <c r="K791" i="6" s="1"/>
  <c r="AM788" i="6"/>
  <c r="AR789" i="6" s="1"/>
  <c r="N790" i="6"/>
  <c r="T790" i="6"/>
  <c r="AE790" i="6" s="1"/>
  <c r="V790" i="6"/>
  <c r="W790" i="6" s="1"/>
  <c r="J790" i="6"/>
  <c r="K790" i="6" s="1"/>
  <c r="AM787" i="6"/>
  <c r="AR788" i="6" s="1"/>
  <c r="N789" i="6"/>
  <c r="T789" i="6"/>
  <c r="AE789" i="6" s="1"/>
  <c r="V789" i="6"/>
  <c r="X789" i="6" s="1"/>
  <c r="J789" i="6"/>
  <c r="K789" i="6" s="1"/>
  <c r="AM786" i="6"/>
  <c r="AR787" i="6" s="1"/>
  <c r="N788" i="6"/>
  <c r="AB788" i="6" s="1"/>
  <c r="T788" i="6"/>
  <c r="AE788" i="6" s="1"/>
  <c r="V788" i="6"/>
  <c r="W788" i="6" s="1"/>
  <c r="AD788" i="6" s="1"/>
  <c r="J788" i="6"/>
  <c r="K788" i="6" s="1"/>
  <c r="AM785" i="6"/>
  <c r="AR786" i="6" s="1"/>
  <c r="N787" i="6"/>
  <c r="T787" i="6"/>
  <c r="AE787" i="6" s="1"/>
  <c r="V787" i="6"/>
  <c r="W787" i="6" s="1"/>
  <c r="J787" i="6"/>
  <c r="K787" i="6" s="1"/>
  <c r="AM784" i="6"/>
  <c r="AR785" i="6" s="1"/>
  <c r="N786" i="6"/>
  <c r="T786" i="6"/>
  <c r="AE786" i="6" s="1"/>
  <c r="V786" i="6"/>
  <c r="W786" i="6" s="1"/>
  <c r="AD786" i="6" s="1"/>
  <c r="J786" i="6"/>
  <c r="K786" i="6" s="1"/>
  <c r="AM783" i="6"/>
  <c r="AR784" i="6"/>
  <c r="N785" i="6"/>
  <c r="T785" i="6"/>
  <c r="AE785" i="6" s="1"/>
  <c r="V785" i="6"/>
  <c r="W785" i="6" s="1"/>
  <c r="J785" i="6"/>
  <c r="K785" i="6" s="1"/>
  <c r="AM782" i="6"/>
  <c r="AR783" i="6" s="1"/>
  <c r="N784" i="6"/>
  <c r="AB784" i="6" s="1"/>
  <c r="T784" i="6"/>
  <c r="AE784" i="6" s="1"/>
  <c r="V784" i="6"/>
  <c r="X784" i="6" s="1"/>
  <c r="J784" i="6"/>
  <c r="K784" i="6" s="1"/>
  <c r="AM781" i="6"/>
  <c r="AR782" i="6" s="1"/>
  <c r="N783" i="6"/>
  <c r="T783" i="6"/>
  <c r="AE783" i="6" s="1"/>
  <c r="V783" i="6"/>
  <c r="W783" i="6" s="1"/>
  <c r="J783" i="6"/>
  <c r="K783" i="6" s="1"/>
  <c r="AM780" i="6"/>
  <c r="AR781" i="6" s="1"/>
  <c r="N782" i="6"/>
  <c r="T782" i="6"/>
  <c r="AE782" i="6" s="1"/>
  <c r="V782" i="6"/>
  <c r="W782" i="6" s="1"/>
  <c r="AD782" i="6" s="1"/>
  <c r="J782" i="6"/>
  <c r="K782" i="6" s="1"/>
  <c r="AM779" i="6"/>
  <c r="AR780" i="6" s="1"/>
  <c r="N781" i="6"/>
  <c r="T781" i="6"/>
  <c r="AE781" i="6" s="1"/>
  <c r="V781" i="6"/>
  <c r="W781" i="6" s="1"/>
  <c r="J781" i="6"/>
  <c r="K781" i="6" s="1"/>
  <c r="AM778" i="6"/>
  <c r="AR779" i="6" s="1"/>
  <c r="N780" i="6"/>
  <c r="AB780" i="6" s="1"/>
  <c r="T780" i="6"/>
  <c r="AE780" i="6" s="1"/>
  <c r="V780" i="6"/>
  <c r="W780" i="6" s="1"/>
  <c r="AD780" i="6" s="1"/>
  <c r="J780" i="6"/>
  <c r="K780" i="6" s="1"/>
  <c r="AM777" i="6"/>
  <c r="AR778" i="6" s="1"/>
  <c r="N779" i="6"/>
  <c r="AB779" i="6" s="1"/>
  <c r="T779" i="6"/>
  <c r="AE779" i="6" s="1"/>
  <c r="V779" i="6"/>
  <c r="W779" i="6" s="1"/>
  <c r="J779" i="6"/>
  <c r="K779" i="6" s="1"/>
  <c r="AM776" i="6"/>
  <c r="AR777" i="6" s="1"/>
  <c r="N778" i="6"/>
  <c r="T778" i="6"/>
  <c r="AE778" i="6" s="1"/>
  <c r="V778" i="6"/>
  <c r="W778" i="6" s="1"/>
  <c r="J778" i="6"/>
  <c r="K778" i="6" s="1"/>
  <c r="AM775" i="6"/>
  <c r="AR776" i="6"/>
  <c r="N777" i="6"/>
  <c r="T777" i="6"/>
  <c r="AE777" i="6" s="1"/>
  <c r="V777" i="6"/>
  <c r="W777" i="6" s="1"/>
  <c r="J777" i="6"/>
  <c r="K777" i="6" s="1"/>
  <c r="AM774" i="6"/>
  <c r="AR775" i="6" s="1"/>
  <c r="N776" i="6"/>
  <c r="T776" i="6"/>
  <c r="AE776" i="6" s="1"/>
  <c r="V776" i="6"/>
  <c r="W776" i="6" s="1"/>
  <c r="AD776" i="6" s="1"/>
  <c r="J776" i="6"/>
  <c r="K776" i="6" s="1"/>
  <c r="AM773" i="6"/>
  <c r="AR774" i="6" s="1"/>
  <c r="N775" i="6"/>
  <c r="AB775" i="6" s="1"/>
  <c r="T775" i="6"/>
  <c r="AE775" i="6" s="1"/>
  <c r="V775" i="6"/>
  <c r="W775" i="6" s="1"/>
  <c r="J775" i="6"/>
  <c r="K775" i="6" s="1"/>
  <c r="AM772" i="6"/>
  <c r="AR773" i="6" s="1"/>
  <c r="N774" i="6"/>
  <c r="T774" i="6"/>
  <c r="AE774" i="6" s="1"/>
  <c r="V774" i="6"/>
  <c r="W774" i="6" s="1"/>
  <c r="J774" i="6"/>
  <c r="K774" i="6" s="1"/>
  <c r="AM771" i="6"/>
  <c r="AR772" i="6" s="1"/>
  <c r="N773" i="6"/>
  <c r="T773" i="6"/>
  <c r="AE773" i="6" s="1"/>
  <c r="V773" i="6"/>
  <c r="W773" i="6" s="1"/>
  <c r="J773" i="6"/>
  <c r="K773" i="6" s="1"/>
  <c r="AM770" i="6"/>
  <c r="AR771" i="6" s="1"/>
  <c r="N772" i="6"/>
  <c r="AB772" i="6" s="1"/>
  <c r="T772" i="6"/>
  <c r="AE772" i="6" s="1"/>
  <c r="V772" i="6"/>
  <c r="X772" i="6" s="1"/>
  <c r="J772" i="6"/>
  <c r="K772" i="6" s="1"/>
  <c r="AM769" i="6"/>
  <c r="AR770" i="6" s="1"/>
  <c r="N771" i="6"/>
  <c r="T771" i="6"/>
  <c r="AE771" i="6" s="1"/>
  <c r="V771" i="6"/>
  <c r="W771" i="6" s="1"/>
  <c r="J771" i="6"/>
  <c r="K771" i="6" s="1"/>
  <c r="AM768" i="6"/>
  <c r="AR769" i="6" s="1"/>
  <c r="N770" i="6"/>
  <c r="T770" i="6"/>
  <c r="AE770" i="6" s="1"/>
  <c r="V770" i="6"/>
  <c r="W770" i="6" s="1"/>
  <c r="J770" i="6"/>
  <c r="K770" i="6" s="1"/>
  <c r="AM767" i="6"/>
  <c r="AR768" i="6" s="1"/>
  <c r="N769" i="6"/>
  <c r="T769" i="6"/>
  <c r="AE769" i="6" s="1"/>
  <c r="V769" i="6"/>
  <c r="W769" i="6" s="1"/>
  <c r="J769" i="6"/>
  <c r="K769" i="6" s="1"/>
  <c r="AM766" i="6"/>
  <c r="AR767" i="6" s="1"/>
  <c r="N768" i="6"/>
  <c r="AB768" i="6" s="1"/>
  <c r="T768" i="6"/>
  <c r="AE768" i="6" s="1"/>
  <c r="V768" i="6"/>
  <c r="W768" i="6" s="1"/>
  <c r="J768" i="6"/>
  <c r="K768" i="6" s="1"/>
  <c r="AM765" i="6"/>
  <c r="AR766" i="6" s="1"/>
  <c r="N767" i="6"/>
  <c r="T767" i="6"/>
  <c r="AE767" i="6" s="1"/>
  <c r="V767" i="6"/>
  <c r="W767" i="6" s="1"/>
  <c r="J767" i="6"/>
  <c r="K767" i="6" s="1"/>
  <c r="AM764" i="6"/>
  <c r="AR765" i="6" s="1"/>
  <c r="N766" i="6"/>
  <c r="T766" i="6"/>
  <c r="AE766" i="6" s="1"/>
  <c r="V766" i="6"/>
  <c r="W766" i="6" s="1"/>
  <c r="J766" i="6"/>
  <c r="K766" i="6" s="1"/>
  <c r="AM763" i="6"/>
  <c r="AR764" i="6" s="1"/>
  <c r="N765" i="6"/>
  <c r="T765" i="6"/>
  <c r="AE765" i="6" s="1"/>
  <c r="V765" i="6"/>
  <c r="W765" i="6" s="1"/>
  <c r="J765" i="6"/>
  <c r="K765" i="6" s="1"/>
  <c r="AM762" i="6"/>
  <c r="AR763" i="6" s="1"/>
  <c r="N764" i="6"/>
  <c r="AB764" i="6" s="1"/>
  <c r="T764" i="6"/>
  <c r="AE764" i="6" s="1"/>
  <c r="V764" i="6"/>
  <c r="W764" i="6" s="1"/>
  <c r="J764" i="6"/>
  <c r="K764" i="6" s="1"/>
  <c r="AM761" i="6"/>
  <c r="AR762" i="6" s="1"/>
  <c r="N763" i="6"/>
  <c r="T763" i="6"/>
  <c r="AE763" i="6" s="1"/>
  <c r="V763" i="6"/>
  <c r="W763" i="6" s="1"/>
  <c r="J763" i="6"/>
  <c r="K763" i="6" s="1"/>
  <c r="AM760" i="6"/>
  <c r="AR761" i="6" s="1"/>
  <c r="N762" i="6"/>
  <c r="T762" i="6"/>
  <c r="AE762" i="6" s="1"/>
  <c r="V762" i="6"/>
  <c r="W762" i="6" s="1"/>
  <c r="J762" i="6"/>
  <c r="K762" i="6" s="1"/>
  <c r="AM759" i="6"/>
  <c r="AR760" i="6" s="1"/>
  <c r="N761" i="6"/>
  <c r="T761" i="6"/>
  <c r="AE761" i="6" s="1"/>
  <c r="V761" i="6"/>
  <c r="W761" i="6" s="1"/>
  <c r="J761" i="6"/>
  <c r="K761" i="6" s="1"/>
  <c r="AM758" i="6"/>
  <c r="AR759" i="6" s="1"/>
  <c r="N760" i="6"/>
  <c r="AB760" i="6" s="1"/>
  <c r="T760" i="6"/>
  <c r="AE760" i="6" s="1"/>
  <c r="V760" i="6"/>
  <c r="W760" i="6" s="1"/>
  <c r="J760" i="6"/>
  <c r="K760" i="6" s="1"/>
  <c r="AM757" i="6"/>
  <c r="AR758" i="6" s="1"/>
  <c r="N759" i="6"/>
  <c r="AB759" i="6" s="1"/>
  <c r="T759" i="6"/>
  <c r="AE759" i="6" s="1"/>
  <c r="V759" i="6"/>
  <c r="W759" i="6" s="1"/>
  <c r="J759" i="6"/>
  <c r="K759" i="6" s="1"/>
  <c r="AM756" i="6"/>
  <c r="AR757" i="6" s="1"/>
  <c r="N758" i="6"/>
  <c r="T758" i="6"/>
  <c r="AE758" i="6" s="1"/>
  <c r="V758" i="6"/>
  <c r="W758" i="6" s="1"/>
  <c r="J758" i="6"/>
  <c r="K758" i="6" s="1"/>
  <c r="AM755" i="6"/>
  <c r="AR756" i="6" s="1"/>
  <c r="N757" i="6"/>
  <c r="T757" i="6"/>
  <c r="AE757" i="6" s="1"/>
  <c r="V757" i="6"/>
  <c r="W757" i="6" s="1"/>
  <c r="J757" i="6"/>
  <c r="K757" i="6" s="1"/>
  <c r="AM754" i="6"/>
  <c r="AR755" i="6" s="1"/>
  <c r="N756" i="6"/>
  <c r="AB756" i="6" s="1"/>
  <c r="T756" i="6"/>
  <c r="AE756" i="6" s="1"/>
  <c r="V756" i="6"/>
  <c r="W756" i="6" s="1"/>
  <c r="J756" i="6"/>
  <c r="K756" i="6" s="1"/>
  <c r="AM753" i="6"/>
  <c r="AR754" i="6" s="1"/>
  <c r="N755" i="6"/>
  <c r="T755" i="6"/>
  <c r="AE755" i="6" s="1"/>
  <c r="V755" i="6"/>
  <c r="W755" i="6" s="1"/>
  <c r="J755" i="6"/>
  <c r="K755" i="6" s="1"/>
  <c r="AM752" i="6"/>
  <c r="AR753" i="6" s="1"/>
  <c r="N754" i="6"/>
  <c r="T754" i="6"/>
  <c r="AE754" i="6" s="1"/>
  <c r="V754" i="6"/>
  <c r="W754" i="6" s="1"/>
  <c r="J754" i="6"/>
  <c r="K754" i="6" s="1"/>
  <c r="AM751" i="6"/>
  <c r="AR752" i="6" s="1"/>
  <c r="N753" i="6"/>
  <c r="T753" i="6"/>
  <c r="AE753" i="6" s="1"/>
  <c r="V753" i="6"/>
  <c r="W753" i="6" s="1"/>
  <c r="J753" i="6"/>
  <c r="K753" i="6" s="1"/>
  <c r="AM750" i="6"/>
  <c r="AR751" i="6" s="1"/>
  <c r="N752" i="6"/>
  <c r="O752" i="6" s="1"/>
  <c r="P752" i="6" s="1"/>
  <c r="T752" i="6"/>
  <c r="AE752" i="6" s="1"/>
  <c r="V752" i="6"/>
  <c r="W752" i="6" s="1"/>
  <c r="AD752" i="6" s="1"/>
  <c r="J752" i="6"/>
  <c r="K752" i="6" s="1"/>
  <c r="AM749" i="6"/>
  <c r="AR750" i="6" s="1"/>
  <c r="N751" i="6"/>
  <c r="T751" i="6"/>
  <c r="AE751" i="6" s="1"/>
  <c r="V751" i="6"/>
  <c r="W751" i="6" s="1"/>
  <c r="J751" i="6"/>
  <c r="K751" i="6" s="1"/>
  <c r="AM748" i="6"/>
  <c r="AR749" i="6" s="1"/>
  <c r="N750" i="6"/>
  <c r="T750" i="6"/>
  <c r="AE750" i="6" s="1"/>
  <c r="V750" i="6"/>
  <c r="X750" i="6" s="1"/>
  <c r="J750" i="6"/>
  <c r="K750" i="6" s="1"/>
  <c r="AM747" i="6"/>
  <c r="AR748" i="6" s="1"/>
  <c r="N749" i="6"/>
  <c r="T749" i="6"/>
  <c r="AE749" i="6" s="1"/>
  <c r="V749" i="6"/>
  <c r="W749" i="6" s="1"/>
  <c r="J749" i="6"/>
  <c r="K749" i="6" s="1"/>
  <c r="AM746" i="6"/>
  <c r="AR747" i="6" s="1"/>
  <c r="N748" i="6"/>
  <c r="AB748" i="6" s="1"/>
  <c r="T748" i="6"/>
  <c r="AE748" i="6" s="1"/>
  <c r="V748" i="6"/>
  <c r="W748" i="6" s="1"/>
  <c r="J748" i="6"/>
  <c r="K748" i="6" s="1"/>
  <c r="AM745" i="6"/>
  <c r="AR746" i="6" s="1"/>
  <c r="N747" i="6"/>
  <c r="T747" i="6"/>
  <c r="AE747" i="6" s="1"/>
  <c r="V747" i="6"/>
  <c r="W747" i="6" s="1"/>
  <c r="J747" i="6"/>
  <c r="K747" i="6" s="1"/>
  <c r="AM744" i="6"/>
  <c r="AR745" i="6" s="1"/>
  <c r="N746" i="6"/>
  <c r="T746" i="6"/>
  <c r="AE746" i="6" s="1"/>
  <c r="V746" i="6"/>
  <c r="W746" i="6" s="1"/>
  <c r="J746" i="6"/>
  <c r="K746" i="6" s="1"/>
  <c r="AM743" i="6"/>
  <c r="AR744" i="6" s="1"/>
  <c r="N745" i="6"/>
  <c r="T745" i="6"/>
  <c r="AE745" i="6" s="1"/>
  <c r="V745" i="6"/>
  <c r="W745" i="6" s="1"/>
  <c r="J745" i="6"/>
  <c r="K745" i="6" s="1"/>
  <c r="AM742" i="6"/>
  <c r="AR743" i="6" s="1"/>
  <c r="N744" i="6"/>
  <c r="AB744" i="6" s="1"/>
  <c r="T744" i="6"/>
  <c r="AE744" i="6" s="1"/>
  <c r="V744" i="6"/>
  <c r="W744" i="6" s="1"/>
  <c r="J744" i="6"/>
  <c r="K744" i="6" s="1"/>
  <c r="AM741" i="6"/>
  <c r="AR742" i="6" s="1"/>
  <c r="N743" i="6"/>
  <c r="AB743" i="6" s="1"/>
  <c r="T743" i="6"/>
  <c r="AE743" i="6" s="1"/>
  <c r="V743" i="6"/>
  <c r="W743" i="6" s="1"/>
  <c r="J743" i="6"/>
  <c r="K743" i="6" s="1"/>
  <c r="AM740" i="6"/>
  <c r="AR741" i="6" s="1"/>
  <c r="N742" i="6"/>
  <c r="T742" i="6"/>
  <c r="AE742" i="6" s="1"/>
  <c r="V742" i="6"/>
  <c r="W742" i="6" s="1"/>
  <c r="J742" i="6"/>
  <c r="K742" i="6" s="1"/>
  <c r="AM739" i="6"/>
  <c r="AR740" i="6" s="1"/>
  <c r="N741" i="6"/>
  <c r="T741" i="6"/>
  <c r="AE741" i="6" s="1"/>
  <c r="V741" i="6"/>
  <c r="W741" i="6" s="1"/>
  <c r="J741" i="6"/>
  <c r="K741" i="6" s="1"/>
  <c r="AM738" i="6"/>
  <c r="AR739" i="6" s="1"/>
  <c r="N740" i="6"/>
  <c r="O740" i="6" s="1"/>
  <c r="P740" i="6" s="1"/>
  <c r="T740" i="6"/>
  <c r="AE740" i="6" s="1"/>
  <c r="V740" i="6"/>
  <c r="W740" i="6" s="1"/>
  <c r="AD740" i="6" s="1"/>
  <c r="J740" i="6"/>
  <c r="K740" i="6" s="1"/>
  <c r="AM737" i="6"/>
  <c r="AR738" i="6" s="1"/>
  <c r="N739" i="6"/>
  <c r="T739" i="6"/>
  <c r="AE739" i="6" s="1"/>
  <c r="V739" i="6"/>
  <c r="W739" i="6" s="1"/>
  <c r="J739" i="6"/>
  <c r="K739" i="6" s="1"/>
  <c r="AM736" i="6"/>
  <c r="AR737" i="6" s="1"/>
  <c r="N738" i="6"/>
  <c r="T738" i="6"/>
  <c r="AE738" i="6" s="1"/>
  <c r="V738" i="6"/>
  <c r="W738" i="6" s="1"/>
  <c r="J738" i="6"/>
  <c r="K738" i="6" s="1"/>
  <c r="AM735" i="6"/>
  <c r="AR736" i="6" s="1"/>
  <c r="N737" i="6"/>
  <c r="T737" i="6"/>
  <c r="AE737" i="6" s="1"/>
  <c r="V737" i="6"/>
  <c r="W737" i="6" s="1"/>
  <c r="J737" i="6"/>
  <c r="K737" i="6" s="1"/>
  <c r="AM734" i="6"/>
  <c r="AR735" i="6" s="1"/>
  <c r="N736" i="6"/>
  <c r="AB736" i="6" s="1"/>
  <c r="T736" i="6"/>
  <c r="AE736" i="6" s="1"/>
  <c r="V736" i="6"/>
  <c r="W736" i="6" s="1"/>
  <c r="J736" i="6"/>
  <c r="K736" i="6" s="1"/>
  <c r="AM733" i="6"/>
  <c r="AR734" i="6" s="1"/>
  <c r="N735" i="6"/>
  <c r="T735" i="6"/>
  <c r="AE735" i="6" s="1"/>
  <c r="V735" i="6"/>
  <c r="W735" i="6" s="1"/>
  <c r="J735" i="6"/>
  <c r="K735" i="6" s="1"/>
  <c r="AM732" i="6"/>
  <c r="AR733" i="6" s="1"/>
  <c r="N734" i="6"/>
  <c r="T734" i="6"/>
  <c r="AE734" i="6" s="1"/>
  <c r="V734" i="6"/>
  <c r="W734" i="6" s="1"/>
  <c r="J734" i="6"/>
  <c r="K734" i="6" s="1"/>
  <c r="AM731" i="6"/>
  <c r="AR732" i="6" s="1"/>
  <c r="N733" i="6"/>
  <c r="T733" i="6"/>
  <c r="AE733" i="6" s="1"/>
  <c r="V733" i="6"/>
  <c r="W733" i="6" s="1"/>
  <c r="J733" i="6"/>
  <c r="K733" i="6" s="1"/>
  <c r="AM730" i="6"/>
  <c r="AR731" i="6" s="1"/>
  <c r="N732" i="6"/>
  <c r="O732" i="6" s="1"/>
  <c r="P732" i="6" s="1"/>
  <c r="T732" i="6"/>
  <c r="AE732" i="6" s="1"/>
  <c r="V732" i="6"/>
  <c r="W732" i="6" s="1"/>
  <c r="AD732" i="6" s="1"/>
  <c r="J732" i="6"/>
  <c r="K732" i="6" s="1"/>
  <c r="AM729" i="6"/>
  <c r="AR730" i="6" s="1"/>
  <c r="N731" i="6"/>
  <c r="T731" i="6"/>
  <c r="AE731" i="6" s="1"/>
  <c r="V731" i="6"/>
  <c r="W731" i="6" s="1"/>
  <c r="J731" i="6"/>
  <c r="K731" i="6" s="1"/>
  <c r="AM728" i="6"/>
  <c r="AR729" i="6" s="1"/>
  <c r="N730" i="6"/>
  <c r="T730" i="6"/>
  <c r="AE730" i="6" s="1"/>
  <c r="V730" i="6"/>
  <c r="W730" i="6" s="1"/>
  <c r="J730" i="6"/>
  <c r="K730" i="6" s="1"/>
  <c r="AM727" i="6"/>
  <c r="AR728" i="6" s="1"/>
  <c r="N729" i="6"/>
  <c r="T729" i="6"/>
  <c r="AE729" i="6" s="1"/>
  <c r="V729" i="6"/>
  <c r="W729" i="6" s="1"/>
  <c r="AD729" i="6" s="1"/>
  <c r="J729" i="6"/>
  <c r="K729" i="6" s="1"/>
  <c r="AM726" i="6"/>
  <c r="AR727" i="6" s="1"/>
  <c r="N728" i="6"/>
  <c r="AB728" i="6" s="1"/>
  <c r="T728" i="6"/>
  <c r="AE728" i="6" s="1"/>
  <c r="V728" i="6"/>
  <c r="W728" i="6" s="1"/>
  <c r="J728" i="6"/>
  <c r="K728" i="6" s="1"/>
  <c r="AM725" i="6"/>
  <c r="AR726" i="6" s="1"/>
  <c r="N727" i="6"/>
  <c r="AB727" i="6" s="1"/>
  <c r="T727" i="6"/>
  <c r="AE727" i="6" s="1"/>
  <c r="V727" i="6"/>
  <c r="W727" i="6" s="1"/>
  <c r="J727" i="6"/>
  <c r="K727" i="6" s="1"/>
  <c r="AM724" i="6"/>
  <c r="AR725" i="6" s="1"/>
  <c r="N726" i="6"/>
  <c r="T726" i="6"/>
  <c r="AE726" i="6" s="1"/>
  <c r="V726" i="6"/>
  <c r="W726" i="6" s="1"/>
  <c r="J726" i="6"/>
  <c r="K726" i="6" s="1"/>
  <c r="AM723" i="6"/>
  <c r="AR724" i="6" s="1"/>
  <c r="N725" i="6"/>
  <c r="T725" i="6"/>
  <c r="AE725" i="6" s="1"/>
  <c r="V725" i="6"/>
  <c r="W725" i="6" s="1"/>
  <c r="J725" i="6"/>
  <c r="K725" i="6" s="1"/>
  <c r="AM722" i="6"/>
  <c r="AR723" i="6" s="1"/>
  <c r="N724" i="6"/>
  <c r="AB724" i="6" s="1"/>
  <c r="T724" i="6"/>
  <c r="AE724" i="6" s="1"/>
  <c r="V724" i="6"/>
  <c r="W724" i="6" s="1"/>
  <c r="AD724" i="6" s="1"/>
  <c r="J724" i="6"/>
  <c r="K724" i="6" s="1"/>
  <c r="AM721" i="6"/>
  <c r="AR722" i="6" s="1"/>
  <c r="N723" i="6"/>
  <c r="T723" i="6"/>
  <c r="AE723" i="6" s="1"/>
  <c r="V723" i="6"/>
  <c r="W723" i="6" s="1"/>
  <c r="J723" i="6"/>
  <c r="K723" i="6" s="1"/>
  <c r="AM720" i="6"/>
  <c r="AR721" i="6" s="1"/>
  <c r="N722" i="6"/>
  <c r="T722" i="6"/>
  <c r="AE722" i="6" s="1"/>
  <c r="V722" i="6"/>
  <c r="W722" i="6" s="1"/>
  <c r="AD722" i="6" s="1"/>
  <c r="J722" i="6"/>
  <c r="K722" i="6" s="1"/>
  <c r="AM719" i="6"/>
  <c r="AR720" i="6" s="1"/>
  <c r="N721" i="6"/>
  <c r="T721" i="6"/>
  <c r="AE721" i="6" s="1"/>
  <c r="V721" i="6"/>
  <c r="W721" i="6" s="1"/>
  <c r="J721" i="6"/>
  <c r="K721" i="6" s="1"/>
  <c r="AM718" i="6"/>
  <c r="AR719" i="6" s="1"/>
  <c r="N720" i="6"/>
  <c r="AB720" i="6" s="1"/>
  <c r="T720" i="6"/>
  <c r="AE720" i="6" s="1"/>
  <c r="V720" i="6"/>
  <c r="W720" i="6" s="1"/>
  <c r="J720" i="6"/>
  <c r="K720" i="6" s="1"/>
  <c r="AM717" i="6"/>
  <c r="AR718" i="6" s="1"/>
  <c r="N719" i="6"/>
  <c r="T719" i="6"/>
  <c r="AE719" i="6" s="1"/>
  <c r="V719" i="6"/>
  <c r="W719" i="6" s="1"/>
  <c r="J719" i="6"/>
  <c r="K719" i="6" s="1"/>
  <c r="AM716" i="6"/>
  <c r="AR717" i="6" s="1"/>
  <c r="N718" i="6"/>
  <c r="T718" i="6"/>
  <c r="AE718" i="6" s="1"/>
  <c r="V718" i="6"/>
  <c r="W718" i="6" s="1"/>
  <c r="J718" i="6"/>
  <c r="K718" i="6" s="1"/>
  <c r="AM715" i="6"/>
  <c r="AR716" i="6" s="1"/>
  <c r="N717" i="6"/>
  <c r="AB717" i="6" s="1"/>
  <c r="T717" i="6"/>
  <c r="AE717" i="6" s="1"/>
  <c r="V717" i="6"/>
  <c r="W717" i="6" s="1"/>
  <c r="J717" i="6"/>
  <c r="K717" i="6" s="1"/>
  <c r="AM714" i="6"/>
  <c r="AR715" i="6" s="1"/>
  <c r="N716" i="6"/>
  <c r="AB716" i="6" s="1"/>
  <c r="T716" i="6"/>
  <c r="AE716" i="6" s="1"/>
  <c r="V716" i="6"/>
  <c r="W716" i="6" s="1"/>
  <c r="J716" i="6"/>
  <c r="K716" i="6" s="1"/>
  <c r="AM713" i="6"/>
  <c r="AR714" i="6" s="1"/>
  <c r="N715" i="6"/>
  <c r="T715" i="6"/>
  <c r="AE715" i="6" s="1"/>
  <c r="V715" i="6"/>
  <c r="W715" i="6" s="1"/>
  <c r="J715" i="6"/>
  <c r="K715" i="6" s="1"/>
  <c r="AM712" i="6"/>
  <c r="AR713" i="6" s="1"/>
  <c r="N714" i="6"/>
  <c r="T714" i="6"/>
  <c r="AE714" i="6" s="1"/>
  <c r="V714" i="6"/>
  <c r="W714" i="6" s="1"/>
  <c r="J714" i="6"/>
  <c r="K714" i="6" s="1"/>
  <c r="AM711" i="6"/>
  <c r="AR712" i="6" s="1"/>
  <c r="N713" i="6"/>
  <c r="AB713" i="6" s="1"/>
  <c r="T713" i="6"/>
  <c r="AE713" i="6" s="1"/>
  <c r="V713" i="6"/>
  <c r="W713" i="6" s="1"/>
  <c r="J713" i="6"/>
  <c r="K713" i="6" s="1"/>
  <c r="AM710" i="6"/>
  <c r="AR711" i="6" s="1"/>
  <c r="N712" i="6"/>
  <c r="AB712" i="6" s="1"/>
  <c r="T712" i="6"/>
  <c r="AE712" i="6" s="1"/>
  <c r="V712" i="6"/>
  <c r="X712" i="6" s="1"/>
  <c r="J712" i="6"/>
  <c r="K712" i="6" s="1"/>
  <c r="AM709" i="6"/>
  <c r="AR710" i="6" s="1"/>
  <c r="N711" i="6"/>
  <c r="AB711" i="6" s="1"/>
  <c r="T711" i="6"/>
  <c r="AE711" i="6" s="1"/>
  <c r="V711" i="6"/>
  <c r="W711" i="6" s="1"/>
  <c r="J711" i="6"/>
  <c r="K711" i="6" s="1"/>
  <c r="AM708" i="6"/>
  <c r="AR709" i="6" s="1"/>
  <c r="N710" i="6"/>
  <c r="T710" i="6"/>
  <c r="AE710" i="6" s="1"/>
  <c r="V710" i="6"/>
  <c r="W710" i="6" s="1"/>
  <c r="J710" i="6"/>
  <c r="K710" i="6" s="1"/>
  <c r="AM707" i="6"/>
  <c r="AR708" i="6" s="1"/>
  <c r="N709" i="6"/>
  <c r="T709" i="6"/>
  <c r="AE709" i="6" s="1"/>
  <c r="V709" i="6"/>
  <c r="W709" i="6" s="1"/>
  <c r="J709" i="6"/>
  <c r="K709" i="6" s="1"/>
  <c r="AM706" i="6"/>
  <c r="AR707" i="6" s="1"/>
  <c r="N708" i="6"/>
  <c r="AB708" i="6" s="1"/>
  <c r="T708" i="6"/>
  <c r="AE708" i="6" s="1"/>
  <c r="V708" i="6"/>
  <c r="W708" i="6" s="1"/>
  <c r="O708" i="6"/>
  <c r="P708" i="6" s="1"/>
  <c r="J708" i="6"/>
  <c r="K708" i="6" s="1"/>
  <c r="AM705" i="6"/>
  <c r="AR706" i="6" s="1"/>
  <c r="N707" i="6"/>
  <c r="T707" i="6"/>
  <c r="AE707" i="6" s="1"/>
  <c r="V707" i="6"/>
  <c r="W707" i="6" s="1"/>
  <c r="J707" i="6"/>
  <c r="K707" i="6" s="1"/>
  <c r="AM704" i="6"/>
  <c r="AR705" i="6" s="1"/>
  <c r="N706" i="6"/>
  <c r="T706" i="6"/>
  <c r="AE706" i="6" s="1"/>
  <c r="V706" i="6"/>
  <c r="W706" i="6" s="1"/>
  <c r="AD706" i="6" s="1"/>
  <c r="J706" i="6"/>
  <c r="K706" i="6" s="1"/>
  <c r="AM703" i="6"/>
  <c r="AR704" i="6" s="1"/>
  <c r="N705" i="6"/>
  <c r="T705" i="6"/>
  <c r="AE705" i="6" s="1"/>
  <c r="V705" i="6"/>
  <c r="W705" i="6" s="1"/>
  <c r="J705" i="6"/>
  <c r="K705" i="6" s="1"/>
  <c r="AM702" i="6"/>
  <c r="AR703" i="6" s="1"/>
  <c r="N704" i="6"/>
  <c r="AB704" i="6" s="1"/>
  <c r="T704" i="6"/>
  <c r="AE704" i="6" s="1"/>
  <c r="V704" i="6"/>
  <c r="W704" i="6" s="1"/>
  <c r="J704" i="6"/>
  <c r="K704" i="6"/>
  <c r="AM701" i="6"/>
  <c r="AR702" i="6" s="1"/>
  <c r="N703" i="6"/>
  <c r="T703" i="6"/>
  <c r="AE703" i="6" s="1"/>
  <c r="V703" i="6"/>
  <c r="W703" i="6" s="1"/>
  <c r="J703" i="6"/>
  <c r="K703" i="6" s="1"/>
  <c r="AM700" i="6"/>
  <c r="AR701" i="6" s="1"/>
  <c r="N702" i="6"/>
  <c r="T702" i="6"/>
  <c r="AE702" i="6" s="1"/>
  <c r="V702" i="6"/>
  <c r="W702" i="6" s="1"/>
  <c r="J702" i="6"/>
  <c r="K702" i="6"/>
  <c r="AM699" i="6"/>
  <c r="AR700" i="6" s="1"/>
  <c r="N701" i="6"/>
  <c r="T701" i="6"/>
  <c r="AE701" i="6" s="1"/>
  <c r="V701" i="6"/>
  <c r="W701" i="6" s="1"/>
  <c r="J701" i="6"/>
  <c r="K701" i="6" s="1"/>
  <c r="AM698" i="6"/>
  <c r="AR699" i="6" s="1"/>
  <c r="N700" i="6"/>
  <c r="AB700" i="6" s="1"/>
  <c r="T700" i="6"/>
  <c r="AE700" i="6" s="1"/>
  <c r="V700" i="6"/>
  <c r="W700" i="6" s="1"/>
  <c r="J700" i="6"/>
  <c r="K700" i="6" s="1"/>
  <c r="AM697" i="6"/>
  <c r="AR698" i="6" s="1"/>
  <c r="N699" i="6"/>
  <c r="T699" i="6"/>
  <c r="AE699" i="6" s="1"/>
  <c r="V699" i="6"/>
  <c r="X699" i="6" s="1"/>
  <c r="J699" i="6"/>
  <c r="K699" i="6" s="1"/>
  <c r="AM696" i="6"/>
  <c r="AR697" i="6" s="1"/>
  <c r="N698" i="6"/>
  <c r="T698" i="6"/>
  <c r="AE698" i="6" s="1"/>
  <c r="V698" i="6"/>
  <c r="W698" i="6" s="1"/>
  <c r="AD698" i="6" s="1"/>
  <c r="J698" i="6"/>
  <c r="K698" i="6" s="1"/>
  <c r="AM695" i="6"/>
  <c r="AR696" i="6" s="1"/>
  <c r="N697" i="6"/>
  <c r="O697" i="6" s="1"/>
  <c r="P697" i="6" s="1"/>
  <c r="T697" i="6"/>
  <c r="AE697" i="6" s="1"/>
  <c r="V697" i="6"/>
  <c r="W697" i="6" s="1"/>
  <c r="J697" i="6"/>
  <c r="K697" i="6" s="1"/>
  <c r="AM694" i="6"/>
  <c r="AR695" i="6" s="1"/>
  <c r="N696" i="6"/>
  <c r="AB696" i="6" s="1"/>
  <c r="T696" i="6"/>
  <c r="AE696" i="6" s="1"/>
  <c r="V696" i="6"/>
  <c r="W696" i="6" s="1"/>
  <c r="J696" i="6"/>
  <c r="K696" i="6" s="1"/>
  <c r="AM693" i="6"/>
  <c r="AR694" i="6"/>
  <c r="N695" i="6"/>
  <c r="AB695" i="6" s="1"/>
  <c r="T695" i="6"/>
  <c r="AE695" i="6" s="1"/>
  <c r="V695" i="6"/>
  <c r="W695" i="6"/>
  <c r="AD695" i="6" s="1"/>
  <c r="J695" i="6"/>
  <c r="K695" i="6" s="1"/>
  <c r="AM692" i="6"/>
  <c r="AR693" i="6" s="1"/>
  <c r="N694" i="6"/>
  <c r="T694" i="6"/>
  <c r="AE694" i="6" s="1"/>
  <c r="V694" i="6"/>
  <c r="W694" i="6" s="1"/>
  <c r="J694" i="6"/>
  <c r="K694" i="6" s="1"/>
  <c r="AM691" i="6"/>
  <c r="AR692" i="6" s="1"/>
  <c r="N693" i="6"/>
  <c r="T693" i="6"/>
  <c r="AE693" i="6" s="1"/>
  <c r="V693" i="6"/>
  <c r="W693" i="6" s="1"/>
  <c r="J693" i="6"/>
  <c r="K693" i="6" s="1"/>
  <c r="AM690" i="6"/>
  <c r="AR691" i="6" s="1"/>
  <c r="N692" i="6"/>
  <c r="AB692" i="6" s="1"/>
  <c r="T692" i="6"/>
  <c r="AE692" i="6" s="1"/>
  <c r="V692" i="6"/>
  <c r="W692" i="6" s="1"/>
  <c r="J692" i="6"/>
  <c r="K692" i="6" s="1"/>
  <c r="AM689" i="6"/>
  <c r="AR690" i="6" s="1"/>
  <c r="N691" i="6"/>
  <c r="T691" i="6"/>
  <c r="AE691" i="6" s="1"/>
  <c r="V691" i="6"/>
  <c r="W691" i="6" s="1"/>
  <c r="J691" i="6"/>
  <c r="K691" i="6" s="1"/>
  <c r="AM688" i="6"/>
  <c r="AR689" i="6" s="1"/>
  <c r="N690" i="6"/>
  <c r="T690" i="6"/>
  <c r="AE690" i="6" s="1"/>
  <c r="V690" i="6"/>
  <c r="W690" i="6" s="1"/>
  <c r="J690" i="6"/>
  <c r="K690" i="6" s="1"/>
  <c r="AM687" i="6"/>
  <c r="AR688" i="6" s="1"/>
  <c r="N689" i="6"/>
  <c r="T689" i="6"/>
  <c r="AE689" i="6" s="1"/>
  <c r="V689" i="6"/>
  <c r="W689" i="6" s="1"/>
  <c r="J689" i="6"/>
  <c r="K689" i="6" s="1"/>
  <c r="AM686" i="6"/>
  <c r="AR687" i="6" s="1"/>
  <c r="N688" i="6"/>
  <c r="T688" i="6"/>
  <c r="AE688" i="6" s="1"/>
  <c r="V688" i="6"/>
  <c r="W688" i="6"/>
  <c r="AD688" i="6" s="1"/>
  <c r="J688" i="6"/>
  <c r="K688" i="6" s="1"/>
  <c r="AM685" i="6"/>
  <c r="AR686" i="6" s="1"/>
  <c r="N687" i="6"/>
  <c r="T687" i="6"/>
  <c r="AE687" i="6" s="1"/>
  <c r="V687" i="6"/>
  <c r="W687" i="6" s="1"/>
  <c r="J687" i="6"/>
  <c r="K687" i="6" s="1"/>
  <c r="AM684" i="6"/>
  <c r="AR685" i="6" s="1"/>
  <c r="N686" i="6"/>
  <c r="T686" i="6"/>
  <c r="AE686" i="6" s="1"/>
  <c r="V686" i="6"/>
  <c r="W686" i="6" s="1"/>
  <c r="AD686" i="6" s="1"/>
  <c r="J686" i="6"/>
  <c r="K686" i="6" s="1"/>
  <c r="AM683" i="6"/>
  <c r="AR684" i="6" s="1"/>
  <c r="N685" i="6"/>
  <c r="T685" i="6"/>
  <c r="AE685" i="6" s="1"/>
  <c r="V685" i="6"/>
  <c r="W685" i="6"/>
  <c r="J685" i="6"/>
  <c r="K685" i="6" s="1"/>
  <c r="AM682" i="6"/>
  <c r="AR683" i="6" s="1"/>
  <c r="N684" i="6"/>
  <c r="T684" i="6"/>
  <c r="AE684" i="6" s="1"/>
  <c r="V684" i="6"/>
  <c r="W684" i="6" s="1"/>
  <c r="J684" i="6"/>
  <c r="K684" i="6" s="1"/>
  <c r="AM681" i="6"/>
  <c r="AR682" i="6" s="1"/>
  <c r="N683" i="6"/>
  <c r="T683" i="6"/>
  <c r="AE683" i="6" s="1"/>
  <c r="V683" i="6"/>
  <c r="X683" i="6" s="1"/>
  <c r="J683" i="6"/>
  <c r="K683" i="6" s="1"/>
  <c r="AM680" i="6"/>
  <c r="AR681" i="6" s="1"/>
  <c r="N682" i="6"/>
  <c r="AB682" i="6" s="1"/>
  <c r="T682" i="6"/>
  <c r="AE682" i="6" s="1"/>
  <c r="V682" i="6"/>
  <c r="W682" i="6" s="1"/>
  <c r="J682" i="6"/>
  <c r="K682" i="6" s="1"/>
  <c r="AM679" i="6"/>
  <c r="AR680" i="6" s="1"/>
  <c r="N681" i="6"/>
  <c r="T681" i="6"/>
  <c r="AE681" i="6" s="1"/>
  <c r="V681" i="6"/>
  <c r="W681" i="6" s="1"/>
  <c r="J681" i="6"/>
  <c r="K681" i="6" s="1"/>
  <c r="AM678" i="6"/>
  <c r="AR679" i="6" s="1"/>
  <c r="N680" i="6"/>
  <c r="AB680" i="6" s="1"/>
  <c r="T680" i="6"/>
  <c r="AE680" i="6" s="1"/>
  <c r="V680" i="6"/>
  <c r="W680" i="6" s="1"/>
  <c r="J680" i="6"/>
  <c r="K680" i="6" s="1"/>
  <c r="AM677" i="6"/>
  <c r="AR678" i="6" s="1"/>
  <c r="N679" i="6"/>
  <c r="T679" i="6"/>
  <c r="AE679" i="6" s="1"/>
  <c r="V679" i="6"/>
  <c r="W679" i="6" s="1"/>
  <c r="J679" i="6"/>
  <c r="K679" i="6" s="1"/>
  <c r="AM676" i="6"/>
  <c r="AR677" i="6" s="1"/>
  <c r="N678" i="6"/>
  <c r="T678" i="6"/>
  <c r="AE678" i="6" s="1"/>
  <c r="V678" i="6"/>
  <c r="W678" i="6" s="1"/>
  <c r="J678" i="6"/>
  <c r="K678" i="6" s="1"/>
  <c r="AM675" i="6"/>
  <c r="AR676" i="6" s="1"/>
  <c r="N677" i="6"/>
  <c r="T677" i="6"/>
  <c r="AE677" i="6" s="1"/>
  <c r="V677" i="6"/>
  <c r="W677" i="6" s="1"/>
  <c r="J677" i="6"/>
  <c r="K677" i="6" s="1"/>
  <c r="AM674" i="6"/>
  <c r="AR675" i="6" s="1"/>
  <c r="N676" i="6"/>
  <c r="T676" i="6"/>
  <c r="AE676" i="6" s="1"/>
  <c r="V676" i="6"/>
  <c r="W676" i="6" s="1"/>
  <c r="J676" i="6"/>
  <c r="K676" i="6" s="1"/>
  <c r="AM673" i="6"/>
  <c r="AR674" i="6" s="1"/>
  <c r="N675" i="6"/>
  <c r="AB675" i="6" s="1"/>
  <c r="T675" i="6"/>
  <c r="AE675" i="6" s="1"/>
  <c r="V675" i="6"/>
  <c r="W675" i="6" s="1"/>
  <c r="AD675" i="6" s="1"/>
  <c r="J675" i="6"/>
  <c r="K675" i="6" s="1"/>
  <c r="AM672" i="6"/>
  <c r="AR673" i="6" s="1"/>
  <c r="N674" i="6"/>
  <c r="AB674" i="6" s="1"/>
  <c r="T674" i="6"/>
  <c r="AE674" i="6" s="1"/>
  <c r="V674" i="6"/>
  <c r="W674" i="6" s="1"/>
  <c r="J674" i="6"/>
  <c r="K674" i="6" s="1"/>
  <c r="AM671" i="6"/>
  <c r="AR672" i="6" s="1"/>
  <c r="N673" i="6"/>
  <c r="O673" i="6" s="1"/>
  <c r="P673" i="6" s="1"/>
  <c r="T673" i="6"/>
  <c r="AE673" i="6" s="1"/>
  <c r="V673" i="6"/>
  <c r="W673" i="6" s="1"/>
  <c r="J673" i="6"/>
  <c r="K673" i="6" s="1"/>
  <c r="AM670" i="6"/>
  <c r="AR671" i="6" s="1"/>
  <c r="N672" i="6"/>
  <c r="AB672" i="6" s="1"/>
  <c r="T672" i="6"/>
  <c r="AE672" i="6" s="1"/>
  <c r="V672" i="6"/>
  <c r="W672" i="6" s="1"/>
  <c r="J672" i="6"/>
  <c r="K672" i="6" s="1"/>
  <c r="AM669" i="6"/>
  <c r="AR670" i="6" s="1"/>
  <c r="N671" i="6"/>
  <c r="AB671" i="6" s="1"/>
  <c r="T671" i="6"/>
  <c r="AE671" i="6" s="1"/>
  <c r="V671" i="6"/>
  <c r="W671" i="6" s="1"/>
  <c r="J671" i="6"/>
  <c r="K671" i="6" s="1"/>
  <c r="AM668" i="6"/>
  <c r="AR669" i="6" s="1"/>
  <c r="N670" i="6"/>
  <c r="T670" i="6"/>
  <c r="AE670" i="6" s="1"/>
  <c r="V670" i="6"/>
  <c r="W670" i="6" s="1"/>
  <c r="AD670" i="6" s="1"/>
  <c r="J670" i="6"/>
  <c r="K670" i="6" s="1"/>
  <c r="AM667" i="6"/>
  <c r="AR668" i="6"/>
  <c r="N669" i="6"/>
  <c r="T669" i="6"/>
  <c r="AE669" i="6" s="1"/>
  <c r="V669" i="6"/>
  <c r="W669" i="6" s="1"/>
  <c r="J669" i="6"/>
  <c r="K669" i="6" s="1"/>
  <c r="AM666" i="6"/>
  <c r="AR667" i="6" s="1"/>
  <c r="N668" i="6"/>
  <c r="T668" i="6"/>
  <c r="AE668" i="6" s="1"/>
  <c r="V668" i="6"/>
  <c r="W668" i="6" s="1"/>
  <c r="AD668" i="6" s="1"/>
  <c r="J668" i="6"/>
  <c r="K668" i="6" s="1"/>
  <c r="AM665" i="6"/>
  <c r="AR666" i="6" s="1"/>
  <c r="N667" i="6"/>
  <c r="T667" i="6"/>
  <c r="AE667" i="6" s="1"/>
  <c r="V667" i="6"/>
  <c r="W667" i="6" s="1"/>
  <c r="AD667" i="6" s="1"/>
  <c r="J667" i="6"/>
  <c r="K667" i="6" s="1"/>
  <c r="AM664" i="6"/>
  <c r="AR665" i="6" s="1"/>
  <c r="N666" i="6"/>
  <c r="T666" i="6"/>
  <c r="AE666" i="6" s="1"/>
  <c r="V666" i="6"/>
  <c r="W666" i="6" s="1"/>
  <c r="J666" i="6"/>
  <c r="K666" i="6" s="1"/>
  <c r="AM663" i="6"/>
  <c r="AR664" i="6" s="1"/>
  <c r="N665" i="6"/>
  <c r="T665" i="6"/>
  <c r="AE665" i="6" s="1"/>
  <c r="V665" i="6"/>
  <c r="W665" i="6" s="1"/>
  <c r="J665" i="6"/>
  <c r="K665" i="6" s="1"/>
  <c r="AM662" i="6"/>
  <c r="AR663" i="6" s="1"/>
  <c r="N664" i="6"/>
  <c r="AB664" i="6" s="1"/>
  <c r="T664" i="6"/>
  <c r="AE664" i="6" s="1"/>
  <c r="V664" i="6"/>
  <c r="W664" i="6" s="1"/>
  <c r="J664" i="6"/>
  <c r="K664" i="6" s="1"/>
  <c r="AM661" i="6"/>
  <c r="AR662" i="6" s="1"/>
  <c r="N663" i="6"/>
  <c r="T663" i="6"/>
  <c r="AE663" i="6" s="1"/>
  <c r="V663" i="6"/>
  <c r="W663" i="6" s="1"/>
  <c r="J663" i="6"/>
  <c r="K663" i="6" s="1"/>
  <c r="AM660" i="6"/>
  <c r="AR661" i="6" s="1"/>
  <c r="N662" i="6"/>
  <c r="T662" i="6"/>
  <c r="AE662" i="6" s="1"/>
  <c r="V662" i="6"/>
  <c r="W662" i="6" s="1"/>
  <c r="J662" i="6"/>
  <c r="K662" i="6" s="1"/>
  <c r="AM659" i="6"/>
  <c r="AR660" i="6" s="1"/>
  <c r="N661" i="6"/>
  <c r="T661" i="6"/>
  <c r="AE661" i="6" s="1"/>
  <c r="V661" i="6"/>
  <c r="W661" i="6" s="1"/>
  <c r="J661" i="6"/>
  <c r="K661" i="6" s="1"/>
  <c r="AM658" i="6"/>
  <c r="AR659" i="6" s="1"/>
  <c r="N660" i="6"/>
  <c r="AB660" i="6" s="1"/>
  <c r="T660" i="6"/>
  <c r="AE660" i="6" s="1"/>
  <c r="V660" i="6"/>
  <c r="X660" i="6" s="1"/>
  <c r="J660" i="6"/>
  <c r="K660" i="6" s="1"/>
  <c r="AM657" i="6"/>
  <c r="AR658" i="6" s="1"/>
  <c r="N659" i="6"/>
  <c r="T659" i="6"/>
  <c r="AE659" i="6" s="1"/>
  <c r="V659" i="6"/>
  <c r="W659" i="6" s="1"/>
  <c r="J659" i="6"/>
  <c r="K659" i="6" s="1"/>
  <c r="AM656" i="6"/>
  <c r="AR657" i="6" s="1"/>
  <c r="N658" i="6"/>
  <c r="O658" i="6" s="1"/>
  <c r="P658" i="6" s="1"/>
  <c r="T658" i="6"/>
  <c r="AE658" i="6" s="1"/>
  <c r="V658" i="6"/>
  <c r="W658" i="6" s="1"/>
  <c r="J658" i="6"/>
  <c r="K658" i="6" s="1"/>
  <c r="AM655" i="6"/>
  <c r="AR656" i="6" s="1"/>
  <c r="N657" i="6"/>
  <c r="T657" i="6"/>
  <c r="AE657" i="6" s="1"/>
  <c r="V657" i="6"/>
  <c r="W657" i="6" s="1"/>
  <c r="J657" i="6"/>
  <c r="K657" i="6" s="1"/>
  <c r="AM654" i="6"/>
  <c r="AR655" i="6" s="1"/>
  <c r="N656" i="6"/>
  <c r="AB656" i="6" s="1"/>
  <c r="T656" i="6"/>
  <c r="AE656" i="6" s="1"/>
  <c r="V656" i="6"/>
  <c r="W656" i="6" s="1"/>
  <c r="J656" i="6"/>
  <c r="K656" i="6" s="1"/>
  <c r="AM653" i="6"/>
  <c r="AR654" i="6" s="1"/>
  <c r="N655" i="6"/>
  <c r="AB655" i="6"/>
  <c r="T655" i="6"/>
  <c r="AE655" i="6" s="1"/>
  <c r="V655" i="6"/>
  <c r="W655" i="6" s="1"/>
  <c r="J655" i="6"/>
  <c r="K655" i="6" s="1"/>
  <c r="AM652" i="6"/>
  <c r="AR653" i="6" s="1"/>
  <c r="N654" i="6"/>
  <c r="T654" i="6"/>
  <c r="AE654" i="6" s="1"/>
  <c r="V654" i="6"/>
  <c r="W654" i="6" s="1"/>
  <c r="J654" i="6"/>
  <c r="K654" i="6" s="1"/>
  <c r="AM651" i="6"/>
  <c r="AR652" i="6" s="1"/>
  <c r="N653" i="6"/>
  <c r="O653" i="6" s="1"/>
  <c r="P653" i="6" s="1"/>
  <c r="T653" i="6"/>
  <c r="AE653" i="6" s="1"/>
  <c r="V653" i="6"/>
  <c r="W653" i="6" s="1"/>
  <c r="J653" i="6"/>
  <c r="K653" i="6" s="1"/>
  <c r="AM650" i="6"/>
  <c r="AR651" i="6" s="1"/>
  <c r="N652" i="6"/>
  <c r="AB652" i="6" s="1"/>
  <c r="T652" i="6"/>
  <c r="AE652" i="6" s="1"/>
  <c r="V652" i="6"/>
  <c r="W652" i="6" s="1"/>
  <c r="J652" i="6"/>
  <c r="K652" i="6" s="1"/>
  <c r="AM649" i="6"/>
  <c r="AR650" i="6" s="1"/>
  <c r="N651" i="6"/>
  <c r="AB651" i="6" s="1"/>
  <c r="T651" i="6"/>
  <c r="AE651" i="6" s="1"/>
  <c r="V651" i="6"/>
  <c r="W651" i="6" s="1"/>
  <c r="J651" i="6"/>
  <c r="K651" i="6" s="1"/>
  <c r="AM648" i="6"/>
  <c r="AR649" i="6" s="1"/>
  <c r="N650" i="6"/>
  <c r="T650" i="6"/>
  <c r="AE650" i="6" s="1"/>
  <c r="V650" i="6"/>
  <c r="W650" i="6" s="1"/>
  <c r="J650" i="6"/>
  <c r="K650" i="6" s="1"/>
  <c r="AM647" i="6"/>
  <c r="AR648" i="6" s="1"/>
  <c r="N649" i="6"/>
  <c r="O649" i="6" s="1"/>
  <c r="P649" i="6" s="1"/>
  <c r="T649" i="6"/>
  <c r="AE649" i="6" s="1"/>
  <c r="V649" i="6"/>
  <c r="W649" i="6" s="1"/>
  <c r="J649" i="6"/>
  <c r="K649" i="6" s="1"/>
  <c r="AM646" i="6"/>
  <c r="AR647" i="6" s="1"/>
  <c r="N648" i="6"/>
  <c r="O648" i="6" s="1"/>
  <c r="P648" i="6" s="1"/>
  <c r="T648" i="6"/>
  <c r="AE648" i="6" s="1"/>
  <c r="V648" i="6"/>
  <c r="W648" i="6" s="1"/>
  <c r="AD648" i="6" s="1"/>
  <c r="J648" i="6"/>
  <c r="K648" i="6" s="1"/>
  <c r="AM645" i="6"/>
  <c r="AR646" i="6" s="1"/>
  <c r="N647" i="6"/>
  <c r="T647" i="6"/>
  <c r="AE647" i="6" s="1"/>
  <c r="V647" i="6"/>
  <c r="W647" i="6" s="1"/>
  <c r="J647" i="6"/>
  <c r="K647" i="6" s="1"/>
  <c r="AM644" i="6"/>
  <c r="AR645" i="6" s="1"/>
  <c r="N646" i="6"/>
  <c r="T646" i="6"/>
  <c r="AE646" i="6" s="1"/>
  <c r="V646" i="6"/>
  <c r="W646" i="6" s="1"/>
  <c r="J646" i="6"/>
  <c r="K646" i="6" s="1"/>
  <c r="AM643" i="6"/>
  <c r="AR644" i="6" s="1"/>
  <c r="N645" i="6"/>
  <c r="T645" i="6"/>
  <c r="AE645" i="6" s="1"/>
  <c r="V645" i="6"/>
  <c r="W645" i="6" s="1"/>
  <c r="J645" i="6"/>
  <c r="K645" i="6" s="1"/>
  <c r="AM642" i="6"/>
  <c r="AR643" i="6" s="1"/>
  <c r="N644" i="6"/>
  <c r="AB644" i="6" s="1"/>
  <c r="T644" i="6"/>
  <c r="AE644" i="6" s="1"/>
  <c r="V644" i="6"/>
  <c r="W644" i="6" s="1"/>
  <c r="J644" i="6"/>
  <c r="K644" i="6" s="1"/>
  <c r="AM641" i="6"/>
  <c r="AR642" i="6" s="1"/>
  <c r="N643" i="6"/>
  <c r="T643" i="6"/>
  <c r="AE643" i="6" s="1"/>
  <c r="V643" i="6"/>
  <c r="W643" i="6" s="1"/>
  <c r="J643" i="6"/>
  <c r="K643" i="6" s="1"/>
  <c r="AM640" i="6"/>
  <c r="AR641" i="6" s="1"/>
  <c r="N642" i="6"/>
  <c r="T642" i="6"/>
  <c r="AE642" i="6" s="1"/>
  <c r="V642" i="6"/>
  <c r="W642" i="6" s="1"/>
  <c r="J642" i="6"/>
  <c r="K642" i="6" s="1"/>
  <c r="AM639" i="6"/>
  <c r="AR640" i="6" s="1"/>
  <c r="N641" i="6"/>
  <c r="T641" i="6"/>
  <c r="AE641" i="6" s="1"/>
  <c r="V641" i="6"/>
  <c r="W641" i="6" s="1"/>
  <c r="J641" i="6"/>
  <c r="K641" i="6" s="1"/>
  <c r="AM638" i="6"/>
  <c r="AR639" i="6" s="1"/>
  <c r="N640" i="6"/>
  <c r="O640" i="6" s="1"/>
  <c r="P640" i="6" s="1"/>
  <c r="T640" i="6"/>
  <c r="AE640" i="6" s="1"/>
  <c r="V640" i="6"/>
  <c r="W640" i="6" s="1"/>
  <c r="AD640" i="6" s="1"/>
  <c r="J640" i="6"/>
  <c r="K640" i="6" s="1"/>
  <c r="AM637" i="6"/>
  <c r="AR638" i="6" s="1"/>
  <c r="N639" i="6"/>
  <c r="AB639" i="6" s="1"/>
  <c r="T639" i="6"/>
  <c r="AE639" i="6" s="1"/>
  <c r="V639" i="6"/>
  <c r="W639" i="6" s="1"/>
  <c r="J639" i="6"/>
  <c r="K639" i="6" s="1"/>
  <c r="AM636" i="6"/>
  <c r="AR637" i="6" s="1"/>
  <c r="N638" i="6"/>
  <c r="T638" i="6"/>
  <c r="AE638" i="6" s="1"/>
  <c r="V638" i="6"/>
  <c r="W638" i="6" s="1"/>
  <c r="J638" i="6"/>
  <c r="K638" i="6" s="1"/>
  <c r="AM635" i="6"/>
  <c r="AR636" i="6" s="1"/>
  <c r="N637" i="6"/>
  <c r="T637" i="6"/>
  <c r="AE637" i="6" s="1"/>
  <c r="V637" i="6"/>
  <c r="W637" i="6" s="1"/>
  <c r="J637" i="6"/>
  <c r="K637" i="6" s="1"/>
  <c r="AM634" i="6"/>
  <c r="AR635" i="6" s="1"/>
  <c r="N636" i="6"/>
  <c r="AB636" i="6" s="1"/>
  <c r="T636" i="6"/>
  <c r="AE636" i="6" s="1"/>
  <c r="V636" i="6"/>
  <c r="W636" i="6" s="1"/>
  <c r="AD636" i="6" s="1"/>
  <c r="J636" i="6"/>
  <c r="K636" i="6" s="1"/>
  <c r="AM633" i="6"/>
  <c r="AR634" i="6" s="1"/>
  <c r="N635" i="6"/>
  <c r="T635" i="6"/>
  <c r="AE635" i="6" s="1"/>
  <c r="V635" i="6"/>
  <c r="W635" i="6" s="1"/>
  <c r="J635" i="6"/>
  <c r="K635" i="6" s="1"/>
  <c r="AM632" i="6"/>
  <c r="AR633" i="6" s="1"/>
  <c r="N634" i="6"/>
  <c r="T634" i="6"/>
  <c r="AE634" i="6" s="1"/>
  <c r="V634" i="6"/>
  <c r="W634" i="6" s="1"/>
  <c r="J634" i="6"/>
  <c r="K634" i="6" s="1"/>
  <c r="AM631" i="6"/>
  <c r="AR632" i="6" s="1"/>
  <c r="N633" i="6"/>
  <c r="AB633" i="6" s="1"/>
  <c r="T633" i="6"/>
  <c r="AE633" i="6" s="1"/>
  <c r="V633" i="6"/>
  <c r="W633" i="6" s="1"/>
  <c r="AD633" i="6" s="1"/>
  <c r="J633" i="6"/>
  <c r="K633" i="6" s="1"/>
  <c r="AM630" i="6"/>
  <c r="AR631" i="6" s="1"/>
  <c r="N632" i="6"/>
  <c r="AB632" i="6" s="1"/>
  <c r="T632" i="6"/>
  <c r="AE632" i="6" s="1"/>
  <c r="V632" i="6"/>
  <c r="W632" i="6" s="1"/>
  <c r="J632" i="6"/>
  <c r="K632" i="6" s="1"/>
  <c r="AM629" i="6"/>
  <c r="AR630" i="6" s="1"/>
  <c r="N631" i="6"/>
  <c r="T631" i="6"/>
  <c r="AE631" i="6" s="1"/>
  <c r="V631" i="6"/>
  <c r="W631" i="6" s="1"/>
  <c r="J631" i="6"/>
  <c r="K631" i="6" s="1"/>
  <c r="AM628" i="6"/>
  <c r="AR629" i="6" s="1"/>
  <c r="N630" i="6"/>
  <c r="T630" i="6"/>
  <c r="AE630" i="6" s="1"/>
  <c r="V630" i="6"/>
  <c r="W630" i="6" s="1"/>
  <c r="J630" i="6"/>
  <c r="K630" i="6" s="1"/>
  <c r="AM627" i="6"/>
  <c r="AR628" i="6" s="1"/>
  <c r="N629" i="6"/>
  <c r="AB629" i="6" s="1"/>
  <c r="T629" i="6"/>
  <c r="AE629" i="6" s="1"/>
  <c r="V629" i="6"/>
  <c r="W629" i="6" s="1"/>
  <c r="J629" i="6"/>
  <c r="K629" i="6" s="1"/>
  <c r="AM626" i="6"/>
  <c r="AR627" i="6" s="1"/>
  <c r="N628" i="6"/>
  <c r="O628" i="6" s="1"/>
  <c r="P628" i="6" s="1"/>
  <c r="T628" i="6"/>
  <c r="AE628" i="6" s="1"/>
  <c r="V628" i="6"/>
  <c r="W628" i="6" s="1"/>
  <c r="AD628" i="6" s="1"/>
  <c r="J628" i="6"/>
  <c r="K628" i="6" s="1"/>
  <c r="AM625" i="6"/>
  <c r="AR626" i="6" s="1"/>
  <c r="N627" i="6"/>
  <c r="T627" i="6"/>
  <c r="AE627" i="6" s="1"/>
  <c r="V627" i="6"/>
  <c r="W627" i="6" s="1"/>
  <c r="J627" i="6"/>
  <c r="K627" i="6" s="1"/>
  <c r="AM624" i="6"/>
  <c r="AR625" i="6" s="1"/>
  <c r="N626" i="6"/>
  <c r="O626" i="6" s="1"/>
  <c r="P626" i="6" s="1"/>
  <c r="T626" i="6"/>
  <c r="AE626" i="6" s="1"/>
  <c r="V626" i="6"/>
  <c r="X626" i="6" s="1"/>
  <c r="J626" i="6"/>
  <c r="K626" i="6" s="1"/>
  <c r="AM623" i="6"/>
  <c r="AR624" i="6" s="1"/>
  <c r="N625" i="6"/>
  <c r="AB625" i="6" s="1"/>
  <c r="T625" i="6"/>
  <c r="AE625" i="6" s="1"/>
  <c r="V625" i="6"/>
  <c r="X625" i="6" s="1"/>
  <c r="J625" i="6"/>
  <c r="K625" i="6" s="1"/>
  <c r="AM622" i="6"/>
  <c r="AR623" i="6" s="1"/>
  <c r="N624" i="6"/>
  <c r="AB624" i="6" s="1"/>
  <c r="T624" i="6"/>
  <c r="AE624" i="6" s="1"/>
  <c r="V624" i="6"/>
  <c r="W624" i="6" s="1"/>
  <c r="J624" i="6"/>
  <c r="K624" i="6" s="1"/>
  <c r="AM621" i="6"/>
  <c r="AR622" i="6" s="1"/>
  <c r="N623" i="6"/>
  <c r="AB623" i="6" s="1"/>
  <c r="T623" i="6"/>
  <c r="AE623" i="6" s="1"/>
  <c r="V623" i="6"/>
  <c r="W623" i="6" s="1"/>
  <c r="J623" i="6"/>
  <c r="K623" i="6" s="1"/>
  <c r="AM620" i="6"/>
  <c r="AR621" i="6" s="1"/>
  <c r="N622" i="6"/>
  <c r="T622" i="6"/>
  <c r="AE622" i="6" s="1"/>
  <c r="V622" i="6"/>
  <c r="W622" i="6" s="1"/>
  <c r="J622" i="6"/>
  <c r="K622" i="6" s="1"/>
  <c r="AM619" i="6"/>
  <c r="AR620" i="6" s="1"/>
  <c r="N621" i="6"/>
  <c r="AB621" i="6" s="1"/>
  <c r="T621" i="6"/>
  <c r="AE621" i="6" s="1"/>
  <c r="V621" i="6"/>
  <c r="W621" i="6" s="1"/>
  <c r="J621" i="6"/>
  <c r="K621" i="6" s="1"/>
  <c r="AM618" i="6"/>
  <c r="AR619" i="6" s="1"/>
  <c r="N620" i="6"/>
  <c r="AB620" i="6" s="1"/>
  <c r="T620" i="6"/>
  <c r="AE620" i="6" s="1"/>
  <c r="V620" i="6"/>
  <c r="W620" i="6" s="1"/>
  <c r="J620" i="6"/>
  <c r="K620" i="6" s="1"/>
  <c r="AM617" i="6"/>
  <c r="AR618" i="6" s="1"/>
  <c r="N619" i="6"/>
  <c r="T619" i="6"/>
  <c r="AE619" i="6" s="1"/>
  <c r="V619" i="6"/>
  <c r="W619" i="6" s="1"/>
  <c r="J619" i="6"/>
  <c r="K619" i="6" s="1"/>
  <c r="AM616" i="6"/>
  <c r="AR617" i="6" s="1"/>
  <c r="N618" i="6"/>
  <c r="T618" i="6"/>
  <c r="AE618" i="6" s="1"/>
  <c r="V618" i="6"/>
  <c r="W618" i="6" s="1"/>
  <c r="J618" i="6"/>
  <c r="K618" i="6" s="1"/>
  <c r="AM615" i="6"/>
  <c r="AR616" i="6" s="1"/>
  <c r="N617" i="6"/>
  <c r="AB617" i="6" s="1"/>
  <c r="T617" i="6"/>
  <c r="AE617" i="6" s="1"/>
  <c r="V617" i="6"/>
  <c r="W617" i="6" s="1"/>
  <c r="J617" i="6"/>
  <c r="K617" i="6" s="1"/>
  <c r="AM614" i="6"/>
  <c r="AR615" i="6" s="1"/>
  <c r="N616" i="6"/>
  <c r="AB616" i="6" s="1"/>
  <c r="T616" i="6"/>
  <c r="AE616" i="6" s="1"/>
  <c r="V616" i="6"/>
  <c r="W616" i="6" s="1"/>
  <c r="AD616" i="6" s="1"/>
  <c r="J616" i="6"/>
  <c r="K616" i="6" s="1"/>
  <c r="AM613" i="6"/>
  <c r="AR614" i="6" s="1"/>
  <c r="N615" i="6"/>
  <c r="T615" i="6"/>
  <c r="AE615" i="6" s="1"/>
  <c r="V615" i="6"/>
  <c r="W615" i="6" s="1"/>
  <c r="J615" i="6"/>
  <c r="K615" i="6" s="1"/>
  <c r="AM612" i="6"/>
  <c r="AR613" i="6" s="1"/>
  <c r="N614" i="6"/>
  <c r="AB614" i="6" s="1"/>
  <c r="T614" i="6"/>
  <c r="AE614" i="6" s="1"/>
  <c r="V614" i="6"/>
  <c r="W614" i="6" s="1"/>
  <c r="J614" i="6"/>
  <c r="K614" i="6"/>
  <c r="AM611" i="6"/>
  <c r="AR612" i="6" s="1"/>
  <c r="N613" i="6"/>
  <c r="T613" i="6"/>
  <c r="AE613" i="6" s="1"/>
  <c r="V613" i="6"/>
  <c r="W613" i="6" s="1"/>
  <c r="J613" i="6"/>
  <c r="K613" i="6" s="1"/>
  <c r="AM610" i="6"/>
  <c r="AR611" i="6" s="1"/>
  <c r="N612" i="6"/>
  <c r="AB612" i="6" s="1"/>
  <c r="T612" i="6"/>
  <c r="AE612" i="6" s="1"/>
  <c r="V612" i="6"/>
  <c r="W612" i="6" s="1"/>
  <c r="J612" i="6"/>
  <c r="K612" i="6" s="1"/>
  <c r="AM609" i="6"/>
  <c r="AR610" i="6" s="1"/>
  <c r="N611" i="6"/>
  <c r="AB611" i="6" s="1"/>
  <c r="T611" i="6"/>
  <c r="AE611" i="6" s="1"/>
  <c r="V611" i="6"/>
  <c r="W611" i="6" s="1"/>
  <c r="J611" i="6"/>
  <c r="K611" i="6" s="1"/>
  <c r="AM608" i="6"/>
  <c r="AR609" i="6" s="1"/>
  <c r="N610" i="6"/>
  <c r="AB610" i="6" s="1"/>
  <c r="T610" i="6"/>
  <c r="AE610" i="6" s="1"/>
  <c r="V610" i="6"/>
  <c r="J610" i="6"/>
  <c r="K610" i="6" s="1"/>
  <c r="AM607" i="6"/>
  <c r="AR608" i="6" s="1"/>
  <c r="N609" i="6"/>
  <c r="T609" i="6"/>
  <c r="AE609" i="6" s="1"/>
  <c r="V609" i="6"/>
  <c r="W609" i="6" s="1"/>
  <c r="J609" i="6"/>
  <c r="K609" i="6" s="1"/>
  <c r="AM606" i="6"/>
  <c r="AR607" i="6" s="1"/>
  <c r="N608" i="6"/>
  <c r="AB608" i="6" s="1"/>
  <c r="T608" i="6"/>
  <c r="AE608" i="6" s="1"/>
  <c r="V608" i="6"/>
  <c r="J608" i="6"/>
  <c r="K608" i="6" s="1"/>
  <c r="AM605" i="6"/>
  <c r="AR606" i="6" s="1"/>
  <c r="N607" i="6"/>
  <c r="AB607" i="6" s="1"/>
  <c r="T607" i="6"/>
  <c r="AE607" i="6" s="1"/>
  <c r="V607" i="6"/>
  <c r="W607" i="6" s="1"/>
  <c r="AD607" i="6" s="1"/>
  <c r="J607" i="6"/>
  <c r="K607" i="6" s="1"/>
  <c r="AM604" i="6"/>
  <c r="AR605" i="6" s="1"/>
  <c r="N606" i="6"/>
  <c r="AB606" i="6" s="1"/>
  <c r="T606" i="6"/>
  <c r="AE606" i="6" s="1"/>
  <c r="V606" i="6"/>
  <c r="J606" i="6"/>
  <c r="K606" i="6" s="1"/>
  <c r="AM603" i="6"/>
  <c r="AR604" i="6" s="1"/>
  <c r="N605" i="6"/>
  <c r="O605" i="6" s="1"/>
  <c r="P605" i="6" s="1"/>
  <c r="T605" i="6"/>
  <c r="AE605" i="6" s="1"/>
  <c r="V605" i="6"/>
  <c r="W605" i="6" s="1"/>
  <c r="J605" i="6"/>
  <c r="K605" i="6"/>
  <c r="AM602" i="6"/>
  <c r="AR603" i="6" s="1"/>
  <c r="N604" i="6"/>
  <c r="AB604" i="6" s="1"/>
  <c r="T604" i="6"/>
  <c r="AE604" i="6" s="1"/>
  <c r="V604" i="6"/>
  <c r="J604" i="6"/>
  <c r="K604" i="6" s="1"/>
  <c r="AM601" i="6"/>
  <c r="AR602" i="6" s="1"/>
  <c r="N603" i="6"/>
  <c r="T603" i="6"/>
  <c r="AE603" i="6" s="1"/>
  <c r="V603" i="6"/>
  <c r="W603" i="6" s="1"/>
  <c r="J603" i="6"/>
  <c r="K603" i="6" s="1"/>
  <c r="AM600" i="6"/>
  <c r="AR601" i="6" s="1"/>
  <c r="N602" i="6"/>
  <c r="AB602" i="6" s="1"/>
  <c r="T602" i="6"/>
  <c r="AE602" i="6" s="1"/>
  <c r="V602" i="6"/>
  <c r="J602" i="6"/>
  <c r="K602" i="6"/>
  <c r="AM599" i="6"/>
  <c r="AR600" i="6" s="1"/>
  <c r="N601" i="6"/>
  <c r="T601" i="6"/>
  <c r="AE601" i="6" s="1"/>
  <c r="V601" i="6"/>
  <c r="W601" i="6" s="1"/>
  <c r="J601" i="6"/>
  <c r="K601" i="6" s="1"/>
  <c r="AM598" i="6"/>
  <c r="AR599" i="6" s="1"/>
  <c r="N600" i="6"/>
  <c r="AB600" i="6" s="1"/>
  <c r="T600" i="6"/>
  <c r="AE600" i="6" s="1"/>
  <c r="V600" i="6"/>
  <c r="J600" i="6"/>
  <c r="K600" i="6" s="1"/>
  <c r="AM597" i="6"/>
  <c r="AR598" i="6" s="1"/>
  <c r="N599" i="6"/>
  <c r="AB599" i="6" s="1"/>
  <c r="T599" i="6"/>
  <c r="AE599" i="6" s="1"/>
  <c r="V599" i="6"/>
  <c r="W599" i="6" s="1"/>
  <c r="J599" i="6"/>
  <c r="K599" i="6" s="1"/>
  <c r="AM596" i="6"/>
  <c r="AR597" i="6" s="1"/>
  <c r="N598" i="6"/>
  <c r="AB598" i="6" s="1"/>
  <c r="T598" i="6"/>
  <c r="AE598" i="6" s="1"/>
  <c r="V598" i="6"/>
  <c r="J598" i="6"/>
  <c r="K598" i="6" s="1"/>
  <c r="AM595" i="6"/>
  <c r="AR596" i="6" s="1"/>
  <c r="N597" i="6"/>
  <c r="T597" i="6"/>
  <c r="AE597" i="6" s="1"/>
  <c r="V597" i="6"/>
  <c r="W597" i="6" s="1"/>
  <c r="J597" i="6"/>
  <c r="K597" i="6" s="1"/>
  <c r="AM594" i="6"/>
  <c r="AR595" i="6" s="1"/>
  <c r="N596" i="6"/>
  <c r="AB596" i="6" s="1"/>
  <c r="T596" i="6"/>
  <c r="AE596" i="6" s="1"/>
  <c r="V596" i="6"/>
  <c r="W596" i="6" s="1"/>
  <c r="J596" i="6"/>
  <c r="K596" i="6" s="1"/>
  <c r="AM593" i="6"/>
  <c r="AR594" i="6" s="1"/>
  <c r="N595" i="6"/>
  <c r="O595" i="6" s="1"/>
  <c r="P595" i="6" s="1"/>
  <c r="T595" i="6"/>
  <c r="AE595" i="6" s="1"/>
  <c r="V595" i="6"/>
  <c r="W595" i="6" s="1"/>
  <c r="J595" i="6"/>
  <c r="K595" i="6" s="1"/>
  <c r="AM592" i="6"/>
  <c r="AR593" i="6" s="1"/>
  <c r="N594" i="6"/>
  <c r="AB594" i="6" s="1"/>
  <c r="T594" i="6"/>
  <c r="AE594" i="6" s="1"/>
  <c r="V594" i="6"/>
  <c r="J594" i="6"/>
  <c r="K594" i="6" s="1"/>
  <c r="AM591" i="6"/>
  <c r="AR592" i="6" s="1"/>
  <c r="N593" i="6"/>
  <c r="AB593" i="6" s="1"/>
  <c r="T593" i="6"/>
  <c r="AE593" i="6" s="1"/>
  <c r="V593" i="6"/>
  <c r="W593" i="6" s="1"/>
  <c r="J593" i="6"/>
  <c r="K593" i="6" s="1"/>
  <c r="AM590" i="6"/>
  <c r="AR591" i="6" s="1"/>
  <c r="N592" i="6"/>
  <c r="AB592" i="6" s="1"/>
  <c r="T592" i="6"/>
  <c r="AE592" i="6" s="1"/>
  <c r="V592" i="6"/>
  <c r="J592" i="6"/>
  <c r="K592" i="6" s="1"/>
  <c r="AM589" i="6"/>
  <c r="AR590" i="6" s="1"/>
  <c r="N591" i="6"/>
  <c r="O591" i="6" s="1"/>
  <c r="P591" i="6" s="1"/>
  <c r="T591" i="6"/>
  <c r="AE591" i="6" s="1"/>
  <c r="V591" i="6"/>
  <c r="W591" i="6" s="1"/>
  <c r="AD591" i="6" s="1"/>
  <c r="J591" i="6"/>
  <c r="K591" i="6" s="1"/>
  <c r="AM588" i="6"/>
  <c r="AR589" i="6" s="1"/>
  <c r="N590" i="6"/>
  <c r="AB590" i="6" s="1"/>
  <c r="T590" i="6"/>
  <c r="AE590" i="6" s="1"/>
  <c r="V590" i="6"/>
  <c r="X590" i="6" s="1"/>
  <c r="J590" i="6"/>
  <c r="K590" i="6" s="1"/>
  <c r="AM587" i="6"/>
  <c r="AR588" i="6" s="1"/>
  <c r="N589" i="6"/>
  <c r="T589" i="6"/>
  <c r="AE589" i="6" s="1"/>
  <c r="V589" i="6"/>
  <c r="W589" i="6" s="1"/>
  <c r="J589" i="6"/>
  <c r="K589" i="6" s="1"/>
  <c r="AM586" i="6"/>
  <c r="AR587" i="6" s="1"/>
  <c r="N588" i="6"/>
  <c r="AB588" i="6" s="1"/>
  <c r="T588" i="6"/>
  <c r="AE588" i="6" s="1"/>
  <c r="V588" i="6"/>
  <c r="O588" i="6"/>
  <c r="P588" i="6" s="1"/>
  <c r="J588" i="6"/>
  <c r="K588" i="6" s="1"/>
  <c r="AM585" i="6"/>
  <c r="AR586" i="6" s="1"/>
  <c r="N587" i="6"/>
  <c r="T587" i="6"/>
  <c r="AE587" i="6" s="1"/>
  <c r="V587" i="6"/>
  <c r="W587" i="6" s="1"/>
  <c r="J587" i="6"/>
  <c r="K587" i="6" s="1"/>
  <c r="AM584" i="6"/>
  <c r="AR585" i="6" s="1"/>
  <c r="N586" i="6"/>
  <c r="AB586" i="6" s="1"/>
  <c r="T586" i="6"/>
  <c r="AE586" i="6" s="1"/>
  <c r="V586" i="6"/>
  <c r="W586" i="6" s="1"/>
  <c r="J586" i="6"/>
  <c r="K586" i="6"/>
  <c r="AM583" i="6"/>
  <c r="AR584" i="6" s="1"/>
  <c r="N585" i="6"/>
  <c r="T585" i="6"/>
  <c r="AE585" i="6" s="1"/>
  <c r="V585" i="6"/>
  <c r="W585" i="6" s="1"/>
  <c r="J585" i="6"/>
  <c r="K585" i="6" s="1"/>
  <c r="AM582" i="6"/>
  <c r="AR583" i="6" s="1"/>
  <c r="N584" i="6"/>
  <c r="AB584" i="6" s="1"/>
  <c r="T584" i="6"/>
  <c r="AE584" i="6" s="1"/>
  <c r="V584" i="6"/>
  <c r="X584" i="6" s="1"/>
  <c r="J584" i="6"/>
  <c r="K584" i="6" s="1"/>
  <c r="AM581" i="6"/>
  <c r="AR582" i="6" s="1"/>
  <c r="N583" i="6"/>
  <c r="O583" i="6" s="1"/>
  <c r="P583" i="6" s="1"/>
  <c r="T583" i="6"/>
  <c r="AE583" i="6" s="1"/>
  <c r="V583" i="6"/>
  <c r="W583" i="6" s="1"/>
  <c r="J583" i="6"/>
  <c r="K583" i="6" s="1"/>
  <c r="AM580" i="6"/>
  <c r="AR581" i="6" s="1"/>
  <c r="N582" i="6"/>
  <c r="AB582" i="6" s="1"/>
  <c r="T582" i="6"/>
  <c r="AE582" i="6" s="1"/>
  <c r="V582" i="6"/>
  <c r="W582" i="6" s="1"/>
  <c r="AD582" i="6" s="1"/>
  <c r="J582" i="6"/>
  <c r="K582" i="6" s="1"/>
  <c r="AM579" i="6"/>
  <c r="AR580" i="6" s="1"/>
  <c r="N581" i="6"/>
  <c r="T581" i="6"/>
  <c r="AE581" i="6" s="1"/>
  <c r="V581" i="6"/>
  <c r="W581" i="6" s="1"/>
  <c r="J581" i="6"/>
  <c r="K581" i="6" s="1"/>
  <c r="AM578" i="6"/>
  <c r="AR579" i="6" s="1"/>
  <c r="N580" i="6"/>
  <c r="AB580" i="6" s="1"/>
  <c r="T580" i="6"/>
  <c r="AE580" i="6" s="1"/>
  <c r="V580" i="6"/>
  <c r="J580" i="6"/>
  <c r="K580" i="6" s="1"/>
  <c r="AM577" i="6"/>
  <c r="AR578" i="6" s="1"/>
  <c r="N579" i="6"/>
  <c r="AB579" i="6" s="1"/>
  <c r="T579" i="6"/>
  <c r="AE579" i="6" s="1"/>
  <c r="V579" i="6"/>
  <c r="W579" i="6" s="1"/>
  <c r="J579" i="6"/>
  <c r="K579" i="6" s="1"/>
  <c r="AM576" i="6"/>
  <c r="AR577" i="6" s="1"/>
  <c r="N578" i="6"/>
  <c r="AB578" i="6" s="1"/>
  <c r="T578" i="6"/>
  <c r="AE578" i="6" s="1"/>
  <c r="V578" i="6"/>
  <c r="J578" i="6"/>
  <c r="K578" i="6" s="1"/>
  <c r="AM575" i="6"/>
  <c r="AR576" i="6" s="1"/>
  <c r="N577" i="6"/>
  <c r="T577" i="6"/>
  <c r="AE577" i="6" s="1"/>
  <c r="V577" i="6"/>
  <c r="W577" i="6" s="1"/>
  <c r="J577" i="6"/>
  <c r="K577" i="6" s="1"/>
  <c r="AM574" i="6"/>
  <c r="AR575" i="6" s="1"/>
  <c r="N576" i="6"/>
  <c r="AB576" i="6" s="1"/>
  <c r="T576" i="6"/>
  <c r="AE576" i="6" s="1"/>
  <c r="V576" i="6"/>
  <c r="J576" i="6"/>
  <c r="K576" i="6" s="1"/>
  <c r="AM573" i="6"/>
  <c r="AR574" i="6" s="1"/>
  <c r="N575" i="6"/>
  <c r="AB575" i="6" s="1"/>
  <c r="T575" i="6"/>
  <c r="AE575" i="6" s="1"/>
  <c r="V575" i="6"/>
  <c r="W575" i="6" s="1"/>
  <c r="AD575" i="6" s="1"/>
  <c r="J575" i="6"/>
  <c r="K575" i="6" s="1"/>
  <c r="AM572" i="6"/>
  <c r="AR573" i="6" s="1"/>
  <c r="N574" i="6"/>
  <c r="AB574" i="6" s="1"/>
  <c r="T574" i="6"/>
  <c r="AE574" i="6" s="1"/>
  <c r="V574" i="6"/>
  <c r="J574" i="6"/>
  <c r="K574" i="6" s="1"/>
  <c r="AM571" i="6"/>
  <c r="AR572" i="6" s="1"/>
  <c r="N573" i="6"/>
  <c r="AB573" i="6" s="1"/>
  <c r="T573" i="6"/>
  <c r="AE573" i="6" s="1"/>
  <c r="V573" i="6"/>
  <c r="W573" i="6" s="1"/>
  <c r="J573" i="6"/>
  <c r="K573" i="6"/>
  <c r="AM570" i="6"/>
  <c r="AR571" i="6" s="1"/>
  <c r="N572" i="6"/>
  <c r="AB572" i="6" s="1"/>
  <c r="T572" i="6"/>
  <c r="AE572" i="6" s="1"/>
  <c r="V572" i="6"/>
  <c r="J572" i="6"/>
  <c r="K572" i="6" s="1"/>
  <c r="AM569" i="6"/>
  <c r="AR570" i="6" s="1"/>
  <c r="N571" i="6"/>
  <c r="T571" i="6"/>
  <c r="AE571" i="6" s="1"/>
  <c r="V571" i="6"/>
  <c r="X571" i="6" s="1"/>
  <c r="J571" i="6"/>
  <c r="K571" i="6" s="1"/>
  <c r="AM568" i="6"/>
  <c r="AR569" i="6" s="1"/>
  <c r="N570" i="6"/>
  <c r="AB570" i="6" s="1"/>
  <c r="T570" i="6"/>
  <c r="AE570" i="6" s="1"/>
  <c r="V570" i="6"/>
  <c r="J570" i="6"/>
  <c r="K570" i="6"/>
  <c r="AM567" i="6"/>
  <c r="AR568" i="6" s="1"/>
  <c r="N569" i="6"/>
  <c r="T569" i="6"/>
  <c r="AE569" i="6" s="1"/>
  <c r="V569" i="6"/>
  <c r="W569" i="6" s="1"/>
  <c r="J569" i="6"/>
  <c r="K569" i="6" s="1"/>
  <c r="AM566" i="6"/>
  <c r="AR567" i="6" s="1"/>
  <c r="N568" i="6"/>
  <c r="AB568" i="6" s="1"/>
  <c r="T568" i="6"/>
  <c r="AE568" i="6" s="1"/>
  <c r="V568" i="6"/>
  <c r="W568" i="6" s="1"/>
  <c r="J568" i="6"/>
  <c r="K568" i="6" s="1"/>
  <c r="AM565" i="6"/>
  <c r="AR566" i="6" s="1"/>
  <c r="N567" i="6"/>
  <c r="AB567" i="6" s="1"/>
  <c r="T567" i="6"/>
  <c r="AE567" i="6" s="1"/>
  <c r="V567" i="6"/>
  <c r="X567" i="6" s="1"/>
  <c r="J567" i="6"/>
  <c r="K567" i="6" s="1"/>
  <c r="AM564" i="6"/>
  <c r="AR565" i="6" s="1"/>
  <c r="N566" i="6"/>
  <c r="AB566" i="6" s="1"/>
  <c r="T566" i="6"/>
  <c r="AE566" i="6" s="1"/>
  <c r="V566" i="6"/>
  <c r="J566" i="6"/>
  <c r="K566" i="6" s="1"/>
  <c r="AM563" i="6"/>
  <c r="AR564" i="6" s="1"/>
  <c r="N565" i="6"/>
  <c r="T565" i="6"/>
  <c r="AE565" i="6" s="1"/>
  <c r="V565" i="6"/>
  <c r="W565" i="6" s="1"/>
  <c r="J565" i="6"/>
  <c r="K565" i="6" s="1"/>
  <c r="AM562" i="6"/>
  <c r="AR563" i="6" s="1"/>
  <c r="N564" i="6"/>
  <c r="AB564" i="6" s="1"/>
  <c r="T564" i="6"/>
  <c r="AE564" i="6" s="1"/>
  <c r="V564" i="6"/>
  <c r="W564" i="6" s="1"/>
  <c r="J564" i="6"/>
  <c r="K564" i="6" s="1"/>
  <c r="AM561" i="6"/>
  <c r="AR562" i="6" s="1"/>
  <c r="N563" i="6"/>
  <c r="AB563" i="6" s="1"/>
  <c r="T563" i="6"/>
  <c r="AE563" i="6" s="1"/>
  <c r="V563" i="6"/>
  <c r="W563" i="6" s="1"/>
  <c r="J563" i="6"/>
  <c r="K563" i="6" s="1"/>
  <c r="AM560" i="6"/>
  <c r="AR561" i="6" s="1"/>
  <c r="N562" i="6"/>
  <c r="T562" i="6"/>
  <c r="AE562" i="6" s="1"/>
  <c r="V562" i="6"/>
  <c r="X562" i="6" s="1"/>
  <c r="J562" i="6"/>
  <c r="K562" i="6" s="1"/>
  <c r="AM559" i="6"/>
  <c r="AR560" i="6" s="1"/>
  <c r="N561" i="6"/>
  <c r="T561" i="6"/>
  <c r="AE561" i="6" s="1"/>
  <c r="V561" i="6"/>
  <c r="X561" i="6" s="1"/>
  <c r="J561" i="6"/>
  <c r="K561" i="6" s="1"/>
  <c r="AM558" i="6"/>
  <c r="AR559" i="6" s="1"/>
  <c r="N560" i="6"/>
  <c r="AB560" i="6" s="1"/>
  <c r="T560" i="6"/>
  <c r="AE560" i="6" s="1"/>
  <c r="V560" i="6"/>
  <c r="W560" i="6" s="1"/>
  <c r="J560" i="6"/>
  <c r="K560" i="6" s="1"/>
  <c r="AM557" i="6"/>
  <c r="AR558" i="6" s="1"/>
  <c r="N559" i="6"/>
  <c r="AB559" i="6" s="1"/>
  <c r="T559" i="6"/>
  <c r="AE559" i="6" s="1"/>
  <c r="V559" i="6"/>
  <c r="W559" i="6" s="1"/>
  <c r="J559" i="6"/>
  <c r="K559" i="6" s="1"/>
  <c r="AM556" i="6"/>
  <c r="AR557" i="6" s="1"/>
  <c r="N558" i="6"/>
  <c r="T558" i="6"/>
  <c r="AE558" i="6" s="1"/>
  <c r="V558" i="6"/>
  <c r="J558" i="6"/>
  <c r="K558" i="6" s="1"/>
  <c r="AM555" i="6"/>
  <c r="AR556" i="6" s="1"/>
  <c r="N557" i="6"/>
  <c r="T557" i="6"/>
  <c r="AE557" i="6" s="1"/>
  <c r="V557" i="6"/>
  <c r="X557" i="6" s="1"/>
  <c r="J557" i="6"/>
  <c r="K557" i="6" s="1"/>
  <c r="AM554" i="6"/>
  <c r="AR555" i="6" s="1"/>
  <c r="N556" i="6"/>
  <c r="AB556" i="6" s="1"/>
  <c r="T556" i="6"/>
  <c r="AE556" i="6" s="1"/>
  <c r="V556" i="6"/>
  <c r="W556" i="6" s="1"/>
  <c r="J556" i="6"/>
  <c r="K556" i="6" s="1"/>
  <c r="AM553" i="6"/>
  <c r="AR554" i="6" s="1"/>
  <c r="N555" i="6"/>
  <c r="O555" i="6" s="1"/>
  <c r="P555" i="6" s="1"/>
  <c r="T555" i="6"/>
  <c r="AE555" i="6" s="1"/>
  <c r="V555" i="6"/>
  <c r="W555" i="6" s="1"/>
  <c r="J555" i="6"/>
  <c r="K555" i="6" s="1"/>
  <c r="AM552" i="6"/>
  <c r="AR553" i="6" s="1"/>
  <c r="N554" i="6"/>
  <c r="T554" i="6"/>
  <c r="AE554" i="6" s="1"/>
  <c r="V554" i="6"/>
  <c r="J554" i="6"/>
  <c r="K554" i="6" s="1"/>
  <c r="AM551" i="6"/>
  <c r="AR552" i="6" s="1"/>
  <c r="N553" i="6"/>
  <c r="AB553" i="6" s="1"/>
  <c r="T553" i="6"/>
  <c r="AE553" i="6" s="1"/>
  <c r="V553" i="6"/>
  <c r="W553" i="6" s="1"/>
  <c r="AD553" i="6" s="1"/>
  <c r="J553" i="6"/>
  <c r="K553" i="6" s="1"/>
  <c r="AM550" i="6"/>
  <c r="AR551" i="6"/>
  <c r="N552" i="6"/>
  <c r="AB552" i="6" s="1"/>
  <c r="T552" i="6"/>
  <c r="AE552" i="6" s="1"/>
  <c r="V552" i="6"/>
  <c r="W552" i="6" s="1"/>
  <c r="AD552" i="6" s="1"/>
  <c r="J552" i="6"/>
  <c r="K552" i="6" s="1"/>
  <c r="AM549" i="6"/>
  <c r="AR550" i="6" s="1"/>
  <c r="N551" i="6"/>
  <c r="T551" i="6"/>
  <c r="AE551" i="6" s="1"/>
  <c r="V551" i="6"/>
  <c r="W551" i="6" s="1"/>
  <c r="J551" i="6"/>
  <c r="K551" i="6" s="1"/>
  <c r="AM548" i="6"/>
  <c r="AR549" i="6" s="1"/>
  <c r="N550" i="6"/>
  <c r="T550" i="6"/>
  <c r="AE550" i="6" s="1"/>
  <c r="V550" i="6"/>
  <c r="W550" i="6" s="1"/>
  <c r="AD550" i="6" s="1"/>
  <c r="J550" i="6"/>
  <c r="K550" i="6" s="1"/>
  <c r="AM547" i="6"/>
  <c r="AR548" i="6" s="1"/>
  <c r="N549" i="6"/>
  <c r="T549" i="6"/>
  <c r="AE549" i="6" s="1"/>
  <c r="V549" i="6"/>
  <c r="J549" i="6"/>
  <c r="K549" i="6" s="1"/>
  <c r="AM546" i="6"/>
  <c r="AR547" i="6" s="1"/>
  <c r="N548" i="6"/>
  <c r="AB548" i="6" s="1"/>
  <c r="T548" i="6"/>
  <c r="AE548" i="6" s="1"/>
  <c r="V548" i="6"/>
  <c r="J548" i="6"/>
  <c r="K548" i="6" s="1"/>
  <c r="AM545" i="6"/>
  <c r="AR546" i="6" s="1"/>
  <c r="N547" i="6"/>
  <c r="T547" i="6"/>
  <c r="AE547" i="6" s="1"/>
  <c r="V547" i="6"/>
  <c r="X547" i="6" s="1"/>
  <c r="J547" i="6"/>
  <c r="K547" i="6" s="1"/>
  <c r="AM544" i="6"/>
  <c r="AR545" i="6" s="1"/>
  <c r="N546" i="6"/>
  <c r="T546" i="6"/>
  <c r="AE546" i="6" s="1"/>
  <c r="V546" i="6"/>
  <c r="W546" i="6" s="1"/>
  <c r="AD546" i="6" s="1"/>
  <c r="J546" i="6"/>
  <c r="K546" i="6" s="1"/>
  <c r="AM543" i="6"/>
  <c r="AR544" i="6" s="1"/>
  <c r="N545" i="6"/>
  <c r="AB545" i="6" s="1"/>
  <c r="T545" i="6"/>
  <c r="AE545" i="6" s="1"/>
  <c r="V545" i="6"/>
  <c r="W545" i="6" s="1"/>
  <c r="J545" i="6"/>
  <c r="K545" i="6" s="1"/>
  <c r="AM542" i="6"/>
  <c r="AR543" i="6" s="1"/>
  <c r="N544" i="6"/>
  <c r="T544" i="6"/>
  <c r="AE544" i="6" s="1"/>
  <c r="V544" i="6"/>
  <c r="J544" i="6"/>
  <c r="K544" i="6" s="1"/>
  <c r="AM541" i="6"/>
  <c r="AR542" i="6" s="1"/>
  <c r="N543" i="6"/>
  <c r="T543" i="6"/>
  <c r="AE543" i="6" s="1"/>
  <c r="V543" i="6"/>
  <c r="J543" i="6"/>
  <c r="K543" i="6" s="1"/>
  <c r="AM540" i="6"/>
  <c r="AR541" i="6" s="1"/>
  <c r="N542" i="6"/>
  <c r="T542" i="6"/>
  <c r="AE542" i="6" s="1"/>
  <c r="V542" i="6"/>
  <c r="J542" i="6"/>
  <c r="K542" i="6" s="1"/>
  <c r="AM539" i="6"/>
  <c r="AR540" i="6" s="1"/>
  <c r="N541" i="6"/>
  <c r="O541" i="6" s="1"/>
  <c r="P541" i="6" s="1"/>
  <c r="T541" i="6"/>
  <c r="AE541" i="6" s="1"/>
  <c r="V541" i="6"/>
  <c r="W541" i="6" s="1"/>
  <c r="AD541" i="6" s="1"/>
  <c r="J541" i="6"/>
  <c r="K541" i="6" s="1"/>
  <c r="AM538" i="6"/>
  <c r="AR539" i="6" s="1"/>
  <c r="N540" i="6"/>
  <c r="T540" i="6"/>
  <c r="AE540" i="6" s="1"/>
  <c r="V540" i="6"/>
  <c r="W540" i="6" s="1"/>
  <c r="J540" i="6"/>
  <c r="K540" i="6" s="1"/>
  <c r="AM537" i="6"/>
  <c r="AR538" i="6" s="1"/>
  <c r="N539" i="6"/>
  <c r="T539" i="6"/>
  <c r="AE539" i="6" s="1"/>
  <c r="V539" i="6"/>
  <c r="J539" i="6"/>
  <c r="K539" i="6" s="1"/>
  <c r="AM536" i="6"/>
  <c r="AR537" i="6" s="1"/>
  <c r="N538" i="6"/>
  <c r="T538" i="6"/>
  <c r="AE538" i="6" s="1"/>
  <c r="V538" i="6"/>
  <c r="W538" i="6" s="1"/>
  <c r="J538" i="6"/>
  <c r="K538" i="6" s="1"/>
  <c r="AM535" i="6"/>
  <c r="AR536" i="6" s="1"/>
  <c r="N537" i="6"/>
  <c r="AB537" i="6" s="1"/>
  <c r="T537" i="6"/>
  <c r="AE537" i="6" s="1"/>
  <c r="V537" i="6"/>
  <c r="W537" i="6" s="1"/>
  <c r="J537" i="6"/>
  <c r="K537" i="6" s="1"/>
  <c r="AM534" i="6"/>
  <c r="AR535" i="6" s="1"/>
  <c r="N536" i="6"/>
  <c r="O536" i="6" s="1"/>
  <c r="P536" i="6" s="1"/>
  <c r="T536" i="6"/>
  <c r="AE536" i="6" s="1"/>
  <c r="V536" i="6"/>
  <c r="J536" i="6"/>
  <c r="K536" i="6" s="1"/>
  <c r="AM533" i="6"/>
  <c r="AR534" i="6" s="1"/>
  <c r="N535" i="6"/>
  <c r="T535" i="6"/>
  <c r="AE535" i="6" s="1"/>
  <c r="V535" i="6"/>
  <c r="J535" i="6"/>
  <c r="K535" i="6" s="1"/>
  <c r="AM532" i="6"/>
  <c r="AR533" i="6" s="1"/>
  <c r="N534" i="6"/>
  <c r="T534" i="6"/>
  <c r="AE534" i="6" s="1"/>
  <c r="V534" i="6"/>
  <c r="X534" i="6" s="1"/>
  <c r="J534" i="6"/>
  <c r="K534" i="6" s="1"/>
  <c r="AM531" i="6"/>
  <c r="AR532" i="6" s="1"/>
  <c r="N533" i="6"/>
  <c r="AB533" i="6" s="1"/>
  <c r="T533" i="6"/>
  <c r="AE533" i="6" s="1"/>
  <c r="AG533" i="6" s="1"/>
  <c r="V533" i="6"/>
  <c r="W533" i="6" s="1"/>
  <c r="J533" i="6"/>
  <c r="K533" i="6" s="1"/>
  <c r="AM530" i="6"/>
  <c r="AR531" i="6" s="1"/>
  <c r="N532" i="6"/>
  <c r="AB532" i="6" s="1"/>
  <c r="T532" i="6"/>
  <c r="AE532" i="6" s="1"/>
  <c r="AG532" i="6" s="1"/>
  <c r="V532" i="6"/>
  <c r="J532" i="6"/>
  <c r="K532" i="6" s="1"/>
  <c r="AM529" i="6"/>
  <c r="AR530" i="6" s="1"/>
  <c r="N531" i="6"/>
  <c r="T531" i="6"/>
  <c r="AE531" i="6" s="1"/>
  <c r="V531" i="6"/>
  <c r="J531" i="6"/>
  <c r="K531" i="6" s="1"/>
  <c r="AM528" i="6"/>
  <c r="AR529" i="6" s="1"/>
  <c r="N530" i="6"/>
  <c r="T530" i="6"/>
  <c r="AE530" i="6" s="1"/>
  <c r="AG530" i="6" s="1"/>
  <c r="V530" i="6"/>
  <c r="W530" i="6" s="1"/>
  <c r="J530" i="6"/>
  <c r="K530" i="6" s="1"/>
  <c r="AR528" i="6"/>
  <c r="N529" i="6"/>
  <c r="AB529" i="6" s="1"/>
  <c r="T529" i="6"/>
  <c r="AE529" i="6" s="1"/>
  <c r="V529" i="6"/>
  <c r="J529" i="6"/>
  <c r="K529" i="6" s="1"/>
  <c r="AN528" i="6"/>
  <c r="N528" i="6"/>
  <c r="AB528" i="6" s="1"/>
  <c r="T528" i="6"/>
  <c r="AE528" i="6" s="1"/>
  <c r="AG528" i="6" s="1"/>
  <c r="V528" i="6"/>
  <c r="W528" i="6" s="1"/>
  <c r="J528" i="6"/>
  <c r="K528" i="6" s="1"/>
  <c r="N8" i="6"/>
  <c r="O8" i="6" s="1"/>
  <c r="P8" i="6" s="1"/>
  <c r="T8" i="6"/>
  <c r="AE8" i="6" s="1"/>
  <c r="AG8" i="6" s="1"/>
  <c r="N7" i="6"/>
  <c r="O7" i="6" s="1"/>
  <c r="P7" i="6" s="1"/>
  <c r="AE7" i="6"/>
  <c r="AG7" i="6" s="1"/>
  <c r="AN7" i="6"/>
  <c r="V8" i="6"/>
  <c r="J8" i="6"/>
  <c r="K8" i="6" s="1"/>
  <c r="J7" i="6"/>
  <c r="K7" i="6" s="1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B802" i="6"/>
  <c r="P802" i="6"/>
  <c r="O803" i="6"/>
  <c r="P803" i="6" s="1"/>
  <c r="AB804" i="6"/>
  <c r="P804" i="6"/>
  <c r="O805" i="6"/>
  <c r="P805" i="6" s="1"/>
  <c r="AB806" i="6"/>
  <c r="P806" i="6"/>
  <c r="O807" i="6"/>
  <c r="P807" i="6" s="1"/>
  <c r="AB808" i="6"/>
  <c r="P808" i="6"/>
  <c r="X551" i="6"/>
  <c r="X555" i="6"/>
  <c r="X563" i="6"/>
  <c r="X575" i="6"/>
  <c r="X581" i="6"/>
  <c r="X583" i="6"/>
  <c r="X591" i="6"/>
  <c r="X599" i="6"/>
  <c r="X601" i="6"/>
  <c r="X607" i="6"/>
  <c r="X612" i="6"/>
  <c r="X614" i="6"/>
  <c r="X617" i="6"/>
  <c r="X621" i="6"/>
  <c r="X622" i="6"/>
  <c r="X623" i="6"/>
  <c r="X630" i="6"/>
  <c r="X633" i="6"/>
  <c r="X635" i="6"/>
  <c r="X636" i="6"/>
  <c r="X644" i="6"/>
  <c r="X645" i="6"/>
  <c r="X647" i="6"/>
  <c r="X651" i="6"/>
  <c r="X652" i="6"/>
  <c r="X653" i="6"/>
  <c r="X657" i="6"/>
  <c r="X658" i="6"/>
  <c r="X659" i="6"/>
  <c r="X661" i="6"/>
  <c r="X663" i="6"/>
  <c r="X669" i="6"/>
  <c r="X671" i="6"/>
  <c r="X672" i="6"/>
  <c r="X674" i="6"/>
  <c r="X675" i="6"/>
  <c r="X676" i="6"/>
  <c r="X679" i="6"/>
  <c r="X680" i="6"/>
  <c r="X681" i="6"/>
  <c r="X682" i="6"/>
  <c r="X685" i="6"/>
  <c r="X687" i="6"/>
  <c r="X688" i="6"/>
  <c r="X692" i="6"/>
  <c r="X693" i="6"/>
  <c r="X694" i="6"/>
  <c r="X695" i="6"/>
  <c r="X696" i="6"/>
  <c r="X698" i="6"/>
  <c r="X700" i="6"/>
  <c r="X701" i="6"/>
  <c r="X702" i="6"/>
  <c r="X703" i="6"/>
  <c r="X704" i="6"/>
  <c r="X707" i="6"/>
  <c r="X709" i="6"/>
  <c r="X713" i="6"/>
  <c r="X715" i="6"/>
  <c r="X717" i="6"/>
  <c r="X718" i="6"/>
  <c r="X719" i="6"/>
  <c r="X721" i="6"/>
  <c r="X723" i="6"/>
  <c r="X724" i="6"/>
  <c r="X726" i="6"/>
  <c r="X728" i="6"/>
  <c r="X729" i="6"/>
  <c r="X730" i="6"/>
  <c r="X731" i="6"/>
  <c r="X732" i="6"/>
  <c r="X734" i="6"/>
  <c r="X736" i="6"/>
  <c r="X737" i="6"/>
  <c r="X739" i="6"/>
  <c r="X740" i="6"/>
  <c r="X741" i="6"/>
  <c r="X743" i="6"/>
  <c r="X744" i="6"/>
  <c r="X745" i="6"/>
  <c r="X746" i="6"/>
  <c r="X747" i="6"/>
  <c r="X748" i="6"/>
  <c r="X749" i="6"/>
  <c r="X751" i="6"/>
  <c r="X752" i="6"/>
  <c r="X753" i="6"/>
  <c r="X756" i="6"/>
  <c r="X757" i="6"/>
  <c r="X758" i="6"/>
  <c r="X759" i="6"/>
  <c r="X760" i="6"/>
  <c r="X762" i="6"/>
  <c r="X764" i="6"/>
  <c r="X765" i="6"/>
  <c r="X766" i="6"/>
  <c r="X767" i="6"/>
  <c r="X768" i="6"/>
  <c r="X771" i="6"/>
  <c r="X773" i="6"/>
  <c r="X775" i="6"/>
  <c r="X777" i="6"/>
  <c r="X779" i="6"/>
  <c r="X781" i="6"/>
  <c r="X782" i="6"/>
  <c r="X783" i="6"/>
  <c r="X785" i="6"/>
  <c r="X787" i="6"/>
  <c r="X788" i="6"/>
  <c r="X790" i="6"/>
  <c r="X792" i="6"/>
  <c r="X793" i="6"/>
  <c r="X794" i="6"/>
  <c r="X795" i="6"/>
  <c r="X796" i="6"/>
  <c r="X798" i="6"/>
  <c r="X800" i="6"/>
  <c r="X801" i="6"/>
  <c r="AB16" i="6"/>
  <c r="AB20" i="6"/>
  <c r="O810" i="6"/>
  <c r="P810" i="6" s="1"/>
  <c r="O812" i="6"/>
  <c r="P812" i="6" s="1"/>
  <c r="O814" i="6"/>
  <c r="P814" i="6" s="1"/>
  <c r="X9" i="6"/>
  <c r="X10" i="6"/>
  <c r="X11" i="6"/>
  <c r="X12" i="6"/>
  <c r="X13" i="6"/>
  <c r="X15" i="6"/>
  <c r="X18" i="6"/>
  <c r="X19" i="6"/>
  <c r="X20" i="6"/>
  <c r="AB9" i="9"/>
  <c r="AB13" i="9"/>
  <c r="AB15" i="9"/>
  <c r="AB17" i="9"/>
  <c r="AB19" i="9"/>
  <c r="AB21" i="9"/>
  <c r="AB23" i="9"/>
  <c r="AB25" i="9"/>
  <c r="AB31" i="9"/>
  <c r="AB33" i="9"/>
  <c r="AB35" i="9"/>
  <c r="AB37" i="9"/>
  <c r="AB41" i="9"/>
  <c r="AB43" i="9"/>
  <c r="AB45" i="9"/>
  <c r="AB47" i="9"/>
  <c r="AB49" i="9"/>
  <c r="AB53" i="9"/>
  <c r="AB55" i="9"/>
  <c r="AB57" i="9"/>
  <c r="AB59" i="9"/>
  <c r="AB61" i="9"/>
  <c r="AB67" i="9"/>
  <c r="AB69" i="9"/>
  <c r="AB71" i="9"/>
  <c r="AB73" i="9"/>
  <c r="AB74" i="9"/>
  <c r="AB76" i="9"/>
  <c r="AB80" i="9"/>
  <c r="AB82" i="9"/>
  <c r="X9" i="9"/>
  <c r="X13" i="9"/>
  <c r="X15" i="9"/>
  <c r="X17" i="9"/>
  <c r="X19" i="9"/>
  <c r="X21" i="9"/>
  <c r="X23" i="9"/>
  <c r="X25" i="9"/>
  <c r="X27" i="9"/>
  <c r="X29" i="9"/>
  <c r="X31" i="9"/>
  <c r="X33" i="9"/>
  <c r="X35" i="9"/>
  <c r="X37" i="9"/>
  <c r="X39" i="9"/>
  <c r="X41" i="9"/>
  <c r="X43" i="9"/>
  <c r="X45" i="9"/>
  <c r="X47" i="9"/>
  <c r="X49" i="9"/>
  <c r="X51" i="9"/>
  <c r="X53" i="9"/>
  <c r="X55" i="9"/>
  <c r="X57" i="9"/>
  <c r="X59" i="9"/>
  <c r="X61" i="9"/>
  <c r="X63" i="9"/>
  <c r="X65" i="9"/>
  <c r="X67" i="9"/>
  <c r="X69" i="9"/>
  <c r="X71" i="9"/>
  <c r="X73" i="9"/>
  <c r="X75" i="9"/>
  <c r="X77" i="9"/>
  <c r="X79" i="9"/>
  <c r="X81" i="9"/>
  <c r="W8" i="9"/>
  <c r="AD8" i="9" s="1"/>
  <c r="W10" i="9"/>
  <c r="AD10" i="9" s="1"/>
  <c r="W12" i="9"/>
  <c r="AD12" i="9" s="1"/>
  <c r="W14" i="9"/>
  <c r="AD14" i="9" s="1"/>
  <c r="W16" i="9"/>
  <c r="AD16" i="9" s="1"/>
  <c r="W18" i="9"/>
  <c r="AD18" i="9" s="1"/>
  <c r="W20" i="9"/>
  <c r="AD20" i="9" s="1"/>
  <c r="W22" i="9"/>
  <c r="AD22" i="9" s="1"/>
  <c r="W24" i="9"/>
  <c r="AD24" i="9" s="1"/>
  <c r="W26" i="9"/>
  <c r="AD26" i="9" s="1"/>
  <c r="W28" i="9"/>
  <c r="AD28" i="9" s="1"/>
  <c r="W30" i="9"/>
  <c r="AD30" i="9" s="1"/>
  <c r="W32" i="9"/>
  <c r="AD32" i="9" s="1"/>
  <c r="W34" i="9"/>
  <c r="AD34" i="9" s="1"/>
  <c r="W36" i="9"/>
  <c r="AD36" i="9" s="1"/>
  <c r="W38" i="9"/>
  <c r="AD38" i="9" s="1"/>
  <c r="W40" i="9"/>
  <c r="AD40" i="9" s="1"/>
  <c r="W42" i="9"/>
  <c r="AD42" i="9" s="1"/>
  <c r="W44" i="9"/>
  <c r="AD44" i="9" s="1"/>
  <c r="W46" i="9"/>
  <c r="AD46" i="9" s="1"/>
  <c r="W48" i="9"/>
  <c r="AD48" i="9" s="1"/>
  <c r="W52" i="9"/>
  <c r="AD52" i="9" s="1"/>
  <c r="W54" i="9"/>
  <c r="AD54" i="9" s="1"/>
  <c r="W56" i="9"/>
  <c r="AD56" i="9" s="1"/>
  <c r="W58" i="9"/>
  <c r="AD58" i="9" s="1"/>
  <c r="W60" i="9"/>
  <c r="AD60" i="9" s="1"/>
  <c r="W62" i="9"/>
  <c r="AD62" i="9" s="1"/>
  <c r="W64" i="9"/>
  <c r="AD64" i="9" s="1"/>
  <c r="W68" i="9"/>
  <c r="AD68" i="9" s="1"/>
  <c r="W70" i="9"/>
  <c r="AD70" i="9" s="1"/>
  <c r="W72" i="9"/>
  <c r="AD72" i="9" s="1"/>
  <c r="W74" i="9"/>
  <c r="AD74" i="9" s="1"/>
  <c r="W76" i="9"/>
  <c r="AD76" i="9" s="1"/>
  <c r="W78" i="9"/>
  <c r="AD78" i="9" s="1"/>
  <c r="W80" i="9"/>
  <c r="W82" i="9"/>
  <c r="AD82" i="9" s="1"/>
  <c r="AI16" i="11"/>
  <c r="J187" i="8"/>
  <c r="K187" i="8" s="1"/>
  <c r="J188" i="8"/>
  <c r="K188" i="8" s="1"/>
  <c r="J189" i="8"/>
  <c r="K189" i="8" s="1"/>
  <c r="J197" i="8"/>
  <c r="K197" i="8" s="1"/>
  <c r="J205" i="8"/>
  <c r="K205" i="8" s="1"/>
  <c r="J213" i="8"/>
  <c r="K213" i="8" s="1"/>
  <c r="T188" i="8"/>
  <c r="T190" i="8"/>
  <c r="T192" i="8"/>
  <c r="T194" i="8"/>
  <c r="T196" i="8"/>
  <c r="T198" i="8"/>
  <c r="T200" i="8"/>
  <c r="T202" i="8"/>
  <c r="T204" i="8"/>
  <c r="T206" i="8"/>
  <c r="T208" i="8"/>
  <c r="T210" i="8"/>
  <c r="T212" i="8"/>
  <c r="T214" i="8"/>
  <c r="AA189" i="8"/>
  <c r="AA197" i="8"/>
  <c r="AA205" i="8"/>
  <c r="AA213" i="8"/>
  <c r="AA217" i="8"/>
  <c r="AA221" i="8"/>
  <c r="AA225" i="8"/>
  <c r="AA229" i="8"/>
  <c r="AA233" i="8"/>
  <c r="AA237" i="8"/>
  <c r="AA241" i="8"/>
  <c r="AA245" i="8"/>
  <c r="AA249" i="8"/>
  <c r="AA253" i="8"/>
  <c r="AA257" i="8"/>
  <c r="AA261" i="8"/>
  <c r="AA265" i="8"/>
  <c r="AA269" i="8"/>
  <c r="T253" i="8"/>
  <c r="O529" i="6"/>
  <c r="P529" i="6" s="1"/>
  <c r="W534" i="6"/>
  <c r="AD534" i="6" s="1"/>
  <c r="W542" i="6"/>
  <c r="X542" i="6"/>
  <c r="X546" i="6"/>
  <c r="W548" i="6"/>
  <c r="X548" i="6"/>
  <c r="X550" i="6"/>
  <c r="W554" i="6"/>
  <c r="AD554" i="6" s="1"/>
  <c r="X554" i="6"/>
  <c r="W558" i="6"/>
  <c r="AD558" i="6" s="1"/>
  <c r="X558" i="6"/>
  <c r="W562" i="6"/>
  <c r="AD562" i="6" s="1"/>
  <c r="W566" i="6"/>
  <c r="AD566" i="6" s="1"/>
  <c r="X566" i="6"/>
  <c r="W570" i="6"/>
  <c r="AD570" i="6" s="1"/>
  <c r="X570" i="6"/>
  <c r="W572" i="6"/>
  <c r="AD572" i="6" s="1"/>
  <c r="X572" i="6"/>
  <c r="W574" i="6"/>
  <c r="X574" i="6"/>
  <c r="W576" i="6"/>
  <c r="X576" i="6"/>
  <c r="W578" i="6"/>
  <c r="X578" i="6"/>
  <c r="W580" i="6"/>
  <c r="X580" i="6"/>
  <c r="W584" i="6"/>
  <c r="AD584" i="6" s="1"/>
  <c r="X586" i="6"/>
  <c r="W588" i="6"/>
  <c r="X588" i="6"/>
  <c r="W590" i="6"/>
  <c r="AD590" i="6" s="1"/>
  <c r="W592" i="6"/>
  <c r="X592" i="6"/>
  <c r="W594" i="6"/>
  <c r="AD594" i="6" s="1"/>
  <c r="X594" i="6"/>
  <c r="W598" i="6"/>
  <c r="AD598" i="6" s="1"/>
  <c r="X598" i="6"/>
  <c r="W600" i="6"/>
  <c r="AD600" i="6" s="1"/>
  <c r="X600" i="6"/>
  <c r="W602" i="6"/>
  <c r="AD602" i="6" s="1"/>
  <c r="X602" i="6"/>
  <c r="W604" i="6"/>
  <c r="AD604" i="6" s="1"/>
  <c r="X604" i="6"/>
  <c r="W606" i="6"/>
  <c r="X606" i="6"/>
  <c r="W608" i="6"/>
  <c r="AD608" i="6" s="1"/>
  <c r="X608" i="6"/>
  <c r="W610" i="6"/>
  <c r="X610" i="6"/>
  <c r="AD673" i="6"/>
  <c r="AD681" i="6"/>
  <c r="AB619" i="6"/>
  <c r="O619" i="6"/>
  <c r="P619" i="6" s="1"/>
  <c r="O623" i="6"/>
  <c r="P623" i="6" s="1"/>
  <c r="AB627" i="6"/>
  <c r="O627" i="6"/>
  <c r="P627" i="6" s="1"/>
  <c r="AB631" i="6"/>
  <c r="O631" i="6"/>
  <c r="P631" i="6" s="1"/>
  <c r="AB635" i="6"/>
  <c r="O635" i="6"/>
  <c r="P635" i="6" s="1"/>
  <c r="AB637" i="6"/>
  <c r="O637" i="6"/>
  <c r="P637" i="6" s="1"/>
  <c r="O639" i="6"/>
  <c r="P639" i="6" s="1"/>
  <c r="AB641" i="6"/>
  <c r="O641" i="6"/>
  <c r="P641" i="6" s="1"/>
  <c r="AB643" i="6"/>
  <c r="O643" i="6"/>
  <c r="P643" i="6" s="1"/>
  <c r="AB645" i="6"/>
  <c r="O645" i="6"/>
  <c r="P645" i="6" s="1"/>
  <c r="AB647" i="6"/>
  <c r="O647" i="6"/>
  <c r="P647" i="6" s="1"/>
  <c r="AB649" i="6"/>
  <c r="O655" i="6"/>
  <c r="P655" i="6" s="1"/>
  <c r="AB657" i="6"/>
  <c r="O657" i="6"/>
  <c r="P657" i="6" s="1"/>
  <c r="AB659" i="6"/>
  <c r="O659" i="6"/>
  <c r="P659" i="6" s="1"/>
  <c r="AB661" i="6"/>
  <c r="O661" i="6"/>
  <c r="P661" i="6" s="1"/>
  <c r="AB663" i="6"/>
  <c r="O663" i="6"/>
  <c r="P663" i="6" s="1"/>
  <c r="AB665" i="6"/>
  <c r="O665" i="6"/>
  <c r="P665" i="6" s="1"/>
  <c r="AB667" i="6"/>
  <c r="O667" i="6"/>
  <c r="P667" i="6" s="1"/>
  <c r="AB669" i="6"/>
  <c r="O669" i="6"/>
  <c r="P669" i="6" s="1"/>
  <c r="O671" i="6"/>
  <c r="P671" i="6"/>
  <c r="AB673" i="6"/>
  <c r="AB677" i="6"/>
  <c r="O677" i="6"/>
  <c r="P677" i="6" s="1"/>
  <c r="AB679" i="6"/>
  <c r="O679" i="6"/>
  <c r="P679" i="6" s="1"/>
  <c r="AB681" i="6"/>
  <c r="O681" i="6"/>
  <c r="P681" i="6"/>
  <c r="AB683" i="6"/>
  <c r="O683" i="6"/>
  <c r="P683" i="6" s="1"/>
  <c r="AB685" i="6"/>
  <c r="O685" i="6"/>
  <c r="P685" i="6" s="1"/>
  <c r="AB687" i="6"/>
  <c r="O687" i="6"/>
  <c r="P687" i="6" s="1"/>
  <c r="AB689" i="6"/>
  <c r="O689" i="6"/>
  <c r="P689" i="6" s="1"/>
  <c r="AB691" i="6"/>
  <c r="O691" i="6"/>
  <c r="P691" i="6" s="1"/>
  <c r="AB693" i="6"/>
  <c r="O693" i="6"/>
  <c r="P693" i="6" s="1"/>
  <c r="O695" i="6"/>
  <c r="P695" i="6" s="1"/>
  <c r="AB697" i="6"/>
  <c r="AB699" i="6"/>
  <c r="O699" i="6"/>
  <c r="P699" i="6" s="1"/>
  <c r="AB701" i="6"/>
  <c r="O701" i="6"/>
  <c r="P701" i="6" s="1"/>
  <c r="AB703" i="6"/>
  <c r="O703" i="6"/>
  <c r="P703" i="6" s="1"/>
  <c r="AB705" i="6"/>
  <c r="O705" i="6"/>
  <c r="P705" i="6" s="1"/>
  <c r="AB707" i="6"/>
  <c r="O707" i="6"/>
  <c r="P707" i="6" s="1"/>
  <c r="AB709" i="6"/>
  <c r="O709" i="6"/>
  <c r="P709" i="6" s="1"/>
  <c r="O711" i="6"/>
  <c r="P711" i="6" s="1"/>
  <c r="AB715" i="6"/>
  <c r="O715" i="6"/>
  <c r="P715" i="6" s="1"/>
  <c r="AB719" i="6"/>
  <c r="O719" i="6"/>
  <c r="P719" i="6" s="1"/>
  <c r="AB721" i="6"/>
  <c r="O721" i="6"/>
  <c r="P721" i="6" s="1"/>
  <c r="AB723" i="6"/>
  <c r="O723" i="6"/>
  <c r="P723" i="6" s="1"/>
  <c r="AB725" i="6"/>
  <c r="O725" i="6"/>
  <c r="P725" i="6" s="1"/>
  <c r="O727" i="6"/>
  <c r="P727" i="6" s="1"/>
  <c r="AB729" i="6"/>
  <c r="O729" i="6"/>
  <c r="P729" i="6" s="1"/>
  <c r="AB731" i="6"/>
  <c r="O731" i="6"/>
  <c r="P731" i="6" s="1"/>
  <c r="AB733" i="6"/>
  <c r="O733" i="6"/>
  <c r="P733" i="6" s="1"/>
  <c r="AB735" i="6"/>
  <c r="O735" i="6"/>
  <c r="P735" i="6" s="1"/>
  <c r="AB737" i="6"/>
  <c r="O737" i="6"/>
  <c r="P737" i="6" s="1"/>
  <c r="AB739" i="6"/>
  <c r="O739" i="6"/>
  <c r="P739" i="6" s="1"/>
  <c r="AB741" i="6"/>
  <c r="O741" i="6"/>
  <c r="P741" i="6" s="1"/>
  <c r="O743" i="6"/>
  <c r="P743" i="6" s="1"/>
  <c r="AB745" i="6"/>
  <c r="O745" i="6"/>
  <c r="P745" i="6" s="1"/>
  <c r="AB747" i="6"/>
  <c r="O747" i="6"/>
  <c r="P747" i="6" s="1"/>
  <c r="AB749" i="6"/>
  <c r="O749" i="6"/>
  <c r="P749" i="6" s="1"/>
  <c r="AB751" i="6"/>
  <c r="O751" i="6"/>
  <c r="P751" i="6" s="1"/>
  <c r="AB753" i="6"/>
  <c r="O753" i="6"/>
  <c r="P753" i="6" s="1"/>
  <c r="AB755" i="6"/>
  <c r="O755" i="6"/>
  <c r="P755" i="6" s="1"/>
  <c r="AB757" i="6"/>
  <c r="O757" i="6"/>
  <c r="P757" i="6" s="1"/>
  <c r="O759" i="6"/>
  <c r="P759" i="6" s="1"/>
  <c r="AB761" i="6"/>
  <c r="O761" i="6"/>
  <c r="P761" i="6" s="1"/>
  <c r="AB763" i="6"/>
  <c r="O763" i="6"/>
  <c r="P763" i="6" s="1"/>
  <c r="AB765" i="6"/>
  <c r="O765" i="6"/>
  <c r="P765" i="6" s="1"/>
  <c r="AB767" i="6"/>
  <c r="O767" i="6"/>
  <c r="P767" i="6" s="1"/>
  <c r="AB769" i="6"/>
  <c r="O769" i="6"/>
  <c r="P769" i="6" s="1"/>
  <c r="AB771" i="6"/>
  <c r="O771" i="6"/>
  <c r="P771" i="6" s="1"/>
  <c r="AB773" i="6"/>
  <c r="O773" i="6"/>
  <c r="P773" i="6" s="1"/>
  <c r="O775" i="6"/>
  <c r="P775" i="6" s="1"/>
  <c r="AB777" i="6"/>
  <c r="O777" i="6"/>
  <c r="P777" i="6" s="1"/>
  <c r="W816" i="6"/>
  <c r="AD816" i="6" s="1"/>
  <c r="X816" i="6"/>
  <c r="W815" i="9"/>
  <c r="AD815" i="9" s="1"/>
  <c r="X815" i="9"/>
  <c r="O814" i="9"/>
  <c r="P814" i="9" s="1"/>
  <c r="AB814" i="9"/>
  <c r="W811" i="9"/>
  <c r="AD811" i="9" s="1"/>
  <c r="X811" i="9"/>
  <c r="O810" i="9"/>
  <c r="P810" i="9" s="1"/>
  <c r="AB810" i="9"/>
  <c r="W807" i="9"/>
  <c r="AD807" i="9" s="1"/>
  <c r="X807" i="9"/>
  <c r="O806" i="9"/>
  <c r="P806" i="9" s="1"/>
  <c r="AB806" i="9"/>
  <c r="W804" i="9"/>
  <c r="AD804" i="9" s="1"/>
  <c r="X804" i="9"/>
  <c r="W802" i="9"/>
  <c r="AD802" i="9" s="1"/>
  <c r="X802" i="9"/>
  <c r="W800" i="9"/>
  <c r="AD800" i="9" s="1"/>
  <c r="X800" i="9"/>
  <c r="W798" i="9"/>
  <c r="AD798" i="9" s="1"/>
  <c r="X798" i="9"/>
  <c r="W796" i="9"/>
  <c r="AD796" i="9" s="1"/>
  <c r="X796" i="9"/>
  <c r="W794" i="9"/>
  <c r="AD794" i="9" s="1"/>
  <c r="X794" i="9"/>
  <c r="W792" i="9"/>
  <c r="AD792" i="9" s="1"/>
  <c r="X792" i="9"/>
  <c r="W790" i="9"/>
  <c r="AD790" i="9" s="1"/>
  <c r="X790" i="9"/>
  <c r="X788" i="9"/>
  <c r="W786" i="9"/>
  <c r="AD786" i="9" s="1"/>
  <c r="X786" i="9"/>
  <c r="W784" i="9"/>
  <c r="AD784" i="9" s="1"/>
  <c r="X784" i="9"/>
  <c r="W782" i="9"/>
  <c r="AD782" i="9" s="1"/>
  <c r="X782" i="9"/>
  <c r="W780" i="9"/>
  <c r="AD780" i="9" s="1"/>
  <c r="X780" i="9"/>
  <c r="W778" i="9"/>
  <c r="AD778" i="9" s="1"/>
  <c r="X778" i="9"/>
  <c r="W776" i="9"/>
  <c r="AD776" i="9" s="1"/>
  <c r="X776" i="9"/>
  <c r="W774" i="9"/>
  <c r="AD774" i="9" s="1"/>
  <c r="X774" i="9"/>
  <c r="W772" i="9"/>
  <c r="AD772" i="9" s="1"/>
  <c r="X772" i="9"/>
  <c r="W770" i="9"/>
  <c r="AD770" i="9" s="1"/>
  <c r="X770" i="9"/>
  <c r="W768" i="9"/>
  <c r="AD768" i="9" s="1"/>
  <c r="X768" i="9"/>
  <c r="W766" i="9"/>
  <c r="AD766" i="9" s="1"/>
  <c r="X766" i="9"/>
  <c r="W764" i="9"/>
  <c r="AD764" i="9" s="1"/>
  <c r="X764" i="9"/>
  <c r="W762" i="9"/>
  <c r="AD762" i="9" s="1"/>
  <c r="X762" i="9"/>
  <c r="W760" i="9"/>
  <c r="AD760" i="9" s="1"/>
  <c r="X760" i="9"/>
  <c r="W758" i="9"/>
  <c r="AD758" i="9" s="1"/>
  <c r="X758" i="9"/>
  <c r="X756" i="9"/>
  <c r="W754" i="9"/>
  <c r="AD754" i="9" s="1"/>
  <c r="X754" i="9"/>
  <c r="W752" i="9"/>
  <c r="AD752" i="9" s="1"/>
  <c r="X752" i="9"/>
  <c r="W750" i="9"/>
  <c r="AD750" i="9" s="1"/>
  <c r="X750" i="9"/>
  <c r="W748" i="9"/>
  <c r="AD748" i="9" s="1"/>
  <c r="X748" i="9"/>
  <c r="W746" i="9"/>
  <c r="AD746" i="9" s="1"/>
  <c r="X746" i="9"/>
  <c r="W744" i="9"/>
  <c r="AD744" i="9" s="1"/>
  <c r="X744" i="9"/>
  <c r="W742" i="9"/>
  <c r="AD742" i="9" s="1"/>
  <c r="X742" i="9"/>
  <c r="W740" i="9"/>
  <c r="AD740" i="9" s="1"/>
  <c r="X740" i="9"/>
  <c r="W738" i="9"/>
  <c r="AD738" i="9" s="1"/>
  <c r="X738" i="9"/>
  <c r="W736" i="9"/>
  <c r="AD736" i="9" s="1"/>
  <c r="X736" i="9"/>
  <c r="W732" i="9"/>
  <c r="AD732" i="9" s="1"/>
  <c r="X732" i="9"/>
  <c r="W730" i="9"/>
  <c r="AD730" i="9" s="1"/>
  <c r="X730" i="9"/>
  <c r="AB728" i="9"/>
  <c r="W725" i="9"/>
  <c r="AD725" i="9" s="1"/>
  <c r="X725" i="9"/>
  <c r="O724" i="9"/>
  <c r="P724" i="9"/>
  <c r="AB724" i="9"/>
  <c r="W721" i="9"/>
  <c r="X721" i="9"/>
  <c r="O720" i="9"/>
  <c r="P720" i="9" s="1"/>
  <c r="AB720" i="9"/>
  <c r="O716" i="9"/>
  <c r="P716" i="9" s="1"/>
  <c r="O712" i="9"/>
  <c r="P712" i="9" s="1"/>
  <c r="O708" i="9"/>
  <c r="P708" i="9" s="1"/>
  <c r="O704" i="9"/>
  <c r="P704" i="9" s="1"/>
  <c r="O700" i="9"/>
  <c r="P700" i="9" s="1"/>
  <c r="W697" i="9"/>
  <c r="AD697" i="9" s="1"/>
  <c r="X697" i="9"/>
  <c r="O696" i="9"/>
  <c r="P696" i="9" s="1"/>
  <c r="AB696" i="9"/>
  <c r="W693" i="9"/>
  <c r="AD693" i="9" s="1"/>
  <c r="X693" i="9"/>
  <c r="O692" i="9"/>
  <c r="P692" i="9" s="1"/>
  <c r="AB692" i="9"/>
  <c r="W689" i="9"/>
  <c r="AD689" i="9" s="1"/>
  <c r="X689" i="9"/>
  <c r="O688" i="9"/>
  <c r="P688" i="9" s="1"/>
  <c r="AB688" i="9"/>
  <c r="W685" i="9"/>
  <c r="AD685" i="9" s="1"/>
  <c r="X685" i="9"/>
  <c r="P684" i="9"/>
  <c r="W682" i="9"/>
  <c r="AD682" i="9" s="1"/>
  <c r="X682" i="9"/>
  <c r="AD680" i="9"/>
  <c r="W678" i="9"/>
  <c r="AD678" i="9" s="1"/>
  <c r="X678" i="9"/>
  <c r="W676" i="9"/>
  <c r="AD676" i="9" s="1"/>
  <c r="X676" i="9"/>
  <c r="W674" i="9"/>
  <c r="AD674" i="9" s="1"/>
  <c r="X674" i="9"/>
  <c r="W672" i="9"/>
  <c r="AD672" i="9" s="1"/>
  <c r="X672" i="9"/>
  <c r="W670" i="9"/>
  <c r="AD670" i="9" s="1"/>
  <c r="X670" i="9"/>
  <c r="W668" i="9"/>
  <c r="AD668" i="9" s="1"/>
  <c r="X668" i="9"/>
  <c r="W666" i="9"/>
  <c r="AD666" i="9" s="1"/>
  <c r="X666" i="9"/>
  <c r="W664" i="9"/>
  <c r="AD664" i="9" s="1"/>
  <c r="X664" i="9"/>
  <c r="W662" i="9"/>
  <c r="AD662" i="9" s="1"/>
  <c r="X662" i="9"/>
  <c r="W660" i="9"/>
  <c r="AD660" i="9" s="1"/>
  <c r="X660" i="9"/>
  <c r="W658" i="9"/>
  <c r="AD658" i="9" s="1"/>
  <c r="X658" i="9"/>
  <c r="W656" i="9"/>
  <c r="AD656" i="9" s="1"/>
  <c r="X656" i="9"/>
  <c r="W654" i="9"/>
  <c r="AD654" i="9" s="1"/>
  <c r="X654" i="9"/>
  <c r="W652" i="9"/>
  <c r="AD652" i="9" s="1"/>
  <c r="X652" i="9"/>
  <c r="W650" i="9"/>
  <c r="AD650" i="9" s="1"/>
  <c r="X650" i="9"/>
  <c r="AD648" i="9"/>
  <c r="W646" i="9"/>
  <c r="AD646" i="9" s="1"/>
  <c r="X646" i="9"/>
  <c r="W644" i="9"/>
  <c r="AD644" i="9" s="1"/>
  <c r="X644" i="9"/>
  <c r="W642" i="9"/>
  <c r="AD642" i="9" s="1"/>
  <c r="X642" i="9"/>
  <c r="W640" i="9"/>
  <c r="AD640" i="9" s="1"/>
  <c r="X640" i="9"/>
  <c r="W638" i="9"/>
  <c r="AD638" i="9" s="1"/>
  <c r="X638" i="9"/>
  <c r="W636" i="9"/>
  <c r="AD636" i="9" s="1"/>
  <c r="X636" i="9"/>
  <c r="W634" i="9"/>
  <c r="AD634" i="9" s="1"/>
  <c r="X634" i="9"/>
  <c r="W632" i="9"/>
  <c r="AD632" i="9" s="1"/>
  <c r="X632" i="9"/>
  <c r="W630" i="9"/>
  <c r="AD630" i="9" s="1"/>
  <c r="X630" i="9"/>
  <c r="W628" i="9"/>
  <c r="AD628" i="9" s="1"/>
  <c r="X628" i="9"/>
  <c r="W626" i="9"/>
  <c r="AD626" i="9" s="1"/>
  <c r="X626" i="9"/>
  <c r="W624" i="9"/>
  <c r="AD624" i="9" s="1"/>
  <c r="X624" i="9"/>
  <c r="W622" i="9"/>
  <c r="AD622" i="9" s="1"/>
  <c r="X622" i="9"/>
  <c r="W620" i="9"/>
  <c r="AD620" i="9" s="1"/>
  <c r="X620" i="9"/>
  <c r="W618" i="9"/>
  <c r="AD618" i="9" s="1"/>
  <c r="X618" i="9"/>
  <c r="AD616" i="9"/>
  <c r="W614" i="9"/>
  <c r="AD614" i="9" s="1"/>
  <c r="X614" i="9"/>
  <c r="W612" i="9"/>
  <c r="AD612" i="9" s="1"/>
  <c r="X612" i="9"/>
  <c r="W610" i="9"/>
  <c r="AD610" i="9" s="1"/>
  <c r="X610" i="9"/>
  <c r="W608" i="9"/>
  <c r="AD608" i="9" s="1"/>
  <c r="X608" i="9"/>
  <c r="W606" i="9"/>
  <c r="AD606" i="9" s="1"/>
  <c r="X606" i="9"/>
  <c r="W604" i="9"/>
  <c r="AD604" i="9" s="1"/>
  <c r="X604" i="9"/>
  <c r="W602" i="9"/>
  <c r="AD602" i="9" s="1"/>
  <c r="X602" i="9"/>
  <c r="W600" i="9"/>
  <c r="AD600" i="9" s="1"/>
  <c r="X600" i="9"/>
  <c r="W598" i="9"/>
  <c r="AD598" i="9" s="1"/>
  <c r="X598" i="9"/>
  <c r="W596" i="9"/>
  <c r="AD596" i="9" s="1"/>
  <c r="X596" i="9"/>
  <c r="W594" i="9"/>
  <c r="AD594" i="9" s="1"/>
  <c r="X594" i="9"/>
  <c r="W592" i="9"/>
  <c r="AD592" i="9" s="1"/>
  <c r="X592" i="9"/>
  <c r="W589" i="9"/>
  <c r="AD589" i="9" s="1"/>
  <c r="X589" i="9"/>
  <c r="W585" i="9"/>
  <c r="AD585" i="9" s="1"/>
  <c r="X585" i="9"/>
  <c r="W581" i="9"/>
  <c r="AD581" i="9" s="1"/>
  <c r="X581" i="9"/>
  <c r="W577" i="9"/>
  <c r="AD577" i="9" s="1"/>
  <c r="X577" i="9"/>
  <c r="W573" i="9"/>
  <c r="AD573" i="9" s="1"/>
  <c r="X573" i="9"/>
  <c r="W569" i="9"/>
  <c r="AD569" i="9" s="1"/>
  <c r="X569" i="9"/>
  <c r="W565" i="9"/>
  <c r="AD565" i="9" s="1"/>
  <c r="X565" i="9"/>
  <c r="W561" i="9"/>
  <c r="AD561" i="9" s="1"/>
  <c r="X561" i="9"/>
  <c r="W558" i="9"/>
  <c r="AD558" i="9" s="1"/>
  <c r="X558" i="9"/>
  <c r="W556" i="9"/>
  <c r="AD556" i="9" s="1"/>
  <c r="X556" i="9"/>
  <c r="W554" i="9"/>
  <c r="AD554" i="9" s="1"/>
  <c r="X554" i="9"/>
  <c r="W552" i="9"/>
  <c r="AD552" i="9" s="1"/>
  <c r="X552" i="9"/>
  <c r="W550" i="9"/>
  <c r="AD550" i="9" s="1"/>
  <c r="X550" i="9"/>
  <c r="W548" i="9"/>
  <c r="AD548" i="9" s="1"/>
  <c r="X548" i="9"/>
  <c r="W546" i="9"/>
  <c r="AD546" i="9" s="1"/>
  <c r="X546" i="9"/>
  <c r="W544" i="9"/>
  <c r="AD544" i="9" s="1"/>
  <c r="X544" i="9"/>
  <c r="W542" i="9"/>
  <c r="AD542" i="9" s="1"/>
  <c r="X542" i="9"/>
  <c r="W540" i="9"/>
  <c r="AD540" i="9" s="1"/>
  <c r="X540" i="9"/>
  <c r="W538" i="9"/>
  <c r="AD538" i="9" s="1"/>
  <c r="X538" i="9"/>
  <c r="W536" i="9"/>
  <c r="AD536" i="9" s="1"/>
  <c r="X536" i="9"/>
  <c r="W534" i="9"/>
  <c r="AD534" i="9" s="1"/>
  <c r="X534" i="9"/>
  <c r="W532" i="9"/>
  <c r="AD532" i="9" s="1"/>
  <c r="X532" i="9"/>
  <c r="W530" i="9"/>
  <c r="AD530" i="9" s="1"/>
  <c r="X530" i="9"/>
  <c r="AD9" i="6"/>
  <c r="AB811" i="9"/>
  <c r="AB807" i="9"/>
  <c r="AB802" i="9"/>
  <c r="AB800" i="9"/>
  <c r="AB798" i="9"/>
  <c r="AB796" i="9"/>
  <c r="AB794" i="9"/>
  <c r="AB792" i="9"/>
  <c r="AB790" i="9"/>
  <c r="AB788" i="9"/>
  <c r="AB786" i="9"/>
  <c r="AB784" i="9"/>
  <c r="AB782" i="9"/>
  <c r="AB780" i="9"/>
  <c r="AB778" i="9"/>
  <c r="AB776" i="9"/>
  <c r="AB774" i="9"/>
  <c r="AB772" i="9"/>
  <c r="AB768" i="9"/>
  <c r="AB766" i="9"/>
  <c r="AB764" i="9"/>
  <c r="AB762" i="9"/>
  <c r="AB760" i="9"/>
  <c r="AB758" i="9"/>
  <c r="AB756" i="9"/>
  <c r="AB754" i="9"/>
  <c r="AB752" i="9"/>
  <c r="AB750" i="9"/>
  <c r="AB748" i="9"/>
  <c r="AB746" i="9"/>
  <c r="AB744" i="9"/>
  <c r="AB742" i="9"/>
  <c r="AB740" i="9"/>
  <c r="AB738" i="9"/>
  <c r="AB736" i="9"/>
  <c r="AB734" i="9"/>
  <c r="AB729" i="9"/>
  <c r="AB725" i="9"/>
  <c r="AB721" i="9"/>
  <c r="AB717" i="9"/>
  <c r="AB713" i="9"/>
  <c r="AB705" i="9"/>
  <c r="AB701" i="9"/>
  <c r="AB697" i="9"/>
  <c r="AB693" i="9"/>
  <c r="AB689" i="9"/>
  <c r="AB685" i="9"/>
  <c r="AB682" i="9"/>
  <c r="AB680" i="9"/>
  <c r="AB678" i="9"/>
  <c r="AB676" i="9"/>
  <c r="AB674" i="9"/>
  <c r="AB672" i="9"/>
  <c r="AB670" i="9"/>
  <c r="AB668" i="9"/>
  <c r="AB666" i="9"/>
  <c r="AB664" i="9"/>
  <c r="AB662" i="9"/>
  <c r="AB660" i="9"/>
  <c r="AB658" i="9"/>
  <c r="AB656" i="9"/>
  <c r="AB654" i="9"/>
  <c r="AB650" i="9"/>
  <c r="AB648" i="9"/>
  <c r="AB646" i="9"/>
  <c r="AB644" i="9"/>
  <c r="AB642" i="9"/>
  <c r="AB640" i="9"/>
  <c r="AB638" i="9"/>
  <c r="AB636" i="9"/>
  <c r="AB634" i="9"/>
  <c r="AB632" i="9"/>
  <c r="AB630" i="9"/>
  <c r="AB628" i="9"/>
  <c r="AB626" i="9"/>
  <c r="AB624" i="9"/>
  <c r="AB622" i="9"/>
  <c r="AB618" i="9"/>
  <c r="AB616" i="9"/>
  <c r="AB614" i="9"/>
  <c r="AB612" i="9"/>
  <c r="AB610" i="9"/>
  <c r="AB608" i="9"/>
  <c r="AB606" i="9"/>
  <c r="AB604" i="9"/>
  <c r="AB602" i="9"/>
  <c r="AB600" i="9"/>
  <c r="AB598" i="9"/>
  <c r="AB596" i="9"/>
  <c r="AB594" i="9"/>
  <c r="AB592" i="9"/>
  <c r="AB589" i="9"/>
  <c r="AB585" i="9"/>
  <c r="AB581" i="9"/>
  <c r="AB577" i="9"/>
  <c r="AB573" i="9"/>
  <c r="AB569" i="9"/>
  <c r="AB565" i="9"/>
  <c r="AB561" i="9"/>
  <c r="AB558" i="9"/>
  <c r="AB556" i="9"/>
  <c r="AB554" i="9"/>
  <c r="AB552" i="9"/>
  <c r="AB550" i="9"/>
  <c r="AB548" i="9"/>
  <c r="AB546" i="9"/>
  <c r="AB544" i="9"/>
  <c r="AB542" i="9"/>
  <c r="AB540" i="9"/>
  <c r="AB538" i="9"/>
  <c r="AB536" i="9"/>
  <c r="AB534" i="9"/>
  <c r="AB532" i="9"/>
  <c r="AB530" i="9"/>
  <c r="AF11" i="9"/>
  <c r="AF12" i="9" s="1"/>
  <c r="AG12" i="9" s="1"/>
  <c r="AG7" i="9"/>
  <c r="AD33" i="9"/>
  <c r="AD41" i="9"/>
  <c r="AD49" i="9"/>
  <c r="AD51" i="9"/>
  <c r="AD53" i="9"/>
  <c r="AD55" i="9"/>
  <c r="AD57" i="9"/>
  <c r="AD59" i="9"/>
  <c r="AD61" i="9"/>
  <c r="AD63" i="9"/>
  <c r="AD65" i="9"/>
  <c r="AD67" i="9"/>
  <c r="AD69" i="9"/>
  <c r="AD71" i="9"/>
  <c r="AD73" i="9"/>
  <c r="AD75" i="9"/>
  <c r="AD77" i="9"/>
  <c r="AD81" i="9"/>
  <c r="C34" i="2"/>
  <c r="O779" i="6"/>
  <c r="P779" i="6" s="1"/>
  <c r="AB781" i="6"/>
  <c r="O781" i="6"/>
  <c r="P781" i="6" s="1"/>
  <c r="AB783" i="6"/>
  <c r="O783" i="6"/>
  <c r="P783" i="6" s="1"/>
  <c r="AB785" i="6"/>
  <c r="O785" i="6"/>
  <c r="P785" i="6" s="1"/>
  <c r="AB787" i="6"/>
  <c r="O787" i="6"/>
  <c r="P787" i="6" s="1"/>
  <c r="AB789" i="6"/>
  <c r="O789" i="6"/>
  <c r="P789" i="6" s="1"/>
  <c r="O791" i="6"/>
  <c r="P791" i="6"/>
  <c r="AB793" i="6"/>
  <c r="O793" i="6"/>
  <c r="P793" i="6" s="1"/>
  <c r="AB795" i="6"/>
  <c r="O795" i="6"/>
  <c r="P795" i="6" s="1"/>
  <c r="AB797" i="6"/>
  <c r="O797" i="6"/>
  <c r="P797" i="6" s="1"/>
  <c r="AB799" i="6"/>
  <c r="O799" i="6"/>
  <c r="P799" i="6" s="1"/>
  <c r="AB801" i="6"/>
  <c r="O801" i="6"/>
  <c r="P801" i="6" s="1"/>
  <c r="W809" i="6"/>
  <c r="AD809" i="6" s="1"/>
  <c r="X809" i="6"/>
  <c r="W810" i="6"/>
  <c r="AD810" i="6" s="1"/>
  <c r="X810" i="6"/>
  <c r="W811" i="6"/>
  <c r="AD811" i="6" s="1"/>
  <c r="X811" i="6"/>
  <c r="W812" i="6"/>
  <c r="AD812" i="6" s="1"/>
  <c r="X812" i="6"/>
  <c r="W813" i="6"/>
  <c r="AD813" i="6" s="1"/>
  <c r="X813" i="6"/>
  <c r="W814" i="6"/>
  <c r="AD814" i="6" s="1"/>
  <c r="X814" i="6"/>
  <c r="W815" i="6"/>
  <c r="AD815" i="6" s="1"/>
  <c r="X815" i="6"/>
  <c r="AF11" i="6"/>
  <c r="AG11" i="6" s="1"/>
  <c r="O816" i="9"/>
  <c r="P816" i="9" s="1"/>
  <c r="AB816" i="9"/>
  <c r="W813" i="9"/>
  <c r="AD813" i="9" s="1"/>
  <c r="X813" i="9"/>
  <c r="O812" i="9"/>
  <c r="P812" i="9" s="1"/>
  <c r="AB812" i="9"/>
  <c r="W809" i="9"/>
  <c r="AD809" i="9" s="1"/>
  <c r="X809" i="9"/>
  <c r="O808" i="9"/>
  <c r="P808" i="9" s="1"/>
  <c r="AB808" i="9"/>
  <c r="W805" i="9"/>
  <c r="AD805" i="9" s="1"/>
  <c r="X805" i="9"/>
  <c r="W803" i="9"/>
  <c r="AD803" i="9" s="1"/>
  <c r="X803" i="9"/>
  <c r="W801" i="9"/>
  <c r="AD801" i="9" s="1"/>
  <c r="X801" i="9"/>
  <c r="W799" i="9"/>
  <c r="AD799" i="9" s="1"/>
  <c r="X799" i="9"/>
  <c r="W797" i="9"/>
  <c r="AD797" i="9" s="1"/>
  <c r="X797" i="9"/>
  <c r="W795" i="9"/>
  <c r="AD795" i="9" s="1"/>
  <c r="X795" i="9"/>
  <c r="W791" i="9"/>
  <c r="AD791" i="9" s="1"/>
  <c r="X791" i="9"/>
  <c r="W789" i="9"/>
  <c r="AD789" i="9" s="1"/>
  <c r="X789" i="9"/>
  <c r="W787" i="9"/>
  <c r="AD787" i="9" s="1"/>
  <c r="X787" i="9"/>
  <c r="W785" i="9"/>
  <c r="AD785" i="9" s="1"/>
  <c r="X785" i="9"/>
  <c r="W783" i="9"/>
  <c r="AD783" i="9" s="1"/>
  <c r="X783" i="9"/>
  <c r="W781" i="9"/>
  <c r="AD781" i="9" s="1"/>
  <c r="X781" i="9"/>
  <c r="W779" i="9"/>
  <c r="AD779" i="9" s="1"/>
  <c r="X779" i="9"/>
  <c r="W777" i="9"/>
  <c r="AD777" i="9" s="1"/>
  <c r="X777" i="9"/>
  <c r="W775" i="9"/>
  <c r="AD775" i="9" s="1"/>
  <c r="X775" i="9"/>
  <c r="W773" i="9"/>
  <c r="AD773" i="9" s="1"/>
  <c r="X773" i="9"/>
  <c r="W771" i="9"/>
  <c r="AD771" i="9" s="1"/>
  <c r="W767" i="9"/>
  <c r="AD767" i="9" s="1"/>
  <c r="X767" i="9"/>
  <c r="W765" i="9"/>
  <c r="AD765" i="9" s="1"/>
  <c r="X765" i="9"/>
  <c r="W763" i="9"/>
  <c r="AD763" i="9" s="1"/>
  <c r="X763" i="9"/>
  <c r="W761" i="9"/>
  <c r="AD761" i="9" s="1"/>
  <c r="X761" i="9"/>
  <c r="W759" i="9"/>
  <c r="AD759" i="9" s="1"/>
  <c r="X759" i="9"/>
  <c r="W757" i="9"/>
  <c r="AD757" i="9" s="1"/>
  <c r="X757" i="9"/>
  <c r="W755" i="9"/>
  <c r="AD755" i="9" s="1"/>
  <c r="X755" i="9"/>
  <c r="W753" i="9"/>
  <c r="X753" i="9"/>
  <c r="W751" i="9"/>
  <c r="AD751" i="9" s="1"/>
  <c r="X751" i="9"/>
  <c r="W749" i="9"/>
  <c r="AD749" i="9" s="1"/>
  <c r="X749" i="9"/>
  <c r="W747" i="9"/>
  <c r="AD747" i="9" s="1"/>
  <c r="X747" i="9"/>
  <c r="W745" i="9"/>
  <c r="AD745" i="9" s="1"/>
  <c r="X745" i="9"/>
  <c r="W743" i="9"/>
  <c r="AD743" i="9" s="1"/>
  <c r="X743" i="9"/>
  <c r="W741" i="9"/>
  <c r="AD741" i="9" s="1"/>
  <c r="X741" i="9"/>
  <c r="W739" i="9"/>
  <c r="AD739" i="9" s="1"/>
  <c r="X739" i="9"/>
  <c r="W737" i="9"/>
  <c r="X737" i="9"/>
  <c r="W735" i="9"/>
  <c r="AD735" i="9" s="1"/>
  <c r="X735" i="9"/>
  <c r="W731" i="9"/>
  <c r="AD731" i="9" s="1"/>
  <c r="W727" i="9"/>
  <c r="AD727" i="9" s="1"/>
  <c r="X727" i="9"/>
  <c r="O726" i="9"/>
  <c r="P726" i="9" s="1"/>
  <c r="AB726" i="9"/>
  <c r="W723" i="9"/>
  <c r="X723" i="9"/>
  <c r="O722" i="9"/>
  <c r="P722" i="9" s="1"/>
  <c r="AB722" i="9"/>
  <c r="W719" i="9"/>
  <c r="X719" i="9"/>
  <c r="O718" i="9"/>
  <c r="P718" i="9" s="1"/>
  <c r="O714" i="9"/>
  <c r="P714" i="9" s="1"/>
  <c r="X711" i="9"/>
  <c r="X707" i="9"/>
  <c r="X703" i="9"/>
  <c r="W699" i="9"/>
  <c r="AD699" i="9" s="1"/>
  <c r="X699" i="9"/>
  <c r="O698" i="9"/>
  <c r="P698" i="9" s="1"/>
  <c r="AB698" i="9"/>
  <c r="W695" i="9"/>
  <c r="AD695" i="9" s="1"/>
  <c r="X695" i="9"/>
  <c r="O694" i="9"/>
  <c r="P694" i="9" s="1"/>
  <c r="AB694" i="9"/>
  <c r="W691" i="9"/>
  <c r="AD691" i="9" s="1"/>
  <c r="X691" i="9"/>
  <c r="W687" i="9"/>
  <c r="AD687" i="9" s="1"/>
  <c r="X687" i="9"/>
  <c r="O686" i="9"/>
  <c r="P686" i="9" s="1"/>
  <c r="AB686" i="9"/>
  <c r="W683" i="9"/>
  <c r="AD683" i="9" s="1"/>
  <c r="X683" i="9"/>
  <c r="W681" i="9"/>
  <c r="AD681" i="9" s="1"/>
  <c r="X681" i="9"/>
  <c r="W679" i="9"/>
  <c r="AD679" i="9" s="1"/>
  <c r="X679" i="9"/>
  <c r="AD677" i="9"/>
  <c r="W675" i="9"/>
  <c r="AD675" i="9" s="1"/>
  <c r="X675" i="9"/>
  <c r="W673" i="9"/>
  <c r="AD673" i="9" s="1"/>
  <c r="X673" i="9"/>
  <c r="W671" i="9"/>
  <c r="AD671" i="9" s="1"/>
  <c r="X671" i="9"/>
  <c r="W669" i="9"/>
  <c r="AD669" i="9" s="1"/>
  <c r="X669" i="9"/>
  <c r="W667" i="9"/>
  <c r="AD667" i="9" s="1"/>
  <c r="X667" i="9"/>
  <c r="W665" i="9"/>
  <c r="AD665" i="9" s="1"/>
  <c r="X665" i="9"/>
  <c r="W663" i="9"/>
  <c r="AD663" i="9" s="1"/>
  <c r="X663" i="9"/>
  <c r="W661" i="9"/>
  <c r="AD661" i="9" s="1"/>
  <c r="X661" i="9"/>
  <c r="W659" i="9"/>
  <c r="AD659" i="9" s="1"/>
  <c r="X659" i="9"/>
  <c r="W657" i="9"/>
  <c r="AD657" i="9" s="1"/>
  <c r="X657" i="9"/>
  <c r="W655" i="9"/>
  <c r="AD655" i="9" s="1"/>
  <c r="X655" i="9"/>
  <c r="W653" i="9"/>
  <c r="AD653" i="9" s="1"/>
  <c r="X653" i="9"/>
  <c r="W651" i="9"/>
  <c r="AD651" i="9" s="1"/>
  <c r="X651" i="9"/>
  <c r="W649" i="9"/>
  <c r="AD649" i="9" s="1"/>
  <c r="X649" i="9"/>
  <c r="W647" i="9"/>
  <c r="AD647" i="9" s="1"/>
  <c r="X647" i="9"/>
  <c r="AD645" i="9"/>
  <c r="W643" i="9"/>
  <c r="AD643" i="9" s="1"/>
  <c r="X643" i="9"/>
  <c r="W641" i="9"/>
  <c r="AD641" i="9" s="1"/>
  <c r="X641" i="9"/>
  <c r="W639" i="9"/>
  <c r="AD639" i="9" s="1"/>
  <c r="X639" i="9"/>
  <c r="W637" i="9"/>
  <c r="AD637" i="9" s="1"/>
  <c r="X637" i="9"/>
  <c r="W635" i="9"/>
  <c r="AD635" i="9" s="1"/>
  <c r="X635" i="9"/>
  <c r="W633" i="9"/>
  <c r="AD633" i="9" s="1"/>
  <c r="X633" i="9"/>
  <c r="W631" i="9"/>
  <c r="AD631" i="9" s="1"/>
  <c r="X631" i="9"/>
  <c r="W629" i="9"/>
  <c r="AD629" i="9" s="1"/>
  <c r="X629" i="9"/>
  <c r="W627" i="9"/>
  <c r="AD627" i="9" s="1"/>
  <c r="X627" i="9"/>
  <c r="W625" i="9"/>
  <c r="AD625" i="9" s="1"/>
  <c r="X625" i="9"/>
  <c r="W623" i="9"/>
  <c r="AD623" i="9" s="1"/>
  <c r="X623" i="9"/>
  <c r="W621" i="9"/>
  <c r="AD621" i="9" s="1"/>
  <c r="X621" i="9"/>
  <c r="W619" i="9"/>
  <c r="AD619" i="9" s="1"/>
  <c r="X619" i="9"/>
  <c r="W617" i="9"/>
  <c r="AD617" i="9" s="1"/>
  <c r="X617" i="9"/>
  <c r="W615" i="9"/>
  <c r="AD615" i="9" s="1"/>
  <c r="X615" i="9"/>
  <c r="AD613" i="9"/>
  <c r="W611" i="9"/>
  <c r="AD611" i="9" s="1"/>
  <c r="X611" i="9"/>
  <c r="W609" i="9"/>
  <c r="AD609" i="9" s="1"/>
  <c r="X609" i="9"/>
  <c r="W607" i="9"/>
  <c r="AD607" i="9" s="1"/>
  <c r="X607" i="9"/>
  <c r="W605" i="9"/>
  <c r="AD605" i="9" s="1"/>
  <c r="X605" i="9"/>
  <c r="W603" i="9"/>
  <c r="AD603" i="9" s="1"/>
  <c r="X603" i="9"/>
  <c r="W591" i="9"/>
  <c r="AD591" i="9" s="1"/>
  <c r="X591" i="9"/>
  <c r="O590" i="9"/>
  <c r="P590" i="9" s="1"/>
  <c r="AB590" i="9"/>
  <c r="W588" i="9"/>
  <c r="AD588" i="9" s="1"/>
  <c r="X588" i="9"/>
  <c r="O586" i="9"/>
  <c r="P586" i="9" s="1"/>
  <c r="AB586" i="9"/>
  <c r="W584" i="9"/>
  <c r="AD584" i="9" s="1"/>
  <c r="X584" i="9"/>
  <c r="O582" i="9"/>
  <c r="P582" i="9" s="1"/>
  <c r="AB582" i="9"/>
  <c r="W580" i="9"/>
  <c r="AD580" i="9" s="1"/>
  <c r="X580" i="9"/>
  <c r="O578" i="9"/>
  <c r="P578" i="9" s="1"/>
  <c r="AB578" i="9"/>
  <c r="W576" i="9"/>
  <c r="AD576" i="9" s="1"/>
  <c r="X576" i="9"/>
  <c r="O574" i="9"/>
  <c r="P574" i="9" s="1"/>
  <c r="AB574" i="9"/>
  <c r="W572" i="9"/>
  <c r="AD572" i="9" s="1"/>
  <c r="X572" i="9"/>
  <c r="O570" i="9"/>
  <c r="P570" i="9" s="1"/>
  <c r="AB570" i="9"/>
  <c r="W568" i="9"/>
  <c r="AD568" i="9" s="1"/>
  <c r="X568" i="9"/>
  <c r="O566" i="9"/>
  <c r="P566" i="9" s="1"/>
  <c r="AB566" i="9"/>
  <c r="W564" i="9"/>
  <c r="AD564" i="9" s="1"/>
  <c r="X564" i="9"/>
  <c r="O562" i="9"/>
  <c r="P562" i="9" s="1"/>
  <c r="AB562" i="9"/>
  <c r="W560" i="9"/>
  <c r="AD560" i="9" s="1"/>
  <c r="X560" i="9"/>
  <c r="AG528" i="9"/>
  <c r="AF529" i="9"/>
  <c r="AF530" i="9" s="1"/>
  <c r="W528" i="9"/>
  <c r="AD528" i="9" s="1"/>
  <c r="X528" i="9"/>
  <c r="AB36" i="9"/>
  <c r="AB44" i="9"/>
  <c r="AB75" i="9"/>
  <c r="AB79" i="9"/>
  <c r="AB81" i="9"/>
  <c r="C14" i="10"/>
  <c r="C190" i="8" s="1"/>
  <c r="AU8" i="9"/>
  <c r="T235" i="8"/>
  <c r="T241" i="8"/>
  <c r="T259" i="8"/>
  <c r="T271" i="8"/>
  <c r="AB7" i="6"/>
  <c r="W529" i="6"/>
  <c r="AD529" i="6" s="1"/>
  <c r="X529" i="6"/>
  <c r="W544" i="6"/>
  <c r="X544" i="6"/>
  <c r="AB544" i="6"/>
  <c r="O544" i="6"/>
  <c r="P544" i="6" s="1"/>
  <c r="W561" i="6"/>
  <c r="AB561" i="6"/>
  <c r="O561" i="6"/>
  <c r="P561" i="6" s="1"/>
  <c r="AG534" i="6"/>
  <c r="AF535" i="6"/>
  <c r="W536" i="6"/>
  <c r="AD536" i="6" s="1"/>
  <c r="X536" i="6"/>
  <c r="AB536" i="6"/>
  <c r="AF12" i="6"/>
  <c r="AF13" i="6" s="1"/>
  <c r="W532" i="6"/>
  <c r="AD532" i="6" s="1"/>
  <c r="X532" i="6"/>
  <c r="AB540" i="6"/>
  <c r="O540" i="6"/>
  <c r="P540" i="6" s="1"/>
  <c r="W549" i="6"/>
  <c r="X549" i="6"/>
  <c r="AB549" i="6"/>
  <c r="O549" i="6"/>
  <c r="P549" i="6" s="1"/>
  <c r="AB557" i="6"/>
  <c r="O557" i="6"/>
  <c r="P557" i="6" s="1"/>
  <c r="AI21" i="11"/>
  <c r="AB530" i="6"/>
  <c r="O530" i="6"/>
  <c r="P530" i="6" s="1"/>
  <c r="AB534" i="6"/>
  <c r="O534" i="6"/>
  <c r="P534" i="6" s="1"/>
  <c r="AB538" i="6"/>
  <c r="O538" i="6"/>
  <c r="P538" i="6" s="1"/>
  <c r="AB542" i="6"/>
  <c r="O542" i="6"/>
  <c r="P542" i="6" s="1"/>
  <c r="AB565" i="6"/>
  <c r="O565" i="6"/>
  <c r="P565" i="6" s="1"/>
  <c r="AB569" i="6"/>
  <c r="O569" i="6"/>
  <c r="P569" i="6" s="1"/>
  <c r="AB577" i="6"/>
  <c r="O577" i="6"/>
  <c r="P577" i="6" s="1"/>
  <c r="AB613" i="6"/>
  <c r="O613" i="6"/>
  <c r="P613" i="6" s="1"/>
  <c r="AB618" i="6"/>
  <c r="O618" i="6"/>
  <c r="P618" i="6" s="1"/>
  <c r="AB634" i="6"/>
  <c r="O634" i="6"/>
  <c r="P634" i="6" s="1"/>
  <c r="AB650" i="6"/>
  <c r="O650" i="6"/>
  <c r="P650" i="6" s="1"/>
  <c r="AB666" i="6"/>
  <c r="O666" i="6"/>
  <c r="P666" i="6" s="1"/>
  <c r="AB678" i="6"/>
  <c r="O678" i="6"/>
  <c r="P678" i="6" s="1"/>
  <c r="AB690" i="6"/>
  <c r="O690" i="6"/>
  <c r="P690" i="6" s="1"/>
  <c r="AB706" i="6"/>
  <c r="O706" i="6"/>
  <c r="P706" i="6" s="1"/>
  <c r="AB722" i="6"/>
  <c r="O722" i="6"/>
  <c r="P722" i="6" s="1"/>
  <c r="AB738" i="6"/>
  <c r="O738" i="6"/>
  <c r="P738" i="6" s="1"/>
  <c r="AB754" i="6"/>
  <c r="O754" i="6"/>
  <c r="P754" i="6" s="1"/>
  <c r="AB770" i="6"/>
  <c r="O770" i="6"/>
  <c r="P770" i="6" s="1"/>
  <c r="AB786" i="6"/>
  <c r="O786" i="6"/>
  <c r="P786" i="6" s="1"/>
  <c r="AN8" i="6"/>
  <c r="AF218" i="6"/>
  <c r="AF219" i="6" s="1"/>
  <c r="O805" i="9"/>
  <c r="P805" i="9" s="1"/>
  <c r="AB805" i="9"/>
  <c r="O789" i="9"/>
  <c r="P789" i="9" s="1"/>
  <c r="AB789" i="9"/>
  <c r="O773" i="9"/>
  <c r="P773" i="9" s="1"/>
  <c r="AB773" i="9"/>
  <c r="O757" i="9"/>
  <c r="P757" i="9" s="1"/>
  <c r="AB757" i="9"/>
  <c r="O741" i="9"/>
  <c r="P741" i="9" s="1"/>
  <c r="AB741" i="9"/>
  <c r="O703" i="9"/>
  <c r="P703" i="9" s="1"/>
  <c r="AB703" i="9"/>
  <c r="W696" i="9"/>
  <c r="AD696" i="9" s="1"/>
  <c r="X696" i="9"/>
  <c r="W686" i="9"/>
  <c r="AD686" i="9" s="1"/>
  <c r="X686" i="9"/>
  <c r="O681" i="9"/>
  <c r="P681" i="9" s="1"/>
  <c r="AB681" i="9"/>
  <c r="O649" i="9"/>
  <c r="P649" i="9" s="1"/>
  <c r="AB649" i="9"/>
  <c r="O617" i="9"/>
  <c r="P617" i="9" s="1"/>
  <c r="AB617" i="9"/>
  <c r="X613" i="9"/>
  <c r="X645" i="9"/>
  <c r="X677" i="9"/>
  <c r="AB690" i="9"/>
  <c r="AB620" i="9"/>
  <c r="AB652" i="9"/>
  <c r="AB815" i="9"/>
  <c r="O816" i="6"/>
  <c r="P816" i="6" s="1"/>
  <c r="AG531" i="6"/>
  <c r="X616" i="9"/>
  <c r="X648" i="9"/>
  <c r="X680" i="9"/>
  <c r="AB684" i="9"/>
  <c r="X14" i="6"/>
  <c r="X786" i="6"/>
  <c r="X770" i="6"/>
  <c r="X754" i="6"/>
  <c r="X738" i="6"/>
  <c r="X722" i="6"/>
  <c r="X706" i="6"/>
  <c r="X690" i="6"/>
  <c r="X678" i="6"/>
  <c r="X666" i="6"/>
  <c r="X650" i="6"/>
  <c r="X634" i="6"/>
  <c r="AB547" i="6"/>
  <c r="O547" i="6"/>
  <c r="P547" i="6" s="1"/>
  <c r="AB551" i="6"/>
  <c r="O551" i="6"/>
  <c r="P551" i="6" s="1"/>
  <c r="AB555" i="6"/>
  <c r="O563" i="6"/>
  <c r="P563" i="6" s="1"/>
  <c r="AB571" i="6"/>
  <c r="O571" i="6"/>
  <c r="P571" i="6" s="1"/>
  <c r="AB583" i="6"/>
  <c r="AB587" i="6"/>
  <c r="O587" i="6"/>
  <c r="P587" i="6" s="1"/>
  <c r="AB591" i="6"/>
  <c r="AB603" i="6"/>
  <c r="O603" i="6"/>
  <c r="P603" i="6" s="1"/>
  <c r="AB615" i="6"/>
  <c r="O615" i="6"/>
  <c r="P615" i="6" s="1"/>
  <c r="AB626" i="6"/>
  <c r="AB642" i="6"/>
  <c r="O642" i="6"/>
  <c r="P642" i="6" s="1"/>
  <c r="AB658" i="6"/>
  <c r="AB676" i="6"/>
  <c r="O676" i="6"/>
  <c r="P676" i="6" s="1"/>
  <c r="AB698" i="6"/>
  <c r="O698" i="6"/>
  <c r="P698" i="6" s="1"/>
  <c r="AB714" i="6"/>
  <c r="O714" i="6"/>
  <c r="P714" i="6" s="1"/>
  <c r="AB730" i="6"/>
  <c r="O730" i="6"/>
  <c r="P730" i="6" s="1"/>
  <c r="AB746" i="6"/>
  <c r="O746" i="6"/>
  <c r="P746" i="6" s="1"/>
  <c r="AB762" i="6"/>
  <c r="O762" i="6"/>
  <c r="P762" i="6" s="1"/>
  <c r="AB778" i="6"/>
  <c r="O778" i="6"/>
  <c r="P778" i="6" s="1"/>
  <c r="AB19" i="6"/>
  <c r="W814" i="9"/>
  <c r="AD814" i="9" s="1"/>
  <c r="X814" i="9"/>
  <c r="O797" i="9"/>
  <c r="P797" i="9" s="1"/>
  <c r="AB797" i="9"/>
  <c r="O781" i="9"/>
  <c r="P781" i="9" s="1"/>
  <c r="AB781" i="9"/>
  <c r="O765" i="9"/>
  <c r="P765" i="9" s="1"/>
  <c r="AB765" i="9"/>
  <c r="O749" i="9"/>
  <c r="P749" i="9" s="1"/>
  <c r="AB749" i="9"/>
  <c r="O731" i="9"/>
  <c r="P731" i="9" s="1"/>
  <c r="AB731" i="9"/>
  <c r="W728" i="9"/>
  <c r="AD728" i="9" s="1"/>
  <c r="X728" i="9"/>
  <c r="W718" i="9"/>
  <c r="AD718" i="9" s="1"/>
  <c r="X718" i="9"/>
  <c r="O665" i="9"/>
  <c r="P665" i="9" s="1"/>
  <c r="AB665" i="9"/>
  <c r="O633" i="9"/>
  <c r="P633" i="9" s="1"/>
  <c r="AB633" i="9"/>
  <c r="AB581" i="6"/>
  <c r="O581" i="6"/>
  <c r="P581" i="6" s="1"/>
  <c r="AB585" i="6"/>
  <c r="O585" i="6"/>
  <c r="P585" i="6" s="1"/>
  <c r="AB589" i="6"/>
  <c r="O589" i="6"/>
  <c r="P589" i="6" s="1"/>
  <c r="O593" i="6"/>
  <c r="P593" i="6" s="1"/>
  <c r="AB597" i="6"/>
  <c r="O597" i="6"/>
  <c r="P597" i="6" s="1"/>
  <c r="AB601" i="6"/>
  <c r="O601" i="6"/>
  <c r="P601" i="6" s="1"/>
  <c r="AB609" i="6"/>
  <c r="O609" i="6"/>
  <c r="P609" i="6" s="1"/>
  <c r="AB622" i="6"/>
  <c r="O622" i="6"/>
  <c r="P622" i="6" s="1"/>
  <c r="AB630" i="6"/>
  <c r="O630" i="6"/>
  <c r="P630" i="6" s="1"/>
  <c r="AB638" i="6"/>
  <c r="O638" i="6"/>
  <c r="P638" i="6" s="1"/>
  <c r="AB646" i="6"/>
  <c r="O646" i="6"/>
  <c r="P646" i="6" s="1"/>
  <c r="AB654" i="6"/>
  <c r="O654" i="6"/>
  <c r="P654" i="6" s="1"/>
  <c r="AB662" i="6"/>
  <c r="O662" i="6"/>
  <c r="P662" i="6" s="1"/>
  <c r="AB670" i="6"/>
  <c r="O670" i="6"/>
  <c r="P670" i="6" s="1"/>
  <c r="AB684" i="6"/>
  <c r="O684" i="6"/>
  <c r="P684" i="6" s="1"/>
  <c r="AB686" i="6"/>
  <c r="O686" i="6"/>
  <c r="P686" i="6" s="1"/>
  <c r="AB694" i="6"/>
  <c r="O694" i="6"/>
  <c r="P694" i="6" s="1"/>
  <c r="AB702" i="6"/>
  <c r="O702" i="6"/>
  <c r="P702" i="6" s="1"/>
  <c r="AB710" i="6"/>
  <c r="O710" i="6"/>
  <c r="P710" i="6" s="1"/>
  <c r="AB718" i="6"/>
  <c r="O718" i="6"/>
  <c r="P718" i="6" s="1"/>
  <c r="AB726" i="6"/>
  <c r="O726" i="6"/>
  <c r="P726" i="6" s="1"/>
  <c r="AB734" i="6"/>
  <c r="O734" i="6"/>
  <c r="P734" i="6" s="1"/>
  <c r="AB742" i="6"/>
  <c r="O742" i="6"/>
  <c r="P742" i="6" s="1"/>
  <c r="AB750" i="6"/>
  <c r="O750" i="6"/>
  <c r="P750" i="6" s="1"/>
  <c r="AB758" i="6"/>
  <c r="O758" i="6"/>
  <c r="P758" i="6" s="1"/>
  <c r="AB766" i="6"/>
  <c r="O766" i="6"/>
  <c r="P766" i="6" s="1"/>
  <c r="AB774" i="6"/>
  <c r="O774" i="6"/>
  <c r="P774" i="6" s="1"/>
  <c r="AB782" i="6"/>
  <c r="O782" i="6"/>
  <c r="P782" i="6" s="1"/>
  <c r="AB790" i="6"/>
  <c r="O790" i="6"/>
  <c r="P790" i="6" s="1"/>
  <c r="AB798" i="6"/>
  <c r="O798" i="6"/>
  <c r="P798" i="6" s="1"/>
  <c r="AB13" i="6"/>
  <c r="AB17" i="6"/>
  <c r="AB21" i="6"/>
  <c r="O813" i="9"/>
  <c r="P813" i="9" s="1"/>
  <c r="AB813" i="9"/>
  <c r="W812" i="9"/>
  <c r="AD812" i="9" s="1"/>
  <c r="X812" i="9"/>
  <c r="W806" i="9"/>
  <c r="AD806" i="9" s="1"/>
  <c r="X806" i="9"/>
  <c r="O801" i="9"/>
  <c r="P801" i="9" s="1"/>
  <c r="AB801" i="9"/>
  <c r="O793" i="9"/>
  <c r="P793" i="9" s="1"/>
  <c r="AB793" i="9"/>
  <c r="O785" i="9"/>
  <c r="P785" i="9" s="1"/>
  <c r="AB785" i="9"/>
  <c r="O777" i="9"/>
  <c r="P777" i="9" s="1"/>
  <c r="AB777" i="9"/>
  <c r="O769" i="9"/>
  <c r="P769" i="9" s="1"/>
  <c r="AB769" i="9"/>
  <c r="O761" i="9"/>
  <c r="P761" i="9" s="1"/>
  <c r="AB761" i="9"/>
  <c r="O753" i="9"/>
  <c r="P753" i="9" s="1"/>
  <c r="AB753" i="9"/>
  <c r="O719" i="9"/>
  <c r="P719" i="9" s="1"/>
  <c r="AB719" i="9"/>
  <c r="W712" i="9"/>
  <c r="AD712" i="9" s="1"/>
  <c r="X712" i="9"/>
  <c r="W702" i="9"/>
  <c r="AD702" i="9" s="1"/>
  <c r="X702" i="9"/>
  <c r="O687" i="9"/>
  <c r="P687" i="9" s="1"/>
  <c r="AB687" i="9"/>
  <c r="O673" i="9"/>
  <c r="P673" i="9" s="1"/>
  <c r="AB673" i="9"/>
  <c r="O657" i="9"/>
  <c r="P657" i="9" s="1"/>
  <c r="AB657" i="9"/>
  <c r="O641" i="9"/>
  <c r="P641" i="9" s="1"/>
  <c r="AB641" i="9"/>
  <c r="O625" i="9"/>
  <c r="P625" i="9" s="1"/>
  <c r="AB625" i="9"/>
  <c r="O609" i="9"/>
  <c r="P609" i="9" s="1"/>
  <c r="AB609" i="9"/>
  <c r="O601" i="9"/>
  <c r="P601" i="9" s="1"/>
  <c r="AB601" i="9"/>
  <c r="O599" i="9"/>
  <c r="P599" i="9" s="1"/>
  <c r="AB599" i="9"/>
  <c r="O597" i="9"/>
  <c r="P597" i="9" s="1"/>
  <c r="AB597" i="9"/>
  <c r="O595" i="9"/>
  <c r="P595" i="9" s="1"/>
  <c r="AB595" i="9"/>
  <c r="O593" i="9"/>
  <c r="P593" i="9" s="1"/>
  <c r="AB593" i="9"/>
  <c r="W586" i="9"/>
  <c r="AD586" i="9" s="1"/>
  <c r="X586" i="9"/>
  <c r="W578" i="9"/>
  <c r="AD578" i="9" s="1"/>
  <c r="X578" i="9"/>
  <c r="W570" i="9"/>
  <c r="AD570" i="9" s="1"/>
  <c r="X570" i="9"/>
  <c r="W562" i="9"/>
  <c r="AD562" i="9" s="1"/>
  <c r="X562" i="9"/>
  <c r="AB48" i="9"/>
  <c r="AB52" i="9"/>
  <c r="AB56" i="9"/>
  <c r="AB60" i="9"/>
  <c r="AB68" i="9"/>
  <c r="AB72" i="9"/>
  <c r="C47" i="2"/>
  <c r="AG222" i="9"/>
  <c r="AH222" i="9" s="1"/>
  <c r="AL222" i="9" s="1"/>
  <c r="AF223" i="9"/>
  <c r="O735" i="9"/>
  <c r="P735" i="9" s="1"/>
  <c r="AB735" i="9"/>
  <c r="O727" i="9"/>
  <c r="P727" i="9" s="1"/>
  <c r="AB727" i="9"/>
  <c r="W726" i="9"/>
  <c r="AD726" i="9" s="1"/>
  <c r="X726" i="9"/>
  <c r="W720" i="9"/>
  <c r="AD720" i="9" s="1"/>
  <c r="X720" i="9"/>
  <c r="O711" i="9"/>
  <c r="P711" i="9" s="1"/>
  <c r="AB711" i="9"/>
  <c r="W710" i="9"/>
  <c r="AD710" i="9" s="1"/>
  <c r="W704" i="9"/>
  <c r="AD704" i="9" s="1"/>
  <c r="X704" i="9"/>
  <c r="O695" i="9"/>
  <c r="P695" i="9" s="1"/>
  <c r="AB695" i="9"/>
  <c r="W694" i="9"/>
  <c r="AD694" i="9" s="1"/>
  <c r="X694" i="9"/>
  <c r="W688" i="9"/>
  <c r="AD688" i="9" s="1"/>
  <c r="X688" i="9"/>
  <c r="O677" i="9"/>
  <c r="P677" i="9" s="1"/>
  <c r="AB677" i="9"/>
  <c r="O669" i="9"/>
  <c r="P669" i="9" s="1"/>
  <c r="AB669" i="9"/>
  <c r="O661" i="9"/>
  <c r="P661" i="9" s="1"/>
  <c r="AB661" i="9"/>
  <c r="O653" i="9"/>
  <c r="P653" i="9" s="1"/>
  <c r="AB653" i="9"/>
  <c r="O645" i="9"/>
  <c r="P645" i="9" s="1"/>
  <c r="AB645" i="9"/>
  <c r="O637" i="9"/>
  <c r="P637" i="9" s="1"/>
  <c r="AB637" i="9"/>
  <c r="O629" i="9"/>
  <c r="P629" i="9" s="1"/>
  <c r="AB629" i="9"/>
  <c r="O621" i="9"/>
  <c r="P621" i="9" s="1"/>
  <c r="AB621" i="9"/>
  <c r="O613" i="9"/>
  <c r="P613" i="9" s="1"/>
  <c r="AB613" i="9"/>
  <c r="O605" i="9"/>
  <c r="P605" i="9" s="1"/>
  <c r="AB605" i="9"/>
  <c r="W601" i="9"/>
  <c r="AD601" i="9" s="1"/>
  <c r="X601" i="9"/>
  <c r="W599" i="9"/>
  <c r="AD599" i="9" s="1"/>
  <c r="X599" i="9"/>
  <c r="W597" i="9"/>
  <c r="AD597" i="9" s="1"/>
  <c r="X597" i="9"/>
  <c r="W595" i="9"/>
  <c r="AD595" i="9" s="1"/>
  <c r="X595" i="9"/>
  <c r="W593" i="9"/>
  <c r="AD593" i="9" s="1"/>
  <c r="X593" i="9"/>
  <c r="W590" i="9"/>
  <c r="AD590" i="9" s="1"/>
  <c r="X590" i="9"/>
  <c r="W582" i="9"/>
  <c r="AD582" i="9" s="1"/>
  <c r="X582" i="9"/>
  <c r="W574" i="9"/>
  <c r="AD574" i="9" s="1"/>
  <c r="X574" i="9"/>
  <c r="W566" i="9"/>
  <c r="AD566" i="9" s="1"/>
  <c r="X566" i="9"/>
  <c r="AB38" i="9"/>
  <c r="AD37" i="9"/>
  <c r="AD43" i="9"/>
  <c r="AD47" i="9"/>
  <c r="AI14" i="11"/>
  <c r="AA271" i="8" l="1"/>
  <c r="AA267" i="8"/>
  <c r="AA263" i="8"/>
  <c r="AA259" i="8"/>
  <c r="AA255" i="8"/>
  <c r="AA251" i="8"/>
  <c r="AA247" i="8"/>
  <c r="AA243" i="8"/>
  <c r="AA239" i="8"/>
  <c r="AA235" i="8"/>
  <c r="AA231" i="8"/>
  <c r="AA227" i="8"/>
  <c r="AA223" i="8"/>
  <c r="AA219" i="8"/>
  <c r="AA209" i="8"/>
  <c r="AA201" i="8"/>
  <c r="AA193" i="8"/>
  <c r="APB193" i="8"/>
  <c r="AOY194" i="8" s="1"/>
  <c r="APB209" i="8"/>
  <c r="AOY210" i="8" s="1"/>
  <c r="AA272" i="8"/>
  <c r="AA270" i="8"/>
  <c r="AA268" i="8"/>
  <c r="AA266" i="8"/>
  <c r="AA264" i="8"/>
  <c r="AA262" i="8"/>
  <c r="AA260" i="8"/>
  <c r="AA258" i="8"/>
  <c r="AA256" i="8"/>
  <c r="AA254" i="8"/>
  <c r="AA252" i="8"/>
  <c r="AA250" i="8"/>
  <c r="AA248" i="8"/>
  <c r="AA246" i="8"/>
  <c r="AA244" i="8"/>
  <c r="AA242" i="8"/>
  <c r="AA240" i="8"/>
  <c r="AA238" i="8"/>
  <c r="AA236" i="8"/>
  <c r="AA234" i="8"/>
  <c r="AA232" i="8"/>
  <c r="AA230" i="8"/>
  <c r="AA228" i="8"/>
  <c r="AA226" i="8"/>
  <c r="AA224" i="8"/>
  <c r="AA222" i="8"/>
  <c r="AA220" i="8"/>
  <c r="AA218" i="8"/>
  <c r="AA216" i="8"/>
  <c r="AA215" i="8"/>
  <c r="AA211" i="8"/>
  <c r="AA207" i="8"/>
  <c r="AA203" i="8"/>
  <c r="AA199" i="8"/>
  <c r="AA195" i="8"/>
  <c r="AA191" i="8"/>
  <c r="AA187" i="8"/>
  <c r="APB197" i="8"/>
  <c r="AOY198" i="8" s="1"/>
  <c r="APB189" i="8"/>
  <c r="AOY190" i="8" s="1"/>
  <c r="APB186" i="8"/>
  <c r="AOY187" i="8" s="1"/>
  <c r="P179" i="8"/>
  <c r="Q179" i="8" s="1"/>
  <c r="E9" i="8"/>
  <c r="O9" i="8"/>
  <c r="AG12" i="6"/>
  <c r="X568" i="6"/>
  <c r="X628" i="6"/>
  <c r="X541" i="6"/>
  <c r="O572" i="6"/>
  <c r="P572" i="6" s="1"/>
  <c r="O604" i="6"/>
  <c r="P604" i="6" s="1"/>
  <c r="AB699" i="9"/>
  <c r="AB683" i="9"/>
  <c r="AB655" i="9"/>
  <c r="AB643" i="9"/>
  <c r="X543" i="9"/>
  <c r="X531" i="9"/>
  <c r="AB39" i="9"/>
  <c r="X560" i="6"/>
  <c r="X556" i="6"/>
  <c r="X552" i="6"/>
  <c r="AD548" i="6"/>
  <c r="X624" i="6"/>
  <c r="X589" i="6"/>
  <c r="X533" i="6"/>
  <c r="AB648" i="6"/>
  <c r="AD693" i="6"/>
  <c r="AD790" i="6"/>
  <c r="AD801" i="6"/>
  <c r="X655" i="6"/>
  <c r="X648" i="6"/>
  <c r="X640" i="6"/>
  <c r="X632" i="6"/>
  <c r="X616" i="6"/>
  <c r="O552" i="6"/>
  <c r="P552" i="6" s="1"/>
  <c r="AD555" i="6"/>
  <c r="AD595" i="6"/>
  <c r="AD599" i="6"/>
  <c r="AD696" i="6"/>
  <c r="AD700" i="6"/>
  <c r="AD702" i="6"/>
  <c r="AD704" i="6"/>
  <c r="AD731" i="6"/>
  <c r="AD739" i="6"/>
  <c r="AD751" i="6"/>
  <c r="AD759" i="6"/>
  <c r="AD778" i="6"/>
  <c r="AD794" i="6"/>
  <c r="AD805" i="6"/>
  <c r="AD706" i="9"/>
  <c r="AD700" i="9"/>
  <c r="AB29" i="9"/>
  <c r="AB46" i="9"/>
  <c r="AG529" i="9"/>
  <c r="AG218" i="6"/>
  <c r="AH218" i="6" s="1"/>
  <c r="O611" i="6"/>
  <c r="P611" i="6" s="1"/>
  <c r="O599" i="6"/>
  <c r="P599" i="6" s="1"/>
  <c r="O579" i="6"/>
  <c r="P579" i="6" s="1"/>
  <c r="X565" i="6"/>
  <c r="AH534" i="6"/>
  <c r="AL534" i="6" s="1"/>
  <c r="O532" i="6"/>
  <c r="P532" i="6" s="1"/>
  <c r="AD538" i="6"/>
  <c r="X553" i="6"/>
  <c r="X715" i="9"/>
  <c r="X733" i="9"/>
  <c r="X769" i="9"/>
  <c r="AB730" i="9"/>
  <c r="AB770" i="9"/>
  <c r="X701" i="9"/>
  <c r="X705" i="9"/>
  <c r="X709" i="9"/>
  <c r="X713" i="9"/>
  <c r="X717" i="9"/>
  <c r="O633" i="6"/>
  <c r="P633" i="6" s="1"/>
  <c r="O629" i="6"/>
  <c r="P629" i="6" s="1"/>
  <c r="O621" i="6"/>
  <c r="P621" i="6" s="1"/>
  <c r="O617" i="6"/>
  <c r="P617" i="6" s="1"/>
  <c r="X530" i="6"/>
  <c r="X16" i="6"/>
  <c r="X609" i="6"/>
  <c r="O636" i="6"/>
  <c r="P636" i="6" s="1"/>
  <c r="O688" i="6"/>
  <c r="P688" i="6" s="1"/>
  <c r="AB688" i="6"/>
  <c r="O675" i="9"/>
  <c r="P675" i="9" s="1"/>
  <c r="AB675" i="9"/>
  <c r="O567" i="6"/>
  <c r="P567" i="6" s="1"/>
  <c r="O559" i="6"/>
  <c r="P559" i="6" s="1"/>
  <c r="X569" i="6"/>
  <c r="AB702" i="9"/>
  <c r="AB706" i="9"/>
  <c r="AB710" i="9"/>
  <c r="AD719" i="9"/>
  <c r="AD753" i="9"/>
  <c r="AB732" i="9"/>
  <c r="AD721" i="9"/>
  <c r="X729" i="9"/>
  <c r="O625" i="6"/>
  <c r="P625" i="6" s="1"/>
  <c r="AD592" i="6"/>
  <c r="AD588" i="6"/>
  <c r="AD580" i="6"/>
  <c r="AD576" i="6"/>
  <c r="AD568" i="6"/>
  <c r="X638" i="6"/>
  <c r="X627" i="6"/>
  <c r="X597" i="6"/>
  <c r="X585" i="6"/>
  <c r="AH533" i="6"/>
  <c r="AL533" i="6" s="1"/>
  <c r="O545" i="6"/>
  <c r="P545" i="6" s="1"/>
  <c r="O747" i="9"/>
  <c r="P747" i="9" s="1"/>
  <c r="AB747" i="9"/>
  <c r="O575" i="6"/>
  <c r="P575" i="6" s="1"/>
  <c r="X573" i="6"/>
  <c r="AD542" i="6"/>
  <c r="X631" i="6"/>
  <c r="X619" i="6"/>
  <c r="X613" i="6"/>
  <c r="X605" i="6"/>
  <c r="X593" i="6"/>
  <c r="O533" i="6"/>
  <c r="P533" i="6" s="1"/>
  <c r="AD586" i="6"/>
  <c r="AD589" i="6"/>
  <c r="AD612" i="6"/>
  <c r="AD614" i="6"/>
  <c r="AD622" i="6"/>
  <c r="O651" i="9"/>
  <c r="P651" i="9" s="1"/>
  <c r="AB651" i="9"/>
  <c r="AD796" i="6"/>
  <c r="AD720" i="6"/>
  <c r="AD762" i="6"/>
  <c r="AD770" i="6"/>
  <c r="AB771" i="9"/>
  <c r="AB733" i="9"/>
  <c r="AB671" i="9"/>
  <c r="AB639" i="9"/>
  <c r="AB603" i="9"/>
  <c r="AB591" i="9"/>
  <c r="AB584" i="9"/>
  <c r="AB545" i="9"/>
  <c r="AB537" i="9"/>
  <c r="O531" i="9"/>
  <c r="P531" i="9" s="1"/>
  <c r="AD45" i="9"/>
  <c r="AI11" i="11"/>
  <c r="C23" i="11"/>
  <c r="C19" i="11"/>
  <c r="M15" i="11" s="1"/>
  <c r="AB10" i="9"/>
  <c r="AB62" i="9"/>
  <c r="O186" i="8"/>
  <c r="P186" i="8" s="1"/>
  <c r="AB796" i="6"/>
  <c r="AB580" i="9"/>
  <c r="X575" i="9"/>
  <c r="AOY185" i="8"/>
  <c r="ANW185" i="8"/>
  <c r="AMU185" i="8"/>
  <c r="C151" i="8" s="1"/>
  <c r="D151" i="8" s="1"/>
  <c r="ALS185" i="8"/>
  <c r="C147" i="8" s="1"/>
  <c r="D147" i="8" s="1"/>
  <c r="AKQ185" i="8"/>
  <c r="C143" i="8" s="1"/>
  <c r="D143" i="8" s="1"/>
  <c r="AJO185" i="8"/>
  <c r="AIM185" i="8"/>
  <c r="AHK185" i="8"/>
  <c r="C131" i="8" s="1"/>
  <c r="D131" i="8" s="1"/>
  <c r="AGI185" i="8"/>
  <c r="C127" i="8" s="1"/>
  <c r="D127" i="8" s="1"/>
  <c r="AFG185" i="8"/>
  <c r="AOD185" i="8"/>
  <c r="C156" i="8" s="1"/>
  <c r="D156" i="8" s="1"/>
  <c r="AJV185" i="8"/>
  <c r="C140" i="8" s="1"/>
  <c r="D140" i="8" s="1"/>
  <c r="AGP185" i="8"/>
  <c r="C128" i="8" s="1"/>
  <c r="D128" i="8" s="1"/>
  <c r="AOR185" i="8"/>
  <c r="ANP185" i="8"/>
  <c r="AMN185" i="8"/>
  <c r="C150" i="8" s="1"/>
  <c r="D150" i="8" s="1"/>
  <c r="ALL185" i="8"/>
  <c r="C146" i="8" s="1"/>
  <c r="D146" i="8" s="1"/>
  <c r="AKJ185" i="8"/>
  <c r="AJH185" i="8"/>
  <c r="AIF185" i="8"/>
  <c r="C134" i="8" s="1"/>
  <c r="D134" i="8" s="1"/>
  <c r="AHD185" i="8"/>
  <c r="C130" i="8" s="1"/>
  <c r="D130" i="8" s="1"/>
  <c r="AGB185" i="8"/>
  <c r="AEZ185" i="8"/>
  <c r="ANB185" i="8"/>
  <c r="C152" i="8" s="1"/>
  <c r="D152" i="8" s="1"/>
  <c r="AKX185" i="8"/>
  <c r="C144" i="8" s="1"/>
  <c r="D144" i="8" s="1"/>
  <c r="AHR185" i="8"/>
  <c r="AEL185" i="8"/>
  <c r="C120" i="8" s="1"/>
  <c r="D120" i="8" s="1"/>
  <c r="AOK185" i="8"/>
  <c r="ANI185" i="8"/>
  <c r="C153" i="8" s="1"/>
  <c r="D153" i="8" s="1"/>
  <c r="AMG185" i="8"/>
  <c r="ALE185" i="8"/>
  <c r="C145" i="8" s="1"/>
  <c r="D145" i="8" s="1"/>
  <c r="AKC185" i="8"/>
  <c r="C141" i="8" s="1"/>
  <c r="D141" i="8" s="1"/>
  <c r="AJA185" i="8"/>
  <c r="C137" i="8" s="1"/>
  <c r="D137" i="8" s="1"/>
  <c r="AHY185" i="8"/>
  <c r="C133" i="8" s="1"/>
  <c r="D133" i="8" s="1"/>
  <c r="AGW185" i="8"/>
  <c r="C129" i="8" s="1"/>
  <c r="D129" i="8" s="1"/>
  <c r="AFU185" i="8"/>
  <c r="C125" i="8" s="1"/>
  <c r="D125" i="8" s="1"/>
  <c r="AES185" i="8"/>
  <c r="C121" i="8" s="1"/>
  <c r="D121" i="8" s="1"/>
  <c r="ALZ185" i="8"/>
  <c r="AIT185" i="8"/>
  <c r="C136" i="8" s="1"/>
  <c r="D136" i="8" s="1"/>
  <c r="AFN185" i="8"/>
  <c r="C124" i="8" s="1"/>
  <c r="D124" i="8" s="1"/>
  <c r="AEE185" i="8"/>
  <c r="C119" i="8" s="1"/>
  <c r="D119" i="8" s="1"/>
  <c r="ADC185" i="8"/>
  <c r="C115" i="8" s="1"/>
  <c r="D115" i="8" s="1"/>
  <c r="ACA185" i="8"/>
  <c r="C111" i="8" s="1"/>
  <c r="D111" i="8" s="1"/>
  <c r="AAY185" i="8"/>
  <c r="C107" i="8" s="1"/>
  <c r="D107" i="8" s="1"/>
  <c r="ZW185" i="8"/>
  <c r="C103" i="8" s="1"/>
  <c r="D103" i="8" s="1"/>
  <c r="YU185" i="8"/>
  <c r="C99" i="8" s="1"/>
  <c r="D99" i="8" s="1"/>
  <c r="XS185" i="8"/>
  <c r="WQ185" i="8"/>
  <c r="VO185" i="8"/>
  <c r="C87" i="8" s="1"/>
  <c r="D87" i="8" s="1"/>
  <c r="UM185" i="8"/>
  <c r="UP185" i="8" s="1"/>
  <c r="TK185" i="8"/>
  <c r="C79" i="8" s="1"/>
  <c r="D79" i="8" s="1"/>
  <c r="SI185" i="8"/>
  <c r="RG185" i="8"/>
  <c r="QE185" i="8"/>
  <c r="PC185" i="8"/>
  <c r="OA185" i="8"/>
  <c r="MY185" i="8"/>
  <c r="LW185" i="8"/>
  <c r="LZ185" i="8" s="1"/>
  <c r="KU185" i="8"/>
  <c r="KX185" i="8" s="1"/>
  <c r="JS185" i="8"/>
  <c r="IQ185" i="8"/>
  <c r="C39" i="8" s="1"/>
  <c r="D39" i="8" s="1"/>
  <c r="HO185" i="8"/>
  <c r="GM185" i="8"/>
  <c r="FK185" i="8"/>
  <c r="EI185" i="8"/>
  <c r="ABF185" i="8"/>
  <c r="XZ185" i="8"/>
  <c r="C96" i="8" s="1"/>
  <c r="D96" i="8" s="1"/>
  <c r="UT185" i="8"/>
  <c r="RN185" i="8"/>
  <c r="OH185" i="8"/>
  <c r="C60" i="8" s="1"/>
  <c r="D60" i="8" s="1"/>
  <c r="LB185" i="8"/>
  <c r="LE185" i="8" s="1"/>
  <c r="HV185" i="8"/>
  <c r="EP185" i="8"/>
  <c r="ADX185" i="8"/>
  <c r="ACV185" i="8"/>
  <c r="ABT185" i="8"/>
  <c r="C110" i="8" s="1"/>
  <c r="D110" i="8" s="1"/>
  <c r="AAR185" i="8"/>
  <c r="ZP185" i="8"/>
  <c r="YN185" i="8"/>
  <c r="XL185" i="8"/>
  <c r="WJ185" i="8"/>
  <c r="VH185" i="8"/>
  <c r="UF185" i="8"/>
  <c r="TD185" i="8"/>
  <c r="SB185" i="8"/>
  <c r="C74" i="8" s="1"/>
  <c r="D74" i="8" s="1"/>
  <c r="QZ185" i="8"/>
  <c r="PX185" i="8"/>
  <c r="OV185" i="8"/>
  <c r="NT185" i="8"/>
  <c r="MR185" i="8"/>
  <c r="MU185" i="8" s="1"/>
  <c r="LP185" i="8"/>
  <c r="LS185" i="8" s="1"/>
  <c r="KN185" i="8"/>
  <c r="JL185" i="8"/>
  <c r="C42" i="8" s="1"/>
  <c r="D42" i="8" s="1"/>
  <c r="IJ185" i="8"/>
  <c r="C38" i="8" s="1"/>
  <c r="D38" i="8" s="1"/>
  <c r="HH185" i="8"/>
  <c r="GF185" i="8"/>
  <c r="FD185" i="8"/>
  <c r="EB185" i="8"/>
  <c r="ACH185" i="8"/>
  <c r="C112" i="8" s="1"/>
  <c r="D112" i="8" s="1"/>
  <c r="AAD185" i="8"/>
  <c r="WX185" i="8"/>
  <c r="TR185" i="8"/>
  <c r="QL185" i="8"/>
  <c r="NF185" i="8"/>
  <c r="IX185" i="8"/>
  <c r="FR185" i="8"/>
  <c r="ADQ185" i="8"/>
  <c r="ACO185" i="8"/>
  <c r="C113" i="8" s="1"/>
  <c r="D113" i="8" s="1"/>
  <c r="ABM185" i="8"/>
  <c r="C109" i="8" s="1"/>
  <c r="D109" i="8" s="1"/>
  <c r="AAK185" i="8"/>
  <c r="ZI185" i="8"/>
  <c r="C101" i="8" s="1"/>
  <c r="D101" i="8" s="1"/>
  <c r="YG185" i="8"/>
  <c r="XE185" i="8"/>
  <c r="WC185" i="8"/>
  <c r="VA185" i="8"/>
  <c r="C85" i="8" s="1"/>
  <c r="D85" i="8" s="1"/>
  <c r="TY185" i="8"/>
  <c r="SW185" i="8"/>
  <c r="RU185" i="8"/>
  <c r="RX185" i="8" s="1"/>
  <c r="QS185" i="8"/>
  <c r="C69" i="8" s="1"/>
  <c r="D69" i="8" s="1"/>
  <c r="PQ185" i="8"/>
  <c r="OO185" i="8"/>
  <c r="NM185" i="8"/>
  <c r="MK185" i="8"/>
  <c r="MN185" i="8" s="1"/>
  <c r="LI185" i="8"/>
  <c r="KG185" i="8"/>
  <c r="KJ185" i="8" s="1"/>
  <c r="JE185" i="8"/>
  <c r="C41" i="8" s="1"/>
  <c r="D41" i="8" s="1"/>
  <c r="IC185" i="8"/>
  <c r="C37" i="8" s="1"/>
  <c r="D37" i="8" s="1"/>
  <c r="HA185" i="8"/>
  <c r="FY185" i="8"/>
  <c r="EW185" i="8"/>
  <c r="ADJ185" i="8"/>
  <c r="C116" i="8" s="1"/>
  <c r="D116" i="8" s="1"/>
  <c r="ZB185" i="8"/>
  <c r="VV185" i="8"/>
  <c r="C88" i="8" s="1"/>
  <c r="D88" i="8" s="1"/>
  <c r="SP185" i="8"/>
  <c r="PJ185" i="8"/>
  <c r="MD185" i="8"/>
  <c r="JZ185" i="8"/>
  <c r="GT185" i="8"/>
  <c r="DU185" i="8"/>
  <c r="CS185" i="8"/>
  <c r="BQ185" i="8"/>
  <c r="AV185" i="8"/>
  <c r="DN185" i="8"/>
  <c r="CL185" i="8"/>
  <c r="BJ185" i="8"/>
  <c r="CZ185" i="8"/>
  <c r="DG185" i="8"/>
  <c r="CE185" i="8"/>
  <c r="BC185" i="8"/>
  <c r="BX185" i="8"/>
  <c r="C17" i="14"/>
  <c r="C18" i="14" s="1"/>
  <c r="C21" i="14" s="1"/>
  <c r="AOV181" i="8"/>
  <c r="AOO181" i="8"/>
  <c r="AOA181" i="8"/>
  <c r="ANM181" i="8"/>
  <c r="AMY181" i="8"/>
  <c r="AMK181" i="8"/>
  <c r="ALW181" i="8"/>
  <c r="ALI181" i="8"/>
  <c r="AKU181" i="8"/>
  <c r="AKG181" i="8"/>
  <c r="AJS181" i="8"/>
  <c r="AJE181" i="8"/>
  <c r="AIQ181" i="8"/>
  <c r="AIC181" i="8"/>
  <c r="AHO181" i="8"/>
  <c r="AHA181" i="8"/>
  <c r="AGM181" i="8"/>
  <c r="AFY181" i="8"/>
  <c r="AFK181" i="8"/>
  <c r="AEW181" i="8"/>
  <c r="AEI181" i="8"/>
  <c r="ADU181" i="8"/>
  <c r="ADG181" i="8"/>
  <c r="ACS181" i="8"/>
  <c r="ACE181" i="8"/>
  <c r="ABQ181" i="8"/>
  <c r="ABC181" i="8"/>
  <c r="AZ181" i="8"/>
  <c r="APC181" i="8"/>
  <c r="AOH181" i="8"/>
  <c r="ANT181" i="8"/>
  <c r="ANF181" i="8"/>
  <c r="AMR181" i="8"/>
  <c r="AMD181" i="8"/>
  <c r="ALP181" i="8"/>
  <c r="ALB181" i="8"/>
  <c r="AKN181" i="8"/>
  <c r="AJZ181" i="8"/>
  <c r="AJL181" i="8"/>
  <c r="AIX181" i="8"/>
  <c r="AIJ181" i="8"/>
  <c r="AHV181" i="8"/>
  <c r="AHH181" i="8"/>
  <c r="AGT181" i="8"/>
  <c r="AGF181" i="8"/>
  <c r="AFR181" i="8"/>
  <c r="AFD181" i="8"/>
  <c r="AEP181" i="8"/>
  <c r="AEB181" i="8"/>
  <c r="ADN181" i="8"/>
  <c r="ACZ181" i="8"/>
  <c r="ACL181" i="8"/>
  <c r="ABX181" i="8"/>
  <c r="ABJ181" i="8"/>
  <c r="BG181" i="8"/>
  <c r="AS181" i="8"/>
  <c r="B9" i="8" s="1"/>
  <c r="N9" i="8" s="1"/>
  <c r="ANE185" i="8"/>
  <c r="AMQ185" i="8"/>
  <c r="ALV185" i="8"/>
  <c r="AJY185" i="8"/>
  <c r="AKF185" i="8"/>
  <c r="AHG185" i="8"/>
  <c r="AII185" i="8"/>
  <c r="AHN185" i="8"/>
  <c r="AGS185" i="8"/>
  <c r="AFX185" i="8"/>
  <c r="AFQ185" i="8"/>
  <c r="ADM185" i="8"/>
  <c r="ABW185" i="8"/>
  <c r="ACR185" i="8"/>
  <c r="ACD185" i="8"/>
  <c r="ABB185" i="8"/>
  <c r="BU181" i="8"/>
  <c r="N187" i="8"/>
  <c r="O187" i="8" s="1"/>
  <c r="P187" i="8" s="1"/>
  <c r="T270" i="8"/>
  <c r="H191" i="8"/>
  <c r="H219" i="8"/>
  <c r="H251" i="8"/>
  <c r="H226" i="8"/>
  <c r="H258" i="8"/>
  <c r="H272" i="8"/>
  <c r="H240" i="8"/>
  <c r="H265" i="8"/>
  <c r="H233" i="8"/>
  <c r="H186" i="8"/>
  <c r="H189" i="8"/>
  <c r="H192" i="8"/>
  <c r="H188" i="8"/>
  <c r="H243" i="8"/>
  <c r="H218" i="8"/>
  <c r="H250" i="8"/>
  <c r="H248" i="8"/>
  <c r="H241" i="8"/>
  <c r="H193" i="8"/>
  <c r="H187" i="8"/>
  <c r="H207" i="8"/>
  <c r="H227" i="8"/>
  <c r="H259" i="8"/>
  <c r="H234" i="8"/>
  <c r="H266" i="8"/>
  <c r="H264" i="8"/>
  <c r="H232" i="8"/>
  <c r="H257" i="8"/>
  <c r="H225" i="8"/>
  <c r="H211" i="8"/>
  <c r="H198" i="8"/>
  <c r="H216" i="8"/>
  <c r="H214" i="8"/>
  <c r="H197" i="8"/>
  <c r="H200" i="8"/>
  <c r="H235" i="8"/>
  <c r="H267" i="8"/>
  <c r="H242" i="8"/>
  <c r="H256" i="8"/>
  <c r="H224" i="8"/>
  <c r="H249" i="8"/>
  <c r="H217" i="8"/>
  <c r="GQ181" i="8"/>
  <c r="HS181" i="8"/>
  <c r="ET181" i="8"/>
  <c r="BN181" i="8"/>
  <c r="EM181" i="8"/>
  <c r="GX181" i="8"/>
  <c r="FA181" i="8"/>
  <c r="DD181" i="8"/>
  <c r="FH181" i="8"/>
  <c r="CI181" i="8"/>
  <c r="HE181" i="8"/>
  <c r="DK181" i="8"/>
  <c r="FO181" i="8"/>
  <c r="DR181" i="8"/>
  <c r="FV181" i="8"/>
  <c r="CB181" i="8"/>
  <c r="B10" i="8"/>
  <c r="N10" i="8" s="1"/>
  <c r="HL181" i="8"/>
  <c r="DY181" i="8"/>
  <c r="GC181" i="8"/>
  <c r="EF181" i="8"/>
  <c r="GJ181" i="8"/>
  <c r="CW181" i="8"/>
  <c r="AD533" i="6"/>
  <c r="AD653" i="6"/>
  <c r="AD655" i="6"/>
  <c r="AD658" i="6"/>
  <c r="O744" i="6"/>
  <c r="P744" i="6" s="1"/>
  <c r="AB739" i="9"/>
  <c r="AB667" i="9"/>
  <c r="AB631" i="9"/>
  <c r="AB560" i="9"/>
  <c r="X555" i="9"/>
  <c r="AB549" i="9"/>
  <c r="AD11" i="9"/>
  <c r="AD13" i="9"/>
  <c r="AB42" i="9"/>
  <c r="AD689" i="6"/>
  <c r="AD691" i="6"/>
  <c r="AD717" i="6"/>
  <c r="AD737" i="6"/>
  <c r="X706" i="9"/>
  <c r="AB8" i="9"/>
  <c r="AH8" i="9" s="1"/>
  <c r="AL8" i="9" s="1"/>
  <c r="AD564" i="6"/>
  <c r="AD573" i="6"/>
  <c r="AD596" i="6"/>
  <c r="AD605" i="6"/>
  <c r="AD627" i="6"/>
  <c r="AD635" i="6"/>
  <c r="AD646" i="6"/>
  <c r="AD649" i="6"/>
  <c r="AD651" i="6"/>
  <c r="AD656" i="6"/>
  <c r="AD666" i="6"/>
  <c r="AD672" i="6"/>
  <c r="AD718" i="6"/>
  <c r="AD726" i="6"/>
  <c r="AD749" i="6"/>
  <c r="AD757" i="6"/>
  <c r="AD12" i="6"/>
  <c r="AD13" i="6"/>
  <c r="AD18" i="6"/>
  <c r="AD810" i="9"/>
  <c r="AD553" i="9"/>
  <c r="AD531" i="9"/>
  <c r="AD79" i="9"/>
  <c r="AG530" i="9"/>
  <c r="AF531" i="9"/>
  <c r="AF532" i="9" s="1"/>
  <c r="AF533" i="9" s="1"/>
  <c r="AB8" i="6"/>
  <c r="AH8" i="6" s="1"/>
  <c r="AL8" i="6" s="1"/>
  <c r="AH532" i="6"/>
  <c r="AL532" i="6" s="1"/>
  <c r="AD540" i="6"/>
  <c r="AD579" i="6"/>
  <c r="AD583" i="6"/>
  <c r="AD611" i="6"/>
  <c r="AD662" i="6"/>
  <c r="AD665" i="6"/>
  <c r="AD719" i="6"/>
  <c r="AB18" i="6"/>
  <c r="AB799" i="9"/>
  <c r="AB791" i="9"/>
  <c r="AD788" i="9"/>
  <c r="AB763" i="9"/>
  <c r="AD559" i="6"/>
  <c r="AD563" i="6"/>
  <c r="AD618" i="6"/>
  <c r="AD620" i="6"/>
  <c r="AB628" i="6"/>
  <c r="AD629" i="6"/>
  <c r="AD631" i="6"/>
  <c r="AD637" i="6"/>
  <c r="AD639" i="6"/>
  <c r="AD645" i="6"/>
  <c r="AD647" i="6"/>
  <c r="AD677" i="6"/>
  <c r="AD730" i="6"/>
  <c r="AB732" i="6"/>
  <c r="AD733" i="6"/>
  <c r="AD735" i="6"/>
  <c r="AB752" i="6"/>
  <c r="AD753" i="6"/>
  <c r="AD755" i="6"/>
  <c r="AD760" i="6"/>
  <c r="O764" i="6"/>
  <c r="P764" i="6" s="1"/>
  <c r="AD769" i="6"/>
  <c r="AD771" i="6"/>
  <c r="AD793" i="6"/>
  <c r="AD795" i="6"/>
  <c r="AD10" i="6"/>
  <c r="W690" i="9"/>
  <c r="AD690" i="9" s="1"/>
  <c r="AB635" i="9"/>
  <c r="AB619" i="9"/>
  <c r="AB615" i="9"/>
  <c r="AB611" i="9"/>
  <c r="AB576" i="9"/>
  <c r="AB568" i="9"/>
  <c r="AB564" i="9"/>
  <c r="AB557" i="9"/>
  <c r="AD541" i="9"/>
  <c r="AD15" i="9"/>
  <c r="AD17" i="9"/>
  <c r="AD21" i="9"/>
  <c r="AB22" i="9"/>
  <c r="AD23" i="9"/>
  <c r="AB26" i="9"/>
  <c r="AB27" i="9"/>
  <c r="AB34" i="9"/>
  <c r="AB63" i="9"/>
  <c r="AB64" i="9"/>
  <c r="AB65" i="9"/>
  <c r="AB77" i="9"/>
  <c r="AB78" i="9"/>
  <c r="AG13" i="6"/>
  <c r="AF14" i="6"/>
  <c r="AG14" i="6" s="1"/>
  <c r="AH14" i="6" s="1"/>
  <c r="AL14" i="6" s="1"/>
  <c r="AF224" i="9"/>
  <c r="AG224" i="9" s="1"/>
  <c r="AH224" i="9" s="1"/>
  <c r="AL224" i="9" s="1"/>
  <c r="AG223" i="9"/>
  <c r="AH223" i="9" s="1"/>
  <c r="AL223" i="9" s="1"/>
  <c r="AG535" i="6"/>
  <c r="AF536" i="6"/>
  <c r="O745" i="9"/>
  <c r="P745" i="9" s="1"/>
  <c r="X577" i="6"/>
  <c r="O573" i="6"/>
  <c r="P573" i="6" s="1"/>
  <c r="AB605" i="6"/>
  <c r="O607" i="6"/>
  <c r="P607" i="6" s="1"/>
  <c r="AB595" i="6"/>
  <c r="X540" i="6"/>
  <c r="O553" i="6"/>
  <c r="P553" i="6" s="1"/>
  <c r="BB8" i="9"/>
  <c r="W557" i="6"/>
  <c r="AD557" i="6" s="1"/>
  <c r="AD549" i="6"/>
  <c r="AD733" i="9"/>
  <c r="AD737" i="9"/>
  <c r="W793" i="9"/>
  <c r="AD793" i="9" s="1"/>
  <c r="AB709" i="9"/>
  <c r="W734" i="9"/>
  <c r="AD734" i="9" s="1"/>
  <c r="AB653" i="6"/>
  <c r="AD556" i="6"/>
  <c r="W66" i="9"/>
  <c r="AD66" i="9" s="1"/>
  <c r="X17" i="6"/>
  <c r="X711" i="6"/>
  <c r="X670" i="6"/>
  <c r="X559" i="6"/>
  <c r="X545" i="6"/>
  <c r="AD537" i="6"/>
  <c r="AB541" i="6"/>
  <c r="W547" i="6"/>
  <c r="AD547" i="6" s="1"/>
  <c r="AD551" i="6"/>
  <c r="W567" i="6"/>
  <c r="AD567" i="6" s="1"/>
  <c r="AD581" i="6"/>
  <c r="O596" i="6"/>
  <c r="P596" i="6" s="1"/>
  <c r="AD603" i="6"/>
  <c r="AD615" i="6"/>
  <c r="W625" i="6"/>
  <c r="AD625" i="6" s="1"/>
  <c r="AD641" i="6"/>
  <c r="AD643" i="6"/>
  <c r="AD654" i="6"/>
  <c r="AD657" i="6"/>
  <c r="AD659" i="6"/>
  <c r="AD664" i="6"/>
  <c r="AD676" i="6"/>
  <c r="AD679" i="6"/>
  <c r="W683" i="6"/>
  <c r="AD683" i="6" s="1"/>
  <c r="AD744" i="6"/>
  <c r="AD561" i="6"/>
  <c r="AD544" i="6"/>
  <c r="O717" i="6"/>
  <c r="P717" i="6" s="1"/>
  <c r="O713" i="6"/>
  <c r="P713" i="6" s="1"/>
  <c r="O675" i="6"/>
  <c r="P675" i="6" s="1"/>
  <c r="O651" i="6"/>
  <c r="P651" i="6" s="1"/>
  <c r="X596" i="6"/>
  <c r="X582" i="6"/>
  <c r="X564" i="6"/>
  <c r="X538" i="6"/>
  <c r="W50" i="9"/>
  <c r="AD50" i="9" s="1"/>
  <c r="X689" i="6"/>
  <c r="X668" i="6"/>
  <c r="X642" i="6"/>
  <c r="AD545" i="6"/>
  <c r="O560" i="6"/>
  <c r="P560" i="6" s="1"/>
  <c r="AD565" i="6"/>
  <c r="O580" i="6"/>
  <c r="P580" i="6" s="1"/>
  <c r="AD587" i="6"/>
  <c r="AD597" i="6"/>
  <c r="O612" i="6"/>
  <c r="P612" i="6" s="1"/>
  <c r="AD621" i="6"/>
  <c r="AD623" i="6"/>
  <c r="AD634" i="6"/>
  <c r="AB640" i="6"/>
  <c r="AD684" i="6"/>
  <c r="AD687" i="6"/>
  <c r="AB767" i="9"/>
  <c r="O794" i="6"/>
  <c r="P794" i="6" s="1"/>
  <c r="X618" i="6"/>
  <c r="AD723" i="9"/>
  <c r="AB804" i="9"/>
  <c r="AD610" i="6"/>
  <c r="AD606" i="6"/>
  <c r="AD578" i="6"/>
  <c r="AD574" i="6"/>
  <c r="AD560" i="6"/>
  <c r="AD530" i="6"/>
  <c r="AD80" i="9"/>
  <c r="X11" i="9"/>
  <c r="X742" i="6"/>
  <c r="X665" i="6"/>
  <c r="X646" i="6"/>
  <c r="X629" i="6"/>
  <c r="X528" i="6"/>
  <c r="AB668" i="6"/>
  <c r="O668" i="6"/>
  <c r="P668" i="6" s="1"/>
  <c r="AD685" i="6"/>
  <c r="AB776" i="6"/>
  <c r="O776" i="6"/>
  <c r="P776" i="6" s="1"/>
  <c r="X692" i="9"/>
  <c r="W692" i="9"/>
  <c r="AD692" i="9" s="1"/>
  <c r="AD694" i="6"/>
  <c r="AD697" i="6"/>
  <c r="AD708" i="6"/>
  <c r="AD710" i="6"/>
  <c r="O720" i="6"/>
  <c r="P720" i="6" s="1"/>
  <c r="AD741" i="6"/>
  <c r="AD743" i="6"/>
  <c r="AD745" i="6"/>
  <c r="AD747" i="6"/>
  <c r="AD758" i="6"/>
  <c r="AD761" i="6"/>
  <c r="AD763" i="6"/>
  <c r="AD774" i="6"/>
  <c r="AD781" i="6"/>
  <c r="AD783" i="6"/>
  <c r="W7" i="6"/>
  <c r="AD7" i="6" s="1"/>
  <c r="AP217" i="6" s="1"/>
  <c r="AJ217" i="6" s="1"/>
  <c r="AI217" i="6" s="1"/>
  <c r="AB809" i="9"/>
  <c r="AD808" i="9"/>
  <c r="AB751" i="9"/>
  <c r="O743" i="9"/>
  <c r="P743" i="9" s="1"/>
  <c r="AB743" i="9"/>
  <c r="X724" i="9"/>
  <c r="W724" i="9"/>
  <c r="AD724" i="9" s="1"/>
  <c r="X567" i="9"/>
  <c r="W567" i="9"/>
  <c r="AD567" i="9" s="1"/>
  <c r="X559" i="9"/>
  <c r="W559" i="9"/>
  <c r="AD559" i="9" s="1"/>
  <c r="AD705" i="6"/>
  <c r="AD707" i="6"/>
  <c r="AD714" i="6"/>
  <c r="AD716" i="6"/>
  <c r="AD725" i="6"/>
  <c r="AD727" i="6"/>
  <c r="AD738" i="6"/>
  <c r="AB740" i="6"/>
  <c r="AD764" i="6"/>
  <c r="AD766" i="6"/>
  <c r="AD768" i="6"/>
  <c r="AD791" i="6"/>
  <c r="AD11" i="6"/>
  <c r="AB12" i="6"/>
  <c r="AH12" i="6" s="1"/>
  <c r="AL12" i="6" s="1"/>
  <c r="W816" i="9"/>
  <c r="AD816" i="9" s="1"/>
  <c r="W583" i="9"/>
  <c r="AD583" i="9" s="1"/>
  <c r="X583" i="9"/>
  <c r="AB555" i="9"/>
  <c r="O555" i="9"/>
  <c r="P555" i="9" s="1"/>
  <c r="O541" i="9"/>
  <c r="P541" i="9" s="1"/>
  <c r="AB541" i="9"/>
  <c r="AB607" i="9"/>
  <c r="AB588" i="9"/>
  <c r="AD575" i="9"/>
  <c r="AD533" i="9"/>
  <c r="AD27" i="9"/>
  <c r="AB30" i="9"/>
  <c r="AB40" i="9"/>
  <c r="W547" i="9"/>
  <c r="AD547" i="9" s="1"/>
  <c r="AD543" i="9"/>
  <c r="W7" i="9"/>
  <c r="AD7" i="9" s="1"/>
  <c r="BD8" i="9" s="1"/>
  <c r="AB11" i="9"/>
  <c r="AD29" i="9"/>
  <c r="AB50" i="9"/>
  <c r="AB51" i="9"/>
  <c r="AG10" i="9"/>
  <c r="AH10" i="9" s="1"/>
  <c r="AL10" i="9" s="1"/>
  <c r="T260" i="8"/>
  <c r="T266" i="8"/>
  <c r="T267" i="8"/>
  <c r="AB14" i="9"/>
  <c r="AB66" i="9"/>
  <c r="AF220" i="6"/>
  <c r="AG219" i="6"/>
  <c r="AH219" i="6" s="1"/>
  <c r="AL219" i="6" s="1"/>
  <c r="AG532" i="9"/>
  <c r="AH532" i="9" s="1"/>
  <c r="AL532" i="9" s="1"/>
  <c r="AI17" i="11"/>
  <c r="C15" i="10"/>
  <c r="D7" i="10" s="1"/>
  <c r="AH7" i="6"/>
  <c r="AQ8" i="9"/>
  <c r="AG531" i="9"/>
  <c r="AH531" i="9" s="1"/>
  <c r="AL531" i="9" s="1"/>
  <c r="AG11" i="9"/>
  <c r="AH528" i="6"/>
  <c r="AL528" i="6" s="1"/>
  <c r="AW217" i="6"/>
  <c r="BK245" i="6"/>
  <c r="AH13" i="6"/>
  <c r="AL13" i="6" s="1"/>
  <c r="X537" i="6"/>
  <c r="AD528" i="6"/>
  <c r="O537" i="6"/>
  <c r="P537" i="6" s="1"/>
  <c r="O616" i="6"/>
  <c r="P616" i="6" s="1"/>
  <c r="O660" i="6"/>
  <c r="P660" i="6" s="1"/>
  <c r="O672" i="6"/>
  <c r="P672" i="6" s="1"/>
  <c r="O700" i="6"/>
  <c r="P700" i="6" s="1"/>
  <c r="O712" i="6"/>
  <c r="P712" i="6" s="1"/>
  <c r="O772" i="6"/>
  <c r="P772" i="6" s="1"/>
  <c r="O784" i="6"/>
  <c r="P784" i="6" s="1"/>
  <c r="O691" i="9"/>
  <c r="P691" i="9" s="1"/>
  <c r="AB691" i="9"/>
  <c r="AB543" i="9"/>
  <c r="O543" i="9"/>
  <c r="P543" i="9" s="1"/>
  <c r="AD9" i="9"/>
  <c r="AE9" i="9"/>
  <c r="AG9" i="9" s="1"/>
  <c r="AH9" i="9" s="1"/>
  <c r="AL9" i="9" s="1"/>
  <c r="O813" i="6"/>
  <c r="P813" i="6" s="1"/>
  <c r="O809" i="6"/>
  <c r="P809" i="6" s="1"/>
  <c r="X799" i="6"/>
  <c r="X791" i="6"/>
  <c r="X778" i="6"/>
  <c r="X774" i="6"/>
  <c r="X769" i="6"/>
  <c r="X761" i="6"/>
  <c r="X735" i="6"/>
  <c r="X727" i="6"/>
  <c r="X714" i="6"/>
  <c r="X710" i="6"/>
  <c r="X705" i="6"/>
  <c r="X697" i="6"/>
  <c r="X684" i="6"/>
  <c r="X667" i="6"/>
  <c r="X662" i="6"/>
  <c r="X654" i="6"/>
  <c r="X649" i="6"/>
  <c r="X641" i="6"/>
  <c r="X637" i="6"/>
  <c r="X620" i="6"/>
  <c r="X615" i="6"/>
  <c r="X611" i="6"/>
  <c r="X603" i="6"/>
  <c r="X595" i="6"/>
  <c r="X587" i="6"/>
  <c r="X579" i="6"/>
  <c r="BK249" i="6"/>
  <c r="O548" i="6"/>
  <c r="P548" i="6" s="1"/>
  <c r="O564" i="6"/>
  <c r="P564" i="6" s="1"/>
  <c r="AD569" i="6"/>
  <c r="W571" i="6"/>
  <c r="AD571" i="6" s="1"/>
  <c r="O576" i="6"/>
  <c r="P576" i="6" s="1"/>
  <c r="AD585" i="6"/>
  <c r="O592" i="6"/>
  <c r="P592" i="6" s="1"/>
  <c r="AD601" i="6"/>
  <c r="O608" i="6"/>
  <c r="P608" i="6" s="1"/>
  <c r="AD613" i="6"/>
  <c r="AD619" i="6"/>
  <c r="AD624" i="6"/>
  <c r="W626" i="6"/>
  <c r="AD626" i="6" s="1"/>
  <c r="AD630" i="6"/>
  <c r="AD642" i="6"/>
  <c r="AD652" i="6"/>
  <c r="W660" i="6"/>
  <c r="AD660" i="6" s="1"/>
  <c r="AD663" i="6"/>
  <c r="AD669" i="6"/>
  <c r="AD674" i="6"/>
  <c r="AD680" i="6"/>
  <c r="AD682" i="6"/>
  <c r="AD692" i="6"/>
  <c r="W699" i="6"/>
  <c r="AD699" i="6" s="1"/>
  <c r="AD703" i="6"/>
  <c r="AD709" i="6"/>
  <c r="W712" i="6"/>
  <c r="AD712" i="6" s="1"/>
  <c r="AD715" i="6"/>
  <c r="AD721" i="6"/>
  <c r="AD736" i="6"/>
  <c r="AD742" i="6"/>
  <c r="AD748" i="6"/>
  <c r="W750" i="6"/>
  <c r="AD750" i="6" s="1"/>
  <c r="AD754" i="6"/>
  <c r="AD765" i="6"/>
  <c r="W772" i="6"/>
  <c r="AD772" i="6" s="1"/>
  <c r="AD775" i="6"/>
  <c r="AD777" i="6"/>
  <c r="W784" i="6"/>
  <c r="AD784" i="6" s="1"/>
  <c r="AD787" i="6"/>
  <c r="W789" i="6"/>
  <c r="AD789" i="6" s="1"/>
  <c r="AD792" i="6"/>
  <c r="AD798" i="6"/>
  <c r="AD804" i="6"/>
  <c r="AD808" i="6"/>
  <c r="AB15" i="6"/>
  <c r="AB759" i="9"/>
  <c r="W708" i="9"/>
  <c r="AD708" i="9" s="1"/>
  <c r="X708" i="9"/>
  <c r="X571" i="9"/>
  <c r="W571" i="9"/>
  <c r="AD571" i="9" s="1"/>
  <c r="AB559" i="9"/>
  <c r="O559" i="9"/>
  <c r="P559" i="9" s="1"/>
  <c r="O528" i="9"/>
  <c r="P528" i="9" s="1"/>
  <c r="AB528" i="9"/>
  <c r="AH528" i="9" s="1"/>
  <c r="AG529" i="6"/>
  <c r="AH529" i="6" s="1"/>
  <c r="AL529" i="6" s="1"/>
  <c r="O779" i="9"/>
  <c r="P779" i="9" s="1"/>
  <c r="AB779" i="9"/>
  <c r="W722" i="9"/>
  <c r="AD722" i="9" s="1"/>
  <c r="X722" i="9"/>
  <c r="O715" i="9"/>
  <c r="P715" i="9" s="1"/>
  <c r="AB715" i="9"/>
  <c r="O707" i="9"/>
  <c r="P707" i="9" s="1"/>
  <c r="AB707" i="9"/>
  <c r="O553" i="9"/>
  <c r="P553" i="9" s="1"/>
  <c r="AB553" i="9"/>
  <c r="X21" i="6"/>
  <c r="O815" i="6"/>
  <c r="P815" i="6" s="1"/>
  <c r="O811" i="6"/>
  <c r="P811" i="6" s="1"/>
  <c r="X797" i="6"/>
  <c r="X780" i="6"/>
  <c r="X776" i="6"/>
  <c r="X763" i="6"/>
  <c r="X755" i="6"/>
  <c r="X733" i="6"/>
  <c r="X725" i="6"/>
  <c r="X720" i="6"/>
  <c r="X716" i="6"/>
  <c r="X708" i="6"/>
  <c r="X691" i="6"/>
  <c r="X686" i="6"/>
  <c r="X677" i="6"/>
  <c r="X673" i="6"/>
  <c r="X664" i="6"/>
  <c r="X656" i="6"/>
  <c r="X643" i="6"/>
  <c r="X639" i="6"/>
  <c r="BK225" i="6"/>
  <c r="O528" i="6"/>
  <c r="P528" i="6" s="1"/>
  <c r="O556" i="6"/>
  <c r="P556" i="6" s="1"/>
  <c r="O568" i="6"/>
  <c r="P568" i="6" s="1"/>
  <c r="AD577" i="6"/>
  <c r="O584" i="6"/>
  <c r="P584" i="6" s="1"/>
  <c r="AD593" i="6"/>
  <c r="O600" i="6"/>
  <c r="P600" i="6" s="1"/>
  <c r="AD609" i="6"/>
  <c r="AD617" i="6"/>
  <c r="AD632" i="6"/>
  <c r="AD638" i="6"/>
  <c r="AD644" i="6"/>
  <c r="AD650" i="6"/>
  <c r="AD661" i="6"/>
  <c r="AD671" i="6"/>
  <c r="AD678" i="6"/>
  <c r="AD690" i="6"/>
  <c r="AD701" i="6"/>
  <c r="AD711" i="6"/>
  <c r="AD713" i="6"/>
  <c r="AD723" i="6"/>
  <c r="AD728" i="6"/>
  <c r="AD734" i="6"/>
  <c r="AD746" i="6"/>
  <c r="AD756" i="6"/>
  <c r="AD767" i="6"/>
  <c r="AD773" i="6"/>
  <c r="AD779" i="6"/>
  <c r="AD785" i="6"/>
  <c r="AD800" i="6"/>
  <c r="AD802" i="6"/>
  <c r="AD806" i="6"/>
  <c r="AD14" i="6"/>
  <c r="AD15" i="6"/>
  <c r="AB795" i="9"/>
  <c r="AB787" i="9"/>
  <c r="AB783" i="9"/>
  <c r="O679" i="9"/>
  <c r="P679" i="9" s="1"/>
  <c r="AB679" i="9"/>
  <c r="X587" i="9"/>
  <c r="W587" i="9"/>
  <c r="AD587" i="9" s="1"/>
  <c r="AB575" i="9"/>
  <c r="O575" i="9"/>
  <c r="P575" i="9" s="1"/>
  <c r="AP7" i="6"/>
  <c r="AD19" i="6"/>
  <c r="AD20" i="6"/>
  <c r="AB583" i="9"/>
  <c r="O583" i="9"/>
  <c r="P583" i="9" s="1"/>
  <c r="X563" i="9"/>
  <c r="W563" i="9"/>
  <c r="AD563" i="9" s="1"/>
  <c r="X535" i="9"/>
  <c r="W535" i="9"/>
  <c r="AD535" i="9" s="1"/>
  <c r="AB9" i="6"/>
  <c r="AH9" i="6" s="1"/>
  <c r="AL9" i="6" s="1"/>
  <c r="AG10" i="6"/>
  <c r="AH10" i="6" s="1"/>
  <c r="AL10" i="6" s="1"/>
  <c r="AB11" i="6"/>
  <c r="AH11" i="6" s="1"/>
  <c r="AL11" i="6" s="1"/>
  <c r="AD16" i="6"/>
  <c r="X579" i="9"/>
  <c r="W579" i="9"/>
  <c r="AD579" i="9" s="1"/>
  <c r="AB567" i="9"/>
  <c r="O567" i="9"/>
  <c r="P567" i="9" s="1"/>
  <c r="W551" i="9"/>
  <c r="AD551" i="9" s="1"/>
  <c r="X551" i="9"/>
  <c r="O535" i="9"/>
  <c r="P535" i="9" s="1"/>
  <c r="AB535" i="9"/>
  <c r="O529" i="9"/>
  <c r="P529" i="9" s="1"/>
  <c r="AB529" i="9"/>
  <c r="AH529" i="9" s="1"/>
  <c r="AL529" i="9" s="1"/>
  <c r="AE25" i="9"/>
  <c r="AD25" i="9"/>
  <c r="AD714" i="9"/>
  <c r="O547" i="9"/>
  <c r="P547" i="9" s="1"/>
  <c r="AB547" i="9"/>
  <c r="AB18" i="9"/>
  <c r="AD19" i="9"/>
  <c r="AD31" i="9"/>
  <c r="BD8" i="6"/>
  <c r="AD716" i="9"/>
  <c r="AD698" i="9"/>
  <c r="AD684" i="9"/>
  <c r="AD545" i="9"/>
  <c r="W539" i="9"/>
  <c r="AD539" i="9" s="1"/>
  <c r="X539" i="9"/>
  <c r="AD555" i="9"/>
  <c r="AB58" i="9"/>
  <c r="AD549" i="9"/>
  <c r="AD537" i="9"/>
  <c r="AB7" i="9"/>
  <c r="AH7" i="9" s="1"/>
  <c r="AB32" i="9"/>
  <c r="AD35" i="9"/>
  <c r="AB54" i="9"/>
  <c r="AB70" i="9"/>
  <c r="C94" i="8"/>
  <c r="D94" i="8" s="1"/>
  <c r="C90" i="8"/>
  <c r="D90" i="8" s="1"/>
  <c r="C78" i="8"/>
  <c r="D78" i="8" s="1"/>
  <c r="C62" i="8"/>
  <c r="D62" i="8" s="1"/>
  <c r="NW185" i="8"/>
  <c r="KQ185" i="8"/>
  <c r="C92" i="8"/>
  <c r="D92" i="8" s="1"/>
  <c r="C84" i="8"/>
  <c r="D84" i="8" s="1"/>
  <c r="NI185" i="8"/>
  <c r="C40" i="8"/>
  <c r="D40" i="8" s="1"/>
  <c r="C97" i="8"/>
  <c r="D97" i="8" s="1"/>
  <c r="C81" i="8"/>
  <c r="D81" i="8" s="1"/>
  <c r="C65" i="8"/>
  <c r="D65" i="8" s="1"/>
  <c r="LL185" i="8"/>
  <c r="C68" i="8"/>
  <c r="D68" i="8" s="1"/>
  <c r="MG185" i="8"/>
  <c r="C44" i="8"/>
  <c r="D44" i="8" s="1"/>
  <c r="HY185" i="8"/>
  <c r="C95" i="8"/>
  <c r="D95" i="8" s="1"/>
  <c r="C75" i="8"/>
  <c r="D75" i="8" s="1"/>
  <c r="OD185" i="8"/>
  <c r="C43" i="8"/>
  <c r="D43" i="8" s="1"/>
  <c r="NB185" i="8"/>
  <c r="H281" i="8"/>
  <c r="H279" i="8"/>
  <c r="H273" i="8"/>
  <c r="H280" i="8"/>
  <c r="H278" i="8"/>
  <c r="H283" i="8"/>
  <c r="H275" i="8"/>
  <c r="H277" i="8"/>
  <c r="H282" i="8"/>
  <c r="H274" i="8"/>
  <c r="H276" i="8"/>
  <c r="YR181" i="8"/>
  <c r="YK181" i="8"/>
  <c r="YD181" i="8"/>
  <c r="XW181" i="8"/>
  <c r="XP181" i="8"/>
  <c r="XI181" i="8"/>
  <c r="XB181" i="8"/>
  <c r="WU181" i="8"/>
  <c r="WN181" i="8"/>
  <c r="YY181" i="8"/>
  <c r="ZF181" i="8"/>
  <c r="ZM181" i="8"/>
  <c r="ZT181" i="8"/>
  <c r="AAA181" i="8"/>
  <c r="WG181" i="8"/>
  <c r="VZ181" i="8"/>
  <c r="VS181" i="8"/>
  <c r="VL181" i="8"/>
  <c r="VE181" i="8"/>
  <c r="UX181" i="8"/>
  <c r="UQ181" i="8"/>
  <c r="UJ181" i="8"/>
  <c r="UC181" i="8"/>
  <c r="TV181" i="8"/>
  <c r="TO181" i="8"/>
  <c r="TH181" i="8"/>
  <c r="TA181" i="8"/>
  <c r="ST181" i="8"/>
  <c r="SM181" i="8"/>
  <c r="SF181" i="8"/>
  <c r="RY181" i="8"/>
  <c r="RR181" i="8"/>
  <c r="RK181" i="8"/>
  <c r="RD181" i="8"/>
  <c r="QW181" i="8"/>
  <c r="QP181" i="8"/>
  <c r="QI181" i="8"/>
  <c r="QB181" i="8"/>
  <c r="PU181" i="8"/>
  <c r="PN181" i="8"/>
  <c r="PG181" i="8"/>
  <c r="OZ181" i="8"/>
  <c r="OS181" i="8"/>
  <c r="OL181" i="8"/>
  <c r="OE181" i="8"/>
  <c r="NX181" i="8"/>
  <c r="NQ181" i="8"/>
  <c r="NJ181" i="8"/>
  <c r="AAH181" i="8"/>
  <c r="AAO181" i="8"/>
  <c r="AAV181" i="8"/>
  <c r="T217" i="8"/>
  <c r="T219" i="8"/>
  <c r="T220" i="8"/>
  <c r="T222" i="8"/>
  <c r="T225" i="8"/>
  <c r="T227" i="8"/>
  <c r="T230" i="8"/>
  <c r="T231" i="8"/>
  <c r="T232" i="8"/>
  <c r="T234" i="8"/>
  <c r="T239" i="8"/>
  <c r="T249" i="8"/>
  <c r="T243" i="8"/>
  <c r="T246" i="8"/>
  <c r="T251" i="8"/>
  <c r="T255" i="8"/>
  <c r="T256" i="8"/>
  <c r="T258" i="8"/>
  <c r="T261" i="8"/>
  <c r="T262" i="8"/>
  <c r="T263" i="8"/>
  <c r="T237" i="8"/>
  <c r="T238" i="8"/>
  <c r="T240" i="8"/>
  <c r="T242" i="8"/>
  <c r="T244" i="8"/>
  <c r="T245" i="8"/>
  <c r="T247" i="8"/>
  <c r="T265" i="8"/>
  <c r="T269" i="8"/>
  <c r="T272" i="8"/>
  <c r="C260" i="8"/>
  <c r="C251" i="8"/>
  <c r="C254" i="8"/>
  <c r="C193" i="8"/>
  <c r="C257" i="8"/>
  <c r="C220" i="8"/>
  <c r="C270" i="8"/>
  <c r="C262" i="8"/>
  <c r="C256" i="8"/>
  <c r="C258" i="8"/>
  <c r="C201" i="8"/>
  <c r="C199" i="8"/>
  <c r="C268" i="8"/>
  <c r="C192" i="8"/>
  <c r="C255" i="8"/>
  <c r="C261" i="8"/>
  <c r="C224" i="8"/>
  <c r="C219" i="8"/>
  <c r="C226" i="8"/>
  <c r="C225" i="8"/>
  <c r="C200" i="8"/>
  <c r="APB205" i="8"/>
  <c r="AOY206" i="8" s="1"/>
  <c r="APB213" i="8"/>
  <c r="AOY214" i="8" s="1"/>
  <c r="APB191" i="8"/>
  <c r="AOY192" i="8" s="1"/>
  <c r="APB195" i="8"/>
  <c r="AOY196" i="8" s="1"/>
  <c r="T187" i="8"/>
  <c r="T193" i="8"/>
  <c r="T195" i="8"/>
  <c r="T201" i="8"/>
  <c r="T207" i="8"/>
  <c r="T209" i="8"/>
  <c r="T211" i="8"/>
  <c r="T213" i="8"/>
  <c r="T218" i="8"/>
  <c r="T223" i="8"/>
  <c r="T224" i="8"/>
  <c r="T228" i="8"/>
  <c r="T229" i="8"/>
  <c r="T233" i="8"/>
  <c r="T236" i="8"/>
  <c r="T248" i="8"/>
  <c r="T250" i="8"/>
  <c r="T268" i="8"/>
  <c r="APB283" i="8"/>
  <c r="AA283" i="8"/>
  <c r="APB282" i="8"/>
  <c r="AOY283" i="8" s="1"/>
  <c r="AA282" i="8"/>
  <c r="APB281" i="8"/>
  <c r="AOY282" i="8" s="1"/>
  <c r="AA281" i="8"/>
  <c r="APB280" i="8"/>
  <c r="AOY281" i="8" s="1"/>
  <c r="AA280" i="8"/>
  <c r="APB279" i="8"/>
  <c r="AOY280" i="8" s="1"/>
  <c r="AA279" i="8"/>
  <c r="APB274" i="8"/>
  <c r="AOY275" i="8" s="1"/>
  <c r="AA274" i="8"/>
  <c r="APB273" i="8"/>
  <c r="AOY274" i="8" s="1"/>
  <c r="APB278" i="8"/>
  <c r="AOY279" i="8" s="1"/>
  <c r="AA278" i="8"/>
  <c r="APB277" i="8"/>
  <c r="AOY278" i="8" s="1"/>
  <c r="AA277" i="8"/>
  <c r="APB276" i="8"/>
  <c r="AOY277" i="8" s="1"/>
  <c r="AA276" i="8"/>
  <c r="APB275" i="8"/>
  <c r="AOY276" i="8" s="1"/>
  <c r="AA275" i="8"/>
  <c r="AA273" i="8"/>
  <c r="APB200" i="8"/>
  <c r="AOY201" i="8" s="1"/>
  <c r="APB202" i="8"/>
  <c r="AOY203" i="8" s="1"/>
  <c r="APB204" i="8"/>
  <c r="AOY205" i="8" s="1"/>
  <c r="APB206" i="8"/>
  <c r="AOY207" i="8" s="1"/>
  <c r="APB208" i="8"/>
  <c r="AOY209" i="8" s="1"/>
  <c r="APB210" i="8"/>
  <c r="AOY211" i="8" s="1"/>
  <c r="APB212" i="8"/>
  <c r="AOY213" i="8" s="1"/>
  <c r="APB214" i="8"/>
  <c r="AOY215" i="8" s="1"/>
  <c r="M189" i="8"/>
  <c r="M190" i="8" s="1"/>
  <c r="N188" i="8"/>
  <c r="T189" i="8"/>
  <c r="T197" i="8"/>
  <c r="T199" i="8"/>
  <c r="T203" i="8"/>
  <c r="T205" i="8"/>
  <c r="T215" i="8"/>
  <c r="AB185" i="8"/>
  <c r="APB272" i="8"/>
  <c r="AOY273" i="8" s="1"/>
  <c r="APB271" i="8"/>
  <c r="AOY272" i="8" s="1"/>
  <c r="APB270" i="8"/>
  <c r="AOY271" i="8" s="1"/>
  <c r="APB269" i="8"/>
  <c r="AOY270" i="8" s="1"/>
  <c r="APB268" i="8"/>
  <c r="AOY269" i="8" s="1"/>
  <c r="APB267" i="8"/>
  <c r="AOY268" i="8" s="1"/>
  <c r="APB266" i="8"/>
  <c r="AOY267" i="8" s="1"/>
  <c r="APB265" i="8"/>
  <c r="AOY266" i="8" s="1"/>
  <c r="APB264" i="8"/>
  <c r="AOY265" i="8" s="1"/>
  <c r="APB263" i="8"/>
  <c r="AOY264" i="8" s="1"/>
  <c r="APB262" i="8"/>
  <c r="AOY263" i="8" s="1"/>
  <c r="APB261" i="8"/>
  <c r="AOY262" i="8" s="1"/>
  <c r="APB260" i="8"/>
  <c r="AOY261" i="8" s="1"/>
  <c r="APB259" i="8"/>
  <c r="AOY260" i="8" s="1"/>
  <c r="APB258" i="8"/>
  <c r="AOY259" i="8" s="1"/>
  <c r="APB257" i="8"/>
  <c r="AOY258" i="8" s="1"/>
  <c r="APB256" i="8"/>
  <c r="AOY257" i="8" s="1"/>
  <c r="APB255" i="8"/>
  <c r="AOY256" i="8" s="1"/>
  <c r="APB254" i="8"/>
  <c r="AOY255" i="8" s="1"/>
  <c r="APB253" i="8"/>
  <c r="AOY254" i="8" s="1"/>
  <c r="APB252" i="8"/>
  <c r="AOY253" i="8" s="1"/>
  <c r="APB251" i="8"/>
  <c r="AOY252" i="8" s="1"/>
  <c r="APB250" i="8"/>
  <c r="AOY251" i="8" s="1"/>
  <c r="APB249" i="8"/>
  <c r="AOY250" i="8" s="1"/>
  <c r="APB248" i="8"/>
  <c r="AOY249" i="8" s="1"/>
  <c r="APB247" i="8"/>
  <c r="AOY248" i="8" s="1"/>
  <c r="APB246" i="8"/>
  <c r="AOY247" i="8" s="1"/>
  <c r="APB245" i="8"/>
  <c r="AOY246" i="8" s="1"/>
  <c r="APB244" i="8"/>
  <c r="AOY245" i="8" s="1"/>
  <c r="APB243" i="8"/>
  <c r="AOY244" i="8" s="1"/>
  <c r="APB242" i="8"/>
  <c r="AOY243" i="8" s="1"/>
  <c r="APB241" i="8"/>
  <c r="AOY242" i="8" s="1"/>
  <c r="APB240" i="8"/>
  <c r="AOY241" i="8" s="1"/>
  <c r="APB239" i="8"/>
  <c r="AOY240" i="8" s="1"/>
  <c r="APB238" i="8"/>
  <c r="AOY239" i="8" s="1"/>
  <c r="APB237" i="8"/>
  <c r="AOY238" i="8" s="1"/>
  <c r="APB236" i="8"/>
  <c r="AOY237" i="8" s="1"/>
  <c r="APB235" i="8"/>
  <c r="AOY236" i="8" s="1"/>
  <c r="APB234" i="8"/>
  <c r="AOY235" i="8" s="1"/>
  <c r="APB233" i="8"/>
  <c r="AOY234" i="8" s="1"/>
  <c r="APB232" i="8"/>
  <c r="AOY233" i="8" s="1"/>
  <c r="APB231" i="8"/>
  <c r="AOY232" i="8" s="1"/>
  <c r="APB230" i="8"/>
  <c r="AOY231" i="8" s="1"/>
  <c r="APB229" i="8"/>
  <c r="AOY230" i="8" s="1"/>
  <c r="APB228" i="8"/>
  <c r="AOY229" i="8" s="1"/>
  <c r="APB227" i="8"/>
  <c r="AOY228" i="8" s="1"/>
  <c r="APB226" i="8"/>
  <c r="AOY227" i="8" s="1"/>
  <c r="APB225" i="8"/>
  <c r="AOY226" i="8" s="1"/>
  <c r="APB224" i="8"/>
  <c r="AOY225" i="8" s="1"/>
  <c r="APB223" i="8"/>
  <c r="AOY224" i="8" s="1"/>
  <c r="APB222" i="8"/>
  <c r="AOY223" i="8" s="1"/>
  <c r="APB221" i="8"/>
  <c r="AOY222" i="8" s="1"/>
  <c r="APB220" i="8"/>
  <c r="AOY221" i="8" s="1"/>
  <c r="APB219" i="8"/>
  <c r="AOY220" i="8" s="1"/>
  <c r="APB218" i="8"/>
  <c r="AOY219" i="8" s="1"/>
  <c r="APB217" i="8"/>
  <c r="AOY218" i="8" s="1"/>
  <c r="APB216" i="8"/>
  <c r="AOY217" i="8" s="1"/>
  <c r="AA214" i="8"/>
  <c r="AA212" i="8"/>
  <c r="AA210" i="8"/>
  <c r="AA208" i="8"/>
  <c r="AA206" i="8"/>
  <c r="AA204" i="8"/>
  <c r="AA202" i="8"/>
  <c r="AA200" i="8"/>
  <c r="AA198" i="8"/>
  <c r="AA196" i="8"/>
  <c r="AA194" i="8"/>
  <c r="AA192" i="8"/>
  <c r="AA190" i="8"/>
  <c r="AA188" i="8"/>
  <c r="AA186" i="8"/>
  <c r="APB198" i="8"/>
  <c r="AOY199" i="8" s="1"/>
  <c r="APB196" i="8"/>
  <c r="AOY197" i="8" s="1"/>
  <c r="APB194" i="8"/>
  <c r="AOY195" i="8" s="1"/>
  <c r="APB192" i="8"/>
  <c r="AOY193" i="8" s="1"/>
  <c r="APB190" i="8"/>
  <c r="AOY191" i="8" s="1"/>
  <c r="APB188" i="8"/>
  <c r="AOY189" i="8" s="1"/>
  <c r="APB187" i="8"/>
  <c r="AOY188" i="8" s="1"/>
  <c r="APB215" i="8"/>
  <c r="AOY216" i="8" s="1"/>
  <c r="APB211" i="8"/>
  <c r="AOY212" i="8" s="1"/>
  <c r="APB207" i="8"/>
  <c r="AOY208" i="8" s="1"/>
  <c r="APB203" i="8"/>
  <c r="AOY204" i="8" s="1"/>
  <c r="APB199" i="8"/>
  <c r="AOY200" i="8" s="1"/>
  <c r="Z186" i="8"/>
  <c r="Z187" i="8" s="1"/>
  <c r="Z188" i="8" s="1"/>
  <c r="Z189" i="8" s="1"/>
  <c r="Z190" i="8" s="1"/>
  <c r="Z191" i="8" s="1"/>
  <c r="Z192" i="8" s="1"/>
  <c r="Z193" i="8" s="1"/>
  <c r="Z194" i="8" s="1"/>
  <c r="Z195" i="8" s="1"/>
  <c r="Z196" i="8" s="1"/>
  <c r="Z197" i="8" s="1"/>
  <c r="Z198" i="8" s="1"/>
  <c r="Z199" i="8" s="1"/>
  <c r="Z200" i="8" s="1"/>
  <c r="Z201" i="8" s="1"/>
  <c r="Z202" i="8" s="1"/>
  <c r="Z203" i="8" s="1"/>
  <c r="Z204" i="8" s="1"/>
  <c r="Z205" i="8" s="1"/>
  <c r="Z206" i="8" s="1"/>
  <c r="Z207" i="8" s="1"/>
  <c r="Z208" i="8" s="1"/>
  <c r="Z209" i="8" s="1"/>
  <c r="Z210" i="8" s="1"/>
  <c r="Z211" i="8" s="1"/>
  <c r="Z212" i="8" s="1"/>
  <c r="Z213" i="8" s="1"/>
  <c r="Z214" i="8" s="1"/>
  <c r="Z215" i="8" s="1"/>
  <c r="Z216" i="8" s="1"/>
  <c r="Z217" i="8" s="1"/>
  <c r="Z218" i="8" s="1"/>
  <c r="Z219" i="8" s="1"/>
  <c r="Z220" i="8" s="1"/>
  <c r="Z221" i="8" s="1"/>
  <c r="Z222" i="8" s="1"/>
  <c r="Z223" i="8" s="1"/>
  <c r="Z224" i="8" s="1"/>
  <c r="Z225" i="8" s="1"/>
  <c r="Z226" i="8" s="1"/>
  <c r="Z227" i="8" s="1"/>
  <c r="Z228" i="8" s="1"/>
  <c r="Z229" i="8" s="1"/>
  <c r="Z230" i="8" s="1"/>
  <c r="Z231" i="8" s="1"/>
  <c r="Z232" i="8" s="1"/>
  <c r="Z233" i="8" s="1"/>
  <c r="Z234" i="8" s="1"/>
  <c r="Z235" i="8" s="1"/>
  <c r="Z236" i="8" s="1"/>
  <c r="Z237" i="8" s="1"/>
  <c r="Z238" i="8" s="1"/>
  <c r="Z239" i="8" s="1"/>
  <c r="Z240" i="8" s="1"/>
  <c r="Z241" i="8" s="1"/>
  <c r="Z242" i="8" s="1"/>
  <c r="Z243" i="8" s="1"/>
  <c r="Z244" i="8" s="1"/>
  <c r="Z245" i="8" s="1"/>
  <c r="Z246" i="8" s="1"/>
  <c r="Z247" i="8" s="1"/>
  <c r="Z248" i="8" s="1"/>
  <c r="Z249" i="8" s="1"/>
  <c r="Z250" i="8" s="1"/>
  <c r="Z251" i="8" s="1"/>
  <c r="Z252" i="8" s="1"/>
  <c r="Z253" i="8" s="1"/>
  <c r="Z254" i="8" s="1"/>
  <c r="Z255" i="8" s="1"/>
  <c r="Z256" i="8" s="1"/>
  <c r="Z257" i="8" s="1"/>
  <c r="Z258" i="8" s="1"/>
  <c r="Z259" i="8" s="1"/>
  <c r="Z260" i="8" s="1"/>
  <c r="Z261" i="8" s="1"/>
  <c r="Z262" i="8" s="1"/>
  <c r="Z263" i="8" s="1"/>
  <c r="Z264" i="8" s="1"/>
  <c r="Z265" i="8" s="1"/>
  <c r="Z266" i="8" s="1"/>
  <c r="Z267" i="8" s="1"/>
  <c r="Z268" i="8" s="1"/>
  <c r="Z269" i="8" s="1"/>
  <c r="Z270" i="8" s="1"/>
  <c r="Z271" i="8" s="1"/>
  <c r="Z272" i="8" s="1"/>
  <c r="Z273" i="8" s="1"/>
  <c r="Z274" i="8" s="1"/>
  <c r="Z275" i="8" s="1"/>
  <c r="Z276" i="8" s="1"/>
  <c r="Z277" i="8" s="1"/>
  <c r="Z278" i="8" s="1"/>
  <c r="Z279" i="8" s="1"/>
  <c r="Z280" i="8" s="1"/>
  <c r="Z281" i="8" s="1"/>
  <c r="Z282" i="8" s="1"/>
  <c r="Z283" i="8" s="1"/>
  <c r="AR185" i="8"/>
  <c r="NC181" i="8"/>
  <c r="MO181" i="8"/>
  <c r="MA181" i="8"/>
  <c r="LM181" i="8"/>
  <c r="KY181" i="8"/>
  <c r="KK181" i="8"/>
  <c r="JW181" i="8"/>
  <c r="JI181" i="8"/>
  <c r="MV181" i="8"/>
  <c r="MH181" i="8"/>
  <c r="LT181" i="8"/>
  <c r="LF181" i="8"/>
  <c r="KR181" i="8"/>
  <c r="KD181" i="8"/>
  <c r="JP181" i="8"/>
  <c r="JB181" i="8"/>
  <c r="IN181" i="8"/>
  <c r="IU181" i="8"/>
  <c r="IG181" i="8"/>
  <c r="T216" i="8"/>
  <c r="T221" i="8"/>
  <c r="T226" i="8"/>
  <c r="T252" i="8"/>
  <c r="T254" i="8"/>
  <c r="T257" i="8"/>
  <c r="T264" i="8"/>
  <c r="C279" i="8"/>
  <c r="C278" i="8"/>
  <c r="C277" i="8"/>
  <c r="C276" i="8"/>
  <c r="C283" i="8"/>
  <c r="C282" i="8"/>
  <c r="C281" i="8"/>
  <c r="C280" i="8"/>
  <c r="C275" i="8"/>
  <c r="C274" i="8"/>
  <c r="C273" i="8"/>
  <c r="C222" i="8"/>
  <c r="C252" i="8"/>
  <c r="C209" i="8"/>
  <c r="C263" i="8"/>
  <c r="C269" i="8"/>
  <c r="C228" i="8"/>
  <c r="C223" i="8"/>
  <c r="C230" i="8"/>
  <c r="C229" i="8"/>
  <c r="C211" i="8"/>
  <c r="C213" i="8"/>
  <c r="C240" i="8"/>
  <c r="C272" i="8"/>
  <c r="C235" i="8"/>
  <c r="C267" i="8"/>
  <c r="C242" i="8"/>
  <c r="C196" i="8"/>
  <c r="C241" i="8"/>
  <c r="C204" i="8"/>
  <c r="C202" i="8"/>
  <c r="C203" i="8"/>
  <c r="C189" i="8"/>
  <c r="H208" i="8"/>
  <c r="BB8" i="6"/>
  <c r="AU8" i="6"/>
  <c r="BC7" i="6"/>
  <c r="H212" i="8"/>
  <c r="H205" i="8"/>
  <c r="H202" i="8"/>
  <c r="H199" i="8"/>
  <c r="H204" i="8"/>
  <c r="H194" i="8"/>
  <c r="H209" i="8"/>
  <c r="H223" i="8"/>
  <c r="H231" i="8"/>
  <c r="H239" i="8"/>
  <c r="H247" i="8"/>
  <c r="H255" i="8"/>
  <c r="H263" i="8"/>
  <c r="H271" i="8"/>
  <c r="H222" i="8"/>
  <c r="H230" i="8"/>
  <c r="H238" i="8"/>
  <c r="H246" i="8"/>
  <c r="H254" i="8"/>
  <c r="H262" i="8"/>
  <c r="H270" i="8"/>
  <c r="H268" i="8"/>
  <c r="H260" i="8"/>
  <c r="H252" i="8"/>
  <c r="H244" i="8"/>
  <c r="H236" i="8"/>
  <c r="H228" i="8"/>
  <c r="H220" i="8"/>
  <c r="H269" i="8"/>
  <c r="H261" i="8"/>
  <c r="H253" i="8"/>
  <c r="H245" i="8"/>
  <c r="H237" i="8"/>
  <c r="H229" i="8"/>
  <c r="H221" i="8"/>
  <c r="H201" i="8"/>
  <c r="H215" i="8"/>
  <c r="H206" i="8"/>
  <c r="H203" i="8"/>
  <c r="H196" i="8"/>
  <c r="H213" i="8"/>
  <c r="H210" i="8"/>
  <c r="H190" i="8"/>
  <c r="AL218" i="6"/>
  <c r="AH530" i="6"/>
  <c r="AL530" i="6" s="1"/>
  <c r="AG533" i="9"/>
  <c r="AH533" i="9" s="1"/>
  <c r="AL533" i="9" s="1"/>
  <c r="AF534" i="9"/>
  <c r="C205" i="8"/>
  <c r="C206" i="8"/>
  <c r="C208" i="8"/>
  <c r="C186" i="8"/>
  <c r="C195" i="8"/>
  <c r="C188" i="8"/>
  <c r="C265" i="8"/>
  <c r="C249" i="8"/>
  <c r="C233" i="8"/>
  <c r="C217" i="8"/>
  <c r="C266" i="8"/>
  <c r="C250" i="8"/>
  <c r="C234" i="8"/>
  <c r="C218" i="8"/>
  <c r="C259" i="8"/>
  <c r="C243" i="8"/>
  <c r="C227" i="8"/>
  <c r="C207" i="8"/>
  <c r="C264" i="8"/>
  <c r="C248" i="8"/>
  <c r="C232" i="8"/>
  <c r="C216" i="8"/>
  <c r="C187" i="8"/>
  <c r="C194" i="8"/>
  <c r="C215" i="8"/>
  <c r="C245" i="8"/>
  <c r="C191" i="8"/>
  <c r="C246" i="8"/>
  <c r="C271" i="8"/>
  <c r="C239" i="8"/>
  <c r="C212" i="8"/>
  <c r="C244" i="8"/>
  <c r="C197" i="8"/>
  <c r="C210" i="8"/>
  <c r="C237" i="8"/>
  <c r="C238" i="8"/>
  <c r="C231" i="8"/>
  <c r="C236" i="8"/>
  <c r="C253" i="8"/>
  <c r="C247" i="8"/>
  <c r="C198" i="8"/>
  <c r="C221" i="8"/>
  <c r="C214" i="8"/>
  <c r="AF194" i="8"/>
  <c r="AH530" i="9"/>
  <c r="W535" i="6"/>
  <c r="AD535" i="6" s="1"/>
  <c r="X535" i="6"/>
  <c r="AB535" i="6"/>
  <c r="AH535" i="6" s="1"/>
  <c r="AL535" i="6" s="1"/>
  <c r="O535" i="6"/>
  <c r="P535" i="6" s="1"/>
  <c r="W543" i="6"/>
  <c r="AD543" i="6" s="1"/>
  <c r="X543" i="6"/>
  <c r="AB543" i="6"/>
  <c r="O543" i="6"/>
  <c r="P543" i="6" s="1"/>
  <c r="AF13" i="9"/>
  <c r="W8" i="6"/>
  <c r="AD8" i="6" s="1"/>
  <c r="X8" i="6"/>
  <c r="W531" i="6"/>
  <c r="AD531" i="6" s="1"/>
  <c r="X531" i="6"/>
  <c r="AB531" i="6"/>
  <c r="AH531" i="6" s="1"/>
  <c r="AL531" i="6" s="1"/>
  <c r="O531" i="6"/>
  <c r="P531" i="6" s="1"/>
  <c r="W539" i="6"/>
  <c r="AD539" i="6" s="1"/>
  <c r="X539" i="6"/>
  <c r="AB539" i="6"/>
  <c r="O539" i="6"/>
  <c r="P539" i="6" s="1"/>
  <c r="AB546" i="6"/>
  <c r="O546" i="6"/>
  <c r="P546" i="6" s="1"/>
  <c r="AB550" i="6"/>
  <c r="O550" i="6"/>
  <c r="P550" i="6" s="1"/>
  <c r="AB554" i="6"/>
  <c r="O554" i="6"/>
  <c r="P554" i="6" s="1"/>
  <c r="AB558" i="6"/>
  <c r="O558" i="6"/>
  <c r="P558" i="6" s="1"/>
  <c r="AB562" i="6"/>
  <c r="O562" i="6"/>
  <c r="P562" i="6" s="1"/>
  <c r="BK254" i="6"/>
  <c r="BK239" i="6"/>
  <c r="BK223" i="6"/>
  <c r="BK246" i="6"/>
  <c r="BK230" i="6"/>
  <c r="BK21" i="6"/>
  <c r="BK13" i="6"/>
  <c r="BD217" i="6"/>
  <c r="O566" i="6"/>
  <c r="P566" i="6" s="1"/>
  <c r="O570" i="6"/>
  <c r="P570" i="6" s="1"/>
  <c r="O574" i="6"/>
  <c r="P574" i="6" s="1"/>
  <c r="O578" i="6"/>
  <c r="P578" i="6" s="1"/>
  <c r="O582" i="6"/>
  <c r="P582" i="6" s="1"/>
  <c r="O586" i="6"/>
  <c r="P586" i="6" s="1"/>
  <c r="O590" i="6"/>
  <c r="P590" i="6" s="1"/>
  <c r="O594" i="6"/>
  <c r="P594" i="6" s="1"/>
  <c r="O598" i="6"/>
  <c r="P598" i="6" s="1"/>
  <c r="O602" i="6"/>
  <c r="P602" i="6" s="1"/>
  <c r="O606" i="6"/>
  <c r="P606" i="6" s="1"/>
  <c r="O610" i="6"/>
  <c r="P610" i="6" s="1"/>
  <c r="O614" i="6"/>
  <c r="P614" i="6" s="1"/>
  <c r="O620" i="6"/>
  <c r="P620" i="6" s="1"/>
  <c r="O624" i="6"/>
  <c r="P624" i="6" s="1"/>
  <c r="O632" i="6"/>
  <c r="P632" i="6" s="1"/>
  <c r="O644" i="6"/>
  <c r="P644" i="6" s="1"/>
  <c r="O652" i="6"/>
  <c r="P652" i="6" s="1"/>
  <c r="O656" i="6"/>
  <c r="P656" i="6" s="1"/>
  <c r="O664" i="6"/>
  <c r="P664" i="6" s="1"/>
  <c r="O674" i="6"/>
  <c r="P674" i="6" s="1"/>
  <c r="O680" i="6"/>
  <c r="P680" i="6" s="1"/>
  <c r="O682" i="6"/>
  <c r="P682" i="6" s="1"/>
  <c r="O692" i="6"/>
  <c r="P692" i="6" s="1"/>
  <c r="O696" i="6"/>
  <c r="P696" i="6" s="1"/>
  <c r="O704" i="6"/>
  <c r="P704" i="6" s="1"/>
  <c r="O716" i="6"/>
  <c r="P716" i="6" s="1"/>
  <c r="O724" i="6"/>
  <c r="P724" i="6" s="1"/>
  <c r="O728" i="6"/>
  <c r="P728" i="6" s="1"/>
  <c r="O736" i="6"/>
  <c r="P736" i="6" s="1"/>
  <c r="O748" i="6"/>
  <c r="P748" i="6" s="1"/>
  <c r="O756" i="6"/>
  <c r="P756" i="6" s="1"/>
  <c r="O760" i="6"/>
  <c r="P760" i="6" s="1"/>
  <c r="O768" i="6"/>
  <c r="P768" i="6" s="1"/>
  <c r="O780" i="6"/>
  <c r="P780" i="6" s="1"/>
  <c r="O788" i="6"/>
  <c r="P788" i="6" s="1"/>
  <c r="O792" i="6"/>
  <c r="P792" i="6" s="1"/>
  <c r="O800" i="6"/>
  <c r="P800" i="6" s="1"/>
  <c r="X802" i="6"/>
  <c r="X803" i="6"/>
  <c r="X804" i="6"/>
  <c r="X805" i="6"/>
  <c r="X806" i="6"/>
  <c r="X807" i="6"/>
  <c r="X808" i="6"/>
  <c r="X810" i="9"/>
  <c r="X808" i="9"/>
  <c r="X716" i="9"/>
  <c r="X714" i="9"/>
  <c r="X700" i="9"/>
  <c r="X698" i="9"/>
  <c r="X684" i="9"/>
  <c r="AB587" i="9"/>
  <c r="AB579" i="9"/>
  <c r="AB571" i="9"/>
  <c r="AB563" i="9"/>
  <c r="X557" i="9"/>
  <c r="X553" i="9"/>
  <c r="X549" i="9"/>
  <c r="X545" i="9"/>
  <c r="X541" i="9"/>
  <c r="AB12" i="9"/>
  <c r="AH12" i="9" s="1"/>
  <c r="AL12" i="9" s="1"/>
  <c r="AB16" i="9"/>
  <c r="AB20" i="9"/>
  <c r="AB24" i="9"/>
  <c r="AB28" i="9"/>
  <c r="X537" i="9"/>
  <c r="X533" i="9"/>
  <c r="X529" i="9"/>
  <c r="HZ181" i="8"/>
  <c r="R179" i="8" l="1"/>
  <c r="S179" i="8" s="1"/>
  <c r="T179" i="8" s="1"/>
  <c r="U179" i="8" s="1"/>
  <c r="V179" i="8" s="1"/>
  <c r="W179" i="8" s="1"/>
  <c r="X179" i="8" s="1"/>
  <c r="Y179" i="8" s="1"/>
  <c r="Z179" i="8" s="1"/>
  <c r="AA179" i="8" s="1"/>
  <c r="AB179" i="8" s="1"/>
  <c r="AC179" i="8" s="1"/>
  <c r="AD179" i="8" s="1"/>
  <c r="AE179" i="8" s="1"/>
  <c r="AF179" i="8" s="1"/>
  <c r="AG179" i="8" s="1"/>
  <c r="AH179" i="8" s="1"/>
  <c r="AI179" i="8" s="1"/>
  <c r="AJ179" i="8" s="1"/>
  <c r="AK179" i="8" s="1"/>
  <c r="AL179" i="8" s="1"/>
  <c r="AM179" i="8" s="1"/>
  <c r="AN179" i="8" s="1"/>
  <c r="AO179" i="8" s="1"/>
  <c r="AP179" i="8" s="1"/>
  <c r="AQ179" i="8" s="1"/>
  <c r="AR179" i="8" s="1"/>
  <c r="AS179" i="8" s="1"/>
  <c r="AT179" i="8" s="1"/>
  <c r="AU179" i="8" s="1"/>
  <c r="AV179" i="8" s="1"/>
  <c r="AW179" i="8" s="1"/>
  <c r="AX179" i="8" s="1"/>
  <c r="AY179" i="8" s="1"/>
  <c r="AZ179" i="8" s="1"/>
  <c r="BA179" i="8" s="1"/>
  <c r="BB179" i="8" s="1"/>
  <c r="BC179" i="8" s="1"/>
  <c r="BD179" i="8" s="1"/>
  <c r="BE179" i="8" s="1"/>
  <c r="BF179" i="8" s="1"/>
  <c r="BG179" i="8" s="1"/>
  <c r="BH179" i="8" s="1"/>
  <c r="BI179" i="8" s="1"/>
  <c r="BJ179" i="8" s="1"/>
  <c r="BK179" i="8" s="1"/>
  <c r="BL179" i="8" s="1"/>
  <c r="BM179" i="8" s="1"/>
  <c r="BN179" i="8" s="1"/>
  <c r="BO179" i="8" s="1"/>
  <c r="BP179" i="8" s="1"/>
  <c r="BQ179" i="8" s="1"/>
  <c r="BR179" i="8" s="1"/>
  <c r="BS179" i="8" s="1"/>
  <c r="BT179" i="8" s="1"/>
  <c r="BU179" i="8" s="1"/>
  <c r="BV179" i="8" s="1"/>
  <c r="BW179" i="8" s="1"/>
  <c r="BX179" i="8" s="1"/>
  <c r="BY179" i="8" s="1"/>
  <c r="BZ179" i="8" s="1"/>
  <c r="CA179" i="8" s="1"/>
  <c r="CB179" i="8" s="1"/>
  <c r="CC179" i="8" s="1"/>
  <c r="CD179" i="8" s="1"/>
  <c r="CE179" i="8" s="1"/>
  <c r="CF179" i="8" s="1"/>
  <c r="CG179" i="8" s="1"/>
  <c r="CH179" i="8" s="1"/>
  <c r="CI179" i="8" s="1"/>
  <c r="CJ179" i="8" s="1"/>
  <c r="CK179" i="8" s="1"/>
  <c r="CL179" i="8" s="1"/>
  <c r="CM179" i="8" s="1"/>
  <c r="CN179" i="8" s="1"/>
  <c r="CO179" i="8" s="1"/>
  <c r="CP179" i="8" s="1"/>
  <c r="CQ179" i="8" s="1"/>
  <c r="CR179" i="8" s="1"/>
  <c r="CS179" i="8" s="1"/>
  <c r="CT179" i="8" s="1"/>
  <c r="CU179" i="8" s="1"/>
  <c r="CV179" i="8" s="1"/>
  <c r="CW179" i="8" s="1"/>
  <c r="CX179" i="8" s="1"/>
  <c r="CY179" i="8" s="1"/>
  <c r="CZ179" i="8" s="1"/>
  <c r="DA179" i="8" s="1"/>
  <c r="DB179" i="8" s="1"/>
  <c r="DC179" i="8" s="1"/>
  <c r="DD179" i="8" s="1"/>
  <c r="DE179" i="8" s="1"/>
  <c r="DF179" i="8" s="1"/>
  <c r="DG179" i="8" s="1"/>
  <c r="DH179" i="8" s="1"/>
  <c r="DI179" i="8" s="1"/>
  <c r="DJ179" i="8" s="1"/>
  <c r="DK179" i="8" s="1"/>
  <c r="DL179" i="8" s="1"/>
  <c r="DM179" i="8" s="1"/>
  <c r="DN179" i="8" s="1"/>
  <c r="DO179" i="8" s="1"/>
  <c r="DP179" i="8" s="1"/>
  <c r="DQ179" i="8" s="1"/>
  <c r="DR179" i="8" s="1"/>
  <c r="DS179" i="8" s="1"/>
  <c r="DT179" i="8" s="1"/>
  <c r="DU179" i="8" s="1"/>
  <c r="DV179" i="8" s="1"/>
  <c r="DW179" i="8" s="1"/>
  <c r="DX179" i="8" s="1"/>
  <c r="DY179" i="8" s="1"/>
  <c r="DZ179" i="8" s="1"/>
  <c r="EA179" i="8" s="1"/>
  <c r="EB179" i="8" s="1"/>
  <c r="EC179" i="8" s="1"/>
  <c r="ED179" i="8" s="1"/>
  <c r="EE179" i="8" s="1"/>
  <c r="EF179" i="8" s="1"/>
  <c r="EG179" i="8" s="1"/>
  <c r="EH179" i="8" s="1"/>
  <c r="EI179" i="8" s="1"/>
  <c r="EJ179" i="8" s="1"/>
  <c r="EK179" i="8" s="1"/>
  <c r="EL179" i="8" s="1"/>
  <c r="EM179" i="8" s="1"/>
  <c r="EN179" i="8" s="1"/>
  <c r="EO179" i="8" s="1"/>
  <c r="EP179" i="8" s="1"/>
  <c r="EQ179" i="8" s="1"/>
  <c r="ER179" i="8" s="1"/>
  <c r="ES179" i="8" s="1"/>
  <c r="ET179" i="8" s="1"/>
  <c r="EU179" i="8" s="1"/>
  <c r="EV179" i="8" s="1"/>
  <c r="EW179" i="8" s="1"/>
  <c r="EX179" i="8" s="1"/>
  <c r="EY179" i="8" s="1"/>
  <c r="EZ179" i="8" s="1"/>
  <c r="FA179" i="8" s="1"/>
  <c r="FB179" i="8" s="1"/>
  <c r="E43" i="8"/>
  <c r="O43" i="8"/>
  <c r="E75" i="8"/>
  <c r="O75" i="8"/>
  <c r="E81" i="8"/>
  <c r="O81" i="8"/>
  <c r="E40" i="8"/>
  <c r="O40" i="8"/>
  <c r="E84" i="8"/>
  <c r="O84" i="8"/>
  <c r="E62" i="8"/>
  <c r="O62" i="8"/>
  <c r="E90" i="8"/>
  <c r="O90" i="8"/>
  <c r="E88" i="8"/>
  <c r="O88" i="8"/>
  <c r="E116" i="8"/>
  <c r="O116" i="8"/>
  <c r="E37" i="8"/>
  <c r="O37" i="8"/>
  <c r="E69" i="8"/>
  <c r="O69" i="8"/>
  <c r="E85" i="8"/>
  <c r="O85" i="8"/>
  <c r="E101" i="8"/>
  <c r="O101" i="8"/>
  <c r="E109" i="8"/>
  <c r="O109" i="8"/>
  <c r="E112" i="8"/>
  <c r="O112" i="8"/>
  <c r="E42" i="8"/>
  <c r="O42" i="8"/>
  <c r="E74" i="8"/>
  <c r="O74" i="8"/>
  <c r="E96" i="8"/>
  <c r="O96" i="8"/>
  <c r="E39" i="8"/>
  <c r="O39" i="8"/>
  <c r="E79" i="8"/>
  <c r="O79" i="8"/>
  <c r="E87" i="8"/>
  <c r="O87" i="8"/>
  <c r="E103" i="8"/>
  <c r="O103" i="8"/>
  <c r="E111" i="8"/>
  <c r="O111" i="8"/>
  <c r="E119" i="8"/>
  <c r="O119" i="8"/>
  <c r="E136" i="8"/>
  <c r="O136" i="8"/>
  <c r="E121" i="8"/>
  <c r="O121" i="8"/>
  <c r="E129" i="8"/>
  <c r="O129" i="8"/>
  <c r="E137" i="8"/>
  <c r="O137" i="8"/>
  <c r="E145" i="8"/>
  <c r="O145" i="8"/>
  <c r="E153" i="8"/>
  <c r="O153" i="8"/>
  <c r="E120" i="8"/>
  <c r="O120" i="8"/>
  <c r="E144" i="8"/>
  <c r="O144" i="8"/>
  <c r="E130" i="8"/>
  <c r="O130" i="8"/>
  <c r="E146" i="8"/>
  <c r="O146" i="8"/>
  <c r="E128" i="8"/>
  <c r="O128" i="8"/>
  <c r="E156" i="8"/>
  <c r="O156" i="8"/>
  <c r="E127" i="8"/>
  <c r="O127" i="8"/>
  <c r="E143" i="8"/>
  <c r="O143" i="8"/>
  <c r="E151" i="8"/>
  <c r="O151" i="8"/>
  <c r="E95" i="8"/>
  <c r="O95" i="8"/>
  <c r="E44" i="8"/>
  <c r="O44" i="8"/>
  <c r="E68" i="8"/>
  <c r="O68" i="8"/>
  <c r="E65" i="8"/>
  <c r="O65" i="8"/>
  <c r="E97" i="8"/>
  <c r="O97" i="8"/>
  <c r="E92" i="8"/>
  <c r="O92" i="8"/>
  <c r="E78" i="8"/>
  <c r="O78" i="8"/>
  <c r="E94" i="8"/>
  <c r="O94" i="8"/>
  <c r="E41" i="8"/>
  <c r="O41" i="8"/>
  <c r="E113" i="8"/>
  <c r="O113" i="8"/>
  <c r="E38" i="8"/>
  <c r="O38" i="8"/>
  <c r="E110" i="8"/>
  <c r="O110" i="8"/>
  <c r="E60" i="8"/>
  <c r="O60" i="8"/>
  <c r="E99" i="8"/>
  <c r="O99" i="8"/>
  <c r="E107" i="8"/>
  <c r="O107" i="8"/>
  <c r="E115" i="8"/>
  <c r="O115" i="8"/>
  <c r="E124" i="8"/>
  <c r="O124" i="8"/>
  <c r="E125" i="8"/>
  <c r="O125" i="8"/>
  <c r="E133" i="8"/>
  <c r="O133" i="8"/>
  <c r="E141" i="8"/>
  <c r="O141" i="8"/>
  <c r="E152" i="8"/>
  <c r="O152" i="8"/>
  <c r="E134" i="8"/>
  <c r="O134" i="8"/>
  <c r="E150" i="8"/>
  <c r="O150" i="8"/>
  <c r="E140" i="8"/>
  <c r="O140" i="8"/>
  <c r="E131" i="8"/>
  <c r="O131" i="8"/>
  <c r="E147" i="8"/>
  <c r="O147" i="8"/>
  <c r="D8" i="10"/>
  <c r="D9" i="10"/>
  <c r="ADF185" i="8"/>
  <c r="AIB185" i="8"/>
  <c r="AEO185" i="8"/>
  <c r="AGZ185" i="8"/>
  <c r="ALH185" i="8"/>
  <c r="ALE186" i="8" s="1"/>
  <c r="AMX185" i="8"/>
  <c r="AMU186" i="8" s="1"/>
  <c r="AJD185" i="8"/>
  <c r="ANB186" i="8"/>
  <c r="ADT185" i="8"/>
  <c r="C117" i="8"/>
  <c r="D117" i="8" s="1"/>
  <c r="ACY185" i="8"/>
  <c r="C114" i="8"/>
  <c r="D114" i="8" s="1"/>
  <c r="AFC185" i="8"/>
  <c r="C122" i="8"/>
  <c r="D122" i="8" s="1"/>
  <c r="AJK185" i="8"/>
  <c r="C138" i="8"/>
  <c r="D138" i="8" s="1"/>
  <c r="ANS185" i="8"/>
  <c r="C154" i="8"/>
  <c r="D154" i="8" s="1"/>
  <c r="AIP185" i="8"/>
  <c r="C135" i="8"/>
  <c r="D135" i="8" s="1"/>
  <c r="ZL185" i="8"/>
  <c r="AEV185" i="8"/>
  <c r="AGL185" i="8"/>
  <c r="ALA185" i="8"/>
  <c r="ANL185" i="8"/>
  <c r="AEA185" i="8"/>
  <c r="ADX186" i="8" s="1"/>
  <c r="C118" i="8"/>
  <c r="D118" i="8" s="1"/>
  <c r="ABI185" i="8"/>
  <c r="ABF186" i="8" s="1"/>
  <c r="C108" i="8"/>
  <c r="D108" i="8" s="1"/>
  <c r="AMC185" i="8"/>
  <c r="C148" i="8"/>
  <c r="D148" i="8" s="1"/>
  <c r="AMJ185" i="8"/>
  <c r="C149" i="8"/>
  <c r="D149" i="8" s="1"/>
  <c r="AHU185" i="8"/>
  <c r="AHR186" i="8" s="1"/>
  <c r="C132" i="8"/>
  <c r="D132" i="8" s="1"/>
  <c r="AGE185" i="8"/>
  <c r="C126" i="8"/>
  <c r="D126" i="8" s="1"/>
  <c r="AKM185" i="8"/>
  <c r="AKJ186" i="8" s="1"/>
  <c r="C142" i="8"/>
  <c r="D142" i="8" s="1"/>
  <c r="AOU185" i="8"/>
  <c r="C158" i="8"/>
  <c r="D158" i="8" s="1"/>
  <c r="AFJ185" i="8"/>
  <c r="AFG186" i="8" s="1"/>
  <c r="C123" i="8"/>
  <c r="D123" i="8" s="1"/>
  <c r="AJR185" i="8"/>
  <c r="C139" i="8"/>
  <c r="D139" i="8" s="1"/>
  <c r="ANZ185" i="8"/>
  <c r="C155" i="8"/>
  <c r="D155" i="8" s="1"/>
  <c r="ALS186" i="8"/>
  <c r="ABP185" i="8"/>
  <c r="ACK185" i="8"/>
  <c r="AEH185" i="8"/>
  <c r="AEE186" i="8" s="1"/>
  <c r="AIW185" i="8"/>
  <c r="AIT186" i="8" s="1"/>
  <c r="AKT185" i="8"/>
  <c r="AMN186" i="8"/>
  <c r="AOG185" i="8"/>
  <c r="ANP186" i="8"/>
  <c r="AB186" i="8"/>
  <c r="O188" i="8"/>
  <c r="P188" i="8" s="1"/>
  <c r="AB188" i="8" s="1"/>
  <c r="BK233" i="6"/>
  <c r="BK16" i="6"/>
  <c r="BK228" i="6"/>
  <c r="AP528" i="6"/>
  <c r="BK241" i="6"/>
  <c r="BK237" i="6"/>
  <c r="BK20" i="6"/>
  <c r="BK252" i="6"/>
  <c r="BK7" i="6"/>
  <c r="BK240" i="6"/>
  <c r="AQ528" i="6"/>
  <c r="AN529" i="6" s="1"/>
  <c r="BK232" i="6"/>
  <c r="BK221" i="6"/>
  <c r="BK12" i="6"/>
  <c r="BK236" i="6"/>
  <c r="BK10" i="6"/>
  <c r="BK217" i="6"/>
  <c r="BK248" i="6"/>
  <c r="AW7" i="6"/>
  <c r="BK234" i="6"/>
  <c r="BK250" i="6"/>
  <c r="BK243" i="6"/>
  <c r="AF15" i="6"/>
  <c r="BK14" i="6"/>
  <c r="BK9" i="6"/>
  <c r="BK17" i="6"/>
  <c r="BK222" i="6"/>
  <c r="BK238" i="6"/>
  <c r="BK8" i="6"/>
  <c r="BK231" i="6"/>
  <c r="BK247" i="6"/>
  <c r="BJ7" i="6"/>
  <c r="BD528" i="6"/>
  <c r="AV528" i="6"/>
  <c r="BD7" i="6"/>
  <c r="BK224" i="6"/>
  <c r="BK220" i="6"/>
  <c r="BK244" i="6"/>
  <c r="BK15" i="6"/>
  <c r="BK218" i="6"/>
  <c r="BK227" i="6"/>
  <c r="BC528" i="6"/>
  <c r="BK11" i="6"/>
  <c r="BK19" i="6"/>
  <c r="BK226" i="6"/>
  <c r="BK242" i="6"/>
  <c r="BK219" i="6"/>
  <c r="BK235" i="6"/>
  <c r="BK251" i="6"/>
  <c r="AW8" i="6"/>
  <c r="BK18" i="6"/>
  <c r="BK229" i="6"/>
  <c r="BK253" i="6"/>
  <c r="AI19" i="11"/>
  <c r="AF225" i="9"/>
  <c r="AF226" i="9" s="1"/>
  <c r="AG226" i="9" s="1"/>
  <c r="AH226" i="9" s="1"/>
  <c r="AB187" i="8"/>
  <c r="C28" i="11"/>
  <c r="W185" i="8" s="1"/>
  <c r="U185" i="8"/>
  <c r="AI23" i="11"/>
  <c r="AH11" i="9"/>
  <c r="AL11" i="9" s="1"/>
  <c r="WM185" i="8"/>
  <c r="ADC186" i="8"/>
  <c r="AEL186" i="8"/>
  <c r="ADJ186" i="8"/>
  <c r="AFN186" i="8"/>
  <c r="AHY186" i="8"/>
  <c r="AJV186" i="8"/>
  <c r="ACO186" i="8"/>
  <c r="ADQ186" i="8"/>
  <c r="AEZ186" i="8"/>
  <c r="AFU186" i="8"/>
  <c r="AGP186" i="8"/>
  <c r="AIF186" i="8"/>
  <c r="AJA186" i="8"/>
  <c r="AAY186" i="8"/>
  <c r="AHK186" i="8"/>
  <c r="ABM186" i="8"/>
  <c r="ACA186" i="8"/>
  <c r="ABT186" i="8"/>
  <c r="AGB186" i="8"/>
  <c r="AHD186" i="8"/>
  <c r="AKC186" i="8"/>
  <c r="AKQ186" i="8"/>
  <c r="OK185" i="8"/>
  <c r="QO185" i="8"/>
  <c r="UB185" i="8"/>
  <c r="XO185" i="8"/>
  <c r="OY185" i="8"/>
  <c r="YC185" i="8"/>
  <c r="VD185" i="8"/>
  <c r="XV185" i="8"/>
  <c r="QV185" i="8"/>
  <c r="ZZ185" i="8"/>
  <c r="SL185" i="8"/>
  <c r="TG185" i="8"/>
  <c r="XA185" i="8"/>
  <c r="C157" i="8"/>
  <c r="D157" i="8" s="1"/>
  <c r="C106" i="8"/>
  <c r="D106" i="8" s="1"/>
  <c r="B11" i="8"/>
  <c r="N11" i="8" s="1"/>
  <c r="PT185" i="8"/>
  <c r="VR185" i="8"/>
  <c r="YJ185" i="8"/>
  <c r="SE185" i="8"/>
  <c r="UW185" i="8"/>
  <c r="TN185" i="8"/>
  <c r="VY185" i="8"/>
  <c r="YX185" i="8"/>
  <c r="AQ217" i="6"/>
  <c r="AO186" i="8"/>
  <c r="AW8" i="9"/>
  <c r="C71" i="8"/>
  <c r="D71" i="8" s="1"/>
  <c r="C61" i="8"/>
  <c r="D61" i="8" s="1"/>
  <c r="C93" i="8"/>
  <c r="D93" i="8" s="1"/>
  <c r="C72" i="8"/>
  <c r="D72" i="8" s="1"/>
  <c r="C86" i="8"/>
  <c r="D86" i="8" s="1"/>
  <c r="AJ528" i="6"/>
  <c r="RJ185" i="8"/>
  <c r="BK80" i="9"/>
  <c r="BK223" i="9"/>
  <c r="BK227" i="9"/>
  <c r="BK231" i="9"/>
  <c r="BK235" i="9"/>
  <c r="BK239" i="9"/>
  <c r="BK243" i="9"/>
  <c r="BK247" i="9"/>
  <c r="BD222" i="9"/>
  <c r="BK77" i="9"/>
  <c r="BK73" i="9"/>
  <c r="BK69" i="9"/>
  <c r="BK65" i="9"/>
  <c r="BK61" i="9"/>
  <c r="BK57" i="9"/>
  <c r="BK53" i="9"/>
  <c r="BK49" i="9"/>
  <c r="BK45" i="9"/>
  <c r="BK41" i="9"/>
  <c r="BK37" i="9"/>
  <c r="BK33" i="9"/>
  <c r="BK29" i="9"/>
  <c r="BK25" i="9"/>
  <c r="BK21" i="9"/>
  <c r="BK17" i="9"/>
  <c r="BK13" i="9"/>
  <c r="BK9" i="9"/>
  <c r="BC528" i="9"/>
  <c r="BK252" i="9"/>
  <c r="BK78" i="9"/>
  <c r="BK233" i="9"/>
  <c r="BK241" i="9"/>
  <c r="AW222" i="9"/>
  <c r="BK81" i="9"/>
  <c r="BK224" i="9"/>
  <c r="BK228" i="9"/>
  <c r="BK232" i="9"/>
  <c r="BK236" i="9"/>
  <c r="BK240" i="9"/>
  <c r="BK244" i="9"/>
  <c r="BK248" i="9"/>
  <c r="AW7" i="9"/>
  <c r="BK7" i="9"/>
  <c r="BK76" i="9"/>
  <c r="BK72" i="9"/>
  <c r="BK68" i="9"/>
  <c r="BK64" i="9"/>
  <c r="BK60" i="9"/>
  <c r="BK56" i="9"/>
  <c r="BK52" i="9"/>
  <c r="BK48" i="9"/>
  <c r="BK44" i="9"/>
  <c r="BK40" i="9"/>
  <c r="BK36" i="9"/>
  <c r="BK32" i="9"/>
  <c r="BK28" i="9"/>
  <c r="BK24" i="9"/>
  <c r="BK20" i="9"/>
  <c r="BK16" i="9"/>
  <c r="BK12" i="9"/>
  <c r="AP7" i="9"/>
  <c r="AQ528" i="9"/>
  <c r="AN529" i="9" s="1"/>
  <c r="BK229" i="9"/>
  <c r="BK249" i="9"/>
  <c r="BK79" i="9"/>
  <c r="BK222" i="9"/>
  <c r="BK226" i="9"/>
  <c r="BK230" i="9"/>
  <c r="BK234" i="9"/>
  <c r="BK238" i="9"/>
  <c r="BK242" i="9"/>
  <c r="BK246" i="9"/>
  <c r="BK250" i="9"/>
  <c r="BK8" i="9"/>
  <c r="BK74" i="9"/>
  <c r="BK70" i="9"/>
  <c r="BK66" i="9"/>
  <c r="BK62" i="9"/>
  <c r="BK58" i="9"/>
  <c r="BK54" i="9"/>
  <c r="BK50" i="9"/>
  <c r="BK46" i="9"/>
  <c r="BK42" i="9"/>
  <c r="BK38" i="9"/>
  <c r="BK34" i="9"/>
  <c r="BK30" i="9"/>
  <c r="BK26" i="9"/>
  <c r="BK22" i="9"/>
  <c r="BK18" i="9"/>
  <c r="BK14" i="9"/>
  <c r="BK10" i="9"/>
  <c r="AQ222" i="9"/>
  <c r="BK251" i="9"/>
  <c r="BC7" i="9"/>
  <c r="AW528" i="9"/>
  <c r="BK253" i="9"/>
  <c r="BD528" i="9"/>
  <c r="BK254" i="9"/>
  <c r="AP222" i="9"/>
  <c r="AJ222" i="9" s="1"/>
  <c r="AI222" i="9" s="1"/>
  <c r="BK82" i="9"/>
  <c r="BK225" i="9"/>
  <c r="BK237" i="9"/>
  <c r="BK245" i="9"/>
  <c r="BK71" i="9"/>
  <c r="BK55" i="9"/>
  <c r="BK39" i="9"/>
  <c r="BK23" i="9"/>
  <c r="AP528" i="9"/>
  <c r="AJ528" i="9" s="1"/>
  <c r="BK63" i="9"/>
  <c r="BK67" i="9"/>
  <c r="BK51" i="9"/>
  <c r="BK35" i="9"/>
  <c r="BK19" i="9"/>
  <c r="BK47" i="9"/>
  <c r="BK75" i="9"/>
  <c r="BK59" i="9"/>
  <c r="BK43" i="9"/>
  <c r="BK27" i="9"/>
  <c r="BK11" i="9"/>
  <c r="AV528" i="9"/>
  <c r="BD7" i="9"/>
  <c r="BK31" i="9"/>
  <c r="BK15" i="9"/>
  <c r="AW528" i="6"/>
  <c r="AX528" i="6" s="1"/>
  <c r="AV7" i="6"/>
  <c r="AV7" i="9"/>
  <c r="RQ185" i="8"/>
  <c r="C67" i="8"/>
  <c r="D67" i="8" s="1"/>
  <c r="C91" i="8"/>
  <c r="D91" i="8" s="1"/>
  <c r="C76" i="8"/>
  <c r="D76" i="8" s="1"/>
  <c r="C104" i="8"/>
  <c r="D104" i="8" s="1"/>
  <c r="C73" i="8"/>
  <c r="D73" i="8" s="1"/>
  <c r="C89" i="8"/>
  <c r="D89" i="8" s="1"/>
  <c r="C105" i="8"/>
  <c r="D105" i="8" s="1"/>
  <c r="C64" i="8"/>
  <c r="D64" i="8" s="1"/>
  <c r="C100" i="8"/>
  <c r="D100" i="8" s="1"/>
  <c r="C66" i="8"/>
  <c r="D66" i="8" s="1"/>
  <c r="C82" i="8"/>
  <c r="D82" i="8" s="1"/>
  <c r="C98" i="8"/>
  <c r="D98" i="8" s="1"/>
  <c r="AV217" i="6"/>
  <c r="AX217" i="6" s="1"/>
  <c r="AY217" i="6" s="1"/>
  <c r="AT218" i="6" s="1"/>
  <c r="AN218" i="6"/>
  <c r="AG536" i="6"/>
  <c r="AH536" i="6" s="1"/>
  <c r="AL536" i="6" s="1"/>
  <c r="AF537" i="6"/>
  <c r="BJ7" i="9"/>
  <c r="C83" i="8"/>
  <c r="D83" i="8" s="1"/>
  <c r="C63" i="8"/>
  <c r="D63" i="8" s="1"/>
  <c r="C80" i="8"/>
  <c r="D80" i="8" s="1"/>
  <c r="C77" i="8"/>
  <c r="D77" i="8" s="1"/>
  <c r="C70" i="8"/>
  <c r="D70" i="8" s="1"/>
  <c r="C102" i="8"/>
  <c r="D102" i="8" s="1"/>
  <c r="SZ185" i="8"/>
  <c r="XH185" i="8"/>
  <c r="AP8" i="9"/>
  <c r="AJ8" i="9" s="1"/>
  <c r="AI8" i="9" s="1"/>
  <c r="AK8" i="9" s="1"/>
  <c r="AM8" i="9" s="1"/>
  <c r="AR9" i="9" s="1"/>
  <c r="AJ7" i="9"/>
  <c r="AL7" i="9"/>
  <c r="AL528" i="9"/>
  <c r="UI185" i="8"/>
  <c r="WT185" i="8"/>
  <c r="AG220" i="6"/>
  <c r="AH220" i="6" s="1"/>
  <c r="AL220" i="6" s="1"/>
  <c r="AF221" i="6"/>
  <c r="PF185" i="8"/>
  <c r="RC185" i="8"/>
  <c r="PM185" i="8"/>
  <c r="TU185" i="8"/>
  <c r="VK185" i="8"/>
  <c r="ZE185" i="8"/>
  <c r="ZS185" i="8"/>
  <c r="C59" i="8"/>
  <c r="D59" i="8" s="1"/>
  <c r="C58" i="8"/>
  <c r="D58" i="8" s="1"/>
  <c r="AL7" i="6"/>
  <c r="AJ7" i="6"/>
  <c r="C57" i="8"/>
  <c r="D57" i="8" s="1"/>
  <c r="AV8" i="9"/>
  <c r="AN9" i="9"/>
  <c r="NP185" i="8"/>
  <c r="OR185" i="8"/>
  <c r="QH185" i="8"/>
  <c r="QA185" i="8"/>
  <c r="WF185" i="8"/>
  <c r="SS185" i="8"/>
  <c r="AAG185" i="8"/>
  <c r="YQ185" i="8"/>
  <c r="AAN185" i="8"/>
  <c r="C56" i="8"/>
  <c r="D56" i="8" s="1"/>
  <c r="AI22" i="11"/>
  <c r="AI18" i="11"/>
  <c r="OA186" i="8"/>
  <c r="TY186" i="8"/>
  <c r="ZI186" i="8"/>
  <c r="NF186" i="8"/>
  <c r="NT186" i="8"/>
  <c r="RU186" i="8"/>
  <c r="UM186" i="8"/>
  <c r="N190" i="8"/>
  <c r="M191" i="8"/>
  <c r="C159" i="8"/>
  <c r="D159" i="8" s="1"/>
  <c r="APB185" i="8"/>
  <c r="C11" i="8"/>
  <c r="D11" i="8" s="1"/>
  <c r="BF185" i="8"/>
  <c r="C15" i="8"/>
  <c r="D15" i="8" s="1"/>
  <c r="CH185" i="8"/>
  <c r="C19" i="8"/>
  <c r="D19" i="8" s="1"/>
  <c r="DJ185" i="8"/>
  <c r="C23" i="8"/>
  <c r="D23" i="8" s="1"/>
  <c r="EL185" i="8"/>
  <c r="C27" i="8"/>
  <c r="D27" i="8" s="1"/>
  <c r="FN185" i="8"/>
  <c r="C31" i="8"/>
  <c r="D31" i="8" s="1"/>
  <c r="GP185" i="8"/>
  <c r="C35" i="8"/>
  <c r="D35" i="8" s="1"/>
  <c r="HR185" i="8"/>
  <c r="C47" i="8"/>
  <c r="D47" i="8" s="1"/>
  <c r="C51" i="8"/>
  <c r="D51" i="8" s="1"/>
  <c r="C55" i="8"/>
  <c r="D55" i="8" s="1"/>
  <c r="C12" i="8"/>
  <c r="D12" i="8" s="1"/>
  <c r="BM185" i="8"/>
  <c r="C16" i="8"/>
  <c r="D16" i="8" s="1"/>
  <c r="CO185" i="8"/>
  <c r="C20" i="8"/>
  <c r="D20" i="8" s="1"/>
  <c r="DQ185" i="8"/>
  <c r="C24" i="8"/>
  <c r="D24" i="8" s="1"/>
  <c r="ES185" i="8"/>
  <c r="C28" i="8"/>
  <c r="D28" i="8" s="1"/>
  <c r="FU185" i="8"/>
  <c r="C32" i="8"/>
  <c r="D32" i="8" s="1"/>
  <c r="GW185" i="8"/>
  <c r="C36" i="8"/>
  <c r="D36" i="8" s="1"/>
  <c r="C48" i="8"/>
  <c r="D48" i="8" s="1"/>
  <c r="C52" i="8"/>
  <c r="D52" i="8" s="1"/>
  <c r="AAU185" i="8"/>
  <c r="N189" i="8"/>
  <c r="C10" i="8"/>
  <c r="D10" i="8" s="1"/>
  <c r="AY185" i="8"/>
  <c r="C13" i="8"/>
  <c r="D13" i="8" s="1"/>
  <c r="BT185" i="8"/>
  <c r="C17" i="8"/>
  <c r="D17" i="8" s="1"/>
  <c r="CV185" i="8"/>
  <c r="C21" i="8"/>
  <c r="D21" i="8" s="1"/>
  <c r="DX185" i="8"/>
  <c r="C25" i="8"/>
  <c r="D25" i="8" s="1"/>
  <c r="EZ185" i="8"/>
  <c r="C29" i="8"/>
  <c r="D29" i="8" s="1"/>
  <c r="GB185" i="8"/>
  <c r="C33" i="8"/>
  <c r="D33" i="8" s="1"/>
  <c r="HD185" i="8"/>
  <c r="C45" i="8"/>
  <c r="D45" i="8" s="1"/>
  <c r="C49" i="8"/>
  <c r="D49" i="8" s="1"/>
  <c r="C53" i="8"/>
  <c r="D53" i="8" s="1"/>
  <c r="ALO185" i="8"/>
  <c r="C14" i="8"/>
  <c r="D14" i="8" s="1"/>
  <c r="CA185" i="8"/>
  <c r="C18" i="8"/>
  <c r="D18" i="8" s="1"/>
  <c r="DC185" i="8"/>
  <c r="C22" i="8"/>
  <c r="D22" i="8" s="1"/>
  <c r="EE185" i="8"/>
  <c r="C26" i="8"/>
  <c r="D26" i="8" s="1"/>
  <c r="FG185" i="8"/>
  <c r="C30" i="8"/>
  <c r="D30" i="8" s="1"/>
  <c r="GI185" i="8"/>
  <c r="C34" i="8"/>
  <c r="D34" i="8" s="1"/>
  <c r="HK185" i="8"/>
  <c r="C46" i="8"/>
  <c r="D46" i="8" s="1"/>
  <c r="C50" i="8"/>
  <c r="D50" i="8" s="1"/>
  <c r="C54" i="8"/>
  <c r="D54" i="8" s="1"/>
  <c r="AON185" i="8"/>
  <c r="KN186" i="8"/>
  <c r="LB186" i="8"/>
  <c r="LP186" i="8"/>
  <c r="MD186" i="8"/>
  <c r="MR186" i="8"/>
  <c r="KG186" i="8"/>
  <c r="KU186" i="8"/>
  <c r="LI186" i="8"/>
  <c r="LW186" i="8"/>
  <c r="MK186" i="8"/>
  <c r="MY186" i="8"/>
  <c r="AI528" i="6"/>
  <c r="AQ8" i="6"/>
  <c r="AP8" i="6"/>
  <c r="AJ8" i="6" s="1"/>
  <c r="AI8" i="6" s="1"/>
  <c r="AK8" i="6" s="1"/>
  <c r="AG13" i="9"/>
  <c r="AH13" i="9" s="1"/>
  <c r="AL13" i="9" s="1"/>
  <c r="AF14" i="9"/>
  <c r="AL530" i="9"/>
  <c r="AU218" i="6"/>
  <c r="BC217" i="6"/>
  <c r="BE217" i="6" s="1"/>
  <c r="BE528" i="6"/>
  <c r="BB529" i="6" s="1"/>
  <c r="AF195" i="8"/>
  <c r="AG534" i="9"/>
  <c r="AH534" i="9" s="1"/>
  <c r="AL534" i="9" s="1"/>
  <c r="AF535" i="9"/>
  <c r="AG15" i="6"/>
  <c r="AH15" i="6" s="1"/>
  <c r="AL15" i="6" s="1"/>
  <c r="AF16" i="6"/>
  <c r="AF227" i="9"/>
  <c r="HV186" i="8"/>
  <c r="IF185" i="8"/>
  <c r="IM185" i="8"/>
  <c r="IT185" i="8"/>
  <c r="JA185" i="8"/>
  <c r="JH185" i="8"/>
  <c r="JO185" i="8"/>
  <c r="JV185" i="8"/>
  <c r="KC185" i="8"/>
  <c r="FC179" i="8" l="1"/>
  <c r="FD179" i="8" s="1"/>
  <c r="FE179" i="8" s="1"/>
  <c r="FF179" i="8" s="1"/>
  <c r="FG179" i="8" s="1"/>
  <c r="FH179" i="8" s="1"/>
  <c r="FI179" i="8" s="1"/>
  <c r="FJ179" i="8" s="1"/>
  <c r="FK179" i="8" s="1"/>
  <c r="FL179" i="8" s="1"/>
  <c r="FM179" i="8" s="1"/>
  <c r="FN179" i="8" s="1"/>
  <c r="FO179" i="8" s="1"/>
  <c r="FP179" i="8" s="1"/>
  <c r="HU179" i="8"/>
  <c r="HV179" i="8" s="1"/>
  <c r="HW179" i="8" s="1"/>
  <c r="HX179" i="8" s="1"/>
  <c r="HY179" i="8" s="1"/>
  <c r="HZ179" i="8" s="1"/>
  <c r="IA179" i="8" s="1"/>
  <c r="IB179" i="8" s="1"/>
  <c r="IC179" i="8" s="1"/>
  <c r="ID179" i="8" s="1"/>
  <c r="IE179" i="8" s="1"/>
  <c r="IF179" i="8" s="1"/>
  <c r="IG179" i="8" s="1"/>
  <c r="IH179" i="8" s="1"/>
  <c r="II179" i="8" s="1"/>
  <c r="IJ179" i="8" s="1"/>
  <c r="IK179" i="8" s="1"/>
  <c r="IL179" i="8" s="1"/>
  <c r="IM179" i="8" s="1"/>
  <c r="IN179" i="8" s="1"/>
  <c r="IO179" i="8" s="1"/>
  <c r="IP179" i="8" s="1"/>
  <c r="IQ179" i="8" s="1"/>
  <c r="IR179" i="8" s="1"/>
  <c r="IS179" i="8" s="1"/>
  <c r="IT179" i="8" s="1"/>
  <c r="IU179" i="8" s="1"/>
  <c r="IV179" i="8" s="1"/>
  <c r="IW179" i="8" s="1"/>
  <c r="IX179" i="8" s="1"/>
  <c r="IY179" i="8" s="1"/>
  <c r="IZ179" i="8" s="1"/>
  <c r="JA179" i="8" s="1"/>
  <c r="JB179" i="8" s="1"/>
  <c r="JC179" i="8" s="1"/>
  <c r="JD179" i="8" s="1"/>
  <c r="JE179" i="8" s="1"/>
  <c r="JF179" i="8" s="1"/>
  <c r="JG179" i="8" s="1"/>
  <c r="JH179" i="8" s="1"/>
  <c r="JI179" i="8" s="1"/>
  <c r="JJ179" i="8" s="1"/>
  <c r="JK179" i="8" s="1"/>
  <c r="JL179" i="8" s="1"/>
  <c r="JM179" i="8" s="1"/>
  <c r="JN179" i="8" s="1"/>
  <c r="JO179" i="8" s="1"/>
  <c r="JP179" i="8" s="1"/>
  <c r="JQ179" i="8" s="1"/>
  <c r="JR179" i="8" s="1"/>
  <c r="JS179" i="8" s="1"/>
  <c r="JT179" i="8" s="1"/>
  <c r="JU179" i="8" s="1"/>
  <c r="JV179" i="8" s="1"/>
  <c r="JW179" i="8" s="1"/>
  <c r="JX179" i="8" s="1"/>
  <c r="JY179" i="8" s="1"/>
  <c r="JZ179" i="8" s="1"/>
  <c r="KA179" i="8" s="1"/>
  <c r="KB179" i="8" s="1"/>
  <c r="KC179" i="8" s="1"/>
  <c r="KD179" i="8" s="1"/>
  <c r="KE179" i="8" s="1"/>
  <c r="KF179" i="8" s="1"/>
  <c r="KG179" i="8" s="1"/>
  <c r="KH179" i="8" s="1"/>
  <c r="KI179" i="8" s="1"/>
  <c r="KJ179" i="8" s="1"/>
  <c r="KK179" i="8" s="1"/>
  <c r="KL179" i="8" s="1"/>
  <c r="KM179" i="8" s="1"/>
  <c r="KN179" i="8" s="1"/>
  <c r="KO179" i="8" s="1"/>
  <c r="KP179" i="8" s="1"/>
  <c r="KQ179" i="8" s="1"/>
  <c r="KR179" i="8" s="1"/>
  <c r="KS179" i="8" s="1"/>
  <c r="KT179" i="8" s="1"/>
  <c r="KU179" i="8" s="1"/>
  <c r="KV179" i="8" s="1"/>
  <c r="KW179" i="8" s="1"/>
  <c r="KX179" i="8" s="1"/>
  <c r="KY179" i="8" s="1"/>
  <c r="KZ179" i="8" s="1"/>
  <c r="LA179" i="8" s="1"/>
  <c r="LB179" i="8" s="1"/>
  <c r="LC179" i="8" s="1"/>
  <c r="LD179" i="8" s="1"/>
  <c r="LE179" i="8" s="1"/>
  <c r="LF179" i="8" s="1"/>
  <c r="LG179" i="8" s="1"/>
  <c r="LH179" i="8" s="1"/>
  <c r="LI179" i="8" s="1"/>
  <c r="LJ179" i="8" s="1"/>
  <c r="LK179" i="8" s="1"/>
  <c r="LL179" i="8" s="1"/>
  <c r="LM179" i="8" s="1"/>
  <c r="LN179" i="8" s="1"/>
  <c r="LO179" i="8" s="1"/>
  <c r="LP179" i="8" s="1"/>
  <c r="LQ179" i="8" s="1"/>
  <c r="LR179" i="8" s="1"/>
  <c r="LS179" i="8" s="1"/>
  <c r="LT179" i="8" s="1"/>
  <c r="LU179" i="8" s="1"/>
  <c r="LV179" i="8" s="1"/>
  <c r="LW179" i="8" s="1"/>
  <c r="LX179" i="8" s="1"/>
  <c r="LY179" i="8" s="1"/>
  <c r="LZ179" i="8" s="1"/>
  <c r="MA179" i="8" s="1"/>
  <c r="MB179" i="8" s="1"/>
  <c r="MC179" i="8" s="1"/>
  <c r="MD179" i="8" s="1"/>
  <c r="ME179" i="8" s="1"/>
  <c r="MF179" i="8" s="1"/>
  <c r="MG179" i="8" s="1"/>
  <c r="MH179" i="8" s="1"/>
  <c r="MI179" i="8" s="1"/>
  <c r="MJ179" i="8" s="1"/>
  <c r="MK179" i="8" s="1"/>
  <c r="ML179" i="8" s="1"/>
  <c r="MM179" i="8" s="1"/>
  <c r="MN179" i="8" s="1"/>
  <c r="MO179" i="8" s="1"/>
  <c r="MP179" i="8" s="1"/>
  <c r="MQ179" i="8" s="1"/>
  <c r="MR179" i="8" s="1"/>
  <c r="MS179" i="8" s="1"/>
  <c r="MT179" i="8" s="1"/>
  <c r="MU179" i="8" s="1"/>
  <c r="MV179" i="8" s="1"/>
  <c r="MW179" i="8" s="1"/>
  <c r="MX179" i="8" s="1"/>
  <c r="MY179" i="8" s="1"/>
  <c r="MZ179" i="8" s="1"/>
  <c r="NA179" i="8" s="1"/>
  <c r="NB179" i="8" s="1"/>
  <c r="NC179" i="8" s="1"/>
  <c r="ND179" i="8" s="1"/>
  <c r="NE179" i="8" s="1"/>
  <c r="NF179" i="8" s="1"/>
  <c r="NG179" i="8" s="1"/>
  <c r="NH179" i="8" s="1"/>
  <c r="NI179" i="8" s="1"/>
  <c r="NJ179" i="8" s="1"/>
  <c r="NK179" i="8" s="1"/>
  <c r="NL179" i="8" s="1"/>
  <c r="NM179" i="8" s="1"/>
  <c r="NN179" i="8" s="1"/>
  <c r="NO179" i="8" s="1"/>
  <c r="NP179" i="8" s="1"/>
  <c r="NQ179" i="8" s="1"/>
  <c r="NR179" i="8" s="1"/>
  <c r="NS179" i="8" s="1"/>
  <c r="NT179" i="8" s="1"/>
  <c r="NU179" i="8" s="1"/>
  <c r="NV179" i="8" s="1"/>
  <c r="NW179" i="8" s="1"/>
  <c r="NX179" i="8" s="1"/>
  <c r="NY179" i="8" s="1"/>
  <c r="NZ179" i="8" s="1"/>
  <c r="OA179" i="8" s="1"/>
  <c r="OB179" i="8" s="1"/>
  <c r="OC179" i="8" s="1"/>
  <c r="OD179" i="8" s="1"/>
  <c r="OE179" i="8" s="1"/>
  <c r="OF179" i="8" s="1"/>
  <c r="OG179" i="8" s="1"/>
  <c r="OH179" i="8" s="1"/>
  <c r="OI179" i="8" s="1"/>
  <c r="OJ179" i="8" s="1"/>
  <c r="OK179" i="8" s="1"/>
  <c r="OL179" i="8" s="1"/>
  <c r="OM179" i="8" s="1"/>
  <c r="ON179" i="8" s="1"/>
  <c r="OO179" i="8" s="1"/>
  <c r="OP179" i="8" s="1"/>
  <c r="OQ179" i="8" s="1"/>
  <c r="OR179" i="8" s="1"/>
  <c r="OS179" i="8" s="1"/>
  <c r="OT179" i="8" s="1"/>
  <c r="OU179" i="8" s="1"/>
  <c r="OV179" i="8" s="1"/>
  <c r="OW179" i="8" s="1"/>
  <c r="OX179" i="8" s="1"/>
  <c r="OY179" i="8" s="1"/>
  <c r="OZ179" i="8" s="1"/>
  <c r="PA179" i="8" s="1"/>
  <c r="PB179" i="8" s="1"/>
  <c r="PC179" i="8" s="1"/>
  <c r="PD179" i="8" s="1"/>
  <c r="PE179" i="8" s="1"/>
  <c r="PF179" i="8" s="1"/>
  <c r="PG179" i="8" s="1"/>
  <c r="PH179" i="8" s="1"/>
  <c r="PI179" i="8" s="1"/>
  <c r="PJ179" i="8" s="1"/>
  <c r="PK179" i="8" s="1"/>
  <c r="PL179" i="8" s="1"/>
  <c r="PM179" i="8" s="1"/>
  <c r="PN179" i="8" s="1"/>
  <c r="PO179" i="8" s="1"/>
  <c r="PP179" i="8" s="1"/>
  <c r="PQ179" i="8" s="1"/>
  <c r="PR179" i="8" s="1"/>
  <c r="PS179" i="8" s="1"/>
  <c r="PT179" i="8" s="1"/>
  <c r="PU179" i="8" s="1"/>
  <c r="PV179" i="8" s="1"/>
  <c r="PW179" i="8" s="1"/>
  <c r="PX179" i="8" s="1"/>
  <c r="PY179" i="8" s="1"/>
  <c r="PZ179" i="8" s="1"/>
  <c r="QA179" i="8" s="1"/>
  <c r="QB179" i="8" s="1"/>
  <c r="QC179" i="8" s="1"/>
  <c r="QD179" i="8" s="1"/>
  <c r="QE179" i="8" s="1"/>
  <c r="QF179" i="8" s="1"/>
  <c r="QG179" i="8" s="1"/>
  <c r="QH179" i="8" s="1"/>
  <c r="QI179" i="8" s="1"/>
  <c r="QJ179" i="8" s="1"/>
  <c r="QK179" i="8" s="1"/>
  <c r="QL179" i="8" s="1"/>
  <c r="QM179" i="8" s="1"/>
  <c r="QN179" i="8" s="1"/>
  <c r="QO179" i="8" s="1"/>
  <c r="QP179" i="8" s="1"/>
  <c r="QQ179" i="8" s="1"/>
  <c r="QR179" i="8" s="1"/>
  <c r="QS179" i="8" s="1"/>
  <c r="QT179" i="8" s="1"/>
  <c r="QU179" i="8" s="1"/>
  <c r="QV179" i="8" s="1"/>
  <c r="QW179" i="8" s="1"/>
  <c r="QX179" i="8" s="1"/>
  <c r="QY179" i="8" s="1"/>
  <c r="QZ179" i="8" s="1"/>
  <c r="RA179" i="8" s="1"/>
  <c r="RB179" i="8" s="1"/>
  <c r="RC179" i="8" s="1"/>
  <c r="RD179" i="8" s="1"/>
  <c r="RE179" i="8" s="1"/>
  <c r="RF179" i="8" s="1"/>
  <c r="RG179" i="8" s="1"/>
  <c r="RH179" i="8" s="1"/>
  <c r="RI179" i="8" s="1"/>
  <c r="RJ179" i="8" s="1"/>
  <c r="RK179" i="8" s="1"/>
  <c r="RL179" i="8" s="1"/>
  <c r="RM179" i="8" s="1"/>
  <c r="RN179" i="8" s="1"/>
  <c r="RO179" i="8" s="1"/>
  <c r="RP179" i="8" s="1"/>
  <c r="RQ179" i="8" s="1"/>
  <c r="RR179" i="8" s="1"/>
  <c r="RS179" i="8" s="1"/>
  <c r="RT179" i="8" s="1"/>
  <c r="RU179" i="8" s="1"/>
  <c r="RV179" i="8" s="1"/>
  <c r="RW179" i="8" s="1"/>
  <c r="RX179" i="8" s="1"/>
  <c r="RY179" i="8" s="1"/>
  <c r="RZ179" i="8" s="1"/>
  <c r="SA179" i="8" s="1"/>
  <c r="SB179" i="8" s="1"/>
  <c r="SC179" i="8" s="1"/>
  <c r="SD179" i="8" s="1"/>
  <c r="SE179" i="8" s="1"/>
  <c r="SF179" i="8" s="1"/>
  <c r="SG179" i="8" s="1"/>
  <c r="SH179" i="8" s="1"/>
  <c r="SI179" i="8" s="1"/>
  <c r="SJ179" i="8" s="1"/>
  <c r="SK179" i="8" s="1"/>
  <c r="SL179" i="8" s="1"/>
  <c r="SM179" i="8" s="1"/>
  <c r="SN179" i="8" s="1"/>
  <c r="SO179" i="8" s="1"/>
  <c r="SP179" i="8" s="1"/>
  <c r="SQ179" i="8" s="1"/>
  <c r="SR179" i="8" s="1"/>
  <c r="SS179" i="8" s="1"/>
  <c r="ST179" i="8" s="1"/>
  <c r="SU179" i="8" s="1"/>
  <c r="SV179" i="8" s="1"/>
  <c r="SW179" i="8" s="1"/>
  <c r="SX179" i="8" s="1"/>
  <c r="SY179" i="8" s="1"/>
  <c r="SZ179" i="8" s="1"/>
  <c r="TA179" i="8" s="1"/>
  <c r="TB179" i="8" s="1"/>
  <c r="TC179" i="8" s="1"/>
  <c r="TD179" i="8" s="1"/>
  <c r="TE179" i="8" s="1"/>
  <c r="TF179" i="8" s="1"/>
  <c r="TG179" i="8" s="1"/>
  <c r="TH179" i="8" s="1"/>
  <c r="TI179" i="8" s="1"/>
  <c r="TJ179" i="8" s="1"/>
  <c r="TK179" i="8" s="1"/>
  <c r="TL179" i="8" s="1"/>
  <c r="TM179" i="8" s="1"/>
  <c r="TN179" i="8" s="1"/>
  <c r="TO179" i="8" s="1"/>
  <c r="TP179" i="8" s="1"/>
  <c r="TQ179" i="8" s="1"/>
  <c r="TR179" i="8" s="1"/>
  <c r="TS179" i="8" s="1"/>
  <c r="TT179" i="8" s="1"/>
  <c r="TU179" i="8" s="1"/>
  <c r="TV179" i="8" s="1"/>
  <c r="TW179" i="8" s="1"/>
  <c r="TX179" i="8" s="1"/>
  <c r="TY179" i="8" s="1"/>
  <c r="TZ179" i="8" s="1"/>
  <c r="UA179" i="8" s="1"/>
  <c r="UB179" i="8" s="1"/>
  <c r="UC179" i="8" s="1"/>
  <c r="UD179" i="8" s="1"/>
  <c r="UE179" i="8" s="1"/>
  <c r="UF179" i="8" s="1"/>
  <c r="UG179" i="8" s="1"/>
  <c r="UH179" i="8" s="1"/>
  <c r="UI179" i="8" s="1"/>
  <c r="UJ179" i="8" s="1"/>
  <c r="UK179" i="8" s="1"/>
  <c r="UL179" i="8" s="1"/>
  <c r="UM179" i="8" s="1"/>
  <c r="UN179" i="8" s="1"/>
  <c r="UO179" i="8" s="1"/>
  <c r="UP179" i="8" s="1"/>
  <c r="UQ179" i="8" s="1"/>
  <c r="UR179" i="8" s="1"/>
  <c r="US179" i="8" s="1"/>
  <c r="UT179" i="8" s="1"/>
  <c r="UU179" i="8" s="1"/>
  <c r="UV179" i="8" s="1"/>
  <c r="UW179" i="8" s="1"/>
  <c r="UX179" i="8" s="1"/>
  <c r="UY179" i="8" s="1"/>
  <c r="UZ179" i="8" s="1"/>
  <c r="VA179" i="8" s="1"/>
  <c r="VB179" i="8" s="1"/>
  <c r="VC179" i="8" s="1"/>
  <c r="VD179" i="8" s="1"/>
  <c r="VE179" i="8" s="1"/>
  <c r="VF179" i="8" s="1"/>
  <c r="VG179" i="8" s="1"/>
  <c r="VH179" i="8" s="1"/>
  <c r="VI179" i="8" s="1"/>
  <c r="VJ179" i="8" s="1"/>
  <c r="VK179" i="8" s="1"/>
  <c r="VL179" i="8" s="1"/>
  <c r="VM179" i="8" s="1"/>
  <c r="VN179" i="8" s="1"/>
  <c r="VO179" i="8" s="1"/>
  <c r="VP179" i="8" s="1"/>
  <c r="VQ179" i="8" s="1"/>
  <c r="VR179" i="8" s="1"/>
  <c r="VS179" i="8" s="1"/>
  <c r="VT179" i="8" s="1"/>
  <c r="VU179" i="8" s="1"/>
  <c r="VV179" i="8" s="1"/>
  <c r="VW179" i="8" s="1"/>
  <c r="VX179" i="8" s="1"/>
  <c r="VY179" i="8" s="1"/>
  <c r="VZ179" i="8" s="1"/>
  <c r="WA179" i="8" s="1"/>
  <c r="WB179" i="8" s="1"/>
  <c r="WC179" i="8" s="1"/>
  <c r="WD179" i="8" s="1"/>
  <c r="WE179" i="8" s="1"/>
  <c r="WF179" i="8" s="1"/>
  <c r="WG179" i="8" s="1"/>
  <c r="WH179" i="8" s="1"/>
  <c r="WI179" i="8" s="1"/>
  <c r="WJ179" i="8" s="1"/>
  <c r="WK179" i="8" s="1"/>
  <c r="WL179" i="8" s="1"/>
  <c r="WM179" i="8" s="1"/>
  <c r="WN179" i="8" s="1"/>
  <c r="WO179" i="8" s="1"/>
  <c r="WP179" i="8" s="1"/>
  <c r="WQ179" i="8" s="1"/>
  <c r="WR179" i="8" s="1"/>
  <c r="WS179" i="8" s="1"/>
  <c r="WT179" i="8" s="1"/>
  <c r="WU179" i="8" s="1"/>
  <c r="WV179" i="8" s="1"/>
  <c r="WW179" i="8" s="1"/>
  <c r="WX179" i="8" s="1"/>
  <c r="WY179" i="8" s="1"/>
  <c r="WZ179" i="8" s="1"/>
  <c r="XA179" i="8" s="1"/>
  <c r="XB179" i="8" s="1"/>
  <c r="XC179" i="8" s="1"/>
  <c r="XD179" i="8" s="1"/>
  <c r="XE179" i="8" s="1"/>
  <c r="XF179" i="8" s="1"/>
  <c r="XG179" i="8" s="1"/>
  <c r="XH179" i="8" s="1"/>
  <c r="XI179" i="8" s="1"/>
  <c r="XJ179" i="8" s="1"/>
  <c r="XK179" i="8" s="1"/>
  <c r="XL179" i="8" s="1"/>
  <c r="XM179" i="8" s="1"/>
  <c r="XN179" i="8" s="1"/>
  <c r="XO179" i="8" s="1"/>
  <c r="XP179" i="8" s="1"/>
  <c r="XQ179" i="8" s="1"/>
  <c r="XR179" i="8" s="1"/>
  <c r="XS179" i="8" s="1"/>
  <c r="XT179" i="8" s="1"/>
  <c r="XU179" i="8" s="1"/>
  <c r="XV179" i="8" s="1"/>
  <c r="XW179" i="8" s="1"/>
  <c r="XX179" i="8" s="1"/>
  <c r="XY179" i="8" s="1"/>
  <c r="XZ179" i="8" s="1"/>
  <c r="YA179" i="8" s="1"/>
  <c r="YB179" i="8" s="1"/>
  <c r="YC179" i="8" s="1"/>
  <c r="YD179" i="8" s="1"/>
  <c r="YE179" i="8" s="1"/>
  <c r="YF179" i="8" s="1"/>
  <c r="YG179" i="8" s="1"/>
  <c r="YH179" i="8" s="1"/>
  <c r="YI179" i="8" s="1"/>
  <c r="YJ179" i="8" s="1"/>
  <c r="YK179" i="8" s="1"/>
  <c r="YL179" i="8" s="1"/>
  <c r="YM179" i="8" s="1"/>
  <c r="YN179" i="8" s="1"/>
  <c r="YO179" i="8" s="1"/>
  <c r="YP179" i="8" s="1"/>
  <c r="YQ179" i="8" s="1"/>
  <c r="YR179" i="8" s="1"/>
  <c r="YS179" i="8" s="1"/>
  <c r="YT179" i="8" s="1"/>
  <c r="YU179" i="8" s="1"/>
  <c r="YV179" i="8" s="1"/>
  <c r="YW179" i="8" s="1"/>
  <c r="YX179" i="8" s="1"/>
  <c r="YY179" i="8" s="1"/>
  <c r="YZ179" i="8" s="1"/>
  <c r="ZA179" i="8" s="1"/>
  <c r="ZB179" i="8" s="1"/>
  <c r="ZC179" i="8" s="1"/>
  <c r="ZD179" i="8" s="1"/>
  <c r="ZE179" i="8" s="1"/>
  <c r="ZF179" i="8" s="1"/>
  <c r="ZG179" i="8" s="1"/>
  <c r="ZH179" i="8" s="1"/>
  <c r="ZI179" i="8" s="1"/>
  <c r="ZJ179" i="8" s="1"/>
  <c r="ZK179" i="8" s="1"/>
  <c r="ZL179" i="8" s="1"/>
  <c r="ZM179" i="8" s="1"/>
  <c r="ZN179" i="8" s="1"/>
  <c r="ZO179" i="8" s="1"/>
  <c r="ZP179" i="8" s="1"/>
  <c r="ZQ179" i="8" s="1"/>
  <c r="ZR179" i="8" s="1"/>
  <c r="ZS179" i="8" s="1"/>
  <c r="ZT179" i="8" s="1"/>
  <c r="ZU179" i="8" s="1"/>
  <c r="ZV179" i="8" s="1"/>
  <c r="ZW179" i="8" s="1"/>
  <c r="ZX179" i="8" s="1"/>
  <c r="ZY179" i="8" s="1"/>
  <c r="ZZ179" i="8" s="1"/>
  <c r="AAA179" i="8" s="1"/>
  <c r="AAB179" i="8" s="1"/>
  <c r="AAC179" i="8" s="1"/>
  <c r="AAD179" i="8" s="1"/>
  <c r="AAE179" i="8" s="1"/>
  <c r="AAF179" i="8" s="1"/>
  <c r="AAG179" i="8" s="1"/>
  <c r="AAH179" i="8" s="1"/>
  <c r="AAI179" i="8" s="1"/>
  <c r="AAJ179" i="8" s="1"/>
  <c r="AAK179" i="8" s="1"/>
  <c r="AAL179" i="8" s="1"/>
  <c r="AAM179" i="8" s="1"/>
  <c r="AAN179" i="8" s="1"/>
  <c r="AAO179" i="8" s="1"/>
  <c r="AAP179" i="8" s="1"/>
  <c r="AAQ179" i="8" s="1"/>
  <c r="AAR179" i="8" s="1"/>
  <c r="AAS179" i="8" s="1"/>
  <c r="AAT179" i="8" s="1"/>
  <c r="AAU179" i="8" s="1"/>
  <c r="AAV179" i="8" s="1"/>
  <c r="AAW179" i="8" s="1"/>
  <c r="AAX179" i="8" s="1"/>
  <c r="AAY179" i="8" s="1"/>
  <c r="AAZ179" i="8" s="1"/>
  <c r="ABA179" i="8" s="1"/>
  <c r="ABB179" i="8" s="1"/>
  <c r="ABC179" i="8" s="1"/>
  <c r="ABD179" i="8" s="1"/>
  <c r="ABE179" i="8" s="1"/>
  <c r="ABF179" i="8" s="1"/>
  <c r="ABG179" i="8" s="1"/>
  <c r="ABH179" i="8" s="1"/>
  <c r="ABI179" i="8" s="1"/>
  <c r="ABJ179" i="8" s="1"/>
  <c r="ABK179" i="8" s="1"/>
  <c r="ABL179" i="8" s="1"/>
  <c r="ABM179" i="8" s="1"/>
  <c r="ABN179" i="8" s="1"/>
  <c r="ABO179" i="8" s="1"/>
  <c r="ABP179" i="8" s="1"/>
  <c r="ABQ179" i="8" s="1"/>
  <c r="ABR179" i="8" s="1"/>
  <c r="ABS179" i="8" s="1"/>
  <c r="ABT179" i="8" s="1"/>
  <c r="ABU179" i="8" s="1"/>
  <c r="ABV179" i="8" s="1"/>
  <c r="ABW179" i="8" s="1"/>
  <c r="ABX179" i="8" s="1"/>
  <c r="ABY179" i="8" s="1"/>
  <c r="ABZ179" i="8" s="1"/>
  <c r="ACA179" i="8" s="1"/>
  <c r="ACB179" i="8" s="1"/>
  <c r="ACC179" i="8" s="1"/>
  <c r="ACD179" i="8" s="1"/>
  <c r="ACE179" i="8" s="1"/>
  <c r="ACF179" i="8" s="1"/>
  <c r="ACG179" i="8" s="1"/>
  <c r="ACH179" i="8" s="1"/>
  <c r="ACI179" i="8" s="1"/>
  <c r="ACJ179" i="8" s="1"/>
  <c r="ACK179" i="8" s="1"/>
  <c r="ACL179" i="8" s="1"/>
  <c r="ACM179" i="8" s="1"/>
  <c r="ACN179" i="8" s="1"/>
  <c r="ACO179" i="8" s="1"/>
  <c r="ACP179" i="8" s="1"/>
  <c r="ACQ179" i="8" s="1"/>
  <c r="ACR179" i="8" s="1"/>
  <c r="ACS179" i="8" s="1"/>
  <c r="ACT179" i="8" s="1"/>
  <c r="ACU179" i="8" s="1"/>
  <c r="ACV179" i="8" s="1"/>
  <c r="ACW179" i="8" s="1"/>
  <c r="ACX179" i="8" s="1"/>
  <c r="ACY179" i="8" s="1"/>
  <c r="ACZ179" i="8" s="1"/>
  <c r="ADA179" i="8" s="1"/>
  <c r="ADB179" i="8" s="1"/>
  <c r="ADC179" i="8" s="1"/>
  <c r="ADD179" i="8" s="1"/>
  <c r="ADE179" i="8" s="1"/>
  <c r="ADF179" i="8" s="1"/>
  <c r="ADG179" i="8" s="1"/>
  <c r="ADH179" i="8" s="1"/>
  <c r="ADI179" i="8" s="1"/>
  <c r="ADJ179" i="8" s="1"/>
  <c r="ADK179" i="8" s="1"/>
  <c r="ADL179" i="8" s="1"/>
  <c r="ADM179" i="8" s="1"/>
  <c r="ADN179" i="8" s="1"/>
  <c r="ADO179" i="8" s="1"/>
  <c r="ADP179" i="8" s="1"/>
  <c r="ADQ179" i="8" s="1"/>
  <c r="ADR179" i="8" s="1"/>
  <c r="ADS179" i="8" s="1"/>
  <c r="ADT179" i="8" s="1"/>
  <c r="ADU179" i="8" s="1"/>
  <c r="ADV179" i="8" s="1"/>
  <c r="ADW179" i="8" s="1"/>
  <c r="ADX179" i="8" s="1"/>
  <c r="ADY179" i="8" s="1"/>
  <c r="ADZ179" i="8" s="1"/>
  <c r="AEA179" i="8" s="1"/>
  <c r="AEB179" i="8" s="1"/>
  <c r="AEC179" i="8" s="1"/>
  <c r="AED179" i="8" s="1"/>
  <c r="AEE179" i="8" s="1"/>
  <c r="AEF179" i="8" s="1"/>
  <c r="AEG179" i="8" s="1"/>
  <c r="AEH179" i="8" s="1"/>
  <c r="AEI179" i="8" s="1"/>
  <c r="AEJ179" i="8" s="1"/>
  <c r="AEK179" i="8" s="1"/>
  <c r="AEL179" i="8" s="1"/>
  <c r="AEM179" i="8" s="1"/>
  <c r="AEN179" i="8" s="1"/>
  <c r="AEO179" i="8" s="1"/>
  <c r="AEP179" i="8" s="1"/>
  <c r="AEQ179" i="8" s="1"/>
  <c r="AER179" i="8" s="1"/>
  <c r="AES179" i="8" s="1"/>
  <c r="AET179" i="8" s="1"/>
  <c r="AEU179" i="8" s="1"/>
  <c r="AEV179" i="8" s="1"/>
  <c r="AEW179" i="8" s="1"/>
  <c r="AEX179" i="8" s="1"/>
  <c r="AEY179" i="8" s="1"/>
  <c r="AEZ179" i="8" s="1"/>
  <c r="AFA179" i="8" s="1"/>
  <c r="AFB179" i="8" s="1"/>
  <c r="AFC179" i="8" s="1"/>
  <c r="AFD179" i="8" s="1"/>
  <c r="AFE179" i="8" s="1"/>
  <c r="AFF179" i="8" s="1"/>
  <c r="AFG179" i="8" s="1"/>
  <c r="AFH179" i="8" s="1"/>
  <c r="AFI179" i="8" s="1"/>
  <c r="AFJ179" i="8" s="1"/>
  <c r="AFK179" i="8" s="1"/>
  <c r="AFL179" i="8" s="1"/>
  <c r="AFM179" i="8" s="1"/>
  <c r="AFN179" i="8" s="1"/>
  <c r="AFO179" i="8" s="1"/>
  <c r="AFP179" i="8" s="1"/>
  <c r="AFQ179" i="8" s="1"/>
  <c r="AFR179" i="8" s="1"/>
  <c r="AFS179" i="8" s="1"/>
  <c r="AFT179" i="8" s="1"/>
  <c r="AFU179" i="8" s="1"/>
  <c r="AFV179" i="8" s="1"/>
  <c r="AFW179" i="8" s="1"/>
  <c r="AFX179" i="8" s="1"/>
  <c r="AFY179" i="8" s="1"/>
  <c r="AFZ179" i="8" s="1"/>
  <c r="AGA179" i="8" s="1"/>
  <c r="AGB179" i="8" s="1"/>
  <c r="AGC179" i="8" s="1"/>
  <c r="AGD179" i="8" s="1"/>
  <c r="AGE179" i="8" s="1"/>
  <c r="AGF179" i="8" s="1"/>
  <c r="AGG179" i="8" s="1"/>
  <c r="AGH179" i="8" s="1"/>
  <c r="AGI179" i="8" s="1"/>
  <c r="AGJ179" i="8" s="1"/>
  <c r="AGK179" i="8" s="1"/>
  <c r="AGL179" i="8" s="1"/>
  <c r="AGM179" i="8" s="1"/>
  <c r="AGN179" i="8" s="1"/>
  <c r="AGO179" i="8" s="1"/>
  <c r="AGP179" i="8" s="1"/>
  <c r="AGQ179" i="8" s="1"/>
  <c r="AGR179" i="8" s="1"/>
  <c r="AGS179" i="8" s="1"/>
  <c r="AGT179" i="8" s="1"/>
  <c r="AGU179" i="8" s="1"/>
  <c r="AGV179" i="8" s="1"/>
  <c r="AGW179" i="8" s="1"/>
  <c r="AGX179" i="8" s="1"/>
  <c r="AGY179" i="8" s="1"/>
  <c r="AGZ179" i="8" s="1"/>
  <c r="AHA179" i="8" s="1"/>
  <c r="AHB179" i="8" s="1"/>
  <c r="AHC179" i="8" s="1"/>
  <c r="AHD179" i="8" s="1"/>
  <c r="AHE179" i="8" s="1"/>
  <c r="AHF179" i="8" s="1"/>
  <c r="AHG179" i="8" s="1"/>
  <c r="AHH179" i="8" s="1"/>
  <c r="AHI179" i="8" s="1"/>
  <c r="AHJ179" i="8" s="1"/>
  <c r="AHK179" i="8" s="1"/>
  <c r="AHL179" i="8" s="1"/>
  <c r="AHM179" i="8" s="1"/>
  <c r="AHN179" i="8" s="1"/>
  <c r="AHO179" i="8" s="1"/>
  <c r="AHP179" i="8" s="1"/>
  <c r="AHQ179" i="8" s="1"/>
  <c r="AHR179" i="8" s="1"/>
  <c r="AHS179" i="8" s="1"/>
  <c r="AHT179" i="8" s="1"/>
  <c r="AHU179" i="8" s="1"/>
  <c r="AHV179" i="8" s="1"/>
  <c r="AHW179" i="8" s="1"/>
  <c r="AHX179" i="8" s="1"/>
  <c r="AHY179" i="8" s="1"/>
  <c r="AHZ179" i="8" s="1"/>
  <c r="AIA179" i="8" s="1"/>
  <c r="AIB179" i="8" s="1"/>
  <c r="AIC179" i="8" s="1"/>
  <c r="AID179" i="8" s="1"/>
  <c r="AIE179" i="8" s="1"/>
  <c r="AIF179" i="8" s="1"/>
  <c r="AIG179" i="8" s="1"/>
  <c r="AIH179" i="8" s="1"/>
  <c r="AII179" i="8" s="1"/>
  <c r="AIJ179" i="8" s="1"/>
  <c r="AIK179" i="8" s="1"/>
  <c r="AIL179" i="8" s="1"/>
  <c r="AIM179" i="8" s="1"/>
  <c r="AIN179" i="8" s="1"/>
  <c r="AIO179" i="8" s="1"/>
  <c r="AIP179" i="8" s="1"/>
  <c r="AIQ179" i="8" s="1"/>
  <c r="AIR179" i="8" s="1"/>
  <c r="AIS179" i="8" s="1"/>
  <c r="AIT179" i="8" s="1"/>
  <c r="AIU179" i="8" s="1"/>
  <c r="AIV179" i="8" s="1"/>
  <c r="AIW179" i="8" s="1"/>
  <c r="AIX179" i="8" s="1"/>
  <c r="AIY179" i="8" s="1"/>
  <c r="AIZ179" i="8" s="1"/>
  <c r="AJA179" i="8" s="1"/>
  <c r="AJB179" i="8" s="1"/>
  <c r="AJC179" i="8" s="1"/>
  <c r="AJD179" i="8" s="1"/>
  <c r="AJE179" i="8" s="1"/>
  <c r="AJF179" i="8" s="1"/>
  <c r="AJG179" i="8" s="1"/>
  <c r="AJH179" i="8" s="1"/>
  <c r="AJI179" i="8" s="1"/>
  <c r="AJJ179" i="8" s="1"/>
  <c r="AJK179" i="8" s="1"/>
  <c r="AJL179" i="8" s="1"/>
  <c r="AJM179" i="8" s="1"/>
  <c r="AJN179" i="8" s="1"/>
  <c r="AJO179" i="8" s="1"/>
  <c r="AJP179" i="8" s="1"/>
  <c r="AJQ179" i="8" s="1"/>
  <c r="AJR179" i="8" s="1"/>
  <c r="AJS179" i="8" s="1"/>
  <c r="AJT179" i="8" s="1"/>
  <c r="AJU179" i="8" s="1"/>
  <c r="AJV179" i="8" s="1"/>
  <c r="AJW179" i="8" s="1"/>
  <c r="AJX179" i="8" s="1"/>
  <c r="AJY179" i="8" s="1"/>
  <c r="AJZ179" i="8" s="1"/>
  <c r="AKA179" i="8" s="1"/>
  <c r="AKB179" i="8" s="1"/>
  <c r="AKC179" i="8" s="1"/>
  <c r="AKD179" i="8" s="1"/>
  <c r="AKE179" i="8" s="1"/>
  <c r="AKF179" i="8" s="1"/>
  <c r="AKG179" i="8" s="1"/>
  <c r="AKH179" i="8" s="1"/>
  <c r="AKI179" i="8" s="1"/>
  <c r="AKJ179" i="8" s="1"/>
  <c r="AKK179" i="8" s="1"/>
  <c r="AKL179" i="8" s="1"/>
  <c r="AKM179" i="8" s="1"/>
  <c r="AKN179" i="8" s="1"/>
  <c r="AKO179" i="8" s="1"/>
  <c r="AKP179" i="8" s="1"/>
  <c r="AKQ179" i="8" s="1"/>
  <c r="AKR179" i="8" s="1"/>
  <c r="AKS179" i="8" s="1"/>
  <c r="AKT179" i="8" s="1"/>
  <c r="AKU179" i="8" s="1"/>
  <c r="AKV179" i="8" s="1"/>
  <c r="AKW179" i="8" s="1"/>
  <c r="AKX179" i="8" s="1"/>
  <c r="AKY179" i="8" s="1"/>
  <c r="AKZ179" i="8" s="1"/>
  <c r="ALA179" i="8" s="1"/>
  <c r="ALB179" i="8" s="1"/>
  <c r="ALC179" i="8" s="1"/>
  <c r="ALD179" i="8" s="1"/>
  <c r="ALE179" i="8" s="1"/>
  <c r="ALF179" i="8" s="1"/>
  <c r="ALG179" i="8" s="1"/>
  <c r="ALH179" i="8" s="1"/>
  <c r="ALI179" i="8" s="1"/>
  <c r="ALJ179" i="8" s="1"/>
  <c r="ALK179" i="8" s="1"/>
  <c r="ALL179" i="8" s="1"/>
  <c r="ALM179" i="8" s="1"/>
  <c r="ALN179" i="8" s="1"/>
  <c r="ALO179" i="8" s="1"/>
  <c r="ALP179" i="8" s="1"/>
  <c r="ALQ179" i="8" s="1"/>
  <c r="E155" i="8"/>
  <c r="O155" i="8"/>
  <c r="E139" i="8"/>
  <c r="O139" i="8"/>
  <c r="E123" i="8"/>
  <c r="O123" i="8"/>
  <c r="E158" i="8"/>
  <c r="O158" i="8"/>
  <c r="E142" i="8"/>
  <c r="O142" i="8"/>
  <c r="E126" i="8"/>
  <c r="O126" i="8"/>
  <c r="E132" i="8"/>
  <c r="O132" i="8"/>
  <c r="E149" i="8"/>
  <c r="O149" i="8"/>
  <c r="E148" i="8"/>
  <c r="O148" i="8"/>
  <c r="E108" i="8"/>
  <c r="O108" i="8"/>
  <c r="E118" i="8"/>
  <c r="O118" i="8"/>
  <c r="E54" i="8"/>
  <c r="O54" i="8"/>
  <c r="E46" i="8"/>
  <c r="O46" i="8"/>
  <c r="E34" i="8"/>
  <c r="O34" i="8"/>
  <c r="E30" i="8"/>
  <c r="O30" i="8"/>
  <c r="E26" i="8"/>
  <c r="O26" i="8"/>
  <c r="E22" i="8"/>
  <c r="O22" i="8"/>
  <c r="E18" i="8"/>
  <c r="O18" i="8"/>
  <c r="E14" i="8"/>
  <c r="O14" i="8"/>
  <c r="E53" i="8"/>
  <c r="O53" i="8"/>
  <c r="E45" i="8"/>
  <c r="O45" i="8"/>
  <c r="E33" i="8"/>
  <c r="O33" i="8"/>
  <c r="E29" i="8"/>
  <c r="O29" i="8"/>
  <c r="E25" i="8"/>
  <c r="O25" i="8"/>
  <c r="E21" i="8"/>
  <c r="O21" i="8"/>
  <c r="E17" i="8"/>
  <c r="O17" i="8"/>
  <c r="E13" i="8"/>
  <c r="O13" i="8"/>
  <c r="E10" i="8"/>
  <c r="O10" i="8"/>
  <c r="E48" i="8"/>
  <c r="O48" i="8"/>
  <c r="E55" i="8"/>
  <c r="O55" i="8"/>
  <c r="E47" i="8"/>
  <c r="O47" i="8"/>
  <c r="E35" i="8"/>
  <c r="O35" i="8"/>
  <c r="E31" i="8"/>
  <c r="O31" i="8"/>
  <c r="E27" i="8"/>
  <c r="O27" i="8"/>
  <c r="E23" i="8"/>
  <c r="O23" i="8"/>
  <c r="E19" i="8"/>
  <c r="O19" i="8"/>
  <c r="E15" i="8"/>
  <c r="O15" i="8"/>
  <c r="E11" i="8"/>
  <c r="O11" i="8"/>
  <c r="E159" i="8"/>
  <c r="O159" i="8"/>
  <c r="E58" i="8"/>
  <c r="O58" i="8"/>
  <c r="E70" i="8"/>
  <c r="O70" i="8"/>
  <c r="E80" i="8"/>
  <c r="O80" i="8"/>
  <c r="E83" i="8"/>
  <c r="O83" i="8"/>
  <c r="E98" i="8"/>
  <c r="O98" i="8"/>
  <c r="E66" i="8"/>
  <c r="O66" i="8"/>
  <c r="E64" i="8"/>
  <c r="O64" i="8"/>
  <c r="E89" i="8"/>
  <c r="O89" i="8"/>
  <c r="E104" i="8"/>
  <c r="O104" i="8"/>
  <c r="E91" i="8"/>
  <c r="O91" i="8"/>
  <c r="E72" i="8"/>
  <c r="O72" i="8"/>
  <c r="E61" i="8"/>
  <c r="O61" i="8"/>
  <c r="E106" i="8"/>
  <c r="O106" i="8"/>
  <c r="E50" i="8"/>
  <c r="O50" i="8"/>
  <c r="E49" i="8"/>
  <c r="O49" i="8"/>
  <c r="E52" i="8"/>
  <c r="O52" i="8"/>
  <c r="E36" i="8"/>
  <c r="O36" i="8"/>
  <c r="E32" i="8"/>
  <c r="O32" i="8"/>
  <c r="E28" i="8"/>
  <c r="O28" i="8"/>
  <c r="E24" i="8"/>
  <c r="O24" i="8"/>
  <c r="E20" i="8"/>
  <c r="O20" i="8"/>
  <c r="E16" i="8"/>
  <c r="O16" i="8"/>
  <c r="E12" i="8"/>
  <c r="O12" i="8"/>
  <c r="E51" i="8"/>
  <c r="O51" i="8"/>
  <c r="E56" i="8"/>
  <c r="O56" i="8"/>
  <c r="E57" i="8"/>
  <c r="O57" i="8"/>
  <c r="E59" i="8"/>
  <c r="O59" i="8"/>
  <c r="E102" i="8"/>
  <c r="O102" i="8"/>
  <c r="E77" i="8"/>
  <c r="O77" i="8"/>
  <c r="E63" i="8"/>
  <c r="O63" i="8"/>
  <c r="E82" i="8"/>
  <c r="O82" i="8"/>
  <c r="E100" i="8"/>
  <c r="O100" i="8"/>
  <c r="E105" i="8"/>
  <c r="O105" i="8"/>
  <c r="E73" i="8"/>
  <c r="O73" i="8"/>
  <c r="E76" i="8"/>
  <c r="O76" i="8"/>
  <c r="E67" i="8"/>
  <c r="O67" i="8"/>
  <c r="E86" i="8"/>
  <c r="O86" i="8"/>
  <c r="E93" i="8"/>
  <c r="O93" i="8"/>
  <c r="E71" i="8"/>
  <c r="O71" i="8"/>
  <c r="E157" i="8"/>
  <c r="O157" i="8"/>
  <c r="E135" i="8"/>
  <c r="O135" i="8"/>
  <c r="E154" i="8"/>
  <c r="O154" i="8"/>
  <c r="E138" i="8"/>
  <c r="O138" i="8"/>
  <c r="E122" i="8"/>
  <c r="O122" i="8"/>
  <c r="E114" i="8"/>
  <c r="O114" i="8"/>
  <c r="E117" i="8"/>
  <c r="O117" i="8"/>
  <c r="AJO186" i="8"/>
  <c r="AMG186" i="8"/>
  <c r="AKX186" i="8"/>
  <c r="G159" i="8"/>
  <c r="Q159" i="8" s="1"/>
  <c r="F159" i="8"/>
  <c r="P159" i="8" s="1"/>
  <c r="ACH186" i="8"/>
  <c r="AGI186" i="8"/>
  <c r="AIM186" i="8"/>
  <c r="AJH186" i="8"/>
  <c r="ACV186" i="8"/>
  <c r="AGW186" i="8"/>
  <c r="WJ186" i="8"/>
  <c r="AES186" i="8"/>
  <c r="ANI186" i="8"/>
  <c r="AOD186" i="8"/>
  <c r="AOR186" i="8"/>
  <c r="ANW186" i="8"/>
  <c r="ALZ186" i="8"/>
  <c r="XE186" i="8"/>
  <c r="RG186" i="8"/>
  <c r="TK186" i="8"/>
  <c r="VO186" i="8"/>
  <c r="QS186" i="8"/>
  <c r="NM186" i="8"/>
  <c r="PJ186" i="8"/>
  <c r="RN186" i="8"/>
  <c r="UT186" i="8"/>
  <c r="PQ186" i="8"/>
  <c r="TD186" i="8"/>
  <c r="XL186" i="8"/>
  <c r="YN186" i="8"/>
  <c r="SB186" i="8"/>
  <c r="SI186" i="8"/>
  <c r="VA186" i="8"/>
  <c r="AAD186" i="8"/>
  <c r="QE186" i="8"/>
  <c r="VH186" i="8"/>
  <c r="PC186" i="8"/>
  <c r="VV186" i="8"/>
  <c r="YG186" i="8"/>
  <c r="ZW186" i="8"/>
  <c r="XZ186" i="8"/>
  <c r="QL186" i="8"/>
  <c r="OV186" i="8"/>
  <c r="O189" i="8"/>
  <c r="OH186" i="8"/>
  <c r="WX186" i="8"/>
  <c r="O190" i="8"/>
  <c r="B12" i="8"/>
  <c r="N12" i="8" s="1"/>
  <c r="U277" i="8"/>
  <c r="V277" i="8" s="1"/>
  <c r="U280" i="8"/>
  <c r="V280" i="8" s="1"/>
  <c r="U276" i="8"/>
  <c r="V276" i="8" s="1"/>
  <c r="U283" i="8"/>
  <c r="V283" i="8" s="1"/>
  <c r="U279" i="8"/>
  <c r="V279" i="8" s="1"/>
  <c r="U275" i="8"/>
  <c r="V275" i="8" s="1"/>
  <c r="U282" i="8"/>
  <c r="V282" i="8" s="1"/>
  <c r="U278" i="8"/>
  <c r="V278" i="8" s="1"/>
  <c r="U274" i="8"/>
  <c r="V274" i="8" s="1"/>
  <c r="U281" i="8"/>
  <c r="V281" i="8" s="1"/>
  <c r="U273" i="8"/>
  <c r="V273" i="8" s="1"/>
  <c r="U271" i="8"/>
  <c r="V271" i="8" s="1"/>
  <c r="U267" i="8"/>
  <c r="V267" i="8" s="1"/>
  <c r="U263" i="8"/>
  <c r="V263" i="8" s="1"/>
  <c r="U259" i="8"/>
  <c r="V259" i="8" s="1"/>
  <c r="U255" i="8"/>
  <c r="V255" i="8" s="1"/>
  <c r="U251" i="8"/>
  <c r="V251" i="8" s="1"/>
  <c r="U247" i="8"/>
  <c r="V247" i="8" s="1"/>
  <c r="U243" i="8"/>
  <c r="V243" i="8" s="1"/>
  <c r="U239" i="8"/>
  <c r="V239" i="8" s="1"/>
  <c r="U235" i="8"/>
  <c r="V235" i="8" s="1"/>
  <c r="U231" i="8"/>
  <c r="V231" i="8" s="1"/>
  <c r="U227" i="8"/>
  <c r="V227" i="8" s="1"/>
  <c r="U223" i="8"/>
  <c r="V223" i="8" s="1"/>
  <c r="U219" i="8"/>
  <c r="V219" i="8" s="1"/>
  <c r="U214" i="8"/>
  <c r="V214" i="8" s="1"/>
  <c r="U210" i="8"/>
  <c r="V210" i="8" s="1"/>
  <c r="U206" i="8"/>
  <c r="V206" i="8" s="1"/>
  <c r="U202" i="8"/>
  <c r="V202" i="8" s="1"/>
  <c r="U198" i="8"/>
  <c r="V198" i="8" s="1"/>
  <c r="U194" i="8"/>
  <c r="V194" i="8" s="1"/>
  <c r="U190" i="8"/>
  <c r="V190" i="8" s="1"/>
  <c r="U186" i="8"/>
  <c r="V186" i="8" s="1"/>
  <c r="V185" i="8"/>
  <c r="AD185" i="8" s="1"/>
  <c r="U270" i="8"/>
  <c r="V270" i="8" s="1"/>
  <c r="U266" i="8"/>
  <c r="V266" i="8" s="1"/>
  <c r="U262" i="8"/>
  <c r="V262" i="8" s="1"/>
  <c r="U258" i="8"/>
  <c r="V258" i="8" s="1"/>
  <c r="U254" i="8"/>
  <c r="V254" i="8" s="1"/>
  <c r="U250" i="8"/>
  <c r="V250" i="8" s="1"/>
  <c r="U246" i="8"/>
  <c r="V246" i="8" s="1"/>
  <c r="U242" i="8"/>
  <c r="V242" i="8" s="1"/>
  <c r="U238" i="8"/>
  <c r="V238" i="8" s="1"/>
  <c r="U234" i="8"/>
  <c r="V234" i="8" s="1"/>
  <c r="U230" i="8"/>
  <c r="V230" i="8" s="1"/>
  <c r="U226" i="8"/>
  <c r="V226" i="8" s="1"/>
  <c r="U222" i="8"/>
  <c r="V222" i="8" s="1"/>
  <c r="U218" i="8"/>
  <c r="V218" i="8" s="1"/>
  <c r="U213" i="8"/>
  <c r="V213" i="8" s="1"/>
  <c r="U209" i="8"/>
  <c r="V209" i="8" s="1"/>
  <c r="U205" i="8"/>
  <c r="V205" i="8" s="1"/>
  <c r="U201" i="8"/>
  <c r="V201" i="8" s="1"/>
  <c r="U197" i="8"/>
  <c r="V197" i="8" s="1"/>
  <c r="U193" i="8"/>
  <c r="V193" i="8" s="1"/>
  <c r="U189" i="8"/>
  <c r="V189" i="8" s="1"/>
  <c r="U269" i="8"/>
  <c r="V269" i="8" s="1"/>
  <c r="U265" i="8"/>
  <c r="V265" i="8" s="1"/>
  <c r="U261" i="8"/>
  <c r="V261" i="8" s="1"/>
  <c r="U257" i="8"/>
  <c r="V257" i="8" s="1"/>
  <c r="U253" i="8"/>
  <c r="V253" i="8" s="1"/>
  <c r="U249" i="8"/>
  <c r="V249" i="8" s="1"/>
  <c r="U245" i="8"/>
  <c r="V245" i="8" s="1"/>
  <c r="U241" i="8"/>
  <c r="V241" i="8" s="1"/>
  <c r="U237" i="8"/>
  <c r="V237" i="8" s="1"/>
  <c r="U233" i="8"/>
  <c r="V233" i="8" s="1"/>
  <c r="U229" i="8"/>
  <c r="V229" i="8" s="1"/>
  <c r="U225" i="8"/>
  <c r="V225" i="8" s="1"/>
  <c r="U221" i="8"/>
  <c r="V221" i="8" s="1"/>
  <c r="U217" i="8"/>
  <c r="V217" i="8" s="1"/>
  <c r="U212" i="8"/>
  <c r="V212" i="8" s="1"/>
  <c r="U208" i="8"/>
  <c r="V208" i="8" s="1"/>
  <c r="U204" i="8"/>
  <c r="V204" i="8" s="1"/>
  <c r="U200" i="8"/>
  <c r="V200" i="8" s="1"/>
  <c r="U196" i="8"/>
  <c r="V196" i="8" s="1"/>
  <c r="U192" i="8"/>
  <c r="V192" i="8" s="1"/>
  <c r="U188" i="8"/>
  <c r="V188" i="8" s="1"/>
  <c r="U272" i="8"/>
  <c r="V272" i="8" s="1"/>
  <c r="U268" i="8"/>
  <c r="V268" i="8" s="1"/>
  <c r="U264" i="8"/>
  <c r="V264" i="8" s="1"/>
  <c r="U260" i="8"/>
  <c r="V260" i="8" s="1"/>
  <c r="U256" i="8"/>
  <c r="V256" i="8" s="1"/>
  <c r="U252" i="8"/>
  <c r="V252" i="8" s="1"/>
  <c r="U248" i="8"/>
  <c r="V248" i="8" s="1"/>
  <c r="U244" i="8"/>
  <c r="V244" i="8" s="1"/>
  <c r="U240" i="8"/>
  <c r="V240" i="8" s="1"/>
  <c r="U236" i="8"/>
  <c r="V236" i="8" s="1"/>
  <c r="U232" i="8"/>
  <c r="V232" i="8" s="1"/>
  <c r="U228" i="8"/>
  <c r="V228" i="8" s="1"/>
  <c r="U224" i="8"/>
  <c r="V224" i="8" s="1"/>
  <c r="U220" i="8"/>
  <c r="V220" i="8" s="1"/>
  <c r="U216" i="8"/>
  <c r="V216" i="8" s="1"/>
  <c r="U215" i="8"/>
  <c r="V215" i="8" s="1"/>
  <c r="U211" i="8"/>
  <c r="V211" i="8" s="1"/>
  <c r="U207" i="8"/>
  <c r="V207" i="8" s="1"/>
  <c r="U203" i="8"/>
  <c r="V203" i="8" s="1"/>
  <c r="U199" i="8"/>
  <c r="V199" i="8" s="1"/>
  <c r="U195" i="8"/>
  <c r="V195" i="8" s="1"/>
  <c r="U191" i="8"/>
  <c r="V191" i="8" s="1"/>
  <c r="U187" i="8"/>
  <c r="V187" i="8" s="1"/>
  <c r="AG225" i="9"/>
  <c r="AH225" i="9" s="1"/>
  <c r="AL225" i="9" s="1"/>
  <c r="AI528" i="9"/>
  <c r="W186" i="8"/>
  <c r="W187" i="8" s="1"/>
  <c r="AI7" i="9"/>
  <c r="AC186" i="8"/>
  <c r="AC190" i="8"/>
  <c r="AC194" i="8"/>
  <c r="AC198" i="8"/>
  <c r="AC202" i="8"/>
  <c r="AE202" i="8" s="1"/>
  <c r="AC206" i="8"/>
  <c r="AC210" i="8"/>
  <c r="AC214" i="8"/>
  <c r="AC218" i="8"/>
  <c r="AC222" i="8"/>
  <c r="AC226" i="8"/>
  <c r="AC230" i="8"/>
  <c r="AC234" i="8"/>
  <c r="AC238" i="8"/>
  <c r="AC242" i="8"/>
  <c r="AC246" i="8"/>
  <c r="AC250" i="8"/>
  <c r="AC254" i="8"/>
  <c r="AC258" i="8"/>
  <c r="AC262" i="8"/>
  <c r="AC266" i="8"/>
  <c r="AC270" i="8"/>
  <c r="AC274" i="8"/>
  <c r="AC278" i="8"/>
  <c r="AC282" i="8"/>
  <c r="AC197" i="8"/>
  <c r="AC201" i="8"/>
  <c r="AC205" i="8"/>
  <c r="AC209" i="8"/>
  <c r="AC221" i="8"/>
  <c r="AE221" i="8" s="1"/>
  <c r="AC229" i="8"/>
  <c r="AE229" i="8" s="1"/>
  <c r="AC237" i="8"/>
  <c r="AE237" i="8" s="1"/>
  <c r="AC249" i="8"/>
  <c r="AE249" i="8" s="1"/>
  <c r="AC261" i="8"/>
  <c r="AC273" i="8"/>
  <c r="AC187" i="8"/>
  <c r="AC191" i="8"/>
  <c r="AC195" i="8"/>
  <c r="AC199" i="8"/>
  <c r="AC203" i="8"/>
  <c r="AC207" i="8"/>
  <c r="AC211" i="8"/>
  <c r="AC215" i="8"/>
  <c r="AC219" i="8"/>
  <c r="AC223" i="8"/>
  <c r="AC227" i="8"/>
  <c r="AE227" i="8" s="1"/>
  <c r="AC231" i="8"/>
  <c r="AC235" i="8"/>
  <c r="AE235" i="8" s="1"/>
  <c r="AC239" i="8"/>
  <c r="AC243" i="8"/>
  <c r="AE243" i="8" s="1"/>
  <c r="AC247" i="8"/>
  <c r="AC251" i="8"/>
  <c r="AC255" i="8"/>
  <c r="AC259" i="8"/>
  <c r="AC263" i="8"/>
  <c r="AC267" i="8"/>
  <c r="AC271" i="8"/>
  <c r="AC275" i="8"/>
  <c r="AC279" i="8"/>
  <c r="AC283" i="8"/>
  <c r="AC193" i="8"/>
  <c r="AC217" i="8"/>
  <c r="AC233" i="8"/>
  <c r="AE233" i="8" s="1"/>
  <c r="AC245" i="8"/>
  <c r="AE245" i="8" s="1"/>
  <c r="AC253" i="8"/>
  <c r="AC265" i="8"/>
  <c r="AE265" i="8" s="1"/>
  <c r="AC277" i="8"/>
  <c r="AC188" i="8"/>
  <c r="AE188" i="8" s="1"/>
  <c r="AG188" i="8" s="1"/>
  <c r="AH188" i="8" s="1"/>
  <c r="AC192" i="8"/>
  <c r="AC196" i="8"/>
  <c r="AC200" i="8"/>
  <c r="AC204" i="8"/>
  <c r="AC208" i="8"/>
  <c r="AC212" i="8"/>
  <c r="AC216" i="8"/>
  <c r="AC220" i="8"/>
  <c r="AC224" i="8"/>
  <c r="AC228" i="8"/>
  <c r="AC232" i="8"/>
  <c r="AC236" i="8"/>
  <c r="AC240" i="8"/>
  <c r="AC244" i="8"/>
  <c r="AC248" i="8"/>
  <c r="AC252" i="8"/>
  <c r="AC256" i="8"/>
  <c r="AC260" i="8"/>
  <c r="AC264" i="8"/>
  <c r="AC268" i="8"/>
  <c r="AC272" i="8"/>
  <c r="AC276" i="8"/>
  <c r="AC280" i="8"/>
  <c r="AC189" i="8"/>
  <c r="AC213" i="8"/>
  <c r="AC225" i="8"/>
  <c r="AC241" i="8"/>
  <c r="AE241" i="8" s="1"/>
  <c r="AC257" i="8"/>
  <c r="AC269" i="8"/>
  <c r="AC281" i="8"/>
  <c r="AE185" i="8"/>
  <c r="AG185" i="8" s="1"/>
  <c r="AH185" i="8" s="1"/>
  <c r="X185" i="8"/>
  <c r="XS186" i="8"/>
  <c r="QZ186" i="8"/>
  <c r="ZB186" i="8"/>
  <c r="ALR179" i="8"/>
  <c r="ALS179" i="8" s="1"/>
  <c r="ALT179" i="8" s="1"/>
  <c r="ALU179" i="8" s="1"/>
  <c r="ALV179" i="8" s="1"/>
  <c r="ALW179" i="8" s="1"/>
  <c r="ALX179" i="8" s="1"/>
  <c r="ALY179" i="8" s="1"/>
  <c r="ALZ179" i="8" s="1"/>
  <c r="AMA179" i="8" s="1"/>
  <c r="AMB179" i="8" s="1"/>
  <c r="AMC179" i="8" s="1"/>
  <c r="AMD179" i="8" s="1"/>
  <c r="AME179" i="8" s="1"/>
  <c r="AMF179" i="8" s="1"/>
  <c r="AMG179" i="8" s="1"/>
  <c r="AMH179" i="8" s="1"/>
  <c r="AMI179" i="8" s="1"/>
  <c r="AMJ179" i="8" s="1"/>
  <c r="AMK179" i="8" s="1"/>
  <c r="AML179" i="8" s="1"/>
  <c r="AMM179" i="8" s="1"/>
  <c r="AMN179" i="8" s="1"/>
  <c r="AMO179" i="8" s="1"/>
  <c r="AMP179" i="8" s="1"/>
  <c r="AMQ179" i="8" s="1"/>
  <c r="AMR179" i="8" s="1"/>
  <c r="AMS179" i="8" s="1"/>
  <c r="AMT179" i="8" s="1"/>
  <c r="AMU179" i="8" s="1"/>
  <c r="AMV179" i="8" s="1"/>
  <c r="AMW179" i="8" s="1"/>
  <c r="AMX179" i="8" s="1"/>
  <c r="AMY179" i="8" s="1"/>
  <c r="AMZ179" i="8" s="1"/>
  <c r="ANA179" i="8" s="1"/>
  <c r="ANB179" i="8" s="1"/>
  <c r="ANC179" i="8" s="1"/>
  <c r="AND179" i="8" s="1"/>
  <c r="ANE179" i="8" s="1"/>
  <c r="ANF179" i="8" s="1"/>
  <c r="ANG179" i="8" s="1"/>
  <c r="ANH179" i="8" s="1"/>
  <c r="ANI179" i="8" s="1"/>
  <c r="ANJ179" i="8" s="1"/>
  <c r="ANK179" i="8" s="1"/>
  <c r="ANL179" i="8" s="1"/>
  <c r="ANM179" i="8" s="1"/>
  <c r="ANN179" i="8" s="1"/>
  <c r="ANO179" i="8" s="1"/>
  <c r="ANP179" i="8" s="1"/>
  <c r="ANQ179" i="8" s="1"/>
  <c r="ANR179" i="8" s="1"/>
  <c r="ANS179" i="8" s="1"/>
  <c r="ANT179" i="8" s="1"/>
  <c r="ANU179" i="8" s="1"/>
  <c r="ANV179" i="8" s="1"/>
  <c r="ANW179" i="8" s="1"/>
  <c r="ANX179" i="8" s="1"/>
  <c r="ANY179" i="8" s="1"/>
  <c r="ANZ179" i="8" s="1"/>
  <c r="AOA179" i="8" s="1"/>
  <c r="AOB179" i="8" s="1"/>
  <c r="AOC179" i="8" s="1"/>
  <c r="AOD179" i="8" s="1"/>
  <c r="AOE179" i="8" s="1"/>
  <c r="AOF179" i="8" s="1"/>
  <c r="AOG179" i="8" s="1"/>
  <c r="AOH179" i="8" s="1"/>
  <c r="AOI179" i="8" s="1"/>
  <c r="AOJ179" i="8" s="1"/>
  <c r="AOK179" i="8" s="1"/>
  <c r="AOL179" i="8" s="1"/>
  <c r="AOM179" i="8" s="1"/>
  <c r="AON179" i="8" s="1"/>
  <c r="AOO179" i="8" s="1"/>
  <c r="AOP179" i="8" s="1"/>
  <c r="AOQ179" i="8" s="1"/>
  <c r="AOR179" i="8" s="1"/>
  <c r="AOS179" i="8" s="1"/>
  <c r="AOT179" i="8" s="1"/>
  <c r="AOU179" i="8" s="1"/>
  <c r="AOV179" i="8" s="1"/>
  <c r="AOW179" i="8" s="1"/>
  <c r="AOX179" i="8" s="1"/>
  <c r="AOY179" i="8" s="1"/>
  <c r="AOZ179" i="8" s="1"/>
  <c r="APA179" i="8" s="1"/>
  <c r="APB179" i="8" s="1"/>
  <c r="APC179" i="8" s="1"/>
  <c r="YU186" i="8"/>
  <c r="ZP186" i="8"/>
  <c r="WQ186" i="8"/>
  <c r="WC186" i="8"/>
  <c r="PX186" i="8"/>
  <c r="AX528" i="9"/>
  <c r="BE528" i="9"/>
  <c r="BB529" i="9" s="1"/>
  <c r="AG537" i="6"/>
  <c r="AH537" i="6" s="1"/>
  <c r="AL537" i="6" s="1"/>
  <c r="AF538" i="6"/>
  <c r="AY528" i="6"/>
  <c r="AT529" i="6" s="1"/>
  <c r="AP529" i="6" s="1"/>
  <c r="AJ529" i="6" s="1"/>
  <c r="AI529" i="6" s="1"/>
  <c r="AU529" i="6"/>
  <c r="AV222" i="9"/>
  <c r="AX222" i="9" s="1"/>
  <c r="AN223" i="9"/>
  <c r="SW186" i="8"/>
  <c r="TR186" i="8"/>
  <c r="UF186" i="8"/>
  <c r="SP186" i="8"/>
  <c r="OO186" i="8"/>
  <c r="AAK186" i="8"/>
  <c r="AI7" i="6"/>
  <c r="AF222" i="6"/>
  <c r="AG221" i="6"/>
  <c r="AH221" i="6" s="1"/>
  <c r="AL221" i="6" s="1"/>
  <c r="AX8" i="9"/>
  <c r="GT186" i="8"/>
  <c r="FR186" i="8"/>
  <c r="EP186" i="8"/>
  <c r="DN186" i="8"/>
  <c r="CL186" i="8"/>
  <c r="BJ186" i="8"/>
  <c r="HO186" i="8"/>
  <c r="GM186" i="8"/>
  <c r="FK186" i="8"/>
  <c r="EI186" i="8"/>
  <c r="DG186" i="8"/>
  <c r="CE186" i="8"/>
  <c r="BC186" i="8"/>
  <c r="AOY186" i="8"/>
  <c r="AOK186" i="8"/>
  <c r="HH186" i="8"/>
  <c r="GF186" i="8"/>
  <c r="FD186" i="8"/>
  <c r="EB186" i="8"/>
  <c r="CZ186" i="8"/>
  <c r="BX186" i="8"/>
  <c r="ALL186" i="8"/>
  <c r="HA186" i="8"/>
  <c r="FY186" i="8"/>
  <c r="EW186" i="8"/>
  <c r="DU186" i="8"/>
  <c r="CS186" i="8"/>
  <c r="BQ186" i="8"/>
  <c r="AV186" i="8"/>
  <c r="AAR186" i="8"/>
  <c r="M192" i="8"/>
  <c r="N191" i="8"/>
  <c r="AK9" i="6"/>
  <c r="AM8" i="6"/>
  <c r="AR9" i="6" s="1"/>
  <c r="BF528" i="6"/>
  <c r="BA529" i="6" s="1"/>
  <c r="AN9" i="6"/>
  <c r="AV8" i="6"/>
  <c r="AG227" i="9"/>
  <c r="AH227" i="9" s="1"/>
  <c r="AL227" i="9" s="1"/>
  <c r="AF228" i="9"/>
  <c r="AG16" i="6"/>
  <c r="AH16" i="6" s="1"/>
  <c r="AL16" i="6" s="1"/>
  <c r="AF17" i="6"/>
  <c r="AF536" i="9"/>
  <c r="AG535" i="9"/>
  <c r="AH535" i="9" s="1"/>
  <c r="AL535" i="9" s="1"/>
  <c r="AQ218" i="6"/>
  <c r="AP218" i="6"/>
  <c r="AJ218" i="6" s="1"/>
  <c r="AI218" i="6" s="1"/>
  <c r="FQ179" i="8"/>
  <c r="FR179" i="8" s="1"/>
  <c r="FS179" i="8" s="1"/>
  <c r="FT179" i="8" s="1"/>
  <c r="FU179" i="8" s="1"/>
  <c r="FV179" i="8" s="1"/>
  <c r="FW179" i="8" s="1"/>
  <c r="AL226" i="9"/>
  <c r="AF196" i="8"/>
  <c r="BF217" i="6"/>
  <c r="BA218" i="6" s="1"/>
  <c r="BB218" i="6"/>
  <c r="AG14" i="9"/>
  <c r="AH14" i="9" s="1"/>
  <c r="AL14" i="9" s="1"/>
  <c r="AF15" i="9"/>
  <c r="JZ186" i="8"/>
  <c r="JS186" i="8"/>
  <c r="JL186" i="8"/>
  <c r="JE186" i="8"/>
  <c r="IX186" i="8"/>
  <c r="IQ186" i="8"/>
  <c r="IJ186" i="8"/>
  <c r="IC186" i="8"/>
  <c r="P190" i="8" l="1"/>
  <c r="AB190" i="8" s="1"/>
  <c r="HB185" i="8"/>
  <c r="P189" i="8"/>
  <c r="AB189" i="8" s="1"/>
  <c r="BL186" i="8"/>
  <c r="SK186" i="8"/>
  <c r="ZX185" i="8"/>
  <c r="KA185" i="8"/>
  <c r="EC185" i="8"/>
  <c r="AL185" i="8"/>
  <c r="GN185" i="8"/>
  <c r="DB186" i="8"/>
  <c r="HJ186" i="8"/>
  <c r="VB185" i="8"/>
  <c r="EJ185" i="8"/>
  <c r="BK185" i="8"/>
  <c r="WL186" i="8"/>
  <c r="TL185" i="8"/>
  <c r="PR185" i="8"/>
  <c r="IS186" i="8"/>
  <c r="JU186" i="8"/>
  <c r="CF185" i="8"/>
  <c r="FS185" i="8"/>
  <c r="EX185" i="8"/>
  <c r="SJ185" i="8"/>
  <c r="YH185" i="8"/>
  <c r="RO185" i="8"/>
  <c r="IY185" i="8"/>
  <c r="AAM186" i="8"/>
  <c r="GG185" i="8"/>
  <c r="AOF186" i="8"/>
  <c r="CT185" i="8"/>
  <c r="AAF186" i="8"/>
  <c r="TM186" i="8"/>
  <c r="X221" i="8"/>
  <c r="X227" i="8"/>
  <c r="X243" i="8"/>
  <c r="TS185" i="8"/>
  <c r="X189" i="8"/>
  <c r="AE189" i="8"/>
  <c r="AG189" i="8" s="1"/>
  <c r="X283" i="8"/>
  <c r="AE283" i="8"/>
  <c r="X267" i="8"/>
  <c r="AE267" i="8"/>
  <c r="X219" i="8"/>
  <c r="AE219" i="8"/>
  <c r="X187" i="8"/>
  <c r="AE187" i="8"/>
  <c r="AG187" i="8" s="1"/>
  <c r="AH187" i="8" s="1"/>
  <c r="X278" i="8"/>
  <c r="AE278" i="8"/>
  <c r="X230" i="8"/>
  <c r="AE230" i="8"/>
  <c r="UO186" i="8"/>
  <c r="VJ186" i="8"/>
  <c r="AHM186" i="8"/>
  <c r="X188" i="8"/>
  <c r="AL188" i="8" s="1"/>
  <c r="X237" i="8"/>
  <c r="ACX186" i="8"/>
  <c r="RI186" i="8"/>
  <c r="LK186" i="8"/>
  <c r="YB186" i="8"/>
  <c r="NA186" i="8"/>
  <c r="LR186" i="8"/>
  <c r="ACQ186" i="8"/>
  <c r="UH186" i="8"/>
  <c r="ABA186" i="8"/>
  <c r="HX186" i="8"/>
  <c r="YP186" i="8"/>
  <c r="VW185" i="8"/>
  <c r="X280" i="8"/>
  <c r="AE280" i="8"/>
  <c r="X215" i="8"/>
  <c r="AE215" i="8"/>
  <c r="X201" i="8"/>
  <c r="AE201" i="8"/>
  <c r="X194" i="8"/>
  <c r="AE194" i="8"/>
  <c r="AG194" i="8" s="1"/>
  <c r="ACJ186" i="8"/>
  <c r="ADE186" i="8"/>
  <c r="AJJ186" i="8"/>
  <c r="TE185" i="8"/>
  <c r="QF185" i="8"/>
  <c r="KW186" i="8"/>
  <c r="MF186" i="8"/>
  <c r="WS186" i="8"/>
  <c r="MT186" i="8"/>
  <c r="MM186" i="8"/>
  <c r="VQ186" i="8"/>
  <c r="AFB186" i="8"/>
  <c r="KP186" i="8"/>
  <c r="OP185" i="8"/>
  <c r="PE186" i="8"/>
  <c r="X257" i="8"/>
  <c r="AE257" i="8"/>
  <c r="X252" i="8"/>
  <c r="AE252" i="8"/>
  <c r="X220" i="8"/>
  <c r="AE220" i="8"/>
  <c r="X251" i="8"/>
  <c r="AE251" i="8"/>
  <c r="X203" i="8"/>
  <c r="AE203" i="8"/>
  <c r="X205" i="8"/>
  <c r="AE205" i="8"/>
  <c r="X246" i="8"/>
  <c r="AE246" i="8"/>
  <c r="AE198" i="8"/>
  <c r="X198" i="8"/>
  <c r="UG185" i="8"/>
  <c r="VC186" i="8"/>
  <c r="RH185" i="8"/>
  <c r="ZR186" i="8"/>
  <c r="B13" i="8"/>
  <c r="N13" i="8" s="1"/>
  <c r="NO186" i="8"/>
  <c r="LD186" i="8"/>
  <c r="XF185" i="8"/>
  <c r="IZ186" i="8"/>
  <c r="JF185" i="8"/>
  <c r="KH185" i="8"/>
  <c r="BD185" i="8"/>
  <c r="DA185" i="8"/>
  <c r="FE185" i="8"/>
  <c r="HI185" i="8"/>
  <c r="BS186" i="8"/>
  <c r="DW186" i="8"/>
  <c r="GA186" i="8"/>
  <c r="AX186" i="8"/>
  <c r="DO185" i="8"/>
  <c r="FF186" i="8"/>
  <c r="HW185" i="8"/>
  <c r="CG186" i="8"/>
  <c r="EK186" i="8"/>
  <c r="GO186" i="8"/>
  <c r="PK185" i="8"/>
  <c r="NU185" i="8"/>
  <c r="WK185" i="8"/>
  <c r="UN185" i="8"/>
  <c r="PS186" i="8"/>
  <c r="ZK186" i="8"/>
  <c r="PY185" i="8"/>
  <c r="VI185" i="8"/>
  <c r="X264" i="8"/>
  <c r="AE264" i="8"/>
  <c r="X232" i="8"/>
  <c r="AE232" i="8"/>
  <c r="X277" i="8"/>
  <c r="AE277" i="8"/>
  <c r="X263" i="8"/>
  <c r="AE263" i="8"/>
  <c r="X247" i="8"/>
  <c r="AE247" i="8"/>
  <c r="X199" i="8"/>
  <c r="AE199" i="8"/>
  <c r="X273" i="8"/>
  <c r="AE273" i="8"/>
  <c r="X274" i="8"/>
  <c r="AE274" i="8"/>
  <c r="X242" i="8"/>
  <c r="AE242" i="8"/>
  <c r="X210" i="8"/>
  <c r="AE210" i="8"/>
  <c r="WZ186" i="8"/>
  <c r="OW185" i="8"/>
  <c r="TF186" i="8"/>
  <c r="RW186" i="8"/>
  <c r="X241" i="8"/>
  <c r="IE186" i="8"/>
  <c r="JG186" i="8"/>
  <c r="JM185" i="8"/>
  <c r="CN186" i="8"/>
  <c r="GV186" i="8"/>
  <c r="HC186" i="8"/>
  <c r="CM185" i="8"/>
  <c r="GU185" i="8"/>
  <c r="DV185" i="8"/>
  <c r="VP185" i="8"/>
  <c r="SR186" i="8"/>
  <c r="TZ185" i="8"/>
  <c r="YV185" i="8"/>
  <c r="WD185" i="8"/>
  <c r="XM185" i="8"/>
  <c r="AAL185" i="8"/>
  <c r="QT185" i="8"/>
  <c r="RA185" i="8"/>
  <c r="QU186" i="8"/>
  <c r="X281" i="8"/>
  <c r="AE281" i="8"/>
  <c r="X225" i="8"/>
  <c r="AE225" i="8"/>
  <c r="X276" i="8"/>
  <c r="AE276" i="8"/>
  <c r="X260" i="8"/>
  <c r="AE260" i="8"/>
  <c r="X244" i="8"/>
  <c r="AE244" i="8"/>
  <c r="X228" i="8"/>
  <c r="AE228" i="8"/>
  <c r="AE212" i="8"/>
  <c r="X212" i="8"/>
  <c r="X196" i="8"/>
  <c r="AE196" i="8"/>
  <c r="AG196" i="8" s="1"/>
  <c r="X217" i="8"/>
  <c r="AE217" i="8"/>
  <c r="X275" i="8"/>
  <c r="AE275" i="8"/>
  <c r="AE259" i="8"/>
  <c r="X259" i="8"/>
  <c r="X211" i="8"/>
  <c r="AE211" i="8"/>
  <c r="X195" i="8"/>
  <c r="AE195" i="8"/>
  <c r="AG195" i="8" s="1"/>
  <c r="X261" i="8"/>
  <c r="AE261" i="8"/>
  <c r="X197" i="8"/>
  <c r="AE197" i="8"/>
  <c r="X270" i="8"/>
  <c r="AE270" i="8"/>
  <c r="X254" i="8"/>
  <c r="AE254" i="8"/>
  <c r="X238" i="8"/>
  <c r="AE238" i="8"/>
  <c r="X222" i="8"/>
  <c r="AE222" i="8"/>
  <c r="AE206" i="8"/>
  <c r="X206" i="8"/>
  <c r="X190" i="8"/>
  <c r="AE190" i="8"/>
  <c r="AG190" i="8" s="1"/>
  <c r="SD186" i="8"/>
  <c r="SX185" i="8"/>
  <c r="YA185" i="8"/>
  <c r="RB186" i="8"/>
  <c r="PZ186" i="8"/>
  <c r="ADS186" i="8"/>
  <c r="QG186" i="8"/>
  <c r="ZC185" i="8"/>
  <c r="X229" i="8"/>
  <c r="X245" i="8"/>
  <c r="AJQ186" i="8"/>
  <c r="AFW186" i="8"/>
  <c r="TT186" i="8"/>
  <c r="AHT186" i="8"/>
  <c r="YI186" i="8"/>
  <c r="LY186" i="8"/>
  <c r="AIH186" i="8"/>
  <c r="OC186" i="8"/>
  <c r="HQ186" i="8"/>
  <c r="AAZ185" i="8"/>
  <c r="AFI186" i="8"/>
  <c r="NH186" i="8"/>
  <c r="ADZ186" i="8"/>
  <c r="AFP186" i="8"/>
  <c r="PD185" i="8"/>
  <c r="AOL185" i="8"/>
  <c r="ANC185" i="8"/>
  <c r="AOZ185" i="8"/>
  <c r="ALM185" i="8"/>
  <c r="ALU186" i="8"/>
  <c r="AMP186" i="8"/>
  <c r="AMW185" i="8"/>
  <c r="AKS185" i="8"/>
  <c r="AIO185" i="8"/>
  <c r="AGK185" i="8"/>
  <c r="AEG185" i="8"/>
  <c r="ACC185" i="8"/>
  <c r="AMW186" i="8"/>
  <c r="AOT185" i="8"/>
  <c r="AMP185" i="8"/>
  <c r="AKL185" i="8"/>
  <c r="AIH185" i="8"/>
  <c r="AGD185" i="8"/>
  <c r="ADZ185" i="8"/>
  <c r="ABV185" i="8"/>
  <c r="AIG185" i="8"/>
  <c r="ABN185" i="8"/>
  <c r="AHS185" i="8"/>
  <c r="AKR185" i="8"/>
  <c r="ACB185" i="8"/>
  <c r="RB185" i="8"/>
  <c r="WZ185" i="8"/>
  <c r="VC185" i="8"/>
  <c r="PZ185" i="8"/>
  <c r="SK185" i="8"/>
  <c r="RP185" i="8"/>
  <c r="AAF185" i="8"/>
  <c r="YW185" i="8"/>
  <c r="UA185" i="8"/>
  <c r="YP185" i="8"/>
  <c r="OC185" i="8"/>
  <c r="YB185" i="8"/>
  <c r="RW185" i="8"/>
  <c r="QG185" i="8"/>
  <c r="ZD185" i="8"/>
  <c r="AOE185" i="8"/>
  <c r="AMV185" i="8"/>
  <c r="ANJ185" i="8"/>
  <c r="AND186" i="8"/>
  <c r="AOM185" i="8"/>
  <c r="AMI185" i="8"/>
  <c r="AKE185" i="8"/>
  <c r="AIA185" i="8"/>
  <c r="AFW185" i="8"/>
  <c r="ADS185" i="8"/>
  <c r="ABO185" i="8"/>
  <c r="ANK186" i="8"/>
  <c r="AOF185" i="8"/>
  <c r="AMB185" i="8"/>
  <c r="AJX185" i="8"/>
  <c r="AHT185" i="8"/>
  <c r="AFP185" i="8"/>
  <c r="ADL185" i="8"/>
  <c r="ABH185" i="8"/>
  <c r="ADK185" i="8"/>
  <c r="AET185" i="8"/>
  <c r="AFV185" i="8"/>
  <c r="AKD185" i="8"/>
  <c r="ACW185" i="8"/>
  <c r="AFH185" i="8"/>
  <c r="AGX185" i="8"/>
  <c r="AJI185" i="8"/>
  <c r="ALF185" i="8"/>
  <c r="AFA185" i="8"/>
  <c r="ABU185" i="8"/>
  <c r="AGJ185" i="8"/>
  <c r="AHZ185" i="8"/>
  <c r="AKK185" i="8"/>
  <c r="UH185" i="8"/>
  <c r="TM185" i="8"/>
  <c r="QU185" i="8"/>
  <c r="VQ185" i="8"/>
  <c r="UO185" i="8"/>
  <c r="WE185" i="8"/>
  <c r="NH185" i="8"/>
  <c r="ZR185" i="8"/>
  <c r="XU185" i="8"/>
  <c r="ANQ185" i="8"/>
  <c r="AMA185" i="8"/>
  <c r="AKZ186" i="8"/>
  <c r="AEU186" i="8"/>
  <c r="ALG185" i="8"/>
  <c r="AGY185" i="8"/>
  <c r="ACQ185" i="8"/>
  <c r="AOM186" i="8"/>
  <c r="AKZ185" i="8"/>
  <c r="AGR185" i="8"/>
  <c r="ACJ185" i="8"/>
  <c r="AJB185" i="8"/>
  <c r="AGC185" i="8"/>
  <c r="AIN185" i="8"/>
  <c r="AFO185" i="8"/>
  <c r="AEM185" i="8"/>
  <c r="RI185" i="8"/>
  <c r="ZY185" i="8"/>
  <c r="YI185" i="8"/>
  <c r="OX185" i="8"/>
  <c r="VJ185" i="8"/>
  <c r="PL185" i="8"/>
  <c r="AAM185" i="8"/>
  <c r="SD185" i="8"/>
  <c r="SY185" i="8"/>
  <c r="DI185" i="8"/>
  <c r="AMH185" i="8"/>
  <c r="ABH186" i="8"/>
  <c r="AGK186" i="8"/>
  <c r="AKS186" i="8"/>
  <c r="ALN186" i="8"/>
  <c r="ANY185" i="8"/>
  <c r="AJQ185" i="8"/>
  <c r="AFI185" i="8"/>
  <c r="ABA185" i="8"/>
  <c r="ANR185" i="8"/>
  <c r="AJJ185" i="8"/>
  <c r="AFB185" i="8"/>
  <c r="AAT185" i="8"/>
  <c r="AGQ185" i="8"/>
  <c r="AEF185" i="8"/>
  <c r="ACI185" i="8"/>
  <c r="AKY185" i="8"/>
  <c r="OJ185" i="8"/>
  <c r="WL185" i="8"/>
  <c r="PS185" i="8"/>
  <c r="TT185" i="8"/>
  <c r="XN185" i="8"/>
  <c r="NA185" i="8"/>
  <c r="XG185" i="8"/>
  <c r="DW185" i="8"/>
  <c r="GH185" i="8"/>
  <c r="GO185" i="8"/>
  <c r="ZQ185" i="8"/>
  <c r="AQ185" i="8"/>
  <c r="AJ185" i="8" s="1"/>
  <c r="NN185" i="8"/>
  <c r="CG185" i="8"/>
  <c r="CU185" i="8"/>
  <c r="KP185" i="8"/>
  <c r="MT185" i="8"/>
  <c r="KW185" i="8"/>
  <c r="GA185" i="8"/>
  <c r="DP185" i="8"/>
  <c r="FM185" i="8"/>
  <c r="AX185" i="8"/>
  <c r="KI185" i="8"/>
  <c r="MM185" i="8"/>
  <c r="KV185" i="8"/>
  <c r="LX185" i="8"/>
  <c r="MZ185" i="8"/>
  <c r="LC185" i="8"/>
  <c r="ME185" i="8"/>
  <c r="HX185" i="8"/>
  <c r="IL185" i="8"/>
  <c r="IZ185" i="8"/>
  <c r="JN185" i="8"/>
  <c r="ABV186" i="8"/>
  <c r="AGY186" i="8"/>
  <c r="AMB186" i="8"/>
  <c r="ANK185" i="8"/>
  <c r="AJC185" i="8"/>
  <c r="AEU185" i="8"/>
  <c r="AMI186" i="8"/>
  <c r="AND185" i="8"/>
  <c r="AIV185" i="8"/>
  <c r="AEN185" i="8"/>
  <c r="ACP185" i="8"/>
  <c r="ADR185" i="8"/>
  <c r="ADY185" i="8"/>
  <c r="ABG185" i="8"/>
  <c r="AIU185" i="8"/>
  <c r="AJW185" i="8"/>
  <c r="AHL185" i="8"/>
  <c r="PE185" i="8"/>
  <c r="ZK185" i="8"/>
  <c r="NV185" i="8"/>
  <c r="NO185" i="8"/>
  <c r="QN185" i="8"/>
  <c r="WS185" i="8"/>
  <c r="NG185" i="8"/>
  <c r="WY185" i="8"/>
  <c r="BS185" i="8"/>
  <c r="SC185" i="8"/>
  <c r="WR185" i="8"/>
  <c r="EK185" i="8"/>
  <c r="GV185" i="8"/>
  <c r="EY185" i="8"/>
  <c r="ER185" i="8"/>
  <c r="ED185" i="8"/>
  <c r="KB185" i="8"/>
  <c r="MF185" i="8"/>
  <c r="ANX185" i="8"/>
  <c r="AMO185" i="8"/>
  <c r="ADL186" i="8"/>
  <c r="AJX186" i="8"/>
  <c r="AHM185" i="8"/>
  <c r="AHF185" i="8"/>
  <c r="AJP185" i="8"/>
  <c r="OQ185" i="8"/>
  <c r="LR185" i="8"/>
  <c r="FT185" i="8"/>
  <c r="ID185" i="8"/>
  <c r="LQ185" i="8"/>
  <c r="JU185" i="8"/>
  <c r="JG185" i="8"/>
  <c r="OB185" i="8"/>
  <c r="IE185" i="8"/>
  <c r="AHF186" i="8"/>
  <c r="ADE185" i="8"/>
  <c r="ACX185" i="8"/>
  <c r="AHE185" i="8"/>
  <c r="TF185" i="8"/>
  <c r="BE185" i="8"/>
  <c r="OI185" i="8"/>
  <c r="FF185" i="8"/>
  <c r="AW185" i="8"/>
  <c r="HC185" i="8"/>
  <c r="KO185" i="8"/>
  <c r="UU185" i="8"/>
  <c r="HQ185" i="8"/>
  <c r="CN185" i="8"/>
  <c r="BZ185" i="8"/>
  <c r="LK185" i="8"/>
  <c r="LJ185" i="8"/>
  <c r="MS185" i="8"/>
  <c r="ANR186" i="8"/>
  <c r="ANY186" i="8"/>
  <c r="VX185" i="8"/>
  <c r="SR185" i="8"/>
  <c r="UV185" i="8"/>
  <c r="HJ185" i="8"/>
  <c r="LY185" i="8"/>
  <c r="BL185" i="8"/>
  <c r="DB185" i="8"/>
  <c r="LD185" i="8"/>
  <c r="ML185" i="8"/>
  <c r="IS185" i="8"/>
  <c r="AEG186" i="8"/>
  <c r="ALU185" i="8"/>
  <c r="ALN185" i="8"/>
  <c r="ADD185" i="8"/>
  <c r="X268" i="8"/>
  <c r="AE268" i="8"/>
  <c r="X236" i="8"/>
  <c r="AE236" i="8"/>
  <c r="AE204" i="8"/>
  <c r="X204" i="8"/>
  <c r="X262" i="8"/>
  <c r="AE262" i="8"/>
  <c r="X214" i="8"/>
  <c r="AE214" i="8"/>
  <c r="W188" i="8"/>
  <c r="AD187" i="8"/>
  <c r="AGD186" i="8"/>
  <c r="AAT186" i="8"/>
  <c r="WE186" i="8"/>
  <c r="ABO186" i="8"/>
  <c r="X248" i="8"/>
  <c r="AE248" i="8"/>
  <c r="X216" i="8"/>
  <c r="AE216" i="8"/>
  <c r="AE200" i="8"/>
  <c r="X200" i="8"/>
  <c r="X279" i="8"/>
  <c r="AE279" i="8"/>
  <c r="X231" i="8"/>
  <c r="AE231" i="8"/>
  <c r="X258" i="8"/>
  <c r="AE258" i="8"/>
  <c r="X226" i="8"/>
  <c r="AE226" i="8"/>
  <c r="UV186" i="8"/>
  <c r="XG186" i="8"/>
  <c r="ZJ185" i="8"/>
  <c r="AKL186" i="8"/>
  <c r="IK185" i="8"/>
  <c r="O191" i="8"/>
  <c r="ER186" i="8"/>
  <c r="DH185" i="8"/>
  <c r="EY186" i="8"/>
  <c r="EQ185" i="8"/>
  <c r="BR185" i="8"/>
  <c r="FZ185" i="8"/>
  <c r="UA186" i="8"/>
  <c r="IL186" i="8"/>
  <c r="JN186" i="8"/>
  <c r="IR185" i="8"/>
  <c r="JT185" i="8"/>
  <c r="BY185" i="8"/>
  <c r="DP186" i="8"/>
  <c r="FT186" i="8"/>
  <c r="ALG186" i="8"/>
  <c r="CU186" i="8"/>
  <c r="FL185" i="8"/>
  <c r="HP185" i="8"/>
  <c r="AOT186" i="8"/>
  <c r="BZ186" i="8"/>
  <c r="ED186" i="8"/>
  <c r="GH186" i="8"/>
  <c r="BE186" i="8"/>
  <c r="DI186" i="8"/>
  <c r="FM186" i="8"/>
  <c r="AAS185" i="8"/>
  <c r="OJ186" i="8"/>
  <c r="RV185" i="8"/>
  <c r="VX186" i="8"/>
  <c r="YO185" i="8"/>
  <c r="SQ185" i="8"/>
  <c r="XT185" i="8"/>
  <c r="AAE185" i="8"/>
  <c r="QM185" i="8"/>
  <c r="YW186" i="8"/>
  <c r="XN186" i="8"/>
  <c r="X269" i="8"/>
  <c r="AE269" i="8"/>
  <c r="X213" i="8"/>
  <c r="AE213" i="8"/>
  <c r="X272" i="8"/>
  <c r="AE272" i="8"/>
  <c r="X256" i="8"/>
  <c r="AE256" i="8"/>
  <c r="X240" i="8"/>
  <c r="AE240" i="8"/>
  <c r="X224" i="8"/>
  <c r="AE224" i="8"/>
  <c r="X208" i="8"/>
  <c r="AE208" i="8"/>
  <c r="AE192" i="8"/>
  <c r="AG192" i="8" s="1"/>
  <c r="X192" i="8"/>
  <c r="X253" i="8"/>
  <c r="AE253" i="8"/>
  <c r="X193" i="8"/>
  <c r="AE193" i="8"/>
  <c r="AG193" i="8" s="1"/>
  <c r="AE271" i="8"/>
  <c r="X271" i="8"/>
  <c r="X255" i="8"/>
  <c r="AE255" i="8"/>
  <c r="X239" i="8"/>
  <c r="AE239" i="8"/>
  <c r="X223" i="8"/>
  <c r="AE223" i="8"/>
  <c r="X207" i="8"/>
  <c r="AE207" i="8"/>
  <c r="AE191" i="8"/>
  <c r="AG191" i="8" s="1"/>
  <c r="X191" i="8"/>
  <c r="X209" i="8"/>
  <c r="AE209" i="8"/>
  <c r="X282" i="8"/>
  <c r="AE282" i="8"/>
  <c r="X266" i="8"/>
  <c r="AE266" i="8"/>
  <c r="X250" i="8"/>
  <c r="AE250" i="8"/>
  <c r="X234" i="8"/>
  <c r="AE234" i="8"/>
  <c r="X218" i="8"/>
  <c r="AE218" i="8"/>
  <c r="X186" i="8"/>
  <c r="AE186" i="8"/>
  <c r="AG186" i="8" s="1"/>
  <c r="AH186" i="8" s="1"/>
  <c r="PL186" i="8"/>
  <c r="OX186" i="8"/>
  <c r="SY186" i="8"/>
  <c r="ZY186" i="8"/>
  <c r="AKE186" i="8"/>
  <c r="XU186" i="8"/>
  <c r="X233" i="8"/>
  <c r="X249" i="8"/>
  <c r="X265" i="8"/>
  <c r="AD186" i="8"/>
  <c r="X202" i="8"/>
  <c r="X235" i="8"/>
  <c r="AIV186" i="8"/>
  <c r="RP186" i="8"/>
  <c r="AEN186" i="8"/>
  <c r="NV186" i="8"/>
  <c r="KB186" i="8"/>
  <c r="AGR186" i="8"/>
  <c r="ALT185" i="8"/>
  <c r="KI186" i="8"/>
  <c r="AIA186" i="8"/>
  <c r="ZD186" i="8"/>
  <c r="AOS185" i="8"/>
  <c r="ACC186" i="8"/>
  <c r="OQ186" i="8"/>
  <c r="AJC186" i="8"/>
  <c r="QN186" i="8"/>
  <c r="AIO186" i="8"/>
  <c r="AY528" i="9"/>
  <c r="AT529" i="9" s="1"/>
  <c r="AP529" i="9" s="1"/>
  <c r="AJ529" i="9" s="1"/>
  <c r="AI529" i="9" s="1"/>
  <c r="AU529" i="9"/>
  <c r="AQ529" i="6"/>
  <c r="AN530" i="6" s="1"/>
  <c r="AV529" i="6"/>
  <c r="AG538" i="6"/>
  <c r="AH538" i="6" s="1"/>
  <c r="AL538" i="6" s="1"/>
  <c r="AF539" i="6"/>
  <c r="BF528" i="9"/>
  <c r="AY222" i="9"/>
  <c r="AT223" i="9" s="1"/>
  <c r="AU223" i="9"/>
  <c r="AW529" i="6"/>
  <c r="BC529" i="6"/>
  <c r="BJ528" i="6"/>
  <c r="BM528" i="6" s="1"/>
  <c r="BH529" i="6" s="1"/>
  <c r="BD529" i="6" s="1"/>
  <c r="AU9" i="9"/>
  <c r="BJ217" i="6"/>
  <c r="BM217" i="6" s="1"/>
  <c r="BH218" i="6" s="1"/>
  <c r="BD218" i="6" s="1"/>
  <c r="AY8" i="9"/>
  <c r="AT9" i="9" s="1"/>
  <c r="AG222" i="6"/>
  <c r="AH222" i="6" s="1"/>
  <c r="AL222" i="6" s="1"/>
  <c r="AF223" i="6"/>
  <c r="N192" i="8"/>
  <c r="M193" i="8"/>
  <c r="AR186" i="8"/>
  <c r="AQ186" i="8"/>
  <c r="AX8" i="6"/>
  <c r="AY8" i="6" s="1"/>
  <c r="AT9" i="6" s="1"/>
  <c r="AM9" i="6"/>
  <c r="AR10" i="6" s="1"/>
  <c r="AK10" i="6"/>
  <c r="AW218" i="6"/>
  <c r="FX179" i="8"/>
  <c r="FY179" i="8" s="1"/>
  <c r="FZ179" i="8" s="1"/>
  <c r="GA179" i="8" s="1"/>
  <c r="GB179" i="8" s="1"/>
  <c r="GC179" i="8" s="1"/>
  <c r="GD179" i="8" s="1"/>
  <c r="AN219" i="6"/>
  <c r="AV218" i="6"/>
  <c r="AF18" i="6"/>
  <c r="AG17" i="6"/>
  <c r="AH17" i="6" s="1"/>
  <c r="AL17" i="6" s="1"/>
  <c r="AG228" i="9"/>
  <c r="AH228" i="9" s="1"/>
  <c r="AL228" i="9" s="1"/>
  <c r="AF229" i="9"/>
  <c r="AG15" i="9"/>
  <c r="AH15" i="9" s="1"/>
  <c r="AL15" i="9" s="1"/>
  <c r="AF16" i="9"/>
  <c r="AF197" i="8"/>
  <c r="AG536" i="9"/>
  <c r="AH536" i="9" s="1"/>
  <c r="AL536" i="9" s="1"/>
  <c r="AF537" i="9"/>
  <c r="P191" i="8" l="1"/>
  <c r="AB191" i="8" s="1"/>
  <c r="AH191" i="8" s="1"/>
  <c r="AL191" i="8" s="1"/>
  <c r="AH190" i="8"/>
  <c r="AL190" i="8" s="1"/>
  <c r="AH189" i="8"/>
  <c r="AL189" i="8" s="1"/>
  <c r="AL187" i="8"/>
  <c r="AJ186" i="8"/>
  <c r="AL186" i="8"/>
  <c r="O192" i="8"/>
  <c r="AI185" i="8"/>
  <c r="W189" i="8"/>
  <c r="AD188" i="8"/>
  <c r="B14" i="8"/>
  <c r="N14" i="8" s="1"/>
  <c r="BC222" i="9"/>
  <c r="BE222" i="9" s="1"/>
  <c r="BE529" i="6"/>
  <c r="AQ529" i="9"/>
  <c r="AN530" i="9" s="1"/>
  <c r="AV529" i="9"/>
  <c r="AQ223" i="9"/>
  <c r="AP223" i="9"/>
  <c r="AJ223" i="9" s="1"/>
  <c r="AI223" i="9" s="1"/>
  <c r="AG539" i="6"/>
  <c r="AH539" i="6" s="1"/>
  <c r="AL539" i="6" s="1"/>
  <c r="AF540" i="6"/>
  <c r="BB223" i="9"/>
  <c r="AX529" i="6"/>
  <c r="AY529" i="6" s="1"/>
  <c r="AT530" i="6" s="1"/>
  <c r="AP530" i="6" s="1"/>
  <c r="AJ530" i="6" s="1"/>
  <c r="AI530" i="6" s="1"/>
  <c r="BA529" i="9"/>
  <c r="BC529" i="9" s="1"/>
  <c r="BJ528" i="9"/>
  <c r="BM528" i="9" s="1"/>
  <c r="BH529" i="9" s="1"/>
  <c r="BD529" i="9" s="1"/>
  <c r="BB530" i="6"/>
  <c r="BF529" i="6"/>
  <c r="BA530" i="6" s="1"/>
  <c r="AP9" i="9"/>
  <c r="AJ9" i="9" s="1"/>
  <c r="AI9" i="9" s="1"/>
  <c r="AK9" i="9" s="1"/>
  <c r="AM9" i="9" s="1"/>
  <c r="AR10" i="9" s="1"/>
  <c r="AQ9" i="9"/>
  <c r="AF224" i="6"/>
  <c r="AG223" i="6"/>
  <c r="AH223" i="6" s="1"/>
  <c r="AL223" i="6" s="1"/>
  <c r="BC8" i="9"/>
  <c r="AO187" i="8"/>
  <c r="AW186" i="8"/>
  <c r="N193" i="8"/>
  <c r="M194" i="8"/>
  <c r="AM10" i="6"/>
  <c r="AR11" i="6" s="1"/>
  <c r="AK11" i="6"/>
  <c r="AU9" i="6"/>
  <c r="BC8" i="6"/>
  <c r="BE8" i="6" s="1"/>
  <c r="AG537" i="9"/>
  <c r="AH537" i="9" s="1"/>
  <c r="AL537" i="9" s="1"/>
  <c r="AF538" i="9"/>
  <c r="AG16" i="9"/>
  <c r="AH16" i="9" s="1"/>
  <c r="AL16" i="9" s="1"/>
  <c r="AF17" i="9"/>
  <c r="AG18" i="6"/>
  <c r="AH18" i="6" s="1"/>
  <c r="AL18" i="6" s="1"/>
  <c r="AF19" i="6"/>
  <c r="AF198" i="8"/>
  <c r="AG197" i="8"/>
  <c r="BJ529" i="6"/>
  <c r="BM529" i="6" s="1"/>
  <c r="BH530" i="6" s="1"/>
  <c r="BD530" i="6" s="1"/>
  <c r="AG229" i="9"/>
  <c r="AH229" i="9" s="1"/>
  <c r="AL229" i="9" s="1"/>
  <c r="AF230" i="9"/>
  <c r="GE179" i="8"/>
  <c r="GF179" i="8" s="1"/>
  <c r="GG179" i="8" s="1"/>
  <c r="GH179" i="8" s="1"/>
  <c r="GI179" i="8" s="1"/>
  <c r="GJ179" i="8" s="1"/>
  <c r="GK179" i="8" s="1"/>
  <c r="AX218" i="6"/>
  <c r="AI186" i="8" l="1"/>
  <c r="AK186" i="8" s="1"/>
  <c r="AN186" i="8" s="1"/>
  <c r="AS187" i="8" s="1"/>
  <c r="P192" i="8"/>
  <c r="AB192" i="8" s="1"/>
  <c r="AH192" i="8" s="1"/>
  <c r="AL192" i="8" s="1"/>
  <c r="W190" i="8"/>
  <c r="AD189" i="8"/>
  <c r="B15" i="8"/>
  <c r="N15" i="8" s="1"/>
  <c r="O193" i="8"/>
  <c r="BF222" i="9"/>
  <c r="BA223" i="9" s="1"/>
  <c r="AW223" i="9" s="1"/>
  <c r="BE529" i="9"/>
  <c r="BB530" i="9" s="1"/>
  <c r="AU530" i="6"/>
  <c r="AW530" i="6" s="1"/>
  <c r="AF541" i="6"/>
  <c r="AG540" i="6"/>
  <c r="AH540" i="6" s="1"/>
  <c r="AL540" i="6" s="1"/>
  <c r="AW529" i="9"/>
  <c r="AX529" i="9" s="1"/>
  <c r="AU530" i="9" s="1"/>
  <c r="AV223" i="9"/>
  <c r="AN224" i="9"/>
  <c r="AQ530" i="6"/>
  <c r="AN531" i="6" s="1"/>
  <c r="AV530" i="6"/>
  <c r="AN10" i="9"/>
  <c r="AV9" i="9"/>
  <c r="BE8" i="9"/>
  <c r="BF8" i="9" s="1"/>
  <c r="BA9" i="9" s="1"/>
  <c r="AG224" i="6"/>
  <c r="AH224" i="6" s="1"/>
  <c r="AL224" i="6" s="1"/>
  <c r="AF225" i="6"/>
  <c r="N194" i="8"/>
  <c r="M195" i="8"/>
  <c r="AY186" i="8"/>
  <c r="BF8" i="6"/>
  <c r="BA9" i="6" s="1"/>
  <c r="BB9" i="6"/>
  <c r="AK12" i="6"/>
  <c r="AM11" i="6"/>
  <c r="AR12" i="6" s="1"/>
  <c r="AQ9" i="6"/>
  <c r="AP9" i="6"/>
  <c r="AJ9" i="6" s="1"/>
  <c r="AI9" i="6" s="1"/>
  <c r="AU219" i="6"/>
  <c r="GL179" i="8"/>
  <c r="GM179" i="8" s="1"/>
  <c r="GN179" i="8" s="1"/>
  <c r="GO179" i="8" s="1"/>
  <c r="GP179" i="8" s="1"/>
  <c r="GQ179" i="8" s="1"/>
  <c r="GR179" i="8" s="1"/>
  <c r="AG230" i="9"/>
  <c r="AH230" i="9" s="1"/>
  <c r="AL230" i="9" s="1"/>
  <c r="AF231" i="9"/>
  <c r="AG19" i="6"/>
  <c r="AH19" i="6" s="1"/>
  <c r="AL19" i="6" s="1"/>
  <c r="AF20" i="6"/>
  <c r="AG17" i="9"/>
  <c r="AH17" i="9" s="1"/>
  <c r="AL17" i="9" s="1"/>
  <c r="AF18" i="9"/>
  <c r="BC530" i="6"/>
  <c r="AF539" i="9"/>
  <c r="AG538" i="9"/>
  <c r="AH538" i="9" s="1"/>
  <c r="AL538" i="9" s="1"/>
  <c r="AF199" i="8"/>
  <c r="AG198" i="8"/>
  <c r="AY218" i="6"/>
  <c r="AT219" i="6" s="1"/>
  <c r="P193" i="8" l="1"/>
  <c r="AB193" i="8" s="1"/>
  <c r="AH193" i="8" s="1"/>
  <c r="AL193" i="8" s="1"/>
  <c r="AX223" i="9"/>
  <c r="AY223" i="9" s="1"/>
  <c r="AT224" i="9" s="1"/>
  <c r="B16" i="8"/>
  <c r="N16" i="8" s="1"/>
  <c r="O194" i="8"/>
  <c r="BJ222" i="9"/>
  <c r="BM222" i="9" s="1"/>
  <c r="BH223" i="9" s="1"/>
  <c r="BD223" i="9" s="1"/>
  <c r="BE223" i="9" s="1"/>
  <c r="BF223" i="9" s="1"/>
  <c r="BA224" i="9" s="1"/>
  <c r="W191" i="8"/>
  <c r="AD190" i="8"/>
  <c r="BF529" i="9"/>
  <c r="AU224" i="9"/>
  <c r="AQ224" i="9" s="1"/>
  <c r="BC223" i="9"/>
  <c r="AY529" i="9"/>
  <c r="AT530" i="9" s="1"/>
  <c r="AP530" i="9" s="1"/>
  <c r="AJ530" i="9" s="1"/>
  <c r="AI530" i="9" s="1"/>
  <c r="BA530" i="9"/>
  <c r="AW530" i="9" s="1"/>
  <c r="BJ529" i="9"/>
  <c r="BM529" i="9" s="1"/>
  <c r="BH530" i="9" s="1"/>
  <c r="BD530" i="9" s="1"/>
  <c r="AQ530" i="9"/>
  <c r="AN531" i="9" s="1"/>
  <c r="AF542" i="6"/>
  <c r="AG541" i="6"/>
  <c r="AH541" i="6" s="1"/>
  <c r="AL541" i="6" s="1"/>
  <c r="BJ8" i="6"/>
  <c r="BM8" i="6" s="1"/>
  <c r="BH9" i="6" s="1"/>
  <c r="BD9" i="6" s="1"/>
  <c r="AX530" i="6"/>
  <c r="AU531" i="6" s="1"/>
  <c r="AG225" i="6"/>
  <c r="AH225" i="6" s="1"/>
  <c r="AL225" i="6" s="1"/>
  <c r="AF226" i="6"/>
  <c r="BB9" i="9"/>
  <c r="AW9" i="9" s="1"/>
  <c r="AX9" i="9" s="1"/>
  <c r="AY9" i="9" s="1"/>
  <c r="AT10" i="9" s="1"/>
  <c r="BJ8" i="9"/>
  <c r="BM8" i="9" s="1"/>
  <c r="BH9" i="9" s="1"/>
  <c r="BD9" i="9" s="1"/>
  <c r="AV187" i="8"/>
  <c r="AZ186" i="8"/>
  <c r="AU187" i="8" s="1"/>
  <c r="M196" i="8"/>
  <c r="N195" i="8"/>
  <c r="AV9" i="6"/>
  <c r="AN10" i="6"/>
  <c r="AK13" i="6"/>
  <c r="AM12" i="6"/>
  <c r="AR13" i="6" s="1"/>
  <c r="AW9" i="6"/>
  <c r="BE530" i="6"/>
  <c r="BB531" i="6" s="1"/>
  <c r="AP219" i="6"/>
  <c r="AJ219" i="6" s="1"/>
  <c r="AI219" i="6" s="1"/>
  <c r="AQ219" i="6"/>
  <c r="AG199" i="8"/>
  <c r="AF200" i="8"/>
  <c r="AG539" i="9"/>
  <c r="AH539" i="9" s="1"/>
  <c r="AL539" i="9" s="1"/>
  <c r="AF540" i="9"/>
  <c r="AG18" i="9"/>
  <c r="AH18" i="9" s="1"/>
  <c r="AL18" i="9" s="1"/>
  <c r="AF19" i="9"/>
  <c r="AF21" i="6"/>
  <c r="AG21" i="6" s="1"/>
  <c r="AH21" i="6" s="1"/>
  <c r="AL21" i="6" s="1"/>
  <c r="AG20" i="6"/>
  <c r="AH20" i="6" s="1"/>
  <c r="AL20" i="6" s="1"/>
  <c r="AG231" i="9"/>
  <c r="AH231" i="9" s="1"/>
  <c r="AL231" i="9" s="1"/>
  <c r="AF232" i="9"/>
  <c r="GS179" i="8"/>
  <c r="GT179" i="8" s="1"/>
  <c r="GU179" i="8" s="1"/>
  <c r="GV179" i="8" s="1"/>
  <c r="GW179" i="8" s="1"/>
  <c r="GX179" i="8" s="1"/>
  <c r="GY179" i="8" s="1"/>
  <c r="BC218" i="6"/>
  <c r="P194" i="8" l="1"/>
  <c r="AB194" i="8" s="1"/>
  <c r="AH194" i="8" s="1"/>
  <c r="AL194" i="8" s="1"/>
  <c r="BC530" i="9"/>
  <c r="AP224" i="9"/>
  <c r="AJ224" i="9" s="1"/>
  <c r="AI224" i="9" s="1"/>
  <c r="B17" i="8"/>
  <c r="N17" i="8" s="1"/>
  <c r="O195" i="8"/>
  <c r="W192" i="8"/>
  <c r="AD191" i="8"/>
  <c r="AV530" i="9"/>
  <c r="BE530" i="9"/>
  <c r="BB531" i="9" s="1"/>
  <c r="AF543" i="6"/>
  <c r="AG542" i="6"/>
  <c r="AH542" i="6" s="1"/>
  <c r="AL542" i="6" s="1"/>
  <c r="AU10" i="9"/>
  <c r="BC9" i="9"/>
  <c r="BE9" i="9" s="1"/>
  <c r="BB10" i="9" s="1"/>
  <c r="AG226" i="6"/>
  <c r="AH226" i="6" s="1"/>
  <c r="AL226" i="6" s="1"/>
  <c r="AF227" i="6"/>
  <c r="AY530" i="6"/>
  <c r="AT531" i="6" s="1"/>
  <c r="AP531" i="6" s="1"/>
  <c r="AJ531" i="6" s="1"/>
  <c r="AI531" i="6" s="1"/>
  <c r="BD186" i="8"/>
  <c r="BF186" i="8" s="1"/>
  <c r="N196" i="8"/>
  <c r="M197" i="8"/>
  <c r="AR187" i="8"/>
  <c r="AQ187" i="8"/>
  <c r="AM13" i="6"/>
  <c r="AR14" i="6" s="1"/>
  <c r="AK14" i="6"/>
  <c r="AX9" i="6"/>
  <c r="AY9" i="6" s="1"/>
  <c r="AT10" i="6" s="1"/>
  <c r="GZ179" i="8"/>
  <c r="HA179" i="8" s="1"/>
  <c r="HB179" i="8" s="1"/>
  <c r="HC179" i="8" s="1"/>
  <c r="HD179" i="8" s="1"/>
  <c r="HE179" i="8" s="1"/>
  <c r="HF179" i="8" s="1"/>
  <c r="AF233" i="9"/>
  <c r="AG232" i="9"/>
  <c r="AH232" i="9" s="1"/>
  <c r="AL232" i="9" s="1"/>
  <c r="BB224" i="9"/>
  <c r="AW224" i="9" s="1"/>
  <c r="BJ223" i="9"/>
  <c r="BM223" i="9" s="1"/>
  <c r="BH224" i="9" s="1"/>
  <c r="BD224" i="9" s="1"/>
  <c r="AV219" i="6"/>
  <c r="AN220" i="6"/>
  <c r="BF530" i="6"/>
  <c r="BE218" i="6"/>
  <c r="BF218" i="6" s="1"/>
  <c r="BA219" i="6" s="1"/>
  <c r="AG19" i="9"/>
  <c r="AH19" i="9" s="1"/>
  <c r="AL19" i="9" s="1"/>
  <c r="AF20" i="9"/>
  <c r="AG540" i="9"/>
  <c r="AH540" i="9" s="1"/>
  <c r="AL540" i="9" s="1"/>
  <c r="AF541" i="9"/>
  <c r="AF201" i="8"/>
  <c r="AG200" i="8"/>
  <c r="AV224" i="9"/>
  <c r="AN225" i="9"/>
  <c r="P195" i="8" l="1"/>
  <c r="AB195" i="8" s="1"/>
  <c r="AH195" i="8" s="1"/>
  <c r="AL195" i="8" s="1"/>
  <c r="AJ187" i="8"/>
  <c r="AI187" i="8" s="1"/>
  <c r="AK187" i="8" s="1"/>
  <c r="AN187" i="8" s="1"/>
  <c r="AS188" i="8" s="1"/>
  <c r="B18" i="8"/>
  <c r="N18" i="8" s="1"/>
  <c r="BF530" i="9"/>
  <c r="W193" i="8"/>
  <c r="AD192" i="8"/>
  <c r="O196" i="8"/>
  <c r="AQ531" i="6"/>
  <c r="AN532" i="6" s="1"/>
  <c r="AG543" i="6"/>
  <c r="AH543" i="6" s="1"/>
  <c r="AL543" i="6" s="1"/>
  <c r="AF544" i="6"/>
  <c r="BJ530" i="9"/>
  <c r="BM530" i="9" s="1"/>
  <c r="BH531" i="9" s="1"/>
  <c r="BD531" i="9" s="1"/>
  <c r="BA531" i="9"/>
  <c r="BC531" i="9" s="1"/>
  <c r="BF9" i="9"/>
  <c r="BA10" i="9" s="1"/>
  <c r="AW10" i="9" s="1"/>
  <c r="AX530" i="9"/>
  <c r="AU531" i="9" s="1"/>
  <c r="AV531" i="6"/>
  <c r="AF228" i="6"/>
  <c r="AG227" i="6"/>
  <c r="AH227" i="6" s="1"/>
  <c r="AL227" i="6" s="1"/>
  <c r="AP10" i="9"/>
  <c r="AJ10" i="9" s="1"/>
  <c r="AI10" i="9" s="1"/>
  <c r="AK10" i="9" s="1"/>
  <c r="AM10" i="9" s="1"/>
  <c r="AR11" i="9" s="1"/>
  <c r="AQ10" i="9"/>
  <c r="AO188" i="8"/>
  <c r="AW187" i="8"/>
  <c r="BC187" i="8"/>
  <c r="BG186" i="8"/>
  <c r="BB187" i="8" s="1"/>
  <c r="M198" i="8"/>
  <c r="N197" i="8"/>
  <c r="BC9" i="6"/>
  <c r="BE9" i="6" s="1"/>
  <c r="AU10" i="6"/>
  <c r="AK15" i="6"/>
  <c r="AM14" i="6"/>
  <c r="AR15" i="6" s="1"/>
  <c r="AX224" i="9"/>
  <c r="AY224" i="9" s="1"/>
  <c r="AT225" i="9" s="1"/>
  <c r="AF542" i="9"/>
  <c r="AG541" i="9"/>
  <c r="AH541" i="9" s="1"/>
  <c r="AL541" i="9" s="1"/>
  <c r="AF21" i="9"/>
  <c r="AG20" i="9"/>
  <c r="AH20" i="9" s="1"/>
  <c r="AL20" i="9" s="1"/>
  <c r="HG179" i="8"/>
  <c r="HH179" i="8" s="1"/>
  <c r="HI179" i="8" s="1"/>
  <c r="HJ179" i="8" s="1"/>
  <c r="HK179" i="8" s="1"/>
  <c r="HL179" i="8" s="1"/>
  <c r="HM179" i="8" s="1"/>
  <c r="AF202" i="8"/>
  <c r="AG201" i="8"/>
  <c r="BJ218" i="6"/>
  <c r="BM218" i="6" s="1"/>
  <c r="BH219" i="6" s="1"/>
  <c r="BD219" i="6" s="1"/>
  <c r="BB219" i="6"/>
  <c r="AW219" i="6" s="1"/>
  <c r="AX219" i="6" s="1"/>
  <c r="AY219" i="6" s="1"/>
  <c r="AT220" i="6" s="1"/>
  <c r="BA531" i="6"/>
  <c r="BJ530" i="6"/>
  <c r="BM530" i="6" s="1"/>
  <c r="BH531" i="6" s="1"/>
  <c r="BD531" i="6" s="1"/>
  <c r="AG233" i="9"/>
  <c r="AH233" i="9" s="1"/>
  <c r="AL233" i="9" s="1"/>
  <c r="AF234" i="9"/>
  <c r="P196" i="8" l="1"/>
  <c r="AB196" i="8" s="1"/>
  <c r="AH196" i="8" s="1"/>
  <c r="AL196" i="8" s="1"/>
  <c r="O197" i="8"/>
  <c r="W194" i="8"/>
  <c r="AD193" i="8"/>
  <c r="B19" i="8"/>
  <c r="N19" i="8" s="1"/>
  <c r="AY530" i="9"/>
  <c r="AT531" i="9" s="1"/>
  <c r="AP531" i="9" s="1"/>
  <c r="AJ531" i="9" s="1"/>
  <c r="AI531" i="9" s="1"/>
  <c r="BE531" i="9"/>
  <c r="BB532" i="9" s="1"/>
  <c r="BJ9" i="9"/>
  <c r="BM9" i="9" s="1"/>
  <c r="BH10" i="9" s="1"/>
  <c r="BD10" i="9" s="1"/>
  <c r="AQ531" i="9"/>
  <c r="AN532" i="9" s="1"/>
  <c r="AV531" i="9"/>
  <c r="AF545" i="6"/>
  <c r="AG544" i="6"/>
  <c r="AH544" i="6" s="1"/>
  <c r="AL544" i="6" s="1"/>
  <c r="AW531" i="9"/>
  <c r="AG228" i="6"/>
  <c r="AH228" i="6" s="1"/>
  <c r="AL228" i="6" s="1"/>
  <c r="AF229" i="6"/>
  <c r="AV10" i="9"/>
  <c r="AN11" i="9"/>
  <c r="BK186" i="8"/>
  <c r="BM186" i="8" s="1"/>
  <c r="N198" i="8"/>
  <c r="M199" i="8"/>
  <c r="AX187" i="8"/>
  <c r="AY187" i="8" s="1"/>
  <c r="AK16" i="6"/>
  <c r="AM15" i="6"/>
  <c r="AR16" i="6" s="1"/>
  <c r="BF9" i="6"/>
  <c r="BA10" i="6" s="1"/>
  <c r="BB10" i="6"/>
  <c r="AP10" i="6"/>
  <c r="AJ10" i="6" s="1"/>
  <c r="AI10" i="6" s="1"/>
  <c r="AQ10" i="6"/>
  <c r="AW531" i="6"/>
  <c r="AX531" i="6" s="1"/>
  <c r="BC531" i="6"/>
  <c r="AG202" i="8"/>
  <c r="AF203" i="8"/>
  <c r="AG21" i="9"/>
  <c r="AH21" i="9" s="1"/>
  <c r="AL21" i="9" s="1"/>
  <c r="AF22" i="9"/>
  <c r="AG542" i="9"/>
  <c r="AH542" i="9" s="1"/>
  <c r="AL542" i="9" s="1"/>
  <c r="AF543" i="9"/>
  <c r="AG234" i="9"/>
  <c r="AH234" i="9" s="1"/>
  <c r="AL234" i="9" s="1"/>
  <c r="AF235" i="9"/>
  <c r="AU220" i="6"/>
  <c r="BC219" i="6"/>
  <c r="HN179" i="8"/>
  <c r="HO179" i="8" s="1"/>
  <c r="HP179" i="8" s="1"/>
  <c r="HQ179" i="8" s="1"/>
  <c r="HR179" i="8" s="1"/>
  <c r="HS179" i="8" s="1"/>
  <c r="HT179" i="8" s="1"/>
  <c r="BC224" i="9"/>
  <c r="AU225" i="9"/>
  <c r="P197" i="8" l="1"/>
  <c r="AB197" i="8" s="1"/>
  <c r="AH197" i="8" s="1"/>
  <c r="AL197" i="8" s="1"/>
  <c r="O198" i="8"/>
  <c r="W195" i="8"/>
  <c r="AD194" i="8"/>
  <c r="BF531" i="9"/>
  <c r="B20" i="8"/>
  <c r="N20" i="8" s="1"/>
  <c r="BN186" i="8"/>
  <c r="BI187" i="8" s="1"/>
  <c r="AX531" i="9"/>
  <c r="AU532" i="9" s="1"/>
  <c r="AG545" i="6"/>
  <c r="AH545" i="6" s="1"/>
  <c r="AL545" i="6" s="1"/>
  <c r="AF546" i="6"/>
  <c r="AX10" i="9"/>
  <c r="AU11" i="9" s="1"/>
  <c r="AW10" i="6"/>
  <c r="BJ9" i="6"/>
  <c r="BM9" i="6" s="1"/>
  <c r="BH10" i="6" s="1"/>
  <c r="BD10" i="6" s="1"/>
  <c r="AG229" i="6"/>
  <c r="AH229" i="6" s="1"/>
  <c r="AL229" i="6" s="1"/>
  <c r="AF230" i="6"/>
  <c r="AV188" i="8"/>
  <c r="AZ187" i="8"/>
  <c r="AU188" i="8" s="1"/>
  <c r="N199" i="8"/>
  <c r="M200" i="8"/>
  <c r="BJ187" i="8"/>
  <c r="AN11" i="6"/>
  <c r="AV10" i="6"/>
  <c r="AK17" i="6"/>
  <c r="AM16" i="6"/>
  <c r="AR17" i="6" s="1"/>
  <c r="AQ225" i="9"/>
  <c r="AP225" i="9"/>
  <c r="AJ225" i="9" s="1"/>
  <c r="AI225" i="9" s="1"/>
  <c r="AQ220" i="6"/>
  <c r="AP220" i="6"/>
  <c r="AJ220" i="6" s="1"/>
  <c r="AI220" i="6" s="1"/>
  <c r="BE224" i="9"/>
  <c r="BE219" i="6"/>
  <c r="BF219" i="6" s="1"/>
  <c r="BA220" i="6" s="1"/>
  <c r="AF236" i="9"/>
  <c r="AG235" i="9"/>
  <c r="AH235" i="9" s="1"/>
  <c r="AL235" i="9" s="1"/>
  <c r="AF204" i="8"/>
  <c r="AG203" i="8"/>
  <c r="BE531" i="6"/>
  <c r="BB532" i="6" s="1"/>
  <c r="AG543" i="9"/>
  <c r="AH543" i="9" s="1"/>
  <c r="AL543" i="9" s="1"/>
  <c r="AF544" i="9"/>
  <c r="AG22" i="9"/>
  <c r="AH22" i="9" s="1"/>
  <c r="AL22" i="9" s="1"/>
  <c r="AF23" i="9"/>
  <c r="AU532" i="6"/>
  <c r="AY531" i="6"/>
  <c r="AT532" i="6" s="1"/>
  <c r="AP532" i="6" s="1"/>
  <c r="AJ532" i="6" s="1"/>
  <c r="AI532" i="6" s="1"/>
  <c r="P198" i="8" l="1"/>
  <c r="AB198" i="8" s="1"/>
  <c r="AH198" i="8" s="1"/>
  <c r="AL198" i="8" s="1"/>
  <c r="BR186" i="8"/>
  <c r="O199" i="8"/>
  <c r="B21" i="8"/>
  <c r="N21" i="8" s="1"/>
  <c r="BA532" i="9"/>
  <c r="BC532" i="9" s="1"/>
  <c r="BJ531" i="9"/>
  <c r="BM531" i="9" s="1"/>
  <c r="BH532" i="9" s="1"/>
  <c r="BD532" i="9" s="1"/>
  <c r="W196" i="8"/>
  <c r="AD195" i="8"/>
  <c r="BE187" i="8"/>
  <c r="AY531" i="9"/>
  <c r="AT532" i="9" s="1"/>
  <c r="AP532" i="9" s="1"/>
  <c r="AJ532" i="9" s="1"/>
  <c r="AI532" i="9" s="1"/>
  <c r="AF547" i="6"/>
  <c r="AG546" i="6"/>
  <c r="AH546" i="6" s="1"/>
  <c r="AL546" i="6" s="1"/>
  <c r="AW532" i="9"/>
  <c r="AX10" i="6"/>
  <c r="AU11" i="6" s="1"/>
  <c r="AG230" i="6"/>
  <c r="AH230" i="6" s="1"/>
  <c r="AL230" i="6" s="1"/>
  <c r="AF231" i="6"/>
  <c r="AY10" i="9"/>
  <c r="M201" i="8"/>
  <c r="N200" i="8"/>
  <c r="BD187" i="8"/>
  <c r="BT186" i="8"/>
  <c r="AR188" i="8"/>
  <c r="AQ188" i="8"/>
  <c r="AJ188" i="8" s="1"/>
  <c r="BF531" i="6"/>
  <c r="BA532" i="6" s="1"/>
  <c r="AK18" i="6"/>
  <c r="AM17" i="6"/>
  <c r="AR18" i="6" s="1"/>
  <c r="AQ532" i="6"/>
  <c r="AN533" i="6" s="1"/>
  <c r="AV532" i="6"/>
  <c r="BB225" i="9"/>
  <c r="AG23" i="9"/>
  <c r="AH23" i="9" s="1"/>
  <c r="AL23" i="9" s="1"/>
  <c r="AF24" i="9"/>
  <c r="AG544" i="9"/>
  <c r="AH544" i="9" s="1"/>
  <c r="AL544" i="9" s="1"/>
  <c r="AF545" i="9"/>
  <c r="AG204" i="8"/>
  <c r="AF205" i="8"/>
  <c r="AG236" i="9"/>
  <c r="AH236" i="9" s="1"/>
  <c r="AL236" i="9" s="1"/>
  <c r="AF237" i="9"/>
  <c r="BB220" i="6"/>
  <c r="AW220" i="6" s="1"/>
  <c r="BJ219" i="6"/>
  <c r="BM219" i="6" s="1"/>
  <c r="BH220" i="6" s="1"/>
  <c r="BD220" i="6" s="1"/>
  <c r="BF224" i="9"/>
  <c r="BA225" i="9" s="1"/>
  <c r="AV220" i="6"/>
  <c r="AN221" i="6"/>
  <c r="AV225" i="9"/>
  <c r="AN226" i="9"/>
  <c r="P199" i="8" l="1"/>
  <c r="AB199" i="8" s="1"/>
  <c r="AH199" i="8" s="1"/>
  <c r="AL199" i="8" s="1"/>
  <c r="AI188" i="8"/>
  <c r="AK188" i="8" s="1"/>
  <c r="AN188" i="8" s="1"/>
  <c r="AS189" i="8" s="1"/>
  <c r="AQ532" i="9"/>
  <c r="AN533" i="9" s="1"/>
  <c r="W197" i="8"/>
  <c r="AD196" i="8"/>
  <c r="B22" i="8"/>
  <c r="N22" i="8" s="1"/>
  <c r="O200" i="8"/>
  <c r="AV532" i="9"/>
  <c r="BE532" i="9"/>
  <c r="BB533" i="9" s="1"/>
  <c r="BF532" i="9"/>
  <c r="BJ531" i="6"/>
  <c r="BM531" i="6" s="1"/>
  <c r="BH532" i="6" s="1"/>
  <c r="BD532" i="6" s="1"/>
  <c r="AY10" i="6"/>
  <c r="AT11" i="6" s="1"/>
  <c r="AX532" i="9"/>
  <c r="AU533" i="9" s="1"/>
  <c r="AF548" i="6"/>
  <c r="AG547" i="6"/>
  <c r="AH547" i="6" s="1"/>
  <c r="AL547" i="6" s="1"/>
  <c r="AW532" i="6"/>
  <c r="BC532" i="6"/>
  <c r="AG231" i="6"/>
  <c r="AH231" i="6" s="1"/>
  <c r="AL231" i="6" s="1"/>
  <c r="AF232" i="6"/>
  <c r="AT11" i="9"/>
  <c r="BC10" i="9"/>
  <c r="BE10" i="9" s="1"/>
  <c r="BB11" i="9" s="1"/>
  <c r="AW188" i="8"/>
  <c r="AO189" i="8"/>
  <c r="BQ187" i="8"/>
  <c r="BF187" i="8"/>
  <c r="N201" i="8"/>
  <c r="M202" i="8"/>
  <c r="BU186" i="8"/>
  <c r="BP187" i="8" s="1"/>
  <c r="BC10" i="6"/>
  <c r="BE10" i="6" s="1"/>
  <c r="AK19" i="6"/>
  <c r="AM18" i="6"/>
  <c r="AR19" i="6" s="1"/>
  <c r="AP11" i="6"/>
  <c r="AJ11" i="6" s="1"/>
  <c r="AI11" i="6" s="1"/>
  <c r="AQ11" i="6"/>
  <c r="AX220" i="6"/>
  <c r="AG545" i="9"/>
  <c r="AH545" i="9" s="1"/>
  <c r="AL545" i="9" s="1"/>
  <c r="AF546" i="9"/>
  <c r="AG24" i="9"/>
  <c r="AH24" i="9" s="1"/>
  <c r="AL24" i="9" s="1"/>
  <c r="AF25" i="9"/>
  <c r="AW225" i="9"/>
  <c r="AX225" i="9" s="1"/>
  <c r="AG237" i="9"/>
  <c r="AH237" i="9" s="1"/>
  <c r="AL237" i="9" s="1"/>
  <c r="AF238" i="9"/>
  <c r="AF206" i="8"/>
  <c r="AG205" i="8"/>
  <c r="BJ224" i="9"/>
  <c r="BM224" i="9" s="1"/>
  <c r="BH225" i="9" s="1"/>
  <c r="BD225" i="9" s="1"/>
  <c r="AX532" i="6"/>
  <c r="AU533" i="6" s="1"/>
  <c r="BF10" i="9"/>
  <c r="BA11" i="9" s="1"/>
  <c r="P200" i="8" l="1"/>
  <c r="AB200" i="8" s="1"/>
  <c r="AH200" i="8" s="1"/>
  <c r="AL200" i="8" s="1"/>
  <c r="BE532" i="6"/>
  <c r="BB533" i="6" s="1"/>
  <c r="BJ532" i="9"/>
  <c r="BM532" i="9" s="1"/>
  <c r="BH533" i="9" s="1"/>
  <c r="BD533" i="9" s="1"/>
  <c r="BA533" i="9"/>
  <c r="W198" i="8"/>
  <c r="AD197" i="8"/>
  <c r="O201" i="8"/>
  <c r="BC533" i="9"/>
  <c r="B23" i="8"/>
  <c r="N23" i="8" s="1"/>
  <c r="AW533" i="9"/>
  <c r="AG548" i="6"/>
  <c r="AH548" i="6" s="1"/>
  <c r="AL548" i="6" s="1"/>
  <c r="AF549" i="6"/>
  <c r="AY532" i="9"/>
  <c r="AT533" i="9" s="1"/>
  <c r="AP533" i="9" s="1"/>
  <c r="AJ533" i="9" s="1"/>
  <c r="AI533" i="9" s="1"/>
  <c r="AF233" i="6"/>
  <c r="AG232" i="6"/>
  <c r="AH232" i="6" s="1"/>
  <c r="AL232" i="6" s="1"/>
  <c r="AP11" i="9"/>
  <c r="AJ11" i="9" s="1"/>
  <c r="AI11" i="9" s="1"/>
  <c r="AK11" i="9" s="1"/>
  <c r="AM11" i="9" s="1"/>
  <c r="AR12" i="9" s="1"/>
  <c r="AQ11" i="9"/>
  <c r="BC188" i="8"/>
  <c r="BY186" i="8"/>
  <c r="N202" i="8"/>
  <c r="M203" i="8"/>
  <c r="BG187" i="8"/>
  <c r="BB188" i="8" s="1"/>
  <c r="BL187" i="8"/>
  <c r="AM19" i="6"/>
  <c r="AR20" i="6" s="1"/>
  <c r="AK20" i="6"/>
  <c r="AV11" i="6"/>
  <c r="AN12" i="6"/>
  <c r="BF10" i="6"/>
  <c r="BA11" i="6" s="1"/>
  <c r="BB11" i="6"/>
  <c r="AU226" i="9"/>
  <c r="AY225" i="9"/>
  <c r="AT226" i="9" s="1"/>
  <c r="AY532" i="6"/>
  <c r="AT533" i="6" s="1"/>
  <c r="AP533" i="6" s="1"/>
  <c r="AJ533" i="6" s="1"/>
  <c r="AI533" i="6" s="1"/>
  <c r="AG206" i="8"/>
  <c r="AF207" i="8"/>
  <c r="AG25" i="9"/>
  <c r="AH25" i="9" s="1"/>
  <c r="AL25" i="9" s="1"/>
  <c r="AF26" i="9"/>
  <c r="AG546" i="9"/>
  <c r="AH546" i="9" s="1"/>
  <c r="AL546" i="9" s="1"/>
  <c r="AF547" i="9"/>
  <c r="AU221" i="6"/>
  <c r="AF239" i="9"/>
  <c r="AG238" i="9"/>
  <c r="AH238" i="9" s="1"/>
  <c r="AL238" i="9" s="1"/>
  <c r="BF532" i="6"/>
  <c r="AY220" i="6"/>
  <c r="AT221" i="6" s="1"/>
  <c r="BJ10" i="9"/>
  <c r="BM10" i="9" s="1"/>
  <c r="BH11" i="9" s="1"/>
  <c r="BD11" i="9" s="1"/>
  <c r="AW11" i="9"/>
  <c r="P201" i="8" l="1"/>
  <c r="AB201" i="8" s="1"/>
  <c r="AH201" i="8" s="1"/>
  <c r="AL201" i="8" s="1"/>
  <c r="BE533" i="9"/>
  <c r="O202" i="8"/>
  <c r="B24" i="8"/>
  <c r="N24" i="8" s="1"/>
  <c r="W199" i="8"/>
  <c r="AD198" i="8"/>
  <c r="AQ533" i="6"/>
  <c r="AN534" i="6" s="1"/>
  <c r="AQ533" i="9"/>
  <c r="AN534" i="9" s="1"/>
  <c r="AF550" i="6"/>
  <c r="AG549" i="6"/>
  <c r="AH549" i="6" s="1"/>
  <c r="AL549" i="6" s="1"/>
  <c r="AV533" i="9"/>
  <c r="AN12" i="9"/>
  <c r="AV11" i="9"/>
  <c r="AX11" i="9" s="1"/>
  <c r="BJ10" i="6"/>
  <c r="BM10" i="6" s="1"/>
  <c r="BH11" i="6" s="1"/>
  <c r="BD11" i="6" s="1"/>
  <c r="AF234" i="6"/>
  <c r="AG233" i="6"/>
  <c r="AH233" i="6" s="1"/>
  <c r="AL233" i="6" s="1"/>
  <c r="AX188" i="8"/>
  <c r="AY188" i="8" s="1"/>
  <c r="M204" i="8"/>
  <c r="N203" i="8"/>
  <c r="CA186" i="8"/>
  <c r="BK187" i="8"/>
  <c r="AV533" i="6"/>
  <c r="AW11" i="6"/>
  <c r="AX11" i="6" s="1"/>
  <c r="AM20" i="6"/>
  <c r="AR21" i="6" s="1"/>
  <c r="AK21" i="6"/>
  <c r="BA533" i="6"/>
  <c r="BJ532" i="6"/>
  <c r="BM532" i="6" s="1"/>
  <c r="BH533" i="6" s="1"/>
  <c r="BD533" i="6" s="1"/>
  <c r="BC220" i="6"/>
  <c r="AG207" i="8"/>
  <c r="AF208" i="8"/>
  <c r="BC225" i="9"/>
  <c r="BE225" i="9" s="1"/>
  <c r="AG239" i="9"/>
  <c r="AH239" i="9" s="1"/>
  <c r="AL239" i="9" s="1"/>
  <c r="AF240" i="9"/>
  <c r="AQ221" i="6"/>
  <c r="AP221" i="6"/>
  <c r="AJ221" i="6" s="1"/>
  <c r="AI221" i="6" s="1"/>
  <c r="AG547" i="9"/>
  <c r="AH547" i="9" s="1"/>
  <c r="AL547" i="9" s="1"/>
  <c r="AF548" i="9"/>
  <c r="AG26" i="9"/>
  <c r="AH26" i="9" s="1"/>
  <c r="AL26" i="9" s="1"/>
  <c r="AF27" i="9"/>
  <c r="AP226" i="9"/>
  <c r="AJ226" i="9" s="1"/>
  <c r="AI226" i="9" s="1"/>
  <c r="AQ226" i="9"/>
  <c r="P202" i="8" l="1"/>
  <c r="AB202" i="8" s="1"/>
  <c r="AH202" i="8" s="1"/>
  <c r="AL202" i="8" s="1"/>
  <c r="BB534" i="9"/>
  <c r="BF533" i="9"/>
  <c r="O203" i="8"/>
  <c r="B25" i="8"/>
  <c r="N25" i="8" s="1"/>
  <c r="AV189" i="8"/>
  <c r="W200" i="8"/>
  <c r="AD199" i="8"/>
  <c r="AU12" i="9"/>
  <c r="AP12" i="9" s="1"/>
  <c r="AJ12" i="9" s="1"/>
  <c r="AI12" i="9" s="1"/>
  <c r="AK12" i="9" s="1"/>
  <c r="AY11" i="9"/>
  <c r="AT12" i="9" s="1"/>
  <c r="CB186" i="8"/>
  <c r="BW187" i="8" s="1"/>
  <c r="AG550" i="6"/>
  <c r="AH550" i="6" s="1"/>
  <c r="AL550" i="6" s="1"/>
  <c r="AF551" i="6"/>
  <c r="AX533" i="9"/>
  <c r="AU534" i="9" s="1"/>
  <c r="AF235" i="6"/>
  <c r="AG234" i="6"/>
  <c r="AH234" i="6" s="1"/>
  <c r="AL234" i="6" s="1"/>
  <c r="AZ188" i="8"/>
  <c r="AU189" i="8" s="1"/>
  <c r="BM187" i="8"/>
  <c r="BX187" i="8"/>
  <c r="N204" i="8"/>
  <c r="M205" i="8"/>
  <c r="AM21" i="6"/>
  <c r="AY11" i="6"/>
  <c r="AT12" i="6" s="1"/>
  <c r="BC11" i="6"/>
  <c r="AU12" i="6"/>
  <c r="AN222" i="6"/>
  <c r="AV221" i="6"/>
  <c r="AF209" i="8"/>
  <c r="AG208" i="8"/>
  <c r="BE220" i="6"/>
  <c r="AV226" i="9"/>
  <c r="AN227" i="9"/>
  <c r="AG27" i="9"/>
  <c r="AH27" i="9" s="1"/>
  <c r="AL27" i="9" s="1"/>
  <c r="AF28" i="9"/>
  <c r="AG548" i="9"/>
  <c r="AH548" i="9" s="1"/>
  <c r="AL548" i="9" s="1"/>
  <c r="AF549" i="9"/>
  <c r="AG240" i="9"/>
  <c r="AH240" i="9" s="1"/>
  <c r="AL240" i="9" s="1"/>
  <c r="AF241" i="9"/>
  <c r="BF225" i="9"/>
  <c r="BA226" i="9" s="1"/>
  <c r="BB226" i="9"/>
  <c r="AW533" i="6"/>
  <c r="AX533" i="6" s="1"/>
  <c r="BC533" i="6"/>
  <c r="P203" i="8" l="1"/>
  <c r="AB203" i="8" s="1"/>
  <c r="AH203" i="8" s="1"/>
  <c r="AL203" i="8" s="1"/>
  <c r="AQ189" i="8"/>
  <c r="AJ189" i="8" s="1"/>
  <c r="AW534" i="9"/>
  <c r="BJ533" i="9"/>
  <c r="BM533" i="9" s="1"/>
  <c r="BH534" i="9" s="1"/>
  <c r="BD534" i="9" s="1"/>
  <c r="BA534" i="9"/>
  <c r="BC534" i="9" s="1"/>
  <c r="BE534" i="9" s="1"/>
  <c r="BB535" i="9" s="1"/>
  <c r="O204" i="8"/>
  <c r="BC11" i="9"/>
  <c r="AQ12" i="9"/>
  <c r="W201" i="8"/>
  <c r="AD200" i="8"/>
  <c r="B26" i="8"/>
  <c r="N26" i="8" s="1"/>
  <c r="BS187" i="8"/>
  <c r="CF186" i="8"/>
  <c r="CH186" i="8" s="1"/>
  <c r="AY533" i="9"/>
  <c r="AT534" i="9" s="1"/>
  <c r="AP534" i="9" s="1"/>
  <c r="AJ534" i="9" s="1"/>
  <c r="AI534" i="9" s="1"/>
  <c r="AW226" i="9"/>
  <c r="AX226" i="9" s="1"/>
  <c r="AY226" i="9" s="1"/>
  <c r="AT227" i="9" s="1"/>
  <c r="AG551" i="6"/>
  <c r="AH551" i="6" s="1"/>
  <c r="AL551" i="6" s="1"/>
  <c r="AF552" i="6"/>
  <c r="BJ225" i="9"/>
  <c r="BM225" i="9" s="1"/>
  <c r="BH226" i="9" s="1"/>
  <c r="BD226" i="9" s="1"/>
  <c r="AG235" i="6"/>
  <c r="AH235" i="6" s="1"/>
  <c r="AL235" i="6" s="1"/>
  <c r="AF236" i="6"/>
  <c r="BD188" i="8"/>
  <c r="AR189" i="8"/>
  <c r="BJ188" i="8"/>
  <c r="M206" i="8"/>
  <c r="N205" i="8"/>
  <c r="BN187" i="8"/>
  <c r="BI188" i="8" s="1"/>
  <c r="AP12" i="6"/>
  <c r="AJ12" i="6" s="1"/>
  <c r="AI12" i="6" s="1"/>
  <c r="AQ12" i="6"/>
  <c r="BE11" i="6"/>
  <c r="BF11" i="6" s="1"/>
  <c r="BA12" i="6" s="1"/>
  <c r="AU534" i="6"/>
  <c r="AY533" i="6"/>
  <c r="AT534" i="6" s="1"/>
  <c r="AP534" i="6" s="1"/>
  <c r="AJ534" i="6" s="1"/>
  <c r="AI534" i="6" s="1"/>
  <c r="AG241" i="9"/>
  <c r="AH241" i="9" s="1"/>
  <c r="AL241" i="9" s="1"/>
  <c r="AF242" i="9"/>
  <c r="AG549" i="9"/>
  <c r="AH549" i="9" s="1"/>
  <c r="AL549" i="9" s="1"/>
  <c r="AF550" i="9"/>
  <c r="AG28" i="9"/>
  <c r="AH28" i="9" s="1"/>
  <c r="AL28" i="9" s="1"/>
  <c r="AF29" i="9"/>
  <c r="BB221" i="6"/>
  <c r="BE533" i="6"/>
  <c r="BB534" i="6" s="1"/>
  <c r="AU227" i="9"/>
  <c r="BF220" i="6"/>
  <c r="BA221" i="6" s="1"/>
  <c r="AG209" i="8"/>
  <c r="AF210" i="8"/>
  <c r="BE11" i="9"/>
  <c r="BF11" i="9" s="1"/>
  <c r="BA12" i="9" s="1"/>
  <c r="AV12" i="9"/>
  <c r="AN13" i="9"/>
  <c r="AM12" i="9"/>
  <c r="AR13" i="9" s="1"/>
  <c r="P204" i="8" l="1"/>
  <c r="AB204" i="8" s="1"/>
  <c r="AH204" i="8" s="1"/>
  <c r="AL204" i="8" s="1"/>
  <c r="AI189" i="8"/>
  <c r="AK189" i="8" s="1"/>
  <c r="AN189" i="8" s="1"/>
  <c r="AS190" i="8" s="1"/>
  <c r="AQ534" i="9"/>
  <c r="AN535" i="9" s="1"/>
  <c r="AV534" i="9"/>
  <c r="W202" i="8"/>
  <c r="AD201" i="8"/>
  <c r="O205" i="8"/>
  <c r="B27" i="8"/>
  <c r="N27" i="8" s="1"/>
  <c r="AW189" i="8"/>
  <c r="BF533" i="6"/>
  <c r="CI186" i="8"/>
  <c r="CD187" i="8" s="1"/>
  <c r="AO190" i="8"/>
  <c r="AG552" i="6"/>
  <c r="AH552" i="6" s="1"/>
  <c r="AL552" i="6" s="1"/>
  <c r="AF553" i="6"/>
  <c r="AG236" i="6"/>
  <c r="AH236" i="6" s="1"/>
  <c r="AL236" i="6" s="1"/>
  <c r="AF237" i="6"/>
  <c r="BF534" i="9"/>
  <c r="BA535" i="9" s="1"/>
  <c r="BR187" i="8"/>
  <c r="BT187" i="8" s="1"/>
  <c r="CE187" i="8"/>
  <c r="M207" i="8"/>
  <c r="N206" i="8"/>
  <c r="BE188" i="8"/>
  <c r="BF188" i="8" s="1"/>
  <c r="AV12" i="6"/>
  <c r="AN13" i="6"/>
  <c r="BB12" i="6"/>
  <c r="AW12" i="6" s="1"/>
  <c r="BJ11" i="6"/>
  <c r="BM11" i="6" s="1"/>
  <c r="BH12" i="6" s="1"/>
  <c r="BD12" i="6" s="1"/>
  <c r="AG210" i="8"/>
  <c r="AF211" i="8"/>
  <c r="BC226" i="9"/>
  <c r="BA534" i="6"/>
  <c r="BC534" i="6" s="1"/>
  <c r="BJ533" i="6"/>
  <c r="BM533" i="6" s="1"/>
  <c r="BH534" i="6" s="1"/>
  <c r="BD534" i="6" s="1"/>
  <c r="BJ534" i="9"/>
  <c r="BM534" i="9" s="1"/>
  <c r="BH535" i="9" s="1"/>
  <c r="BD535" i="9" s="1"/>
  <c r="AW221" i="6"/>
  <c r="AX221" i="6" s="1"/>
  <c r="AQ227" i="9"/>
  <c r="AP227" i="9"/>
  <c r="AJ227" i="9" s="1"/>
  <c r="AI227" i="9" s="1"/>
  <c r="BJ220" i="6"/>
  <c r="BM220" i="6" s="1"/>
  <c r="BH221" i="6" s="1"/>
  <c r="BD221" i="6" s="1"/>
  <c r="AG29" i="9"/>
  <c r="AH29" i="9" s="1"/>
  <c r="AL29" i="9" s="1"/>
  <c r="AF30" i="9"/>
  <c r="AG550" i="9"/>
  <c r="AH550" i="9" s="1"/>
  <c r="AL550" i="9" s="1"/>
  <c r="AF551" i="9"/>
  <c r="AF243" i="9"/>
  <c r="AG242" i="9"/>
  <c r="AH242" i="9" s="1"/>
  <c r="AL242" i="9" s="1"/>
  <c r="AV534" i="6"/>
  <c r="AQ534" i="6"/>
  <c r="AN535" i="6" s="1"/>
  <c r="AW534" i="6"/>
  <c r="BB12" i="9"/>
  <c r="AW12" i="9" s="1"/>
  <c r="AX12" i="9" s="1"/>
  <c r="BJ11" i="9"/>
  <c r="BM11" i="9" s="1"/>
  <c r="BH12" i="9" s="1"/>
  <c r="BD12" i="9" s="1"/>
  <c r="P205" i="8" l="1"/>
  <c r="AB205" i="8" s="1"/>
  <c r="AH205" i="8" s="1"/>
  <c r="AL205" i="8" s="1"/>
  <c r="BC535" i="9"/>
  <c r="AX534" i="9"/>
  <c r="AU535" i="9" s="1"/>
  <c r="B28" i="8"/>
  <c r="N28" i="8" s="1"/>
  <c r="O206" i="8"/>
  <c r="W203" i="8"/>
  <c r="AD202" i="8"/>
  <c r="BZ187" i="8"/>
  <c r="CM186" i="8"/>
  <c r="CO186" i="8" s="1"/>
  <c r="AX12" i="6"/>
  <c r="AU13" i="6" s="1"/>
  <c r="BU187" i="8"/>
  <c r="BP188" i="8" s="1"/>
  <c r="AF554" i="6"/>
  <c r="AG553" i="6"/>
  <c r="AH553" i="6" s="1"/>
  <c r="AL553" i="6" s="1"/>
  <c r="AG237" i="6"/>
  <c r="AH237" i="6" s="1"/>
  <c r="AL237" i="6" s="1"/>
  <c r="AF238" i="6"/>
  <c r="BC189" i="8"/>
  <c r="BG188" i="8"/>
  <c r="BB189" i="8" s="1"/>
  <c r="N207" i="8"/>
  <c r="M208" i="8"/>
  <c r="BQ188" i="8"/>
  <c r="AY12" i="6"/>
  <c r="AX534" i="6"/>
  <c r="AU535" i="6" s="1"/>
  <c r="AG243" i="9"/>
  <c r="AH243" i="9" s="1"/>
  <c r="AL243" i="9" s="1"/>
  <c r="AF244" i="9"/>
  <c r="BE534" i="6"/>
  <c r="BB535" i="6" s="1"/>
  <c r="AV227" i="9"/>
  <c r="AN228" i="9"/>
  <c r="AU222" i="6"/>
  <c r="AY221" i="6"/>
  <c r="AT222" i="6" s="1"/>
  <c r="AF212" i="8"/>
  <c r="AG211" i="8"/>
  <c r="AG551" i="9"/>
  <c r="AH551" i="9" s="1"/>
  <c r="AL551" i="9" s="1"/>
  <c r="AF552" i="9"/>
  <c r="AF31" i="9"/>
  <c r="AG30" i="9"/>
  <c r="AH30" i="9" s="1"/>
  <c r="AL30" i="9" s="1"/>
  <c r="BE535" i="9"/>
  <c r="BB536" i="9" s="1"/>
  <c r="BE226" i="9"/>
  <c r="BF226" i="9" s="1"/>
  <c r="BA227" i="9" s="1"/>
  <c r="AU13" i="9"/>
  <c r="AY12" i="9"/>
  <c r="AT13" i="9" s="1"/>
  <c r="P206" i="8" l="1"/>
  <c r="AB206" i="8" s="1"/>
  <c r="AH206" i="8" s="1"/>
  <c r="AL206" i="8" s="1"/>
  <c r="AY534" i="9"/>
  <c r="AT535" i="9" s="1"/>
  <c r="AP535" i="9" s="1"/>
  <c r="AJ535" i="9" s="1"/>
  <c r="AI535" i="9" s="1"/>
  <c r="AW535" i="9"/>
  <c r="O207" i="8"/>
  <c r="B29" i="8"/>
  <c r="N29" i="8" s="1"/>
  <c r="W204" i="8"/>
  <c r="AD203" i="8"/>
  <c r="BY187" i="8"/>
  <c r="CA187" i="8" s="1"/>
  <c r="BL188" i="8"/>
  <c r="AG554" i="6"/>
  <c r="AH554" i="6" s="1"/>
  <c r="AL554" i="6" s="1"/>
  <c r="AF555" i="6"/>
  <c r="AG238" i="6"/>
  <c r="AH238" i="6" s="1"/>
  <c r="AL238" i="6" s="1"/>
  <c r="AF239" i="6"/>
  <c r="M209" i="8"/>
  <c r="N208" i="8"/>
  <c r="AX189" i="8"/>
  <c r="AY189" i="8" s="1"/>
  <c r="CL187" i="8"/>
  <c r="BK188" i="8"/>
  <c r="CP186" i="8"/>
  <c r="CK187" i="8" s="1"/>
  <c r="AT13" i="6"/>
  <c r="BC12" i="6"/>
  <c r="BE12" i="6" s="1"/>
  <c r="BB13" i="6" s="1"/>
  <c r="AF553" i="9"/>
  <c r="AG552" i="9"/>
  <c r="AH552" i="9" s="1"/>
  <c r="AL552" i="9" s="1"/>
  <c r="AG212" i="8"/>
  <c r="AF213" i="8"/>
  <c r="AQ222" i="6"/>
  <c r="AP222" i="6"/>
  <c r="AJ222" i="6" s="1"/>
  <c r="AI222" i="6" s="1"/>
  <c r="BF534" i="6"/>
  <c r="AG244" i="9"/>
  <c r="AH244" i="9" s="1"/>
  <c r="AL244" i="9" s="1"/>
  <c r="AF245" i="9"/>
  <c r="BB227" i="9"/>
  <c r="AW227" i="9" s="1"/>
  <c r="AX227" i="9" s="1"/>
  <c r="AY227" i="9" s="1"/>
  <c r="AT228" i="9" s="1"/>
  <c r="BJ226" i="9"/>
  <c r="BM226" i="9" s="1"/>
  <c r="BH227" i="9" s="1"/>
  <c r="BD227" i="9" s="1"/>
  <c r="BF535" i="9"/>
  <c r="AG31" i="9"/>
  <c r="AH31" i="9" s="1"/>
  <c r="AL31" i="9" s="1"/>
  <c r="AF32" i="9"/>
  <c r="BC221" i="6"/>
  <c r="AY534" i="6"/>
  <c r="AT535" i="6" s="1"/>
  <c r="AP535" i="6" s="1"/>
  <c r="AJ535" i="6" s="1"/>
  <c r="AI535" i="6" s="1"/>
  <c r="AP13" i="9"/>
  <c r="AJ13" i="9" s="1"/>
  <c r="AI13" i="9" s="1"/>
  <c r="AK13" i="9" s="1"/>
  <c r="AQ13" i="9"/>
  <c r="BC12" i="9"/>
  <c r="P207" i="8" l="1"/>
  <c r="AB207" i="8" s="1"/>
  <c r="AH207" i="8" s="1"/>
  <c r="AL207" i="8" s="1"/>
  <c r="AQ535" i="9"/>
  <c r="AN536" i="9" s="1"/>
  <c r="AV535" i="9"/>
  <c r="O208" i="8"/>
  <c r="W205" i="8"/>
  <c r="AD204" i="8"/>
  <c r="B30" i="8"/>
  <c r="N30" i="8" s="1"/>
  <c r="BM188" i="8"/>
  <c r="CB187" i="8"/>
  <c r="BW188" i="8" s="1"/>
  <c r="AF556" i="6"/>
  <c r="AG555" i="6"/>
  <c r="AH555" i="6" s="1"/>
  <c r="AL555" i="6" s="1"/>
  <c r="BF12" i="6"/>
  <c r="BA13" i="6" s="1"/>
  <c r="AW13" i="6" s="1"/>
  <c r="AG239" i="6"/>
  <c r="AH239" i="6" s="1"/>
  <c r="AL239" i="6" s="1"/>
  <c r="AF240" i="6"/>
  <c r="CG187" i="8"/>
  <c r="CT186" i="8"/>
  <c r="AV190" i="8"/>
  <c r="AZ189" i="8"/>
  <c r="AU190" i="8" s="1"/>
  <c r="M210" i="8"/>
  <c r="N209" i="8"/>
  <c r="BX188" i="8"/>
  <c r="AV535" i="6"/>
  <c r="AP13" i="6"/>
  <c r="AJ13" i="6" s="1"/>
  <c r="AI13" i="6" s="1"/>
  <c r="AQ13" i="6"/>
  <c r="AQ535" i="6"/>
  <c r="AN536" i="6" s="1"/>
  <c r="AF33" i="9"/>
  <c r="AG32" i="9"/>
  <c r="AH32" i="9" s="1"/>
  <c r="AL32" i="9" s="1"/>
  <c r="BA536" i="9"/>
  <c r="BJ535" i="9"/>
  <c r="BM535" i="9" s="1"/>
  <c r="BH536" i="9" s="1"/>
  <c r="BD536" i="9" s="1"/>
  <c r="AU228" i="9"/>
  <c r="BC227" i="9"/>
  <c r="AG245" i="9"/>
  <c r="AH245" i="9" s="1"/>
  <c r="AL245" i="9" s="1"/>
  <c r="AF246" i="9"/>
  <c r="BA535" i="6"/>
  <c r="BJ534" i="6"/>
  <c r="BM534" i="6" s="1"/>
  <c r="BH535" i="6" s="1"/>
  <c r="BD535" i="6" s="1"/>
  <c r="AN223" i="6"/>
  <c r="AV222" i="6"/>
  <c r="AG553" i="9"/>
  <c r="AH553" i="9" s="1"/>
  <c r="AL553" i="9" s="1"/>
  <c r="AF554" i="9"/>
  <c r="BE221" i="6"/>
  <c r="BF221" i="6" s="1"/>
  <c r="BA222" i="6" s="1"/>
  <c r="AG213" i="8"/>
  <c r="AF214" i="8"/>
  <c r="BE12" i="9"/>
  <c r="BF12" i="9" s="1"/>
  <c r="BA13" i="9" s="1"/>
  <c r="AV13" i="9"/>
  <c r="AN14" i="9"/>
  <c r="AM13" i="9"/>
  <c r="AR14" i="9" s="1"/>
  <c r="P208" i="8" l="1"/>
  <c r="AB208" i="8" s="1"/>
  <c r="AH208" i="8" s="1"/>
  <c r="AL208" i="8" s="1"/>
  <c r="AX535" i="9"/>
  <c r="AU536" i="9" s="1"/>
  <c r="AY535" i="9"/>
  <c r="AT536" i="9" s="1"/>
  <c r="AP536" i="9" s="1"/>
  <c r="AJ536" i="9" s="1"/>
  <c r="AI536" i="9" s="1"/>
  <c r="O209" i="8"/>
  <c r="BJ189" i="8"/>
  <c r="B31" i="8"/>
  <c r="N31" i="8" s="1"/>
  <c r="W206" i="8"/>
  <c r="AD205" i="8"/>
  <c r="BJ12" i="6"/>
  <c r="BM12" i="6" s="1"/>
  <c r="BH13" i="6" s="1"/>
  <c r="BD13" i="6" s="1"/>
  <c r="BN188" i="8"/>
  <c r="BI189" i="8" s="1"/>
  <c r="BS188" i="8"/>
  <c r="CF187" i="8"/>
  <c r="CH187" i="8" s="1"/>
  <c r="AF557" i="6"/>
  <c r="AG556" i="6"/>
  <c r="AH556" i="6" s="1"/>
  <c r="AL556" i="6" s="1"/>
  <c r="AG240" i="6"/>
  <c r="AH240" i="6" s="1"/>
  <c r="AL240" i="6" s="1"/>
  <c r="AF241" i="6"/>
  <c r="BD189" i="8"/>
  <c r="N210" i="8"/>
  <c r="M211" i="8"/>
  <c r="CV186" i="8"/>
  <c r="AQ190" i="8"/>
  <c r="AJ190" i="8" s="1"/>
  <c r="AR190" i="8"/>
  <c r="AN14" i="6"/>
  <c r="AV13" i="6"/>
  <c r="AX13" i="6" s="1"/>
  <c r="AW535" i="6"/>
  <c r="AX535" i="6" s="1"/>
  <c r="BC535" i="6"/>
  <c r="BE535" i="6" s="1"/>
  <c r="AP228" i="9"/>
  <c r="AJ228" i="9" s="1"/>
  <c r="AI228" i="9" s="1"/>
  <c r="AQ228" i="9"/>
  <c r="AG214" i="8"/>
  <c r="AF215" i="8"/>
  <c r="BB222" i="6"/>
  <c r="AW222" i="6" s="1"/>
  <c r="AX222" i="6" s="1"/>
  <c r="AY222" i="6" s="1"/>
  <c r="AT223" i="6" s="1"/>
  <c r="BJ221" i="6"/>
  <c r="BM221" i="6" s="1"/>
  <c r="BH222" i="6" s="1"/>
  <c r="BD222" i="6" s="1"/>
  <c r="AG554" i="9"/>
  <c r="AH554" i="9" s="1"/>
  <c r="AL554" i="9" s="1"/>
  <c r="AF555" i="9"/>
  <c r="AG246" i="9"/>
  <c r="AH246" i="9" s="1"/>
  <c r="AL246" i="9" s="1"/>
  <c r="AF247" i="9"/>
  <c r="BE227" i="9"/>
  <c r="BF227" i="9" s="1"/>
  <c r="BA228" i="9" s="1"/>
  <c r="BC536" i="9"/>
  <c r="AW536" i="9"/>
  <c r="AG33" i="9"/>
  <c r="AH33" i="9" s="1"/>
  <c r="AL33" i="9" s="1"/>
  <c r="AF34" i="9"/>
  <c r="BB13" i="9"/>
  <c r="AW13" i="9" s="1"/>
  <c r="AX13" i="9" s="1"/>
  <c r="BJ12" i="9"/>
  <c r="BM12" i="9" s="1"/>
  <c r="BH13" i="9" s="1"/>
  <c r="BD13" i="9" s="1"/>
  <c r="P209" i="8" l="1"/>
  <c r="AB209" i="8" s="1"/>
  <c r="AH209" i="8" s="1"/>
  <c r="AL209" i="8" s="1"/>
  <c r="AI190" i="8"/>
  <c r="AK190" i="8" s="1"/>
  <c r="AN190" i="8" s="1"/>
  <c r="AS191" i="8" s="1"/>
  <c r="BE189" i="8"/>
  <c r="BF189" i="8" s="1"/>
  <c r="BR188" i="8"/>
  <c r="BT188" i="8" s="1"/>
  <c r="AV536" i="9"/>
  <c r="AX536" i="9" s="1"/>
  <c r="AQ536" i="9"/>
  <c r="AN537" i="9" s="1"/>
  <c r="O210" i="8"/>
  <c r="B32" i="8"/>
  <c r="N32" i="8" s="1"/>
  <c r="W207" i="8"/>
  <c r="AD206" i="8"/>
  <c r="CI187" i="8"/>
  <c r="CD188" i="8" s="1"/>
  <c r="CW186" i="8"/>
  <c r="CR187" i="8" s="1"/>
  <c r="AG557" i="6"/>
  <c r="AH557" i="6" s="1"/>
  <c r="AL557" i="6" s="1"/>
  <c r="AF558" i="6"/>
  <c r="AF242" i="6"/>
  <c r="AG241" i="6"/>
  <c r="AH241" i="6" s="1"/>
  <c r="AL241" i="6" s="1"/>
  <c r="AO191" i="8"/>
  <c r="AW190" i="8"/>
  <c r="CE188" i="8"/>
  <c r="CS187" i="8"/>
  <c r="N211" i="8"/>
  <c r="M212" i="8"/>
  <c r="AY13" i="6"/>
  <c r="AT14" i="6" s="1"/>
  <c r="AQ14" i="6" s="1"/>
  <c r="AU14" i="6"/>
  <c r="BE536" i="9"/>
  <c r="BB537" i="9" s="1"/>
  <c r="AG34" i="9"/>
  <c r="AH34" i="9" s="1"/>
  <c r="AL34" i="9" s="1"/>
  <c r="AF35" i="9"/>
  <c r="BJ227" i="9"/>
  <c r="BM227" i="9" s="1"/>
  <c r="BH228" i="9" s="1"/>
  <c r="BD228" i="9" s="1"/>
  <c r="BB228" i="9"/>
  <c r="AW228" i="9" s="1"/>
  <c r="AF248" i="9"/>
  <c r="AG247" i="9"/>
  <c r="AH247" i="9" s="1"/>
  <c r="AL247" i="9" s="1"/>
  <c r="AU223" i="6"/>
  <c r="BC222" i="6"/>
  <c r="AV228" i="9"/>
  <c r="AN229" i="9"/>
  <c r="BF535" i="6"/>
  <c r="BB536" i="6"/>
  <c r="AF556" i="9"/>
  <c r="AG555" i="9"/>
  <c r="AH555" i="9" s="1"/>
  <c r="AL555" i="9" s="1"/>
  <c r="AF216" i="8"/>
  <c r="AG215" i="8"/>
  <c r="AU536" i="6"/>
  <c r="AY535" i="6"/>
  <c r="AT536" i="6" s="1"/>
  <c r="AP536" i="6" s="1"/>
  <c r="AJ536" i="6" s="1"/>
  <c r="AI536" i="6" s="1"/>
  <c r="AU14" i="9"/>
  <c r="AY13" i="9"/>
  <c r="AT14" i="9" s="1"/>
  <c r="P210" i="8" l="1"/>
  <c r="AB210" i="8" s="1"/>
  <c r="AH210" i="8" s="1"/>
  <c r="AL210" i="8" s="1"/>
  <c r="AU537" i="9"/>
  <c r="AY536" i="9"/>
  <c r="AT537" i="9" s="1"/>
  <c r="AP537" i="9" s="1"/>
  <c r="AJ537" i="9" s="1"/>
  <c r="AI537" i="9" s="1"/>
  <c r="B33" i="8"/>
  <c r="N33" i="8" s="1"/>
  <c r="BC13" i="6"/>
  <c r="O211" i="8"/>
  <c r="BG189" i="8"/>
  <c r="BB190" i="8" s="1"/>
  <c r="AP14" i="6"/>
  <c r="AJ14" i="6" s="1"/>
  <c r="AI14" i="6" s="1"/>
  <c r="W208" i="8"/>
  <c r="AD207" i="8"/>
  <c r="CN187" i="8"/>
  <c r="BC190" i="8"/>
  <c r="BZ188" i="8"/>
  <c r="CM187" i="8"/>
  <c r="DA186" i="8"/>
  <c r="DC186" i="8" s="1"/>
  <c r="AF559" i="6"/>
  <c r="AG558" i="6"/>
  <c r="AH558" i="6" s="1"/>
  <c r="AL558" i="6" s="1"/>
  <c r="AG242" i="6"/>
  <c r="AH242" i="6" s="1"/>
  <c r="AL242" i="6" s="1"/>
  <c r="AF243" i="6"/>
  <c r="BQ189" i="8"/>
  <c r="N212" i="8"/>
  <c r="M213" i="8"/>
  <c r="BU188" i="8"/>
  <c r="BP189" i="8" s="1"/>
  <c r="AV536" i="6"/>
  <c r="AQ536" i="6"/>
  <c r="AN537" i="6" s="1"/>
  <c r="AG216" i="8"/>
  <c r="AF217" i="8"/>
  <c r="AF557" i="9"/>
  <c r="AG556" i="9"/>
  <c r="AH556" i="9" s="1"/>
  <c r="AL556" i="9" s="1"/>
  <c r="BE222" i="6"/>
  <c r="BF222" i="6" s="1"/>
  <c r="BA223" i="6" s="1"/>
  <c r="AX228" i="9"/>
  <c r="AY228" i="9" s="1"/>
  <c r="AT229" i="9" s="1"/>
  <c r="AF36" i="9"/>
  <c r="AG35" i="9"/>
  <c r="AH35" i="9" s="1"/>
  <c r="AL35" i="9" s="1"/>
  <c r="BA536" i="6"/>
  <c r="BC536" i="6" s="1"/>
  <c r="BJ535" i="6"/>
  <c r="BM535" i="6" s="1"/>
  <c r="BH536" i="6" s="1"/>
  <c r="BD536" i="6" s="1"/>
  <c r="AP223" i="6"/>
  <c r="AJ223" i="6" s="1"/>
  <c r="AI223" i="6" s="1"/>
  <c r="AQ223" i="6"/>
  <c r="AF249" i="9"/>
  <c r="AG248" i="9"/>
  <c r="AH248" i="9" s="1"/>
  <c r="AL248" i="9" s="1"/>
  <c r="AQ537" i="9"/>
  <c r="AN538" i="9" s="1"/>
  <c r="AV537" i="9"/>
  <c r="BF536" i="9"/>
  <c r="BE13" i="6"/>
  <c r="BF13" i="6" s="1"/>
  <c r="BA14" i="6" s="1"/>
  <c r="AV14" i="6"/>
  <c r="AN15" i="6"/>
  <c r="AP14" i="9"/>
  <c r="AJ14" i="9" s="1"/>
  <c r="AI14" i="9" s="1"/>
  <c r="AK14" i="9" s="1"/>
  <c r="AQ14" i="9"/>
  <c r="BC13" i="9"/>
  <c r="P211" i="8" l="1"/>
  <c r="AB211" i="8" s="1"/>
  <c r="AH211" i="8" s="1"/>
  <c r="AL211" i="8" s="1"/>
  <c r="AX190" i="8"/>
  <c r="AY190" i="8" s="1"/>
  <c r="AV191" i="8" s="1"/>
  <c r="BK189" i="8"/>
  <c r="O212" i="8"/>
  <c r="W209" i="8"/>
  <c r="AD208" i="8"/>
  <c r="B34" i="8"/>
  <c r="N34" i="8" s="1"/>
  <c r="CO187" i="8"/>
  <c r="DD186" i="8"/>
  <c r="CY187" i="8" s="1"/>
  <c r="AG559" i="6"/>
  <c r="AH559" i="6" s="1"/>
  <c r="AL559" i="6" s="1"/>
  <c r="AF560" i="6"/>
  <c r="AG243" i="6"/>
  <c r="AH243" i="6" s="1"/>
  <c r="AL243" i="6" s="1"/>
  <c r="AF244" i="6"/>
  <c r="N213" i="8"/>
  <c r="M214" i="8"/>
  <c r="BL189" i="8"/>
  <c r="CZ187" i="8"/>
  <c r="BY188" i="8"/>
  <c r="BA537" i="9"/>
  <c r="BJ536" i="9"/>
  <c r="BM536" i="9" s="1"/>
  <c r="BH537" i="9" s="1"/>
  <c r="BD537" i="9" s="1"/>
  <c r="AN224" i="6"/>
  <c r="AV223" i="6"/>
  <c r="BE536" i="6"/>
  <c r="BB537" i="6" s="1"/>
  <c r="AU229" i="9"/>
  <c r="BC228" i="9"/>
  <c r="AG217" i="8"/>
  <c r="AF218" i="8"/>
  <c r="AG249" i="9"/>
  <c r="AH249" i="9" s="1"/>
  <c r="AL249" i="9" s="1"/>
  <c r="AF250" i="9"/>
  <c r="AG36" i="9"/>
  <c r="AH36" i="9" s="1"/>
  <c r="AL36" i="9" s="1"/>
  <c r="AF37" i="9"/>
  <c r="BJ222" i="6"/>
  <c r="BM222" i="6" s="1"/>
  <c r="BH223" i="6" s="1"/>
  <c r="BD223" i="6" s="1"/>
  <c r="BB223" i="6"/>
  <c r="AW223" i="6" s="1"/>
  <c r="AG557" i="9"/>
  <c r="AH557" i="9" s="1"/>
  <c r="AL557" i="9" s="1"/>
  <c r="AF558" i="9"/>
  <c r="AW536" i="6"/>
  <c r="AX536" i="6" s="1"/>
  <c r="AU537" i="6" s="1"/>
  <c r="BE13" i="9"/>
  <c r="BF13" i="9" s="1"/>
  <c r="BA14" i="9" s="1"/>
  <c r="AN15" i="9"/>
  <c r="AV14" i="9"/>
  <c r="AM14" i="9"/>
  <c r="AR15" i="9" s="1"/>
  <c r="BB14" i="6"/>
  <c r="AW14" i="6" s="1"/>
  <c r="AX14" i="6" s="1"/>
  <c r="BJ13" i="6"/>
  <c r="BM13" i="6" s="1"/>
  <c r="BH14" i="6" s="1"/>
  <c r="BD14" i="6" s="1"/>
  <c r="P212" i="8" l="1"/>
  <c r="AB212" i="8" s="1"/>
  <c r="AH212" i="8" s="1"/>
  <c r="AL212" i="8" s="1"/>
  <c r="AZ190" i="8"/>
  <c r="AU191" i="8" s="1"/>
  <c r="AQ191" i="8" s="1"/>
  <c r="AJ191" i="8" s="1"/>
  <c r="BM189" i="8"/>
  <c r="BJ190" i="8" s="1"/>
  <c r="CL188" i="8"/>
  <c r="O213" i="8"/>
  <c r="B35" i="8"/>
  <c r="N35" i="8" s="1"/>
  <c r="W210" i="8"/>
  <c r="AD209" i="8"/>
  <c r="CP187" i="8"/>
  <c r="CK188" i="8" s="1"/>
  <c r="CU187" i="8"/>
  <c r="BD190" i="8"/>
  <c r="DH186" i="8"/>
  <c r="DJ186" i="8" s="1"/>
  <c r="AX223" i="6"/>
  <c r="AU224" i="6" s="1"/>
  <c r="AG560" i="6"/>
  <c r="AH560" i="6" s="1"/>
  <c r="AL560" i="6" s="1"/>
  <c r="AF561" i="6"/>
  <c r="AF245" i="6"/>
  <c r="AG244" i="6"/>
  <c r="AH244" i="6" s="1"/>
  <c r="AL244" i="6" s="1"/>
  <c r="CA188" i="8"/>
  <c r="M215" i="8"/>
  <c r="N214" i="8"/>
  <c r="AG558" i="9"/>
  <c r="AH558" i="9" s="1"/>
  <c r="AL558" i="9" s="1"/>
  <c r="AF559" i="9"/>
  <c r="AF38" i="9"/>
  <c r="AG37" i="9"/>
  <c r="AH37" i="9" s="1"/>
  <c r="AL37" i="9" s="1"/>
  <c r="AG250" i="9"/>
  <c r="AH250" i="9" s="1"/>
  <c r="AL250" i="9" s="1"/>
  <c r="AF251" i="9"/>
  <c r="AF219" i="8"/>
  <c r="AG218" i="8"/>
  <c r="BE228" i="9"/>
  <c r="BF228" i="9" s="1"/>
  <c r="BA229" i="9" s="1"/>
  <c r="BC537" i="9"/>
  <c r="AW537" i="9"/>
  <c r="AX537" i="9" s="1"/>
  <c r="AY536" i="6"/>
  <c r="AT537" i="6" s="1"/>
  <c r="AP537" i="6" s="1"/>
  <c r="AJ537" i="6" s="1"/>
  <c r="AI537" i="6" s="1"/>
  <c r="AQ229" i="9"/>
  <c r="AP229" i="9"/>
  <c r="AJ229" i="9" s="1"/>
  <c r="AI229" i="9" s="1"/>
  <c r="BF536" i="6"/>
  <c r="AU15" i="6"/>
  <c r="AY14" i="6"/>
  <c r="AT15" i="6" s="1"/>
  <c r="BB14" i="9"/>
  <c r="AW14" i="9" s="1"/>
  <c r="AX14" i="9" s="1"/>
  <c r="BJ13" i="9"/>
  <c r="BM13" i="9" s="1"/>
  <c r="BH14" i="9" s="1"/>
  <c r="BD14" i="9" s="1"/>
  <c r="P213" i="8" l="1"/>
  <c r="AB213" i="8" s="1"/>
  <c r="AH213" i="8" s="1"/>
  <c r="AL213" i="8" s="1"/>
  <c r="AI191" i="8"/>
  <c r="AK191" i="8" s="1"/>
  <c r="AN191" i="8" s="1"/>
  <c r="AS192" i="8" s="1"/>
  <c r="AR191" i="8"/>
  <c r="AO192" i="8" s="1"/>
  <c r="BN189" i="8"/>
  <c r="BI190" i="8" s="1"/>
  <c r="BE190" i="8" s="1"/>
  <c r="BF190" i="8" s="1"/>
  <c r="CG188" i="8"/>
  <c r="CT187" i="8"/>
  <c r="CV187" i="8" s="1"/>
  <c r="AY223" i="6"/>
  <c r="AT224" i="6" s="1"/>
  <c r="AP224" i="6" s="1"/>
  <c r="AJ224" i="6" s="1"/>
  <c r="AI224" i="6" s="1"/>
  <c r="W211" i="8"/>
  <c r="AD210" i="8"/>
  <c r="B36" i="8"/>
  <c r="N36" i="8" s="1"/>
  <c r="O214" i="8"/>
  <c r="DK186" i="8"/>
  <c r="DF187" i="8" s="1"/>
  <c r="CB188" i="8"/>
  <c r="BW189" i="8" s="1"/>
  <c r="AG561" i="6"/>
  <c r="AH561" i="6" s="1"/>
  <c r="AL561" i="6" s="1"/>
  <c r="AF562" i="6"/>
  <c r="AG245" i="6"/>
  <c r="AH245" i="6" s="1"/>
  <c r="AL245" i="6" s="1"/>
  <c r="AF246" i="6"/>
  <c r="BR189" i="8"/>
  <c r="M216" i="8"/>
  <c r="N215" i="8"/>
  <c r="DG187" i="8"/>
  <c r="BX189" i="8"/>
  <c r="AQ224" i="6"/>
  <c r="BA537" i="6"/>
  <c r="BJ536" i="6"/>
  <c r="BM536" i="6" s="1"/>
  <c r="BH537" i="6" s="1"/>
  <c r="BD537" i="6" s="1"/>
  <c r="AV229" i="9"/>
  <c r="AN230" i="9"/>
  <c r="AU538" i="9"/>
  <c r="AY537" i="9"/>
  <c r="AT538" i="9" s="1"/>
  <c r="AP538" i="9" s="1"/>
  <c r="AJ538" i="9" s="1"/>
  <c r="AI538" i="9" s="1"/>
  <c r="AG219" i="8"/>
  <c r="AF220" i="8"/>
  <c r="AF252" i="9"/>
  <c r="AG251" i="9"/>
  <c r="AH251" i="9" s="1"/>
  <c r="AL251" i="9" s="1"/>
  <c r="AG559" i="9"/>
  <c r="AH559" i="9" s="1"/>
  <c r="AL559" i="9" s="1"/>
  <c r="AF560" i="9"/>
  <c r="BC223" i="6"/>
  <c r="BE537" i="9"/>
  <c r="BB538" i="9" s="1"/>
  <c r="BJ228" i="9"/>
  <c r="BM228" i="9" s="1"/>
  <c r="BH229" i="9" s="1"/>
  <c r="BD229" i="9" s="1"/>
  <c r="BB229" i="9"/>
  <c r="AW229" i="9" s="1"/>
  <c r="AQ537" i="6"/>
  <c r="AN538" i="6" s="1"/>
  <c r="AV537" i="6"/>
  <c r="AG38" i="9"/>
  <c r="AH38" i="9" s="1"/>
  <c r="AL38" i="9" s="1"/>
  <c r="AF39" i="9"/>
  <c r="AU15" i="9"/>
  <c r="AY14" i="9"/>
  <c r="AT15" i="9" s="1"/>
  <c r="AP15" i="6"/>
  <c r="AJ15" i="6" s="1"/>
  <c r="AI15" i="6" s="1"/>
  <c r="AQ15" i="6"/>
  <c r="BC14" i="6"/>
  <c r="P214" i="8" l="1"/>
  <c r="AB214" i="8" s="1"/>
  <c r="AH214" i="8" s="1"/>
  <c r="AL214" i="8" s="1"/>
  <c r="AW191" i="8"/>
  <c r="O215" i="8"/>
  <c r="B37" i="8"/>
  <c r="N37" i="8" s="1"/>
  <c r="DO186" i="8"/>
  <c r="DQ186" i="8" s="1"/>
  <c r="W212" i="8"/>
  <c r="AD211" i="8"/>
  <c r="DB187" i="8"/>
  <c r="BS189" i="8"/>
  <c r="BT189" i="8" s="1"/>
  <c r="CF188" i="8"/>
  <c r="CH188" i="8" s="1"/>
  <c r="AF563" i="6"/>
  <c r="AG562" i="6"/>
  <c r="AH562" i="6" s="1"/>
  <c r="AL562" i="6" s="1"/>
  <c r="AG246" i="6"/>
  <c r="AH246" i="6" s="1"/>
  <c r="AL246" i="6" s="1"/>
  <c r="AF247" i="6"/>
  <c r="CS188" i="8"/>
  <c r="BC191" i="8"/>
  <c r="BG190" i="8"/>
  <c r="BB191" i="8" s="1"/>
  <c r="M217" i="8"/>
  <c r="N216" i="8"/>
  <c r="CW187" i="8"/>
  <c r="CR188" i="8" s="1"/>
  <c r="BF537" i="9"/>
  <c r="BA538" i="9" s="1"/>
  <c r="AV224" i="6"/>
  <c r="AN225" i="6"/>
  <c r="AF561" i="9"/>
  <c r="AG560" i="9"/>
  <c r="AH560" i="9" s="1"/>
  <c r="AL560" i="9" s="1"/>
  <c r="AG252" i="9"/>
  <c r="AH252" i="9" s="1"/>
  <c r="AL252" i="9" s="1"/>
  <c r="AF253" i="9"/>
  <c r="AV538" i="9"/>
  <c r="AQ538" i="9"/>
  <c r="AN539" i="9" s="1"/>
  <c r="BC537" i="6"/>
  <c r="AW537" i="6"/>
  <c r="AX537" i="6" s="1"/>
  <c r="AU538" i="6" s="1"/>
  <c r="AG39" i="9"/>
  <c r="AH39" i="9" s="1"/>
  <c r="AL39" i="9" s="1"/>
  <c r="AF40" i="9"/>
  <c r="AX229" i="9"/>
  <c r="BE223" i="6"/>
  <c r="AG220" i="8"/>
  <c r="AF221" i="8"/>
  <c r="BE14" i="6"/>
  <c r="BF14" i="6" s="1"/>
  <c r="BA15" i="6" s="1"/>
  <c r="AV15" i="6"/>
  <c r="AN16" i="6"/>
  <c r="AP15" i="9"/>
  <c r="AJ15" i="9" s="1"/>
  <c r="AI15" i="9" s="1"/>
  <c r="AK15" i="9" s="1"/>
  <c r="AQ15" i="9"/>
  <c r="BC14" i="9"/>
  <c r="P215" i="8" l="1"/>
  <c r="AB215" i="8" s="1"/>
  <c r="AH215" i="8" s="1"/>
  <c r="AL215" i="8" s="1"/>
  <c r="W213" i="8"/>
  <c r="AD212" i="8"/>
  <c r="O216" i="8"/>
  <c r="BQ190" i="8"/>
  <c r="B38" i="8"/>
  <c r="N38" i="8" s="1"/>
  <c r="CI188" i="8"/>
  <c r="CD189" i="8" s="1"/>
  <c r="DR186" i="8"/>
  <c r="DM187" i="8" s="1"/>
  <c r="AY537" i="6"/>
  <c r="AT538" i="6" s="1"/>
  <c r="AP538" i="6" s="1"/>
  <c r="AJ538" i="6" s="1"/>
  <c r="AI538" i="6" s="1"/>
  <c r="AG563" i="6"/>
  <c r="AH563" i="6" s="1"/>
  <c r="AL563" i="6" s="1"/>
  <c r="AF564" i="6"/>
  <c r="BJ537" i="9"/>
  <c r="BM537" i="9" s="1"/>
  <c r="BH538" i="9" s="1"/>
  <c r="BD538" i="9" s="1"/>
  <c r="AF248" i="6"/>
  <c r="AG247" i="6"/>
  <c r="AH247" i="6" s="1"/>
  <c r="AL247" i="6" s="1"/>
  <c r="BU189" i="8"/>
  <c r="BP190" i="8" s="1"/>
  <c r="BK190" i="8"/>
  <c r="N217" i="8"/>
  <c r="M218" i="8"/>
  <c r="DA187" i="8"/>
  <c r="AX191" i="8"/>
  <c r="AY191" i="8" s="1"/>
  <c r="DN187" i="8"/>
  <c r="CE189" i="8"/>
  <c r="CN188" i="8"/>
  <c r="BC538" i="9"/>
  <c r="BE538" i="9" s="1"/>
  <c r="AW538" i="9"/>
  <c r="AX538" i="9" s="1"/>
  <c r="AU539" i="9" s="1"/>
  <c r="BB224" i="6"/>
  <c r="AU230" i="9"/>
  <c r="BE537" i="6"/>
  <c r="BB538" i="6" s="1"/>
  <c r="AG561" i="9"/>
  <c r="AH561" i="9" s="1"/>
  <c r="AL561" i="9" s="1"/>
  <c r="AF562" i="9"/>
  <c r="AF222" i="8"/>
  <c r="AG221" i="8"/>
  <c r="BF223" i="6"/>
  <c r="BA224" i="6" s="1"/>
  <c r="AV538" i="6"/>
  <c r="AQ538" i="6"/>
  <c r="AN539" i="6" s="1"/>
  <c r="AG40" i="9"/>
  <c r="AH40" i="9" s="1"/>
  <c r="AL40" i="9" s="1"/>
  <c r="AF41" i="9"/>
  <c r="AY229" i="9"/>
  <c r="AT230" i="9" s="1"/>
  <c r="AG253" i="9"/>
  <c r="AH253" i="9" s="1"/>
  <c r="AL253" i="9" s="1"/>
  <c r="AF254" i="9"/>
  <c r="AG254" i="9" s="1"/>
  <c r="AH254" i="9" s="1"/>
  <c r="AL254" i="9" s="1"/>
  <c r="BE14" i="9"/>
  <c r="BF14" i="9" s="1"/>
  <c r="BA15" i="9" s="1"/>
  <c r="AV15" i="9"/>
  <c r="AN16" i="9"/>
  <c r="AM15" i="9"/>
  <c r="AR16" i="9" s="1"/>
  <c r="BB15" i="6"/>
  <c r="AW15" i="6" s="1"/>
  <c r="AX15" i="6" s="1"/>
  <c r="BJ14" i="6"/>
  <c r="BM14" i="6" s="1"/>
  <c r="BH15" i="6" s="1"/>
  <c r="BD15" i="6" s="1"/>
  <c r="P216" i="8" l="1"/>
  <c r="AB216" i="8" s="1"/>
  <c r="AH216" i="8" s="1"/>
  <c r="AL216" i="8" s="1"/>
  <c r="BL190" i="8"/>
  <c r="BM190" i="8" s="1"/>
  <c r="BJ191" i="8" s="1"/>
  <c r="O217" i="8"/>
  <c r="B39" i="8"/>
  <c r="N39" i="8" s="1"/>
  <c r="W214" i="8"/>
  <c r="AD213" i="8"/>
  <c r="CM188" i="8"/>
  <c r="CO188" i="8" s="1"/>
  <c r="BZ189" i="8"/>
  <c r="DV186" i="8"/>
  <c r="DX186" i="8" s="1"/>
  <c r="DI187" i="8"/>
  <c r="AG564" i="6"/>
  <c r="AH564" i="6" s="1"/>
  <c r="AL564" i="6" s="1"/>
  <c r="AF565" i="6"/>
  <c r="AG248" i="6"/>
  <c r="AH248" i="6" s="1"/>
  <c r="AL248" i="6" s="1"/>
  <c r="AF249" i="6"/>
  <c r="AY538" i="9"/>
  <c r="AT539" i="9" s="1"/>
  <c r="AP539" i="9" s="1"/>
  <c r="AJ539" i="9" s="1"/>
  <c r="AI539" i="9" s="1"/>
  <c r="AW224" i="6"/>
  <c r="AX224" i="6" s="1"/>
  <c r="AY224" i="6" s="1"/>
  <c r="AT225" i="6" s="1"/>
  <c r="BY189" i="8"/>
  <c r="M219" i="8"/>
  <c r="N218" i="8"/>
  <c r="AV192" i="8"/>
  <c r="AZ191" i="8"/>
  <c r="AU192" i="8" s="1"/>
  <c r="DC187" i="8"/>
  <c r="BB539" i="9"/>
  <c r="BF538" i="9"/>
  <c r="BA539" i="9" s="1"/>
  <c r="AG41" i="9"/>
  <c r="AH41" i="9" s="1"/>
  <c r="AL41" i="9" s="1"/>
  <c r="AF42" i="9"/>
  <c r="AG562" i="9"/>
  <c r="AH562" i="9" s="1"/>
  <c r="AL562" i="9" s="1"/>
  <c r="AF563" i="9"/>
  <c r="AQ230" i="9"/>
  <c r="AP230" i="9"/>
  <c r="AJ230" i="9" s="1"/>
  <c r="AI230" i="9" s="1"/>
  <c r="BJ538" i="9"/>
  <c r="BM538" i="9" s="1"/>
  <c r="BH539" i="9" s="1"/>
  <c r="BD539" i="9" s="1"/>
  <c r="AG222" i="8"/>
  <c r="AF223" i="8"/>
  <c r="AQ539" i="9"/>
  <c r="AN540" i="9" s="1"/>
  <c r="BF537" i="6"/>
  <c r="BC229" i="9"/>
  <c r="BJ223" i="6"/>
  <c r="BM223" i="6" s="1"/>
  <c r="BH224" i="6" s="1"/>
  <c r="BD224" i="6" s="1"/>
  <c r="AU16" i="6"/>
  <c r="AY15" i="6"/>
  <c r="AT16" i="6" s="1"/>
  <c r="BB15" i="9"/>
  <c r="AW15" i="9" s="1"/>
  <c r="AX15" i="9" s="1"/>
  <c r="BJ14" i="9"/>
  <c r="BM14" i="9" s="1"/>
  <c r="BH15" i="9" s="1"/>
  <c r="BD15" i="9" s="1"/>
  <c r="P217" i="8" l="1"/>
  <c r="AB217" i="8" s="1"/>
  <c r="AH217" i="8" s="1"/>
  <c r="AL217" i="8" s="1"/>
  <c r="O218" i="8"/>
  <c r="AU225" i="6"/>
  <c r="AP225" i="6" s="1"/>
  <c r="AJ225" i="6" s="1"/>
  <c r="AI225" i="6" s="1"/>
  <c r="B40" i="8"/>
  <c r="N40" i="8" s="1"/>
  <c r="CP188" i="8"/>
  <c r="CK189" i="8" s="1"/>
  <c r="W215" i="8"/>
  <c r="AD214" i="8"/>
  <c r="CA189" i="8"/>
  <c r="DY186" i="8"/>
  <c r="DT187" i="8" s="1"/>
  <c r="AG565" i="6"/>
  <c r="AH565" i="6" s="1"/>
  <c r="AL565" i="6" s="1"/>
  <c r="AF566" i="6"/>
  <c r="BC539" i="9"/>
  <c r="BE539" i="9" s="1"/>
  <c r="BB540" i="9" s="1"/>
  <c r="AW539" i="9"/>
  <c r="AF250" i="6"/>
  <c r="AG249" i="6"/>
  <c r="AH249" i="6" s="1"/>
  <c r="AL249" i="6" s="1"/>
  <c r="AV539" i="9"/>
  <c r="BD191" i="8"/>
  <c r="BN190" i="8"/>
  <c r="BI191" i="8" s="1"/>
  <c r="BE191" i="8" s="1"/>
  <c r="CZ188" i="8"/>
  <c r="N219" i="8"/>
  <c r="M220" i="8"/>
  <c r="DD187" i="8"/>
  <c r="CY188" i="8" s="1"/>
  <c r="AR192" i="8"/>
  <c r="AQ192" i="8"/>
  <c r="AJ192" i="8" s="1"/>
  <c r="DU187" i="8"/>
  <c r="CL189" i="8"/>
  <c r="BE229" i="9"/>
  <c r="BA538" i="6"/>
  <c r="BJ537" i="6"/>
  <c r="BM537" i="6" s="1"/>
  <c r="BH538" i="6" s="1"/>
  <c r="BD538" i="6" s="1"/>
  <c r="AF224" i="8"/>
  <c r="AG223" i="8"/>
  <c r="BC224" i="6"/>
  <c r="AQ225" i="6"/>
  <c r="AV230" i="9"/>
  <c r="AN231" i="9"/>
  <c r="AG563" i="9"/>
  <c r="AH563" i="9" s="1"/>
  <c r="AL563" i="9" s="1"/>
  <c r="AF564" i="9"/>
  <c r="AG42" i="9"/>
  <c r="AH42" i="9" s="1"/>
  <c r="AL42" i="9" s="1"/>
  <c r="AF43" i="9"/>
  <c r="AU16" i="9"/>
  <c r="AY15" i="9"/>
  <c r="AT16" i="9" s="1"/>
  <c r="AP16" i="6"/>
  <c r="AJ16" i="6" s="1"/>
  <c r="AI16" i="6" s="1"/>
  <c r="AQ16" i="6"/>
  <c r="BC15" i="6"/>
  <c r="P218" i="8" l="1"/>
  <c r="AB218" i="8" s="1"/>
  <c r="AH218" i="8" s="1"/>
  <c r="AL218" i="8" s="1"/>
  <c r="AI192" i="8"/>
  <c r="AK192" i="8" s="1"/>
  <c r="AN192" i="8" s="1"/>
  <c r="AS193" i="8" s="1"/>
  <c r="CG189" i="8"/>
  <c r="B41" i="8"/>
  <c r="N41" i="8" s="1"/>
  <c r="O219" i="8"/>
  <c r="W216" i="8"/>
  <c r="AD215" i="8"/>
  <c r="CB189" i="8"/>
  <c r="BW190" i="8" s="1"/>
  <c r="CT188" i="8"/>
  <c r="EC186" i="8"/>
  <c r="EE186" i="8" s="1"/>
  <c r="BR190" i="8"/>
  <c r="DP187" i="8"/>
  <c r="BX190" i="8"/>
  <c r="AX539" i="9"/>
  <c r="AU540" i="9" s="1"/>
  <c r="BF191" i="8"/>
  <c r="BG191" i="8" s="1"/>
  <c r="BB192" i="8" s="1"/>
  <c r="AG566" i="6"/>
  <c r="AH566" i="6" s="1"/>
  <c r="AL566" i="6" s="1"/>
  <c r="AF567" i="6"/>
  <c r="AG250" i="6"/>
  <c r="AH250" i="6" s="1"/>
  <c r="AL250" i="6" s="1"/>
  <c r="AF251" i="6"/>
  <c r="CU188" i="8"/>
  <c r="AO193" i="8"/>
  <c r="AW192" i="8"/>
  <c r="M221" i="8"/>
  <c r="N220" i="8"/>
  <c r="DH187" i="8"/>
  <c r="AY539" i="9"/>
  <c r="AT540" i="9" s="1"/>
  <c r="AP540" i="9" s="1"/>
  <c r="AJ540" i="9" s="1"/>
  <c r="AI540" i="9" s="1"/>
  <c r="AF44" i="9"/>
  <c r="AG43" i="9"/>
  <c r="AH43" i="9" s="1"/>
  <c r="AL43" i="9" s="1"/>
  <c r="AG564" i="9"/>
  <c r="AH564" i="9" s="1"/>
  <c r="AL564" i="9" s="1"/>
  <c r="AF565" i="9"/>
  <c r="AV225" i="6"/>
  <c r="AN226" i="6"/>
  <c r="BE224" i="6"/>
  <c r="BB230" i="9"/>
  <c r="AF225" i="8"/>
  <c r="AG224" i="8"/>
  <c r="AW538" i="6"/>
  <c r="AX538" i="6" s="1"/>
  <c r="BC538" i="6"/>
  <c r="BF229" i="9"/>
  <c r="BA230" i="9" s="1"/>
  <c r="BF539" i="9"/>
  <c r="BE15" i="6"/>
  <c r="BF15" i="6" s="1"/>
  <c r="BA16" i="6" s="1"/>
  <c r="AN17" i="6"/>
  <c r="AV16" i="6"/>
  <c r="AP16" i="9"/>
  <c r="AJ16" i="9" s="1"/>
  <c r="AI16" i="9" s="1"/>
  <c r="AK16" i="9" s="1"/>
  <c r="AQ16" i="9"/>
  <c r="BC15" i="9"/>
  <c r="P219" i="8" l="1"/>
  <c r="AB219" i="8" s="1"/>
  <c r="AH219" i="8" s="1"/>
  <c r="AL219" i="8" s="1"/>
  <c r="BS190" i="8"/>
  <c r="CV188" i="8"/>
  <c r="CF189" i="8"/>
  <c r="CH189" i="8" s="1"/>
  <c r="O220" i="8"/>
  <c r="W217" i="8"/>
  <c r="AD216" i="8"/>
  <c r="B42" i="8"/>
  <c r="N42" i="8" s="1"/>
  <c r="BT190" i="8"/>
  <c r="BQ191" i="8" s="1"/>
  <c r="BC192" i="8"/>
  <c r="AX192" i="8" s="1"/>
  <c r="AY192" i="8" s="1"/>
  <c r="AF568" i="6"/>
  <c r="AG567" i="6"/>
  <c r="AH567" i="6" s="1"/>
  <c r="AL567" i="6" s="1"/>
  <c r="AQ540" i="9"/>
  <c r="AN541" i="9" s="1"/>
  <c r="AG251" i="6"/>
  <c r="AH251" i="6" s="1"/>
  <c r="AL251" i="6" s="1"/>
  <c r="AF252" i="6"/>
  <c r="DJ187" i="8"/>
  <c r="M222" i="8"/>
  <c r="N221" i="8"/>
  <c r="EB187" i="8"/>
  <c r="EF186" i="8"/>
  <c r="EA187" i="8" s="1"/>
  <c r="BK191" i="8"/>
  <c r="AV540" i="9"/>
  <c r="BE538" i="6"/>
  <c r="BB539" i="6" s="1"/>
  <c r="BJ229" i="9"/>
  <c r="BM229" i="9" s="1"/>
  <c r="BH230" i="9" s="1"/>
  <c r="BD230" i="9" s="1"/>
  <c r="BB225" i="6"/>
  <c r="AG44" i="9"/>
  <c r="AH44" i="9" s="1"/>
  <c r="AL44" i="9" s="1"/>
  <c r="AF45" i="9"/>
  <c r="BA540" i="9"/>
  <c r="BJ539" i="9"/>
  <c r="BM539" i="9" s="1"/>
  <c r="BH540" i="9" s="1"/>
  <c r="BD540" i="9" s="1"/>
  <c r="AU539" i="6"/>
  <c r="AY538" i="6"/>
  <c r="AT539" i="6" s="1"/>
  <c r="AP539" i="6" s="1"/>
  <c r="AJ539" i="6" s="1"/>
  <c r="AI539" i="6" s="1"/>
  <c r="AF226" i="8"/>
  <c r="AG225" i="8"/>
  <c r="AW230" i="9"/>
  <c r="AX230" i="9" s="1"/>
  <c r="BF224" i="6"/>
  <c r="BA225" i="6" s="1"/>
  <c r="AG565" i="9"/>
  <c r="AH565" i="9" s="1"/>
  <c r="AL565" i="9" s="1"/>
  <c r="AF566" i="9"/>
  <c r="BE15" i="9"/>
  <c r="BF15" i="9" s="1"/>
  <c r="BA16" i="9" s="1"/>
  <c r="AV16" i="9"/>
  <c r="AN17" i="9"/>
  <c r="AM16" i="9"/>
  <c r="AR17" i="9" s="1"/>
  <c r="BB16" i="6"/>
  <c r="AW16" i="6" s="1"/>
  <c r="AX16" i="6" s="1"/>
  <c r="BJ15" i="6"/>
  <c r="BM15" i="6" s="1"/>
  <c r="BH16" i="6" s="1"/>
  <c r="BD16" i="6" s="1"/>
  <c r="P220" i="8" l="1"/>
  <c r="AB220" i="8" s="1"/>
  <c r="AH220" i="8" s="1"/>
  <c r="AL220" i="8" s="1"/>
  <c r="CE190" i="8"/>
  <c r="CS189" i="8"/>
  <c r="CW188" i="8"/>
  <c r="CR189" i="8" s="1"/>
  <c r="CI189" i="8"/>
  <c r="CD190" i="8" s="1"/>
  <c r="O221" i="8"/>
  <c r="W218" i="8"/>
  <c r="AD217" i="8"/>
  <c r="B43" i="8"/>
  <c r="N43" i="8" s="1"/>
  <c r="BU190" i="8"/>
  <c r="BP191" i="8" s="1"/>
  <c r="BL191" i="8" s="1"/>
  <c r="BM191" i="8" s="1"/>
  <c r="DK187" i="8"/>
  <c r="DF188" i="8" s="1"/>
  <c r="AF569" i="6"/>
  <c r="AG568" i="6"/>
  <c r="AH568" i="6" s="1"/>
  <c r="AL568" i="6" s="1"/>
  <c r="BF538" i="6"/>
  <c r="BA539" i="6" s="1"/>
  <c r="AF253" i="6"/>
  <c r="AG252" i="6"/>
  <c r="AH252" i="6" s="1"/>
  <c r="AL252" i="6" s="1"/>
  <c r="EJ186" i="8"/>
  <c r="AZ192" i="8"/>
  <c r="AU193" i="8" s="1"/>
  <c r="AV193" i="8"/>
  <c r="DW187" i="8"/>
  <c r="M223" i="8"/>
  <c r="N222" i="8"/>
  <c r="DG188" i="8"/>
  <c r="AW225" i="6"/>
  <c r="AX225" i="6" s="1"/>
  <c r="AU226" i="6" s="1"/>
  <c r="AU231" i="9"/>
  <c r="AY230" i="9"/>
  <c r="AT231" i="9" s="1"/>
  <c r="AF227" i="8"/>
  <c r="AG226" i="8"/>
  <c r="AV539" i="6"/>
  <c r="AQ539" i="6"/>
  <c r="AN540" i="6" s="1"/>
  <c r="BC540" i="9"/>
  <c r="AW540" i="9"/>
  <c r="AX540" i="9" s="1"/>
  <c r="AF567" i="9"/>
  <c r="AG566" i="9"/>
  <c r="AH566" i="9" s="1"/>
  <c r="AL566" i="9" s="1"/>
  <c r="AG45" i="9"/>
  <c r="AH45" i="9" s="1"/>
  <c r="AL45" i="9" s="1"/>
  <c r="AF46" i="9"/>
  <c r="BJ224" i="6"/>
  <c r="BM224" i="6" s="1"/>
  <c r="BH225" i="6" s="1"/>
  <c r="BD225" i="6" s="1"/>
  <c r="AU17" i="6"/>
  <c r="AY16" i="6"/>
  <c r="AT17" i="6" s="1"/>
  <c r="BB16" i="9"/>
  <c r="AW16" i="9" s="1"/>
  <c r="AX16" i="9" s="1"/>
  <c r="BJ15" i="9"/>
  <c r="BM15" i="9" s="1"/>
  <c r="BH16" i="9" s="1"/>
  <c r="BD16" i="9" s="1"/>
  <c r="P221" i="8" l="1"/>
  <c r="AB221" i="8" s="1"/>
  <c r="AH221" i="8" s="1"/>
  <c r="AL221" i="8" s="1"/>
  <c r="CN189" i="8"/>
  <c r="DA188" i="8"/>
  <c r="BZ190" i="8"/>
  <c r="CM189" i="8"/>
  <c r="B44" i="8"/>
  <c r="N44" i="8" s="1"/>
  <c r="W219" i="8"/>
  <c r="AD218" i="8"/>
  <c r="O222" i="8"/>
  <c r="BY190" i="8"/>
  <c r="DO187" i="8"/>
  <c r="DQ187" i="8" s="1"/>
  <c r="DB188" i="8"/>
  <c r="AY225" i="6"/>
  <c r="AT226" i="6" s="1"/>
  <c r="AQ226" i="6" s="1"/>
  <c r="AV226" i="6" s="1"/>
  <c r="AW539" i="6"/>
  <c r="AX539" i="6" s="1"/>
  <c r="AU540" i="6" s="1"/>
  <c r="BC539" i="6"/>
  <c r="BJ538" i="6"/>
  <c r="BM538" i="6" s="1"/>
  <c r="BH539" i="6" s="1"/>
  <c r="BD539" i="6" s="1"/>
  <c r="BE539" i="6" s="1"/>
  <c r="BB540" i="6" s="1"/>
  <c r="BC230" i="9"/>
  <c r="BE230" i="9" s="1"/>
  <c r="AF570" i="6"/>
  <c r="AG569" i="6"/>
  <c r="AH569" i="6" s="1"/>
  <c r="AL569" i="6" s="1"/>
  <c r="AF254" i="6"/>
  <c r="AG254" i="6" s="1"/>
  <c r="AH254" i="6" s="1"/>
  <c r="AL254" i="6" s="1"/>
  <c r="AG253" i="6"/>
  <c r="AH253" i="6" s="1"/>
  <c r="AL253" i="6" s="1"/>
  <c r="BJ192" i="8"/>
  <c r="AQ193" i="8"/>
  <c r="AJ193" i="8" s="1"/>
  <c r="AR193" i="8"/>
  <c r="EL186" i="8"/>
  <c r="M224" i="8"/>
  <c r="N223" i="8"/>
  <c r="BD192" i="8"/>
  <c r="BN191" i="8"/>
  <c r="BI192" i="8" s="1"/>
  <c r="AF568" i="9"/>
  <c r="AG567" i="9"/>
  <c r="AH567" i="9" s="1"/>
  <c r="AL567" i="9" s="1"/>
  <c r="AU541" i="9"/>
  <c r="AY540" i="9"/>
  <c r="AT541" i="9" s="1"/>
  <c r="AP541" i="9" s="1"/>
  <c r="AJ541" i="9" s="1"/>
  <c r="AI541" i="9" s="1"/>
  <c r="AF228" i="8"/>
  <c r="AG227" i="8"/>
  <c r="AG46" i="9"/>
  <c r="AH46" i="9" s="1"/>
  <c r="AL46" i="9" s="1"/>
  <c r="AF47" i="9"/>
  <c r="BE540" i="9"/>
  <c r="BB541" i="9" s="1"/>
  <c r="AQ231" i="9"/>
  <c r="AP231" i="9"/>
  <c r="AJ231" i="9" s="1"/>
  <c r="AI231" i="9" s="1"/>
  <c r="AU17" i="9"/>
  <c r="AY16" i="9"/>
  <c r="AT17" i="9" s="1"/>
  <c r="AP17" i="6"/>
  <c r="AJ17" i="6" s="1"/>
  <c r="AI17" i="6" s="1"/>
  <c r="AQ17" i="6"/>
  <c r="BC16" i="6"/>
  <c r="P222" i="8" l="1"/>
  <c r="AB222" i="8" s="1"/>
  <c r="AH222" i="8" s="1"/>
  <c r="AL222" i="8" s="1"/>
  <c r="DC188" i="8"/>
  <c r="AI193" i="8"/>
  <c r="AK193" i="8" s="1"/>
  <c r="AN193" i="8" s="1"/>
  <c r="AS194" i="8" s="1"/>
  <c r="CO189" i="8"/>
  <c r="CP189" i="8" s="1"/>
  <c r="CK190" i="8" s="1"/>
  <c r="CA190" i="8"/>
  <c r="BX191" i="8" s="1"/>
  <c r="AN227" i="6"/>
  <c r="W220" i="8"/>
  <c r="AD219" i="8"/>
  <c r="O223" i="8"/>
  <c r="BC225" i="6"/>
  <c r="BE225" i="6" s="1"/>
  <c r="BB226" i="6" s="1"/>
  <c r="AP226" i="6"/>
  <c r="AJ226" i="6" s="1"/>
  <c r="AI226" i="6" s="1"/>
  <c r="B45" i="8"/>
  <c r="N45" i="8" s="1"/>
  <c r="AY539" i="6"/>
  <c r="AT540" i="6" s="1"/>
  <c r="AP540" i="6" s="1"/>
  <c r="AJ540" i="6" s="1"/>
  <c r="AI540" i="6" s="1"/>
  <c r="BF230" i="9"/>
  <c r="BA231" i="9" s="1"/>
  <c r="AF571" i="6"/>
  <c r="AG570" i="6"/>
  <c r="AH570" i="6" s="1"/>
  <c r="AL570" i="6" s="1"/>
  <c r="BF539" i="6"/>
  <c r="BA540" i="6" s="1"/>
  <c r="BF540" i="9"/>
  <c r="BA541" i="9" s="1"/>
  <c r="N224" i="8"/>
  <c r="M225" i="8"/>
  <c r="CZ189" i="8"/>
  <c r="EI187" i="8"/>
  <c r="BE192" i="8"/>
  <c r="BF192" i="8" s="1"/>
  <c r="DN188" i="8"/>
  <c r="DD188" i="8"/>
  <c r="CY189" i="8" s="1"/>
  <c r="EM186" i="8"/>
  <c r="EH187" i="8" s="1"/>
  <c r="AW193" i="8"/>
  <c r="AO194" i="8"/>
  <c r="BR191" i="8"/>
  <c r="DR187" i="8"/>
  <c r="DM188" i="8" s="1"/>
  <c r="AV231" i="9"/>
  <c r="AN232" i="9"/>
  <c r="BJ540" i="9"/>
  <c r="BM540" i="9" s="1"/>
  <c r="BH541" i="9" s="1"/>
  <c r="BD541" i="9" s="1"/>
  <c r="AG47" i="9"/>
  <c r="AH47" i="9" s="1"/>
  <c r="AL47" i="9" s="1"/>
  <c r="AF48" i="9"/>
  <c r="BJ539" i="6"/>
  <c r="BM539" i="6" s="1"/>
  <c r="BH540" i="6" s="1"/>
  <c r="BD540" i="6" s="1"/>
  <c r="AQ541" i="9"/>
  <c r="AN542" i="9" s="1"/>
  <c r="AV541" i="9"/>
  <c r="AG568" i="9"/>
  <c r="AH568" i="9" s="1"/>
  <c r="AL568" i="9" s="1"/>
  <c r="AF569" i="9"/>
  <c r="BJ230" i="9"/>
  <c r="BM230" i="9" s="1"/>
  <c r="BH231" i="9" s="1"/>
  <c r="BD231" i="9" s="1"/>
  <c r="BB231" i="9"/>
  <c r="AW231" i="9" s="1"/>
  <c r="AG228" i="8"/>
  <c r="AF229" i="8"/>
  <c r="AV540" i="6"/>
  <c r="AQ540" i="6"/>
  <c r="AN541" i="6" s="1"/>
  <c r="BE16" i="6"/>
  <c r="AV17" i="6"/>
  <c r="AN18" i="6"/>
  <c r="AP17" i="9"/>
  <c r="AJ17" i="9" s="1"/>
  <c r="AI17" i="9" s="1"/>
  <c r="AK17" i="9" s="1"/>
  <c r="AQ17" i="9"/>
  <c r="BC16" i="9"/>
  <c r="P223" i="8" l="1"/>
  <c r="AB223" i="8" s="1"/>
  <c r="AH223" i="8" s="1"/>
  <c r="AL223" i="8" s="1"/>
  <c r="CL190" i="8"/>
  <c r="CT189" i="8"/>
  <c r="CG190" i="8"/>
  <c r="CB190" i="8"/>
  <c r="BW191" i="8" s="1"/>
  <c r="BS191" i="8" s="1"/>
  <c r="BT191" i="8" s="1"/>
  <c r="BU191" i="8" s="1"/>
  <c r="BP192" i="8" s="1"/>
  <c r="AW540" i="6"/>
  <c r="BC540" i="6"/>
  <c r="AW541" i="9"/>
  <c r="BC541" i="9"/>
  <c r="BE541" i="9" s="1"/>
  <c r="BB542" i="9" s="1"/>
  <c r="BF225" i="6"/>
  <c r="BA226" i="6" s="1"/>
  <c r="AW226" i="6" s="1"/>
  <c r="AX226" i="6" s="1"/>
  <c r="AU227" i="6" s="1"/>
  <c r="W221" i="8"/>
  <c r="AD220" i="8"/>
  <c r="AX231" i="9"/>
  <c r="AU232" i="9" s="1"/>
  <c r="O224" i="8"/>
  <c r="B46" i="8"/>
  <c r="N46" i="8" s="1"/>
  <c r="AG571" i="6"/>
  <c r="AH571" i="6" s="1"/>
  <c r="AL571" i="6" s="1"/>
  <c r="AF572" i="6"/>
  <c r="DV187" i="8"/>
  <c r="DX187" i="8" s="1"/>
  <c r="CU189" i="8"/>
  <c r="BC193" i="8"/>
  <c r="EQ186" i="8"/>
  <c r="DI188" i="8"/>
  <c r="ED187" i="8"/>
  <c r="DH188" i="8"/>
  <c r="M226" i="8"/>
  <c r="N225" i="8"/>
  <c r="BG192" i="8"/>
  <c r="BB193" i="8" s="1"/>
  <c r="AG229" i="8"/>
  <c r="AF230" i="8"/>
  <c r="BE540" i="6"/>
  <c r="BB541" i="6" s="1"/>
  <c r="AG569" i="9"/>
  <c r="AH569" i="9" s="1"/>
  <c r="AL569" i="9" s="1"/>
  <c r="AF570" i="9"/>
  <c r="AY231" i="9"/>
  <c r="AT232" i="9" s="1"/>
  <c r="AX540" i="6"/>
  <c r="AU541" i="6" s="1"/>
  <c r="AX541" i="9"/>
  <c r="AU542" i="9" s="1"/>
  <c r="AF49" i="9"/>
  <c r="AG48" i="9"/>
  <c r="AH48" i="9" s="1"/>
  <c r="AL48" i="9" s="1"/>
  <c r="BE16" i="9"/>
  <c r="AV17" i="9"/>
  <c r="AN18" i="9"/>
  <c r="AM17" i="9"/>
  <c r="AR18" i="9" s="1"/>
  <c r="BB17" i="6"/>
  <c r="BF16" i="6"/>
  <c r="BA17" i="6" s="1"/>
  <c r="CV189" i="8" l="1"/>
  <c r="CW189" i="8" s="1"/>
  <c r="CR190" i="8" s="1"/>
  <c r="CF190" i="8"/>
  <c r="CH190" i="8" s="1"/>
  <c r="CI190" i="8" s="1"/>
  <c r="CD191" i="8" s="1"/>
  <c r="P224" i="8"/>
  <c r="AB224" i="8" s="1"/>
  <c r="AH224" i="8" s="1"/>
  <c r="AL224" i="8" s="1"/>
  <c r="AY226" i="6"/>
  <c r="AT227" i="6" s="1"/>
  <c r="AP227" i="6" s="1"/>
  <c r="AJ227" i="6" s="1"/>
  <c r="AI227" i="6" s="1"/>
  <c r="O225" i="8"/>
  <c r="B47" i="8"/>
  <c r="N47" i="8" s="1"/>
  <c r="BJ225" i="6"/>
  <c r="BM225" i="6" s="1"/>
  <c r="BH226" i="6" s="1"/>
  <c r="BD226" i="6" s="1"/>
  <c r="W222" i="8"/>
  <c r="AD221" i="8"/>
  <c r="AG572" i="6"/>
  <c r="AH572" i="6" s="1"/>
  <c r="AL572" i="6" s="1"/>
  <c r="AF573" i="6"/>
  <c r="M227" i="8"/>
  <c r="N226" i="8"/>
  <c r="ES186" i="8"/>
  <c r="AX193" i="8"/>
  <c r="AY193" i="8" s="1"/>
  <c r="DU188" i="8"/>
  <c r="DJ188" i="8"/>
  <c r="CS190" i="8"/>
  <c r="BK192" i="8"/>
  <c r="DY187" i="8"/>
  <c r="DT188" i="8" s="1"/>
  <c r="BQ192" i="8"/>
  <c r="BL192" i="8" s="1"/>
  <c r="BY191" i="8"/>
  <c r="AP232" i="9"/>
  <c r="AJ232" i="9" s="1"/>
  <c r="AI232" i="9" s="1"/>
  <c r="AQ232" i="9"/>
  <c r="AG49" i="9"/>
  <c r="AH49" i="9" s="1"/>
  <c r="AL49" i="9" s="1"/>
  <c r="AF50" i="9"/>
  <c r="AY541" i="9"/>
  <c r="AT542" i="9" s="1"/>
  <c r="AP542" i="9" s="1"/>
  <c r="AJ542" i="9" s="1"/>
  <c r="AI542" i="9" s="1"/>
  <c r="AY540" i="6"/>
  <c r="AT541" i="6" s="1"/>
  <c r="AP541" i="6" s="1"/>
  <c r="AJ541" i="6" s="1"/>
  <c r="AI541" i="6" s="1"/>
  <c r="AF571" i="9"/>
  <c r="AG570" i="9"/>
  <c r="AH570" i="9" s="1"/>
  <c r="AL570" i="9" s="1"/>
  <c r="BF541" i="9"/>
  <c r="BF540" i="6"/>
  <c r="BC231" i="9"/>
  <c r="AF231" i="8"/>
  <c r="AG230" i="8"/>
  <c r="AQ227" i="6"/>
  <c r="BB17" i="9"/>
  <c r="BJ16" i="6"/>
  <c r="BM16" i="6" s="1"/>
  <c r="BH17" i="6" s="1"/>
  <c r="BD17" i="6" s="1"/>
  <c r="AW17" i="6"/>
  <c r="AX17" i="6" s="1"/>
  <c r="BC226" i="6"/>
  <c r="BF16" i="9"/>
  <c r="BA17" i="9" s="1"/>
  <c r="P225" i="8" l="1"/>
  <c r="AB225" i="8" s="1"/>
  <c r="AH225" i="8" s="1"/>
  <c r="AL225" i="8" s="1"/>
  <c r="CE191" i="8"/>
  <c r="BZ191" i="8" s="1"/>
  <c r="CA191" i="8" s="1"/>
  <c r="CB191" i="8" s="1"/>
  <c r="BW192" i="8" s="1"/>
  <c r="CN190" i="8"/>
  <c r="CM190" i="8"/>
  <c r="DA189" i="8"/>
  <c r="B48" i="8"/>
  <c r="N48" i="8" s="1"/>
  <c r="W223" i="8"/>
  <c r="AD222" i="8"/>
  <c r="O226" i="8"/>
  <c r="ET186" i="8"/>
  <c r="EO187" i="8" s="1"/>
  <c r="AF574" i="6"/>
  <c r="AG573" i="6"/>
  <c r="AH573" i="6" s="1"/>
  <c r="AL573" i="6" s="1"/>
  <c r="DP188" i="8"/>
  <c r="BM192" i="8"/>
  <c r="DG189" i="8"/>
  <c r="DK188" i="8"/>
  <c r="DF189" i="8" s="1"/>
  <c r="EC187" i="8"/>
  <c r="AV194" i="8"/>
  <c r="AZ193" i="8"/>
  <c r="AU194" i="8" s="1"/>
  <c r="EP187" i="8"/>
  <c r="M228" i="8"/>
  <c r="N227" i="8"/>
  <c r="AV541" i="6"/>
  <c r="AF232" i="8"/>
  <c r="AG231" i="8"/>
  <c r="BA541" i="6"/>
  <c r="BJ540" i="6"/>
  <c r="BM540" i="6" s="1"/>
  <c r="BH541" i="6" s="1"/>
  <c r="BD541" i="6" s="1"/>
  <c r="AF572" i="9"/>
  <c r="AG571" i="9"/>
  <c r="AH571" i="9" s="1"/>
  <c r="AL571" i="9" s="1"/>
  <c r="AV542" i="9"/>
  <c r="BE231" i="9"/>
  <c r="BF231" i="9" s="1"/>
  <c r="BA232" i="9" s="1"/>
  <c r="BA542" i="9"/>
  <c r="BJ541" i="9"/>
  <c r="BM541" i="9" s="1"/>
  <c r="BH542" i="9" s="1"/>
  <c r="BD542" i="9" s="1"/>
  <c r="AF51" i="9"/>
  <c r="AG50" i="9"/>
  <c r="AH50" i="9" s="1"/>
  <c r="AL50" i="9" s="1"/>
  <c r="AN233" i="9"/>
  <c r="AV232" i="9"/>
  <c r="AQ541" i="6"/>
  <c r="AN542" i="6" s="1"/>
  <c r="AQ542" i="9"/>
  <c r="AN543" i="9" s="1"/>
  <c r="BE226" i="6"/>
  <c r="AU18" i="6"/>
  <c r="AY17" i="6"/>
  <c r="AT18" i="6" s="1"/>
  <c r="AN228" i="6"/>
  <c r="AV227" i="6"/>
  <c r="BJ16" i="9"/>
  <c r="BM16" i="9" s="1"/>
  <c r="BH17" i="9" s="1"/>
  <c r="BD17" i="9" s="1"/>
  <c r="AW17" i="9"/>
  <c r="AX17" i="9" s="1"/>
  <c r="P226" i="8" l="1"/>
  <c r="AB226" i="8" s="1"/>
  <c r="AH226" i="8" s="1"/>
  <c r="AL226" i="8" s="1"/>
  <c r="CO190" i="8"/>
  <c r="CL191" i="8" s="1"/>
  <c r="B49" i="8"/>
  <c r="N49" i="8" s="1"/>
  <c r="O227" i="8"/>
  <c r="W224" i="8"/>
  <c r="AD223" i="8"/>
  <c r="CP190" i="8"/>
  <c r="CK191" i="8" s="1"/>
  <c r="CG191" i="8" s="1"/>
  <c r="EK187" i="8"/>
  <c r="EX186" i="8"/>
  <c r="EZ186" i="8" s="1"/>
  <c r="AG574" i="6"/>
  <c r="AH574" i="6" s="1"/>
  <c r="AL574" i="6" s="1"/>
  <c r="AF575" i="6"/>
  <c r="BD193" i="8"/>
  <c r="DO188" i="8"/>
  <c r="DQ188" i="8" s="1"/>
  <c r="N228" i="8"/>
  <c r="M229" i="8"/>
  <c r="EE187" i="8"/>
  <c r="BN192" i="8"/>
  <c r="BI193" i="8" s="1"/>
  <c r="BJ193" i="8"/>
  <c r="AR194" i="8"/>
  <c r="AQ194" i="8"/>
  <c r="AJ194" i="8" s="1"/>
  <c r="BX192" i="8"/>
  <c r="BS192" i="8" s="1"/>
  <c r="CF191" i="8"/>
  <c r="DB189" i="8"/>
  <c r="DC189" i="8" s="1"/>
  <c r="AG572" i="9"/>
  <c r="AH572" i="9" s="1"/>
  <c r="AL572" i="9" s="1"/>
  <c r="AF573" i="9"/>
  <c r="BC541" i="6"/>
  <c r="AW541" i="6"/>
  <c r="AX541" i="6" s="1"/>
  <c r="AG232" i="8"/>
  <c r="AF233" i="8"/>
  <c r="AF52" i="9"/>
  <c r="AG51" i="9"/>
  <c r="AH51" i="9" s="1"/>
  <c r="AL51" i="9" s="1"/>
  <c r="AW542" i="9"/>
  <c r="AX542" i="9" s="1"/>
  <c r="BC542" i="9"/>
  <c r="BB232" i="9"/>
  <c r="AW232" i="9" s="1"/>
  <c r="AX232" i="9" s="1"/>
  <c r="BJ231" i="9"/>
  <c r="BM231" i="9" s="1"/>
  <c r="BH232" i="9" s="1"/>
  <c r="BD232" i="9" s="1"/>
  <c r="AU18" i="9"/>
  <c r="AY17" i="9"/>
  <c r="AT18" i="9" s="1"/>
  <c r="AQ18" i="6"/>
  <c r="AP18" i="6"/>
  <c r="AJ18" i="6" s="1"/>
  <c r="AI18" i="6" s="1"/>
  <c r="BB227" i="6"/>
  <c r="BC17" i="6"/>
  <c r="BF226" i="6"/>
  <c r="BA227" i="6" s="1"/>
  <c r="P227" i="8" l="1"/>
  <c r="AB227" i="8" s="1"/>
  <c r="AH227" i="8" s="1"/>
  <c r="AL227" i="8" s="1"/>
  <c r="AI194" i="8"/>
  <c r="AK194" i="8" s="1"/>
  <c r="AN194" i="8" s="1"/>
  <c r="AS195" i="8" s="1"/>
  <c r="O228" i="8"/>
  <c r="B50" i="8"/>
  <c r="N50" i="8" s="1"/>
  <c r="W225" i="8"/>
  <c r="AD224" i="8"/>
  <c r="CT190" i="8"/>
  <c r="FA186" i="8"/>
  <c r="EV187" i="8" s="1"/>
  <c r="AG575" i="6"/>
  <c r="AH575" i="6" s="1"/>
  <c r="AL575" i="6" s="1"/>
  <c r="AF576" i="6"/>
  <c r="BR192" i="8"/>
  <c r="BT192" i="8" s="1"/>
  <c r="BQ193" i="8" s="1"/>
  <c r="CH191" i="8"/>
  <c r="CI191" i="8" s="1"/>
  <c r="CD192" i="8" s="1"/>
  <c r="DN189" i="8"/>
  <c r="EB188" i="8"/>
  <c r="N229" i="8"/>
  <c r="M230" i="8"/>
  <c r="CZ190" i="8"/>
  <c r="DD189" i="8"/>
  <c r="CY190" i="8" s="1"/>
  <c r="AO195" i="8"/>
  <c r="AW194" i="8"/>
  <c r="BE193" i="8"/>
  <c r="BF193" i="8" s="1"/>
  <c r="DR188" i="8"/>
  <c r="DM189" i="8" s="1"/>
  <c r="EF187" i="8"/>
  <c r="EA188" i="8" s="1"/>
  <c r="FE186" i="8"/>
  <c r="EW187" i="8"/>
  <c r="AU543" i="9"/>
  <c r="AY542" i="9"/>
  <c r="AT543" i="9" s="1"/>
  <c r="AP543" i="9" s="1"/>
  <c r="AJ543" i="9" s="1"/>
  <c r="AI543" i="9" s="1"/>
  <c r="AU233" i="9"/>
  <c r="AG52" i="9"/>
  <c r="AH52" i="9" s="1"/>
  <c r="AL52" i="9" s="1"/>
  <c r="AF53" i="9"/>
  <c r="AG233" i="8"/>
  <c r="AF234" i="8"/>
  <c r="AU542" i="6"/>
  <c r="AY541" i="6"/>
  <c r="AT542" i="6" s="1"/>
  <c r="AP542" i="6" s="1"/>
  <c r="AJ542" i="6" s="1"/>
  <c r="AI542" i="6" s="1"/>
  <c r="AG573" i="9"/>
  <c r="AH573" i="9" s="1"/>
  <c r="AL573" i="9" s="1"/>
  <c r="AF574" i="9"/>
  <c r="BE542" i="9"/>
  <c r="BB543" i="9" s="1"/>
  <c r="BE541" i="6"/>
  <c r="BB542" i="6" s="1"/>
  <c r="AY232" i="9"/>
  <c r="AT233" i="9" s="1"/>
  <c r="BE17" i="6"/>
  <c r="BF17" i="6" s="1"/>
  <c r="BA18" i="6" s="1"/>
  <c r="AV18" i="6"/>
  <c r="AN19" i="6"/>
  <c r="AP18" i="9"/>
  <c r="AJ18" i="9" s="1"/>
  <c r="AI18" i="9" s="1"/>
  <c r="AK18" i="9" s="1"/>
  <c r="AQ18" i="9"/>
  <c r="AW227" i="6"/>
  <c r="AX227" i="6" s="1"/>
  <c r="BJ226" i="6"/>
  <c r="BM226" i="6" s="1"/>
  <c r="BH227" i="6" s="1"/>
  <c r="BD227" i="6" s="1"/>
  <c r="BC17" i="9"/>
  <c r="P228" i="8" l="1"/>
  <c r="AB228" i="8" s="1"/>
  <c r="AH228" i="8" s="1"/>
  <c r="AL228" i="8" s="1"/>
  <c r="W226" i="8"/>
  <c r="AD225" i="8"/>
  <c r="B51" i="8"/>
  <c r="N51" i="8" s="1"/>
  <c r="O229" i="8"/>
  <c r="ER187" i="8"/>
  <c r="BF542" i="9"/>
  <c r="BA543" i="9" s="1"/>
  <c r="AW543" i="9" s="1"/>
  <c r="BF541" i="6"/>
  <c r="BJ541" i="6" s="1"/>
  <c r="BM541" i="6" s="1"/>
  <c r="BH542" i="6" s="1"/>
  <c r="BD542" i="6" s="1"/>
  <c r="AF577" i="6"/>
  <c r="AG576" i="6"/>
  <c r="AH576" i="6" s="1"/>
  <c r="AL576" i="6" s="1"/>
  <c r="BU192" i="8"/>
  <c r="BP193" i="8" s="1"/>
  <c r="BL193" i="8" s="1"/>
  <c r="DW188" i="8"/>
  <c r="FG186" i="8"/>
  <c r="CU190" i="8"/>
  <c r="CV190" i="8" s="1"/>
  <c r="DI189" i="8"/>
  <c r="BG193" i="8"/>
  <c r="BB194" i="8" s="1"/>
  <c r="BC194" i="8"/>
  <c r="DH189" i="8"/>
  <c r="N230" i="8"/>
  <c r="M231" i="8"/>
  <c r="EJ187" i="8"/>
  <c r="DV188" i="8"/>
  <c r="CE192" i="8"/>
  <c r="BZ192" i="8" s="1"/>
  <c r="CM191" i="8"/>
  <c r="BC232" i="9"/>
  <c r="BE232" i="9" s="1"/>
  <c r="BF232" i="9" s="1"/>
  <c r="BA233" i="9" s="1"/>
  <c r="BJ542" i="9"/>
  <c r="BM542" i="9" s="1"/>
  <c r="BH543" i="9" s="1"/>
  <c r="BD543" i="9" s="1"/>
  <c r="AG574" i="9"/>
  <c r="AH574" i="9" s="1"/>
  <c r="AL574" i="9" s="1"/>
  <c r="AF575" i="9"/>
  <c r="AF235" i="8"/>
  <c r="AG234" i="8"/>
  <c r="AG53" i="9"/>
  <c r="AH53" i="9" s="1"/>
  <c r="AL53" i="9" s="1"/>
  <c r="AF54" i="9"/>
  <c r="AQ543" i="9"/>
  <c r="AN544" i="9" s="1"/>
  <c r="AV543" i="9"/>
  <c r="AQ542" i="6"/>
  <c r="AN543" i="6" s="1"/>
  <c r="AV542" i="6"/>
  <c r="AQ233" i="9"/>
  <c r="AP233" i="9"/>
  <c r="AJ233" i="9" s="1"/>
  <c r="AI233" i="9" s="1"/>
  <c r="BE17" i="9"/>
  <c r="BF17" i="9"/>
  <c r="BA18" i="9" s="1"/>
  <c r="AU228" i="6"/>
  <c r="AY227" i="6"/>
  <c r="AT228" i="6" s="1"/>
  <c r="AN19" i="9"/>
  <c r="AV18" i="9"/>
  <c r="AM18" i="9"/>
  <c r="AR19" i="9" s="1"/>
  <c r="AK19" i="9"/>
  <c r="BB18" i="6"/>
  <c r="AW18" i="6" s="1"/>
  <c r="AX18" i="6" s="1"/>
  <c r="BJ17" i="6"/>
  <c r="BM17" i="6" s="1"/>
  <c r="BH18" i="6" s="1"/>
  <c r="BD18" i="6" s="1"/>
  <c r="P229" i="8" l="1"/>
  <c r="AB229" i="8" s="1"/>
  <c r="AH229" i="8" s="1"/>
  <c r="AL229" i="8" s="1"/>
  <c r="BA542" i="6"/>
  <c r="BC542" i="6" s="1"/>
  <c r="B52" i="8"/>
  <c r="N52" i="8" s="1"/>
  <c r="O230" i="8"/>
  <c r="W227" i="8"/>
  <c r="AD226" i="8"/>
  <c r="FH186" i="8"/>
  <c r="FC187" i="8" s="1"/>
  <c r="AF578" i="6"/>
  <c r="AG577" i="6"/>
  <c r="AH577" i="6" s="1"/>
  <c r="AL577" i="6" s="1"/>
  <c r="BY192" i="8"/>
  <c r="CA192" i="8" s="1"/>
  <c r="AX194" i="8"/>
  <c r="AY194" i="8" s="1"/>
  <c r="AV195" i="8" s="1"/>
  <c r="BK193" i="8"/>
  <c r="BM193" i="8" s="1"/>
  <c r="BJ194" i="8" s="1"/>
  <c r="DX188" i="8"/>
  <c r="N231" i="8"/>
  <c r="M232" i="8"/>
  <c r="DJ189" i="8"/>
  <c r="CS191" i="8"/>
  <c r="CW190" i="8"/>
  <c r="CR191" i="8" s="1"/>
  <c r="EL187" i="8"/>
  <c r="FD187" i="8"/>
  <c r="BC543" i="9"/>
  <c r="BE543" i="9" s="1"/>
  <c r="BB544" i="9" s="1"/>
  <c r="BE542" i="6"/>
  <c r="BB543" i="6" s="1"/>
  <c r="AN234" i="9"/>
  <c r="AV233" i="9"/>
  <c r="AF55" i="9"/>
  <c r="AG54" i="9"/>
  <c r="AH54" i="9" s="1"/>
  <c r="AL54" i="9" s="1"/>
  <c r="AG575" i="9"/>
  <c r="AH575" i="9" s="1"/>
  <c r="AL575" i="9" s="1"/>
  <c r="AF576" i="9"/>
  <c r="AW542" i="6"/>
  <c r="AX542" i="6" s="1"/>
  <c r="AX543" i="9"/>
  <c r="AU544" i="9" s="1"/>
  <c r="BB233" i="9"/>
  <c r="AW233" i="9" s="1"/>
  <c r="BJ232" i="9"/>
  <c r="BM232" i="9" s="1"/>
  <c r="BH233" i="9" s="1"/>
  <c r="BD233" i="9" s="1"/>
  <c r="AG235" i="8"/>
  <c r="AF236" i="8"/>
  <c r="AU19" i="6"/>
  <c r="AY18" i="6"/>
  <c r="AT19" i="6" s="1"/>
  <c r="AM19" i="9"/>
  <c r="AR20" i="9" s="1"/>
  <c r="AK20" i="9"/>
  <c r="AP228" i="6"/>
  <c r="AJ228" i="6" s="1"/>
  <c r="AI228" i="6" s="1"/>
  <c r="AQ228" i="6"/>
  <c r="BB18" i="9"/>
  <c r="AW18" i="9" s="1"/>
  <c r="AX18" i="9" s="1"/>
  <c r="BJ17" i="9"/>
  <c r="BM17" i="9" s="1"/>
  <c r="BH18" i="9" s="1"/>
  <c r="BD18" i="9" s="1"/>
  <c r="BC227" i="6"/>
  <c r="P230" i="8" l="1"/>
  <c r="AB230" i="8" s="1"/>
  <c r="AH230" i="8" s="1"/>
  <c r="AL230" i="8" s="1"/>
  <c r="DY188" i="8"/>
  <c r="DT189" i="8" s="1"/>
  <c r="DK189" i="8"/>
  <c r="DF190" i="8" s="1"/>
  <c r="O231" i="8"/>
  <c r="W228" i="8"/>
  <c r="AD227" i="8"/>
  <c r="B53" i="8"/>
  <c r="N53" i="8" s="1"/>
  <c r="FL186" i="8"/>
  <c r="FN186" i="8" s="1"/>
  <c r="EY187" i="8"/>
  <c r="EM187" i="8"/>
  <c r="EH188" i="8" s="1"/>
  <c r="AY543" i="9"/>
  <c r="AT544" i="9" s="1"/>
  <c r="AP544" i="9" s="1"/>
  <c r="AJ544" i="9" s="1"/>
  <c r="AI544" i="9" s="1"/>
  <c r="AG578" i="6"/>
  <c r="AH578" i="6" s="1"/>
  <c r="AL578" i="6" s="1"/>
  <c r="AF579" i="6"/>
  <c r="BX193" i="8"/>
  <c r="CB192" i="8"/>
  <c r="BW193" i="8" s="1"/>
  <c r="AZ194" i="8"/>
  <c r="AU195" i="8" s="1"/>
  <c r="AQ195" i="8" s="1"/>
  <c r="AJ195" i="8" s="1"/>
  <c r="BN193" i="8"/>
  <c r="BI194" i="8" s="1"/>
  <c r="BE194" i="8" s="1"/>
  <c r="CN191" i="8"/>
  <c r="CO191" i="8" s="1"/>
  <c r="N232" i="8"/>
  <c r="M233" i="8"/>
  <c r="EI188" i="8"/>
  <c r="DA190" i="8"/>
  <c r="DG190" i="8"/>
  <c r="DU189" i="8"/>
  <c r="AX233" i="9"/>
  <c r="AU234" i="9" s="1"/>
  <c r="AU543" i="6"/>
  <c r="AY542" i="6"/>
  <c r="AT543" i="6" s="1"/>
  <c r="AP543" i="6" s="1"/>
  <c r="AJ543" i="6" s="1"/>
  <c r="AI543" i="6" s="1"/>
  <c r="AG576" i="9"/>
  <c r="AH576" i="9" s="1"/>
  <c r="AL576" i="9" s="1"/>
  <c r="AF577" i="9"/>
  <c r="AF237" i="8"/>
  <c r="AG236" i="8"/>
  <c r="AV544" i="9"/>
  <c r="AF56" i="9"/>
  <c r="AG55" i="9"/>
  <c r="AH55" i="9" s="1"/>
  <c r="AL55" i="9" s="1"/>
  <c r="BF543" i="9"/>
  <c r="BF542" i="6"/>
  <c r="AU19" i="9"/>
  <c r="AY18" i="9"/>
  <c r="AT19" i="9" s="1"/>
  <c r="BE227" i="6"/>
  <c r="BF227" i="6" s="1"/>
  <c r="BA228" i="6" s="1"/>
  <c r="AN229" i="6"/>
  <c r="AV228" i="6"/>
  <c r="AM20" i="9"/>
  <c r="AR21" i="9" s="1"/>
  <c r="AK21" i="9"/>
  <c r="AQ19" i="6"/>
  <c r="AP19" i="6"/>
  <c r="AJ19" i="6" s="1"/>
  <c r="AI19" i="6" s="1"/>
  <c r="BC18" i="6"/>
  <c r="P231" i="8" l="1"/>
  <c r="AB231" i="8" s="1"/>
  <c r="AH231" i="8" s="1"/>
  <c r="AL231" i="8" s="1"/>
  <c r="AI195" i="8"/>
  <c r="AK195" i="8" s="1"/>
  <c r="AN195" i="8" s="1"/>
  <c r="AS196" i="8" s="1"/>
  <c r="EC188" i="8"/>
  <c r="DO189" i="8"/>
  <c r="DP189" i="8"/>
  <c r="DB190" i="8"/>
  <c r="DC190" i="8" s="1"/>
  <c r="DD190" i="8" s="1"/>
  <c r="CY191" i="8" s="1"/>
  <c r="AQ544" i="9"/>
  <c r="AN545" i="9" s="1"/>
  <c r="O232" i="8"/>
  <c r="W229" i="8"/>
  <c r="AD228" i="8"/>
  <c r="B54" i="8"/>
  <c r="N54" i="8" s="1"/>
  <c r="EQ187" i="8"/>
  <c r="ES187" i="8" s="1"/>
  <c r="ED188" i="8"/>
  <c r="EE188" i="8" s="1"/>
  <c r="FO186" i="8"/>
  <c r="FJ187" i="8" s="1"/>
  <c r="AF580" i="6"/>
  <c r="AG579" i="6"/>
  <c r="AH579" i="6" s="1"/>
  <c r="AL579" i="6" s="1"/>
  <c r="AY233" i="9"/>
  <c r="AT234" i="9" s="1"/>
  <c r="AP234" i="9" s="1"/>
  <c r="AJ234" i="9" s="1"/>
  <c r="AI234" i="9" s="1"/>
  <c r="AR195" i="8"/>
  <c r="AO196" i="8" s="1"/>
  <c r="BS193" i="8"/>
  <c r="CF192" i="8"/>
  <c r="BD194" i="8"/>
  <c r="BF194" i="8" s="1"/>
  <c r="BG194" i="8" s="1"/>
  <c r="BR193" i="8"/>
  <c r="FK187" i="8"/>
  <c r="M234" i="8"/>
  <c r="N233" i="8"/>
  <c r="CL192" i="8"/>
  <c r="CP191" i="8"/>
  <c r="CK192" i="8" s="1"/>
  <c r="BA544" i="9"/>
  <c r="BJ543" i="9"/>
  <c r="BM543" i="9" s="1"/>
  <c r="BH544" i="9" s="1"/>
  <c r="BD544" i="9" s="1"/>
  <c r="AG56" i="9"/>
  <c r="AH56" i="9" s="1"/>
  <c r="AL56" i="9" s="1"/>
  <c r="AF57" i="9"/>
  <c r="AQ234" i="9"/>
  <c r="AQ543" i="6"/>
  <c r="AN544" i="6" s="1"/>
  <c r="AV543" i="6"/>
  <c r="BA543" i="6"/>
  <c r="BC543" i="6" s="1"/>
  <c r="BJ542" i="6"/>
  <c r="BM542" i="6" s="1"/>
  <c r="BH543" i="6" s="1"/>
  <c r="BD543" i="6" s="1"/>
  <c r="AF238" i="8"/>
  <c r="AG237" i="8"/>
  <c r="AG577" i="9"/>
  <c r="AH577" i="9" s="1"/>
  <c r="AL577" i="9" s="1"/>
  <c r="AF578" i="9"/>
  <c r="BC233" i="9"/>
  <c r="BE18" i="6"/>
  <c r="BF18" i="6" s="1"/>
  <c r="BA19" i="6" s="1"/>
  <c r="AN20" i="6"/>
  <c r="AV19" i="6"/>
  <c r="AM21" i="9"/>
  <c r="AR22" i="9" s="1"/>
  <c r="AK22" i="9"/>
  <c r="BB228" i="6"/>
  <c r="AW228" i="6" s="1"/>
  <c r="AX228" i="6" s="1"/>
  <c r="BJ227" i="6"/>
  <c r="BM227" i="6" s="1"/>
  <c r="BH228" i="6" s="1"/>
  <c r="BD228" i="6" s="1"/>
  <c r="AQ19" i="9"/>
  <c r="AP19" i="9"/>
  <c r="AJ19" i="9" s="1"/>
  <c r="AI19" i="9" s="1"/>
  <c r="BC18" i="9"/>
  <c r="P232" i="8" l="1"/>
  <c r="AB232" i="8" s="1"/>
  <c r="AH232" i="8" s="1"/>
  <c r="AL232" i="8" s="1"/>
  <c r="DQ189" i="8"/>
  <c r="DN190" i="8" s="1"/>
  <c r="EF188" i="8"/>
  <c r="EA189" i="8" s="1"/>
  <c r="W230" i="8"/>
  <c r="AD229" i="8"/>
  <c r="B55" i="8"/>
  <c r="N55" i="8" s="1"/>
  <c r="O233" i="8"/>
  <c r="FF187" i="8"/>
  <c r="FS186" i="8"/>
  <c r="FU186" i="8" s="1"/>
  <c r="ET187" i="8"/>
  <c r="EO188" i="8" s="1"/>
  <c r="AG580" i="6"/>
  <c r="AH580" i="6" s="1"/>
  <c r="AL580" i="6" s="1"/>
  <c r="AF581" i="6"/>
  <c r="BT193" i="8"/>
  <c r="BQ194" i="8" s="1"/>
  <c r="AW195" i="8"/>
  <c r="BB195" i="8"/>
  <c r="BK194" i="8"/>
  <c r="BC195" i="8"/>
  <c r="CT191" i="8"/>
  <c r="CG192" i="8"/>
  <c r="CH192" i="8" s="1"/>
  <c r="M235" i="8"/>
  <c r="N234" i="8"/>
  <c r="EP188" i="8"/>
  <c r="EK188" i="8" s="1"/>
  <c r="CZ191" i="8"/>
  <c r="CU191" i="8" s="1"/>
  <c r="DH190" i="8"/>
  <c r="EB189" i="8"/>
  <c r="AW543" i="6"/>
  <c r="AX543" i="6" s="1"/>
  <c r="AU544" i="6" s="1"/>
  <c r="AG578" i="9"/>
  <c r="AH578" i="9" s="1"/>
  <c r="AL578" i="9" s="1"/>
  <c r="AF579" i="9"/>
  <c r="AF239" i="8"/>
  <c r="AG238" i="8"/>
  <c r="AN235" i="9"/>
  <c r="AV234" i="9"/>
  <c r="BC544" i="9"/>
  <c r="AW544" i="9"/>
  <c r="AX544" i="9" s="1"/>
  <c r="BE233" i="9"/>
  <c r="BF233" i="9" s="1"/>
  <c r="BA234" i="9" s="1"/>
  <c r="BE543" i="6"/>
  <c r="BB544" i="6" s="1"/>
  <c r="BF543" i="6"/>
  <c r="AG57" i="9"/>
  <c r="AH57" i="9" s="1"/>
  <c r="AL57" i="9" s="1"/>
  <c r="AF58" i="9"/>
  <c r="AU229" i="6"/>
  <c r="AY228" i="6"/>
  <c r="AT229" i="6" s="1"/>
  <c r="BE18" i="9"/>
  <c r="AV19" i="9"/>
  <c r="AN20" i="9"/>
  <c r="AM22" i="9"/>
  <c r="AR23" i="9" s="1"/>
  <c r="AK23" i="9"/>
  <c r="BB19" i="6"/>
  <c r="AW19" i="6" s="1"/>
  <c r="AX19" i="6" s="1"/>
  <c r="BJ18" i="6"/>
  <c r="BM18" i="6" s="1"/>
  <c r="BH19" i="6" s="1"/>
  <c r="BD19" i="6" s="1"/>
  <c r="P233" i="8" l="1"/>
  <c r="AB233" i="8" s="1"/>
  <c r="AH233" i="8" s="1"/>
  <c r="AL233" i="8" s="1"/>
  <c r="DR189" i="8"/>
  <c r="DM190" i="8" s="1"/>
  <c r="DI190" i="8" s="1"/>
  <c r="DJ190" i="8" s="1"/>
  <c r="DK190" i="8" s="1"/>
  <c r="DF191" i="8" s="1"/>
  <c r="DW189" i="8"/>
  <c r="EJ188" i="8"/>
  <c r="EL188" i="8" s="1"/>
  <c r="B56" i="8"/>
  <c r="N56" i="8" s="1"/>
  <c r="O234" i="8"/>
  <c r="W231" i="8"/>
  <c r="AD230" i="8"/>
  <c r="CV191" i="8"/>
  <c r="CS192" i="8" s="1"/>
  <c r="EX187" i="8"/>
  <c r="EZ187" i="8" s="1"/>
  <c r="BU193" i="8"/>
  <c r="BP194" i="8" s="1"/>
  <c r="BL194" i="8" s="1"/>
  <c r="BM194" i="8" s="1"/>
  <c r="BJ195" i="8" s="1"/>
  <c r="FV186" i="8"/>
  <c r="FQ187" i="8" s="1"/>
  <c r="AF582" i="6"/>
  <c r="AG581" i="6"/>
  <c r="AH581" i="6" s="1"/>
  <c r="AL581" i="6" s="1"/>
  <c r="AX195" i="8"/>
  <c r="AY195" i="8" s="1"/>
  <c r="AV196" i="8" s="1"/>
  <c r="CI192" i="8"/>
  <c r="CD193" i="8" s="1"/>
  <c r="CE193" i="8"/>
  <c r="FR187" i="8"/>
  <c r="N235" i="8"/>
  <c r="M236" i="8"/>
  <c r="BA544" i="6"/>
  <c r="AW544" i="6" s="1"/>
  <c r="BJ543" i="6"/>
  <c r="BM543" i="6" s="1"/>
  <c r="BH544" i="6" s="1"/>
  <c r="BD544" i="6" s="1"/>
  <c r="AU545" i="9"/>
  <c r="AY544" i="9"/>
  <c r="AT545" i="9" s="1"/>
  <c r="AP545" i="9" s="1"/>
  <c r="AJ545" i="9" s="1"/>
  <c r="AI545" i="9" s="1"/>
  <c r="AG239" i="8"/>
  <c r="AF240" i="8"/>
  <c r="AG58" i="9"/>
  <c r="AH58" i="9" s="1"/>
  <c r="AL58" i="9" s="1"/>
  <c r="AF59" i="9"/>
  <c r="AY543" i="6"/>
  <c r="AT544" i="6" s="1"/>
  <c r="AP544" i="6" s="1"/>
  <c r="AJ544" i="6" s="1"/>
  <c r="AI544" i="6" s="1"/>
  <c r="BB234" i="9"/>
  <c r="AW234" i="9" s="1"/>
  <c r="AX234" i="9" s="1"/>
  <c r="AY234" i="9" s="1"/>
  <c r="AT235" i="9" s="1"/>
  <c r="BJ233" i="9"/>
  <c r="BM233" i="9" s="1"/>
  <c r="BH234" i="9" s="1"/>
  <c r="BD234" i="9" s="1"/>
  <c r="BE544" i="9"/>
  <c r="BB545" i="9" s="1"/>
  <c r="AF580" i="9"/>
  <c r="AG579" i="9"/>
  <c r="AH579" i="9" s="1"/>
  <c r="AL579" i="9" s="1"/>
  <c r="AU20" i="6"/>
  <c r="AY19" i="6"/>
  <c r="AT20" i="6" s="1"/>
  <c r="AK24" i="9"/>
  <c r="AM23" i="9"/>
  <c r="AR24" i="9" s="1"/>
  <c r="BB19" i="9"/>
  <c r="AQ229" i="6"/>
  <c r="AP229" i="6"/>
  <c r="AJ229" i="6" s="1"/>
  <c r="AI229" i="6" s="1"/>
  <c r="BF18" i="9"/>
  <c r="BA19" i="9" s="1"/>
  <c r="BC228" i="6"/>
  <c r="P234" i="8" l="1"/>
  <c r="AB234" i="8" s="1"/>
  <c r="AH234" i="8" s="1"/>
  <c r="AL234" i="8" s="1"/>
  <c r="DV189" i="8"/>
  <c r="DX189" i="8" s="1"/>
  <c r="DY189" i="8" s="1"/>
  <c r="DT190" i="8" s="1"/>
  <c r="EM188" i="8"/>
  <c r="EH189" i="8" s="1"/>
  <c r="O235" i="8"/>
  <c r="W232" i="8"/>
  <c r="AD231" i="8"/>
  <c r="B57" i="8"/>
  <c r="N57" i="8" s="1"/>
  <c r="FM187" i="8"/>
  <c r="CW191" i="8"/>
  <c r="CR192" i="8" s="1"/>
  <c r="CN192" i="8" s="1"/>
  <c r="FZ186" i="8"/>
  <c r="GB186" i="8" s="1"/>
  <c r="AZ195" i="8"/>
  <c r="AU196" i="8" s="1"/>
  <c r="AQ196" i="8" s="1"/>
  <c r="AJ196" i="8" s="1"/>
  <c r="BY193" i="8"/>
  <c r="FA187" i="8"/>
  <c r="EV188" i="8" s="1"/>
  <c r="AG582" i="6"/>
  <c r="AH582" i="6" s="1"/>
  <c r="AL582" i="6" s="1"/>
  <c r="AF583" i="6"/>
  <c r="BF544" i="9"/>
  <c r="BA545" i="9" s="1"/>
  <c r="BC545" i="9" s="1"/>
  <c r="BC544" i="6"/>
  <c r="BE544" i="6" s="1"/>
  <c r="BB545" i="6" s="1"/>
  <c r="BN194" i="8"/>
  <c r="BI195" i="8" s="1"/>
  <c r="BE195" i="8" s="1"/>
  <c r="BZ193" i="8"/>
  <c r="CM192" i="8"/>
  <c r="EW188" i="8"/>
  <c r="DO190" i="8"/>
  <c r="DG191" i="8"/>
  <c r="DB191" i="8" s="1"/>
  <c r="EI189" i="8"/>
  <c r="M237" i="8"/>
  <c r="N236" i="8"/>
  <c r="AQ544" i="6"/>
  <c r="AN545" i="6" s="1"/>
  <c r="BJ544" i="9"/>
  <c r="BM544" i="9" s="1"/>
  <c r="BH545" i="9" s="1"/>
  <c r="BD545" i="9" s="1"/>
  <c r="AG59" i="9"/>
  <c r="AH59" i="9" s="1"/>
  <c r="AL59" i="9" s="1"/>
  <c r="AF60" i="9"/>
  <c r="AG240" i="8"/>
  <c r="AF241" i="8"/>
  <c r="AG580" i="9"/>
  <c r="AH580" i="9" s="1"/>
  <c r="AL580" i="9" s="1"/>
  <c r="AF581" i="9"/>
  <c r="AU235" i="9"/>
  <c r="BC234" i="9"/>
  <c r="AV545" i="9"/>
  <c r="AQ545" i="9"/>
  <c r="AN546" i="9" s="1"/>
  <c r="AV544" i="6"/>
  <c r="BE228" i="6"/>
  <c r="BF228" i="6" s="1"/>
  <c r="BA229" i="6" s="1"/>
  <c r="AN230" i="6"/>
  <c r="AV229" i="6"/>
  <c r="AM24" i="9"/>
  <c r="AR25" i="9" s="1"/>
  <c r="AK25" i="9"/>
  <c r="AP20" i="6"/>
  <c r="AJ20" i="6" s="1"/>
  <c r="AI20" i="6" s="1"/>
  <c r="AQ20" i="6"/>
  <c r="BJ18" i="9"/>
  <c r="BM18" i="9" s="1"/>
  <c r="BH19" i="9" s="1"/>
  <c r="BD19" i="9" s="1"/>
  <c r="AW19" i="9"/>
  <c r="AX19" i="9" s="1"/>
  <c r="BC19" i="6"/>
  <c r="ED189" i="8" l="1"/>
  <c r="P235" i="8"/>
  <c r="AB235" i="8" s="1"/>
  <c r="AH235" i="8" s="1"/>
  <c r="AL235" i="8" s="1"/>
  <c r="DU190" i="8"/>
  <c r="DP190" i="8" s="1"/>
  <c r="DQ190" i="8" s="1"/>
  <c r="DR190" i="8" s="1"/>
  <c r="DM191" i="8" s="1"/>
  <c r="AI196" i="8"/>
  <c r="AK196" i="8" s="1"/>
  <c r="AN196" i="8" s="1"/>
  <c r="AS197" i="8" s="1"/>
  <c r="EQ188" i="8"/>
  <c r="EC189" i="8"/>
  <c r="EE189" i="8" s="1"/>
  <c r="W233" i="8"/>
  <c r="AD232" i="8"/>
  <c r="O236" i="8"/>
  <c r="B58" i="8"/>
  <c r="N58" i="8" s="1"/>
  <c r="DA191" i="8"/>
  <c r="DC191" i="8" s="1"/>
  <c r="DD191" i="8" s="1"/>
  <c r="CY192" i="8" s="1"/>
  <c r="AR196" i="8"/>
  <c r="AO197" i="8" s="1"/>
  <c r="CA193" i="8"/>
  <c r="BX194" i="8" s="1"/>
  <c r="FE187" i="8"/>
  <c r="FG187" i="8" s="1"/>
  <c r="BD195" i="8"/>
  <c r="BF195" i="8" s="1"/>
  <c r="BC196" i="8" s="1"/>
  <c r="ER188" i="8"/>
  <c r="AG583" i="6"/>
  <c r="AH583" i="6" s="1"/>
  <c r="AL583" i="6" s="1"/>
  <c r="AF584" i="6"/>
  <c r="BR194" i="8"/>
  <c r="FY187" i="8"/>
  <c r="GC186" i="8"/>
  <c r="FX187" i="8" s="1"/>
  <c r="N237" i="8"/>
  <c r="M238" i="8"/>
  <c r="CO192" i="8"/>
  <c r="AX544" i="6"/>
  <c r="AU545" i="6" s="1"/>
  <c r="BE234" i="9"/>
  <c r="AG581" i="9"/>
  <c r="AH581" i="9" s="1"/>
  <c r="AL581" i="9" s="1"/>
  <c r="AF582" i="9"/>
  <c r="BE545" i="9"/>
  <c r="BB546" i="9" s="1"/>
  <c r="AW545" i="9"/>
  <c r="AX545" i="9" s="1"/>
  <c r="AU546" i="9" s="1"/>
  <c r="BF544" i="6"/>
  <c r="AP235" i="9"/>
  <c r="AJ235" i="9" s="1"/>
  <c r="AI235" i="9" s="1"/>
  <c r="AQ235" i="9"/>
  <c r="AF242" i="8"/>
  <c r="AG241" i="8"/>
  <c r="AG60" i="9"/>
  <c r="AH60" i="9" s="1"/>
  <c r="AL60" i="9" s="1"/>
  <c r="AF61" i="9"/>
  <c r="BE19" i="6"/>
  <c r="BF19" i="6" s="1"/>
  <c r="BA20" i="6" s="1"/>
  <c r="AU20" i="9"/>
  <c r="AY19" i="9"/>
  <c r="AT20" i="9" s="1"/>
  <c r="AV20" i="6"/>
  <c r="AN21" i="6"/>
  <c r="AM25" i="9"/>
  <c r="AR26" i="9" s="1"/>
  <c r="AK26" i="9"/>
  <c r="BB229" i="6"/>
  <c r="AW229" i="6" s="1"/>
  <c r="AX229" i="6" s="1"/>
  <c r="BJ228" i="6"/>
  <c r="BM228" i="6" s="1"/>
  <c r="BH229" i="6" s="1"/>
  <c r="BD229" i="6" s="1"/>
  <c r="P236" i="8" l="1"/>
  <c r="AB236" i="8" s="1"/>
  <c r="AH236" i="8" s="1"/>
  <c r="AL236" i="8" s="1"/>
  <c r="ES188" i="8"/>
  <c r="O237" i="8"/>
  <c r="B59" i="8"/>
  <c r="N59" i="8" s="1"/>
  <c r="W234" i="8"/>
  <c r="AD233" i="8"/>
  <c r="AW196" i="8"/>
  <c r="CB193" i="8"/>
  <c r="BW194" i="8" s="1"/>
  <c r="BS194" i="8" s="1"/>
  <c r="BT194" i="8" s="1"/>
  <c r="FH187" i="8"/>
  <c r="FC188" i="8" s="1"/>
  <c r="AG584" i="6"/>
  <c r="AH584" i="6" s="1"/>
  <c r="AL584" i="6" s="1"/>
  <c r="AF585" i="6"/>
  <c r="BG195" i="8"/>
  <c r="BB196" i="8" s="1"/>
  <c r="AX196" i="8" s="1"/>
  <c r="CP192" i="8"/>
  <c r="CK193" i="8" s="1"/>
  <c r="CL193" i="8"/>
  <c r="EB190" i="8"/>
  <c r="EP189" i="8"/>
  <c r="FD188" i="8"/>
  <c r="DV190" i="8"/>
  <c r="DN191" i="8"/>
  <c r="DI191" i="8" s="1"/>
  <c r="CZ192" i="8"/>
  <c r="CU192" i="8" s="1"/>
  <c r="DH191" i="8"/>
  <c r="EF189" i="8"/>
  <c r="EA190" i="8" s="1"/>
  <c r="ET188" i="8"/>
  <c r="EO189" i="8" s="1"/>
  <c r="M239" i="8"/>
  <c r="N238" i="8"/>
  <c r="FT187" i="8"/>
  <c r="GG186" i="8"/>
  <c r="AF62" i="9"/>
  <c r="AG61" i="9"/>
  <c r="AH61" i="9" s="1"/>
  <c r="AL61" i="9" s="1"/>
  <c r="AV235" i="9"/>
  <c r="AN236" i="9"/>
  <c r="BA545" i="6"/>
  <c r="BC545" i="6" s="1"/>
  <c r="BJ544" i="6"/>
  <c r="BM544" i="6" s="1"/>
  <c r="BH545" i="6" s="1"/>
  <c r="BD545" i="6" s="1"/>
  <c r="BB235" i="9"/>
  <c r="AF243" i="8"/>
  <c r="AG242" i="8"/>
  <c r="AY545" i="9"/>
  <c r="AT546" i="9" s="1"/>
  <c r="AP546" i="9" s="1"/>
  <c r="AJ546" i="9" s="1"/>
  <c r="AI546" i="9" s="1"/>
  <c r="BF545" i="9"/>
  <c r="AF583" i="9"/>
  <c r="AG582" i="9"/>
  <c r="AH582" i="9" s="1"/>
  <c r="AL582" i="9" s="1"/>
  <c r="BF234" i="9"/>
  <c r="BA235" i="9" s="1"/>
  <c r="AY544" i="6"/>
  <c r="AT545" i="6" s="1"/>
  <c r="AP545" i="6" s="1"/>
  <c r="AJ545" i="6" s="1"/>
  <c r="AI545" i="6" s="1"/>
  <c r="AU230" i="6"/>
  <c r="AY229" i="6"/>
  <c r="AT230" i="6" s="1"/>
  <c r="AM26" i="9"/>
  <c r="AR27" i="9" s="1"/>
  <c r="AK27" i="9"/>
  <c r="AP20" i="9"/>
  <c r="AJ20" i="9" s="1"/>
  <c r="AI20" i="9" s="1"/>
  <c r="AQ20" i="9"/>
  <c r="BB20" i="6"/>
  <c r="AW20" i="6" s="1"/>
  <c r="AX20" i="6" s="1"/>
  <c r="BJ19" i="6"/>
  <c r="BM19" i="6" s="1"/>
  <c r="BH20" i="6" s="1"/>
  <c r="BD20" i="6" s="1"/>
  <c r="BC19" i="9"/>
  <c r="P237" i="8" l="1"/>
  <c r="AB237" i="8" s="1"/>
  <c r="AH237" i="8" s="1"/>
  <c r="AL237" i="8" s="1"/>
  <c r="O238" i="8"/>
  <c r="B60" i="8"/>
  <c r="N60" i="8" s="1"/>
  <c r="W235" i="8"/>
  <c r="AD234" i="8"/>
  <c r="AY196" i="8"/>
  <c r="AV197" i="8" s="1"/>
  <c r="BQ195" i="8"/>
  <c r="BU194" i="8"/>
  <c r="BP195" i="8" s="1"/>
  <c r="CF193" i="8"/>
  <c r="FL187" i="8"/>
  <c r="FN187" i="8" s="1"/>
  <c r="EY188" i="8"/>
  <c r="AW545" i="6"/>
  <c r="BK195" i="8"/>
  <c r="AF586" i="6"/>
  <c r="AG585" i="6"/>
  <c r="AH585" i="6" s="1"/>
  <c r="AL585" i="6" s="1"/>
  <c r="AZ196" i="8"/>
  <c r="AU197" i="8" s="1"/>
  <c r="CG193" i="8"/>
  <c r="EX188" i="8"/>
  <c r="EK189" i="8"/>
  <c r="DW190" i="8"/>
  <c r="DX190" i="8" s="1"/>
  <c r="CT192" i="8"/>
  <c r="CV192" i="8" s="1"/>
  <c r="GI186" i="8"/>
  <c r="N239" i="8"/>
  <c r="M240" i="8"/>
  <c r="DJ191" i="8"/>
  <c r="DK191" i="8" s="1"/>
  <c r="DF192" i="8" s="1"/>
  <c r="EJ189" i="8"/>
  <c r="AV545" i="6"/>
  <c r="AG583" i="9"/>
  <c r="AH583" i="9" s="1"/>
  <c r="AL583" i="9" s="1"/>
  <c r="AF584" i="9"/>
  <c r="AF244" i="8"/>
  <c r="AG243" i="8"/>
  <c r="AW235" i="9"/>
  <c r="AX235" i="9" s="1"/>
  <c r="AY235" i="9" s="1"/>
  <c r="AT236" i="9" s="1"/>
  <c r="AV546" i="9"/>
  <c r="BE545" i="6"/>
  <c r="BB546" i="6" s="1"/>
  <c r="AG62" i="9"/>
  <c r="AH62" i="9" s="1"/>
  <c r="AL62" i="9" s="1"/>
  <c r="AF63" i="9"/>
  <c r="BA546" i="9"/>
  <c r="BJ545" i="9"/>
  <c r="BM545" i="9" s="1"/>
  <c r="BH546" i="9" s="1"/>
  <c r="BD546" i="9" s="1"/>
  <c r="AQ545" i="6"/>
  <c r="AN546" i="6" s="1"/>
  <c r="BJ234" i="9"/>
  <c r="BM234" i="9" s="1"/>
  <c r="BH235" i="9" s="1"/>
  <c r="BD235" i="9" s="1"/>
  <c r="AQ546" i="9"/>
  <c r="AN547" i="9" s="1"/>
  <c r="AU21" i="6"/>
  <c r="AY20" i="6"/>
  <c r="AT21" i="6" s="1"/>
  <c r="BE19" i="9"/>
  <c r="AV20" i="9"/>
  <c r="AN21" i="9"/>
  <c r="AM27" i="9"/>
  <c r="AR28" i="9" s="1"/>
  <c r="AK28" i="9"/>
  <c r="AQ230" i="6"/>
  <c r="AP230" i="6"/>
  <c r="AJ230" i="6" s="1"/>
  <c r="AI230" i="6" s="1"/>
  <c r="BC229" i="6"/>
  <c r="P238" i="8" l="1"/>
  <c r="AB238" i="8" s="1"/>
  <c r="AH238" i="8" s="1"/>
  <c r="AL238" i="8" s="1"/>
  <c r="B61" i="8"/>
  <c r="N61" i="8" s="1"/>
  <c r="AX545" i="6"/>
  <c r="AU546" i="6" s="1"/>
  <c r="O239" i="8"/>
  <c r="P239" i="8" s="1"/>
  <c r="AB239" i="8" s="1"/>
  <c r="AH239" i="8" s="1"/>
  <c r="AL239" i="8" s="1"/>
  <c r="W236" i="8"/>
  <c r="AD235" i="8"/>
  <c r="CH193" i="8"/>
  <c r="CE194" i="8" s="1"/>
  <c r="BY194" i="8"/>
  <c r="EZ188" i="8"/>
  <c r="BL195" i="8"/>
  <c r="BM195" i="8" s="1"/>
  <c r="GJ186" i="8"/>
  <c r="GE187" i="8" s="1"/>
  <c r="FO187" i="8"/>
  <c r="FJ188" i="8" s="1"/>
  <c r="AG586" i="6"/>
  <c r="AH586" i="6" s="1"/>
  <c r="AL586" i="6" s="1"/>
  <c r="AF587" i="6"/>
  <c r="AR197" i="8"/>
  <c r="AQ197" i="8"/>
  <c r="AJ197" i="8" s="1"/>
  <c r="BD196" i="8"/>
  <c r="DU191" i="8"/>
  <c r="DY190" i="8"/>
  <c r="DT191" i="8" s="1"/>
  <c r="EL189" i="8"/>
  <c r="DG192" i="8"/>
  <c r="DB192" i="8" s="1"/>
  <c r="DO191" i="8"/>
  <c r="GF187" i="8"/>
  <c r="CW192" i="8"/>
  <c r="CR193" i="8" s="1"/>
  <c r="CS193" i="8"/>
  <c r="FK188" i="8"/>
  <c r="N240" i="8"/>
  <c r="M241" i="8"/>
  <c r="AG63" i="9"/>
  <c r="AH63" i="9" s="1"/>
  <c r="AL63" i="9" s="1"/>
  <c r="AF64" i="9"/>
  <c r="AU236" i="9"/>
  <c r="BC235" i="9"/>
  <c r="AF245" i="8"/>
  <c r="AG244" i="8"/>
  <c r="AW546" i="9"/>
  <c r="AX546" i="9" s="1"/>
  <c r="BC546" i="9"/>
  <c r="BF545" i="6"/>
  <c r="AF585" i="9"/>
  <c r="AG584" i="9"/>
  <c r="AH584" i="9" s="1"/>
  <c r="AL584" i="9" s="1"/>
  <c r="BE229" i="6"/>
  <c r="BF229" i="6" s="1"/>
  <c r="BA230" i="6" s="1"/>
  <c r="AV230" i="6"/>
  <c r="AN231" i="6"/>
  <c r="AM28" i="9"/>
  <c r="AR29" i="9" s="1"/>
  <c r="AK29" i="9"/>
  <c r="BB20" i="9"/>
  <c r="AP21" i="6"/>
  <c r="AJ21" i="6" s="1"/>
  <c r="AI21" i="6" s="1"/>
  <c r="AQ21" i="6"/>
  <c r="AV21" i="6" s="1"/>
  <c r="BF19" i="9"/>
  <c r="BA20" i="9" s="1"/>
  <c r="BC20" i="6"/>
  <c r="AI197" i="8" l="1"/>
  <c r="AK197" i="8" s="1"/>
  <c r="AN197" i="8" s="1"/>
  <c r="AS198" i="8" s="1"/>
  <c r="FA188" i="8"/>
  <c r="EV189" i="8" s="1"/>
  <c r="EM189" i="8"/>
  <c r="EH190" i="8" s="1"/>
  <c r="O240" i="8"/>
  <c r="W237" i="8"/>
  <c r="AD236" i="8"/>
  <c r="B62" i="8"/>
  <c r="N62" i="8" s="1"/>
  <c r="AY545" i="6"/>
  <c r="AT546" i="6" s="1"/>
  <c r="AV546" i="6" s="1"/>
  <c r="CI193" i="8"/>
  <c r="CD194" i="8" s="1"/>
  <c r="BZ194" i="8" s="1"/>
  <c r="CA194" i="8" s="1"/>
  <c r="EW189" i="8"/>
  <c r="FS187" i="8"/>
  <c r="FU187" i="8" s="1"/>
  <c r="FF188" i="8"/>
  <c r="BN195" i="8"/>
  <c r="BI196" i="8" s="1"/>
  <c r="BJ196" i="8"/>
  <c r="GN186" i="8"/>
  <c r="GP186" i="8" s="1"/>
  <c r="GA187" i="8"/>
  <c r="AF588" i="6"/>
  <c r="AG587" i="6"/>
  <c r="AH587" i="6" s="1"/>
  <c r="AL587" i="6" s="1"/>
  <c r="AW197" i="8"/>
  <c r="AO198" i="8"/>
  <c r="CN193" i="8"/>
  <c r="DA192" i="8"/>
  <c r="DC192" i="8" s="1"/>
  <c r="DP191" i="8"/>
  <c r="DQ191" i="8" s="1"/>
  <c r="DR191" i="8" s="1"/>
  <c r="DM192" i="8" s="1"/>
  <c r="M242" i="8"/>
  <c r="N241" i="8"/>
  <c r="EI190" i="8"/>
  <c r="EC190" i="8"/>
  <c r="AU547" i="9"/>
  <c r="AY546" i="9"/>
  <c r="AT547" i="9" s="1"/>
  <c r="AP547" i="9" s="1"/>
  <c r="AJ547" i="9" s="1"/>
  <c r="AI547" i="9" s="1"/>
  <c r="AG585" i="9"/>
  <c r="AH585" i="9" s="1"/>
  <c r="AL585" i="9" s="1"/>
  <c r="AF586" i="9"/>
  <c r="BA546" i="6"/>
  <c r="BJ545" i="6"/>
  <c r="BM545" i="6" s="1"/>
  <c r="BH546" i="6" s="1"/>
  <c r="BD546" i="6" s="1"/>
  <c r="AQ236" i="9"/>
  <c r="AP236" i="9"/>
  <c r="AJ236" i="9" s="1"/>
  <c r="AI236" i="9" s="1"/>
  <c r="AG64" i="9"/>
  <c r="AH64" i="9" s="1"/>
  <c r="AL64" i="9" s="1"/>
  <c r="AF65" i="9"/>
  <c r="BE546" i="9"/>
  <c r="BB547" i="9" s="1"/>
  <c r="AF246" i="8"/>
  <c r="AG245" i="8"/>
  <c r="BE235" i="9"/>
  <c r="BE20" i="6"/>
  <c r="AM29" i="9"/>
  <c r="AR30" i="9" s="1"/>
  <c r="AK30" i="9"/>
  <c r="BB230" i="6"/>
  <c r="AW230" i="6" s="1"/>
  <c r="AX230" i="6" s="1"/>
  <c r="BJ229" i="6"/>
  <c r="BM229" i="6" s="1"/>
  <c r="BH230" i="6" s="1"/>
  <c r="BD230" i="6" s="1"/>
  <c r="BJ19" i="9"/>
  <c r="BM19" i="9" s="1"/>
  <c r="BH20" i="9" s="1"/>
  <c r="BD20" i="9" s="1"/>
  <c r="AW20" i="9"/>
  <c r="AX20" i="9" s="1"/>
  <c r="P240" i="8" l="1"/>
  <c r="AB240" i="8" s="1"/>
  <c r="AH240" i="8" s="1"/>
  <c r="AL240" i="8" s="1"/>
  <c r="ED190" i="8"/>
  <c r="EE190" i="8" s="1"/>
  <c r="EF190" i="8" s="1"/>
  <c r="EA191" i="8" s="1"/>
  <c r="FE188" i="8"/>
  <c r="ER189" i="8"/>
  <c r="EQ189" i="8"/>
  <c r="W238" i="8"/>
  <c r="AD237" i="8"/>
  <c r="CM193" i="8"/>
  <c r="CO193" i="8" s="1"/>
  <c r="CP193" i="8" s="1"/>
  <c r="CK194" i="8" s="1"/>
  <c r="AP546" i="6"/>
  <c r="AJ546" i="6" s="1"/>
  <c r="AI546" i="6" s="1"/>
  <c r="AQ546" i="6"/>
  <c r="AN547" i="6" s="1"/>
  <c r="O241" i="8"/>
  <c r="B63" i="8"/>
  <c r="N63" i="8" s="1"/>
  <c r="CB194" i="8"/>
  <c r="BW195" i="8" s="1"/>
  <c r="BX195" i="8"/>
  <c r="BR195" i="8"/>
  <c r="FG188" i="8"/>
  <c r="BE196" i="8"/>
  <c r="BF196" i="8" s="1"/>
  <c r="BG196" i="8" s="1"/>
  <c r="BB197" i="8" s="1"/>
  <c r="GQ186" i="8"/>
  <c r="GL187" i="8" s="1"/>
  <c r="FV187" i="8"/>
  <c r="FQ188" i="8" s="1"/>
  <c r="BF546" i="9"/>
  <c r="BJ546" i="9" s="1"/>
  <c r="BM546" i="9" s="1"/>
  <c r="BH547" i="9" s="1"/>
  <c r="BD547" i="9" s="1"/>
  <c r="AG588" i="6"/>
  <c r="AH588" i="6" s="1"/>
  <c r="AL588" i="6" s="1"/>
  <c r="AF589" i="6"/>
  <c r="FR188" i="8"/>
  <c r="M243" i="8"/>
  <c r="N242" i="8"/>
  <c r="DD192" i="8"/>
  <c r="CY193" i="8" s="1"/>
  <c r="CZ193" i="8"/>
  <c r="DN192" i="8"/>
  <c r="DI192" i="8" s="1"/>
  <c r="DV191" i="8"/>
  <c r="GM187" i="8"/>
  <c r="BB236" i="9"/>
  <c r="AF247" i="8"/>
  <c r="AG246" i="8"/>
  <c r="BA547" i="9"/>
  <c r="AW547" i="9" s="1"/>
  <c r="AN237" i="9"/>
  <c r="AV236" i="9"/>
  <c r="BC546" i="6"/>
  <c r="AW546" i="6"/>
  <c r="AX546" i="6" s="1"/>
  <c r="AV547" i="9"/>
  <c r="AQ547" i="9"/>
  <c r="AN548" i="9" s="1"/>
  <c r="BF235" i="9"/>
  <c r="BA236" i="9" s="1"/>
  <c r="AG65" i="9"/>
  <c r="AH65" i="9" s="1"/>
  <c r="AL65" i="9" s="1"/>
  <c r="AF66" i="9"/>
  <c r="AG586" i="9"/>
  <c r="AH586" i="9" s="1"/>
  <c r="AL586" i="9" s="1"/>
  <c r="AF587" i="9"/>
  <c r="AU231" i="6"/>
  <c r="AY230" i="6"/>
  <c r="AT231" i="6" s="1"/>
  <c r="AU21" i="9"/>
  <c r="AY20" i="9"/>
  <c r="AT21" i="9" s="1"/>
  <c r="AM30" i="9"/>
  <c r="AR31" i="9" s="1"/>
  <c r="AK31" i="9"/>
  <c r="BB21" i="6"/>
  <c r="BF20" i="6"/>
  <c r="BA21" i="6" s="1"/>
  <c r="AB241" i="8" l="1"/>
  <c r="AH241" i="8" s="1"/>
  <c r="AL241" i="8" s="1"/>
  <c r="P241" i="8"/>
  <c r="ES189" i="8"/>
  <c r="ET189" i="8" s="1"/>
  <c r="EO190" i="8" s="1"/>
  <c r="FD189" i="8"/>
  <c r="O242" i="8"/>
  <c r="B64" i="8"/>
  <c r="N64" i="8" s="1"/>
  <c r="BC547" i="9"/>
  <c r="W239" i="8"/>
  <c r="AD238" i="8"/>
  <c r="GU186" i="8"/>
  <c r="GW186" i="8" s="1"/>
  <c r="BS195" i="8"/>
  <c r="BT195" i="8" s="1"/>
  <c r="BU195" i="8" s="1"/>
  <c r="BP196" i="8" s="1"/>
  <c r="CT193" i="8"/>
  <c r="GH187" i="8"/>
  <c r="CF194" i="8"/>
  <c r="FH188" i="8"/>
  <c r="CL194" i="8"/>
  <c r="CG194" i="8" s="1"/>
  <c r="BK196" i="8"/>
  <c r="BC197" i="8"/>
  <c r="AX197" i="8" s="1"/>
  <c r="AY197" i="8" s="1"/>
  <c r="AV198" i="8" s="1"/>
  <c r="FZ187" i="8"/>
  <c r="GB187" i="8" s="1"/>
  <c r="FM188" i="8"/>
  <c r="AF590" i="6"/>
  <c r="AG589" i="6"/>
  <c r="AH589" i="6" s="1"/>
  <c r="AL589" i="6" s="1"/>
  <c r="CU193" i="8"/>
  <c r="DH192" i="8"/>
  <c r="DJ192" i="8" s="1"/>
  <c r="EJ190" i="8"/>
  <c r="EB191" i="8"/>
  <c r="DW191" i="8" s="1"/>
  <c r="DX191" i="8" s="1"/>
  <c r="M244" i="8"/>
  <c r="N243" i="8"/>
  <c r="AW236" i="9"/>
  <c r="AX236" i="9" s="1"/>
  <c r="AY236" i="9" s="1"/>
  <c r="AT237" i="9" s="1"/>
  <c r="AF588" i="9"/>
  <c r="AG587" i="9"/>
  <c r="AH587" i="9" s="1"/>
  <c r="AL587" i="9" s="1"/>
  <c r="AG66" i="9"/>
  <c r="AH66" i="9" s="1"/>
  <c r="AL66" i="9" s="1"/>
  <c r="AF67" i="9"/>
  <c r="BE547" i="9"/>
  <c r="BB548" i="9" s="1"/>
  <c r="AU547" i="6"/>
  <c r="AY546" i="6"/>
  <c r="AT547" i="6" s="1"/>
  <c r="AP547" i="6" s="1"/>
  <c r="AJ547" i="6" s="1"/>
  <c r="AI547" i="6" s="1"/>
  <c r="AF248" i="8"/>
  <c r="AG247" i="8"/>
  <c r="AX547" i="9"/>
  <c r="AU548" i="9" s="1"/>
  <c r="BE546" i="6"/>
  <c r="BB547" i="6" s="1"/>
  <c r="BJ235" i="9"/>
  <c r="BM235" i="9" s="1"/>
  <c r="BH236" i="9" s="1"/>
  <c r="BD236" i="9" s="1"/>
  <c r="AM31" i="9"/>
  <c r="AR32" i="9" s="1"/>
  <c r="AK32" i="9"/>
  <c r="AQ21" i="9"/>
  <c r="AP21" i="9"/>
  <c r="AJ21" i="9" s="1"/>
  <c r="AI21" i="9" s="1"/>
  <c r="AQ231" i="6"/>
  <c r="AP231" i="6"/>
  <c r="AJ231" i="6" s="1"/>
  <c r="AI231" i="6" s="1"/>
  <c r="BJ20" i="6"/>
  <c r="BM20" i="6" s="1"/>
  <c r="BH21" i="6" s="1"/>
  <c r="BD21" i="6" s="1"/>
  <c r="AW21" i="6"/>
  <c r="AX21" i="6" s="1"/>
  <c r="BC20" i="9"/>
  <c r="BC230" i="6"/>
  <c r="P242" i="8" l="1"/>
  <c r="AB242" i="8" s="1"/>
  <c r="AH242" i="8" s="1"/>
  <c r="AL242" i="8" s="1"/>
  <c r="EP190" i="8"/>
  <c r="EX189" i="8"/>
  <c r="EK190" i="8"/>
  <c r="EL190" i="8" s="1"/>
  <c r="EM190" i="8" s="1"/>
  <c r="EH191" i="8" s="1"/>
  <c r="B65" i="8"/>
  <c r="N65" i="8" s="1"/>
  <c r="O243" i="8"/>
  <c r="CH194" i="8"/>
  <c r="CI194" i="8" s="1"/>
  <c r="CD195" i="8" s="1"/>
  <c r="W240" i="8"/>
  <c r="AD239" i="8"/>
  <c r="BQ196" i="8"/>
  <c r="BL196" i="8" s="1"/>
  <c r="BM196" i="8" s="1"/>
  <c r="BN196" i="8" s="1"/>
  <c r="CV193" i="8"/>
  <c r="CS194" i="8" s="1"/>
  <c r="AZ197" i="8"/>
  <c r="AU198" i="8" s="1"/>
  <c r="AQ198" i="8" s="1"/>
  <c r="AJ198" i="8" s="1"/>
  <c r="FC189" i="8"/>
  <c r="EY189" i="8" s="1"/>
  <c r="FL188" i="8"/>
  <c r="FN188" i="8" s="1"/>
  <c r="GC187" i="8"/>
  <c r="FX188" i="8" s="1"/>
  <c r="GX186" i="8"/>
  <c r="GS187" i="8" s="1"/>
  <c r="AF591" i="6"/>
  <c r="AG590" i="6"/>
  <c r="AH590" i="6" s="1"/>
  <c r="AL590" i="6" s="1"/>
  <c r="CE195" i="8"/>
  <c r="BZ195" i="8" s="1"/>
  <c r="DU192" i="8"/>
  <c r="DY191" i="8"/>
  <c r="DT192" i="8" s="1"/>
  <c r="M245" i="8"/>
  <c r="N244" i="8"/>
  <c r="BY195" i="8"/>
  <c r="DK192" i="8"/>
  <c r="DF193" i="8" s="1"/>
  <c r="DG193" i="8"/>
  <c r="FY188" i="8"/>
  <c r="GT187" i="8"/>
  <c r="BF546" i="6"/>
  <c r="AY547" i="9"/>
  <c r="AT548" i="9" s="1"/>
  <c r="AP548" i="9" s="1"/>
  <c r="AJ548" i="9" s="1"/>
  <c r="AI548" i="9" s="1"/>
  <c r="AU237" i="9"/>
  <c r="BC236" i="9"/>
  <c r="AF249" i="8"/>
  <c r="AG248" i="8"/>
  <c r="BF547" i="9"/>
  <c r="AG67" i="9"/>
  <c r="AH67" i="9" s="1"/>
  <c r="AL67" i="9" s="1"/>
  <c r="AF68" i="9"/>
  <c r="AQ548" i="9"/>
  <c r="AN549" i="9" s="1"/>
  <c r="AQ547" i="6"/>
  <c r="AN548" i="6" s="1"/>
  <c r="AV547" i="6"/>
  <c r="AG588" i="9"/>
  <c r="AH588" i="9" s="1"/>
  <c r="AL588" i="9" s="1"/>
  <c r="AF589" i="9"/>
  <c r="BE230" i="6"/>
  <c r="BF230" i="6" s="1"/>
  <c r="BA231" i="6" s="1"/>
  <c r="BE20" i="9"/>
  <c r="AY21" i="6"/>
  <c r="BC21" i="6" s="1"/>
  <c r="AN232" i="6"/>
  <c r="AV231" i="6"/>
  <c r="AV21" i="9"/>
  <c r="AN22" i="9"/>
  <c r="AM32" i="9"/>
  <c r="AR33" i="9" s="1"/>
  <c r="AK33" i="9"/>
  <c r="P243" i="8" l="1"/>
  <c r="AB243" i="8" s="1"/>
  <c r="AH243" i="8" s="1"/>
  <c r="AL243" i="8" s="1"/>
  <c r="AI198" i="8"/>
  <c r="AK198" i="8" s="1"/>
  <c r="AN198" i="8" s="1"/>
  <c r="AS199" i="8" s="1"/>
  <c r="EZ189" i="8"/>
  <c r="FA189" i="8" s="1"/>
  <c r="EV190" i="8" s="1"/>
  <c r="FK189" i="8"/>
  <c r="CM194" i="8"/>
  <c r="O244" i="8"/>
  <c r="W241" i="8"/>
  <c r="AD240" i="8"/>
  <c r="CW193" i="8"/>
  <c r="CR194" i="8" s="1"/>
  <c r="CN194" i="8" s="1"/>
  <c r="B66" i="8"/>
  <c r="N66" i="8" s="1"/>
  <c r="GO187" i="8"/>
  <c r="GG187" i="8"/>
  <c r="GI187" i="8" s="1"/>
  <c r="BD197" i="8"/>
  <c r="FO188" i="8"/>
  <c r="FJ189" i="8" s="1"/>
  <c r="AR198" i="8"/>
  <c r="FT188" i="8"/>
  <c r="HB186" i="8"/>
  <c r="HD186" i="8" s="1"/>
  <c r="AG591" i="6"/>
  <c r="AH591" i="6" s="1"/>
  <c r="AL591" i="6" s="1"/>
  <c r="AF592" i="6"/>
  <c r="AV548" i="9"/>
  <c r="BI197" i="8"/>
  <c r="BR196" i="8"/>
  <c r="BJ197" i="8"/>
  <c r="DB193" i="8"/>
  <c r="EI191" i="8"/>
  <c r="ED191" i="8" s="1"/>
  <c r="EQ190" i="8"/>
  <c r="DO192" i="8"/>
  <c r="CA195" i="8"/>
  <c r="M246" i="8"/>
  <c r="N245" i="8"/>
  <c r="DP192" i="8"/>
  <c r="EC191" i="8"/>
  <c r="BE236" i="9"/>
  <c r="BF236" i="9" s="1"/>
  <c r="BA237" i="9" s="1"/>
  <c r="BA547" i="6"/>
  <c r="BJ546" i="6"/>
  <c r="BM546" i="6" s="1"/>
  <c r="BH547" i="6" s="1"/>
  <c r="BD547" i="6" s="1"/>
  <c r="AF590" i="9"/>
  <c r="AG589" i="9"/>
  <c r="AH589" i="9" s="1"/>
  <c r="AL589" i="9" s="1"/>
  <c r="AG68" i="9"/>
  <c r="AH68" i="9" s="1"/>
  <c r="AL68" i="9" s="1"/>
  <c r="AF69" i="9"/>
  <c r="BA548" i="9"/>
  <c r="BJ547" i="9"/>
  <c r="BM547" i="9" s="1"/>
  <c r="BH548" i="9" s="1"/>
  <c r="BD548" i="9" s="1"/>
  <c r="AG249" i="8"/>
  <c r="AF250" i="8"/>
  <c r="AQ237" i="9"/>
  <c r="AP237" i="9"/>
  <c r="AJ237" i="9" s="1"/>
  <c r="AI237" i="9" s="1"/>
  <c r="BE21" i="6"/>
  <c r="BF21" i="6" s="1"/>
  <c r="AM33" i="9"/>
  <c r="AR34" i="9" s="1"/>
  <c r="AK34" i="9"/>
  <c r="BB21" i="9"/>
  <c r="BB231" i="6"/>
  <c r="AW231" i="6" s="1"/>
  <c r="AX231" i="6" s="1"/>
  <c r="BJ230" i="6"/>
  <c r="BM230" i="6" s="1"/>
  <c r="BH231" i="6" s="1"/>
  <c r="BD231" i="6" s="1"/>
  <c r="BF20" i="9"/>
  <c r="BA21" i="9" s="1"/>
  <c r="P244" i="8" l="1"/>
  <c r="AB244" i="8" s="1"/>
  <c r="AH244" i="8" s="1"/>
  <c r="AL244" i="8" s="1"/>
  <c r="CO194" i="8"/>
  <c r="CL195" i="8" s="1"/>
  <c r="EW190" i="8"/>
  <c r="DA193" i="8"/>
  <c r="DC193" i="8" s="1"/>
  <c r="DD193" i="8" s="1"/>
  <c r="CY194" i="8" s="1"/>
  <c r="FF189" i="8"/>
  <c r="B67" i="8"/>
  <c r="N67" i="8" s="1"/>
  <c r="W242" i="8"/>
  <c r="AD241" i="8"/>
  <c r="O245" i="8"/>
  <c r="FS188" i="8"/>
  <c r="FU188" i="8" s="1"/>
  <c r="AO199" i="8"/>
  <c r="AW198" i="8"/>
  <c r="GJ187" i="8"/>
  <c r="GE188" i="8" s="1"/>
  <c r="HE186" i="8"/>
  <c r="GZ187" i="8" s="1"/>
  <c r="AG592" i="6"/>
  <c r="AH592" i="6" s="1"/>
  <c r="AL592" i="6" s="1"/>
  <c r="AF593" i="6"/>
  <c r="BE197" i="8"/>
  <c r="BF197" i="8" s="1"/>
  <c r="BG197" i="8" s="1"/>
  <c r="BB198" i="8" s="1"/>
  <c r="ER190" i="8"/>
  <c r="ES190" i="8" s="1"/>
  <c r="EE191" i="8"/>
  <c r="EB192" i="8" s="1"/>
  <c r="GF188" i="8"/>
  <c r="HA187" i="8"/>
  <c r="CB195" i="8"/>
  <c r="BW196" i="8" s="1"/>
  <c r="BX196" i="8"/>
  <c r="FE189" i="8"/>
  <c r="M247" i="8"/>
  <c r="N246" i="8"/>
  <c r="DQ192" i="8"/>
  <c r="AN238" i="9"/>
  <c r="AV237" i="9"/>
  <c r="BC548" i="9"/>
  <c r="AW548" i="9"/>
  <c r="AX548" i="9" s="1"/>
  <c r="AG590" i="9"/>
  <c r="AH590" i="9" s="1"/>
  <c r="AL590" i="9" s="1"/>
  <c r="AF591" i="9"/>
  <c r="BC547" i="6"/>
  <c r="AW547" i="6"/>
  <c r="AX547" i="6" s="1"/>
  <c r="AF251" i="8"/>
  <c r="AG250" i="8"/>
  <c r="AG69" i="9"/>
  <c r="AH69" i="9" s="1"/>
  <c r="AL69" i="9" s="1"/>
  <c r="AF70" i="9"/>
  <c r="BJ236" i="9"/>
  <c r="BM236" i="9" s="1"/>
  <c r="BH237" i="9" s="1"/>
  <c r="BD237" i="9" s="1"/>
  <c r="BB237" i="9"/>
  <c r="AW237" i="9" s="1"/>
  <c r="AU232" i="6"/>
  <c r="AY231" i="6"/>
  <c r="AT232" i="6" s="1"/>
  <c r="AM34" i="9"/>
  <c r="AR35" i="9" s="1"/>
  <c r="AK35" i="9"/>
  <c r="AW21" i="9"/>
  <c r="AX21" i="9" s="1"/>
  <c r="BJ20" i="9"/>
  <c r="BM20" i="9" s="1"/>
  <c r="BH21" i="9" s="1"/>
  <c r="BD21" i="9" s="1"/>
  <c r="BJ21" i="6"/>
  <c r="BM21" i="6" s="1"/>
  <c r="P245" i="8" l="1"/>
  <c r="AB245" i="8" s="1"/>
  <c r="AH245" i="8" s="1"/>
  <c r="AL245" i="8" s="1"/>
  <c r="CP194" i="8"/>
  <c r="CK195" i="8" s="1"/>
  <c r="CG195" i="8" s="1"/>
  <c r="FV188" i="8"/>
  <c r="FQ189" i="8" s="1"/>
  <c r="O246" i="8"/>
  <c r="W243" i="8"/>
  <c r="AD242" i="8"/>
  <c r="B68" i="8"/>
  <c r="N68" i="8" s="1"/>
  <c r="HI186" i="8"/>
  <c r="HK186" i="8" s="1"/>
  <c r="FR189" i="8"/>
  <c r="GN187" i="8"/>
  <c r="GP187" i="8" s="1"/>
  <c r="GA188" i="8"/>
  <c r="CT194" i="8"/>
  <c r="GV187" i="8"/>
  <c r="AF594" i="6"/>
  <c r="AG593" i="6"/>
  <c r="AH593" i="6" s="1"/>
  <c r="AL593" i="6" s="1"/>
  <c r="BC198" i="8"/>
  <c r="AX198" i="8" s="1"/>
  <c r="AY198" i="8" s="1"/>
  <c r="AZ198" i="8" s="1"/>
  <c r="AU199" i="8" s="1"/>
  <c r="BK197" i="8"/>
  <c r="CF195" i="8"/>
  <c r="CH195" i="8" s="1"/>
  <c r="CE196" i="8" s="1"/>
  <c r="EF191" i="8"/>
  <c r="EA192" i="8" s="1"/>
  <c r="DW192" i="8" s="1"/>
  <c r="DH193" i="8"/>
  <c r="CZ194" i="8"/>
  <c r="CU194" i="8" s="1"/>
  <c r="BS196" i="8"/>
  <c r="BT196" i="8" s="1"/>
  <c r="BU196" i="8" s="1"/>
  <c r="BP197" i="8" s="1"/>
  <c r="EP191" i="8"/>
  <c r="DR192" i="8"/>
  <c r="DM193" i="8" s="1"/>
  <c r="DN193" i="8"/>
  <c r="M248" i="8"/>
  <c r="N247" i="8"/>
  <c r="ET190" i="8"/>
  <c r="EO191" i="8" s="1"/>
  <c r="FG189" i="8"/>
  <c r="AX237" i="9"/>
  <c r="AG251" i="8"/>
  <c r="AF252" i="8"/>
  <c r="BE547" i="6"/>
  <c r="BB548" i="6" s="1"/>
  <c r="BE548" i="9"/>
  <c r="BB549" i="9" s="1"/>
  <c r="AG70" i="9"/>
  <c r="AH70" i="9" s="1"/>
  <c r="AL70" i="9" s="1"/>
  <c r="AF71" i="9"/>
  <c r="AU548" i="6"/>
  <c r="AY547" i="6"/>
  <c r="AT548" i="6" s="1"/>
  <c r="AP548" i="6" s="1"/>
  <c r="AJ548" i="6" s="1"/>
  <c r="AI548" i="6" s="1"/>
  <c r="AG591" i="9"/>
  <c r="AH591" i="9" s="1"/>
  <c r="AL591" i="9" s="1"/>
  <c r="AF592" i="9"/>
  <c r="AU549" i="9"/>
  <c r="AY548" i="9"/>
  <c r="AT549" i="9" s="1"/>
  <c r="AP549" i="9" s="1"/>
  <c r="AJ549" i="9" s="1"/>
  <c r="AI549" i="9" s="1"/>
  <c r="AY237" i="9"/>
  <c r="AT238" i="9" s="1"/>
  <c r="AU22" i="9"/>
  <c r="AY21" i="9"/>
  <c r="AT22" i="9" s="1"/>
  <c r="AM35" i="9"/>
  <c r="AR36" i="9" s="1"/>
  <c r="AK36" i="9"/>
  <c r="AQ232" i="6"/>
  <c r="AP232" i="6"/>
  <c r="AJ232" i="6" s="1"/>
  <c r="AI232" i="6" s="1"/>
  <c r="BC231" i="6"/>
  <c r="FZ188" i="8" l="1"/>
  <c r="P246" i="8"/>
  <c r="AB246" i="8" s="1"/>
  <c r="AH246" i="8" s="1"/>
  <c r="AL246" i="8" s="1"/>
  <c r="FM189" i="8"/>
  <c r="FH189" i="8"/>
  <c r="FC190" i="8" s="1"/>
  <c r="W244" i="8"/>
  <c r="AD243" i="8"/>
  <c r="O247" i="8"/>
  <c r="B69" i="8"/>
  <c r="N69" i="8" s="1"/>
  <c r="GB188" i="8"/>
  <c r="CV194" i="8"/>
  <c r="CW194" i="8" s="1"/>
  <c r="CR195" i="8" s="1"/>
  <c r="GQ187" i="8"/>
  <c r="GL188" i="8" s="1"/>
  <c r="HL186" i="8"/>
  <c r="HG187" i="8" s="1"/>
  <c r="CI195" i="8"/>
  <c r="CD196" i="8" s="1"/>
  <c r="BZ196" i="8" s="1"/>
  <c r="AV199" i="8"/>
  <c r="AQ199" i="8" s="1"/>
  <c r="AJ199" i="8" s="1"/>
  <c r="AG594" i="6"/>
  <c r="AH594" i="6" s="1"/>
  <c r="AL594" i="6" s="1"/>
  <c r="AF595" i="6"/>
  <c r="BF547" i="6"/>
  <c r="BJ547" i="6" s="1"/>
  <c r="BM547" i="6" s="1"/>
  <c r="BH548" i="6" s="1"/>
  <c r="BD548" i="6" s="1"/>
  <c r="EJ191" i="8"/>
  <c r="BQ197" i="8"/>
  <c r="BL197" i="8" s="1"/>
  <c r="BM197" i="8" s="1"/>
  <c r="BY196" i="8"/>
  <c r="BD198" i="8"/>
  <c r="DI193" i="8"/>
  <c r="DJ193" i="8" s="1"/>
  <c r="DG194" i="8" s="1"/>
  <c r="EX190" i="8"/>
  <c r="GM188" i="8"/>
  <c r="FD190" i="8"/>
  <c r="EY190" i="8" s="1"/>
  <c r="HH187" i="8"/>
  <c r="N248" i="8"/>
  <c r="M249" i="8"/>
  <c r="DV192" i="8"/>
  <c r="DX192" i="8" s="1"/>
  <c r="EK191" i="8"/>
  <c r="AQ549" i="9"/>
  <c r="AN550" i="9" s="1"/>
  <c r="AV549" i="9"/>
  <c r="AG592" i="9"/>
  <c r="AH592" i="9" s="1"/>
  <c r="AL592" i="9" s="1"/>
  <c r="AF593" i="9"/>
  <c r="AG71" i="9"/>
  <c r="AH71" i="9" s="1"/>
  <c r="AL71" i="9" s="1"/>
  <c r="AF72" i="9"/>
  <c r="BF548" i="9"/>
  <c r="AF253" i="8"/>
  <c r="AG252" i="8"/>
  <c r="AU238" i="9"/>
  <c r="BC237" i="9"/>
  <c r="AQ548" i="6"/>
  <c r="AN549" i="6" s="1"/>
  <c r="AV548" i="6"/>
  <c r="BA548" i="6"/>
  <c r="BC548" i="6" s="1"/>
  <c r="BE231" i="6"/>
  <c r="BF231" i="6" s="1"/>
  <c r="BA232" i="6" s="1"/>
  <c r="AN233" i="6"/>
  <c r="AV232" i="6"/>
  <c r="AM36" i="9"/>
  <c r="AR37" i="9" s="1"/>
  <c r="AK37" i="9"/>
  <c r="AQ22" i="9"/>
  <c r="AP22" i="9"/>
  <c r="AJ22" i="9" s="1"/>
  <c r="AI22" i="9" s="1"/>
  <c r="BC21" i="9"/>
  <c r="P247" i="8" l="1"/>
  <c r="AB247" i="8" s="1"/>
  <c r="AH247" i="8" s="1"/>
  <c r="AL247" i="8" s="1"/>
  <c r="AI199" i="8"/>
  <c r="AK199" i="8" s="1"/>
  <c r="AN199" i="8" s="1"/>
  <c r="AS200" i="8" s="1"/>
  <c r="FL189" i="8"/>
  <c r="FN189" i="8" s="1"/>
  <c r="B70" i="8"/>
  <c r="N70" i="8" s="1"/>
  <c r="W245" i="8"/>
  <c r="AD244" i="8"/>
  <c r="O248" i="8"/>
  <c r="GC188" i="8"/>
  <c r="FX189" i="8" s="1"/>
  <c r="DA194" i="8"/>
  <c r="FY189" i="8"/>
  <c r="GH188" i="8"/>
  <c r="CM195" i="8"/>
  <c r="CA196" i="8"/>
  <c r="CB196" i="8" s="1"/>
  <c r="BW197" i="8" s="1"/>
  <c r="CS195" i="8"/>
  <c r="CN195" i="8" s="1"/>
  <c r="GU187" i="8"/>
  <c r="GW187" i="8" s="1"/>
  <c r="EL191" i="8"/>
  <c r="EM191" i="8" s="1"/>
  <c r="EH192" i="8" s="1"/>
  <c r="HP186" i="8"/>
  <c r="HR186" i="8" s="1"/>
  <c r="AR199" i="8"/>
  <c r="AW199" i="8" s="1"/>
  <c r="HC187" i="8"/>
  <c r="DK193" i="8"/>
  <c r="DF194" i="8" s="1"/>
  <c r="DB194" i="8" s="1"/>
  <c r="AG595" i="6"/>
  <c r="AH595" i="6" s="1"/>
  <c r="AL595" i="6" s="1"/>
  <c r="AF596" i="6"/>
  <c r="EZ190" i="8"/>
  <c r="FA190" i="8" s="1"/>
  <c r="EV191" i="8" s="1"/>
  <c r="BJ198" i="8"/>
  <c r="BN197" i="8"/>
  <c r="BI198" i="8" s="1"/>
  <c r="DY192" i="8"/>
  <c r="DT193" i="8" s="1"/>
  <c r="DU193" i="8"/>
  <c r="N249" i="8"/>
  <c r="M250" i="8"/>
  <c r="AW548" i="6"/>
  <c r="BE548" i="6"/>
  <c r="BB549" i="6" s="1"/>
  <c r="AQ238" i="9"/>
  <c r="AP238" i="9"/>
  <c r="AJ238" i="9" s="1"/>
  <c r="AI238" i="9" s="1"/>
  <c r="AG253" i="8"/>
  <c r="AF254" i="8"/>
  <c r="BA549" i="9"/>
  <c r="BJ548" i="9"/>
  <c r="BM548" i="9" s="1"/>
  <c r="BH549" i="9" s="1"/>
  <c r="BD549" i="9" s="1"/>
  <c r="AX548" i="6"/>
  <c r="AU549" i="6" s="1"/>
  <c r="BE237" i="9"/>
  <c r="AG72" i="9"/>
  <c r="AH72" i="9" s="1"/>
  <c r="AL72" i="9" s="1"/>
  <c r="AF73" i="9"/>
  <c r="AF594" i="9"/>
  <c r="AG593" i="9"/>
  <c r="AH593" i="9" s="1"/>
  <c r="AL593" i="9" s="1"/>
  <c r="BE21" i="9"/>
  <c r="BF21" i="9" s="1"/>
  <c r="BA22" i="9" s="1"/>
  <c r="AN23" i="9"/>
  <c r="AV22" i="9"/>
  <c r="AK38" i="9"/>
  <c r="AM37" i="9"/>
  <c r="AR38" i="9" s="1"/>
  <c r="BJ231" i="6"/>
  <c r="BM231" i="6" s="1"/>
  <c r="BH232" i="6" s="1"/>
  <c r="BD232" i="6" s="1"/>
  <c r="BB232" i="6"/>
  <c r="AW232" i="6" s="1"/>
  <c r="AX232" i="6" s="1"/>
  <c r="P248" i="8" l="1"/>
  <c r="AB248" i="8" s="1"/>
  <c r="AH248" i="8" s="1"/>
  <c r="AL248" i="8" s="1"/>
  <c r="GG188" i="8"/>
  <c r="GI188" i="8" s="1"/>
  <c r="FO189" i="8"/>
  <c r="FJ190" i="8" s="1"/>
  <c r="FT189" i="8"/>
  <c r="W246" i="8"/>
  <c r="AD245" i="8"/>
  <c r="B71" i="8"/>
  <c r="N71" i="8" s="1"/>
  <c r="O249" i="8"/>
  <c r="DC194" i="8"/>
  <c r="CZ195" i="8" s="1"/>
  <c r="EI192" i="8"/>
  <c r="ED192" i="8" s="1"/>
  <c r="BX197" i="8"/>
  <c r="BS197" i="8" s="1"/>
  <c r="CO195" i="8"/>
  <c r="AO200" i="8"/>
  <c r="DO193" i="8"/>
  <c r="GX187" i="8"/>
  <c r="GS188" i="8" s="1"/>
  <c r="HS186" i="8"/>
  <c r="HN187" i="8" s="1"/>
  <c r="FE190" i="8"/>
  <c r="AF597" i="6"/>
  <c r="AG596" i="6"/>
  <c r="AH596" i="6" s="1"/>
  <c r="AL596" i="6" s="1"/>
  <c r="BF548" i="6"/>
  <c r="BJ548" i="6" s="1"/>
  <c r="BM548" i="6" s="1"/>
  <c r="BH549" i="6" s="1"/>
  <c r="BD549" i="6" s="1"/>
  <c r="CF196" i="8"/>
  <c r="BE198" i="8"/>
  <c r="BF198" i="8" s="1"/>
  <c r="BG198" i="8" s="1"/>
  <c r="BB199" i="8" s="1"/>
  <c r="EW191" i="8"/>
  <c r="ER191" i="8" s="1"/>
  <c r="BR197" i="8"/>
  <c r="DP193" i="8"/>
  <c r="HO187" i="8"/>
  <c r="EQ191" i="8"/>
  <c r="EC192" i="8"/>
  <c r="GT188" i="8"/>
  <c r="FK190" i="8"/>
  <c r="M251" i="8"/>
  <c r="N250" i="8"/>
  <c r="AF74" i="9"/>
  <c r="AG73" i="9"/>
  <c r="AH73" i="9" s="1"/>
  <c r="AL73" i="9" s="1"/>
  <c r="BB238" i="9"/>
  <c r="BC549" i="9"/>
  <c r="AW549" i="9"/>
  <c r="AX549" i="9" s="1"/>
  <c r="AV238" i="9"/>
  <c r="AN239" i="9"/>
  <c r="BA549" i="6"/>
  <c r="AW549" i="6" s="1"/>
  <c r="AF595" i="9"/>
  <c r="AG594" i="9"/>
  <c r="AH594" i="9" s="1"/>
  <c r="AL594" i="9" s="1"/>
  <c r="BF237" i="9"/>
  <c r="BA238" i="9" s="1"/>
  <c r="AY548" i="6"/>
  <c r="AT549" i="6" s="1"/>
  <c r="AP549" i="6" s="1"/>
  <c r="AJ549" i="6" s="1"/>
  <c r="AI549" i="6" s="1"/>
  <c r="AF255" i="8"/>
  <c r="AG254" i="8"/>
  <c r="AU233" i="6"/>
  <c r="AY232" i="6"/>
  <c r="AT233" i="6" s="1"/>
  <c r="AM38" i="9"/>
  <c r="AR39" i="9" s="1"/>
  <c r="AK39" i="9"/>
  <c r="BB22" i="9"/>
  <c r="AW22" i="9" s="1"/>
  <c r="AX22" i="9" s="1"/>
  <c r="BJ21" i="9"/>
  <c r="BM21" i="9" s="1"/>
  <c r="BH22" i="9" s="1"/>
  <c r="BD22" i="9" s="1"/>
  <c r="P249" i="8" l="1"/>
  <c r="AB249" i="8" s="1"/>
  <c r="AH249" i="8" s="1"/>
  <c r="AL249" i="8" s="1"/>
  <c r="FF190" i="8"/>
  <c r="GF189" i="8"/>
  <c r="FS189" i="8"/>
  <c r="FU189" i="8" s="1"/>
  <c r="GJ188" i="8"/>
  <c r="GE189" i="8" s="1"/>
  <c r="O250" i="8"/>
  <c r="B72" i="8"/>
  <c r="N72" i="8" s="1"/>
  <c r="W247" i="8"/>
  <c r="AD246" i="8"/>
  <c r="DD194" i="8"/>
  <c r="CY195" i="8" s="1"/>
  <c r="CU195" i="8" s="1"/>
  <c r="HW186" i="8"/>
  <c r="HY186" i="8" s="1"/>
  <c r="DQ193" i="8"/>
  <c r="DR193" i="8" s="1"/>
  <c r="DM194" i="8" s="1"/>
  <c r="HJ187" i="8"/>
  <c r="CL196" i="8"/>
  <c r="CP195" i="8"/>
  <c r="BC199" i="8"/>
  <c r="AX199" i="8" s="1"/>
  <c r="AY199" i="8" s="1"/>
  <c r="ES191" i="8"/>
  <c r="EP192" i="8" s="1"/>
  <c r="GO188" i="8"/>
  <c r="FG190" i="8"/>
  <c r="FH190" i="8" s="1"/>
  <c r="FC191" i="8" s="1"/>
  <c r="HB187" i="8"/>
  <c r="HD187" i="8" s="1"/>
  <c r="AG597" i="6"/>
  <c r="AH597" i="6" s="1"/>
  <c r="AL597" i="6" s="1"/>
  <c r="AF598" i="6"/>
  <c r="BT197" i="8"/>
  <c r="BU197" i="8" s="1"/>
  <c r="BP198" i="8" s="1"/>
  <c r="N251" i="8"/>
  <c r="M252" i="8"/>
  <c r="BK198" i="8"/>
  <c r="EE192" i="8"/>
  <c r="BJ237" i="9"/>
  <c r="BM237" i="9" s="1"/>
  <c r="BH238" i="9" s="1"/>
  <c r="BD238" i="9" s="1"/>
  <c r="BC549" i="6"/>
  <c r="AF256" i="8"/>
  <c r="AG255" i="8"/>
  <c r="AF596" i="9"/>
  <c r="AG595" i="9"/>
  <c r="AH595" i="9" s="1"/>
  <c r="AL595" i="9" s="1"/>
  <c r="BE549" i="9"/>
  <c r="BB550" i="9" s="1"/>
  <c r="AQ549" i="6"/>
  <c r="AN550" i="6" s="1"/>
  <c r="AW238" i="9"/>
  <c r="AX238" i="9" s="1"/>
  <c r="AY238" i="9" s="1"/>
  <c r="AT239" i="9" s="1"/>
  <c r="AU550" i="9"/>
  <c r="AY549" i="9"/>
  <c r="AT550" i="9" s="1"/>
  <c r="AP550" i="9" s="1"/>
  <c r="AJ550" i="9" s="1"/>
  <c r="AI550" i="9" s="1"/>
  <c r="AV549" i="6"/>
  <c r="AG74" i="9"/>
  <c r="AH74" i="9" s="1"/>
  <c r="AL74" i="9" s="1"/>
  <c r="AF75" i="9"/>
  <c r="AU23" i="9"/>
  <c r="AY22" i="9"/>
  <c r="AT23" i="9" s="1"/>
  <c r="AM39" i="9"/>
  <c r="AR40" i="9" s="1"/>
  <c r="AK40" i="9"/>
  <c r="AP233" i="6"/>
  <c r="AJ233" i="6" s="1"/>
  <c r="AI233" i="6" s="1"/>
  <c r="AQ233" i="6"/>
  <c r="BC232" i="6"/>
  <c r="P250" i="8" l="1"/>
  <c r="AB250" i="8" s="1"/>
  <c r="AH250" i="8" s="1"/>
  <c r="AL250" i="8" s="1"/>
  <c r="GA189" i="8"/>
  <c r="GN188" i="8"/>
  <c r="GP188" i="8" s="1"/>
  <c r="FV189" i="8"/>
  <c r="FQ190" i="8" s="1"/>
  <c r="DV193" i="8"/>
  <c r="DN194" i="8"/>
  <c r="DI194" i="8" s="1"/>
  <c r="B73" i="8"/>
  <c r="N73" i="8" s="1"/>
  <c r="O251" i="8"/>
  <c r="W248" i="8"/>
  <c r="AD247" i="8"/>
  <c r="DH194" i="8"/>
  <c r="ET191" i="8"/>
  <c r="EO192" i="8" s="1"/>
  <c r="EK192" i="8" s="1"/>
  <c r="FL190" i="8"/>
  <c r="CK196" i="8"/>
  <c r="CG196" i="8" s="1"/>
  <c r="CH196" i="8" s="1"/>
  <c r="CT195" i="8"/>
  <c r="CV195" i="8" s="1"/>
  <c r="FD191" i="8"/>
  <c r="EY191" i="8" s="1"/>
  <c r="HE187" i="8"/>
  <c r="GZ188" i="8" s="1"/>
  <c r="HZ186" i="8"/>
  <c r="HU187" i="8" s="1"/>
  <c r="AF599" i="6"/>
  <c r="AG598" i="6"/>
  <c r="AH598" i="6" s="1"/>
  <c r="AL598" i="6" s="1"/>
  <c r="BQ198" i="8"/>
  <c r="BL198" i="8" s="1"/>
  <c r="BM198" i="8" s="1"/>
  <c r="BY197" i="8"/>
  <c r="AV200" i="8"/>
  <c r="AZ199" i="8"/>
  <c r="AU200" i="8" s="1"/>
  <c r="FR190" i="8"/>
  <c r="HV187" i="8"/>
  <c r="HA188" i="8"/>
  <c r="EF192" i="8"/>
  <c r="EA193" i="8" s="1"/>
  <c r="EB193" i="8"/>
  <c r="N252" i="8"/>
  <c r="M253" i="8"/>
  <c r="AU239" i="9"/>
  <c r="BC238" i="9"/>
  <c r="BF549" i="9"/>
  <c r="BE549" i="6"/>
  <c r="BB550" i="6" s="1"/>
  <c r="AF76" i="9"/>
  <c r="AG75" i="9"/>
  <c r="AH75" i="9" s="1"/>
  <c r="AL75" i="9" s="1"/>
  <c r="AX549" i="6"/>
  <c r="AU550" i="6" s="1"/>
  <c r="AQ550" i="9"/>
  <c r="AN551" i="9" s="1"/>
  <c r="AV550" i="9"/>
  <c r="AG596" i="9"/>
  <c r="AH596" i="9" s="1"/>
  <c r="AL596" i="9" s="1"/>
  <c r="AF597" i="9"/>
  <c r="AG256" i="8"/>
  <c r="AF257" i="8"/>
  <c r="BE232" i="6"/>
  <c r="BF232" i="6" s="1"/>
  <c r="BA233" i="6" s="1"/>
  <c r="AN234" i="6"/>
  <c r="AV233" i="6"/>
  <c r="AK41" i="9"/>
  <c r="AM40" i="9"/>
  <c r="AR41" i="9" s="1"/>
  <c r="AQ23" i="9"/>
  <c r="AP23" i="9"/>
  <c r="AJ23" i="9" s="1"/>
  <c r="AI23" i="9" s="1"/>
  <c r="BC22" i="9"/>
  <c r="P251" i="8" l="1"/>
  <c r="AB251" i="8" s="1"/>
  <c r="AH251" i="8" s="1"/>
  <c r="AL251" i="8" s="1"/>
  <c r="FZ189" i="8"/>
  <c r="GB189" i="8" s="1"/>
  <c r="FM190" i="8"/>
  <c r="FN190" i="8" s="1"/>
  <c r="FK191" i="8" s="1"/>
  <c r="DJ194" i="8"/>
  <c r="DG195" i="8" s="1"/>
  <c r="GQ188" i="8"/>
  <c r="GL189" i="8" s="1"/>
  <c r="O252" i="8"/>
  <c r="W249" i="8"/>
  <c r="AD248" i="8"/>
  <c r="B74" i="8"/>
  <c r="N74" i="8" s="1"/>
  <c r="GV188" i="8"/>
  <c r="GM189" i="8"/>
  <c r="EX191" i="8"/>
  <c r="EZ191" i="8" s="1"/>
  <c r="FA191" i="8" s="1"/>
  <c r="EV192" i="8" s="1"/>
  <c r="CW195" i="8"/>
  <c r="CR196" i="8" s="1"/>
  <c r="CS196" i="8"/>
  <c r="CE197" i="8"/>
  <c r="CI196" i="8"/>
  <c r="HI187" i="8"/>
  <c r="HK187" i="8" s="1"/>
  <c r="ID186" i="8"/>
  <c r="IF186" i="8" s="1"/>
  <c r="DK194" i="8"/>
  <c r="DF195" i="8" s="1"/>
  <c r="DB195" i="8" s="1"/>
  <c r="HQ187" i="8"/>
  <c r="AF600" i="6"/>
  <c r="AG599" i="6"/>
  <c r="AH599" i="6" s="1"/>
  <c r="AL599" i="6" s="1"/>
  <c r="EJ192" i="8"/>
  <c r="EL192" i="8" s="1"/>
  <c r="DW193" i="8"/>
  <c r="DX193" i="8" s="1"/>
  <c r="DU194" i="8" s="1"/>
  <c r="M254" i="8"/>
  <c r="N253" i="8"/>
  <c r="BD199" i="8"/>
  <c r="BN198" i="8"/>
  <c r="BI199" i="8" s="1"/>
  <c r="BJ199" i="8"/>
  <c r="AR200" i="8"/>
  <c r="AQ200" i="8"/>
  <c r="AJ200" i="8" s="1"/>
  <c r="AY549" i="6"/>
  <c r="AT550" i="6" s="1"/>
  <c r="AP550" i="6" s="1"/>
  <c r="AJ550" i="6" s="1"/>
  <c r="AI550" i="6" s="1"/>
  <c r="BF549" i="6"/>
  <c r="BA550" i="6" s="1"/>
  <c r="BC550" i="6" s="1"/>
  <c r="AG257" i="8"/>
  <c r="AF258" i="8"/>
  <c r="AF598" i="9"/>
  <c r="AG597" i="9"/>
  <c r="AH597" i="9" s="1"/>
  <c r="AL597" i="9" s="1"/>
  <c r="AF77" i="9"/>
  <c r="AG76" i="9"/>
  <c r="AH76" i="9" s="1"/>
  <c r="AL76" i="9" s="1"/>
  <c r="BA550" i="9"/>
  <c r="BJ549" i="9"/>
  <c r="BM549" i="9" s="1"/>
  <c r="BH550" i="9" s="1"/>
  <c r="BD550" i="9" s="1"/>
  <c r="AQ239" i="9"/>
  <c r="AP239" i="9"/>
  <c r="AJ239" i="9" s="1"/>
  <c r="AI239" i="9" s="1"/>
  <c r="BE238" i="9"/>
  <c r="BE22" i="9"/>
  <c r="AV23" i="9"/>
  <c r="AN24" i="9"/>
  <c r="AK42" i="9"/>
  <c r="AM41" i="9"/>
  <c r="AR42" i="9" s="1"/>
  <c r="BB233" i="6"/>
  <c r="AW233" i="6" s="1"/>
  <c r="AX233" i="6" s="1"/>
  <c r="BJ232" i="6"/>
  <c r="BM232" i="6" s="1"/>
  <c r="BH233" i="6" s="1"/>
  <c r="BD233" i="6" s="1"/>
  <c r="P252" i="8" l="1"/>
  <c r="AB252" i="8" s="1"/>
  <c r="AH252" i="8" s="1"/>
  <c r="AL252" i="8" s="1"/>
  <c r="AI200" i="8"/>
  <c r="AK200" i="8" s="1"/>
  <c r="AN200" i="8" s="1"/>
  <c r="AS201" i="8" s="1"/>
  <c r="GU188" i="8"/>
  <c r="GW188" i="8" s="1"/>
  <c r="GT189" i="8" s="1"/>
  <c r="GH189" i="8"/>
  <c r="BJ549" i="6"/>
  <c r="BM549" i="6" s="1"/>
  <c r="BH550" i="6" s="1"/>
  <c r="BD550" i="6" s="1"/>
  <c r="GC189" i="8"/>
  <c r="FX190" i="8" s="1"/>
  <c r="O253" i="8"/>
  <c r="W250" i="8"/>
  <c r="AD249" i="8"/>
  <c r="B75" i="8"/>
  <c r="N75" i="8" s="1"/>
  <c r="FO190" i="8"/>
  <c r="FJ191" i="8" s="1"/>
  <c r="FF191" i="8" s="1"/>
  <c r="CN196" i="8"/>
  <c r="DA195" i="8"/>
  <c r="DC195" i="8" s="1"/>
  <c r="CD197" i="8"/>
  <c r="BZ197" i="8" s="1"/>
  <c r="CA197" i="8" s="1"/>
  <c r="CM196" i="8"/>
  <c r="DO194" i="8"/>
  <c r="IG186" i="8"/>
  <c r="IB187" i="8" s="1"/>
  <c r="HL187" i="8"/>
  <c r="HG188" i="8" s="1"/>
  <c r="AV550" i="6"/>
  <c r="AG600" i="6"/>
  <c r="AH600" i="6" s="1"/>
  <c r="AL600" i="6" s="1"/>
  <c r="AF601" i="6"/>
  <c r="BR198" i="8"/>
  <c r="AQ550" i="6"/>
  <c r="AN551" i="6" s="1"/>
  <c r="DY193" i="8"/>
  <c r="DT194" i="8" s="1"/>
  <c r="DP194" i="8" s="1"/>
  <c r="BE199" i="8"/>
  <c r="BF199" i="8" s="1"/>
  <c r="BG199" i="8" s="1"/>
  <c r="BB200" i="8" s="1"/>
  <c r="FE191" i="8"/>
  <c r="EW192" i="8"/>
  <c r="ER192" i="8" s="1"/>
  <c r="HH188" i="8"/>
  <c r="AO201" i="8"/>
  <c r="AW200" i="8"/>
  <c r="FY190" i="8"/>
  <c r="IC187" i="8"/>
  <c r="EM192" i="8"/>
  <c r="EH193" i="8" s="1"/>
  <c r="EI193" i="8"/>
  <c r="N254" i="8"/>
  <c r="M255" i="8"/>
  <c r="BE550" i="6"/>
  <c r="BB551" i="6" s="1"/>
  <c r="BB239" i="9"/>
  <c r="AG77" i="9"/>
  <c r="AH77" i="9" s="1"/>
  <c r="AL77" i="9" s="1"/>
  <c r="AF78" i="9"/>
  <c r="AW550" i="6"/>
  <c r="AX550" i="6" s="1"/>
  <c r="AU551" i="6" s="1"/>
  <c r="AG598" i="9"/>
  <c r="AH598" i="9" s="1"/>
  <c r="AL598" i="9" s="1"/>
  <c r="AF599" i="9"/>
  <c r="BF238" i="9"/>
  <c r="BA239" i="9" s="1"/>
  <c r="AV239" i="9"/>
  <c r="AN240" i="9"/>
  <c r="AW550" i="9"/>
  <c r="AX550" i="9" s="1"/>
  <c r="BC550" i="9"/>
  <c r="AF259" i="8"/>
  <c r="AG258" i="8"/>
  <c r="AU234" i="6"/>
  <c r="AY233" i="6"/>
  <c r="AT234" i="6" s="1"/>
  <c r="AM42" i="9"/>
  <c r="AR43" i="9" s="1"/>
  <c r="AK43" i="9"/>
  <c r="BB23" i="9"/>
  <c r="BF22" i="9"/>
  <c r="BA23" i="9" s="1"/>
  <c r="P253" i="8" l="1"/>
  <c r="AB253" i="8" s="1"/>
  <c r="AH253" i="8" s="1"/>
  <c r="AL253" i="8" s="1"/>
  <c r="CO196" i="8"/>
  <c r="CP196" i="8" s="1"/>
  <c r="CK197" i="8" s="1"/>
  <c r="GX188" i="8"/>
  <c r="GS189" i="8" s="1"/>
  <c r="GO189" i="8" s="1"/>
  <c r="GG189" i="8"/>
  <c r="FT190" i="8"/>
  <c r="W251" i="8"/>
  <c r="AD250" i="8"/>
  <c r="B76" i="8"/>
  <c r="N76" i="8" s="1"/>
  <c r="O254" i="8"/>
  <c r="FS190" i="8"/>
  <c r="FU190" i="8" s="1"/>
  <c r="FV190" i="8" s="1"/>
  <c r="FQ191" i="8" s="1"/>
  <c r="CZ196" i="8"/>
  <c r="DD195" i="8"/>
  <c r="DH195" i="8" s="1"/>
  <c r="CT196" i="8"/>
  <c r="CL197" i="8"/>
  <c r="CG197" i="8" s="1"/>
  <c r="BX198" i="8"/>
  <c r="CB197" i="8"/>
  <c r="BW198" i="8" s="1"/>
  <c r="DQ194" i="8"/>
  <c r="DR194" i="8" s="1"/>
  <c r="DM195" i="8" s="1"/>
  <c r="IK186" i="8"/>
  <c r="IM186" i="8" s="1"/>
  <c r="HX187" i="8"/>
  <c r="HC188" i="8"/>
  <c r="HP187" i="8"/>
  <c r="HR187" i="8" s="1"/>
  <c r="AG601" i="6"/>
  <c r="AH601" i="6" s="1"/>
  <c r="AL601" i="6" s="1"/>
  <c r="AF602" i="6"/>
  <c r="BF550" i="6"/>
  <c r="BA551" i="6" s="1"/>
  <c r="BC551" i="6" s="1"/>
  <c r="EC193" i="8"/>
  <c r="ED193" i="8"/>
  <c r="EQ192" i="8"/>
  <c r="ES192" i="8" s="1"/>
  <c r="EP193" i="8" s="1"/>
  <c r="N255" i="8"/>
  <c r="M256" i="8"/>
  <c r="BC200" i="8"/>
  <c r="AX200" i="8" s="1"/>
  <c r="AY200" i="8" s="1"/>
  <c r="BK199" i="8"/>
  <c r="FG191" i="8"/>
  <c r="FH191" i="8" s="1"/>
  <c r="FC192" i="8" s="1"/>
  <c r="GI189" i="8"/>
  <c r="AY550" i="6"/>
  <c r="AT551" i="6" s="1"/>
  <c r="AP551" i="6" s="1"/>
  <c r="AJ551" i="6" s="1"/>
  <c r="AI551" i="6" s="1"/>
  <c r="AU551" i="9"/>
  <c r="AY550" i="9"/>
  <c r="AT551" i="9" s="1"/>
  <c r="AP551" i="9" s="1"/>
  <c r="AJ551" i="9" s="1"/>
  <c r="AI551" i="9" s="1"/>
  <c r="AG78" i="9"/>
  <c r="AH78" i="9" s="1"/>
  <c r="AL78" i="9" s="1"/>
  <c r="AF79" i="9"/>
  <c r="AW239" i="9"/>
  <c r="AX239" i="9" s="1"/>
  <c r="AF260" i="8"/>
  <c r="AG259" i="8"/>
  <c r="AV551" i="6"/>
  <c r="BE550" i="9"/>
  <c r="BB551" i="9" s="1"/>
  <c r="AF600" i="9"/>
  <c r="AG599" i="9"/>
  <c r="AH599" i="9" s="1"/>
  <c r="AL599" i="9" s="1"/>
  <c r="BJ238" i="9"/>
  <c r="BM238" i="9" s="1"/>
  <c r="BH239" i="9" s="1"/>
  <c r="BD239" i="9" s="1"/>
  <c r="BJ550" i="6"/>
  <c r="BM550" i="6" s="1"/>
  <c r="BH551" i="6" s="1"/>
  <c r="BD551" i="6" s="1"/>
  <c r="AK44" i="9"/>
  <c r="AM43" i="9"/>
  <c r="AR44" i="9" s="1"/>
  <c r="AP234" i="6"/>
  <c r="AJ234" i="6" s="1"/>
  <c r="AI234" i="6" s="1"/>
  <c r="AQ234" i="6"/>
  <c r="BJ22" i="9"/>
  <c r="BM22" i="9" s="1"/>
  <c r="BH23" i="9" s="1"/>
  <c r="BD23" i="9" s="1"/>
  <c r="AW23" i="9"/>
  <c r="AX23" i="9" s="1"/>
  <c r="BC233" i="6"/>
  <c r="P254" i="8" l="1"/>
  <c r="AB254" i="8" s="1"/>
  <c r="AH254" i="8" s="1"/>
  <c r="AL254" i="8" s="1"/>
  <c r="HB188" i="8"/>
  <c r="HD188" i="8" s="1"/>
  <c r="GJ189" i="8"/>
  <c r="GE190" i="8" s="1"/>
  <c r="AQ551" i="6"/>
  <c r="AN552" i="6" s="1"/>
  <c r="B77" i="8"/>
  <c r="N77" i="8" s="1"/>
  <c r="O255" i="8"/>
  <c r="W252" i="8"/>
  <c r="AD251" i="8"/>
  <c r="CY196" i="8"/>
  <c r="CU196" i="8" s="1"/>
  <c r="CV196" i="8" s="1"/>
  <c r="CS197" i="8" s="1"/>
  <c r="DN195" i="8"/>
  <c r="DI195" i="8" s="1"/>
  <c r="DJ195" i="8" s="1"/>
  <c r="DG196" i="8" s="1"/>
  <c r="BS198" i="8"/>
  <c r="BT198" i="8" s="1"/>
  <c r="BQ199" i="8" s="1"/>
  <c r="CF197" i="8"/>
  <c r="CH197" i="8" s="1"/>
  <c r="CE198" i="8" s="1"/>
  <c r="EE193" i="8"/>
  <c r="EB194" i="8" s="1"/>
  <c r="IN186" i="8"/>
  <c r="II187" i="8" s="1"/>
  <c r="HS187" i="8"/>
  <c r="HN188" i="8" s="1"/>
  <c r="AG602" i="6"/>
  <c r="AH602" i="6" s="1"/>
  <c r="AL602" i="6" s="1"/>
  <c r="AF603" i="6"/>
  <c r="BF550" i="9"/>
  <c r="BA551" i="9" s="1"/>
  <c r="BC551" i="9" s="1"/>
  <c r="ET192" i="8"/>
  <c r="EO193" i="8" s="1"/>
  <c r="EK193" i="8" s="1"/>
  <c r="FR191" i="8"/>
  <c r="FM191" i="8" s="1"/>
  <c r="FZ190" i="8"/>
  <c r="DV194" i="8"/>
  <c r="IJ187" i="8"/>
  <c r="HO188" i="8"/>
  <c r="GF190" i="8"/>
  <c r="FL191" i="8"/>
  <c r="FD192" i="8"/>
  <c r="EY192" i="8" s="1"/>
  <c r="AV201" i="8"/>
  <c r="AZ200" i="8"/>
  <c r="AU201" i="8" s="1"/>
  <c r="M257" i="8"/>
  <c r="N256" i="8"/>
  <c r="BE551" i="6"/>
  <c r="BB552" i="6" s="1"/>
  <c r="AG600" i="9"/>
  <c r="AH600" i="9" s="1"/>
  <c r="AL600" i="9" s="1"/>
  <c r="AF601" i="9"/>
  <c r="AW551" i="6"/>
  <c r="AX551" i="6" s="1"/>
  <c r="AG260" i="8"/>
  <c r="AF261" i="8"/>
  <c r="AU240" i="9"/>
  <c r="AF80" i="9"/>
  <c r="AG79" i="9"/>
  <c r="AH79" i="9" s="1"/>
  <c r="AL79" i="9" s="1"/>
  <c r="AY239" i="9"/>
  <c r="AT240" i="9" s="1"/>
  <c r="AQ551" i="9"/>
  <c r="AN552" i="9" s="1"/>
  <c r="AV551" i="9"/>
  <c r="BE233" i="6"/>
  <c r="BF233" i="6" s="1"/>
  <c r="BA234" i="6" s="1"/>
  <c r="AU24" i="9"/>
  <c r="AY23" i="9"/>
  <c r="AT24" i="9" s="1"/>
  <c r="AV234" i="6"/>
  <c r="AN235" i="6"/>
  <c r="AM44" i="9"/>
  <c r="AR45" i="9" s="1"/>
  <c r="AK45" i="9"/>
  <c r="P255" i="8" l="1"/>
  <c r="AB255" i="8" s="1"/>
  <c r="AH255" i="8" s="1"/>
  <c r="AL255" i="8" s="1"/>
  <c r="GA190" i="8"/>
  <c r="GB190" i="8" s="1"/>
  <c r="GC190" i="8" s="1"/>
  <c r="FX191" i="8" s="1"/>
  <c r="GN189" i="8"/>
  <c r="HE188" i="8"/>
  <c r="GZ189" i="8" s="1"/>
  <c r="B78" i="8"/>
  <c r="N78" i="8" s="1"/>
  <c r="O256" i="8"/>
  <c r="W253" i="8"/>
  <c r="AD252" i="8"/>
  <c r="HA189" i="8"/>
  <c r="IR186" i="8"/>
  <c r="IT186" i="8" s="1"/>
  <c r="CW196" i="8"/>
  <c r="CR197" i="8" s="1"/>
  <c r="CN197" i="8" s="1"/>
  <c r="CI197" i="8"/>
  <c r="BU198" i="8"/>
  <c r="BP199" i="8" s="1"/>
  <c r="BL199" i="8" s="1"/>
  <c r="BM199" i="8" s="1"/>
  <c r="BJ200" i="8" s="1"/>
  <c r="IE187" i="8"/>
  <c r="HJ188" i="8"/>
  <c r="EF193" i="8"/>
  <c r="HW187" i="8"/>
  <c r="HY187" i="8" s="1"/>
  <c r="AF604" i="6"/>
  <c r="AG603" i="6"/>
  <c r="AH603" i="6" s="1"/>
  <c r="AL603" i="6" s="1"/>
  <c r="BJ550" i="9"/>
  <c r="BM550" i="9" s="1"/>
  <c r="BH551" i="9" s="1"/>
  <c r="BD551" i="9" s="1"/>
  <c r="BE551" i="9" s="1"/>
  <c r="BB552" i="9" s="1"/>
  <c r="DK195" i="8"/>
  <c r="EX192" i="8"/>
  <c r="EZ192" i="8" s="1"/>
  <c r="EW193" i="8" s="1"/>
  <c r="N257" i="8"/>
  <c r="M258" i="8"/>
  <c r="BD200" i="8"/>
  <c r="AQ201" i="8"/>
  <c r="AJ201" i="8" s="1"/>
  <c r="AR201" i="8"/>
  <c r="FN191" i="8"/>
  <c r="FO191" i="8" s="1"/>
  <c r="FJ192" i="8" s="1"/>
  <c r="AU552" i="6"/>
  <c r="AY551" i="6"/>
  <c r="AT552" i="6" s="1"/>
  <c r="AP552" i="6" s="1"/>
  <c r="AJ552" i="6" s="1"/>
  <c r="AI552" i="6" s="1"/>
  <c r="AW551" i="9"/>
  <c r="BF551" i="6"/>
  <c r="BA552" i="6" s="1"/>
  <c r="AF81" i="9"/>
  <c r="AG80" i="9"/>
  <c r="AH80" i="9" s="1"/>
  <c r="AL80" i="9" s="1"/>
  <c r="AP240" i="9"/>
  <c r="AJ240" i="9" s="1"/>
  <c r="AI240" i="9" s="1"/>
  <c r="AQ240" i="9"/>
  <c r="AG601" i="9"/>
  <c r="AH601" i="9" s="1"/>
  <c r="AL601" i="9" s="1"/>
  <c r="AF602" i="9"/>
  <c r="AX551" i="9"/>
  <c r="AU552" i="9" s="1"/>
  <c r="BC239" i="9"/>
  <c r="AG261" i="8"/>
  <c r="AF262" i="8"/>
  <c r="AM45" i="9"/>
  <c r="AR46" i="9" s="1"/>
  <c r="AK46" i="9"/>
  <c r="AQ24" i="9"/>
  <c r="AP24" i="9"/>
  <c r="AJ24" i="9" s="1"/>
  <c r="AI24" i="9" s="1"/>
  <c r="BJ233" i="6"/>
  <c r="BM233" i="6" s="1"/>
  <c r="BH234" i="6" s="1"/>
  <c r="BD234" i="6" s="1"/>
  <c r="BB234" i="6"/>
  <c r="AW234" i="6" s="1"/>
  <c r="AX234" i="6" s="1"/>
  <c r="BC23" i="9"/>
  <c r="P256" i="8" l="1"/>
  <c r="AB256" i="8" s="1"/>
  <c r="AH256" i="8" s="1"/>
  <c r="AL256" i="8" s="1"/>
  <c r="AI201" i="8"/>
  <c r="AK201" i="8" s="1"/>
  <c r="AN201" i="8" s="1"/>
  <c r="AS202" i="8" s="1"/>
  <c r="HI188" i="8"/>
  <c r="HK188" i="8" s="1"/>
  <c r="GV189" i="8"/>
  <c r="O257" i="8"/>
  <c r="AQ552" i="6"/>
  <c r="AN553" i="6" s="1"/>
  <c r="W254" i="8"/>
  <c r="AD253" i="8"/>
  <c r="B79" i="8"/>
  <c r="N79" i="8" s="1"/>
  <c r="BN199" i="8"/>
  <c r="BI200" i="8" s="1"/>
  <c r="BE200" i="8" s="1"/>
  <c r="BF200" i="8" s="1"/>
  <c r="DA196" i="8"/>
  <c r="CM197" i="8"/>
  <c r="CO197" i="8" s="1"/>
  <c r="CP197" i="8" s="1"/>
  <c r="CK198" i="8" s="1"/>
  <c r="CD198" i="8"/>
  <c r="BZ198" i="8" s="1"/>
  <c r="BY198" i="8"/>
  <c r="EA194" i="8"/>
  <c r="DW194" i="8" s="1"/>
  <c r="DX194" i="8" s="1"/>
  <c r="DU195" i="8" s="1"/>
  <c r="EJ193" i="8"/>
  <c r="HZ187" i="8"/>
  <c r="HU188" i="8" s="1"/>
  <c r="IU186" i="8"/>
  <c r="IP187" i="8" s="1"/>
  <c r="AY551" i="9"/>
  <c r="AT552" i="9" s="1"/>
  <c r="AP552" i="9" s="1"/>
  <c r="AJ552" i="9" s="1"/>
  <c r="AI552" i="9" s="1"/>
  <c r="AG604" i="6"/>
  <c r="AH604" i="6" s="1"/>
  <c r="AL604" i="6" s="1"/>
  <c r="AF605" i="6"/>
  <c r="AW552" i="6"/>
  <c r="BC552" i="6"/>
  <c r="BJ551" i="6"/>
  <c r="BM551" i="6" s="1"/>
  <c r="BH552" i="6" s="1"/>
  <c r="BD552" i="6" s="1"/>
  <c r="AV552" i="6"/>
  <c r="AX552" i="6" s="1"/>
  <c r="AU553" i="6" s="1"/>
  <c r="FA192" i="8"/>
  <c r="EV193" i="8" s="1"/>
  <c r="ER193" i="8" s="1"/>
  <c r="DF196" i="8"/>
  <c r="DB196" i="8" s="1"/>
  <c r="DO195" i="8"/>
  <c r="IQ187" i="8"/>
  <c r="AO202" i="8"/>
  <c r="AW201" i="8"/>
  <c r="HV188" i="8"/>
  <c r="FS191" i="8"/>
  <c r="FK192" i="8"/>
  <c r="FF192" i="8" s="1"/>
  <c r="FY191" i="8"/>
  <c r="FT191" i="8" s="1"/>
  <c r="GG190" i="8"/>
  <c r="N258" i="8"/>
  <c r="M259" i="8"/>
  <c r="BF551" i="9"/>
  <c r="AQ552" i="9"/>
  <c r="AN553" i="9" s="1"/>
  <c r="AV552" i="9"/>
  <c r="AG602" i="9"/>
  <c r="AH602" i="9" s="1"/>
  <c r="AL602" i="9" s="1"/>
  <c r="AF603" i="9"/>
  <c r="AV240" i="9"/>
  <c r="AN241" i="9"/>
  <c r="AG81" i="9"/>
  <c r="AH81" i="9" s="1"/>
  <c r="AL81" i="9" s="1"/>
  <c r="AF82" i="9"/>
  <c r="AG82" i="9" s="1"/>
  <c r="AH82" i="9" s="1"/>
  <c r="AL82" i="9" s="1"/>
  <c r="AG262" i="8"/>
  <c r="AF263" i="8"/>
  <c r="BE239" i="9"/>
  <c r="BF239" i="9" s="1"/>
  <c r="BA240" i="9" s="1"/>
  <c r="AU235" i="6"/>
  <c r="AY234" i="6"/>
  <c r="AT235" i="6" s="1"/>
  <c r="BE23" i="9"/>
  <c r="BF23" i="9" s="1"/>
  <c r="BA24" i="9" s="1"/>
  <c r="AN25" i="9"/>
  <c r="AV24" i="9"/>
  <c r="AM46" i="9"/>
  <c r="AR47" i="9" s="1"/>
  <c r="AK47" i="9"/>
  <c r="P257" i="8" l="1"/>
  <c r="AB257" i="8" s="1"/>
  <c r="AH257" i="8" s="1"/>
  <c r="AL257" i="8" s="1"/>
  <c r="W255" i="8"/>
  <c r="AD254" i="8"/>
  <c r="O258" i="8"/>
  <c r="HL188" i="8"/>
  <c r="HG189" i="8" s="1"/>
  <c r="B80" i="8"/>
  <c r="N80" i="8" s="1"/>
  <c r="BR199" i="8"/>
  <c r="CL198" i="8"/>
  <c r="CG198" i="8" s="1"/>
  <c r="DC196" i="8"/>
  <c r="CZ197" i="8" s="1"/>
  <c r="CA198" i="8"/>
  <c r="BX199" i="8" s="1"/>
  <c r="HH189" i="8"/>
  <c r="CT197" i="8"/>
  <c r="IY186" i="8"/>
  <c r="JA186" i="8" s="1"/>
  <c r="IL187" i="8"/>
  <c r="DY194" i="8"/>
  <c r="DT195" i="8" s="1"/>
  <c r="DP195" i="8" s="1"/>
  <c r="DQ195" i="8" s="1"/>
  <c r="HQ188" i="8"/>
  <c r="EL193" i="8"/>
  <c r="ID187" i="8"/>
  <c r="IF187" i="8" s="1"/>
  <c r="AF606" i="6"/>
  <c r="AG605" i="6"/>
  <c r="AH605" i="6" s="1"/>
  <c r="AL605" i="6" s="1"/>
  <c r="BE552" i="6"/>
  <c r="BB553" i="6" s="1"/>
  <c r="FE192" i="8"/>
  <c r="FG192" i="8" s="1"/>
  <c r="M260" i="8"/>
  <c r="N259" i="8"/>
  <c r="FU191" i="8"/>
  <c r="FV191" i="8" s="1"/>
  <c r="FQ192" i="8" s="1"/>
  <c r="BG200" i="8"/>
  <c r="BB201" i="8" s="1"/>
  <c r="BC201" i="8"/>
  <c r="AY552" i="6"/>
  <c r="AT553" i="6" s="1"/>
  <c r="AP553" i="6" s="1"/>
  <c r="AJ553" i="6" s="1"/>
  <c r="AI553" i="6" s="1"/>
  <c r="BB240" i="9"/>
  <c r="AW240" i="9" s="1"/>
  <c r="AX240" i="9" s="1"/>
  <c r="AY240" i="9" s="1"/>
  <c r="AT241" i="9" s="1"/>
  <c r="BJ239" i="9"/>
  <c r="BM239" i="9" s="1"/>
  <c r="BH240" i="9" s="1"/>
  <c r="BD240" i="9" s="1"/>
  <c r="AF264" i="8"/>
  <c r="AG263" i="8"/>
  <c r="AG603" i="9"/>
  <c r="AH603" i="9" s="1"/>
  <c r="AL603" i="9" s="1"/>
  <c r="AF604" i="9"/>
  <c r="BA552" i="9"/>
  <c r="BJ551" i="9"/>
  <c r="BM551" i="9" s="1"/>
  <c r="BH552" i="9" s="1"/>
  <c r="BD552" i="9" s="1"/>
  <c r="AM47" i="9"/>
  <c r="AR48" i="9" s="1"/>
  <c r="AK48" i="9"/>
  <c r="BB24" i="9"/>
  <c r="AW24" i="9" s="1"/>
  <c r="AX24" i="9" s="1"/>
  <c r="BJ23" i="9"/>
  <c r="BM23" i="9" s="1"/>
  <c r="BH24" i="9" s="1"/>
  <c r="BD24" i="9" s="1"/>
  <c r="AP235" i="6"/>
  <c r="AJ235" i="6" s="1"/>
  <c r="AI235" i="6" s="1"/>
  <c r="AQ235" i="6"/>
  <c r="BC234" i="6"/>
  <c r="P258" i="8" l="1"/>
  <c r="AB258" i="8" s="1"/>
  <c r="AH258" i="8" s="1"/>
  <c r="AL258" i="8" s="1"/>
  <c r="HC189" i="8"/>
  <c r="HP188" i="8"/>
  <c r="HR188" i="8" s="1"/>
  <c r="B81" i="8"/>
  <c r="N81" i="8" s="1"/>
  <c r="BF552" i="6"/>
  <c r="BA553" i="6" s="1"/>
  <c r="O259" i="8"/>
  <c r="W256" i="8"/>
  <c r="AD255" i="8"/>
  <c r="DD196" i="8"/>
  <c r="DH196" i="8" s="1"/>
  <c r="CB198" i="8"/>
  <c r="BW199" i="8" s="1"/>
  <c r="BS199" i="8" s="1"/>
  <c r="BT199" i="8" s="1"/>
  <c r="BQ200" i="8" s="1"/>
  <c r="EC194" i="8"/>
  <c r="EI194" i="8"/>
  <c r="EM193" i="8"/>
  <c r="EH194" i="8" s="1"/>
  <c r="JB186" i="8"/>
  <c r="IW187" i="8" s="1"/>
  <c r="AG606" i="6"/>
  <c r="AH606" i="6" s="1"/>
  <c r="AL606" i="6" s="1"/>
  <c r="AF607" i="6"/>
  <c r="AQ553" i="6"/>
  <c r="AN554" i="6" s="1"/>
  <c r="DR195" i="8"/>
  <c r="DN196" i="8"/>
  <c r="AX201" i="8"/>
  <c r="AY201" i="8" s="1"/>
  <c r="AV202" i="8" s="1"/>
  <c r="IC188" i="8"/>
  <c r="IG187" i="8"/>
  <c r="IB188" i="8" s="1"/>
  <c r="IX187" i="8"/>
  <c r="BK200" i="8"/>
  <c r="FR192" i="8"/>
  <c r="FM192" i="8" s="1"/>
  <c r="FZ191" i="8"/>
  <c r="FH192" i="8"/>
  <c r="FC193" i="8" s="1"/>
  <c r="FD193" i="8"/>
  <c r="M261" i="8"/>
  <c r="N260" i="8"/>
  <c r="AV553" i="6"/>
  <c r="AG264" i="8"/>
  <c r="AF265" i="8"/>
  <c r="AU241" i="9"/>
  <c r="BC240" i="9"/>
  <c r="AW552" i="9"/>
  <c r="AX552" i="9" s="1"/>
  <c r="BC552" i="9"/>
  <c r="AG604" i="9"/>
  <c r="AH604" i="9" s="1"/>
  <c r="AL604" i="9" s="1"/>
  <c r="AF605" i="9"/>
  <c r="AU25" i="9"/>
  <c r="AY24" i="9"/>
  <c r="AT25" i="9" s="1"/>
  <c r="BE234" i="6"/>
  <c r="BF234" i="6" s="1"/>
  <c r="BA235" i="6" s="1"/>
  <c r="AN236" i="6"/>
  <c r="AV235" i="6"/>
  <c r="AM48" i="9"/>
  <c r="AR49" i="9" s="1"/>
  <c r="AK49" i="9"/>
  <c r="P259" i="8" l="1"/>
  <c r="AB259" i="8" s="1"/>
  <c r="AH259" i="8" s="1"/>
  <c r="AL259" i="8" s="1"/>
  <c r="CY197" i="8"/>
  <c r="CU197" i="8" s="1"/>
  <c r="CV197" i="8" s="1"/>
  <c r="CW197" i="8" s="1"/>
  <c r="CR198" i="8" s="1"/>
  <c r="HS188" i="8"/>
  <c r="HN189" i="8" s="1"/>
  <c r="BJ552" i="6"/>
  <c r="BM552" i="6" s="1"/>
  <c r="BH553" i="6" s="1"/>
  <c r="BD553" i="6" s="1"/>
  <c r="W257" i="8"/>
  <c r="AD256" i="8"/>
  <c r="O260" i="8"/>
  <c r="B82" i="8"/>
  <c r="N82" i="8" s="1"/>
  <c r="HO189" i="8"/>
  <c r="BU199" i="8"/>
  <c r="BY199" i="8" s="1"/>
  <c r="CF198" i="8"/>
  <c r="CH198" i="8" s="1"/>
  <c r="CI198" i="8" s="1"/>
  <c r="CD199" i="8" s="1"/>
  <c r="IS187" i="8"/>
  <c r="AZ201" i="8"/>
  <c r="AU202" i="8" s="1"/>
  <c r="AQ202" i="8" s="1"/>
  <c r="AJ202" i="8" s="1"/>
  <c r="JF186" i="8"/>
  <c r="JH186" i="8" s="1"/>
  <c r="EQ193" i="8"/>
  <c r="ES193" i="8" s="1"/>
  <c r="ED194" i="8"/>
  <c r="EE194" i="8" s="1"/>
  <c r="AG607" i="6"/>
  <c r="AH607" i="6" s="1"/>
  <c r="AL607" i="6" s="1"/>
  <c r="AF608" i="6"/>
  <c r="DM196" i="8"/>
  <c r="DI196" i="8" s="1"/>
  <c r="DJ196" i="8" s="1"/>
  <c r="DV195" i="8"/>
  <c r="CS198" i="8"/>
  <c r="EY193" i="8"/>
  <c r="FL192" i="8"/>
  <c r="FN192" i="8" s="1"/>
  <c r="FK193" i="8" s="1"/>
  <c r="N261" i="8"/>
  <c r="M262" i="8"/>
  <c r="HX188" i="8"/>
  <c r="IK187" i="8"/>
  <c r="AU553" i="9"/>
  <c r="AY552" i="9"/>
  <c r="AT553" i="9" s="1"/>
  <c r="AP553" i="9" s="1"/>
  <c r="AJ553" i="9" s="1"/>
  <c r="AI553" i="9" s="1"/>
  <c r="AP241" i="9"/>
  <c r="AJ241" i="9" s="1"/>
  <c r="AI241" i="9" s="1"/>
  <c r="AQ241" i="9"/>
  <c r="BC553" i="6"/>
  <c r="AW553" i="6"/>
  <c r="AX553" i="6" s="1"/>
  <c r="AG605" i="9"/>
  <c r="AH605" i="9" s="1"/>
  <c r="AL605" i="9" s="1"/>
  <c r="AF606" i="9"/>
  <c r="BE552" i="9"/>
  <c r="BB553" i="9" s="1"/>
  <c r="BE240" i="9"/>
  <c r="AF266" i="8"/>
  <c r="AG265" i="8"/>
  <c r="AM49" i="9"/>
  <c r="AR50" i="9" s="1"/>
  <c r="AK50" i="9"/>
  <c r="BJ234" i="6"/>
  <c r="BM234" i="6" s="1"/>
  <c r="BH235" i="6" s="1"/>
  <c r="BD235" i="6" s="1"/>
  <c r="BB235" i="6"/>
  <c r="AW235" i="6" s="1"/>
  <c r="AX235" i="6" s="1"/>
  <c r="AP25" i="9"/>
  <c r="AJ25" i="9" s="1"/>
  <c r="AI25" i="9" s="1"/>
  <c r="AQ25" i="9"/>
  <c r="BC24" i="9"/>
  <c r="P260" i="8" l="1"/>
  <c r="AB260" i="8" s="1"/>
  <c r="AH260" i="8" s="1"/>
  <c r="AL260" i="8" s="1"/>
  <c r="AI202" i="8"/>
  <c r="AK202" i="8" s="1"/>
  <c r="AN202" i="8" s="1"/>
  <c r="AS203" i="8" s="1"/>
  <c r="HW188" i="8"/>
  <c r="HY188" i="8" s="1"/>
  <c r="HJ189" i="8"/>
  <c r="O261" i="8"/>
  <c r="B83" i="8"/>
  <c r="N83" i="8" s="1"/>
  <c r="W258" i="8"/>
  <c r="AD257" i="8"/>
  <c r="BP200" i="8"/>
  <c r="BL200" i="8" s="1"/>
  <c r="BM200" i="8" s="1"/>
  <c r="BN200" i="8" s="1"/>
  <c r="BI201" i="8" s="1"/>
  <c r="AR202" i="8"/>
  <c r="AW202" i="8" s="1"/>
  <c r="BD201" i="8"/>
  <c r="CM198" i="8"/>
  <c r="CE199" i="8"/>
  <c r="BZ199" i="8" s="1"/>
  <c r="CA199" i="8" s="1"/>
  <c r="CB199" i="8" s="1"/>
  <c r="BW200" i="8" s="1"/>
  <c r="EF194" i="8"/>
  <c r="EB195" i="8"/>
  <c r="ET193" i="8"/>
  <c r="EO194" i="8" s="1"/>
  <c r="EP194" i="8"/>
  <c r="JI186" i="8"/>
  <c r="JD187" i="8" s="1"/>
  <c r="AF609" i="6"/>
  <c r="AG608" i="6"/>
  <c r="AH608" i="6" s="1"/>
  <c r="AL608" i="6" s="1"/>
  <c r="DA197" i="8"/>
  <c r="CN198" i="8"/>
  <c r="DG197" i="8"/>
  <c r="DK196" i="8"/>
  <c r="DF197" i="8" s="1"/>
  <c r="FO192" i="8"/>
  <c r="FJ193" i="8" s="1"/>
  <c r="FF193" i="8" s="1"/>
  <c r="IM187" i="8"/>
  <c r="JE187" i="8"/>
  <c r="M263" i="8"/>
  <c r="N262" i="8"/>
  <c r="AG266" i="8"/>
  <c r="AF267" i="8"/>
  <c r="BB241" i="9"/>
  <c r="BE553" i="6"/>
  <c r="BB554" i="6" s="1"/>
  <c r="BF240" i="9"/>
  <c r="BA241" i="9" s="1"/>
  <c r="BF552" i="9"/>
  <c r="AF607" i="9"/>
  <c r="AG606" i="9"/>
  <c r="AH606" i="9" s="1"/>
  <c r="AL606" i="9" s="1"/>
  <c r="AU554" i="6"/>
  <c r="AY553" i="6"/>
  <c r="AT554" i="6" s="1"/>
  <c r="AP554" i="6" s="1"/>
  <c r="AJ554" i="6" s="1"/>
  <c r="AI554" i="6" s="1"/>
  <c r="AN242" i="9"/>
  <c r="AV241" i="9"/>
  <c r="AV553" i="9"/>
  <c r="AQ553" i="9"/>
  <c r="AN554" i="9" s="1"/>
  <c r="AU236" i="6"/>
  <c r="AY235" i="6"/>
  <c r="AT236" i="6" s="1"/>
  <c r="BE24" i="9"/>
  <c r="AN26" i="9"/>
  <c r="AV25" i="9"/>
  <c r="AK51" i="9"/>
  <c r="AM50" i="9"/>
  <c r="AR51" i="9" s="1"/>
  <c r="P261" i="8" l="1"/>
  <c r="AB261" i="8" s="1"/>
  <c r="AH261" i="8" s="1"/>
  <c r="AL261" i="8" s="1"/>
  <c r="HV189" i="8"/>
  <c r="O262" i="8"/>
  <c r="B84" i="8"/>
  <c r="N84" i="8" s="1"/>
  <c r="W259" i="8"/>
  <c r="AD258" i="8"/>
  <c r="AO203" i="8"/>
  <c r="CO198" i="8"/>
  <c r="CL199" i="8" s="1"/>
  <c r="BJ201" i="8"/>
  <c r="BE201" i="8" s="1"/>
  <c r="BF201" i="8" s="1"/>
  <c r="BC202" i="8" s="1"/>
  <c r="BR200" i="8"/>
  <c r="CF199" i="8"/>
  <c r="BX200" i="8"/>
  <c r="BS200" i="8" s="1"/>
  <c r="HZ188" i="8"/>
  <c r="HU189" i="8" s="1"/>
  <c r="HQ189" i="8" s="1"/>
  <c r="JM186" i="8"/>
  <c r="JO186" i="8" s="1"/>
  <c r="EK194" i="8"/>
  <c r="IZ187" i="8"/>
  <c r="EJ194" i="8"/>
  <c r="EA195" i="8"/>
  <c r="DW195" i="8" s="1"/>
  <c r="DX195" i="8" s="1"/>
  <c r="DU196" i="8" s="1"/>
  <c r="EX193" i="8"/>
  <c r="EZ193" i="8" s="1"/>
  <c r="IN187" i="8"/>
  <c r="II188" i="8" s="1"/>
  <c r="AG609" i="6"/>
  <c r="AH609" i="6" s="1"/>
  <c r="AL609" i="6" s="1"/>
  <c r="AF610" i="6"/>
  <c r="FS192" i="8"/>
  <c r="DO196" i="8"/>
  <c r="DB197" i="8"/>
  <c r="DC197" i="8" s="1"/>
  <c r="M264" i="8"/>
  <c r="N263" i="8"/>
  <c r="IJ188" i="8"/>
  <c r="BG201" i="8"/>
  <c r="BB202" i="8" s="1"/>
  <c r="BA553" i="9"/>
  <c r="BJ552" i="9"/>
  <c r="BM552" i="9" s="1"/>
  <c r="BH553" i="9" s="1"/>
  <c r="BD553" i="9" s="1"/>
  <c r="AW241" i="9"/>
  <c r="AX241" i="9" s="1"/>
  <c r="AG267" i="8"/>
  <c r="AF268" i="8"/>
  <c r="AV554" i="6"/>
  <c r="AQ554" i="6"/>
  <c r="AN555" i="6" s="1"/>
  <c r="AG607" i="9"/>
  <c r="AH607" i="9" s="1"/>
  <c r="AL607" i="9" s="1"/>
  <c r="AF608" i="9"/>
  <c r="BF553" i="6"/>
  <c r="BJ240" i="9"/>
  <c r="BM240" i="9" s="1"/>
  <c r="BH241" i="9" s="1"/>
  <c r="BD241" i="9" s="1"/>
  <c r="AM51" i="9"/>
  <c r="AR52" i="9" s="1"/>
  <c r="AK52" i="9"/>
  <c r="BB25" i="9"/>
  <c r="AQ236" i="6"/>
  <c r="AP236" i="6"/>
  <c r="AJ236" i="6" s="1"/>
  <c r="AI236" i="6" s="1"/>
  <c r="BF24" i="9"/>
  <c r="BA25" i="9" s="1"/>
  <c r="BC235" i="6"/>
  <c r="P262" i="8" l="1"/>
  <c r="AB262" i="8" s="1"/>
  <c r="AH262" i="8" s="1"/>
  <c r="AL262" i="8" s="1"/>
  <c r="B85" i="8"/>
  <c r="N85" i="8" s="1"/>
  <c r="O263" i="8"/>
  <c r="W260" i="8"/>
  <c r="AD259" i="8"/>
  <c r="ID188" i="8"/>
  <c r="CP198" i="8"/>
  <c r="CK199" i="8" s="1"/>
  <c r="CG199" i="8" s="1"/>
  <c r="CH199" i="8" s="1"/>
  <c r="CE200" i="8" s="1"/>
  <c r="BT200" i="8"/>
  <c r="BQ201" i="8" s="1"/>
  <c r="EL194" i="8"/>
  <c r="IE188" i="8"/>
  <c r="IR187" i="8"/>
  <c r="IT187" i="8" s="1"/>
  <c r="DY195" i="8"/>
  <c r="DT196" i="8" s="1"/>
  <c r="DP196" i="8" s="1"/>
  <c r="DQ196" i="8" s="1"/>
  <c r="DN197" i="8" s="1"/>
  <c r="FA193" i="8"/>
  <c r="EV194" i="8" s="1"/>
  <c r="EW194" i="8"/>
  <c r="JP186" i="8"/>
  <c r="JK187" i="8" s="1"/>
  <c r="AF611" i="6"/>
  <c r="AG610" i="6"/>
  <c r="AH610" i="6" s="1"/>
  <c r="AL610" i="6" s="1"/>
  <c r="DD197" i="8"/>
  <c r="CY198" i="8" s="1"/>
  <c r="CZ198" i="8"/>
  <c r="BK201" i="8"/>
  <c r="AX202" i="8"/>
  <c r="AY202" i="8" s="1"/>
  <c r="JL187" i="8"/>
  <c r="N264" i="8"/>
  <c r="M265" i="8"/>
  <c r="BA554" i="6"/>
  <c r="BJ553" i="6"/>
  <c r="BM553" i="6" s="1"/>
  <c r="BH554" i="6" s="1"/>
  <c r="AF609" i="9"/>
  <c r="AG608" i="9"/>
  <c r="AH608" i="9" s="1"/>
  <c r="AL608" i="9" s="1"/>
  <c r="AG268" i="8"/>
  <c r="AF269" i="8"/>
  <c r="AU242" i="9"/>
  <c r="BC553" i="9"/>
  <c r="AW553" i="9"/>
  <c r="AX553" i="9" s="1"/>
  <c r="AY241" i="9"/>
  <c r="AT242" i="9" s="1"/>
  <c r="BE235" i="6"/>
  <c r="BF235" i="6" s="1"/>
  <c r="BA236" i="6" s="1"/>
  <c r="AN237" i="6"/>
  <c r="AV236" i="6"/>
  <c r="AM52" i="9"/>
  <c r="AR53" i="9" s="1"/>
  <c r="AK53" i="9"/>
  <c r="AW25" i="9"/>
  <c r="AX25" i="9" s="1"/>
  <c r="BJ24" i="9"/>
  <c r="BM24" i="9" s="1"/>
  <c r="BH25" i="9" s="1"/>
  <c r="BD25" i="9" s="1"/>
  <c r="P263" i="8" l="1"/>
  <c r="AB263" i="8" s="1"/>
  <c r="AH263" i="8" s="1"/>
  <c r="AL263" i="8" s="1"/>
  <c r="BU200" i="8"/>
  <c r="BP201" i="8" s="1"/>
  <c r="BL201" i="8" s="1"/>
  <c r="BM201" i="8" s="1"/>
  <c r="BJ202" i="8" s="1"/>
  <c r="O264" i="8"/>
  <c r="CT198" i="8"/>
  <c r="W261" i="8"/>
  <c r="AD260" i="8"/>
  <c r="B86" i="8"/>
  <c r="N86" i="8" s="1"/>
  <c r="IF188" i="8"/>
  <c r="EI195" i="8"/>
  <c r="EM194" i="8"/>
  <c r="FE193" i="8"/>
  <c r="FG193" i="8" s="1"/>
  <c r="FH193" i="8" s="1"/>
  <c r="FC194" i="8" s="1"/>
  <c r="ER194" i="8"/>
  <c r="EC195" i="8"/>
  <c r="JG187" i="8"/>
  <c r="JT186" i="8"/>
  <c r="JV186" i="8" s="1"/>
  <c r="IU187" i="8"/>
  <c r="IP188" i="8" s="1"/>
  <c r="AF612" i="6"/>
  <c r="AG611" i="6"/>
  <c r="AH611" i="6" s="1"/>
  <c r="AL611" i="6" s="1"/>
  <c r="BY200" i="8"/>
  <c r="CU198" i="8"/>
  <c r="DR196" i="8"/>
  <c r="DM197" i="8" s="1"/>
  <c r="DI197" i="8" s="1"/>
  <c r="DH197" i="8"/>
  <c r="CI199" i="8"/>
  <c r="CD200" i="8" s="1"/>
  <c r="BZ200" i="8" s="1"/>
  <c r="CA200" i="8" s="1"/>
  <c r="AV203" i="8"/>
  <c r="AZ202" i="8"/>
  <c r="AU203" i="8" s="1"/>
  <c r="N265" i="8"/>
  <c r="M266" i="8"/>
  <c r="IQ188" i="8"/>
  <c r="BC241" i="9"/>
  <c r="BE241" i="9" s="1"/>
  <c r="BE553" i="9"/>
  <c r="BB554" i="9" s="1"/>
  <c r="AG269" i="8"/>
  <c r="AF270" i="8"/>
  <c r="BJ554" i="6"/>
  <c r="BM554" i="6" s="1"/>
  <c r="BH555" i="6" s="1"/>
  <c r="BJ555" i="6" s="1"/>
  <c r="BM555" i="6" s="1"/>
  <c r="BH556" i="6" s="1"/>
  <c r="BJ556" i="6" s="1"/>
  <c r="BM556" i="6" s="1"/>
  <c r="BH557" i="6" s="1"/>
  <c r="BJ557" i="6" s="1"/>
  <c r="BM557" i="6" s="1"/>
  <c r="BH558" i="6" s="1"/>
  <c r="BJ558" i="6" s="1"/>
  <c r="BM558" i="6" s="1"/>
  <c r="BH559" i="6" s="1"/>
  <c r="BJ559" i="6" s="1"/>
  <c r="BM559" i="6" s="1"/>
  <c r="BH560" i="6" s="1"/>
  <c r="BJ560" i="6" s="1"/>
  <c r="BM560" i="6" s="1"/>
  <c r="BH561" i="6" s="1"/>
  <c r="BJ561" i="6" s="1"/>
  <c r="BM561" i="6" s="1"/>
  <c r="BH562" i="6" s="1"/>
  <c r="BJ562" i="6" s="1"/>
  <c r="BM562" i="6" s="1"/>
  <c r="BH563" i="6" s="1"/>
  <c r="BJ563" i="6" s="1"/>
  <c r="BM563" i="6" s="1"/>
  <c r="BH564" i="6" s="1"/>
  <c r="BJ564" i="6" s="1"/>
  <c r="BM564" i="6" s="1"/>
  <c r="BH565" i="6" s="1"/>
  <c r="BJ565" i="6" s="1"/>
  <c r="BM565" i="6" s="1"/>
  <c r="BH566" i="6" s="1"/>
  <c r="BJ566" i="6" s="1"/>
  <c r="BM566" i="6" s="1"/>
  <c r="BH567" i="6" s="1"/>
  <c r="BJ567" i="6" s="1"/>
  <c r="BM567" i="6" s="1"/>
  <c r="BH568" i="6" s="1"/>
  <c r="BJ568" i="6" s="1"/>
  <c r="BM568" i="6" s="1"/>
  <c r="BH569" i="6" s="1"/>
  <c r="BJ569" i="6" s="1"/>
  <c r="BM569" i="6" s="1"/>
  <c r="BH570" i="6" s="1"/>
  <c r="BJ570" i="6" s="1"/>
  <c r="BM570" i="6" s="1"/>
  <c r="BH571" i="6" s="1"/>
  <c r="BJ571" i="6" s="1"/>
  <c r="BM571" i="6" s="1"/>
  <c r="BH572" i="6" s="1"/>
  <c r="BJ572" i="6" s="1"/>
  <c r="BM572" i="6" s="1"/>
  <c r="BH573" i="6" s="1"/>
  <c r="BJ573" i="6" s="1"/>
  <c r="BM573" i="6" s="1"/>
  <c r="BH574" i="6" s="1"/>
  <c r="BJ574" i="6" s="1"/>
  <c r="BM574" i="6" s="1"/>
  <c r="BH575" i="6" s="1"/>
  <c r="BJ575" i="6" s="1"/>
  <c r="BM575" i="6" s="1"/>
  <c r="BH576" i="6" s="1"/>
  <c r="BJ576" i="6" s="1"/>
  <c r="BM576" i="6" s="1"/>
  <c r="BH577" i="6" s="1"/>
  <c r="BJ577" i="6" s="1"/>
  <c r="BM577" i="6" s="1"/>
  <c r="BH578" i="6" s="1"/>
  <c r="BJ578" i="6" s="1"/>
  <c r="BM578" i="6" s="1"/>
  <c r="BH579" i="6" s="1"/>
  <c r="BJ579" i="6" s="1"/>
  <c r="BM579" i="6" s="1"/>
  <c r="BH580" i="6" s="1"/>
  <c r="BJ580" i="6" s="1"/>
  <c r="BM580" i="6" s="1"/>
  <c r="BH581" i="6" s="1"/>
  <c r="BJ581" i="6" s="1"/>
  <c r="BM581" i="6" s="1"/>
  <c r="BH582" i="6" s="1"/>
  <c r="BJ582" i="6" s="1"/>
  <c r="BM582" i="6" s="1"/>
  <c r="BH583" i="6" s="1"/>
  <c r="BJ583" i="6" s="1"/>
  <c r="BM583" i="6" s="1"/>
  <c r="BH584" i="6" s="1"/>
  <c r="BJ584" i="6" s="1"/>
  <c r="BM584" i="6" s="1"/>
  <c r="BH585" i="6" s="1"/>
  <c r="BJ585" i="6" s="1"/>
  <c r="BM585" i="6" s="1"/>
  <c r="BH586" i="6" s="1"/>
  <c r="BJ586" i="6" s="1"/>
  <c r="BM586" i="6" s="1"/>
  <c r="BH587" i="6" s="1"/>
  <c r="BJ587" i="6" s="1"/>
  <c r="BM587" i="6" s="1"/>
  <c r="BH588" i="6" s="1"/>
  <c r="BJ588" i="6" s="1"/>
  <c r="BM588" i="6" s="1"/>
  <c r="BH589" i="6" s="1"/>
  <c r="BJ589" i="6" s="1"/>
  <c r="BM589" i="6" s="1"/>
  <c r="BH590" i="6" s="1"/>
  <c r="BJ590" i="6" s="1"/>
  <c r="BM590" i="6" s="1"/>
  <c r="BH591" i="6" s="1"/>
  <c r="BJ591" i="6" s="1"/>
  <c r="BM591" i="6" s="1"/>
  <c r="BH592" i="6" s="1"/>
  <c r="BJ592" i="6" s="1"/>
  <c r="BM592" i="6" s="1"/>
  <c r="BH593" i="6" s="1"/>
  <c r="BJ593" i="6" s="1"/>
  <c r="BM593" i="6" s="1"/>
  <c r="BH594" i="6" s="1"/>
  <c r="BJ594" i="6" s="1"/>
  <c r="BM594" i="6" s="1"/>
  <c r="BH595" i="6" s="1"/>
  <c r="BJ595" i="6" s="1"/>
  <c r="BM595" i="6" s="1"/>
  <c r="BH596" i="6" s="1"/>
  <c r="BJ596" i="6" s="1"/>
  <c r="BM596" i="6" s="1"/>
  <c r="BH597" i="6" s="1"/>
  <c r="BJ597" i="6" s="1"/>
  <c r="BM597" i="6" s="1"/>
  <c r="BH598" i="6" s="1"/>
  <c r="BJ598" i="6" s="1"/>
  <c r="BM598" i="6" s="1"/>
  <c r="BH599" i="6" s="1"/>
  <c r="BJ599" i="6" s="1"/>
  <c r="BM599" i="6" s="1"/>
  <c r="BH600" i="6" s="1"/>
  <c r="BJ600" i="6" s="1"/>
  <c r="BM600" i="6" s="1"/>
  <c r="BH601" i="6" s="1"/>
  <c r="BJ601" i="6" s="1"/>
  <c r="BM601" i="6" s="1"/>
  <c r="BH602" i="6" s="1"/>
  <c r="BJ602" i="6" s="1"/>
  <c r="BM602" i="6" s="1"/>
  <c r="BH603" i="6" s="1"/>
  <c r="BJ603" i="6" s="1"/>
  <c r="BM603" i="6" s="1"/>
  <c r="BH604" i="6" s="1"/>
  <c r="BJ604" i="6" s="1"/>
  <c r="BM604" i="6" s="1"/>
  <c r="BH605" i="6" s="1"/>
  <c r="BJ605" i="6" s="1"/>
  <c r="BM605" i="6" s="1"/>
  <c r="BH606" i="6" s="1"/>
  <c r="BJ606" i="6" s="1"/>
  <c r="BM606" i="6" s="1"/>
  <c r="BH607" i="6" s="1"/>
  <c r="BJ607" i="6" s="1"/>
  <c r="BM607" i="6" s="1"/>
  <c r="BH608" i="6" s="1"/>
  <c r="BJ608" i="6" s="1"/>
  <c r="BM608" i="6" s="1"/>
  <c r="BH609" i="6" s="1"/>
  <c r="BJ609" i="6" s="1"/>
  <c r="BM609" i="6" s="1"/>
  <c r="BH610" i="6" s="1"/>
  <c r="BJ610" i="6" s="1"/>
  <c r="BM610" i="6" s="1"/>
  <c r="BH611" i="6" s="1"/>
  <c r="BJ611" i="6" s="1"/>
  <c r="BM611" i="6" s="1"/>
  <c r="BH612" i="6" s="1"/>
  <c r="BJ612" i="6" s="1"/>
  <c r="BM612" i="6" s="1"/>
  <c r="BH613" i="6" s="1"/>
  <c r="BJ613" i="6" s="1"/>
  <c r="BM613" i="6" s="1"/>
  <c r="BH614" i="6" s="1"/>
  <c r="BJ614" i="6" s="1"/>
  <c r="BM614" i="6" s="1"/>
  <c r="BH615" i="6" s="1"/>
  <c r="BJ615" i="6" s="1"/>
  <c r="BM615" i="6" s="1"/>
  <c r="BH616" i="6" s="1"/>
  <c r="BJ616" i="6" s="1"/>
  <c r="BM616" i="6" s="1"/>
  <c r="BH617" i="6" s="1"/>
  <c r="BJ617" i="6" s="1"/>
  <c r="BM617" i="6" s="1"/>
  <c r="BH618" i="6" s="1"/>
  <c r="BJ618" i="6" s="1"/>
  <c r="BM618" i="6" s="1"/>
  <c r="BH619" i="6" s="1"/>
  <c r="BJ619" i="6" s="1"/>
  <c r="BM619" i="6" s="1"/>
  <c r="BH620" i="6" s="1"/>
  <c r="BJ620" i="6" s="1"/>
  <c r="BM620" i="6" s="1"/>
  <c r="BH621" i="6" s="1"/>
  <c r="BJ621" i="6" s="1"/>
  <c r="BM621" i="6" s="1"/>
  <c r="BH622" i="6" s="1"/>
  <c r="BJ622" i="6" s="1"/>
  <c r="BM622" i="6" s="1"/>
  <c r="BH623" i="6" s="1"/>
  <c r="BJ623" i="6" s="1"/>
  <c r="BM623" i="6" s="1"/>
  <c r="BH624" i="6" s="1"/>
  <c r="BJ624" i="6" s="1"/>
  <c r="BM624" i="6" s="1"/>
  <c r="BH625" i="6" s="1"/>
  <c r="BJ625" i="6" s="1"/>
  <c r="BM625" i="6" s="1"/>
  <c r="BH626" i="6" s="1"/>
  <c r="BJ626" i="6" s="1"/>
  <c r="BM626" i="6" s="1"/>
  <c r="BH627" i="6" s="1"/>
  <c r="BJ627" i="6" s="1"/>
  <c r="BM627" i="6" s="1"/>
  <c r="BH628" i="6" s="1"/>
  <c r="BJ628" i="6" s="1"/>
  <c r="BM628" i="6" s="1"/>
  <c r="BH629" i="6" s="1"/>
  <c r="BJ629" i="6" s="1"/>
  <c r="BM629" i="6" s="1"/>
  <c r="BH630" i="6" s="1"/>
  <c r="BJ630" i="6" s="1"/>
  <c r="BM630" i="6" s="1"/>
  <c r="BH631" i="6" s="1"/>
  <c r="BJ631" i="6" s="1"/>
  <c r="BM631" i="6" s="1"/>
  <c r="BH632" i="6" s="1"/>
  <c r="BJ632" i="6" s="1"/>
  <c r="BM632" i="6" s="1"/>
  <c r="BH633" i="6" s="1"/>
  <c r="BJ633" i="6" s="1"/>
  <c r="BM633" i="6" s="1"/>
  <c r="BH634" i="6" s="1"/>
  <c r="BJ634" i="6" s="1"/>
  <c r="BM634" i="6" s="1"/>
  <c r="BH635" i="6" s="1"/>
  <c r="BJ635" i="6" s="1"/>
  <c r="BM635" i="6" s="1"/>
  <c r="BH636" i="6" s="1"/>
  <c r="BJ636" i="6" s="1"/>
  <c r="BM636" i="6" s="1"/>
  <c r="BH637" i="6" s="1"/>
  <c r="BJ637" i="6" s="1"/>
  <c r="BM637" i="6" s="1"/>
  <c r="BH638" i="6" s="1"/>
  <c r="BJ638" i="6" s="1"/>
  <c r="BM638" i="6" s="1"/>
  <c r="BH639" i="6" s="1"/>
  <c r="BJ639" i="6" s="1"/>
  <c r="BM639" i="6" s="1"/>
  <c r="BH640" i="6" s="1"/>
  <c r="BJ640" i="6" s="1"/>
  <c r="BM640" i="6" s="1"/>
  <c r="BH641" i="6" s="1"/>
  <c r="BJ641" i="6" s="1"/>
  <c r="BM641" i="6" s="1"/>
  <c r="BH642" i="6" s="1"/>
  <c r="BJ642" i="6" s="1"/>
  <c r="BM642" i="6" s="1"/>
  <c r="BH643" i="6" s="1"/>
  <c r="BJ643" i="6" s="1"/>
  <c r="BM643" i="6" s="1"/>
  <c r="BH644" i="6" s="1"/>
  <c r="BJ644" i="6" s="1"/>
  <c r="BM644" i="6" s="1"/>
  <c r="BH645" i="6" s="1"/>
  <c r="BJ645" i="6" s="1"/>
  <c r="BM645" i="6" s="1"/>
  <c r="BH646" i="6" s="1"/>
  <c r="BJ646" i="6" s="1"/>
  <c r="BM646" i="6" s="1"/>
  <c r="BH647" i="6" s="1"/>
  <c r="BJ647" i="6" s="1"/>
  <c r="BM647" i="6" s="1"/>
  <c r="BH648" i="6" s="1"/>
  <c r="BJ648" i="6" s="1"/>
  <c r="BM648" i="6" s="1"/>
  <c r="BH649" i="6" s="1"/>
  <c r="BJ649" i="6" s="1"/>
  <c r="BM649" i="6" s="1"/>
  <c r="BH650" i="6" s="1"/>
  <c r="BJ650" i="6" s="1"/>
  <c r="BM650" i="6" s="1"/>
  <c r="BH651" i="6" s="1"/>
  <c r="BJ651" i="6" s="1"/>
  <c r="BM651" i="6" s="1"/>
  <c r="BH652" i="6" s="1"/>
  <c r="BJ652" i="6" s="1"/>
  <c r="BM652" i="6" s="1"/>
  <c r="BH653" i="6" s="1"/>
  <c r="BJ653" i="6" s="1"/>
  <c r="BM653" i="6" s="1"/>
  <c r="BH654" i="6" s="1"/>
  <c r="BJ654" i="6" s="1"/>
  <c r="BM654" i="6" s="1"/>
  <c r="BH655" i="6" s="1"/>
  <c r="BJ655" i="6" s="1"/>
  <c r="BM655" i="6" s="1"/>
  <c r="BH656" i="6" s="1"/>
  <c r="BJ656" i="6" s="1"/>
  <c r="BM656" i="6" s="1"/>
  <c r="BH657" i="6" s="1"/>
  <c r="BJ657" i="6" s="1"/>
  <c r="BM657" i="6" s="1"/>
  <c r="BH658" i="6" s="1"/>
  <c r="BJ658" i="6" s="1"/>
  <c r="BM658" i="6" s="1"/>
  <c r="BH659" i="6" s="1"/>
  <c r="BJ659" i="6" s="1"/>
  <c r="BM659" i="6" s="1"/>
  <c r="BH660" i="6" s="1"/>
  <c r="BJ660" i="6" s="1"/>
  <c r="BM660" i="6" s="1"/>
  <c r="BH661" i="6" s="1"/>
  <c r="BJ661" i="6" s="1"/>
  <c r="BM661" i="6" s="1"/>
  <c r="BH662" i="6" s="1"/>
  <c r="BJ662" i="6" s="1"/>
  <c r="BM662" i="6" s="1"/>
  <c r="BH663" i="6" s="1"/>
  <c r="BJ663" i="6" s="1"/>
  <c r="BM663" i="6" s="1"/>
  <c r="BH664" i="6" s="1"/>
  <c r="BJ664" i="6" s="1"/>
  <c r="BM664" i="6" s="1"/>
  <c r="BH665" i="6" s="1"/>
  <c r="BJ665" i="6" s="1"/>
  <c r="BM665" i="6" s="1"/>
  <c r="BH666" i="6" s="1"/>
  <c r="BJ666" i="6" s="1"/>
  <c r="BM666" i="6" s="1"/>
  <c r="BH667" i="6" s="1"/>
  <c r="BJ667" i="6" s="1"/>
  <c r="BM667" i="6" s="1"/>
  <c r="BH668" i="6" s="1"/>
  <c r="BJ668" i="6" s="1"/>
  <c r="BM668" i="6" s="1"/>
  <c r="BH669" i="6" s="1"/>
  <c r="BJ669" i="6" s="1"/>
  <c r="BM669" i="6" s="1"/>
  <c r="BH670" i="6" s="1"/>
  <c r="BJ670" i="6" s="1"/>
  <c r="BM670" i="6" s="1"/>
  <c r="BH671" i="6" s="1"/>
  <c r="BJ671" i="6" s="1"/>
  <c r="BM671" i="6" s="1"/>
  <c r="BH672" i="6" s="1"/>
  <c r="BJ672" i="6" s="1"/>
  <c r="BM672" i="6" s="1"/>
  <c r="BH673" i="6" s="1"/>
  <c r="BJ673" i="6" s="1"/>
  <c r="BM673" i="6" s="1"/>
  <c r="BH674" i="6" s="1"/>
  <c r="BJ674" i="6" s="1"/>
  <c r="BM674" i="6" s="1"/>
  <c r="BH675" i="6" s="1"/>
  <c r="BJ675" i="6" s="1"/>
  <c r="BM675" i="6" s="1"/>
  <c r="BH676" i="6" s="1"/>
  <c r="BJ676" i="6" s="1"/>
  <c r="BM676" i="6" s="1"/>
  <c r="BH677" i="6" s="1"/>
  <c r="BJ677" i="6" s="1"/>
  <c r="BM677" i="6" s="1"/>
  <c r="BH678" i="6" s="1"/>
  <c r="BJ678" i="6" s="1"/>
  <c r="BM678" i="6" s="1"/>
  <c r="BH679" i="6" s="1"/>
  <c r="BJ679" i="6" s="1"/>
  <c r="BM679" i="6" s="1"/>
  <c r="BH680" i="6" s="1"/>
  <c r="BJ680" i="6" s="1"/>
  <c r="BM680" i="6" s="1"/>
  <c r="BH681" i="6" s="1"/>
  <c r="BJ681" i="6" s="1"/>
  <c r="BM681" i="6" s="1"/>
  <c r="BH682" i="6" s="1"/>
  <c r="BJ682" i="6" s="1"/>
  <c r="BM682" i="6" s="1"/>
  <c r="BH683" i="6" s="1"/>
  <c r="BJ683" i="6" s="1"/>
  <c r="BM683" i="6" s="1"/>
  <c r="BH684" i="6" s="1"/>
  <c r="BJ684" i="6" s="1"/>
  <c r="BM684" i="6" s="1"/>
  <c r="BH685" i="6" s="1"/>
  <c r="BJ685" i="6" s="1"/>
  <c r="BM685" i="6" s="1"/>
  <c r="BH686" i="6" s="1"/>
  <c r="BJ686" i="6" s="1"/>
  <c r="BM686" i="6" s="1"/>
  <c r="BH687" i="6" s="1"/>
  <c r="BJ687" i="6" s="1"/>
  <c r="BM687" i="6" s="1"/>
  <c r="BH688" i="6" s="1"/>
  <c r="BJ688" i="6" s="1"/>
  <c r="BM688" i="6" s="1"/>
  <c r="BH689" i="6" s="1"/>
  <c r="BJ689" i="6" s="1"/>
  <c r="BM689" i="6" s="1"/>
  <c r="BH690" i="6" s="1"/>
  <c r="BJ690" i="6" s="1"/>
  <c r="BM690" i="6" s="1"/>
  <c r="BH691" i="6" s="1"/>
  <c r="BJ691" i="6" s="1"/>
  <c r="BM691" i="6" s="1"/>
  <c r="BH692" i="6" s="1"/>
  <c r="BJ692" i="6" s="1"/>
  <c r="BM692" i="6" s="1"/>
  <c r="BH693" i="6" s="1"/>
  <c r="BJ693" i="6" s="1"/>
  <c r="BM693" i="6" s="1"/>
  <c r="BH694" i="6" s="1"/>
  <c r="BJ694" i="6" s="1"/>
  <c r="BM694" i="6" s="1"/>
  <c r="BH695" i="6" s="1"/>
  <c r="BJ695" i="6" s="1"/>
  <c r="BM695" i="6" s="1"/>
  <c r="BH696" i="6" s="1"/>
  <c r="BJ696" i="6" s="1"/>
  <c r="BM696" i="6" s="1"/>
  <c r="BH697" i="6" s="1"/>
  <c r="BJ697" i="6" s="1"/>
  <c r="BM697" i="6" s="1"/>
  <c r="BH698" i="6" s="1"/>
  <c r="BJ698" i="6" s="1"/>
  <c r="BM698" i="6" s="1"/>
  <c r="BH699" i="6" s="1"/>
  <c r="BJ699" i="6" s="1"/>
  <c r="BM699" i="6" s="1"/>
  <c r="BH700" i="6" s="1"/>
  <c r="BJ700" i="6" s="1"/>
  <c r="BM700" i="6" s="1"/>
  <c r="BH701" i="6" s="1"/>
  <c r="BJ701" i="6" s="1"/>
  <c r="BM701" i="6" s="1"/>
  <c r="BH702" i="6" s="1"/>
  <c r="BJ702" i="6" s="1"/>
  <c r="BM702" i="6" s="1"/>
  <c r="BH703" i="6" s="1"/>
  <c r="BJ703" i="6" s="1"/>
  <c r="BM703" i="6" s="1"/>
  <c r="BH704" i="6" s="1"/>
  <c r="BJ704" i="6" s="1"/>
  <c r="BM704" i="6" s="1"/>
  <c r="BH705" i="6" s="1"/>
  <c r="BJ705" i="6" s="1"/>
  <c r="BM705" i="6" s="1"/>
  <c r="BH706" i="6" s="1"/>
  <c r="BJ706" i="6" s="1"/>
  <c r="BM706" i="6" s="1"/>
  <c r="BH707" i="6" s="1"/>
  <c r="BJ707" i="6" s="1"/>
  <c r="BM707" i="6" s="1"/>
  <c r="BH708" i="6" s="1"/>
  <c r="BJ708" i="6" s="1"/>
  <c r="BM708" i="6" s="1"/>
  <c r="BH709" i="6" s="1"/>
  <c r="BJ709" i="6" s="1"/>
  <c r="BM709" i="6" s="1"/>
  <c r="BH710" i="6" s="1"/>
  <c r="BJ710" i="6" s="1"/>
  <c r="BM710" i="6" s="1"/>
  <c r="BH711" i="6" s="1"/>
  <c r="BJ711" i="6" s="1"/>
  <c r="BM711" i="6" s="1"/>
  <c r="BH712" i="6" s="1"/>
  <c r="BJ712" i="6" s="1"/>
  <c r="BM712" i="6" s="1"/>
  <c r="BH713" i="6" s="1"/>
  <c r="BJ713" i="6" s="1"/>
  <c r="BM713" i="6" s="1"/>
  <c r="BH714" i="6" s="1"/>
  <c r="BJ714" i="6" s="1"/>
  <c r="BM714" i="6" s="1"/>
  <c r="BH715" i="6" s="1"/>
  <c r="BJ715" i="6" s="1"/>
  <c r="BM715" i="6" s="1"/>
  <c r="BH716" i="6" s="1"/>
  <c r="BJ716" i="6" s="1"/>
  <c r="BM716" i="6" s="1"/>
  <c r="BH717" i="6" s="1"/>
  <c r="BJ717" i="6" s="1"/>
  <c r="BM717" i="6" s="1"/>
  <c r="BH718" i="6" s="1"/>
  <c r="BJ718" i="6" s="1"/>
  <c r="BM718" i="6" s="1"/>
  <c r="BH719" i="6" s="1"/>
  <c r="BJ719" i="6" s="1"/>
  <c r="BM719" i="6" s="1"/>
  <c r="BH720" i="6" s="1"/>
  <c r="BJ720" i="6" s="1"/>
  <c r="BM720" i="6" s="1"/>
  <c r="BH721" i="6" s="1"/>
  <c r="BJ721" i="6" s="1"/>
  <c r="BM721" i="6" s="1"/>
  <c r="BH722" i="6" s="1"/>
  <c r="BJ722" i="6" s="1"/>
  <c r="BM722" i="6" s="1"/>
  <c r="BH723" i="6" s="1"/>
  <c r="BJ723" i="6" s="1"/>
  <c r="BM723" i="6" s="1"/>
  <c r="BH724" i="6" s="1"/>
  <c r="BJ724" i="6" s="1"/>
  <c r="BM724" i="6" s="1"/>
  <c r="BH725" i="6" s="1"/>
  <c r="BJ725" i="6" s="1"/>
  <c r="BM725" i="6" s="1"/>
  <c r="BH726" i="6" s="1"/>
  <c r="BJ726" i="6" s="1"/>
  <c r="BM726" i="6" s="1"/>
  <c r="BH727" i="6" s="1"/>
  <c r="BJ727" i="6" s="1"/>
  <c r="BM727" i="6" s="1"/>
  <c r="BH728" i="6" s="1"/>
  <c r="BJ728" i="6" s="1"/>
  <c r="BM728" i="6" s="1"/>
  <c r="BH729" i="6" s="1"/>
  <c r="BJ729" i="6" s="1"/>
  <c r="BM729" i="6" s="1"/>
  <c r="BH730" i="6" s="1"/>
  <c r="BJ730" i="6" s="1"/>
  <c r="BM730" i="6" s="1"/>
  <c r="BH731" i="6" s="1"/>
  <c r="BJ731" i="6" s="1"/>
  <c r="BM731" i="6" s="1"/>
  <c r="BH732" i="6" s="1"/>
  <c r="BJ732" i="6" s="1"/>
  <c r="BM732" i="6" s="1"/>
  <c r="BH733" i="6" s="1"/>
  <c r="BJ733" i="6" s="1"/>
  <c r="BM733" i="6" s="1"/>
  <c r="BH734" i="6" s="1"/>
  <c r="BJ734" i="6" s="1"/>
  <c r="BM734" i="6" s="1"/>
  <c r="BH735" i="6" s="1"/>
  <c r="BJ735" i="6" s="1"/>
  <c r="BM735" i="6" s="1"/>
  <c r="BH736" i="6" s="1"/>
  <c r="BJ736" i="6" s="1"/>
  <c r="BM736" i="6" s="1"/>
  <c r="BH737" i="6" s="1"/>
  <c r="BJ737" i="6" s="1"/>
  <c r="BM737" i="6" s="1"/>
  <c r="BH738" i="6" s="1"/>
  <c r="BJ738" i="6" s="1"/>
  <c r="BM738" i="6" s="1"/>
  <c r="BH739" i="6" s="1"/>
  <c r="BJ739" i="6" s="1"/>
  <c r="BM739" i="6" s="1"/>
  <c r="BH740" i="6" s="1"/>
  <c r="BJ740" i="6" s="1"/>
  <c r="BM740" i="6" s="1"/>
  <c r="BH741" i="6" s="1"/>
  <c r="BJ741" i="6" s="1"/>
  <c r="BM741" i="6" s="1"/>
  <c r="BH742" i="6" s="1"/>
  <c r="BJ742" i="6" s="1"/>
  <c r="BM742" i="6" s="1"/>
  <c r="BH743" i="6" s="1"/>
  <c r="BJ743" i="6" s="1"/>
  <c r="BM743" i="6" s="1"/>
  <c r="BH744" i="6" s="1"/>
  <c r="BJ744" i="6" s="1"/>
  <c r="BM744" i="6" s="1"/>
  <c r="BH745" i="6" s="1"/>
  <c r="BJ745" i="6" s="1"/>
  <c r="BM745" i="6" s="1"/>
  <c r="BH746" i="6" s="1"/>
  <c r="BJ746" i="6" s="1"/>
  <c r="BM746" i="6" s="1"/>
  <c r="BH747" i="6" s="1"/>
  <c r="BJ747" i="6" s="1"/>
  <c r="BM747" i="6" s="1"/>
  <c r="BH748" i="6" s="1"/>
  <c r="BJ748" i="6" s="1"/>
  <c r="BM748" i="6" s="1"/>
  <c r="BH749" i="6" s="1"/>
  <c r="BJ749" i="6" s="1"/>
  <c r="BM749" i="6" s="1"/>
  <c r="BH750" i="6" s="1"/>
  <c r="BJ750" i="6" s="1"/>
  <c r="BM750" i="6" s="1"/>
  <c r="BH751" i="6" s="1"/>
  <c r="BJ751" i="6" s="1"/>
  <c r="BM751" i="6" s="1"/>
  <c r="BH752" i="6" s="1"/>
  <c r="BJ752" i="6" s="1"/>
  <c r="BM752" i="6" s="1"/>
  <c r="BH753" i="6" s="1"/>
  <c r="BJ753" i="6" s="1"/>
  <c r="BM753" i="6" s="1"/>
  <c r="BH754" i="6" s="1"/>
  <c r="BJ754" i="6" s="1"/>
  <c r="BM754" i="6" s="1"/>
  <c r="BH755" i="6" s="1"/>
  <c r="BJ755" i="6" s="1"/>
  <c r="BM755" i="6" s="1"/>
  <c r="BH756" i="6" s="1"/>
  <c r="BJ756" i="6" s="1"/>
  <c r="BM756" i="6" s="1"/>
  <c r="BH757" i="6" s="1"/>
  <c r="BJ757" i="6" s="1"/>
  <c r="BM757" i="6" s="1"/>
  <c r="BH758" i="6" s="1"/>
  <c r="BJ758" i="6" s="1"/>
  <c r="BM758" i="6" s="1"/>
  <c r="BH759" i="6" s="1"/>
  <c r="BJ759" i="6" s="1"/>
  <c r="BM759" i="6" s="1"/>
  <c r="BH760" i="6" s="1"/>
  <c r="BJ760" i="6" s="1"/>
  <c r="BM760" i="6" s="1"/>
  <c r="BH761" i="6" s="1"/>
  <c r="BJ761" i="6" s="1"/>
  <c r="BM761" i="6" s="1"/>
  <c r="BH762" i="6" s="1"/>
  <c r="BJ762" i="6" s="1"/>
  <c r="BM762" i="6" s="1"/>
  <c r="BH763" i="6" s="1"/>
  <c r="BJ763" i="6" s="1"/>
  <c r="BM763" i="6" s="1"/>
  <c r="BH764" i="6" s="1"/>
  <c r="BJ764" i="6" s="1"/>
  <c r="BM764" i="6" s="1"/>
  <c r="BH765" i="6" s="1"/>
  <c r="BJ765" i="6" s="1"/>
  <c r="BM765" i="6" s="1"/>
  <c r="BH766" i="6" s="1"/>
  <c r="BJ766" i="6" s="1"/>
  <c r="BM766" i="6" s="1"/>
  <c r="BH767" i="6" s="1"/>
  <c r="BJ767" i="6" s="1"/>
  <c r="BM767" i="6" s="1"/>
  <c r="BH768" i="6" s="1"/>
  <c r="BJ768" i="6" s="1"/>
  <c r="BM768" i="6" s="1"/>
  <c r="BH769" i="6" s="1"/>
  <c r="BJ769" i="6" s="1"/>
  <c r="BM769" i="6" s="1"/>
  <c r="BH770" i="6" s="1"/>
  <c r="BJ770" i="6" s="1"/>
  <c r="BM770" i="6" s="1"/>
  <c r="BH771" i="6" s="1"/>
  <c r="BJ771" i="6" s="1"/>
  <c r="BM771" i="6" s="1"/>
  <c r="BH772" i="6" s="1"/>
  <c r="BJ772" i="6" s="1"/>
  <c r="BM772" i="6" s="1"/>
  <c r="BH773" i="6" s="1"/>
  <c r="BJ773" i="6" s="1"/>
  <c r="BM773" i="6" s="1"/>
  <c r="BH774" i="6" s="1"/>
  <c r="BJ774" i="6" s="1"/>
  <c r="BM774" i="6" s="1"/>
  <c r="BH775" i="6" s="1"/>
  <c r="BJ775" i="6" s="1"/>
  <c r="BM775" i="6" s="1"/>
  <c r="BH776" i="6" s="1"/>
  <c r="BJ776" i="6" s="1"/>
  <c r="BM776" i="6" s="1"/>
  <c r="BH777" i="6" s="1"/>
  <c r="BJ777" i="6" s="1"/>
  <c r="BM777" i="6" s="1"/>
  <c r="BH778" i="6" s="1"/>
  <c r="BJ778" i="6" s="1"/>
  <c r="BM778" i="6" s="1"/>
  <c r="BH779" i="6" s="1"/>
  <c r="BJ779" i="6" s="1"/>
  <c r="BM779" i="6" s="1"/>
  <c r="BH780" i="6" s="1"/>
  <c r="BJ780" i="6" s="1"/>
  <c r="BM780" i="6" s="1"/>
  <c r="BH781" i="6" s="1"/>
  <c r="BJ781" i="6" s="1"/>
  <c r="BM781" i="6" s="1"/>
  <c r="BH782" i="6" s="1"/>
  <c r="BJ782" i="6" s="1"/>
  <c r="BM782" i="6" s="1"/>
  <c r="BH783" i="6" s="1"/>
  <c r="BJ783" i="6" s="1"/>
  <c r="BM783" i="6" s="1"/>
  <c r="BH784" i="6" s="1"/>
  <c r="BJ784" i="6" s="1"/>
  <c r="BM784" i="6" s="1"/>
  <c r="BH785" i="6" s="1"/>
  <c r="BJ785" i="6" s="1"/>
  <c r="BM785" i="6" s="1"/>
  <c r="BH786" i="6" s="1"/>
  <c r="BJ786" i="6" s="1"/>
  <c r="BM786" i="6" s="1"/>
  <c r="BH787" i="6" s="1"/>
  <c r="BJ787" i="6" s="1"/>
  <c r="BM787" i="6" s="1"/>
  <c r="BH788" i="6" s="1"/>
  <c r="BJ788" i="6" s="1"/>
  <c r="BM788" i="6" s="1"/>
  <c r="BH789" i="6" s="1"/>
  <c r="BJ789" i="6" s="1"/>
  <c r="BM789" i="6" s="1"/>
  <c r="BH790" i="6" s="1"/>
  <c r="BJ790" i="6" s="1"/>
  <c r="BM790" i="6" s="1"/>
  <c r="BH791" i="6" s="1"/>
  <c r="BJ791" i="6" s="1"/>
  <c r="BM791" i="6" s="1"/>
  <c r="BH792" i="6" s="1"/>
  <c r="BJ792" i="6" s="1"/>
  <c r="BM792" i="6" s="1"/>
  <c r="BH793" i="6" s="1"/>
  <c r="BJ793" i="6" s="1"/>
  <c r="BM793" i="6" s="1"/>
  <c r="BH794" i="6" s="1"/>
  <c r="BJ794" i="6" s="1"/>
  <c r="BM794" i="6" s="1"/>
  <c r="BH795" i="6" s="1"/>
  <c r="BJ795" i="6" s="1"/>
  <c r="BM795" i="6" s="1"/>
  <c r="BH796" i="6" s="1"/>
  <c r="BJ796" i="6" s="1"/>
  <c r="BM796" i="6" s="1"/>
  <c r="BH797" i="6" s="1"/>
  <c r="BJ797" i="6" s="1"/>
  <c r="BM797" i="6" s="1"/>
  <c r="BH798" i="6" s="1"/>
  <c r="BJ798" i="6" s="1"/>
  <c r="BM798" i="6" s="1"/>
  <c r="BH799" i="6" s="1"/>
  <c r="BJ799" i="6" s="1"/>
  <c r="BM799" i="6" s="1"/>
  <c r="BH800" i="6" s="1"/>
  <c r="BJ800" i="6" s="1"/>
  <c r="BM800" i="6" s="1"/>
  <c r="BH801" i="6" s="1"/>
  <c r="BJ801" i="6" s="1"/>
  <c r="BM801" i="6" s="1"/>
  <c r="BH802" i="6" s="1"/>
  <c r="BJ802" i="6" s="1"/>
  <c r="BM802" i="6" s="1"/>
  <c r="BH803" i="6" s="1"/>
  <c r="BJ803" i="6" s="1"/>
  <c r="BM803" i="6" s="1"/>
  <c r="BH804" i="6" s="1"/>
  <c r="BJ804" i="6" s="1"/>
  <c r="BM804" i="6" s="1"/>
  <c r="BH805" i="6" s="1"/>
  <c r="BJ805" i="6" s="1"/>
  <c r="BM805" i="6" s="1"/>
  <c r="BH806" i="6" s="1"/>
  <c r="BJ806" i="6" s="1"/>
  <c r="BM806" i="6" s="1"/>
  <c r="BH807" i="6" s="1"/>
  <c r="BJ807" i="6" s="1"/>
  <c r="BM807" i="6" s="1"/>
  <c r="BH808" i="6" s="1"/>
  <c r="BJ808" i="6" s="1"/>
  <c r="BM808" i="6" s="1"/>
  <c r="BH809" i="6" s="1"/>
  <c r="BJ809" i="6" s="1"/>
  <c r="BM809" i="6" s="1"/>
  <c r="BH810" i="6" s="1"/>
  <c r="BJ810" i="6" s="1"/>
  <c r="BM810" i="6" s="1"/>
  <c r="BH811" i="6" s="1"/>
  <c r="BJ811" i="6" s="1"/>
  <c r="BM811" i="6" s="1"/>
  <c r="BH812" i="6" s="1"/>
  <c r="BJ812" i="6" s="1"/>
  <c r="BM812" i="6" s="1"/>
  <c r="BH813" i="6" s="1"/>
  <c r="BJ813" i="6" s="1"/>
  <c r="BM813" i="6" s="1"/>
  <c r="BH814" i="6" s="1"/>
  <c r="BJ814" i="6" s="1"/>
  <c r="BM814" i="6" s="1"/>
  <c r="BH815" i="6" s="1"/>
  <c r="BJ815" i="6" s="1"/>
  <c r="BM815" i="6" s="1"/>
  <c r="BH816" i="6" s="1"/>
  <c r="BJ816" i="6" s="1"/>
  <c r="BM816" i="6" s="1"/>
  <c r="BD554" i="6"/>
  <c r="AU554" i="9"/>
  <c r="AY553" i="9"/>
  <c r="AT554" i="9" s="1"/>
  <c r="AP554" i="9" s="1"/>
  <c r="AJ554" i="9" s="1"/>
  <c r="AI554" i="9" s="1"/>
  <c r="AP242" i="9"/>
  <c r="AJ242" i="9" s="1"/>
  <c r="AI242" i="9" s="1"/>
  <c r="AQ242" i="9"/>
  <c r="AG609" i="9"/>
  <c r="AH609" i="9" s="1"/>
  <c r="AL609" i="9" s="1"/>
  <c r="AF610" i="9"/>
  <c r="BC554" i="6"/>
  <c r="AW554" i="6"/>
  <c r="AX554" i="6" s="1"/>
  <c r="AU26" i="9"/>
  <c r="AY25" i="9"/>
  <c r="AT26" i="9" s="1"/>
  <c r="AK54" i="9"/>
  <c r="AM53" i="9"/>
  <c r="AR54" i="9" s="1"/>
  <c r="BB236" i="6"/>
  <c r="AW236" i="6" s="1"/>
  <c r="AX236" i="6" s="1"/>
  <c r="BJ235" i="6"/>
  <c r="BM235" i="6" s="1"/>
  <c r="BH236" i="6" s="1"/>
  <c r="BD236" i="6" s="1"/>
  <c r="P264" i="8" l="1"/>
  <c r="AB264" i="8" s="1"/>
  <c r="AH264" i="8" s="1"/>
  <c r="AL264" i="8" s="1"/>
  <c r="IG188" i="8"/>
  <c r="IB189" i="8" s="1"/>
  <c r="W262" i="8"/>
  <c r="AD261" i="8"/>
  <c r="CV198" i="8"/>
  <c r="CS199" i="8" s="1"/>
  <c r="B87" i="8"/>
  <c r="N87" i="8" s="1"/>
  <c r="O265" i="8"/>
  <c r="IC189" i="8"/>
  <c r="FD194" i="8"/>
  <c r="EY194" i="8" s="1"/>
  <c r="IL188" i="8"/>
  <c r="FL193" i="8"/>
  <c r="EH195" i="8"/>
  <c r="ED195" i="8" s="1"/>
  <c r="EE195" i="8" s="1"/>
  <c r="EQ194" i="8"/>
  <c r="ES194" i="8" s="1"/>
  <c r="EP195" i="8" s="1"/>
  <c r="IY187" i="8"/>
  <c r="JA187" i="8" s="1"/>
  <c r="DJ197" i="8"/>
  <c r="DK197" i="8" s="1"/>
  <c r="DF198" i="8" s="1"/>
  <c r="JW186" i="8"/>
  <c r="JR187" i="8" s="1"/>
  <c r="AF613" i="6"/>
  <c r="AG612" i="6"/>
  <c r="AH612" i="6" s="1"/>
  <c r="AL612" i="6" s="1"/>
  <c r="DV196" i="8"/>
  <c r="BN201" i="8"/>
  <c r="BI202" i="8" s="1"/>
  <c r="BE202" i="8" s="1"/>
  <c r="CM199" i="8"/>
  <c r="CB200" i="8"/>
  <c r="BW201" i="8" s="1"/>
  <c r="BX201" i="8"/>
  <c r="BD202" i="8"/>
  <c r="N266" i="8"/>
  <c r="M267" i="8"/>
  <c r="AQ203" i="8"/>
  <c r="AJ203" i="8" s="1"/>
  <c r="AR203" i="8"/>
  <c r="JS187" i="8"/>
  <c r="BB242" i="9"/>
  <c r="AU555" i="6"/>
  <c r="AY554" i="6"/>
  <c r="AT555" i="6" s="1"/>
  <c r="AP555" i="6" s="1"/>
  <c r="AJ555" i="6" s="1"/>
  <c r="AI555" i="6" s="1"/>
  <c r="AG610" i="9"/>
  <c r="AH610" i="9" s="1"/>
  <c r="AL610" i="9" s="1"/>
  <c r="AF611" i="9"/>
  <c r="AV242" i="9"/>
  <c r="AN243" i="9"/>
  <c r="BE554" i="6"/>
  <c r="BB555" i="6" s="1"/>
  <c r="AQ554" i="9"/>
  <c r="AN555" i="9" s="1"/>
  <c r="AV554" i="9"/>
  <c r="AG270" i="8"/>
  <c r="AF271" i="8"/>
  <c r="BF241" i="9"/>
  <c r="BA242" i="9" s="1"/>
  <c r="BF553" i="9"/>
  <c r="AU237" i="6"/>
  <c r="AY236" i="6"/>
  <c r="AT237" i="6" s="1"/>
  <c r="AK55" i="9"/>
  <c r="AM54" i="9"/>
  <c r="AR55" i="9" s="1"/>
  <c r="AQ26" i="9"/>
  <c r="AP26" i="9"/>
  <c r="AJ26" i="9" s="1"/>
  <c r="AI26" i="9" s="1"/>
  <c r="BC25" i="9"/>
  <c r="P265" i="8" l="1"/>
  <c r="AB265" i="8" s="1"/>
  <c r="AH265" i="8" s="1"/>
  <c r="AL265" i="8" s="1"/>
  <c r="AI203" i="8"/>
  <c r="AK203" i="8" s="1"/>
  <c r="AN203" i="8" s="1"/>
  <c r="AS204" i="8" s="1"/>
  <c r="HX189" i="8"/>
  <c r="IK188" i="8"/>
  <c r="IM188" i="8" s="1"/>
  <c r="CW198" i="8"/>
  <c r="DA198" i="8" s="1"/>
  <c r="O266" i="8"/>
  <c r="B88" i="8"/>
  <c r="N88" i="8" s="1"/>
  <c r="W263" i="8"/>
  <c r="AD262" i="8"/>
  <c r="JN187" i="8"/>
  <c r="KA186" i="8"/>
  <c r="KC186" i="8" s="1"/>
  <c r="EB196" i="8"/>
  <c r="EF195" i="8"/>
  <c r="EA196" i="8" s="1"/>
  <c r="ET194" i="8"/>
  <c r="EO195" i="8" s="1"/>
  <c r="EK195" i="8" s="1"/>
  <c r="DG198" i="8"/>
  <c r="DB198" i="8" s="1"/>
  <c r="JB187" i="8"/>
  <c r="IW188" i="8" s="1"/>
  <c r="BF554" i="6"/>
  <c r="BA555" i="6" s="1"/>
  <c r="AF614" i="6"/>
  <c r="AG613" i="6"/>
  <c r="AH613" i="6" s="1"/>
  <c r="AL613" i="6" s="1"/>
  <c r="BF202" i="8"/>
  <c r="BR201" i="8"/>
  <c r="DO197" i="8"/>
  <c r="BS201" i="8"/>
  <c r="CF200" i="8"/>
  <c r="IX188" i="8"/>
  <c r="AO204" i="8"/>
  <c r="AW203" i="8"/>
  <c r="M268" i="8"/>
  <c r="N267" i="8"/>
  <c r="BC555" i="6"/>
  <c r="BD555" i="6"/>
  <c r="AQ555" i="6"/>
  <c r="AN556" i="6" s="1"/>
  <c r="AV555" i="6"/>
  <c r="AW555" i="6"/>
  <c r="AW242" i="9"/>
  <c r="AX242" i="9" s="1"/>
  <c r="BA554" i="9"/>
  <c r="BJ553" i="9"/>
  <c r="BM553" i="9" s="1"/>
  <c r="BH554" i="9" s="1"/>
  <c r="AF272" i="8"/>
  <c r="AG271" i="8"/>
  <c r="AF612" i="9"/>
  <c r="AG611" i="9"/>
  <c r="AH611" i="9" s="1"/>
  <c r="AL611" i="9" s="1"/>
  <c r="BJ241" i="9"/>
  <c r="BM241" i="9" s="1"/>
  <c r="BH242" i="9" s="1"/>
  <c r="BD242" i="9" s="1"/>
  <c r="BE25" i="9"/>
  <c r="BF25" i="9" s="1"/>
  <c r="BA26" i="9" s="1"/>
  <c r="AV26" i="9"/>
  <c r="AN27" i="9"/>
  <c r="AM55" i="9"/>
  <c r="AR56" i="9" s="1"/>
  <c r="AK56" i="9"/>
  <c r="AP237" i="6"/>
  <c r="AJ237" i="6" s="1"/>
  <c r="AI237" i="6" s="1"/>
  <c r="AQ237" i="6"/>
  <c r="BC236" i="6"/>
  <c r="P266" i="8" l="1"/>
  <c r="AB266" i="8" s="1"/>
  <c r="AH266" i="8" s="1"/>
  <c r="AL266" i="8" s="1"/>
  <c r="CR199" i="8"/>
  <c r="CN199" i="8" s="1"/>
  <c r="CO199" i="8" s="1"/>
  <c r="CL200" i="8" s="1"/>
  <c r="IN188" i="8"/>
  <c r="II189" i="8" s="1"/>
  <c r="B89" i="8"/>
  <c r="N89" i="8" s="1"/>
  <c r="O267" i="8"/>
  <c r="W264" i="8"/>
  <c r="AD263" i="8"/>
  <c r="IJ189" i="8"/>
  <c r="EX194" i="8"/>
  <c r="EZ194" i="8" s="1"/>
  <c r="EW195" i="8" s="1"/>
  <c r="DW196" i="8"/>
  <c r="DX196" i="8" s="1"/>
  <c r="EJ195" i="8"/>
  <c r="EL195" i="8" s="1"/>
  <c r="EI196" i="8" s="1"/>
  <c r="JF187" i="8"/>
  <c r="JH187" i="8" s="1"/>
  <c r="IS188" i="8"/>
  <c r="DC198" i="8"/>
  <c r="CZ199" i="8" s="1"/>
  <c r="KD186" i="8"/>
  <c r="JY187" i="8" s="1"/>
  <c r="AF615" i="6"/>
  <c r="AG614" i="6"/>
  <c r="AH614" i="6" s="1"/>
  <c r="AL614" i="6" s="1"/>
  <c r="BT201" i="8"/>
  <c r="BQ202" i="8" s="1"/>
  <c r="BC203" i="8"/>
  <c r="BG202" i="8"/>
  <c r="AG272" i="8"/>
  <c r="AF273" i="8"/>
  <c r="N268" i="8"/>
  <c r="M269" i="8"/>
  <c r="JZ187" i="8"/>
  <c r="AW554" i="9"/>
  <c r="AX554" i="9" s="1"/>
  <c r="BC554" i="9"/>
  <c r="AU243" i="9"/>
  <c r="AX555" i="6"/>
  <c r="AU556" i="6" s="1"/>
  <c r="AY242" i="9"/>
  <c r="AT243" i="9" s="1"/>
  <c r="AG612" i="9"/>
  <c r="AH612" i="9" s="1"/>
  <c r="AL612" i="9" s="1"/>
  <c r="AF613" i="9"/>
  <c r="BJ554" i="9"/>
  <c r="BM554" i="9" s="1"/>
  <c r="BH555" i="9" s="1"/>
  <c r="BJ555" i="9" s="1"/>
  <c r="BM555" i="9" s="1"/>
  <c r="BH556" i="9" s="1"/>
  <c r="BJ556" i="9" s="1"/>
  <c r="BM556" i="9" s="1"/>
  <c r="BH557" i="9" s="1"/>
  <c r="BJ557" i="9" s="1"/>
  <c r="BM557" i="9" s="1"/>
  <c r="BH558" i="9" s="1"/>
  <c r="BJ558" i="9" s="1"/>
  <c r="BM558" i="9" s="1"/>
  <c r="BH559" i="9" s="1"/>
  <c r="BJ559" i="9" s="1"/>
  <c r="BM559" i="9" s="1"/>
  <c r="BH560" i="9" s="1"/>
  <c r="BJ560" i="9" s="1"/>
  <c r="BM560" i="9" s="1"/>
  <c r="BH561" i="9" s="1"/>
  <c r="BJ561" i="9" s="1"/>
  <c r="BM561" i="9" s="1"/>
  <c r="BH562" i="9" s="1"/>
  <c r="BJ562" i="9" s="1"/>
  <c r="BM562" i="9" s="1"/>
  <c r="BH563" i="9" s="1"/>
  <c r="BJ563" i="9" s="1"/>
  <c r="BM563" i="9" s="1"/>
  <c r="BH564" i="9" s="1"/>
  <c r="BJ564" i="9" s="1"/>
  <c r="BM564" i="9" s="1"/>
  <c r="BH565" i="9" s="1"/>
  <c r="BJ565" i="9" s="1"/>
  <c r="BM565" i="9" s="1"/>
  <c r="BH566" i="9" s="1"/>
  <c r="BJ566" i="9" s="1"/>
  <c r="BM566" i="9" s="1"/>
  <c r="BH567" i="9" s="1"/>
  <c r="BJ567" i="9" s="1"/>
  <c r="BM567" i="9" s="1"/>
  <c r="BH568" i="9" s="1"/>
  <c r="BJ568" i="9" s="1"/>
  <c r="BM568" i="9" s="1"/>
  <c r="BH569" i="9" s="1"/>
  <c r="BJ569" i="9" s="1"/>
  <c r="BM569" i="9" s="1"/>
  <c r="BH570" i="9" s="1"/>
  <c r="BJ570" i="9" s="1"/>
  <c r="BM570" i="9" s="1"/>
  <c r="BH571" i="9" s="1"/>
  <c r="BJ571" i="9" s="1"/>
  <c r="BM571" i="9" s="1"/>
  <c r="BH572" i="9" s="1"/>
  <c r="BJ572" i="9" s="1"/>
  <c r="BM572" i="9" s="1"/>
  <c r="BH573" i="9" s="1"/>
  <c r="BJ573" i="9" s="1"/>
  <c r="BM573" i="9" s="1"/>
  <c r="BH574" i="9" s="1"/>
  <c r="BJ574" i="9" s="1"/>
  <c r="BM574" i="9" s="1"/>
  <c r="BH575" i="9" s="1"/>
  <c r="BJ575" i="9" s="1"/>
  <c r="BM575" i="9" s="1"/>
  <c r="BH576" i="9" s="1"/>
  <c r="BJ576" i="9" s="1"/>
  <c r="BM576" i="9" s="1"/>
  <c r="BH577" i="9" s="1"/>
  <c r="BJ577" i="9" s="1"/>
  <c r="BM577" i="9" s="1"/>
  <c r="BH578" i="9" s="1"/>
  <c r="BJ578" i="9" s="1"/>
  <c r="BM578" i="9" s="1"/>
  <c r="BH579" i="9" s="1"/>
  <c r="BJ579" i="9" s="1"/>
  <c r="BM579" i="9" s="1"/>
  <c r="BH580" i="9" s="1"/>
  <c r="BJ580" i="9" s="1"/>
  <c r="BM580" i="9" s="1"/>
  <c r="BH581" i="9" s="1"/>
  <c r="BJ581" i="9" s="1"/>
  <c r="BM581" i="9" s="1"/>
  <c r="BH582" i="9" s="1"/>
  <c r="BJ582" i="9" s="1"/>
  <c r="BM582" i="9" s="1"/>
  <c r="BH583" i="9" s="1"/>
  <c r="BJ583" i="9" s="1"/>
  <c r="BM583" i="9" s="1"/>
  <c r="BH584" i="9" s="1"/>
  <c r="BJ584" i="9" s="1"/>
  <c r="BM584" i="9" s="1"/>
  <c r="BH585" i="9" s="1"/>
  <c r="BJ585" i="9" s="1"/>
  <c r="BM585" i="9" s="1"/>
  <c r="BH586" i="9" s="1"/>
  <c r="BJ586" i="9" s="1"/>
  <c r="BM586" i="9" s="1"/>
  <c r="BH587" i="9" s="1"/>
  <c r="BJ587" i="9" s="1"/>
  <c r="BM587" i="9" s="1"/>
  <c r="BH588" i="9" s="1"/>
  <c r="BJ588" i="9" s="1"/>
  <c r="BM588" i="9" s="1"/>
  <c r="BH589" i="9" s="1"/>
  <c r="BJ589" i="9" s="1"/>
  <c r="BM589" i="9" s="1"/>
  <c r="BH590" i="9" s="1"/>
  <c r="BJ590" i="9" s="1"/>
  <c r="BM590" i="9" s="1"/>
  <c r="BH591" i="9" s="1"/>
  <c r="BJ591" i="9" s="1"/>
  <c r="BM591" i="9" s="1"/>
  <c r="BH592" i="9" s="1"/>
  <c r="BJ592" i="9" s="1"/>
  <c r="BM592" i="9" s="1"/>
  <c r="BH593" i="9" s="1"/>
  <c r="BJ593" i="9" s="1"/>
  <c r="BM593" i="9" s="1"/>
  <c r="BH594" i="9" s="1"/>
  <c r="BJ594" i="9" s="1"/>
  <c r="BM594" i="9" s="1"/>
  <c r="BH595" i="9" s="1"/>
  <c r="BJ595" i="9" s="1"/>
  <c r="BM595" i="9" s="1"/>
  <c r="BH596" i="9" s="1"/>
  <c r="BJ596" i="9" s="1"/>
  <c r="BM596" i="9" s="1"/>
  <c r="BH597" i="9" s="1"/>
  <c r="BJ597" i="9" s="1"/>
  <c r="BM597" i="9" s="1"/>
  <c r="BH598" i="9" s="1"/>
  <c r="BJ598" i="9" s="1"/>
  <c r="BM598" i="9" s="1"/>
  <c r="BH599" i="9" s="1"/>
  <c r="BJ599" i="9" s="1"/>
  <c r="BM599" i="9" s="1"/>
  <c r="BH600" i="9" s="1"/>
  <c r="BJ600" i="9" s="1"/>
  <c r="BM600" i="9" s="1"/>
  <c r="BH601" i="9" s="1"/>
  <c r="BJ601" i="9" s="1"/>
  <c r="BM601" i="9" s="1"/>
  <c r="BH602" i="9" s="1"/>
  <c r="BJ602" i="9" s="1"/>
  <c r="BM602" i="9" s="1"/>
  <c r="BH603" i="9" s="1"/>
  <c r="BJ603" i="9" s="1"/>
  <c r="BM603" i="9" s="1"/>
  <c r="BH604" i="9" s="1"/>
  <c r="BJ604" i="9" s="1"/>
  <c r="BM604" i="9" s="1"/>
  <c r="BH605" i="9" s="1"/>
  <c r="BJ605" i="9" s="1"/>
  <c r="BM605" i="9" s="1"/>
  <c r="BH606" i="9" s="1"/>
  <c r="BJ606" i="9" s="1"/>
  <c r="BM606" i="9" s="1"/>
  <c r="BH607" i="9" s="1"/>
  <c r="BJ607" i="9" s="1"/>
  <c r="BM607" i="9" s="1"/>
  <c r="BH608" i="9" s="1"/>
  <c r="BJ608" i="9" s="1"/>
  <c r="BM608" i="9" s="1"/>
  <c r="BH609" i="9" s="1"/>
  <c r="BJ609" i="9" s="1"/>
  <c r="BM609" i="9" s="1"/>
  <c r="BH610" i="9" s="1"/>
  <c r="BJ610" i="9" s="1"/>
  <c r="BM610" i="9" s="1"/>
  <c r="BH611" i="9" s="1"/>
  <c r="BJ611" i="9" s="1"/>
  <c r="BM611" i="9" s="1"/>
  <c r="BH612" i="9" s="1"/>
  <c r="BJ612" i="9" s="1"/>
  <c r="BM612" i="9" s="1"/>
  <c r="BH613" i="9" s="1"/>
  <c r="BJ613" i="9" s="1"/>
  <c r="BM613" i="9" s="1"/>
  <c r="BH614" i="9" s="1"/>
  <c r="BJ614" i="9" s="1"/>
  <c r="BM614" i="9" s="1"/>
  <c r="BH615" i="9" s="1"/>
  <c r="BJ615" i="9" s="1"/>
  <c r="BM615" i="9" s="1"/>
  <c r="BH616" i="9" s="1"/>
  <c r="BJ616" i="9" s="1"/>
  <c r="BM616" i="9" s="1"/>
  <c r="BH617" i="9" s="1"/>
  <c r="BJ617" i="9" s="1"/>
  <c r="BM617" i="9" s="1"/>
  <c r="BH618" i="9" s="1"/>
  <c r="BJ618" i="9" s="1"/>
  <c r="BM618" i="9" s="1"/>
  <c r="BH619" i="9" s="1"/>
  <c r="BJ619" i="9" s="1"/>
  <c r="BM619" i="9" s="1"/>
  <c r="BH620" i="9" s="1"/>
  <c r="BJ620" i="9" s="1"/>
  <c r="BM620" i="9" s="1"/>
  <c r="BH621" i="9" s="1"/>
  <c r="BJ621" i="9" s="1"/>
  <c r="BM621" i="9" s="1"/>
  <c r="BH622" i="9" s="1"/>
  <c r="BJ622" i="9" s="1"/>
  <c r="BM622" i="9" s="1"/>
  <c r="BH623" i="9" s="1"/>
  <c r="BJ623" i="9" s="1"/>
  <c r="BM623" i="9" s="1"/>
  <c r="BH624" i="9" s="1"/>
  <c r="BJ624" i="9" s="1"/>
  <c r="BM624" i="9" s="1"/>
  <c r="BH625" i="9" s="1"/>
  <c r="BJ625" i="9" s="1"/>
  <c r="BM625" i="9" s="1"/>
  <c r="BH626" i="9" s="1"/>
  <c r="BJ626" i="9" s="1"/>
  <c r="BM626" i="9" s="1"/>
  <c r="BH627" i="9" s="1"/>
  <c r="BJ627" i="9" s="1"/>
  <c r="BM627" i="9" s="1"/>
  <c r="BH628" i="9" s="1"/>
  <c r="BJ628" i="9" s="1"/>
  <c r="BM628" i="9" s="1"/>
  <c r="BH629" i="9" s="1"/>
  <c r="BJ629" i="9" s="1"/>
  <c r="BM629" i="9" s="1"/>
  <c r="BH630" i="9" s="1"/>
  <c r="BJ630" i="9" s="1"/>
  <c r="BM630" i="9" s="1"/>
  <c r="BH631" i="9" s="1"/>
  <c r="BJ631" i="9" s="1"/>
  <c r="BM631" i="9" s="1"/>
  <c r="BH632" i="9" s="1"/>
  <c r="BJ632" i="9" s="1"/>
  <c r="BM632" i="9" s="1"/>
  <c r="BH633" i="9" s="1"/>
  <c r="BJ633" i="9" s="1"/>
  <c r="BM633" i="9" s="1"/>
  <c r="BH634" i="9" s="1"/>
  <c r="BJ634" i="9" s="1"/>
  <c r="BM634" i="9" s="1"/>
  <c r="BH635" i="9" s="1"/>
  <c r="BJ635" i="9" s="1"/>
  <c r="BM635" i="9" s="1"/>
  <c r="BH636" i="9" s="1"/>
  <c r="BJ636" i="9" s="1"/>
  <c r="BM636" i="9" s="1"/>
  <c r="BH637" i="9" s="1"/>
  <c r="BJ637" i="9" s="1"/>
  <c r="BM637" i="9" s="1"/>
  <c r="BH638" i="9" s="1"/>
  <c r="BJ638" i="9" s="1"/>
  <c r="BM638" i="9" s="1"/>
  <c r="BH639" i="9" s="1"/>
  <c r="BJ639" i="9" s="1"/>
  <c r="BM639" i="9" s="1"/>
  <c r="BH640" i="9" s="1"/>
  <c r="BJ640" i="9" s="1"/>
  <c r="BM640" i="9" s="1"/>
  <c r="BH641" i="9" s="1"/>
  <c r="BJ641" i="9" s="1"/>
  <c r="BM641" i="9" s="1"/>
  <c r="BH642" i="9" s="1"/>
  <c r="BJ642" i="9" s="1"/>
  <c r="BM642" i="9" s="1"/>
  <c r="BH643" i="9" s="1"/>
  <c r="BJ643" i="9" s="1"/>
  <c r="BM643" i="9" s="1"/>
  <c r="BH644" i="9" s="1"/>
  <c r="BJ644" i="9" s="1"/>
  <c r="BM644" i="9" s="1"/>
  <c r="BH645" i="9" s="1"/>
  <c r="BJ645" i="9" s="1"/>
  <c r="BM645" i="9" s="1"/>
  <c r="BH646" i="9" s="1"/>
  <c r="BJ646" i="9" s="1"/>
  <c r="BM646" i="9" s="1"/>
  <c r="BH647" i="9" s="1"/>
  <c r="BJ647" i="9" s="1"/>
  <c r="BM647" i="9" s="1"/>
  <c r="BH648" i="9" s="1"/>
  <c r="BJ648" i="9" s="1"/>
  <c r="BM648" i="9" s="1"/>
  <c r="BH649" i="9" s="1"/>
  <c r="BJ649" i="9" s="1"/>
  <c r="BM649" i="9" s="1"/>
  <c r="BH650" i="9" s="1"/>
  <c r="BJ650" i="9" s="1"/>
  <c r="BM650" i="9" s="1"/>
  <c r="BH651" i="9" s="1"/>
  <c r="BJ651" i="9" s="1"/>
  <c r="BM651" i="9" s="1"/>
  <c r="BH652" i="9" s="1"/>
  <c r="BJ652" i="9" s="1"/>
  <c r="BM652" i="9" s="1"/>
  <c r="BH653" i="9" s="1"/>
  <c r="BJ653" i="9" s="1"/>
  <c r="BM653" i="9" s="1"/>
  <c r="BH654" i="9" s="1"/>
  <c r="BJ654" i="9" s="1"/>
  <c r="BM654" i="9" s="1"/>
  <c r="BH655" i="9" s="1"/>
  <c r="BJ655" i="9" s="1"/>
  <c r="BM655" i="9" s="1"/>
  <c r="BH656" i="9" s="1"/>
  <c r="BJ656" i="9" s="1"/>
  <c r="BM656" i="9" s="1"/>
  <c r="BH657" i="9" s="1"/>
  <c r="BJ657" i="9" s="1"/>
  <c r="BM657" i="9" s="1"/>
  <c r="BH658" i="9" s="1"/>
  <c r="BJ658" i="9" s="1"/>
  <c r="BM658" i="9" s="1"/>
  <c r="BH659" i="9" s="1"/>
  <c r="BJ659" i="9" s="1"/>
  <c r="BM659" i="9" s="1"/>
  <c r="BH660" i="9" s="1"/>
  <c r="BJ660" i="9" s="1"/>
  <c r="BM660" i="9" s="1"/>
  <c r="BH661" i="9" s="1"/>
  <c r="BJ661" i="9" s="1"/>
  <c r="BM661" i="9" s="1"/>
  <c r="BH662" i="9" s="1"/>
  <c r="BJ662" i="9" s="1"/>
  <c r="BM662" i="9" s="1"/>
  <c r="BH663" i="9" s="1"/>
  <c r="BJ663" i="9" s="1"/>
  <c r="BM663" i="9" s="1"/>
  <c r="BH664" i="9" s="1"/>
  <c r="BJ664" i="9" s="1"/>
  <c r="BM664" i="9" s="1"/>
  <c r="BH665" i="9" s="1"/>
  <c r="BJ665" i="9" s="1"/>
  <c r="BM665" i="9" s="1"/>
  <c r="BH666" i="9" s="1"/>
  <c r="BJ666" i="9" s="1"/>
  <c r="BM666" i="9" s="1"/>
  <c r="BH667" i="9" s="1"/>
  <c r="BJ667" i="9" s="1"/>
  <c r="BM667" i="9" s="1"/>
  <c r="BH668" i="9" s="1"/>
  <c r="BJ668" i="9" s="1"/>
  <c r="BM668" i="9" s="1"/>
  <c r="BH669" i="9" s="1"/>
  <c r="BJ669" i="9" s="1"/>
  <c r="BM669" i="9" s="1"/>
  <c r="BH670" i="9" s="1"/>
  <c r="BJ670" i="9" s="1"/>
  <c r="BM670" i="9" s="1"/>
  <c r="BH671" i="9" s="1"/>
  <c r="BJ671" i="9" s="1"/>
  <c r="BM671" i="9" s="1"/>
  <c r="BH672" i="9" s="1"/>
  <c r="BJ672" i="9" s="1"/>
  <c r="BM672" i="9" s="1"/>
  <c r="BH673" i="9" s="1"/>
  <c r="BJ673" i="9" s="1"/>
  <c r="BM673" i="9" s="1"/>
  <c r="BH674" i="9" s="1"/>
  <c r="BJ674" i="9" s="1"/>
  <c r="BM674" i="9" s="1"/>
  <c r="BH675" i="9" s="1"/>
  <c r="BJ675" i="9" s="1"/>
  <c r="BM675" i="9" s="1"/>
  <c r="BH676" i="9" s="1"/>
  <c r="BJ676" i="9" s="1"/>
  <c r="BM676" i="9" s="1"/>
  <c r="BH677" i="9" s="1"/>
  <c r="BJ677" i="9" s="1"/>
  <c r="BM677" i="9" s="1"/>
  <c r="BH678" i="9" s="1"/>
  <c r="BJ678" i="9" s="1"/>
  <c r="BM678" i="9" s="1"/>
  <c r="BH679" i="9" s="1"/>
  <c r="BJ679" i="9" s="1"/>
  <c r="BM679" i="9" s="1"/>
  <c r="BH680" i="9" s="1"/>
  <c r="BJ680" i="9" s="1"/>
  <c r="BM680" i="9" s="1"/>
  <c r="BH681" i="9" s="1"/>
  <c r="BJ681" i="9" s="1"/>
  <c r="BM681" i="9" s="1"/>
  <c r="BH682" i="9" s="1"/>
  <c r="BJ682" i="9" s="1"/>
  <c r="BM682" i="9" s="1"/>
  <c r="BH683" i="9" s="1"/>
  <c r="BJ683" i="9" s="1"/>
  <c r="BM683" i="9" s="1"/>
  <c r="BH684" i="9" s="1"/>
  <c r="BJ684" i="9" s="1"/>
  <c r="BM684" i="9" s="1"/>
  <c r="BH685" i="9" s="1"/>
  <c r="BJ685" i="9" s="1"/>
  <c r="BM685" i="9" s="1"/>
  <c r="BH686" i="9" s="1"/>
  <c r="BJ686" i="9" s="1"/>
  <c r="BM686" i="9" s="1"/>
  <c r="BH687" i="9" s="1"/>
  <c r="BJ687" i="9" s="1"/>
  <c r="BM687" i="9" s="1"/>
  <c r="BH688" i="9" s="1"/>
  <c r="BJ688" i="9" s="1"/>
  <c r="BM688" i="9" s="1"/>
  <c r="BH689" i="9" s="1"/>
  <c r="BJ689" i="9" s="1"/>
  <c r="BM689" i="9" s="1"/>
  <c r="BH690" i="9" s="1"/>
  <c r="BJ690" i="9" s="1"/>
  <c r="BM690" i="9" s="1"/>
  <c r="BH691" i="9" s="1"/>
  <c r="BJ691" i="9" s="1"/>
  <c r="BM691" i="9" s="1"/>
  <c r="BH692" i="9" s="1"/>
  <c r="BJ692" i="9" s="1"/>
  <c r="BM692" i="9" s="1"/>
  <c r="BH693" i="9" s="1"/>
  <c r="BJ693" i="9" s="1"/>
  <c r="BM693" i="9" s="1"/>
  <c r="BH694" i="9" s="1"/>
  <c r="BJ694" i="9" s="1"/>
  <c r="BM694" i="9" s="1"/>
  <c r="BH695" i="9" s="1"/>
  <c r="BJ695" i="9" s="1"/>
  <c r="BM695" i="9" s="1"/>
  <c r="BH696" i="9" s="1"/>
  <c r="BJ696" i="9" s="1"/>
  <c r="BM696" i="9" s="1"/>
  <c r="BH697" i="9" s="1"/>
  <c r="BJ697" i="9" s="1"/>
  <c r="BM697" i="9" s="1"/>
  <c r="BH698" i="9" s="1"/>
  <c r="BJ698" i="9" s="1"/>
  <c r="BM698" i="9" s="1"/>
  <c r="BH699" i="9" s="1"/>
  <c r="BJ699" i="9" s="1"/>
  <c r="BM699" i="9" s="1"/>
  <c r="BH700" i="9" s="1"/>
  <c r="BJ700" i="9" s="1"/>
  <c r="BM700" i="9" s="1"/>
  <c r="BH701" i="9" s="1"/>
  <c r="BJ701" i="9" s="1"/>
  <c r="BM701" i="9" s="1"/>
  <c r="BH702" i="9" s="1"/>
  <c r="BJ702" i="9" s="1"/>
  <c r="BM702" i="9" s="1"/>
  <c r="BH703" i="9" s="1"/>
  <c r="BJ703" i="9" s="1"/>
  <c r="BM703" i="9" s="1"/>
  <c r="BH704" i="9" s="1"/>
  <c r="BJ704" i="9" s="1"/>
  <c r="BM704" i="9" s="1"/>
  <c r="BH705" i="9" s="1"/>
  <c r="BJ705" i="9" s="1"/>
  <c r="BM705" i="9" s="1"/>
  <c r="BH706" i="9" s="1"/>
  <c r="BJ706" i="9" s="1"/>
  <c r="BM706" i="9" s="1"/>
  <c r="BH707" i="9" s="1"/>
  <c r="BJ707" i="9" s="1"/>
  <c r="BM707" i="9" s="1"/>
  <c r="BH708" i="9" s="1"/>
  <c r="BJ708" i="9" s="1"/>
  <c r="BM708" i="9" s="1"/>
  <c r="BH709" i="9" s="1"/>
  <c r="BJ709" i="9" s="1"/>
  <c r="BM709" i="9" s="1"/>
  <c r="BH710" i="9" s="1"/>
  <c r="BJ710" i="9" s="1"/>
  <c r="BM710" i="9" s="1"/>
  <c r="BH711" i="9" s="1"/>
  <c r="BJ711" i="9" s="1"/>
  <c r="BM711" i="9" s="1"/>
  <c r="BH712" i="9" s="1"/>
  <c r="BJ712" i="9" s="1"/>
  <c r="BM712" i="9" s="1"/>
  <c r="BH713" i="9" s="1"/>
  <c r="BJ713" i="9" s="1"/>
  <c r="BM713" i="9" s="1"/>
  <c r="BH714" i="9" s="1"/>
  <c r="BJ714" i="9" s="1"/>
  <c r="BM714" i="9" s="1"/>
  <c r="BH715" i="9" s="1"/>
  <c r="BJ715" i="9" s="1"/>
  <c r="BM715" i="9" s="1"/>
  <c r="BH716" i="9" s="1"/>
  <c r="BJ716" i="9" s="1"/>
  <c r="BM716" i="9" s="1"/>
  <c r="BH717" i="9" s="1"/>
  <c r="BJ717" i="9" s="1"/>
  <c r="BM717" i="9" s="1"/>
  <c r="BH718" i="9" s="1"/>
  <c r="BJ718" i="9" s="1"/>
  <c r="BM718" i="9" s="1"/>
  <c r="BH719" i="9" s="1"/>
  <c r="BJ719" i="9" s="1"/>
  <c r="BM719" i="9" s="1"/>
  <c r="BH720" i="9" s="1"/>
  <c r="BJ720" i="9" s="1"/>
  <c r="BM720" i="9" s="1"/>
  <c r="BH721" i="9" s="1"/>
  <c r="BJ721" i="9" s="1"/>
  <c r="BM721" i="9" s="1"/>
  <c r="BH722" i="9" s="1"/>
  <c r="BJ722" i="9" s="1"/>
  <c r="BM722" i="9" s="1"/>
  <c r="BH723" i="9" s="1"/>
  <c r="BJ723" i="9" s="1"/>
  <c r="BM723" i="9" s="1"/>
  <c r="BH724" i="9" s="1"/>
  <c r="BJ724" i="9" s="1"/>
  <c r="BM724" i="9" s="1"/>
  <c r="BH725" i="9" s="1"/>
  <c r="BJ725" i="9" s="1"/>
  <c r="BM725" i="9" s="1"/>
  <c r="BH726" i="9" s="1"/>
  <c r="BJ726" i="9" s="1"/>
  <c r="BM726" i="9" s="1"/>
  <c r="BH727" i="9" s="1"/>
  <c r="BJ727" i="9" s="1"/>
  <c r="BM727" i="9" s="1"/>
  <c r="BH728" i="9" s="1"/>
  <c r="BJ728" i="9" s="1"/>
  <c r="BM728" i="9" s="1"/>
  <c r="BH729" i="9" s="1"/>
  <c r="BJ729" i="9" s="1"/>
  <c r="BM729" i="9" s="1"/>
  <c r="BH730" i="9" s="1"/>
  <c r="BJ730" i="9" s="1"/>
  <c r="BM730" i="9" s="1"/>
  <c r="BH731" i="9" s="1"/>
  <c r="BJ731" i="9" s="1"/>
  <c r="BM731" i="9" s="1"/>
  <c r="BH732" i="9" s="1"/>
  <c r="BJ732" i="9" s="1"/>
  <c r="BM732" i="9" s="1"/>
  <c r="BH733" i="9" s="1"/>
  <c r="BJ733" i="9" s="1"/>
  <c r="BM733" i="9" s="1"/>
  <c r="BH734" i="9" s="1"/>
  <c r="BJ734" i="9" s="1"/>
  <c r="BM734" i="9" s="1"/>
  <c r="BH735" i="9" s="1"/>
  <c r="BJ735" i="9" s="1"/>
  <c r="BM735" i="9" s="1"/>
  <c r="BH736" i="9" s="1"/>
  <c r="BJ736" i="9" s="1"/>
  <c r="BM736" i="9" s="1"/>
  <c r="BH737" i="9" s="1"/>
  <c r="BJ737" i="9" s="1"/>
  <c r="BM737" i="9" s="1"/>
  <c r="BH738" i="9" s="1"/>
  <c r="BJ738" i="9" s="1"/>
  <c r="BM738" i="9" s="1"/>
  <c r="BH739" i="9" s="1"/>
  <c r="BJ739" i="9" s="1"/>
  <c r="BM739" i="9" s="1"/>
  <c r="BH740" i="9" s="1"/>
  <c r="BJ740" i="9" s="1"/>
  <c r="BM740" i="9" s="1"/>
  <c r="BH741" i="9" s="1"/>
  <c r="BJ741" i="9" s="1"/>
  <c r="BM741" i="9" s="1"/>
  <c r="BH742" i="9" s="1"/>
  <c r="BJ742" i="9" s="1"/>
  <c r="BM742" i="9" s="1"/>
  <c r="BH743" i="9" s="1"/>
  <c r="BJ743" i="9" s="1"/>
  <c r="BM743" i="9" s="1"/>
  <c r="BH744" i="9" s="1"/>
  <c r="BJ744" i="9" s="1"/>
  <c r="BM744" i="9" s="1"/>
  <c r="BH745" i="9" s="1"/>
  <c r="BJ745" i="9" s="1"/>
  <c r="BM745" i="9" s="1"/>
  <c r="BH746" i="9" s="1"/>
  <c r="BJ746" i="9" s="1"/>
  <c r="BM746" i="9" s="1"/>
  <c r="BH747" i="9" s="1"/>
  <c r="BJ747" i="9" s="1"/>
  <c r="BM747" i="9" s="1"/>
  <c r="BH748" i="9" s="1"/>
  <c r="BJ748" i="9" s="1"/>
  <c r="BM748" i="9" s="1"/>
  <c r="BH749" i="9" s="1"/>
  <c r="BJ749" i="9" s="1"/>
  <c r="BM749" i="9" s="1"/>
  <c r="BH750" i="9" s="1"/>
  <c r="BJ750" i="9" s="1"/>
  <c r="BM750" i="9" s="1"/>
  <c r="BH751" i="9" s="1"/>
  <c r="BJ751" i="9" s="1"/>
  <c r="BM751" i="9" s="1"/>
  <c r="BH752" i="9" s="1"/>
  <c r="BJ752" i="9" s="1"/>
  <c r="BM752" i="9" s="1"/>
  <c r="BH753" i="9" s="1"/>
  <c r="BJ753" i="9" s="1"/>
  <c r="BM753" i="9" s="1"/>
  <c r="BH754" i="9" s="1"/>
  <c r="BJ754" i="9" s="1"/>
  <c r="BM754" i="9" s="1"/>
  <c r="BH755" i="9" s="1"/>
  <c r="BJ755" i="9" s="1"/>
  <c r="BM755" i="9" s="1"/>
  <c r="BH756" i="9" s="1"/>
  <c r="BJ756" i="9" s="1"/>
  <c r="BM756" i="9" s="1"/>
  <c r="BH757" i="9" s="1"/>
  <c r="BJ757" i="9" s="1"/>
  <c r="BM757" i="9" s="1"/>
  <c r="BH758" i="9" s="1"/>
  <c r="BJ758" i="9" s="1"/>
  <c r="BM758" i="9" s="1"/>
  <c r="BH759" i="9" s="1"/>
  <c r="BJ759" i="9" s="1"/>
  <c r="BM759" i="9" s="1"/>
  <c r="BH760" i="9" s="1"/>
  <c r="BJ760" i="9" s="1"/>
  <c r="BM760" i="9" s="1"/>
  <c r="BH761" i="9" s="1"/>
  <c r="BJ761" i="9" s="1"/>
  <c r="BM761" i="9" s="1"/>
  <c r="BH762" i="9" s="1"/>
  <c r="BJ762" i="9" s="1"/>
  <c r="BM762" i="9" s="1"/>
  <c r="BH763" i="9" s="1"/>
  <c r="BJ763" i="9" s="1"/>
  <c r="BM763" i="9" s="1"/>
  <c r="BH764" i="9" s="1"/>
  <c r="BJ764" i="9" s="1"/>
  <c r="BM764" i="9" s="1"/>
  <c r="BH765" i="9" s="1"/>
  <c r="BJ765" i="9" s="1"/>
  <c r="BM765" i="9" s="1"/>
  <c r="BH766" i="9" s="1"/>
  <c r="BJ766" i="9" s="1"/>
  <c r="BM766" i="9" s="1"/>
  <c r="BH767" i="9" s="1"/>
  <c r="BJ767" i="9" s="1"/>
  <c r="BM767" i="9" s="1"/>
  <c r="BH768" i="9" s="1"/>
  <c r="BJ768" i="9" s="1"/>
  <c r="BM768" i="9" s="1"/>
  <c r="BH769" i="9" s="1"/>
  <c r="BJ769" i="9" s="1"/>
  <c r="BM769" i="9" s="1"/>
  <c r="BH770" i="9" s="1"/>
  <c r="BJ770" i="9" s="1"/>
  <c r="BM770" i="9" s="1"/>
  <c r="BH771" i="9" s="1"/>
  <c r="BJ771" i="9" s="1"/>
  <c r="BM771" i="9" s="1"/>
  <c r="BH772" i="9" s="1"/>
  <c r="BJ772" i="9" s="1"/>
  <c r="BM772" i="9" s="1"/>
  <c r="BH773" i="9" s="1"/>
  <c r="BJ773" i="9" s="1"/>
  <c r="BM773" i="9" s="1"/>
  <c r="BH774" i="9" s="1"/>
  <c r="BJ774" i="9" s="1"/>
  <c r="BM774" i="9" s="1"/>
  <c r="BH775" i="9" s="1"/>
  <c r="BJ775" i="9" s="1"/>
  <c r="BM775" i="9" s="1"/>
  <c r="BH776" i="9" s="1"/>
  <c r="BJ776" i="9" s="1"/>
  <c r="BM776" i="9" s="1"/>
  <c r="BH777" i="9" s="1"/>
  <c r="BJ777" i="9" s="1"/>
  <c r="BM777" i="9" s="1"/>
  <c r="BH778" i="9" s="1"/>
  <c r="BJ778" i="9" s="1"/>
  <c r="BM778" i="9" s="1"/>
  <c r="BH779" i="9" s="1"/>
  <c r="BJ779" i="9" s="1"/>
  <c r="BM779" i="9" s="1"/>
  <c r="BH780" i="9" s="1"/>
  <c r="BJ780" i="9" s="1"/>
  <c r="BM780" i="9" s="1"/>
  <c r="BH781" i="9" s="1"/>
  <c r="BJ781" i="9" s="1"/>
  <c r="BM781" i="9" s="1"/>
  <c r="BH782" i="9" s="1"/>
  <c r="BJ782" i="9" s="1"/>
  <c r="BM782" i="9" s="1"/>
  <c r="BH783" i="9" s="1"/>
  <c r="BJ783" i="9" s="1"/>
  <c r="BM783" i="9" s="1"/>
  <c r="BH784" i="9" s="1"/>
  <c r="BJ784" i="9" s="1"/>
  <c r="BM784" i="9" s="1"/>
  <c r="BH785" i="9" s="1"/>
  <c r="BJ785" i="9" s="1"/>
  <c r="BM785" i="9" s="1"/>
  <c r="BH786" i="9" s="1"/>
  <c r="BJ786" i="9" s="1"/>
  <c r="BM786" i="9" s="1"/>
  <c r="BH787" i="9" s="1"/>
  <c r="BJ787" i="9" s="1"/>
  <c r="BM787" i="9" s="1"/>
  <c r="BH788" i="9" s="1"/>
  <c r="BJ788" i="9" s="1"/>
  <c r="BM788" i="9" s="1"/>
  <c r="BH789" i="9" s="1"/>
  <c r="BJ789" i="9" s="1"/>
  <c r="BM789" i="9" s="1"/>
  <c r="BH790" i="9" s="1"/>
  <c r="BJ790" i="9" s="1"/>
  <c r="BM790" i="9" s="1"/>
  <c r="BH791" i="9" s="1"/>
  <c r="BJ791" i="9" s="1"/>
  <c r="BM791" i="9" s="1"/>
  <c r="BH792" i="9" s="1"/>
  <c r="BJ792" i="9" s="1"/>
  <c r="BM792" i="9" s="1"/>
  <c r="BH793" i="9" s="1"/>
  <c r="BJ793" i="9" s="1"/>
  <c r="BM793" i="9" s="1"/>
  <c r="BH794" i="9" s="1"/>
  <c r="BJ794" i="9" s="1"/>
  <c r="BM794" i="9" s="1"/>
  <c r="BH795" i="9" s="1"/>
  <c r="BJ795" i="9" s="1"/>
  <c r="BM795" i="9" s="1"/>
  <c r="BH796" i="9" s="1"/>
  <c r="BJ796" i="9" s="1"/>
  <c r="BM796" i="9" s="1"/>
  <c r="BH797" i="9" s="1"/>
  <c r="BJ797" i="9" s="1"/>
  <c r="BM797" i="9" s="1"/>
  <c r="BH798" i="9" s="1"/>
  <c r="BJ798" i="9" s="1"/>
  <c r="BM798" i="9" s="1"/>
  <c r="BH799" i="9" s="1"/>
  <c r="BJ799" i="9" s="1"/>
  <c r="BM799" i="9" s="1"/>
  <c r="BH800" i="9" s="1"/>
  <c r="BJ800" i="9" s="1"/>
  <c r="BM800" i="9" s="1"/>
  <c r="BH801" i="9" s="1"/>
  <c r="BJ801" i="9" s="1"/>
  <c r="BM801" i="9" s="1"/>
  <c r="BH802" i="9" s="1"/>
  <c r="BJ802" i="9" s="1"/>
  <c r="BM802" i="9" s="1"/>
  <c r="BH803" i="9" s="1"/>
  <c r="BJ803" i="9" s="1"/>
  <c r="BM803" i="9" s="1"/>
  <c r="BH804" i="9" s="1"/>
  <c r="BJ804" i="9" s="1"/>
  <c r="BM804" i="9" s="1"/>
  <c r="BH805" i="9" s="1"/>
  <c r="BJ805" i="9" s="1"/>
  <c r="BM805" i="9" s="1"/>
  <c r="BH806" i="9" s="1"/>
  <c r="BJ806" i="9" s="1"/>
  <c r="BM806" i="9" s="1"/>
  <c r="BH807" i="9" s="1"/>
  <c r="BJ807" i="9" s="1"/>
  <c r="BM807" i="9" s="1"/>
  <c r="BH808" i="9" s="1"/>
  <c r="BJ808" i="9" s="1"/>
  <c r="BM808" i="9" s="1"/>
  <c r="BH809" i="9" s="1"/>
  <c r="BJ809" i="9" s="1"/>
  <c r="BM809" i="9" s="1"/>
  <c r="BH810" i="9" s="1"/>
  <c r="BJ810" i="9" s="1"/>
  <c r="BM810" i="9" s="1"/>
  <c r="BH811" i="9" s="1"/>
  <c r="BJ811" i="9" s="1"/>
  <c r="BM811" i="9" s="1"/>
  <c r="BH812" i="9" s="1"/>
  <c r="BJ812" i="9" s="1"/>
  <c r="BM812" i="9" s="1"/>
  <c r="BH813" i="9" s="1"/>
  <c r="BJ813" i="9" s="1"/>
  <c r="BM813" i="9" s="1"/>
  <c r="BH814" i="9" s="1"/>
  <c r="BJ814" i="9" s="1"/>
  <c r="BM814" i="9" s="1"/>
  <c r="BH815" i="9" s="1"/>
  <c r="BJ815" i="9" s="1"/>
  <c r="BM815" i="9" s="1"/>
  <c r="BH816" i="9" s="1"/>
  <c r="BJ816" i="9" s="1"/>
  <c r="BM816" i="9" s="1"/>
  <c r="BD554" i="9"/>
  <c r="BE555" i="6"/>
  <c r="BB556" i="6" s="1"/>
  <c r="BE236" i="6"/>
  <c r="BF236" i="6" s="1"/>
  <c r="BA237" i="6" s="1"/>
  <c r="AV237" i="6"/>
  <c r="AN238" i="6"/>
  <c r="AM56" i="9"/>
  <c r="AR57" i="9" s="1"/>
  <c r="AK57" i="9"/>
  <c r="BB26" i="9"/>
  <c r="AW26" i="9" s="1"/>
  <c r="AX26" i="9" s="1"/>
  <c r="BJ25" i="9"/>
  <c r="BM25" i="9" s="1"/>
  <c r="BH26" i="9" s="1"/>
  <c r="BD26" i="9" s="1"/>
  <c r="P267" i="8" l="1"/>
  <c r="AB267" i="8" s="1"/>
  <c r="AH267" i="8" s="1"/>
  <c r="AL267" i="8" s="1"/>
  <c r="CP199" i="8"/>
  <c r="CK200" i="8" s="1"/>
  <c r="IR188" i="8"/>
  <c r="IT188" i="8" s="1"/>
  <c r="IE189" i="8"/>
  <c r="O268" i="8"/>
  <c r="W265" i="8"/>
  <c r="AD264" i="8"/>
  <c r="B90" i="8"/>
  <c r="N90" i="8" s="1"/>
  <c r="FA194" i="8"/>
  <c r="EM195" i="8"/>
  <c r="JU187" i="8"/>
  <c r="DY196" i="8"/>
  <c r="DU197" i="8"/>
  <c r="KH186" i="8"/>
  <c r="KJ186" i="8" s="1"/>
  <c r="DD198" i="8"/>
  <c r="JI187" i="8"/>
  <c r="JD188" i="8" s="1"/>
  <c r="CG200" i="8"/>
  <c r="CH200" i="8" s="1"/>
  <c r="CE201" i="8" s="1"/>
  <c r="AF616" i="6"/>
  <c r="AG615" i="6"/>
  <c r="AH615" i="6" s="1"/>
  <c r="AL615" i="6" s="1"/>
  <c r="BU201" i="8"/>
  <c r="BP202" i="8" s="1"/>
  <c r="BL202" i="8" s="1"/>
  <c r="BB203" i="8"/>
  <c r="AX203" i="8" s="1"/>
  <c r="AY203" i="8" s="1"/>
  <c r="AZ203" i="8" s="1"/>
  <c r="AU204" i="8" s="1"/>
  <c r="BK202" i="8"/>
  <c r="JE188" i="8"/>
  <c r="M270" i="8"/>
  <c r="N269" i="8"/>
  <c r="AF274" i="8"/>
  <c r="AG273" i="8"/>
  <c r="BF555" i="6"/>
  <c r="BA556" i="6" s="1"/>
  <c r="BC556" i="6" s="1"/>
  <c r="BC242" i="9"/>
  <c r="BE242" i="9" s="1"/>
  <c r="BF242" i="9" s="1"/>
  <c r="BA243" i="9" s="1"/>
  <c r="AY555" i="6"/>
  <c r="AT556" i="6" s="1"/>
  <c r="AP556" i="6" s="1"/>
  <c r="AJ556" i="6" s="1"/>
  <c r="AI556" i="6" s="1"/>
  <c r="AQ243" i="9"/>
  <c r="AP243" i="9"/>
  <c r="AJ243" i="9" s="1"/>
  <c r="AI243" i="9" s="1"/>
  <c r="AU555" i="9"/>
  <c r="AY554" i="9"/>
  <c r="AT555" i="9" s="1"/>
  <c r="AP555" i="9" s="1"/>
  <c r="AJ555" i="9" s="1"/>
  <c r="AI555" i="9" s="1"/>
  <c r="BD556" i="6"/>
  <c r="AG613" i="9"/>
  <c r="AH613" i="9" s="1"/>
  <c r="AL613" i="9" s="1"/>
  <c r="AF614" i="9"/>
  <c r="AQ556" i="6"/>
  <c r="AN557" i="6" s="1"/>
  <c r="BE554" i="9"/>
  <c r="BB555" i="9" s="1"/>
  <c r="BD555" i="9" s="1"/>
  <c r="AU27" i="9"/>
  <c r="AY26" i="9"/>
  <c r="AT27" i="9" s="1"/>
  <c r="AK58" i="9"/>
  <c r="AM57" i="9"/>
  <c r="AR58" i="9" s="1"/>
  <c r="BB237" i="6"/>
  <c r="AW237" i="6" s="1"/>
  <c r="AX237" i="6" s="1"/>
  <c r="BJ236" i="6"/>
  <c r="BM236" i="6" s="1"/>
  <c r="BH237" i="6" s="1"/>
  <c r="BD237" i="6" s="1"/>
  <c r="P268" i="8" l="1"/>
  <c r="AB268" i="8" s="1"/>
  <c r="AH268" i="8" s="1"/>
  <c r="AL268" i="8" s="1"/>
  <c r="CT199" i="8"/>
  <c r="KK186" i="8"/>
  <c r="KF187" i="8" s="1"/>
  <c r="IU188" i="8"/>
  <c r="IP189" i="8" s="1"/>
  <c r="KG187" i="8"/>
  <c r="O269" i="8"/>
  <c r="W266" i="8"/>
  <c r="AD265" i="8"/>
  <c r="B91" i="8"/>
  <c r="N91" i="8" s="1"/>
  <c r="IQ189" i="8"/>
  <c r="EV195" i="8"/>
  <c r="ER195" i="8" s="1"/>
  <c r="FE194" i="8"/>
  <c r="JM187" i="8"/>
  <c r="JO187" i="8" s="1"/>
  <c r="IZ188" i="8"/>
  <c r="DT197" i="8"/>
  <c r="DP197" i="8" s="1"/>
  <c r="DQ197" i="8" s="1"/>
  <c r="EC196" i="8"/>
  <c r="EH196" i="8"/>
  <c r="ED196" i="8" s="1"/>
  <c r="EQ195" i="8"/>
  <c r="IY188" i="8"/>
  <c r="CI200" i="8"/>
  <c r="CD201" i="8" s="1"/>
  <c r="BZ201" i="8" s="1"/>
  <c r="DH198" i="8"/>
  <c r="CY199" i="8"/>
  <c r="CU199" i="8" s="1"/>
  <c r="AF617" i="6"/>
  <c r="AG616" i="6"/>
  <c r="AH616" i="6" s="1"/>
  <c r="AL616" i="6" s="1"/>
  <c r="AW556" i="6"/>
  <c r="AV556" i="6"/>
  <c r="BY201" i="8"/>
  <c r="BM202" i="8"/>
  <c r="BJ203" i="8" s="1"/>
  <c r="AV204" i="8"/>
  <c r="AQ204" i="8" s="1"/>
  <c r="AJ204" i="8" s="1"/>
  <c r="BD203" i="8"/>
  <c r="KO186" i="8"/>
  <c r="KQ186" i="8" s="1"/>
  <c r="M271" i="8"/>
  <c r="N270" i="8"/>
  <c r="AF275" i="8"/>
  <c r="AG274" i="8"/>
  <c r="BF554" i="9"/>
  <c r="BA555" i="9" s="1"/>
  <c r="BC555" i="9" s="1"/>
  <c r="AV555" i="9"/>
  <c r="AQ555" i="9"/>
  <c r="AN556" i="9" s="1"/>
  <c r="AN244" i="9"/>
  <c r="AV243" i="9"/>
  <c r="BB243" i="9"/>
  <c r="AW243" i="9" s="1"/>
  <c r="BJ242" i="9"/>
  <c r="BM242" i="9" s="1"/>
  <c r="BH243" i="9" s="1"/>
  <c r="BD243" i="9" s="1"/>
  <c r="AF615" i="9"/>
  <c r="AG614" i="9"/>
  <c r="AH614" i="9" s="1"/>
  <c r="AL614" i="9" s="1"/>
  <c r="BE556" i="6"/>
  <c r="BB557" i="6" s="1"/>
  <c r="AU238" i="6"/>
  <c r="AY237" i="6"/>
  <c r="AT238" i="6" s="1"/>
  <c r="AK59" i="9"/>
  <c r="AM58" i="9"/>
  <c r="AR59" i="9" s="1"/>
  <c r="AP27" i="9"/>
  <c r="AJ27" i="9" s="1"/>
  <c r="AI27" i="9" s="1"/>
  <c r="AQ27" i="9"/>
  <c r="BC26" i="9"/>
  <c r="P269" i="8" l="1"/>
  <c r="AB269" i="8" s="1"/>
  <c r="AH269" i="8" s="1"/>
  <c r="AL269" i="8" s="1"/>
  <c r="AI204" i="8"/>
  <c r="AK204" i="8" s="1"/>
  <c r="AN204" i="8" s="1"/>
  <c r="AS205" i="8" s="1"/>
  <c r="CV199" i="8"/>
  <c r="CS200" i="8" s="1"/>
  <c r="KB187" i="8"/>
  <c r="IL189" i="8"/>
  <c r="BF556" i="6"/>
  <c r="BA557" i="6" s="1"/>
  <c r="W267" i="8"/>
  <c r="AD266" i="8"/>
  <c r="O270" i="8"/>
  <c r="B92" i="8"/>
  <c r="N92" i="8" s="1"/>
  <c r="ES195" i="8"/>
  <c r="JA188" i="8"/>
  <c r="CM200" i="8"/>
  <c r="EE196" i="8"/>
  <c r="EB197" i="8" s="1"/>
  <c r="DN198" i="8"/>
  <c r="DR197" i="8"/>
  <c r="DM198" i="8" s="1"/>
  <c r="CW199" i="8"/>
  <c r="CR200" i="8" s="1"/>
  <c r="CN200" i="8" s="1"/>
  <c r="JP187" i="8"/>
  <c r="JK188" i="8" s="1"/>
  <c r="KN187" i="8"/>
  <c r="AW555" i="9"/>
  <c r="AX555" i="9" s="1"/>
  <c r="AU556" i="9" s="1"/>
  <c r="AF618" i="6"/>
  <c r="AG617" i="6"/>
  <c r="AH617" i="6" s="1"/>
  <c r="AL617" i="6" s="1"/>
  <c r="AX556" i="6"/>
  <c r="AU557" i="6" s="1"/>
  <c r="AW557" i="6" s="1"/>
  <c r="AX243" i="9"/>
  <c r="AR204" i="8"/>
  <c r="AW204" i="8" s="1"/>
  <c r="BN202" i="8"/>
  <c r="BI203" i="8" s="1"/>
  <c r="BE203" i="8" s="1"/>
  <c r="BF203" i="8" s="1"/>
  <c r="CA201" i="8"/>
  <c r="CB201" i="8" s="1"/>
  <c r="BW202" i="8" s="1"/>
  <c r="KR186" i="8"/>
  <c r="AF276" i="8"/>
  <c r="AG275" i="8"/>
  <c r="JL188" i="8"/>
  <c r="N271" i="8"/>
  <c r="M272" i="8"/>
  <c r="AY243" i="9"/>
  <c r="AT244" i="9" s="1"/>
  <c r="AY555" i="9"/>
  <c r="AT556" i="9" s="1"/>
  <c r="AP556" i="9" s="1"/>
  <c r="AJ556" i="9" s="1"/>
  <c r="AI556" i="9" s="1"/>
  <c r="BE555" i="9"/>
  <c r="BB556" i="9" s="1"/>
  <c r="BC557" i="6"/>
  <c r="BD557" i="6"/>
  <c r="AF616" i="9"/>
  <c r="AG615" i="9"/>
  <c r="AH615" i="9" s="1"/>
  <c r="AL615" i="9" s="1"/>
  <c r="AU244" i="9"/>
  <c r="BE26" i="9"/>
  <c r="BF26" i="9" s="1"/>
  <c r="BA27" i="9" s="1"/>
  <c r="AV27" i="9"/>
  <c r="AN28" i="9"/>
  <c r="AM59" i="9"/>
  <c r="AR60" i="9" s="1"/>
  <c r="AK60" i="9"/>
  <c r="AP238" i="6"/>
  <c r="AJ238" i="6" s="1"/>
  <c r="AI238" i="6" s="1"/>
  <c r="AQ238" i="6"/>
  <c r="BC237" i="6"/>
  <c r="P270" i="8" l="1"/>
  <c r="AB270" i="8" s="1"/>
  <c r="AH270" i="8" s="1"/>
  <c r="AL270" i="8" s="1"/>
  <c r="JB188" i="8"/>
  <c r="IW189" i="8" s="1"/>
  <c r="O271" i="8"/>
  <c r="B93" i="8"/>
  <c r="N93" i="8" s="1"/>
  <c r="W268" i="8"/>
  <c r="AD267" i="8"/>
  <c r="IX189" i="8"/>
  <c r="ET195" i="8"/>
  <c r="EO196" i="8" s="1"/>
  <c r="EP196" i="8"/>
  <c r="EF196" i="8"/>
  <c r="EJ196" i="8" s="1"/>
  <c r="CO200" i="8"/>
  <c r="CP200" i="8" s="1"/>
  <c r="CK201" i="8" s="1"/>
  <c r="DV197" i="8"/>
  <c r="DI198" i="8"/>
  <c r="DJ198" i="8" s="1"/>
  <c r="DA199" i="8"/>
  <c r="JG188" i="8"/>
  <c r="JT187" i="8"/>
  <c r="JV187" i="8" s="1"/>
  <c r="AY556" i="6"/>
  <c r="AT557" i="6" s="1"/>
  <c r="AP557" i="6" s="1"/>
  <c r="AJ557" i="6" s="1"/>
  <c r="AI557" i="6" s="1"/>
  <c r="AF619" i="6"/>
  <c r="AG618" i="6"/>
  <c r="AH618" i="6" s="1"/>
  <c r="AL618" i="6" s="1"/>
  <c r="AO205" i="8"/>
  <c r="BX202" i="8"/>
  <c r="BS202" i="8" s="1"/>
  <c r="BC204" i="8"/>
  <c r="BG203" i="8"/>
  <c r="BB204" i="8" s="1"/>
  <c r="BR202" i="8"/>
  <c r="CF201" i="8"/>
  <c r="KM187" i="8"/>
  <c r="KI187" i="8" s="1"/>
  <c r="KV186" i="8"/>
  <c r="N272" i="8"/>
  <c r="M273" i="8"/>
  <c r="AG276" i="8"/>
  <c r="AF277" i="8"/>
  <c r="BC243" i="9"/>
  <c r="BE243" i="9" s="1"/>
  <c r="AG616" i="9"/>
  <c r="AH616" i="9" s="1"/>
  <c r="AL616" i="9" s="1"/>
  <c r="AF617" i="9"/>
  <c r="BE557" i="6"/>
  <c r="BB558" i="6" s="1"/>
  <c r="BF555" i="9"/>
  <c r="BA556" i="9" s="1"/>
  <c r="AW556" i="9" s="1"/>
  <c r="AV556" i="9"/>
  <c r="AQ244" i="9"/>
  <c r="AP244" i="9"/>
  <c r="AJ244" i="9" s="1"/>
  <c r="AI244" i="9" s="1"/>
  <c r="BD556" i="9"/>
  <c r="AQ556" i="9"/>
  <c r="AN557" i="9" s="1"/>
  <c r="BE237" i="6"/>
  <c r="AV238" i="6"/>
  <c r="AN239" i="6"/>
  <c r="AM60" i="9"/>
  <c r="AR61" i="9" s="1"/>
  <c r="AK61" i="9"/>
  <c r="BB27" i="9"/>
  <c r="AW27" i="9" s="1"/>
  <c r="AX27" i="9" s="1"/>
  <c r="BJ26" i="9"/>
  <c r="BM26" i="9" s="1"/>
  <c r="BH27" i="9" s="1"/>
  <c r="BD27" i="9" s="1"/>
  <c r="P271" i="8" l="1"/>
  <c r="AB271" i="8" s="1"/>
  <c r="AH271" i="8" s="1"/>
  <c r="AL271" i="8" s="1"/>
  <c r="IS189" i="8"/>
  <c r="JF188" i="8"/>
  <c r="B94" i="8"/>
  <c r="N94" i="8" s="1"/>
  <c r="O272" i="8"/>
  <c r="W269" i="8"/>
  <c r="AD268" i="8"/>
  <c r="EA197" i="8"/>
  <c r="DW197" i="8" s="1"/>
  <c r="DX197" i="8" s="1"/>
  <c r="EX195" i="8"/>
  <c r="EK196" i="8"/>
  <c r="EL196" i="8" s="1"/>
  <c r="CL201" i="8"/>
  <c r="CG201" i="8" s="1"/>
  <c r="CH201" i="8" s="1"/>
  <c r="CT200" i="8"/>
  <c r="DG199" i="8"/>
  <c r="DK198" i="8"/>
  <c r="BK203" i="8"/>
  <c r="AV557" i="6"/>
  <c r="AX557" i="6" s="1"/>
  <c r="AU558" i="6" s="1"/>
  <c r="AQ557" i="6"/>
  <c r="AN558" i="6" s="1"/>
  <c r="AG619" i="6"/>
  <c r="AH619" i="6" s="1"/>
  <c r="AL619" i="6" s="1"/>
  <c r="AF620" i="6"/>
  <c r="BF243" i="9"/>
  <c r="BA244" i="9" s="1"/>
  <c r="AX204" i="8"/>
  <c r="AY204" i="8" s="1"/>
  <c r="AZ204" i="8" s="1"/>
  <c r="AU205" i="8" s="1"/>
  <c r="BT202" i="8"/>
  <c r="BQ203" i="8" s="1"/>
  <c r="KX186" i="8"/>
  <c r="AF278" i="8"/>
  <c r="AG277" i="8"/>
  <c r="JS188" i="8"/>
  <c r="JW187" i="8"/>
  <c r="JR188" i="8" s="1"/>
  <c r="M274" i="8"/>
  <c r="N273" i="8"/>
  <c r="JH188" i="8"/>
  <c r="BC556" i="9"/>
  <c r="AX556" i="9"/>
  <c r="AU557" i="9" s="1"/>
  <c r="BF557" i="6"/>
  <c r="BA558" i="6" s="1"/>
  <c r="BC558" i="6" s="1"/>
  <c r="AG617" i="9"/>
  <c r="AH617" i="9" s="1"/>
  <c r="AL617" i="9" s="1"/>
  <c r="AF618" i="9"/>
  <c r="AY557" i="6"/>
  <c r="AT558" i="6" s="1"/>
  <c r="BJ243" i="9"/>
  <c r="BM243" i="9" s="1"/>
  <c r="BH244" i="9" s="1"/>
  <c r="BD244" i="9" s="1"/>
  <c r="BB244" i="9"/>
  <c r="AW244" i="9" s="1"/>
  <c r="AN245" i="9"/>
  <c r="AV244" i="9"/>
  <c r="BD558" i="6"/>
  <c r="AU28" i="9"/>
  <c r="AY27" i="9"/>
  <c r="AT28" i="9" s="1"/>
  <c r="AK62" i="9"/>
  <c r="AM61" i="9"/>
  <c r="AR62" i="9" s="1"/>
  <c r="BB238" i="6"/>
  <c r="BF237" i="6"/>
  <c r="BA238" i="6" s="1"/>
  <c r="P272" i="8" l="1"/>
  <c r="AB272" i="8" s="1"/>
  <c r="AH272" i="8" s="1"/>
  <c r="AL272" i="8" s="1"/>
  <c r="AP558" i="6"/>
  <c r="AJ558" i="6" s="1"/>
  <c r="AI558" i="6" s="1"/>
  <c r="O273" i="8"/>
  <c r="B95" i="8"/>
  <c r="N95" i="8" s="1"/>
  <c r="W270" i="8"/>
  <c r="AD269" i="8"/>
  <c r="EM196" i="8"/>
  <c r="EH197" i="8" s="1"/>
  <c r="EI197" i="8"/>
  <c r="CI201" i="8"/>
  <c r="CD202" i="8" s="1"/>
  <c r="CE202" i="8"/>
  <c r="DF199" i="8"/>
  <c r="DB199" i="8" s="1"/>
  <c r="DC199" i="8" s="1"/>
  <c r="DO198" i="8"/>
  <c r="AV205" i="8"/>
  <c r="AQ205" i="8" s="1"/>
  <c r="AJ205" i="8" s="1"/>
  <c r="DY197" i="8"/>
  <c r="DT198" i="8" s="1"/>
  <c r="DU198" i="8"/>
  <c r="JI188" i="8"/>
  <c r="JD189" i="8" s="1"/>
  <c r="KY186" i="8"/>
  <c r="KT187" i="8" s="1"/>
  <c r="AG620" i="6"/>
  <c r="AH620" i="6" s="1"/>
  <c r="AL620" i="6" s="1"/>
  <c r="AF621" i="6"/>
  <c r="AW558" i="6"/>
  <c r="BU202" i="8"/>
  <c r="BP203" i="8" s="1"/>
  <c r="BL203" i="8" s="1"/>
  <c r="BM203" i="8" s="1"/>
  <c r="BD204" i="8"/>
  <c r="KA187" i="8"/>
  <c r="KU187" i="8"/>
  <c r="M275" i="8"/>
  <c r="N274" i="8"/>
  <c r="JN188" i="8"/>
  <c r="JE189" i="8"/>
  <c r="AG278" i="8"/>
  <c r="AF279" i="8"/>
  <c r="AQ558" i="6"/>
  <c r="AN559" i="6" s="1"/>
  <c r="AV558" i="6"/>
  <c r="AG618" i="9"/>
  <c r="AH618" i="9" s="1"/>
  <c r="AL618" i="9" s="1"/>
  <c r="AF619" i="9"/>
  <c r="BE558" i="6"/>
  <c r="BB559" i="6" s="1"/>
  <c r="AX244" i="9"/>
  <c r="AY244" i="9" s="1"/>
  <c r="AT245" i="9" s="1"/>
  <c r="AY556" i="9"/>
  <c r="AT557" i="9" s="1"/>
  <c r="AP557" i="9" s="1"/>
  <c r="AJ557" i="9" s="1"/>
  <c r="AI557" i="9" s="1"/>
  <c r="BE556" i="9"/>
  <c r="BB557" i="9" s="1"/>
  <c r="AM62" i="9"/>
  <c r="AR63" i="9" s="1"/>
  <c r="AK63" i="9"/>
  <c r="AQ28" i="9"/>
  <c r="AP28" i="9"/>
  <c r="AJ28" i="9" s="1"/>
  <c r="AI28" i="9" s="1"/>
  <c r="AW238" i="6"/>
  <c r="AX238" i="6" s="1"/>
  <c r="BJ237" i="6"/>
  <c r="BM237" i="6" s="1"/>
  <c r="BH238" i="6" s="1"/>
  <c r="BD238" i="6" s="1"/>
  <c r="BC27" i="9"/>
  <c r="P273" i="8" l="1"/>
  <c r="AB273" i="8" s="1"/>
  <c r="AH273" i="8" s="1"/>
  <c r="AL273" i="8" s="1"/>
  <c r="AI205" i="8"/>
  <c r="AK205" i="8" s="1"/>
  <c r="AN205" i="8" s="1"/>
  <c r="AS206" i="8" s="1"/>
  <c r="B96" i="8"/>
  <c r="N96" i="8" s="1"/>
  <c r="O274" i="8"/>
  <c r="W271" i="8"/>
  <c r="AD270" i="8"/>
  <c r="KP187" i="8"/>
  <c r="CM201" i="8"/>
  <c r="LC186" i="8"/>
  <c r="LE186" i="8" s="1"/>
  <c r="BZ202" i="8"/>
  <c r="ED197" i="8"/>
  <c r="EQ196" i="8"/>
  <c r="AR205" i="8"/>
  <c r="AW205" i="8" s="1"/>
  <c r="DP198" i="8"/>
  <c r="DQ198" i="8" s="1"/>
  <c r="DR198" i="8" s="1"/>
  <c r="DM199" i="8" s="1"/>
  <c r="EC197" i="8"/>
  <c r="CZ200" i="8"/>
  <c r="DD199" i="8"/>
  <c r="CY200" i="8" s="1"/>
  <c r="JM188" i="8"/>
  <c r="JO188" i="8" s="1"/>
  <c r="IZ189" i="8"/>
  <c r="AX558" i="6"/>
  <c r="AU559" i="6" s="1"/>
  <c r="AF622" i="6"/>
  <c r="AG621" i="6"/>
  <c r="AH621" i="6" s="1"/>
  <c r="AL621" i="6" s="1"/>
  <c r="BF558" i="6"/>
  <c r="BA559" i="6" s="1"/>
  <c r="BJ204" i="8"/>
  <c r="BN203" i="8"/>
  <c r="BI204" i="8" s="1"/>
  <c r="BY202" i="8"/>
  <c r="KC187" i="8"/>
  <c r="AF280" i="8"/>
  <c r="AG279" i="8"/>
  <c r="M276" i="8"/>
  <c r="N275" i="8"/>
  <c r="BF556" i="9"/>
  <c r="BA557" i="9" s="1"/>
  <c r="AW557" i="9" s="1"/>
  <c r="AU245" i="9"/>
  <c r="BC244" i="9"/>
  <c r="BC559" i="6"/>
  <c r="BD559" i="6"/>
  <c r="AQ557" i="9"/>
  <c r="AN558" i="9" s="1"/>
  <c r="AG619" i="9"/>
  <c r="AH619" i="9" s="1"/>
  <c r="AL619" i="9" s="1"/>
  <c r="AF620" i="9"/>
  <c r="AY558" i="6"/>
  <c r="AT559" i="6" s="1"/>
  <c r="AP559" i="6" s="1"/>
  <c r="AJ559" i="6" s="1"/>
  <c r="AI559" i="6" s="1"/>
  <c r="BD557" i="9"/>
  <c r="AV557" i="9"/>
  <c r="AW559" i="6"/>
  <c r="BE27" i="9"/>
  <c r="AU239" i="6"/>
  <c r="AY238" i="6"/>
  <c r="AT239" i="6" s="1"/>
  <c r="AN29" i="9"/>
  <c r="AV28" i="9"/>
  <c r="AM63" i="9"/>
  <c r="AR64" i="9" s="1"/>
  <c r="AK64" i="9"/>
  <c r="P274" i="8" l="1"/>
  <c r="AB274" i="8" s="1"/>
  <c r="AH274" i="8" s="1"/>
  <c r="AL274" i="8" s="1"/>
  <c r="AQ559" i="6"/>
  <c r="AN560" i="6" s="1"/>
  <c r="O275" i="8"/>
  <c r="W272" i="8"/>
  <c r="AD271" i="8"/>
  <c r="B97" i="8"/>
  <c r="N97" i="8" s="1"/>
  <c r="AO206" i="8"/>
  <c r="CA202" i="8"/>
  <c r="BX203" i="8" s="1"/>
  <c r="CU200" i="8"/>
  <c r="CV200" i="8" s="1"/>
  <c r="EE197" i="8"/>
  <c r="EF197" i="8" s="1"/>
  <c r="EA198" i="8" s="1"/>
  <c r="DN199" i="8"/>
  <c r="DI199" i="8" s="1"/>
  <c r="DV198" i="8"/>
  <c r="DH199" i="8"/>
  <c r="LF186" i="8"/>
  <c r="LA187" i="8" s="1"/>
  <c r="KD187" i="8"/>
  <c r="JY188" i="8" s="1"/>
  <c r="JP188" i="8"/>
  <c r="JK189" i="8" s="1"/>
  <c r="AF623" i="6"/>
  <c r="AG622" i="6"/>
  <c r="AH622" i="6" s="1"/>
  <c r="AL622" i="6" s="1"/>
  <c r="BR203" i="8"/>
  <c r="BE204" i="8"/>
  <c r="BF204" i="8" s="1"/>
  <c r="JZ188" i="8"/>
  <c r="LB187" i="8"/>
  <c r="M277" i="8"/>
  <c r="N276" i="8"/>
  <c r="JL189" i="8"/>
  <c r="AF281" i="8"/>
  <c r="AG280" i="8"/>
  <c r="AV559" i="6"/>
  <c r="AX557" i="9"/>
  <c r="AU558" i="9" s="1"/>
  <c r="BC557" i="9"/>
  <c r="AF621" i="9"/>
  <c r="AG620" i="9"/>
  <c r="AH620" i="9" s="1"/>
  <c r="AL620" i="9" s="1"/>
  <c r="BE559" i="6"/>
  <c r="BB560" i="6" s="1"/>
  <c r="AQ245" i="9"/>
  <c r="AP245" i="9"/>
  <c r="AJ245" i="9" s="1"/>
  <c r="AI245" i="9" s="1"/>
  <c r="BE244" i="9"/>
  <c r="BF244" i="9" s="1"/>
  <c r="BA245" i="9" s="1"/>
  <c r="AM64" i="9"/>
  <c r="AR65" i="9" s="1"/>
  <c r="AK65" i="9"/>
  <c r="AQ239" i="6"/>
  <c r="AP239" i="6"/>
  <c r="AJ239" i="6" s="1"/>
  <c r="AI239" i="6" s="1"/>
  <c r="BB28" i="9"/>
  <c r="BC238" i="6"/>
  <c r="BF27" i="9"/>
  <c r="BA28" i="9" s="1"/>
  <c r="P275" i="8" l="1"/>
  <c r="AB275" i="8" s="1"/>
  <c r="AH275" i="8" s="1"/>
  <c r="AL275" i="8" s="1"/>
  <c r="O276" i="8"/>
  <c r="W273" i="8"/>
  <c r="AD272" i="8"/>
  <c r="CB202" i="8"/>
  <c r="BW203" i="8" s="1"/>
  <c r="BS203" i="8" s="1"/>
  <c r="BT203" i="8" s="1"/>
  <c r="B98" i="8"/>
  <c r="N98" i="8" s="1"/>
  <c r="KW187" i="8"/>
  <c r="JG189" i="8"/>
  <c r="JU188" i="8"/>
  <c r="LJ186" i="8"/>
  <c r="DJ199" i="8"/>
  <c r="DG200" i="8" s="1"/>
  <c r="JT188" i="8"/>
  <c r="KH187" i="8"/>
  <c r="KJ187" i="8" s="1"/>
  <c r="EB198" i="8"/>
  <c r="DW198" i="8" s="1"/>
  <c r="DX198" i="8" s="1"/>
  <c r="EJ197" i="8"/>
  <c r="CS201" i="8"/>
  <c r="CW200" i="8"/>
  <c r="CR201" i="8" s="1"/>
  <c r="AG623" i="6"/>
  <c r="AH623" i="6" s="1"/>
  <c r="AL623" i="6" s="1"/>
  <c r="AF624" i="6"/>
  <c r="CF202" i="8"/>
  <c r="BC205" i="8"/>
  <c r="BG204" i="8"/>
  <c r="LL186" i="8"/>
  <c r="AF282" i="8"/>
  <c r="AG281" i="8"/>
  <c r="M278" i="8"/>
  <c r="N277" i="8"/>
  <c r="BF559" i="6"/>
  <c r="BA560" i="6" s="1"/>
  <c r="BC560" i="6" s="1"/>
  <c r="BJ244" i="9"/>
  <c r="BM244" i="9" s="1"/>
  <c r="BH245" i="9" s="1"/>
  <c r="BD245" i="9" s="1"/>
  <c r="BB245" i="9"/>
  <c r="AW245" i="9" s="1"/>
  <c r="BD560" i="6"/>
  <c r="AG621" i="9"/>
  <c r="AH621" i="9" s="1"/>
  <c r="AL621" i="9" s="1"/>
  <c r="AF622" i="9"/>
  <c r="AY557" i="9"/>
  <c r="AT558" i="9" s="1"/>
  <c r="AP558" i="9" s="1"/>
  <c r="AJ558" i="9" s="1"/>
  <c r="AI558" i="9" s="1"/>
  <c r="AX559" i="6"/>
  <c r="AU560" i="6" s="1"/>
  <c r="AV245" i="9"/>
  <c r="AN246" i="9"/>
  <c r="BE557" i="9"/>
  <c r="BB558" i="9" s="1"/>
  <c r="BD558" i="9" s="1"/>
  <c r="BE238" i="6"/>
  <c r="BF238" i="6" s="1"/>
  <c r="BA239" i="6" s="1"/>
  <c r="AV239" i="6"/>
  <c r="AN240" i="6"/>
  <c r="AM65" i="9"/>
  <c r="AR66" i="9" s="1"/>
  <c r="AK66" i="9"/>
  <c r="AW28" i="9"/>
  <c r="AX28" i="9" s="1"/>
  <c r="BJ27" i="9"/>
  <c r="BM27" i="9" s="1"/>
  <c r="BH28" i="9" s="1"/>
  <c r="BD28" i="9" s="1"/>
  <c r="P276" i="8" l="1"/>
  <c r="AB276" i="8" s="1"/>
  <c r="AH276" i="8" s="1"/>
  <c r="AL276" i="8" s="1"/>
  <c r="KG188" i="8"/>
  <c r="O277" i="8"/>
  <c r="B99" i="8"/>
  <c r="N99" i="8" s="1"/>
  <c r="W274" i="8"/>
  <c r="AD273" i="8"/>
  <c r="JV188" i="8"/>
  <c r="KK187" i="8"/>
  <c r="KF188" i="8" s="1"/>
  <c r="DK199" i="8"/>
  <c r="DF200" i="8" s="1"/>
  <c r="DB200" i="8" s="1"/>
  <c r="DA200" i="8"/>
  <c r="DY198" i="8"/>
  <c r="DU199" i="8"/>
  <c r="CN201" i="8"/>
  <c r="CO201" i="8" s="1"/>
  <c r="LM186" i="8"/>
  <c r="LH187" i="8" s="1"/>
  <c r="AG624" i="6"/>
  <c r="AH624" i="6" s="1"/>
  <c r="AL624" i="6" s="1"/>
  <c r="AF625" i="6"/>
  <c r="BF557" i="9"/>
  <c r="BA558" i="9" s="1"/>
  <c r="AY559" i="6"/>
  <c r="AT560" i="6" s="1"/>
  <c r="AP560" i="6" s="1"/>
  <c r="AJ560" i="6" s="1"/>
  <c r="AI560" i="6" s="1"/>
  <c r="BQ204" i="8"/>
  <c r="BU203" i="8"/>
  <c r="BP204" i="8" s="1"/>
  <c r="BB205" i="8"/>
  <c r="AX205" i="8" s="1"/>
  <c r="AY205" i="8" s="1"/>
  <c r="BK204" i="8"/>
  <c r="LI187" i="8"/>
  <c r="M279" i="8"/>
  <c r="N278" i="8"/>
  <c r="AF283" i="8"/>
  <c r="AG283" i="8" s="1"/>
  <c r="AG282" i="8"/>
  <c r="AQ558" i="9"/>
  <c r="AN559" i="9" s="1"/>
  <c r="AV558" i="9"/>
  <c r="BE560" i="6"/>
  <c r="BB561" i="6" s="1"/>
  <c r="AW560" i="6"/>
  <c r="AG622" i="9"/>
  <c r="AH622" i="9" s="1"/>
  <c r="AL622" i="9" s="1"/>
  <c r="AF623" i="9"/>
  <c r="AX245" i="9"/>
  <c r="AU29" i="9"/>
  <c r="AY28" i="9"/>
  <c r="AT29" i="9" s="1"/>
  <c r="AM66" i="9"/>
  <c r="AR67" i="9" s="1"/>
  <c r="AK67" i="9"/>
  <c r="BB239" i="6"/>
  <c r="AW239" i="6" s="1"/>
  <c r="AX239" i="6" s="1"/>
  <c r="BJ238" i="6"/>
  <c r="BM238" i="6" s="1"/>
  <c r="BH239" i="6" s="1"/>
  <c r="BD239" i="6" s="1"/>
  <c r="P277" i="8" l="1"/>
  <c r="AB277" i="8" s="1"/>
  <c r="AH277" i="8" s="1"/>
  <c r="AL277" i="8" s="1"/>
  <c r="LQ186" i="8"/>
  <c r="LS186" i="8" s="1"/>
  <c r="KB188" i="8"/>
  <c r="JW188" i="8"/>
  <c r="AV560" i="6"/>
  <c r="B100" i="8"/>
  <c r="N100" i="8" s="1"/>
  <c r="O278" i="8"/>
  <c r="AQ560" i="6"/>
  <c r="AN561" i="6" s="1"/>
  <c r="W275" i="8"/>
  <c r="AD274" i="8"/>
  <c r="JS189" i="8"/>
  <c r="LD187" i="8"/>
  <c r="KO187" i="8"/>
  <c r="KQ187" i="8" s="1"/>
  <c r="DO199" i="8"/>
  <c r="DC200" i="8"/>
  <c r="DD200" i="8" s="1"/>
  <c r="CY201" i="8" s="1"/>
  <c r="DT199" i="8"/>
  <c r="DP199" i="8" s="1"/>
  <c r="EC198" i="8"/>
  <c r="CL202" i="8"/>
  <c r="CP201" i="8"/>
  <c r="CK202" i="8" s="1"/>
  <c r="AF626" i="6"/>
  <c r="AG625" i="6"/>
  <c r="AH625" i="6" s="1"/>
  <c r="AL625" i="6" s="1"/>
  <c r="BL204" i="8"/>
  <c r="BM204" i="8" s="1"/>
  <c r="BY203" i="8"/>
  <c r="BC558" i="9"/>
  <c r="BE558" i="9" s="1"/>
  <c r="BB559" i="9" s="1"/>
  <c r="BD559" i="9" s="1"/>
  <c r="AW558" i="9"/>
  <c r="AX558" i="9" s="1"/>
  <c r="AV206" i="8"/>
  <c r="AZ205" i="8"/>
  <c r="AU206" i="8" s="1"/>
  <c r="M280" i="8"/>
  <c r="N279" i="8"/>
  <c r="AU246" i="9"/>
  <c r="AY245" i="9"/>
  <c r="AT246" i="9" s="1"/>
  <c r="BD561" i="6"/>
  <c r="AG623" i="9"/>
  <c r="AH623" i="9" s="1"/>
  <c r="AL623" i="9" s="1"/>
  <c r="AF624" i="9"/>
  <c r="AX560" i="6"/>
  <c r="AU561" i="6" s="1"/>
  <c r="BF560" i="6"/>
  <c r="BA561" i="6" s="1"/>
  <c r="BC561" i="6" s="1"/>
  <c r="AU240" i="6"/>
  <c r="AY239" i="6"/>
  <c r="AT240" i="6" s="1"/>
  <c r="AK68" i="9"/>
  <c r="AM67" i="9"/>
  <c r="AR68" i="9" s="1"/>
  <c r="AP29" i="9"/>
  <c r="AJ29" i="9" s="1"/>
  <c r="AI29" i="9" s="1"/>
  <c r="AQ29" i="9"/>
  <c r="BC28" i="9"/>
  <c r="P278" i="8" l="1"/>
  <c r="AB278" i="8" s="1"/>
  <c r="AH278" i="8" s="1"/>
  <c r="AL278" i="8" s="1"/>
  <c r="JR189" i="8"/>
  <c r="JN189" i="8" s="1"/>
  <c r="KA188" i="8"/>
  <c r="KC188" i="8" s="1"/>
  <c r="KN188" i="8"/>
  <c r="BF558" i="9"/>
  <c r="BA559" i="9" s="1"/>
  <c r="W276" i="8"/>
  <c r="AD275" i="8"/>
  <c r="O279" i="8"/>
  <c r="P279" i="8" s="1"/>
  <c r="AB279" i="8" s="1"/>
  <c r="AH279" i="8" s="1"/>
  <c r="AL279" i="8" s="1"/>
  <c r="B101" i="8"/>
  <c r="N101" i="8" s="1"/>
  <c r="KR187" i="8"/>
  <c r="KM188" i="8" s="1"/>
  <c r="CZ201" i="8"/>
  <c r="CU201" i="8" s="1"/>
  <c r="DQ199" i="8"/>
  <c r="DN200" i="8" s="1"/>
  <c r="DH200" i="8"/>
  <c r="CT201" i="8"/>
  <c r="CG202" i="8"/>
  <c r="CH202" i="8" s="1"/>
  <c r="LT186" i="8"/>
  <c r="LO187" i="8" s="1"/>
  <c r="BD205" i="8"/>
  <c r="AG626" i="6"/>
  <c r="AH626" i="6" s="1"/>
  <c r="AL626" i="6" s="1"/>
  <c r="AF627" i="6"/>
  <c r="BC559" i="9"/>
  <c r="BE559" i="9" s="1"/>
  <c r="BB560" i="9" s="1"/>
  <c r="AU559" i="9"/>
  <c r="AW559" i="9" s="1"/>
  <c r="AY558" i="9"/>
  <c r="AT559" i="9" s="1"/>
  <c r="AP559" i="9" s="1"/>
  <c r="AJ559" i="9" s="1"/>
  <c r="AI559" i="9" s="1"/>
  <c r="BN204" i="8"/>
  <c r="BI205" i="8" s="1"/>
  <c r="BJ205" i="8"/>
  <c r="AQ206" i="8"/>
  <c r="AJ206" i="8" s="1"/>
  <c r="AR206" i="8"/>
  <c r="LP187" i="8"/>
  <c r="M281" i="8"/>
  <c r="N280" i="8"/>
  <c r="AY560" i="6"/>
  <c r="AT561" i="6" s="1"/>
  <c r="AP561" i="6" s="1"/>
  <c r="AJ561" i="6" s="1"/>
  <c r="AI561" i="6" s="1"/>
  <c r="BC245" i="9"/>
  <c r="BE245" i="9" s="1"/>
  <c r="BF245" i="9" s="1"/>
  <c r="BA246" i="9" s="1"/>
  <c r="BE561" i="6"/>
  <c r="BB562" i="6" s="1"/>
  <c r="AG624" i="9"/>
  <c r="AH624" i="9" s="1"/>
  <c r="AL624" i="9" s="1"/>
  <c r="AF625" i="9"/>
  <c r="AW561" i="6"/>
  <c r="AQ246" i="9"/>
  <c r="AP246" i="9"/>
  <c r="AJ246" i="9" s="1"/>
  <c r="AI246" i="9" s="1"/>
  <c r="BE28" i="9"/>
  <c r="BF28" i="9" s="1"/>
  <c r="BA29" i="9" s="1"/>
  <c r="AV29" i="9"/>
  <c r="AN30" i="9"/>
  <c r="AM68" i="9"/>
  <c r="AR69" i="9" s="1"/>
  <c r="AK69" i="9"/>
  <c r="AP240" i="6"/>
  <c r="AJ240" i="6" s="1"/>
  <c r="AI240" i="6" s="1"/>
  <c r="AQ240" i="6"/>
  <c r="BC239" i="6"/>
  <c r="AI206" i="8" l="1"/>
  <c r="AK206" i="8" s="1"/>
  <c r="AN206" i="8" s="1"/>
  <c r="AS207" i="8" s="1"/>
  <c r="KI188" i="8"/>
  <c r="JZ189" i="8"/>
  <c r="KD188" i="8"/>
  <c r="JY189" i="8" s="1"/>
  <c r="O280" i="8"/>
  <c r="B102" i="8"/>
  <c r="N102" i="8" s="1"/>
  <c r="W277" i="8"/>
  <c r="AD276" i="8"/>
  <c r="AV559" i="9"/>
  <c r="AX559" i="9" s="1"/>
  <c r="AU560" i="9" s="1"/>
  <c r="DR199" i="8"/>
  <c r="DV199" i="8" s="1"/>
  <c r="KV187" i="8"/>
  <c r="KX187" i="8" s="1"/>
  <c r="CV201" i="8"/>
  <c r="CW201" i="8" s="1"/>
  <c r="CR202" i="8" s="1"/>
  <c r="CE203" i="8"/>
  <c r="CI202" i="8"/>
  <c r="CD203" i="8" s="1"/>
  <c r="LK187" i="8"/>
  <c r="LX186" i="8"/>
  <c r="LZ186" i="8" s="1"/>
  <c r="AV561" i="6"/>
  <c r="AX561" i="6" s="1"/>
  <c r="AU562" i="6" s="1"/>
  <c r="BR204" i="8"/>
  <c r="AF628" i="6"/>
  <c r="AG627" i="6"/>
  <c r="AH627" i="6" s="1"/>
  <c r="AL627" i="6" s="1"/>
  <c r="AQ561" i="6"/>
  <c r="AN562" i="6" s="1"/>
  <c r="BF561" i="6"/>
  <c r="BA562" i="6" s="1"/>
  <c r="BC562" i="6" s="1"/>
  <c r="AQ559" i="9"/>
  <c r="AN560" i="9" s="1"/>
  <c r="BF559" i="9"/>
  <c r="BA560" i="9" s="1"/>
  <c r="BE205" i="8"/>
  <c r="BF205" i="8" s="1"/>
  <c r="AW206" i="8"/>
  <c r="AO207" i="8"/>
  <c r="M282" i="8"/>
  <c r="N281" i="8"/>
  <c r="AG625" i="9"/>
  <c r="AH625" i="9" s="1"/>
  <c r="AL625" i="9" s="1"/>
  <c r="AF626" i="9"/>
  <c r="AV246" i="9"/>
  <c r="AN247" i="9"/>
  <c r="BB246" i="9"/>
  <c r="AW246" i="9" s="1"/>
  <c r="BJ245" i="9"/>
  <c r="BM245" i="9" s="1"/>
  <c r="BH246" i="9" s="1"/>
  <c r="BD246" i="9" s="1"/>
  <c r="BC560" i="9"/>
  <c r="BD560" i="9"/>
  <c r="BD562" i="6"/>
  <c r="BE239" i="6"/>
  <c r="BF239" i="6" s="1"/>
  <c r="BA240" i="6" s="1"/>
  <c r="AV240" i="6"/>
  <c r="AN241" i="6"/>
  <c r="AM69" i="9"/>
  <c r="AR70" i="9" s="1"/>
  <c r="AK70" i="9"/>
  <c r="BJ28" i="9"/>
  <c r="BM28" i="9" s="1"/>
  <c r="BH29" i="9" s="1"/>
  <c r="BD29" i="9" s="1"/>
  <c r="BB29" i="9"/>
  <c r="AW29" i="9" s="1"/>
  <c r="AX29" i="9" s="1"/>
  <c r="P280" i="8" l="1"/>
  <c r="AB280" i="8" s="1"/>
  <c r="AH280" i="8" s="1"/>
  <c r="AL280" i="8" s="1"/>
  <c r="JU189" i="8"/>
  <c r="KH188" i="8"/>
  <c r="KJ188" i="8" s="1"/>
  <c r="KG189" i="8" s="1"/>
  <c r="KY187" i="8"/>
  <c r="KT188" i="8" s="1"/>
  <c r="O281" i="8"/>
  <c r="B103" i="8"/>
  <c r="N103" i="8" s="1"/>
  <c r="W278" i="8"/>
  <c r="AD277" i="8"/>
  <c r="KU188" i="8"/>
  <c r="DM200" i="8"/>
  <c r="DI200" i="8" s="1"/>
  <c r="DJ200" i="8" s="1"/>
  <c r="DG201" i="8" s="1"/>
  <c r="CS202" i="8"/>
  <c r="CN202" i="8" s="1"/>
  <c r="BZ203" i="8"/>
  <c r="CA203" i="8" s="1"/>
  <c r="CB203" i="8" s="1"/>
  <c r="CM202" i="8"/>
  <c r="DA201" i="8"/>
  <c r="MA186" i="8"/>
  <c r="LV187" i="8" s="1"/>
  <c r="AF629" i="6"/>
  <c r="AG628" i="6"/>
  <c r="AH628" i="6" s="1"/>
  <c r="AL628" i="6" s="1"/>
  <c r="AX246" i="9"/>
  <c r="BG205" i="8"/>
  <c r="BC206" i="8"/>
  <c r="AY559" i="9"/>
  <c r="AT560" i="9" s="1"/>
  <c r="AP560" i="9" s="1"/>
  <c r="AJ560" i="9" s="1"/>
  <c r="AI560" i="9" s="1"/>
  <c r="LW187" i="8"/>
  <c r="N282" i="8"/>
  <c r="M283" i="8"/>
  <c r="N283" i="8" s="1"/>
  <c r="BE560" i="9"/>
  <c r="BB561" i="9" s="1"/>
  <c r="AW560" i="9"/>
  <c r="AU247" i="9"/>
  <c r="AY246" i="9"/>
  <c r="AT247" i="9" s="1"/>
  <c r="AY561" i="6"/>
  <c r="AT562" i="6" s="1"/>
  <c r="AP562" i="6" s="1"/>
  <c r="AJ562" i="6" s="1"/>
  <c r="AI562" i="6" s="1"/>
  <c r="BE562" i="6"/>
  <c r="BB563" i="6" s="1"/>
  <c r="AG626" i="9"/>
  <c r="AH626" i="9" s="1"/>
  <c r="AL626" i="9" s="1"/>
  <c r="AF627" i="9"/>
  <c r="AW562" i="6"/>
  <c r="AU30" i="9"/>
  <c r="AY29" i="9"/>
  <c r="AT30" i="9" s="1"/>
  <c r="AM70" i="9"/>
  <c r="AR71" i="9" s="1"/>
  <c r="AK71" i="9"/>
  <c r="BB240" i="6"/>
  <c r="AW240" i="6" s="1"/>
  <c r="AX240" i="6" s="1"/>
  <c r="BJ239" i="6"/>
  <c r="BM239" i="6" s="1"/>
  <c r="BH240" i="6" s="1"/>
  <c r="BD240" i="6" s="1"/>
  <c r="P281" i="8" l="1"/>
  <c r="AB281" i="8" s="1"/>
  <c r="AH281" i="8" s="1"/>
  <c r="AL281" i="8" s="1"/>
  <c r="KK188" i="8"/>
  <c r="KF189" i="8" s="1"/>
  <c r="KB189" i="8" s="1"/>
  <c r="KP188" i="8"/>
  <c r="LC187" i="8"/>
  <c r="LE187" i="8" s="1"/>
  <c r="O283" i="8"/>
  <c r="B104" i="8"/>
  <c r="N104" i="8" s="1"/>
  <c r="O282" i="8"/>
  <c r="DK200" i="8"/>
  <c r="DF201" i="8" s="1"/>
  <c r="DB201" i="8" s="1"/>
  <c r="DC201" i="8" s="1"/>
  <c r="DD201" i="8" s="1"/>
  <c r="CY202" i="8" s="1"/>
  <c r="W279" i="8"/>
  <c r="AD278" i="8"/>
  <c r="ME186" i="8"/>
  <c r="MG186" i="8" s="1"/>
  <c r="BX204" i="8"/>
  <c r="LR187" i="8"/>
  <c r="BW204" i="8"/>
  <c r="CF203" i="8"/>
  <c r="CO202" i="8"/>
  <c r="LF187" i="8"/>
  <c r="LA188" i="8" s="1"/>
  <c r="AF630" i="6"/>
  <c r="AG629" i="6"/>
  <c r="AH629" i="6" s="1"/>
  <c r="AL629" i="6" s="1"/>
  <c r="AQ560" i="9"/>
  <c r="AN561" i="9" s="1"/>
  <c r="BB206" i="8"/>
  <c r="AX206" i="8" s="1"/>
  <c r="AY206" i="8" s="1"/>
  <c r="BK205" i="8"/>
  <c r="AV562" i="6"/>
  <c r="AV560" i="9"/>
  <c r="KO188" i="8"/>
  <c r="BC246" i="9"/>
  <c r="BF560" i="9"/>
  <c r="BA561" i="9" s="1"/>
  <c r="BC561" i="9" s="1"/>
  <c r="AX562" i="6"/>
  <c r="AU563" i="6" s="1"/>
  <c r="AG627" i="9"/>
  <c r="AH627" i="9" s="1"/>
  <c r="AL627" i="9" s="1"/>
  <c r="AF628" i="9"/>
  <c r="BD563" i="6"/>
  <c r="BE246" i="9"/>
  <c r="BF246" i="9" s="1"/>
  <c r="BA247" i="9" s="1"/>
  <c r="AX560" i="9"/>
  <c r="AU561" i="9" s="1"/>
  <c r="AQ562" i="6"/>
  <c r="AN563" i="6" s="1"/>
  <c r="BF562" i="6"/>
  <c r="BA563" i="6" s="1"/>
  <c r="BC563" i="6" s="1"/>
  <c r="AQ247" i="9"/>
  <c r="AP247" i="9"/>
  <c r="AJ247" i="9" s="1"/>
  <c r="AI247" i="9" s="1"/>
  <c r="BD561" i="9"/>
  <c r="AU241" i="6"/>
  <c r="AY240" i="6"/>
  <c r="AT241" i="6" s="1"/>
  <c r="AM71" i="9"/>
  <c r="AR72" i="9" s="1"/>
  <c r="AK72" i="9"/>
  <c r="AQ30" i="9"/>
  <c r="AP30" i="9"/>
  <c r="AJ30" i="9" s="1"/>
  <c r="AI30" i="9" s="1"/>
  <c r="BC29" i="9"/>
  <c r="LB188" i="8" l="1"/>
  <c r="P282" i="8"/>
  <c r="AB282" i="8" s="1"/>
  <c r="AH282" i="8" s="1"/>
  <c r="AL282" i="8" s="1"/>
  <c r="P283" i="8"/>
  <c r="AB283" i="8" s="1"/>
  <c r="AH283" i="8" s="1"/>
  <c r="AL283" i="8" s="1"/>
  <c r="DO200" i="8"/>
  <c r="MD187" i="8"/>
  <c r="B105" i="8"/>
  <c r="N105" i="8" s="1"/>
  <c r="W280" i="8"/>
  <c r="AD279" i="8"/>
  <c r="MH186" i="8"/>
  <c r="MC187" i="8" s="1"/>
  <c r="LY187" i="8" s="1"/>
  <c r="BS204" i="8"/>
  <c r="BT204" i="8" s="1"/>
  <c r="BU204" i="8" s="1"/>
  <c r="KW188" i="8"/>
  <c r="CZ202" i="8"/>
  <c r="CU202" i="8" s="1"/>
  <c r="DH201" i="8"/>
  <c r="CL203" i="8"/>
  <c r="CP202" i="8"/>
  <c r="CK203" i="8" s="1"/>
  <c r="LJ187" i="8"/>
  <c r="LL187" i="8" s="1"/>
  <c r="AF631" i="6"/>
  <c r="AG630" i="6"/>
  <c r="AH630" i="6" s="1"/>
  <c r="AL630" i="6" s="1"/>
  <c r="AZ206" i="8"/>
  <c r="AU207" i="8" s="1"/>
  <c r="AV207" i="8"/>
  <c r="KQ188" i="8"/>
  <c r="BE563" i="6"/>
  <c r="BB564" i="6" s="1"/>
  <c r="BE561" i="9"/>
  <c r="BB562" i="9" s="1"/>
  <c r="AY560" i="9"/>
  <c r="AT561" i="9" s="1"/>
  <c r="AP561" i="9" s="1"/>
  <c r="AJ561" i="9" s="1"/>
  <c r="AI561" i="9" s="1"/>
  <c r="BB247" i="9"/>
  <c r="AW247" i="9" s="1"/>
  <c r="BJ246" i="9"/>
  <c r="BM246" i="9" s="1"/>
  <c r="BH247" i="9" s="1"/>
  <c r="BD247" i="9" s="1"/>
  <c r="AG628" i="9"/>
  <c r="AH628" i="9" s="1"/>
  <c r="AL628" i="9" s="1"/>
  <c r="AF629" i="9"/>
  <c r="AY562" i="6"/>
  <c r="AT563" i="6" s="1"/>
  <c r="AP563" i="6" s="1"/>
  <c r="AJ563" i="6" s="1"/>
  <c r="AI563" i="6" s="1"/>
  <c r="AV247" i="9"/>
  <c r="AN248" i="9"/>
  <c r="AW561" i="9"/>
  <c r="AQ563" i="6"/>
  <c r="AN564" i="6" s="1"/>
  <c r="AW563" i="6"/>
  <c r="BE29" i="9"/>
  <c r="AN31" i="9"/>
  <c r="AV30" i="9"/>
  <c r="AM72" i="9"/>
  <c r="AR73" i="9" s="1"/>
  <c r="AK73" i="9"/>
  <c r="AP241" i="6"/>
  <c r="AJ241" i="6" s="1"/>
  <c r="AI241" i="6" s="1"/>
  <c r="AQ241" i="6"/>
  <c r="BC240" i="6"/>
  <c r="BF563" i="6" l="1"/>
  <c r="BA564" i="6" s="1"/>
  <c r="AV563" i="6"/>
  <c r="AX563" i="6" s="1"/>
  <c r="AU564" i="6" s="1"/>
  <c r="W281" i="8"/>
  <c r="AD280" i="8"/>
  <c r="B106" i="8"/>
  <c r="ML186" i="8"/>
  <c r="MN186" i="8" s="1"/>
  <c r="BQ205" i="8"/>
  <c r="CG203" i="8"/>
  <c r="CH203" i="8" s="1"/>
  <c r="CE204" i="8" s="1"/>
  <c r="CT202" i="8"/>
  <c r="CV202" i="8" s="1"/>
  <c r="CW202" i="8" s="1"/>
  <c r="CR203" i="8" s="1"/>
  <c r="BP205" i="8"/>
  <c r="BY204" i="8"/>
  <c r="LM187" i="8"/>
  <c r="LH188" i="8" s="1"/>
  <c r="AG631" i="6"/>
  <c r="AH631" i="6" s="1"/>
  <c r="AL631" i="6" s="1"/>
  <c r="AF632" i="6"/>
  <c r="AQ207" i="8"/>
  <c r="AJ207" i="8" s="1"/>
  <c r="AR207" i="8"/>
  <c r="BD206" i="8"/>
  <c r="KN189" i="8"/>
  <c r="KR188" i="8"/>
  <c r="KM189" i="8" s="1"/>
  <c r="LI188" i="8"/>
  <c r="AQ561" i="9"/>
  <c r="AN562" i="9" s="1"/>
  <c r="AV561" i="9"/>
  <c r="AX561" i="9" s="1"/>
  <c r="AU562" i="9" s="1"/>
  <c r="AX247" i="9"/>
  <c r="AY247" i="9" s="1"/>
  <c r="AT248" i="9" s="1"/>
  <c r="BD562" i="9"/>
  <c r="AG629" i="9"/>
  <c r="AH629" i="9" s="1"/>
  <c r="AL629" i="9" s="1"/>
  <c r="AF630" i="9"/>
  <c r="BF561" i="9"/>
  <c r="BA562" i="9" s="1"/>
  <c r="BC562" i="9" s="1"/>
  <c r="BC564" i="6"/>
  <c r="BD564" i="6"/>
  <c r="BE240" i="6"/>
  <c r="BF240" i="6" s="1"/>
  <c r="BA241" i="6" s="1"/>
  <c r="AN242" i="6"/>
  <c r="AV241" i="6"/>
  <c r="AK74" i="9"/>
  <c r="AM73" i="9"/>
  <c r="AR74" i="9" s="1"/>
  <c r="BB30" i="9"/>
  <c r="BF29" i="9"/>
  <c r="BA30" i="9" s="1"/>
  <c r="B107" i="8" l="1"/>
  <c r="N106" i="8"/>
  <c r="AI207" i="8"/>
  <c r="AK207" i="8" s="1"/>
  <c r="AN207" i="8" s="1"/>
  <c r="AS208" i="8" s="1"/>
  <c r="MK187" i="8"/>
  <c r="W282" i="8"/>
  <c r="AD281" i="8"/>
  <c r="MO186" i="8"/>
  <c r="MJ187" i="8" s="1"/>
  <c r="CI203" i="8"/>
  <c r="CD204" i="8" s="1"/>
  <c r="BZ204" i="8" s="1"/>
  <c r="CA204" i="8" s="1"/>
  <c r="LQ187" i="8"/>
  <c r="LS187" i="8" s="1"/>
  <c r="BL205" i="8"/>
  <c r="BM205" i="8" s="1"/>
  <c r="BN205" i="8" s="1"/>
  <c r="BI206" i="8" s="1"/>
  <c r="LD188" i="8"/>
  <c r="CS203" i="8"/>
  <c r="CN203" i="8" s="1"/>
  <c r="DA202" i="8"/>
  <c r="AF633" i="6"/>
  <c r="AG632" i="6"/>
  <c r="AH632" i="6" s="1"/>
  <c r="AL632" i="6" s="1"/>
  <c r="AW207" i="8"/>
  <c r="AO208" i="8"/>
  <c r="KV188" i="8"/>
  <c r="KX188" i="8" s="1"/>
  <c r="KI189" i="8"/>
  <c r="AY563" i="6"/>
  <c r="AT564" i="6" s="1"/>
  <c r="AP564" i="6" s="1"/>
  <c r="AJ564" i="6" s="1"/>
  <c r="AI564" i="6" s="1"/>
  <c r="AY561" i="9"/>
  <c r="AT562" i="9" s="1"/>
  <c r="AP562" i="9" s="1"/>
  <c r="AJ562" i="9" s="1"/>
  <c r="AI562" i="9" s="1"/>
  <c r="BE564" i="6"/>
  <c r="BB565" i="6" s="1"/>
  <c r="AG630" i="9"/>
  <c r="AH630" i="9" s="1"/>
  <c r="AL630" i="9" s="1"/>
  <c r="AF631" i="9"/>
  <c r="AW564" i="6"/>
  <c r="BE562" i="9"/>
  <c r="BB563" i="9" s="1"/>
  <c r="AU248" i="9"/>
  <c r="BC247" i="9"/>
  <c r="AW562" i="9"/>
  <c r="AQ562" i="9"/>
  <c r="AN563" i="9" s="1"/>
  <c r="AK75" i="9"/>
  <c r="AM74" i="9"/>
  <c r="AR75" i="9" s="1"/>
  <c r="BJ240" i="6"/>
  <c r="BM240" i="6" s="1"/>
  <c r="BH241" i="6" s="1"/>
  <c r="BD241" i="6" s="1"/>
  <c r="BB241" i="6"/>
  <c r="AW241" i="6" s="1"/>
  <c r="AX241" i="6" s="1"/>
  <c r="BJ29" i="9"/>
  <c r="BM29" i="9" s="1"/>
  <c r="BH30" i="9" s="1"/>
  <c r="BD30" i="9" s="1"/>
  <c r="AW30" i="9"/>
  <c r="AX30" i="9" s="1"/>
  <c r="B108" i="8" l="1"/>
  <c r="N107" i="8"/>
  <c r="MF187" i="8"/>
  <c r="CM203" i="8"/>
  <c r="CO203" i="8" s="1"/>
  <c r="CP203" i="8" s="1"/>
  <c r="CK204" i="8" s="1"/>
  <c r="LP188" i="8"/>
  <c r="AV564" i="6"/>
  <c r="W283" i="8"/>
  <c r="AD283" i="8" s="1"/>
  <c r="AD282" i="8"/>
  <c r="MS186" i="8"/>
  <c r="MU186" i="8" s="1"/>
  <c r="LT187" i="8"/>
  <c r="LO188" i="8" s="1"/>
  <c r="BJ206" i="8"/>
  <c r="BE206" i="8" s="1"/>
  <c r="BF206" i="8" s="1"/>
  <c r="BG206" i="8" s="1"/>
  <c r="BB207" i="8" s="1"/>
  <c r="BR205" i="8"/>
  <c r="BX205" i="8"/>
  <c r="CB204" i="8"/>
  <c r="BW205" i="8" s="1"/>
  <c r="KY188" i="8"/>
  <c r="KT189" i="8" s="1"/>
  <c r="AV562" i="9"/>
  <c r="AG633" i="6"/>
  <c r="AH633" i="6" s="1"/>
  <c r="AL633" i="6" s="1"/>
  <c r="AF634" i="6"/>
  <c r="BF562" i="9"/>
  <c r="BA563" i="9" s="1"/>
  <c r="KU189" i="8"/>
  <c r="AQ564" i="6"/>
  <c r="AN565" i="6" s="1"/>
  <c r="BE247" i="9"/>
  <c r="BC563" i="9"/>
  <c r="BD563" i="9"/>
  <c r="BF564" i="6"/>
  <c r="BA565" i="6" s="1"/>
  <c r="BC565" i="6" s="1"/>
  <c r="AX562" i="9"/>
  <c r="AU563" i="9" s="1"/>
  <c r="AQ248" i="9"/>
  <c r="AP248" i="9"/>
  <c r="AJ248" i="9" s="1"/>
  <c r="AI248" i="9" s="1"/>
  <c r="AX564" i="6"/>
  <c r="AU565" i="6" s="1"/>
  <c r="AG631" i="9"/>
  <c r="AH631" i="9" s="1"/>
  <c r="AL631" i="9" s="1"/>
  <c r="AF632" i="9"/>
  <c r="BD565" i="6"/>
  <c r="AU242" i="6"/>
  <c r="AY241" i="6"/>
  <c r="AT242" i="6" s="1"/>
  <c r="AU31" i="9"/>
  <c r="AY30" i="9"/>
  <c r="AT31" i="9" s="1"/>
  <c r="AM75" i="9"/>
  <c r="AR76" i="9" s="1"/>
  <c r="AK76" i="9"/>
  <c r="B109" i="8" l="1"/>
  <c r="N108" i="8"/>
  <c r="LK188" i="8"/>
  <c r="MR187" i="8"/>
  <c r="MV186" i="8"/>
  <c r="MQ187" i="8" s="1"/>
  <c r="LC188" i="8"/>
  <c r="LE188" i="8" s="1"/>
  <c r="LX187" i="8"/>
  <c r="LZ187" i="8" s="1"/>
  <c r="CT203" i="8"/>
  <c r="BK206" i="8"/>
  <c r="BC207" i="8"/>
  <c r="AX207" i="8" s="1"/>
  <c r="AY207" i="8" s="1"/>
  <c r="AZ207" i="8" s="1"/>
  <c r="AU208" i="8" s="1"/>
  <c r="CL204" i="8"/>
  <c r="CG204" i="8" s="1"/>
  <c r="CF204" i="8"/>
  <c r="BS205" i="8"/>
  <c r="BT205" i="8" s="1"/>
  <c r="KP189" i="8"/>
  <c r="AF635" i="6"/>
  <c r="AG634" i="6"/>
  <c r="AH634" i="6" s="1"/>
  <c r="AL634" i="6" s="1"/>
  <c r="BE565" i="6"/>
  <c r="BB566" i="6" s="1"/>
  <c r="AY564" i="6"/>
  <c r="AT565" i="6" s="1"/>
  <c r="AP565" i="6" s="1"/>
  <c r="AJ565" i="6" s="1"/>
  <c r="AI565" i="6" s="1"/>
  <c r="AV248" i="9"/>
  <c r="AN249" i="9"/>
  <c r="AW563" i="9"/>
  <c r="BE563" i="9"/>
  <c r="BB564" i="9" s="1"/>
  <c r="BB248" i="9"/>
  <c r="AG632" i="9"/>
  <c r="AH632" i="9" s="1"/>
  <c r="AL632" i="9" s="1"/>
  <c r="AF633" i="9"/>
  <c r="AW565" i="6"/>
  <c r="AY562" i="9"/>
  <c r="AT563" i="9" s="1"/>
  <c r="AP563" i="9" s="1"/>
  <c r="AJ563" i="9" s="1"/>
  <c r="AI563" i="9" s="1"/>
  <c r="BF247" i="9"/>
  <c r="BA248" i="9" s="1"/>
  <c r="AM76" i="9"/>
  <c r="AR77" i="9" s="1"/>
  <c r="AK77" i="9"/>
  <c r="AQ31" i="9"/>
  <c r="AP31" i="9"/>
  <c r="AJ31" i="9" s="1"/>
  <c r="AI31" i="9" s="1"/>
  <c r="AQ242" i="6"/>
  <c r="AP242" i="6"/>
  <c r="AJ242" i="6" s="1"/>
  <c r="AI242" i="6" s="1"/>
  <c r="BC30" i="9"/>
  <c r="BC241" i="6"/>
  <c r="MM187" i="8" l="1"/>
  <c r="B110" i="8"/>
  <c r="N109" i="8"/>
  <c r="LW188" i="8"/>
  <c r="LB189" i="8"/>
  <c r="AV565" i="6"/>
  <c r="AX565" i="6" s="1"/>
  <c r="AU566" i="6" s="1"/>
  <c r="MZ186" i="8"/>
  <c r="NB186" i="8" s="1"/>
  <c r="LF188" i="8"/>
  <c r="LA189" i="8" s="1"/>
  <c r="MA187" i="8"/>
  <c r="LV188" i="8" s="1"/>
  <c r="CH204" i="8"/>
  <c r="AV208" i="8"/>
  <c r="AQ208" i="8" s="1"/>
  <c r="AJ208" i="8" s="1"/>
  <c r="BU205" i="8"/>
  <c r="BP206" i="8" s="1"/>
  <c r="BQ206" i="8"/>
  <c r="AF636" i="6"/>
  <c r="AG635" i="6"/>
  <c r="AH635" i="6" s="1"/>
  <c r="AL635" i="6" s="1"/>
  <c r="BF563" i="9"/>
  <c r="BA564" i="9" s="1"/>
  <c r="BD207" i="8"/>
  <c r="AQ565" i="6"/>
  <c r="AN566" i="6" s="1"/>
  <c r="AG633" i="9"/>
  <c r="AH633" i="9" s="1"/>
  <c r="AL633" i="9" s="1"/>
  <c r="AF634" i="9"/>
  <c r="AW248" i="9"/>
  <c r="AX248" i="9" s="1"/>
  <c r="AY248" i="9" s="1"/>
  <c r="AT249" i="9" s="1"/>
  <c r="AV563" i="9"/>
  <c r="BD566" i="6"/>
  <c r="BJ247" i="9"/>
  <c r="BM247" i="9" s="1"/>
  <c r="BH248" i="9" s="1"/>
  <c r="BD248" i="9" s="1"/>
  <c r="BC564" i="9"/>
  <c r="BD564" i="9"/>
  <c r="AQ563" i="9"/>
  <c r="AN564" i="9" s="1"/>
  <c r="BF565" i="6"/>
  <c r="BA566" i="6" s="1"/>
  <c r="BC566" i="6" s="1"/>
  <c r="BE241" i="6"/>
  <c r="BE30" i="9"/>
  <c r="BF30" i="9" s="1"/>
  <c r="BA31" i="9" s="1"/>
  <c r="AV242" i="6"/>
  <c r="AN243" i="6"/>
  <c r="AV31" i="9"/>
  <c r="AN32" i="9"/>
  <c r="AM77" i="9"/>
  <c r="AR78" i="9" s="1"/>
  <c r="AK78" i="9"/>
  <c r="B111" i="8" l="1"/>
  <c r="N110" i="8"/>
  <c r="AI208" i="8"/>
  <c r="AK208" i="8" s="1"/>
  <c r="AN208" i="8" s="1"/>
  <c r="AS209" i="8" s="1"/>
  <c r="KW189" i="8"/>
  <c r="NC186" i="8"/>
  <c r="MX187" i="8" s="1"/>
  <c r="LR188" i="8"/>
  <c r="ME187" i="8"/>
  <c r="MG187" i="8" s="1"/>
  <c r="LJ188" i="8"/>
  <c r="LL188" i="8" s="1"/>
  <c r="MY187" i="8"/>
  <c r="MT187" i="8" s="1"/>
  <c r="AR208" i="8"/>
  <c r="AO209" i="8" s="1"/>
  <c r="CE205" i="8"/>
  <c r="CI204" i="8"/>
  <c r="BL206" i="8"/>
  <c r="BM206" i="8" s="1"/>
  <c r="BN206" i="8" s="1"/>
  <c r="BY205" i="8"/>
  <c r="AG636" i="6"/>
  <c r="AH636" i="6" s="1"/>
  <c r="AL636" i="6" s="1"/>
  <c r="AF637" i="6"/>
  <c r="BE566" i="6"/>
  <c r="BB567" i="6" s="1"/>
  <c r="BE564" i="9"/>
  <c r="BB565" i="9" s="1"/>
  <c r="AX563" i="9"/>
  <c r="AU564" i="9" s="1"/>
  <c r="AG634" i="9"/>
  <c r="AH634" i="9" s="1"/>
  <c r="AL634" i="9" s="1"/>
  <c r="AF635" i="9"/>
  <c r="AY565" i="6"/>
  <c r="AT566" i="6" s="1"/>
  <c r="AP566" i="6" s="1"/>
  <c r="AJ566" i="6" s="1"/>
  <c r="AI566" i="6" s="1"/>
  <c r="AU249" i="9"/>
  <c r="BC248" i="9"/>
  <c r="AW566" i="6"/>
  <c r="AV566" i="6"/>
  <c r="AK79" i="9"/>
  <c r="AM78" i="9"/>
  <c r="AR79" i="9" s="1"/>
  <c r="BJ30" i="9"/>
  <c r="BM30" i="9" s="1"/>
  <c r="BH31" i="9" s="1"/>
  <c r="BD31" i="9" s="1"/>
  <c r="BB31" i="9"/>
  <c r="AW31" i="9" s="1"/>
  <c r="AX31" i="9" s="1"/>
  <c r="BB242" i="6"/>
  <c r="BF241" i="6"/>
  <c r="BA242" i="6" s="1"/>
  <c r="B112" i="8" l="1"/>
  <c r="N111" i="8"/>
  <c r="NG186" i="8"/>
  <c r="NI186" i="8" s="1"/>
  <c r="LI189" i="8"/>
  <c r="LM188" i="8"/>
  <c r="LH189" i="8" s="1"/>
  <c r="AW208" i="8"/>
  <c r="CM204" i="8"/>
  <c r="CD205" i="8"/>
  <c r="BZ205" i="8" s="1"/>
  <c r="CA205" i="8" s="1"/>
  <c r="BJ207" i="8"/>
  <c r="BI207" i="8"/>
  <c r="BR206" i="8"/>
  <c r="AF638" i="6"/>
  <c r="AG637" i="6"/>
  <c r="AH637" i="6" s="1"/>
  <c r="AL637" i="6" s="1"/>
  <c r="MD188" i="8"/>
  <c r="MH187" i="8"/>
  <c r="MC188" i="8" s="1"/>
  <c r="AY563" i="9"/>
  <c r="AT564" i="9" s="1"/>
  <c r="AP564" i="9" s="1"/>
  <c r="AJ564" i="9" s="1"/>
  <c r="AI564" i="9" s="1"/>
  <c r="BF564" i="9"/>
  <c r="BA565" i="9" s="1"/>
  <c r="BC565" i="9" s="1"/>
  <c r="AQ566" i="6"/>
  <c r="AN567" i="6" s="1"/>
  <c r="AP249" i="9"/>
  <c r="AJ249" i="9" s="1"/>
  <c r="AI249" i="9" s="1"/>
  <c r="AQ249" i="9"/>
  <c r="AG635" i="9"/>
  <c r="AH635" i="9" s="1"/>
  <c r="AL635" i="9" s="1"/>
  <c r="AF636" i="9"/>
  <c r="AQ564" i="9"/>
  <c r="AN565" i="9" s="1"/>
  <c r="AW564" i="9"/>
  <c r="BD565" i="9"/>
  <c r="BF566" i="6"/>
  <c r="BA567" i="6" s="1"/>
  <c r="BC567" i="6" s="1"/>
  <c r="AX566" i="6"/>
  <c r="AU567" i="6" s="1"/>
  <c r="BE248" i="9"/>
  <c r="BD567" i="6"/>
  <c r="AU32" i="9"/>
  <c r="AY31" i="9"/>
  <c r="AT32" i="9" s="1"/>
  <c r="AK80" i="9"/>
  <c r="AM79" i="9"/>
  <c r="AR80" i="9" s="1"/>
  <c r="AW242" i="6"/>
  <c r="AX242" i="6" s="1"/>
  <c r="BJ241" i="6"/>
  <c r="BM241" i="6" s="1"/>
  <c r="BH242" i="6" s="1"/>
  <c r="BD242" i="6" s="1"/>
  <c r="B113" i="8" l="1"/>
  <c r="N112" i="8"/>
  <c r="LD189" i="8"/>
  <c r="NF187" i="8"/>
  <c r="NJ186" i="8"/>
  <c r="LQ188" i="8"/>
  <c r="LS188" i="8" s="1"/>
  <c r="BX206" i="8"/>
  <c r="CB205" i="8"/>
  <c r="BW206" i="8" s="1"/>
  <c r="BE207" i="8"/>
  <c r="BF207" i="8" s="1"/>
  <c r="BG207" i="8" s="1"/>
  <c r="BB208" i="8" s="1"/>
  <c r="AF639" i="6"/>
  <c r="AG638" i="6"/>
  <c r="AH638" i="6" s="1"/>
  <c r="AL638" i="6" s="1"/>
  <c r="AV564" i="9"/>
  <c r="AX564" i="9" s="1"/>
  <c r="LY188" i="8"/>
  <c r="ML187" i="8"/>
  <c r="BB249" i="9"/>
  <c r="AW567" i="6"/>
  <c r="BE565" i="9"/>
  <c r="BB566" i="9" s="1"/>
  <c r="BE567" i="6"/>
  <c r="BB568" i="6" s="1"/>
  <c r="BF248" i="9"/>
  <c r="BA249" i="9" s="1"/>
  <c r="AY566" i="6"/>
  <c r="AT567" i="6" s="1"/>
  <c r="AP567" i="6" s="1"/>
  <c r="AJ567" i="6" s="1"/>
  <c r="AI567" i="6" s="1"/>
  <c r="AG636" i="9"/>
  <c r="AH636" i="9" s="1"/>
  <c r="AL636" i="9" s="1"/>
  <c r="AF637" i="9"/>
  <c r="AN250" i="9"/>
  <c r="AV249" i="9"/>
  <c r="AU243" i="6"/>
  <c r="AY242" i="6"/>
  <c r="AT243" i="6" s="1"/>
  <c r="AM80" i="9"/>
  <c r="AR81" i="9" s="1"/>
  <c r="AK81" i="9"/>
  <c r="AQ32" i="9"/>
  <c r="AP32" i="9"/>
  <c r="AJ32" i="9" s="1"/>
  <c r="AI32" i="9" s="1"/>
  <c r="BC31" i="9"/>
  <c r="B114" i="8" l="1"/>
  <c r="N113" i="8"/>
  <c r="NE187" i="8"/>
  <c r="NA187" i="8" s="1"/>
  <c r="NN186" i="8"/>
  <c r="BS206" i="8"/>
  <c r="BT206" i="8" s="1"/>
  <c r="BQ207" i="8" s="1"/>
  <c r="BC208" i="8"/>
  <c r="AX208" i="8" s="1"/>
  <c r="AY208" i="8" s="1"/>
  <c r="AV209" i="8" s="1"/>
  <c r="CF205" i="8"/>
  <c r="BK207" i="8"/>
  <c r="AG639" i="6"/>
  <c r="AH639" i="6" s="1"/>
  <c r="AL639" i="6" s="1"/>
  <c r="AF640" i="6"/>
  <c r="AU565" i="9"/>
  <c r="AW565" i="9" s="1"/>
  <c r="AY564" i="9"/>
  <c r="AT565" i="9" s="1"/>
  <c r="AP565" i="9" s="1"/>
  <c r="AJ565" i="9" s="1"/>
  <c r="AI565" i="9" s="1"/>
  <c r="MN187" i="8"/>
  <c r="LP189" i="8"/>
  <c r="LT188" i="8"/>
  <c r="LO189" i="8" s="1"/>
  <c r="AW249" i="9"/>
  <c r="AX249" i="9" s="1"/>
  <c r="BF567" i="6"/>
  <c r="BA568" i="6" s="1"/>
  <c r="BC568" i="6" s="1"/>
  <c r="AQ565" i="9"/>
  <c r="AN566" i="9" s="1"/>
  <c r="BF565" i="9"/>
  <c r="BA566" i="9" s="1"/>
  <c r="BC566" i="9" s="1"/>
  <c r="AQ567" i="6"/>
  <c r="AN568" i="6" s="1"/>
  <c r="BJ248" i="9"/>
  <c r="BM248" i="9" s="1"/>
  <c r="BH249" i="9" s="1"/>
  <c r="BD249" i="9" s="1"/>
  <c r="AG637" i="9"/>
  <c r="AH637" i="9" s="1"/>
  <c r="AL637" i="9" s="1"/>
  <c r="AF638" i="9"/>
  <c r="BD568" i="6"/>
  <c r="BD566" i="9"/>
  <c r="AV567" i="6"/>
  <c r="BE31" i="9"/>
  <c r="AN33" i="9"/>
  <c r="AV32" i="9"/>
  <c r="AK82" i="9"/>
  <c r="AM81" i="9"/>
  <c r="AR82" i="9" s="1"/>
  <c r="AQ243" i="6"/>
  <c r="AP243" i="6"/>
  <c r="AJ243" i="6" s="1"/>
  <c r="AI243" i="6" s="1"/>
  <c r="BC242" i="6"/>
  <c r="B115" i="8" l="1"/>
  <c r="N114" i="8"/>
  <c r="NP186" i="8"/>
  <c r="BU206" i="8"/>
  <c r="BP207" i="8" s="1"/>
  <c r="BL207" i="8" s="1"/>
  <c r="BM207" i="8" s="1"/>
  <c r="AZ208" i="8"/>
  <c r="AV565" i="9"/>
  <c r="AX565" i="9" s="1"/>
  <c r="AU566" i="9" s="1"/>
  <c r="AG640" i="6"/>
  <c r="AH640" i="6" s="1"/>
  <c r="AL640" i="6" s="1"/>
  <c r="AF641" i="6"/>
  <c r="LK189" i="8"/>
  <c r="MK188" i="8"/>
  <c r="MO187" i="8"/>
  <c r="MJ188" i="8" s="1"/>
  <c r="LX188" i="8"/>
  <c r="BE566" i="9"/>
  <c r="BB567" i="9" s="1"/>
  <c r="AX567" i="6"/>
  <c r="AU568" i="6" s="1"/>
  <c r="BE568" i="6"/>
  <c r="BB569" i="6" s="1"/>
  <c r="AU250" i="9"/>
  <c r="AG638" i="9"/>
  <c r="AH638" i="9" s="1"/>
  <c r="AL638" i="9" s="1"/>
  <c r="AF639" i="9"/>
  <c r="AY249" i="9"/>
  <c r="AT250" i="9" s="1"/>
  <c r="BE242" i="6"/>
  <c r="BF242" i="6" s="1"/>
  <c r="BA243" i="6" s="1"/>
  <c r="AN244" i="6"/>
  <c r="AV243" i="6"/>
  <c r="BB32" i="9"/>
  <c r="AM82" i="9"/>
  <c r="BF31" i="9"/>
  <c r="BA32" i="9" s="1"/>
  <c r="NQ186" i="8" l="1"/>
  <c r="NL187" i="8" s="1"/>
  <c r="B116" i="8"/>
  <c r="N115" i="8"/>
  <c r="NM187" i="8"/>
  <c r="NH187" i="8" s="1"/>
  <c r="BJ208" i="8"/>
  <c r="BN207" i="8"/>
  <c r="BI208" i="8" s="1"/>
  <c r="BY206" i="8"/>
  <c r="AU209" i="8"/>
  <c r="BD208" i="8"/>
  <c r="AF642" i="6"/>
  <c r="AG641" i="6"/>
  <c r="AH641" i="6" s="1"/>
  <c r="AL641" i="6" s="1"/>
  <c r="BF566" i="9"/>
  <c r="BA567" i="9" s="1"/>
  <c r="MF188" i="8"/>
  <c r="MS187" i="8"/>
  <c r="LZ188" i="8"/>
  <c r="BF568" i="6"/>
  <c r="BA569" i="6" s="1"/>
  <c r="BC569" i="6" s="1"/>
  <c r="AY565" i="9"/>
  <c r="AT566" i="9" s="1"/>
  <c r="AP566" i="9" s="1"/>
  <c r="AJ566" i="9" s="1"/>
  <c r="AI566" i="9" s="1"/>
  <c r="AP250" i="9"/>
  <c r="AJ250" i="9" s="1"/>
  <c r="AI250" i="9" s="1"/>
  <c r="AQ250" i="9"/>
  <c r="AW568" i="6"/>
  <c r="AQ566" i="9"/>
  <c r="AN567" i="9" s="1"/>
  <c r="AV566" i="9"/>
  <c r="AW566" i="9"/>
  <c r="AG639" i="9"/>
  <c r="AH639" i="9" s="1"/>
  <c r="AL639" i="9" s="1"/>
  <c r="AF640" i="9"/>
  <c r="BC249" i="9"/>
  <c r="BD569" i="6"/>
  <c r="AY567" i="6"/>
  <c r="AT568" i="6" s="1"/>
  <c r="AP568" i="6" s="1"/>
  <c r="AJ568" i="6" s="1"/>
  <c r="AI568" i="6" s="1"/>
  <c r="BC567" i="9"/>
  <c r="BD567" i="9"/>
  <c r="BB243" i="6"/>
  <c r="AW243" i="6" s="1"/>
  <c r="AX243" i="6" s="1"/>
  <c r="BJ242" i="6"/>
  <c r="BM242" i="6" s="1"/>
  <c r="BH243" i="6" s="1"/>
  <c r="BD243" i="6" s="1"/>
  <c r="AW32" i="9"/>
  <c r="AX32" i="9" s="1"/>
  <c r="BJ31" i="9"/>
  <c r="BM31" i="9" s="1"/>
  <c r="BH32" i="9" s="1"/>
  <c r="BD32" i="9" s="1"/>
  <c r="NU186" i="8" l="1"/>
  <c r="NW186" i="8" s="1"/>
  <c r="B117" i="8"/>
  <c r="N116" i="8"/>
  <c r="BE208" i="8"/>
  <c r="BF208" i="8" s="1"/>
  <c r="BC209" i="8" s="1"/>
  <c r="BR207" i="8"/>
  <c r="AR209" i="8"/>
  <c r="AQ209" i="8"/>
  <c r="AJ209" i="8" s="1"/>
  <c r="AF643" i="6"/>
  <c r="AG642" i="6"/>
  <c r="AH642" i="6" s="1"/>
  <c r="AL642" i="6" s="1"/>
  <c r="MU187" i="8"/>
  <c r="LW189" i="8"/>
  <c r="MA188" i="8"/>
  <c r="LV189" i="8" s="1"/>
  <c r="BE567" i="9"/>
  <c r="BB568" i="9" s="1"/>
  <c r="BE249" i="9"/>
  <c r="AX566" i="9"/>
  <c r="AU567" i="9" s="1"/>
  <c r="AV250" i="9"/>
  <c r="AN251" i="9"/>
  <c r="BE569" i="6"/>
  <c r="BB570" i="6" s="1"/>
  <c r="BF569" i="6"/>
  <c r="BA570" i="6" s="1"/>
  <c r="AG640" i="9"/>
  <c r="AH640" i="9" s="1"/>
  <c r="AL640" i="9" s="1"/>
  <c r="AF641" i="9"/>
  <c r="AV568" i="6"/>
  <c r="AQ568" i="6"/>
  <c r="AN569" i="6" s="1"/>
  <c r="AU244" i="6"/>
  <c r="AY243" i="6"/>
  <c r="AT244" i="6" s="1"/>
  <c r="AU33" i="9"/>
  <c r="AY32" i="9"/>
  <c r="AT33" i="9" s="1"/>
  <c r="NX186" i="8" l="1"/>
  <c r="NS187" i="8" s="1"/>
  <c r="B118" i="8"/>
  <c r="N117" i="8"/>
  <c r="AI209" i="8"/>
  <c r="AK209" i="8" s="1"/>
  <c r="AN209" i="8" s="1"/>
  <c r="AS210" i="8" s="1"/>
  <c r="NT187" i="8"/>
  <c r="NO187" i="8" s="1"/>
  <c r="AY566" i="9"/>
  <c r="AT567" i="9" s="1"/>
  <c r="AP567" i="9" s="1"/>
  <c r="AJ567" i="9" s="1"/>
  <c r="AI567" i="9" s="1"/>
  <c r="BG208" i="8"/>
  <c r="BB209" i="8" s="1"/>
  <c r="AX209" i="8" s="1"/>
  <c r="AW209" i="8"/>
  <c r="AO210" i="8"/>
  <c r="AF644" i="6"/>
  <c r="AG643" i="6"/>
  <c r="AH643" i="6" s="1"/>
  <c r="AL643" i="6" s="1"/>
  <c r="MR188" i="8"/>
  <c r="MV187" i="8"/>
  <c r="MQ188" i="8" s="1"/>
  <c r="LR189" i="8"/>
  <c r="ME188" i="8"/>
  <c r="BF567" i="9"/>
  <c r="BA568" i="9" s="1"/>
  <c r="BC568" i="9" s="1"/>
  <c r="AX568" i="6"/>
  <c r="AU569" i="6" s="1"/>
  <c r="AG641" i="9"/>
  <c r="AH641" i="9" s="1"/>
  <c r="AL641" i="9" s="1"/>
  <c r="AF642" i="9"/>
  <c r="BB250" i="9"/>
  <c r="BC570" i="6"/>
  <c r="BD570" i="6"/>
  <c r="AQ567" i="9"/>
  <c r="AN568" i="9" s="1"/>
  <c r="AW567" i="9"/>
  <c r="AV567" i="9"/>
  <c r="BF249" i="9"/>
  <c r="BA250" i="9" s="1"/>
  <c r="BD568" i="9"/>
  <c r="AP33" i="9"/>
  <c r="AJ33" i="9" s="1"/>
  <c r="AI33" i="9" s="1"/>
  <c r="AQ33" i="9"/>
  <c r="AP244" i="6"/>
  <c r="AJ244" i="6" s="1"/>
  <c r="AI244" i="6" s="1"/>
  <c r="AQ244" i="6"/>
  <c r="BC32" i="9"/>
  <c r="BC243" i="6"/>
  <c r="OB186" i="8" l="1"/>
  <c r="OD186" i="8" s="1"/>
  <c r="B119" i="8"/>
  <c r="N118" i="8"/>
  <c r="BK208" i="8"/>
  <c r="AY209" i="8"/>
  <c r="AV210" i="8" s="1"/>
  <c r="AF645" i="6"/>
  <c r="AG644" i="6"/>
  <c r="AH644" i="6" s="1"/>
  <c r="AL644" i="6" s="1"/>
  <c r="MM188" i="8"/>
  <c r="MZ187" i="8"/>
  <c r="MG188" i="8"/>
  <c r="AX567" i="9"/>
  <c r="AU568" i="9" s="1"/>
  <c r="AW250" i="9"/>
  <c r="AX250" i="9" s="1"/>
  <c r="AY568" i="6"/>
  <c r="AT569" i="6" s="1"/>
  <c r="AP569" i="6" s="1"/>
  <c r="AJ569" i="6" s="1"/>
  <c r="AI569" i="6" s="1"/>
  <c r="BE568" i="9"/>
  <c r="BB569" i="9" s="1"/>
  <c r="BE570" i="6"/>
  <c r="BB571" i="6" s="1"/>
  <c r="BJ249" i="9"/>
  <c r="BM249" i="9" s="1"/>
  <c r="BH250" i="9" s="1"/>
  <c r="BD250" i="9" s="1"/>
  <c r="AG642" i="9"/>
  <c r="AH642" i="9" s="1"/>
  <c r="AL642" i="9" s="1"/>
  <c r="AF643" i="9"/>
  <c r="AW569" i="6"/>
  <c r="BE243" i="6"/>
  <c r="BF243" i="6" s="1"/>
  <c r="BA244" i="6" s="1"/>
  <c r="BE32" i="9"/>
  <c r="AN245" i="6"/>
  <c r="AV244" i="6"/>
  <c r="AN34" i="9"/>
  <c r="AV33" i="9"/>
  <c r="B120" i="8" l="1"/>
  <c r="N119" i="8"/>
  <c r="OE186" i="8"/>
  <c r="NZ187" i="8" s="1"/>
  <c r="OA187" i="8"/>
  <c r="AZ209" i="8"/>
  <c r="AU210" i="8" s="1"/>
  <c r="AR210" i="8" s="1"/>
  <c r="AO211" i="8" s="1"/>
  <c r="AQ569" i="6"/>
  <c r="AN570" i="6" s="1"/>
  <c r="AG645" i="6"/>
  <c r="AH645" i="6" s="1"/>
  <c r="AL645" i="6" s="1"/>
  <c r="AF646" i="6"/>
  <c r="AY567" i="9"/>
  <c r="AT568" i="9" s="1"/>
  <c r="AP568" i="9" s="1"/>
  <c r="AJ568" i="9" s="1"/>
  <c r="AI568" i="9" s="1"/>
  <c r="MD189" i="8"/>
  <c r="MH188" i="8"/>
  <c r="MC189" i="8" s="1"/>
  <c r="AV569" i="6"/>
  <c r="AX569" i="6" s="1"/>
  <c r="AU570" i="6" s="1"/>
  <c r="BF570" i="6"/>
  <c r="BA571" i="6" s="1"/>
  <c r="BD569" i="9"/>
  <c r="AW568" i="9"/>
  <c r="AQ568" i="9"/>
  <c r="AN569" i="9" s="1"/>
  <c r="AV568" i="9"/>
  <c r="AG643" i="9"/>
  <c r="AH643" i="9" s="1"/>
  <c r="AL643" i="9" s="1"/>
  <c r="AF644" i="9"/>
  <c r="BD571" i="6"/>
  <c r="BC571" i="6"/>
  <c r="BF568" i="9"/>
  <c r="BA569" i="9" s="1"/>
  <c r="BC569" i="9" s="1"/>
  <c r="AU251" i="9"/>
  <c r="AY250" i="9"/>
  <c r="AT251" i="9" s="1"/>
  <c r="BB33" i="9"/>
  <c r="BB244" i="6"/>
  <c r="AW244" i="6" s="1"/>
  <c r="AX244" i="6" s="1"/>
  <c r="BJ243" i="6"/>
  <c r="BM243" i="6" s="1"/>
  <c r="BH244" i="6" s="1"/>
  <c r="BD244" i="6" s="1"/>
  <c r="BF32" i="9"/>
  <c r="BA33" i="9" s="1"/>
  <c r="B121" i="8" l="1"/>
  <c r="N120" i="8"/>
  <c r="OI186" i="8"/>
  <c r="OK186" i="8" s="1"/>
  <c r="NV187" i="8"/>
  <c r="AQ210" i="8"/>
  <c r="AJ210" i="8" s="1"/>
  <c r="BD209" i="8"/>
  <c r="AW210" i="8"/>
  <c r="AG646" i="6"/>
  <c r="AH646" i="6" s="1"/>
  <c r="AL646" i="6" s="1"/>
  <c r="AF647" i="6"/>
  <c r="LY189" i="8"/>
  <c r="ML188" i="8"/>
  <c r="BE569" i="9"/>
  <c r="BB570" i="9" s="1"/>
  <c r="BC250" i="9"/>
  <c r="AY569" i="6"/>
  <c r="AT570" i="6" s="1"/>
  <c r="AP570" i="6" s="1"/>
  <c r="AJ570" i="6" s="1"/>
  <c r="AI570" i="6" s="1"/>
  <c r="AQ251" i="9"/>
  <c r="AP251" i="9"/>
  <c r="AJ251" i="9" s="1"/>
  <c r="AI251" i="9" s="1"/>
  <c r="BE571" i="6"/>
  <c r="BB572" i="6" s="1"/>
  <c r="AG644" i="9"/>
  <c r="AH644" i="9" s="1"/>
  <c r="AL644" i="9" s="1"/>
  <c r="AF645" i="9"/>
  <c r="AX568" i="9"/>
  <c r="AU569" i="9" s="1"/>
  <c r="AW570" i="6"/>
  <c r="AU245" i="6"/>
  <c r="AY244" i="6"/>
  <c r="AT245" i="6" s="1"/>
  <c r="BJ32" i="9"/>
  <c r="BM32" i="9" s="1"/>
  <c r="BH33" i="9" s="1"/>
  <c r="BD33" i="9" s="1"/>
  <c r="AW33" i="9"/>
  <c r="AX33" i="9" s="1"/>
  <c r="B122" i="8" l="1"/>
  <c r="N121" i="8"/>
  <c r="AI210" i="8"/>
  <c r="AK210" i="8" s="1"/>
  <c r="AN210" i="8" s="1"/>
  <c r="AS211" i="8" s="1"/>
  <c r="OL186" i="8"/>
  <c r="OG187" i="8" s="1"/>
  <c r="OH187" i="8"/>
  <c r="AF648" i="6"/>
  <c r="AG647" i="6"/>
  <c r="AH647" i="6" s="1"/>
  <c r="AL647" i="6" s="1"/>
  <c r="AV570" i="6"/>
  <c r="AQ570" i="6"/>
  <c r="AN571" i="6" s="1"/>
  <c r="BF569" i="9"/>
  <c r="BA570" i="9" s="1"/>
  <c r="MN188" i="8"/>
  <c r="AX570" i="6"/>
  <c r="AU571" i="6" s="1"/>
  <c r="AY568" i="9"/>
  <c r="AT569" i="9" s="1"/>
  <c r="AP569" i="9" s="1"/>
  <c r="AJ569" i="9" s="1"/>
  <c r="AI569" i="9" s="1"/>
  <c r="BF571" i="6"/>
  <c r="BA572" i="6" s="1"/>
  <c r="BC572" i="6" s="1"/>
  <c r="AV251" i="9"/>
  <c r="AN252" i="9"/>
  <c r="BD570" i="9"/>
  <c r="BC570" i="9"/>
  <c r="AQ569" i="9"/>
  <c r="AN570" i="9" s="1"/>
  <c r="AW569" i="9"/>
  <c r="AG645" i="9"/>
  <c r="AH645" i="9" s="1"/>
  <c r="AL645" i="9" s="1"/>
  <c r="AF646" i="9"/>
  <c r="BD572" i="6"/>
  <c r="BE250" i="9"/>
  <c r="BF250" i="9" s="1"/>
  <c r="BA251" i="9" s="1"/>
  <c r="AU34" i="9"/>
  <c r="AY33" i="9"/>
  <c r="AT34" i="9" s="1"/>
  <c r="AP245" i="6"/>
  <c r="AJ245" i="6" s="1"/>
  <c r="AI245" i="6" s="1"/>
  <c r="AQ245" i="6"/>
  <c r="BC244" i="6"/>
  <c r="B123" i="8" l="1"/>
  <c r="N122" i="8"/>
  <c r="OP186" i="8"/>
  <c r="OR186" i="8" s="1"/>
  <c r="OC187" i="8"/>
  <c r="AV569" i="9"/>
  <c r="AG648" i="6"/>
  <c r="AH648" i="6" s="1"/>
  <c r="AL648" i="6" s="1"/>
  <c r="AF649" i="6"/>
  <c r="MK189" i="8"/>
  <c r="MO188" i="8"/>
  <c r="MJ189" i="8" s="1"/>
  <c r="BE572" i="6"/>
  <c r="BB573" i="6" s="1"/>
  <c r="BD573" i="6" s="1"/>
  <c r="AG646" i="9"/>
  <c r="AH646" i="9" s="1"/>
  <c r="AL646" i="9" s="1"/>
  <c r="AF647" i="9"/>
  <c r="BE570" i="9"/>
  <c r="BB571" i="9" s="1"/>
  <c r="AW571" i="6"/>
  <c r="BB251" i="9"/>
  <c r="AW251" i="9" s="1"/>
  <c r="AX251" i="9" s="1"/>
  <c r="AY251" i="9" s="1"/>
  <c r="AT252" i="9" s="1"/>
  <c r="BJ250" i="9"/>
  <c r="BM250" i="9" s="1"/>
  <c r="BH251" i="9" s="1"/>
  <c r="BD251" i="9" s="1"/>
  <c r="AX569" i="9"/>
  <c r="AU570" i="9" s="1"/>
  <c r="AY570" i="6"/>
  <c r="AT571" i="6" s="1"/>
  <c r="AP571" i="6" s="1"/>
  <c r="AJ571" i="6" s="1"/>
  <c r="AI571" i="6" s="1"/>
  <c r="BE244" i="6"/>
  <c r="AV245" i="6"/>
  <c r="AN246" i="6"/>
  <c r="AP34" i="9"/>
  <c r="AJ34" i="9" s="1"/>
  <c r="AI34" i="9" s="1"/>
  <c r="AQ34" i="9"/>
  <c r="BC33" i="9"/>
  <c r="B124" i="8" l="1"/>
  <c r="N123" i="8"/>
  <c r="OS186" i="8"/>
  <c r="ON187" i="8" s="1"/>
  <c r="OO187" i="8"/>
  <c r="BF570" i="9"/>
  <c r="BA571" i="9" s="1"/>
  <c r="AG649" i="6"/>
  <c r="AH649" i="6" s="1"/>
  <c r="AL649" i="6" s="1"/>
  <c r="AF650" i="6"/>
  <c r="MF189" i="8"/>
  <c r="MS188" i="8"/>
  <c r="AY569" i="9"/>
  <c r="AT570" i="9" s="1"/>
  <c r="AP570" i="9" s="1"/>
  <c r="AJ570" i="9" s="1"/>
  <c r="AI570" i="9" s="1"/>
  <c r="AV571" i="6"/>
  <c r="AQ571" i="6"/>
  <c r="AN572" i="6" s="1"/>
  <c r="BD571" i="9"/>
  <c r="BC571" i="9"/>
  <c r="AG647" i="9"/>
  <c r="AH647" i="9" s="1"/>
  <c r="AL647" i="9" s="1"/>
  <c r="AF648" i="9"/>
  <c r="BF572" i="6"/>
  <c r="BA573" i="6" s="1"/>
  <c r="BC573" i="6" s="1"/>
  <c r="AV570" i="9"/>
  <c r="AW570" i="9"/>
  <c r="AU252" i="9"/>
  <c r="BC251" i="9"/>
  <c r="BE33" i="9"/>
  <c r="BF33" i="9" s="1"/>
  <c r="BA34" i="9" s="1"/>
  <c r="AV34" i="9"/>
  <c r="AN35" i="9"/>
  <c r="BB245" i="6"/>
  <c r="BF244" i="6"/>
  <c r="BA245" i="6" s="1"/>
  <c r="B125" i="8" l="1"/>
  <c r="N124" i="8"/>
  <c r="OW186" i="8"/>
  <c r="OY186" i="8" s="1"/>
  <c r="OJ187" i="8"/>
  <c r="AF651" i="6"/>
  <c r="AG650" i="6"/>
  <c r="AH650" i="6" s="1"/>
  <c r="AL650" i="6" s="1"/>
  <c r="AQ570" i="9"/>
  <c r="AN571" i="9" s="1"/>
  <c r="BE251" i="9"/>
  <c r="BF251" i="9" s="1"/>
  <c r="BA252" i="9" s="1"/>
  <c r="AX570" i="9"/>
  <c r="AU571" i="9" s="1"/>
  <c r="BE573" i="6"/>
  <c r="BB574" i="6" s="1"/>
  <c r="AX571" i="6"/>
  <c r="AU572" i="6" s="1"/>
  <c r="AP252" i="9"/>
  <c r="AJ252" i="9" s="1"/>
  <c r="AI252" i="9" s="1"/>
  <c r="AQ252" i="9"/>
  <c r="AG648" i="9"/>
  <c r="AH648" i="9" s="1"/>
  <c r="AL648" i="9" s="1"/>
  <c r="AF649" i="9"/>
  <c r="BE571" i="9"/>
  <c r="BB572" i="9" s="1"/>
  <c r="BB34" i="9"/>
  <c r="AW34" i="9" s="1"/>
  <c r="AX34" i="9" s="1"/>
  <c r="BJ33" i="9"/>
  <c r="BM33" i="9" s="1"/>
  <c r="BH34" i="9" s="1"/>
  <c r="BD34" i="9" s="1"/>
  <c r="BJ244" i="6"/>
  <c r="BM244" i="6" s="1"/>
  <c r="BH245" i="6" s="1"/>
  <c r="BD245" i="6" s="1"/>
  <c r="AW245" i="6"/>
  <c r="AX245" i="6" s="1"/>
  <c r="B126" i="8" l="1"/>
  <c r="N125" i="8"/>
  <c r="OZ186" i="8"/>
  <c r="OU187" i="8" s="1"/>
  <c r="OV187" i="8"/>
  <c r="AG651" i="6"/>
  <c r="AH651" i="6" s="1"/>
  <c r="AL651" i="6" s="1"/>
  <c r="AF652" i="6"/>
  <c r="BF571" i="9"/>
  <c r="BA572" i="9" s="1"/>
  <c r="BC572" i="9" s="1"/>
  <c r="AY571" i="6"/>
  <c r="AT572" i="6" s="1"/>
  <c r="AP572" i="6" s="1"/>
  <c r="AJ572" i="6" s="1"/>
  <c r="AI572" i="6" s="1"/>
  <c r="BF573" i="6"/>
  <c r="BA574" i="6" s="1"/>
  <c r="BC574" i="6" s="1"/>
  <c r="AY570" i="9"/>
  <c r="AT571" i="9" s="1"/>
  <c r="AP571" i="9" s="1"/>
  <c r="AJ571" i="9" s="1"/>
  <c r="AI571" i="9" s="1"/>
  <c r="BD572" i="9"/>
  <c r="AN253" i="9"/>
  <c r="AV252" i="9"/>
  <c r="AW572" i="6"/>
  <c r="BD574" i="6"/>
  <c r="AW571" i="9"/>
  <c r="AG649" i="9"/>
  <c r="AH649" i="9" s="1"/>
  <c r="AL649" i="9" s="1"/>
  <c r="AF650" i="9"/>
  <c r="BB252" i="9"/>
  <c r="AW252" i="9" s="1"/>
  <c r="BJ251" i="9"/>
  <c r="BM251" i="9" s="1"/>
  <c r="BH252" i="9" s="1"/>
  <c r="BD252" i="9" s="1"/>
  <c r="AU35" i="9"/>
  <c r="AY34" i="9"/>
  <c r="AT35" i="9" s="1"/>
  <c r="AU246" i="6"/>
  <c r="AY245" i="6"/>
  <c r="AT246" i="6" s="1"/>
  <c r="B127" i="8" l="1"/>
  <c r="N126" i="8"/>
  <c r="PD186" i="8"/>
  <c r="PF186" i="8" s="1"/>
  <c r="OQ187" i="8"/>
  <c r="AV571" i="9"/>
  <c r="AQ571" i="9"/>
  <c r="AN572" i="9" s="1"/>
  <c r="AG652" i="6"/>
  <c r="AH652" i="6" s="1"/>
  <c r="AL652" i="6" s="1"/>
  <c r="AF653" i="6"/>
  <c r="AX252" i="9"/>
  <c r="AV572" i="6"/>
  <c r="AX572" i="6" s="1"/>
  <c r="AU573" i="6" s="1"/>
  <c r="AQ572" i="6"/>
  <c r="AN573" i="6" s="1"/>
  <c r="AG650" i="9"/>
  <c r="AH650" i="9" s="1"/>
  <c r="AL650" i="9" s="1"/>
  <c r="AF651" i="9"/>
  <c r="AX571" i="9"/>
  <c r="AU572" i="9" s="1"/>
  <c r="BE574" i="6"/>
  <c r="BB575" i="6" s="1"/>
  <c r="AY252" i="9"/>
  <c r="AT253" i="9" s="1"/>
  <c r="BE572" i="9"/>
  <c r="BB573" i="9" s="1"/>
  <c r="AU253" i="9"/>
  <c r="AP246" i="6"/>
  <c r="AJ246" i="6" s="1"/>
  <c r="AI246" i="6" s="1"/>
  <c r="AQ246" i="6"/>
  <c r="AQ35" i="9"/>
  <c r="AP35" i="9"/>
  <c r="AJ35" i="9" s="1"/>
  <c r="AI35" i="9" s="1"/>
  <c r="BC245" i="6"/>
  <c r="BC34" i="9"/>
  <c r="B128" i="8" l="1"/>
  <c r="N127" i="8"/>
  <c r="PG186" i="8"/>
  <c r="PB187" i="8" s="1"/>
  <c r="PC187" i="8"/>
  <c r="AF654" i="6"/>
  <c r="AG653" i="6"/>
  <c r="AH653" i="6" s="1"/>
  <c r="AL653" i="6" s="1"/>
  <c r="BC252" i="9"/>
  <c r="BE252" i="9" s="1"/>
  <c r="AY571" i="9"/>
  <c r="AT572" i="9" s="1"/>
  <c r="AP572" i="9" s="1"/>
  <c r="AJ572" i="9" s="1"/>
  <c r="AI572" i="9" s="1"/>
  <c r="AW573" i="6"/>
  <c r="AQ253" i="9"/>
  <c r="AP253" i="9"/>
  <c r="AJ253" i="9" s="1"/>
  <c r="AI253" i="9" s="1"/>
  <c r="BD573" i="9"/>
  <c r="BD575" i="6"/>
  <c r="AG651" i="9"/>
  <c r="AH651" i="9" s="1"/>
  <c r="AL651" i="9" s="1"/>
  <c r="AF652" i="9"/>
  <c r="AY572" i="6"/>
  <c r="AT573" i="6" s="1"/>
  <c r="AP573" i="6" s="1"/>
  <c r="AJ573" i="6" s="1"/>
  <c r="AI573" i="6" s="1"/>
  <c r="BF572" i="9"/>
  <c r="BA573" i="9" s="1"/>
  <c r="BC573" i="9" s="1"/>
  <c r="BF574" i="6"/>
  <c r="BA575" i="6" s="1"/>
  <c r="BC575" i="6" s="1"/>
  <c r="AW572" i="9"/>
  <c r="AV572" i="9"/>
  <c r="AQ572" i="9"/>
  <c r="AN573" i="9" s="1"/>
  <c r="BE34" i="9"/>
  <c r="BF34" i="9" s="1"/>
  <c r="BA35" i="9" s="1"/>
  <c r="BE245" i="6"/>
  <c r="BF245" i="6" s="1"/>
  <c r="BA246" i="6" s="1"/>
  <c r="AN36" i="9"/>
  <c r="AV35" i="9"/>
  <c r="AV246" i="6"/>
  <c r="AN247" i="6"/>
  <c r="B129" i="8" l="1"/>
  <c r="N128" i="8"/>
  <c r="PK186" i="8"/>
  <c r="PM186" i="8" s="1"/>
  <c r="OX187" i="8"/>
  <c r="AG654" i="6"/>
  <c r="AH654" i="6" s="1"/>
  <c r="AL654" i="6" s="1"/>
  <c r="AF655" i="6"/>
  <c r="BE575" i="6"/>
  <c r="BB576" i="6" s="1"/>
  <c r="BE573" i="9"/>
  <c r="BB574" i="9" s="1"/>
  <c r="BB253" i="9"/>
  <c r="AV253" i="9"/>
  <c r="AN254" i="9"/>
  <c r="AV573" i="6"/>
  <c r="AX572" i="9"/>
  <c r="AU573" i="9" s="1"/>
  <c r="BF252" i="9"/>
  <c r="BA253" i="9" s="1"/>
  <c r="AG652" i="9"/>
  <c r="AH652" i="9" s="1"/>
  <c r="AL652" i="9" s="1"/>
  <c r="AF653" i="9"/>
  <c r="AQ573" i="6"/>
  <c r="AN574" i="6" s="1"/>
  <c r="BB246" i="6"/>
  <c r="AW246" i="6" s="1"/>
  <c r="AX246" i="6" s="1"/>
  <c r="BJ245" i="6"/>
  <c r="BM245" i="6" s="1"/>
  <c r="BH246" i="6" s="1"/>
  <c r="BD246" i="6" s="1"/>
  <c r="BB35" i="9"/>
  <c r="AW35" i="9" s="1"/>
  <c r="AX35" i="9" s="1"/>
  <c r="BJ34" i="9"/>
  <c r="BM34" i="9" s="1"/>
  <c r="BH35" i="9" s="1"/>
  <c r="BD35" i="9" s="1"/>
  <c r="B130" i="8" l="1"/>
  <c r="N129" i="8"/>
  <c r="PN186" i="8"/>
  <c r="PI187" i="8" s="1"/>
  <c r="PJ187" i="8"/>
  <c r="AG655" i="6"/>
  <c r="AH655" i="6" s="1"/>
  <c r="AL655" i="6" s="1"/>
  <c r="AF656" i="6"/>
  <c r="AY572" i="9"/>
  <c r="AT573" i="9" s="1"/>
  <c r="AP573" i="9" s="1"/>
  <c r="AJ573" i="9" s="1"/>
  <c r="AI573" i="9" s="1"/>
  <c r="BF575" i="6"/>
  <c r="BA576" i="6" s="1"/>
  <c r="BC576" i="6" s="1"/>
  <c r="AG653" i="9"/>
  <c r="AH653" i="9" s="1"/>
  <c r="AL653" i="9" s="1"/>
  <c r="AF654" i="9"/>
  <c r="AX573" i="6"/>
  <c r="AU574" i="6" s="1"/>
  <c r="BJ252" i="9"/>
  <c r="BM252" i="9" s="1"/>
  <c r="BH253" i="9" s="1"/>
  <c r="BD253" i="9" s="1"/>
  <c r="BD574" i="9"/>
  <c r="AW573" i="9"/>
  <c r="AW253" i="9"/>
  <c r="AX253" i="9" s="1"/>
  <c r="BF573" i="9"/>
  <c r="BA574" i="9" s="1"/>
  <c r="BC574" i="9" s="1"/>
  <c r="BD576" i="6"/>
  <c r="AU36" i="9"/>
  <c r="AY35" i="9"/>
  <c r="AT36" i="9" s="1"/>
  <c r="AU247" i="6"/>
  <c r="AY246" i="6"/>
  <c r="AT247" i="6" s="1"/>
  <c r="B131" i="8" l="1"/>
  <c r="N130" i="8"/>
  <c r="PR186" i="8"/>
  <c r="PT186" i="8" s="1"/>
  <c r="PE187" i="8"/>
  <c r="AV573" i="9"/>
  <c r="AF657" i="6"/>
  <c r="AG656" i="6"/>
  <c r="AH656" i="6" s="1"/>
  <c r="AL656" i="6" s="1"/>
  <c r="AQ573" i="9"/>
  <c r="AN574" i="9" s="1"/>
  <c r="BE574" i="9"/>
  <c r="BB575" i="9" s="1"/>
  <c r="AU254" i="9"/>
  <c r="AX573" i="9"/>
  <c r="AU574" i="9" s="1"/>
  <c r="AY573" i="6"/>
  <c r="AT574" i="6" s="1"/>
  <c r="AP574" i="6" s="1"/>
  <c r="AJ574" i="6" s="1"/>
  <c r="AI574" i="6" s="1"/>
  <c r="AG654" i="9"/>
  <c r="AH654" i="9" s="1"/>
  <c r="AL654" i="9" s="1"/>
  <c r="AF655" i="9"/>
  <c r="BE576" i="6"/>
  <c r="BB577" i="6" s="1"/>
  <c r="AY253" i="9"/>
  <c r="AT254" i="9" s="1"/>
  <c r="AQ574" i="6"/>
  <c r="AN575" i="6" s="1"/>
  <c r="AW574" i="6"/>
  <c r="AP247" i="6"/>
  <c r="AJ247" i="6" s="1"/>
  <c r="AI247" i="6" s="1"/>
  <c r="AQ247" i="6"/>
  <c r="AQ36" i="9"/>
  <c r="AP36" i="9"/>
  <c r="AJ36" i="9" s="1"/>
  <c r="AI36" i="9" s="1"/>
  <c r="BC246" i="6"/>
  <c r="BC35" i="9"/>
  <c r="PU186" i="8" l="1"/>
  <c r="PP187" i="8" s="1"/>
  <c r="B132" i="8"/>
  <c r="N131" i="8"/>
  <c r="PQ187" i="8"/>
  <c r="PL187" i="8" s="1"/>
  <c r="BF576" i="6"/>
  <c r="BA577" i="6" s="1"/>
  <c r="AF658" i="6"/>
  <c r="AG657" i="6"/>
  <c r="AH657" i="6" s="1"/>
  <c r="AL657" i="6" s="1"/>
  <c r="AV574" i="6"/>
  <c r="AX574" i="6" s="1"/>
  <c r="AU575" i="6" s="1"/>
  <c r="BC577" i="6"/>
  <c r="BD577" i="6"/>
  <c r="AY573" i="9"/>
  <c r="AT574" i="9" s="1"/>
  <c r="AP574" i="9" s="1"/>
  <c r="AJ574" i="9" s="1"/>
  <c r="AI574" i="9" s="1"/>
  <c r="BC253" i="9"/>
  <c r="BF574" i="9"/>
  <c r="BA575" i="9" s="1"/>
  <c r="BC575" i="9" s="1"/>
  <c r="AG655" i="9"/>
  <c r="AH655" i="9" s="1"/>
  <c r="AL655" i="9" s="1"/>
  <c r="AF656" i="9"/>
  <c r="AW574" i="9"/>
  <c r="AP254" i="9"/>
  <c r="AJ254" i="9" s="1"/>
  <c r="AI254" i="9" s="1"/>
  <c r="AQ254" i="9"/>
  <c r="AV254" i="9" s="1"/>
  <c r="BD575" i="9"/>
  <c r="BE35" i="9"/>
  <c r="BF35" i="9" s="1"/>
  <c r="BA36" i="9" s="1"/>
  <c r="BE246" i="6"/>
  <c r="BF246" i="6" s="1"/>
  <c r="BA247" i="6" s="1"/>
  <c r="AV36" i="9"/>
  <c r="AN37" i="9"/>
  <c r="AN248" i="6"/>
  <c r="AV247" i="6"/>
  <c r="PY186" i="8" l="1"/>
  <c r="QA186" i="8" s="1"/>
  <c r="B133" i="8"/>
  <c r="N132" i="8"/>
  <c r="AF659" i="6"/>
  <c r="AG658" i="6"/>
  <c r="AH658" i="6" s="1"/>
  <c r="AL658" i="6" s="1"/>
  <c r="AQ574" i="9"/>
  <c r="AN575" i="9" s="1"/>
  <c r="AV574" i="9"/>
  <c r="AY574" i="6"/>
  <c r="AT575" i="6" s="1"/>
  <c r="AP575" i="6" s="1"/>
  <c r="AJ575" i="6" s="1"/>
  <c r="AI575" i="6" s="1"/>
  <c r="AW575" i="6"/>
  <c r="BE253" i="9"/>
  <c r="BF253" i="9" s="1"/>
  <c r="BA254" i="9" s="1"/>
  <c r="BE575" i="9"/>
  <c r="BB576" i="9" s="1"/>
  <c r="AX574" i="9"/>
  <c r="AU575" i="9" s="1"/>
  <c r="AG656" i="9"/>
  <c r="AH656" i="9" s="1"/>
  <c r="AL656" i="9" s="1"/>
  <c r="AF657" i="9"/>
  <c r="BE577" i="6"/>
  <c r="BB578" i="6" s="1"/>
  <c r="BJ246" i="6"/>
  <c r="BM246" i="6" s="1"/>
  <c r="BH247" i="6" s="1"/>
  <c r="BD247" i="6" s="1"/>
  <c r="BB247" i="6"/>
  <c r="AW247" i="6" s="1"/>
  <c r="AX247" i="6" s="1"/>
  <c r="BJ35" i="9"/>
  <c r="BM35" i="9" s="1"/>
  <c r="BH36" i="9" s="1"/>
  <c r="BD36" i="9" s="1"/>
  <c r="BB36" i="9"/>
  <c r="AW36" i="9" s="1"/>
  <c r="AX36" i="9" s="1"/>
  <c r="B134" i="8" l="1"/>
  <c r="N133" i="8"/>
  <c r="QB186" i="8"/>
  <c r="PW187" i="8" s="1"/>
  <c r="AQ575" i="6"/>
  <c r="AN576" i="6" s="1"/>
  <c r="PX187" i="8"/>
  <c r="AV575" i="6"/>
  <c r="AF660" i="6"/>
  <c r="AG659" i="6"/>
  <c r="AH659" i="6" s="1"/>
  <c r="AL659" i="6" s="1"/>
  <c r="BF575" i="9"/>
  <c r="BA576" i="9" s="1"/>
  <c r="BC576" i="9" s="1"/>
  <c r="BF577" i="6"/>
  <c r="BA578" i="6" s="1"/>
  <c r="AY574" i="9"/>
  <c r="AT575" i="9" s="1"/>
  <c r="AP575" i="9" s="1"/>
  <c r="AJ575" i="9" s="1"/>
  <c r="AI575" i="9" s="1"/>
  <c r="BD576" i="9"/>
  <c r="BD578" i="6"/>
  <c r="BC578" i="6"/>
  <c r="AG657" i="9"/>
  <c r="AH657" i="9" s="1"/>
  <c r="AL657" i="9" s="1"/>
  <c r="AF658" i="9"/>
  <c r="AW575" i="9"/>
  <c r="BB254" i="9"/>
  <c r="AW254" i="9" s="1"/>
  <c r="AX254" i="9" s="1"/>
  <c r="AY254" i="9" s="1"/>
  <c r="BC254" i="9" s="1"/>
  <c r="BJ253" i="9"/>
  <c r="BM253" i="9" s="1"/>
  <c r="BH254" i="9" s="1"/>
  <c r="BD254" i="9" s="1"/>
  <c r="AX575" i="6"/>
  <c r="AU576" i="6" s="1"/>
  <c r="AU37" i="9"/>
  <c r="AY36" i="9"/>
  <c r="AT37" i="9" s="1"/>
  <c r="AU248" i="6"/>
  <c r="AY247" i="6"/>
  <c r="AT248" i="6" s="1"/>
  <c r="B135" i="8" l="1"/>
  <c r="N134" i="8"/>
  <c r="QF186" i="8"/>
  <c r="QH186" i="8" s="1"/>
  <c r="PS187" i="8"/>
  <c r="AG660" i="6"/>
  <c r="AH660" i="6" s="1"/>
  <c r="AL660" i="6" s="1"/>
  <c r="AF661" i="6"/>
  <c r="AQ575" i="9"/>
  <c r="AN576" i="9" s="1"/>
  <c r="AV575" i="9"/>
  <c r="AX575" i="9" s="1"/>
  <c r="AU576" i="9" s="1"/>
  <c r="AW576" i="6"/>
  <c r="AY575" i="6"/>
  <c r="AT576" i="6" s="1"/>
  <c r="AP576" i="6" s="1"/>
  <c r="AJ576" i="6" s="1"/>
  <c r="AI576" i="6" s="1"/>
  <c r="BE254" i="9"/>
  <c r="BF254" i="9" s="1"/>
  <c r="AG658" i="9"/>
  <c r="AH658" i="9" s="1"/>
  <c r="AL658" i="9" s="1"/>
  <c r="AF659" i="9"/>
  <c r="BE578" i="6"/>
  <c r="BB579" i="6" s="1"/>
  <c r="BE576" i="9"/>
  <c r="BB577" i="9" s="1"/>
  <c r="AP248" i="6"/>
  <c r="AJ248" i="6" s="1"/>
  <c r="AI248" i="6" s="1"/>
  <c r="AQ248" i="6"/>
  <c r="AP37" i="9"/>
  <c r="AJ37" i="9" s="1"/>
  <c r="AI37" i="9" s="1"/>
  <c r="AQ37" i="9"/>
  <c r="BC247" i="6"/>
  <c r="BC36" i="9"/>
  <c r="B136" i="8" l="1"/>
  <c r="N135" i="8"/>
  <c r="QI186" i="8"/>
  <c r="QD187" i="8" s="1"/>
  <c r="QE187" i="8"/>
  <c r="AF662" i="6"/>
  <c r="AG661" i="6"/>
  <c r="AH661" i="6" s="1"/>
  <c r="AL661" i="6" s="1"/>
  <c r="BF576" i="9"/>
  <c r="BA577" i="9" s="1"/>
  <c r="BC577" i="9" s="1"/>
  <c r="BF578" i="6"/>
  <c r="BA579" i="6" s="1"/>
  <c r="AY575" i="9"/>
  <c r="AT576" i="9" s="1"/>
  <c r="AP576" i="9" s="1"/>
  <c r="AJ576" i="9" s="1"/>
  <c r="AI576" i="9" s="1"/>
  <c r="BJ254" i="9"/>
  <c r="BM254" i="9" s="1"/>
  <c r="AQ576" i="6"/>
  <c r="AN577" i="6" s="1"/>
  <c r="BD577" i="9"/>
  <c r="BC579" i="6"/>
  <c r="BD579" i="6"/>
  <c r="AG659" i="9"/>
  <c r="AH659" i="9" s="1"/>
  <c r="AL659" i="9" s="1"/>
  <c r="AF660" i="9"/>
  <c r="AW576" i="9"/>
  <c r="AV576" i="6"/>
  <c r="BE36" i="9"/>
  <c r="BF36" i="9" s="1"/>
  <c r="BA37" i="9" s="1"/>
  <c r="BE247" i="6"/>
  <c r="BF247" i="6" s="1"/>
  <c r="BA248" i="6" s="1"/>
  <c r="AN38" i="9"/>
  <c r="AV37" i="9"/>
  <c r="AN249" i="6"/>
  <c r="AV248" i="6"/>
  <c r="B137" i="8" l="1"/>
  <c r="N136" i="8"/>
  <c r="QM186" i="8"/>
  <c r="QO186" i="8" s="1"/>
  <c r="PZ187" i="8"/>
  <c r="AV576" i="9"/>
  <c r="AG662" i="6"/>
  <c r="AH662" i="6" s="1"/>
  <c r="AL662" i="6" s="1"/>
  <c r="AF663" i="6"/>
  <c r="AQ576" i="9"/>
  <c r="AN577" i="9" s="1"/>
  <c r="GP189" i="8"/>
  <c r="BE579" i="6"/>
  <c r="BB580" i="6" s="1"/>
  <c r="BE577" i="9"/>
  <c r="BB578" i="9" s="1"/>
  <c r="AX576" i="6"/>
  <c r="AU577" i="6" s="1"/>
  <c r="AX576" i="9"/>
  <c r="AU577" i="9" s="1"/>
  <c r="AG660" i="9"/>
  <c r="AH660" i="9" s="1"/>
  <c r="AL660" i="9" s="1"/>
  <c r="AF661" i="9"/>
  <c r="BB248" i="6"/>
  <c r="AW248" i="6" s="1"/>
  <c r="AX248" i="6" s="1"/>
  <c r="BJ247" i="6"/>
  <c r="BM247" i="6" s="1"/>
  <c r="BH248" i="6" s="1"/>
  <c r="BD248" i="6" s="1"/>
  <c r="BJ36" i="9"/>
  <c r="BM36" i="9" s="1"/>
  <c r="BH37" i="9" s="1"/>
  <c r="BD37" i="9" s="1"/>
  <c r="BB37" i="9"/>
  <c r="AW37" i="9" s="1"/>
  <c r="AX37" i="9" s="1"/>
  <c r="B138" i="8" l="1"/>
  <c r="N137" i="8"/>
  <c r="QP186" i="8"/>
  <c r="QK187" i="8" s="1"/>
  <c r="QL187" i="8"/>
  <c r="AF664" i="6"/>
  <c r="AG663" i="6"/>
  <c r="AH663" i="6" s="1"/>
  <c r="AL663" i="6" s="1"/>
  <c r="AY576" i="6"/>
  <c r="AT577" i="6" s="1"/>
  <c r="AP577" i="6" s="1"/>
  <c r="AJ577" i="6" s="1"/>
  <c r="AI577" i="6" s="1"/>
  <c r="GM190" i="8"/>
  <c r="GQ189" i="8"/>
  <c r="GL190" i="8" s="1"/>
  <c r="BF579" i="6"/>
  <c r="BA580" i="6" s="1"/>
  <c r="BC580" i="6" s="1"/>
  <c r="AG661" i="9"/>
  <c r="AH661" i="9" s="1"/>
  <c r="AL661" i="9" s="1"/>
  <c r="AF662" i="9"/>
  <c r="AY576" i="9"/>
  <c r="AT577" i="9" s="1"/>
  <c r="AP577" i="9" s="1"/>
  <c r="AJ577" i="9" s="1"/>
  <c r="AI577" i="9" s="1"/>
  <c r="AW577" i="6"/>
  <c r="AV577" i="6"/>
  <c r="BF577" i="9"/>
  <c r="BA578" i="9" s="1"/>
  <c r="BC578" i="9" s="1"/>
  <c r="BD580" i="6"/>
  <c r="AW577" i="9"/>
  <c r="BD578" i="9"/>
  <c r="AU38" i="9"/>
  <c r="AY37" i="9"/>
  <c r="AT38" i="9" s="1"/>
  <c r="AU249" i="6"/>
  <c r="AY248" i="6"/>
  <c r="AT249" i="6" s="1"/>
  <c r="B139" i="8" l="1"/>
  <c r="N138" i="8"/>
  <c r="QT186" i="8"/>
  <c r="QG187" i="8"/>
  <c r="QV186" i="8"/>
  <c r="AQ577" i="6"/>
  <c r="AN578" i="6" s="1"/>
  <c r="AG664" i="6"/>
  <c r="AH664" i="6" s="1"/>
  <c r="AL664" i="6" s="1"/>
  <c r="AF665" i="6"/>
  <c r="AV577" i="9"/>
  <c r="AX577" i="9" s="1"/>
  <c r="AU578" i="9" s="1"/>
  <c r="GU189" i="8"/>
  <c r="GW189" i="8" s="1"/>
  <c r="GH190" i="8"/>
  <c r="GI190" i="8" s="1"/>
  <c r="GJ190" i="8" s="1"/>
  <c r="GE191" i="8" s="1"/>
  <c r="BE578" i="9"/>
  <c r="BB579" i="9" s="1"/>
  <c r="BE580" i="6"/>
  <c r="BB581" i="6" s="1"/>
  <c r="BD581" i="6" s="1"/>
  <c r="AX577" i="6"/>
  <c r="AU578" i="6" s="1"/>
  <c r="AQ577" i="9"/>
  <c r="AN578" i="9" s="1"/>
  <c r="AG662" i="9"/>
  <c r="AH662" i="9" s="1"/>
  <c r="AL662" i="9" s="1"/>
  <c r="AF663" i="9"/>
  <c r="AQ249" i="6"/>
  <c r="AP249" i="6"/>
  <c r="AJ249" i="6" s="1"/>
  <c r="AI249" i="6" s="1"/>
  <c r="AP38" i="9"/>
  <c r="AJ38" i="9" s="1"/>
  <c r="AI38" i="9" s="1"/>
  <c r="AQ38" i="9"/>
  <c r="BC248" i="6"/>
  <c r="BC37" i="9"/>
  <c r="B140" i="8" l="1"/>
  <c r="N139" i="8"/>
  <c r="QW186" i="8"/>
  <c r="QR187" i="8" s="1"/>
  <c r="QS187" i="8"/>
  <c r="RA186" i="8"/>
  <c r="AF666" i="6"/>
  <c r="AG665" i="6"/>
  <c r="AH665" i="6" s="1"/>
  <c r="AL665" i="6" s="1"/>
  <c r="GF191" i="8"/>
  <c r="GA191" i="8" s="1"/>
  <c r="GB191" i="8" s="1"/>
  <c r="GX189" i="8"/>
  <c r="GS190" i="8" s="1"/>
  <c r="GN190" i="8"/>
  <c r="GT190" i="8"/>
  <c r="AY577" i="6"/>
  <c r="AT578" i="6" s="1"/>
  <c r="AP578" i="6" s="1"/>
  <c r="AJ578" i="6" s="1"/>
  <c r="AI578" i="6" s="1"/>
  <c r="BF580" i="6"/>
  <c r="BA581" i="6" s="1"/>
  <c r="BC581" i="6" s="1"/>
  <c r="BE581" i="6" s="1"/>
  <c r="BB582" i="6" s="1"/>
  <c r="BD582" i="6" s="1"/>
  <c r="AY577" i="9"/>
  <c r="AT578" i="9" s="1"/>
  <c r="AP578" i="9" s="1"/>
  <c r="AJ578" i="9" s="1"/>
  <c r="AI578" i="9" s="1"/>
  <c r="BF578" i="9"/>
  <c r="BA579" i="9" s="1"/>
  <c r="BC579" i="9" s="1"/>
  <c r="AG663" i="9"/>
  <c r="AH663" i="9" s="1"/>
  <c r="AL663" i="9" s="1"/>
  <c r="AF664" i="9"/>
  <c r="AQ578" i="6"/>
  <c r="AN579" i="6" s="1"/>
  <c r="AW578" i="6"/>
  <c r="AV578" i="9"/>
  <c r="AW578" i="9"/>
  <c r="BD579" i="9"/>
  <c r="BE37" i="9"/>
  <c r="BF37" i="9" s="1"/>
  <c r="BA38" i="9" s="1"/>
  <c r="BE248" i="6"/>
  <c r="AN39" i="9"/>
  <c r="AV38" i="9"/>
  <c r="AV249" i="6"/>
  <c r="AN250" i="6"/>
  <c r="B141" i="8" l="1"/>
  <c r="N140" i="8"/>
  <c r="QN187" i="8"/>
  <c r="RC186" i="8"/>
  <c r="AQ578" i="9"/>
  <c r="AN579" i="9" s="1"/>
  <c r="AG666" i="6"/>
  <c r="AH666" i="6" s="1"/>
  <c r="AL666" i="6" s="1"/>
  <c r="AF667" i="6"/>
  <c r="GO190" i="8"/>
  <c r="HB189" i="8"/>
  <c r="HD189" i="8" s="1"/>
  <c r="FY192" i="8"/>
  <c r="GC191" i="8"/>
  <c r="FX192" i="8" s="1"/>
  <c r="AV578" i="6"/>
  <c r="AX578" i="6" s="1"/>
  <c r="AU579" i="6" s="1"/>
  <c r="BF581" i="6"/>
  <c r="BA582" i="6" s="1"/>
  <c r="BC582" i="6" s="1"/>
  <c r="BE582" i="6" s="1"/>
  <c r="BB583" i="6" s="1"/>
  <c r="BE579" i="9"/>
  <c r="BB580" i="9" s="1"/>
  <c r="BD580" i="9" s="1"/>
  <c r="AG664" i="9"/>
  <c r="AH664" i="9" s="1"/>
  <c r="AL664" i="9" s="1"/>
  <c r="AF665" i="9"/>
  <c r="AX578" i="9"/>
  <c r="AU579" i="9" s="1"/>
  <c r="BB249" i="6"/>
  <c r="BJ37" i="9"/>
  <c r="BM37" i="9" s="1"/>
  <c r="BH38" i="9" s="1"/>
  <c r="BD38" i="9" s="1"/>
  <c r="BB38" i="9"/>
  <c r="AW38" i="9" s="1"/>
  <c r="AX38" i="9" s="1"/>
  <c r="BF248" i="6"/>
  <c r="BA249" i="6" s="1"/>
  <c r="RD186" i="8" l="1"/>
  <c r="QY187" i="8" s="1"/>
  <c r="B142" i="8"/>
  <c r="N141" i="8"/>
  <c r="QZ187" i="8"/>
  <c r="QU187" i="8" s="1"/>
  <c r="RH186" i="8"/>
  <c r="AG667" i="6"/>
  <c r="AH667" i="6" s="1"/>
  <c r="AL667" i="6" s="1"/>
  <c r="AF668" i="6"/>
  <c r="HE189" i="8"/>
  <c r="GZ190" i="8" s="1"/>
  <c r="GG191" i="8"/>
  <c r="FT192" i="8"/>
  <c r="FU192" i="8" s="1"/>
  <c r="HA190" i="8"/>
  <c r="BF579" i="9"/>
  <c r="BA580" i="9" s="1"/>
  <c r="BC580" i="9" s="1"/>
  <c r="AW579" i="9"/>
  <c r="AG665" i="9"/>
  <c r="AH665" i="9" s="1"/>
  <c r="AL665" i="9" s="1"/>
  <c r="AF666" i="9"/>
  <c r="BD583" i="6"/>
  <c r="AW579" i="6"/>
  <c r="BE580" i="9"/>
  <c r="BB581" i="9" s="1"/>
  <c r="AY578" i="9"/>
  <c r="AT579" i="9" s="1"/>
  <c r="AP579" i="9" s="1"/>
  <c r="AJ579" i="9" s="1"/>
  <c r="AI579" i="9" s="1"/>
  <c r="BF582" i="6"/>
  <c r="BA583" i="6" s="1"/>
  <c r="BC583" i="6" s="1"/>
  <c r="AY578" i="6"/>
  <c r="AT579" i="6" s="1"/>
  <c r="AP579" i="6" s="1"/>
  <c r="AJ579" i="6" s="1"/>
  <c r="AI579" i="6" s="1"/>
  <c r="AU39" i="9"/>
  <c r="AY38" i="9"/>
  <c r="AT39" i="9" s="1"/>
  <c r="AW249" i="6"/>
  <c r="AX249" i="6" s="1"/>
  <c r="BJ248" i="6"/>
  <c r="BM248" i="6" s="1"/>
  <c r="BH249" i="6" s="1"/>
  <c r="BD249" i="6" s="1"/>
  <c r="B143" i="8" l="1"/>
  <c r="N142" i="8"/>
  <c r="RJ186" i="8"/>
  <c r="AF669" i="6"/>
  <c r="AG668" i="6"/>
  <c r="AH668" i="6" s="1"/>
  <c r="AL668" i="6" s="1"/>
  <c r="BF580" i="9"/>
  <c r="BA581" i="9" s="1"/>
  <c r="BC581" i="9" s="1"/>
  <c r="GV190" i="8"/>
  <c r="HI189" i="8"/>
  <c r="HK189" i="8" s="1"/>
  <c r="FR193" i="8"/>
  <c r="FV192" i="8"/>
  <c r="FQ193" i="8" s="1"/>
  <c r="AV579" i="6"/>
  <c r="BE583" i="6"/>
  <c r="BB584" i="6" s="1"/>
  <c r="AV579" i="9"/>
  <c r="BD581" i="9"/>
  <c r="AQ579" i="6"/>
  <c r="AN580" i="6" s="1"/>
  <c r="AG666" i="9"/>
  <c r="AH666" i="9" s="1"/>
  <c r="AL666" i="9" s="1"/>
  <c r="AF667" i="9"/>
  <c r="AQ579" i="9"/>
  <c r="AN580" i="9" s="1"/>
  <c r="AU250" i="6"/>
  <c r="AY249" i="6"/>
  <c r="AT250" i="6" s="1"/>
  <c r="AQ39" i="9"/>
  <c r="AP39" i="9"/>
  <c r="AJ39" i="9" s="1"/>
  <c r="AI39" i="9" s="1"/>
  <c r="BC38" i="9"/>
  <c r="RK186" i="8" l="1"/>
  <c r="RF187" i="8" s="1"/>
  <c r="B144" i="8"/>
  <c r="N143" i="8"/>
  <c r="RG187" i="8"/>
  <c r="RB187" i="8" s="1"/>
  <c r="RO186" i="8"/>
  <c r="AG669" i="6"/>
  <c r="AH669" i="6" s="1"/>
  <c r="AL669" i="6" s="1"/>
  <c r="AF670" i="6"/>
  <c r="HL189" i="8"/>
  <c r="HG190" i="8" s="1"/>
  <c r="FZ192" i="8"/>
  <c r="FM193" i="8"/>
  <c r="FN193" i="8" s="1"/>
  <c r="HH190" i="8"/>
  <c r="BF583" i="6"/>
  <c r="BA584" i="6" s="1"/>
  <c r="AG667" i="9"/>
  <c r="AH667" i="9" s="1"/>
  <c r="AL667" i="9" s="1"/>
  <c r="AF668" i="9"/>
  <c r="BE581" i="9"/>
  <c r="BB582" i="9" s="1"/>
  <c r="BD582" i="9" s="1"/>
  <c r="AX579" i="9"/>
  <c r="AU580" i="9" s="1"/>
  <c r="BC584" i="6"/>
  <c r="BD584" i="6"/>
  <c r="AX579" i="6"/>
  <c r="AU580" i="6" s="1"/>
  <c r="BE38" i="9"/>
  <c r="BF38" i="9" s="1"/>
  <c r="BA39" i="9" s="1"/>
  <c r="AN40" i="9"/>
  <c r="AV39" i="9"/>
  <c r="AP250" i="6"/>
  <c r="AJ250" i="6" s="1"/>
  <c r="AI250" i="6" s="1"/>
  <c r="AQ250" i="6"/>
  <c r="BC249" i="6"/>
  <c r="B145" i="8" l="1"/>
  <c r="N144" i="8"/>
  <c r="RQ186" i="8"/>
  <c r="HP189" i="8"/>
  <c r="HR189" i="8" s="1"/>
  <c r="AF671" i="6"/>
  <c r="AG670" i="6"/>
  <c r="AH670" i="6" s="1"/>
  <c r="AL670" i="6" s="1"/>
  <c r="HC190" i="8"/>
  <c r="FO193" i="8"/>
  <c r="FJ194" i="8" s="1"/>
  <c r="FK194" i="8"/>
  <c r="AY579" i="6"/>
  <c r="AT580" i="6" s="1"/>
  <c r="AP580" i="6" s="1"/>
  <c r="AJ580" i="6" s="1"/>
  <c r="AI580" i="6" s="1"/>
  <c r="AY579" i="9"/>
  <c r="AT580" i="9" s="1"/>
  <c r="AP580" i="9" s="1"/>
  <c r="AJ580" i="9" s="1"/>
  <c r="AI580" i="9" s="1"/>
  <c r="BE584" i="6"/>
  <c r="BB585" i="6" s="1"/>
  <c r="AG668" i="9"/>
  <c r="AH668" i="9" s="1"/>
  <c r="AL668" i="9" s="1"/>
  <c r="AF669" i="9"/>
  <c r="AW580" i="6"/>
  <c r="AW580" i="9"/>
  <c r="BF581" i="9"/>
  <c r="BA582" i="9" s="1"/>
  <c r="BC582" i="9" s="1"/>
  <c r="BE249" i="6"/>
  <c r="BF249" i="6" s="1"/>
  <c r="BA250" i="6" s="1"/>
  <c r="AN251" i="6"/>
  <c r="AV250" i="6"/>
  <c r="BB39" i="9"/>
  <c r="AW39" i="9" s="1"/>
  <c r="AX39" i="9" s="1"/>
  <c r="BJ38" i="9"/>
  <c r="BM38" i="9" s="1"/>
  <c r="BH39" i="9" s="1"/>
  <c r="BD39" i="9" s="1"/>
  <c r="RR186" i="8" l="1"/>
  <c r="RM187" i="8" s="1"/>
  <c r="B146" i="8"/>
  <c r="N145" i="8"/>
  <c r="RN187" i="8"/>
  <c r="RI187" i="8" s="1"/>
  <c r="RV186" i="8"/>
  <c r="AQ580" i="9"/>
  <c r="AN581" i="9" s="1"/>
  <c r="AQ580" i="6"/>
  <c r="AN581" i="6" s="1"/>
  <c r="AF672" i="6"/>
  <c r="AG671" i="6"/>
  <c r="AH671" i="6" s="1"/>
  <c r="AL671" i="6" s="1"/>
  <c r="AV580" i="6"/>
  <c r="AV580" i="9"/>
  <c r="AX580" i="9" s="1"/>
  <c r="AU581" i="9" s="1"/>
  <c r="HS189" i="8"/>
  <c r="HN190" i="8" s="1"/>
  <c r="FF194" i="8"/>
  <c r="FG194" i="8" s="1"/>
  <c r="FD195" i="8" s="1"/>
  <c r="FS193" i="8"/>
  <c r="HO190" i="8"/>
  <c r="BF584" i="6"/>
  <c r="BA585" i="6" s="1"/>
  <c r="BC585" i="6" s="1"/>
  <c r="BE582" i="9"/>
  <c r="BB583" i="9" s="1"/>
  <c r="AX580" i="6"/>
  <c r="AU581" i="6" s="1"/>
  <c r="AG669" i="9"/>
  <c r="AH669" i="9" s="1"/>
  <c r="AL669" i="9" s="1"/>
  <c r="AF670" i="9"/>
  <c r="BD585" i="6"/>
  <c r="AU40" i="9"/>
  <c r="AY39" i="9"/>
  <c r="AT40" i="9" s="1"/>
  <c r="BB250" i="6"/>
  <c r="AW250" i="6" s="1"/>
  <c r="AX250" i="6" s="1"/>
  <c r="BJ249" i="6"/>
  <c r="BM249" i="6" s="1"/>
  <c r="BH250" i="6" s="1"/>
  <c r="BD250" i="6" s="1"/>
  <c r="B147" i="8" l="1"/>
  <c r="N146" i="8"/>
  <c r="RX186" i="8"/>
  <c r="AG672" i="6"/>
  <c r="AH672" i="6" s="1"/>
  <c r="AL672" i="6" s="1"/>
  <c r="AF673" i="6"/>
  <c r="FH194" i="8"/>
  <c r="FC195" i="8" s="1"/>
  <c r="EY195" i="8" s="1"/>
  <c r="EZ195" i="8" s="1"/>
  <c r="FA195" i="8" s="1"/>
  <c r="EV196" i="8" s="1"/>
  <c r="HJ190" i="8"/>
  <c r="HW189" i="8"/>
  <c r="HY189" i="8" s="1"/>
  <c r="AW581" i="9"/>
  <c r="AG670" i="9"/>
  <c r="AH670" i="9" s="1"/>
  <c r="AL670" i="9" s="1"/>
  <c r="AF671" i="9"/>
  <c r="AW581" i="6"/>
  <c r="BD583" i="9"/>
  <c r="AY580" i="9"/>
  <c r="AT581" i="9" s="1"/>
  <c r="AP581" i="9" s="1"/>
  <c r="AJ581" i="9" s="1"/>
  <c r="AI581" i="9" s="1"/>
  <c r="BE585" i="6"/>
  <c r="BB586" i="6" s="1"/>
  <c r="AY580" i="6"/>
  <c r="AT581" i="6" s="1"/>
  <c r="AP581" i="6" s="1"/>
  <c r="AJ581" i="6" s="1"/>
  <c r="AI581" i="6" s="1"/>
  <c r="BF582" i="9"/>
  <c r="BA583" i="9" s="1"/>
  <c r="BC583" i="9" s="1"/>
  <c r="AU251" i="6"/>
  <c r="AY250" i="6"/>
  <c r="AT251" i="6" s="1"/>
  <c r="AQ40" i="9"/>
  <c r="AP40" i="9"/>
  <c r="AJ40" i="9" s="1"/>
  <c r="AI40" i="9" s="1"/>
  <c r="BC39" i="9"/>
  <c r="B148" i="8" l="1"/>
  <c r="N147" i="8"/>
  <c r="RU187" i="8"/>
  <c r="RY186" i="8"/>
  <c r="RT187" i="8" s="1"/>
  <c r="AF674" i="6"/>
  <c r="AG673" i="6"/>
  <c r="AH673" i="6" s="1"/>
  <c r="AL673" i="6" s="1"/>
  <c r="FL194" i="8"/>
  <c r="EW196" i="8"/>
  <c r="ER196" i="8" s="1"/>
  <c r="ES196" i="8" s="1"/>
  <c r="HZ189" i="8"/>
  <c r="HU190" i="8" s="1"/>
  <c r="FE195" i="8"/>
  <c r="HV190" i="8"/>
  <c r="AV581" i="6"/>
  <c r="AX581" i="6" s="1"/>
  <c r="AU582" i="6" s="1"/>
  <c r="BE583" i="9"/>
  <c r="BB584" i="9" s="1"/>
  <c r="BD586" i="6"/>
  <c r="AQ581" i="9"/>
  <c r="AN582" i="9" s="1"/>
  <c r="BF585" i="6"/>
  <c r="BA586" i="6" s="1"/>
  <c r="BC586" i="6" s="1"/>
  <c r="AQ581" i="6"/>
  <c r="AN582" i="6" s="1"/>
  <c r="AG671" i="9"/>
  <c r="AH671" i="9" s="1"/>
  <c r="AL671" i="9" s="1"/>
  <c r="AF672" i="9"/>
  <c r="AV581" i="9"/>
  <c r="BE39" i="9"/>
  <c r="BF39" i="9" s="1"/>
  <c r="BA40" i="9" s="1"/>
  <c r="AN41" i="9"/>
  <c r="AV40" i="9"/>
  <c r="AP251" i="6"/>
  <c r="AJ251" i="6" s="1"/>
  <c r="AI251" i="6" s="1"/>
  <c r="AQ251" i="6"/>
  <c r="BC250" i="6"/>
  <c r="B149" i="8" l="1"/>
  <c r="N148" i="8"/>
  <c r="SC186" i="8"/>
  <c r="SE186" i="8" s="1"/>
  <c r="RP187" i="8"/>
  <c r="AY581" i="6"/>
  <c r="AT582" i="6" s="1"/>
  <c r="AP582" i="6" s="1"/>
  <c r="AJ582" i="6" s="1"/>
  <c r="AI582" i="6" s="1"/>
  <c r="AG674" i="6"/>
  <c r="AH674" i="6" s="1"/>
  <c r="AL674" i="6" s="1"/>
  <c r="AF675" i="6"/>
  <c r="ID189" i="8"/>
  <c r="IF189" i="8" s="1"/>
  <c r="HQ190" i="8"/>
  <c r="EP197" i="8"/>
  <c r="ET196" i="8"/>
  <c r="EO197" i="8" s="1"/>
  <c r="BF583" i="9"/>
  <c r="BA584" i="9" s="1"/>
  <c r="BC584" i="9" s="1"/>
  <c r="BE586" i="6"/>
  <c r="BB587" i="6" s="1"/>
  <c r="AG672" i="9"/>
  <c r="AH672" i="9" s="1"/>
  <c r="AL672" i="9" s="1"/>
  <c r="AF673" i="9"/>
  <c r="AX581" i="9"/>
  <c r="AU582" i="9" s="1"/>
  <c r="AQ582" i="6"/>
  <c r="AN583" i="6" s="1"/>
  <c r="AV582" i="6"/>
  <c r="AW582" i="6"/>
  <c r="BD584" i="9"/>
  <c r="BE250" i="6"/>
  <c r="BF250" i="6" s="1"/>
  <c r="BA251" i="6" s="1"/>
  <c r="AN252" i="6"/>
  <c r="AV251" i="6"/>
  <c r="BB40" i="9"/>
  <c r="AW40" i="9" s="1"/>
  <c r="AX40" i="9" s="1"/>
  <c r="BJ39" i="9"/>
  <c r="BM39" i="9" s="1"/>
  <c r="BH40" i="9" s="1"/>
  <c r="BD40" i="9" s="1"/>
  <c r="B150" i="8" l="1"/>
  <c r="N149" i="8"/>
  <c r="SF186" i="8"/>
  <c r="SA187" i="8" s="1"/>
  <c r="SB187" i="8"/>
  <c r="AF676" i="6"/>
  <c r="AG675" i="6"/>
  <c r="AH675" i="6" s="1"/>
  <c r="AL675" i="6" s="1"/>
  <c r="IG189" i="8"/>
  <c r="IB190" i="8" s="1"/>
  <c r="EX196" i="8"/>
  <c r="EK197" i="8"/>
  <c r="EL197" i="8" s="1"/>
  <c r="IC190" i="8"/>
  <c r="BE584" i="9"/>
  <c r="BB585" i="9" s="1"/>
  <c r="AX582" i="6"/>
  <c r="AU583" i="6" s="1"/>
  <c r="AW582" i="9"/>
  <c r="AG673" i="9"/>
  <c r="AH673" i="9" s="1"/>
  <c r="AL673" i="9" s="1"/>
  <c r="AF674" i="9"/>
  <c r="BD587" i="6"/>
  <c r="AY581" i="9"/>
  <c r="AT582" i="9" s="1"/>
  <c r="AP582" i="9" s="1"/>
  <c r="AJ582" i="9" s="1"/>
  <c r="AI582" i="9" s="1"/>
  <c r="BF586" i="6"/>
  <c r="BA587" i="6" s="1"/>
  <c r="BC587" i="6" s="1"/>
  <c r="AU41" i="9"/>
  <c r="AY40" i="9"/>
  <c r="AT41" i="9" s="1"/>
  <c r="BB251" i="6"/>
  <c r="AW251" i="6" s="1"/>
  <c r="AX251" i="6" s="1"/>
  <c r="BJ250" i="6"/>
  <c r="BM250" i="6" s="1"/>
  <c r="BH251" i="6" s="1"/>
  <c r="BD251" i="6" s="1"/>
  <c r="B151" i="8" l="1"/>
  <c r="N150" i="8"/>
  <c r="SJ186" i="8"/>
  <c r="SL186" i="8" s="1"/>
  <c r="RW187" i="8"/>
  <c r="IK189" i="8"/>
  <c r="IM189" i="8" s="1"/>
  <c r="AG676" i="6"/>
  <c r="AH676" i="6" s="1"/>
  <c r="AL676" i="6" s="1"/>
  <c r="AF677" i="6"/>
  <c r="BF584" i="9"/>
  <c r="BA585" i="9" s="1"/>
  <c r="BC585" i="9" s="1"/>
  <c r="HX190" i="8"/>
  <c r="EI198" i="8"/>
  <c r="EM197" i="8"/>
  <c r="EH198" i="8" s="1"/>
  <c r="BE587" i="6"/>
  <c r="BB588" i="6" s="1"/>
  <c r="AY582" i="6"/>
  <c r="AT583" i="6" s="1"/>
  <c r="AP583" i="6" s="1"/>
  <c r="AJ583" i="6" s="1"/>
  <c r="AI583" i="6" s="1"/>
  <c r="BD585" i="9"/>
  <c r="AG674" i="9"/>
  <c r="AH674" i="9" s="1"/>
  <c r="AL674" i="9" s="1"/>
  <c r="AF675" i="9"/>
  <c r="AQ582" i="9"/>
  <c r="AN583" i="9" s="1"/>
  <c r="AV582" i="9"/>
  <c r="AV583" i="6"/>
  <c r="AW583" i="6"/>
  <c r="AQ583" i="6"/>
  <c r="AN584" i="6" s="1"/>
  <c r="AU252" i="6"/>
  <c r="AY251" i="6"/>
  <c r="AT252" i="6" s="1"/>
  <c r="AP41" i="9"/>
  <c r="AJ41" i="9" s="1"/>
  <c r="AI41" i="9" s="1"/>
  <c r="AQ41" i="9"/>
  <c r="BC40" i="9"/>
  <c r="B152" i="8" l="1"/>
  <c r="N151" i="8"/>
  <c r="SM186" i="8"/>
  <c r="SH187" i="8" s="1"/>
  <c r="SI187" i="8"/>
  <c r="AF678" i="6"/>
  <c r="AG677" i="6"/>
  <c r="AH677" i="6" s="1"/>
  <c r="AL677" i="6" s="1"/>
  <c r="IN189" i="8"/>
  <c r="II190" i="8" s="1"/>
  <c r="EQ197" i="8"/>
  <c r="ED198" i="8"/>
  <c r="EE198" i="8" s="1"/>
  <c r="IJ190" i="8"/>
  <c r="AX583" i="6"/>
  <c r="AU584" i="6" s="1"/>
  <c r="BD588" i="6"/>
  <c r="AX582" i="9"/>
  <c r="AU583" i="9" s="1"/>
  <c r="AG675" i="9"/>
  <c r="AH675" i="9" s="1"/>
  <c r="AL675" i="9" s="1"/>
  <c r="AF676" i="9"/>
  <c r="BE585" i="9"/>
  <c r="BB586" i="9" s="1"/>
  <c r="BF587" i="6"/>
  <c r="BA588" i="6" s="1"/>
  <c r="BC588" i="6" s="1"/>
  <c r="BE40" i="9"/>
  <c r="AN42" i="9"/>
  <c r="AV41" i="9"/>
  <c r="AQ252" i="6"/>
  <c r="AP252" i="6"/>
  <c r="AJ252" i="6" s="1"/>
  <c r="AI252" i="6" s="1"/>
  <c r="BC251" i="6"/>
  <c r="B153" i="8" l="1"/>
  <c r="N152" i="8"/>
  <c r="SQ186" i="8"/>
  <c r="SS186" i="8" s="1"/>
  <c r="SD187" i="8"/>
  <c r="AG678" i="6"/>
  <c r="AH678" i="6" s="1"/>
  <c r="AL678" i="6" s="1"/>
  <c r="AF679" i="6"/>
  <c r="IE190" i="8"/>
  <c r="IR189" i="8"/>
  <c r="IT189" i="8" s="1"/>
  <c r="EB199" i="8"/>
  <c r="EF198" i="8"/>
  <c r="EA199" i="8" s="1"/>
  <c r="AY582" i="9"/>
  <c r="AT583" i="9" s="1"/>
  <c r="AP583" i="9" s="1"/>
  <c r="AJ583" i="9" s="1"/>
  <c r="AI583" i="9" s="1"/>
  <c r="AY583" i="6"/>
  <c r="AT584" i="6" s="1"/>
  <c r="AP584" i="6" s="1"/>
  <c r="AJ584" i="6" s="1"/>
  <c r="AI584" i="6" s="1"/>
  <c r="BE588" i="6"/>
  <c r="BB589" i="6" s="1"/>
  <c r="BD586" i="9"/>
  <c r="BF585" i="9"/>
  <c r="BA586" i="9" s="1"/>
  <c r="BC586" i="9" s="1"/>
  <c r="AG676" i="9"/>
  <c r="AH676" i="9" s="1"/>
  <c r="AL676" i="9" s="1"/>
  <c r="AF677" i="9"/>
  <c r="AW583" i="9"/>
  <c r="AV583" i="9"/>
  <c r="AW584" i="6"/>
  <c r="BE251" i="6"/>
  <c r="BF251" i="6" s="1"/>
  <c r="BA252" i="6" s="1"/>
  <c r="AN253" i="6"/>
  <c r="AV252" i="6"/>
  <c r="BB41" i="9"/>
  <c r="BF40" i="9"/>
  <c r="BA41" i="9" s="1"/>
  <c r="B154" i="8" l="1"/>
  <c r="N153" i="8"/>
  <c r="ST186" i="8"/>
  <c r="SO187" i="8" s="1"/>
  <c r="SP187" i="8"/>
  <c r="AF680" i="6"/>
  <c r="AG679" i="6"/>
  <c r="AH679" i="6" s="1"/>
  <c r="AL679" i="6" s="1"/>
  <c r="AQ583" i="9"/>
  <c r="AN584" i="9" s="1"/>
  <c r="AV584" i="6"/>
  <c r="AQ584" i="6"/>
  <c r="AN585" i="6" s="1"/>
  <c r="BF588" i="6"/>
  <c r="BA589" i="6" s="1"/>
  <c r="BC589" i="6" s="1"/>
  <c r="EJ198" i="8"/>
  <c r="DW199" i="8"/>
  <c r="DX199" i="8" s="1"/>
  <c r="DY199" i="8" s="1"/>
  <c r="DT200" i="8" s="1"/>
  <c r="IU189" i="8"/>
  <c r="IP190" i="8" s="1"/>
  <c r="IQ190" i="8"/>
  <c r="BE586" i="9"/>
  <c r="BB587" i="9" s="1"/>
  <c r="AX584" i="6"/>
  <c r="AU585" i="6" s="1"/>
  <c r="AG677" i="9"/>
  <c r="AH677" i="9" s="1"/>
  <c r="AL677" i="9" s="1"/>
  <c r="AF678" i="9"/>
  <c r="BD589" i="6"/>
  <c r="AX583" i="9"/>
  <c r="AU584" i="9" s="1"/>
  <c r="BB252" i="6"/>
  <c r="AW252" i="6" s="1"/>
  <c r="AX252" i="6" s="1"/>
  <c r="BJ251" i="6"/>
  <c r="BM251" i="6" s="1"/>
  <c r="BH252" i="6" s="1"/>
  <c r="BD252" i="6" s="1"/>
  <c r="BJ40" i="9"/>
  <c r="BM40" i="9" s="1"/>
  <c r="BH41" i="9" s="1"/>
  <c r="BD41" i="9" s="1"/>
  <c r="AW41" i="9"/>
  <c r="AX41" i="9" s="1"/>
  <c r="B155" i="8" l="1"/>
  <c r="N154" i="8"/>
  <c r="SX186" i="8"/>
  <c r="SZ186" i="8" s="1"/>
  <c r="SK187" i="8"/>
  <c r="AF681" i="6"/>
  <c r="AG680" i="6"/>
  <c r="AH680" i="6" s="1"/>
  <c r="AL680" i="6" s="1"/>
  <c r="DU200" i="8"/>
  <c r="EC199" i="8"/>
  <c r="IL190" i="8"/>
  <c r="IY189" i="8"/>
  <c r="JA189" i="8" s="1"/>
  <c r="DP200" i="8"/>
  <c r="DQ200" i="8" s="1"/>
  <c r="AY583" i="9"/>
  <c r="AT584" i="9" s="1"/>
  <c r="AP584" i="9" s="1"/>
  <c r="AJ584" i="9" s="1"/>
  <c r="AI584" i="9" s="1"/>
  <c r="AY584" i="6"/>
  <c r="AT585" i="6" s="1"/>
  <c r="AP585" i="6" s="1"/>
  <c r="AJ585" i="6" s="1"/>
  <c r="AI585" i="6" s="1"/>
  <c r="AW584" i="9"/>
  <c r="BE589" i="6"/>
  <c r="BB590" i="6" s="1"/>
  <c r="AW585" i="6"/>
  <c r="BF586" i="9"/>
  <c r="BA587" i="9" s="1"/>
  <c r="BC587" i="9" s="1"/>
  <c r="AG678" i="9"/>
  <c r="AH678" i="9" s="1"/>
  <c r="AL678" i="9" s="1"/>
  <c r="AF679" i="9"/>
  <c r="BD587" i="9"/>
  <c r="AU253" i="6"/>
  <c r="AY252" i="6"/>
  <c r="AT253" i="6" s="1"/>
  <c r="AU42" i="9"/>
  <c r="AY41" i="9"/>
  <c r="AT42" i="9" s="1"/>
  <c r="B156" i="8" l="1"/>
  <c r="N155" i="8"/>
  <c r="TA186" i="8"/>
  <c r="SV187" i="8" s="1"/>
  <c r="SW187" i="8"/>
  <c r="AQ584" i="9"/>
  <c r="AN585" i="9" s="1"/>
  <c r="AQ585" i="6"/>
  <c r="AN586" i="6" s="1"/>
  <c r="AV584" i="9"/>
  <c r="AX584" i="9" s="1"/>
  <c r="AU585" i="9" s="1"/>
  <c r="AG681" i="6"/>
  <c r="AH681" i="6" s="1"/>
  <c r="AL681" i="6" s="1"/>
  <c r="AF682" i="6"/>
  <c r="AV585" i="6"/>
  <c r="AX585" i="6" s="1"/>
  <c r="AU586" i="6" s="1"/>
  <c r="BF589" i="6"/>
  <c r="BA590" i="6" s="1"/>
  <c r="BC590" i="6" s="1"/>
  <c r="IX190" i="8"/>
  <c r="JB189" i="8"/>
  <c r="IW190" i="8" s="1"/>
  <c r="DN201" i="8"/>
  <c r="DR200" i="8"/>
  <c r="DM201" i="8" s="1"/>
  <c r="BE587" i="9"/>
  <c r="BB588" i="9" s="1"/>
  <c r="AG679" i="9"/>
  <c r="AH679" i="9" s="1"/>
  <c r="AL679" i="9" s="1"/>
  <c r="AF680" i="9"/>
  <c r="BD590" i="6"/>
  <c r="AQ42" i="9"/>
  <c r="AP42" i="9"/>
  <c r="AJ42" i="9" s="1"/>
  <c r="AI42" i="9" s="1"/>
  <c r="AP253" i="6"/>
  <c r="AJ253" i="6" s="1"/>
  <c r="AI253" i="6" s="1"/>
  <c r="AQ253" i="6"/>
  <c r="BC41" i="9"/>
  <c r="BC252" i="6"/>
  <c r="N156" i="8" l="1"/>
  <c r="B157" i="8"/>
  <c r="TE186" i="8"/>
  <c r="TG186" i="8" s="1"/>
  <c r="SR187" i="8"/>
  <c r="AG682" i="6"/>
  <c r="AH682" i="6" s="1"/>
  <c r="AL682" i="6" s="1"/>
  <c r="AF683" i="6"/>
  <c r="BF587" i="9"/>
  <c r="BA588" i="9" s="1"/>
  <c r="BC588" i="9" s="1"/>
  <c r="DV200" i="8"/>
  <c r="DI201" i="8"/>
  <c r="DJ201" i="8" s="1"/>
  <c r="JF189" i="8"/>
  <c r="IS190" i="8"/>
  <c r="BE590" i="6"/>
  <c r="BB591" i="6" s="1"/>
  <c r="AW585" i="9"/>
  <c r="AW586" i="6"/>
  <c r="AG680" i="9"/>
  <c r="AH680" i="9" s="1"/>
  <c r="AL680" i="9" s="1"/>
  <c r="AF681" i="9"/>
  <c r="AY584" i="9"/>
  <c r="AT585" i="9" s="1"/>
  <c r="AP585" i="9" s="1"/>
  <c r="AJ585" i="9" s="1"/>
  <c r="AI585" i="9" s="1"/>
  <c r="AY585" i="6"/>
  <c r="AT586" i="6" s="1"/>
  <c r="AP586" i="6" s="1"/>
  <c r="AJ586" i="6" s="1"/>
  <c r="AI586" i="6" s="1"/>
  <c r="BD588" i="9"/>
  <c r="BE252" i="6"/>
  <c r="BE41" i="9"/>
  <c r="BF41" i="9" s="1"/>
  <c r="BA42" i="9" s="1"/>
  <c r="AN254" i="6"/>
  <c r="AV253" i="6"/>
  <c r="AN43" i="9"/>
  <c r="AV42" i="9"/>
  <c r="TH186" i="8" l="1"/>
  <c r="TC187" i="8" s="1"/>
  <c r="N157" i="8"/>
  <c r="B158" i="8"/>
  <c r="TD187" i="8"/>
  <c r="SY187" i="8" s="1"/>
  <c r="TL186" i="8"/>
  <c r="AG683" i="6"/>
  <c r="AH683" i="6" s="1"/>
  <c r="AL683" i="6" s="1"/>
  <c r="AF684" i="6"/>
  <c r="BF590" i="6"/>
  <c r="BA591" i="6" s="1"/>
  <c r="JH189" i="8"/>
  <c r="DK201" i="8"/>
  <c r="DF202" i="8" s="1"/>
  <c r="DG202" i="8"/>
  <c r="AQ586" i="6"/>
  <c r="AN587" i="6" s="1"/>
  <c r="BE588" i="9"/>
  <c r="BB589" i="9" s="1"/>
  <c r="AG681" i="9"/>
  <c r="AH681" i="9" s="1"/>
  <c r="AL681" i="9" s="1"/>
  <c r="AF682" i="9"/>
  <c r="AV585" i="9"/>
  <c r="AV586" i="6"/>
  <c r="AQ585" i="9"/>
  <c r="AN586" i="9" s="1"/>
  <c r="BC591" i="6"/>
  <c r="BD591" i="6"/>
  <c r="BB42" i="9"/>
  <c r="AW42" i="9" s="1"/>
  <c r="AX42" i="9" s="1"/>
  <c r="BJ41" i="9"/>
  <c r="BM41" i="9" s="1"/>
  <c r="BH42" i="9" s="1"/>
  <c r="BD42" i="9" s="1"/>
  <c r="BB253" i="6"/>
  <c r="BF252" i="6"/>
  <c r="BA253" i="6" s="1"/>
  <c r="N158" i="8" l="1"/>
  <c r="B159" i="8"/>
  <c r="N159" i="8" s="1"/>
  <c r="TN186" i="8"/>
  <c r="AF685" i="6"/>
  <c r="AG684" i="6"/>
  <c r="AH684" i="6" s="1"/>
  <c r="AL684" i="6" s="1"/>
  <c r="DB202" i="8"/>
  <c r="DC202" i="8" s="1"/>
  <c r="CZ203" i="8" s="1"/>
  <c r="JI189" i="8"/>
  <c r="JD190" i="8" s="1"/>
  <c r="DO201" i="8"/>
  <c r="JE190" i="8"/>
  <c r="BE591" i="6"/>
  <c r="BB592" i="6" s="1"/>
  <c r="BD592" i="6" s="1"/>
  <c r="AX586" i="6"/>
  <c r="AU587" i="6" s="1"/>
  <c r="AX585" i="9"/>
  <c r="AU586" i="9" s="1"/>
  <c r="AG682" i="9"/>
  <c r="AH682" i="9" s="1"/>
  <c r="AL682" i="9" s="1"/>
  <c r="AF683" i="9"/>
  <c r="BD589" i="9"/>
  <c r="BF588" i="9"/>
  <c r="BA589" i="9" s="1"/>
  <c r="BC589" i="9" s="1"/>
  <c r="AU43" i="9"/>
  <c r="AY42" i="9"/>
  <c r="AT43" i="9" s="1"/>
  <c r="BJ252" i="6"/>
  <c r="BM252" i="6" s="1"/>
  <c r="BH253" i="6" s="1"/>
  <c r="BD253" i="6" s="1"/>
  <c r="AW253" i="6"/>
  <c r="AX253" i="6" s="1"/>
  <c r="TO186" i="8" l="1"/>
  <c r="TJ187" i="8" s="1"/>
  <c r="TK187" i="8"/>
  <c r="TF187" i="8" s="1"/>
  <c r="TS186" i="8"/>
  <c r="AG685" i="6"/>
  <c r="AH685" i="6" s="1"/>
  <c r="AL685" i="6" s="1"/>
  <c r="AF686" i="6"/>
  <c r="IZ190" i="8"/>
  <c r="JM189" i="8"/>
  <c r="JO189" i="8" s="1"/>
  <c r="DD202" i="8"/>
  <c r="CY203" i="8" s="1"/>
  <c r="CU203" i="8" s="1"/>
  <c r="CV203" i="8" s="1"/>
  <c r="BF591" i="6"/>
  <c r="BA592" i="6" s="1"/>
  <c r="BC592" i="6" s="1"/>
  <c r="BE592" i="6" s="1"/>
  <c r="BB593" i="6" s="1"/>
  <c r="BD593" i="6" s="1"/>
  <c r="BE589" i="9"/>
  <c r="BB590" i="9" s="1"/>
  <c r="AG683" i="9"/>
  <c r="AH683" i="9" s="1"/>
  <c r="AL683" i="9" s="1"/>
  <c r="AF684" i="9"/>
  <c r="AW586" i="9"/>
  <c r="AW587" i="6"/>
  <c r="AY585" i="9"/>
  <c r="AT586" i="9" s="1"/>
  <c r="AP586" i="9" s="1"/>
  <c r="AJ586" i="9" s="1"/>
  <c r="AI586" i="9" s="1"/>
  <c r="AY586" i="6"/>
  <c r="AT587" i="6" s="1"/>
  <c r="AP587" i="6" s="1"/>
  <c r="AJ587" i="6" s="1"/>
  <c r="AI587" i="6" s="1"/>
  <c r="AU254" i="6"/>
  <c r="AY253" i="6"/>
  <c r="AT254" i="6" s="1"/>
  <c r="AP43" i="9"/>
  <c r="AJ43" i="9" s="1"/>
  <c r="AI43" i="9" s="1"/>
  <c r="AQ43" i="9"/>
  <c r="BC42" i="9"/>
  <c r="TU186" i="8" l="1"/>
  <c r="AG686" i="6"/>
  <c r="AH686" i="6" s="1"/>
  <c r="AL686" i="6" s="1"/>
  <c r="AF687" i="6"/>
  <c r="DH202" i="8"/>
  <c r="JP189" i="8"/>
  <c r="JK190" i="8" s="1"/>
  <c r="JL190" i="8"/>
  <c r="CW203" i="8"/>
  <c r="CR204" i="8" s="1"/>
  <c r="CS204" i="8"/>
  <c r="BF592" i="6"/>
  <c r="BA593" i="6" s="1"/>
  <c r="BC593" i="6" s="1"/>
  <c r="BE593" i="6" s="1"/>
  <c r="BB594" i="6" s="1"/>
  <c r="AV586" i="9"/>
  <c r="AX586" i="9" s="1"/>
  <c r="AU587" i="9" s="1"/>
  <c r="AQ587" i="6"/>
  <c r="AN588" i="6" s="1"/>
  <c r="AV587" i="6"/>
  <c r="AF685" i="9"/>
  <c r="AG684" i="9"/>
  <c r="AH684" i="9" s="1"/>
  <c r="AL684" i="9" s="1"/>
  <c r="BD590" i="9"/>
  <c r="AQ586" i="9"/>
  <c r="AN587" i="9" s="1"/>
  <c r="BF589" i="9"/>
  <c r="BA590" i="9" s="1"/>
  <c r="BC590" i="9" s="1"/>
  <c r="BE42" i="9"/>
  <c r="BF42" i="9" s="1"/>
  <c r="BA43" i="9" s="1"/>
  <c r="AN44" i="9"/>
  <c r="AV43" i="9"/>
  <c r="AP254" i="6"/>
  <c r="AJ254" i="6" s="1"/>
  <c r="AI254" i="6" s="1"/>
  <c r="AQ254" i="6"/>
  <c r="AV254" i="6" s="1"/>
  <c r="BC253" i="6"/>
  <c r="TV186" i="8" l="1"/>
  <c r="TQ187" i="8" s="1"/>
  <c r="TR187" i="8"/>
  <c r="AG687" i="6"/>
  <c r="AH687" i="6" s="1"/>
  <c r="AL687" i="6" s="1"/>
  <c r="AF688" i="6"/>
  <c r="AY586" i="9"/>
  <c r="AT587" i="9" s="1"/>
  <c r="AP587" i="9" s="1"/>
  <c r="AJ587" i="9" s="1"/>
  <c r="AI587" i="9" s="1"/>
  <c r="JG190" i="8"/>
  <c r="JT189" i="8"/>
  <c r="JV189" i="8" s="1"/>
  <c r="CN204" i="8"/>
  <c r="CO204" i="8" s="1"/>
  <c r="DA203" i="8"/>
  <c r="BE590" i="9"/>
  <c r="BB591" i="9" s="1"/>
  <c r="AX587" i="6"/>
  <c r="AU588" i="6" s="1"/>
  <c r="BD594" i="6"/>
  <c r="AG685" i="9"/>
  <c r="AH685" i="9" s="1"/>
  <c r="AL685" i="9" s="1"/>
  <c r="AF686" i="9"/>
  <c r="AW587" i="9"/>
  <c r="AV587" i="9"/>
  <c r="BF593" i="6"/>
  <c r="BA594" i="6" s="1"/>
  <c r="BC594" i="6" s="1"/>
  <c r="BE253" i="6"/>
  <c r="BF253" i="6" s="1"/>
  <c r="BA254" i="6" s="1"/>
  <c r="BJ42" i="9"/>
  <c r="BM42" i="9" s="1"/>
  <c r="BH43" i="9" s="1"/>
  <c r="BD43" i="9" s="1"/>
  <c r="BB43" i="9"/>
  <c r="AW43" i="9" s="1"/>
  <c r="AX43" i="9" s="1"/>
  <c r="TZ186" i="8" l="1"/>
  <c r="UB186" i="8" s="1"/>
  <c r="TM187" i="8"/>
  <c r="AQ587" i="9"/>
  <c r="AN588" i="9" s="1"/>
  <c r="AG688" i="6"/>
  <c r="AH688" i="6" s="1"/>
  <c r="AL688" i="6" s="1"/>
  <c r="AF689" i="6"/>
  <c r="JW189" i="8"/>
  <c r="JR190" i="8" s="1"/>
  <c r="CP204" i="8"/>
  <c r="CK205" i="8" s="1"/>
  <c r="CL205" i="8"/>
  <c r="JS190" i="8"/>
  <c r="BE594" i="6"/>
  <c r="BB595" i="6" s="1"/>
  <c r="AG686" i="9"/>
  <c r="AH686" i="9" s="1"/>
  <c r="AL686" i="9" s="1"/>
  <c r="AF687" i="9"/>
  <c r="AW588" i="6"/>
  <c r="BD591" i="9"/>
  <c r="AX587" i="9"/>
  <c r="AU588" i="9" s="1"/>
  <c r="AY587" i="6"/>
  <c r="AT588" i="6" s="1"/>
  <c r="AP588" i="6" s="1"/>
  <c r="AJ588" i="6" s="1"/>
  <c r="AI588" i="6" s="1"/>
  <c r="BF590" i="9"/>
  <c r="BA591" i="9" s="1"/>
  <c r="BC591" i="9" s="1"/>
  <c r="AU44" i="9"/>
  <c r="AY43" i="9"/>
  <c r="AT44" i="9" s="1"/>
  <c r="BJ253" i="6"/>
  <c r="BM253" i="6" s="1"/>
  <c r="BH254" i="6" s="1"/>
  <c r="BD254" i="6" s="1"/>
  <c r="BB254" i="6"/>
  <c r="AW254" i="6" s="1"/>
  <c r="AX254" i="6" s="1"/>
  <c r="UC186" i="8" l="1"/>
  <c r="TX187" i="8" s="1"/>
  <c r="TY187" i="8"/>
  <c r="AG689" i="6"/>
  <c r="AH689" i="6" s="1"/>
  <c r="AL689" i="6" s="1"/>
  <c r="AF690" i="6"/>
  <c r="JN190" i="8"/>
  <c r="KA189" i="8"/>
  <c r="KC189" i="8" s="1"/>
  <c r="CG205" i="8"/>
  <c r="CH205" i="8" s="1"/>
  <c r="CE206" i="8" s="1"/>
  <c r="CT204" i="8"/>
  <c r="BF594" i="6"/>
  <c r="BA595" i="6" s="1"/>
  <c r="BC595" i="6" s="1"/>
  <c r="BE591" i="9"/>
  <c r="BB592" i="9" s="1"/>
  <c r="AW588" i="9"/>
  <c r="AV588" i="6"/>
  <c r="BD595" i="6"/>
  <c r="AY587" i="9"/>
  <c r="AT588" i="9" s="1"/>
  <c r="AP588" i="9" s="1"/>
  <c r="AJ588" i="9" s="1"/>
  <c r="AI588" i="9" s="1"/>
  <c r="AQ588" i="6"/>
  <c r="AN589" i="6" s="1"/>
  <c r="AG687" i="9"/>
  <c r="AH687" i="9" s="1"/>
  <c r="AL687" i="9" s="1"/>
  <c r="AF688" i="9"/>
  <c r="AY254" i="6"/>
  <c r="BC254" i="6" s="1"/>
  <c r="AQ44" i="9"/>
  <c r="AP44" i="9"/>
  <c r="AJ44" i="9" s="1"/>
  <c r="AI44" i="9" s="1"/>
  <c r="BC43" i="9"/>
  <c r="UG186" i="8" l="1"/>
  <c r="TT187" i="8"/>
  <c r="UI186" i="8"/>
  <c r="AG690" i="6"/>
  <c r="AH690" i="6" s="1"/>
  <c r="AL690" i="6" s="1"/>
  <c r="AF691" i="6"/>
  <c r="CI205" i="8"/>
  <c r="CD206" i="8" s="1"/>
  <c r="BZ206" i="8" s="1"/>
  <c r="CA206" i="8" s="1"/>
  <c r="BX207" i="8" s="1"/>
  <c r="KD189" i="8"/>
  <c r="JY190" i="8" s="1"/>
  <c r="JZ190" i="8"/>
  <c r="AV588" i="9"/>
  <c r="BD592" i="9"/>
  <c r="AG688" i="9"/>
  <c r="AH688" i="9" s="1"/>
  <c r="AL688" i="9" s="1"/>
  <c r="AF689" i="9"/>
  <c r="BE595" i="6"/>
  <c r="BB596" i="6" s="1"/>
  <c r="AX588" i="6"/>
  <c r="AU589" i="6" s="1"/>
  <c r="AQ588" i="9"/>
  <c r="AN589" i="9" s="1"/>
  <c r="BF591" i="9"/>
  <c r="BA592" i="9" s="1"/>
  <c r="BC592" i="9" s="1"/>
  <c r="BE254" i="6"/>
  <c r="BE43" i="9"/>
  <c r="BF43" i="9" s="1"/>
  <c r="BA44" i="9" s="1"/>
  <c r="AV44" i="9"/>
  <c r="AN45" i="9"/>
  <c r="UJ186" i="8" l="1"/>
  <c r="UE187" i="8" s="1"/>
  <c r="UF187" i="8"/>
  <c r="AG691" i="6"/>
  <c r="AH691" i="6" s="1"/>
  <c r="AL691" i="6" s="1"/>
  <c r="AF692" i="6"/>
  <c r="JU190" i="8"/>
  <c r="CM205" i="8"/>
  <c r="CB206" i="8"/>
  <c r="BW207" i="8" s="1"/>
  <c r="BS207" i="8" s="1"/>
  <c r="BT207" i="8" s="1"/>
  <c r="BU207" i="8" s="1"/>
  <c r="BP208" i="8" s="1"/>
  <c r="KH189" i="8"/>
  <c r="KJ189" i="8" s="1"/>
  <c r="BE592" i="9"/>
  <c r="BB593" i="9" s="1"/>
  <c r="BD593" i="9" s="1"/>
  <c r="AW589" i="6"/>
  <c r="BD596" i="6"/>
  <c r="AG689" i="9"/>
  <c r="AH689" i="9" s="1"/>
  <c r="AL689" i="9" s="1"/>
  <c r="AF690" i="9"/>
  <c r="AY588" i="6"/>
  <c r="AT589" i="6" s="1"/>
  <c r="AP589" i="6" s="1"/>
  <c r="AJ589" i="6" s="1"/>
  <c r="AI589" i="6" s="1"/>
  <c r="BF595" i="6"/>
  <c r="BA596" i="6" s="1"/>
  <c r="BC596" i="6" s="1"/>
  <c r="AX588" i="9"/>
  <c r="AU589" i="9" s="1"/>
  <c r="BB44" i="9"/>
  <c r="AW44" i="9" s="1"/>
  <c r="AX44" i="9" s="1"/>
  <c r="BJ43" i="9"/>
  <c r="BM43" i="9" s="1"/>
  <c r="BH44" i="9" s="1"/>
  <c r="BD44" i="9" s="1"/>
  <c r="BF254" i="6"/>
  <c r="BJ254" i="6" s="1"/>
  <c r="BM254" i="6" s="1"/>
  <c r="UN186" i="8" l="1"/>
  <c r="UP186" i="8" s="1"/>
  <c r="UA187" i="8"/>
  <c r="UQ186" i="8"/>
  <c r="UL187" i="8" s="1"/>
  <c r="AF693" i="6"/>
  <c r="AG692" i="6"/>
  <c r="AH692" i="6" s="1"/>
  <c r="AL692" i="6" s="1"/>
  <c r="CF206" i="8"/>
  <c r="BQ208" i="8"/>
  <c r="BL208" i="8" s="1"/>
  <c r="BM208" i="8" s="1"/>
  <c r="BJ209" i="8" s="1"/>
  <c r="BY207" i="8"/>
  <c r="KG190" i="8"/>
  <c r="KK189" i="8"/>
  <c r="KF190" i="8" s="1"/>
  <c r="BF592" i="9"/>
  <c r="BA593" i="9" s="1"/>
  <c r="BC593" i="9" s="1"/>
  <c r="BE593" i="9" s="1"/>
  <c r="BB594" i="9" s="1"/>
  <c r="AV589" i="6"/>
  <c r="AX589" i="6" s="1"/>
  <c r="AU590" i="6" s="1"/>
  <c r="AQ589" i="6"/>
  <c r="AN590" i="6" s="1"/>
  <c r="BE596" i="6"/>
  <c r="BB597" i="6" s="1"/>
  <c r="AW589" i="9"/>
  <c r="AG690" i="9"/>
  <c r="AH690" i="9" s="1"/>
  <c r="AL690" i="9" s="1"/>
  <c r="AF691" i="9"/>
  <c r="AY588" i="9"/>
  <c r="AT589" i="9" s="1"/>
  <c r="AP589" i="9" s="1"/>
  <c r="AJ589" i="9" s="1"/>
  <c r="AI589" i="9" s="1"/>
  <c r="AU45" i="9"/>
  <c r="AY44" i="9"/>
  <c r="AT45" i="9" s="1"/>
  <c r="UM187" i="8" l="1"/>
  <c r="UH187" i="8" s="1"/>
  <c r="UU186" i="8"/>
  <c r="UW186" i="8" s="1"/>
  <c r="AG693" i="6"/>
  <c r="AH693" i="6" s="1"/>
  <c r="AL693" i="6" s="1"/>
  <c r="AF694" i="6"/>
  <c r="BN208" i="8"/>
  <c r="BI209" i="8" s="1"/>
  <c r="BE209" i="8" s="1"/>
  <c r="BF209" i="8" s="1"/>
  <c r="KO189" i="8"/>
  <c r="KB190" i="8"/>
  <c r="BF593" i="9"/>
  <c r="BA594" i="9" s="1"/>
  <c r="BC594" i="9" s="1"/>
  <c r="BF596" i="6"/>
  <c r="BA597" i="6" s="1"/>
  <c r="BC597" i="6" s="1"/>
  <c r="BD594" i="9"/>
  <c r="AY589" i="6"/>
  <c r="AT590" i="6" s="1"/>
  <c r="AP590" i="6" s="1"/>
  <c r="AJ590" i="6" s="1"/>
  <c r="AI590" i="6" s="1"/>
  <c r="AV589" i="9"/>
  <c r="BD597" i="6"/>
  <c r="AW590" i="6"/>
  <c r="AG691" i="9"/>
  <c r="AH691" i="9" s="1"/>
  <c r="AL691" i="9" s="1"/>
  <c r="AF692" i="9"/>
  <c r="AQ589" i="9"/>
  <c r="AN590" i="9" s="1"/>
  <c r="AQ45" i="9"/>
  <c r="AP45" i="9"/>
  <c r="AJ45" i="9" s="1"/>
  <c r="AI45" i="9" s="1"/>
  <c r="BC44" i="9"/>
  <c r="AQ590" i="6" l="1"/>
  <c r="AN591" i="6" s="1"/>
  <c r="AV590" i="6"/>
  <c r="AX590" i="6" s="1"/>
  <c r="AU591" i="6" s="1"/>
  <c r="AG694" i="6"/>
  <c r="AH694" i="6" s="1"/>
  <c r="AL694" i="6" s="1"/>
  <c r="AF695" i="6"/>
  <c r="UT187" i="8"/>
  <c r="UX186" i="8"/>
  <c r="US187" i="8" s="1"/>
  <c r="BR208" i="8"/>
  <c r="KQ189" i="8"/>
  <c r="BC210" i="8"/>
  <c r="BG209" i="8"/>
  <c r="BB210" i="8" s="1"/>
  <c r="BE597" i="6"/>
  <c r="BB598" i="6" s="1"/>
  <c r="AX589" i="9"/>
  <c r="AU590" i="9" s="1"/>
  <c r="BE594" i="9"/>
  <c r="BB595" i="9" s="1"/>
  <c r="AG692" i="9"/>
  <c r="AH692" i="9" s="1"/>
  <c r="AL692" i="9" s="1"/>
  <c r="AF693" i="9"/>
  <c r="BE44" i="9"/>
  <c r="AN46" i="9"/>
  <c r="AV45" i="9"/>
  <c r="AG695" i="6" l="1"/>
  <c r="AH695" i="6" s="1"/>
  <c r="AL695" i="6" s="1"/>
  <c r="AF696" i="6"/>
  <c r="UO187" i="8"/>
  <c r="VB186" i="8"/>
  <c r="KR189" i="8"/>
  <c r="KM190" i="8" s="1"/>
  <c r="BK209" i="8"/>
  <c r="AX210" i="8"/>
  <c r="AY210" i="8" s="1"/>
  <c r="KN190" i="8"/>
  <c r="AY589" i="9"/>
  <c r="AT590" i="9" s="1"/>
  <c r="AP590" i="9" s="1"/>
  <c r="AJ590" i="9" s="1"/>
  <c r="AI590" i="9" s="1"/>
  <c r="BF597" i="6"/>
  <c r="BA598" i="6" s="1"/>
  <c r="BC598" i="6" s="1"/>
  <c r="BD595" i="9"/>
  <c r="AW591" i="6"/>
  <c r="AG693" i="9"/>
  <c r="AH693" i="9" s="1"/>
  <c r="AL693" i="9" s="1"/>
  <c r="AF694" i="9"/>
  <c r="BF594" i="9"/>
  <c r="BA595" i="9" s="1"/>
  <c r="BC595" i="9" s="1"/>
  <c r="AW590" i="9"/>
  <c r="BD598" i="6"/>
  <c r="AY590" i="6"/>
  <c r="AT591" i="6" s="1"/>
  <c r="AP591" i="6" s="1"/>
  <c r="AJ591" i="6" s="1"/>
  <c r="AI591" i="6" s="1"/>
  <c r="BB45" i="9"/>
  <c r="BF44" i="9"/>
  <c r="BA45" i="9" s="1"/>
  <c r="KV189" i="8" l="1"/>
  <c r="KX189" i="8" s="1"/>
  <c r="AF697" i="6"/>
  <c r="AG696" i="6"/>
  <c r="AH696" i="6" s="1"/>
  <c r="AL696" i="6" s="1"/>
  <c r="AV590" i="9"/>
  <c r="AX590" i="9" s="1"/>
  <c r="AU591" i="9" s="1"/>
  <c r="AQ590" i="9"/>
  <c r="AN591" i="9" s="1"/>
  <c r="VD186" i="8"/>
  <c r="KI190" i="8"/>
  <c r="AV211" i="8"/>
  <c r="AZ210" i="8"/>
  <c r="AU211" i="8" s="1"/>
  <c r="BE595" i="9"/>
  <c r="BB596" i="9" s="1"/>
  <c r="AG694" i="9"/>
  <c r="AH694" i="9" s="1"/>
  <c r="AL694" i="9" s="1"/>
  <c r="AF695" i="9"/>
  <c r="AQ591" i="6"/>
  <c r="AN592" i="6" s="1"/>
  <c r="BE598" i="6"/>
  <c r="BB599" i="6" s="1"/>
  <c r="BD599" i="6" s="1"/>
  <c r="AV591" i="6"/>
  <c r="BJ44" i="9"/>
  <c r="BM44" i="9" s="1"/>
  <c r="BH45" i="9" s="1"/>
  <c r="BD45" i="9" s="1"/>
  <c r="AW45" i="9"/>
  <c r="AX45" i="9" s="1"/>
  <c r="VE186" i="8" l="1"/>
  <c r="UZ187" i="8" s="1"/>
  <c r="AF698" i="6"/>
  <c r="AG697" i="6"/>
  <c r="AH697" i="6" s="1"/>
  <c r="AL697" i="6" s="1"/>
  <c r="AY590" i="9"/>
  <c r="AT591" i="9" s="1"/>
  <c r="AP591" i="9" s="1"/>
  <c r="AJ591" i="9" s="1"/>
  <c r="AI591" i="9" s="1"/>
  <c r="VA187" i="8"/>
  <c r="KY189" i="8"/>
  <c r="KT190" i="8" s="1"/>
  <c r="AQ211" i="8"/>
  <c r="AJ211" i="8" s="1"/>
  <c r="AR211" i="8"/>
  <c r="KU190" i="8"/>
  <c r="BD210" i="8"/>
  <c r="BF598" i="6"/>
  <c r="BA599" i="6" s="1"/>
  <c r="BC599" i="6" s="1"/>
  <c r="AW591" i="9"/>
  <c r="BF595" i="9"/>
  <c r="BA596" i="9" s="1"/>
  <c r="BC596" i="9" s="1"/>
  <c r="AX591" i="6"/>
  <c r="AU592" i="6" s="1"/>
  <c r="AF696" i="9"/>
  <c r="AG695" i="9"/>
  <c r="AH695" i="9" s="1"/>
  <c r="AL695" i="9" s="1"/>
  <c r="BD596" i="9"/>
  <c r="AU46" i="9"/>
  <c r="AY45" i="9"/>
  <c r="AT46" i="9" s="1"/>
  <c r="AI211" i="8" l="1"/>
  <c r="AK211" i="8" s="1"/>
  <c r="AN211" i="8" s="1"/>
  <c r="AS212" i="8" s="1"/>
  <c r="UV187" i="8"/>
  <c r="AQ591" i="9"/>
  <c r="AN592" i="9" s="1"/>
  <c r="VI186" i="8"/>
  <c r="VK186" i="8" s="1"/>
  <c r="AG698" i="6"/>
  <c r="AH698" i="6" s="1"/>
  <c r="AL698" i="6" s="1"/>
  <c r="AF699" i="6"/>
  <c r="AV591" i="9"/>
  <c r="AX591" i="9" s="1"/>
  <c r="AU592" i="9" s="1"/>
  <c r="LC189" i="8"/>
  <c r="LE189" i="8" s="1"/>
  <c r="KP190" i="8"/>
  <c r="AW211" i="8"/>
  <c r="AO212" i="8"/>
  <c r="BE596" i="9"/>
  <c r="BB597" i="9" s="1"/>
  <c r="AY591" i="6"/>
  <c r="AT592" i="6" s="1"/>
  <c r="AP592" i="6" s="1"/>
  <c r="AJ592" i="6" s="1"/>
  <c r="AI592" i="6" s="1"/>
  <c r="BE599" i="6"/>
  <c r="BB600" i="6" s="1"/>
  <c r="AG696" i="9"/>
  <c r="AH696" i="9" s="1"/>
  <c r="AL696" i="9" s="1"/>
  <c r="AF697" i="9"/>
  <c r="AW592" i="6"/>
  <c r="AQ46" i="9"/>
  <c r="AP46" i="9"/>
  <c r="AJ46" i="9" s="1"/>
  <c r="AI46" i="9" s="1"/>
  <c r="BC45" i="9"/>
  <c r="AY591" i="9" l="1"/>
  <c r="AT592" i="9" s="1"/>
  <c r="AP592" i="9" s="1"/>
  <c r="AJ592" i="9" s="1"/>
  <c r="AI592" i="9" s="1"/>
  <c r="BF599" i="6"/>
  <c r="BA600" i="6" s="1"/>
  <c r="AF700" i="6"/>
  <c r="AG699" i="6"/>
  <c r="AH699" i="6" s="1"/>
  <c r="AL699" i="6" s="1"/>
  <c r="AQ592" i="6"/>
  <c r="AN593" i="6" s="1"/>
  <c r="AV592" i="6"/>
  <c r="VH187" i="8"/>
  <c r="VL186" i="8"/>
  <c r="VG187" i="8" s="1"/>
  <c r="LF189" i="8"/>
  <c r="LA190" i="8" s="1"/>
  <c r="LB190" i="8"/>
  <c r="BF596" i="9"/>
  <c r="BA597" i="9" s="1"/>
  <c r="AG697" i="9"/>
  <c r="AH697" i="9" s="1"/>
  <c r="AL697" i="9" s="1"/>
  <c r="AF698" i="9"/>
  <c r="AW592" i="9"/>
  <c r="AV592" i="9"/>
  <c r="AQ592" i="9"/>
  <c r="AN593" i="9" s="1"/>
  <c r="AX592" i="6"/>
  <c r="AU593" i="6" s="1"/>
  <c r="BC600" i="6"/>
  <c r="BD600" i="6"/>
  <c r="BD597" i="9"/>
  <c r="BC597" i="9"/>
  <c r="BE45" i="9"/>
  <c r="BF45" i="9" s="1"/>
  <c r="BA46" i="9" s="1"/>
  <c r="AV46" i="9"/>
  <c r="AN47" i="9"/>
  <c r="AF701" i="6" l="1"/>
  <c r="AG700" i="6"/>
  <c r="AH700" i="6" s="1"/>
  <c r="AL700" i="6" s="1"/>
  <c r="VC187" i="8"/>
  <c r="VP186" i="8"/>
  <c r="LJ189" i="8"/>
  <c r="LL189" i="8" s="1"/>
  <c r="KW190" i="8"/>
  <c r="BE597" i="9"/>
  <c r="BB598" i="9" s="1"/>
  <c r="AW593" i="6"/>
  <c r="BE600" i="6"/>
  <c r="BB601" i="6" s="1"/>
  <c r="AY592" i="6"/>
  <c r="AT593" i="6" s="1"/>
  <c r="AP593" i="6" s="1"/>
  <c r="AJ593" i="6" s="1"/>
  <c r="AI593" i="6" s="1"/>
  <c r="AX592" i="9"/>
  <c r="AU593" i="9" s="1"/>
  <c r="AG698" i="9"/>
  <c r="AH698" i="9" s="1"/>
  <c r="AL698" i="9" s="1"/>
  <c r="AF699" i="9"/>
  <c r="BB46" i="9"/>
  <c r="AW46" i="9" s="1"/>
  <c r="AX46" i="9" s="1"/>
  <c r="BJ45" i="9"/>
  <c r="BM45" i="9" s="1"/>
  <c r="BH46" i="9" s="1"/>
  <c r="BD46" i="9" s="1"/>
  <c r="AF702" i="6" l="1"/>
  <c r="AG701" i="6"/>
  <c r="AH701" i="6" s="1"/>
  <c r="AL701" i="6" s="1"/>
  <c r="BF597" i="9"/>
  <c r="BA598" i="9" s="1"/>
  <c r="BC598" i="9" s="1"/>
  <c r="VR186" i="8"/>
  <c r="LM189" i="8"/>
  <c r="LH190" i="8" s="1"/>
  <c r="LI190" i="8"/>
  <c r="AG699" i="9"/>
  <c r="AH699" i="9" s="1"/>
  <c r="AL699" i="9" s="1"/>
  <c r="AF700" i="9"/>
  <c r="AW593" i="9"/>
  <c r="BF600" i="6"/>
  <c r="BA601" i="6" s="1"/>
  <c r="BC601" i="6" s="1"/>
  <c r="BD598" i="9"/>
  <c r="AY592" i="9"/>
  <c r="AT593" i="9" s="1"/>
  <c r="AP593" i="9" s="1"/>
  <c r="AJ593" i="9" s="1"/>
  <c r="AI593" i="9" s="1"/>
  <c r="BD601" i="6"/>
  <c r="AV593" i="6"/>
  <c r="AQ593" i="6"/>
  <c r="AN594" i="6" s="1"/>
  <c r="AU47" i="9"/>
  <c r="AY46" i="9"/>
  <c r="AT47" i="9" s="1"/>
  <c r="AG702" i="6" l="1"/>
  <c r="AH702" i="6" s="1"/>
  <c r="AL702" i="6" s="1"/>
  <c r="AF703" i="6"/>
  <c r="VO187" i="8"/>
  <c r="VS186" i="8"/>
  <c r="VN187" i="8" s="1"/>
  <c r="LD190" i="8"/>
  <c r="LQ189" i="8"/>
  <c r="LS189" i="8" s="1"/>
  <c r="AX593" i="6"/>
  <c r="AU594" i="6" s="1"/>
  <c r="BE601" i="6"/>
  <c r="BB602" i="6" s="1"/>
  <c r="AF701" i="9"/>
  <c r="AG700" i="9"/>
  <c r="AH700" i="9" s="1"/>
  <c r="AL700" i="9" s="1"/>
  <c r="BE598" i="9"/>
  <c r="BB599" i="9" s="1"/>
  <c r="AQ593" i="9"/>
  <c r="AN594" i="9" s="1"/>
  <c r="AV593" i="9"/>
  <c r="AQ47" i="9"/>
  <c r="AP47" i="9"/>
  <c r="AJ47" i="9" s="1"/>
  <c r="AI47" i="9" s="1"/>
  <c r="BC46" i="9"/>
  <c r="BF601" i="6" l="1"/>
  <c r="BA602" i="6" s="1"/>
  <c r="AG703" i="6"/>
  <c r="AH703" i="6" s="1"/>
  <c r="AL703" i="6" s="1"/>
  <c r="AF704" i="6"/>
  <c r="VJ187" i="8"/>
  <c r="VW186" i="8"/>
  <c r="LT189" i="8"/>
  <c r="LO190" i="8" s="1"/>
  <c r="LP190" i="8"/>
  <c r="BF598" i="9"/>
  <c r="BA599" i="9" s="1"/>
  <c r="BC599" i="9" s="1"/>
  <c r="AX593" i="9"/>
  <c r="AU594" i="9" s="1"/>
  <c r="AW594" i="6"/>
  <c r="BD599" i="9"/>
  <c r="AG701" i="9"/>
  <c r="AH701" i="9" s="1"/>
  <c r="AL701" i="9" s="1"/>
  <c r="AF702" i="9"/>
  <c r="BD602" i="6"/>
  <c r="BC602" i="6"/>
  <c r="AY593" i="6"/>
  <c r="AT594" i="6" s="1"/>
  <c r="AP594" i="6" s="1"/>
  <c r="AJ594" i="6" s="1"/>
  <c r="AI594" i="6" s="1"/>
  <c r="BE46" i="9"/>
  <c r="AV47" i="9"/>
  <c r="AN48" i="9"/>
  <c r="AF705" i="6" l="1"/>
  <c r="AG704" i="6"/>
  <c r="AH704" i="6" s="1"/>
  <c r="AL704" i="6" s="1"/>
  <c r="VY186" i="8"/>
  <c r="LX189" i="8"/>
  <c r="LZ189" i="8" s="1"/>
  <c r="LK190" i="8"/>
  <c r="AY593" i="9"/>
  <c r="AT594" i="9" s="1"/>
  <c r="AP594" i="9" s="1"/>
  <c r="AJ594" i="9" s="1"/>
  <c r="AI594" i="9" s="1"/>
  <c r="AV594" i="6"/>
  <c r="BE602" i="6"/>
  <c r="BB603" i="6" s="1"/>
  <c r="AG702" i="9"/>
  <c r="AH702" i="9" s="1"/>
  <c r="AL702" i="9" s="1"/>
  <c r="AF703" i="9"/>
  <c r="BE599" i="9"/>
  <c r="BB600" i="9" s="1"/>
  <c r="BD600" i="9" s="1"/>
  <c r="AQ594" i="6"/>
  <c r="AN595" i="6" s="1"/>
  <c r="AW594" i="9"/>
  <c r="BB47" i="9"/>
  <c r="BF46" i="9"/>
  <c r="BA47" i="9" s="1"/>
  <c r="AG705" i="6" l="1"/>
  <c r="AH705" i="6" s="1"/>
  <c r="AL705" i="6" s="1"/>
  <c r="AF706" i="6"/>
  <c r="AV594" i="9"/>
  <c r="AQ594" i="9"/>
  <c r="AN595" i="9" s="1"/>
  <c r="BF599" i="9"/>
  <c r="BA600" i="9" s="1"/>
  <c r="BC600" i="9" s="1"/>
  <c r="BE600" i="9" s="1"/>
  <c r="BB601" i="9" s="1"/>
  <c r="BF602" i="6"/>
  <c r="BA603" i="6" s="1"/>
  <c r="BC603" i="6" s="1"/>
  <c r="VV187" i="8"/>
  <c r="VZ186" i="8"/>
  <c r="VU187" i="8" s="1"/>
  <c r="MA189" i="8"/>
  <c r="LV190" i="8" s="1"/>
  <c r="LW190" i="8"/>
  <c r="AX594" i="9"/>
  <c r="AU595" i="9" s="1"/>
  <c r="AG703" i="9"/>
  <c r="AH703" i="9" s="1"/>
  <c r="AL703" i="9" s="1"/>
  <c r="AF704" i="9"/>
  <c r="BD603" i="6"/>
  <c r="AX594" i="6"/>
  <c r="AU595" i="6" s="1"/>
  <c r="BJ46" i="9"/>
  <c r="BM46" i="9" s="1"/>
  <c r="BH47" i="9" s="1"/>
  <c r="BD47" i="9" s="1"/>
  <c r="AW47" i="9"/>
  <c r="AX47" i="9" s="1"/>
  <c r="AF707" i="6" l="1"/>
  <c r="AG706" i="6"/>
  <c r="AH706" i="6" s="1"/>
  <c r="AL706" i="6" s="1"/>
  <c r="VQ187" i="8"/>
  <c r="WD186" i="8"/>
  <c r="ME189" i="8"/>
  <c r="MG189" i="8" s="1"/>
  <c r="LR190" i="8"/>
  <c r="AY594" i="9"/>
  <c r="AT595" i="9" s="1"/>
  <c r="AP595" i="9" s="1"/>
  <c r="AJ595" i="9" s="1"/>
  <c r="AI595" i="9" s="1"/>
  <c r="AY594" i="6"/>
  <c r="AT595" i="6" s="1"/>
  <c r="AP595" i="6" s="1"/>
  <c r="AJ595" i="6" s="1"/>
  <c r="AI595" i="6" s="1"/>
  <c r="BF600" i="9"/>
  <c r="BA601" i="9" s="1"/>
  <c r="AW595" i="9"/>
  <c r="AW595" i="6"/>
  <c r="BE603" i="6"/>
  <c r="BB604" i="6" s="1"/>
  <c r="AG704" i="9"/>
  <c r="AH704" i="9" s="1"/>
  <c r="AL704" i="9" s="1"/>
  <c r="AF705" i="9"/>
  <c r="BD601" i="9"/>
  <c r="BC601" i="9"/>
  <c r="AU48" i="9"/>
  <c r="AY47" i="9"/>
  <c r="AT48" i="9" s="1"/>
  <c r="AQ595" i="6" l="1"/>
  <c r="AN596" i="6" s="1"/>
  <c r="AQ595" i="9"/>
  <c r="AN596" i="9" s="1"/>
  <c r="BF603" i="6"/>
  <c r="BA604" i="6" s="1"/>
  <c r="BC604" i="6" s="1"/>
  <c r="AV595" i="9"/>
  <c r="AX595" i="9" s="1"/>
  <c r="AU596" i="9" s="1"/>
  <c r="AG707" i="6"/>
  <c r="AH707" i="6" s="1"/>
  <c r="AL707" i="6" s="1"/>
  <c r="AF708" i="6"/>
  <c r="AV595" i="6"/>
  <c r="WF186" i="8"/>
  <c r="MH189" i="8"/>
  <c r="MC190" i="8" s="1"/>
  <c r="MD190" i="8"/>
  <c r="BE601" i="9"/>
  <c r="BB602" i="9" s="1"/>
  <c r="AG705" i="9"/>
  <c r="AH705" i="9" s="1"/>
  <c r="AL705" i="9" s="1"/>
  <c r="AF706" i="9"/>
  <c r="BD604" i="6"/>
  <c r="AX595" i="6"/>
  <c r="AU596" i="6" s="1"/>
  <c r="AQ48" i="9"/>
  <c r="AP48" i="9"/>
  <c r="AJ48" i="9" s="1"/>
  <c r="AI48" i="9" s="1"/>
  <c r="BC47" i="9"/>
  <c r="AF709" i="6" l="1"/>
  <c r="AG708" i="6"/>
  <c r="AH708" i="6" s="1"/>
  <c r="AL708" i="6" s="1"/>
  <c r="WC187" i="8"/>
  <c r="WG186" i="8"/>
  <c r="WB187" i="8" s="1"/>
  <c r="ML189" i="8"/>
  <c r="LY190" i="8"/>
  <c r="AY595" i="9"/>
  <c r="AT596" i="9" s="1"/>
  <c r="AP596" i="9" s="1"/>
  <c r="AJ596" i="9" s="1"/>
  <c r="AI596" i="9" s="1"/>
  <c r="AY595" i="6"/>
  <c r="AT596" i="6" s="1"/>
  <c r="AP596" i="6" s="1"/>
  <c r="AJ596" i="6" s="1"/>
  <c r="AI596" i="6" s="1"/>
  <c r="BE604" i="6"/>
  <c r="BB605" i="6" s="1"/>
  <c r="BD605" i="6" s="1"/>
  <c r="BF601" i="9"/>
  <c r="BA602" i="9" s="1"/>
  <c r="BC602" i="9" s="1"/>
  <c r="AV596" i="9"/>
  <c r="AQ596" i="9"/>
  <c r="AN597" i="9" s="1"/>
  <c r="AW596" i="9"/>
  <c r="AW596" i="6"/>
  <c r="AQ596" i="6"/>
  <c r="AN597" i="6" s="1"/>
  <c r="AG706" i="9"/>
  <c r="AH706" i="9" s="1"/>
  <c r="AL706" i="9" s="1"/>
  <c r="AF707" i="9"/>
  <c r="BD602" i="9"/>
  <c r="BE47" i="9"/>
  <c r="BF47" i="9" s="1"/>
  <c r="BA48" i="9" s="1"/>
  <c r="AV48" i="9"/>
  <c r="AN49" i="9"/>
  <c r="AV596" i="6" l="1"/>
  <c r="AF710" i="6"/>
  <c r="AG709" i="6"/>
  <c r="AH709" i="6" s="1"/>
  <c r="AL709" i="6" s="1"/>
  <c r="VX187" i="8"/>
  <c r="WK186" i="8"/>
  <c r="BF604" i="6"/>
  <c r="BA605" i="6" s="1"/>
  <c r="BC605" i="6" s="1"/>
  <c r="BE602" i="9"/>
  <c r="BB603" i="9" s="1"/>
  <c r="AG707" i="9"/>
  <c r="AH707" i="9" s="1"/>
  <c r="AL707" i="9" s="1"/>
  <c r="AF708" i="9"/>
  <c r="AX596" i="6"/>
  <c r="AU597" i="6" s="1"/>
  <c r="AX596" i="9"/>
  <c r="AU597" i="9" s="1"/>
  <c r="BE605" i="6"/>
  <c r="BB606" i="6" s="1"/>
  <c r="BB48" i="9"/>
  <c r="AW48" i="9" s="1"/>
  <c r="AX48" i="9" s="1"/>
  <c r="BJ47" i="9"/>
  <c r="BM47" i="9" s="1"/>
  <c r="BH48" i="9" s="1"/>
  <c r="BD48" i="9" s="1"/>
  <c r="BF602" i="9" l="1"/>
  <c r="BA603" i="9" s="1"/>
  <c r="AG710" i="6"/>
  <c r="AH710" i="6" s="1"/>
  <c r="AL710" i="6" s="1"/>
  <c r="AF711" i="6"/>
  <c r="WM186" i="8"/>
  <c r="BF605" i="6"/>
  <c r="BA606" i="6" s="1"/>
  <c r="BC606" i="6" s="1"/>
  <c r="AY596" i="6"/>
  <c r="AT597" i="6" s="1"/>
  <c r="AP597" i="6" s="1"/>
  <c r="AJ597" i="6" s="1"/>
  <c r="AI597" i="6" s="1"/>
  <c r="BD606" i="6"/>
  <c r="AY596" i="9"/>
  <c r="AT597" i="9" s="1"/>
  <c r="AP597" i="9" s="1"/>
  <c r="AJ597" i="9" s="1"/>
  <c r="AI597" i="9" s="1"/>
  <c r="AW597" i="6"/>
  <c r="AF709" i="9"/>
  <c r="AG708" i="9"/>
  <c r="AH708" i="9" s="1"/>
  <c r="AL708" i="9" s="1"/>
  <c r="BC603" i="9"/>
  <c r="BD603" i="9"/>
  <c r="AW597" i="9"/>
  <c r="AQ597" i="9"/>
  <c r="AN598" i="9" s="1"/>
  <c r="AU49" i="9"/>
  <c r="AY48" i="9"/>
  <c r="AT49" i="9" s="1"/>
  <c r="AV597" i="9" l="1"/>
  <c r="AX597" i="9" s="1"/>
  <c r="AU598" i="9" s="1"/>
  <c r="AG711" i="6"/>
  <c r="AH711" i="6" s="1"/>
  <c r="AL711" i="6" s="1"/>
  <c r="AF712" i="6"/>
  <c r="AV597" i="6"/>
  <c r="AX597" i="6" s="1"/>
  <c r="AQ597" i="6"/>
  <c r="AN598" i="6" s="1"/>
  <c r="WJ187" i="8"/>
  <c r="WN186" i="8"/>
  <c r="WI187" i="8" s="1"/>
  <c r="BE603" i="9"/>
  <c r="BB604" i="9" s="1"/>
  <c r="AG709" i="9"/>
  <c r="AH709" i="9" s="1"/>
  <c r="AL709" i="9" s="1"/>
  <c r="AF710" i="9"/>
  <c r="BE606" i="6"/>
  <c r="BB607" i="6" s="1"/>
  <c r="AQ49" i="9"/>
  <c r="AP49" i="9"/>
  <c r="AJ49" i="9" s="1"/>
  <c r="AI49" i="9" s="1"/>
  <c r="BC48" i="9"/>
  <c r="AU598" i="6" l="1"/>
  <c r="AY597" i="6"/>
  <c r="AT598" i="6" s="1"/>
  <c r="AP598" i="6" s="1"/>
  <c r="AJ598" i="6" s="1"/>
  <c r="AI598" i="6" s="1"/>
  <c r="AG712" i="6"/>
  <c r="AH712" i="6" s="1"/>
  <c r="AL712" i="6" s="1"/>
  <c r="AF713" i="6"/>
  <c r="BF603" i="9"/>
  <c r="BA604" i="9" s="1"/>
  <c r="AY597" i="9"/>
  <c r="AT598" i="9" s="1"/>
  <c r="AP598" i="9" s="1"/>
  <c r="AJ598" i="9" s="1"/>
  <c r="AI598" i="9" s="1"/>
  <c r="WE187" i="8"/>
  <c r="WR186" i="8"/>
  <c r="BD607" i="6"/>
  <c r="AW598" i="6"/>
  <c r="AQ598" i="6"/>
  <c r="AN599" i="6" s="1"/>
  <c r="BF606" i="6"/>
  <c r="BA607" i="6" s="1"/>
  <c r="BC607" i="6" s="1"/>
  <c r="AG710" i="9"/>
  <c r="AH710" i="9" s="1"/>
  <c r="AL710" i="9" s="1"/>
  <c r="AF711" i="9"/>
  <c r="BC604" i="9"/>
  <c r="BD604" i="9"/>
  <c r="AW598" i="9"/>
  <c r="AQ598" i="9"/>
  <c r="AN599" i="9" s="1"/>
  <c r="BE48" i="9"/>
  <c r="BF48" i="9" s="1"/>
  <c r="BA49" i="9" s="1"/>
  <c r="AV49" i="9"/>
  <c r="AN50" i="9"/>
  <c r="AV598" i="9" l="1"/>
  <c r="AX598" i="9" s="1"/>
  <c r="AU599" i="9" s="1"/>
  <c r="AV598" i="6"/>
  <c r="AF714" i="6"/>
  <c r="AG713" i="6"/>
  <c r="AH713" i="6" s="1"/>
  <c r="AL713" i="6" s="1"/>
  <c r="WT186" i="8"/>
  <c r="BE607" i="6"/>
  <c r="BB608" i="6" s="1"/>
  <c r="BE604" i="9"/>
  <c r="BB605" i="9" s="1"/>
  <c r="AX598" i="6"/>
  <c r="AU599" i="6" s="1"/>
  <c r="AG711" i="9"/>
  <c r="AH711" i="9" s="1"/>
  <c r="AL711" i="9" s="1"/>
  <c r="AF712" i="9"/>
  <c r="BJ48" i="9"/>
  <c r="BM48" i="9" s="1"/>
  <c r="BH49" i="9" s="1"/>
  <c r="BD49" i="9" s="1"/>
  <c r="BB49" i="9"/>
  <c r="AW49" i="9" s="1"/>
  <c r="AX49" i="9" s="1"/>
  <c r="WU186" i="8" l="1"/>
  <c r="WP187" i="8" s="1"/>
  <c r="BF607" i="6"/>
  <c r="BA608" i="6" s="1"/>
  <c r="AG714" i="6"/>
  <c r="AH714" i="6" s="1"/>
  <c r="AL714" i="6" s="1"/>
  <c r="AF715" i="6"/>
  <c r="AY598" i="6"/>
  <c r="AT599" i="6" s="1"/>
  <c r="AP599" i="6" s="1"/>
  <c r="AJ599" i="6" s="1"/>
  <c r="AI599" i="6" s="1"/>
  <c r="WQ187" i="8"/>
  <c r="AY598" i="9"/>
  <c r="AT599" i="9" s="1"/>
  <c r="AP599" i="9" s="1"/>
  <c r="AJ599" i="9" s="1"/>
  <c r="AI599" i="9" s="1"/>
  <c r="BD605" i="9"/>
  <c r="AG712" i="9"/>
  <c r="AH712" i="9" s="1"/>
  <c r="AL712" i="9" s="1"/>
  <c r="AF713" i="9"/>
  <c r="AW599" i="6"/>
  <c r="AV599" i="6"/>
  <c r="BF604" i="9"/>
  <c r="BA605" i="9" s="1"/>
  <c r="BC605" i="9" s="1"/>
  <c r="AW599" i="9"/>
  <c r="BD608" i="6"/>
  <c r="BC608" i="6"/>
  <c r="AU50" i="9"/>
  <c r="AY49" i="9"/>
  <c r="AT50" i="9" s="1"/>
  <c r="WY186" i="8" l="1"/>
  <c r="XA186" i="8" s="1"/>
  <c r="WL187" i="8"/>
  <c r="AQ599" i="6"/>
  <c r="AN600" i="6" s="1"/>
  <c r="AG715" i="6"/>
  <c r="AH715" i="6" s="1"/>
  <c r="AL715" i="6" s="1"/>
  <c r="AF716" i="6"/>
  <c r="AQ599" i="9"/>
  <c r="AN600" i="9" s="1"/>
  <c r="AV599" i="9"/>
  <c r="AX599" i="9" s="1"/>
  <c r="AU600" i="9" s="1"/>
  <c r="BE605" i="9"/>
  <c r="BB606" i="9" s="1"/>
  <c r="AX599" i="6"/>
  <c r="AU600" i="6" s="1"/>
  <c r="AG713" i="9"/>
  <c r="AH713" i="9" s="1"/>
  <c r="AL713" i="9" s="1"/>
  <c r="AF714" i="9"/>
  <c r="BE608" i="6"/>
  <c r="BB609" i="6" s="1"/>
  <c r="AQ50" i="9"/>
  <c r="AP50" i="9"/>
  <c r="AJ50" i="9" s="1"/>
  <c r="AI50" i="9" s="1"/>
  <c r="BC49" i="9"/>
  <c r="AF717" i="6" l="1"/>
  <c r="AG716" i="6"/>
  <c r="AH716" i="6" s="1"/>
  <c r="AL716" i="6" s="1"/>
  <c r="BF608" i="6"/>
  <c r="BA609" i="6" s="1"/>
  <c r="BC609" i="6" s="1"/>
  <c r="AY599" i="6"/>
  <c r="AT600" i="6" s="1"/>
  <c r="AP600" i="6" s="1"/>
  <c r="AJ600" i="6" s="1"/>
  <c r="AI600" i="6" s="1"/>
  <c r="WX187" i="8"/>
  <c r="XB186" i="8"/>
  <c r="WW187" i="8" s="1"/>
  <c r="AW600" i="9"/>
  <c r="BD606" i="9"/>
  <c r="BD609" i="6"/>
  <c r="AG714" i="9"/>
  <c r="AH714" i="9" s="1"/>
  <c r="AL714" i="9" s="1"/>
  <c r="AF715" i="9"/>
  <c r="AQ600" i="6"/>
  <c r="AN601" i="6" s="1"/>
  <c r="AW600" i="6"/>
  <c r="AY599" i="9"/>
  <c r="AT600" i="9" s="1"/>
  <c r="AP600" i="9" s="1"/>
  <c r="AJ600" i="9" s="1"/>
  <c r="AI600" i="9" s="1"/>
  <c r="BF605" i="9"/>
  <c r="BA606" i="9" s="1"/>
  <c r="BC606" i="9" s="1"/>
  <c r="BE49" i="9"/>
  <c r="BF49" i="9" s="1"/>
  <c r="BA50" i="9" s="1"/>
  <c r="AN51" i="9"/>
  <c r="AV50" i="9"/>
  <c r="AV600" i="6" l="1"/>
  <c r="AG717" i="6"/>
  <c r="AH717" i="6" s="1"/>
  <c r="AL717" i="6" s="1"/>
  <c r="AF718" i="6"/>
  <c r="WS187" i="8"/>
  <c r="XF186" i="8"/>
  <c r="BE606" i="9"/>
  <c r="BB607" i="9" s="1"/>
  <c r="AG715" i="9"/>
  <c r="AH715" i="9" s="1"/>
  <c r="AL715" i="9" s="1"/>
  <c r="AF716" i="9"/>
  <c r="BE609" i="6"/>
  <c r="BB610" i="6" s="1"/>
  <c r="AV600" i="9"/>
  <c r="AX600" i="6"/>
  <c r="AU601" i="6" s="1"/>
  <c r="AQ600" i="9"/>
  <c r="AN601" i="9" s="1"/>
  <c r="BJ49" i="9"/>
  <c r="BM49" i="9" s="1"/>
  <c r="BH50" i="9" s="1"/>
  <c r="BD50" i="9" s="1"/>
  <c r="BB50" i="9"/>
  <c r="AW50" i="9" s="1"/>
  <c r="AX50" i="9" s="1"/>
  <c r="AG718" i="6" l="1"/>
  <c r="AH718" i="6" s="1"/>
  <c r="AL718" i="6" s="1"/>
  <c r="AF719" i="6"/>
  <c r="XH186" i="8"/>
  <c r="BF609" i="6"/>
  <c r="BA610" i="6" s="1"/>
  <c r="BC610" i="6" s="1"/>
  <c r="AW601" i="6"/>
  <c r="AX600" i="9"/>
  <c r="AU601" i="9" s="1"/>
  <c r="BD607" i="9"/>
  <c r="AY600" i="6"/>
  <c r="AT601" i="6" s="1"/>
  <c r="AP601" i="6" s="1"/>
  <c r="AJ601" i="6" s="1"/>
  <c r="AI601" i="6" s="1"/>
  <c r="BD610" i="6"/>
  <c r="AG716" i="9"/>
  <c r="AH716" i="9" s="1"/>
  <c r="AL716" i="9" s="1"/>
  <c r="AF717" i="9"/>
  <c r="BF606" i="9"/>
  <c r="BA607" i="9" s="1"/>
  <c r="BC607" i="9" s="1"/>
  <c r="AU51" i="9"/>
  <c r="AY50" i="9"/>
  <c r="AT51" i="9" s="1"/>
  <c r="AG719" i="6" l="1"/>
  <c r="AH719" i="6" s="1"/>
  <c r="AL719" i="6" s="1"/>
  <c r="AF720" i="6"/>
  <c r="XE187" i="8"/>
  <c r="XI186" i="8"/>
  <c r="XD187" i="8" s="1"/>
  <c r="GP190" i="8"/>
  <c r="BE607" i="9"/>
  <c r="BB608" i="9" s="1"/>
  <c r="AG717" i="9"/>
  <c r="AH717" i="9" s="1"/>
  <c r="AL717" i="9" s="1"/>
  <c r="AF718" i="9"/>
  <c r="AW601" i="9"/>
  <c r="AV601" i="6"/>
  <c r="BE610" i="6"/>
  <c r="BB611" i="6" s="1"/>
  <c r="AY600" i="9"/>
  <c r="AT601" i="9" s="1"/>
  <c r="AP601" i="9" s="1"/>
  <c r="AJ601" i="9" s="1"/>
  <c r="AI601" i="9" s="1"/>
  <c r="AQ601" i="6"/>
  <c r="AN602" i="6" s="1"/>
  <c r="AQ51" i="9"/>
  <c r="AP51" i="9"/>
  <c r="AJ51" i="9" s="1"/>
  <c r="AI51" i="9" s="1"/>
  <c r="BC50" i="9"/>
  <c r="AF721" i="6" l="1"/>
  <c r="AG720" i="6"/>
  <c r="AH720" i="6" s="1"/>
  <c r="AL720" i="6" s="1"/>
  <c r="WZ187" i="8"/>
  <c r="XM186" i="8"/>
  <c r="GM191" i="8"/>
  <c r="GQ190" i="8"/>
  <c r="GL191" i="8" s="1"/>
  <c r="BF607" i="9"/>
  <c r="BA608" i="9" s="1"/>
  <c r="BD611" i="6"/>
  <c r="AX601" i="6"/>
  <c r="AU602" i="6" s="1"/>
  <c r="AQ601" i="9"/>
  <c r="AN602" i="9" s="1"/>
  <c r="AG718" i="9"/>
  <c r="AH718" i="9" s="1"/>
  <c r="AL718" i="9" s="1"/>
  <c r="AF719" i="9"/>
  <c r="BF610" i="6"/>
  <c r="BA611" i="6" s="1"/>
  <c r="BC611" i="6" s="1"/>
  <c r="AV601" i="9"/>
  <c r="BD608" i="9"/>
  <c r="BC608" i="9"/>
  <c r="BE50" i="9"/>
  <c r="BF50" i="9" s="1"/>
  <c r="BA51" i="9" s="1"/>
  <c r="AN52" i="9"/>
  <c r="AV51" i="9"/>
  <c r="AF722" i="6" l="1"/>
  <c r="AG721" i="6"/>
  <c r="AH721" i="6" s="1"/>
  <c r="AL721" i="6" s="1"/>
  <c r="XO186" i="8"/>
  <c r="GU190" i="8"/>
  <c r="GW190" i="8" s="1"/>
  <c r="GX190" i="8" s="1"/>
  <c r="GS191" i="8" s="1"/>
  <c r="GH191" i="8"/>
  <c r="GI191" i="8" s="1"/>
  <c r="GJ191" i="8" s="1"/>
  <c r="GE192" i="8" s="1"/>
  <c r="BE611" i="6"/>
  <c r="BB612" i="6" s="1"/>
  <c r="AY601" i="6"/>
  <c r="AT602" i="6" s="1"/>
  <c r="AP602" i="6" s="1"/>
  <c r="AJ602" i="6" s="1"/>
  <c r="AI602" i="6" s="1"/>
  <c r="BE608" i="9"/>
  <c r="BB609" i="9" s="1"/>
  <c r="AX601" i="9"/>
  <c r="AU602" i="9" s="1"/>
  <c r="AG719" i="9"/>
  <c r="AH719" i="9" s="1"/>
  <c r="AL719" i="9" s="1"/>
  <c r="AF720" i="9"/>
  <c r="AW602" i="6"/>
  <c r="BB51" i="9"/>
  <c r="AW51" i="9" s="1"/>
  <c r="AX51" i="9" s="1"/>
  <c r="BJ50" i="9"/>
  <c r="BM50" i="9" s="1"/>
  <c r="BH51" i="9" s="1"/>
  <c r="BD51" i="9" s="1"/>
  <c r="AQ602" i="6" l="1"/>
  <c r="AN603" i="6" s="1"/>
  <c r="AV602" i="6"/>
  <c r="AG722" i="6"/>
  <c r="AH722" i="6" s="1"/>
  <c r="AL722" i="6" s="1"/>
  <c r="AF723" i="6"/>
  <c r="GF192" i="8"/>
  <c r="GA192" i="8" s="1"/>
  <c r="GB192" i="8" s="1"/>
  <c r="XL187" i="8"/>
  <c r="XP186" i="8"/>
  <c r="XK187" i="8" s="1"/>
  <c r="GN191" i="8"/>
  <c r="GT191" i="8"/>
  <c r="GO191" i="8" s="1"/>
  <c r="HB190" i="8"/>
  <c r="BF611" i="6"/>
  <c r="BA612" i="6" s="1"/>
  <c r="BC612" i="6" s="1"/>
  <c r="AW602" i="9"/>
  <c r="BD609" i="9"/>
  <c r="AX602" i="6"/>
  <c r="AU603" i="6" s="1"/>
  <c r="AG720" i="9"/>
  <c r="AH720" i="9" s="1"/>
  <c r="AL720" i="9" s="1"/>
  <c r="AF721" i="9"/>
  <c r="AY601" i="9"/>
  <c r="AT602" i="9" s="1"/>
  <c r="AP602" i="9" s="1"/>
  <c r="AJ602" i="9" s="1"/>
  <c r="AI602" i="9" s="1"/>
  <c r="BF608" i="9"/>
  <c r="BA609" i="9" s="1"/>
  <c r="BC609" i="9" s="1"/>
  <c r="BD612" i="6"/>
  <c r="AU52" i="9"/>
  <c r="AY51" i="9"/>
  <c r="AT52" i="9" s="1"/>
  <c r="AG723" i="6" l="1"/>
  <c r="AH723" i="6" s="1"/>
  <c r="AL723" i="6" s="1"/>
  <c r="AF724" i="6"/>
  <c r="AY602" i="6"/>
  <c r="AT603" i="6" s="1"/>
  <c r="AP603" i="6" s="1"/>
  <c r="AJ603" i="6" s="1"/>
  <c r="AI603" i="6" s="1"/>
  <c r="XG187" i="8"/>
  <c r="XT186" i="8"/>
  <c r="GC192" i="8"/>
  <c r="FX193" i="8" s="1"/>
  <c r="FY193" i="8"/>
  <c r="HD190" i="8"/>
  <c r="HE190" i="8" s="1"/>
  <c r="GZ191" i="8" s="1"/>
  <c r="BE609" i="9"/>
  <c r="BB610" i="9" s="1"/>
  <c r="AG721" i="9"/>
  <c r="AH721" i="9" s="1"/>
  <c r="AL721" i="9" s="1"/>
  <c r="AF722" i="9"/>
  <c r="AW603" i="6"/>
  <c r="AV602" i="9"/>
  <c r="AQ602" i="9"/>
  <c r="AN603" i="9" s="1"/>
  <c r="BE612" i="6"/>
  <c r="BB613" i="6" s="1"/>
  <c r="AP52" i="9"/>
  <c r="AJ52" i="9" s="1"/>
  <c r="AI52" i="9" s="1"/>
  <c r="AQ52" i="9"/>
  <c r="BC51" i="9"/>
  <c r="AV603" i="6" l="1"/>
  <c r="AF725" i="6"/>
  <c r="AG724" i="6"/>
  <c r="AH724" i="6" s="1"/>
  <c r="AL724" i="6" s="1"/>
  <c r="AQ603" i="6"/>
  <c r="AN604" i="6" s="1"/>
  <c r="XV186" i="8"/>
  <c r="GG192" i="8"/>
  <c r="HA191" i="8"/>
  <c r="GV191" i="8" s="1"/>
  <c r="HI190" i="8"/>
  <c r="FT193" i="8"/>
  <c r="FU193" i="8" s="1"/>
  <c r="BF612" i="6"/>
  <c r="BA613" i="6" s="1"/>
  <c r="BC613" i="6" s="1"/>
  <c r="AX603" i="6"/>
  <c r="AU604" i="6" s="1"/>
  <c r="BF609" i="9"/>
  <c r="BA610" i="9" s="1"/>
  <c r="BC610" i="9" s="1"/>
  <c r="BD613" i="6"/>
  <c r="AX602" i="9"/>
  <c r="AU603" i="9" s="1"/>
  <c r="AG722" i="9"/>
  <c r="AH722" i="9" s="1"/>
  <c r="AL722" i="9" s="1"/>
  <c r="AF723" i="9"/>
  <c r="BD610" i="9"/>
  <c r="BE51" i="9"/>
  <c r="BF51" i="9" s="1"/>
  <c r="BA52" i="9" s="1"/>
  <c r="AV52" i="9"/>
  <c r="AN53" i="9"/>
  <c r="AY602" i="9" l="1"/>
  <c r="AT603" i="9" s="1"/>
  <c r="AP603" i="9" s="1"/>
  <c r="AJ603" i="9" s="1"/>
  <c r="AI603" i="9" s="1"/>
  <c r="AF726" i="6"/>
  <c r="AG725" i="6"/>
  <c r="AH725" i="6" s="1"/>
  <c r="AL725" i="6" s="1"/>
  <c r="AY603" i="6"/>
  <c r="AT604" i="6" s="1"/>
  <c r="AP604" i="6" s="1"/>
  <c r="AJ604" i="6" s="1"/>
  <c r="AI604" i="6" s="1"/>
  <c r="XS187" i="8"/>
  <c r="XW186" i="8"/>
  <c r="XR187" i="8" s="1"/>
  <c r="FV193" i="8"/>
  <c r="FQ194" i="8" s="1"/>
  <c r="FR194" i="8"/>
  <c r="HK190" i="8"/>
  <c r="BE610" i="9"/>
  <c r="BB611" i="9" s="1"/>
  <c r="AG723" i="9"/>
  <c r="AH723" i="9" s="1"/>
  <c r="AL723" i="9" s="1"/>
  <c r="AF724" i="9"/>
  <c r="AQ603" i="9"/>
  <c r="AN604" i="9" s="1"/>
  <c r="AV603" i="9"/>
  <c r="AW603" i="9"/>
  <c r="AQ604" i="6"/>
  <c r="AN605" i="6" s="1"/>
  <c r="AW604" i="6"/>
  <c r="BE613" i="6"/>
  <c r="BB614" i="6" s="1"/>
  <c r="BJ51" i="9"/>
  <c r="BM51" i="9" s="1"/>
  <c r="BH52" i="9" s="1"/>
  <c r="BD52" i="9" s="1"/>
  <c r="BB52" i="9"/>
  <c r="AW52" i="9" s="1"/>
  <c r="AX52" i="9" s="1"/>
  <c r="AV604" i="6" l="1"/>
  <c r="AX604" i="6" s="1"/>
  <c r="AU605" i="6" s="1"/>
  <c r="BF613" i="6"/>
  <c r="BA614" i="6" s="1"/>
  <c r="AG726" i="6"/>
  <c r="AH726" i="6" s="1"/>
  <c r="AL726" i="6" s="1"/>
  <c r="AF727" i="6"/>
  <c r="BF610" i="9"/>
  <c r="BA611" i="9" s="1"/>
  <c r="BC611" i="9" s="1"/>
  <c r="XN187" i="8"/>
  <c r="YA186" i="8"/>
  <c r="HH191" i="8"/>
  <c r="FZ193" i="8"/>
  <c r="HL190" i="8"/>
  <c r="HG191" i="8" s="1"/>
  <c r="FM194" i="8"/>
  <c r="FN194" i="8" s="1"/>
  <c r="BC614" i="6"/>
  <c r="BD614" i="6"/>
  <c r="AX603" i="9"/>
  <c r="AU604" i="9" s="1"/>
  <c r="AG724" i="9"/>
  <c r="AH724" i="9" s="1"/>
  <c r="AL724" i="9" s="1"/>
  <c r="AF725" i="9"/>
  <c r="BD611" i="9"/>
  <c r="AU53" i="9"/>
  <c r="AY52" i="9"/>
  <c r="AT53" i="9" s="1"/>
  <c r="AF728" i="6" l="1"/>
  <c r="AG727" i="6"/>
  <c r="AH727" i="6" s="1"/>
  <c r="AL727" i="6" s="1"/>
  <c r="YC186" i="8"/>
  <c r="HP190" i="8"/>
  <c r="HR190" i="8" s="1"/>
  <c r="HO191" i="8" s="1"/>
  <c r="FO194" i="8"/>
  <c r="FJ195" i="8" s="1"/>
  <c r="FK195" i="8"/>
  <c r="HC191" i="8"/>
  <c r="BE611" i="9"/>
  <c r="BB612" i="9" s="1"/>
  <c r="AY603" i="9"/>
  <c r="AT604" i="9" s="1"/>
  <c r="AP604" i="9" s="1"/>
  <c r="AJ604" i="9" s="1"/>
  <c r="AI604" i="9" s="1"/>
  <c r="AY604" i="6"/>
  <c r="AT605" i="6" s="1"/>
  <c r="AP605" i="6" s="1"/>
  <c r="AJ605" i="6" s="1"/>
  <c r="AI605" i="6" s="1"/>
  <c r="AG725" i="9"/>
  <c r="AH725" i="9" s="1"/>
  <c r="AL725" i="9" s="1"/>
  <c r="AF726" i="9"/>
  <c r="AW604" i="9"/>
  <c r="AW605" i="6"/>
  <c r="BE614" i="6"/>
  <c r="BB615" i="6" s="1"/>
  <c r="AQ53" i="9"/>
  <c r="AP53" i="9"/>
  <c r="AJ53" i="9" s="1"/>
  <c r="AI53" i="9" s="1"/>
  <c r="BC52" i="9"/>
  <c r="AQ605" i="6" l="1"/>
  <c r="AN606" i="6" s="1"/>
  <c r="AG728" i="6"/>
  <c r="AH728" i="6" s="1"/>
  <c r="AL728" i="6" s="1"/>
  <c r="AF729" i="6"/>
  <c r="AV605" i="6"/>
  <c r="AQ604" i="9"/>
  <c r="AN605" i="9" s="1"/>
  <c r="BF614" i="6"/>
  <c r="BA615" i="6" s="1"/>
  <c r="AV604" i="9"/>
  <c r="AX604" i="9" s="1"/>
  <c r="AU605" i="9" s="1"/>
  <c r="XZ187" i="8"/>
  <c r="YD186" i="8"/>
  <c r="XY187" i="8" s="1"/>
  <c r="HS190" i="8"/>
  <c r="HN191" i="8" s="1"/>
  <c r="HJ191" i="8" s="1"/>
  <c r="FF195" i="8"/>
  <c r="FG195" i="8" s="1"/>
  <c r="FH195" i="8" s="1"/>
  <c r="FC196" i="8" s="1"/>
  <c r="FS194" i="8"/>
  <c r="BF611" i="9"/>
  <c r="BA612" i="9" s="1"/>
  <c r="BC615" i="6"/>
  <c r="BD615" i="6"/>
  <c r="AX605" i="6"/>
  <c r="AU606" i="6" s="1"/>
  <c r="AG726" i="9"/>
  <c r="AH726" i="9" s="1"/>
  <c r="AL726" i="9" s="1"/>
  <c r="AF727" i="9"/>
  <c r="BD612" i="9"/>
  <c r="BC612" i="9"/>
  <c r="BE52" i="9"/>
  <c r="BF52" i="9" s="1"/>
  <c r="BA53" i="9" s="1"/>
  <c r="AV53" i="9"/>
  <c r="AN54" i="9"/>
  <c r="AY605" i="6" l="1"/>
  <c r="AT606" i="6" s="1"/>
  <c r="AP606" i="6" s="1"/>
  <c r="AJ606" i="6" s="1"/>
  <c r="AI606" i="6" s="1"/>
  <c r="AG729" i="6"/>
  <c r="AH729" i="6" s="1"/>
  <c r="AL729" i="6" s="1"/>
  <c r="AF730" i="6"/>
  <c r="XU187" i="8"/>
  <c r="YH186" i="8"/>
  <c r="FD196" i="8"/>
  <c r="EY196" i="8" s="1"/>
  <c r="EZ196" i="8" s="1"/>
  <c r="FA196" i="8" s="1"/>
  <c r="EV197" i="8" s="1"/>
  <c r="HW190" i="8"/>
  <c r="HY190" i="8" s="1"/>
  <c r="HZ190" i="8" s="1"/>
  <c r="HU191" i="8" s="1"/>
  <c r="FL195" i="8"/>
  <c r="AW605" i="9"/>
  <c r="BE612" i="9"/>
  <c r="BB613" i="9" s="1"/>
  <c r="AG727" i="9"/>
  <c r="AH727" i="9" s="1"/>
  <c r="AL727" i="9" s="1"/>
  <c r="AF728" i="9"/>
  <c r="AY604" i="9"/>
  <c r="AT605" i="9" s="1"/>
  <c r="AP605" i="9" s="1"/>
  <c r="AJ605" i="9" s="1"/>
  <c r="AI605" i="9" s="1"/>
  <c r="AW606" i="6"/>
  <c r="AV606" i="6"/>
  <c r="AQ606" i="6"/>
  <c r="AN607" i="6" s="1"/>
  <c r="BE615" i="6"/>
  <c r="BB616" i="6" s="1"/>
  <c r="BB53" i="9"/>
  <c r="AW53" i="9" s="1"/>
  <c r="AX53" i="9" s="1"/>
  <c r="BJ52" i="9"/>
  <c r="BM52" i="9" s="1"/>
  <c r="BH53" i="9" s="1"/>
  <c r="BD53" i="9" s="1"/>
  <c r="AF731" i="6" l="1"/>
  <c r="AG730" i="6"/>
  <c r="AH730" i="6" s="1"/>
  <c r="AL730" i="6" s="1"/>
  <c r="HV191" i="8"/>
  <c r="HQ191" i="8" s="1"/>
  <c r="YJ186" i="8"/>
  <c r="ID190" i="8"/>
  <c r="IF190" i="8" s="1"/>
  <c r="IG190" i="8" s="1"/>
  <c r="IB191" i="8" s="1"/>
  <c r="EW197" i="8"/>
  <c r="ER197" i="8" s="1"/>
  <c r="ES197" i="8" s="1"/>
  <c r="FE196" i="8"/>
  <c r="AV605" i="9"/>
  <c r="AX605" i="9" s="1"/>
  <c r="AU606" i="9" s="1"/>
  <c r="BF615" i="6"/>
  <c r="BA616" i="6" s="1"/>
  <c r="BC616" i="6" s="1"/>
  <c r="BD613" i="9"/>
  <c r="BD616" i="6"/>
  <c r="AX606" i="6"/>
  <c r="AU607" i="6" s="1"/>
  <c r="AG728" i="9"/>
  <c r="AH728" i="9" s="1"/>
  <c r="AL728" i="9" s="1"/>
  <c r="AF729" i="9"/>
  <c r="BF612" i="9"/>
  <c r="BA613" i="9" s="1"/>
  <c r="BC613" i="9" s="1"/>
  <c r="AQ605" i="9"/>
  <c r="AN606" i="9" s="1"/>
  <c r="AU54" i="9"/>
  <c r="AY53" i="9"/>
  <c r="AT54" i="9" s="1"/>
  <c r="AG731" i="6" l="1"/>
  <c r="AH731" i="6" s="1"/>
  <c r="AL731" i="6" s="1"/>
  <c r="AF732" i="6"/>
  <c r="YG187" i="8"/>
  <c r="YK186" i="8"/>
  <c r="YF187" i="8" s="1"/>
  <c r="EP198" i="8"/>
  <c r="ET197" i="8"/>
  <c r="EO198" i="8" s="1"/>
  <c r="IC191" i="8"/>
  <c r="HX191" i="8" s="1"/>
  <c r="IK190" i="8"/>
  <c r="AY606" i="6"/>
  <c r="AT607" i="6" s="1"/>
  <c r="AP607" i="6" s="1"/>
  <c r="AJ607" i="6" s="1"/>
  <c r="AI607" i="6" s="1"/>
  <c r="AY605" i="9"/>
  <c r="AT606" i="9" s="1"/>
  <c r="AP606" i="9" s="1"/>
  <c r="AJ606" i="9" s="1"/>
  <c r="AI606" i="9" s="1"/>
  <c r="BE613" i="9"/>
  <c r="BB614" i="9" s="1"/>
  <c r="AG729" i="9"/>
  <c r="AH729" i="9" s="1"/>
  <c r="AL729" i="9" s="1"/>
  <c r="AF730" i="9"/>
  <c r="AW607" i="6"/>
  <c r="AQ607" i="6"/>
  <c r="AN608" i="6" s="1"/>
  <c r="BE616" i="6"/>
  <c r="BB617" i="6" s="1"/>
  <c r="AW606" i="9"/>
  <c r="AV606" i="9"/>
  <c r="AP54" i="9"/>
  <c r="AJ54" i="9" s="1"/>
  <c r="AI54" i="9" s="1"/>
  <c r="AQ54" i="9"/>
  <c r="BC53" i="9"/>
  <c r="AG732" i="6" l="1"/>
  <c r="AH732" i="6" s="1"/>
  <c r="AL732" i="6" s="1"/>
  <c r="AF733" i="6"/>
  <c r="AQ606" i="9"/>
  <c r="AN607" i="9" s="1"/>
  <c r="BF613" i="9"/>
  <c r="BA614" i="9" s="1"/>
  <c r="BC614" i="9" s="1"/>
  <c r="YB187" i="8"/>
  <c r="YO186" i="8"/>
  <c r="IM190" i="8"/>
  <c r="EX197" i="8"/>
  <c r="EK198" i="8"/>
  <c r="EL198" i="8" s="1"/>
  <c r="AV607" i="6"/>
  <c r="AX607" i="6" s="1"/>
  <c r="AU608" i="6" s="1"/>
  <c r="AX606" i="9"/>
  <c r="AU607" i="9" s="1"/>
  <c r="BF616" i="6"/>
  <c r="BA617" i="6" s="1"/>
  <c r="BC617" i="6" s="1"/>
  <c r="AG730" i="9"/>
  <c r="AH730" i="9" s="1"/>
  <c r="AL730" i="9" s="1"/>
  <c r="AF731" i="9"/>
  <c r="BD614" i="9"/>
  <c r="BD617" i="6"/>
  <c r="BE53" i="9"/>
  <c r="AV54" i="9"/>
  <c r="AN55" i="9"/>
  <c r="AF734" i="6" l="1"/>
  <c r="AG733" i="6"/>
  <c r="AH733" i="6" s="1"/>
  <c r="AL733" i="6" s="1"/>
  <c r="YQ186" i="8"/>
  <c r="IJ191" i="8"/>
  <c r="EM198" i="8"/>
  <c r="EH199" i="8" s="1"/>
  <c r="EI199" i="8"/>
  <c r="IN190" i="8"/>
  <c r="II191" i="8" s="1"/>
  <c r="AY607" i="6"/>
  <c r="AT608" i="6" s="1"/>
  <c r="AP608" i="6" s="1"/>
  <c r="AJ608" i="6" s="1"/>
  <c r="AI608" i="6" s="1"/>
  <c r="BE614" i="9"/>
  <c r="BB615" i="9" s="1"/>
  <c r="AW608" i="6"/>
  <c r="AY606" i="9"/>
  <c r="AT607" i="9" s="1"/>
  <c r="AP607" i="9" s="1"/>
  <c r="AJ607" i="9" s="1"/>
  <c r="AI607" i="9" s="1"/>
  <c r="BE617" i="6"/>
  <c r="BB618" i="6" s="1"/>
  <c r="AG731" i="9"/>
  <c r="AH731" i="9" s="1"/>
  <c r="AL731" i="9" s="1"/>
  <c r="AF732" i="9"/>
  <c r="AW607" i="9"/>
  <c r="BB54" i="9"/>
  <c r="BF53" i="9"/>
  <c r="BA54" i="9" s="1"/>
  <c r="AQ607" i="9" l="1"/>
  <c r="AN608" i="9" s="1"/>
  <c r="AV607" i="9"/>
  <c r="AQ608" i="6"/>
  <c r="AN609" i="6" s="1"/>
  <c r="AF735" i="6"/>
  <c r="AG734" i="6"/>
  <c r="AH734" i="6" s="1"/>
  <c r="AL734" i="6" s="1"/>
  <c r="EQ198" i="8"/>
  <c r="YN187" i="8"/>
  <c r="YR186" i="8"/>
  <c r="YM187" i="8" s="1"/>
  <c r="IE191" i="8"/>
  <c r="ED199" i="8"/>
  <c r="EE199" i="8" s="1"/>
  <c r="IR190" i="8"/>
  <c r="AV608" i="6"/>
  <c r="AX608" i="6" s="1"/>
  <c r="AU609" i="6" s="1"/>
  <c r="AX607" i="9"/>
  <c r="AU608" i="9" s="1"/>
  <c r="AG732" i="9"/>
  <c r="AH732" i="9" s="1"/>
  <c r="AL732" i="9" s="1"/>
  <c r="AF733" i="9"/>
  <c r="BF617" i="6"/>
  <c r="BA618" i="6" s="1"/>
  <c r="BC618" i="6" s="1"/>
  <c r="BF614" i="9"/>
  <c r="BA615" i="9" s="1"/>
  <c r="BC615" i="9" s="1"/>
  <c r="BD618" i="6"/>
  <c r="BD615" i="9"/>
  <c r="BJ53" i="9"/>
  <c r="BM53" i="9" s="1"/>
  <c r="BH54" i="9" s="1"/>
  <c r="BD54" i="9" s="1"/>
  <c r="AW54" i="9"/>
  <c r="AX54" i="9" s="1"/>
  <c r="AF736" i="6" l="1"/>
  <c r="AG735" i="6"/>
  <c r="AH735" i="6" s="1"/>
  <c r="AL735" i="6" s="1"/>
  <c r="YI187" i="8"/>
  <c r="YV186" i="8"/>
  <c r="EB200" i="8"/>
  <c r="EF199" i="8"/>
  <c r="EA200" i="8" s="1"/>
  <c r="IT190" i="8"/>
  <c r="AY608" i="6"/>
  <c r="AT609" i="6" s="1"/>
  <c r="AP609" i="6" s="1"/>
  <c r="AJ609" i="6" s="1"/>
  <c r="AI609" i="6" s="1"/>
  <c r="AY607" i="9"/>
  <c r="AT608" i="9" s="1"/>
  <c r="AP608" i="9" s="1"/>
  <c r="AJ608" i="9" s="1"/>
  <c r="AI608" i="9" s="1"/>
  <c r="BE615" i="9"/>
  <c r="BB616" i="9" s="1"/>
  <c r="AW609" i="6"/>
  <c r="AW608" i="9"/>
  <c r="AQ608" i="9"/>
  <c r="AN609" i="9" s="1"/>
  <c r="BE618" i="6"/>
  <c r="BB619" i="6" s="1"/>
  <c r="AG733" i="9"/>
  <c r="AH733" i="9" s="1"/>
  <c r="AL733" i="9" s="1"/>
  <c r="AF734" i="9"/>
  <c r="AU55" i="9"/>
  <c r="AY54" i="9"/>
  <c r="AT55" i="9" s="1"/>
  <c r="AV609" i="6" l="1"/>
  <c r="AF737" i="6"/>
  <c r="AG736" i="6"/>
  <c r="AH736" i="6" s="1"/>
  <c r="AL736" i="6" s="1"/>
  <c r="AV608" i="9"/>
  <c r="AX608" i="9" s="1"/>
  <c r="AU609" i="9" s="1"/>
  <c r="IQ191" i="8"/>
  <c r="IU190" i="8"/>
  <c r="IP191" i="8" s="1"/>
  <c r="EJ199" i="8"/>
  <c r="DW200" i="8"/>
  <c r="DX200" i="8" s="1"/>
  <c r="BF618" i="6"/>
  <c r="BA619" i="6" s="1"/>
  <c r="BC619" i="6" s="1"/>
  <c r="AQ609" i="6"/>
  <c r="AN610" i="6" s="1"/>
  <c r="BF615" i="9"/>
  <c r="BA616" i="9" s="1"/>
  <c r="BC616" i="9" s="1"/>
  <c r="AG734" i="9"/>
  <c r="AH734" i="9" s="1"/>
  <c r="AL734" i="9" s="1"/>
  <c r="AF735" i="9"/>
  <c r="BD619" i="6"/>
  <c r="AX609" i="6"/>
  <c r="AU610" i="6" s="1"/>
  <c r="BD616" i="9"/>
  <c r="AQ55" i="9"/>
  <c r="AP55" i="9"/>
  <c r="AJ55" i="9" s="1"/>
  <c r="AI55" i="9" s="1"/>
  <c r="BC54" i="9"/>
  <c r="AF738" i="6" l="1"/>
  <c r="AG737" i="6"/>
  <c r="AH737" i="6" s="1"/>
  <c r="AL737" i="6" s="1"/>
  <c r="IY190" i="8"/>
  <c r="JA190" i="8" s="1"/>
  <c r="DY200" i="8"/>
  <c r="DT201" i="8" s="1"/>
  <c r="DU201" i="8"/>
  <c r="IL191" i="8"/>
  <c r="AW610" i="6"/>
  <c r="AW609" i="9"/>
  <c r="AG735" i="9"/>
  <c r="AH735" i="9" s="1"/>
  <c r="AL735" i="9" s="1"/>
  <c r="AF736" i="9"/>
  <c r="BE616" i="9"/>
  <c r="BB617" i="9" s="1"/>
  <c r="AY609" i="6"/>
  <c r="AT610" i="6" s="1"/>
  <c r="AP610" i="6" s="1"/>
  <c r="AJ610" i="6" s="1"/>
  <c r="AI610" i="6" s="1"/>
  <c r="AY608" i="9"/>
  <c r="AT609" i="9" s="1"/>
  <c r="AP609" i="9" s="1"/>
  <c r="AJ609" i="9" s="1"/>
  <c r="AI609" i="9" s="1"/>
  <c r="BE619" i="6"/>
  <c r="BB620" i="6" s="1"/>
  <c r="BE54" i="9"/>
  <c r="BF54" i="9" s="1"/>
  <c r="BA55" i="9" s="1"/>
  <c r="AV55" i="9"/>
  <c r="AN56" i="9"/>
  <c r="EC200" i="8" l="1"/>
  <c r="AF739" i="6"/>
  <c r="AG738" i="6"/>
  <c r="AH738" i="6" s="1"/>
  <c r="AL738" i="6" s="1"/>
  <c r="IX191" i="8"/>
  <c r="DP201" i="8"/>
  <c r="DQ201" i="8" s="1"/>
  <c r="JB190" i="8"/>
  <c r="IW191" i="8" s="1"/>
  <c r="BF619" i="6"/>
  <c r="BA620" i="6" s="1"/>
  <c r="BC620" i="6" s="1"/>
  <c r="BF616" i="9"/>
  <c r="BA617" i="9" s="1"/>
  <c r="BC617" i="9" s="1"/>
  <c r="AG736" i="9"/>
  <c r="AH736" i="9" s="1"/>
  <c r="AL736" i="9" s="1"/>
  <c r="AF737" i="9"/>
  <c r="AV609" i="9"/>
  <c r="AQ609" i="9"/>
  <c r="AN610" i="9" s="1"/>
  <c r="BD620" i="6"/>
  <c r="BD617" i="9"/>
  <c r="AQ610" i="6"/>
  <c r="AN611" i="6" s="1"/>
  <c r="AV610" i="6"/>
  <c r="BB55" i="9"/>
  <c r="AW55" i="9" s="1"/>
  <c r="AX55" i="9" s="1"/>
  <c r="BJ54" i="9"/>
  <c r="BM54" i="9" s="1"/>
  <c r="BH55" i="9" s="1"/>
  <c r="BD55" i="9" s="1"/>
  <c r="AF740" i="6" l="1"/>
  <c r="AG739" i="6"/>
  <c r="AH739" i="6" s="1"/>
  <c r="AL739" i="6" s="1"/>
  <c r="IS191" i="8"/>
  <c r="DR201" i="8"/>
  <c r="DM202" i="8" s="1"/>
  <c r="DN202" i="8"/>
  <c r="JF190" i="8"/>
  <c r="AG737" i="9"/>
  <c r="AH737" i="9" s="1"/>
  <c r="AL737" i="9" s="1"/>
  <c r="AF738" i="9"/>
  <c r="AX610" i="6"/>
  <c r="AU611" i="6" s="1"/>
  <c r="BE617" i="9"/>
  <c r="BB618" i="9" s="1"/>
  <c r="BE620" i="6"/>
  <c r="BB621" i="6" s="1"/>
  <c r="AX609" i="9"/>
  <c r="AU610" i="9" s="1"/>
  <c r="AU56" i="9"/>
  <c r="AY55" i="9"/>
  <c r="AT56" i="9" s="1"/>
  <c r="DV201" i="8" l="1"/>
  <c r="AF741" i="6"/>
  <c r="AG740" i="6"/>
  <c r="AH740" i="6" s="1"/>
  <c r="AL740" i="6" s="1"/>
  <c r="JH190" i="8"/>
  <c r="DI202" i="8"/>
  <c r="DJ202" i="8" s="1"/>
  <c r="BF620" i="6"/>
  <c r="BA621" i="6" s="1"/>
  <c r="BF617" i="9"/>
  <c r="BA618" i="9" s="1"/>
  <c r="BC618" i="9" s="1"/>
  <c r="AY610" i="6"/>
  <c r="AT611" i="6" s="1"/>
  <c r="AP611" i="6" s="1"/>
  <c r="AJ611" i="6" s="1"/>
  <c r="AI611" i="6" s="1"/>
  <c r="AW610" i="9"/>
  <c r="AG738" i="9"/>
  <c r="AH738" i="9" s="1"/>
  <c r="AL738" i="9" s="1"/>
  <c r="AF739" i="9"/>
  <c r="AY609" i="9"/>
  <c r="AT610" i="9" s="1"/>
  <c r="AP610" i="9" s="1"/>
  <c r="AJ610" i="9" s="1"/>
  <c r="AI610" i="9" s="1"/>
  <c r="BC621" i="6"/>
  <c r="BD621" i="6"/>
  <c r="BD618" i="9"/>
  <c r="AW611" i="6"/>
  <c r="AP56" i="9"/>
  <c r="AJ56" i="9" s="1"/>
  <c r="AI56" i="9" s="1"/>
  <c r="AQ56" i="9"/>
  <c r="BC55" i="9"/>
  <c r="AQ611" i="6" l="1"/>
  <c r="AN612" i="6" s="1"/>
  <c r="AV611" i="6"/>
  <c r="AG741" i="6"/>
  <c r="AH741" i="6" s="1"/>
  <c r="AL741" i="6" s="1"/>
  <c r="AF742" i="6"/>
  <c r="DK202" i="8"/>
  <c r="DF203" i="8" s="1"/>
  <c r="DG203" i="8"/>
  <c r="JE191" i="8"/>
  <c r="JI190" i="8"/>
  <c r="JD191" i="8" s="1"/>
  <c r="AV610" i="9"/>
  <c r="AX611" i="6"/>
  <c r="AU612" i="6" s="1"/>
  <c r="BE618" i="9"/>
  <c r="BB619" i="9" s="1"/>
  <c r="BE621" i="6"/>
  <c r="BB622" i="6" s="1"/>
  <c r="AX610" i="9"/>
  <c r="AU611" i="9" s="1"/>
  <c r="AG739" i="9"/>
  <c r="AH739" i="9" s="1"/>
  <c r="AL739" i="9" s="1"/>
  <c r="AF740" i="9"/>
  <c r="AQ610" i="9"/>
  <c r="AN611" i="9" s="1"/>
  <c r="BE55" i="9"/>
  <c r="BF55" i="9" s="1"/>
  <c r="BA56" i="9" s="1"/>
  <c r="AN57" i="9"/>
  <c r="AV56" i="9"/>
  <c r="AF743" i="6" l="1"/>
  <c r="AG742" i="6"/>
  <c r="AH742" i="6" s="1"/>
  <c r="AL742" i="6" s="1"/>
  <c r="IZ191" i="8"/>
  <c r="DO202" i="8"/>
  <c r="JM190" i="8"/>
  <c r="DB203" i="8"/>
  <c r="DC203" i="8" s="1"/>
  <c r="BF621" i="6"/>
  <c r="BA622" i="6" s="1"/>
  <c r="BC622" i="6" s="1"/>
  <c r="AG740" i="9"/>
  <c r="AH740" i="9" s="1"/>
  <c r="AL740" i="9" s="1"/>
  <c r="AF741" i="9"/>
  <c r="AY610" i="9"/>
  <c r="AT611" i="9" s="1"/>
  <c r="AP611" i="9" s="1"/>
  <c r="AJ611" i="9" s="1"/>
  <c r="AI611" i="9" s="1"/>
  <c r="BD622" i="6"/>
  <c r="BF618" i="9"/>
  <c r="BA619" i="9" s="1"/>
  <c r="BC619" i="9" s="1"/>
  <c r="AY611" i="6"/>
  <c r="AT612" i="6" s="1"/>
  <c r="AP612" i="6" s="1"/>
  <c r="AJ612" i="6" s="1"/>
  <c r="AI612" i="6" s="1"/>
  <c r="AW611" i="9"/>
  <c r="BD619" i="9"/>
  <c r="AW612" i="6"/>
  <c r="BJ55" i="9"/>
  <c r="BM55" i="9" s="1"/>
  <c r="BH56" i="9" s="1"/>
  <c r="BD56" i="9" s="1"/>
  <c r="BB56" i="9"/>
  <c r="AW56" i="9" s="1"/>
  <c r="AX56" i="9" s="1"/>
  <c r="AV611" i="9" l="1"/>
  <c r="AF744" i="6"/>
  <c r="AG743" i="6"/>
  <c r="AH743" i="6" s="1"/>
  <c r="AL743" i="6" s="1"/>
  <c r="AQ612" i="6"/>
  <c r="AN613" i="6" s="1"/>
  <c r="JO190" i="8"/>
  <c r="JP190" i="8" s="1"/>
  <c r="JK191" i="8" s="1"/>
  <c r="DD203" i="8"/>
  <c r="CY204" i="8" s="1"/>
  <c r="CZ204" i="8"/>
  <c r="BE619" i="9"/>
  <c r="BB620" i="9" s="1"/>
  <c r="BD620" i="9" s="1"/>
  <c r="AX611" i="9"/>
  <c r="AU612" i="9" s="1"/>
  <c r="BE622" i="6"/>
  <c r="BB623" i="6" s="1"/>
  <c r="AV612" i="6"/>
  <c r="AQ611" i="9"/>
  <c r="AN612" i="9" s="1"/>
  <c r="AG741" i="9"/>
  <c r="AH741" i="9" s="1"/>
  <c r="AL741" i="9" s="1"/>
  <c r="AF742" i="9"/>
  <c r="AU57" i="9"/>
  <c r="AY56" i="9"/>
  <c r="AT57" i="9" s="1"/>
  <c r="AF745" i="6" l="1"/>
  <c r="AG744" i="6"/>
  <c r="AH744" i="6" s="1"/>
  <c r="AL744" i="6" s="1"/>
  <c r="DH203" i="8"/>
  <c r="CU204" i="8"/>
  <c r="CV204" i="8" s="1"/>
  <c r="JT190" i="8"/>
  <c r="JV190" i="8" s="1"/>
  <c r="JL191" i="8"/>
  <c r="JG191" i="8" s="1"/>
  <c r="AY611" i="9"/>
  <c r="AT612" i="9" s="1"/>
  <c r="AP612" i="9" s="1"/>
  <c r="AJ612" i="9" s="1"/>
  <c r="AI612" i="9" s="1"/>
  <c r="BD623" i="6"/>
  <c r="AG742" i="9"/>
  <c r="AH742" i="9" s="1"/>
  <c r="AL742" i="9" s="1"/>
  <c r="AF743" i="9"/>
  <c r="AX612" i="6"/>
  <c r="AU613" i="6" s="1"/>
  <c r="BF622" i="6"/>
  <c r="BA623" i="6" s="1"/>
  <c r="BC623" i="6" s="1"/>
  <c r="AW612" i="9"/>
  <c r="BF619" i="9"/>
  <c r="BA620" i="9" s="1"/>
  <c r="BC620" i="9" s="1"/>
  <c r="AQ57" i="9"/>
  <c r="AP57" i="9"/>
  <c r="AJ57" i="9" s="1"/>
  <c r="AI57" i="9" s="1"/>
  <c r="BC56" i="9"/>
  <c r="AV612" i="9" l="1"/>
  <c r="AQ612" i="9"/>
  <c r="AN613" i="9" s="1"/>
  <c r="AG745" i="6"/>
  <c r="AH745" i="6" s="1"/>
  <c r="AL745" i="6" s="1"/>
  <c r="AF746" i="6"/>
  <c r="AY612" i="6"/>
  <c r="AT613" i="6" s="1"/>
  <c r="AP613" i="6" s="1"/>
  <c r="AJ613" i="6" s="1"/>
  <c r="AI613" i="6" s="1"/>
  <c r="CS205" i="8"/>
  <c r="CW204" i="8"/>
  <c r="CR205" i="8" s="1"/>
  <c r="JW190" i="8"/>
  <c r="JR191" i="8" s="1"/>
  <c r="JS191" i="8"/>
  <c r="BE623" i="6"/>
  <c r="BB624" i="6" s="1"/>
  <c r="BE620" i="9"/>
  <c r="BB621" i="9" s="1"/>
  <c r="AX612" i="9"/>
  <c r="AU613" i="9" s="1"/>
  <c r="AQ613" i="6"/>
  <c r="AN614" i="6" s="1"/>
  <c r="AW613" i="6"/>
  <c r="AV613" i="6"/>
  <c r="AG743" i="9"/>
  <c r="AH743" i="9" s="1"/>
  <c r="AL743" i="9" s="1"/>
  <c r="AF744" i="9"/>
  <c r="BE56" i="9"/>
  <c r="BF56" i="9" s="1"/>
  <c r="BA57" i="9" s="1"/>
  <c r="AV57" i="9"/>
  <c r="AN58" i="9"/>
  <c r="AG746" i="6" l="1"/>
  <c r="AH746" i="6" s="1"/>
  <c r="AL746" i="6" s="1"/>
  <c r="AF747" i="6"/>
  <c r="JN191" i="8"/>
  <c r="KA190" i="8"/>
  <c r="KC190" i="8" s="1"/>
  <c r="JZ191" i="8" s="1"/>
  <c r="DA204" i="8"/>
  <c r="CN205" i="8"/>
  <c r="CO205" i="8" s="1"/>
  <c r="AW613" i="9"/>
  <c r="BD621" i="9"/>
  <c r="BD624" i="6"/>
  <c r="AG744" i="9"/>
  <c r="AH744" i="9" s="1"/>
  <c r="AL744" i="9" s="1"/>
  <c r="AF745" i="9"/>
  <c r="AX613" i="6"/>
  <c r="AU614" i="6" s="1"/>
  <c r="AY612" i="9"/>
  <c r="AT613" i="9" s="1"/>
  <c r="AP613" i="9" s="1"/>
  <c r="AJ613" i="9" s="1"/>
  <c r="AI613" i="9" s="1"/>
  <c r="BF620" i="9"/>
  <c r="BA621" i="9" s="1"/>
  <c r="BC621" i="9" s="1"/>
  <c r="BF623" i="6"/>
  <c r="BA624" i="6" s="1"/>
  <c r="BC624" i="6" s="1"/>
  <c r="BB57" i="9"/>
  <c r="AW57" i="9" s="1"/>
  <c r="AX57" i="9" s="1"/>
  <c r="BJ56" i="9"/>
  <c r="BM56" i="9" s="1"/>
  <c r="BH57" i="9" s="1"/>
  <c r="BD57" i="9" s="1"/>
  <c r="AG747" i="6" l="1"/>
  <c r="AH747" i="6" s="1"/>
  <c r="AL747" i="6" s="1"/>
  <c r="AF748" i="6"/>
  <c r="YX186" i="8"/>
  <c r="KD190" i="8"/>
  <c r="JY191" i="8" s="1"/>
  <c r="JU191" i="8" s="1"/>
  <c r="CL206" i="8"/>
  <c r="CP205" i="8"/>
  <c r="CK206" i="8" s="1"/>
  <c r="BE624" i="6"/>
  <c r="BB625" i="6" s="1"/>
  <c r="AW614" i="6"/>
  <c r="AG745" i="9"/>
  <c r="AH745" i="9" s="1"/>
  <c r="AL745" i="9" s="1"/>
  <c r="AF746" i="9"/>
  <c r="BE621" i="9"/>
  <c r="BB622" i="9" s="1"/>
  <c r="AY613" i="6"/>
  <c r="AT614" i="6" s="1"/>
  <c r="AP614" i="6" s="1"/>
  <c r="AJ614" i="6" s="1"/>
  <c r="AI614" i="6" s="1"/>
  <c r="AV613" i="9"/>
  <c r="AQ613" i="9"/>
  <c r="AN614" i="9" s="1"/>
  <c r="AU58" i="9"/>
  <c r="AY57" i="9"/>
  <c r="AT58" i="9" s="1"/>
  <c r="AF749" i="6" l="1"/>
  <c r="AG748" i="6"/>
  <c r="AH748" i="6" s="1"/>
  <c r="AL748" i="6" s="1"/>
  <c r="BF621" i="9"/>
  <c r="BA622" i="9" s="1"/>
  <c r="YU187" i="8"/>
  <c r="YY186" i="8"/>
  <c r="YT187" i="8" s="1"/>
  <c r="KH190" i="8"/>
  <c r="KJ190" i="8" s="1"/>
  <c r="KK190" i="8" s="1"/>
  <c r="KF191" i="8" s="1"/>
  <c r="CT205" i="8"/>
  <c r="CG206" i="8"/>
  <c r="CH206" i="8" s="1"/>
  <c r="AQ614" i="6"/>
  <c r="AN615" i="6" s="1"/>
  <c r="AX613" i="9"/>
  <c r="AU614" i="9" s="1"/>
  <c r="BD625" i="6"/>
  <c r="BD622" i="9"/>
  <c r="BC622" i="9"/>
  <c r="AG746" i="9"/>
  <c r="AH746" i="9" s="1"/>
  <c r="AL746" i="9" s="1"/>
  <c r="AF747" i="9"/>
  <c r="AV614" i="6"/>
  <c r="BF624" i="6"/>
  <c r="BA625" i="6" s="1"/>
  <c r="BC625" i="6" s="1"/>
  <c r="AQ58" i="9"/>
  <c r="AP58" i="9"/>
  <c r="AJ58" i="9" s="1"/>
  <c r="AI58" i="9" s="1"/>
  <c r="BC57" i="9"/>
  <c r="AF750" i="6" l="1"/>
  <c r="AG749" i="6"/>
  <c r="AH749" i="6" s="1"/>
  <c r="AL749" i="6" s="1"/>
  <c r="YP187" i="8"/>
  <c r="ZC186" i="8"/>
  <c r="KO190" i="8"/>
  <c r="KQ190" i="8" s="1"/>
  <c r="KR190" i="8" s="1"/>
  <c r="KM191" i="8" s="1"/>
  <c r="KG191" i="8"/>
  <c r="KB191" i="8" s="1"/>
  <c r="CE207" i="8"/>
  <c r="CI206" i="8"/>
  <c r="CD207" i="8" s="1"/>
  <c r="BE625" i="6"/>
  <c r="BB626" i="6" s="1"/>
  <c r="AG747" i="9"/>
  <c r="AH747" i="9" s="1"/>
  <c r="AL747" i="9" s="1"/>
  <c r="AF748" i="9"/>
  <c r="BE622" i="9"/>
  <c r="BB623" i="9" s="1"/>
  <c r="AW614" i="9"/>
  <c r="AX614" i="6"/>
  <c r="AU615" i="6" s="1"/>
  <c r="AY613" i="9"/>
  <c r="AT614" i="9" s="1"/>
  <c r="AP614" i="9" s="1"/>
  <c r="AJ614" i="9" s="1"/>
  <c r="AI614" i="9" s="1"/>
  <c r="BE57" i="9"/>
  <c r="BF57" i="9" s="1"/>
  <c r="BA58" i="9" s="1"/>
  <c r="AN59" i="9"/>
  <c r="AV58" i="9"/>
  <c r="AF751" i="6" l="1"/>
  <c r="AG750" i="6"/>
  <c r="AH750" i="6" s="1"/>
  <c r="AL750" i="6" s="1"/>
  <c r="ZE186" i="8"/>
  <c r="CM206" i="8"/>
  <c r="BZ207" i="8"/>
  <c r="CA207" i="8" s="1"/>
  <c r="KN191" i="8"/>
  <c r="KI191" i="8" s="1"/>
  <c r="KV190" i="8"/>
  <c r="AY614" i="6"/>
  <c r="AT615" i="6" s="1"/>
  <c r="AP615" i="6" s="1"/>
  <c r="AJ615" i="6" s="1"/>
  <c r="AI615" i="6" s="1"/>
  <c r="AV614" i="9"/>
  <c r="BF622" i="9"/>
  <c r="BA623" i="9" s="1"/>
  <c r="BC623" i="9" s="1"/>
  <c r="AF749" i="9"/>
  <c r="AG748" i="9"/>
  <c r="AH748" i="9" s="1"/>
  <c r="AL748" i="9" s="1"/>
  <c r="BF625" i="6"/>
  <c r="BA626" i="6" s="1"/>
  <c r="AW615" i="6"/>
  <c r="AQ614" i="9"/>
  <c r="AN615" i="9" s="1"/>
  <c r="BD623" i="9"/>
  <c r="BC626" i="6"/>
  <c r="BD626" i="6"/>
  <c r="BB58" i="9"/>
  <c r="AW58" i="9" s="1"/>
  <c r="AX58" i="9" s="1"/>
  <c r="BJ57" i="9"/>
  <c r="BM57" i="9" s="1"/>
  <c r="BH58" i="9" s="1"/>
  <c r="BD58" i="9" s="1"/>
  <c r="AQ615" i="6" l="1"/>
  <c r="AN616" i="6" s="1"/>
  <c r="AF752" i="6"/>
  <c r="AG751" i="6"/>
  <c r="AH751" i="6" s="1"/>
  <c r="AL751" i="6" s="1"/>
  <c r="ZB187" i="8"/>
  <c r="ZF186" i="8"/>
  <c r="ZA187" i="8" s="1"/>
  <c r="KX190" i="8"/>
  <c r="CB207" i="8"/>
  <c r="BW208" i="8" s="1"/>
  <c r="BX208" i="8"/>
  <c r="AV615" i="6"/>
  <c r="BE626" i="6"/>
  <c r="BB627" i="6" s="1"/>
  <c r="BE623" i="9"/>
  <c r="BB624" i="9" s="1"/>
  <c r="AG749" i="9"/>
  <c r="AH749" i="9" s="1"/>
  <c r="AL749" i="9" s="1"/>
  <c r="AF750" i="9"/>
  <c r="AX614" i="9"/>
  <c r="AU615" i="9" s="1"/>
  <c r="AU59" i="9"/>
  <c r="AY58" i="9"/>
  <c r="AT59" i="9" s="1"/>
  <c r="AF753" i="6" l="1"/>
  <c r="AG752" i="6"/>
  <c r="AH752" i="6" s="1"/>
  <c r="AL752" i="6" s="1"/>
  <c r="CF207" i="8"/>
  <c r="AX615" i="6"/>
  <c r="AU616" i="6" s="1"/>
  <c r="YW187" i="8"/>
  <c r="ZJ186" i="8"/>
  <c r="BS208" i="8"/>
  <c r="BT208" i="8" s="1"/>
  <c r="BU208" i="8" s="1"/>
  <c r="BP209" i="8" s="1"/>
  <c r="KU191" i="8"/>
  <c r="KY190" i="8"/>
  <c r="KT191" i="8" s="1"/>
  <c r="BF623" i="9"/>
  <c r="BA624" i="9" s="1"/>
  <c r="BF626" i="6"/>
  <c r="BA627" i="6" s="1"/>
  <c r="BC627" i="6" s="1"/>
  <c r="AY614" i="9"/>
  <c r="AT615" i="9" s="1"/>
  <c r="AP615" i="9" s="1"/>
  <c r="AJ615" i="9" s="1"/>
  <c r="AI615" i="9" s="1"/>
  <c r="AG750" i="9"/>
  <c r="AH750" i="9" s="1"/>
  <c r="AL750" i="9" s="1"/>
  <c r="AF751" i="9"/>
  <c r="BD624" i="9"/>
  <c r="BC624" i="9"/>
  <c r="BD627" i="6"/>
  <c r="AW615" i="9"/>
  <c r="AP59" i="9"/>
  <c r="AJ59" i="9" s="1"/>
  <c r="AI59" i="9" s="1"/>
  <c r="AQ59" i="9"/>
  <c r="BC58" i="9"/>
  <c r="AQ615" i="9" l="1"/>
  <c r="AN616" i="9" s="1"/>
  <c r="AG753" i="6"/>
  <c r="AH753" i="6" s="1"/>
  <c r="AL753" i="6" s="1"/>
  <c r="AF754" i="6"/>
  <c r="AW616" i="6"/>
  <c r="AY615" i="6"/>
  <c r="AT616" i="6" s="1"/>
  <c r="ZL186" i="8"/>
  <c r="BQ209" i="8"/>
  <c r="BL209" i="8" s="1"/>
  <c r="BM209" i="8" s="1"/>
  <c r="BY208" i="8"/>
  <c r="KP191" i="8"/>
  <c r="LC190" i="8"/>
  <c r="BE627" i="6"/>
  <c r="BB628" i="6" s="1"/>
  <c r="AG751" i="9"/>
  <c r="AH751" i="9" s="1"/>
  <c r="AL751" i="9" s="1"/>
  <c r="AF752" i="9"/>
  <c r="AV615" i="9"/>
  <c r="BE624" i="9"/>
  <c r="BB625" i="9" s="1"/>
  <c r="BE58" i="9"/>
  <c r="BF58" i="9" s="1"/>
  <c r="BA59" i="9" s="1"/>
  <c r="AN60" i="9"/>
  <c r="AV59" i="9"/>
  <c r="AF755" i="6" l="1"/>
  <c r="AG754" i="6"/>
  <c r="AH754" i="6" s="1"/>
  <c r="AL754" i="6" s="1"/>
  <c r="AP616" i="6"/>
  <c r="AJ616" i="6" s="1"/>
  <c r="AI616" i="6" s="1"/>
  <c r="AV616" i="6"/>
  <c r="BF627" i="6"/>
  <c r="BA628" i="6" s="1"/>
  <c r="AQ616" i="6"/>
  <c r="AN617" i="6" s="1"/>
  <c r="ZI187" i="8"/>
  <c r="ZM186" i="8"/>
  <c r="ZH187" i="8" s="1"/>
  <c r="LE190" i="8"/>
  <c r="BJ210" i="8"/>
  <c r="BN209" i="8"/>
  <c r="BI210" i="8" s="1"/>
  <c r="BD625" i="9"/>
  <c r="AX615" i="9"/>
  <c r="AU616" i="9" s="1"/>
  <c r="AG752" i="9"/>
  <c r="AH752" i="9" s="1"/>
  <c r="AL752" i="9" s="1"/>
  <c r="AF753" i="9"/>
  <c r="BF624" i="9"/>
  <c r="BA625" i="9" s="1"/>
  <c r="BC625" i="9" s="1"/>
  <c r="BD628" i="6"/>
  <c r="BC628" i="6"/>
  <c r="BJ58" i="9"/>
  <c r="BM58" i="9" s="1"/>
  <c r="BH59" i="9" s="1"/>
  <c r="BD59" i="9" s="1"/>
  <c r="BB59" i="9"/>
  <c r="AW59" i="9" s="1"/>
  <c r="AX59" i="9" s="1"/>
  <c r="AG755" i="6" l="1"/>
  <c r="AH755" i="6" s="1"/>
  <c r="AL755" i="6" s="1"/>
  <c r="AF756" i="6"/>
  <c r="AX616" i="6"/>
  <c r="AU617" i="6" s="1"/>
  <c r="ZD187" i="8"/>
  <c r="ZQ186" i="8"/>
  <c r="BR209" i="8"/>
  <c r="BE210" i="8"/>
  <c r="BF210" i="8" s="1"/>
  <c r="BG210" i="8" s="1"/>
  <c r="BB211" i="8" s="1"/>
  <c r="LB191" i="8"/>
  <c r="LF190" i="8"/>
  <c r="LA191" i="8" s="1"/>
  <c r="BE625" i="9"/>
  <c r="BB626" i="9" s="1"/>
  <c r="BF625" i="9"/>
  <c r="BA626" i="9" s="1"/>
  <c r="BE628" i="6"/>
  <c r="BB629" i="6" s="1"/>
  <c r="AG753" i="9"/>
  <c r="AH753" i="9" s="1"/>
  <c r="AL753" i="9" s="1"/>
  <c r="AF754" i="9"/>
  <c r="AY615" i="9"/>
  <c r="AT616" i="9" s="1"/>
  <c r="AP616" i="9" s="1"/>
  <c r="AJ616" i="9" s="1"/>
  <c r="AI616" i="9" s="1"/>
  <c r="AW616" i="9"/>
  <c r="AU60" i="9"/>
  <c r="AY59" i="9"/>
  <c r="AT60" i="9" s="1"/>
  <c r="AQ616" i="9" l="1"/>
  <c r="AN617" i="9" s="1"/>
  <c r="AF757" i="6"/>
  <c r="AG756" i="6"/>
  <c r="AH756" i="6" s="1"/>
  <c r="AL756" i="6" s="1"/>
  <c r="AW617" i="6"/>
  <c r="AY616" i="6"/>
  <c r="AT617" i="6" s="1"/>
  <c r="AP617" i="6" s="1"/>
  <c r="AJ617" i="6" s="1"/>
  <c r="AI617" i="6" s="1"/>
  <c r="ZS186" i="8"/>
  <c r="BC211" i="8"/>
  <c r="AX211" i="8" s="1"/>
  <c r="AY211" i="8" s="1"/>
  <c r="BK210" i="8"/>
  <c r="LJ190" i="8"/>
  <c r="LL190" i="8" s="1"/>
  <c r="LM190" i="8" s="1"/>
  <c r="LH191" i="8" s="1"/>
  <c r="KW191" i="8"/>
  <c r="AV616" i="9"/>
  <c r="AX616" i="9" s="1"/>
  <c r="AU617" i="9" s="1"/>
  <c r="AG754" i="9"/>
  <c r="AH754" i="9" s="1"/>
  <c r="AL754" i="9" s="1"/>
  <c r="AF755" i="9"/>
  <c r="BD629" i="6"/>
  <c r="BF628" i="6"/>
  <c r="BA629" i="6" s="1"/>
  <c r="BC629" i="6" s="1"/>
  <c r="BC626" i="9"/>
  <c r="BD626" i="9"/>
  <c r="AQ60" i="9"/>
  <c r="AP60" i="9"/>
  <c r="AJ60" i="9" s="1"/>
  <c r="AI60" i="9" s="1"/>
  <c r="BC59" i="9"/>
  <c r="AQ617" i="6" l="1"/>
  <c r="AN618" i="6" s="1"/>
  <c r="AF758" i="6"/>
  <c r="AG757" i="6"/>
  <c r="AH757" i="6" s="1"/>
  <c r="AL757" i="6" s="1"/>
  <c r="AV617" i="6"/>
  <c r="ZP187" i="8"/>
  <c r="ZT186" i="8"/>
  <c r="ZO187" i="8" s="1"/>
  <c r="LI191" i="8"/>
  <c r="LD191" i="8" s="1"/>
  <c r="LQ190" i="8"/>
  <c r="AV212" i="8"/>
  <c r="AZ211" i="8"/>
  <c r="AU212" i="8" s="1"/>
  <c r="BE629" i="6"/>
  <c r="BB630" i="6" s="1"/>
  <c r="BD630" i="6" s="1"/>
  <c r="AG755" i="9"/>
  <c r="AH755" i="9" s="1"/>
  <c r="AL755" i="9" s="1"/>
  <c r="AF756" i="9"/>
  <c r="AW617" i="9"/>
  <c r="BE626" i="9"/>
  <c r="BB627" i="9" s="1"/>
  <c r="AY616" i="9"/>
  <c r="AT617" i="9" s="1"/>
  <c r="AP617" i="9" s="1"/>
  <c r="AJ617" i="9" s="1"/>
  <c r="AI617" i="9" s="1"/>
  <c r="BE59" i="9"/>
  <c r="BF59" i="9" s="1"/>
  <c r="BA60" i="9" s="1"/>
  <c r="AV60" i="9"/>
  <c r="AN61" i="9"/>
  <c r="AG758" i="6" l="1"/>
  <c r="AH758" i="6" s="1"/>
  <c r="AL758" i="6" s="1"/>
  <c r="AF759" i="6"/>
  <c r="AX617" i="6"/>
  <c r="AU618" i="6" s="1"/>
  <c r="ZK187" i="8"/>
  <c r="ZX186" i="8"/>
  <c r="BD211" i="8"/>
  <c r="AR212" i="8"/>
  <c r="AQ212" i="8"/>
  <c r="AJ212" i="8" s="1"/>
  <c r="LS190" i="8"/>
  <c r="LT190" i="8" s="1"/>
  <c r="LO191" i="8" s="1"/>
  <c r="BF629" i="6"/>
  <c r="BA630" i="6" s="1"/>
  <c r="BC630" i="6" s="1"/>
  <c r="BE630" i="6" s="1"/>
  <c r="BB631" i="6" s="1"/>
  <c r="BD627" i="9"/>
  <c r="AV617" i="9"/>
  <c r="AG756" i="9"/>
  <c r="AH756" i="9" s="1"/>
  <c r="AL756" i="9" s="1"/>
  <c r="AF757" i="9"/>
  <c r="BF626" i="9"/>
  <c r="BA627" i="9" s="1"/>
  <c r="BC627" i="9" s="1"/>
  <c r="AQ617" i="9"/>
  <c r="AN618" i="9" s="1"/>
  <c r="BJ59" i="9"/>
  <c r="BM59" i="9" s="1"/>
  <c r="BH60" i="9" s="1"/>
  <c r="BD60" i="9" s="1"/>
  <c r="BB60" i="9"/>
  <c r="AW60" i="9" s="1"/>
  <c r="AX60" i="9" s="1"/>
  <c r="AI212" i="8" l="1"/>
  <c r="AK212" i="8" s="1"/>
  <c r="AN212" i="8" s="1"/>
  <c r="AS213" i="8" s="1"/>
  <c r="AY617" i="6"/>
  <c r="AT618" i="6" s="1"/>
  <c r="AP618" i="6" s="1"/>
  <c r="AJ618" i="6" s="1"/>
  <c r="AI618" i="6" s="1"/>
  <c r="AG759" i="6"/>
  <c r="AH759" i="6" s="1"/>
  <c r="AL759" i="6" s="1"/>
  <c r="AF760" i="6"/>
  <c r="BF630" i="6"/>
  <c r="BA631" i="6" s="1"/>
  <c r="AW618" i="6"/>
  <c r="AQ618" i="6"/>
  <c r="AN619" i="6" s="1"/>
  <c r="AV618" i="6"/>
  <c r="ZZ186" i="8"/>
  <c r="LP191" i="8"/>
  <c r="LK191" i="8" s="1"/>
  <c r="LX190" i="8"/>
  <c r="AO213" i="8"/>
  <c r="AW212" i="8"/>
  <c r="BE627" i="9"/>
  <c r="BB628" i="9" s="1"/>
  <c r="BC631" i="6"/>
  <c r="BD631" i="6"/>
  <c r="AG757" i="9"/>
  <c r="AH757" i="9" s="1"/>
  <c r="AL757" i="9" s="1"/>
  <c r="AF758" i="9"/>
  <c r="AX617" i="9"/>
  <c r="AU618" i="9" s="1"/>
  <c r="AU61" i="9"/>
  <c r="AY60" i="9"/>
  <c r="AT61" i="9" s="1"/>
  <c r="AF761" i="6" l="1"/>
  <c r="AG760" i="6"/>
  <c r="AH760" i="6" s="1"/>
  <c r="AL760" i="6" s="1"/>
  <c r="AX618" i="6"/>
  <c r="AU619" i="6" s="1"/>
  <c r="BF627" i="9"/>
  <c r="BA628" i="9" s="1"/>
  <c r="BC628" i="9" s="1"/>
  <c r="ZW187" i="8"/>
  <c r="AAA186" i="8"/>
  <c r="ZV187" i="8" s="1"/>
  <c r="LZ190" i="8"/>
  <c r="AW618" i="9"/>
  <c r="AY617" i="9"/>
  <c r="AT618" i="9" s="1"/>
  <c r="AP618" i="9" s="1"/>
  <c r="AJ618" i="9" s="1"/>
  <c r="AI618" i="9" s="1"/>
  <c r="AG758" i="9"/>
  <c r="AH758" i="9" s="1"/>
  <c r="AL758" i="9" s="1"/>
  <c r="AF759" i="9"/>
  <c r="BE631" i="6"/>
  <c r="BB632" i="6" s="1"/>
  <c r="BD628" i="9"/>
  <c r="AP61" i="9"/>
  <c r="AJ61" i="9" s="1"/>
  <c r="AI61" i="9" s="1"/>
  <c r="AQ61" i="9"/>
  <c r="BC60" i="9"/>
  <c r="AY618" i="6" l="1"/>
  <c r="AT619" i="6" s="1"/>
  <c r="AP619" i="6" s="1"/>
  <c r="AJ619" i="6" s="1"/>
  <c r="AI619" i="6" s="1"/>
  <c r="AF762" i="6"/>
  <c r="AG761" i="6"/>
  <c r="AH761" i="6" s="1"/>
  <c r="AL761" i="6" s="1"/>
  <c r="AW619" i="6"/>
  <c r="AV619" i="6"/>
  <c r="AQ619" i="6"/>
  <c r="AN620" i="6" s="1"/>
  <c r="ZR187" i="8"/>
  <c r="AAE186" i="8"/>
  <c r="LW191" i="8"/>
  <c r="MA190" i="8"/>
  <c r="LV191" i="8" s="1"/>
  <c r="AV618" i="9"/>
  <c r="AX618" i="9" s="1"/>
  <c r="AU619" i="9" s="1"/>
  <c r="BE628" i="9"/>
  <c r="BB629" i="9" s="1"/>
  <c r="BD632" i="6"/>
  <c r="BF631" i="6"/>
  <c r="BA632" i="6" s="1"/>
  <c r="BC632" i="6" s="1"/>
  <c r="AG759" i="9"/>
  <c r="AH759" i="9" s="1"/>
  <c r="AL759" i="9" s="1"/>
  <c r="AF760" i="9"/>
  <c r="AQ618" i="9"/>
  <c r="AN619" i="9" s="1"/>
  <c r="BE60" i="9"/>
  <c r="BF60" i="9" s="1"/>
  <c r="BA61" i="9" s="1"/>
  <c r="AN62" i="9"/>
  <c r="AV61" i="9"/>
  <c r="AX619" i="6" l="1"/>
  <c r="AU620" i="6" s="1"/>
  <c r="AW620" i="6" s="1"/>
  <c r="AG762" i="6"/>
  <c r="AH762" i="6" s="1"/>
  <c r="AL762" i="6" s="1"/>
  <c r="AF763" i="6"/>
  <c r="AY619" i="6"/>
  <c r="AT620" i="6" s="1"/>
  <c r="AQ620" i="6" s="1"/>
  <c r="AN621" i="6" s="1"/>
  <c r="AAG186" i="8"/>
  <c r="ME190" i="8"/>
  <c r="LR191" i="8"/>
  <c r="BF628" i="9"/>
  <c r="BA629" i="9" s="1"/>
  <c r="BC629" i="9" s="1"/>
  <c r="BE632" i="6"/>
  <c r="BB633" i="6" s="1"/>
  <c r="AW619" i="9"/>
  <c r="AG760" i="9"/>
  <c r="AH760" i="9" s="1"/>
  <c r="AL760" i="9" s="1"/>
  <c r="AF761" i="9"/>
  <c r="AY618" i="9"/>
  <c r="AT619" i="9" s="1"/>
  <c r="AP619" i="9" s="1"/>
  <c r="AJ619" i="9" s="1"/>
  <c r="AI619" i="9" s="1"/>
  <c r="BD629" i="9"/>
  <c r="BB61" i="9"/>
  <c r="AW61" i="9" s="1"/>
  <c r="AX61" i="9" s="1"/>
  <c r="BJ60" i="9"/>
  <c r="BM60" i="9" s="1"/>
  <c r="BH61" i="9" s="1"/>
  <c r="BD61" i="9" s="1"/>
  <c r="AAH186" i="8" l="1"/>
  <c r="AAC187" i="8" s="1"/>
  <c r="AG763" i="6"/>
  <c r="AH763" i="6" s="1"/>
  <c r="AL763" i="6" s="1"/>
  <c r="AF764" i="6"/>
  <c r="AV619" i="9"/>
  <c r="AX619" i="9" s="1"/>
  <c r="AU620" i="9" s="1"/>
  <c r="AP620" i="6"/>
  <c r="AJ620" i="6" s="1"/>
  <c r="AI620" i="6" s="1"/>
  <c r="AV620" i="6"/>
  <c r="AX620" i="6" s="1"/>
  <c r="AU621" i="6" s="1"/>
  <c r="AW621" i="6" s="1"/>
  <c r="AAD187" i="8"/>
  <c r="BE629" i="9"/>
  <c r="BB630" i="9" s="1"/>
  <c r="AG761" i="9"/>
  <c r="AH761" i="9" s="1"/>
  <c r="AL761" i="9" s="1"/>
  <c r="AF762" i="9"/>
  <c r="BD633" i="6"/>
  <c r="AQ619" i="9"/>
  <c r="AN620" i="9" s="1"/>
  <c r="BF632" i="6"/>
  <c r="BA633" i="6" s="1"/>
  <c r="BC633" i="6" s="1"/>
  <c r="AU62" i="9"/>
  <c r="AY61" i="9"/>
  <c r="AT62" i="9" s="1"/>
  <c r="AY620" i="6" l="1"/>
  <c r="AT621" i="6" s="1"/>
  <c r="AP621" i="6" s="1"/>
  <c r="AJ621" i="6" s="1"/>
  <c r="AI621" i="6" s="1"/>
  <c r="ZY187" i="8"/>
  <c r="AAL186" i="8"/>
  <c r="AAN186" i="8" s="1"/>
  <c r="AF765" i="6"/>
  <c r="AG764" i="6"/>
  <c r="AH764" i="6" s="1"/>
  <c r="AL764" i="6" s="1"/>
  <c r="BF629" i="9"/>
  <c r="BA630" i="9" s="1"/>
  <c r="BC630" i="9" s="1"/>
  <c r="BE633" i="6"/>
  <c r="BB634" i="6" s="1"/>
  <c r="AY619" i="9"/>
  <c r="AT620" i="9" s="1"/>
  <c r="AP620" i="9" s="1"/>
  <c r="AJ620" i="9" s="1"/>
  <c r="AI620" i="9" s="1"/>
  <c r="AQ621" i="6"/>
  <c r="AN622" i="6" s="1"/>
  <c r="AV621" i="6"/>
  <c r="BD630" i="9"/>
  <c r="AW620" i="9"/>
  <c r="AG762" i="9"/>
  <c r="AH762" i="9" s="1"/>
  <c r="AL762" i="9" s="1"/>
  <c r="AF763" i="9"/>
  <c r="AP62" i="9"/>
  <c r="AJ62" i="9" s="1"/>
  <c r="AI62" i="9" s="1"/>
  <c r="AQ62" i="9"/>
  <c r="BC61" i="9"/>
  <c r="AG765" i="6" l="1"/>
  <c r="AH765" i="6" s="1"/>
  <c r="AL765" i="6" s="1"/>
  <c r="AF766" i="6"/>
  <c r="AV620" i="9"/>
  <c r="AX620" i="9" s="1"/>
  <c r="AU621" i="9" s="1"/>
  <c r="AQ620" i="9"/>
  <c r="AN621" i="9" s="1"/>
  <c r="AAK187" i="8"/>
  <c r="AAO186" i="8"/>
  <c r="AAJ187" i="8" s="1"/>
  <c r="BE630" i="9"/>
  <c r="BB631" i="9" s="1"/>
  <c r="BF633" i="6"/>
  <c r="BA634" i="6" s="1"/>
  <c r="BC634" i="6" s="1"/>
  <c r="AG763" i="9"/>
  <c r="AH763" i="9" s="1"/>
  <c r="AL763" i="9" s="1"/>
  <c r="AF764" i="9"/>
  <c r="AX621" i="6"/>
  <c r="AU622" i="6" s="1"/>
  <c r="BD634" i="6"/>
  <c r="BE61" i="9"/>
  <c r="BF61" i="9" s="1"/>
  <c r="BA62" i="9" s="1"/>
  <c r="AV62" i="9"/>
  <c r="AN63" i="9"/>
  <c r="AF767" i="6" l="1"/>
  <c r="AG766" i="6"/>
  <c r="AH766" i="6" s="1"/>
  <c r="AL766" i="6" s="1"/>
  <c r="BF630" i="9"/>
  <c r="BA631" i="9" s="1"/>
  <c r="BC631" i="9" s="1"/>
  <c r="AAF187" i="8"/>
  <c r="AAS186" i="8"/>
  <c r="AY621" i="6"/>
  <c r="AT622" i="6" s="1"/>
  <c r="AP622" i="6" s="1"/>
  <c r="AJ622" i="6" s="1"/>
  <c r="AI622" i="6" s="1"/>
  <c r="AW621" i="9"/>
  <c r="BE634" i="6"/>
  <c r="BB635" i="6" s="1"/>
  <c r="AW622" i="6"/>
  <c r="AY620" i="9"/>
  <c r="AT621" i="9" s="1"/>
  <c r="AP621" i="9" s="1"/>
  <c r="AJ621" i="9" s="1"/>
  <c r="AI621" i="9" s="1"/>
  <c r="AG764" i="9"/>
  <c r="AH764" i="9" s="1"/>
  <c r="AL764" i="9" s="1"/>
  <c r="AF765" i="9"/>
  <c r="BD631" i="9"/>
  <c r="BB62" i="9"/>
  <c r="AW62" i="9" s="1"/>
  <c r="AX62" i="9" s="1"/>
  <c r="BJ61" i="9"/>
  <c r="BM61" i="9" s="1"/>
  <c r="BH62" i="9" s="1"/>
  <c r="BD62" i="9" s="1"/>
  <c r="AQ622" i="6" l="1"/>
  <c r="AN623" i="6" s="1"/>
  <c r="AF768" i="6"/>
  <c r="AG767" i="6"/>
  <c r="AH767" i="6" s="1"/>
  <c r="AL767" i="6" s="1"/>
  <c r="BF634" i="6"/>
  <c r="BA635" i="6" s="1"/>
  <c r="BC635" i="6" s="1"/>
  <c r="AV622" i="6"/>
  <c r="AX622" i="6" s="1"/>
  <c r="AU623" i="6" s="1"/>
  <c r="BE631" i="9"/>
  <c r="BB632" i="9" s="1"/>
  <c r="AG765" i="9"/>
  <c r="AH765" i="9" s="1"/>
  <c r="AL765" i="9" s="1"/>
  <c r="AF766" i="9"/>
  <c r="AQ621" i="9"/>
  <c r="AN622" i="9" s="1"/>
  <c r="BD635" i="6"/>
  <c r="AV621" i="9"/>
  <c r="AU63" i="9"/>
  <c r="AY62" i="9"/>
  <c r="AT63" i="9" s="1"/>
  <c r="AY622" i="6" l="1"/>
  <c r="AT623" i="6" s="1"/>
  <c r="AP623" i="6" s="1"/>
  <c r="AJ623" i="6" s="1"/>
  <c r="AI623" i="6" s="1"/>
  <c r="AG768" i="6"/>
  <c r="AH768" i="6" s="1"/>
  <c r="AL768" i="6" s="1"/>
  <c r="AF769" i="6"/>
  <c r="NB187" i="8"/>
  <c r="BF631" i="9"/>
  <c r="BA632" i="9" s="1"/>
  <c r="BC632" i="9" s="1"/>
  <c r="AX621" i="9"/>
  <c r="AU622" i="9" s="1"/>
  <c r="AG766" i="9"/>
  <c r="AH766" i="9" s="1"/>
  <c r="AL766" i="9" s="1"/>
  <c r="AF767" i="9"/>
  <c r="BE635" i="6"/>
  <c r="BB636" i="6" s="1"/>
  <c r="AW623" i="6"/>
  <c r="AV623" i="6"/>
  <c r="AQ623" i="6"/>
  <c r="AN624" i="6" s="1"/>
  <c r="BD632" i="9"/>
  <c r="AP63" i="9"/>
  <c r="AJ63" i="9" s="1"/>
  <c r="AI63" i="9" s="1"/>
  <c r="AQ63" i="9"/>
  <c r="BC62" i="9"/>
  <c r="AG769" i="6" l="1"/>
  <c r="AH769" i="6" s="1"/>
  <c r="AL769" i="6" s="1"/>
  <c r="AF770" i="6"/>
  <c r="MY188" i="8"/>
  <c r="NC187" i="8"/>
  <c r="MX188" i="8" s="1"/>
  <c r="BF635" i="6"/>
  <c r="BA636" i="6" s="1"/>
  <c r="BC636" i="6" s="1"/>
  <c r="AX623" i="6"/>
  <c r="AU624" i="6" s="1"/>
  <c r="AW622" i="9"/>
  <c r="BE632" i="9"/>
  <c r="BB633" i="9" s="1"/>
  <c r="BD636" i="6"/>
  <c r="AG767" i="9"/>
  <c r="AH767" i="9" s="1"/>
  <c r="AL767" i="9" s="1"/>
  <c r="AF768" i="9"/>
  <c r="AY621" i="9"/>
  <c r="AT622" i="9" s="1"/>
  <c r="AP622" i="9" s="1"/>
  <c r="AJ622" i="9" s="1"/>
  <c r="AI622" i="9" s="1"/>
  <c r="BE62" i="9"/>
  <c r="BF62" i="9" s="1"/>
  <c r="BA63" i="9" s="1"/>
  <c r="AN64" i="9"/>
  <c r="AV63" i="9"/>
  <c r="NG187" i="8" l="1"/>
  <c r="NI187" i="8" s="1"/>
  <c r="AF771" i="6"/>
  <c r="AG770" i="6"/>
  <c r="AH770" i="6" s="1"/>
  <c r="AL770" i="6" s="1"/>
  <c r="MT188" i="8"/>
  <c r="MU188" i="8" s="1"/>
  <c r="BF632" i="9"/>
  <c r="BA633" i="9" s="1"/>
  <c r="AV622" i="9"/>
  <c r="AW624" i="6"/>
  <c r="AG768" i="9"/>
  <c r="AH768" i="9" s="1"/>
  <c r="AL768" i="9" s="1"/>
  <c r="AF769" i="9"/>
  <c r="BE636" i="6"/>
  <c r="BB637" i="6" s="1"/>
  <c r="BC633" i="9"/>
  <c r="BD633" i="9"/>
  <c r="AQ622" i="9"/>
  <c r="AN623" i="9" s="1"/>
  <c r="AY623" i="6"/>
  <c r="AT624" i="6" s="1"/>
  <c r="AP624" i="6" s="1"/>
  <c r="AJ624" i="6" s="1"/>
  <c r="AI624" i="6" s="1"/>
  <c r="BJ62" i="9"/>
  <c r="BM62" i="9" s="1"/>
  <c r="BH63" i="9" s="1"/>
  <c r="BD63" i="9" s="1"/>
  <c r="BB63" i="9"/>
  <c r="AW63" i="9" s="1"/>
  <c r="AX63" i="9" s="1"/>
  <c r="AG771" i="6" l="1"/>
  <c r="AH771" i="6" s="1"/>
  <c r="AL771" i="6" s="1"/>
  <c r="AF772" i="6"/>
  <c r="MR189" i="8"/>
  <c r="MV188" i="8"/>
  <c r="MQ189" i="8" s="1"/>
  <c r="NJ187" i="8"/>
  <c r="NE188" i="8" s="1"/>
  <c r="NF188" i="8"/>
  <c r="AQ624" i="6"/>
  <c r="AN625" i="6" s="1"/>
  <c r="AV624" i="6"/>
  <c r="AX624" i="6" s="1"/>
  <c r="AU625" i="6" s="1"/>
  <c r="BE633" i="9"/>
  <c r="BB634" i="9" s="1"/>
  <c r="BD637" i="6"/>
  <c r="BF636" i="6"/>
  <c r="BA637" i="6" s="1"/>
  <c r="BC637" i="6" s="1"/>
  <c r="AG769" i="9"/>
  <c r="AH769" i="9" s="1"/>
  <c r="AL769" i="9" s="1"/>
  <c r="AF770" i="9"/>
  <c r="AX622" i="9"/>
  <c r="AU623" i="9" s="1"/>
  <c r="AU64" i="9"/>
  <c r="AY63" i="9"/>
  <c r="AT64" i="9" s="1"/>
  <c r="BF633" i="9" l="1"/>
  <c r="BA634" i="9" s="1"/>
  <c r="MZ188" i="8"/>
  <c r="AG772" i="6"/>
  <c r="AH772" i="6" s="1"/>
  <c r="AL772" i="6" s="1"/>
  <c r="AF773" i="6"/>
  <c r="NN187" i="8"/>
  <c r="NP187" i="8" s="1"/>
  <c r="NA188" i="8"/>
  <c r="MM189" i="8"/>
  <c r="MN189" i="8" s="1"/>
  <c r="BE637" i="6"/>
  <c r="BB638" i="6" s="1"/>
  <c r="AY622" i="9"/>
  <c r="AT623" i="9" s="1"/>
  <c r="AP623" i="9" s="1"/>
  <c r="AJ623" i="9" s="1"/>
  <c r="AI623" i="9" s="1"/>
  <c r="AY624" i="6"/>
  <c r="AT625" i="6" s="1"/>
  <c r="AP625" i="6" s="1"/>
  <c r="AJ625" i="6" s="1"/>
  <c r="AI625" i="6" s="1"/>
  <c r="BD634" i="9"/>
  <c r="BC634" i="9"/>
  <c r="AW623" i="9"/>
  <c r="AG770" i="9"/>
  <c r="AH770" i="9" s="1"/>
  <c r="AL770" i="9" s="1"/>
  <c r="AF771" i="9"/>
  <c r="AW625" i="6"/>
  <c r="AQ625" i="6"/>
  <c r="AN626" i="6" s="1"/>
  <c r="AV625" i="6"/>
  <c r="AP64" i="9"/>
  <c r="AJ64" i="9" s="1"/>
  <c r="AI64" i="9" s="1"/>
  <c r="AQ64" i="9"/>
  <c r="BC63" i="9"/>
  <c r="AV623" i="9" l="1"/>
  <c r="AX623" i="9" s="1"/>
  <c r="AU624" i="9" s="1"/>
  <c r="AG773" i="6"/>
  <c r="AH773" i="6" s="1"/>
  <c r="AL773" i="6" s="1"/>
  <c r="AF774" i="6"/>
  <c r="AQ623" i="9"/>
  <c r="AN624" i="9" s="1"/>
  <c r="MO189" i="8"/>
  <c r="MJ190" i="8" s="1"/>
  <c r="MK190" i="8"/>
  <c r="NQ187" i="8"/>
  <c r="NL188" i="8" s="1"/>
  <c r="NM188" i="8"/>
  <c r="AF772" i="9"/>
  <c r="AG771" i="9"/>
  <c r="AH771" i="9" s="1"/>
  <c r="AL771" i="9" s="1"/>
  <c r="BF637" i="6"/>
  <c r="BA638" i="6" s="1"/>
  <c r="BC638" i="6" s="1"/>
  <c r="AX625" i="6"/>
  <c r="AU626" i="6" s="1"/>
  <c r="BE634" i="9"/>
  <c r="BB635" i="9" s="1"/>
  <c r="BD638" i="6"/>
  <c r="BE63" i="9"/>
  <c r="BF63" i="9" s="1"/>
  <c r="BA64" i="9" s="1"/>
  <c r="AN65" i="9"/>
  <c r="AV64" i="9"/>
  <c r="NU187" i="8" l="1"/>
  <c r="NW187" i="8" s="1"/>
  <c r="MF190" i="8"/>
  <c r="MG190" i="8" s="1"/>
  <c r="MD191" i="8" s="1"/>
  <c r="NH188" i="8"/>
  <c r="BF634" i="9"/>
  <c r="BA635" i="9" s="1"/>
  <c r="BC635" i="9" s="1"/>
  <c r="MS189" i="8"/>
  <c r="AG774" i="6"/>
  <c r="AH774" i="6" s="1"/>
  <c r="AL774" i="6" s="1"/>
  <c r="AF775" i="6"/>
  <c r="BE638" i="6"/>
  <c r="BB639" i="6" s="1"/>
  <c r="BD635" i="9"/>
  <c r="AY625" i="6"/>
  <c r="AT626" i="6" s="1"/>
  <c r="AP626" i="6" s="1"/>
  <c r="AJ626" i="6" s="1"/>
  <c r="AI626" i="6" s="1"/>
  <c r="AY623" i="9"/>
  <c r="AT624" i="9" s="1"/>
  <c r="AP624" i="9" s="1"/>
  <c r="AJ624" i="9" s="1"/>
  <c r="AI624" i="9" s="1"/>
  <c r="AG772" i="9"/>
  <c r="AH772" i="9" s="1"/>
  <c r="AL772" i="9" s="1"/>
  <c r="AF773" i="9"/>
  <c r="AW626" i="6"/>
  <c r="AW624" i="9"/>
  <c r="BJ63" i="9"/>
  <c r="BM63" i="9" s="1"/>
  <c r="BH64" i="9" s="1"/>
  <c r="BD64" i="9" s="1"/>
  <c r="BB64" i="9"/>
  <c r="AW64" i="9" s="1"/>
  <c r="AX64" i="9" s="1"/>
  <c r="NT188" i="8" l="1"/>
  <c r="MH190" i="8"/>
  <c r="MC191" i="8" s="1"/>
  <c r="LY191" i="8" s="1"/>
  <c r="NX187" i="8"/>
  <c r="NS188" i="8" s="1"/>
  <c r="NO188" i="8" s="1"/>
  <c r="AG775" i="6"/>
  <c r="AH775" i="6" s="1"/>
  <c r="AL775" i="6" s="1"/>
  <c r="AF776" i="6"/>
  <c r="AV626" i="6"/>
  <c r="AX626" i="6" s="1"/>
  <c r="AU627" i="6" s="1"/>
  <c r="AV624" i="9"/>
  <c r="AX624" i="9" s="1"/>
  <c r="AU625" i="9" s="1"/>
  <c r="AQ624" i="9"/>
  <c r="AN625" i="9" s="1"/>
  <c r="AQ626" i="6"/>
  <c r="AN627" i="6" s="1"/>
  <c r="AG773" i="9"/>
  <c r="AH773" i="9" s="1"/>
  <c r="AL773" i="9" s="1"/>
  <c r="AF774" i="9"/>
  <c r="BF638" i="6"/>
  <c r="BA639" i="6" s="1"/>
  <c r="BC639" i="6" s="1"/>
  <c r="BE635" i="9"/>
  <c r="BB636" i="9" s="1"/>
  <c r="BD639" i="6"/>
  <c r="AU65" i="9"/>
  <c r="AY64" i="9"/>
  <c r="AT65" i="9" s="1"/>
  <c r="ML190" i="8" l="1"/>
  <c r="OB187" i="8"/>
  <c r="OD187" i="8" s="1"/>
  <c r="AG776" i="6"/>
  <c r="AH776" i="6" s="1"/>
  <c r="AL776" i="6" s="1"/>
  <c r="AF777" i="6"/>
  <c r="AY626" i="6"/>
  <c r="AT627" i="6" s="1"/>
  <c r="AP627" i="6" s="1"/>
  <c r="AJ627" i="6" s="1"/>
  <c r="AI627" i="6" s="1"/>
  <c r="AY624" i="9"/>
  <c r="AT625" i="9" s="1"/>
  <c r="AP625" i="9" s="1"/>
  <c r="AJ625" i="9" s="1"/>
  <c r="AI625" i="9" s="1"/>
  <c r="BE639" i="6"/>
  <c r="BB640" i="6" s="1"/>
  <c r="BD636" i="9"/>
  <c r="BF635" i="9"/>
  <c r="BA636" i="9" s="1"/>
  <c r="BC636" i="9" s="1"/>
  <c r="AW627" i="6"/>
  <c r="AQ627" i="6"/>
  <c r="AN628" i="6" s="1"/>
  <c r="AG774" i="9"/>
  <c r="AH774" i="9" s="1"/>
  <c r="AL774" i="9" s="1"/>
  <c r="AF775" i="9"/>
  <c r="AW625" i="9"/>
  <c r="AQ625" i="9"/>
  <c r="AN626" i="9" s="1"/>
  <c r="AQ65" i="9"/>
  <c r="AP65" i="9"/>
  <c r="AJ65" i="9" s="1"/>
  <c r="AI65" i="9" s="1"/>
  <c r="BC64" i="9"/>
  <c r="OA188" i="8" l="1"/>
  <c r="OE187" i="8"/>
  <c r="NZ188" i="8" s="1"/>
  <c r="AG777" i="6"/>
  <c r="AH777" i="6" s="1"/>
  <c r="AL777" i="6" s="1"/>
  <c r="AF778" i="6"/>
  <c r="AV625" i="9"/>
  <c r="AX625" i="9" s="1"/>
  <c r="AU626" i="9" s="1"/>
  <c r="AV627" i="6"/>
  <c r="AX627" i="6" s="1"/>
  <c r="AU628" i="6" s="1"/>
  <c r="BF639" i="6"/>
  <c r="BA640" i="6" s="1"/>
  <c r="BC640" i="6" s="1"/>
  <c r="BE636" i="9"/>
  <c r="BB637" i="9" s="1"/>
  <c r="AG775" i="9"/>
  <c r="AH775" i="9" s="1"/>
  <c r="AL775" i="9" s="1"/>
  <c r="AF776" i="9"/>
  <c r="BD640" i="6"/>
  <c r="BE64" i="9"/>
  <c r="BF64" i="9" s="1"/>
  <c r="BA65" i="9" s="1"/>
  <c r="AN66" i="9"/>
  <c r="AV65" i="9"/>
  <c r="NV188" i="8" l="1"/>
  <c r="OI187" i="8"/>
  <c r="OK187" i="8" s="1"/>
  <c r="AF779" i="6"/>
  <c r="AG778" i="6"/>
  <c r="AH778" i="6" s="1"/>
  <c r="AL778" i="6" s="1"/>
  <c r="AY627" i="6"/>
  <c r="AT628" i="6" s="1"/>
  <c r="AP628" i="6" s="1"/>
  <c r="AJ628" i="6" s="1"/>
  <c r="AI628" i="6" s="1"/>
  <c r="GP191" i="8"/>
  <c r="AY625" i="9"/>
  <c r="AT626" i="9" s="1"/>
  <c r="AP626" i="9" s="1"/>
  <c r="AJ626" i="9" s="1"/>
  <c r="AI626" i="9" s="1"/>
  <c r="BE640" i="6"/>
  <c r="BB641" i="6" s="1"/>
  <c r="AV628" i="6"/>
  <c r="AW628" i="6"/>
  <c r="AW626" i="9"/>
  <c r="BF636" i="9"/>
  <c r="BA637" i="9" s="1"/>
  <c r="BC637" i="9" s="1"/>
  <c r="AG776" i="9"/>
  <c r="AH776" i="9" s="1"/>
  <c r="AL776" i="9" s="1"/>
  <c r="AF777" i="9"/>
  <c r="BD637" i="9"/>
  <c r="BB65" i="9"/>
  <c r="AW65" i="9" s="1"/>
  <c r="AX65" i="9" s="1"/>
  <c r="BJ64" i="9"/>
  <c r="BM64" i="9" s="1"/>
  <c r="BH65" i="9" s="1"/>
  <c r="BD65" i="9" s="1"/>
  <c r="AQ628" i="6" l="1"/>
  <c r="AN629" i="6" s="1"/>
  <c r="OH188" i="8"/>
  <c r="OL187" i="8"/>
  <c r="OG188" i="8" s="1"/>
  <c r="AF780" i="6"/>
  <c r="AG779" i="6"/>
  <c r="AH779" i="6" s="1"/>
  <c r="AL779" i="6" s="1"/>
  <c r="AV626" i="9"/>
  <c r="AX626" i="9" s="1"/>
  <c r="AU627" i="9" s="1"/>
  <c r="AQ626" i="9"/>
  <c r="AN627" i="9" s="1"/>
  <c r="BF640" i="6"/>
  <c r="BA641" i="6" s="1"/>
  <c r="BC641" i="6" s="1"/>
  <c r="GM192" i="8"/>
  <c r="GQ191" i="8"/>
  <c r="GL192" i="8" s="1"/>
  <c r="BE637" i="9"/>
  <c r="BB638" i="9" s="1"/>
  <c r="AG777" i="9"/>
  <c r="AH777" i="9" s="1"/>
  <c r="AL777" i="9" s="1"/>
  <c r="AF778" i="9"/>
  <c r="AX628" i="6"/>
  <c r="AU629" i="6" s="1"/>
  <c r="BD641" i="6"/>
  <c r="AU66" i="9"/>
  <c r="AY65" i="9"/>
  <c r="AT66" i="9" s="1"/>
  <c r="OC188" i="8" l="1"/>
  <c r="OP187" i="8"/>
  <c r="OR187" i="8" s="1"/>
  <c r="AG780" i="6"/>
  <c r="AH780" i="6" s="1"/>
  <c r="AL780" i="6" s="1"/>
  <c r="AF781" i="6"/>
  <c r="AY628" i="6"/>
  <c r="AT629" i="6" s="1"/>
  <c r="AP629" i="6" s="1"/>
  <c r="AJ629" i="6" s="1"/>
  <c r="AI629" i="6" s="1"/>
  <c r="GH192" i="8"/>
  <c r="GI192" i="8" s="1"/>
  <c r="GJ192" i="8" s="1"/>
  <c r="GE193" i="8" s="1"/>
  <c r="GU191" i="8"/>
  <c r="BF637" i="9"/>
  <c r="BA638" i="9" s="1"/>
  <c r="BC638" i="9" s="1"/>
  <c r="BE641" i="6"/>
  <c r="BB642" i="6" s="1"/>
  <c r="AY626" i="9"/>
  <c r="AT627" i="9" s="1"/>
  <c r="AP627" i="9" s="1"/>
  <c r="AJ627" i="9" s="1"/>
  <c r="AI627" i="9" s="1"/>
  <c r="AQ629" i="6"/>
  <c r="AN630" i="6" s="1"/>
  <c r="AV629" i="6"/>
  <c r="AW629" i="6"/>
  <c r="AG778" i="9"/>
  <c r="AH778" i="9" s="1"/>
  <c r="AL778" i="9" s="1"/>
  <c r="AF779" i="9"/>
  <c r="BD638" i="9"/>
  <c r="AW627" i="9"/>
  <c r="AP66" i="9"/>
  <c r="AJ66" i="9" s="1"/>
  <c r="AI66" i="9" s="1"/>
  <c r="AQ66" i="9"/>
  <c r="BC65" i="9"/>
  <c r="OS187" i="8" l="1"/>
  <c r="ON188" i="8" s="1"/>
  <c r="OO188" i="8"/>
  <c r="AF782" i="6"/>
  <c r="AG781" i="6"/>
  <c r="AH781" i="6" s="1"/>
  <c r="AL781" i="6" s="1"/>
  <c r="AQ627" i="9"/>
  <c r="AN628" i="9" s="1"/>
  <c r="AV627" i="9"/>
  <c r="AX627" i="9" s="1"/>
  <c r="AU628" i="9" s="1"/>
  <c r="GF193" i="8"/>
  <c r="GA193" i="8" s="1"/>
  <c r="GB193" i="8" s="1"/>
  <c r="GW191" i="8"/>
  <c r="GX191" i="8" s="1"/>
  <c r="GS192" i="8" s="1"/>
  <c r="GN192" i="8"/>
  <c r="BF641" i="6"/>
  <c r="BA642" i="6" s="1"/>
  <c r="BC642" i="6" s="1"/>
  <c r="AX629" i="6"/>
  <c r="AU630" i="6" s="1"/>
  <c r="BD642" i="6"/>
  <c r="BE638" i="9"/>
  <c r="BB639" i="9" s="1"/>
  <c r="AG779" i="9"/>
  <c r="AH779" i="9" s="1"/>
  <c r="AL779" i="9" s="1"/>
  <c r="AF780" i="9"/>
  <c r="BE65" i="9"/>
  <c r="BF65" i="9" s="1"/>
  <c r="BA66" i="9" s="1"/>
  <c r="AV66" i="9"/>
  <c r="AN67" i="9"/>
  <c r="OW187" i="8" l="1"/>
  <c r="OJ188" i="8"/>
  <c r="AF783" i="6"/>
  <c r="AG782" i="6"/>
  <c r="AH782" i="6" s="1"/>
  <c r="AL782" i="6" s="1"/>
  <c r="GC193" i="8"/>
  <c r="FX194" i="8" s="1"/>
  <c r="FY194" i="8"/>
  <c r="HB191" i="8"/>
  <c r="GT192" i="8"/>
  <c r="GO192" i="8" s="1"/>
  <c r="AY627" i="9"/>
  <c r="AT628" i="9" s="1"/>
  <c r="AP628" i="9" s="1"/>
  <c r="AJ628" i="9" s="1"/>
  <c r="AI628" i="9" s="1"/>
  <c r="BD639" i="9"/>
  <c r="AW630" i="6"/>
  <c r="AG780" i="9"/>
  <c r="AH780" i="9" s="1"/>
  <c r="AL780" i="9" s="1"/>
  <c r="AF781" i="9"/>
  <c r="BF638" i="9"/>
  <c r="BA639" i="9" s="1"/>
  <c r="BC639" i="9" s="1"/>
  <c r="AQ628" i="9"/>
  <c r="AN629" i="9" s="1"/>
  <c r="AW628" i="9"/>
  <c r="AV628" i="9"/>
  <c r="BE642" i="6"/>
  <c r="BB643" i="6" s="1"/>
  <c r="AY629" i="6"/>
  <c r="AT630" i="6" s="1"/>
  <c r="AP630" i="6" s="1"/>
  <c r="AJ630" i="6" s="1"/>
  <c r="AI630" i="6" s="1"/>
  <c r="BB66" i="9"/>
  <c r="AW66" i="9" s="1"/>
  <c r="AX66" i="9" s="1"/>
  <c r="BJ65" i="9"/>
  <c r="BM65" i="9" s="1"/>
  <c r="BH66" i="9" s="1"/>
  <c r="BD66" i="9" s="1"/>
  <c r="OY187" i="8" l="1"/>
  <c r="AF784" i="6"/>
  <c r="AG783" i="6"/>
  <c r="AH783" i="6" s="1"/>
  <c r="AL783" i="6" s="1"/>
  <c r="GG193" i="8"/>
  <c r="FT194" i="8"/>
  <c r="FU194" i="8" s="1"/>
  <c r="FV194" i="8" s="1"/>
  <c r="FQ195" i="8" s="1"/>
  <c r="HD191" i="8"/>
  <c r="HE191" i="8" s="1"/>
  <c r="GZ192" i="8" s="1"/>
  <c r="BE639" i="9"/>
  <c r="BB640" i="9" s="1"/>
  <c r="BD643" i="6"/>
  <c r="AX628" i="9"/>
  <c r="AU629" i="9" s="1"/>
  <c r="AG781" i="9"/>
  <c r="AH781" i="9" s="1"/>
  <c r="AL781" i="9" s="1"/>
  <c r="AF782" i="9"/>
  <c r="AQ630" i="6"/>
  <c r="AN631" i="6" s="1"/>
  <c r="BF642" i="6"/>
  <c r="BA643" i="6" s="1"/>
  <c r="BC643" i="6" s="1"/>
  <c r="AV630" i="6"/>
  <c r="AU67" i="9"/>
  <c r="AY66" i="9"/>
  <c r="AT67" i="9" s="1"/>
  <c r="OV188" i="8" l="1"/>
  <c r="OZ187" i="8"/>
  <c r="OU188" i="8" s="1"/>
  <c r="AF785" i="6"/>
  <c r="AG784" i="6"/>
  <c r="AH784" i="6" s="1"/>
  <c r="AL784" i="6" s="1"/>
  <c r="FR195" i="8"/>
  <c r="FM195" i="8" s="1"/>
  <c r="FN195" i="8" s="1"/>
  <c r="FZ194" i="8"/>
  <c r="HA192" i="8"/>
  <c r="GV192" i="8" s="1"/>
  <c r="HI191" i="8"/>
  <c r="BF639" i="9"/>
  <c r="BA640" i="9" s="1"/>
  <c r="BC640" i="9" s="1"/>
  <c r="BE643" i="6"/>
  <c r="BB644" i="6" s="1"/>
  <c r="AG782" i="9"/>
  <c r="AH782" i="9" s="1"/>
  <c r="AL782" i="9" s="1"/>
  <c r="AF783" i="9"/>
  <c r="AY628" i="9"/>
  <c r="AT629" i="9" s="1"/>
  <c r="AP629" i="9" s="1"/>
  <c r="AJ629" i="9" s="1"/>
  <c r="AI629" i="9" s="1"/>
  <c r="BD640" i="9"/>
  <c r="AX630" i="6"/>
  <c r="AU631" i="6" s="1"/>
  <c r="AW629" i="9"/>
  <c r="AP67" i="9"/>
  <c r="AJ67" i="9" s="1"/>
  <c r="AI67" i="9" s="1"/>
  <c r="AQ67" i="9"/>
  <c r="BC66" i="9"/>
  <c r="OQ188" i="8" l="1"/>
  <c r="PD187" i="8"/>
  <c r="AF786" i="6"/>
  <c r="AG785" i="6"/>
  <c r="AH785" i="6" s="1"/>
  <c r="AL785" i="6" s="1"/>
  <c r="BF643" i="6"/>
  <c r="BA644" i="6" s="1"/>
  <c r="FK196" i="8"/>
  <c r="FO195" i="8"/>
  <c r="FJ196" i="8" s="1"/>
  <c r="HK191" i="8"/>
  <c r="HL191" i="8" s="1"/>
  <c r="HG192" i="8" s="1"/>
  <c r="AQ629" i="9"/>
  <c r="AN630" i="9" s="1"/>
  <c r="AV629" i="9"/>
  <c r="AY630" i="6"/>
  <c r="AT631" i="6" s="1"/>
  <c r="AP631" i="6" s="1"/>
  <c r="AJ631" i="6" s="1"/>
  <c r="AI631" i="6" s="1"/>
  <c r="BE640" i="9"/>
  <c r="BB641" i="9" s="1"/>
  <c r="AG783" i="9"/>
  <c r="AH783" i="9" s="1"/>
  <c r="AL783" i="9" s="1"/>
  <c r="AF784" i="9"/>
  <c r="BC644" i="6"/>
  <c r="BD644" i="6"/>
  <c r="AW631" i="6"/>
  <c r="BE66" i="9"/>
  <c r="AV67" i="9"/>
  <c r="AN68" i="9"/>
  <c r="PF187" i="8" l="1"/>
  <c r="AV631" i="6"/>
  <c r="AG786" i="6"/>
  <c r="AH786" i="6" s="1"/>
  <c r="AL786" i="6" s="1"/>
  <c r="AF787" i="6"/>
  <c r="AQ631" i="6"/>
  <c r="AN632" i="6" s="1"/>
  <c r="FF196" i="8"/>
  <c r="FG196" i="8" s="1"/>
  <c r="FH196" i="8" s="1"/>
  <c r="FC197" i="8" s="1"/>
  <c r="FS195" i="8"/>
  <c r="HP191" i="8"/>
  <c r="HH192" i="8"/>
  <c r="HC192" i="8" s="1"/>
  <c r="BF640" i="9"/>
  <c r="BA641" i="9" s="1"/>
  <c r="BC641" i="9" s="1"/>
  <c r="BE644" i="6"/>
  <c r="BB645" i="6" s="1"/>
  <c r="AX629" i="9"/>
  <c r="AU630" i="9" s="1"/>
  <c r="AX631" i="6"/>
  <c r="AU632" i="6" s="1"/>
  <c r="AG784" i="9"/>
  <c r="AH784" i="9" s="1"/>
  <c r="AL784" i="9" s="1"/>
  <c r="AF785" i="9"/>
  <c r="BD641" i="9"/>
  <c r="BB67" i="9"/>
  <c r="BF66" i="9"/>
  <c r="BA67" i="9" s="1"/>
  <c r="PC188" i="8" l="1"/>
  <c r="PG187" i="8"/>
  <c r="PB188" i="8" s="1"/>
  <c r="AF788" i="6"/>
  <c r="AG787" i="6"/>
  <c r="AH787" i="6" s="1"/>
  <c r="AL787" i="6" s="1"/>
  <c r="FD197" i="8"/>
  <c r="EY197" i="8" s="1"/>
  <c r="EZ197" i="8" s="1"/>
  <c r="HR191" i="8"/>
  <c r="HS191" i="8" s="1"/>
  <c r="HN192" i="8" s="1"/>
  <c r="FL196" i="8"/>
  <c r="AY631" i="6"/>
  <c r="AT632" i="6" s="1"/>
  <c r="AP632" i="6" s="1"/>
  <c r="AJ632" i="6" s="1"/>
  <c r="AI632" i="6" s="1"/>
  <c r="AY629" i="9"/>
  <c r="AT630" i="9" s="1"/>
  <c r="AP630" i="9" s="1"/>
  <c r="AJ630" i="9" s="1"/>
  <c r="AI630" i="9" s="1"/>
  <c r="BF644" i="6"/>
  <c r="BA645" i="6" s="1"/>
  <c r="BE641" i="9"/>
  <c r="BB642" i="9" s="1"/>
  <c r="AF786" i="9"/>
  <c r="AG785" i="9"/>
  <c r="AH785" i="9" s="1"/>
  <c r="AL785" i="9" s="1"/>
  <c r="AW632" i="6"/>
  <c r="AQ630" i="9"/>
  <c r="AN631" i="9" s="1"/>
  <c r="AW630" i="9"/>
  <c r="AV630" i="9"/>
  <c r="BC645" i="6"/>
  <c r="BD645" i="6"/>
  <c r="BJ66" i="9"/>
  <c r="BM66" i="9" s="1"/>
  <c r="BH67" i="9" s="1"/>
  <c r="BD67" i="9" s="1"/>
  <c r="AW67" i="9"/>
  <c r="AX67" i="9" s="1"/>
  <c r="AV632" i="6" l="1"/>
  <c r="OX188" i="8"/>
  <c r="PK187" i="8"/>
  <c r="PM187" i="8" s="1"/>
  <c r="AQ632" i="6"/>
  <c r="AN633" i="6" s="1"/>
  <c r="AG788" i="6"/>
  <c r="AH788" i="6" s="1"/>
  <c r="AL788" i="6" s="1"/>
  <c r="AF789" i="6"/>
  <c r="HW191" i="8"/>
  <c r="HO192" i="8"/>
  <c r="HJ192" i="8" s="1"/>
  <c r="EW198" i="8"/>
  <c r="FA197" i="8"/>
  <c r="EV198" i="8" s="1"/>
  <c r="BF641" i="9"/>
  <c r="BA642" i="9" s="1"/>
  <c r="BC642" i="9" s="1"/>
  <c r="BE645" i="6"/>
  <c r="BB646" i="6" s="1"/>
  <c r="AX632" i="6"/>
  <c r="AU633" i="6" s="1"/>
  <c r="AX630" i="9"/>
  <c r="AU631" i="9" s="1"/>
  <c r="AG786" i="9"/>
  <c r="AH786" i="9" s="1"/>
  <c r="AL786" i="9" s="1"/>
  <c r="AF787" i="9"/>
  <c r="BD642" i="9"/>
  <c r="AU68" i="9"/>
  <c r="AY67" i="9"/>
  <c r="AT68" i="9" s="1"/>
  <c r="PN187" i="8" l="1"/>
  <c r="PI188" i="8" s="1"/>
  <c r="PJ188" i="8"/>
  <c r="AG789" i="6"/>
  <c r="AH789" i="6" s="1"/>
  <c r="AL789" i="6" s="1"/>
  <c r="AF790" i="6"/>
  <c r="BF645" i="6"/>
  <c r="BA646" i="6" s="1"/>
  <c r="FE197" i="8"/>
  <c r="ER198" i="8"/>
  <c r="ES198" i="8" s="1"/>
  <c r="HY191" i="8"/>
  <c r="HZ191" i="8" s="1"/>
  <c r="HU192" i="8" s="1"/>
  <c r="AY632" i="6"/>
  <c r="AT633" i="6" s="1"/>
  <c r="AP633" i="6" s="1"/>
  <c r="AJ633" i="6" s="1"/>
  <c r="AI633" i="6" s="1"/>
  <c r="BE642" i="9"/>
  <c r="BB643" i="9" s="1"/>
  <c r="AG787" i="9"/>
  <c r="AH787" i="9" s="1"/>
  <c r="AL787" i="9" s="1"/>
  <c r="AF788" i="9"/>
  <c r="AY630" i="9"/>
  <c r="AT631" i="9" s="1"/>
  <c r="AP631" i="9" s="1"/>
  <c r="AJ631" i="9" s="1"/>
  <c r="AI631" i="9" s="1"/>
  <c r="AW633" i="6"/>
  <c r="BC646" i="6"/>
  <c r="BD646" i="6"/>
  <c r="AW631" i="9"/>
  <c r="AQ68" i="9"/>
  <c r="AP68" i="9"/>
  <c r="AJ68" i="9" s="1"/>
  <c r="AI68" i="9" s="1"/>
  <c r="BC67" i="9"/>
  <c r="PR187" i="8" l="1"/>
  <c r="PT187" i="8" s="1"/>
  <c r="PE188" i="8"/>
  <c r="AG790" i="6"/>
  <c r="AH790" i="6" s="1"/>
  <c r="AL790" i="6" s="1"/>
  <c r="AF791" i="6"/>
  <c r="AQ633" i="6"/>
  <c r="AN634" i="6" s="1"/>
  <c r="BF642" i="9"/>
  <c r="BA643" i="9" s="1"/>
  <c r="EP199" i="8"/>
  <c r="ET198" i="8"/>
  <c r="EO199" i="8" s="1"/>
  <c r="ID191" i="8"/>
  <c r="HV192" i="8"/>
  <c r="HQ192" i="8" s="1"/>
  <c r="AV631" i="9"/>
  <c r="AX631" i="9" s="1"/>
  <c r="AV633" i="6"/>
  <c r="BE646" i="6"/>
  <c r="BB647" i="6" s="1"/>
  <c r="BF646" i="6"/>
  <c r="BA647" i="6" s="1"/>
  <c r="AQ631" i="9"/>
  <c r="AN632" i="9" s="1"/>
  <c r="AG788" i="9"/>
  <c r="AH788" i="9" s="1"/>
  <c r="AL788" i="9" s="1"/>
  <c r="AF789" i="9"/>
  <c r="BC643" i="9"/>
  <c r="BD643" i="9"/>
  <c r="BE67" i="9"/>
  <c r="BF67" i="9" s="1"/>
  <c r="BA68" i="9" s="1"/>
  <c r="AV68" i="9"/>
  <c r="AN69" i="9"/>
  <c r="PU187" i="8" l="1"/>
  <c r="PP188" i="8" s="1"/>
  <c r="PQ188" i="8"/>
  <c r="AF792" i="6"/>
  <c r="AG791" i="6"/>
  <c r="AH791" i="6" s="1"/>
  <c r="AL791" i="6" s="1"/>
  <c r="AX633" i="6"/>
  <c r="AU634" i="6" s="1"/>
  <c r="AU632" i="9"/>
  <c r="AY631" i="9"/>
  <c r="AT632" i="9" s="1"/>
  <c r="IF191" i="8"/>
  <c r="IG191" i="8" s="1"/>
  <c r="IB192" i="8" s="1"/>
  <c r="EX198" i="8"/>
  <c r="EK199" i="8"/>
  <c r="EL199" i="8" s="1"/>
  <c r="AG789" i="9"/>
  <c r="AH789" i="9" s="1"/>
  <c r="AL789" i="9" s="1"/>
  <c r="AF790" i="9"/>
  <c r="BE643" i="9"/>
  <c r="BB644" i="9" s="1"/>
  <c r="AW634" i="6"/>
  <c r="BC647" i="6"/>
  <c r="BD647" i="6"/>
  <c r="AW632" i="9"/>
  <c r="AV632" i="9"/>
  <c r="BB68" i="9"/>
  <c r="AW68" i="9" s="1"/>
  <c r="AX68" i="9" s="1"/>
  <c r="BJ67" i="9"/>
  <c r="BM67" i="9" s="1"/>
  <c r="BH68" i="9" s="1"/>
  <c r="BD68" i="9" s="1"/>
  <c r="AQ632" i="9" l="1"/>
  <c r="AN633" i="9" s="1"/>
  <c r="PL188" i="8"/>
  <c r="PY187" i="8"/>
  <c r="AP632" i="9"/>
  <c r="AJ632" i="9" s="1"/>
  <c r="AI632" i="9" s="1"/>
  <c r="AY633" i="6"/>
  <c r="AT634" i="6" s="1"/>
  <c r="AP634" i="6" s="1"/>
  <c r="AJ634" i="6" s="1"/>
  <c r="AI634" i="6" s="1"/>
  <c r="AG792" i="6"/>
  <c r="AH792" i="6" s="1"/>
  <c r="AL792" i="6" s="1"/>
  <c r="AF793" i="6"/>
  <c r="EI200" i="8"/>
  <c r="EM199" i="8"/>
  <c r="EH200" i="8" s="1"/>
  <c r="IC192" i="8"/>
  <c r="HX192" i="8" s="1"/>
  <c r="IK191" i="8"/>
  <c r="BF643" i="9"/>
  <c r="BA644" i="9" s="1"/>
  <c r="BC644" i="9" s="1"/>
  <c r="AX632" i="9"/>
  <c r="AU633" i="9" s="1"/>
  <c r="BE647" i="6"/>
  <c r="BB648" i="6" s="1"/>
  <c r="AG790" i="9"/>
  <c r="AH790" i="9" s="1"/>
  <c r="AL790" i="9" s="1"/>
  <c r="AF791" i="9"/>
  <c r="BD644" i="9"/>
  <c r="AU69" i="9"/>
  <c r="AY68" i="9"/>
  <c r="AT69" i="9" s="1"/>
  <c r="QA187" i="8" l="1"/>
  <c r="AV634" i="6"/>
  <c r="AX634" i="6" s="1"/>
  <c r="AU635" i="6" s="1"/>
  <c r="AF794" i="6"/>
  <c r="AG793" i="6"/>
  <c r="AH793" i="6" s="1"/>
  <c r="AL793" i="6" s="1"/>
  <c r="AQ634" i="6"/>
  <c r="AN635" i="6" s="1"/>
  <c r="IM191" i="8"/>
  <c r="ED200" i="8"/>
  <c r="EE200" i="8" s="1"/>
  <c r="EQ199" i="8"/>
  <c r="BE644" i="9"/>
  <c r="BB645" i="9" s="1"/>
  <c r="BF647" i="6"/>
  <c r="BA648" i="6" s="1"/>
  <c r="AY632" i="9"/>
  <c r="AT633" i="9" s="1"/>
  <c r="AP633" i="9" s="1"/>
  <c r="AJ633" i="9" s="1"/>
  <c r="AI633" i="9" s="1"/>
  <c r="AW635" i="6"/>
  <c r="AG791" i="9"/>
  <c r="AH791" i="9" s="1"/>
  <c r="AL791" i="9" s="1"/>
  <c r="AF792" i="9"/>
  <c r="BC648" i="6"/>
  <c r="BD648" i="6"/>
  <c r="AW633" i="9"/>
  <c r="AP69" i="9"/>
  <c r="AJ69" i="9" s="1"/>
  <c r="AI69" i="9" s="1"/>
  <c r="AQ69" i="9"/>
  <c r="BC68" i="9"/>
  <c r="PX188" i="8" l="1"/>
  <c r="QB187" i="8"/>
  <c r="PW188" i="8" s="1"/>
  <c r="BF644" i="9"/>
  <c r="BA645" i="9" s="1"/>
  <c r="AY634" i="6"/>
  <c r="AT635" i="6" s="1"/>
  <c r="AP635" i="6" s="1"/>
  <c r="AJ635" i="6" s="1"/>
  <c r="AI635" i="6" s="1"/>
  <c r="AF795" i="6"/>
  <c r="AG794" i="6"/>
  <c r="AH794" i="6" s="1"/>
  <c r="AL794" i="6" s="1"/>
  <c r="AV633" i="9"/>
  <c r="AX633" i="9" s="1"/>
  <c r="IJ192" i="8"/>
  <c r="IN191" i="8"/>
  <c r="II192" i="8" s="1"/>
  <c r="EB201" i="8"/>
  <c r="EF200" i="8"/>
  <c r="EA201" i="8" s="1"/>
  <c r="AF793" i="9"/>
  <c r="AG792" i="9"/>
  <c r="AH792" i="9" s="1"/>
  <c r="AL792" i="9" s="1"/>
  <c r="AQ633" i="9"/>
  <c r="AN634" i="9" s="1"/>
  <c r="BE648" i="6"/>
  <c r="BB649" i="6" s="1"/>
  <c r="BC645" i="9"/>
  <c r="BD645" i="9"/>
  <c r="BE68" i="9"/>
  <c r="BF68" i="9" s="1"/>
  <c r="BA69" i="9" s="1"/>
  <c r="AN70" i="9"/>
  <c r="AV69" i="9"/>
  <c r="AV635" i="6" l="1"/>
  <c r="AX635" i="6" s="1"/>
  <c r="AU636" i="6" s="1"/>
  <c r="PS188" i="8"/>
  <c r="QF187" i="8"/>
  <c r="QH187" i="8" s="1"/>
  <c r="AQ635" i="6"/>
  <c r="AN636" i="6" s="1"/>
  <c r="AG795" i="6"/>
  <c r="AH795" i="6" s="1"/>
  <c r="AL795" i="6" s="1"/>
  <c r="AF796" i="6"/>
  <c r="AU634" i="9"/>
  <c r="AY633" i="9"/>
  <c r="AT634" i="9" s="1"/>
  <c r="AQ634" i="9" s="1"/>
  <c r="AN635" i="9" s="1"/>
  <c r="BF648" i="6"/>
  <c r="BA649" i="6" s="1"/>
  <c r="BC649" i="6" s="1"/>
  <c r="IR191" i="8"/>
  <c r="IT191" i="8" s="1"/>
  <c r="IU191" i="8" s="1"/>
  <c r="IP192" i="8" s="1"/>
  <c r="DW201" i="8"/>
  <c r="DX201" i="8" s="1"/>
  <c r="EJ200" i="8"/>
  <c r="IE192" i="8"/>
  <c r="BE645" i="9"/>
  <c r="BB646" i="9" s="1"/>
  <c r="BD649" i="6"/>
  <c r="AY635" i="6"/>
  <c r="AT636" i="6" s="1"/>
  <c r="AP636" i="6" s="1"/>
  <c r="AJ636" i="6" s="1"/>
  <c r="AI636" i="6" s="1"/>
  <c r="AW634" i="9"/>
  <c r="AW636" i="6"/>
  <c r="AG793" i="9"/>
  <c r="AH793" i="9" s="1"/>
  <c r="AL793" i="9" s="1"/>
  <c r="AF794" i="9"/>
  <c r="BB69" i="9"/>
  <c r="AW69" i="9" s="1"/>
  <c r="AX69" i="9" s="1"/>
  <c r="BJ68" i="9"/>
  <c r="BM68" i="9" s="1"/>
  <c r="BH69" i="9" s="1"/>
  <c r="BD69" i="9" s="1"/>
  <c r="QI187" i="8" l="1"/>
  <c r="QD188" i="8" s="1"/>
  <c r="QE188" i="8"/>
  <c r="AP634" i="9"/>
  <c r="AJ634" i="9" s="1"/>
  <c r="AI634" i="9" s="1"/>
  <c r="AV634" i="9"/>
  <c r="AX634" i="9" s="1"/>
  <c r="AU635" i="9" s="1"/>
  <c r="AG796" i="6"/>
  <c r="AH796" i="6" s="1"/>
  <c r="AL796" i="6" s="1"/>
  <c r="AF797" i="6"/>
  <c r="AQ636" i="6"/>
  <c r="AN637" i="6" s="1"/>
  <c r="DU202" i="8"/>
  <c r="DY201" i="8"/>
  <c r="DT202" i="8" s="1"/>
  <c r="IQ192" i="8"/>
  <c r="IL192" i="8" s="1"/>
  <c r="IY191" i="8"/>
  <c r="AG794" i="9"/>
  <c r="AH794" i="9" s="1"/>
  <c r="AL794" i="9" s="1"/>
  <c r="AF795" i="9"/>
  <c r="BE649" i="6"/>
  <c r="BB650" i="6" s="1"/>
  <c r="BD646" i="9"/>
  <c r="AV636" i="6"/>
  <c r="BF645" i="9"/>
  <c r="BA646" i="9" s="1"/>
  <c r="BC646" i="9" s="1"/>
  <c r="AU70" i="9"/>
  <c r="AY69" i="9"/>
  <c r="AT70" i="9" s="1"/>
  <c r="PZ188" i="8" l="1"/>
  <c r="QM187" i="8"/>
  <c r="AG797" i="6"/>
  <c r="AH797" i="6" s="1"/>
  <c r="AL797" i="6" s="1"/>
  <c r="AF798" i="6"/>
  <c r="DP202" i="8"/>
  <c r="DQ202" i="8" s="1"/>
  <c r="JA191" i="8"/>
  <c r="JB191" i="8" s="1"/>
  <c r="IW192" i="8" s="1"/>
  <c r="EC201" i="8"/>
  <c r="BF649" i="6"/>
  <c r="BA650" i="6" s="1"/>
  <c r="BC650" i="6" s="1"/>
  <c r="BE646" i="9"/>
  <c r="BB647" i="9" s="1"/>
  <c r="AW635" i="9"/>
  <c r="AG795" i="9"/>
  <c r="AH795" i="9" s="1"/>
  <c r="AL795" i="9" s="1"/>
  <c r="AF796" i="9"/>
  <c r="AY634" i="9"/>
  <c r="AT635" i="9" s="1"/>
  <c r="AP635" i="9" s="1"/>
  <c r="AJ635" i="9" s="1"/>
  <c r="AI635" i="9" s="1"/>
  <c r="AX636" i="6"/>
  <c r="AU637" i="6" s="1"/>
  <c r="BD650" i="6"/>
  <c r="AQ70" i="9"/>
  <c r="AP70" i="9"/>
  <c r="AJ70" i="9" s="1"/>
  <c r="AI70" i="9" s="1"/>
  <c r="BC69" i="9"/>
  <c r="QO187" i="8" l="1"/>
  <c r="AF799" i="6"/>
  <c r="AG798" i="6"/>
  <c r="AH798" i="6" s="1"/>
  <c r="AL798" i="6" s="1"/>
  <c r="IX192" i="8"/>
  <c r="IS192" i="8" s="1"/>
  <c r="JF191" i="8"/>
  <c r="JH191" i="8" s="1"/>
  <c r="DN203" i="8"/>
  <c r="DR202" i="8"/>
  <c r="DM203" i="8" s="1"/>
  <c r="AQ635" i="9"/>
  <c r="AN636" i="9" s="1"/>
  <c r="BE650" i="6"/>
  <c r="BB651" i="6" s="1"/>
  <c r="AW637" i="6"/>
  <c r="BD647" i="9"/>
  <c r="AY636" i="6"/>
  <c r="AT637" i="6" s="1"/>
  <c r="AP637" i="6" s="1"/>
  <c r="AJ637" i="6" s="1"/>
  <c r="AI637" i="6" s="1"/>
  <c r="AF797" i="9"/>
  <c r="AG796" i="9"/>
  <c r="AH796" i="9" s="1"/>
  <c r="AL796" i="9" s="1"/>
  <c r="AV635" i="9"/>
  <c r="BF646" i="9"/>
  <c r="BA647" i="9" s="1"/>
  <c r="BC647" i="9" s="1"/>
  <c r="BE69" i="9"/>
  <c r="BF69" i="9"/>
  <c r="BA70" i="9" s="1"/>
  <c r="AV70" i="9"/>
  <c r="AN71" i="9"/>
  <c r="QL188" i="8" l="1"/>
  <c r="QP187" i="8"/>
  <c r="QK188" i="8" s="1"/>
  <c r="BF650" i="6"/>
  <c r="BA651" i="6" s="1"/>
  <c r="AG799" i="6"/>
  <c r="AH799" i="6" s="1"/>
  <c r="AL799" i="6" s="1"/>
  <c r="AF800" i="6"/>
  <c r="DV202" i="8"/>
  <c r="JI191" i="8"/>
  <c r="JD192" i="8" s="1"/>
  <c r="JE192" i="8"/>
  <c r="DI203" i="8"/>
  <c r="DJ203" i="8" s="1"/>
  <c r="BE647" i="9"/>
  <c r="BB648" i="9" s="1"/>
  <c r="AX635" i="9"/>
  <c r="AU636" i="9" s="1"/>
  <c r="AG797" i="9"/>
  <c r="AH797" i="9" s="1"/>
  <c r="AL797" i="9" s="1"/>
  <c r="AF798" i="9"/>
  <c r="AQ637" i="6"/>
  <c r="AN638" i="6" s="1"/>
  <c r="BC651" i="6"/>
  <c r="BD651" i="6"/>
  <c r="AV637" i="6"/>
  <c r="BJ69" i="9"/>
  <c r="BM69" i="9" s="1"/>
  <c r="BH70" i="9" s="1"/>
  <c r="BD70" i="9" s="1"/>
  <c r="BB70" i="9"/>
  <c r="AW70" i="9" s="1"/>
  <c r="AX70" i="9" s="1"/>
  <c r="QG188" i="8" l="1"/>
  <c r="QT187" i="8"/>
  <c r="AF801" i="6"/>
  <c r="AG800" i="6"/>
  <c r="AH800" i="6" s="1"/>
  <c r="AL800" i="6" s="1"/>
  <c r="JM191" i="8"/>
  <c r="JO191" i="8" s="1"/>
  <c r="JP191" i="8" s="1"/>
  <c r="JK192" i="8" s="1"/>
  <c r="DG204" i="8"/>
  <c r="DK203" i="8"/>
  <c r="DF204" i="8" s="1"/>
  <c r="IZ192" i="8"/>
  <c r="AY635" i="9"/>
  <c r="AT636" i="9" s="1"/>
  <c r="AP636" i="9" s="1"/>
  <c r="AJ636" i="9" s="1"/>
  <c r="AI636" i="9" s="1"/>
  <c r="BD648" i="9"/>
  <c r="AX637" i="6"/>
  <c r="AU638" i="6" s="1"/>
  <c r="BE651" i="6"/>
  <c r="BB652" i="6" s="1"/>
  <c r="AG798" i="9"/>
  <c r="AH798" i="9" s="1"/>
  <c r="AL798" i="9" s="1"/>
  <c r="AF799" i="9"/>
  <c r="AW636" i="9"/>
  <c r="BF647" i="9"/>
  <c r="BA648" i="9" s="1"/>
  <c r="BC648" i="9" s="1"/>
  <c r="AU71" i="9"/>
  <c r="AY70" i="9"/>
  <c r="AT71" i="9" s="1"/>
  <c r="QV187" i="8" l="1"/>
  <c r="AF802" i="6"/>
  <c r="AG801" i="6"/>
  <c r="AH801" i="6" s="1"/>
  <c r="AL801" i="6" s="1"/>
  <c r="AQ636" i="9"/>
  <c r="AN637" i="9" s="1"/>
  <c r="DO203" i="8"/>
  <c r="JL192" i="8"/>
  <c r="JG192" i="8" s="1"/>
  <c r="JT191" i="8"/>
  <c r="DB204" i="8"/>
  <c r="DC204" i="8" s="1"/>
  <c r="AV636" i="9"/>
  <c r="AX636" i="9" s="1"/>
  <c r="AU637" i="9" s="1"/>
  <c r="BF651" i="6"/>
  <c r="BA652" i="6" s="1"/>
  <c r="AW638" i="6"/>
  <c r="BE648" i="9"/>
  <c r="BB649" i="9" s="1"/>
  <c r="AG799" i="9"/>
  <c r="AH799" i="9" s="1"/>
  <c r="AL799" i="9" s="1"/>
  <c r="AF800" i="9"/>
  <c r="BD652" i="6"/>
  <c r="BC652" i="6"/>
  <c r="AY637" i="6"/>
  <c r="AT638" i="6" s="1"/>
  <c r="AP638" i="6" s="1"/>
  <c r="AJ638" i="6" s="1"/>
  <c r="AI638" i="6" s="1"/>
  <c r="AQ71" i="9"/>
  <c r="AP71" i="9"/>
  <c r="AJ71" i="9" s="1"/>
  <c r="AI71" i="9" s="1"/>
  <c r="BC70" i="9"/>
  <c r="QS188" i="8" l="1"/>
  <c r="QW187" i="8"/>
  <c r="QR188" i="8" s="1"/>
  <c r="AF803" i="6"/>
  <c r="AG802" i="6"/>
  <c r="AH802" i="6" s="1"/>
  <c r="AL802" i="6" s="1"/>
  <c r="AQ638" i="6"/>
  <c r="AN639" i="6" s="1"/>
  <c r="JV191" i="8"/>
  <c r="CZ205" i="8"/>
  <c r="DD204" i="8"/>
  <c r="CY205" i="8" s="1"/>
  <c r="BF648" i="9"/>
  <c r="BA649" i="9" s="1"/>
  <c r="BE652" i="6"/>
  <c r="BB653" i="6" s="1"/>
  <c r="AG800" i="9"/>
  <c r="AH800" i="9" s="1"/>
  <c r="AL800" i="9" s="1"/>
  <c r="AF801" i="9"/>
  <c r="AW637" i="9"/>
  <c r="BD649" i="9"/>
  <c r="BC649" i="9"/>
  <c r="AV638" i="6"/>
  <c r="AY636" i="9"/>
  <c r="AT637" i="9" s="1"/>
  <c r="AP637" i="9" s="1"/>
  <c r="AJ637" i="9" s="1"/>
  <c r="AI637" i="9" s="1"/>
  <c r="BE70" i="9"/>
  <c r="BF70" i="9" s="1"/>
  <c r="BA71" i="9" s="1"/>
  <c r="AN72" i="9"/>
  <c r="AV71" i="9"/>
  <c r="QN188" i="8" l="1"/>
  <c r="RA187" i="8"/>
  <c r="AG803" i="6"/>
  <c r="AH803" i="6" s="1"/>
  <c r="AL803" i="6" s="1"/>
  <c r="AF804" i="6"/>
  <c r="CU205" i="8"/>
  <c r="CV205" i="8" s="1"/>
  <c r="JS192" i="8"/>
  <c r="DH204" i="8"/>
  <c r="JW191" i="8"/>
  <c r="JR192" i="8" s="1"/>
  <c r="BF652" i="6"/>
  <c r="BA653" i="6" s="1"/>
  <c r="BE649" i="9"/>
  <c r="BB650" i="9" s="1"/>
  <c r="AV637" i="9"/>
  <c r="AG801" i="9"/>
  <c r="AH801" i="9" s="1"/>
  <c r="AL801" i="9" s="1"/>
  <c r="AF802" i="9"/>
  <c r="BD653" i="6"/>
  <c r="BC653" i="6"/>
  <c r="AX638" i="6"/>
  <c r="AU639" i="6" s="1"/>
  <c r="AQ637" i="9"/>
  <c r="AN638" i="9" s="1"/>
  <c r="BJ70" i="9"/>
  <c r="BM70" i="9" s="1"/>
  <c r="BH71" i="9" s="1"/>
  <c r="BD71" i="9" s="1"/>
  <c r="BB71" i="9"/>
  <c r="AW71" i="9" s="1"/>
  <c r="AX71" i="9" s="1"/>
  <c r="RC187" i="8" l="1"/>
  <c r="AY638" i="6"/>
  <c r="AT639" i="6" s="1"/>
  <c r="AP639" i="6" s="1"/>
  <c r="AJ639" i="6" s="1"/>
  <c r="AI639" i="6" s="1"/>
  <c r="AG804" i="6"/>
  <c r="AH804" i="6" s="1"/>
  <c r="AL804" i="6" s="1"/>
  <c r="AF805" i="6"/>
  <c r="CS206" i="8"/>
  <c r="CW205" i="8"/>
  <c r="CR206" i="8" s="1"/>
  <c r="KA191" i="8"/>
  <c r="JN192" i="8"/>
  <c r="AQ639" i="6"/>
  <c r="AN640" i="6" s="1"/>
  <c r="AV639" i="6"/>
  <c r="AW639" i="6"/>
  <c r="BE653" i="6"/>
  <c r="BB654" i="6" s="1"/>
  <c r="AG802" i="9"/>
  <c r="AH802" i="9" s="1"/>
  <c r="AL802" i="9" s="1"/>
  <c r="AF803" i="9"/>
  <c r="AX637" i="9"/>
  <c r="AU638" i="9" s="1"/>
  <c r="BF649" i="9"/>
  <c r="BA650" i="9" s="1"/>
  <c r="BC650" i="9" s="1"/>
  <c r="BD650" i="9"/>
  <c r="AU72" i="9"/>
  <c r="AY71" i="9"/>
  <c r="AT72" i="9" s="1"/>
  <c r="QZ188" i="8" l="1"/>
  <c r="RD187" i="8"/>
  <c r="QY188" i="8" s="1"/>
  <c r="AF806" i="6"/>
  <c r="AG805" i="6"/>
  <c r="AH805" i="6" s="1"/>
  <c r="AL805" i="6" s="1"/>
  <c r="KC191" i="8"/>
  <c r="DA205" i="8"/>
  <c r="CN206" i="8"/>
  <c r="CO206" i="8" s="1"/>
  <c r="BE650" i="9"/>
  <c r="BB651" i="9" s="1"/>
  <c r="AW638" i="9"/>
  <c r="BD654" i="6"/>
  <c r="AX639" i="6"/>
  <c r="AU640" i="6" s="1"/>
  <c r="AY637" i="9"/>
  <c r="AT638" i="9" s="1"/>
  <c r="AP638" i="9" s="1"/>
  <c r="AJ638" i="9" s="1"/>
  <c r="AI638" i="9" s="1"/>
  <c r="AF804" i="9"/>
  <c r="AG803" i="9"/>
  <c r="AH803" i="9" s="1"/>
  <c r="AL803" i="9" s="1"/>
  <c r="BF653" i="6"/>
  <c r="BA654" i="6" s="1"/>
  <c r="BC654" i="6" s="1"/>
  <c r="AP72" i="9"/>
  <c r="AJ72" i="9" s="1"/>
  <c r="AI72" i="9" s="1"/>
  <c r="AQ72" i="9"/>
  <c r="BC71" i="9"/>
  <c r="QU188" i="8" l="1"/>
  <c r="RH187" i="8"/>
  <c r="AF807" i="6"/>
  <c r="AG806" i="6"/>
  <c r="AH806" i="6" s="1"/>
  <c r="AL806" i="6" s="1"/>
  <c r="BF650" i="9"/>
  <c r="BA651" i="9" s="1"/>
  <c r="BC651" i="9" s="1"/>
  <c r="JZ192" i="8"/>
  <c r="CL207" i="8"/>
  <c r="CP206" i="8"/>
  <c r="CK207" i="8" s="1"/>
  <c r="KD191" i="8"/>
  <c r="JY192" i="8" s="1"/>
  <c r="AY639" i="6"/>
  <c r="AT640" i="6" s="1"/>
  <c r="AP640" i="6" s="1"/>
  <c r="AJ640" i="6" s="1"/>
  <c r="AI640" i="6" s="1"/>
  <c r="BE654" i="6"/>
  <c r="BB655" i="6" s="1"/>
  <c r="AG804" i="9"/>
  <c r="AH804" i="9" s="1"/>
  <c r="AL804" i="9" s="1"/>
  <c r="AF805" i="9"/>
  <c r="AQ640" i="6"/>
  <c r="AN641" i="6" s="1"/>
  <c r="AW640" i="6"/>
  <c r="AQ638" i="9"/>
  <c r="AN639" i="9" s="1"/>
  <c r="AV638" i="9"/>
  <c r="BD651" i="9"/>
  <c r="BE71" i="9"/>
  <c r="BF71" i="9" s="1"/>
  <c r="BA72" i="9" s="1"/>
  <c r="AN73" i="9"/>
  <c r="AV72" i="9"/>
  <c r="RJ187" i="8" l="1"/>
  <c r="AF808" i="6"/>
  <c r="AG807" i="6"/>
  <c r="AH807" i="6" s="1"/>
  <c r="AL807" i="6" s="1"/>
  <c r="AV640" i="6"/>
  <c r="CT206" i="8"/>
  <c r="KH191" i="8"/>
  <c r="CG207" i="8"/>
  <c r="CH207" i="8" s="1"/>
  <c r="JU192" i="8"/>
  <c r="BE651" i="9"/>
  <c r="BB652" i="9" s="1"/>
  <c r="AX638" i="9"/>
  <c r="AU639" i="9" s="1"/>
  <c r="BF654" i="6"/>
  <c r="BA655" i="6" s="1"/>
  <c r="BC655" i="6" s="1"/>
  <c r="AX640" i="6"/>
  <c r="AU641" i="6" s="1"/>
  <c r="AG805" i="9"/>
  <c r="AH805" i="9" s="1"/>
  <c r="AL805" i="9" s="1"/>
  <c r="AF806" i="9"/>
  <c r="BD655" i="6"/>
  <c r="BB72" i="9"/>
  <c r="AW72" i="9" s="1"/>
  <c r="AX72" i="9" s="1"/>
  <c r="BJ71" i="9"/>
  <c r="BM71" i="9" s="1"/>
  <c r="BH72" i="9" s="1"/>
  <c r="BD72" i="9" s="1"/>
  <c r="RG188" i="8" l="1"/>
  <c r="RK187" i="8"/>
  <c r="RF188" i="8" s="1"/>
  <c r="AF809" i="6"/>
  <c r="AG808" i="6"/>
  <c r="AH808" i="6" s="1"/>
  <c r="AL808" i="6" s="1"/>
  <c r="AY640" i="6"/>
  <c r="AT641" i="6" s="1"/>
  <c r="AP641" i="6" s="1"/>
  <c r="AJ641" i="6" s="1"/>
  <c r="AI641" i="6" s="1"/>
  <c r="CE208" i="8"/>
  <c r="CI207" i="8"/>
  <c r="CD208" i="8" s="1"/>
  <c r="KJ191" i="8"/>
  <c r="KK191" i="8" s="1"/>
  <c r="KF192" i="8" s="1"/>
  <c r="BE655" i="6"/>
  <c r="BB656" i="6" s="1"/>
  <c r="AF807" i="9"/>
  <c r="AG806" i="9"/>
  <c r="AH806" i="9" s="1"/>
  <c r="AL806" i="9" s="1"/>
  <c r="AW639" i="9"/>
  <c r="BD652" i="9"/>
  <c r="AW641" i="6"/>
  <c r="AY638" i="9"/>
  <c r="AT639" i="9" s="1"/>
  <c r="AP639" i="9" s="1"/>
  <c r="AJ639" i="9" s="1"/>
  <c r="AI639" i="9" s="1"/>
  <c r="BF651" i="9"/>
  <c r="BA652" i="9" s="1"/>
  <c r="BC652" i="9" s="1"/>
  <c r="AU73" i="9"/>
  <c r="AY72" i="9"/>
  <c r="AT73" i="9" s="1"/>
  <c r="RB188" i="8" l="1"/>
  <c r="RO187" i="8"/>
  <c r="AV641" i="6"/>
  <c r="AG809" i="6"/>
  <c r="AH809" i="6" s="1"/>
  <c r="AL809" i="6" s="1"/>
  <c r="AF810" i="6"/>
  <c r="AQ641" i="6"/>
  <c r="AN642" i="6" s="1"/>
  <c r="BZ208" i="8"/>
  <c r="CA208" i="8" s="1"/>
  <c r="KO191" i="8"/>
  <c r="KG192" i="8"/>
  <c r="KB192" i="8" s="1"/>
  <c r="CM207" i="8"/>
  <c r="BF655" i="6"/>
  <c r="BA656" i="6" s="1"/>
  <c r="BC656" i="6" s="1"/>
  <c r="BE652" i="9"/>
  <c r="BB653" i="9" s="1"/>
  <c r="BD656" i="6"/>
  <c r="AX641" i="6"/>
  <c r="AU642" i="6" s="1"/>
  <c r="AV639" i="9"/>
  <c r="AQ639" i="9"/>
  <c r="AN640" i="9" s="1"/>
  <c r="AG807" i="9"/>
  <c r="AH807" i="9" s="1"/>
  <c r="AL807" i="9" s="1"/>
  <c r="AF808" i="9"/>
  <c r="AQ73" i="9"/>
  <c r="AP73" i="9"/>
  <c r="AJ73" i="9" s="1"/>
  <c r="AI73" i="9" s="1"/>
  <c r="BC72" i="9"/>
  <c r="RQ187" i="8" l="1"/>
  <c r="AF811" i="6"/>
  <c r="AG810" i="6"/>
  <c r="AH810" i="6" s="1"/>
  <c r="AL810" i="6" s="1"/>
  <c r="AY641" i="6"/>
  <c r="AT642" i="6" s="1"/>
  <c r="AP642" i="6" s="1"/>
  <c r="AJ642" i="6" s="1"/>
  <c r="AI642" i="6" s="1"/>
  <c r="BX209" i="8"/>
  <c r="CB208" i="8"/>
  <c r="BW209" i="8" s="1"/>
  <c r="KQ191" i="8"/>
  <c r="KR191" i="8" s="1"/>
  <c r="KM192" i="8" s="1"/>
  <c r="AG808" i="9"/>
  <c r="AH808" i="9" s="1"/>
  <c r="AL808" i="9" s="1"/>
  <c r="AF809" i="9"/>
  <c r="BD653" i="9"/>
  <c r="AX639" i="9"/>
  <c r="AU640" i="9" s="1"/>
  <c r="AW642" i="6"/>
  <c r="BE656" i="6"/>
  <c r="BB657" i="6" s="1"/>
  <c r="BF652" i="9"/>
  <c r="BA653" i="9" s="1"/>
  <c r="BC653" i="9" s="1"/>
  <c r="BE72" i="9"/>
  <c r="AV73" i="9"/>
  <c r="AN74" i="9"/>
  <c r="AV642" i="6" l="1"/>
  <c r="RN188" i="8"/>
  <c r="RR187" i="8"/>
  <c r="RM188" i="8" s="1"/>
  <c r="AQ642" i="6"/>
  <c r="AN643" i="6" s="1"/>
  <c r="AF812" i="6"/>
  <c r="AG811" i="6"/>
  <c r="AH811" i="6" s="1"/>
  <c r="AL811" i="6" s="1"/>
  <c r="BS209" i="8"/>
  <c r="BT209" i="8" s="1"/>
  <c r="CF208" i="8"/>
  <c r="KN192" i="8"/>
  <c r="KI192" i="8" s="1"/>
  <c r="KV191" i="8"/>
  <c r="AY639" i="9"/>
  <c r="AT640" i="9" s="1"/>
  <c r="AP640" i="9" s="1"/>
  <c r="AJ640" i="9" s="1"/>
  <c r="AI640" i="9" s="1"/>
  <c r="BE653" i="9"/>
  <c r="BB654" i="9" s="1"/>
  <c r="BD657" i="6"/>
  <c r="AF810" i="9"/>
  <c r="AG809" i="9"/>
  <c r="AH809" i="9" s="1"/>
  <c r="AL809" i="9" s="1"/>
  <c r="BF656" i="6"/>
  <c r="BA657" i="6" s="1"/>
  <c r="BC657" i="6" s="1"/>
  <c r="AX642" i="6"/>
  <c r="AU643" i="6" s="1"/>
  <c r="AW640" i="9"/>
  <c r="AV640" i="9"/>
  <c r="AQ640" i="9"/>
  <c r="AN641" i="9" s="1"/>
  <c r="BB73" i="9"/>
  <c r="BF72" i="9"/>
  <c r="BA73" i="9" s="1"/>
  <c r="RI188" i="8" l="1"/>
  <c r="RV187" i="8"/>
  <c r="AG812" i="6"/>
  <c r="AH812" i="6" s="1"/>
  <c r="AL812" i="6" s="1"/>
  <c r="AF813" i="6"/>
  <c r="BF653" i="9"/>
  <c r="BA654" i="9" s="1"/>
  <c r="AY642" i="6"/>
  <c r="AT643" i="6" s="1"/>
  <c r="AP643" i="6" s="1"/>
  <c r="AJ643" i="6" s="1"/>
  <c r="AI643" i="6" s="1"/>
  <c r="KX191" i="8"/>
  <c r="KY191" i="8" s="1"/>
  <c r="KT192" i="8" s="1"/>
  <c r="BQ210" i="8"/>
  <c r="BU209" i="8"/>
  <c r="BP210" i="8" s="1"/>
  <c r="BE657" i="6"/>
  <c r="BB658" i="6" s="1"/>
  <c r="AX640" i="9"/>
  <c r="AU641" i="9" s="1"/>
  <c r="AG810" i="9"/>
  <c r="AH810" i="9" s="1"/>
  <c r="AL810" i="9" s="1"/>
  <c r="AF811" i="9"/>
  <c r="AW643" i="6"/>
  <c r="AQ643" i="6"/>
  <c r="AN644" i="6" s="1"/>
  <c r="BD654" i="9"/>
  <c r="BC654" i="9"/>
  <c r="BJ72" i="9"/>
  <c r="BM72" i="9" s="1"/>
  <c r="BH73" i="9" s="1"/>
  <c r="BD73" i="9" s="1"/>
  <c r="AW73" i="9"/>
  <c r="AX73" i="9" s="1"/>
  <c r="RX187" i="8" l="1"/>
  <c r="AG813" i="6"/>
  <c r="AH813" i="6" s="1"/>
  <c r="AL813" i="6" s="1"/>
  <c r="AF814" i="6"/>
  <c r="AV643" i="6"/>
  <c r="AX643" i="6" s="1"/>
  <c r="AU644" i="6" s="1"/>
  <c r="BY209" i="8"/>
  <c r="BL210" i="8"/>
  <c r="BM210" i="8" s="1"/>
  <c r="LC191" i="8"/>
  <c r="KU192" i="8"/>
  <c r="KP192" i="8" s="1"/>
  <c r="AY640" i="9"/>
  <c r="AT641" i="9" s="1"/>
  <c r="AP641" i="9" s="1"/>
  <c r="AJ641" i="9" s="1"/>
  <c r="AI641" i="9" s="1"/>
  <c r="BF657" i="6"/>
  <c r="BA658" i="6" s="1"/>
  <c r="BC658" i="6" s="1"/>
  <c r="AG811" i="9"/>
  <c r="AH811" i="9" s="1"/>
  <c r="AL811" i="9" s="1"/>
  <c r="AF812" i="9"/>
  <c r="BE654" i="9"/>
  <c r="BB655" i="9" s="1"/>
  <c r="AW641" i="9"/>
  <c r="AQ641" i="9"/>
  <c r="AN642" i="9" s="1"/>
  <c r="BD658" i="6"/>
  <c r="AU74" i="9"/>
  <c r="AY73" i="9"/>
  <c r="AT74" i="9" s="1"/>
  <c r="RU188" i="8" l="1"/>
  <c r="RY187" i="8"/>
  <c r="RT188" i="8" s="1"/>
  <c r="AG814" i="6"/>
  <c r="AH814" i="6" s="1"/>
  <c r="AL814" i="6" s="1"/>
  <c r="AF815" i="6"/>
  <c r="AV641" i="9"/>
  <c r="BF654" i="9"/>
  <c r="BA655" i="9" s="1"/>
  <c r="BC655" i="9" s="1"/>
  <c r="LE191" i="8"/>
  <c r="LF191" i="8" s="1"/>
  <c r="LA192" i="8" s="1"/>
  <c r="BJ211" i="8"/>
  <c r="BN210" i="8"/>
  <c r="BI211" i="8" s="1"/>
  <c r="BE658" i="6"/>
  <c r="BB659" i="6" s="1"/>
  <c r="AW644" i="6"/>
  <c r="AX641" i="9"/>
  <c r="AU642" i="9" s="1"/>
  <c r="AY643" i="6"/>
  <c r="AT644" i="6" s="1"/>
  <c r="AP644" i="6" s="1"/>
  <c r="AJ644" i="6" s="1"/>
  <c r="AI644" i="6" s="1"/>
  <c r="BD655" i="9"/>
  <c r="AF813" i="9"/>
  <c r="AG812" i="9"/>
  <c r="AH812" i="9" s="1"/>
  <c r="AL812" i="9" s="1"/>
  <c r="AP74" i="9"/>
  <c r="AJ74" i="9" s="1"/>
  <c r="AI74" i="9" s="1"/>
  <c r="AQ74" i="9"/>
  <c r="BC73" i="9"/>
  <c r="RP188" i="8" l="1"/>
  <c r="SC187" i="8"/>
  <c r="SE187" i="8" s="1"/>
  <c r="AY641" i="9"/>
  <c r="AT642" i="9" s="1"/>
  <c r="AP642" i="9" s="1"/>
  <c r="AJ642" i="9" s="1"/>
  <c r="AI642" i="9" s="1"/>
  <c r="AF816" i="6"/>
  <c r="AG816" i="6" s="1"/>
  <c r="AH816" i="6" s="1"/>
  <c r="AL816" i="6" s="1"/>
  <c r="AG815" i="6"/>
  <c r="AH815" i="6" s="1"/>
  <c r="AL815" i="6" s="1"/>
  <c r="BF658" i="6"/>
  <c r="BA659" i="6" s="1"/>
  <c r="BE211" i="8"/>
  <c r="BF211" i="8" s="1"/>
  <c r="BR210" i="8"/>
  <c r="LB192" i="8"/>
  <c r="KW192" i="8" s="1"/>
  <c r="LJ191" i="8"/>
  <c r="AV644" i="6"/>
  <c r="AX644" i="6" s="1"/>
  <c r="AG813" i="9"/>
  <c r="AH813" i="9" s="1"/>
  <c r="AL813" i="9" s="1"/>
  <c r="AF814" i="9"/>
  <c r="BE655" i="9"/>
  <c r="BB656" i="9" s="1"/>
  <c r="AV642" i="9"/>
  <c r="AW642" i="9"/>
  <c r="AQ642" i="9"/>
  <c r="AN643" i="9" s="1"/>
  <c r="AQ644" i="6"/>
  <c r="AN645" i="6" s="1"/>
  <c r="BD659" i="6"/>
  <c r="BC659" i="6"/>
  <c r="BE73" i="9"/>
  <c r="BF73" i="9" s="1"/>
  <c r="BA74" i="9" s="1"/>
  <c r="AN75" i="9"/>
  <c r="AV74" i="9"/>
  <c r="SF187" i="8" l="1"/>
  <c r="SA188" i="8" s="1"/>
  <c r="SB188" i="8"/>
  <c r="BF655" i="9"/>
  <c r="BA656" i="9" s="1"/>
  <c r="LL191" i="8"/>
  <c r="LM191" i="8" s="1"/>
  <c r="LH192" i="8" s="1"/>
  <c r="BC212" i="8"/>
  <c r="BG211" i="8"/>
  <c r="BB212" i="8" s="1"/>
  <c r="AU645" i="6"/>
  <c r="AY644" i="6"/>
  <c r="AT645" i="6" s="1"/>
  <c r="AP645" i="6" s="1"/>
  <c r="AJ645" i="6" s="1"/>
  <c r="AI645" i="6" s="1"/>
  <c r="BE659" i="6"/>
  <c r="BB660" i="6" s="1"/>
  <c r="BD660" i="6" s="1"/>
  <c r="AG814" i="9"/>
  <c r="AH814" i="9" s="1"/>
  <c r="AL814" i="9" s="1"/>
  <c r="AF815" i="9"/>
  <c r="AX642" i="9"/>
  <c r="AU643" i="9" s="1"/>
  <c r="BC656" i="9"/>
  <c r="BD656" i="9"/>
  <c r="AW645" i="6"/>
  <c r="AV645" i="6"/>
  <c r="BB74" i="9"/>
  <c r="AW74" i="9" s="1"/>
  <c r="AX74" i="9" s="1"/>
  <c r="BJ73" i="9"/>
  <c r="BM73" i="9" s="1"/>
  <c r="BH74" i="9" s="1"/>
  <c r="BD74" i="9" s="1"/>
  <c r="RW188" i="8" l="1"/>
  <c r="SJ187" i="8"/>
  <c r="SL187" i="8" s="1"/>
  <c r="AQ645" i="6"/>
  <c r="AN646" i="6" s="1"/>
  <c r="BF659" i="6"/>
  <c r="BA660" i="6" s="1"/>
  <c r="BC660" i="6" s="1"/>
  <c r="BE660" i="6" s="1"/>
  <c r="BB661" i="6" s="1"/>
  <c r="BD661" i="6" s="1"/>
  <c r="BK211" i="8"/>
  <c r="AX212" i="8"/>
  <c r="AY212" i="8" s="1"/>
  <c r="LI192" i="8"/>
  <c r="LD192" i="8" s="1"/>
  <c r="LQ191" i="8"/>
  <c r="AX645" i="6"/>
  <c r="AU646" i="6" s="1"/>
  <c r="BE656" i="9"/>
  <c r="BB657" i="9" s="1"/>
  <c r="BD657" i="9" s="1"/>
  <c r="AW643" i="9"/>
  <c r="AY642" i="9"/>
  <c r="AT643" i="9" s="1"/>
  <c r="AP643" i="9" s="1"/>
  <c r="AJ643" i="9" s="1"/>
  <c r="AI643" i="9" s="1"/>
  <c r="AG815" i="9"/>
  <c r="AH815" i="9" s="1"/>
  <c r="AL815" i="9" s="1"/>
  <c r="AF816" i="9"/>
  <c r="AG816" i="9" s="1"/>
  <c r="AH816" i="9" s="1"/>
  <c r="AL816" i="9" s="1"/>
  <c r="AU75" i="9"/>
  <c r="AY74" i="9"/>
  <c r="AT75" i="9" s="1"/>
  <c r="SM187" i="8" l="1"/>
  <c r="SH188" i="8" s="1"/>
  <c r="SI188" i="8"/>
  <c r="LS191" i="8"/>
  <c r="AV213" i="8"/>
  <c r="AZ212" i="8"/>
  <c r="AU213" i="8" s="1"/>
  <c r="BF656" i="9"/>
  <c r="BA657" i="9" s="1"/>
  <c r="BC657" i="9" s="1"/>
  <c r="BE657" i="9" s="1"/>
  <c r="BB658" i="9" s="1"/>
  <c r="AY645" i="6"/>
  <c r="AT646" i="6" s="1"/>
  <c r="AP646" i="6" s="1"/>
  <c r="AJ646" i="6" s="1"/>
  <c r="AI646" i="6" s="1"/>
  <c r="BF660" i="6"/>
  <c r="BA661" i="6" s="1"/>
  <c r="BC661" i="6" s="1"/>
  <c r="AQ643" i="9"/>
  <c r="AN644" i="9" s="1"/>
  <c r="AV643" i="9"/>
  <c r="AW646" i="6"/>
  <c r="AQ75" i="9"/>
  <c r="AP75" i="9"/>
  <c r="AJ75" i="9" s="1"/>
  <c r="AI75" i="9" s="1"/>
  <c r="BC74" i="9"/>
  <c r="SQ187" i="8" l="1"/>
  <c r="SD188" i="8"/>
  <c r="AV646" i="6"/>
  <c r="AX646" i="6" s="1"/>
  <c r="AU647" i="6" s="1"/>
  <c r="AQ646" i="6"/>
  <c r="AN647" i="6" s="1"/>
  <c r="BF657" i="9"/>
  <c r="BA658" i="9" s="1"/>
  <c r="BC658" i="9" s="1"/>
  <c r="AR213" i="8"/>
  <c r="AQ213" i="8"/>
  <c r="AJ213" i="8" s="1"/>
  <c r="LP192" i="8"/>
  <c r="BD212" i="8"/>
  <c r="LT191" i="8"/>
  <c r="LO192" i="8" s="1"/>
  <c r="AX643" i="9"/>
  <c r="AU644" i="9" s="1"/>
  <c r="BE661" i="6"/>
  <c r="BB662" i="6" s="1"/>
  <c r="BD662" i="6" s="1"/>
  <c r="BD658" i="9"/>
  <c r="BE74" i="9"/>
  <c r="BF74" i="9" s="1"/>
  <c r="BA75" i="9" s="1"/>
  <c r="AN76" i="9"/>
  <c r="AV75" i="9"/>
  <c r="AI213" i="8" l="1"/>
  <c r="AK213" i="8" s="1"/>
  <c r="AN213" i="8" s="1"/>
  <c r="AS214" i="8" s="1"/>
  <c r="SS187" i="8"/>
  <c r="LX191" i="8"/>
  <c r="LZ191" i="8" s="1"/>
  <c r="LW192" i="8" s="1"/>
  <c r="LK192" i="8"/>
  <c r="AW213" i="8"/>
  <c r="AO214" i="8"/>
  <c r="AY643" i="9"/>
  <c r="AT644" i="9" s="1"/>
  <c r="AP644" i="9" s="1"/>
  <c r="AJ644" i="9" s="1"/>
  <c r="AI644" i="9" s="1"/>
  <c r="BE658" i="9"/>
  <c r="BB659" i="9" s="1"/>
  <c r="AY646" i="6"/>
  <c r="AT647" i="6" s="1"/>
  <c r="AP647" i="6" s="1"/>
  <c r="AJ647" i="6" s="1"/>
  <c r="AI647" i="6" s="1"/>
  <c r="BF661" i="6"/>
  <c r="BA662" i="6" s="1"/>
  <c r="BC662" i="6" s="1"/>
  <c r="AW644" i="9"/>
  <c r="AW647" i="6"/>
  <c r="BJ74" i="9"/>
  <c r="BM74" i="9" s="1"/>
  <c r="BH75" i="9" s="1"/>
  <c r="BD75" i="9" s="1"/>
  <c r="BB75" i="9"/>
  <c r="AW75" i="9" s="1"/>
  <c r="AX75" i="9" s="1"/>
  <c r="SP188" i="8" l="1"/>
  <c r="ST187" i="8"/>
  <c r="SO188" i="8" s="1"/>
  <c r="AQ647" i="6"/>
  <c r="AN648" i="6" s="1"/>
  <c r="AV647" i="6"/>
  <c r="AX647" i="6" s="1"/>
  <c r="AU648" i="6" s="1"/>
  <c r="MA191" i="8"/>
  <c r="LV192" i="8" s="1"/>
  <c r="LR192" i="8" s="1"/>
  <c r="AV644" i="9"/>
  <c r="AX644" i="9" s="1"/>
  <c r="AU645" i="9" s="1"/>
  <c r="AQ644" i="9"/>
  <c r="AN645" i="9" s="1"/>
  <c r="BF658" i="9"/>
  <c r="BA659" i="9" s="1"/>
  <c r="BC659" i="9" s="1"/>
  <c r="BE662" i="6"/>
  <c r="BB663" i="6" s="1"/>
  <c r="BD663" i="6" s="1"/>
  <c r="BD659" i="9"/>
  <c r="AU76" i="9"/>
  <c r="AY75" i="9"/>
  <c r="AT76" i="9" s="1"/>
  <c r="SK188" i="8" l="1"/>
  <c r="SX187" i="8"/>
  <c r="AY644" i="9"/>
  <c r="AT645" i="9" s="1"/>
  <c r="AP645" i="9" s="1"/>
  <c r="AJ645" i="9" s="1"/>
  <c r="AI645" i="9" s="1"/>
  <c r="ME191" i="8"/>
  <c r="BE659" i="9"/>
  <c r="BB660" i="9" s="1"/>
  <c r="BF662" i="6"/>
  <c r="BA663" i="6" s="1"/>
  <c r="BC663" i="6" s="1"/>
  <c r="AY647" i="6"/>
  <c r="AT648" i="6" s="1"/>
  <c r="AP648" i="6" s="1"/>
  <c r="AJ648" i="6" s="1"/>
  <c r="AI648" i="6" s="1"/>
  <c r="AW645" i="9"/>
  <c r="AW648" i="6"/>
  <c r="AQ648" i="6"/>
  <c r="AN649" i="6" s="1"/>
  <c r="AQ76" i="9"/>
  <c r="AP76" i="9"/>
  <c r="AJ76" i="9" s="1"/>
  <c r="AI76" i="9" s="1"/>
  <c r="BC75" i="9"/>
  <c r="AV645" i="9" l="1"/>
  <c r="SZ187" i="8"/>
  <c r="AV648" i="6"/>
  <c r="AX648" i="6" s="1"/>
  <c r="AU649" i="6" s="1"/>
  <c r="AQ645" i="9"/>
  <c r="AN646" i="9" s="1"/>
  <c r="AX645" i="9"/>
  <c r="AU646" i="9" s="1"/>
  <c r="BD660" i="9"/>
  <c r="BE663" i="6"/>
  <c r="BB664" i="6" s="1"/>
  <c r="BF659" i="9"/>
  <c r="BA660" i="9" s="1"/>
  <c r="BC660" i="9" s="1"/>
  <c r="BE75" i="9"/>
  <c r="BF75" i="9" s="1"/>
  <c r="BA76" i="9" s="1"/>
  <c r="AN77" i="9"/>
  <c r="AV76" i="9"/>
  <c r="SW188" i="8" l="1"/>
  <c r="TA187" i="8"/>
  <c r="SV188" i="8" s="1"/>
  <c r="BF663" i="6"/>
  <c r="BA664" i="6" s="1"/>
  <c r="AY645" i="9"/>
  <c r="AT646" i="9" s="1"/>
  <c r="AP646" i="9" s="1"/>
  <c r="AJ646" i="9" s="1"/>
  <c r="AI646" i="9" s="1"/>
  <c r="AY648" i="6"/>
  <c r="AT649" i="6" s="1"/>
  <c r="AP649" i="6" s="1"/>
  <c r="AJ649" i="6" s="1"/>
  <c r="AI649" i="6" s="1"/>
  <c r="BE660" i="9"/>
  <c r="BB661" i="9" s="1"/>
  <c r="BD661" i="9" s="1"/>
  <c r="BD664" i="6"/>
  <c r="BC664" i="6"/>
  <c r="AW646" i="9"/>
  <c r="AV649" i="6"/>
  <c r="AW649" i="6"/>
  <c r="BB76" i="9"/>
  <c r="AW76" i="9" s="1"/>
  <c r="AX76" i="9" s="1"/>
  <c r="BJ75" i="9"/>
  <c r="BM75" i="9" s="1"/>
  <c r="BH76" i="9" s="1"/>
  <c r="BD76" i="9" s="1"/>
  <c r="AQ649" i="6" l="1"/>
  <c r="AN650" i="6" s="1"/>
  <c r="SR188" i="8"/>
  <c r="TE187" i="8"/>
  <c r="AV646" i="9"/>
  <c r="AX646" i="9" s="1"/>
  <c r="AU647" i="9" s="1"/>
  <c r="AQ646" i="9"/>
  <c r="AN647" i="9" s="1"/>
  <c r="AX649" i="6"/>
  <c r="AU650" i="6" s="1"/>
  <c r="BE664" i="6"/>
  <c r="BB665" i="6" s="1"/>
  <c r="BF660" i="9"/>
  <c r="BA661" i="9" s="1"/>
  <c r="BC661" i="9" s="1"/>
  <c r="AU77" i="9"/>
  <c r="AY76" i="9"/>
  <c r="AT77" i="9" s="1"/>
  <c r="TG187" i="8" l="1"/>
  <c r="BF664" i="6"/>
  <c r="BA665" i="6" s="1"/>
  <c r="AY646" i="9"/>
  <c r="AT647" i="9" s="1"/>
  <c r="AP647" i="9" s="1"/>
  <c r="AJ647" i="9" s="1"/>
  <c r="AI647" i="9" s="1"/>
  <c r="AY649" i="6"/>
  <c r="AT650" i="6" s="1"/>
  <c r="AP650" i="6" s="1"/>
  <c r="AJ650" i="6" s="1"/>
  <c r="AI650" i="6" s="1"/>
  <c r="BE661" i="9"/>
  <c r="BB662" i="9" s="1"/>
  <c r="BC665" i="6"/>
  <c r="BD665" i="6"/>
  <c r="AW647" i="9"/>
  <c r="AW650" i="6"/>
  <c r="AQ77" i="9"/>
  <c r="AP77" i="9"/>
  <c r="AJ77" i="9" s="1"/>
  <c r="AI77" i="9" s="1"/>
  <c r="BC76" i="9"/>
  <c r="AQ650" i="6" l="1"/>
  <c r="AN651" i="6" s="1"/>
  <c r="AV650" i="6"/>
  <c r="TD188" i="8"/>
  <c r="TH187" i="8"/>
  <c r="TC188" i="8" s="1"/>
  <c r="AV647" i="9"/>
  <c r="AQ647" i="9"/>
  <c r="AN648" i="9" s="1"/>
  <c r="BF661" i="9"/>
  <c r="BA662" i="9" s="1"/>
  <c r="BC662" i="9" s="1"/>
  <c r="AX650" i="6"/>
  <c r="AU651" i="6" s="1"/>
  <c r="AX647" i="9"/>
  <c r="AU648" i="9" s="1"/>
  <c r="BE665" i="6"/>
  <c r="BB666" i="6" s="1"/>
  <c r="BD662" i="9"/>
  <c r="BE76" i="9"/>
  <c r="BF76" i="9" s="1"/>
  <c r="BA77" i="9" s="1"/>
  <c r="AV77" i="9"/>
  <c r="AN78" i="9"/>
  <c r="SY188" i="8" l="1"/>
  <c r="TL187" i="8"/>
  <c r="BF665" i="6"/>
  <c r="BA666" i="6" s="1"/>
  <c r="AY650" i="6"/>
  <c r="AT651" i="6" s="1"/>
  <c r="AP651" i="6" s="1"/>
  <c r="AJ651" i="6" s="1"/>
  <c r="AI651" i="6" s="1"/>
  <c r="AW648" i="9"/>
  <c r="BE662" i="9"/>
  <c r="BB663" i="9" s="1"/>
  <c r="BD666" i="6"/>
  <c r="BC666" i="6"/>
  <c r="AY647" i="9"/>
  <c r="AT648" i="9" s="1"/>
  <c r="AP648" i="9" s="1"/>
  <c r="AJ648" i="9" s="1"/>
  <c r="AI648" i="9" s="1"/>
  <c r="AW651" i="6"/>
  <c r="AV651" i="6"/>
  <c r="BJ76" i="9"/>
  <c r="BM76" i="9" s="1"/>
  <c r="BH77" i="9" s="1"/>
  <c r="BD77" i="9" s="1"/>
  <c r="BB77" i="9"/>
  <c r="AW77" i="9" s="1"/>
  <c r="AX77" i="9" s="1"/>
  <c r="AQ651" i="6" l="1"/>
  <c r="AN652" i="6" s="1"/>
  <c r="TN187" i="8"/>
  <c r="BF662" i="9"/>
  <c r="BA663" i="9" s="1"/>
  <c r="AQ648" i="9"/>
  <c r="AN649" i="9" s="1"/>
  <c r="AX651" i="6"/>
  <c r="AU652" i="6" s="1"/>
  <c r="BE666" i="6"/>
  <c r="BB667" i="6" s="1"/>
  <c r="BD667" i="6" s="1"/>
  <c r="BD663" i="9"/>
  <c r="BC663" i="9"/>
  <c r="AV648" i="9"/>
  <c r="AU78" i="9"/>
  <c r="AY77" i="9"/>
  <c r="AT78" i="9" s="1"/>
  <c r="AY651" i="6" l="1"/>
  <c r="AT652" i="6" s="1"/>
  <c r="AP652" i="6" s="1"/>
  <c r="AJ652" i="6" s="1"/>
  <c r="AI652" i="6" s="1"/>
  <c r="TK188" i="8"/>
  <c r="TO187" i="8"/>
  <c r="TJ188" i="8" s="1"/>
  <c r="BF666" i="6"/>
  <c r="BA667" i="6" s="1"/>
  <c r="BC667" i="6" s="1"/>
  <c r="BE667" i="6" s="1"/>
  <c r="BB668" i="6" s="1"/>
  <c r="BE663" i="9"/>
  <c r="BB664" i="9" s="1"/>
  <c r="AX648" i="9"/>
  <c r="AU649" i="9" s="1"/>
  <c r="AW652" i="6"/>
  <c r="AV652" i="6"/>
  <c r="AQ652" i="6"/>
  <c r="AN653" i="6" s="1"/>
  <c r="AQ78" i="9"/>
  <c r="AP78" i="9"/>
  <c r="AJ78" i="9" s="1"/>
  <c r="AI78" i="9" s="1"/>
  <c r="BC77" i="9"/>
  <c r="TF188" i="8" l="1"/>
  <c r="TS187" i="8"/>
  <c r="BF667" i="6"/>
  <c r="BA668" i="6" s="1"/>
  <c r="BC668" i="6" s="1"/>
  <c r="BF663" i="9"/>
  <c r="BA664" i="9" s="1"/>
  <c r="BC664" i="9" s="1"/>
  <c r="AX652" i="6"/>
  <c r="AU653" i="6" s="1"/>
  <c r="AY648" i="9"/>
  <c r="AT649" i="9" s="1"/>
  <c r="AP649" i="9" s="1"/>
  <c r="AJ649" i="9" s="1"/>
  <c r="AI649" i="9" s="1"/>
  <c r="BD668" i="6"/>
  <c r="BD664" i="9"/>
  <c r="AW649" i="9"/>
  <c r="BE77" i="9"/>
  <c r="BF77" i="9" s="1"/>
  <c r="BA78" i="9" s="1"/>
  <c r="AV78" i="9"/>
  <c r="AN79" i="9"/>
  <c r="TU187" i="8" l="1"/>
  <c r="AV649" i="9"/>
  <c r="AX649" i="9" s="1"/>
  <c r="AU650" i="9" s="1"/>
  <c r="AQ649" i="9"/>
  <c r="AN650" i="9" s="1"/>
  <c r="AY652" i="6"/>
  <c r="AT653" i="6" s="1"/>
  <c r="AP653" i="6" s="1"/>
  <c r="AJ653" i="6" s="1"/>
  <c r="AI653" i="6" s="1"/>
  <c r="BE664" i="9"/>
  <c r="BB665" i="9" s="1"/>
  <c r="BE668" i="6"/>
  <c r="BB669" i="6" s="1"/>
  <c r="AW653" i="6"/>
  <c r="BB78" i="9"/>
  <c r="AW78" i="9" s="1"/>
  <c r="AX78" i="9" s="1"/>
  <c r="BJ77" i="9"/>
  <c r="BM77" i="9" s="1"/>
  <c r="BH78" i="9" s="1"/>
  <c r="BD78" i="9" s="1"/>
  <c r="TR188" i="8" l="1"/>
  <c r="TV187" i="8"/>
  <c r="TQ188" i="8" s="1"/>
  <c r="BF668" i="6"/>
  <c r="BA669" i="6" s="1"/>
  <c r="BC669" i="6" s="1"/>
  <c r="AQ653" i="6"/>
  <c r="AN654" i="6" s="1"/>
  <c r="AV653" i="6"/>
  <c r="BD669" i="6"/>
  <c r="BF664" i="9"/>
  <c r="BA665" i="9" s="1"/>
  <c r="BC665" i="9" s="1"/>
  <c r="AY649" i="9"/>
  <c r="AT650" i="9" s="1"/>
  <c r="AQ650" i="9" s="1"/>
  <c r="AN651" i="9" s="1"/>
  <c r="BD665" i="9"/>
  <c r="AW650" i="9"/>
  <c r="AU79" i="9"/>
  <c r="AY78" i="9"/>
  <c r="AT79" i="9" s="1"/>
  <c r="TM188" i="8" l="1"/>
  <c r="TZ187" i="8"/>
  <c r="AP650" i="9"/>
  <c r="AJ650" i="9" s="1"/>
  <c r="AI650" i="9" s="1"/>
  <c r="AV650" i="9"/>
  <c r="AX650" i="9" s="1"/>
  <c r="AU651" i="9" s="1"/>
  <c r="BE669" i="6"/>
  <c r="BB670" i="6" s="1"/>
  <c r="AX653" i="6"/>
  <c r="AU654" i="6" s="1"/>
  <c r="BE665" i="9"/>
  <c r="BB666" i="9" s="1"/>
  <c r="AP79" i="9"/>
  <c r="AJ79" i="9" s="1"/>
  <c r="AI79" i="9" s="1"/>
  <c r="AQ79" i="9"/>
  <c r="BC78" i="9"/>
  <c r="UB187" i="8" l="1"/>
  <c r="AY650" i="9"/>
  <c r="AT651" i="9" s="1"/>
  <c r="AP651" i="9" s="1"/>
  <c r="AJ651" i="9" s="1"/>
  <c r="AI651" i="9" s="1"/>
  <c r="BF665" i="9"/>
  <c r="BA666" i="9" s="1"/>
  <c r="BC666" i="9" s="1"/>
  <c r="AY653" i="6"/>
  <c r="AT654" i="6" s="1"/>
  <c r="AP654" i="6" s="1"/>
  <c r="AJ654" i="6" s="1"/>
  <c r="AI654" i="6" s="1"/>
  <c r="BD670" i="6"/>
  <c r="BD666" i="9"/>
  <c r="AW654" i="6"/>
  <c r="BF669" i="6"/>
  <c r="BA670" i="6" s="1"/>
  <c r="BC670" i="6" s="1"/>
  <c r="AW651" i="9"/>
  <c r="AV651" i="9"/>
  <c r="AQ651" i="9"/>
  <c r="AN652" i="9" s="1"/>
  <c r="BE78" i="9"/>
  <c r="BF78" i="9" s="1"/>
  <c r="BA79" i="9" s="1"/>
  <c r="AV79" i="9"/>
  <c r="AN80" i="9"/>
  <c r="AQ654" i="6" l="1"/>
  <c r="AN655" i="6" s="1"/>
  <c r="TY188" i="8"/>
  <c r="UC187" i="8"/>
  <c r="TX188" i="8" s="1"/>
  <c r="AV654" i="6"/>
  <c r="AX654" i="6" s="1"/>
  <c r="AU655" i="6" s="1"/>
  <c r="BE670" i="6"/>
  <c r="BB671" i="6" s="1"/>
  <c r="AX651" i="9"/>
  <c r="AU652" i="9" s="1"/>
  <c r="BE666" i="9"/>
  <c r="BB667" i="9" s="1"/>
  <c r="BJ78" i="9"/>
  <c r="BM78" i="9" s="1"/>
  <c r="BH79" i="9" s="1"/>
  <c r="BD79" i="9" s="1"/>
  <c r="BB79" i="9"/>
  <c r="AW79" i="9" s="1"/>
  <c r="AX79" i="9" s="1"/>
  <c r="TT188" i="8" l="1"/>
  <c r="UG187" i="8"/>
  <c r="AY651" i="9"/>
  <c r="AT652" i="9" s="1"/>
  <c r="AP652" i="9" s="1"/>
  <c r="AJ652" i="9" s="1"/>
  <c r="AI652" i="9" s="1"/>
  <c r="BD667" i="9"/>
  <c r="AW655" i="6"/>
  <c r="BD671" i="6"/>
  <c r="BF666" i="9"/>
  <c r="BA667" i="9" s="1"/>
  <c r="BC667" i="9" s="1"/>
  <c r="AY654" i="6"/>
  <c r="AT655" i="6" s="1"/>
  <c r="AP655" i="6" s="1"/>
  <c r="AJ655" i="6" s="1"/>
  <c r="AI655" i="6" s="1"/>
  <c r="AW652" i="9"/>
  <c r="BF670" i="6"/>
  <c r="BA671" i="6" s="1"/>
  <c r="BC671" i="6" s="1"/>
  <c r="AU80" i="9"/>
  <c r="AY79" i="9"/>
  <c r="AT80" i="9" s="1"/>
  <c r="AQ652" i="9" l="1"/>
  <c r="AN653" i="9" s="1"/>
  <c r="UI187" i="8"/>
  <c r="AV652" i="9"/>
  <c r="AX652" i="9" s="1"/>
  <c r="GP192" i="8"/>
  <c r="BE671" i="6"/>
  <c r="BB672" i="6" s="1"/>
  <c r="AQ655" i="6"/>
  <c r="AN656" i="6" s="1"/>
  <c r="BE667" i="9"/>
  <c r="BB668" i="9" s="1"/>
  <c r="BD668" i="9" s="1"/>
  <c r="AV655" i="6"/>
  <c r="AQ80" i="9"/>
  <c r="AP80" i="9"/>
  <c r="AJ80" i="9" s="1"/>
  <c r="AI80" i="9" s="1"/>
  <c r="BC79" i="9"/>
  <c r="UF188" i="8" l="1"/>
  <c r="UJ187" i="8"/>
  <c r="UE188" i="8" s="1"/>
  <c r="AU653" i="9"/>
  <c r="AW653" i="9" s="1"/>
  <c r="AY652" i="9"/>
  <c r="AT653" i="9" s="1"/>
  <c r="AP653" i="9" s="1"/>
  <c r="AJ653" i="9" s="1"/>
  <c r="AI653" i="9" s="1"/>
  <c r="GM193" i="8"/>
  <c r="GQ192" i="8"/>
  <c r="GL193" i="8" s="1"/>
  <c r="BD672" i="6"/>
  <c r="AX655" i="6"/>
  <c r="AU656" i="6" s="1"/>
  <c r="BF667" i="9"/>
  <c r="BA668" i="9" s="1"/>
  <c r="BC668" i="9" s="1"/>
  <c r="BF671" i="6"/>
  <c r="BA672" i="6" s="1"/>
  <c r="BC672" i="6" s="1"/>
  <c r="BE79" i="9"/>
  <c r="BF79" i="9" s="1"/>
  <c r="BA80" i="9" s="1"/>
  <c r="AV80" i="9"/>
  <c r="AN81" i="9"/>
  <c r="AV653" i="9" l="1"/>
  <c r="UA188" i="8"/>
  <c r="UN187" i="8"/>
  <c r="AQ653" i="9"/>
  <c r="AN654" i="9" s="1"/>
  <c r="AY655" i="6"/>
  <c r="AT656" i="6" s="1"/>
  <c r="AP656" i="6" s="1"/>
  <c r="AJ656" i="6" s="1"/>
  <c r="AI656" i="6" s="1"/>
  <c r="GU192" i="8"/>
  <c r="GW192" i="8" s="1"/>
  <c r="GH193" i="8"/>
  <c r="GI193" i="8" s="1"/>
  <c r="BE668" i="9"/>
  <c r="BB669" i="9" s="1"/>
  <c r="BE672" i="6"/>
  <c r="BB673" i="6" s="1"/>
  <c r="AX653" i="9"/>
  <c r="AU654" i="9" s="1"/>
  <c r="AW656" i="6"/>
  <c r="BJ79" i="9"/>
  <c r="BM79" i="9" s="1"/>
  <c r="BH80" i="9" s="1"/>
  <c r="BD80" i="9" s="1"/>
  <c r="BB80" i="9"/>
  <c r="AW80" i="9" s="1"/>
  <c r="AX80" i="9" s="1"/>
  <c r="UP187" i="8" l="1"/>
  <c r="BF668" i="9"/>
  <c r="BA669" i="9" s="1"/>
  <c r="AV656" i="6"/>
  <c r="AX656" i="6" s="1"/>
  <c r="AU657" i="6" s="1"/>
  <c r="BF672" i="6"/>
  <c r="BA673" i="6" s="1"/>
  <c r="BC673" i="6" s="1"/>
  <c r="AQ656" i="6"/>
  <c r="AN657" i="6" s="1"/>
  <c r="GX192" i="8"/>
  <c r="GS193" i="8" s="1"/>
  <c r="GT193" i="8"/>
  <c r="GF194" i="8"/>
  <c r="GJ193" i="8"/>
  <c r="GE194" i="8" s="1"/>
  <c r="AW654" i="9"/>
  <c r="AY653" i="9"/>
  <c r="AT654" i="9" s="1"/>
  <c r="AP654" i="9" s="1"/>
  <c r="AJ654" i="9" s="1"/>
  <c r="AI654" i="9" s="1"/>
  <c r="BD673" i="6"/>
  <c r="BC669" i="9"/>
  <c r="BD669" i="9"/>
  <c r="AU81" i="9"/>
  <c r="AY80" i="9"/>
  <c r="AT81" i="9" s="1"/>
  <c r="UM188" i="8" l="1"/>
  <c r="UQ187" i="8"/>
  <c r="UL188" i="8" s="1"/>
  <c r="GN193" i="8"/>
  <c r="GO193" i="8"/>
  <c r="GA194" i="8"/>
  <c r="GB194" i="8" s="1"/>
  <c r="HB192" i="8"/>
  <c r="HD192" i="8" s="1"/>
  <c r="AY656" i="6"/>
  <c r="AT657" i="6" s="1"/>
  <c r="AP657" i="6" s="1"/>
  <c r="AJ657" i="6" s="1"/>
  <c r="AI657" i="6" s="1"/>
  <c r="BE669" i="9"/>
  <c r="BB670" i="9" s="1"/>
  <c r="AW657" i="6"/>
  <c r="BE673" i="6"/>
  <c r="BB674" i="6" s="1"/>
  <c r="AV654" i="9"/>
  <c r="AQ654" i="9"/>
  <c r="AN655" i="9" s="1"/>
  <c r="AP81" i="9"/>
  <c r="AJ81" i="9" s="1"/>
  <c r="AI81" i="9" s="1"/>
  <c r="AQ81" i="9"/>
  <c r="BC80" i="9"/>
  <c r="UH188" i="8" l="1"/>
  <c r="UU187" i="8"/>
  <c r="AQ657" i="6"/>
  <c r="AN658" i="6" s="1"/>
  <c r="HE192" i="8"/>
  <c r="GZ193" i="8" s="1"/>
  <c r="HA193" i="8"/>
  <c r="FY195" i="8"/>
  <c r="GC194" i="8"/>
  <c r="FX195" i="8" s="1"/>
  <c r="BF673" i="6"/>
  <c r="BA674" i="6" s="1"/>
  <c r="BC674" i="6" s="1"/>
  <c r="AV657" i="6"/>
  <c r="BF669" i="9"/>
  <c r="BA670" i="9" s="1"/>
  <c r="BC670" i="9" s="1"/>
  <c r="AX654" i="9"/>
  <c r="AU655" i="9" s="1"/>
  <c r="BD674" i="6"/>
  <c r="BD670" i="9"/>
  <c r="AX657" i="6"/>
  <c r="AU658" i="6" s="1"/>
  <c r="BE80" i="9"/>
  <c r="BF80" i="9" s="1"/>
  <c r="BA81" i="9" s="1"/>
  <c r="AN82" i="9"/>
  <c r="AV81" i="9"/>
  <c r="UW187" i="8" l="1"/>
  <c r="GG194" i="8"/>
  <c r="GV193" i="8"/>
  <c r="FT195" i="8"/>
  <c r="FU195" i="8" s="1"/>
  <c r="HI192" i="8"/>
  <c r="HK192" i="8" s="1"/>
  <c r="AY657" i="6"/>
  <c r="AT658" i="6" s="1"/>
  <c r="AP658" i="6" s="1"/>
  <c r="AJ658" i="6" s="1"/>
  <c r="AI658" i="6" s="1"/>
  <c r="AY654" i="9"/>
  <c r="AT655" i="9" s="1"/>
  <c r="AP655" i="9" s="1"/>
  <c r="AJ655" i="9" s="1"/>
  <c r="AI655" i="9" s="1"/>
  <c r="AW658" i="6"/>
  <c r="BE670" i="9"/>
  <c r="BB671" i="9" s="1"/>
  <c r="BE674" i="6"/>
  <c r="BB675" i="6" s="1"/>
  <c r="AW655" i="9"/>
  <c r="BJ80" i="9"/>
  <c r="BM80" i="9" s="1"/>
  <c r="BH81" i="9" s="1"/>
  <c r="BD81" i="9" s="1"/>
  <c r="BB81" i="9"/>
  <c r="AW81" i="9" s="1"/>
  <c r="AX81" i="9" s="1"/>
  <c r="UT188" i="8" l="1"/>
  <c r="UX187" i="8"/>
  <c r="US188" i="8" s="1"/>
  <c r="AQ658" i="6"/>
  <c r="AN659" i="6" s="1"/>
  <c r="AV658" i="6"/>
  <c r="AX658" i="6" s="1"/>
  <c r="AU659" i="6" s="1"/>
  <c r="FR196" i="8"/>
  <c r="FV195" i="8"/>
  <c r="FQ196" i="8" s="1"/>
  <c r="HL192" i="8"/>
  <c r="HG193" i="8" s="1"/>
  <c r="HH193" i="8"/>
  <c r="AV655" i="9"/>
  <c r="AX655" i="9" s="1"/>
  <c r="AU656" i="9" s="1"/>
  <c r="AQ655" i="9"/>
  <c r="AN656" i="9" s="1"/>
  <c r="BF674" i="6"/>
  <c r="BA675" i="6" s="1"/>
  <c r="BC675" i="6" s="1"/>
  <c r="BD675" i="6"/>
  <c r="BF670" i="9"/>
  <c r="BA671" i="9" s="1"/>
  <c r="BC671" i="9" s="1"/>
  <c r="BD671" i="9"/>
  <c r="AU82" i="9"/>
  <c r="AY81" i="9"/>
  <c r="AT82" i="9" s="1"/>
  <c r="UO188" i="8" l="1"/>
  <c r="VB187" i="8"/>
  <c r="HC193" i="8"/>
  <c r="HP192" i="8"/>
  <c r="HR192" i="8" s="1"/>
  <c r="HO193" i="8" s="1"/>
  <c r="FM196" i="8"/>
  <c r="FN196" i="8" s="1"/>
  <c r="FZ195" i="8"/>
  <c r="AY658" i="6"/>
  <c r="AT659" i="6" s="1"/>
  <c r="AP659" i="6" s="1"/>
  <c r="AJ659" i="6" s="1"/>
  <c r="AI659" i="6" s="1"/>
  <c r="AY655" i="9"/>
  <c r="AT656" i="9" s="1"/>
  <c r="AP656" i="9" s="1"/>
  <c r="AJ656" i="9" s="1"/>
  <c r="AI656" i="9" s="1"/>
  <c r="AW659" i="6"/>
  <c r="BE671" i="9"/>
  <c r="BB672" i="9" s="1"/>
  <c r="BD672" i="9" s="1"/>
  <c r="AW656" i="9"/>
  <c r="BE675" i="6"/>
  <c r="BB676" i="6" s="1"/>
  <c r="AP82" i="9"/>
  <c r="AJ82" i="9" s="1"/>
  <c r="AI82" i="9" s="1"/>
  <c r="AQ82" i="9"/>
  <c r="AV82" i="9" s="1"/>
  <c r="BC81" i="9"/>
  <c r="VD187" i="8" l="1"/>
  <c r="AV659" i="6"/>
  <c r="AQ659" i="6"/>
  <c r="AN660" i="6" s="1"/>
  <c r="AQ656" i="9"/>
  <c r="AN657" i="9" s="1"/>
  <c r="AV656" i="9"/>
  <c r="AX656" i="9" s="1"/>
  <c r="HS192" i="8"/>
  <c r="HN193" i="8" s="1"/>
  <c r="HJ193" i="8" s="1"/>
  <c r="FK197" i="8"/>
  <c r="FO196" i="8"/>
  <c r="FJ197" i="8" s="1"/>
  <c r="BF675" i="6"/>
  <c r="BA676" i="6" s="1"/>
  <c r="BC676" i="6" s="1"/>
  <c r="BD676" i="6"/>
  <c r="BF671" i="9"/>
  <c r="BA672" i="9" s="1"/>
  <c r="BC672" i="9" s="1"/>
  <c r="AX659" i="6"/>
  <c r="AU660" i="6" s="1"/>
  <c r="BE81" i="9"/>
  <c r="VA188" i="8" l="1"/>
  <c r="VE187" i="8"/>
  <c r="UZ188" i="8" s="1"/>
  <c r="AU657" i="9"/>
  <c r="AQ657" i="9" s="1"/>
  <c r="AN658" i="9" s="1"/>
  <c r="AY656" i="9"/>
  <c r="AT657" i="9" s="1"/>
  <c r="AP657" i="9" s="1"/>
  <c r="AJ657" i="9" s="1"/>
  <c r="AI657" i="9" s="1"/>
  <c r="HW192" i="8"/>
  <c r="HY192" i="8" s="1"/>
  <c r="HV193" i="8" s="1"/>
  <c r="FS196" i="8"/>
  <c r="FF197" i="8"/>
  <c r="FG197" i="8" s="1"/>
  <c r="AY659" i="6"/>
  <c r="AT660" i="6" s="1"/>
  <c r="AP660" i="6" s="1"/>
  <c r="AJ660" i="6" s="1"/>
  <c r="AI660" i="6" s="1"/>
  <c r="AW660" i="6"/>
  <c r="BE672" i="9"/>
  <c r="BB673" i="9" s="1"/>
  <c r="BD673" i="9" s="1"/>
  <c r="BE676" i="6"/>
  <c r="BB677" i="6" s="1"/>
  <c r="AW657" i="9"/>
  <c r="BB82" i="9"/>
  <c r="BF81" i="9"/>
  <c r="BA82" i="9" s="1"/>
  <c r="UV188" i="8" l="1"/>
  <c r="VI187" i="8"/>
  <c r="VK187" i="8" s="1"/>
  <c r="AV660" i="6"/>
  <c r="AX660" i="6" s="1"/>
  <c r="AU661" i="6" s="1"/>
  <c r="AV657" i="9"/>
  <c r="AX657" i="9" s="1"/>
  <c r="AU658" i="9" s="1"/>
  <c r="BF676" i="6"/>
  <c r="BA677" i="6" s="1"/>
  <c r="AQ660" i="6"/>
  <c r="AN661" i="6" s="1"/>
  <c r="BF672" i="9"/>
  <c r="BA673" i="9" s="1"/>
  <c r="BC673" i="9" s="1"/>
  <c r="BE673" i="9" s="1"/>
  <c r="BB674" i="9" s="1"/>
  <c r="BD674" i="9" s="1"/>
  <c r="HZ192" i="8"/>
  <c r="HU193" i="8" s="1"/>
  <c r="HQ193" i="8" s="1"/>
  <c r="FD198" i="8"/>
  <c r="FH197" i="8"/>
  <c r="FC198" i="8" s="1"/>
  <c r="BD677" i="6"/>
  <c r="BC677" i="6"/>
  <c r="BJ81" i="9"/>
  <c r="BM81" i="9" s="1"/>
  <c r="BH82" i="9" s="1"/>
  <c r="BD82" i="9" s="1"/>
  <c r="AW82" i="9"/>
  <c r="AX82" i="9" s="1"/>
  <c r="VL187" i="8" l="1"/>
  <c r="VG188" i="8" s="1"/>
  <c r="VH188" i="8"/>
  <c r="AY660" i="6"/>
  <c r="AT661" i="6" s="1"/>
  <c r="AP661" i="6" s="1"/>
  <c r="AJ661" i="6" s="1"/>
  <c r="AI661" i="6" s="1"/>
  <c r="ID192" i="8"/>
  <c r="IF192" i="8" s="1"/>
  <c r="IC193" i="8" s="1"/>
  <c r="EY198" i="8"/>
  <c r="EZ198" i="8" s="1"/>
  <c r="EW199" i="8" s="1"/>
  <c r="FL197" i="8"/>
  <c r="AW661" i="6"/>
  <c r="AQ661" i="6"/>
  <c r="AN662" i="6" s="1"/>
  <c r="BE677" i="6"/>
  <c r="BB678" i="6" s="1"/>
  <c r="AY657" i="9"/>
  <c r="AT658" i="9" s="1"/>
  <c r="AP658" i="9" s="1"/>
  <c r="AJ658" i="9" s="1"/>
  <c r="AI658" i="9" s="1"/>
  <c r="BF673" i="9"/>
  <c r="BA674" i="9" s="1"/>
  <c r="BC674" i="9" s="1"/>
  <c r="AW658" i="9"/>
  <c r="AY82" i="9"/>
  <c r="BC82" i="9" s="1"/>
  <c r="VP187" i="8" l="1"/>
  <c r="VR187" i="8" s="1"/>
  <c r="VC188" i="8"/>
  <c r="AQ658" i="9"/>
  <c r="AN659" i="9" s="1"/>
  <c r="AV658" i="9"/>
  <c r="AX658" i="9" s="1"/>
  <c r="AU659" i="9" s="1"/>
  <c r="AV661" i="6"/>
  <c r="AX661" i="6" s="1"/>
  <c r="AU662" i="6" s="1"/>
  <c r="NB188" i="8"/>
  <c r="IG192" i="8"/>
  <c r="IB193" i="8" s="1"/>
  <c r="HX193" i="8" s="1"/>
  <c r="FA198" i="8"/>
  <c r="EV199" i="8" s="1"/>
  <c r="ER199" i="8" s="1"/>
  <c r="ES199" i="8" s="1"/>
  <c r="BE674" i="9"/>
  <c r="BB675" i="9" s="1"/>
  <c r="BD678" i="6"/>
  <c r="BF677" i="6"/>
  <c r="BA678" i="6" s="1"/>
  <c r="BC678" i="6" s="1"/>
  <c r="BE82" i="9"/>
  <c r="BF82" i="9" s="1"/>
  <c r="VS187" i="8" l="1"/>
  <c r="VN188" i="8" s="1"/>
  <c r="VO188" i="8"/>
  <c r="AY658" i="9"/>
  <c r="AT659" i="9" s="1"/>
  <c r="AP659" i="9" s="1"/>
  <c r="AJ659" i="9" s="1"/>
  <c r="AI659" i="9" s="1"/>
  <c r="MY189" i="8"/>
  <c r="NC188" i="8"/>
  <c r="MX189" i="8" s="1"/>
  <c r="IK192" i="8"/>
  <c r="IM192" i="8" s="1"/>
  <c r="IJ193" i="8" s="1"/>
  <c r="FE198" i="8"/>
  <c r="EP200" i="8"/>
  <c r="ET199" i="8"/>
  <c r="EO200" i="8" s="1"/>
  <c r="AY661" i="6"/>
  <c r="AT662" i="6" s="1"/>
  <c r="AP662" i="6" s="1"/>
  <c r="AJ662" i="6" s="1"/>
  <c r="AI662" i="6" s="1"/>
  <c r="BE678" i="6"/>
  <c r="BB679" i="6" s="1"/>
  <c r="BD675" i="9"/>
  <c r="AW659" i="9"/>
  <c r="AW662" i="6"/>
  <c r="BF674" i="9"/>
  <c r="BA675" i="9" s="1"/>
  <c r="BC675" i="9" s="1"/>
  <c r="BJ82" i="9"/>
  <c r="BM82" i="9" s="1"/>
  <c r="AV659" i="9" l="1"/>
  <c r="AQ659" i="9"/>
  <c r="AN660" i="9" s="1"/>
  <c r="VJ188" i="8"/>
  <c r="VW187" i="8"/>
  <c r="VY187" i="8" s="1"/>
  <c r="AQ662" i="6"/>
  <c r="AN663" i="6" s="1"/>
  <c r="IN192" i="8"/>
  <c r="II193" i="8" s="1"/>
  <c r="IE193" i="8" s="1"/>
  <c r="NG188" i="8"/>
  <c r="NI188" i="8" s="1"/>
  <c r="MT189" i="8"/>
  <c r="MU189" i="8" s="1"/>
  <c r="EK200" i="8"/>
  <c r="EL200" i="8" s="1"/>
  <c r="EM200" i="8" s="1"/>
  <c r="EH201" i="8" s="1"/>
  <c r="EX199" i="8"/>
  <c r="AV662" i="6"/>
  <c r="AX662" i="6" s="1"/>
  <c r="AU663" i="6" s="1"/>
  <c r="BE675" i="9"/>
  <c r="BB676" i="9" s="1"/>
  <c r="AX659" i="9"/>
  <c r="AU660" i="9" s="1"/>
  <c r="BD679" i="6"/>
  <c r="BF678" i="6"/>
  <c r="BA679" i="6" s="1"/>
  <c r="BC679" i="6" s="1"/>
  <c r="VZ187" i="8" l="1"/>
  <c r="VU188" i="8" s="1"/>
  <c r="VV188" i="8"/>
  <c r="EI201" i="8"/>
  <c r="AY659" i="9"/>
  <c r="AT660" i="9" s="1"/>
  <c r="AP660" i="9" s="1"/>
  <c r="AJ660" i="9" s="1"/>
  <c r="AI660" i="9" s="1"/>
  <c r="NJ188" i="8"/>
  <c r="NE189" i="8" s="1"/>
  <c r="AY662" i="6"/>
  <c r="AT663" i="6" s="1"/>
  <c r="AP663" i="6" s="1"/>
  <c r="AJ663" i="6" s="1"/>
  <c r="AI663" i="6" s="1"/>
  <c r="IR192" i="8"/>
  <c r="IT192" i="8" s="1"/>
  <c r="IU192" i="8" s="1"/>
  <c r="IP193" i="8" s="1"/>
  <c r="MV189" i="8"/>
  <c r="MQ190" i="8" s="1"/>
  <c r="MR190" i="8"/>
  <c r="NF189" i="8"/>
  <c r="ED201" i="8"/>
  <c r="EE201" i="8" s="1"/>
  <c r="EB202" i="8" s="1"/>
  <c r="EQ200" i="8"/>
  <c r="BE679" i="6"/>
  <c r="BB680" i="6" s="1"/>
  <c r="BD680" i="6" s="1"/>
  <c r="BD676" i="9"/>
  <c r="AW663" i="6"/>
  <c r="AV660" i="9"/>
  <c r="AW660" i="9"/>
  <c r="BF675" i="9"/>
  <c r="BA676" i="9" s="1"/>
  <c r="BC676" i="9" s="1"/>
  <c r="AQ660" i="9" l="1"/>
  <c r="AN661" i="9" s="1"/>
  <c r="WD187" i="8"/>
  <c r="WF187" i="8" s="1"/>
  <c r="VQ188" i="8"/>
  <c r="NA189" i="8"/>
  <c r="AQ663" i="6"/>
  <c r="AN664" i="6" s="1"/>
  <c r="MM190" i="8"/>
  <c r="MN190" i="8" s="1"/>
  <c r="MO190" i="8" s="1"/>
  <c r="MJ191" i="8" s="1"/>
  <c r="AV663" i="6"/>
  <c r="IY192" i="8"/>
  <c r="JA192" i="8" s="1"/>
  <c r="IX193" i="8" s="1"/>
  <c r="IQ193" i="8"/>
  <c r="IL193" i="8" s="1"/>
  <c r="NN188" i="8"/>
  <c r="NP188" i="8" s="1"/>
  <c r="MZ189" i="8"/>
  <c r="EF201" i="8"/>
  <c r="EA202" i="8" s="1"/>
  <c r="DW202" i="8" s="1"/>
  <c r="DX202" i="8" s="1"/>
  <c r="BF679" i="6"/>
  <c r="BA680" i="6" s="1"/>
  <c r="BC680" i="6" s="1"/>
  <c r="BE680" i="6" s="1"/>
  <c r="BB681" i="6" s="1"/>
  <c r="BE676" i="9"/>
  <c r="BB677" i="9" s="1"/>
  <c r="AX663" i="6"/>
  <c r="AU664" i="6" s="1"/>
  <c r="AX660" i="9"/>
  <c r="AU661" i="9" s="1"/>
  <c r="WC188" i="8" l="1"/>
  <c r="WG187" i="8"/>
  <c r="JB192" i="8"/>
  <c r="IW193" i="8" s="1"/>
  <c r="IS193" i="8" s="1"/>
  <c r="MS190" i="8"/>
  <c r="NQ188" i="8"/>
  <c r="NL189" i="8" s="1"/>
  <c r="MK191" i="8"/>
  <c r="MF191" i="8" s="1"/>
  <c r="MG191" i="8" s="1"/>
  <c r="MH191" i="8" s="1"/>
  <c r="MC192" i="8" s="1"/>
  <c r="BF680" i="6"/>
  <c r="BA681" i="6" s="1"/>
  <c r="BC681" i="6" s="1"/>
  <c r="NM189" i="8"/>
  <c r="DU203" i="8"/>
  <c r="DY202" i="8"/>
  <c r="DT203" i="8" s="1"/>
  <c r="EJ201" i="8"/>
  <c r="AY660" i="9"/>
  <c r="AT661" i="9" s="1"/>
  <c r="AP661" i="9" s="1"/>
  <c r="AJ661" i="9" s="1"/>
  <c r="AI661" i="9" s="1"/>
  <c r="AW664" i="6"/>
  <c r="BD677" i="9"/>
  <c r="AW661" i="9"/>
  <c r="BD681" i="6"/>
  <c r="AY663" i="6"/>
  <c r="AT664" i="6" s="1"/>
  <c r="AP664" i="6" s="1"/>
  <c r="AJ664" i="6" s="1"/>
  <c r="AI664" i="6" s="1"/>
  <c r="BF676" i="9"/>
  <c r="BA677" i="9" s="1"/>
  <c r="BC677" i="9" s="1"/>
  <c r="WB188" i="8" l="1"/>
  <c r="VX188" i="8" s="1"/>
  <c r="WK187" i="8"/>
  <c r="NU188" i="8"/>
  <c r="NW188" i="8" s="1"/>
  <c r="JF192" i="8"/>
  <c r="JH192" i="8" s="1"/>
  <c r="JE193" i="8" s="1"/>
  <c r="MD192" i="8"/>
  <c r="LY192" i="8" s="1"/>
  <c r="ML191" i="8"/>
  <c r="AV661" i="9"/>
  <c r="AX661" i="9" s="1"/>
  <c r="AU662" i="9" s="1"/>
  <c r="NH189" i="8"/>
  <c r="AQ661" i="9"/>
  <c r="AN662" i="9" s="1"/>
  <c r="DP203" i="8"/>
  <c r="DQ203" i="8" s="1"/>
  <c r="DR203" i="8" s="1"/>
  <c r="DM204" i="8" s="1"/>
  <c r="EC202" i="8"/>
  <c r="BE677" i="9"/>
  <c r="BB678" i="9" s="1"/>
  <c r="AV664" i="6"/>
  <c r="BE681" i="6"/>
  <c r="BB682" i="6" s="1"/>
  <c r="AQ664" i="6"/>
  <c r="AN665" i="6" s="1"/>
  <c r="JI192" i="8" l="1"/>
  <c r="JD193" i="8" s="1"/>
  <c r="IZ193" i="8" s="1"/>
  <c r="WM187" i="8"/>
  <c r="NX188" i="8"/>
  <c r="NS189" i="8" s="1"/>
  <c r="DN204" i="8"/>
  <c r="DI204" i="8" s="1"/>
  <c r="DJ204" i="8" s="1"/>
  <c r="NT189" i="8"/>
  <c r="DV203" i="8"/>
  <c r="AY661" i="9"/>
  <c r="AT662" i="9" s="1"/>
  <c r="AP662" i="9" s="1"/>
  <c r="AJ662" i="9" s="1"/>
  <c r="AI662" i="9" s="1"/>
  <c r="BF681" i="6"/>
  <c r="BA682" i="6" s="1"/>
  <c r="BC682" i="6" s="1"/>
  <c r="AW662" i="9"/>
  <c r="BD682" i="6"/>
  <c r="AX664" i="6"/>
  <c r="AU665" i="6" s="1"/>
  <c r="BF677" i="9"/>
  <c r="BA678" i="9" s="1"/>
  <c r="BC678" i="9" s="1"/>
  <c r="BD678" i="9"/>
  <c r="JM192" i="8" l="1"/>
  <c r="JO192" i="8" s="1"/>
  <c r="JP192" i="8" s="1"/>
  <c r="JK193" i="8" s="1"/>
  <c r="WJ188" i="8"/>
  <c r="WN187" i="8"/>
  <c r="WI188" i="8" s="1"/>
  <c r="NO189" i="8"/>
  <c r="OB188" i="8"/>
  <c r="OD188" i="8" s="1"/>
  <c r="AV662" i="9"/>
  <c r="AX662" i="9" s="1"/>
  <c r="AU663" i="9" s="1"/>
  <c r="DG205" i="8"/>
  <c r="DK204" i="8"/>
  <c r="DF205" i="8" s="1"/>
  <c r="JL193" i="8"/>
  <c r="AQ662" i="9"/>
  <c r="AN663" i="9" s="1"/>
  <c r="BE678" i="9"/>
  <c r="BB679" i="9" s="1"/>
  <c r="AY664" i="6"/>
  <c r="AT665" i="6" s="1"/>
  <c r="AP665" i="6" s="1"/>
  <c r="AJ665" i="6" s="1"/>
  <c r="AI665" i="6" s="1"/>
  <c r="BE682" i="6"/>
  <c r="BB683" i="6" s="1"/>
  <c r="AW665" i="6"/>
  <c r="JG193" i="8" l="1"/>
  <c r="JT192" i="8"/>
  <c r="JV192" i="8" s="1"/>
  <c r="JS193" i="8" s="1"/>
  <c r="WR187" i="8"/>
  <c r="WE188" i="8"/>
  <c r="AQ665" i="6"/>
  <c r="AN666" i="6" s="1"/>
  <c r="OE188" i="8"/>
  <c r="NZ189" i="8" s="1"/>
  <c r="OA189" i="8"/>
  <c r="DB205" i="8"/>
  <c r="DC205" i="8" s="1"/>
  <c r="DO204" i="8"/>
  <c r="JW192" i="8"/>
  <c r="JR193" i="8" s="1"/>
  <c r="BF678" i="9"/>
  <c r="BA679" i="9" s="1"/>
  <c r="AV665" i="6"/>
  <c r="AY662" i="9"/>
  <c r="AT663" i="9" s="1"/>
  <c r="AP663" i="9" s="1"/>
  <c r="AJ663" i="9" s="1"/>
  <c r="AI663" i="9" s="1"/>
  <c r="BF682" i="6"/>
  <c r="BA683" i="6" s="1"/>
  <c r="BC683" i="6" s="1"/>
  <c r="BD679" i="9"/>
  <c r="BC679" i="9"/>
  <c r="AW663" i="9"/>
  <c r="BD683" i="6"/>
  <c r="WT187" i="8" l="1"/>
  <c r="NV189" i="8"/>
  <c r="OI188" i="8"/>
  <c r="OK188" i="8" s="1"/>
  <c r="AQ663" i="9"/>
  <c r="AN664" i="9" s="1"/>
  <c r="AV663" i="9"/>
  <c r="KA192" i="8"/>
  <c r="KC192" i="8" s="1"/>
  <c r="JZ193" i="8" s="1"/>
  <c r="JN193" i="8"/>
  <c r="CZ206" i="8"/>
  <c r="DD205" i="8"/>
  <c r="CY206" i="8" s="1"/>
  <c r="BE683" i="6"/>
  <c r="BB684" i="6" s="1"/>
  <c r="BD684" i="6" s="1"/>
  <c r="AX663" i="9"/>
  <c r="AU664" i="9" s="1"/>
  <c r="BE679" i="9"/>
  <c r="BB680" i="9" s="1"/>
  <c r="AX665" i="6"/>
  <c r="AU666" i="6" s="1"/>
  <c r="WQ188" i="8" l="1"/>
  <c r="WU187" i="8"/>
  <c r="WP188" i="8" s="1"/>
  <c r="OL188" i="8"/>
  <c r="OG189" i="8" s="1"/>
  <c r="BF679" i="9"/>
  <c r="BA680" i="9" s="1"/>
  <c r="BC680" i="9" s="1"/>
  <c r="OH189" i="8"/>
  <c r="KD192" i="8"/>
  <c r="JY193" i="8" s="1"/>
  <c r="JU193" i="8" s="1"/>
  <c r="DH205" i="8"/>
  <c r="CU206" i="8"/>
  <c r="CV206" i="8" s="1"/>
  <c r="AY663" i="9"/>
  <c r="AT664" i="9" s="1"/>
  <c r="AP664" i="9" s="1"/>
  <c r="AJ664" i="9" s="1"/>
  <c r="AI664" i="9" s="1"/>
  <c r="BF683" i="6"/>
  <c r="BA684" i="6" s="1"/>
  <c r="BC684" i="6" s="1"/>
  <c r="BE684" i="6" s="1"/>
  <c r="BB685" i="6" s="1"/>
  <c r="AW666" i="6"/>
  <c r="AY665" i="6"/>
  <c r="AT666" i="6" s="1"/>
  <c r="AP666" i="6" s="1"/>
  <c r="AJ666" i="6" s="1"/>
  <c r="AI666" i="6" s="1"/>
  <c r="BD680" i="9"/>
  <c r="AW664" i="9"/>
  <c r="WL188" i="8" l="1"/>
  <c r="WY187" i="8"/>
  <c r="OP188" i="8"/>
  <c r="OR188" i="8" s="1"/>
  <c r="OC189" i="8"/>
  <c r="AV664" i="9"/>
  <c r="KH192" i="8"/>
  <c r="KJ192" i="8" s="1"/>
  <c r="KG193" i="8" s="1"/>
  <c r="CS207" i="8"/>
  <c r="CW206" i="8"/>
  <c r="CR207" i="8" s="1"/>
  <c r="AQ664" i="9"/>
  <c r="AN665" i="9" s="1"/>
  <c r="AX664" i="9"/>
  <c r="AU665" i="9" s="1"/>
  <c r="BE680" i="9"/>
  <c r="BB681" i="9" s="1"/>
  <c r="BD685" i="6"/>
  <c r="BF684" i="6"/>
  <c r="BA685" i="6" s="1"/>
  <c r="BC685" i="6" s="1"/>
  <c r="AV666" i="6"/>
  <c r="AQ666" i="6"/>
  <c r="AN667" i="6" s="1"/>
  <c r="XA187" i="8" l="1"/>
  <c r="OS188" i="8"/>
  <c r="ON189" i="8" s="1"/>
  <c r="OO189" i="8"/>
  <c r="KK192" i="8"/>
  <c r="KF193" i="8" s="1"/>
  <c r="KB193" i="8" s="1"/>
  <c r="CN207" i="8"/>
  <c r="CO207" i="8" s="1"/>
  <c r="CL208" i="8" s="1"/>
  <c r="DA206" i="8"/>
  <c r="BE685" i="6"/>
  <c r="BB686" i="6" s="1"/>
  <c r="BD686" i="6" s="1"/>
  <c r="AX666" i="6"/>
  <c r="AU667" i="6" s="1"/>
  <c r="BD681" i="9"/>
  <c r="AW665" i="9"/>
  <c r="BF680" i="9"/>
  <c r="BA681" i="9" s="1"/>
  <c r="BC681" i="9" s="1"/>
  <c r="AY664" i="9"/>
  <c r="AT665" i="9" s="1"/>
  <c r="AP665" i="9" s="1"/>
  <c r="AJ665" i="9" s="1"/>
  <c r="AI665" i="9" s="1"/>
  <c r="WX188" i="8" l="1"/>
  <c r="XB187" i="8"/>
  <c r="WW188" i="8" s="1"/>
  <c r="OJ189" i="8"/>
  <c r="OW188" i="8"/>
  <c r="OY188" i="8" s="1"/>
  <c r="CP207" i="8"/>
  <c r="CK208" i="8" s="1"/>
  <c r="CG208" i="8" s="1"/>
  <c r="CH208" i="8" s="1"/>
  <c r="KO192" i="8"/>
  <c r="KQ192" i="8" s="1"/>
  <c r="KN193" i="8" s="1"/>
  <c r="AY666" i="6"/>
  <c r="AT667" i="6" s="1"/>
  <c r="AP667" i="6" s="1"/>
  <c r="AJ667" i="6" s="1"/>
  <c r="AI667" i="6" s="1"/>
  <c r="BF685" i="6"/>
  <c r="BA686" i="6" s="1"/>
  <c r="BC686" i="6" s="1"/>
  <c r="BE686" i="6" s="1"/>
  <c r="BB687" i="6" s="1"/>
  <c r="AV665" i="9"/>
  <c r="AX665" i="9" s="1"/>
  <c r="AU666" i="9" s="1"/>
  <c r="BE681" i="9"/>
  <c r="BB682" i="9" s="1"/>
  <c r="AQ665" i="9"/>
  <c r="AN666" i="9" s="1"/>
  <c r="AQ667" i="6"/>
  <c r="AN668" i="6" s="1"/>
  <c r="AW667" i="6"/>
  <c r="AV667" i="6"/>
  <c r="WS188" i="8" l="1"/>
  <c r="XF187" i="8"/>
  <c r="XH187" i="8" s="1"/>
  <c r="CT207" i="8"/>
  <c r="OZ188" i="8"/>
  <c r="OU189" i="8" s="1"/>
  <c r="BF681" i="9"/>
  <c r="BA682" i="9" s="1"/>
  <c r="OV189" i="8"/>
  <c r="KR192" i="8"/>
  <c r="KM193" i="8" s="1"/>
  <c r="KI193" i="8" s="1"/>
  <c r="CE209" i="8"/>
  <c r="CI208" i="8"/>
  <c r="CD209" i="8" s="1"/>
  <c r="AX667" i="6"/>
  <c r="AU668" i="6" s="1"/>
  <c r="BD687" i="6"/>
  <c r="AW666" i="9"/>
  <c r="BF686" i="6"/>
  <c r="BA687" i="6" s="1"/>
  <c r="BC687" i="6" s="1"/>
  <c r="AY665" i="9"/>
  <c r="AT666" i="9" s="1"/>
  <c r="AQ666" i="9" s="1"/>
  <c r="AN667" i="9" s="1"/>
  <c r="BD682" i="9"/>
  <c r="BC682" i="9"/>
  <c r="XI187" i="8" l="1"/>
  <c r="XD188" i="8" s="1"/>
  <c r="XE188" i="8"/>
  <c r="OQ189" i="8"/>
  <c r="PD188" i="8"/>
  <c r="PF188" i="8" s="1"/>
  <c r="KV192" i="8"/>
  <c r="KX192" i="8" s="1"/>
  <c r="KU193" i="8" s="1"/>
  <c r="BZ209" i="8"/>
  <c r="CA209" i="8" s="1"/>
  <c r="CM208" i="8"/>
  <c r="AY667" i="6"/>
  <c r="AT668" i="6" s="1"/>
  <c r="AP668" i="6" s="1"/>
  <c r="AJ668" i="6" s="1"/>
  <c r="AI668" i="6" s="1"/>
  <c r="BE687" i="6"/>
  <c r="BB688" i="6" s="1"/>
  <c r="BE682" i="9"/>
  <c r="BB683" i="9" s="1"/>
  <c r="AP666" i="9"/>
  <c r="AJ666" i="9" s="1"/>
  <c r="AI666" i="9" s="1"/>
  <c r="AV666" i="9"/>
  <c r="AW668" i="6"/>
  <c r="XM187" i="8" l="1"/>
  <c r="WZ188" i="8"/>
  <c r="PG188" i="8"/>
  <c r="PB189" i="8" s="1"/>
  <c r="AV668" i="6"/>
  <c r="PC189" i="8"/>
  <c r="KY192" i="8"/>
  <c r="KT193" i="8" s="1"/>
  <c r="KP193" i="8" s="1"/>
  <c r="BX210" i="8"/>
  <c r="CB209" i="8"/>
  <c r="BW210" i="8" s="1"/>
  <c r="AQ668" i="6"/>
  <c r="AN669" i="6" s="1"/>
  <c r="BD683" i="9"/>
  <c r="BD688" i="6"/>
  <c r="AX668" i="6"/>
  <c r="AU669" i="6" s="1"/>
  <c r="AX666" i="9"/>
  <c r="AU667" i="9" s="1"/>
  <c r="BF682" i="9"/>
  <c r="BA683" i="9" s="1"/>
  <c r="BC683" i="9" s="1"/>
  <c r="BF687" i="6"/>
  <c r="BA688" i="6" s="1"/>
  <c r="BC688" i="6" s="1"/>
  <c r="XO187" i="8" l="1"/>
  <c r="PK188" i="8"/>
  <c r="PM188" i="8" s="1"/>
  <c r="OX189" i="8"/>
  <c r="AY666" i="9"/>
  <c r="AT667" i="9" s="1"/>
  <c r="AP667" i="9" s="1"/>
  <c r="AJ667" i="9" s="1"/>
  <c r="AI667" i="9" s="1"/>
  <c r="LC192" i="8"/>
  <c r="LE192" i="8" s="1"/>
  <c r="LB193" i="8" s="1"/>
  <c r="BS210" i="8"/>
  <c r="BT210" i="8" s="1"/>
  <c r="CF209" i="8"/>
  <c r="BE683" i="9"/>
  <c r="BB684" i="9" s="1"/>
  <c r="BE688" i="6"/>
  <c r="BB689" i="6" s="1"/>
  <c r="BD689" i="6" s="1"/>
  <c r="AW669" i="6"/>
  <c r="AW667" i="9"/>
  <c r="AY668" i="6"/>
  <c r="AT669" i="6" s="1"/>
  <c r="AP669" i="6" s="1"/>
  <c r="AJ669" i="6" s="1"/>
  <c r="AI669" i="6" s="1"/>
  <c r="AV667" i="9" l="1"/>
  <c r="XL188" i="8"/>
  <c r="XP187" i="8"/>
  <c r="XK188" i="8" s="1"/>
  <c r="AQ667" i="9"/>
  <c r="AN668" i="9" s="1"/>
  <c r="BF688" i="6"/>
  <c r="BA689" i="6" s="1"/>
  <c r="BC689" i="6" s="1"/>
  <c r="LF192" i="8"/>
  <c r="LA193" i="8" s="1"/>
  <c r="KW193" i="8" s="1"/>
  <c r="PN188" i="8"/>
  <c r="PI189" i="8" s="1"/>
  <c r="PJ189" i="8"/>
  <c r="BQ211" i="8"/>
  <c r="BU210" i="8"/>
  <c r="BP211" i="8" s="1"/>
  <c r="AQ669" i="6"/>
  <c r="AN670" i="6" s="1"/>
  <c r="AX667" i="9"/>
  <c r="AU668" i="9" s="1"/>
  <c r="BE689" i="6"/>
  <c r="BB690" i="6" s="1"/>
  <c r="BD690" i="6" s="1"/>
  <c r="BD684" i="9"/>
  <c r="AV669" i="6"/>
  <c r="BF683" i="9"/>
  <c r="BA684" i="9" s="1"/>
  <c r="BC684" i="9" s="1"/>
  <c r="XG188" i="8" l="1"/>
  <c r="XT187" i="8"/>
  <c r="XV187" i="8" s="1"/>
  <c r="LJ192" i="8"/>
  <c r="LL192" i="8" s="1"/>
  <c r="LM192" i="8" s="1"/>
  <c r="LH193" i="8" s="1"/>
  <c r="PE189" i="8"/>
  <c r="PR188" i="8"/>
  <c r="PT188" i="8" s="1"/>
  <c r="BL211" i="8"/>
  <c r="BM211" i="8" s="1"/>
  <c r="BY210" i="8"/>
  <c r="BE684" i="9"/>
  <c r="BB685" i="9" s="1"/>
  <c r="AX669" i="6"/>
  <c r="AU670" i="6" s="1"/>
  <c r="AW668" i="9"/>
  <c r="BF689" i="6"/>
  <c r="BA690" i="6" s="1"/>
  <c r="BC690" i="6" s="1"/>
  <c r="AY667" i="9"/>
  <c r="AT668" i="9" s="1"/>
  <c r="AP668" i="9" s="1"/>
  <c r="AJ668" i="9" s="1"/>
  <c r="AI668" i="9" s="1"/>
  <c r="XW187" i="8" l="1"/>
  <c r="XR188" i="8" s="1"/>
  <c r="XS188" i="8"/>
  <c r="LI193" i="8"/>
  <c r="LD193" i="8" s="1"/>
  <c r="LQ192" i="8"/>
  <c r="LS192" i="8" s="1"/>
  <c r="LP193" i="8" s="1"/>
  <c r="PU188" i="8"/>
  <c r="PP189" i="8" s="1"/>
  <c r="AY669" i="6"/>
  <c r="AT670" i="6" s="1"/>
  <c r="AP670" i="6" s="1"/>
  <c r="AJ670" i="6" s="1"/>
  <c r="AI670" i="6" s="1"/>
  <c r="PQ189" i="8"/>
  <c r="BJ212" i="8"/>
  <c r="BN211" i="8"/>
  <c r="BI212" i="8" s="1"/>
  <c r="AQ668" i="9"/>
  <c r="AN669" i="9" s="1"/>
  <c r="BE690" i="6"/>
  <c r="BB691" i="6" s="1"/>
  <c r="BD691" i="6" s="1"/>
  <c r="BF690" i="6"/>
  <c r="BA691" i="6" s="1"/>
  <c r="BC691" i="6" s="1"/>
  <c r="BD685" i="9"/>
  <c r="AV668" i="9"/>
  <c r="AW670" i="6"/>
  <c r="AQ670" i="6"/>
  <c r="AN671" i="6" s="1"/>
  <c r="AV670" i="6"/>
  <c r="BF684" i="9"/>
  <c r="BA685" i="9" s="1"/>
  <c r="BC685" i="9" s="1"/>
  <c r="YA187" i="8" l="1"/>
  <c r="XN188" i="8"/>
  <c r="PL189" i="8"/>
  <c r="LT192" i="8"/>
  <c r="LO193" i="8" s="1"/>
  <c r="LK193" i="8" s="1"/>
  <c r="PY188" i="8"/>
  <c r="QA188" i="8" s="1"/>
  <c r="BR211" i="8"/>
  <c r="BE212" i="8"/>
  <c r="BF212" i="8" s="1"/>
  <c r="BE685" i="9"/>
  <c r="BB686" i="9" s="1"/>
  <c r="AX668" i="9"/>
  <c r="AU669" i="9" s="1"/>
  <c r="BE691" i="6"/>
  <c r="BB692" i="6" s="1"/>
  <c r="AX670" i="6"/>
  <c r="AU671" i="6" s="1"/>
  <c r="YC187" i="8" l="1"/>
  <c r="LX192" i="8"/>
  <c r="LZ192" i="8" s="1"/>
  <c r="MA192" i="8" s="1"/>
  <c r="LV193" i="8" s="1"/>
  <c r="QB188" i="8"/>
  <c r="PW189" i="8" s="1"/>
  <c r="PX189" i="8"/>
  <c r="BC213" i="8"/>
  <c r="BG212" i="8"/>
  <c r="BB213" i="8" s="1"/>
  <c r="BF691" i="6"/>
  <c r="BA692" i="6" s="1"/>
  <c r="BC692" i="6" s="1"/>
  <c r="BF685" i="9"/>
  <c r="BA686" i="9" s="1"/>
  <c r="BC686" i="9" s="1"/>
  <c r="AW671" i="6"/>
  <c r="AW669" i="9"/>
  <c r="AY670" i="6"/>
  <c r="AT671" i="6" s="1"/>
  <c r="AP671" i="6" s="1"/>
  <c r="AJ671" i="6" s="1"/>
  <c r="AI671" i="6" s="1"/>
  <c r="BD692" i="6"/>
  <c r="AY668" i="9"/>
  <c r="AT669" i="9" s="1"/>
  <c r="AP669" i="9" s="1"/>
  <c r="AJ669" i="9" s="1"/>
  <c r="AI669" i="9" s="1"/>
  <c r="BD686" i="9"/>
  <c r="LW193" i="8" l="1"/>
  <c r="LR193" i="8" s="1"/>
  <c r="XZ188" i="8"/>
  <c r="ME192" i="8"/>
  <c r="YD187" i="8"/>
  <c r="XY188" i="8" s="1"/>
  <c r="QF188" i="8"/>
  <c r="QH188" i="8" s="1"/>
  <c r="PS189" i="8"/>
  <c r="BK212" i="8"/>
  <c r="AX213" i="8"/>
  <c r="AY213" i="8" s="1"/>
  <c r="AQ671" i="6"/>
  <c r="AN672" i="6" s="1"/>
  <c r="BE686" i="9"/>
  <c r="BB687" i="9" s="1"/>
  <c r="AQ669" i="9"/>
  <c r="AN670" i="9" s="1"/>
  <c r="AV669" i="9"/>
  <c r="BE692" i="6"/>
  <c r="BB693" i="6" s="1"/>
  <c r="AV671" i="6"/>
  <c r="QI188" i="8" l="1"/>
  <c r="QD189" i="8" s="1"/>
  <c r="XU188" i="8"/>
  <c r="YH187" i="8"/>
  <c r="YJ187" i="8" s="1"/>
  <c r="QE189" i="8"/>
  <c r="QM188" i="8"/>
  <c r="AZ213" i="8"/>
  <c r="AU214" i="8" s="1"/>
  <c r="AV214" i="8"/>
  <c r="BF686" i="9"/>
  <c r="BA687" i="9" s="1"/>
  <c r="BC687" i="9" s="1"/>
  <c r="BF692" i="6"/>
  <c r="BA693" i="6" s="1"/>
  <c r="BC693" i="6" s="1"/>
  <c r="AX669" i="9"/>
  <c r="AU670" i="9" s="1"/>
  <c r="BD687" i="9"/>
  <c r="AX671" i="6"/>
  <c r="AU672" i="6" s="1"/>
  <c r="BD693" i="6"/>
  <c r="PZ189" i="8" l="1"/>
  <c r="YK187" i="8"/>
  <c r="YF188" i="8" s="1"/>
  <c r="YG188" i="8"/>
  <c r="AY671" i="6"/>
  <c r="AT672" i="6" s="1"/>
  <c r="AP672" i="6" s="1"/>
  <c r="AJ672" i="6" s="1"/>
  <c r="AI672" i="6" s="1"/>
  <c r="AY669" i="9"/>
  <c r="AT670" i="9" s="1"/>
  <c r="AP670" i="9" s="1"/>
  <c r="AJ670" i="9" s="1"/>
  <c r="AI670" i="9" s="1"/>
  <c r="QO188" i="8"/>
  <c r="AR214" i="8"/>
  <c r="AQ214" i="8"/>
  <c r="AJ214" i="8" s="1"/>
  <c r="BD213" i="8"/>
  <c r="AV672" i="6"/>
  <c r="AW672" i="6"/>
  <c r="AQ672" i="6"/>
  <c r="AN673" i="6" s="1"/>
  <c r="BE687" i="9"/>
  <c r="BB688" i="9" s="1"/>
  <c r="AW670" i="9"/>
  <c r="BE693" i="6"/>
  <c r="BB694" i="6" s="1"/>
  <c r="AI214" i="8" l="1"/>
  <c r="AK214" i="8" s="1"/>
  <c r="AN214" i="8" s="1"/>
  <c r="AS215" i="8" s="1"/>
  <c r="QP188" i="8"/>
  <c r="QK189" i="8" s="1"/>
  <c r="AQ670" i="9"/>
  <c r="AN671" i="9" s="1"/>
  <c r="YO187" i="8"/>
  <c r="YQ187" i="8" s="1"/>
  <c r="YB188" i="8"/>
  <c r="AV670" i="9"/>
  <c r="QL189" i="8"/>
  <c r="AW214" i="8"/>
  <c r="AO215" i="8"/>
  <c r="BF693" i="6"/>
  <c r="BA694" i="6" s="1"/>
  <c r="BC694" i="6" s="1"/>
  <c r="AX670" i="9"/>
  <c r="AU671" i="9" s="1"/>
  <c r="BF687" i="9"/>
  <c r="BA688" i="9" s="1"/>
  <c r="BC688" i="9" s="1"/>
  <c r="BD694" i="6"/>
  <c r="BD688" i="9"/>
  <c r="AX672" i="6"/>
  <c r="AU673" i="6" s="1"/>
  <c r="QG189" i="8" l="1"/>
  <c r="QT188" i="8"/>
  <c r="QV188" i="8" s="1"/>
  <c r="YR187" i="8"/>
  <c r="YM188" i="8" s="1"/>
  <c r="YN188" i="8"/>
  <c r="AW673" i="6"/>
  <c r="BE688" i="9"/>
  <c r="BB689" i="9" s="1"/>
  <c r="BE694" i="6"/>
  <c r="BB695" i="6" s="1"/>
  <c r="AW671" i="9"/>
  <c r="AY672" i="6"/>
  <c r="AT673" i="6" s="1"/>
  <c r="AP673" i="6" s="1"/>
  <c r="AJ673" i="6" s="1"/>
  <c r="AI673" i="6" s="1"/>
  <c r="AY670" i="9"/>
  <c r="AT671" i="9" s="1"/>
  <c r="AP671" i="9" s="1"/>
  <c r="AJ671" i="9" s="1"/>
  <c r="AI671" i="9" s="1"/>
  <c r="QW188" i="8" l="1"/>
  <c r="QR189" i="8" s="1"/>
  <c r="YI188" i="8"/>
  <c r="YV187" i="8"/>
  <c r="YX187" i="8" s="1"/>
  <c r="QS189" i="8"/>
  <c r="BF688" i="9"/>
  <c r="BA689" i="9" s="1"/>
  <c r="BC689" i="9" s="1"/>
  <c r="AV671" i="9"/>
  <c r="BD695" i="6"/>
  <c r="AQ671" i="9"/>
  <c r="AN672" i="9" s="1"/>
  <c r="BF694" i="6"/>
  <c r="BA695" i="6" s="1"/>
  <c r="BC695" i="6" s="1"/>
  <c r="BD689" i="9"/>
  <c r="AV673" i="6"/>
  <c r="AQ673" i="6"/>
  <c r="AN674" i="6" s="1"/>
  <c r="QN189" i="8" l="1"/>
  <c r="RA188" i="8"/>
  <c r="RC188" i="8" s="1"/>
  <c r="YY187" i="8"/>
  <c r="YT188" i="8" s="1"/>
  <c r="YU188" i="8"/>
  <c r="BE695" i="6"/>
  <c r="BB696" i="6" s="1"/>
  <c r="AX673" i="6"/>
  <c r="AU674" i="6" s="1"/>
  <c r="BE689" i="9"/>
  <c r="BB690" i="9" s="1"/>
  <c r="AX671" i="9"/>
  <c r="AU672" i="9" s="1"/>
  <c r="RD188" i="8" l="1"/>
  <c r="QY189" i="8" s="1"/>
  <c r="ZC187" i="8"/>
  <c r="ZE187" i="8" s="1"/>
  <c r="YP188" i="8"/>
  <c r="BF689" i="9"/>
  <c r="BA690" i="9" s="1"/>
  <c r="AY673" i="6"/>
  <c r="AT674" i="6" s="1"/>
  <c r="AP674" i="6" s="1"/>
  <c r="AJ674" i="6" s="1"/>
  <c r="AI674" i="6" s="1"/>
  <c r="QZ189" i="8"/>
  <c r="AY671" i="9"/>
  <c r="AT672" i="9" s="1"/>
  <c r="AP672" i="9" s="1"/>
  <c r="AJ672" i="9" s="1"/>
  <c r="AI672" i="9" s="1"/>
  <c r="BD696" i="6"/>
  <c r="AW672" i="9"/>
  <c r="BC690" i="9"/>
  <c r="BD690" i="9"/>
  <c r="AW674" i="6"/>
  <c r="BF695" i="6"/>
  <c r="BA696" i="6" s="1"/>
  <c r="BC696" i="6" s="1"/>
  <c r="QU189" i="8" l="1"/>
  <c r="RH188" i="8"/>
  <c r="RJ188" i="8" s="1"/>
  <c r="ZB188" i="8"/>
  <c r="ZF187" i="8"/>
  <c r="ZA188" i="8" s="1"/>
  <c r="AV674" i="6"/>
  <c r="AV672" i="9"/>
  <c r="AX672" i="9" s="1"/>
  <c r="AU673" i="9" s="1"/>
  <c r="AQ672" i="9"/>
  <c r="AN673" i="9" s="1"/>
  <c r="AQ674" i="6"/>
  <c r="AN675" i="6" s="1"/>
  <c r="BE696" i="6"/>
  <c r="BB697" i="6" s="1"/>
  <c r="AX674" i="6"/>
  <c r="AU675" i="6" s="1"/>
  <c r="BE690" i="9"/>
  <c r="BB691" i="9" s="1"/>
  <c r="YW188" i="8" l="1"/>
  <c r="ZJ187" i="8"/>
  <c r="ZL187" i="8" s="1"/>
  <c r="AY672" i="9"/>
  <c r="AT673" i="9" s="1"/>
  <c r="AP673" i="9" s="1"/>
  <c r="AJ673" i="9" s="1"/>
  <c r="AI673" i="9" s="1"/>
  <c r="RK188" i="8"/>
  <c r="RF189" i="8" s="1"/>
  <c r="BF696" i="6"/>
  <c r="BA697" i="6" s="1"/>
  <c r="BC697" i="6" s="1"/>
  <c r="RG189" i="8"/>
  <c r="BD691" i="9"/>
  <c r="AW675" i="6"/>
  <c r="AW673" i="9"/>
  <c r="AQ673" i="9"/>
  <c r="AN674" i="9" s="1"/>
  <c r="BF690" i="9"/>
  <c r="BA691" i="9" s="1"/>
  <c r="BC691" i="9" s="1"/>
  <c r="AY674" i="6"/>
  <c r="AT675" i="6" s="1"/>
  <c r="AP675" i="6" s="1"/>
  <c r="AJ675" i="6" s="1"/>
  <c r="AI675" i="6" s="1"/>
  <c r="BD697" i="6"/>
  <c r="AV673" i="9" l="1"/>
  <c r="AX673" i="9" s="1"/>
  <c r="AU674" i="9" s="1"/>
  <c r="ZI188" i="8"/>
  <c r="ZM187" i="8"/>
  <c r="ZH188" i="8" s="1"/>
  <c r="RB189" i="8"/>
  <c r="RO188" i="8"/>
  <c r="RQ188" i="8" s="1"/>
  <c r="BE691" i="9"/>
  <c r="BB692" i="9" s="1"/>
  <c r="BE697" i="6"/>
  <c r="BB698" i="6" s="1"/>
  <c r="AQ675" i="6"/>
  <c r="AN676" i="6" s="1"/>
  <c r="AV675" i="6"/>
  <c r="ZD188" i="8" l="1"/>
  <c r="ZQ187" i="8"/>
  <c r="RR188" i="8"/>
  <c r="RM189" i="8" s="1"/>
  <c r="RN189" i="8"/>
  <c r="AY673" i="9"/>
  <c r="AT674" i="9" s="1"/>
  <c r="AP674" i="9" s="1"/>
  <c r="AJ674" i="9" s="1"/>
  <c r="AI674" i="9" s="1"/>
  <c r="BF697" i="6"/>
  <c r="BA698" i="6" s="1"/>
  <c r="BC698" i="6" s="1"/>
  <c r="BF691" i="9"/>
  <c r="BA692" i="9" s="1"/>
  <c r="BC692" i="9" s="1"/>
  <c r="AX675" i="6"/>
  <c r="AU676" i="6" s="1"/>
  <c r="AW674" i="9"/>
  <c r="BD698" i="6"/>
  <c r="BD692" i="9"/>
  <c r="ZS187" i="8" l="1"/>
  <c r="RI189" i="8"/>
  <c r="RV188" i="8"/>
  <c r="RX188" i="8" s="1"/>
  <c r="AQ674" i="9"/>
  <c r="AN675" i="9" s="1"/>
  <c r="AY675" i="6"/>
  <c r="AT676" i="6" s="1"/>
  <c r="AP676" i="6" s="1"/>
  <c r="AJ676" i="6" s="1"/>
  <c r="AI676" i="6" s="1"/>
  <c r="AV674" i="9"/>
  <c r="AX674" i="9" s="1"/>
  <c r="BE692" i="9"/>
  <c r="BB693" i="9" s="1"/>
  <c r="BE698" i="6"/>
  <c r="BB699" i="6" s="1"/>
  <c r="AV676" i="6"/>
  <c r="AQ676" i="6"/>
  <c r="AN677" i="6" s="1"/>
  <c r="AW676" i="6"/>
  <c r="ZP188" i="8" l="1"/>
  <c r="ZT187" i="8"/>
  <c r="ZO188" i="8" s="1"/>
  <c r="RY188" i="8"/>
  <c r="RT189" i="8" s="1"/>
  <c r="RU189" i="8"/>
  <c r="AU675" i="9"/>
  <c r="AW675" i="9" s="1"/>
  <c r="AY674" i="9"/>
  <c r="AT675" i="9" s="1"/>
  <c r="AP675" i="9" s="1"/>
  <c r="AJ675" i="9" s="1"/>
  <c r="AI675" i="9" s="1"/>
  <c r="BF698" i="6"/>
  <c r="BA699" i="6" s="1"/>
  <c r="BC699" i="6" s="1"/>
  <c r="AX676" i="6"/>
  <c r="AU677" i="6" s="1"/>
  <c r="BD693" i="9"/>
  <c r="AV675" i="9"/>
  <c r="BD699" i="6"/>
  <c r="BF692" i="9"/>
  <c r="BA693" i="9" s="1"/>
  <c r="BC693" i="9" s="1"/>
  <c r="ZK188" i="8" l="1"/>
  <c r="ZX187" i="8"/>
  <c r="SC188" i="8"/>
  <c r="SE188" i="8" s="1"/>
  <c r="RP189" i="8"/>
  <c r="AQ675" i="9"/>
  <c r="AN676" i="9" s="1"/>
  <c r="BE693" i="9"/>
  <c r="BB694" i="9" s="1"/>
  <c r="BE699" i="6"/>
  <c r="BB700" i="6" s="1"/>
  <c r="AW677" i="6"/>
  <c r="AX675" i="9"/>
  <c r="AU676" i="9" s="1"/>
  <c r="AY676" i="6"/>
  <c r="AT677" i="6" s="1"/>
  <c r="AP677" i="6" s="1"/>
  <c r="AJ677" i="6" s="1"/>
  <c r="AI677" i="6" s="1"/>
  <c r="SF188" i="8" l="1"/>
  <c r="SA189" i="8" s="1"/>
  <c r="ZZ187" i="8"/>
  <c r="SB189" i="8"/>
  <c r="GP193" i="8"/>
  <c r="BF699" i="6"/>
  <c r="BA700" i="6" s="1"/>
  <c r="AY675" i="9"/>
  <c r="AT676" i="9" s="1"/>
  <c r="AP676" i="9" s="1"/>
  <c r="AJ676" i="9" s="1"/>
  <c r="AI676" i="9" s="1"/>
  <c r="AV677" i="6"/>
  <c r="BD700" i="6"/>
  <c r="BC700" i="6"/>
  <c r="BF693" i="9"/>
  <c r="BA694" i="9" s="1"/>
  <c r="BC694" i="9" s="1"/>
  <c r="AW676" i="9"/>
  <c r="AQ677" i="6"/>
  <c r="AN678" i="6" s="1"/>
  <c r="BD694" i="9"/>
  <c r="SJ188" i="8" l="1"/>
  <c r="SL188" i="8" s="1"/>
  <c r="RW189" i="8"/>
  <c r="ZW188" i="8"/>
  <c r="AAA187" i="8"/>
  <c r="ZV188" i="8" s="1"/>
  <c r="AQ676" i="9"/>
  <c r="AN677" i="9" s="1"/>
  <c r="AV676" i="9"/>
  <c r="AX676" i="9" s="1"/>
  <c r="AU677" i="9" s="1"/>
  <c r="GM194" i="8"/>
  <c r="GQ193" i="8"/>
  <c r="GL194" i="8" s="1"/>
  <c r="BE694" i="9"/>
  <c r="BB695" i="9" s="1"/>
  <c r="BE700" i="6"/>
  <c r="BB701" i="6" s="1"/>
  <c r="AX677" i="6"/>
  <c r="AU678" i="6" s="1"/>
  <c r="BF694" i="9" l="1"/>
  <c r="BA695" i="9" s="1"/>
  <c r="ZR188" i="8"/>
  <c r="AAE187" i="8"/>
  <c r="AAG187" i="8" s="1"/>
  <c r="SM188" i="8"/>
  <c r="SH189" i="8" s="1"/>
  <c r="SI189" i="8"/>
  <c r="GU193" i="8"/>
  <c r="GW193" i="8" s="1"/>
  <c r="GH194" i="8"/>
  <c r="GI194" i="8" s="1"/>
  <c r="BF700" i="6"/>
  <c r="BA701" i="6" s="1"/>
  <c r="BC701" i="6" s="1"/>
  <c r="AY677" i="6"/>
  <c r="AT678" i="6" s="1"/>
  <c r="AP678" i="6" s="1"/>
  <c r="AJ678" i="6" s="1"/>
  <c r="AI678" i="6" s="1"/>
  <c r="BD701" i="6"/>
  <c r="BD695" i="9"/>
  <c r="BC695" i="9"/>
  <c r="AY676" i="9"/>
  <c r="AT677" i="9" s="1"/>
  <c r="AP677" i="9" s="1"/>
  <c r="AJ677" i="9" s="1"/>
  <c r="AI677" i="9" s="1"/>
  <c r="AW678" i="6"/>
  <c r="AW677" i="9"/>
  <c r="AAH187" i="8" l="1"/>
  <c r="AAC188" i="8" s="1"/>
  <c r="AAD188" i="8"/>
  <c r="SQ188" i="8"/>
  <c r="SS188" i="8" s="1"/>
  <c r="AQ677" i="9"/>
  <c r="AN678" i="9" s="1"/>
  <c r="SD189" i="8"/>
  <c r="AV677" i="9"/>
  <c r="AX677" i="9" s="1"/>
  <c r="AU678" i="9" s="1"/>
  <c r="GJ194" i="8"/>
  <c r="GE195" i="8" s="1"/>
  <c r="GF195" i="8"/>
  <c r="GX193" i="8"/>
  <c r="GS194" i="8" s="1"/>
  <c r="GT194" i="8"/>
  <c r="AV678" i="6"/>
  <c r="AX678" i="6" s="1"/>
  <c r="AU679" i="6" s="1"/>
  <c r="BE695" i="9"/>
  <c r="BB696" i="9" s="1"/>
  <c r="AQ678" i="6"/>
  <c r="AN679" i="6" s="1"/>
  <c r="BE701" i="6"/>
  <c r="BB702" i="6" s="1"/>
  <c r="ZY188" i="8" l="1"/>
  <c r="AAL187" i="8"/>
  <c r="ST188" i="8"/>
  <c r="SO189" i="8" s="1"/>
  <c r="SP189" i="8"/>
  <c r="HB193" i="8"/>
  <c r="HD193" i="8" s="1"/>
  <c r="HA194" i="8" s="1"/>
  <c r="GO194" i="8"/>
  <c r="GN194" i="8"/>
  <c r="GA195" i="8"/>
  <c r="GB195" i="8" s="1"/>
  <c r="AY677" i="9"/>
  <c r="AT678" i="9" s="1"/>
  <c r="AP678" i="9" s="1"/>
  <c r="AJ678" i="9" s="1"/>
  <c r="AI678" i="9" s="1"/>
  <c r="BF701" i="6"/>
  <c r="BA702" i="6" s="1"/>
  <c r="BC702" i="6" s="1"/>
  <c r="AW678" i="9"/>
  <c r="BF695" i="9"/>
  <c r="BA696" i="9" s="1"/>
  <c r="BC696" i="9" s="1"/>
  <c r="AY678" i="6"/>
  <c r="AT679" i="6" s="1"/>
  <c r="AQ679" i="6" s="1"/>
  <c r="AN680" i="6" s="1"/>
  <c r="BD702" i="6"/>
  <c r="BD696" i="9"/>
  <c r="AW679" i="6"/>
  <c r="AV679" i="6" l="1"/>
  <c r="SK189" i="8"/>
  <c r="AP679" i="6"/>
  <c r="AJ679" i="6" s="1"/>
  <c r="AI679" i="6" s="1"/>
  <c r="AV678" i="9"/>
  <c r="AX678" i="9" s="1"/>
  <c r="AU679" i="9" s="1"/>
  <c r="SX188" i="8"/>
  <c r="SZ188" i="8" s="1"/>
  <c r="AQ678" i="9"/>
  <c r="AN679" i="9" s="1"/>
  <c r="HE193" i="8"/>
  <c r="GZ194" i="8" s="1"/>
  <c r="GV194" i="8" s="1"/>
  <c r="FY196" i="8"/>
  <c r="GC195" i="8"/>
  <c r="FX196" i="8" s="1"/>
  <c r="AX679" i="6"/>
  <c r="AU680" i="6" s="1"/>
  <c r="BE702" i="6"/>
  <c r="BB703" i="6" s="1"/>
  <c r="BE696" i="9"/>
  <c r="BB697" i="9" s="1"/>
  <c r="TA188" i="8" l="1"/>
  <c r="SV189" i="8" s="1"/>
  <c r="SW189" i="8"/>
  <c r="HI193" i="8"/>
  <c r="HK193" i="8" s="1"/>
  <c r="HH194" i="8" s="1"/>
  <c r="FT196" i="8"/>
  <c r="FU196" i="8" s="1"/>
  <c r="GG195" i="8"/>
  <c r="AY679" i="6"/>
  <c r="AT680" i="6" s="1"/>
  <c r="AP680" i="6" s="1"/>
  <c r="AJ680" i="6" s="1"/>
  <c r="AI680" i="6" s="1"/>
  <c r="BF696" i="9"/>
  <c r="BA697" i="9" s="1"/>
  <c r="BC697" i="9" s="1"/>
  <c r="AY678" i="9"/>
  <c r="AT679" i="9" s="1"/>
  <c r="AP679" i="9" s="1"/>
  <c r="AJ679" i="9" s="1"/>
  <c r="AI679" i="9" s="1"/>
  <c r="BF702" i="6"/>
  <c r="BA703" i="6" s="1"/>
  <c r="BC703" i="6" s="1"/>
  <c r="AW680" i="6"/>
  <c r="BD697" i="9"/>
  <c r="AW679" i="9"/>
  <c r="BD703" i="6"/>
  <c r="TE188" i="8" l="1"/>
  <c r="TG188" i="8" s="1"/>
  <c r="AV679" i="9"/>
  <c r="AQ680" i="6"/>
  <c r="AN681" i="6" s="1"/>
  <c r="SR189" i="8"/>
  <c r="AV680" i="6"/>
  <c r="AX680" i="6" s="1"/>
  <c r="AU681" i="6" s="1"/>
  <c r="AQ679" i="9"/>
  <c r="AN680" i="9" s="1"/>
  <c r="HL193" i="8"/>
  <c r="HG194" i="8" s="1"/>
  <c r="HC194" i="8" s="1"/>
  <c r="FV196" i="8"/>
  <c r="FQ197" i="8" s="1"/>
  <c r="FR197" i="8"/>
  <c r="BE697" i="9"/>
  <c r="BB698" i="9" s="1"/>
  <c r="BE703" i="6"/>
  <c r="BB704" i="6" s="1"/>
  <c r="AX679" i="9"/>
  <c r="AU680" i="9" s="1"/>
  <c r="TH188" i="8" l="1"/>
  <c r="TC189" i="8" s="1"/>
  <c r="FZ196" i="8"/>
  <c r="AY680" i="6"/>
  <c r="AT681" i="6" s="1"/>
  <c r="AP681" i="6" s="1"/>
  <c r="AJ681" i="6" s="1"/>
  <c r="AI681" i="6" s="1"/>
  <c r="BF703" i="6"/>
  <c r="BA704" i="6" s="1"/>
  <c r="BC704" i="6" s="1"/>
  <c r="BF697" i="9"/>
  <c r="BA698" i="9" s="1"/>
  <c r="BC698" i="9" s="1"/>
  <c r="TD189" i="8"/>
  <c r="HP193" i="8"/>
  <c r="HR193" i="8" s="1"/>
  <c r="HS193" i="8" s="1"/>
  <c r="HN194" i="8" s="1"/>
  <c r="FM197" i="8"/>
  <c r="FN197" i="8" s="1"/>
  <c r="AY679" i="9"/>
  <c r="AT680" i="9" s="1"/>
  <c r="AP680" i="9" s="1"/>
  <c r="AJ680" i="9" s="1"/>
  <c r="AI680" i="9" s="1"/>
  <c r="BD704" i="6"/>
  <c r="AV681" i="6"/>
  <c r="AW681" i="6"/>
  <c r="BD698" i="9"/>
  <c r="AW680" i="9"/>
  <c r="TL188" i="8" l="1"/>
  <c r="TN188" i="8" s="1"/>
  <c r="SY189" i="8"/>
  <c r="AQ680" i="9"/>
  <c r="AN681" i="9" s="1"/>
  <c r="AV680" i="9"/>
  <c r="AQ681" i="6"/>
  <c r="AN682" i="6" s="1"/>
  <c r="HO194" i="8"/>
  <c r="HJ194" i="8" s="1"/>
  <c r="HW193" i="8"/>
  <c r="HY193" i="8" s="1"/>
  <c r="HZ193" i="8" s="1"/>
  <c r="HU194" i="8" s="1"/>
  <c r="FK198" i="8"/>
  <c r="FO197" i="8"/>
  <c r="FJ198" i="8" s="1"/>
  <c r="AX681" i="6"/>
  <c r="AU682" i="6" s="1"/>
  <c r="AX680" i="9"/>
  <c r="AU681" i="9" s="1"/>
  <c r="BE698" i="9"/>
  <c r="BB699" i="9" s="1"/>
  <c r="BE704" i="6"/>
  <c r="BB705" i="6" s="1"/>
  <c r="TO188" i="8" l="1"/>
  <c r="TJ189" i="8" s="1"/>
  <c r="TK189" i="8"/>
  <c r="FS197" i="8"/>
  <c r="HV194" i="8"/>
  <c r="HQ194" i="8" s="1"/>
  <c r="ID193" i="8"/>
  <c r="IF193" i="8" s="1"/>
  <c r="FF198" i="8"/>
  <c r="FG198" i="8" s="1"/>
  <c r="BD705" i="6"/>
  <c r="BD699" i="9"/>
  <c r="AW681" i="9"/>
  <c r="AW682" i="6"/>
  <c r="BF704" i="6"/>
  <c r="BA705" i="6" s="1"/>
  <c r="BC705" i="6" s="1"/>
  <c r="BF698" i="9"/>
  <c r="BA699" i="9" s="1"/>
  <c r="BC699" i="9" s="1"/>
  <c r="AY680" i="9"/>
  <c r="AT681" i="9" s="1"/>
  <c r="AP681" i="9" s="1"/>
  <c r="AJ681" i="9" s="1"/>
  <c r="AI681" i="9" s="1"/>
  <c r="AY681" i="6"/>
  <c r="AT682" i="6" s="1"/>
  <c r="AP682" i="6" s="1"/>
  <c r="AJ682" i="6" s="1"/>
  <c r="AI682" i="6" s="1"/>
  <c r="TS188" i="8" l="1"/>
  <c r="TF189" i="8"/>
  <c r="FD199" i="8"/>
  <c r="FH198" i="8"/>
  <c r="FC199" i="8" s="1"/>
  <c r="IG193" i="8"/>
  <c r="IB194" i="8" s="1"/>
  <c r="IC194" i="8"/>
  <c r="AQ682" i="6"/>
  <c r="AN683" i="6" s="1"/>
  <c r="BE705" i="6"/>
  <c r="BB706" i="6" s="1"/>
  <c r="BE699" i="9"/>
  <c r="BB700" i="9" s="1"/>
  <c r="AV682" i="6"/>
  <c r="AV681" i="9"/>
  <c r="AQ681" i="9"/>
  <c r="AN682" i="9" s="1"/>
  <c r="TU188" i="8" l="1"/>
  <c r="BF705" i="6"/>
  <c r="BA706" i="6" s="1"/>
  <c r="BC706" i="6" s="1"/>
  <c r="IK193" i="8"/>
  <c r="IM193" i="8" s="1"/>
  <c r="HX194" i="8"/>
  <c r="EY199" i="8"/>
  <c r="EZ199" i="8" s="1"/>
  <c r="FL198" i="8"/>
  <c r="BF699" i="9"/>
  <c r="BA700" i="9" s="1"/>
  <c r="BC700" i="9" s="1"/>
  <c r="AX682" i="6"/>
  <c r="AU683" i="6" s="1"/>
  <c r="AX681" i="9"/>
  <c r="AU682" i="9" s="1"/>
  <c r="BD700" i="9"/>
  <c r="BD706" i="6"/>
  <c r="TV188" i="8" l="1"/>
  <c r="TZ188" i="8" s="1"/>
  <c r="UB188" i="8" s="1"/>
  <c r="TR189" i="8"/>
  <c r="AY682" i="6"/>
  <c r="AT683" i="6" s="1"/>
  <c r="AP683" i="6" s="1"/>
  <c r="AJ683" i="6" s="1"/>
  <c r="AI683" i="6" s="1"/>
  <c r="IJ194" i="8"/>
  <c r="EW200" i="8"/>
  <c r="FA199" i="8"/>
  <c r="EV200" i="8" s="1"/>
  <c r="IN193" i="8"/>
  <c r="II194" i="8" s="1"/>
  <c r="AW682" i="9"/>
  <c r="BE706" i="6"/>
  <c r="BB707" i="6" s="1"/>
  <c r="BE700" i="9"/>
  <c r="BB701" i="9" s="1"/>
  <c r="AY681" i="9"/>
  <c r="AT682" i="9" s="1"/>
  <c r="AP682" i="9" s="1"/>
  <c r="AJ682" i="9" s="1"/>
  <c r="AI682" i="9" s="1"/>
  <c r="AW683" i="6"/>
  <c r="TQ189" i="8" l="1"/>
  <c r="UC188" i="8"/>
  <c r="TX189" i="8" s="1"/>
  <c r="AV683" i="6"/>
  <c r="AQ683" i="6"/>
  <c r="AN684" i="6" s="1"/>
  <c r="TM189" i="8"/>
  <c r="AQ682" i="9"/>
  <c r="AN683" i="9" s="1"/>
  <c r="TY189" i="8"/>
  <c r="ER200" i="8"/>
  <c r="ES200" i="8" s="1"/>
  <c r="IE194" i="8"/>
  <c r="FE199" i="8"/>
  <c r="IR193" i="8"/>
  <c r="BF706" i="6"/>
  <c r="BA707" i="6" s="1"/>
  <c r="BC707" i="6" s="1"/>
  <c r="BD701" i="9"/>
  <c r="AX683" i="6"/>
  <c r="AU684" i="6" s="1"/>
  <c r="BF700" i="9"/>
  <c r="BA701" i="9" s="1"/>
  <c r="BC701" i="9" s="1"/>
  <c r="BD707" i="6"/>
  <c r="AV682" i="9"/>
  <c r="UG188" i="8" l="1"/>
  <c r="UI188" i="8" s="1"/>
  <c r="TT189" i="8"/>
  <c r="EP201" i="8"/>
  <c r="ET200" i="8"/>
  <c r="EO201" i="8" s="1"/>
  <c r="IT193" i="8"/>
  <c r="IU193" i="8" s="1"/>
  <c r="IP194" i="8" s="1"/>
  <c r="BE701" i="9"/>
  <c r="BB702" i="9" s="1"/>
  <c r="BE707" i="6"/>
  <c r="BB708" i="6" s="1"/>
  <c r="AW684" i="6"/>
  <c r="AX682" i="9"/>
  <c r="AU683" i="9" s="1"/>
  <c r="AY683" i="6"/>
  <c r="AT684" i="6" s="1"/>
  <c r="AP684" i="6" s="1"/>
  <c r="AJ684" i="6" s="1"/>
  <c r="AI684" i="6" s="1"/>
  <c r="UJ188" i="8" l="1"/>
  <c r="UE189" i="8" s="1"/>
  <c r="BF701" i="9"/>
  <c r="BA702" i="9" s="1"/>
  <c r="BC702" i="9" s="1"/>
  <c r="BF707" i="6"/>
  <c r="BA708" i="6" s="1"/>
  <c r="BC708" i="6" s="1"/>
  <c r="UF189" i="8"/>
  <c r="EK201" i="8"/>
  <c r="EL201" i="8" s="1"/>
  <c r="EI202" i="8" s="1"/>
  <c r="IY193" i="8"/>
  <c r="JA193" i="8" s="1"/>
  <c r="IQ194" i="8"/>
  <c r="IL194" i="8" s="1"/>
  <c r="EX200" i="8"/>
  <c r="AW683" i="9"/>
  <c r="AQ684" i="6"/>
  <c r="AN685" i="6" s="1"/>
  <c r="AY682" i="9"/>
  <c r="AT683" i="9" s="1"/>
  <c r="AP683" i="9" s="1"/>
  <c r="AJ683" i="9" s="1"/>
  <c r="AI683" i="9" s="1"/>
  <c r="AV684" i="6"/>
  <c r="BD708" i="6"/>
  <c r="BD702" i="9"/>
  <c r="UN188" i="8" l="1"/>
  <c r="UP188" i="8" s="1"/>
  <c r="UA189" i="8"/>
  <c r="EM201" i="8"/>
  <c r="EH202" i="8" s="1"/>
  <c r="ED202" i="8" s="1"/>
  <c r="EE202" i="8" s="1"/>
  <c r="JB193" i="8"/>
  <c r="IW194" i="8" s="1"/>
  <c r="IX194" i="8"/>
  <c r="BE708" i="6"/>
  <c r="BB709" i="6" s="1"/>
  <c r="AQ683" i="9"/>
  <c r="AN684" i="9" s="1"/>
  <c r="BE702" i="9"/>
  <c r="BB703" i="9" s="1"/>
  <c r="AX684" i="6"/>
  <c r="AU685" i="6" s="1"/>
  <c r="AV683" i="9"/>
  <c r="UQ188" i="8" l="1"/>
  <c r="UL189" i="8" s="1"/>
  <c r="EQ201" i="8"/>
  <c r="JF193" i="8"/>
  <c r="JH193" i="8" s="1"/>
  <c r="JE194" i="8" s="1"/>
  <c r="UM189" i="8"/>
  <c r="UU188" i="8"/>
  <c r="IS194" i="8"/>
  <c r="EB203" i="8"/>
  <c r="EF202" i="8"/>
  <c r="EA203" i="8" s="1"/>
  <c r="AY684" i="6"/>
  <c r="AT685" i="6" s="1"/>
  <c r="AP685" i="6" s="1"/>
  <c r="AJ685" i="6" s="1"/>
  <c r="AI685" i="6" s="1"/>
  <c r="BF708" i="6"/>
  <c r="BA709" i="6" s="1"/>
  <c r="AX683" i="9"/>
  <c r="AU684" i="9" s="1"/>
  <c r="BD703" i="9"/>
  <c r="AW685" i="6"/>
  <c r="BF702" i="9"/>
  <c r="BA703" i="9" s="1"/>
  <c r="BC703" i="9" s="1"/>
  <c r="BD709" i="6"/>
  <c r="BC709" i="6"/>
  <c r="UH189" i="8" l="1"/>
  <c r="AQ685" i="6"/>
  <c r="AN686" i="6" s="1"/>
  <c r="JI193" i="8"/>
  <c r="JD194" i="8" s="1"/>
  <c r="IZ194" i="8" s="1"/>
  <c r="UW188" i="8"/>
  <c r="DW203" i="8"/>
  <c r="DX203" i="8" s="1"/>
  <c r="EJ202" i="8"/>
  <c r="AV685" i="6"/>
  <c r="AX685" i="6" s="1"/>
  <c r="AY683" i="9"/>
  <c r="AT684" i="9" s="1"/>
  <c r="AP684" i="9" s="1"/>
  <c r="AJ684" i="9" s="1"/>
  <c r="AI684" i="9" s="1"/>
  <c r="BE703" i="9"/>
  <c r="BB704" i="9" s="1"/>
  <c r="BE709" i="6"/>
  <c r="BB710" i="6" s="1"/>
  <c r="AW684" i="9"/>
  <c r="AV684" i="9"/>
  <c r="UX188" i="8" l="1"/>
  <c r="US189" i="8" s="1"/>
  <c r="AQ684" i="9"/>
  <c r="AN685" i="9" s="1"/>
  <c r="JM193" i="8"/>
  <c r="JO193" i="8" s="1"/>
  <c r="JL194" i="8" s="1"/>
  <c r="BF709" i="6"/>
  <c r="BA710" i="6" s="1"/>
  <c r="UT189" i="8"/>
  <c r="DU204" i="8"/>
  <c r="DY203" i="8"/>
  <c r="DT204" i="8" s="1"/>
  <c r="AU686" i="6"/>
  <c r="AW686" i="6" s="1"/>
  <c r="AY685" i="6"/>
  <c r="AT686" i="6" s="1"/>
  <c r="AP686" i="6" s="1"/>
  <c r="AJ686" i="6" s="1"/>
  <c r="AI686" i="6" s="1"/>
  <c r="BF703" i="9"/>
  <c r="BA704" i="9" s="1"/>
  <c r="BC704" i="9" s="1"/>
  <c r="AX684" i="9"/>
  <c r="AU685" i="9" s="1"/>
  <c r="BC710" i="6"/>
  <c r="BD710" i="6"/>
  <c r="BD704" i="9"/>
  <c r="UO189" i="8" l="1"/>
  <c r="JP193" i="8"/>
  <c r="JK194" i="8" s="1"/>
  <c r="JG194" i="8" s="1"/>
  <c r="VB188" i="8"/>
  <c r="AQ686" i="6"/>
  <c r="AN687" i="6" s="1"/>
  <c r="EC203" i="8"/>
  <c r="DP204" i="8"/>
  <c r="DQ204" i="8" s="1"/>
  <c r="AV686" i="6"/>
  <c r="AX686" i="6" s="1"/>
  <c r="AU687" i="6" s="1"/>
  <c r="BE704" i="9"/>
  <c r="BB705" i="9" s="1"/>
  <c r="BE710" i="6"/>
  <c r="BB711" i="6" s="1"/>
  <c r="AY684" i="9"/>
  <c r="AT685" i="9" s="1"/>
  <c r="AP685" i="9" s="1"/>
  <c r="AJ685" i="9" s="1"/>
  <c r="AI685" i="9" s="1"/>
  <c r="AW685" i="9"/>
  <c r="JT193" i="8" l="1"/>
  <c r="JV193" i="8" s="1"/>
  <c r="JW193" i="8" s="1"/>
  <c r="JR194" i="8" s="1"/>
  <c r="VD188" i="8"/>
  <c r="AQ685" i="9"/>
  <c r="AN686" i="9" s="1"/>
  <c r="DN205" i="8"/>
  <c r="DR204" i="8"/>
  <c r="DM205" i="8" s="1"/>
  <c r="AV685" i="9"/>
  <c r="AX685" i="9" s="1"/>
  <c r="AU686" i="9" s="1"/>
  <c r="BF710" i="6"/>
  <c r="BA711" i="6" s="1"/>
  <c r="BC711" i="6" s="1"/>
  <c r="AW687" i="6"/>
  <c r="BF704" i="9"/>
  <c r="BA705" i="9" s="1"/>
  <c r="BC705" i="9" s="1"/>
  <c r="AY686" i="6"/>
  <c r="AT687" i="6" s="1"/>
  <c r="AP687" i="6" s="1"/>
  <c r="AJ687" i="6" s="1"/>
  <c r="AI687" i="6" s="1"/>
  <c r="BD711" i="6"/>
  <c r="BD705" i="9"/>
  <c r="VA189" i="8" l="1"/>
  <c r="VE188" i="8"/>
  <c r="UZ189" i="8" s="1"/>
  <c r="DV204" i="8"/>
  <c r="JS194" i="8"/>
  <c r="JN194" i="8" s="1"/>
  <c r="KA193" i="8"/>
  <c r="KC193" i="8" s="1"/>
  <c r="DI205" i="8"/>
  <c r="DJ205" i="8" s="1"/>
  <c r="BE705" i="9"/>
  <c r="BB706" i="9" s="1"/>
  <c r="AV687" i="6"/>
  <c r="AY685" i="9"/>
  <c r="AT686" i="9" s="1"/>
  <c r="AP686" i="9" s="1"/>
  <c r="AJ686" i="9" s="1"/>
  <c r="AI686" i="9" s="1"/>
  <c r="BE711" i="6"/>
  <c r="BB712" i="6" s="1"/>
  <c r="AQ687" i="6"/>
  <c r="AN688" i="6" s="1"/>
  <c r="AQ686" i="9"/>
  <c r="AN687" i="9" s="1"/>
  <c r="AW686" i="9"/>
  <c r="BF711" i="6" l="1"/>
  <c r="BA712" i="6" s="1"/>
  <c r="BF705" i="9"/>
  <c r="BA706" i="9" s="1"/>
  <c r="VI188" i="8"/>
  <c r="VK188" i="8" s="1"/>
  <c r="UV189" i="8"/>
  <c r="KD193" i="8"/>
  <c r="JY194" i="8" s="1"/>
  <c r="JZ194" i="8"/>
  <c r="DG206" i="8"/>
  <c r="DK205" i="8"/>
  <c r="DF206" i="8" s="1"/>
  <c r="AV686" i="9"/>
  <c r="BD712" i="6"/>
  <c r="BC712" i="6"/>
  <c r="AX687" i="6"/>
  <c r="AU688" i="6" s="1"/>
  <c r="BC706" i="9"/>
  <c r="BD706" i="9"/>
  <c r="VH189" i="8" l="1"/>
  <c r="VL188" i="8"/>
  <c r="VG189" i="8" s="1"/>
  <c r="KH193" i="8"/>
  <c r="KJ193" i="8" s="1"/>
  <c r="KG194" i="8" s="1"/>
  <c r="DO205" i="8"/>
  <c r="JU194" i="8"/>
  <c r="DB206" i="8"/>
  <c r="DC206" i="8" s="1"/>
  <c r="AY687" i="6"/>
  <c r="AT688" i="6" s="1"/>
  <c r="AP688" i="6" s="1"/>
  <c r="AJ688" i="6" s="1"/>
  <c r="AI688" i="6" s="1"/>
  <c r="AW688" i="6"/>
  <c r="BE712" i="6"/>
  <c r="BB713" i="6" s="1"/>
  <c r="BE706" i="9"/>
  <c r="BB707" i="9" s="1"/>
  <c r="AX686" i="9"/>
  <c r="AU687" i="9" s="1"/>
  <c r="VC189" i="8" l="1"/>
  <c r="AQ688" i="6"/>
  <c r="AN689" i="6" s="1"/>
  <c r="VP188" i="8"/>
  <c r="KK193" i="8"/>
  <c r="KF194" i="8" s="1"/>
  <c r="KB194" i="8" s="1"/>
  <c r="CZ207" i="8"/>
  <c r="DD206" i="8"/>
  <c r="CY207" i="8" s="1"/>
  <c r="AV688" i="6"/>
  <c r="AX688" i="6" s="1"/>
  <c r="AU689" i="6" s="1"/>
  <c r="AW687" i="9"/>
  <c r="BD707" i="9"/>
  <c r="BD713" i="6"/>
  <c r="AY686" i="9"/>
  <c r="AT687" i="9" s="1"/>
  <c r="AP687" i="9" s="1"/>
  <c r="AJ687" i="9" s="1"/>
  <c r="AI687" i="9" s="1"/>
  <c r="BF706" i="9"/>
  <c r="BA707" i="9" s="1"/>
  <c r="BC707" i="9" s="1"/>
  <c r="BF712" i="6"/>
  <c r="BA713" i="6" s="1"/>
  <c r="BC713" i="6" s="1"/>
  <c r="VR188" i="8" l="1"/>
  <c r="CU207" i="8"/>
  <c r="CV207" i="8" s="1"/>
  <c r="CS208" i="8" s="1"/>
  <c r="KO193" i="8"/>
  <c r="KQ193" i="8" s="1"/>
  <c r="KR193" i="8" s="1"/>
  <c r="KM194" i="8" s="1"/>
  <c r="DH206" i="8"/>
  <c r="BE713" i="6"/>
  <c r="BB714" i="6" s="1"/>
  <c r="BE707" i="9"/>
  <c r="BB708" i="9" s="1"/>
  <c r="AY688" i="6"/>
  <c r="AT689" i="6" s="1"/>
  <c r="AP689" i="6" s="1"/>
  <c r="AJ689" i="6" s="1"/>
  <c r="AI689" i="6" s="1"/>
  <c r="AV687" i="9"/>
  <c r="AW689" i="6"/>
  <c r="AQ687" i="9"/>
  <c r="AN688" i="9" s="1"/>
  <c r="AV689" i="6" l="1"/>
  <c r="VO189" i="8"/>
  <c r="VS188" i="8"/>
  <c r="VN189" i="8" s="1"/>
  <c r="AQ689" i="6"/>
  <c r="AN690" i="6" s="1"/>
  <c r="CW207" i="8"/>
  <c r="CR208" i="8" s="1"/>
  <c r="CN208" i="8" s="1"/>
  <c r="CO208" i="8" s="1"/>
  <c r="KN194" i="8"/>
  <c r="KI194" i="8" s="1"/>
  <c r="KV193" i="8"/>
  <c r="KX193" i="8" s="1"/>
  <c r="AX689" i="6"/>
  <c r="AU690" i="6" s="1"/>
  <c r="BF707" i="9"/>
  <c r="BA708" i="9" s="1"/>
  <c r="BC708" i="9" s="1"/>
  <c r="BF713" i="6"/>
  <c r="BA714" i="6" s="1"/>
  <c r="BC714" i="6" s="1"/>
  <c r="AX687" i="9"/>
  <c r="AU688" i="9" s="1"/>
  <c r="BD708" i="9"/>
  <c r="BD714" i="6"/>
  <c r="AY689" i="6" l="1"/>
  <c r="AT690" i="6" s="1"/>
  <c r="AP690" i="6" s="1"/>
  <c r="AJ690" i="6" s="1"/>
  <c r="AI690" i="6" s="1"/>
  <c r="VW188" i="8"/>
  <c r="VJ189" i="8"/>
  <c r="DA207" i="8"/>
  <c r="KY193" i="8"/>
  <c r="KT194" i="8" s="1"/>
  <c r="KU194" i="8"/>
  <c r="CL209" i="8"/>
  <c r="CP208" i="8"/>
  <c r="CK209" i="8" s="1"/>
  <c r="BE714" i="6"/>
  <c r="BB715" i="6" s="1"/>
  <c r="BE708" i="9"/>
  <c r="BB709" i="9" s="1"/>
  <c r="AY687" i="9"/>
  <c r="AT688" i="9" s="1"/>
  <c r="AP688" i="9" s="1"/>
  <c r="AJ688" i="9" s="1"/>
  <c r="AI688" i="9" s="1"/>
  <c r="AW690" i="6"/>
  <c r="AQ688" i="9"/>
  <c r="AN689" i="9" s="1"/>
  <c r="AW688" i="9"/>
  <c r="AV688" i="9"/>
  <c r="AV690" i="6" l="1"/>
  <c r="AQ690" i="6"/>
  <c r="AN691" i="6" s="1"/>
  <c r="VY188" i="8"/>
  <c r="LC193" i="8"/>
  <c r="LE193" i="8" s="1"/>
  <c r="CT208" i="8"/>
  <c r="CG209" i="8"/>
  <c r="CH209" i="8" s="1"/>
  <c r="KP194" i="8"/>
  <c r="BF714" i="6"/>
  <c r="BA715" i="6" s="1"/>
  <c r="BC715" i="6" s="1"/>
  <c r="AX690" i="6"/>
  <c r="AU691" i="6" s="1"/>
  <c r="BF708" i="9"/>
  <c r="BA709" i="9" s="1"/>
  <c r="BC709" i="9" s="1"/>
  <c r="BD715" i="6"/>
  <c r="AX688" i="9"/>
  <c r="AU689" i="9" s="1"/>
  <c r="BD709" i="9"/>
  <c r="VZ188" i="8" l="1"/>
  <c r="VU189" i="8" s="1"/>
  <c r="VV189" i="8"/>
  <c r="LB194" i="8"/>
  <c r="LF193" i="8"/>
  <c r="LA194" i="8" s="1"/>
  <c r="CI209" i="8"/>
  <c r="CD210" i="8" s="1"/>
  <c r="CE210" i="8"/>
  <c r="AW689" i="9"/>
  <c r="BE715" i="6"/>
  <c r="BB716" i="6" s="1"/>
  <c r="AW691" i="6"/>
  <c r="BE709" i="9"/>
  <c r="BB710" i="9" s="1"/>
  <c r="AY688" i="9"/>
  <c r="AT689" i="9" s="1"/>
  <c r="AP689" i="9" s="1"/>
  <c r="AJ689" i="9" s="1"/>
  <c r="AI689" i="9" s="1"/>
  <c r="AY690" i="6"/>
  <c r="AT691" i="6" s="1"/>
  <c r="AP691" i="6" s="1"/>
  <c r="AJ691" i="6" s="1"/>
  <c r="AI691" i="6" s="1"/>
  <c r="WD188" i="8" l="1"/>
  <c r="WF188" i="8" s="1"/>
  <c r="VQ189" i="8"/>
  <c r="BZ210" i="8"/>
  <c r="CA210" i="8" s="1"/>
  <c r="CB210" i="8" s="1"/>
  <c r="BW211" i="8" s="1"/>
  <c r="LJ193" i="8"/>
  <c r="LL193" i="8" s="1"/>
  <c r="CM209" i="8"/>
  <c r="KW194" i="8"/>
  <c r="BF715" i="6"/>
  <c r="BA716" i="6" s="1"/>
  <c r="BC716" i="6" s="1"/>
  <c r="BD710" i="9"/>
  <c r="AQ691" i="6"/>
  <c r="AN692" i="6" s="1"/>
  <c r="BF709" i="9"/>
  <c r="BA710" i="9" s="1"/>
  <c r="BC710" i="9" s="1"/>
  <c r="AV691" i="6"/>
  <c r="BD716" i="6"/>
  <c r="AV689" i="9"/>
  <c r="AQ689" i="9"/>
  <c r="AN690" i="9" s="1"/>
  <c r="WG188" i="8" l="1"/>
  <c r="WB189" i="8" s="1"/>
  <c r="WC189" i="8"/>
  <c r="BX211" i="8"/>
  <c r="BS211" i="8" s="1"/>
  <c r="BT211" i="8" s="1"/>
  <c r="CF210" i="8"/>
  <c r="LI194" i="8"/>
  <c r="LM193" i="8"/>
  <c r="LH194" i="8" s="1"/>
  <c r="BE710" i="9"/>
  <c r="BB711" i="9" s="1"/>
  <c r="AX689" i="9"/>
  <c r="AU690" i="9" s="1"/>
  <c r="BE716" i="6"/>
  <c r="BB717" i="6" s="1"/>
  <c r="AX691" i="6"/>
  <c r="AU692" i="6" s="1"/>
  <c r="VX189" i="8" l="1"/>
  <c r="WK188" i="8"/>
  <c r="WM188" i="8" s="1"/>
  <c r="LD194" i="8"/>
  <c r="BU211" i="8"/>
  <c r="BP212" i="8" s="1"/>
  <c r="BQ212" i="8"/>
  <c r="LQ193" i="8"/>
  <c r="AY689" i="9"/>
  <c r="AT690" i="9" s="1"/>
  <c r="AP690" i="9" s="1"/>
  <c r="AJ690" i="9" s="1"/>
  <c r="AI690" i="9" s="1"/>
  <c r="AY691" i="6"/>
  <c r="AT692" i="6" s="1"/>
  <c r="AP692" i="6" s="1"/>
  <c r="AJ692" i="6" s="1"/>
  <c r="AI692" i="6" s="1"/>
  <c r="BF716" i="6"/>
  <c r="BA717" i="6" s="1"/>
  <c r="BC717" i="6" s="1"/>
  <c r="AW690" i="9"/>
  <c r="BF710" i="9"/>
  <c r="BA711" i="9" s="1"/>
  <c r="BC711" i="9" s="1"/>
  <c r="AW692" i="6"/>
  <c r="BD717" i="6"/>
  <c r="BD711" i="9"/>
  <c r="WJ189" i="8" l="1"/>
  <c r="WN188" i="8"/>
  <c r="WI189" i="8" s="1"/>
  <c r="AQ692" i="6"/>
  <c r="AN693" i="6" s="1"/>
  <c r="AV692" i="6"/>
  <c r="BL212" i="8"/>
  <c r="BM212" i="8" s="1"/>
  <c r="BJ213" i="8" s="1"/>
  <c r="BY211" i="8"/>
  <c r="LS193" i="8"/>
  <c r="LT193" i="8" s="1"/>
  <c r="LO194" i="8" s="1"/>
  <c r="AQ690" i="9"/>
  <c r="AN691" i="9" s="1"/>
  <c r="AV690" i="9"/>
  <c r="AX690" i="9" s="1"/>
  <c r="BE717" i="6"/>
  <c r="BB718" i="6" s="1"/>
  <c r="BE711" i="9"/>
  <c r="BB712" i="9" s="1"/>
  <c r="WE189" i="8" l="1"/>
  <c r="WR188" i="8"/>
  <c r="AX692" i="6"/>
  <c r="AU693" i="6" s="1"/>
  <c r="AW693" i="6" s="1"/>
  <c r="BN212" i="8"/>
  <c r="BI213" i="8" s="1"/>
  <c r="BE213" i="8" s="1"/>
  <c r="BF213" i="8" s="1"/>
  <c r="LP194" i="8"/>
  <c r="LK194" i="8" s="1"/>
  <c r="LX193" i="8"/>
  <c r="AU691" i="9"/>
  <c r="AW691" i="9" s="1"/>
  <c r="AY690" i="9"/>
  <c r="AT691" i="9" s="1"/>
  <c r="AP691" i="9" s="1"/>
  <c r="AJ691" i="9" s="1"/>
  <c r="AI691" i="9" s="1"/>
  <c r="BF717" i="6"/>
  <c r="BA718" i="6" s="1"/>
  <c r="BC718" i="6" s="1"/>
  <c r="BF711" i="9"/>
  <c r="BA712" i="9" s="1"/>
  <c r="BC712" i="9" s="1"/>
  <c r="BD718" i="6"/>
  <c r="BD712" i="9"/>
  <c r="WT188" i="8" l="1"/>
  <c r="AY692" i="6"/>
  <c r="AT693" i="6" s="1"/>
  <c r="AP693" i="6" s="1"/>
  <c r="AJ693" i="6" s="1"/>
  <c r="AI693" i="6" s="1"/>
  <c r="AV691" i="9"/>
  <c r="AX691" i="9" s="1"/>
  <c r="AU692" i="9" s="1"/>
  <c r="AQ691" i="9"/>
  <c r="AN692" i="9" s="1"/>
  <c r="BR212" i="8"/>
  <c r="BG213" i="8"/>
  <c r="BB214" i="8" s="1"/>
  <c r="BC214" i="8"/>
  <c r="BE712" i="9"/>
  <c r="BB713" i="9" s="1"/>
  <c r="BE718" i="6"/>
  <c r="BB719" i="6" s="1"/>
  <c r="WU188" i="8" l="1"/>
  <c r="WP189" i="8" s="1"/>
  <c r="WQ189" i="8"/>
  <c r="AQ693" i="6"/>
  <c r="AN694" i="6" s="1"/>
  <c r="AV693" i="6"/>
  <c r="AX693" i="6" s="1"/>
  <c r="AU694" i="6" s="1"/>
  <c r="AX214" i="8"/>
  <c r="AY214" i="8" s="1"/>
  <c r="AV215" i="8" s="1"/>
  <c r="BK213" i="8"/>
  <c r="BF712" i="9"/>
  <c r="BA713" i="9" s="1"/>
  <c r="BC713" i="9" s="1"/>
  <c r="AY691" i="9"/>
  <c r="AT692" i="9" s="1"/>
  <c r="AP692" i="9" s="1"/>
  <c r="AJ692" i="9" s="1"/>
  <c r="AI692" i="9" s="1"/>
  <c r="AW694" i="6"/>
  <c r="BF718" i="6"/>
  <c r="BA719" i="6" s="1"/>
  <c r="BC719" i="6" s="1"/>
  <c r="BD713" i="9"/>
  <c r="AW692" i="9"/>
  <c r="BD719" i="6"/>
  <c r="WY188" i="8" l="1"/>
  <c r="XA188" i="8" s="1"/>
  <c r="WX189" i="8" s="1"/>
  <c r="WL189" i="8"/>
  <c r="AY693" i="6"/>
  <c r="AT694" i="6" s="1"/>
  <c r="AV692" i="9"/>
  <c r="AZ214" i="8"/>
  <c r="AU215" i="8" s="1"/>
  <c r="AR215" i="8" s="1"/>
  <c r="AQ692" i="9"/>
  <c r="AN693" i="9" s="1"/>
  <c r="BE719" i="6"/>
  <c r="BB720" i="6" s="1"/>
  <c r="AX692" i="9"/>
  <c r="AU693" i="9" s="1"/>
  <c r="BE713" i="9"/>
  <c r="BB714" i="9" s="1"/>
  <c r="XB188" i="8" l="1"/>
  <c r="WW189" i="8" s="1"/>
  <c r="WS189" i="8" s="1"/>
  <c r="AP694" i="6"/>
  <c r="AJ694" i="6" s="1"/>
  <c r="AI694" i="6" s="1"/>
  <c r="AV694" i="6"/>
  <c r="AX694" i="6" s="1"/>
  <c r="AU695" i="6" s="1"/>
  <c r="AQ694" i="6"/>
  <c r="AN695" i="6" s="1"/>
  <c r="AQ215" i="8"/>
  <c r="AJ215" i="8" s="1"/>
  <c r="BD214" i="8"/>
  <c r="AO216" i="8"/>
  <c r="AW215" i="8"/>
  <c r="BD714" i="9"/>
  <c r="AW695" i="6"/>
  <c r="AW693" i="9"/>
  <c r="BD720" i="6"/>
  <c r="BF713" i="9"/>
  <c r="BA714" i="9" s="1"/>
  <c r="BC714" i="9" s="1"/>
  <c r="AY694" i="6"/>
  <c r="AT695" i="6" s="1"/>
  <c r="AP695" i="6" s="1"/>
  <c r="AJ695" i="6" s="1"/>
  <c r="AI695" i="6" s="1"/>
  <c r="AY692" i="9"/>
  <c r="AT693" i="9" s="1"/>
  <c r="AP693" i="9" s="1"/>
  <c r="AJ693" i="9" s="1"/>
  <c r="AI693" i="9" s="1"/>
  <c r="BF719" i="6"/>
  <c r="BA720" i="6" s="1"/>
  <c r="BC720" i="6" s="1"/>
  <c r="AI215" i="8" l="1"/>
  <c r="AK215" i="8" s="1"/>
  <c r="AN215" i="8" s="1"/>
  <c r="AS216" i="8" s="1"/>
  <c r="XF188" i="8"/>
  <c r="XH188" i="8" s="1"/>
  <c r="XE189" i="8" s="1"/>
  <c r="BE714" i="9"/>
  <c r="BB715" i="9" s="1"/>
  <c r="BE720" i="6"/>
  <c r="BB721" i="6" s="1"/>
  <c r="AV693" i="9"/>
  <c r="AQ695" i="6"/>
  <c r="AN696" i="6" s="1"/>
  <c r="AQ693" i="9"/>
  <c r="AN694" i="9" s="1"/>
  <c r="AV695" i="6"/>
  <c r="XI188" i="8" l="1"/>
  <c r="XD189" i="8" s="1"/>
  <c r="WZ189" i="8" s="1"/>
  <c r="BF720" i="6"/>
  <c r="BA721" i="6" s="1"/>
  <c r="AX695" i="6"/>
  <c r="AU696" i="6" s="1"/>
  <c r="BF714" i="9"/>
  <c r="BA715" i="9" s="1"/>
  <c r="AX693" i="9"/>
  <c r="AU694" i="9" s="1"/>
  <c r="BD721" i="6"/>
  <c r="BC721" i="6"/>
  <c r="BC715" i="9"/>
  <c r="BD715" i="9"/>
  <c r="XM188" i="8" l="1"/>
  <c r="XO188" i="8" s="1"/>
  <c r="BE721" i="6"/>
  <c r="BB722" i="6" s="1"/>
  <c r="AY693" i="9"/>
  <c r="AT694" i="9" s="1"/>
  <c r="AP694" i="9" s="1"/>
  <c r="AJ694" i="9" s="1"/>
  <c r="AI694" i="9" s="1"/>
  <c r="AY695" i="6"/>
  <c r="AT696" i="6" s="1"/>
  <c r="AP696" i="6" s="1"/>
  <c r="AJ696" i="6" s="1"/>
  <c r="AI696" i="6" s="1"/>
  <c r="BE715" i="9"/>
  <c r="BB716" i="9" s="1"/>
  <c r="AW694" i="9"/>
  <c r="AW696" i="6"/>
  <c r="AQ696" i="6" l="1"/>
  <c r="AN697" i="6" s="1"/>
  <c r="AV696" i="6"/>
  <c r="XL189" i="8"/>
  <c r="XP188" i="8"/>
  <c r="XK189" i="8" s="1"/>
  <c r="AV694" i="9"/>
  <c r="AQ694" i="9"/>
  <c r="AN695" i="9" s="1"/>
  <c r="BF715" i="9"/>
  <c r="BA716" i="9" s="1"/>
  <c r="BC716" i="9" s="1"/>
  <c r="AX696" i="6"/>
  <c r="AU697" i="6" s="1"/>
  <c r="BD722" i="6"/>
  <c r="AX694" i="9"/>
  <c r="AU695" i="9" s="1"/>
  <c r="BD716" i="9"/>
  <c r="BF721" i="6"/>
  <c r="BA722" i="6" s="1"/>
  <c r="BC722" i="6" s="1"/>
  <c r="XG189" i="8" l="1"/>
  <c r="XT188" i="8"/>
  <c r="BE722" i="6"/>
  <c r="BB723" i="6" s="1"/>
  <c r="BE716" i="9"/>
  <c r="BB717" i="9" s="1"/>
  <c r="AW695" i="9"/>
  <c r="AY696" i="6"/>
  <c r="AT697" i="6" s="1"/>
  <c r="AP697" i="6" s="1"/>
  <c r="AJ697" i="6" s="1"/>
  <c r="AI697" i="6" s="1"/>
  <c r="AY694" i="9"/>
  <c r="AT695" i="9" s="1"/>
  <c r="AP695" i="9" s="1"/>
  <c r="AJ695" i="9" s="1"/>
  <c r="AI695" i="9" s="1"/>
  <c r="AW697" i="6"/>
  <c r="XV188" i="8" l="1"/>
  <c r="AQ697" i="6"/>
  <c r="AN698" i="6" s="1"/>
  <c r="AV697" i="6"/>
  <c r="BF722" i="6"/>
  <c r="BA723" i="6" s="1"/>
  <c r="BF716" i="9"/>
  <c r="BA717" i="9" s="1"/>
  <c r="AX697" i="6"/>
  <c r="AU698" i="6" s="1"/>
  <c r="AV695" i="9"/>
  <c r="BC717" i="9"/>
  <c r="BD717" i="9"/>
  <c r="BC723" i="6"/>
  <c r="BD723" i="6"/>
  <c r="AQ695" i="9"/>
  <c r="AN696" i="9" s="1"/>
  <c r="XS189" i="8" l="1"/>
  <c r="XW188" i="8"/>
  <c r="XR189" i="8" s="1"/>
  <c r="BE723" i="6"/>
  <c r="BB724" i="6" s="1"/>
  <c r="BE717" i="9"/>
  <c r="BB718" i="9" s="1"/>
  <c r="AW698" i="6"/>
  <c r="AX695" i="9"/>
  <c r="AU696" i="9" s="1"/>
  <c r="AY697" i="6"/>
  <c r="AT698" i="6" s="1"/>
  <c r="AP698" i="6" s="1"/>
  <c r="AJ698" i="6" s="1"/>
  <c r="AI698" i="6" s="1"/>
  <c r="XN189" i="8" l="1"/>
  <c r="YA188" i="8"/>
  <c r="BF717" i="9"/>
  <c r="BA718" i="9" s="1"/>
  <c r="BF723" i="6"/>
  <c r="BA724" i="6" s="1"/>
  <c r="AQ698" i="6"/>
  <c r="AN699" i="6" s="1"/>
  <c r="AY695" i="9"/>
  <c r="AT696" i="9" s="1"/>
  <c r="AP696" i="9" s="1"/>
  <c r="AJ696" i="9" s="1"/>
  <c r="AI696" i="9" s="1"/>
  <c r="AV698" i="6"/>
  <c r="BC718" i="9"/>
  <c r="BD718" i="9"/>
  <c r="BD724" i="6"/>
  <c r="BC724" i="6"/>
  <c r="AW696" i="9"/>
  <c r="AQ696" i="9"/>
  <c r="AN697" i="9" s="1"/>
  <c r="YC188" i="8" l="1"/>
  <c r="AV696" i="9"/>
  <c r="AX696" i="9" s="1"/>
  <c r="AU697" i="9" s="1"/>
  <c r="BE724" i="6"/>
  <c r="BB725" i="6" s="1"/>
  <c r="AX698" i="6"/>
  <c r="AU699" i="6" s="1"/>
  <c r="BE718" i="9"/>
  <c r="BB719" i="9" s="1"/>
  <c r="XZ189" i="8" l="1"/>
  <c r="YD188" i="8"/>
  <c r="XY189" i="8" s="1"/>
  <c r="GP194" i="8"/>
  <c r="BF718" i="9"/>
  <c r="BA719" i="9" s="1"/>
  <c r="BC719" i="9" s="1"/>
  <c r="AY696" i="9"/>
  <c r="AT697" i="9" s="1"/>
  <c r="AP697" i="9" s="1"/>
  <c r="AJ697" i="9" s="1"/>
  <c r="AI697" i="9" s="1"/>
  <c r="AY698" i="6"/>
  <c r="AT699" i="6" s="1"/>
  <c r="AP699" i="6" s="1"/>
  <c r="AJ699" i="6" s="1"/>
  <c r="AI699" i="6" s="1"/>
  <c r="BF724" i="6"/>
  <c r="BA725" i="6" s="1"/>
  <c r="BC725" i="6" s="1"/>
  <c r="BD719" i="9"/>
  <c r="AV697" i="9"/>
  <c r="AW697" i="9"/>
  <c r="AQ697" i="9"/>
  <c r="AN698" i="9" s="1"/>
  <c r="AW699" i="6"/>
  <c r="BD725" i="6"/>
  <c r="XU189" i="8" l="1"/>
  <c r="AV699" i="6"/>
  <c r="YH188" i="8"/>
  <c r="AQ699" i="6"/>
  <c r="AN700" i="6" s="1"/>
  <c r="GM195" i="8"/>
  <c r="GQ194" i="8"/>
  <c r="GL195" i="8" s="1"/>
  <c r="BE725" i="6"/>
  <c r="BB726" i="6" s="1"/>
  <c r="AX699" i="6"/>
  <c r="AU700" i="6" s="1"/>
  <c r="AX697" i="9"/>
  <c r="AU698" i="9" s="1"/>
  <c r="BE719" i="9"/>
  <c r="BB720" i="9" s="1"/>
  <c r="YJ188" i="8" l="1"/>
  <c r="AY697" i="9"/>
  <c r="AT698" i="9" s="1"/>
  <c r="AP698" i="9" s="1"/>
  <c r="AJ698" i="9" s="1"/>
  <c r="AI698" i="9" s="1"/>
  <c r="GU194" i="8"/>
  <c r="GW194" i="8" s="1"/>
  <c r="GH195" i="8"/>
  <c r="GI195" i="8" s="1"/>
  <c r="BD720" i="9"/>
  <c r="AW700" i="6"/>
  <c r="BD726" i="6"/>
  <c r="BF719" i="9"/>
  <c r="BA720" i="9" s="1"/>
  <c r="BC720" i="9" s="1"/>
  <c r="AW698" i="9"/>
  <c r="AQ698" i="9"/>
  <c r="AN699" i="9" s="1"/>
  <c r="AY699" i="6"/>
  <c r="AT700" i="6" s="1"/>
  <c r="AP700" i="6" s="1"/>
  <c r="AJ700" i="6" s="1"/>
  <c r="AI700" i="6" s="1"/>
  <c r="BF725" i="6"/>
  <c r="BA726" i="6" s="1"/>
  <c r="BC726" i="6" s="1"/>
  <c r="YG189" i="8" l="1"/>
  <c r="YK188" i="8"/>
  <c r="YF189" i="8" s="1"/>
  <c r="AV698" i="9"/>
  <c r="AX698" i="9" s="1"/>
  <c r="AU699" i="9" s="1"/>
  <c r="GT195" i="8"/>
  <c r="GX194" i="8"/>
  <c r="GS195" i="8" s="1"/>
  <c r="GF196" i="8"/>
  <c r="GJ195" i="8"/>
  <c r="GE196" i="8" s="1"/>
  <c r="AQ700" i="6"/>
  <c r="AN701" i="6" s="1"/>
  <c r="BE726" i="6"/>
  <c r="BB727" i="6" s="1"/>
  <c r="BE720" i="9"/>
  <c r="BB721" i="9" s="1"/>
  <c r="AV700" i="6"/>
  <c r="YB189" i="8" l="1"/>
  <c r="YO188" i="8"/>
  <c r="GN195" i="8"/>
  <c r="GO195" i="8"/>
  <c r="HB194" i="8"/>
  <c r="GA196" i="8"/>
  <c r="GB196" i="8" s="1"/>
  <c r="BF726" i="6"/>
  <c r="BA727" i="6" s="1"/>
  <c r="AY698" i="9"/>
  <c r="AT699" i="9" s="1"/>
  <c r="AP699" i="9" s="1"/>
  <c r="AJ699" i="9" s="1"/>
  <c r="AI699" i="9" s="1"/>
  <c r="BF720" i="9"/>
  <c r="BA721" i="9" s="1"/>
  <c r="BC721" i="9" s="1"/>
  <c r="BD727" i="6"/>
  <c r="BC727" i="6"/>
  <c r="AW699" i="9"/>
  <c r="AX700" i="6"/>
  <c r="AU701" i="6" s="1"/>
  <c r="BD721" i="9"/>
  <c r="AQ699" i="9" l="1"/>
  <c r="AN700" i="9" s="1"/>
  <c r="AV699" i="9"/>
  <c r="YQ188" i="8"/>
  <c r="HD194" i="8"/>
  <c r="HE194" i="8" s="1"/>
  <c r="GZ195" i="8" s="1"/>
  <c r="FY197" i="8"/>
  <c r="GC196" i="8"/>
  <c r="FX197" i="8" s="1"/>
  <c r="BE721" i="9"/>
  <c r="BB722" i="9" s="1"/>
  <c r="AY700" i="6"/>
  <c r="AT701" i="6" s="1"/>
  <c r="AP701" i="6" s="1"/>
  <c r="AJ701" i="6" s="1"/>
  <c r="AI701" i="6" s="1"/>
  <c r="AX699" i="9"/>
  <c r="AU700" i="9" s="1"/>
  <c r="AW701" i="6"/>
  <c r="BE727" i="6"/>
  <c r="BB728" i="6" s="1"/>
  <c r="YN189" i="8" l="1"/>
  <c r="YR188" i="8"/>
  <c r="YM189" i="8" s="1"/>
  <c r="AY699" i="9"/>
  <c r="AT700" i="9" s="1"/>
  <c r="AP700" i="9" s="1"/>
  <c r="AJ700" i="9" s="1"/>
  <c r="AI700" i="9" s="1"/>
  <c r="GG196" i="8"/>
  <c r="HA195" i="8"/>
  <c r="GV195" i="8" s="1"/>
  <c r="HI194" i="8"/>
  <c r="FT197" i="8"/>
  <c r="FU197" i="8" s="1"/>
  <c r="BF721" i="9"/>
  <c r="BA722" i="9" s="1"/>
  <c r="BF727" i="6"/>
  <c r="BA728" i="6" s="1"/>
  <c r="AQ701" i="6"/>
  <c r="AN702" i="6" s="1"/>
  <c r="AV701" i="6"/>
  <c r="AW700" i="9"/>
  <c r="AQ700" i="9"/>
  <c r="AN701" i="9" s="1"/>
  <c r="AV700" i="9"/>
  <c r="BD722" i="9"/>
  <c r="BC722" i="9"/>
  <c r="BD728" i="6"/>
  <c r="BC728" i="6"/>
  <c r="YV188" i="8" l="1"/>
  <c r="YI189" i="8"/>
  <c r="HK194" i="8"/>
  <c r="HL194" i="8" s="1"/>
  <c r="HG195" i="8" s="1"/>
  <c r="FR198" i="8"/>
  <c r="FV197" i="8"/>
  <c r="FQ198" i="8" s="1"/>
  <c r="AX701" i="6"/>
  <c r="AU702" i="6" s="1"/>
  <c r="BE728" i="6"/>
  <c r="BB729" i="6" s="1"/>
  <c r="BE722" i="9"/>
  <c r="BB723" i="9" s="1"/>
  <c r="AX700" i="9"/>
  <c r="AU701" i="9" s="1"/>
  <c r="YX188" i="8" l="1"/>
  <c r="FZ197" i="8"/>
  <c r="HH195" i="8"/>
  <c r="HC195" i="8" s="1"/>
  <c r="HP194" i="8"/>
  <c r="FM198" i="8"/>
  <c r="FN198" i="8" s="1"/>
  <c r="AY700" i="9"/>
  <c r="AT701" i="9" s="1"/>
  <c r="AP701" i="9" s="1"/>
  <c r="AJ701" i="9" s="1"/>
  <c r="AI701" i="9" s="1"/>
  <c r="BF722" i="9"/>
  <c r="BA723" i="9" s="1"/>
  <c r="BC723" i="9" s="1"/>
  <c r="AW701" i="9"/>
  <c r="BD723" i="9"/>
  <c r="BF728" i="6"/>
  <c r="BA729" i="6" s="1"/>
  <c r="BC729" i="6" s="1"/>
  <c r="AY701" i="6"/>
  <c r="AT702" i="6" s="1"/>
  <c r="AP702" i="6" s="1"/>
  <c r="AJ702" i="6" s="1"/>
  <c r="AI702" i="6" s="1"/>
  <c r="BD729" i="6"/>
  <c r="AW702" i="6"/>
  <c r="AQ702" i="6" l="1"/>
  <c r="AN703" i="6" s="1"/>
  <c r="YU189" i="8"/>
  <c r="AV702" i="6"/>
  <c r="AX702" i="6" s="1"/>
  <c r="AU703" i="6" s="1"/>
  <c r="YY188" i="8"/>
  <c r="YT189" i="8" s="1"/>
  <c r="AV701" i="9"/>
  <c r="AQ701" i="9"/>
  <c r="AN702" i="9" s="1"/>
  <c r="HR194" i="8"/>
  <c r="HS194" i="8" s="1"/>
  <c r="HN195" i="8" s="1"/>
  <c r="FK199" i="8"/>
  <c r="FO198" i="8"/>
  <c r="FJ199" i="8" s="1"/>
  <c r="BE723" i="9"/>
  <c r="BB724" i="9" s="1"/>
  <c r="AX701" i="9"/>
  <c r="AU702" i="9" s="1"/>
  <c r="BE729" i="6"/>
  <c r="BB730" i="6" s="1"/>
  <c r="YP189" i="8" l="1"/>
  <c r="ZC188" i="8"/>
  <c r="BF729" i="6"/>
  <c r="BA730" i="6" s="1"/>
  <c r="BC730" i="6" s="1"/>
  <c r="AY701" i="9"/>
  <c r="AT702" i="9" s="1"/>
  <c r="AP702" i="9" s="1"/>
  <c r="AJ702" i="9" s="1"/>
  <c r="AI702" i="9" s="1"/>
  <c r="FS198" i="8"/>
  <c r="HO195" i="8"/>
  <c r="HJ195" i="8" s="1"/>
  <c r="HW194" i="8"/>
  <c r="FF199" i="8"/>
  <c r="FG199" i="8" s="1"/>
  <c r="BD730" i="6"/>
  <c r="AY702" i="6"/>
  <c r="AT703" i="6" s="1"/>
  <c r="AP703" i="6" s="1"/>
  <c r="AJ703" i="6" s="1"/>
  <c r="AI703" i="6" s="1"/>
  <c r="AW702" i="9"/>
  <c r="AV702" i="9"/>
  <c r="BF723" i="9"/>
  <c r="BA724" i="9" s="1"/>
  <c r="BC724" i="9" s="1"/>
  <c r="AW703" i="6"/>
  <c r="BD724" i="9"/>
  <c r="ZE188" i="8" l="1"/>
  <c r="AQ702" i="9"/>
  <c r="AN703" i="9" s="1"/>
  <c r="AV703" i="6"/>
  <c r="AQ703" i="6"/>
  <c r="AN704" i="6" s="1"/>
  <c r="HY194" i="8"/>
  <c r="HZ194" i="8" s="1"/>
  <c r="HU195" i="8" s="1"/>
  <c r="FD200" i="8"/>
  <c r="FH199" i="8"/>
  <c r="FC200" i="8" s="1"/>
  <c r="BE724" i="9"/>
  <c r="BB725" i="9" s="1"/>
  <c r="AX703" i="6"/>
  <c r="AU704" i="6" s="1"/>
  <c r="AX702" i="9"/>
  <c r="AU703" i="9" s="1"/>
  <c r="BE730" i="6"/>
  <c r="BB731" i="6" s="1"/>
  <c r="ZF188" i="8" l="1"/>
  <c r="ZA189" i="8" s="1"/>
  <c r="ZB189" i="8"/>
  <c r="BF730" i="6"/>
  <c r="BA731" i="6" s="1"/>
  <c r="BC731" i="6" s="1"/>
  <c r="FL199" i="8"/>
  <c r="ID194" i="8"/>
  <c r="HV195" i="8"/>
  <c r="HQ195" i="8" s="1"/>
  <c r="EY200" i="8"/>
  <c r="EZ200" i="8" s="1"/>
  <c r="AY702" i="9"/>
  <c r="AT703" i="9" s="1"/>
  <c r="AP703" i="9" s="1"/>
  <c r="AJ703" i="9" s="1"/>
  <c r="AI703" i="9" s="1"/>
  <c r="AY703" i="6"/>
  <c r="AT704" i="6" s="1"/>
  <c r="AP704" i="6" s="1"/>
  <c r="AJ704" i="6" s="1"/>
  <c r="AI704" i="6" s="1"/>
  <c r="BF724" i="9"/>
  <c r="BA725" i="9" s="1"/>
  <c r="BC725" i="9" s="1"/>
  <c r="BD731" i="6"/>
  <c r="AW703" i="9"/>
  <c r="AW704" i="6"/>
  <c r="AQ704" i="6"/>
  <c r="AN705" i="6" s="1"/>
  <c r="AV704" i="6"/>
  <c r="BD725" i="9"/>
  <c r="ZJ188" i="8" l="1"/>
  <c r="ZL188" i="8" s="1"/>
  <c r="YW189" i="8"/>
  <c r="AV703" i="9"/>
  <c r="AX703" i="9" s="1"/>
  <c r="AU704" i="9" s="1"/>
  <c r="AQ703" i="9"/>
  <c r="AN704" i="9" s="1"/>
  <c r="IF194" i="8"/>
  <c r="IG194" i="8" s="1"/>
  <c r="IB195" i="8" s="1"/>
  <c r="EW201" i="8"/>
  <c r="FA200" i="8"/>
  <c r="EV201" i="8" s="1"/>
  <c r="BE725" i="9"/>
  <c r="BB726" i="9" s="1"/>
  <c r="AX704" i="6"/>
  <c r="AU705" i="6" s="1"/>
  <c r="BE731" i="6"/>
  <c r="BB732" i="6" s="1"/>
  <c r="ZM188" i="8" l="1"/>
  <c r="ZH189" i="8" s="1"/>
  <c r="ZI189" i="8"/>
  <c r="IK194" i="8"/>
  <c r="IC195" i="8"/>
  <c r="HX195" i="8" s="1"/>
  <c r="ER201" i="8"/>
  <c r="ES201" i="8" s="1"/>
  <c r="FE200" i="8"/>
  <c r="AY703" i="9"/>
  <c r="AT704" i="9" s="1"/>
  <c r="AP704" i="9" s="1"/>
  <c r="AJ704" i="9" s="1"/>
  <c r="AI704" i="9" s="1"/>
  <c r="BF731" i="6"/>
  <c r="BA732" i="6" s="1"/>
  <c r="BC732" i="6" s="1"/>
  <c r="AY704" i="6"/>
  <c r="AT705" i="6" s="1"/>
  <c r="AP705" i="6" s="1"/>
  <c r="AJ705" i="6" s="1"/>
  <c r="AI705" i="6" s="1"/>
  <c r="AW704" i="9"/>
  <c r="AV704" i="9"/>
  <c r="BF725" i="9"/>
  <c r="BA726" i="9" s="1"/>
  <c r="BC726" i="9" s="1"/>
  <c r="BD732" i="6"/>
  <c r="AW705" i="6"/>
  <c r="BD726" i="9"/>
  <c r="ZQ188" i="8" l="1"/>
  <c r="ZS188" i="8" s="1"/>
  <c r="ZD189" i="8"/>
  <c r="AQ705" i="6"/>
  <c r="AN706" i="6" s="1"/>
  <c r="AV705" i="6"/>
  <c r="AX705" i="6" s="1"/>
  <c r="AU706" i="6" s="1"/>
  <c r="AQ704" i="9"/>
  <c r="AN705" i="9" s="1"/>
  <c r="NB189" i="8"/>
  <c r="IM194" i="8"/>
  <c r="IN194" i="8" s="1"/>
  <c r="II195" i="8" s="1"/>
  <c r="EP202" i="8"/>
  <c r="ET201" i="8"/>
  <c r="EO202" i="8" s="1"/>
  <c r="BE732" i="6"/>
  <c r="BB733" i="6" s="1"/>
  <c r="BE726" i="9"/>
  <c r="BB727" i="9" s="1"/>
  <c r="AX704" i="9"/>
  <c r="AU705" i="9" s="1"/>
  <c r="ZP189" i="8" l="1"/>
  <c r="ZT188" i="8"/>
  <c r="ZO189" i="8" s="1"/>
  <c r="BF726" i="9"/>
  <c r="BA727" i="9" s="1"/>
  <c r="BC727" i="9" s="1"/>
  <c r="AY705" i="6"/>
  <c r="AT706" i="6" s="1"/>
  <c r="AP706" i="6" s="1"/>
  <c r="AJ706" i="6" s="1"/>
  <c r="AI706" i="6" s="1"/>
  <c r="MY190" i="8"/>
  <c r="NC189" i="8"/>
  <c r="MX190" i="8" s="1"/>
  <c r="EX201" i="8"/>
  <c r="IJ195" i="8"/>
  <c r="IE195" i="8" s="1"/>
  <c r="IR194" i="8"/>
  <c r="EK202" i="8"/>
  <c r="EL202" i="8" s="1"/>
  <c r="AY704" i="9"/>
  <c r="AT705" i="9" s="1"/>
  <c r="AP705" i="9" s="1"/>
  <c r="AJ705" i="9" s="1"/>
  <c r="AI705" i="9" s="1"/>
  <c r="BD727" i="9"/>
  <c r="BF732" i="6"/>
  <c r="BA733" i="6" s="1"/>
  <c r="BC733" i="6" s="1"/>
  <c r="AW706" i="6"/>
  <c r="AW705" i="9"/>
  <c r="BD733" i="6"/>
  <c r="ZX188" i="8" l="1"/>
  <c r="ZK189" i="8"/>
  <c r="AQ706" i="6"/>
  <c r="AN707" i="6" s="1"/>
  <c r="AQ705" i="9"/>
  <c r="AN706" i="9" s="1"/>
  <c r="AV705" i="9"/>
  <c r="AV706" i="6"/>
  <c r="AX706" i="6" s="1"/>
  <c r="AU707" i="6" s="1"/>
  <c r="NG189" i="8"/>
  <c r="MT190" i="8"/>
  <c r="MU190" i="8" s="1"/>
  <c r="IT194" i="8"/>
  <c r="IU194" i="8" s="1"/>
  <c r="IP195" i="8" s="1"/>
  <c r="EI203" i="8"/>
  <c r="EM202" i="8"/>
  <c r="EH203" i="8" s="1"/>
  <c r="BE733" i="6"/>
  <c r="BB734" i="6" s="1"/>
  <c r="AX705" i="9"/>
  <c r="AU706" i="9" s="1"/>
  <c r="BE727" i="9"/>
  <c r="BB728" i="9" s="1"/>
  <c r="ZZ188" i="8" l="1"/>
  <c r="BF727" i="9"/>
  <c r="BA728" i="9" s="1"/>
  <c r="BC728" i="9" s="1"/>
  <c r="NI189" i="8"/>
  <c r="MV190" i="8"/>
  <c r="MQ191" i="8" s="1"/>
  <c r="MR191" i="8"/>
  <c r="IY194" i="8"/>
  <c r="IQ195" i="8"/>
  <c r="IL195" i="8" s="1"/>
  <c r="ED203" i="8"/>
  <c r="EE203" i="8" s="1"/>
  <c r="EQ202" i="8"/>
  <c r="AW706" i="9"/>
  <c r="BD734" i="6"/>
  <c r="AW707" i="6"/>
  <c r="BD728" i="9"/>
  <c r="AY705" i="9"/>
  <c r="AT706" i="9" s="1"/>
  <c r="AP706" i="9" s="1"/>
  <c r="AJ706" i="9" s="1"/>
  <c r="AI706" i="9" s="1"/>
  <c r="BF733" i="6"/>
  <c r="BA734" i="6" s="1"/>
  <c r="BC734" i="6" s="1"/>
  <c r="AY706" i="6"/>
  <c r="AT707" i="6" s="1"/>
  <c r="AP707" i="6" s="1"/>
  <c r="AJ707" i="6" s="1"/>
  <c r="AI707" i="6" s="1"/>
  <c r="NF190" i="8" l="1"/>
  <c r="ZW189" i="8"/>
  <c r="AAA188" i="8"/>
  <c r="ZV189" i="8" s="1"/>
  <c r="MZ190" i="8"/>
  <c r="NJ189" i="8"/>
  <c r="NE190" i="8" s="1"/>
  <c r="NA190" i="8" s="1"/>
  <c r="MM191" i="8"/>
  <c r="MN191" i="8" s="1"/>
  <c r="MK192" i="8" s="1"/>
  <c r="JA194" i="8"/>
  <c r="JB194" i="8" s="1"/>
  <c r="IW195" i="8" s="1"/>
  <c r="EB204" i="8"/>
  <c r="EF203" i="8"/>
  <c r="EA204" i="8" s="1"/>
  <c r="AQ706" i="9"/>
  <c r="AN707" i="9" s="1"/>
  <c r="AV707" i="6"/>
  <c r="AX707" i="6" s="1"/>
  <c r="BE734" i="6"/>
  <c r="BB735" i="6" s="1"/>
  <c r="BE728" i="9"/>
  <c r="BB729" i="9" s="1"/>
  <c r="AQ707" i="6"/>
  <c r="AN708" i="6" s="1"/>
  <c r="AV706" i="9"/>
  <c r="ZR189" i="8" l="1"/>
  <c r="MO191" i="8"/>
  <c r="MJ192" i="8" s="1"/>
  <c r="MF192" i="8" s="1"/>
  <c r="MG192" i="8" s="1"/>
  <c r="MH192" i="8" s="1"/>
  <c r="MC193" i="8" s="1"/>
  <c r="AAE188" i="8"/>
  <c r="NN189" i="8"/>
  <c r="BF728" i="9"/>
  <c r="BA729" i="9" s="1"/>
  <c r="BC729" i="9" s="1"/>
  <c r="DW204" i="8"/>
  <c r="DX204" i="8" s="1"/>
  <c r="DY204" i="8" s="1"/>
  <c r="DT205" i="8" s="1"/>
  <c r="IX195" i="8"/>
  <c r="IS195" i="8" s="1"/>
  <c r="JF194" i="8"/>
  <c r="JH194" i="8" s="1"/>
  <c r="EJ203" i="8"/>
  <c r="AU708" i="6"/>
  <c r="AW708" i="6" s="1"/>
  <c r="AY707" i="6"/>
  <c r="AT708" i="6" s="1"/>
  <c r="AP708" i="6" s="1"/>
  <c r="AJ708" i="6" s="1"/>
  <c r="AI708" i="6" s="1"/>
  <c r="AX706" i="9"/>
  <c r="AU707" i="9" s="1"/>
  <c r="BD735" i="6"/>
  <c r="BD729" i="9"/>
  <c r="BF734" i="6"/>
  <c r="BA735" i="6" s="1"/>
  <c r="BC735" i="6" s="1"/>
  <c r="AV708" i="6" l="1"/>
  <c r="MS191" i="8"/>
  <c r="DU205" i="8"/>
  <c r="MD193" i="8"/>
  <c r="LY193" i="8" s="1"/>
  <c r="LZ193" i="8" s="1"/>
  <c r="MA193" i="8" s="1"/>
  <c r="LV194" i="8" s="1"/>
  <c r="NP189" i="8"/>
  <c r="AQ708" i="6"/>
  <c r="AN709" i="6" s="1"/>
  <c r="ML192" i="8"/>
  <c r="JI194" i="8"/>
  <c r="JD195" i="8" s="1"/>
  <c r="JE195" i="8"/>
  <c r="EC204" i="8"/>
  <c r="DP205" i="8"/>
  <c r="DQ205" i="8" s="1"/>
  <c r="AY706" i="9"/>
  <c r="AT707" i="9" s="1"/>
  <c r="AP707" i="9" s="1"/>
  <c r="AJ707" i="9" s="1"/>
  <c r="AI707" i="9" s="1"/>
  <c r="BE735" i="6"/>
  <c r="BB736" i="6" s="1"/>
  <c r="BE729" i="9"/>
  <c r="BB730" i="9" s="1"/>
  <c r="AX708" i="6"/>
  <c r="AU709" i="6" s="1"/>
  <c r="AW707" i="9"/>
  <c r="NQ189" i="8" l="1"/>
  <c r="NL190" i="8" s="1"/>
  <c r="AV707" i="9"/>
  <c r="LW194" i="8"/>
  <c r="NM190" i="8"/>
  <c r="NU189" i="8"/>
  <c r="BF729" i="9"/>
  <c r="BA730" i="9" s="1"/>
  <c r="LR194" i="8"/>
  <c r="ME193" i="8"/>
  <c r="AQ707" i="9"/>
  <c r="AN708" i="9" s="1"/>
  <c r="JM194" i="8"/>
  <c r="JO194" i="8" s="1"/>
  <c r="IZ195" i="8"/>
  <c r="DR205" i="8"/>
  <c r="DM206" i="8" s="1"/>
  <c r="DN206" i="8"/>
  <c r="AX707" i="9"/>
  <c r="AU708" i="9" s="1"/>
  <c r="AW709" i="6"/>
  <c r="BD736" i="6"/>
  <c r="AY708" i="6"/>
  <c r="AT709" i="6" s="1"/>
  <c r="AP709" i="6" s="1"/>
  <c r="AJ709" i="6" s="1"/>
  <c r="AI709" i="6" s="1"/>
  <c r="BC730" i="9"/>
  <c r="BD730" i="9"/>
  <c r="BF735" i="6"/>
  <c r="BA736" i="6" s="1"/>
  <c r="BC736" i="6" s="1"/>
  <c r="NH190" i="8" l="1"/>
  <c r="NW189" i="8"/>
  <c r="JP194" i="8"/>
  <c r="JK195" i="8" s="1"/>
  <c r="DV205" i="8"/>
  <c r="DI206" i="8"/>
  <c r="DJ206" i="8" s="1"/>
  <c r="DG207" i="8" s="1"/>
  <c r="JL195" i="8"/>
  <c r="AY707" i="9"/>
  <c r="AT708" i="9" s="1"/>
  <c r="AP708" i="9" s="1"/>
  <c r="AJ708" i="9" s="1"/>
  <c r="AI708" i="9" s="1"/>
  <c r="BE736" i="6"/>
  <c r="BB737" i="6" s="1"/>
  <c r="AQ709" i="6"/>
  <c r="AN710" i="6" s="1"/>
  <c r="BE730" i="9"/>
  <c r="BB731" i="9" s="1"/>
  <c r="AV709" i="6"/>
  <c r="AW708" i="9"/>
  <c r="NX189" i="8" l="1"/>
  <c r="NS190" i="8" s="1"/>
  <c r="BF730" i="9"/>
  <c r="BA731" i="9" s="1"/>
  <c r="BC731" i="9" s="1"/>
  <c r="JT194" i="8"/>
  <c r="JV194" i="8" s="1"/>
  <c r="JW194" i="8" s="1"/>
  <c r="JR195" i="8" s="1"/>
  <c r="AV708" i="9"/>
  <c r="AX708" i="9" s="1"/>
  <c r="NT190" i="8"/>
  <c r="NO190" i="8" s="1"/>
  <c r="AQ708" i="9"/>
  <c r="AN709" i="9" s="1"/>
  <c r="DK206" i="8"/>
  <c r="DF207" i="8" s="1"/>
  <c r="DB207" i="8" s="1"/>
  <c r="DC207" i="8" s="1"/>
  <c r="JG195" i="8"/>
  <c r="AX709" i="6"/>
  <c r="AU710" i="6" s="1"/>
  <c r="BD731" i="9"/>
  <c r="BD737" i="6"/>
  <c r="BF736" i="6"/>
  <c r="BA737" i="6" s="1"/>
  <c r="BC737" i="6" s="1"/>
  <c r="OB189" i="8" l="1"/>
  <c r="OD189" i="8" s="1"/>
  <c r="AU709" i="9"/>
  <c r="AY708" i="9"/>
  <c r="AT709" i="9" s="1"/>
  <c r="AP709" i="9" s="1"/>
  <c r="AJ709" i="9" s="1"/>
  <c r="AI709" i="9" s="1"/>
  <c r="DO206" i="8"/>
  <c r="DD207" i="8"/>
  <c r="CY208" i="8" s="1"/>
  <c r="CZ208" i="8"/>
  <c r="JS195" i="8"/>
  <c r="JN195" i="8" s="1"/>
  <c r="KA194" i="8"/>
  <c r="AY709" i="6"/>
  <c r="AT710" i="6" s="1"/>
  <c r="AP710" i="6" s="1"/>
  <c r="AJ710" i="6" s="1"/>
  <c r="AI710" i="6" s="1"/>
  <c r="BE737" i="6"/>
  <c r="BB738" i="6" s="1"/>
  <c r="AW709" i="9"/>
  <c r="AQ709" i="9"/>
  <c r="AN710" i="9" s="1"/>
  <c r="BE731" i="9"/>
  <c r="BB732" i="9" s="1"/>
  <c r="AQ710" i="6"/>
  <c r="AN711" i="6" s="1"/>
  <c r="AW710" i="6"/>
  <c r="AV710" i="6"/>
  <c r="OE189" i="8" l="1"/>
  <c r="NZ190" i="8" s="1"/>
  <c r="AV709" i="9"/>
  <c r="OA190" i="8"/>
  <c r="DH207" i="8"/>
  <c r="CU208" i="8"/>
  <c r="CV208" i="8" s="1"/>
  <c r="CS209" i="8" s="1"/>
  <c r="KC194" i="8"/>
  <c r="KD194" i="8" s="1"/>
  <c r="JY195" i="8" s="1"/>
  <c r="AX710" i="6"/>
  <c r="AU711" i="6" s="1"/>
  <c r="BD732" i="9"/>
  <c r="BD738" i="6"/>
  <c r="BF731" i="9"/>
  <c r="BA732" i="9" s="1"/>
  <c r="BC732" i="9" s="1"/>
  <c r="AX709" i="9"/>
  <c r="AU710" i="9" s="1"/>
  <c r="BF737" i="6"/>
  <c r="BA738" i="6" s="1"/>
  <c r="BC738" i="6" s="1"/>
  <c r="OI189" i="8" l="1"/>
  <c r="OK189" i="8" s="1"/>
  <c r="NV190" i="8"/>
  <c r="CW208" i="8"/>
  <c r="CR209" i="8" s="1"/>
  <c r="CN209" i="8" s="1"/>
  <c r="CO209" i="8" s="1"/>
  <c r="CP209" i="8" s="1"/>
  <c r="CK210" i="8" s="1"/>
  <c r="JZ195" i="8"/>
  <c r="JU195" i="8" s="1"/>
  <c r="KH194" i="8"/>
  <c r="AY710" i="6"/>
  <c r="AT711" i="6" s="1"/>
  <c r="AP711" i="6" s="1"/>
  <c r="AJ711" i="6" s="1"/>
  <c r="AI711" i="6" s="1"/>
  <c r="BE738" i="6"/>
  <c r="BB739" i="6" s="1"/>
  <c r="BE732" i="9"/>
  <c r="BB733" i="9" s="1"/>
  <c r="AW710" i="9"/>
  <c r="AY709" i="9"/>
  <c r="AT710" i="9" s="1"/>
  <c r="AP710" i="9" s="1"/>
  <c r="AJ710" i="9" s="1"/>
  <c r="AI710" i="9" s="1"/>
  <c r="AQ711" i="6"/>
  <c r="AN712" i="6" s="1"/>
  <c r="AV711" i="6"/>
  <c r="AW711" i="6"/>
  <c r="OL189" i="8" l="1"/>
  <c r="OG190" i="8" s="1"/>
  <c r="OH190" i="8"/>
  <c r="DA208" i="8"/>
  <c r="CL210" i="8"/>
  <c r="CG210" i="8" s="1"/>
  <c r="CH210" i="8" s="1"/>
  <c r="CT209" i="8"/>
  <c r="KJ194" i="8"/>
  <c r="KK194" i="8" s="1"/>
  <c r="KF195" i="8" s="1"/>
  <c r="BF732" i="9"/>
  <c r="BA733" i="9" s="1"/>
  <c r="BC733" i="9" s="1"/>
  <c r="AV710" i="9"/>
  <c r="BD739" i="6"/>
  <c r="AX711" i="6"/>
  <c r="AU712" i="6" s="1"/>
  <c r="AQ710" i="9"/>
  <c r="AN711" i="9" s="1"/>
  <c r="BD733" i="9"/>
  <c r="BF738" i="6"/>
  <c r="BA739" i="6" s="1"/>
  <c r="BC739" i="6" s="1"/>
  <c r="OP189" i="8" l="1"/>
  <c r="OR189" i="8" s="1"/>
  <c r="OC190" i="8"/>
  <c r="KO194" i="8"/>
  <c r="KG195" i="8"/>
  <c r="KB195" i="8" s="1"/>
  <c r="CE211" i="8"/>
  <c r="CI210" i="8"/>
  <c r="CD211" i="8" s="1"/>
  <c r="AY711" i="6"/>
  <c r="AT712" i="6" s="1"/>
  <c r="AP712" i="6" s="1"/>
  <c r="AJ712" i="6" s="1"/>
  <c r="AI712" i="6" s="1"/>
  <c r="BE739" i="6"/>
  <c r="BB740" i="6" s="1"/>
  <c r="BE733" i="9"/>
  <c r="BB734" i="9" s="1"/>
  <c r="AW712" i="6"/>
  <c r="AX710" i="9"/>
  <c r="AU711" i="9" s="1"/>
  <c r="OS189" i="8" l="1"/>
  <c r="ON190" i="8" s="1"/>
  <c r="AV712" i="6"/>
  <c r="AQ712" i="6"/>
  <c r="AN713" i="6" s="1"/>
  <c r="OO190" i="8"/>
  <c r="KQ194" i="8"/>
  <c r="KR194" i="8" s="1"/>
  <c r="KM195" i="8" s="1"/>
  <c r="BZ211" i="8"/>
  <c r="CA211" i="8" s="1"/>
  <c r="CM210" i="8"/>
  <c r="AY710" i="9"/>
  <c r="AT711" i="9" s="1"/>
  <c r="AP711" i="9" s="1"/>
  <c r="AJ711" i="9" s="1"/>
  <c r="AI711" i="9" s="1"/>
  <c r="AW711" i="9"/>
  <c r="AX712" i="6"/>
  <c r="AU713" i="6" s="1"/>
  <c r="BF733" i="9"/>
  <c r="BA734" i="9" s="1"/>
  <c r="BC734" i="9" s="1"/>
  <c r="BF739" i="6"/>
  <c r="BA740" i="6" s="1"/>
  <c r="BC740" i="6" s="1"/>
  <c r="BD734" i="9"/>
  <c r="BD740" i="6"/>
  <c r="OW189" i="8" l="1"/>
  <c r="OJ190" i="8"/>
  <c r="OY189" i="8"/>
  <c r="AY712" i="6"/>
  <c r="AT713" i="6" s="1"/>
  <c r="AP713" i="6" s="1"/>
  <c r="AJ713" i="6" s="1"/>
  <c r="AI713" i="6" s="1"/>
  <c r="AV711" i="9"/>
  <c r="AX711" i="9" s="1"/>
  <c r="AU712" i="9" s="1"/>
  <c r="AQ711" i="9"/>
  <c r="AN712" i="9" s="1"/>
  <c r="KN195" i="8"/>
  <c r="KI195" i="8" s="1"/>
  <c r="KV194" i="8"/>
  <c r="BX212" i="8"/>
  <c r="CB211" i="8"/>
  <c r="BW212" i="8" s="1"/>
  <c r="BE740" i="6"/>
  <c r="BB741" i="6" s="1"/>
  <c r="BE734" i="9"/>
  <c r="BB735" i="9" s="1"/>
  <c r="AW713" i="6"/>
  <c r="OZ189" i="8" l="1"/>
  <c r="OU190" i="8" s="1"/>
  <c r="AV713" i="6"/>
  <c r="AX713" i="6" s="1"/>
  <c r="AU714" i="6" s="1"/>
  <c r="AQ713" i="6"/>
  <c r="AN714" i="6" s="1"/>
  <c r="OV190" i="8"/>
  <c r="AY711" i="9"/>
  <c r="AT712" i="9" s="1"/>
  <c r="AP712" i="9" s="1"/>
  <c r="AJ712" i="9" s="1"/>
  <c r="AI712" i="9" s="1"/>
  <c r="CF211" i="8"/>
  <c r="KX194" i="8"/>
  <c r="KY194" i="8" s="1"/>
  <c r="KT195" i="8" s="1"/>
  <c r="BS212" i="8"/>
  <c r="BT212" i="8" s="1"/>
  <c r="BD735" i="9"/>
  <c r="BD741" i="6"/>
  <c r="BF734" i="9"/>
  <c r="BA735" i="9" s="1"/>
  <c r="BC735" i="9" s="1"/>
  <c r="AW712" i="9"/>
  <c r="BF740" i="6"/>
  <c r="BA741" i="6" s="1"/>
  <c r="BC741" i="6" s="1"/>
  <c r="OQ190" i="8" l="1"/>
  <c r="PD189" i="8"/>
  <c r="PF189" i="8" s="1"/>
  <c r="PC190" i="8" s="1"/>
  <c r="AQ712" i="9"/>
  <c r="AN713" i="9" s="1"/>
  <c r="PG189" i="8"/>
  <c r="PB190" i="8" s="1"/>
  <c r="AV712" i="9"/>
  <c r="AX712" i="9" s="1"/>
  <c r="AU713" i="9" s="1"/>
  <c r="KU195" i="8"/>
  <c r="KP195" i="8" s="1"/>
  <c r="LC194" i="8"/>
  <c r="BQ213" i="8"/>
  <c r="BU212" i="8"/>
  <c r="BP213" i="8" s="1"/>
  <c r="BE741" i="6"/>
  <c r="BB742" i="6" s="1"/>
  <c r="BE735" i="9"/>
  <c r="BB736" i="9" s="1"/>
  <c r="AY713" i="6"/>
  <c r="AT714" i="6" s="1"/>
  <c r="AP714" i="6" s="1"/>
  <c r="AJ714" i="6" s="1"/>
  <c r="AI714" i="6" s="1"/>
  <c r="AW714" i="6"/>
  <c r="OX190" i="8" l="1"/>
  <c r="PK189" i="8"/>
  <c r="PM189" i="8" s="1"/>
  <c r="AQ714" i="6"/>
  <c r="AN715" i="6" s="1"/>
  <c r="LE194" i="8"/>
  <c r="LF194" i="8" s="1"/>
  <c r="LA195" i="8" s="1"/>
  <c r="BL213" i="8"/>
  <c r="BM213" i="8" s="1"/>
  <c r="BY212" i="8"/>
  <c r="AW713" i="9"/>
  <c r="BD736" i="9"/>
  <c r="BD742" i="6"/>
  <c r="AV714" i="6"/>
  <c r="AY712" i="9"/>
  <c r="AT713" i="9" s="1"/>
  <c r="AP713" i="9" s="1"/>
  <c r="AJ713" i="9" s="1"/>
  <c r="AI713" i="9" s="1"/>
  <c r="BF735" i="9"/>
  <c r="BA736" i="9" s="1"/>
  <c r="BC736" i="9" s="1"/>
  <c r="BF741" i="6"/>
  <c r="BA742" i="6" s="1"/>
  <c r="BC742" i="6" s="1"/>
  <c r="PJ190" i="8" l="1"/>
  <c r="PN189" i="8"/>
  <c r="LB195" i="8"/>
  <c r="KW195" i="8" s="1"/>
  <c r="LJ194" i="8"/>
  <c r="BJ214" i="8"/>
  <c r="BN213" i="8"/>
  <c r="BI214" i="8" s="1"/>
  <c r="BE736" i="9"/>
  <c r="BB737" i="9" s="1"/>
  <c r="BE742" i="6"/>
  <c r="BB743" i="6" s="1"/>
  <c r="AV713" i="9"/>
  <c r="AX714" i="6"/>
  <c r="AU715" i="6" s="1"/>
  <c r="AQ713" i="9"/>
  <c r="AN714" i="9" s="1"/>
  <c r="PI190" i="8" l="1"/>
  <c r="PE190" i="8" s="1"/>
  <c r="PR189" i="8"/>
  <c r="LL194" i="8"/>
  <c r="LM194" i="8" s="1"/>
  <c r="LH195" i="8" s="1"/>
  <c r="BE214" i="8"/>
  <c r="BF214" i="8" s="1"/>
  <c r="BR213" i="8"/>
  <c r="AY714" i="6"/>
  <c r="AT715" i="6" s="1"/>
  <c r="AP715" i="6" s="1"/>
  <c r="AJ715" i="6" s="1"/>
  <c r="AI715" i="6" s="1"/>
  <c r="BF736" i="9"/>
  <c r="BA737" i="9" s="1"/>
  <c r="BC737" i="9" s="1"/>
  <c r="AW715" i="6"/>
  <c r="BF742" i="6"/>
  <c r="BA743" i="6" s="1"/>
  <c r="BC743" i="6" s="1"/>
  <c r="BD737" i="9"/>
  <c r="AX713" i="9"/>
  <c r="AU714" i="9" s="1"/>
  <c r="BD743" i="6"/>
  <c r="PT189" i="8" l="1"/>
  <c r="AV715" i="6"/>
  <c r="AX715" i="6" s="1"/>
  <c r="AU716" i="6" s="1"/>
  <c r="AQ715" i="6"/>
  <c r="AN716" i="6" s="1"/>
  <c r="LQ194" i="8"/>
  <c r="LI195" i="8"/>
  <c r="LD195" i="8" s="1"/>
  <c r="BC215" i="8"/>
  <c r="BG214" i="8"/>
  <c r="BB215" i="8" s="1"/>
  <c r="BE743" i="6"/>
  <c r="BB744" i="6" s="1"/>
  <c r="AY713" i="9"/>
  <c r="AT714" i="9" s="1"/>
  <c r="AP714" i="9" s="1"/>
  <c r="AJ714" i="9" s="1"/>
  <c r="AI714" i="9" s="1"/>
  <c r="AW714" i="9"/>
  <c r="BE737" i="9"/>
  <c r="BB738" i="9" s="1"/>
  <c r="PQ190" i="8" l="1"/>
  <c r="PU189" i="8"/>
  <c r="PP190" i="8" s="1"/>
  <c r="AY715" i="6"/>
  <c r="AT716" i="6" s="1"/>
  <c r="AP716" i="6" s="1"/>
  <c r="AJ716" i="6" s="1"/>
  <c r="AI716" i="6" s="1"/>
  <c r="LS194" i="8"/>
  <c r="LT194" i="8" s="1"/>
  <c r="LO195" i="8" s="1"/>
  <c r="AX215" i="8"/>
  <c r="AY215" i="8" s="1"/>
  <c r="BK214" i="8"/>
  <c r="AV714" i="9"/>
  <c r="AQ714" i="9"/>
  <c r="AN715" i="9" s="1"/>
  <c r="BF743" i="6"/>
  <c r="BA744" i="6" s="1"/>
  <c r="BF737" i="9"/>
  <c r="BA738" i="9" s="1"/>
  <c r="BC738" i="9" s="1"/>
  <c r="AX714" i="9"/>
  <c r="AU715" i="9" s="1"/>
  <c r="AQ716" i="6"/>
  <c r="AN717" i="6" s="1"/>
  <c r="AV716" i="6"/>
  <c r="AW716" i="6"/>
  <c r="BD738" i="9"/>
  <c r="BC744" i="6"/>
  <c r="BD744" i="6"/>
  <c r="PL190" i="8" l="1"/>
  <c r="PY189" i="8"/>
  <c r="LX194" i="8"/>
  <c r="LP195" i="8"/>
  <c r="LK195" i="8" s="1"/>
  <c r="AV216" i="8"/>
  <c r="AZ215" i="8"/>
  <c r="AU216" i="8" s="1"/>
  <c r="AY714" i="9"/>
  <c r="AT715" i="9" s="1"/>
  <c r="AP715" i="9" s="1"/>
  <c r="AJ715" i="9" s="1"/>
  <c r="AI715" i="9" s="1"/>
  <c r="BE744" i="6"/>
  <c r="BB745" i="6" s="1"/>
  <c r="BE738" i="9"/>
  <c r="BB739" i="9" s="1"/>
  <c r="AX716" i="6"/>
  <c r="AU717" i="6" s="1"/>
  <c r="AW715" i="9"/>
  <c r="AY716" i="6" l="1"/>
  <c r="AT717" i="6" s="1"/>
  <c r="AP717" i="6" s="1"/>
  <c r="AJ717" i="6" s="1"/>
  <c r="AI717" i="6" s="1"/>
  <c r="QA189" i="8"/>
  <c r="AQ715" i="9"/>
  <c r="AN716" i="9" s="1"/>
  <c r="AR216" i="8"/>
  <c r="AQ216" i="8"/>
  <c r="AJ216" i="8" s="1"/>
  <c r="BD215" i="8"/>
  <c r="BD739" i="9"/>
  <c r="BD745" i="6"/>
  <c r="AV715" i="9"/>
  <c r="AW717" i="6"/>
  <c r="AQ717" i="6"/>
  <c r="AN718" i="6" s="1"/>
  <c r="AV717" i="6"/>
  <c r="BF738" i="9"/>
  <c r="BA739" i="9" s="1"/>
  <c r="BC739" i="9" s="1"/>
  <c r="BF744" i="6"/>
  <c r="BA745" i="6" s="1"/>
  <c r="BC745" i="6" s="1"/>
  <c r="AI216" i="8" l="1"/>
  <c r="AK216" i="8" s="1"/>
  <c r="AN216" i="8" s="1"/>
  <c r="AS217" i="8" s="1"/>
  <c r="QB189" i="8"/>
  <c r="PW190" i="8" s="1"/>
  <c r="PX190" i="8"/>
  <c r="AO217" i="8"/>
  <c r="AW216" i="8"/>
  <c r="BE745" i="6"/>
  <c r="BB746" i="6" s="1"/>
  <c r="BE739" i="9"/>
  <c r="BB740" i="9" s="1"/>
  <c r="AX717" i="6"/>
  <c r="AU718" i="6" s="1"/>
  <c r="AX715" i="9"/>
  <c r="AU716" i="9" s="1"/>
  <c r="PS190" i="8" l="1"/>
  <c r="QF189" i="8"/>
  <c r="QH189" i="8" s="1"/>
  <c r="BF739" i="9"/>
  <c r="BA740" i="9" s="1"/>
  <c r="AW716" i="9"/>
  <c r="AW718" i="6"/>
  <c r="BF745" i="6"/>
  <c r="BA746" i="6" s="1"/>
  <c r="BC746" i="6" s="1"/>
  <c r="AY715" i="9"/>
  <c r="AT716" i="9" s="1"/>
  <c r="AP716" i="9" s="1"/>
  <c r="AJ716" i="9" s="1"/>
  <c r="AI716" i="9" s="1"/>
  <c r="AY717" i="6"/>
  <c r="AT718" i="6" s="1"/>
  <c r="AP718" i="6" s="1"/>
  <c r="AJ718" i="6" s="1"/>
  <c r="AI718" i="6" s="1"/>
  <c r="BC740" i="9"/>
  <c r="BD740" i="9"/>
  <c r="BD746" i="6"/>
  <c r="QE190" i="8" l="1"/>
  <c r="QI189" i="8"/>
  <c r="QD190" i="8" s="1"/>
  <c r="AQ718" i="6"/>
  <c r="AN719" i="6" s="1"/>
  <c r="BE746" i="6"/>
  <c r="BB747" i="6" s="1"/>
  <c r="AV718" i="6"/>
  <c r="AV716" i="9"/>
  <c r="BE740" i="9"/>
  <c r="BB741" i="9" s="1"/>
  <c r="AQ716" i="9"/>
  <c r="AN717" i="9" s="1"/>
  <c r="QM189" i="8" l="1"/>
  <c r="QO189" i="8" s="1"/>
  <c r="PZ190" i="8"/>
  <c r="BF740" i="9"/>
  <c r="BA741" i="9" s="1"/>
  <c r="BC741" i="9" s="1"/>
  <c r="BF746" i="6"/>
  <c r="BA747" i="6" s="1"/>
  <c r="BC747" i="6" s="1"/>
  <c r="BD741" i="9"/>
  <c r="AX718" i="6"/>
  <c r="AU719" i="6" s="1"/>
  <c r="BD747" i="6"/>
  <c r="AX716" i="9"/>
  <c r="AU717" i="9" s="1"/>
  <c r="QP189" i="8" l="1"/>
  <c r="QK190" i="8" s="1"/>
  <c r="QL190" i="8"/>
  <c r="AY718" i="6"/>
  <c r="AT719" i="6" s="1"/>
  <c r="AP719" i="6" s="1"/>
  <c r="AJ719" i="6" s="1"/>
  <c r="AI719" i="6" s="1"/>
  <c r="AY716" i="9"/>
  <c r="AT717" i="9" s="1"/>
  <c r="AP717" i="9" s="1"/>
  <c r="AJ717" i="9" s="1"/>
  <c r="AI717" i="9" s="1"/>
  <c r="BE747" i="6"/>
  <c r="BB748" i="6" s="1"/>
  <c r="AW719" i="6"/>
  <c r="AQ719" i="6"/>
  <c r="AN720" i="6" s="1"/>
  <c r="BE741" i="9"/>
  <c r="BB742" i="9" s="1"/>
  <c r="AW717" i="9"/>
  <c r="QT189" i="8" l="1"/>
  <c r="QV189" i="8" s="1"/>
  <c r="QG190" i="8"/>
  <c r="AV719" i="6"/>
  <c r="AX719" i="6" s="1"/>
  <c r="AU720" i="6" s="1"/>
  <c r="AV717" i="9"/>
  <c r="AX717" i="9" s="1"/>
  <c r="AU718" i="9" s="1"/>
  <c r="AQ717" i="9"/>
  <c r="AN718" i="9" s="1"/>
  <c r="BF741" i="9"/>
  <c r="BA742" i="9" s="1"/>
  <c r="BD748" i="6"/>
  <c r="BD742" i="9"/>
  <c r="BC742" i="9"/>
  <c r="BF747" i="6"/>
  <c r="BA748" i="6" s="1"/>
  <c r="BC748" i="6" s="1"/>
  <c r="QS190" i="8" l="1"/>
  <c r="QW189" i="8"/>
  <c r="QR190" i="8" s="1"/>
  <c r="AY719" i="6"/>
  <c r="AT720" i="6" s="1"/>
  <c r="AP720" i="6" s="1"/>
  <c r="AJ720" i="6" s="1"/>
  <c r="AI720" i="6" s="1"/>
  <c r="AY717" i="9"/>
  <c r="AT718" i="9" s="1"/>
  <c r="AP718" i="9" s="1"/>
  <c r="AJ718" i="9" s="1"/>
  <c r="AI718" i="9" s="1"/>
  <c r="BE742" i="9"/>
  <c r="BB743" i="9" s="1"/>
  <c r="BE748" i="6"/>
  <c r="BB749" i="6" s="1"/>
  <c r="AW720" i="6"/>
  <c r="AQ720" i="6"/>
  <c r="AN721" i="6" s="1"/>
  <c r="AW718" i="9"/>
  <c r="QN190" i="8" l="1"/>
  <c r="RA189" i="8"/>
  <c r="RC189" i="8" s="1"/>
  <c r="BF748" i="6"/>
  <c r="BA749" i="6" s="1"/>
  <c r="AV720" i="6"/>
  <c r="BF742" i="9"/>
  <c r="BA743" i="9" s="1"/>
  <c r="BC743" i="9" s="1"/>
  <c r="AQ718" i="9"/>
  <c r="AN719" i="9" s="1"/>
  <c r="AV718" i="9"/>
  <c r="AX718" i="9" s="1"/>
  <c r="AX720" i="6"/>
  <c r="AU721" i="6" s="1"/>
  <c r="BC749" i="6"/>
  <c r="BD749" i="6"/>
  <c r="BD743" i="9"/>
  <c r="RD189" i="8" l="1"/>
  <c r="QY190" i="8" s="1"/>
  <c r="QZ190" i="8"/>
  <c r="AU719" i="9"/>
  <c r="AW719" i="9" s="1"/>
  <c r="AY718" i="9"/>
  <c r="AT719" i="9" s="1"/>
  <c r="AP719" i="9" s="1"/>
  <c r="AJ719" i="9" s="1"/>
  <c r="AI719" i="9" s="1"/>
  <c r="AY720" i="6"/>
  <c r="AT721" i="6" s="1"/>
  <c r="AP721" i="6" s="1"/>
  <c r="AJ721" i="6" s="1"/>
  <c r="AI721" i="6" s="1"/>
  <c r="BE749" i="6"/>
  <c r="BB750" i="6" s="1"/>
  <c r="BE743" i="9"/>
  <c r="BB744" i="9" s="1"/>
  <c r="AW721" i="6"/>
  <c r="RH189" i="8" l="1"/>
  <c r="RJ189" i="8" s="1"/>
  <c r="QU190" i="8"/>
  <c r="AQ719" i="9"/>
  <c r="AN720" i="9" s="1"/>
  <c r="AV721" i="6"/>
  <c r="AQ721" i="6"/>
  <c r="AN722" i="6" s="1"/>
  <c r="AV719" i="9"/>
  <c r="AX719" i="9" s="1"/>
  <c r="AU720" i="9" s="1"/>
  <c r="BF743" i="9"/>
  <c r="BA744" i="9" s="1"/>
  <c r="BC744" i="9" s="1"/>
  <c r="AX721" i="6"/>
  <c r="AU722" i="6" s="1"/>
  <c r="BD744" i="9"/>
  <c r="BF749" i="6"/>
  <c r="BA750" i="6" s="1"/>
  <c r="BC750" i="6" s="1"/>
  <c r="BD750" i="6"/>
  <c r="RK189" i="8" l="1"/>
  <c r="RF190" i="8" s="1"/>
  <c r="RG190" i="8"/>
  <c r="AY721" i="6"/>
  <c r="AT722" i="6" s="1"/>
  <c r="AP722" i="6" s="1"/>
  <c r="AJ722" i="6" s="1"/>
  <c r="AI722" i="6" s="1"/>
  <c r="AW720" i="9"/>
  <c r="BE750" i="6"/>
  <c r="BB751" i="6" s="1"/>
  <c r="BE744" i="9"/>
  <c r="BB745" i="9" s="1"/>
  <c r="AY719" i="9"/>
  <c r="AT720" i="9" s="1"/>
  <c r="AP720" i="9" s="1"/>
  <c r="AJ720" i="9" s="1"/>
  <c r="AI720" i="9" s="1"/>
  <c r="AW722" i="6"/>
  <c r="AQ722" i="6"/>
  <c r="AN723" i="6" s="1"/>
  <c r="AV722" i="6"/>
  <c r="RB190" i="8" l="1"/>
  <c r="RO189" i="8"/>
  <c r="RQ189" i="8" s="1"/>
  <c r="BF744" i="9"/>
  <c r="BA745" i="9" s="1"/>
  <c r="BC745" i="9" s="1"/>
  <c r="BF750" i="6"/>
  <c r="BA751" i="6" s="1"/>
  <c r="BC751" i="6" s="1"/>
  <c r="AV720" i="9"/>
  <c r="AX722" i="6"/>
  <c r="AU723" i="6" s="1"/>
  <c r="BD745" i="9"/>
  <c r="BD751" i="6"/>
  <c r="AQ720" i="9"/>
  <c r="AN721" i="9" s="1"/>
  <c r="RN190" i="8" l="1"/>
  <c r="RR189" i="8"/>
  <c r="RM190" i="8" s="1"/>
  <c r="AY722" i="6"/>
  <c r="AT723" i="6" s="1"/>
  <c r="AP723" i="6" s="1"/>
  <c r="AJ723" i="6" s="1"/>
  <c r="AI723" i="6" s="1"/>
  <c r="BE751" i="6"/>
  <c r="BB752" i="6" s="1"/>
  <c r="BE745" i="9"/>
  <c r="BB746" i="9" s="1"/>
  <c r="AW723" i="6"/>
  <c r="AQ723" i="6"/>
  <c r="AN724" i="6" s="1"/>
  <c r="AX720" i="9"/>
  <c r="AU721" i="9" s="1"/>
  <c r="RI190" i="8" l="1"/>
  <c r="RV189" i="8"/>
  <c r="AV723" i="6"/>
  <c r="AX723" i="6" s="1"/>
  <c r="AU724" i="6" s="1"/>
  <c r="AW721" i="9"/>
  <c r="BD746" i="9"/>
  <c r="BD752" i="6"/>
  <c r="AY720" i="9"/>
  <c r="AT721" i="9" s="1"/>
  <c r="AP721" i="9" s="1"/>
  <c r="AJ721" i="9" s="1"/>
  <c r="AI721" i="9" s="1"/>
  <c r="BF745" i="9"/>
  <c r="BA746" i="9" s="1"/>
  <c r="BC746" i="9" s="1"/>
  <c r="BF751" i="6"/>
  <c r="BA752" i="6" s="1"/>
  <c r="BC752" i="6" s="1"/>
  <c r="RX189" i="8" l="1"/>
  <c r="BE752" i="6"/>
  <c r="BB753" i="6" s="1"/>
  <c r="BE746" i="9"/>
  <c r="BB747" i="9" s="1"/>
  <c r="AY723" i="6"/>
  <c r="AT724" i="6" s="1"/>
  <c r="AP724" i="6" s="1"/>
  <c r="AJ724" i="6" s="1"/>
  <c r="AI724" i="6" s="1"/>
  <c r="AV721" i="9"/>
  <c r="AW724" i="6"/>
  <c r="AQ721" i="9"/>
  <c r="AN722" i="9" s="1"/>
  <c r="RU190" i="8" l="1"/>
  <c r="RY189" i="8"/>
  <c r="RT190" i="8" s="1"/>
  <c r="AV724" i="6"/>
  <c r="AQ724" i="6"/>
  <c r="AN725" i="6" s="1"/>
  <c r="BF746" i="9"/>
  <c r="BA747" i="9" s="1"/>
  <c r="BC747" i="9" s="1"/>
  <c r="AX721" i="9"/>
  <c r="AU722" i="9" s="1"/>
  <c r="BF752" i="6"/>
  <c r="BA753" i="6" s="1"/>
  <c r="BC753" i="6" s="1"/>
  <c r="AX724" i="6"/>
  <c r="AU725" i="6" s="1"/>
  <c r="BD747" i="9"/>
  <c r="BD753" i="6"/>
  <c r="RP190" i="8" l="1"/>
  <c r="SC189" i="8"/>
  <c r="AY724" i="6"/>
  <c r="AT725" i="6" s="1"/>
  <c r="AP725" i="6" s="1"/>
  <c r="AJ725" i="6" s="1"/>
  <c r="AI725" i="6" s="1"/>
  <c r="AY721" i="9"/>
  <c r="AT722" i="9" s="1"/>
  <c r="AP722" i="9" s="1"/>
  <c r="AJ722" i="9" s="1"/>
  <c r="AI722" i="9" s="1"/>
  <c r="AW725" i="6"/>
  <c r="AV725" i="6"/>
  <c r="AQ725" i="6"/>
  <c r="AN726" i="6" s="1"/>
  <c r="AW722" i="9"/>
  <c r="BE753" i="6"/>
  <c r="BB754" i="6" s="1"/>
  <c r="BE747" i="9"/>
  <c r="BB748" i="9" s="1"/>
  <c r="AQ722" i="9" l="1"/>
  <c r="AN723" i="9" s="1"/>
  <c r="SE189" i="8"/>
  <c r="BF753" i="6"/>
  <c r="BA754" i="6" s="1"/>
  <c r="BC754" i="6" s="1"/>
  <c r="AV722" i="9"/>
  <c r="BF747" i="9"/>
  <c r="BA748" i="9" s="1"/>
  <c r="BC748" i="9" s="1"/>
  <c r="BD754" i="6"/>
  <c r="BD748" i="9"/>
  <c r="AX722" i="9"/>
  <c r="AU723" i="9" s="1"/>
  <c r="AX725" i="6"/>
  <c r="AU726" i="6" s="1"/>
  <c r="SF189" i="8" l="1"/>
  <c r="SA190" i="8" s="1"/>
  <c r="SB190" i="8"/>
  <c r="AY725" i="6"/>
  <c r="AT726" i="6" s="1"/>
  <c r="AP726" i="6" s="1"/>
  <c r="AJ726" i="6" s="1"/>
  <c r="AI726" i="6" s="1"/>
  <c r="AY722" i="9"/>
  <c r="AT723" i="9" s="1"/>
  <c r="AP723" i="9" s="1"/>
  <c r="AJ723" i="9" s="1"/>
  <c r="AI723" i="9" s="1"/>
  <c r="AW726" i="6"/>
  <c r="AQ726" i="6"/>
  <c r="AN727" i="6" s="1"/>
  <c r="AV723" i="9"/>
  <c r="AW723" i="9"/>
  <c r="AQ723" i="9"/>
  <c r="AN724" i="9" s="1"/>
  <c r="BE748" i="9"/>
  <c r="BB749" i="9" s="1"/>
  <c r="BE754" i="6"/>
  <c r="BB755" i="6" s="1"/>
  <c r="SJ189" i="8" l="1"/>
  <c r="SL189" i="8" s="1"/>
  <c r="RW190" i="8"/>
  <c r="AV726" i="6"/>
  <c r="AX726" i="6" s="1"/>
  <c r="AU727" i="6" s="1"/>
  <c r="BF754" i="6"/>
  <c r="BA755" i="6" s="1"/>
  <c r="BC755" i="6" s="1"/>
  <c r="GP195" i="8"/>
  <c r="BD749" i="9"/>
  <c r="AX723" i="9"/>
  <c r="AU724" i="9" s="1"/>
  <c r="BD755" i="6"/>
  <c r="BF748" i="9"/>
  <c r="BA749" i="9" s="1"/>
  <c r="BC749" i="9" s="1"/>
  <c r="SM189" i="8" l="1"/>
  <c r="SH190" i="8" s="1"/>
  <c r="SI190" i="8"/>
  <c r="GM196" i="8"/>
  <c r="GQ195" i="8"/>
  <c r="GL196" i="8" s="1"/>
  <c r="BE749" i="9"/>
  <c r="BB750" i="9" s="1"/>
  <c r="AY726" i="6"/>
  <c r="AT727" i="6" s="1"/>
  <c r="AP727" i="6" s="1"/>
  <c r="AJ727" i="6" s="1"/>
  <c r="AI727" i="6" s="1"/>
  <c r="AY723" i="9"/>
  <c r="AT724" i="9" s="1"/>
  <c r="AP724" i="9" s="1"/>
  <c r="AJ724" i="9" s="1"/>
  <c r="AI724" i="9" s="1"/>
  <c r="BE755" i="6"/>
  <c r="BB756" i="6" s="1"/>
  <c r="AW727" i="6"/>
  <c r="AW724" i="9"/>
  <c r="SD190" i="8" l="1"/>
  <c r="SQ189" i="8"/>
  <c r="SS189" i="8" s="1"/>
  <c r="AQ724" i="9"/>
  <c r="AN725" i="9" s="1"/>
  <c r="AV727" i="6"/>
  <c r="AX727" i="6" s="1"/>
  <c r="AU728" i="6" s="1"/>
  <c r="AV724" i="9"/>
  <c r="AX724" i="9" s="1"/>
  <c r="AU725" i="9" s="1"/>
  <c r="AQ727" i="6"/>
  <c r="AN728" i="6" s="1"/>
  <c r="GU195" i="8"/>
  <c r="GW195" i="8" s="1"/>
  <c r="GX195" i="8" s="1"/>
  <c r="GS196" i="8" s="1"/>
  <c r="GH196" i="8"/>
  <c r="GI196" i="8" s="1"/>
  <c r="BF755" i="6"/>
  <c r="BA756" i="6" s="1"/>
  <c r="BC756" i="6" s="1"/>
  <c r="BF749" i="9"/>
  <c r="BA750" i="9" s="1"/>
  <c r="BC750" i="9" s="1"/>
  <c r="BD756" i="6"/>
  <c r="BD750" i="9"/>
  <c r="SP190" i="8" l="1"/>
  <c r="ST189" i="8"/>
  <c r="SO190" i="8" s="1"/>
  <c r="AY724" i="9"/>
  <c r="AT725" i="9" s="1"/>
  <c r="AP725" i="9" s="1"/>
  <c r="AJ725" i="9" s="1"/>
  <c r="AI725" i="9" s="1"/>
  <c r="GF197" i="8"/>
  <c r="GJ196" i="8"/>
  <c r="GE197" i="8" s="1"/>
  <c r="HB195" i="8"/>
  <c r="GT196" i="8"/>
  <c r="GO196" i="8" s="1"/>
  <c r="AQ725" i="9"/>
  <c r="AN726" i="9" s="1"/>
  <c r="AW725" i="9"/>
  <c r="AY727" i="6"/>
  <c r="AT728" i="6" s="1"/>
  <c r="AP728" i="6" s="1"/>
  <c r="AJ728" i="6" s="1"/>
  <c r="AI728" i="6" s="1"/>
  <c r="BE750" i="9"/>
  <c r="BB751" i="9" s="1"/>
  <c r="BE756" i="6"/>
  <c r="BB757" i="6" s="1"/>
  <c r="AW728" i="6"/>
  <c r="SK190" i="8" l="1"/>
  <c r="SX189" i="8"/>
  <c r="BF756" i="6"/>
  <c r="BA757" i="6" s="1"/>
  <c r="BF750" i="9"/>
  <c r="BA751" i="9" s="1"/>
  <c r="BC751" i="9" s="1"/>
  <c r="AV725" i="9"/>
  <c r="HD195" i="8"/>
  <c r="HE195" i="8" s="1"/>
  <c r="GZ196" i="8" s="1"/>
  <c r="GN196" i="8"/>
  <c r="GA197" i="8"/>
  <c r="GB197" i="8" s="1"/>
  <c r="AQ728" i="6"/>
  <c r="AN729" i="6" s="1"/>
  <c r="AV728" i="6"/>
  <c r="BC757" i="6"/>
  <c r="BD757" i="6"/>
  <c r="BD751" i="9"/>
  <c r="AX725" i="9"/>
  <c r="AU726" i="9" s="1"/>
  <c r="SZ189" i="8" l="1"/>
  <c r="FY198" i="8"/>
  <c r="GC197" i="8"/>
  <c r="FX198" i="8" s="1"/>
  <c r="HA196" i="8"/>
  <c r="GV196" i="8" s="1"/>
  <c r="HI195" i="8"/>
  <c r="AW726" i="9"/>
  <c r="BE757" i="6"/>
  <c r="BB758" i="6" s="1"/>
  <c r="AY725" i="9"/>
  <c r="AT726" i="9" s="1"/>
  <c r="AP726" i="9" s="1"/>
  <c r="AJ726" i="9" s="1"/>
  <c r="AI726" i="9" s="1"/>
  <c r="BE751" i="9"/>
  <c r="BB752" i="9" s="1"/>
  <c r="AX728" i="6"/>
  <c r="AU729" i="6" s="1"/>
  <c r="SW190" i="8" l="1"/>
  <c r="TA189" i="8"/>
  <c r="SV190" i="8" s="1"/>
  <c r="BF751" i="9"/>
  <c r="BA752" i="9" s="1"/>
  <c r="BC752" i="9" s="1"/>
  <c r="AY728" i="6"/>
  <c r="AT729" i="6" s="1"/>
  <c r="AP729" i="6" s="1"/>
  <c r="AJ729" i="6" s="1"/>
  <c r="AI729" i="6" s="1"/>
  <c r="HK195" i="8"/>
  <c r="HL195" i="8" s="1"/>
  <c r="HG196" i="8" s="1"/>
  <c r="GG197" i="8"/>
  <c r="FT198" i="8"/>
  <c r="FU198" i="8" s="1"/>
  <c r="BF757" i="6"/>
  <c r="BA758" i="6" s="1"/>
  <c r="BC758" i="6" s="1"/>
  <c r="AW729" i="6"/>
  <c r="BD752" i="9"/>
  <c r="BD758" i="6"/>
  <c r="AV726" i="9"/>
  <c r="AQ726" i="9"/>
  <c r="AN727" i="9" s="1"/>
  <c r="SR190" i="8" l="1"/>
  <c r="TE189" i="8"/>
  <c r="TG189" i="8" s="1"/>
  <c r="AV729" i="6"/>
  <c r="AQ729" i="6"/>
  <c r="AN730" i="6" s="1"/>
  <c r="FR199" i="8"/>
  <c r="FV198" i="8"/>
  <c r="FQ199" i="8" s="1"/>
  <c r="HP195" i="8"/>
  <c r="HH196" i="8"/>
  <c r="HC196" i="8" s="1"/>
  <c r="AX726" i="9"/>
  <c r="AU727" i="9" s="1"/>
  <c r="BE758" i="6"/>
  <c r="BB759" i="6" s="1"/>
  <c r="BE752" i="9"/>
  <c r="BB753" i="9" s="1"/>
  <c r="AX729" i="6"/>
  <c r="AU730" i="6" s="1"/>
  <c r="TH189" i="8" l="1"/>
  <c r="TC190" i="8" s="1"/>
  <c r="TD190" i="8"/>
  <c r="BF758" i="6"/>
  <c r="BA759" i="6" s="1"/>
  <c r="BC759" i="6" s="1"/>
  <c r="AY726" i="9"/>
  <c r="AT727" i="9" s="1"/>
  <c r="AP727" i="9" s="1"/>
  <c r="AJ727" i="9" s="1"/>
  <c r="AI727" i="9" s="1"/>
  <c r="HR195" i="8"/>
  <c r="HS195" i="8" s="1"/>
  <c r="HN196" i="8" s="1"/>
  <c r="FZ198" i="8"/>
  <c r="FM199" i="8"/>
  <c r="FN199" i="8" s="1"/>
  <c r="AY729" i="6"/>
  <c r="AT730" i="6" s="1"/>
  <c r="AP730" i="6" s="1"/>
  <c r="AJ730" i="6" s="1"/>
  <c r="AI730" i="6" s="1"/>
  <c r="BD753" i="9"/>
  <c r="AW730" i="6"/>
  <c r="BF752" i="9"/>
  <c r="BA753" i="9" s="1"/>
  <c r="BC753" i="9" s="1"/>
  <c r="BD759" i="6"/>
  <c r="AW727" i="9"/>
  <c r="AV727" i="9"/>
  <c r="TL189" i="8" l="1"/>
  <c r="TN189" i="8" s="1"/>
  <c r="SY190" i="8"/>
  <c r="AV730" i="6"/>
  <c r="AQ730" i="6"/>
  <c r="AN731" i="6" s="1"/>
  <c r="AQ727" i="9"/>
  <c r="AN728" i="9" s="1"/>
  <c r="FK200" i="8"/>
  <c r="FO199" i="8"/>
  <c r="FJ200" i="8" s="1"/>
  <c r="HO196" i="8"/>
  <c r="HJ196" i="8" s="1"/>
  <c r="HW195" i="8"/>
  <c r="BE753" i="9"/>
  <c r="BB754" i="9" s="1"/>
  <c r="AX727" i="9"/>
  <c r="AU728" i="9" s="1"/>
  <c r="BE759" i="6"/>
  <c r="BB760" i="6" s="1"/>
  <c r="AX730" i="6"/>
  <c r="AU731" i="6" s="1"/>
  <c r="TO189" i="8" l="1"/>
  <c r="TJ190" i="8" s="1"/>
  <c r="TK190" i="8"/>
  <c r="AY730" i="6"/>
  <c r="AT731" i="6" s="1"/>
  <c r="AP731" i="6" s="1"/>
  <c r="AJ731" i="6" s="1"/>
  <c r="AI731" i="6" s="1"/>
  <c r="AY727" i="9"/>
  <c r="AT728" i="9" s="1"/>
  <c r="AP728" i="9" s="1"/>
  <c r="AJ728" i="9" s="1"/>
  <c r="AI728" i="9" s="1"/>
  <c r="BF759" i="6"/>
  <c r="BA760" i="6" s="1"/>
  <c r="BC760" i="6" s="1"/>
  <c r="FF200" i="8"/>
  <c r="FG200" i="8" s="1"/>
  <c r="HY195" i="8"/>
  <c r="HZ195" i="8" s="1"/>
  <c r="HU196" i="8" s="1"/>
  <c r="FS199" i="8"/>
  <c r="AW731" i="6"/>
  <c r="AQ731" i="6"/>
  <c r="AN732" i="6" s="1"/>
  <c r="AV731" i="6"/>
  <c r="BD760" i="6"/>
  <c r="AV728" i="9"/>
  <c r="AW728" i="9"/>
  <c r="BF753" i="9"/>
  <c r="BA754" i="9" s="1"/>
  <c r="BC754" i="9" s="1"/>
  <c r="BD754" i="9"/>
  <c r="TS189" i="8" l="1"/>
  <c r="TU189" i="8" s="1"/>
  <c r="TF190" i="8"/>
  <c r="AQ728" i="9"/>
  <c r="AN729" i="9" s="1"/>
  <c r="ID195" i="8"/>
  <c r="HV196" i="8"/>
  <c r="HQ196" i="8" s="1"/>
  <c r="FH200" i="8"/>
  <c r="FC201" i="8" s="1"/>
  <c r="FD201" i="8"/>
  <c r="BE754" i="9"/>
  <c r="BB755" i="9" s="1"/>
  <c r="BE760" i="6"/>
  <c r="BB761" i="6" s="1"/>
  <c r="AX731" i="6"/>
  <c r="AU732" i="6" s="1"/>
  <c r="AX728" i="9"/>
  <c r="AU729" i="9" s="1"/>
  <c r="TV189" i="8" l="1"/>
  <c r="TQ190" i="8" s="1"/>
  <c r="TR190" i="8"/>
  <c r="FL200" i="8"/>
  <c r="EY201" i="8"/>
  <c r="EZ201" i="8" s="1"/>
  <c r="FA201" i="8" s="1"/>
  <c r="EV202" i="8" s="1"/>
  <c r="IF195" i="8"/>
  <c r="IG195" i="8" s="1"/>
  <c r="IB196" i="8" s="1"/>
  <c r="AW729" i="9"/>
  <c r="AW732" i="6"/>
  <c r="BD761" i="6"/>
  <c r="BF754" i="9"/>
  <c r="BA755" i="9" s="1"/>
  <c r="BC755" i="9" s="1"/>
  <c r="AY728" i="9"/>
  <c r="AT729" i="9" s="1"/>
  <c r="AP729" i="9" s="1"/>
  <c r="AJ729" i="9" s="1"/>
  <c r="AI729" i="9" s="1"/>
  <c r="AY731" i="6"/>
  <c r="AT732" i="6" s="1"/>
  <c r="AP732" i="6" s="1"/>
  <c r="AJ732" i="6" s="1"/>
  <c r="AI732" i="6" s="1"/>
  <c r="BF760" i="6"/>
  <c r="BA761" i="6" s="1"/>
  <c r="BC761" i="6" s="1"/>
  <c r="BD755" i="9"/>
  <c r="TZ189" i="8" l="1"/>
  <c r="UB189" i="8" s="1"/>
  <c r="TM190" i="8"/>
  <c r="EW202" i="8"/>
  <c r="FE201" i="8"/>
  <c r="IK195" i="8"/>
  <c r="IC196" i="8"/>
  <c r="HX196" i="8" s="1"/>
  <c r="ER202" i="8"/>
  <c r="ES202" i="8" s="1"/>
  <c r="BE761" i="6"/>
  <c r="BB762" i="6" s="1"/>
  <c r="AV732" i="6"/>
  <c r="AQ729" i="9"/>
  <c r="AN730" i="9" s="1"/>
  <c r="BE755" i="9"/>
  <c r="BB756" i="9" s="1"/>
  <c r="AQ732" i="6"/>
  <c r="AN733" i="6" s="1"/>
  <c r="AV729" i="9"/>
  <c r="UC189" i="8" l="1"/>
  <c r="TX190" i="8" s="1"/>
  <c r="TY190" i="8"/>
  <c r="EP203" i="8"/>
  <c r="ET202" i="8"/>
  <c r="EO203" i="8" s="1"/>
  <c r="IM195" i="8"/>
  <c r="BF755" i="9"/>
  <c r="BA756" i="9" s="1"/>
  <c r="BC756" i="9" s="1"/>
  <c r="BF761" i="6"/>
  <c r="BA762" i="6" s="1"/>
  <c r="BC762" i="6" s="1"/>
  <c r="BD756" i="9"/>
  <c r="BD762" i="6"/>
  <c r="AX729" i="9"/>
  <c r="AU730" i="9" s="1"/>
  <c r="AX732" i="6"/>
  <c r="AU733" i="6" s="1"/>
  <c r="UG189" i="8" l="1"/>
  <c r="UI189" i="8" s="1"/>
  <c r="TT190" i="8"/>
  <c r="AY729" i="9"/>
  <c r="AT730" i="9" s="1"/>
  <c r="AP730" i="9" s="1"/>
  <c r="AJ730" i="9" s="1"/>
  <c r="AI730" i="9" s="1"/>
  <c r="IJ196" i="8"/>
  <c r="IN195" i="8"/>
  <c r="II196" i="8" s="1"/>
  <c r="EK203" i="8"/>
  <c r="EL203" i="8" s="1"/>
  <c r="EX202" i="8"/>
  <c r="AY732" i="6"/>
  <c r="AT733" i="6" s="1"/>
  <c r="AP733" i="6" s="1"/>
  <c r="AJ733" i="6" s="1"/>
  <c r="AI733" i="6" s="1"/>
  <c r="AW730" i="9"/>
  <c r="AW733" i="6"/>
  <c r="BE762" i="6"/>
  <c r="BB763" i="6" s="1"/>
  <c r="BE756" i="9"/>
  <c r="BB757" i="9" s="1"/>
  <c r="UJ189" i="8" l="1"/>
  <c r="UE190" i="8" s="1"/>
  <c r="UF190" i="8"/>
  <c r="AV730" i="9"/>
  <c r="BF762" i="6"/>
  <c r="BA763" i="6" s="1"/>
  <c r="BC763" i="6" s="1"/>
  <c r="AQ730" i="9"/>
  <c r="AN731" i="9" s="1"/>
  <c r="BF756" i="9"/>
  <c r="BA757" i="9" s="1"/>
  <c r="BC757" i="9" s="1"/>
  <c r="AV733" i="6"/>
  <c r="AX733" i="6" s="1"/>
  <c r="AU734" i="6" s="1"/>
  <c r="AQ733" i="6"/>
  <c r="AN734" i="6" s="1"/>
  <c r="EI204" i="8"/>
  <c r="EM203" i="8"/>
  <c r="EH204" i="8" s="1"/>
  <c r="IE196" i="8"/>
  <c r="IR195" i="8"/>
  <c r="BD757" i="9"/>
  <c r="BD763" i="6"/>
  <c r="AX730" i="9"/>
  <c r="AU731" i="9" s="1"/>
  <c r="UN189" i="8" l="1"/>
  <c r="UP189" i="8" s="1"/>
  <c r="UA190" i="8"/>
  <c r="ED204" i="8"/>
  <c r="EE204" i="8" s="1"/>
  <c r="IT195" i="8"/>
  <c r="IU195" i="8" s="1"/>
  <c r="IP196" i="8" s="1"/>
  <c r="EQ203" i="8"/>
  <c r="AW731" i="9"/>
  <c r="BE757" i="9"/>
  <c r="BB758" i="9" s="1"/>
  <c r="AY733" i="6"/>
  <c r="AT734" i="6" s="1"/>
  <c r="AP734" i="6" s="1"/>
  <c r="AJ734" i="6" s="1"/>
  <c r="AI734" i="6" s="1"/>
  <c r="AY730" i="9"/>
  <c r="AT731" i="9" s="1"/>
  <c r="AP731" i="9" s="1"/>
  <c r="AJ731" i="9" s="1"/>
  <c r="AI731" i="9" s="1"/>
  <c r="BE763" i="6"/>
  <c r="BB764" i="6" s="1"/>
  <c r="AW734" i="6"/>
  <c r="AQ734" i="6" l="1"/>
  <c r="AN735" i="6" s="1"/>
  <c r="UQ189" i="8"/>
  <c r="UL190" i="8" s="1"/>
  <c r="BF763" i="6"/>
  <c r="BA764" i="6" s="1"/>
  <c r="BF757" i="9"/>
  <c r="BA758" i="9" s="1"/>
  <c r="UM190" i="8"/>
  <c r="UU189" i="8"/>
  <c r="AV734" i="6"/>
  <c r="AX734" i="6" s="1"/>
  <c r="AU735" i="6" s="1"/>
  <c r="IY195" i="8"/>
  <c r="IQ196" i="8"/>
  <c r="IL196" i="8" s="1"/>
  <c r="EF204" i="8"/>
  <c r="EA205" i="8" s="1"/>
  <c r="EB205" i="8"/>
  <c r="BD764" i="6"/>
  <c r="BC764" i="6"/>
  <c r="BC758" i="9"/>
  <c r="BD758" i="9"/>
  <c r="AV731" i="9"/>
  <c r="AQ731" i="9"/>
  <c r="AN732" i="9" s="1"/>
  <c r="UH190" i="8" l="1"/>
  <c r="UW189" i="8"/>
  <c r="EJ204" i="8"/>
  <c r="DW205" i="8"/>
  <c r="DX205" i="8" s="1"/>
  <c r="JA195" i="8"/>
  <c r="JB195" i="8" s="1"/>
  <c r="IW196" i="8" s="1"/>
  <c r="AX731" i="9"/>
  <c r="AU732" i="9" s="1"/>
  <c r="BE764" i="6"/>
  <c r="BB765" i="6" s="1"/>
  <c r="AY734" i="6"/>
  <c r="AT735" i="6" s="1"/>
  <c r="AP735" i="6" s="1"/>
  <c r="AJ735" i="6" s="1"/>
  <c r="AI735" i="6" s="1"/>
  <c r="BE758" i="9"/>
  <c r="BB759" i="9" s="1"/>
  <c r="AW735" i="6"/>
  <c r="UT190" i="8" l="1"/>
  <c r="UX189" i="8"/>
  <c r="US190" i="8" s="1"/>
  <c r="JF195" i="8"/>
  <c r="IX196" i="8"/>
  <c r="IS196" i="8" s="1"/>
  <c r="DU206" i="8"/>
  <c r="DY205" i="8"/>
  <c r="DT206" i="8" s="1"/>
  <c r="AQ735" i="6"/>
  <c r="AN736" i="6" s="1"/>
  <c r="AV735" i="6"/>
  <c r="AX735" i="6" s="1"/>
  <c r="AU736" i="6" s="1"/>
  <c r="BF758" i="9"/>
  <c r="BA759" i="9" s="1"/>
  <c r="BC759" i="9" s="1"/>
  <c r="BD759" i="9"/>
  <c r="BF764" i="6"/>
  <c r="BA765" i="6" s="1"/>
  <c r="BC765" i="6" s="1"/>
  <c r="AY731" i="9"/>
  <c r="AT732" i="9" s="1"/>
  <c r="AP732" i="9" s="1"/>
  <c r="AJ732" i="9" s="1"/>
  <c r="AI732" i="9" s="1"/>
  <c r="BD765" i="6"/>
  <c r="AW732" i="9"/>
  <c r="UO190" i="8" l="1"/>
  <c r="AQ732" i="9"/>
  <c r="AN733" i="9" s="1"/>
  <c r="VB189" i="8"/>
  <c r="AV732" i="9"/>
  <c r="AX732" i="9" s="1"/>
  <c r="AU733" i="9" s="1"/>
  <c r="EC205" i="8"/>
  <c r="DP206" i="8"/>
  <c r="DQ206" i="8" s="1"/>
  <c r="DR206" i="8" s="1"/>
  <c r="DM207" i="8" s="1"/>
  <c r="JH195" i="8"/>
  <c r="JI195" i="8" s="1"/>
  <c r="JD196" i="8" s="1"/>
  <c r="AY735" i="6"/>
  <c r="AT736" i="6" s="1"/>
  <c r="AP736" i="6" s="1"/>
  <c r="AJ736" i="6" s="1"/>
  <c r="AI736" i="6" s="1"/>
  <c r="BE765" i="6"/>
  <c r="BB766" i="6" s="1"/>
  <c r="AW736" i="6"/>
  <c r="BE759" i="9"/>
  <c r="BB760" i="9" s="1"/>
  <c r="VD189" i="8" l="1"/>
  <c r="AQ736" i="6"/>
  <c r="AN737" i="6" s="1"/>
  <c r="DN207" i="8"/>
  <c r="DI207" i="8" s="1"/>
  <c r="DJ207" i="8" s="1"/>
  <c r="DV206" i="8"/>
  <c r="JE196" i="8"/>
  <c r="IZ196" i="8" s="1"/>
  <c r="JM195" i="8"/>
  <c r="AV736" i="6"/>
  <c r="AX736" i="6" s="1"/>
  <c r="AU737" i="6" s="1"/>
  <c r="BF759" i="9"/>
  <c r="BA760" i="9" s="1"/>
  <c r="BF765" i="6"/>
  <c r="BA766" i="6" s="1"/>
  <c r="BC766" i="6" s="1"/>
  <c r="AY732" i="9"/>
  <c r="AT733" i="9" s="1"/>
  <c r="AP733" i="9" s="1"/>
  <c r="AJ733" i="9" s="1"/>
  <c r="AI733" i="9" s="1"/>
  <c r="BD760" i="9"/>
  <c r="BC760" i="9"/>
  <c r="BD766" i="6"/>
  <c r="AW733" i="9"/>
  <c r="VA190" i="8" l="1"/>
  <c r="VE189" i="8"/>
  <c r="UZ190" i="8" s="1"/>
  <c r="AV733" i="9"/>
  <c r="AX733" i="9" s="1"/>
  <c r="AU734" i="9" s="1"/>
  <c r="AQ733" i="9"/>
  <c r="AN734" i="9" s="1"/>
  <c r="JO195" i="8"/>
  <c r="JP195" i="8" s="1"/>
  <c r="JK196" i="8" s="1"/>
  <c r="DG208" i="8"/>
  <c r="DK207" i="8"/>
  <c r="DF208" i="8" s="1"/>
  <c r="BE766" i="6"/>
  <c r="BB767" i="6" s="1"/>
  <c r="AY736" i="6"/>
  <c r="AT737" i="6" s="1"/>
  <c r="AP737" i="6" s="1"/>
  <c r="AJ737" i="6" s="1"/>
  <c r="AI737" i="6" s="1"/>
  <c r="AW737" i="6"/>
  <c r="BE760" i="9"/>
  <c r="BB761" i="9" s="1"/>
  <c r="UV190" i="8" l="1"/>
  <c r="VI189" i="8"/>
  <c r="AQ737" i="6"/>
  <c r="AN738" i="6" s="1"/>
  <c r="AV737" i="6"/>
  <c r="AX737" i="6" s="1"/>
  <c r="AU738" i="6" s="1"/>
  <c r="DO207" i="8"/>
  <c r="DB208" i="8"/>
  <c r="DC208" i="8" s="1"/>
  <c r="DD208" i="8" s="1"/>
  <c r="CY209" i="8" s="1"/>
  <c r="JL196" i="8"/>
  <c r="JG196" i="8" s="1"/>
  <c r="JT195" i="8"/>
  <c r="BF760" i="9"/>
  <c r="BA761" i="9" s="1"/>
  <c r="BC761" i="9" s="1"/>
  <c r="BD761" i="9"/>
  <c r="BF766" i="6"/>
  <c r="BA767" i="6" s="1"/>
  <c r="BC767" i="6" s="1"/>
  <c r="AY733" i="9"/>
  <c r="AT734" i="9" s="1"/>
  <c r="AP734" i="9" s="1"/>
  <c r="AJ734" i="9" s="1"/>
  <c r="AI734" i="9" s="1"/>
  <c r="BD767" i="6"/>
  <c r="AW734" i="9"/>
  <c r="VK189" i="8" l="1"/>
  <c r="AQ734" i="9"/>
  <c r="AN735" i="9" s="1"/>
  <c r="AV734" i="9"/>
  <c r="AX734" i="9" s="1"/>
  <c r="AU735" i="9" s="1"/>
  <c r="CZ209" i="8"/>
  <c r="CU209" i="8" s="1"/>
  <c r="CV209" i="8" s="1"/>
  <c r="DH208" i="8"/>
  <c r="JV195" i="8"/>
  <c r="JW195" i="8" s="1"/>
  <c r="JR196" i="8" s="1"/>
  <c r="BE767" i="6"/>
  <c r="BB768" i="6" s="1"/>
  <c r="AY737" i="6"/>
  <c r="AT738" i="6" s="1"/>
  <c r="AP738" i="6" s="1"/>
  <c r="AJ738" i="6" s="1"/>
  <c r="AI738" i="6" s="1"/>
  <c r="AW738" i="6"/>
  <c r="BE761" i="9"/>
  <c r="BB762" i="9" s="1"/>
  <c r="VL189" i="8" l="1"/>
  <c r="VG190" i="8" s="1"/>
  <c r="VH190" i="8"/>
  <c r="AQ738" i="6"/>
  <c r="AN739" i="6" s="1"/>
  <c r="AV738" i="6"/>
  <c r="AX738" i="6" s="1"/>
  <c r="AU739" i="6" s="1"/>
  <c r="KA195" i="8"/>
  <c r="JS196" i="8"/>
  <c r="JN196" i="8" s="1"/>
  <c r="CS210" i="8"/>
  <c r="CW209" i="8"/>
  <c r="CR210" i="8" s="1"/>
  <c r="BF761" i="9"/>
  <c r="BA762" i="9" s="1"/>
  <c r="AW735" i="9"/>
  <c r="BF767" i="6"/>
  <c r="BA768" i="6" s="1"/>
  <c r="BC762" i="9"/>
  <c r="BD762" i="9"/>
  <c r="AY734" i="9"/>
  <c r="AT735" i="9" s="1"/>
  <c r="AP735" i="9" s="1"/>
  <c r="AJ735" i="9" s="1"/>
  <c r="AI735" i="9" s="1"/>
  <c r="BD768" i="6"/>
  <c r="BC768" i="6"/>
  <c r="VP189" i="8" l="1"/>
  <c r="VR189" i="8" s="1"/>
  <c r="VO190" i="8" s="1"/>
  <c r="VC190" i="8"/>
  <c r="CN210" i="8"/>
  <c r="CO210" i="8" s="1"/>
  <c r="DA209" i="8"/>
  <c r="KC195" i="8"/>
  <c r="KD195" i="8" s="1"/>
  <c r="JY196" i="8" s="1"/>
  <c r="BE768" i="6"/>
  <c r="BB769" i="6" s="1"/>
  <c r="AY738" i="6"/>
  <c r="AT739" i="6" s="1"/>
  <c r="AP739" i="6" s="1"/>
  <c r="AJ739" i="6" s="1"/>
  <c r="AI739" i="6" s="1"/>
  <c r="BE762" i="9"/>
  <c r="BB763" i="9" s="1"/>
  <c r="AQ735" i="9"/>
  <c r="AN736" i="9" s="1"/>
  <c r="AV735" i="9"/>
  <c r="AQ739" i="6"/>
  <c r="AN740" i="6" s="1"/>
  <c r="AW739" i="6"/>
  <c r="VS189" i="8" l="1"/>
  <c r="VN190" i="8" s="1"/>
  <c r="VJ190" i="8" s="1"/>
  <c r="AV739" i="6"/>
  <c r="AX739" i="6" s="1"/>
  <c r="AU740" i="6" s="1"/>
  <c r="JZ196" i="8"/>
  <c r="JU196" i="8" s="1"/>
  <c r="KH195" i="8"/>
  <c r="CL211" i="8"/>
  <c r="CP210" i="8"/>
  <c r="CK211" i="8" s="1"/>
  <c r="BF762" i="9"/>
  <c r="BA763" i="9" s="1"/>
  <c r="BC763" i="9" s="1"/>
  <c r="BF768" i="6"/>
  <c r="BA769" i="6" s="1"/>
  <c r="BC769" i="6" s="1"/>
  <c r="AX735" i="9"/>
  <c r="AU736" i="9" s="1"/>
  <c r="BD763" i="9"/>
  <c r="BD769" i="6"/>
  <c r="VW189" i="8" l="1"/>
  <c r="VY189" i="8" s="1"/>
  <c r="AY735" i="9"/>
  <c r="AT736" i="9" s="1"/>
  <c r="AP736" i="9" s="1"/>
  <c r="AJ736" i="9" s="1"/>
  <c r="AI736" i="9" s="1"/>
  <c r="AY739" i="6"/>
  <c r="AT740" i="6" s="1"/>
  <c r="AP740" i="6" s="1"/>
  <c r="AJ740" i="6" s="1"/>
  <c r="AI740" i="6" s="1"/>
  <c r="CG211" i="8"/>
  <c r="CH211" i="8" s="1"/>
  <c r="CE212" i="8" s="1"/>
  <c r="KJ195" i="8"/>
  <c r="KK195" i="8" s="1"/>
  <c r="KF196" i="8" s="1"/>
  <c r="CT210" i="8"/>
  <c r="AW736" i="9"/>
  <c r="AQ736" i="9"/>
  <c r="AN737" i="9" s="1"/>
  <c r="AW740" i="6"/>
  <c r="BE769" i="6"/>
  <c r="BB770" i="6" s="1"/>
  <c r="BE763" i="9"/>
  <c r="BB764" i="9" s="1"/>
  <c r="VV190" i="8" l="1"/>
  <c r="VZ189" i="8"/>
  <c r="VU190" i="8" s="1"/>
  <c r="AV736" i="9"/>
  <c r="AX736" i="9" s="1"/>
  <c r="AU737" i="9" s="1"/>
  <c r="AV740" i="6"/>
  <c r="AQ740" i="6"/>
  <c r="AN741" i="6" s="1"/>
  <c r="CI211" i="8"/>
  <c r="CD212" i="8" s="1"/>
  <c r="BZ212" i="8" s="1"/>
  <c r="CA212" i="8" s="1"/>
  <c r="KG196" i="8"/>
  <c r="KB196" i="8" s="1"/>
  <c r="KO195" i="8"/>
  <c r="BF769" i="6"/>
  <c r="BA770" i="6" s="1"/>
  <c r="BC770" i="6" s="1"/>
  <c r="BF763" i="9"/>
  <c r="BA764" i="9" s="1"/>
  <c r="BC764" i="9" s="1"/>
  <c r="BD770" i="6"/>
  <c r="AX740" i="6"/>
  <c r="AU741" i="6" s="1"/>
  <c r="BD764" i="9"/>
  <c r="VQ190" i="8" l="1"/>
  <c r="WD189" i="8"/>
  <c r="AY740" i="6"/>
  <c r="AT741" i="6" s="1"/>
  <c r="AP741" i="6" s="1"/>
  <c r="AJ741" i="6" s="1"/>
  <c r="AI741" i="6" s="1"/>
  <c r="CM211" i="8"/>
  <c r="KQ195" i="8"/>
  <c r="KR195" i="8" s="1"/>
  <c r="KM196" i="8" s="1"/>
  <c r="BX213" i="8"/>
  <c r="CB212" i="8"/>
  <c r="BW213" i="8" s="1"/>
  <c r="AY736" i="9"/>
  <c r="AT737" i="9" s="1"/>
  <c r="AP737" i="9" s="1"/>
  <c r="AJ737" i="9" s="1"/>
  <c r="AI737" i="9" s="1"/>
  <c r="BE764" i="9"/>
  <c r="BB765" i="9" s="1"/>
  <c r="AW737" i="9"/>
  <c r="AW741" i="6"/>
  <c r="AV741" i="6"/>
  <c r="BE770" i="6"/>
  <c r="BB771" i="6" s="1"/>
  <c r="WF189" i="8" l="1"/>
  <c r="AQ741" i="6"/>
  <c r="AN742" i="6" s="1"/>
  <c r="AQ737" i="9"/>
  <c r="AN738" i="9" s="1"/>
  <c r="AV737" i="9"/>
  <c r="AX737" i="9" s="1"/>
  <c r="AU738" i="9" s="1"/>
  <c r="BS213" i="8"/>
  <c r="BT213" i="8" s="1"/>
  <c r="CF212" i="8"/>
  <c r="KV195" i="8"/>
  <c r="KN196" i="8"/>
  <c r="KI196" i="8" s="1"/>
  <c r="BF764" i="9"/>
  <c r="BA765" i="9" s="1"/>
  <c r="BC765" i="9" s="1"/>
  <c r="BD771" i="6"/>
  <c r="BF770" i="6"/>
  <c r="BA771" i="6" s="1"/>
  <c r="BC771" i="6" s="1"/>
  <c r="AX741" i="6"/>
  <c r="AU742" i="6" s="1"/>
  <c r="BD765" i="9"/>
  <c r="WC190" i="8" l="1"/>
  <c r="WG189" i="8"/>
  <c r="WB190" i="8" s="1"/>
  <c r="AY737" i="9"/>
  <c r="AT738" i="9" s="1"/>
  <c r="AP738" i="9" s="1"/>
  <c r="AJ738" i="9" s="1"/>
  <c r="AI738" i="9" s="1"/>
  <c r="AY741" i="6"/>
  <c r="AT742" i="6" s="1"/>
  <c r="AP742" i="6" s="1"/>
  <c r="AJ742" i="6" s="1"/>
  <c r="AI742" i="6" s="1"/>
  <c r="KX195" i="8"/>
  <c r="KY195" i="8" s="1"/>
  <c r="KT196" i="8" s="1"/>
  <c r="BQ214" i="8"/>
  <c r="BU213" i="8"/>
  <c r="BP214" i="8" s="1"/>
  <c r="BE771" i="6"/>
  <c r="BB772" i="6" s="1"/>
  <c r="BE765" i="9"/>
  <c r="BB766" i="9" s="1"/>
  <c r="AW738" i="9"/>
  <c r="AV738" i="9"/>
  <c r="AQ738" i="9"/>
  <c r="AN739" i="9" s="1"/>
  <c r="AW742" i="6"/>
  <c r="AQ742" i="6" l="1"/>
  <c r="AN743" i="6" s="1"/>
  <c r="VX190" i="8"/>
  <c r="WK189" i="8"/>
  <c r="AV742" i="6"/>
  <c r="AX742" i="6" s="1"/>
  <c r="AU743" i="6" s="1"/>
  <c r="BF765" i="9"/>
  <c r="BA766" i="9" s="1"/>
  <c r="BL214" i="8"/>
  <c r="BM214" i="8" s="1"/>
  <c r="BY213" i="8"/>
  <c r="KU196" i="8"/>
  <c r="KP196" i="8" s="1"/>
  <c r="LC195" i="8"/>
  <c r="AX738" i="9"/>
  <c r="AU739" i="9" s="1"/>
  <c r="BF771" i="6"/>
  <c r="BA772" i="6" s="1"/>
  <c r="BC772" i="6" s="1"/>
  <c r="BD766" i="9"/>
  <c r="BC766" i="9"/>
  <c r="BD772" i="6"/>
  <c r="WM189" i="8" l="1"/>
  <c r="LE195" i="8"/>
  <c r="LF195" i="8" s="1"/>
  <c r="LA196" i="8" s="1"/>
  <c r="BN214" i="8"/>
  <c r="BI215" i="8" s="1"/>
  <c r="BJ215" i="8"/>
  <c r="BE772" i="6"/>
  <c r="BB773" i="6" s="1"/>
  <c r="AW739" i="9"/>
  <c r="AW743" i="6"/>
  <c r="BE766" i="9"/>
  <c r="BB767" i="9" s="1"/>
  <c r="AY738" i="9"/>
  <c r="AT739" i="9" s="1"/>
  <c r="AP739" i="9" s="1"/>
  <c r="AJ739" i="9" s="1"/>
  <c r="AI739" i="9" s="1"/>
  <c r="AY742" i="6"/>
  <c r="AT743" i="6" s="1"/>
  <c r="AP743" i="6" s="1"/>
  <c r="AJ743" i="6" s="1"/>
  <c r="AI743" i="6" s="1"/>
  <c r="WJ190" i="8" l="1"/>
  <c r="WN189" i="8"/>
  <c r="WI190" i="8" s="1"/>
  <c r="BR214" i="8"/>
  <c r="BE215" i="8"/>
  <c r="BF215" i="8" s="1"/>
  <c r="LJ195" i="8"/>
  <c r="LB196" i="8"/>
  <c r="KW196" i="8" s="1"/>
  <c r="BD767" i="9"/>
  <c r="AQ743" i="6"/>
  <c r="AN744" i="6" s="1"/>
  <c r="AQ739" i="9"/>
  <c r="AN740" i="9" s="1"/>
  <c r="BF772" i="6"/>
  <c r="BA773" i="6" s="1"/>
  <c r="BC773" i="6" s="1"/>
  <c r="BF766" i="9"/>
  <c r="BA767" i="9" s="1"/>
  <c r="BC767" i="9" s="1"/>
  <c r="AV743" i="6"/>
  <c r="AV739" i="9"/>
  <c r="BD773" i="6"/>
  <c r="WR189" i="8" l="1"/>
  <c r="WE190" i="8"/>
  <c r="LL195" i="8"/>
  <c r="LM195" i="8" s="1"/>
  <c r="LH196" i="8" s="1"/>
  <c r="BC216" i="8"/>
  <c r="BG215" i="8"/>
  <c r="BB216" i="8" s="1"/>
  <c r="BE767" i="9"/>
  <c r="BB768" i="9" s="1"/>
  <c r="AX739" i="9"/>
  <c r="AU740" i="9" s="1"/>
  <c r="BE773" i="6"/>
  <c r="BB774" i="6" s="1"/>
  <c r="AX743" i="6"/>
  <c r="AU744" i="6" s="1"/>
  <c r="WT189" i="8" l="1"/>
  <c r="BF773" i="6"/>
  <c r="BA774" i="6" s="1"/>
  <c r="BC774" i="6" s="1"/>
  <c r="BK215" i="8"/>
  <c r="AX216" i="8"/>
  <c r="AY216" i="8" s="1"/>
  <c r="AV217" i="8" s="1"/>
  <c r="LI196" i="8"/>
  <c r="LD196" i="8" s="1"/>
  <c r="LQ195" i="8"/>
  <c r="AY739" i="9"/>
  <c r="AT740" i="9" s="1"/>
  <c r="AP740" i="9" s="1"/>
  <c r="AJ740" i="9" s="1"/>
  <c r="AI740" i="9" s="1"/>
  <c r="AY743" i="6"/>
  <c r="AT744" i="6" s="1"/>
  <c r="AP744" i="6" s="1"/>
  <c r="AJ744" i="6" s="1"/>
  <c r="AI744" i="6" s="1"/>
  <c r="BD774" i="6"/>
  <c r="AW740" i="9"/>
  <c r="BF767" i="9"/>
  <c r="BA768" i="9" s="1"/>
  <c r="BC768" i="9" s="1"/>
  <c r="AW744" i="6"/>
  <c r="BD768" i="9"/>
  <c r="WQ190" i="8" l="1"/>
  <c r="WU189" i="8"/>
  <c r="WP190" i="8" s="1"/>
  <c r="AQ744" i="6"/>
  <c r="AN745" i="6" s="1"/>
  <c r="AQ740" i="9"/>
  <c r="AN741" i="9" s="1"/>
  <c r="AV744" i="6"/>
  <c r="AX744" i="6" s="1"/>
  <c r="AU745" i="6" s="1"/>
  <c r="AV740" i="9"/>
  <c r="AX740" i="9" s="1"/>
  <c r="AU741" i="9" s="1"/>
  <c r="AZ216" i="8"/>
  <c r="AU217" i="8" s="1"/>
  <c r="AQ217" i="8" s="1"/>
  <c r="AJ217" i="8" s="1"/>
  <c r="BE768" i="9"/>
  <c r="BB769" i="9" s="1"/>
  <c r="BE774" i="6"/>
  <c r="BB775" i="6" s="1"/>
  <c r="AI217" i="8" l="1"/>
  <c r="AK217" i="8" s="1"/>
  <c r="AN217" i="8" s="1"/>
  <c r="AS218" i="8" s="1"/>
  <c r="WL190" i="8"/>
  <c r="WY189" i="8"/>
  <c r="AY740" i="9"/>
  <c r="AT741" i="9" s="1"/>
  <c r="AP741" i="9" s="1"/>
  <c r="AJ741" i="9" s="1"/>
  <c r="AI741" i="9" s="1"/>
  <c r="AR217" i="8"/>
  <c r="AO218" i="8" s="1"/>
  <c r="BD216" i="8"/>
  <c r="BD769" i="9"/>
  <c r="BF774" i="6"/>
  <c r="BA775" i="6" s="1"/>
  <c r="BC775" i="6" s="1"/>
  <c r="BF768" i="9"/>
  <c r="BA769" i="9" s="1"/>
  <c r="BC769" i="9" s="1"/>
  <c r="AW741" i="9"/>
  <c r="AY744" i="6"/>
  <c r="AT745" i="6" s="1"/>
  <c r="AP745" i="6" s="1"/>
  <c r="AJ745" i="6" s="1"/>
  <c r="AI745" i="6" s="1"/>
  <c r="BD775" i="6"/>
  <c r="AW745" i="6"/>
  <c r="AQ741" i="9" l="1"/>
  <c r="AN742" i="9" s="1"/>
  <c r="AV741" i="9"/>
  <c r="XA189" i="8"/>
  <c r="AV745" i="6"/>
  <c r="AX745" i="6" s="1"/>
  <c r="AU746" i="6" s="1"/>
  <c r="AW217" i="8"/>
  <c r="AQ745" i="6"/>
  <c r="AN746" i="6" s="1"/>
  <c r="BE769" i="9"/>
  <c r="BB770" i="9" s="1"/>
  <c r="BE775" i="6"/>
  <c r="BB776" i="6" s="1"/>
  <c r="AX741" i="9"/>
  <c r="AU742" i="9" s="1"/>
  <c r="XB189" i="8" l="1"/>
  <c r="WW190" i="8" s="1"/>
  <c r="WX190" i="8"/>
  <c r="AY745" i="6"/>
  <c r="AT746" i="6" s="1"/>
  <c r="AP746" i="6" s="1"/>
  <c r="AJ746" i="6" s="1"/>
  <c r="AI746" i="6" s="1"/>
  <c r="AY741" i="9"/>
  <c r="AT742" i="9" s="1"/>
  <c r="AP742" i="9" s="1"/>
  <c r="AJ742" i="9" s="1"/>
  <c r="AI742" i="9" s="1"/>
  <c r="AW742" i="9"/>
  <c r="BF775" i="6"/>
  <c r="BA776" i="6" s="1"/>
  <c r="BC776" i="6" s="1"/>
  <c r="AW746" i="6"/>
  <c r="BF769" i="9"/>
  <c r="BA770" i="9" s="1"/>
  <c r="BC770" i="9" s="1"/>
  <c r="BD776" i="6"/>
  <c r="BD770" i="9"/>
  <c r="XF189" i="8" l="1"/>
  <c r="XH189" i="8" s="1"/>
  <c r="WS190" i="8"/>
  <c r="AV746" i="6"/>
  <c r="AX746" i="6" s="1"/>
  <c r="AU747" i="6" s="1"/>
  <c r="AQ746" i="6"/>
  <c r="AN747" i="6" s="1"/>
  <c r="AV742" i="9"/>
  <c r="AX742" i="9" s="1"/>
  <c r="AU743" i="9" s="1"/>
  <c r="AQ742" i="9"/>
  <c r="AN743" i="9" s="1"/>
  <c r="BE770" i="9"/>
  <c r="BB771" i="9" s="1"/>
  <c r="BE776" i="6"/>
  <c r="BB777" i="6" s="1"/>
  <c r="XI189" i="8" l="1"/>
  <c r="XD190" i="8" s="1"/>
  <c r="XE190" i="8"/>
  <c r="AY742" i="9"/>
  <c r="AT743" i="9" s="1"/>
  <c r="AP743" i="9" s="1"/>
  <c r="AJ743" i="9" s="1"/>
  <c r="AI743" i="9" s="1"/>
  <c r="AW743" i="9"/>
  <c r="AY746" i="6"/>
  <c r="AT747" i="6" s="1"/>
  <c r="AP747" i="6" s="1"/>
  <c r="AJ747" i="6" s="1"/>
  <c r="AI747" i="6" s="1"/>
  <c r="BF776" i="6"/>
  <c r="BA777" i="6" s="1"/>
  <c r="BC777" i="6" s="1"/>
  <c r="BF770" i="9"/>
  <c r="BA771" i="9" s="1"/>
  <c r="BC771" i="9" s="1"/>
  <c r="AW747" i="6"/>
  <c r="BD777" i="6"/>
  <c r="BD771" i="9"/>
  <c r="XM189" i="8" l="1"/>
  <c r="XO189" i="8" s="1"/>
  <c r="WZ190" i="8"/>
  <c r="AQ747" i="6"/>
  <c r="AN748" i="6" s="1"/>
  <c r="AV747" i="6"/>
  <c r="AX747" i="6" s="1"/>
  <c r="AU748" i="6" s="1"/>
  <c r="AV743" i="9"/>
  <c r="AX743" i="9" s="1"/>
  <c r="AU744" i="9" s="1"/>
  <c r="AQ743" i="9"/>
  <c r="AN744" i="9" s="1"/>
  <c r="BE771" i="9"/>
  <c r="BB772" i="9" s="1"/>
  <c r="BE777" i="6"/>
  <c r="BB778" i="6" s="1"/>
  <c r="XL190" i="8" l="1"/>
  <c r="XP189" i="8"/>
  <c r="XK190" i="8" s="1"/>
  <c r="AY743" i="9"/>
  <c r="AT744" i="9" s="1"/>
  <c r="AP744" i="9" s="1"/>
  <c r="AJ744" i="9" s="1"/>
  <c r="AI744" i="9" s="1"/>
  <c r="BF777" i="6"/>
  <c r="BA778" i="6" s="1"/>
  <c r="BC778" i="6" s="1"/>
  <c r="AW748" i="6"/>
  <c r="BF771" i="9"/>
  <c r="BA772" i="9" s="1"/>
  <c r="BC772" i="9" s="1"/>
  <c r="AW744" i="9"/>
  <c r="AY747" i="6"/>
  <c r="AT748" i="6" s="1"/>
  <c r="AP748" i="6" s="1"/>
  <c r="AJ748" i="6" s="1"/>
  <c r="AI748" i="6" s="1"/>
  <c r="BD778" i="6"/>
  <c r="BD772" i="9"/>
  <c r="XG190" i="8" l="1"/>
  <c r="AQ744" i="9"/>
  <c r="AN745" i="9" s="1"/>
  <c r="XT189" i="8"/>
  <c r="AV744" i="9"/>
  <c r="AX744" i="9" s="1"/>
  <c r="AU745" i="9" s="1"/>
  <c r="BE772" i="9"/>
  <c r="BB773" i="9" s="1"/>
  <c r="AQ748" i="6"/>
  <c r="AN749" i="6" s="1"/>
  <c r="BE778" i="6"/>
  <c r="BB779" i="6" s="1"/>
  <c r="AV748" i="6"/>
  <c r="XV189" i="8" l="1"/>
  <c r="BF778" i="6"/>
  <c r="BA779" i="6" s="1"/>
  <c r="BC779" i="6" s="1"/>
  <c r="AY744" i="9"/>
  <c r="AT745" i="9" s="1"/>
  <c r="AP745" i="9" s="1"/>
  <c r="AJ745" i="9" s="1"/>
  <c r="AI745" i="9" s="1"/>
  <c r="BF772" i="9"/>
  <c r="BA773" i="9" s="1"/>
  <c r="BC773" i="9" s="1"/>
  <c r="AX748" i="6"/>
  <c r="AU749" i="6" s="1"/>
  <c r="BD779" i="6"/>
  <c r="AW745" i="9"/>
  <c r="BD773" i="9"/>
  <c r="XS190" i="8" l="1"/>
  <c r="XW189" i="8"/>
  <c r="XR190" i="8" s="1"/>
  <c r="AQ745" i="9"/>
  <c r="AN746" i="9" s="1"/>
  <c r="AV745" i="9"/>
  <c r="AX745" i="9" s="1"/>
  <c r="AU746" i="9" s="1"/>
  <c r="BE773" i="9"/>
  <c r="BB774" i="9" s="1"/>
  <c r="AY748" i="6"/>
  <c r="AT749" i="6" s="1"/>
  <c r="AP749" i="6" s="1"/>
  <c r="AJ749" i="6" s="1"/>
  <c r="AI749" i="6" s="1"/>
  <c r="BE779" i="6"/>
  <c r="BB780" i="6" s="1"/>
  <c r="AW749" i="6"/>
  <c r="AQ749" i="6" l="1"/>
  <c r="AN750" i="6" s="1"/>
  <c r="YA189" i="8"/>
  <c r="XN190" i="8"/>
  <c r="AY745" i="9"/>
  <c r="AT746" i="9" s="1"/>
  <c r="AP746" i="9" s="1"/>
  <c r="AJ746" i="9" s="1"/>
  <c r="AI746" i="9" s="1"/>
  <c r="AV749" i="6"/>
  <c r="AX749" i="6" s="1"/>
  <c r="AU750" i="6" s="1"/>
  <c r="BD780" i="6"/>
  <c r="BF773" i="9"/>
  <c r="BA774" i="9" s="1"/>
  <c r="BC774" i="9" s="1"/>
  <c r="BF779" i="6"/>
  <c r="BA780" i="6" s="1"/>
  <c r="BC780" i="6" s="1"/>
  <c r="AW746" i="9"/>
  <c r="BD774" i="9"/>
  <c r="AV746" i="9" l="1"/>
  <c r="AQ746" i="9"/>
  <c r="AN747" i="9" s="1"/>
  <c r="YC189" i="8"/>
  <c r="BE780" i="6"/>
  <c r="BB781" i="6" s="1"/>
  <c r="AX746" i="9"/>
  <c r="AU747" i="9" s="1"/>
  <c r="AW750" i="6"/>
  <c r="BE774" i="9"/>
  <c r="BB775" i="9" s="1"/>
  <c r="AY749" i="6"/>
  <c r="AT750" i="6" s="1"/>
  <c r="AP750" i="6" s="1"/>
  <c r="AJ750" i="6" s="1"/>
  <c r="AI750" i="6" s="1"/>
  <c r="XZ190" i="8" l="1"/>
  <c r="YD189" i="8"/>
  <c r="XY190" i="8" s="1"/>
  <c r="AY746" i="9"/>
  <c r="AT747" i="9" s="1"/>
  <c r="AP747" i="9" s="1"/>
  <c r="AJ747" i="9" s="1"/>
  <c r="AI747" i="9" s="1"/>
  <c r="BF780" i="6"/>
  <c r="BA781" i="6" s="1"/>
  <c r="BC781" i="6" s="1"/>
  <c r="BD775" i="9"/>
  <c r="AV750" i="6"/>
  <c r="BF774" i="9"/>
  <c r="BA775" i="9" s="1"/>
  <c r="BC775" i="9" s="1"/>
  <c r="AQ750" i="6"/>
  <c r="AN751" i="6" s="1"/>
  <c r="AW747" i="9"/>
  <c r="BD781" i="6"/>
  <c r="XU190" i="8" l="1"/>
  <c r="YH189" i="8"/>
  <c r="AV747" i="9"/>
  <c r="AX747" i="9" s="1"/>
  <c r="AU748" i="9" s="1"/>
  <c r="AQ747" i="9"/>
  <c r="AN748" i="9" s="1"/>
  <c r="BE775" i="9"/>
  <c r="BB776" i="9" s="1"/>
  <c r="BE781" i="6"/>
  <c r="BB782" i="6" s="1"/>
  <c r="AX750" i="6"/>
  <c r="AU751" i="6" s="1"/>
  <c r="YJ189" i="8" l="1"/>
  <c r="AY747" i="9"/>
  <c r="AT748" i="9" s="1"/>
  <c r="AP748" i="9" s="1"/>
  <c r="AJ748" i="9" s="1"/>
  <c r="AI748" i="9" s="1"/>
  <c r="AW751" i="6"/>
  <c r="AY750" i="6"/>
  <c r="AT751" i="6" s="1"/>
  <c r="AP751" i="6" s="1"/>
  <c r="AJ751" i="6" s="1"/>
  <c r="AI751" i="6" s="1"/>
  <c r="AW748" i="9"/>
  <c r="AV748" i="9"/>
  <c r="AQ748" i="9"/>
  <c r="AN749" i="9" s="1"/>
  <c r="BF781" i="6"/>
  <c r="BA782" i="6" s="1"/>
  <c r="BC782" i="6" s="1"/>
  <c r="BF775" i="9"/>
  <c r="BA776" i="9" s="1"/>
  <c r="BC776" i="9" s="1"/>
  <c r="BD782" i="6"/>
  <c r="BD776" i="9"/>
  <c r="YG190" i="8" l="1"/>
  <c r="YK189" i="8"/>
  <c r="YF190" i="8" s="1"/>
  <c r="AV751" i="6"/>
  <c r="BE782" i="6"/>
  <c r="BB783" i="6" s="1"/>
  <c r="AX748" i="9"/>
  <c r="AU749" i="9" s="1"/>
  <c r="AQ751" i="6"/>
  <c r="AN752" i="6" s="1"/>
  <c r="BE776" i="9"/>
  <c r="BB777" i="9" s="1"/>
  <c r="YO189" i="8" l="1"/>
  <c r="YB190" i="8"/>
  <c r="AX751" i="6"/>
  <c r="AU752" i="6" s="1"/>
  <c r="BF782" i="6"/>
  <c r="BA783" i="6" s="1"/>
  <c r="BC783" i="6" s="1"/>
  <c r="BD777" i="9"/>
  <c r="AW752" i="6"/>
  <c r="BF776" i="9"/>
  <c r="BA777" i="9" s="1"/>
  <c r="BC777" i="9" s="1"/>
  <c r="AY748" i="9"/>
  <c r="AT749" i="9" s="1"/>
  <c r="AP749" i="9" s="1"/>
  <c r="AJ749" i="9" s="1"/>
  <c r="AI749" i="9" s="1"/>
  <c r="BD783" i="6"/>
  <c r="AW749" i="9"/>
  <c r="YQ189" i="8" l="1"/>
  <c r="AQ749" i="9"/>
  <c r="AN750" i="9" s="1"/>
  <c r="AY751" i="6"/>
  <c r="AT752" i="6" s="1"/>
  <c r="BE777" i="9"/>
  <c r="BB778" i="9" s="1"/>
  <c r="AV749" i="9"/>
  <c r="BE783" i="6"/>
  <c r="BB784" i="6" s="1"/>
  <c r="YN190" i="8" l="1"/>
  <c r="YR189" i="8"/>
  <c r="YM190" i="8" s="1"/>
  <c r="AV752" i="6"/>
  <c r="AX752" i="6" s="1"/>
  <c r="AU753" i="6" s="1"/>
  <c r="AW753" i="6" s="1"/>
  <c r="AQ752" i="6"/>
  <c r="AN753" i="6" s="1"/>
  <c r="AP752" i="6"/>
  <c r="AJ752" i="6" s="1"/>
  <c r="AI752" i="6" s="1"/>
  <c r="GP196" i="8"/>
  <c r="BF783" i="6"/>
  <c r="BA784" i="6" s="1"/>
  <c r="BC784" i="6" s="1"/>
  <c r="BF777" i="9"/>
  <c r="BA778" i="9" s="1"/>
  <c r="BC778" i="9" s="1"/>
  <c r="BD784" i="6"/>
  <c r="AX749" i="9"/>
  <c r="AU750" i="9" s="1"/>
  <c r="BD778" i="9"/>
  <c r="YI190" i="8" l="1"/>
  <c r="AY752" i="6"/>
  <c r="AT753" i="6" s="1"/>
  <c r="AP753" i="6" s="1"/>
  <c r="AJ753" i="6" s="1"/>
  <c r="AI753" i="6" s="1"/>
  <c r="YV189" i="8"/>
  <c r="NB190" i="8"/>
  <c r="GQ196" i="8"/>
  <c r="GL197" i="8" s="1"/>
  <c r="GM197" i="8"/>
  <c r="BE778" i="9"/>
  <c r="BB779" i="9" s="1"/>
  <c r="AY749" i="9"/>
  <c r="AT750" i="9" s="1"/>
  <c r="AP750" i="9" s="1"/>
  <c r="AJ750" i="9" s="1"/>
  <c r="AI750" i="9" s="1"/>
  <c r="AW750" i="9"/>
  <c r="BE784" i="6"/>
  <c r="BB785" i="6" s="1"/>
  <c r="AQ753" i="6" l="1"/>
  <c r="AN754" i="6" s="1"/>
  <c r="AV753" i="6"/>
  <c r="AX753" i="6" s="1"/>
  <c r="AU754" i="6" s="1"/>
  <c r="YX189" i="8"/>
  <c r="AV750" i="9"/>
  <c r="AX750" i="9" s="1"/>
  <c r="AU751" i="9" s="1"/>
  <c r="AQ750" i="9"/>
  <c r="AN751" i="9" s="1"/>
  <c r="MY191" i="8"/>
  <c r="NC190" i="8"/>
  <c r="MX191" i="8" s="1"/>
  <c r="GU196" i="8"/>
  <c r="GH197" i="8"/>
  <c r="GI197" i="8" s="1"/>
  <c r="BF784" i="6"/>
  <c r="BA785" i="6" s="1"/>
  <c r="BC785" i="6" s="1"/>
  <c r="AW754" i="6"/>
  <c r="BD779" i="9"/>
  <c r="BD785" i="6"/>
  <c r="AY753" i="6"/>
  <c r="AT754" i="6" s="1"/>
  <c r="AP754" i="6" s="1"/>
  <c r="AJ754" i="6" s="1"/>
  <c r="AI754" i="6" s="1"/>
  <c r="BF778" i="9"/>
  <c r="BA779" i="9" s="1"/>
  <c r="BC779" i="9" s="1"/>
  <c r="YY189" i="8" l="1"/>
  <c r="YT190" i="8" s="1"/>
  <c r="YU190" i="8"/>
  <c r="NG190" i="8"/>
  <c r="MT191" i="8"/>
  <c r="MU191" i="8" s="1"/>
  <c r="GF198" i="8"/>
  <c r="GJ197" i="8"/>
  <c r="GE198" i="8" s="1"/>
  <c r="GW196" i="8"/>
  <c r="GX196" i="8" s="1"/>
  <c r="GS197" i="8" s="1"/>
  <c r="BE779" i="9"/>
  <c r="BB780" i="9" s="1"/>
  <c r="AY750" i="9"/>
  <c r="AT751" i="9" s="1"/>
  <c r="AP751" i="9" s="1"/>
  <c r="AJ751" i="9" s="1"/>
  <c r="AI751" i="9" s="1"/>
  <c r="AV754" i="6"/>
  <c r="AW751" i="9"/>
  <c r="AQ751" i="9"/>
  <c r="AN752" i="9" s="1"/>
  <c r="BE785" i="6"/>
  <c r="BB786" i="6" s="1"/>
  <c r="AQ754" i="6"/>
  <c r="AN755" i="6" s="1"/>
  <c r="ZC189" i="8" l="1"/>
  <c r="ZE189" i="8" s="1"/>
  <c r="YP190" i="8"/>
  <c r="AV751" i="9"/>
  <c r="MR192" i="8"/>
  <c r="MV191" i="8"/>
  <c r="MQ192" i="8" s="1"/>
  <c r="NI190" i="8"/>
  <c r="NJ190" i="8" s="1"/>
  <c r="NE191" i="8" s="1"/>
  <c r="GN197" i="8"/>
  <c r="GT197" i="8"/>
  <c r="GO197" i="8" s="1"/>
  <c r="HB196" i="8"/>
  <c r="GA198" i="8"/>
  <c r="GB198" i="8" s="1"/>
  <c r="BF785" i="6"/>
  <c r="BA786" i="6" s="1"/>
  <c r="BC786" i="6" s="1"/>
  <c r="AX754" i="6"/>
  <c r="AU755" i="6" s="1"/>
  <c r="BD780" i="9"/>
  <c r="BD786" i="6"/>
  <c r="AX751" i="9"/>
  <c r="AU752" i="9" s="1"/>
  <c r="BF779" i="9"/>
  <c r="BA780" i="9" s="1"/>
  <c r="BC780" i="9" s="1"/>
  <c r="ZB190" i="8" l="1"/>
  <c r="ZF189" i="8"/>
  <c r="ZA190" i="8" s="1"/>
  <c r="AY754" i="6"/>
  <c r="AT755" i="6" s="1"/>
  <c r="AP755" i="6" s="1"/>
  <c r="AJ755" i="6" s="1"/>
  <c r="AI755" i="6" s="1"/>
  <c r="NN190" i="8"/>
  <c r="NF191" i="8"/>
  <c r="NA191" i="8" s="1"/>
  <c r="MM192" i="8"/>
  <c r="MN192" i="8" s="1"/>
  <c r="MZ191" i="8"/>
  <c r="HD196" i="8"/>
  <c r="HE196" i="8" s="1"/>
  <c r="GZ197" i="8" s="1"/>
  <c r="FY199" i="8"/>
  <c r="GC198" i="8"/>
  <c r="FX199" i="8" s="1"/>
  <c r="AY751" i="9"/>
  <c r="AT752" i="9" s="1"/>
  <c r="AP752" i="9" s="1"/>
  <c r="AJ752" i="9" s="1"/>
  <c r="AI752" i="9" s="1"/>
  <c r="BE780" i="9"/>
  <c r="BB781" i="9" s="1"/>
  <c r="BE786" i="6"/>
  <c r="BB787" i="6" s="1"/>
  <c r="AW752" i="9"/>
  <c r="AW755" i="6"/>
  <c r="AQ755" i="6"/>
  <c r="AN756" i="6" s="1"/>
  <c r="ZJ189" i="8" l="1"/>
  <c r="YW190" i="8"/>
  <c r="AV752" i="9"/>
  <c r="AV755" i="6"/>
  <c r="AX755" i="6" s="1"/>
  <c r="AU756" i="6" s="1"/>
  <c r="MK193" i="8"/>
  <c r="MO192" i="8"/>
  <c r="MJ193" i="8" s="1"/>
  <c r="NP190" i="8"/>
  <c r="NQ190" i="8" s="1"/>
  <c r="NL191" i="8" s="1"/>
  <c r="GG198" i="8"/>
  <c r="FT199" i="8"/>
  <c r="FU199" i="8" s="1"/>
  <c r="HA197" i="8"/>
  <c r="GV197" i="8" s="1"/>
  <c r="HI196" i="8"/>
  <c r="AQ752" i="9"/>
  <c r="AN753" i="9" s="1"/>
  <c r="BF786" i="6"/>
  <c r="BA787" i="6" s="1"/>
  <c r="BD781" i="9"/>
  <c r="AX752" i="9"/>
  <c r="AU753" i="9" s="1"/>
  <c r="BC787" i="6"/>
  <c r="BD787" i="6"/>
  <c r="BF780" i="9"/>
  <c r="BA781" i="9" s="1"/>
  <c r="BC781" i="9" s="1"/>
  <c r="ZL189" i="8" l="1"/>
  <c r="MF193" i="8"/>
  <c r="MG193" i="8" s="1"/>
  <c r="MD194" i="8" s="1"/>
  <c r="NM191" i="8"/>
  <c r="NH191" i="8" s="1"/>
  <c r="NU190" i="8"/>
  <c r="MS192" i="8"/>
  <c r="HK196" i="8"/>
  <c r="HL196" i="8" s="1"/>
  <c r="HG197" i="8" s="1"/>
  <c r="FV199" i="8"/>
  <c r="FQ200" i="8" s="1"/>
  <c r="FR200" i="8"/>
  <c r="AY752" i="9"/>
  <c r="AT753" i="9" s="1"/>
  <c r="AP753" i="9" s="1"/>
  <c r="AJ753" i="9" s="1"/>
  <c r="AI753" i="9" s="1"/>
  <c r="BE781" i="9"/>
  <c r="BB782" i="9" s="1"/>
  <c r="AY755" i="6"/>
  <c r="AT756" i="6" s="1"/>
  <c r="AP756" i="6" s="1"/>
  <c r="AJ756" i="6" s="1"/>
  <c r="AI756" i="6" s="1"/>
  <c r="BE787" i="6"/>
  <c r="BB788" i="6" s="1"/>
  <c r="AV753" i="9"/>
  <c r="AQ753" i="9"/>
  <c r="AN754" i="9" s="1"/>
  <c r="AW753" i="9"/>
  <c r="AW756" i="6"/>
  <c r="MH193" i="8" l="1"/>
  <c r="MC194" i="8" s="1"/>
  <c r="LY194" i="8" s="1"/>
  <c r="LZ194" i="8" s="1"/>
  <c r="ZI190" i="8"/>
  <c r="ZM189" i="8"/>
  <c r="ZH190" i="8" s="1"/>
  <c r="NW190" i="8"/>
  <c r="NX190" i="8" s="1"/>
  <c r="NS191" i="8" s="1"/>
  <c r="FZ199" i="8"/>
  <c r="FM200" i="8"/>
  <c r="FN200" i="8" s="1"/>
  <c r="HH197" i="8"/>
  <c r="HC197" i="8" s="1"/>
  <c r="HP196" i="8"/>
  <c r="HR196" i="8" s="1"/>
  <c r="AQ756" i="6"/>
  <c r="AN757" i="6" s="1"/>
  <c r="AV756" i="6"/>
  <c r="AX753" i="9"/>
  <c r="AU754" i="9" s="1"/>
  <c r="BF787" i="6"/>
  <c r="BA788" i="6" s="1"/>
  <c r="BC788" i="6" s="1"/>
  <c r="BD782" i="9"/>
  <c r="AX756" i="6"/>
  <c r="AU757" i="6" s="1"/>
  <c r="BD788" i="6"/>
  <c r="BF781" i="9"/>
  <c r="BA782" i="9" s="1"/>
  <c r="BC782" i="9" s="1"/>
  <c r="ML193" i="8" l="1"/>
  <c r="ZD190" i="8"/>
  <c r="ZQ189" i="8"/>
  <c r="AY756" i="6"/>
  <c r="AT757" i="6" s="1"/>
  <c r="AP757" i="6" s="1"/>
  <c r="AJ757" i="6" s="1"/>
  <c r="AI757" i="6" s="1"/>
  <c r="MA194" i="8"/>
  <c r="LV195" i="8" s="1"/>
  <c r="LW195" i="8"/>
  <c r="NT191" i="8"/>
  <c r="NO191" i="8" s="1"/>
  <c r="OB190" i="8"/>
  <c r="HS196" i="8"/>
  <c r="HN197" i="8" s="1"/>
  <c r="HO197" i="8"/>
  <c r="FK201" i="8"/>
  <c r="FO200" i="8"/>
  <c r="FJ201" i="8" s="1"/>
  <c r="BE782" i="9"/>
  <c r="BB783" i="9" s="1"/>
  <c r="AW754" i="9"/>
  <c r="BE788" i="6"/>
  <c r="BB789" i="6" s="1"/>
  <c r="AW757" i="6"/>
  <c r="AY753" i="9"/>
  <c r="AT754" i="9" s="1"/>
  <c r="AP754" i="9" s="1"/>
  <c r="AJ754" i="9" s="1"/>
  <c r="AI754" i="9" s="1"/>
  <c r="ME194" i="8" l="1"/>
  <c r="ZS189" i="8"/>
  <c r="AQ757" i="6"/>
  <c r="AN758" i="6" s="1"/>
  <c r="BF788" i="6"/>
  <c r="BA789" i="6" s="1"/>
  <c r="BC789" i="6" s="1"/>
  <c r="BF782" i="9"/>
  <c r="BA783" i="9" s="1"/>
  <c r="LR195" i="8"/>
  <c r="LS195" i="8" s="1"/>
  <c r="LT195" i="8" s="1"/>
  <c r="LO196" i="8" s="1"/>
  <c r="AV757" i="6"/>
  <c r="OD190" i="8"/>
  <c r="OE190" i="8" s="1"/>
  <c r="NZ191" i="8" s="1"/>
  <c r="HW196" i="8"/>
  <c r="HY196" i="8" s="1"/>
  <c r="HZ196" i="8" s="1"/>
  <c r="HU197" i="8" s="1"/>
  <c r="FS200" i="8"/>
  <c r="FF201" i="8"/>
  <c r="FG201" i="8" s="1"/>
  <c r="HJ197" i="8"/>
  <c r="AX757" i="6"/>
  <c r="AU758" i="6" s="1"/>
  <c r="BD789" i="6"/>
  <c r="BC783" i="9"/>
  <c r="BD783" i="9"/>
  <c r="AV754" i="9"/>
  <c r="AQ754" i="9"/>
  <c r="AN755" i="9" s="1"/>
  <c r="ZT189" i="8" l="1"/>
  <c r="ZO190" i="8" s="1"/>
  <c r="ZP190" i="8"/>
  <c r="LP196" i="8"/>
  <c r="LK196" i="8" s="1"/>
  <c r="LX195" i="8"/>
  <c r="OA191" i="8"/>
  <c r="NV191" i="8" s="1"/>
  <c r="OI190" i="8"/>
  <c r="FD202" i="8"/>
  <c r="FH201" i="8"/>
  <c r="FC202" i="8" s="1"/>
  <c r="HV197" i="8"/>
  <c r="HQ197" i="8" s="1"/>
  <c r="ID196" i="8"/>
  <c r="AX754" i="9"/>
  <c r="AU755" i="9" s="1"/>
  <c r="AY757" i="6"/>
  <c r="AT758" i="6" s="1"/>
  <c r="AP758" i="6" s="1"/>
  <c r="AJ758" i="6" s="1"/>
  <c r="AI758" i="6" s="1"/>
  <c r="BE783" i="9"/>
  <c r="BB784" i="9" s="1"/>
  <c r="BE789" i="6"/>
  <c r="BB790" i="6" s="1"/>
  <c r="AW758" i="6"/>
  <c r="ZK190" i="8" l="1"/>
  <c r="ZX189" i="8"/>
  <c r="AV758" i="6"/>
  <c r="BF783" i="9"/>
  <c r="BA784" i="9" s="1"/>
  <c r="BF789" i="6"/>
  <c r="BA790" i="6" s="1"/>
  <c r="BC790" i="6" s="1"/>
  <c r="OK190" i="8"/>
  <c r="OL190" i="8" s="1"/>
  <c r="OG191" i="8" s="1"/>
  <c r="IF196" i="8"/>
  <c r="IG196" i="8" s="1"/>
  <c r="IB197" i="8" s="1"/>
  <c r="FL201" i="8"/>
  <c r="EY202" i="8"/>
  <c r="EZ202" i="8" s="1"/>
  <c r="AW755" i="9"/>
  <c r="AX758" i="6"/>
  <c r="AU759" i="6" s="1"/>
  <c r="AQ758" i="6"/>
  <c r="AN759" i="6" s="1"/>
  <c r="BD790" i="6"/>
  <c r="BC784" i="9"/>
  <c r="BD784" i="9"/>
  <c r="AY754" i="9"/>
  <c r="AT755" i="9" s="1"/>
  <c r="AP755" i="9" s="1"/>
  <c r="AJ755" i="9" s="1"/>
  <c r="AI755" i="9" s="1"/>
  <c r="AY758" i="6" l="1"/>
  <c r="AT759" i="6" s="1"/>
  <c r="AP759" i="6" s="1"/>
  <c r="AJ759" i="6" s="1"/>
  <c r="AI759" i="6" s="1"/>
  <c r="OH191" i="8"/>
  <c r="OC191" i="8" s="1"/>
  <c r="OP190" i="8"/>
  <c r="EW203" i="8"/>
  <c r="FA202" i="8"/>
  <c r="EV203" i="8" s="1"/>
  <c r="IC197" i="8"/>
  <c r="HX197" i="8" s="1"/>
  <c r="IK196" i="8"/>
  <c r="BE790" i="6"/>
  <c r="BB791" i="6" s="1"/>
  <c r="AW759" i="6"/>
  <c r="AV759" i="6"/>
  <c r="AV755" i="9"/>
  <c r="BE784" i="9"/>
  <c r="BB785" i="9" s="1"/>
  <c r="AQ755" i="9"/>
  <c r="AN756" i="9" s="1"/>
  <c r="AQ759" i="6" l="1"/>
  <c r="AN760" i="6" s="1"/>
  <c r="OR190" i="8"/>
  <c r="OS190" i="8" s="1"/>
  <c r="ON191" i="8" s="1"/>
  <c r="FE202" i="8"/>
  <c r="ER203" i="8"/>
  <c r="ES203" i="8" s="1"/>
  <c r="ET203" i="8" s="1"/>
  <c r="EO204" i="8" s="1"/>
  <c r="IM196" i="8"/>
  <c r="IN196" i="8" s="1"/>
  <c r="II197" i="8" s="1"/>
  <c r="BF784" i="9"/>
  <c r="BA785" i="9" s="1"/>
  <c r="BD785" i="9"/>
  <c r="BC785" i="9"/>
  <c r="AX755" i="9"/>
  <c r="AU756" i="9" s="1"/>
  <c r="BF790" i="6"/>
  <c r="BA791" i="6" s="1"/>
  <c r="AX759" i="6"/>
  <c r="AU760" i="6" s="1"/>
  <c r="BC791" i="6"/>
  <c r="BD791" i="6"/>
  <c r="AY759" i="6" l="1"/>
  <c r="AT760" i="6" s="1"/>
  <c r="AP760" i="6" s="1"/>
  <c r="AJ760" i="6" s="1"/>
  <c r="AI760" i="6" s="1"/>
  <c r="AY755" i="9"/>
  <c r="AT756" i="9" s="1"/>
  <c r="AP756" i="9" s="1"/>
  <c r="AJ756" i="9" s="1"/>
  <c r="AI756" i="9" s="1"/>
  <c r="OW190" i="8"/>
  <c r="OO191" i="8"/>
  <c r="OJ191" i="8" s="1"/>
  <c r="EP204" i="8"/>
  <c r="EK204" i="8" s="1"/>
  <c r="EL204" i="8" s="1"/>
  <c r="EX203" i="8"/>
  <c r="IR196" i="8"/>
  <c r="IJ197" i="8"/>
  <c r="IE197" i="8" s="1"/>
  <c r="BE785" i="9"/>
  <c r="BB786" i="9" s="1"/>
  <c r="BE791" i="6"/>
  <c r="BB792" i="6" s="1"/>
  <c r="AV760" i="6"/>
  <c r="AW760" i="6"/>
  <c r="AQ760" i="6"/>
  <c r="AN761" i="6" s="1"/>
  <c r="AW756" i="9"/>
  <c r="AQ756" i="9"/>
  <c r="AN757" i="9" s="1"/>
  <c r="AV756" i="9"/>
  <c r="BF791" i="6" l="1"/>
  <c r="BA792" i="6" s="1"/>
  <c r="BC792" i="6" s="1"/>
  <c r="OY190" i="8"/>
  <c r="OZ190" i="8" s="1"/>
  <c r="OU191" i="8" s="1"/>
  <c r="IT196" i="8"/>
  <c r="IU196" i="8" s="1"/>
  <c r="IP197" i="8" s="1"/>
  <c r="EI205" i="8"/>
  <c r="EM204" i="8"/>
  <c r="EH205" i="8" s="1"/>
  <c r="AX756" i="9"/>
  <c r="AU757" i="9" s="1"/>
  <c r="BD786" i="9"/>
  <c r="AX760" i="6"/>
  <c r="AU761" i="6" s="1"/>
  <c r="BD792" i="6"/>
  <c r="BF785" i="9"/>
  <c r="BA786" i="9" s="1"/>
  <c r="BC786" i="9" s="1"/>
  <c r="OV191" i="8" l="1"/>
  <c r="OQ191" i="8" s="1"/>
  <c r="PD190" i="8"/>
  <c r="ED205" i="8"/>
  <c r="EE205" i="8" s="1"/>
  <c r="EQ204" i="8"/>
  <c r="IQ197" i="8"/>
  <c r="IL197" i="8" s="1"/>
  <c r="IY196" i="8"/>
  <c r="AY760" i="6"/>
  <c r="AT761" i="6" s="1"/>
  <c r="AP761" i="6" s="1"/>
  <c r="AJ761" i="6" s="1"/>
  <c r="AI761" i="6" s="1"/>
  <c r="BE786" i="9"/>
  <c r="BB787" i="9" s="1"/>
  <c r="AY756" i="9"/>
  <c r="AT757" i="9" s="1"/>
  <c r="AP757" i="9" s="1"/>
  <c r="AJ757" i="9" s="1"/>
  <c r="AI757" i="9" s="1"/>
  <c r="BE792" i="6"/>
  <c r="BB793" i="6" s="1"/>
  <c r="AQ761" i="6"/>
  <c r="AN762" i="6" s="1"/>
  <c r="AW761" i="6"/>
  <c r="AW757" i="9"/>
  <c r="AV757" i="9" l="1"/>
  <c r="AV761" i="6"/>
  <c r="AX761" i="6" s="1"/>
  <c r="AU762" i="6" s="1"/>
  <c r="PF190" i="8"/>
  <c r="PG190" i="8" s="1"/>
  <c r="PB191" i="8" s="1"/>
  <c r="JA196" i="8"/>
  <c r="JB196" i="8" s="1"/>
  <c r="IW197" i="8" s="1"/>
  <c r="EB206" i="8"/>
  <c r="EF205" i="8"/>
  <c r="EA206" i="8" s="1"/>
  <c r="AQ757" i="9"/>
  <c r="AN758" i="9" s="1"/>
  <c r="AX757" i="9"/>
  <c r="AU758" i="9" s="1"/>
  <c r="BF792" i="6"/>
  <c r="BA793" i="6" s="1"/>
  <c r="BC793" i="6" s="1"/>
  <c r="BF786" i="9"/>
  <c r="BA787" i="9" s="1"/>
  <c r="BC787" i="9" s="1"/>
  <c r="BD793" i="6"/>
  <c r="BD787" i="9"/>
  <c r="AY761" i="6" l="1"/>
  <c r="AT762" i="6" s="1"/>
  <c r="AP762" i="6" s="1"/>
  <c r="AJ762" i="6" s="1"/>
  <c r="AI762" i="6" s="1"/>
  <c r="PK190" i="8"/>
  <c r="PC191" i="8"/>
  <c r="OX191" i="8" s="1"/>
  <c r="DW206" i="8"/>
  <c r="DX206" i="8" s="1"/>
  <c r="IX197" i="8"/>
  <c r="IS197" i="8" s="1"/>
  <c r="JF196" i="8"/>
  <c r="EJ205" i="8"/>
  <c r="BE793" i="6"/>
  <c r="BB794" i="6" s="1"/>
  <c r="AV762" i="6"/>
  <c r="AW762" i="6"/>
  <c r="AQ762" i="6"/>
  <c r="AN763" i="6" s="1"/>
  <c r="AY757" i="9"/>
  <c r="AT758" i="9" s="1"/>
  <c r="AP758" i="9" s="1"/>
  <c r="AJ758" i="9" s="1"/>
  <c r="AI758" i="9" s="1"/>
  <c r="BE787" i="9"/>
  <c r="BB788" i="9" s="1"/>
  <c r="AW758" i="9"/>
  <c r="AV758" i="9" l="1"/>
  <c r="AQ758" i="9"/>
  <c r="AN759" i="9" s="1"/>
  <c r="PM190" i="8"/>
  <c r="PN190" i="8" s="1"/>
  <c r="PI191" i="8" s="1"/>
  <c r="JH196" i="8"/>
  <c r="JI196" i="8" s="1"/>
  <c r="JD197" i="8" s="1"/>
  <c r="DU207" i="8"/>
  <c r="DY206" i="8"/>
  <c r="DT207" i="8" s="1"/>
  <c r="BF787" i="9"/>
  <c r="BA788" i="9" s="1"/>
  <c r="BC788" i="9" s="1"/>
  <c r="BD788" i="9"/>
  <c r="BF793" i="6"/>
  <c r="BA794" i="6" s="1"/>
  <c r="BC794" i="6" s="1"/>
  <c r="AX758" i="9"/>
  <c r="AU759" i="9" s="1"/>
  <c r="AX762" i="6"/>
  <c r="AU763" i="6" s="1"/>
  <c r="BD794" i="6"/>
  <c r="PJ191" i="8" l="1"/>
  <c r="PE191" i="8" s="1"/>
  <c r="PR190" i="8"/>
  <c r="EC206" i="8"/>
  <c r="DP207" i="8"/>
  <c r="DQ207" i="8" s="1"/>
  <c r="DR207" i="8" s="1"/>
  <c r="DM208" i="8" s="1"/>
  <c r="JE197" i="8"/>
  <c r="IZ197" i="8" s="1"/>
  <c r="JM196" i="8"/>
  <c r="AY762" i="6"/>
  <c r="AT763" i="6" s="1"/>
  <c r="AP763" i="6" s="1"/>
  <c r="AJ763" i="6" s="1"/>
  <c r="AI763" i="6" s="1"/>
  <c r="AY758" i="9"/>
  <c r="AT759" i="9" s="1"/>
  <c r="AP759" i="9" s="1"/>
  <c r="AJ759" i="9" s="1"/>
  <c r="AI759" i="9" s="1"/>
  <c r="BE788" i="9"/>
  <c r="BB789" i="9" s="1"/>
  <c r="BE794" i="6"/>
  <c r="BB795" i="6" s="1"/>
  <c r="AV763" i="6"/>
  <c r="AW763" i="6"/>
  <c r="AW759" i="9"/>
  <c r="AV759" i="9" l="1"/>
  <c r="AQ763" i="6"/>
  <c r="AN764" i="6" s="1"/>
  <c r="AQ759" i="9"/>
  <c r="AN760" i="9" s="1"/>
  <c r="PT190" i="8"/>
  <c r="PU190" i="8" s="1"/>
  <c r="PP191" i="8" s="1"/>
  <c r="DN208" i="8"/>
  <c r="DI208" i="8" s="1"/>
  <c r="DJ208" i="8" s="1"/>
  <c r="DV207" i="8"/>
  <c r="JO196" i="8"/>
  <c r="BF788" i="9"/>
  <c r="BA789" i="9" s="1"/>
  <c r="BC789" i="9" s="1"/>
  <c r="AX759" i="9"/>
  <c r="AU760" i="9" s="1"/>
  <c r="BF794" i="6"/>
  <c r="BA795" i="6" s="1"/>
  <c r="BC795" i="6" s="1"/>
  <c r="BD789" i="9"/>
  <c r="AX763" i="6"/>
  <c r="AU764" i="6" s="1"/>
  <c r="BD795" i="6"/>
  <c r="PQ191" i="8" l="1"/>
  <c r="PL191" i="8" s="1"/>
  <c r="PY190" i="8"/>
  <c r="JL197" i="8"/>
  <c r="JP196" i="8"/>
  <c r="JK197" i="8" s="1"/>
  <c r="DG209" i="8"/>
  <c r="DK208" i="8"/>
  <c r="DF209" i="8" s="1"/>
  <c r="BE795" i="6"/>
  <c r="BB796" i="6" s="1"/>
  <c r="AY763" i="6"/>
  <c r="AT764" i="6" s="1"/>
  <c r="AP764" i="6" s="1"/>
  <c r="AJ764" i="6" s="1"/>
  <c r="AI764" i="6" s="1"/>
  <c r="AY759" i="9"/>
  <c r="AT760" i="9" s="1"/>
  <c r="AP760" i="9" s="1"/>
  <c r="AJ760" i="9" s="1"/>
  <c r="AI760" i="9" s="1"/>
  <c r="AW764" i="6"/>
  <c r="BE789" i="9"/>
  <c r="BB790" i="9" s="1"/>
  <c r="AW760" i="9"/>
  <c r="AQ760" i="9"/>
  <c r="AN761" i="9" s="1"/>
  <c r="AV760" i="9" l="1"/>
  <c r="AX760" i="9" s="1"/>
  <c r="AU761" i="9" s="1"/>
  <c r="AV764" i="6"/>
  <c r="AQ764" i="6"/>
  <c r="AN765" i="6" s="1"/>
  <c r="QA190" i="8"/>
  <c r="QB190" i="8" s="1"/>
  <c r="PW191" i="8" s="1"/>
  <c r="DB209" i="8"/>
  <c r="DC209" i="8" s="1"/>
  <c r="CZ210" i="8" s="1"/>
  <c r="DO208" i="8"/>
  <c r="JT196" i="8"/>
  <c r="JG197" i="8"/>
  <c r="BF789" i="9"/>
  <c r="BA790" i="9" s="1"/>
  <c r="BC790" i="9" s="1"/>
  <c r="BF795" i="6"/>
  <c r="BA796" i="6" s="1"/>
  <c r="BC796" i="6" s="1"/>
  <c r="BD790" i="9"/>
  <c r="AX764" i="6"/>
  <c r="AU765" i="6" s="1"/>
  <c r="BD796" i="6"/>
  <c r="PX191" i="8" l="1"/>
  <c r="PS191" i="8" s="1"/>
  <c r="QF190" i="8"/>
  <c r="DD209" i="8"/>
  <c r="CY210" i="8" s="1"/>
  <c r="CU210" i="8" s="1"/>
  <c r="CV210" i="8" s="1"/>
  <c r="JV196" i="8"/>
  <c r="JW196" i="8" s="1"/>
  <c r="JR197" i="8" s="1"/>
  <c r="BE790" i="9"/>
  <c r="BB791" i="9" s="1"/>
  <c r="AW765" i="6"/>
  <c r="AY760" i="9"/>
  <c r="AT761" i="9" s="1"/>
  <c r="AP761" i="9" s="1"/>
  <c r="AJ761" i="9" s="1"/>
  <c r="AI761" i="9" s="1"/>
  <c r="BE796" i="6"/>
  <c r="BB797" i="6" s="1"/>
  <c r="AY764" i="6"/>
  <c r="AT765" i="6" s="1"/>
  <c r="AP765" i="6" s="1"/>
  <c r="AJ765" i="6" s="1"/>
  <c r="AI765" i="6" s="1"/>
  <c r="AW761" i="9"/>
  <c r="AV761" i="9"/>
  <c r="AQ761" i="9" l="1"/>
  <c r="AN762" i="9" s="1"/>
  <c r="QH190" i="8"/>
  <c r="QI190" i="8" s="1"/>
  <c r="QD191" i="8" s="1"/>
  <c r="DH209" i="8"/>
  <c r="CW210" i="8"/>
  <c r="CR211" i="8" s="1"/>
  <c r="CS211" i="8"/>
  <c r="KA196" i="8"/>
  <c r="JS197" i="8"/>
  <c r="JN197" i="8" s="1"/>
  <c r="BD797" i="6"/>
  <c r="BF790" i="9"/>
  <c r="BA791" i="9" s="1"/>
  <c r="AX761" i="9"/>
  <c r="AU762" i="9" s="1"/>
  <c r="BF796" i="6"/>
  <c r="BA797" i="6" s="1"/>
  <c r="BC797" i="6" s="1"/>
  <c r="AQ765" i="6"/>
  <c r="AN766" i="6" s="1"/>
  <c r="AV765" i="6"/>
  <c r="BC791" i="9"/>
  <c r="BD791" i="9"/>
  <c r="QE191" i="8" l="1"/>
  <c r="PZ191" i="8" s="1"/>
  <c r="QM190" i="8"/>
  <c r="CN211" i="8"/>
  <c r="CO211" i="8" s="1"/>
  <c r="CL212" i="8" s="1"/>
  <c r="DA210" i="8"/>
  <c r="KC196" i="8"/>
  <c r="KD196" i="8" s="1"/>
  <c r="JY197" i="8" s="1"/>
  <c r="BE797" i="6"/>
  <c r="BB798" i="6" s="1"/>
  <c r="BE791" i="9"/>
  <c r="BB792" i="9" s="1"/>
  <c r="AW762" i="9"/>
  <c r="AX765" i="6"/>
  <c r="AU766" i="6" s="1"/>
  <c r="AY761" i="9"/>
  <c r="AT762" i="9" s="1"/>
  <c r="AP762" i="9" s="1"/>
  <c r="AJ762" i="9" s="1"/>
  <c r="AI762" i="9" s="1"/>
  <c r="QO190" i="8" l="1"/>
  <c r="QP190" i="8" s="1"/>
  <c r="QK191" i="8" s="1"/>
  <c r="CP211" i="8"/>
  <c r="CK212" i="8" s="1"/>
  <c r="CG212" i="8" s="1"/>
  <c r="CH212" i="8" s="1"/>
  <c r="CI212" i="8" s="1"/>
  <c r="CD213" i="8" s="1"/>
  <c r="KH196" i="8"/>
  <c r="JZ197" i="8"/>
  <c r="JU197" i="8" s="1"/>
  <c r="AY765" i="6"/>
  <c r="AT766" i="6" s="1"/>
  <c r="AP766" i="6" s="1"/>
  <c r="AJ766" i="6" s="1"/>
  <c r="AI766" i="6" s="1"/>
  <c r="BF797" i="6"/>
  <c r="BA798" i="6" s="1"/>
  <c r="BC798" i="6" s="1"/>
  <c r="AW766" i="6"/>
  <c r="AV762" i="9"/>
  <c r="BF791" i="9"/>
  <c r="BA792" i="9" s="1"/>
  <c r="BC792" i="9" s="1"/>
  <c r="BD798" i="6"/>
  <c r="AQ762" i="9"/>
  <c r="AN763" i="9" s="1"/>
  <c r="BD792" i="9"/>
  <c r="AV766" i="6" l="1"/>
  <c r="AQ766" i="6"/>
  <c r="AN767" i="6" s="1"/>
  <c r="QT190" i="8"/>
  <c r="QL191" i="8"/>
  <c r="QG191" i="8" s="1"/>
  <c r="CE213" i="8"/>
  <c r="CT211" i="8"/>
  <c r="CM212" i="8"/>
  <c r="KJ196" i="8"/>
  <c r="KK196" i="8" s="1"/>
  <c r="KF197" i="8" s="1"/>
  <c r="BZ213" i="8"/>
  <c r="CA213" i="8" s="1"/>
  <c r="BE792" i="9"/>
  <c r="BB793" i="9" s="1"/>
  <c r="AX762" i="9"/>
  <c r="AU763" i="9" s="1"/>
  <c r="BE798" i="6"/>
  <c r="BB799" i="6" s="1"/>
  <c r="AX766" i="6"/>
  <c r="AU767" i="6" s="1"/>
  <c r="BF798" i="6" l="1"/>
  <c r="BA799" i="6" s="1"/>
  <c r="QV190" i="8"/>
  <c r="QW190" i="8" s="1"/>
  <c r="QR191" i="8" s="1"/>
  <c r="BX214" i="8"/>
  <c r="CB213" i="8"/>
  <c r="BW214" i="8" s="1"/>
  <c r="KG197" i="8"/>
  <c r="KB197" i="8" s="1"/>
  <c r="KO196" i="8"/>
  <c r="AY762" i="9"/>
  <c r="AT763" i="9" s="1"/>
  <c r="AP763" i="9" s="1"/>
  <c r="AJ763" i="9" s="1"/>
  <c r="AI763" i="9" s="1"/>
  <c r="BD793" i="9"/>
  <c r="AW767" i="6"/>
  <c r="AY766" i="6"/>
  <c r="AT767" i="6" s="1"/>
  <c r="AP767" i="6" s="1"/>
  <c r="AJ767" i="6" s="1"/>
  <c r="AI767" i="6" s="1"/>
  <c r="BC799" i="6"/>
  <c r="BD799" i="6"/>
  <c r="AW763" i="9"/>
  <c r="BF792" i="9"/>
  <c r="BA793" i="9" s="1"/>
  <c r="BC793" i="9" s="1"/>
  <c r="AV763" i="9" l="1"/>
  <c r="AQ763" i="9"/>
  <c r="AN764" i="9" s="1"/>
  <c r="RA190" i="8"/>
  <c r="QS191" i="8"/>
  <c r="QN191" i="8" s="1"/>
  <c r="KQ196" i="8"/>
  <c r="KR196" i="8" s="1"/>
  <c r="KM197" i="8" s="1"/>
  <c r="CF213" i="8"/>
  <c r="BS214" i="8"/>
  <c r="BT214" i="8" s="1"/>
  <c r="BE793" i="9"/>
  <c r="BB794" i="9" s="1"/>
  <c r="AX763" i="9"/>
  <c r="AU764" i="9" s="1"/>
  <c r="BE799" i="6"/>
  <c r="BB800" i="6" s="1"/>
  <c r="AQ767" i="6"/>
  <c r="AN768" i="6" s="1"/>
  <c r="AV767" i="6"/>
  <c r="RC190" i="8" l="1"/>
  <c r="RD190" i="8" s="1"/>
  <c r="QY191" i="8" s="1"/>
  <c r="BU214" i="8"/>
  <c r="BP215" i="8" s="1"/>
  <c r="BQ215" i="8"/>
  <c r="KN197" i="8"/>
  <c r="KI197" i="8" s="1"/>
  <c r="KV196" i="8"/>
  <c r="AY763" i="9"/>
  <c r="AT764" i="9" s="1"/>
  <c r="AP764" i="9" s="1"/>
  <c r="AJ764" i="9" s="1"/>
  <c r="AI764" i="9" s="1"/>
  <c r="BD800" i="6"/>
  <c r="BF799" i="6"/>
  <c r="BA800" i="6" s="1"/>
  <c r="BC800" i="6" s="1"/>
  <c r="AW764" i="9"/>
  <c r="BF793" i="9"/>
  <c r="BA794" i="9" s="1"/>
  <c r="BC794" i="9" s="1"/>
  <c r="AX767" i="6"/>
  <c r="AU768" i="6" s="1"/>
  <c r="BD794" i="9"/>
  <c r="RH190" i="8" l="1"/>
  <c r="QZ191" i="8"/>
  <c r="QU191" i="8" s="1"/>
  <c r="BY214" i="8"/>
  <c r="KX196" i="8"/>
  <c r="KY196" i="8" s="1"/>
  <c r="KT197" i="8" s="1"/>
  <c r="BL215" i="8"/>
  <c r="BM215" i="8" s="1"/>
  <c r="AY767" i="6"/>
  <c r="AT768" i="6" s="1"/>
  <c r="AP768" i="6" s="1"/>
  <c r="AJ768" i="6" s="1"/>
  <c r="AI768" i="6" s="1"/>
  <c r="AQ764" i="9"/>
  <c r="AN765" i="9" s="1"/>
  <c r="AV764" i="9"/>
  <c r="AX764" i="9" s="1"/>
  <c r="AU765" i="9" s="1"/>
  <c r="BE800" i="6"/>
  <c r="BB801" i="6" s="1"/>
  <c r="AQ768" i="6"/>
  <c r="AN769" i="6" s="1"/>
  <c r="AW768" i="6"/>
  <c r="BE794" i="9"/>
  <c r="BB795" i="9" s="1"/>
  <c r="BF800" i="6" l="1"/>
  <c r="BA801" i="6" s="1"/>
  <c r="BC801" i="6" s="1"/>
  <c r="BF794" i="9"/>
  <c r="BA795" i="9" s="1"/>
  <c r="AV768" i="6"/>
  <c r="AX768" i="6" s="1"/>
  <c r="RJ190" i="8"/>
  <c r="RK190" i="8" s="1"/>
  <c r="RF191" i="8" s="1"/>
  <c r="BJ216" i="8"/>
  <c r="BN215" i="8"/>
  <c r="BI216" i="8" s="1"/>
  <c r="KU197" i="8"/>
  <c r="KP197" i="8" s="1"/>
  <c r="LC196" i="8"/>
  <c r="AY764" i="9"/>
  <c r="AT765" i="9" s="1"/>
  <c r="AP765" i="9" s="1"/>
  <c r="AJ765" i="9" s="1"/>
  <c r="AI765" i="9" s="1"/>
  <c r="AW765" i="9"/>
  <c r="BD795" i="9"/>
  <c r="BC795" i="9"/>
  <c r="BD801" i="6"/>
  <c r="AU769" i="6" l="1"/>
  <c r="AW769" i="6" s="1"/>
  <c r="AY768" i="6"/>
  <c r="AT769" i="6" s="1"/>
  <c r="AP769" i="6" s="1"/>
  <c r="AJ769" i="6" s="1"/>
  <c r="AI769" i="6" s="1"/>
  <c r="AV765" i="9"/>
  <c r="AQ765" i="9"/>
  <c r="AN766" i="9" s="1"/>
  <c r="RG191" i="8"/>
  <c r="RB191" i="8" s="1"/>
  <c r="RO190" i="8"/>
  <c r="BR215" i="8"/>
  <c r="LE196" i="8"/>
  <c r="LF196" i="8" s="1"/>
  <c r="LA197" i="8" s="1"/>
  <c r="BE216" i="8"/>
  <c r="BF216" i="8" s="1"/>
  <c r="BE801" i="6"/>
  <c r="BB802" i="6" s="1"/>
  <c r="AQ769" i="6"/>
  <c r="AN770" i="6" s="1"/>
  <c r="AV769" i="6"/>
  <c r="BE795" i="9"/>
  <c r="BB796" i="9" s="1"/>
  <c r="AX765" i="9"/>
  <c r="AU766" i="9" s="1"/>
  <c r="BF795" i="9" l="1"/>
  <c r="BA796" i="9" s="1"/>
  <c r="RQ190" i="8"/>
  <c r="RR190" i="8" s="1"/>
  <c r="RM191" i="8" s="1"/>
  <c r="BC217" i="8"/>
  <c r="BG216" i="8"/>
  <c r="BB217" i="8" s="1"/>
  <c r="LJ196" i="8"/>
  <c r="LB197" i="8"/>
  <c r="KW197" i="8" s="1"/>
  <c r="AY765" i="9"/>
  <c r="AT766" i="9" s="1"/>
  <c r="AP766" i="9" s="1"/>
  <c r="AJ766" i="9" s="1"/>
  <c r="AI766" i="9" s="1"/>
  <c r="AW766" i="9"/>
  <c r="BD796" i="9"/>
  <c r="BC796" i="9"/>
  <c r="BD802" i="6"/>
  <c r="AX769" i="6"/>
  <c r="AU770" i="6" s="1"/>
  <c r="BF801" i="6"/>
  <c r="BA802" i="6" s="1"/>
  <c r="BC802" i="6" s="1"/>
  <c r="AV766" i="9" l="1"/>
  <c r="AX766" i="9" s="1"/>
  <c r="AU767" i="9" s="1"/>
  <c r="RV190" i="8"/>
  <c r="RN191" i="8"/>
  <c r="RI191" i="8" s="1"/>
  <c r="LL196" i="8"/>
  <c r="LM196" i="8" s="1"/>
  <c r="LH197" i="8" s="1"/>
  <c r="BK216" i="8"/>
  <c r="AX217" i="8"/>
  <c r="AY217" i="8" s="1"/>
  <c r="AY769" i="6"/>
  <c r="AT770" i="6" s="1"/>
  <c r="AP770" i="6" s="1"/>
  <c r="AJ770" i="6" s="1"/>
  <c r="AI770" i="6" s="1"/>
  <c r="AQ766" i="9"/>
  <c r="AN767" i="9" s="1"/>
  <c r="AW770" i="6"/>
  <c r="BE802" i="6"/>
  <c r="BB803" i="6" s="1"/>
  <c r="BE796" i="9"/>
  <c r="BB797" i="9" s="1"/>
  <c r="AV770" i="6" l="1"/>
  <c r="AQ770" i="6"/>
  <c r="AN771" i="6" s="1"/>
  <c r="RX190" i="8"/>
  <c r="RY190" i="8" s="1"/>
  <c r="RT191" i="8" s="1"/>
  <c r="AZ217" i="8"/>
  <c r="AU218" i="8" s="1"/>
  <c r="AV218" i="8"/>
  <c r="LQ196" i="8"/>
  <c r="LI197" i="8"/>
  <c r="LD197" i="8" s="1"/>
  <c r="BD797" i="9"/>
  <c r="BF796" i="9"/>
  <c r="BA797" i="9" s="1"/>
  <c r="BC797" i="9" s="1"/>
  <c r="BF802" i="6"/>
  <c r="BA803" i="6" s="1"/>
  <c r="BC803" i="6" s="1"/>
  <c r="AY766" i="9"/>
  <c r="AT767" i="9" s="1"/>
  <c r="AP767" i="9" s="1"/>
  <c r="AJ767" i="9" s="1"/>
  <c r="AI767" i="9" s="1"/>
  <c r="BD803" i="6"/>
  <c r="AW767" i="9"/>
  <c r="AX770" i="6"/>
  <c r="AU771" i="6" s="1"/>
  <c r="AQ767" i="9" l="1"/>
  <c r="AN768" i="9" s="1"/>
  <c r="AV767" i="9"/>
  <c r="RU191" i="8"/>
  <c r="RP191" i="8" s="1"/>
  <c r="SC190" i="8"/>
  <c r="BD217" i="8"/>
  <c r="AR218" i="8"/>
  <c r="AQ218" i="8"/>
  <c r="AJ218" i="8" s="1"/>
  <c r="BE797" i="9"/>
  <c r="BB798" i="9" s="1"/>
  <c r="AW771" i="6"/>
  <c r="AY770" i="6"/>
  <c r="AT771" i="6" s="1"/>
  <c r="AP771" i="6" s="1"/>
  <c r="AJ771" i="6" s="1"/>
  <c r="AI771" i="6" s="1"/>
  <c r="AX767" i="9"/>
  <c r="AU768" i="9" s="1"/>
  <c r="BE803" i="6"/>
  <c r="BB804" i="6" s="1"/>
  <c r="AI218" i="8" l="1"/>
  <c r="AK218" i="8" s="1"/>
  <c r="AN218" i="8" s="1"/>
  <c r="AS219" i="8" s="1"/>
  <c r="SE190" i="8"/>
  <c r="SF190" i="8" s="1"/>
  <c r="SA191" i="8" s="1"/>
  <c r="AO219" i="8"/>
  <c r="AW218" i="8"/>
  <c r="AW768" i="9"/>
  <c r="AV771" i="6"/>
  <c r="BF797" i="9"/>
  <c r="BA798" i="9" s="1"/>
  <c r="BC798" i="9" s="1"/>
  <c r="BD804" i="6"/>
  <c r="BF803" i="6"/>
  <c r="BA804" i="6" s="1"/>
  <c r="BC804" i="6" s="1"/>
  <c r="AY767" i="9"/>
  <c r="AT768" i="9" s="1"/>
  <c r="AP768" i="9" s="1"/>
  <c r="AJ768" i="9" s="1"/>
  <c r="AI768" i="9" s="1"/>
  <c r="AQ771" i="6"/>
  <c r="AN772" i="6" s="1"/>
  <c r="BD798" i="9"/>
  <c r="SB191" i="8" l="1"/>
  <c r="RW191" i="8" s="1"/>
  <c r="SJ190" i="8"/>
  <c r="BE804" i="6"/>
  <c r="BB805" i="6" s="1"/>
  <c r="BE798" i="9"/>
  <c r="BB799" i="9" s="1"/>
  <c r="AX771" i="6"/>
  <c r="AU772" i="6" s="1"/>
  <c r="AQ768" i="9"/>
  <c r="AN769" i="9" s="1"/>
  <c r="AV768" i="9"/>
  <c r="BF804" i="6" l="1"/>
  <c r="BA805" i="6" s="1"/>
  <c r="BF798" i="9"/>
  <c r="BA799" i="9" s="1"/>
  <c r="BC799" i="9" s="1"/>
  <c r="SL190" i="8"/>
  <c r="SM190" i="8" s="1"/>
  <c r="SH191" i="8" s="1"/>
  <c r="AY771" i="6"/>
  <c r="AT772" i="6" s="1"/>
  <c r="AP772" i="6" s="1"/>
  <c r="AJ772" i="6" s="1"/>
  <c r="AI772" i="6" s="1"/>
  <c r="BD799" i="9"/>
  <c r="BC805" i="6"/>
  <c r="BD805" i="6"/>
  <c r="AX768" i="9"/>
  <c r="AU769" i="9" s="1"/>
  <c r="AW772" i="6"/>
  <c r="AQ772" i="6" l="1"/>
  <c r="AN773" i="6" s="1"/>
  <c r="AV772" i="6"/>
  <c r="AY768" i="9"/>
  <c r="AT769" i="9" s="1"/>
  <c r="AP769" i="9" s="1"/>
  <c r="AJ769" i="9" s="1"/>
  <c r="AI769" i="9" s="1"/>
  <c r="SI191" i="8"/>
  <c r="SD191" i="8" s="1"/>
  <c r="SQ190" i="8"/>
  <c r="AX772" i="6"/>
  <c r="AU773" i="6" s="1"/>
  <c r="AW769" i="9"/>
  <c r="AQ769" i="9"/>
  <c r="AN770" i="9" s="1"/>
  <c r="AV769" i="9"/>
  <c r="BE805" i="6"/>
  <c r="BB806" i="6" s="1"/>
  <c r="BE799" i="9"/>
  <c r="BB800" i="9" s="1"/>
  <c r="SS190" i="8" l="1"/>
  <c r="ST190" i="8" s="1"/>
  <c r="SO191" i="8" s="1"/>
  <c r="BD800" i="9"/>
  <c r="BD806" i="6"/>
  <c r="AX769" i="9"/>
  <c r="AU770" i="9" s="1"/>
  <c r="AW773" i="6"/>
  <c r="BF799" i="9"/>
  <c r="BA800" i="9" s="1"/>
  <c r="BC800" i="9" s="1"/>
  <c r="BF805" i="6"/>
  <c r="BA806" i="6" s="1"/>
  <c r="BC806" i="6" s="1"/>
  <c r="AY772" i="6"/>
  <c r="AT773" i="6" s="1"/>
  <c r="AP773" i="6" s="1"/>
  <c r="AJ773" i="6" s="1"/>
  <c r="AI773" i="6" s="1"/>
  <c r="SP191" i="8" l="1"/>
  <c r="SK191" i="8" s="1"/>
  <c r="SX190" i="8"/>
  <c r="BE806" i="6"/>
  <c r="BB807" i="6" s="1"/>
  <c r="BE800" i="9"/>
  <c r="BB801" i="9" s="1"/>
  <c r="AQ773" i="6"/>
  <c r="AN774" i="6" s="1"/>
  <c r="AW770" i="9"/>
  <c r="AV773" i="6"/>
  <c r="AY769" i="9"/>
  <c r="AT770" i="9" s="1"/>
  <c r="AP770" i="9" s="1"/>
  <c r="AJ770" i="9" s="1"/>
  <c r="AI770" i="9" s="1"/>
  <c r="SZ190" i="8" l="1"/>
  <c r="TA190" i="8" s="1"/>
  <c r="SV191" i="8" s="1"/>
  <c r="AV770" i="9"/>
  <c r="AQ770" i="9"/>
  <c r="AN771" i="9" s="1"/>
  <c r="BD801" i="9"/>
  <c r="BF806" i="6"/>
  <c r="BA807" i="6" s="1"/>
  <c r="BC807" i="6" s="1"/>
  <c r="AX773" i="6"/>
  <c r="AU774" i="6" s="1"/>
  <c r="BF800" i="9"/>
  <c r="BA801" i="9" s="1"/>
  <c r="BC801" i="9" s="1"/>
  <c r="BD807" i="6"/>
  <c r="SW191" i="8" l="1"/>
  <c r="SR191" i="8" s="1"/>
  <c r="TE190" i="8"/>
  <c r="BE801" i="9"/>
  <c r="BB802" i="9" s="1"/>
  <c r="AW774" i="6"/>
  <c r="BE807" i="6"/>
  <c r="BB808" i="6" s="1"/>
  <c r="AY773" i="6"/>
  <c r="AT774" i="6" s="1"/>
  <c r="AP774" i="6" s="1"/>
  <c r="AJ774" i="6" s="1"/>
  <c r="AI774" i="6" s="1"/>
  <c r="AX770" i="9"/>
  <c r="AU771" i="9" s="1"/>
  <c r="BF801" i="9" l="1"/>
  <c r="BA802" i="9" s="1"/>
  <c r="TG190" i="8"/>
  <c r="TH190" i="8" s="1"/>
  <c r="TC191" i="8" s="1"/>
  <c r="AY770" i="9"/>
  <c r="AT771" i="9" s="1"/>
  <c r="AP771" i="9" s="1"/>
  <c r="AJ771" i="9" s="1"/>
  <c r="AI771" i="9" s="1"/>
  <c r="BF807" i="6"/>
  <c r="BA808" i="6" s="1"/>
  <c r="BC808" i="6" s="1"/>
  <c r="AV774" i="6"/>
  <c r="BD802" i="9"/>
  <c r="BC802" i="9"/>
  <c r="AW771" i="9"/>
  <c r="BD808" i="6"/>
  <c r="AQ774" i="6"/>
  <c r="AN775" i="6" s="1"/>
  <c r="AQ771" i="9" l="1"/>
  <c r="AN772" i="9" s="1"/>
  <c r="AV771" i="9"/>
  <c r="TD191" i="8"/>
  <c r="SY191" i="8" s="1"/>
  <c r="TL190" i="8"/>
  <c r="BE808" i="6"/>
  <c r="BB809" i="6" s="1"/>
  <c r="AX771" i="9"/>
  <c r="AU772" i="9" s="1"/>
  <c r="BE802" i="9"/>
  <c r="BB803" i="9" s="1"/>
  <c r="AX774" i="6"/>
  <c r="AU775" i="6" s="1"/>
  <c r="AY774" i="6" l="1"/>
  <c r="AT775" i="6" s="1"/>
  <c r="AP775" i="6" s="1"/>
  <c r="AJ775" i="6" s="1"/>
  <c r="AI775" i="6" s="1"/>
  <c r="BF802" i="9"/>
  <c r="BA803" i="9" s="1"/>
  <c r="TN190" i="8"/>
  <c r="TO190" i="8" s="1"/>
  <c r="TJ191" i="8" s="1"/>
  <c r="AW775" i="6"/>
  <c r="AQ775" i="6"/>
  <c r="AN776" i="6" s="1"/>
  <c r="BC803" i="9"/>
  <c r="BD803" i="9"/>
  <c r="AY771" i="9"/>
  <c r="AT772" i="9" s="1"/>
  <c r="AP772" i="9" s="1"/>
  <c r="AJ772" i="9" s="1"/>
  <c r="AI772" i="9" s="1"/>
  <c r="BF808" i="6"/>
  <c r="BA809" i="6" s="1"/>
  <c r="AW772" i="9"/>
  <c r="BD809" i="6"/>
  <c r="BC809" i="6"/>
  <c r="AV775" i="6" l="1"/>
  <c r="AQ772" i="9"/>
  <c r="AN773" i="9" s="1"/>
  <c r="AV772" i="9"/>
  <c r="TK191" i="8"/>
  <c r="TF191" i="8" s="1"/>
  <c r="TS190" i="8"/>
  <c r="BE803" i="9"/>
  <c r="BB804" i="9" s="1"/>
  <c r="BE809" i="6"/>
  <c r="BB810" i="6" s="1"/>
  <c r="AX772" i="9"/>
  <c r="AU773" i="9" s="1"/>
  <c r="AX775" i="6"/>
  <c r="AU776" i="6" s="1"/>
  <c r="AY775" i="6" l="1"/>
  <c r="AT776" i="6" s="1"/>
  <c r="AP776" i="6" s="1"/>
  <c r="AJ776" i="6" s="1"/>
  <c r="AI776" i="6" s="1"/>
  <c r="TU190" i="8"/>
  <c r="TV190" i="8" s="1"/>
  <c r="TQ191" i="8" s="1"/>
  <c r="AY772" i="9"/>
  <c r="AT773" i="9" s="1"/>
  <c r="AP773" i="9" s="1"/>
  <c r="AJ773" i="9" s="1"/>
  <c r="AI773" i="9" s="1"/>
  <c r="AW776" i="6"/>
  <c r="AW773" i="9"/>
  <c r="BF809" i="6"/>
  <c r="BA810" i="6" s="1"/>
  <c r="BC810" i="6" s="1"/>
  <c r="BF803" i="9"/>
  <c r="BA804" i="9" s="1"/>
  <c r="BC804" i="9" s="1"/>
  <c r="BD810" i="6"/>
  <c r="BD804" i="9"/>
  <c r="AV776" i="6" l="1"/>
  <c r="AQ776" i="6"/>
  <c r="AN777" i="6" s="1"/>
  <c r="AQ773" i="9"/>
  <c r="AN774" i="9" s="1"/>
  <c r="AV773" i="9"/>
  <c r="AX773" i="9" s="1"/>
  <c r="AU774" i="9" s="1"/>
  <c r="TR191" i="8"/>
  <c r="TM191" i="8" s="1"/>
  <c r="TZ190" i="8"/>
  <c r="BE804" i="9"/>
  <c r="BB805" i="9" s="1"/>
  <c r="BE810" i="6"/>
  <c r="BB811" i="6" s="1"/>
  <c r="AX776" i="6"/>
  <c r="AU777" i="6" s="1"/>
  <c r="UB190" i="8" l="1"/>
  <c r="UC190" i="8" s="1"/>
  <c r="TX191" i="8" s="1"/>
  <c r="BF804" i="9"/>
  <c r="BA805" i="9" s="1"/>
  <c r="BC805" i="9" s="1"/>
  <c r="AW777" i="6"/>
  <c r="AW774" i="9"/>
  <c r="AY776" i="6"/>
  <c r="AT777" i="6" s="1"/>
  <c r="AP777" i="6" s="1"/>
  <c r="AJ777" i="6" s="1"/>
  <c r="AI777" i="6" s="1"/>
  <c r="BF810" i="6"/>
  <c r="BA811" i="6" s="1"/>
  <c r="AY773" i="9"/>
  <c r="AT774" i="9" s="1"/>
  <c r="AP774" i="9" s="1"/>
  <c r="AJ774" i="9" s="1"/>
  <c r="AI774" i="9" s="1"/>
  <c r="BD805" i="9"/>
  <c r="BD811" i="6"/>
  <c r="BC811" i="6"/>
  <c r="TY191" i="8" l="1"/>
  <c r="TT191" i="8" s="1"/>
  <c r="UG190" i="8"/>
  <c r="BE811" i="6"/>
  <c r="BB812" i="6" s="1"/>
  <c r="BE805" i="9"/>
  <c r="BB806" i="9" s="1"/>
  <c r="AV774" i="9"/>
  <c r="AQ774" i="9"/>
  <c r="AN775" i="9" s="1"/>
  <c r="AV777" i="6"/>
  <c r="AQ777" i="6"/>
  <c r="AN778" i="6" s="1"/>
  <c r="UI190" i="8" l="1"/>
  <c r="UJ190" i="8" s="1"/>
  <c r="UE191" i="8" s="1"/>
  <c r="BF805" i="9"/>
  <c r="BA806" i="9" s="1"/>
  <c r="BC806" i="9" s="1"/>
  <c r="BF811" i="6"/>
  <c r="BA812" i="6" s="1"/>
  <c r="BC812" i="6" s="1"/>
  <c r="AX777" i="6"/>
  <c r="AU778" i="6" s="1"/>
  <c r="AX774" i="9"/>
  <c r="AU775" i="9" s="1"/>
  <c r="BD806" i="9"/>
  <c r="BD812" i="6"/>
  <c r="UF191" i="8" l="1"/>
  <c r="UA191" i="8" s="1"/>
  <c r="UN190" i="8"/>
  <c r="GP197" i="8"/>
  <c r="AY774" i="9"/>
  <c r="AT775" i="9" s="1"/>
  <c r="AP775" i="9" s="1"/>
  <c r="AJ775" i="9" s="1"/>
  <c r="AI775" i="9" s="1"/>
  <c r="BE806" i="9"/>
  <c r="BB807" i="9" s="1"/>
  <c r="BE812" i="6"/>
  <c r="BB813" i="6" s="1"/>
  <c r="AW775" i="9"/>
  <c r="AY777" i="6"/>
  <c r="AT778" i="6" s="1"/>
  <c r="AP778" i="6" s="1"/>
  <c r="AJ778" i="6" s="1"/>
  <c r="AI778" i="6" s="1"/>
  <c r="AW778" i="6"/>
  <c r="AQ775" i="9" l="1"/>
  <c r="AN776" i="9" s="1"/>
  <c r="AV775" i="9"/>
  <c r="UP190" i="8"/>
  <c r="UQ190" i="8" s="1"/>
  <c r="UL191" i="8" s="1"/>
  <c r="GM198" i="8"/>
  <c r="GQ197" i="8"/>
  <c r="GL198" i="8" s="1"/>
  <c r="BF812" i="6"/>
  <c r="BA813" i="6" s="1"/>
  <c r="BD807" i="9"/>
  <c r="AQ778" i="6"/>
  <c r="AN779" i="6" s="1"/>
  <c r="AV778" i="6"/>
  <c r="AX775" i="9"/>
  <c r="AU776" i="9" s="1"/>
  <c r="BC813" i="6"/>
  <c r="BD813" i="6"/>
  <c r="BF806" i="9"/>
  <c r="BA807" i="9" s="1"/>
  <c r="BC807" i="9" s="1"/>
  <c r="UM191" i="8" l="1"/>
  <c r="UH191" i="8" s="1"/>
  <c r="UU190" i="8"/>
  <c r="GU197" i="8"/>
  <c r="GH198" i="8"/>
  <c r="GI198" i="8" s="1"/>
  <c r="BE807" i="9"/>
  <c r="BB808" i="9" s="1"/>
  <c r="BE813" i="6"/>
  <c r="BB814" i="6" s="1"/>
  <c r="AW776" i="9"/>
  <c r="AY775" i="9"/>
  <c r="AT776" i="9" s="1"/>
  <c r="AP776" i="9" s="1"/>
  <c r="AJ776" i="9" s="1"/>
  <c r="AI776" i="9" s="1"/>
  <c r="AX778" i="6"/>
  <c r="AU779" i="6" s="1"/>
  <c r="UW190" i="8" l="1"/>
  <c r="UX190" i="8" s="1"/>
  <c r="US191" i="8" s="1"/>
  <c r="GJ198" i="8"/>
  <c r="GE199" i="8" s="1"/>
  <c r="GF199" i="8"/>
  <c r="GW197" i="8"/>
  <c r="GX197" i="8" s="1"/>
  <c r="GS198" i="8" s="1"/>
  <c r="AW779" i="6"/>
  <c r="AQ776" i="9"/>
  <c r="AN777" i="9" s="1"/>
  <c r="AY778" i="6"/>
  <c r="AT779" i="6" s="1"/>
  <c r="AP779" i="6" s="1"/>
  <c r="AJ779" i="6" s="1"/>
  <c r="AI779" i="6" s="1"/>
  <c r="AV776" i="9"/>
  <c r="BF813" i="6"/>
  <c r="BA814" i="6" s="1"/>
  <c r="BC814" i="6" s="1"/>
  <c r="BF807" i="9"/>
  <c r="BA808" i="9" s="1"/>
  <c r="BC808" i="9" s="1"/>
  <c r="BD814" i="6"/>
  <c r="BD808" i="9"/>
  <c r="VB190" i="8" l="1"/>
  <c r="UT191" i="8"/>
  <c r="UO191" i="8" s="1"/>
  <c r="GN198" i="8"/>
  <c r="GA199" i="8"/>
  <c r="GB199" i="8" s="1"/>
  <c r="GC199" i="8" s="1"/>
  <c r="FX200" i="8" s="1"/>
  <c r="HB197" i="8"/>
  <c r="GT198" i="8"/>
  <c r="GO198" i="8" s="1"/>
  <c r="BE814" i="6"/>
  <c r="BB815" i="6" s="1"/>
  <c r="BE808" i="9"/>
  <c r="BB809" i="9" s="1"/>
  <c r="AX776" i="9"/>
  <c r="AU777" i="9" s="1"/>
  <c r="AV779" i="6"/>
  <c r="AQ779" i="6"/>
  <c r="AN780" i="6" s="1"/>
  <c r="VD190" i="8" l="1"/>
  <c r="VE190" i="8" s="1"/>
  <c r="UZ191" i="8" s="1"/>
  <c r="FY200" i="8"/>
  <c r="FT200" i="8" s="1"/>
  <c r="FU200" i="8" s="1"/>
  <c r="FR201" i="8" s="1"/>
  <c r="GG199" i="8"/>
  <c r="HD197" i="8"/>
  <c r="AY776" i="9"/>
  <c r="AT777" i="9" s="1"/>
  <c r="AP777" i="9" s="1"/>
  <c r="AJ777" i="9" s="1"/>
  <c r="AI777" i="9" s="1"/>
  <c r="BF814" i="6"/>
  <c r="BA815" i="6" s="1"/>
  <c r="BC815" i="6" s="1"/>
  <c r="AX779" i="6"/>
  <c r="AU780" i="6" s="1"/>
  <c r="AW777" i="9"/>
  <c r="AV777" i="9"/>
  <c r="BF808" i="9"/>
  <c r="BA809" i="9" s="1"/>
  <c r="BC809" i="9" s="1"/>
  <c r="BD815" i="6"/>
  <c r="BD809" i="9"/>
  <c r="AQ777" i="9" l="1"/>
  <c r="AN778" i="9" s="1"/>
  <c r="VA191" i="8"/>
  <c r="UV191" i="8" s="1"/>
  <c r="VI190" i="8"/>
  <c r="FV200" i="8"/>
  <c r="FQ201" i="8" s="1"/>
  <c r="FM201" i="8" s="1"/>
  <c r="FN201" i="8" s="1"/>
  <c r="FO201" i="8" s="1"/>
  <c r="FJ202" i="8" s="1"/>
  <c r="HA198" i="8"/>
  <c r="HE197" i="8"/>
  <c r="GZ198" i="8" s="1"/>
  <c r="AY779" i="6"/>
  <c r="AT780" i="6" s="1"/>
  <c r="AP780" i="6" s="1"/>
  <c r="AJ780" i="6" s="1"/>
  <c r="AI780" i="6" s="1"/>
  <c r="BE809" i="9"/>
  <c r="BB810" i="9" s="1"/>
  <c r="BE815" i="6"/>
  <c r="BB816" i="6" s="1"/>
  <c r="AX777" i="9"/>
  <c r="AU778" i="9" s="1"/>
  <c r="AW780" i="6"/>
  <c r="AQ780" i="6" l="1"/>
  <c r="AN781" i="6" s="1"/>
  <c r="AV780" i="6"/>
  <c r="VK190" i="8"/>
  <c r="VL190" i="8" s="1"/>
  <c r="VG191" i="8" s="1"/>
  <c r="FZ200" i="8"/>
  <c r="FK202" i="8"/>
  <c r="FF202" i="8" s="1"/>
  <c r="FG202" i="8" s="1"/>
  <c r="HI197" i="8"/>
  <c r="FS201" i="8"/>
  <c r="GV198" i="8"/>
  <c r="BF815" i="6"/>
  <c r="BA816" i="6" s="1"/>
  <c r="AX780" i="6"/>
  <c r="AU781" i="6" s="1"/>
  <c r="AY777" i="9"/>
  <c r="AT778" i="9" s="1"/>
  <c r="AP778" i="9" s="1"/>
  <c r="AJ778" i="9" s="1"/>
  <c r="AI778" i="9" s="1"/>
  <c r="BD816" i="6"/>
  <c r="BC816" i="6"/>
  <c r="BF809" i="9"/>
  <c r="BA810" i="9" s="1"/>
  <c r="BC810" i="9" s="1"/>
  <c r="AW778" i="9"/>
  <c r="BD810" i="9"/>
  <c r="VH191" i="8" l="1"/>
  <c r="VC191" i="8" s="1"/>
  <c r="VP190" i="8"/>
  <c r="FH202" i="8"/>
  <c r="FC203" i="8" s="1"/>
  <c r="FD203" i="8"/>
  <c r="HK197" i="8"/>
  <c r="BE816" i="6"/>
  <c r="BF816" i="6" s="1"/>
  <c r="BE810" i="9"/>
  <c r="BB811" i="9" s="1"/>
  <c r="AV778" i="9"/>
  <c r="AQ778" i="9"/>
  <c r="AN779" i="9" s="1"/>
  <c r="AY780" i="6"/>
  <c r="AT781" i="6" s="1"/>
  <c r="AP781" i="6" s="1"/>
  <c r="AJ781" i="6" s="1"/>
  <c r="AI781" i="6" s="1"/>
  <c r="AW781" i="6"/>
  <c r="AV781" i="6" l="1"/>
  <c r="FL202" i="8"/>
  <c r="VR190" i="8"/>
  <c r="VS190" i="8" s="1"/>
  <c r="VN191" i="8" s="1"/>
  <c r="EY203" i="8"/>
  <c r="EZ203" i="8" s="1"/>
  <c r="EW204" i="8" s="1"/>
  <c r="HH198" i="8"/>
  <c r="HL197" i="8"/>
  <c r="HG198" i="8" s="1"/>
  <c r="AX781" i="6"/>
  <c r="AU782" i="6" s="1"/>
  <c r="AQ781" i="6"/>
  <c r="AN782" i="6" s="1"/>
  <c r="BF810" i="9"/>
  <c r="BA811" i="9" s="1"/>
  <c r="AX778" i="9"/>
  <c r="AU779" i="9" s="1"/>
  <c r="BD811" i="9"/>
  <c r="BC811" i="9"/>
  <c r="AY778" i="9" l="1"/>
  <c r="AT779" i="9" s="1"/>
  <c r="AP779" i="9" s="1"/>
  <c r="AJ779" i="9" s="1"/>
  <c r="AI779" i="9" s="1"/>
  <c r="VO191" i="8"/>
  <c r="VJ191" i="8" s="1"/>
  <c r="VW190" i="8"/>
  <c r="FA203" i="8"/>
  <c r="EV204" i="8" s="1"/>
  <c r="ER204" i="8" s="1"/>
  <c r="ES204" i="8" s="1"/>
  <c r="HP197" i="8"/>
  <c r="HC198" i="8"/>
  <c r="BE811" i="9"/>
  <c r="BB812" i="9" s="1"/>
  <c r="AV779" i="9"/>
  <c r="AW779" i="9"/>
  <c r="AY781" i="6"/>
  <c r="AT782" i="6" s="1"/>
  <c r="AP782" i="6" s="1"/>
  <c r="AJ782" i="6" s="1"/>
  <c r="AI782" i="6" s="1"/>
  <c r="AW782" i="6"/>
  <c r="AQ782" i="6" l="1"/>
  <c r="AN783" i="6" s="1"/>
  <c r="AQ779" i="9"/>
  <c r="AN780" i="9" s="1"/>
  <c r="AV782" i="6"/>
  <c r="VY190" i="8"/>
  <c r="VZ190" i="8" s="1"/>
  <c r="VU191" i="8" s="1"/>
  <c r="ET204" i="8"/>
  <c r="EO205" i="8" s="1"/>
  <c r="EP205" i="8"/>
  <c r="FE203" i="8"/>
  <c r="HR197" i="8"/>
  <c r="HS197" i="8" s="1"/>
  <c r="HN198" i="8" s="1"/>
  <c r="AX782" i="6"/>
  <c r="AU783" i="6" s="1"/>
  <c r="AX779" i="9"/>
  <c r="AU780" i="9" s="1"/>
  <c r="BD812" i="9"/>
  <c r="BF811" i="9"/>
  <c r="BA812" i="9" s="1"/>
  <c r="BC812" i="9" s="1"/>
  <c r="VV191" i="8" l="1"/>
  <c r="VQ191" i="8" s="1"/>
  <c r="WD190" i="8"/>
  <c r="EK205" i="8"/>
  <c r="EL205" i="8" s="1"/>
  <c r="EX204" i="8"/>
  <c r="HO198" i="8"/>
  <c r="HJ198" i="8" s="1"/>
  <c r="HW197" i="8"/>
  <c r="AY779" i="9"/>
  <c r="AT780" i="9" s="1"/>
  <c r="AP780" i="9" s="1"/>
  <c r="AJ780" i="9" s="1"/>
  <c r="AI780" i="9" s="1"/>
  <c r="AY782" i="6"/>
  <c r="AT783" i="6" s="1"/>
  <c r="AP783" i="6" s="1"/>
  <c r="AJ783" i="6" s="1"/>
  <c r="AI783" i="6" s="1"/>
  <c r="BE812" i="9"/>
  <c r="BB813" i="9" s="1"/>
  <c r="AW780" i="9"/>
  <c r="AV780" i="9"/>
  <c r="AW783" i="6"/>
  <c r="AQ780" i="9" l="1"/>
  <c r="AN781" i="9" s="1"/>
  <c r="AV783" i="6"/>
  <c r="AX783" i="6" s="1"/>
  <c r="AU784" i="6" s="1"/>
  <c r="AQ783" i="6"/>
  <c r="AN784" i="6" s="1"/>
  <c r="WF190" i="8"/>
  <c r="WG190" i="8" s="1"/>
  <c r="WB191" i="8" s="1"/>
  <c r="EM205" i="8"/>
  <c r="EH206" i="8" s="1"/>
  <c r="EI206" i="8"/>
  <c r="HY197" i="8"/>
  <c r="BD813" i="9"/>
  <c r="AX780" i="9"/>
  <c r="AU781" i="9" s="1"/>
  <c r="BF812" i="9"/>
  <c r="BA813" i="9" s="1"/>
  <c r="BC813" i="9" s="1"/>
  <c r="WC191" i="8" l="1"/>
  <c r="VX191" i="8" s="1"/>
  <c r="WK190" i="8"/>
  <c r="ED206" i="8"/>
  <c r="EE206" i="8" s="1"/>
  <c r="EF206" i="8" s="1"/>
  <c r="EA207" i="8" s="1"/>
  <c r="EQ205" i="8"/>
  <c r="HV198" i="8"/>
  <c r="HZ197" i="8"/>
  <c r="HU198" i="8" s="1"/>
  <c r="BE813" i="9"/>
  <c r="BB814" i="9" s="1"/>
  <c r="AW781" i="9"/>
  <c r="AY783" i="6"/>
  <c r="AT784" i="6" s="1"/>
  <c r="AP784" i="6" s="1"/>
  <c r="AJ784" i="6" s="1"/>
  <c r="AI784" i="6" s="1"/>
  <c r="AY780" i="9"/>
  <c r="AT781" i="9" s="1"/>
  <c r="AP781" i="9" s="1"/>
  <c r="AJ781" i="9" s="1"/>
  <c r="AI781" i="9" s="1"/>
  <c r="AV784" i="6"/>
  <c r="AW784" i="6"/>
  <c r="AQ784" i="6" l="1"/>
  <c r="AN785" i="6" s="1"/>
  <c r="WM190" i="8"/>
  <c r="WN190" i="8" s="1"/>
  <c r="WI191" i="8" s="1"/>
  <c r="EB207" i="8"/>
  <c r="DW207" i="8" s="1"/>
  <c r="DX207" i="8" s="1"/>
  <c r="DU208" i="8" s="1"/>
  <c r="EJ206" i="8"/>
  <c r="ID197" i="8"/>
  <c r="IF197" i="8" s="1"/>
  <c r="IG197" i="8" s="1"/>
  <c r="IB198" i="8" s="1"/>
  <c r="HQ198" i="8"/>
  <c r="AX784" i="6"/>
  <c r="AU785" i="6" s="1"/>
  <c r="AV781" i="9"/>
  <c r="BF813" i="9"/>
  <c r="BA814" i="9" s="1"/>
  <c r="BC814" i="9" s="1"/>
  <c r="AQ781" i="9"/>
  <c r="AN782" i="9" s="1"/>
  <c r="BD814" i="9"/>
  <c r="WJ191" i="8" l="1"/>
  <c r="WE191" i="8" s="1"/>
  <c r="WR190" i="8"/>
  <c r="DY207" i="8"/>
  <c r="DT208" i="8" s="1"/>
  <c r="DP208" i="8" s="1"/>
  <c r="DQ208" i="8" s="1"/>
  <c r="IK197" i="8"/>
  <c r="IC198" i="8"/>
  <c r="HX198" i="8" s="1"/>
  <c r="BE814" i="9"/>
  <c r="BB815" i="9" s="1"/>
  <c r="AX781" i="9"/>
  <c r="AU782" i="9" s="1"/>
  <c r="AY784" i="6"/>
  <c r="AT785" i="6" s="1"/>
  <c r="AP785" i="6" s="1"/>
  <c r="AJ785" i="6" s="1"/>
  <c r="AI785" i="6" s="1"/>
  <c r="AW785" i="6"/>
  <c r="AQ785" i="6" l="1"/>
  <c r="AN786" i="6" s="1"/>
  <c r="WT190" i="8"/>
  <c r="WU190" i="8" s="1"/>
  <c r="WP191" i="8" s="1"/>
  <c r="EC207" i="8"/>
  <c r="DR208" i="8"/>
  <c r="DN209" i="8"/>
  <c r="IM197" i="8"/>
  <c r="IN197" i="8" s="1"/>
  <c r="II198" i="8" s="1"/>
  <c r="AV785" i="6"/>
  <c r="AX785" i="6" s="1"/>
  <c r="AU786" i="6" s="1"/>
  <c r="BF814" i="9"/>
  <c r="BA815" i="9" s="1"/>
  <c r="BC815" i="9" s="1"/>
  <c r="AY781" i="9"/>
  <c r="AT782" i="9" s="1"/>
  <c r="AP782" i="9" s="1"/>
  <c r="AJ782" i="9" s="1"/>
  <c r="AI782" i="9" s="1"/>
  <c r="BD815" i="9"/>
  <c r="AW782" i="9"/>
  <c r="AV782" i="9" l="1"/>
  <c r="WY190" i="8"/>
  <c r="WQ191" i="8"/>
  <c r="WL191" i="8" s="1"/>
  <c r="DM209" i="8"/>
  <c r="DI209" i="8" s="1"/>
  <c r="DJ209" i="8" s="1"/>
  <c r="DV208" i="8"/>
  <c r="IJ198" i="8"/>
  <c r="IE198" i="8" s="1"/>
  <c r="IR197" i="8"/>
  <c r="AW786" i="6"/>
  <c r="AQ782" i="9"/>
  <c r="AN783" i="9" s="1"/>
  <c r="AY785" i="6"/>
  <c r="AT786" i="6" s="1"/>
  <c r="AP786" i="6" s="1"/>
  <c r="AJ786" i="6" s="1"/>
  <c r="AI786" i="6" s="1"/>
  <c r="BE815" i="9"/>
  <c r="BB816" i="9" s="1"/>
  <c r="AX782" i="9"/>
  <c r="AU783" i="9" s="1"/>
  <c r="XA190" i="8" l="1"/>
  <c r="XB190" i="8" s="1"/>
  <c r="WW191" i="8" s="1"/>
  <c r="DG210" i="8"/>
  <c r="DK209" i="8"/>
  <c r="DF210" i="8" s="1"/>
  <c r="IT197" i="8"/>
  <c r="IU197" i="8" s="1"/>
  <c r="IP198" i="8" s="1"/>
  <c r="AY782" i="9"/>
  <c r="AT783" i="9" s="1"/>
  <c r="AV783" i="9" s="1"/>
  <c r="BD816" i="9"/>
  <c r="AW783" i="9"/>
  <c r="BF815" i="9"/>
  <c r="BA816" i="9" s="1"/>
  <c r="BC816" i="9" s="1"/>
  <c r="AP783" i="9"/>
  <c r="AJ783" i="9" s="1"/>
  <c r="AI783" i="9" s="1"/>
  <c r="AV786" i="6"/>
  <c r="AQ786" i="6"/>
  <c r="AN787" i="6" s="1"/>
  <c r="AQ783" i="9" l="1"/>
  <c r="AN784" i="9" s="1"/>
  <c r="WX191" i="8"/>
  <c r="WS191" i="8" s="1"/>
  <c r="XF190" i="8"/>
  <c r="DO209" i="8"/>
  <c r="DB210" i="8"/>
  <c r="DC210" i="8" s="1"/>
  <c r="CZ211" i="8" s="1"/>
  <c r="IQ198" i="8"/>
  <c r="IL198" i="8" s="1"/>
  <c r="IY197" i="8"/>
  <c r="BE816" i="9"/>
  <c r="BF816" i="9" s="1"/>
  <c r="AX786" i="6"/>
  <c r="AU787" i="6" s="1"/>
  <c r="AX783" i="9"/>
  <c r="AU784" i="9" s="1"/>
  <c r="AY783" i="9" l="1"/>
  <c r="AT784" i="9" s="1"/>
  <c r="AP784" i="9" s="1"/>
  <c r="AJ784" i="9" s="1"/>
  <c r="AI784" i="9" s="1"/>
  <c r="XH190" i="8"/>
  <c r="XI190" i="8" s="1"/>
  <c r="XD191" i="8" s="1"/>
  <c r="DD210" i="8"/>
  <c r="CY211" i="8" s="1"/>
  <c r="CU211" i="8" s="1"/>
  <c r="CV211" i="8" s="1"/>
  <c r="JA197" i="8"/>
  <c r="JB197" i="8" s="1"/>
  <c r="IW198" i="8" s="1"/>
  <c r="AW787" i="6"/>
  <c r="AV784" i="9"/>
  <c r="AW784" i="9"/>
  <c r="AY786" i="6"/>
  <c r="AT787" i="6" s="1"/>
  <c r="AP787" i="6" s="1"/>
  <c r="AJ787" i="6" s="1"/>
  <c r="AI787" i="6" s="1"/>
  <c r="AQ784" i="9" l="1"/>
  <c r="AN785" i="9" s="1"/>
  <c r="XM190" i="8"/>
  <c r="XE191" i="8"/>
  <c r="WZ191" i="8" s="1"/>
  <c r="DH210" i="8"/>
  <c r="CW211" i="8"/>
  <c r="CR212" i="8" s="1"/>
  <c r="CS212" i="8"/>
  <c r="IX198" i="8"/>
  <c r="IS198" i="8" s="1"/>
  <c r="JF197" i="8"/>
  <c r="AX784" i="9"/>
  <c r="AU785" i="9" s="1"/>
  <c r="AV787" i="6"/>
  <c r="AQ787" i="6"/>
  <c r="AN788" i="6" s="1"/>
  <c r="XO190" i="8" l="1"/>
  <c r="XP190" i="8" s="1"/>
  <c r="XK191" i="8" s="1"/>
  <c r="DA211" i="8"/>
  <c r="CN212" i="8"/>
  <c r="CO212" i="8" s="1"/>
  <c r="JH197" i="8"/>
  <c r="JI197" i="8" s="1"/>
  <c r="JD198" i="8" s="1"/>
  <c r="AW785" i="9"/>
  <c r="AX787" i="6"/>
  <c r="AU788" i="6" s="1"/>
  <c r="AY784" i="9"/>
  <c r="AT785" i="9" s="1"/>
  <c r="AP785" i="9" s="1"/>
  <c r="AJ785" i="9" s="1"/>
  <c r="AI785" i="9" s="1"/>
  <c r="AY787" i="6" l="1"/>
  <c r="AT788" i="6" s="1"/>
  <c r="AP788" i="6" s="1"/>
  <c r="AJ788" i="6" s="1"/>
  <c r="AI788" i="6" s="1"/>
  <c r="XL191" i="8"/>
  <c r="XG191" i="8" s="1"/>
  <c r="XT190" i="8"/>
  <c r="CL213" i="8"/>
  <c r="CP212" i="8"/>
  <c r="CK213" i="8" s="1"/>
  <c r="JE198" i="8"/>
  <c r="IZ198" i="8" s="1"/>
  <c r="JM197" i="8"/>
  <c r="AW788" i="6"/>
  <c r="AQ788" i="6"/>
  <c r="AN789" i="6" s="1"/>
  <c r="AQ785" i="9"/>
  <c r="AN786" i="9" s="1"/>
  <c r="AV785" i="9"/>
  <c r="AV788" i="6" l="1"/>
  <c r="AX788" i="6" s="1"/>
  <c r="AU789" i="6" s="1"/>
  <c r="XV190" i="8"/>
  <c r="XW190" i="8" s="1"/>
  <c r="XR191" i="8" s="1"/>
  <c r="CG213" i="8"/>
  <c r="CH213" i="8" s="1"/>
  <c r="CT212" i="8"/>
  <c r="JO197" i="8"/>
  <c r="JP197" i="8" s="1"/>
  <c r="JK198" i="8" s="1"/>
  <c r="AX785" i="9"/>
  <c r="AU786" i="9" s="1"/>
  <c r="AY788" i="6" l="1"/>
  <c r="AT789" i="6" s="1"/>
  <c r="AP789" i="6" s="1"/>
  <c r="AJ789" i="6" s="1"/>
  <c r="AI789" i="6" s="1"/>
  <c r="XS191" i="8"/>
  <c r="XN191" i="8" s="1"/>
  <c r="YA190" i="8"/>
  <c r="CI213" i="8"/>
  <c r="CD214" i="8" s="1"/>
  <c r="CE214" i="8"/>
  <c r="JL198" i="8"/>
  <c r="JG198" i="8" s="1"/>
  <c r="JT197" i="8"/>
  <c r="AW786" i="9"/>
  <c r="AW789" i="6"/>
  <c r="AY785" i="9"/>
  <c r="AT786" i="9" s="1"/>
  <c r="AP786" i="9" s="1"/>
  <c r="AJ786" i="9" s="1"/>
  <c r="AI786" i="9" s="1"/>
  <c r="AQ789" i="6" l="1"/>
  <c r="AN790" i="6" s="1"/>
  <c r="AV789" i="6"/>
  <c r="YC190" i="8"/>
  <c r="YD190" i="8" s="1"/>
  <c r="XY191" i="8" s="1"/>
  <c r="BZ214" i="8"/>
  <c r="CA214" i="8" s="1"/>
  <c r="CB214" i="8" s="1"/>
  <c r="BW215" i="8" s="1"/>
  <c r="CM213" i="8"/>
  <c r="JV197" i="8"/>
  <c r="JW197" i="8" s="1"/>
  <c r="JR198" i="8" s="1"/>
  <c r="AQ786" i="9"/>
  <c r="AN787" i="9" s="1"/>
  <c r="AX789" i="6"/>
  <c r="AU790" i="6" s="1"/>
  <c r="AV786" i="9"/>
  <c r="AY789" i="6" l="1"/>
  <c r="AT790" i="6" s="1"/>
  <c r="AP790" i="6" s="1"/>
  <c r="AJ790" i="6" s="1"/>
  <c r="AI790" i="6" s="1"/>
  <c r="XZ191" i="8"/>
  <c r="XU191" i="8" s="1"/>
  <c r="YH190" i="8"/>
  <c r="BX215" i="8"/>
  <c r="BS215" i="8" s="1"/>
  <c r="BT215" i="8" s="1"/>
  <c r="BQ216" i="8" s="1"/>
  <c r="CF214" i="8"/>
  <c r="KA197" i="8"/>
  <c r="JS198" i="8"/>
  <c r="JN198" i="8" s="1"/>
  <c r="AX786" i="9"/>
  <c r="AU787" i="9" s="1"/>
  <c r="AQ790" i="6"/>
  <c r="AN791" i="6" s="1"/>
  <c r="AW790" i="6"/>
  <c r="AV790" i="6"/>
  <c r="YJ190" i="8" l="1"/>
  <c r="YK190" i="8" s="1"/>
  <c r="YF191" i="8" s="1"/>
  <c r="BU215" i="8"/>
  <c r="BP216" i="8" s="1"/>
  <c r="BL216" i="8" s="1"/>
  <c r="BM216" i="8" s="1"/>
  <c r="KC197" i="8"/>
  <c r="KD197" i="8" s="1"/>
  <c r="JY198" i="8" s="1"/>
  <c r="AX790" i="6"/>
  <c r="AU791" i="6" s="1"/>
  <c r="AY786" i="9"/>
  <c r="AT787" i="9" s="1"/>
  <c r="AP787" i="9" s="1"/>
  <c r="AJ787" i="9" s="1"/>
  <c r="AI787" i="9" s="1"/>
  <c r="AW787" i="9"/>
  <c r="AV787" i="9"/>
  <c r="AQ787" i="9" l="1"/>
  <c r="AN788" i="9" s="1"/>
  <c r="YG191" i="8"/>
  <c r="YB191" i="8" s="1"/>
  <c r="YO190" i="8"/>
  <c r="BY215" i="8"/>
  <c r="BN216" i="8"/>
  <c r="BI217" i="8" s="1"/>
  <c r="BJ217" i="8"/>
  <c r="JZ198" i="8"/>
  <c r="JU198" i="8" s="1"/>
  <c r="KH197" i="8"/>
  <c r="AX787" i="9"/>
  <c r="AU788" i="9" s="1"/>
  <c r="AY790" i="6"/>
  <c r="AT791" i="6" s="1"/>
  <c r="AP791" i="6" s="1"/>
  <c r="AJ791" i="6" s="1"/>
  <c r="AI791" i="6" s="1"/>
  <c r="AW791" i="6"/>
  <c r="YQ190" i="8" l="1"/>
  <c r="YR190" i="8" s="1"/>
  <c r="YM191" i="8" s="1"/>
  <c r="BE217" i="8"/>
  <c r="BF217" i="8" s="1"/>
  <c r="BG217" i="8" s="1"/>
  <c r="BB218" i="8" s="1"/>
  <c r="BR216" i="8"/>
  <c r="KJ197" i="8"/>
  <c r="KK197" i="8" s="1"/>
  <c r="KF198" i="8" s="1"/>
  <c r="AQ791" i="6"/>
  <c r="AN792" i="6" s="1"/>
  <c r="AY787" i="9"/>
  <c r="AT788" i="9" s="1"/>
  <c r="AP788" i="9" s="1"/>
  <c r="AJ788" i="9" s="1"/>
  <c r="AI788" i="9" s="1"/>
  <c r="AV791" i="6"/>
  <c r="AW788" i="9"/>
  <c r="AV788" i="9" l="1"/>
  <c r="AQ788" i="9"/>
  <c r="AN789" i="9" s="1"/>
  <c r="YV190" i="8"/>
  <c r="YN191" i="8"/>
  <c r="YI191" i="8" s="1"/>
  <c r="BC218" i="8"/>
  <c r="AX218" i="8" s="1"/>
  <c r="AY218" i="8" s="1"/>
  <c r="BK217" i="8"/>
  <c r="KO197" i="8"/>
  <c r="KG198" i="8"/>
  <c r="KB198" i="8" s="1"/>
  <c r="AX788" i="9"/>
  <c r="AU789" i="9" s="1"/>
  <c r="AX791" i="6"/>
  <c r="AU792" i="6" s="1"/>
  <c r="YX190" i="8" l="1"/>
  <c r="YY190" i="8" s="1"/>
  <c r="YT191" i="8" s="1"/>
  <c r="AZ218" i="8"/>
  <c r="AV219" i="8"/>
  <c r="KQ197" i="8"/>
  <c r="KR197" i="8" s="1"/>
  <c r="KM198" i="8" s="1"/>
  <c r="AW792" i="6"/>
  <c r="AW789" i="9"/>
  <c r="AY791" i="6"/>
  <c r="AT792" i="6" s="1"/>
  <c r="AP792" i="6" s="1"/>
  <c r="AJ792" i="6" s="1"/>
  <c r="AI792" i="6" s="1"/>
  <c r="AY788" i="9"/>
  <c r="AT789" i="9" s="1"/>
  <c r="AP789" i="9" s="1"/>
  <c r="AJ789" i="9" s="1"/>
  <c r="AI789" i="9" s="1"/>
  <c r="YU191" i="8" l="1"/>
  <c r="YP191" i="8" s="1"/>
  <c r="ZC190" i="8"/>
  <c r="AU219" i="8"/>
  <c r="AQ219" i="8" s="1"/>
  <c r="AJ219" i="8" s="1"/>
  <c r="BD218" i="8"/>
  <c r="KN198" i="8"/>
  <c r="KI198" i="8" s="1"/>
  <c r="KV197" i="8"/>
  <c r="AV789" i="9"/>
  <c r="AX789" i="9" s="1"/>
  <c r="AU790" i="9" s="1"/>
  <c r="AQ789" i="9"/>
  <c r="AN790" i="9" s="1"/>
  <c r="AQ792" i="6"/>
  <c r="AN793" i="6" s="1"/>
  <c r="AV792" i="6"/>
  <c r="AI219" i="8" l="1"/>
  <c r="AK219" i="8" s="1"/>
  <c r="AN219" i="8" s="1"/>
  <c r="AS220" i="8" s="1"/>
  <c r="ZE190" i="8"/>
  <c r="ZF190" i="8" s="1"/>
  <c r="ZA191" i="8" s="1"/>
  <c r="AR219" i="8"/>
  <c r="KX197" i="8"/>
  <c r="KY197" i="8" s="1"/>
  <c r="KT198" i="8" s="1"/>
  <c r="AX792" i="6"/>
  <c r="AU793" i="6" s="1"/>
  <c r="AW790" i="9"/>
  <c r="AY789" i="9"/>
  <c r="AT790" i="9" s="1"/>
  <c r="AV790" i="9" s="1"/>
  <c r="AP790" i="9" l="1"/>
  <c r="AJ790" i="9" s="1"/>
  <c r="AI790" i="9" s="1"/>
  <c r="ZB191" i="8"/>
  <c r="YW191" i="8" s="1"/>
  <c r="ZJ190" i="8"/>
  <c r="AW219" i="8"/>
  <c r="AO220" i="8"/>
  <c r="KU198" i="8"/>
  <c r="KP198" i="8" s="1"/>
  <c r="LC197" i="8"/>
  <c r="AY792" i="6"/>
  <c r="AT793" i="6" s="1"/>
  <c r="AP793" i="6" s="1"/>
  <c r="AJ793" i="6" s="1"/>
  <c r="AI793" i="6" s="1"/>
  <c r="AX790" i="9"/>
  <c r="AU791" i="9" s="1"/>
  <c r="AQ790" i="9"/>
  <c r="AN791" i="9" s="1"/>
  <c r="AW793" i="6"/>
  <c r="AQ793" i="6" l="1"/>
  <c r="AN794" i="6" s="1"/>
  <c r="ZL190" i="8"/>
  <c r="ZM190" i="8" s="1"/>
  <c r="ZH191" i="8" s="1"/>
  <c r="LE197" i="8"/>
  <c r="LF197" i="8" s="1"/>
  <c r="LA198" i="8" s="1"/>
  <c r="AV793" i="6"/>
  <c r="AX793" i="6" s="1"/>
  <c r="AY790" i="9"/>
  <c r="AT791" i="9" s="1"/>
  <c r="AQ791" i="9" s="1"/>
  <c r="AN792" i="9" s="1"/>
  <c r="AW791" i="9"/>
  <c r="AV791" i="9"/>
  <c r="AP791" i="9" l="1"/>
  <c r="AJ791" i="9" s="1"/>
  <c r="AI791" i="9" s="1"/>
  <c r="ZQ190" i="8"/>
  <c r="ZI191" i="8"/>
  <c r="ZD191" i="8" s="1"/>
  <c r="LB198" i="8"/>
  <c r="KW198" i="8" s="1"/>
  <c r="LJ197" i="8"/>
  <c r="AU794" i="6"/>
  <c r="AW794" i="6" s="1"/>
  <c r="AY793" i="6"/>
  <c r="AT794" i="6" s="1"/>
  <c r="AP794" i="6" s="1"/>
  <c r="AJ794" i="6" s="1"/>
  <c r="AI794" i="6" s="1"/>
  <c r="AX791" i="9"/>
  <c r="AU792" i="9" s="1"/>
  <c r="AQ794" i="6" l="1"/>
  <c r="AN795" i="6" s="1"/>
  <c r="AV794" i="6"/>
  <c r="AX794" i="6" s="1"/>
  <c r="AU795" i="6" s="1"/>
  <c r="AY791" i="9"/>
  <c r="AT792" i="9" s="1"/>
  <c r="AP792" i="9" s="1"/>
  <c r="AJ792" i="9" s="1"/>
  <c r="AI792" i="9" s="1"/>
  <c r="AW792" i="9"/>
  <c r="AV792" i="9" l="1"/>
  <c r="AW795" i="6"/>
  <c r="AQ792" i="9"/>
  <c r="AN793" i="9" s="1"/>
  <c r="AY794" i="6"/>
  <c r="AT795" i="6" s="1"/>
  <c r="AP795" i="6" s="1"/>
  <c r="AJ795" i="6" s="1"/>
  <c r="AI795" i="6" s="1"/>
  <c r="AV795" i="6" l="1"/>
  <c r="AX795" i="6" s="1"/>
  <c r="AU796" i="6" s="1"/>
  <c r="AQ795" i="6"/>
  <c r="AN796" i="6" s="1"/>
  <c r="AX792" i="9"/>
  <c r="AU793" i="9" s="1"/>
  <c r="AY792" i="9" l="1"/>
  <c r="AT793" i="9" s="1"/>
  <c r="AP793" i="9" s="1"/>
  <c r="AJ793" i="9" s="1"/>
  <c r="AI793" i="9" s="1"/>
  <c r="AY795" i="6"/>
  <c r="AT796" i="6" s="1"/>
  <c r="AP796" i="6" s="1"/>
  <c r="AJ796" i="6" s="1"/>
  <c r="AI796" i="6" s="1"/>
  <c r="AW793" i="9"/>
  <c r="AW796" i="6"/>
  <c r="AV796" i="6" l="1"/>
  <c r="AV793" i="9"/>
  <c r="AQ793" i="9"/>
  <c r="AN794" i="9" s="1"/>
  <c r="AQ796" i="6"/>
  <c r="AN797" i="6" s="1"/>
  <c r="AX793" i="9"/>
  <c r="AU794" i="9" s="1"/>
  <c r="AX796" i="6"/>
  <c r="AU797" i="6" s="1"/>
  <c r="AY796" i="6" l="1"/>
  <c r="AT797" i="6" s="1"/>
  <c r="AP797" i="6" s="1"/>
  <c r="AJ797" i="6" s="1"/>
  <c r="AI797" i="6" s="1"/>
  <c r="AY793" i="9"/>
  <c r="AT794" i="9" s="1"/>
  <c r="AP794" i="9" s="1"/>
  <c r="AJ794" i="9" s="1"/>
  <c r="AI794" i="9" s="1"/>
  <c r="AW797" i="6"/>
  <c r="AW794" i="9"/>
  <c r="AV794" i="9" l="1"/>
  <c r="AV797" i="6"/>
  <c r="AX797" i="6" s="1"/>
  <c r="AU798" i="6" s="1"/>
  <c r="AQ794" i="9"/>
  <c r="AN795" i="9" s="1"/>
  <c r="AQ797" i="6"/>
  <c r="AN798" i="6" s="1"/>
  <c r="AX794" i="9"/>
  <c r="AU795" i="9" s="1"/>
  <c r="AW798" i="6" l="1"/>
  <c r="AY794" i="9"/>
  <c r="AT795" i="9" s="1"/>
  <c r="AP795" i="9" s="1"/>
  <c r="AJ795" i="9" s="1"/>
  <c r="AI795" i="9" s="1"/>
  <c r="AY797" i="6"/>
  <c r="AT798" i="6" s="1"/>
  <c r="AP798" i="6" s="1"/>
  <c r="AJ798" i="6" s="1"/>
  <c r="AI798" i="6" s="1"/>
  <c r="AW795" i="9"/>
  <c r="AQ795" i="9" l="1"/>
  <c r="AN796" i="9" s="1"/>
  <c r="AV795" i="9"/>
  <c r="AX795" i="9" s="1"/>
  <c r="AU796" i="9" s="1"/>
  <c r="AV798" i="6"/>
  <c r="AQ798" i="6"/>
  <c r="AN799" i="6" s="1"/>
  <c r="AY795" i="9" l="1"/>
  <c r="AT796" i="9" s="1"/>
  <c r="AP796" i="9" s="1"/>
  <c r="AJ796" i="9" s="1"/>
  <c r="AI796" i="9" s="1"/>
  <c r="AX798" i="6"/>
  <c r="AU799" i="6" s="1"/>
  <c r="AQ796" i="9"/>
  <c r="AN797" i="9" s="1"/>
  <c r="AW796" i="9"/>
  <c r="AV796" i="9" l="1"/>
  <c r="AX796" i="9" s="1"/>
  <c r="AU797" i="9" s="1"/>
  <c r="NB191" i="8"/>
  <c r="AY798" i="6"/>
  <c r="AT799" i="6" s="1"/>
  <c r="AP799" i="6" s="1"/>
  <c r="AJ799" i="6" s="1"/>
  <c r="AI799" i="6" s="1"/>
  <c r="AW799" i="6"/>
  <c r="AQ799" i="6" l="1"/>
  <c r="AN800" i="6" s="1"/>
  <c r="MY192" i="8"/>
  <c r="NC191" i="8"/>
  <c r="MX192" i="8" s="1"/>
  <c r="AV799" i="6"/>
  <c r="AX799" i="6" s="1"/>
  <c r="AU800" i="6" s="1"/>
  <c r="AW797" i="9"/>
  <c r="AY796" i="9"/>
  <c r="AT797" i="9" s="1"/>
  <c r="AP797" i="9" s="1"/>
  <c r="AJ797" i="9" s="1"/>
  <c r="AI797" i="9" s="1"/>
  <c r="NG191" i="8" l="1"/>
  <c r="MT192" i="8"/>
  <c r="MU192" i="8" s="1"/>
  <c r="AQ797" i="9"/>
  <c r="AN798" i="9" s="1"/>
  <c r="AW800" i="6"/>
  <c r="AV797" i="9"/>
  <c r="AY799" i="6"/>
  <c r="AT800" i="6" s="1"/>
  <c r="AP800" i="6" s="1"/>
  <c r="AJ800" i="6" s="1"/>
  <c r="AI800" i="6" s="1"/>
  <c r="MR193" i="8" l="1"/>
  <c r="MV192" i="8"/>
  <c r="MQ193" i="8" s="1"/>
  <c r="NI191" i="8"/>
  <c r="AX797" i="9"/>
  <c r="AU798" i="9" s="1"/>
  <c r="AV800" i="6"/>
  <c r="AQ800" i="6"/>
  <c r="AN801" i="6" s="1"/>
  <c r="MM193" i="8" l="1"/>
  <c r="MN193" i="8" s="1"/>
  <c r="MO193" i="8" s="1"/>
  <c r="MJ194" i="8" s="1"/>
  <c r="NF192" i="8"/>
  <c r="NJ191" i="8"/>
  <c r="NE192" i="8" s="1"/>
  <c r="MZ192" i="8"/>
  <c r="AW798" i="9"/>
  <c r="AX800" i="6"/>
  <c r="AU801" i="6" s="1"/>
  <c r="AY797" i="9"/>
  <c r="AT798" i="9" s="1"/>
  <c r="AP798" i="9" s="1"/>
  <c r="AJ798" i="9" s="1"/>
  <c r="AI798" i="9" s="1"/>
  <c r="MK194" i="8" l="1"/>
  <c r="MF194" i="8" s="1"/>
  <c r="MG194" i="8" s="1"/>
  <c r="NA192" i="8"/>
  <c r="MS193" i="8"/>
  <c r="NN191" i="8"/>
  <c r="AW801" i="6"/>
  <c r="AY800" i="6"/>
  <c r="AT801" i="6" s="1"/>
  <c r="AP801" i="6" s="1"/>
  <c r="AJ801" i="6" s="1"/>
  <c r="AI801" i="6" s="1"/>
  <c r="AQ798" i="9"/>
  <c r="AN799" i="9" s="1"/>
  <c r="AV798" i="9"/>
  <c r="NP191" i="8" l="1"/>
  <c r="NQ191" i="8" s="1"/>
  <c r="NL192" i="8" s="1"/>
  <c r="MD195" i="8"/>
  <c r="MH194" i="8"/>
  <c r="MC195" i="8" s="1"/>
  <c r="AV801" i="6"/>
  <c r="AX798" i="9"/>
  <c r="AU799" i="9" s="1"/>
  <c r="AQ801" i="6"/>
  <c r="AN802" i="6" s="1"/>
  <c r="AY798" i="9" l="1"/>
  <c r="AT799" i="9" s="1"/>
  <c r="AP799" i="9" s="1"/>
  <c r="AJ799" i="9" s="1"/>
  <c r="AI799" i="9" s="1"/>
  <c r="NM192" i="8"/>
  <c r="NH192" i="8" s="1"/>
  <c r="NU191" i="8"/>
  <c r="ML194" i="8"/>
  <c r="LY195" i="8"/>
  <c r="LZ195" i="8" s="1"/>
  <c r="AX801" i="6"/>
  <c r="AU802" i="6" s="1"/>
  <c r="AQ799" i="9"/>
  <c r="AN800" i="9" s="1"/>
  <c r="AW799" i="9"/>
  <c r="AV799" i="9" l="1"/>
  <c r="AX799" i="9" s="1"/>
  <c r="AU800" i="9" s="1"/>
  <c r="LW196" i="8"/>
  <c r="MA195" i="8"/>
  <c r="LV196" i="8" s="1"/>
  <c r="NW191" i="8"/>
  <c r="NX191" i="8" s="1"/>
  <c r="NS192" i="8" s="1"/>
  <c r="AY801" i="6"/>
  <c r="AT802" i="6" s="1"/>
  <c r="AP802" i="6" s="1"/>
  <c r="AJ802" i="6" s="1"/>
  <c r="AI802" i="6" s="1"/>
  <c r="AW802" i="6"/>
  <c r="AQ802" i="6" l="1"/>
  <c r="AN803" i="6" s="1"/>
  <c r="NT192" i="8"/>
  <c r="NO192" i="8" s="1"/>
  <c r="OB191" i="8"/>
  <c r="ME195" i="8"/>
  <c r="LR196" i="8"/>
  <c r="LS196" i="8" s="1"/>
  <c r="AV802" i="6"/>
  <c r="AX802" i="6" s="1"/>
  <c r="AU803" i="6" s="1"/>
  <c r="AW800" i="9"/>
  <c r="AY799" i="9"/>
  <c r="AT800" i="9" s="1"/>
  <c r="AP800" i="9" s="1"/>
  <c r="AJ800" i="9" s="1"/>
  <c r="AI800" i="9" s="1"/>
  <c r="AY802" i="6" l="1"/>
  <c r="AT803" i="6" s="1"/>
  <c r="AP803" i="6" s="1"/>
  <c r="AJ803" i="6" s="1"/>
  <c r="AI803" i="6" s="1"/>
  <c r="LT196" i="8"/>
  <c r="LO197" i="8" s="1"/>
  <c r="LP197" i="8"/>
  <c r="OD191" i="8"/>
  <c r="OE191" i="8" s="1"/>
  <c r="NZ192" i="8" s="1"/>
  <c r="AQ800" i="9"/>
  <c r="AN801" i="9" s="1"/>
  <c r="AV800" i="9"/>
  <c r="AW803" i="6"/>
  <c r="AQ803" i="6" l="1"/>
  <c r="AN804" i="6" s="1"/>
  <c r="AV803" i="6"/>
  <c r="LX196" i="8"/>
  <c r="LK197" i="8"/>
  <c r="LL197" i="8" s="1"/>
  <c r="LM197" i="8" s="1"/>
  <c r="LH198" i="8" s="1"/>
  <c r="OA192" i="8"/>
  <c r="NV192" i="8" s="1"/>
  <c r="OI191" i="8"/>
  <c r="AX800" i="9"/>
  <c r="AU801" i="9" s="1"/>
  <c r="AX803" i="6"/>
  <c r="AU804" i="6" s="1"/>
  <c r="LI198" i="8" l="1"/>
  <c r="LD198" i="8" s="1"/>
  <c r="LQ197" i="8"/>
  <c r="OK191" i="8"/>
  <c r="OL191" i="8" s="1"/>
  <c r="OG192" i="8" s="1"/>
  <c r="AW801" i="9"/>
  <c r="AY803" i="6"/>
  <c r="AT804" i="6" s="1"/>
  <c r="AP804" i="6" s="1"/>
  <c r="AJ804" i="6" s="1"/>
  <c r="AI804" i="6" s="1"/>
  <c r="AY800" i="9"/>
  <c r="AT801" i="9" s="1"/>
  <c r="AP801" i="9" s="1"/>
  <c r="AJ801" i="9" s="1"/>
  <c r="AI801" i="9" s="1"/>
  <c r="AW804" i="6"/>
  <c r="AQ804" i="6" l="1"/>
  <c r="AN805" i="6" s="1"/>
  <c r="AV804" i="6"/>
  <c r="OH192" i="8"/>
  <c r="OC192" i="8" s="1"/>
  <c r="OP191" i="8"/>
  <c r="GP198" i="8"/>
  <c r="AQ801" i="9"/>
  <c r="AN802" i="9" s="1"/>
  <c r="AX804" i="6"/>
  <c r="AU805" i="6" s="1"/>
  <c r="AV801" i="9"/>
  <c r="OR191" i="8" l="1"/>
  <c r="OS191" i="8" s="1"/>
  <c r="ON192" i="8" s="1"/>
  <c r="GQ198" i="8"/>
  <c r="GL199" i="8" s="1"/>
  <c r="GM199" i="8"/>
  <c r="AX801" i="9"/>
  <c r="AU802" i="9" s="1"/>
  <c r="AY804" i="6"/>
  <c r="AT805" i="6" s="1"/>
  <c r="AP805" i="6" s="1"/>
  <c r="AJ805" i="6" s="1"/>
  <c r="AI805" i="6" s="1"/>
  <c r="AW805" i="6"/>
  <c r="AV805" i="6" l="1"/>
  <c r="AX805" i="6" s="1"/>
  <c r="AU806" i="6" s="1"/>
  <c r="AQ805" i="6"/>
  <c r="AN806" i="6" s="1"/>
  <c r="OW191" i="8"/>
  <c r="OO192" i="8"/>
  <c r="OJ192" i="8" s="1"/>
  <c r="GH199" i="8"/>
  <c r="GI199" i="8" s="1"/>
  <c r="GU198" i="8"/>
  <c r="AY801" i="9"/>
  <c r="AT802" i="9" s="1"/>
  <c r="AP802" i="9" s="1"/>
  <c r="AJ802" i="9" s="1"/>
  <c r="AI802" i="9" s="1"/>
  <c r="AW802" i="9"/>
  <c r="AQ802" i="9" l="1"/>
  <c r="AN803" i="9" s="1"/>
  <c r="OY191" i="8"/>
  <c r="OZ191" i="8" s="1"/>
  <c r="OU192" i="8" s="1"/>
  <c r="GW198" i="8"/>
  <c r="GX198" i="8" s="1"/>
  <c r="GS199" i="8" s="1"/>
  <c r="GF200" i="8"/>
  <c r="GJ199" i="8"/>
  <c r="GE200" i="8" s="1"/>
  <c r="AV802" i="9"/>
  <c r="AX802" i="9" s="1"/>
  <c r="AU803" i="9" s="1"/>
  <c r="AY805" i="6"/>
  <c r="AT806" i="6" s="1"/>
  <c r="AP806" i="6" s="1"/>
  <c r="AJ806" i="6" s="1"/>
  <c r="AI806" i="6" s="1"/>
  <c r="AW806" i="6"/>
  <c r="AQ806" i="6" l="1"/>
  <c r="AN807" i="6" s="1"/>
  <c r="OV192" i="8"/>
  <c r="OQ192" i="8" s="1"/>
  <c r="PD191" i="8"/>
  <c r="GN199" i="8"/>
  <c r="GA200" i="8"/>
  <c r="GB200" i="8" s="1"/>
  <c r="FY201" i="8" s="1"/>
  <c r="HB198" i="8"/>
  <c r="GT199" i="8"/>
  <c r="GO199" i="8" s="1"/>
  <c r="AV806" i="6"/>
  <c r="AY802" i="9"/>
  <c r="AT803" i="9" s="1"/>
  <c r="AP803" i="9" s="1"/>
  <c r="AJ803" i="9" s="1"/>
  <c r="AI803" i="9" s="1"/>
  <c r="AW803" i="9"/>
  <c r="AQ803" i="9" l="1"/>
  <c r="AN804" i="9" s="1"/>
  <c r="AV803" i="9"/>
  <c r="PF191" i="8"/>
  <c r="PG191" i="8" s="1"/>
  <c r="PB192" i="8" s="1"/>
  <c r="GC200" i="8"/>
  <c r="FX201" i="8" s="1"/>
  <c r="FT201" i="8" s="1"/>
  <c r="FU201" i="8" s="1"/>
  <c r="FR202" i="8" s="1"/>
  <c r="HD198" i="8"/>
  <c r="HE198" i="8" s="1"/>
  <c r="GZ199" i="8" s="1"/>
  <c r="AX803" i="9"/>
  <c r="AU804" i="9" s="1"/>
  <c r="AX806" i="6"/>
  <c r="AU807" i="6" s="1"/>
  <c r="PK191" i="8" l="1"/>
  <c r="PC192" i="8"/>
  <c r="OX192" i="8" s="1"/>
  <c r="GG200" i="8"/>
  <c r="FV201" i="8"/>
  <c r="FQ202" i="8" s="1"/>
  <c r="FM202" i="8" s="1"/>
  <c r="FN202" i="8" s="1"/>
  <c r="HI198" i="8"/>
  <c r="HA199" i="8"/>
  <c r="GV199" i="8" s="1"/>
  <c r="AW807" i="6"/>
  <c r="AW804" i="9"/>
  <c r="AY806" i="6"/>
  <c r="AT807" i="6" s="1"/>
  <c r="AP807" i="6" s="1"/>
  <c r="AJ807" i="6" s="1"/>
  <c r="AI807" i="6" s="1"/>
  <c r="AY803" i="9"/>
  <c r="AT804" i="9" s="1"/>
  <c r="AP804" i="9" s="1"/>
  <c r="AJ804" i="9" s="1"/>
  <c r="AI804" i="9" s="1"/>
  <c r="PM191" i="8" l="1"/>
  <c r="PN191" i="8" s="1"/>
  <c r="PI192" i="8" s="1"/>
  <c r="FZ201" i="8"/>
  <c r="HK198" i="8"/>
  <c r="HL198" i="8" s="1"/>
  <c r="HG199" i="8" s="1"/>
  <c r="FO202" i="8"/>
  <c r="FJ203" i="8" s="1"/>
  <c r="FK203" i="8"/>
  <c r="AV804" i="9"/>
  <c r="AX804" i="9" s="1"/>
  <c r="AU805" i="9" s="1"/>
  <c r="AQ804" i="9"/>
  <c r="AN805" i="9" s="1"/>
  <c r="AQ807" i="6"/>
  <c r="AN808" i="6" s="1"/>
  <c r="AV807" i="6"/>
  <c r="PJ192" i="8" l="1"/>
  <c r="PE192" i="8" s="1"/>
  <c r="PR191" i="8"/>
  <c r="FF203" i="8"/>
  <c r="FG203" i="8" s="1"/>
  <c r="FS202" i="8"/>
  <c r="HP198" i="8"/>
  <c r="HH199" i="8"/>
  <c r="HC199" i="8" s="1"/>
  <c r="AX807" i="6"/>
  <c r="AU808" i="6" s="1"/>
  <c r="AW805" i="9"/>
  <c r="AY804" i="9"/>
  <c r="AT805" i="9" s="1"/>
  <c r="AV805" i="9" s="1"/>
  <c r="PT191" i="8" l="1"/>
  <c r="PU191" i="8" s="1"/>
  <c r="PP192" i="8" s="1"/>
  <c r="HR198" i="8"/>
  <c r="HS198" i="8" s="1"/>
  <c r="HN199" i="8" s="1"/>
  <c r="FD204" i="8"/>
  <c r="FH203" i="8"/>
  <c r="FC204" i="8" s="1"/>
  <c r="AP805" i="9"/>
  <c r="AJ805" i="9" s="1"/>
  <c r="AI805" i="9" s="1"/>
  <c r="AQ805" i="9"/>
  <c r="AN806" i="9" s="1"/>
  <c r="AX805" i="9"/>
  <c r="AU806" i="9" s="1"/>
  <c r="AY807" i="6"/>
  <c r="AT808" i="6" s="1"/>
  <c r="AP808" i="6" s="1"/>
  <c r="AJ808" i="6" s="1"/>
  <c r="AI808" i="6" s="1"/>
  <c r="AW808" i="6"/>
  <c r="AV808" i="6" l="1"/>
  <c r="AX808" i="6" s="1"/>
  <c r="AU809" i="6" s="1"/>
  <c r="AQ808" i="6"/>
  <c r="AN809" i="6" s="1"/>
  <c r="PQ192" i="8"/>
  <c r="PL192" i="8" s="1"/>
  <c r="PY191" i="8"/>
  <c r="FL203" i="8"/>
  <c r="EY204" i="8"/>
  <c r="EZ204" i="8" s="1"/>
  <c r="EW205" i="8" s="1"/>
  <c r="HW198" i="8"/>
  <c r="HO199" i="8"/>
  <c r="HJ199" i="8" s="1"/>
  <c r="AY805" i="9"/>
  <c r="AT806" i="9" s="1"/>
  <c r="AP806" i="9" s="1"/>
  <c r="AJ806" i="9" s="1"/>
  <c r="AI806" i="9" s="1"/>
  <c r="AW806" i="9"/>
  <c r="AQ806" i="9" l="1"/>
  <c r="AN807" i="9" s="1"/>
  <c r="AV806" i="9"/>
  <c r="AX806" i="9" s="1"/>
  <c r="AU807" i="9" s="1"/>
  <c r="QA191" i="8"/>
  <c r="QB191" i="8" s="1"/>
  <c r="PW192" i="8" s="1"/>
  <c r="FA204" i="8"/>
  <c r="EV205" i="8" s="1"/>
  <c r="ER205" i="8" s="1"/>
  <c r="ES205" i="8" s="1"/>
  <c r="EP206" i="8" s="1"/>
  <c r="HY198" i="8"/>
  <c r="HZ198" i="8" s="1"/>
  <c r="HU199" i="8" s="1"/>
  <c r="AW809" i="6"/>
  <c r="AY808" i="6"/>
  <c r="AT809" i="6" s="1"/>
  <c r="AP809" i="6" s="1"/>
  <c r="AJ809" i="6" s="1"/>
  <c r="AI809" i="6" s="1"/>
  <c r="PX192" i="8" l="1"/>
  <c r="PS192" i="8" s="1"/>
  <c r="QF191" i="8"/>
  <c r="FE204" i="8"/>
  <c r="ET205" i="8"/>
  <c r="EO206" i="8" s="1"/>
  <c r="EK206" i="8" s="1"/>
  <c r="EL206" i="8" s="1"/>
  <c r="EI207" i="8" s="1"/>
  <c r="HV199" i="8"/>
  <c r="HQ199" i="8" s="1"/>
  <c r="ID198" i="8"/>
  <c r="AV809" i="6"/>
  <c r="AX809" i="6" s="1"/>
  <c r="AU810" i="6" s="1"/>
  <c r="AY806" i="9"/>
  <c r="AT807" i="9" s="1"/>
  <c r="AP807" i="9" s="1"/>
  <c r="AJ807" i="9" s="1"/>
  <c r="AI807" i="9" s="1"/>
  <c r="AQ809" i="6"/>
  <c r="AN810" i="6" s="1"/>
  <c r="AW807" i="9"/>
  <c r="AQ807" i="9" l="1"/>
  <c r="AN808" i="9" s="1"/>
  <c r="AV807" i="9"/>
  <c r="AY809" i="6"/>
  <c r="AT810" i="6" s="1"/>
  <c r="AP810" i="6" s="1"/>
  <c r="AJ810" i="6" s="1"/>
  <c r="AI810" i="6" s="1"/>
  <c r="QH191" i="8"/>
  <c r="QI191" i="8" s="1"/>
  <c r="QD192" i="8" s="1"/>
  <c r="EM206" i="8"/>
  <c r="EH207" i="8" s="1"/>
  <c r="ED207" i="8" s="1"/>
  <c r="EE207" i="8" s="1"/>
  <c r="EX205" i="8"/>
  <c r="IF198" i="8"/>
  <c r="IG198" i="8" s="1"/>
  <c r="IB199" i="8" s="1"/>
  <c r="AX807" i="9"/>
  <c r="AU808" i="9" s="1"/>
  <c r="AW810" i="6"/>
  <c r="AQ810" i="6" l="1"/>
  <c r="AN811" i="6" s="1"/>
  <c r="AV810" i="6"/>
  <c r="QE192" i="8"/>
  <c r="PZ192" i="8" s="1"/>
  <c r="QM191" i="8"/>
  <c r="EQ206" i="8"/>
  <c r="IC199" i="8"/>
  <c r="HX199" i="8" s="1"/>
  <c r="IK198" i="8"/>
  <c r="EB208" i="8"/>
  <c r="EF207" i="8"/>
  <c r="EA208" i="8" s="1"/>
  <c r="AY807" i="9"/>
  <c r="AT808" i="9" s="1"/>
  <c r="AP808" i="9" s="1"/>
  <c r="AJ808" i="9" s="1"/>
  <c r="AI808" i="9" s="1"/>
  <c r="AX810" i="6"/>
  <c r="AU811" i="6" s="1"/>
  <c r="AW808" i="9"/>
  <c r="AV808" i="9" l="1"/>
  <c r="AQ808" i="9"/>
  <c r="AN809" i="9" s="1"/>
  <c r="QO191" i="8"/>
  <c r="QP191" i="8" s="1"/>
  <c r="QK192" i="8" s="1"/>
  <c r="EJ207" i="8"/>
  <c r="DW208" i="8"/>
  <c r="DX208" i="8" s="1"/>
  <c r="DU209" i="8" s="1"/>
  <c r="IM198" i="8"/>
  <c r="IN198" i="8" s="1"/>
  <c r="II199" i="8" s="1"/>
  <c r="AW811" i="6"/>
  <c r="AX808" i="9"/>
  <c r="AU809" i="9" s="1"/>
  <c r="AY810" i="6"/>
  <c r="AT811" i="6" s="1"/>
  <c r="AP811" i="6" s="1"/>
  <c r="AJ811" i="6" s="1"/>
  <c r="AI811" i="6" s="1"/>
  <c r="AY808" i="9" l="1"/>
  <c r="AT809" i="9" s="1"/>
  <c r="AP809" i="9" s="1"/>
  <c r="AJ809" i="9" s="1"/>
  <c r="AI809" i="9" s="1"/>
  <c r="QT191" i="8"/>
  <c r="QL192" i="8"/>
  <c r="QG192" i="8" s="1"/>
  <c r="DY208" i="8"/>
  <c r="DT209" i="8" s="1"/>
  <c r="DP209" i="8" s="1"/>
  <c r="DQ209" i="8" s="1"/>
  <c r="IR198" i="8"/>
  <c r="IJ199" i="8"/>
  <c r="IE199" i="8" s="1"/>
  <c r="AQ811" i="6"/>
  <c r="AN812" i="6" s="1"/>
  <c r="AW809" i="9"/>
  <c r="AV809" i="9"/>
  <c r="AQ809" i="9"/>
  <c r="AN810" i="9" s="1"/>
  <c r="AV811" i="6"/>
  <c r="QV191" i="8" l="1"/>
  <c r="QW191" i="8" s="1"/>
  <c r="QR192" i="8" s="1"/>
  <c r="EC208" i="8"/>
  <c r="DN210" i="8"/>
  <c r="DR209" i="8"/>
  <c r="DM210" i="8" s="1"/>
  <c r="IT198" i="8"/>
  <c r="IU198" i="8" s="1"/>
  <c r="IP199" i="8" s="1"/>
  <c r="AX811" i="6"/>
  <c r="AU812" i="6" s="1"/>
  <c r="AX809" i="9"/>
  <c r="AU810" i="9" s="1"/>
  <c r="AY809" i="9" l="1"/>
  <c r="AT810" i="9" s="1"/>
  <c r="AP810" i="9" s="1"/>
  <c r="AJ810" i="9" s="1"/>
  <c r="AI810" i="9" s="1"/>
  <c r="RA191" i="8"/>
  <c r="QS192" i="8"/>
  <c r="QN192" i="8" s="1"/>
  <c r="DV209" i="8"/>
  <c r="DI210" i="8"/>
  <c r="DJ210" i="8" s="1"/>
  <c r="DK210" i="8" s="1"/>
  <c r="DF211" i="8" s="1"/>
  <c r="IQ199" i="8"/>
  <c r="IL199" i="8" s="1"/>
  <c r="IY198" i="8"/>
  <c r="AW812" i="6"/>
  <c r="AV810" i="9"/>
  <c r="AW810" i="9"/>
  <c r="AQ810" i="9"/>
  <c r="AN811" i="9" s="1"/>
  <c r="AY811" i="6"/>
  <c r="AT812" i="6" s="1"/>
  <c r="AP812" i="6" s="1"/>
  <c r="AJ812" i="6" s="1"/>
  <c r="AI812" i="6" s="1"/>
  <c r="RC191" i="8" l="1"/>
  <c r="RD191" i="8" s="1"/>
  <c r="QY192" i="8" s="1"/>
  <c r="DG211" i="8"/>
  <c r="DB211" i="8" s="1"/>
  <c r="DC211" i="8" s="1"/>
  <c r="DD211" i="8" s="1"/>
  <c r="CY212" i="8" s="1"/>
  <c r="DO210" i="8"/>
  <c r="JA198" i="8"/>
  <c r="JB198" i="8" s="1"/>
  <c r="IW199" i="8" s="1"/>
  <c r="AX810" i="9"/>
  <c r="AU811" i="9" s="1"/>
  <c r="AQ812" i="6"/>
  <c r="AN813" i="6" s="1"/>
  <c r="AV812" i="6"/>
  <c r="RH191" i="8" l="1"/>
  <c r="QZ192" i="8"/>
  <c r="QU192" i="8" s="1"/>
  <c r="CZ212" i="8"/>
  <c r="CU212" i="8" s="1"/>
  <c r="CV212" i="8" s="1"/>
  <c r="DH211" i="8"/>
  <c r="JF198" i="8"/>
  <c r="IX199" i="8"/>
  <c r="IS199" i="8" s="1"/>
  <c r="AW811" i="9"/>
  <c r="AY810" i="9"/>
  <c r="AT811" i="9" s="1"/>
  <c r="AP811" i="9" s="1"/>
  <c r="AJ811" i="9" s="1"/>
  <c r="AI811" i="9" s="1"/>
  <c r="AX812" i="6"/>
  <c r="AU813" i="6" s="1"/>
  <c r="AY812" i="6" l="1"/>
  <c r="AT813" i="6" s="1"/>
  <c r="AP813" i="6" s="1"/>
  <c r="AJ813" i="6" s="1"/>
  <c r="AI813" i="6" s="1"/>
  <c r="RJ191" i="8"/>
  <c r="RK191" i="8" s="1"/>
  <c r="RF192" i="8" s="1"/>
  <c r="CS213" i="8"/>
  <c r="CW212" i="8"/>
  <c r="CR213" i="8" s="1"/>
  <c r="JH198" i="8"/>
  <c r="JI198" i="8" s="1"/>
  <c r="JD199" i="8" s="1"/>
  <c r="AV813" i="6"/>
  <c r="AW813" i="6"/>
  <c r="AV811" i="9"/>
  <c r="AQ811" i="9"/>
  <c r="AN812" i="9" s="1"/>
  <c r="AQ813" i="6" l="1"/>
  <c r="AN814" i="6" s="1"/>
  <c r="RG192" i="8"/>
  <c r="RB192" i="8" s="1"/>
  <c r="RO191" i="8"/>
  <c r="DA212" i="8"/>
  <c r="JM198" i="8"/>
  <c r="JE199" i="8"/>
  <c r="IZ199" i="8" s="1"/>
  <c r="CN213" i="8"/>
  <c r="CO213" i="8" s="1"/>
  <c r="AX811" i="9"/>
  <c r="AU812" i="9" s="1"/>
  <c r="AX813" i="6"/>
  <c r="AU814" i="6" s="1"/>
  <c r="RQ191" i="8" l="1"/>
  <c r="RR191" i="8" s="1"/>
  <c r="RM192" i="8" s="1"/>
  <c r="CL214" i="8"/>
  <c r="CP213" i="8"/>
  <c r="CK214" i="8" s="1"/>
  <c r="JO198" i="8"/>
  <c r="JP198" i="8" s="1"/>
  <c r="JK199" i="8" s="1"/>
  <c r="AY813" i="6"/>
  <c r="AT814" i="6" s="1"/>
  <c r="AP814" i="6" s="1"/>
  <c r="AJ814" i="6" s="1"/>
  <c r="AI814" i="6" s="1"/>
  <c r="AY811" i="9"/>
  <c r="AT812" i="9" s="1"/>
  <c r="AP812" i="9" s="1"/>
  <c r="AJ812" i="9" s="1"/>
  <c r="AI812" i="9" s="1"/>
  <c r="AW814" i="6"/>
  <c r="AW812" i="9"/>
  <c r="AV814" i="6" l="1"/>
  <c r="AQ812" i="9"/>
  <c r="AN813" i="9" s="1"/>
  <c r="AQ814" i="6"/>
  <c r="AN815" i="6" s="1"/>
  <c r="RV191" i="8"/>
  <c r="RN192" i="8"/>
  <c r="RI192" i="8" s="1"/>
  <c r="CT213" i="8"/>
  <c r="JL199" i="8"/>
  <c r="JG199" i="8" s="1"/>
  <c r="JT198" i="8"/>
  <c r="CG214" i="8"/>
  <c r="CH214" i="8" s="1"/>
  <c r="AV812" i="9"/>
  <c r="AX814" i="6"/>
  <c r="AU815" i="6" s="1"/>
  <c r="AY814" i="6" l="1"/>
  <c r="AT815" i="6" s="1"/>
  <c r="AP815" i="6" s="1"/>
  <c r="AJ815" i="6" s="1"/>
  <c r="AI815" i="6" s="1"/>
  <c r="RX191" i="8"/>
  <c r="RY191" i="8" s="1"/>
  <c r="RT192" i="8" s="1"/>
  <c r="CI214" i="8"/>
  <c r="CD215" i="8" s="1"/>
  <c r="CE215" i="8"/>
  <c r="JV198" i="8"/>
  <c r="JW198" i="8" s="1"/>
  <c r="JR199" i="8" s="1"/>
  <c r="AV815" i="6"/>
  <c r="AW815" i="6"/>
  <c r="AQ815" i="6"/>
  <c r="AN816" i="6" s="1"/>
  <c r="AX812" i="9"/>
  <c r="AU813" i="9" s="1"/>
  <c r="RU192" i="8" l="1"/>
  <c r="RP192" i="8" s="1"/>
  <c r="SC191" i="8"/>
  <c r="CM214" i="8"/>
  <c r="JS199" i="8"/>
  <c r="JN199" i="8" s="1"/>
  <c r="KA198" i="8"/>
  <c r="BZ215" i="8"/>
  <c r="CA215" i="8" s="1"/>
  <c r="AW813" i="9"/>
  <c r="AY812" i="9"/>
  <c r="AT813" i="9" s="1"/>
  <c r="AP813" i="9" s="1"/>
  <c r="AJ813" i="9" s="1"/>
  <c r="AI813" i="9" s="1"/>
  <c r="AX815" i="6"/>
  <c r="AU816" i="6" s="1"/>
  <c r="AY815" i="6" l="1"/>
  <c r="AT816" i="6" s="1"/>
  <c r="AP816" i="6" s="1"/>
  <c r="AJ816" i="6" s="1"/>
  <c r="AI816" i="6" s="1"/>
  <c r="SE191" i="8"/>
  <c r="SF191" i="8" s="1"/>
  <c r="SA192" i="8" s="1"/>
  <c r="BX216" i="8"/>
  <c r="CB215" i="8"/>
  <c r="BW216" i="8" s="1"/>
  <c r="KC198" i="8"/>
  <c r="KD198" i="8" s="1"/>
  <c r="JY199" i="8" s="1"/>
  <c r="AV813" i="9"/>
  <c r="AW816" i="6"/>
  <c r="AV816" i="6"/>
  <c r="AQ813" i="9"/>
  <c r="AN814" i="9" s="1"/>
  <c r="AQ816" i="6" l="1"/>
  <c r="SB192" i="8"/>
  <c r="RW192" i="8" s="1"/>
  <c r="SJ191" i="8"/>
  <c r="BS216" i="8"/>
  <c r="BT216" i="8" s="1"/>
  <c r="BU216" i="8" s="1"/>
  <c r="BP217" i="8" s="1"/>
  <c r="JZ199" i="8"/>
  <c r="JU199" i="8" s="1"/>
  <c r="KH198" i="8"/>
  <c r="CF215" i="8"/>
  <c r="AX816" i="6"/>
  <c r="AY816" i="6" s="1"/>
  <c r="AX813" i="9"/>
  <c r="AU814" i="9" s="1"/>
  <c r="SL191" i="8" l="1"/>
  <c r="SM191" i="8" s="1"/>
  <c r="SH192" i="8" s="1"/>
  <c r="BQ217" i="8"/>
  <c r="BL217" i="8" s="1"/>
  <c r="BM217" i="8" s="1"/>
  <c r="BJ218" i="8" s="1"/>
  <c r="KJ198" i="8"/>
  <c r="KK198" i="8" s="1"/>
  <c r="KF199" i="8" s="1"/>
  <c r="BY216" i="8"/>
  <c r="AY813" i="9"/>
  <c r="AT814" i="9" s="1"/>
  <c r="AP814" i="9" s="1"/>
  <c r="AJ814" i="9" s="1"/>
  <c r="AI814" i="9" s="1"/>
  <c r="AW814" i="9"/>
  <c r="SI192" i="8" l="1"/>
  <c r="SD192" i="8" s="1"/>
  <c r="SQ191" i="8"/>
  <c r="BN217" i="8"/>
  <c r="BI218" i="8" s="1"/>
  <c r="BE218" i="8" s="1"/>
  <c r="BF218" i="8" s="1"/>
  <c r="KG199" i="8"/>
  <c r="KB199" i="8" s="1"/>
  <c r="KO198" i="8"/>
  <c r="AQ814" i="9"/>
  <c r="AN815" i="9" s="1"/>
  <c r="AV814" i="9"/>
  <c r="SS191" i="8" l="1"/>
  <c r="ST191" i="8" s="1"/>
  <c r="SO192" i="8" s="1"/>
  <c r="BR217" i="8"/>
  <c r="KQ198" i="8"/>
  <c r="KR198" i="8" s="1"/>
  <c r="KM199" i="8" s="1"/>
  <c r="BC219" i="8"/>
  <c r="BG218" i="8"/>
  <c r="BB219" i="8" s="1"/>
  <c r="AX814" i="9"/>
  <c r="AU815" i="9" s="1"/>
  <c r="SP192" i="8" l="1"/>
  <c r="SK192" i="8" s="1"/>
  <c r="SX191" i="8"/>
  <c r="BK218" i="8"/>
  <c r="AX219" i="8"/>
  <c r="AY219" i="8" s="1"/>
  <c r="KV198" i="8"/>
  <c r="KN199" i="8"/>
  <c r="KI199" i="8" s="1"/>
  <c r="AW815" i="9"/>
  <c r="AY814" i="9"/>
  <c r="AT815" i="9" s="1"/>
  <c r="AP815" i="9" s="1"/>
  <c r="AJ815" i="9" s="1"/>
  <c r="AI815" i="9" s="1"/>
  <c r="SZ191" i="8" l="1"/>
  <c r="TA191" i="8" s="1"/>
  <c r="SV192" i="8" s="1"/>
  <c r="AV220" i="8"/>
  <c r="AZ219" i="8"/>
  <c r="AU220" i="8" s="1"/>
  <c r="KX198" i="8"/>
  <c r="AQ815" i="9"/>
  <c r="AN816" i="9" s="1"/>
  <c r="AV815" i="9"/>
  <c r="SW192" i="8" l="1"/>
  <c r="SR192" i="8" s="1"/>
  <c r="TE191" i="8"/>
  <c r="KU199" i="8"/>
  <c r="KY198" i="8"/>
  <c r="KT199" i="8" s="1"/>
  <c r="BD219" i="8"/>
  <c r="AQ220" i="8"/>
  <c r="AJ220" i="8" s="1"/>
  <c r="AR220" i="8"/>
  <c r="AX815" i="9"/>
  <c r="AU816" i="9" s="1"/>
  <c r="AI220" i="8" l="1"/>
  <c r="AK220" i="8" s="1"/>
  <c r="AN220" i="8" s="1"/>
  <c r="AS221" i="8" s="1"/>
  <c r="TG191" i="8"/>
  <c r="TH191" i="8" s="1"/>
  <c r="TC192" i="8" s="1"/>
  <c r="LC198" i="8"/>
  <c r="LE198" i="8" s="1"/>
  <c r="LF198" i="8" s="1"/>
  <c r="LA199" i="8" s="1"/>
  <c r="AW220" i="8"/>
  <c r="AO221" i="8"/>
  <c r="KP199" i="8"/>
  <c r="AW816" i="9"/>
  <c r="AY815" i="9"/>
  <c r="AT816" i="9" s="1"/>
  <c r="AP816" i="9" s="1"/>
  <c r="AJ816" i="9" s="1"/>
  <c r="AI816" i="9" s="1"/>
  <c r="TD192" i="8" l="1"/>
  <c r="SY192" i="8" s="1"/>
  <c r="TL191" i="8"/>
  <c r="LB199" i="8"/>
  <c r="KW199" i="8" s="1"/>
  <c r="LJ198" i="8"/>
  <c r="AV816" i="9"/>
  <c r="AX816" i="9" s="1"/>
  <c r="AQ816" i="9"/>
  <c r="TN191" i="8" l="1"/>
  <c r="TO191" i="8" s="1"/>
  <c r="TJ192" i="8" s="1"/>
  <c r="AY816" i="9"/>
  <c r="TK192" i="8" l="1"/>
  <c r="TF192" i="8" s="1"/>
  <c r="TS191" i="8"/>
  <c r="TU191" i="8" l="1"/>
  <c r="TV191" i="8" s="1"/>
  <c r="TQ192" i="8" s="1"/>
  <c r="TR192" i="8" l="1"/>
  <c r="TM192" i="8" s="1"/>
  <c r="TZ191" i="8"/>
  <c r="UB191" i="8" l="1"/>
  <c r="UC191" i="8" s="1"/>
  <c r="TX192" i="8" s="1"/>
  <c r="TY192" i="8" l="1"/>
  <c r="TT192" i="8" s="1"/>
  <c r="UG191" i="8"/>
  <c r="UI191" i="8" l="1"/>
  <c r="UJ191" i="8" s="1"/>
  <c r="UE192" i="8" s="1"/>
  <c r="UF192" i="8" l="1"/>
  <c r="UA192" i="8" s="1"/>
  <c r="UN191" i="8"/>
  <c r="UP191" i="8" l="1"/>
  <c r="UQ191" i="8" s="1"/>
  <c r="UL192" i="8" s="1"/>
  <c r="UM192" i="8" l="1"/>
  <c r="UH192" i="8" s="1"/>
  <c r="UU191" i="8"/>
  <c r="UW191" i="8" l="1"/>
  <c r="UX191" i="8" s="1"/>
  <c r="US192" i="8" s="1"/>
  <c r="VB191" i="8" l="1"/>
  <c r="UT192" i="8"/>
  <c r="UO192" i="8" s="1"/>
  <c r="VD191" i="8" l="1"/>
  <c r="VE191" i="8" s="1"/>
  <c r="UZ192" i="8" s="1"/>
  <c r="VA192" i="8" l="1"/>
  <c r="UV192" i="8" s="1"/>
  <c r="VI191" i="8"/>
  <c r="VK191" i="8" l="1"/>
  <c r="VL191" i="8" s="1"/>
  <c r="VG192" i="8" s="1"/>
  <c r="VH192" i="8" l="1"/>
  <c r="VC192" i="8" s="1"/>
  <c r="VP191" i="8"/>
  <c r="VR191" i="8" l="1"/>
  <c r="VS191" i="8" s="1"/>
  <c r="VN192" i="8" s="1"/>
  <c r="VO192" i="8" l="1"/>
  <c r="VJ192" i="8" s="1"/>
  <c r="VW191" i="8"/>
  <c r="VY191" i="8" l="1"/>
  <c r="VZ191" i="8" s="1"/>
  <c r="VU192" i="8" s="1"/>
  <c r="VV192" i="8" l="1"/>
  <c r="VQ192" i="8" s="1"/>
  <c r="WD191" i="8"/>
  <c r="WF191" i="8" l="1"/>
  <c r="WG191" i="8" s="1"/>
  <c r="WB192" i="8" s="1"/>
  <c r="WC192" i="8" l="1"/>
  <c r="VX192" i="8" s="1"/>
  <c r="WK191" i="8"/>
  <c r="WM191" i="8" l="1"/>
  <c r="WN191" i="8" s="1"/>
  <c r="WI192" i="8" s="1"/>
  <c r="WJ192" i="8" l="1"/>
  <c r="WE192" i="8" s="1"/>
  <c r="WR191" i="8"/>
  <c r="GP199" i="8"/>
  <c r="WT191" i="8" l="1"/>
  <c r="WU191" i="8" s="1"/>
  <c r="WP192" i="8" s="1"/>
  <c r="GM200" i="8"/>
  <c r="GQ199" i="8"/>
  <c r="GL200" i="8" s="1"/>
  <c r="WY191" i="8" l="1"/>
  <c r="WQ192" i="8"/>
  <c r="WL192" i="8" s="1"/>
  <c r="GU199" i="8"/>
  <c r="GW199" i="8" s="1"/>
  <c r="GX199" i="8" s="1"/>
  <c r="GS200" i="8" s="1"/>
  <c r="GH200" i="8"/>
  <c r="GI200" i="8" s="1"/>
  <c r="GF201" i="8" s="1"/>
  <c r="XA191" i="8" l="1"/>
  <c r="XB191" i="8" s="1"/>
  <c r="WW192" i="8" s="1"/>
  <c r="GJ200" i="8"/>
  <c r="GE201" i="8" s="1"/>
  <c r="GA201" i="8" s="1"/>
  <c r="GB201" i="8" s="1"/>
  <c r="HB199" i="8"/>
  <c r="GT200" i="8"/>
  <c r="GO200" i="8" s="1"/>
  <c r="WX192" i="8" l="1"/>
  <c r="WS192" i="8" s="1"/>
  <c r="XF191" i="8"/>
  <c r="GN200" i="8"/>
  <c r="HD199" i="8"/>
  <c r="HE199" i="8" s="1"/>
  <c r="GZ200" i="8" s="1"/>
  <c r="GC201" i="8"/>
  <c r="FX202" i="8" s="1"/>
  <c r="FY202" i="8"/>
  <c r="XH191" i="8" l="1"/>
  <c r="XI191" i="8" s="1"/>
  <c r="XD192" i="8" s="1"/>
  <c r="GG201" i="8"/>
  <c r="FT202" i="8"/>
  <c r="FU202" i="8" s="1"/>
  <c r="HA200" i="8"/>
  <c r="GV200" i="8" s="1"/>
  <c r="HI199" i="8"/>
  <c r="XM191" i="8" l="1"/>
  <c r="XE192" i="8"/>
  <c r="WZ192" i="8" s="1"/>
  <c r="HK199" i="8"/>
  <c r="HL199" i="8" s="1"/>
  <c r="HG200" i="8" s="1"/>
  <c r="FR203" i="8"/>
  <c r="FV202" i="8"/>
  <c r="FQ203" i="8" s="1"/>
  <c r="XO191" i="8" l="1"/>
  <c r="XP191" i="8" s="1"/>
  <c r="XK192" i="8" s="1"/>
  <c r="FM203" i="8"/>
  <c r="FN203" i="8" s="1"/>
  <c r="FZ202" i="8"/>
  <c r="HH200" i="8"/>
  <c r="HC200" i="8" s="1"/>
  <c r="HP199" i="8"/>
  <c r="XL192" i="8" l="1"/>
  <c r="XG192" i="8" s="1"/>
  <c r="XT191" i="8"/>
  <c r="HR199" i="8"/>
  <c r="HS199" i="8" s="1"/>
  <c r="HN200" i="8" s="1"/>
  <c r="FK204" i="8"/>
  <c r="FO203" i="8"/>
  <c r="FJ204" i="8" s="1"/>
  <c r="XV191" i="8" l="1"/>
  <c r="XW191" i="8" s="1"/>
  <c r="XR192" i="8" s="1"/>
  <c r="FS203" i="8"/>
  <c r="FF204" i="8"/>
  <c r="FG204" i="8" s="1"/>
  <c r="FH204" i="8" s="1"/>
  <c r="FC205" i="8" s="1"/>
  <c r="HO200" i="8"/>
  <c r="HJ200" i="8" s="1"/>
  <c r="HW199" i="8"/>
  <c r="XS192" i="8" l="1"/>
  <c r="XN192" i="8" s="1"/>
  <c r="YA191" i="8"/>
  <c r="FD205" i="8"/>
  <c r="EY205" i="8" s="1"/>
  <c r="EZ205" i="8" s="1"/>
  <c r="FL204" i="8"/>
  <c r="HY199" i="8"/>
  <c r="HZ199" i="8" s="1"/>
  <c r="HU200" i="8" s="1"/>
  <c r="YC191" i="8" l="1"/>
  <c r="YD191" i="8" s="1"/>
  <c r="XY192" i="8" s="1"/>
  <c r="HV200" i="8"/>
  <c r="HQ200" i="8" s="1"/>
  <c r="ID199" i="8"/>
  <c r="EW206" i="8"/>
  <c r="FA205" i="8"/>
  <c r="EV206" i="8" s="1"/>
  <c r="XZ192" i="8" l="1"/>
  <c r="XU192" i="8" s="1"/>
  <c r="YH191" i="8"/>
  <c r="ER206" i="8"/>
  <c r="ES206" i="8" s="1"/>
  <c r="IF199" i="8"/>
  <c r="IG199" i="8" s="1"/>
  <c r="IB200" i="8" s="1"/>
  <c r="FE205" i="8"/>
  <c r="YJ191" i="8" l="1"/>
  <c r="YK191" i="8" s="1"/>
  <c r="YF192" i="8" s="1"/>
  <c r="IC200" i="8"/>
  <c r="HX200" i="8" s="1"/>
  <c r="IK199" i="8"/>
  <c r="EP207" i="8"/>
  <c r="ET206" i="8"/>
  <c r="EO207" i="8" s="1"/>
  <c r="YG192" i="8" l="1"/>
  <c r="YB192" i="8" s="1"/>
  <c r="YO191" i="8"/>
  <c r="EX206" i="8"/>
  <c r="EK207" i="8"/>
  <c r="EL207" i="8" s="1"/>
  <c r="EM207" i="8" s="1"/>
  <c r="EH208" i="8" s="1"/>
  <c r="IM199" i="8"/>
  <c r="IN199" i="8" s="1"/>
  <c r="II200" i="8" s="1"/>
  <c r="YQ191" i="8" l="1"/>
  <c r="YR191" i="8" s="1"/>
  <c r="YM192" i="8" s="1"/>
  <c r="EI208" i="8"/>
  <c r="ED208" i="8" s="1"/>
  <c r="EE208" i="8" s="1"/>
  <c r="EQ207" i="8"/>
  <c r="IR199" i="8"/>
  <c r="IJ200" i="8"/>
  <c r="IE200" i="8" s="1"/>
  <c r="YV191" i="8" l="1"/>
  <c r="YN192" i="8"/>
  <c r="YI192" i="8" s="1"/>
  <c r="IT199" i="8"/>
  <c r="IU199" i="8" s="1"/>
  <c r="IP200" i="8" s="1"/>
  <c r="EF208" i="8"/>
  <c r="EA209" i="8" s="1"/>
  <c r="EB209" i="8"/>
  <c r="EJ208" i="8" l="1"/>
  <c r="YX191" i="8"/>
  <c r="YY191" i="8" s="1"/>
  <c r="YT192" i="8" s="1"/>
  <c r="DW209" i="8"/>
  <c r="DX209" i="8" s="1"/>
  <c r="IQ200" i="8"/>
  <c r="IL200" i="8" s="1"/>
  <c r="IY199" i="8"/>
  <c r="YU192" i="8" l="1"/>
  <c r="YP192" i="8" s="1"/>
  <c r="ZC191" i="8"/>
  <c r="JA199" i="8"/>
  <c r="JB199" i="8" s="1"/>
  <c r="IW200" i="8" s="1"/>
  <c r="DU210" i="8"/>
  <c r="DY209" i="8"/>
  <c r="DT210" i="8" s="1"/>
  <c r="ZE191" i="8" l="1"/>
  <c r="ZF191" i="8" s="1"/>
  <c r="ZA192" i="8" s="1"/>
  <c r="EC209" i="8"/>
  <c r="DP210" i="8"/>
  <c r="DQ210" i="8" s="1"/>
  <c r="JF199" i="8"/>
  <c r="IX200" i="8"/>
  <c r="IS200" i="8" s="1"/>
  <c r="ZB192" i="8" l="1"/>
  <c r="YW192" i="8" s="1"/>
  <c r="ZJ191" i="8"/>
  <c r="DR210" i="8"/>
  <c r="DM211" i="8" s="1"/>
  <c r="DN211" i="8"/>
  <c r="JH199" i="8"/>
  <c r="JI199" i="8" s="1"/>
  <c r="JD200" i="8" s="1"/>
  <c r="DV210" i="8" l="1"/>
  <c r="JE200" i="8"/>
  <c r="IZ200" i="8" s="1"/>
  <c r="JM199" i="8"/>
  <c r="DI211" i="8"/>
  <c r="DJ211" i="8" s="1"/>
  <c r="DG212" i="8" l="1"/>
  <c r="DK211" i="8"/>
  <c r="DF212" i="8" s="1"/>
  <c r="JO199" i="8"/>
  <c r="JP199" i="8" s="1"/>
  <c r="JK200" i="8" s="1"/>
  <c r="DO211" i="8" l="1"/>
  <c r="DB212" i="8"/>
  <c r="DC212" i="8" s="1"/>
  <c r="DD212" i="8" s="1"/>
  <c r="CY213" i="8" s="1"/>
  <c r="JT199" i="8"/>
  <c r="JL200" i="8"/>
  <c r="JG200" i="8" s="1"/>
  <c r="CZ213" i="8" l="1"/>
  <c r="CU213" i="8" s="1"/>
  <c r="CV213" i="8" s="1"/>
  <c r="CW213" i="8" s="1"/>
  <c r="CR214" i="8" s="1"/>
  <c r="DH212" i="8"/>
  <c r="JV199" i="8"/>
  <c r="JW199" i="8" s="1"/>
  <c r="JR200" i="8" s="1"/>
  <c r="CS214" i="8" l="1"/>
  <c r="DA213" i="8"/>
  <c r="JS200" i="8"/>
  <c r="JN200" i="8" s="1"/>
  <c r="KA199" i="8"/>
  <c r="CN214" i="8"/>
  <c r="CO214" i="8" s="1"/>
  <c r="KC199" i="8" l="1"/>
  <c r="KD199" i="8" s="1"/>
  <c r="JY200" i="8" s="1"/>
  <c r="CL215" i="8"/>
  <c r="CP214" i="8"/>
  <c r="CK215" i="8" s="1"/>
  <c r="CT214" i="8" l="1"/>
  <c r="CG215" i="8"/>
  <c r="CH215" i="8" s="1"/>
  <c r="CI215" i="8" s="1"/>
  <c r="CD216" i="8" s="1"/>
  <c r="JZ200" i="8"/>
  <c r="JU200" i="8" s="1"/>
  <c r="KH199" i="8"/>
  <c r="CE216" i="8" l="1"/>
  <c r="BZ216" i="8" s="1"/>
  <c r="CA216" i="8" s="1"/>
  <c r="CM215" i="8"/>
  <c r="KJ199" i="8"/>
  <c r="KK199" i="8" s="1"/>
  <c r="KF200" i="8" s="1"/>
  <c r="KO199" i="8" l="1"/>
  <c r="KG200" i="8"/>
  <c r="KB200" i="8" s="1"/>
  <c r="CB216" i="8"/>
  <c r="BW217" i="8" s="1"/>
  <c r="BX217" i="8"/>
  <c r="CF216" i="8" l="1"/>
  <c r="BS217" i="8"/>
  <c r="BT217" i="8" s="1"/>
  <c r="BQ218" i="8" s="1"/>
  <c r="KQ199" i="8"/>
  <c r="KR199" i="8" s="1"/>
  <c r="KM200" i="8" s="1"/>
  <c r="BU217" i="8" l="1"/>
  <c r="BP218" i="8" s="1"/>
  <c r="BL218" i="8" s="1"/>
  <c r="BM218" i="8" s="1"/>
  <c r="KN200" i="8"/>
  <c r="KI200" i="8" s="1"/>
  <c r="KV199" i="8"/>
  <c r="BY217" i="8" l="1"/>
  <c r="KX199" i="8"/>
  <c r="KY199" i="8" s="1"/>
  <c r="KT200" i="8" s="1"/>
  <c r="BJ219" i="8"/>
  <c r="BN218" i="8"/>
  <c r="BI219" i="8" s="1"/>
  <c r="NB192" i="8" l="1"/>
  <c r="BE219" i="8"/>
  <c r="BF219" i="8" s="1"/>
  <c r="BC220" i="8" s="1"/>
  <c r="BR218" i="8"/>
  <c r="LC199" i="8"/>
  <c r="KU200" i="8"/>
  <c r="KP200" i="8" s="1"/>
  <c r="MY193" i="8" l="1"/>
  <c r="NC192" i="8"/>
  <c r="MX193" i="8" s="1"/>
  <c r="BG219" i="8"/>
  <c r="BB220" i="8" s="1"/>
  <c r="AX220" i="8" s="1"/>
  <c r="AY220" i="8" s="1"/>
  <c r="NG192" i="8" l="1"/>
  <c r="MT193" i="8"/>
  <c r="MU193" i="8" s="1"/>
  <c r="BK219" i="8"/>
  <c r="AV221" i="8"/>
  <c r="AZ220" i="8"/>
  <c r="AU221" i="8" s="1"/>
  <c r="MR194" i="8" l="1"/>
  <c r="MV193" i="8"/>
  <c r="MQ194" i="8" s="1"/>
  <c r="NI192" i="8"/>
  <c r="NJ192" i="8" s="1"/>
  <c r="NE193" i="8" s="1"/>
  <c r="AR221" i="8"/>
  <c r="AQ221" i="8"/>
  <c r="AJ221" i="8" s="1"/>
  <c r="BD220" i="8"/>
  <c r="AI221" i="8" l="1"/>
  <c r="AK221" i="8" s="1"/>
  <c r="AN221" i="8" s="1"/>
  <c r="AS222" i="8" s="1"/>
  <c r="NF193" i="8"/>
  <c r="NA193" i="8" s="1"/>
  <c r="NN192" i="8"/>
  <c r="MZ193" i="8"/>
  <c r="MM194" i="8"/>
  <c r="MN194" i="8" s="1"/>
  <c r="AW221" i="8"/>
  <c r="AO222" i="8"/>
  <c r="MK195" i="8" l="1"/>
  <c r="MO194" i="8"/>
  <c r="MJ195" i="8" s="1"/>
  <c r="NP192" i="8"/>
  <c r="NQ192" i="8" s="1"/>
  <c r="NL193" i="8" s="1"/>
  <c r="NU192" i="8" l="1"/>
  <c r="NM193" i="8"/>
  <c r="NH193" i="8" s="1"/>
  <c r="MS194" i="8"/>
  <c r="MF195" i="8"/>
  <c r="MG195" i="8" s="1"/>
  <c r="MD196" i="8" l="1"/>
  <c r="MH195" i="8"/>
  <c r="MC196" i="8" s="1"/>
  <c r="NW192" i="8"/>
  <c r="NX192" i="8" s="1"/>
  <c r="NS193" i="8" s="1"/>
  <c r="NT193" i="8" l="1"/>
  <c r="NO193" i="8" s="1"/>
  <c r="OB192" i="8"/>
  <c r="ML195" i="8"/>
  <c r="LY196" i="8"/>
  <c r="LZ196" i="8" s="1"/>
  <c r="MA196" i="8" l="1"/>
  <c r="LV197" i="8" s="1"/>
  <c r="LW197" i="8"/>
  <c r="OD192" i="8"/>
  <c r="OE192" i="8" s="1"/>
  <c r="NZ193" i="8" s="1"/>
  <c r="LR197" i="8" l="1"/>
  <c r="LS197" i="8" s="1"/>
  <c r="LT197" i="8" s="1"/>
  <c r="LO198" i="8" s="1"/>
  <c r="ME196" i="8"/>
  <c r="OA193" i="8"/>
  <c r="NV193" i="8" s="1"/>
  <c r="OI192" i="8"/>
  <c r="LP198" i="8" l="1"/>
  <c r="LK198" i="8" s="1"/>
  <c r="LL198" i="8" s="1"/>
  <c r="OK192" i="8"/>
  <c r="OL192" i="8" s="1"/>
  <c r="OG193" i="8" s="1"/>
  <c r="LX197" i="8"/>
  <c r="LI199" i="8" l="1"/>
  <c r="LM198" i="8"/>
  <c r="LH199" i="8" s="1"/>
  <c r="OH193" i="8"/>
  <c r="OC193" i="8" s="1"/>
  <c r="OP192" i="8"/>
  <c r="LQ198" i="8" l="1"/>
  <c r="OR192" i="8"/>
  <c r="OS192" i="8" s="1"/>
  <c r="ON193" i="8" s="1"/>
  <c r="LD199" i="8"/>
  <c r="LE199" i="8" s="1"/>
  <c r="LF199" i="8" l="1"/>
  <c r="LA200" i="8" s="1"/>
  <c r="LB200" i="8"/>
  <c r="OW192" i="8"/>
  <c r="OO193" i="8"/>
  <c r="OJ193" i="8" s="1"/>
  <c r="LJ199" i="8" l="1"/>
  <c r="KW200" i="8"/>
  <c r="OY192" i="8"/>
  <c r="OZ192" i="8" s="1"/>
  <c r="OU193" i="8" s="1"/>
  <c r="OV193" i="8" l="1"/>
  <c r="OQ193" i="8" s="1"/>
  <c r="PD192" i="8"/>
  <c r="PF192" i="8" l="1"/>
  <c r="PG192" i="8" s="1"/>
  <c r="PB193" i="8" s="1"/>
  <c r="PK192" i="8" l="1"/>
  <c r="PC193" i="8"/>
  <c r="OX193" i="8" s="1"/>
  <c r="PM192" i="8" l="1"/>
  <c r="PN192" i="8" s="1"/>
  <c r="PI193" i="8" s="1"/>
  <c r="PJ193" i="8" l="1"/>
  <c r="PE193" i="8" s="1"/>
  <c r="PR192" i="8"/>
  <c r="PT192" i="8" l="1"/>
  <c r="PU192" i="8" s="1"/>
  <c r="PP193" i="8" s="1"/>
  <c r="PQ193" i="8" l="1"/>
  <c r="PL193" i="8" s="1"/>
  <c r="PY192" i="8"/>
  <c r="QA192" i="8" l="1"/>
  <c r="QB192" i="8" s="1"/>
  <c r="PW193" i="8" s="1"/>
  <c r="PX193" i="8" l="1"/>
  <c r="PS193" i="8" s="1"/>
  <c r="QF192" i="8"/>
  <c r="QH192" i="8" l="1"/>
  <c r="QI192" i="8" s="1"/>
  <c r="QD193" i="8" s="1"/>
  <c r="QE193" i="8" l="1"/>
  <c r="PZ193" i="8" s="1"/>
  <c r="QM192" i="8"/>
  <c r="GP200" i="8"/>
  <c r="QO192" i="8" l="1"/>
  <c r="QP192" i="8" s="1"/>
  <c r="QK193" i="8" s="1"/>
  <c r="GM201" i="8"/>
  <c r="GQ200" i="8"/>
  <c r="GL201" i="8" s="1"/>
  <c r="QT192" i="8" l="1"/>
  <c r="QL193" i="8"/>
  <c r="QG193" i="8" s="1"/>
  <c r="GH201" i="8"/>
  <c r="GI201" i="8" s="1"/>
  <c r="GU200" i="8"/>
  <c r="QV192" i="8" l="1"/>
  <c r="QW192" i="8" s="1"/>
  <c r="QR193" i="8" s="1"/>
  <c r="GW200" i="8"/>
  <c r="GJ201" i="8"/>
  <c r="GE202" i="8" s="1"/>
  <c r="GF202" i="8"/>
  <c r="RA192" i="8" l="1"/>
  <c r="QS193" i="8"/>
  <c r="QN193" i="8" s="1"/>
  <c r="GN201" i="8"/>
  <c r="GT201" i="8"/>
  <c r="GA202" i="8"/>
  <c r="GB202" i="8" s="1"/>
  <c r="GX200" i="8"/>
  <c r="GS201" i="8" s="1"/>
  <c r="RC192" i="8" l="1"/>
  <c r="RD192" i="8" s="1"/>
  <c r="QY193" i="8" s="1"/>
  <c r="GO201" i="8"/>
  <c r="FY203" i="8"/>
  <c r="GC202" i="8"/>
  <c r="FX203" i="8" s="1"/>
  <c r="HB200" i="8"/>
  <c r="RH192" i="8" l="1"/>
  <c r="QZ193" i="8"/>
  <c r="QU193" i="8" s="1"/>
  <c r="GG202" i="8"/>
  <c r="FT203" i="8"/>
  <c r="FU203" i="8" s="1"/>
  <c r="FR204" i="8" s="1"/>
  <c r="HD200" i="8"/>
  <c r="HE200" i="8" s="1"/>
  <c r="GZ201" i="8" s="1"/>
  <c r="RJ192" i="8" l="1"/>
  <c r="RK192" i="8" s="1"/>
  <c r="RF193" i="8" s="1"/>
  <c r="FV203" i="8"/>
  <c r="FQ204" i="8" s="1"/>
  <c r="FM204" i="8" s="1"/>
  <c r="FN204" i="8" s="1"/>
  <c r="HA201" i="8"/>
  <c r="GV201" i="8" s="1"/>
  <c r="HI200" i="8"/>
  <c r="RG193" i="8" l="1"/>
  <c r="RB193" i="8" s="1"/>
  <c r="RO192" i="8"/>
  <c r="FZ203" i="8"/>
  <c r="HK200" i="8"/>
  <c r="HL200" i="8" s="1"/>
  <c r="HG201" i="8" s="1"/>
  <c r="FO204" i="8"/>
  <c r="FJ205" i="8" s="1"/>
  <c r="FK205" i="8"/>
  <c r="RQ192" i="8" l="1"/>
  <c r="RR192" i="8" s="1"/>
  <c r="RM193" i="8" s="1"/>
  <c r="FF205" i="8"/>
  <c r="FG205" i="8" s="1"/>
  <c r="FS204" i="8"/>
  <c r="HH201" i="8"/>
  <c r="HC201" i="8" s="1"/>
  <c r="HP200" i="8"/>
  <c r="RN193" i="8" l="1"/>
  <c r="RI193" i="8" s="1"/>
  <c r="RV192" i="8"/>
  <c r="HR200" i="8"/>
  <c r="HS200" i="8" s="1"/>
  <c r="HN201" i="8" s="1"/>
  <c r="FH205" i="8"/>
  <c r="FC206" i="8" s="1"/>
  <c r="FD206" i="8"/>
  <c r="RX192" i="8" l="1"/>
  <c r="RY192" i="8" s="1"/>
  <c r="RT193" i="8" s="1"/>
  <c r="EY206" i="8"/>
  <c r="EZ206" i="8" s="1"/>
  <c r="FL205" i="8"/>
  <c r="HW200" i="8"/>
  <c r="HO201" i="8"/>
  <c r="HJ201" i="8" s="1"/>
  <c r="RU193" i="8" l="1"/>
  <c r="RP193" i="8" s="1"/>
  <c r="SC192" i="8"/>
  <c r="HY200" i="8"/>
  <c r="HZ200" i="8" s="1"/>
  <c r="HU201" i="8" s="1"/>
  <c r="EW207" i="8"/>
  <c r="FA206" i="8"/>
  <c r="EV207" i="8" s="1"/>
  <c r="SE192" i="8" l="1"/>
  <c r="SF192" i="8" s="1"/>
  <c r="SA193" i="8" s="1"/>
  <c r="FE206" i="8"/>
  <c r="ER207" i="8"/>
  <c r="ES207" i="8" s="1"/>
  <c r="HV201" i="8"/>
  <c r="HQ201" i="8" s="1"/>
  <c r="ID200" i="8"/>
  <c r="SB193" i="8" l="1"/>
  <c r="RW193" i="8" s="1"/>
  <c r="SJ192" i="8"/>
  <c r="IF200" i="8"/>
  <c r="ET207" i="8"/>
  <c r="EO208" i="8" s="1"/>
  <c r="EP208" i="8"/>
  <c r="SL192" i="8" l="1"/>
  <c r="SM192" i="8" s="1"/>
  <c r="SH193" i="8" s="1"/>
  <c r="EK208" i="8"/>
  <c r="EL208" i="8" s="1"/>
  <c r="EM208" i="8" s="1"/>
  <c r="EH209" i="8" s="1"/>
  <c r="EX207" i="8"/>
  <c r="IC201" i="8"/>
  <c r="IG200" i="8"/>
  <c r="IB201" i="8" s="1"/>
  <c r="SI193" i="8" l="1"/>
  <c r="SD193" i="8" s="1"/>
  <c r="SQ192" i="8"/>
  <c r="EI209" i="8"/>
  <c r="ED209" i="8" s="1"/>
  <c r="EE209" i="8" s="1"/>
  <c r="EQ208" i="8"/>
  <c r="IK200" i="8"/>
  <c r="HX201" i="8"/>
  <c r="SS192" i="8" l="1"/>
  <c r="ST192" i="8" s="1"/>
  <c r="SO193" i="8" s="1"/>
  <c r="IM200" i="8"/>
  <c r="IN200" i="8" s="1"/>
  <c r="II201" i="8" s="1"/>
  <c r="EB210" i="8"/>
  <c r="EF209" i="8"/>
  <c r="EA210" i="8" s="1"/>
  <c r="SP193" i="8" l="1"/>
  <c r="SK193" i="8" s="1"/>
  <c r="SX192" i="8"/>
  <c r="IJ201" i="8"/>
  <c r="IE201" i="8" s="1"/>
  <c r="EJ209" i="8"/>
  <c r="DW210" i="8"/>
  <c r="DX210" i="8" s="1"/>
  <c r="DU211" i="8" s="1"/>
  <c r="IR200" i="8"/>
  <c r="IT200" i="8" s="1"/>
  <c r="IU200" i="8" s="1"/>
  <c r="IP201" i="8" s="1"/>
  <c r="SZ192" i="8" l="1"/>
  <c r="TA192" i="8" s="1"/>
  <c r="SV193" i="8" s="1"/>
  <c r="DY210" i="8"/>
  <c r="DT211" i="8" s="1"/>
  <c r="DP211" i="8" s="1"/>
  <c r="DQ211" i="8" s="1"/>
  <c r="IQ201" i="8"/>
  <c r="IL201" i="8" s="1"/>
  <c r="IY200" i="8"/>
  <c r="SW193" i="8" l="1"/>
  <c r="SR193" i="8" s="1"/>
  <c r="TE192" i="8"/>
  <c r="EC210" i="8"/>
  <c r="DN212" i="8"/>
  <c r="DR211" i="8"/>
  <c r="DM212" i="8" s="1"/>
  <c r="JA200" i="8"/>
  <c r="JB200" i="8" s="1"/>
  <c r="IW201" i="8" s="1"/>
  <c r="TG192" i="8" l="1"/>
  <c r="TH192" i="8" s="1"/>
  <c r="TC193" i="8" s="1"/>
  <c r="DV211" i="8"/>
  <c r="IX201" i="8"/>
  <c r="IS201" i="8" s="1"/>
  <c r="JF200" i="8"/>
  <c r="DI212" i="8"/>
  <c r="DJ212" i="8" s="1"/>
  <c r="TD193" i="8" l="1"/>
  <c r="SY193" i="8" s="1"/>
  <c r="TL192" i="8"/>
  <c r="DK212" i="8"/>
  <c r="DF213" i="8" s="1"/>
  <c r="DG213" i="8"/>
  <c r="JH200" i="8"/>
  <c r="JI200" i="8" s="1"/>
  <c r="JD201" i="8" s="1"/>
  <c r="TN192" i="8" l="1"/>
  <c r="TO192" i="8" s="1"/>
  <c r="TJ193" i="8" s="1"/>
  <c r="DO212" i="8"/>
  <c r="JE201" i="8"/>
  <c r="IZ201" i="8" s="1"/>
  <c r="JM200" i="8"/>
  <c r="DB213" i="8"/>
  <c r="DC213" i="8" s="1"/>
  <c r="TK193" i="8" l="1"/>
  <c r="TF193" i="8" s="1"/>
  <c r="TS192" i="8"/>
  <c r="DD213" i="8"/>
  <c r="CY214" i="8" s="1"/>
  <c r="CZ214" i="8"/>
  <c r="JO200" i="8"/>
  <c r="TU192" i="8" l="1"/>
  <c r="TV192" i="8" s="1"/>
  <c r="TQ193" i="8" s="1"/>
  <c r="JL201" i="8"/>
  <c r="CU214" i="8"/>
  <c r="CV214" i="8" s="1"/>
  <c r="JP200" i="8"/>
  <c r="JK201" i="8" s="1"/>
  <c r="DH213" i="8"/>
  <c r="TR193" i="8" l="1"/>
  <c r="TM193" i="8" s="1"/>
  <c r="TZ192" i="8"/>
  <c r="JG201" i="8"/>
  <c r="CS215" i="8"/>
  <c r="CW214" i="8"/>
  <c r="CR215" i="8" s="1"/>
  <c r="JT200" i="8"/>
  <c r="UB192" i="8" l="1"/>
  <c r="UC192" i="8" s="1"/>
  <c r="TX193" i="8" s="1"/>
  <c r="JV200" i="8"/>
  <c r="JW200" i="8" s="1"/>
  <c r="JR201" i="8" s="1"/>
  <c r="DA214" i="8"/>
  <c r="CN215" i="8"/>
  <c r="CO215" i="8" s="1"/>
  <c r="TY193" i="8" l="1"/>
  <c r="TT193" i="8" s="1"/>
  <c r="UG192" i="8"/>
  <c r="CP215" i="8"/>
  <c r="CK216" i="8" s="1"/>
  <c r="CL216" i="8"/>
  <c r="KA200" i="8"/>
  <c r="JS201" i="8"/>
  <c r="JN201" i="8" s="1"/>
  <c r="CT215" i="8" l="1"/>
  <c r="UI192" i="8"/>
  <c r="UJ192" i="8" s="1"/>
  <c r="UE193" i="8" s="1"/>
  <c r="CG216" i="8"/>
  <c r="CH216" i="8" s="1"/>
  <c r="CI216" i="8" s="1"/>
  <c r="KC200" i="8"/>
  <c r="KD200" i="8" s="1"/>
  <c r="JY201" i="8" s="1"/>
  <c r="UF193" i="8" l="1"/>
  <c r="UA193" i="8" s="1"/>
  <c r="UN192" i="8"/>
  <c r="CD217" i="8"/>
  <c r="CM216" i="8"/>
  <c r="CE217" i="8"/>
  <c r="JZ201" i="8"/>
  <c r="JU201" i="8" s="1"/>
  <c r="KH200" i="8"/>
  <c r="BZ217" i="8" l="1"/>
  <c r="CA217" i="8" s="1"/>
  <c r="BX218" i="8" s="1"/>
  <c r="UP192" i="8"/>
  <c r="UQ192" i="8" s="1"/>
  <c r="UL193" i="8" s="1"/>
  <c r="KJ200" i="8"/>
  <c r="KK200" i="8" s="1"/>
  <c r="KF201" i="8" s="1"/>
  <c r="CB217" i="8" l="1"/>
  <c r="BW218" i="8" s="1"/>
  <c r="BS218" i="8" s="1"/>
  <c r="BT218" i="8" s="1"/>
  <c r="BQ219" i="8" s="1"/>
  <c r="UM193" i="8"/>
  <c r="UH193" i="8" s="1"/>
  <c r="UU192" i="8"/>
  <c r="KO200" i="8"/>
  <c r="KG201" i="8"/>
  <c r="KB201" i="8" s="1"/>
  <c r="CF217" i="8" l="1"/>
  <c r="UW192" i="8"/>
  <c r="UX192" i="8" s="1"/>
  <c r="US193" i="8" s="1"/>
  <c r="BU218" i="8"/>
  <c r="BP219" i="8" s="1"/>
  <c r="BL219" i="8" s="1"/>
  <c r="BM219" i="8" s="1"/>
  <c r="BJ220" i="8" s="1"/>
  <c r="KQ200" i="8"/>
  <c r="VB192" i="8" l="1"/>
  <c r="UT193" i="8"/>
  <c r="UO193" i="8" s="1"/>
  <c r="BY218" i="8"/>
  <c r="BN219" i="8"/>
  <c r="BI220" i="8" s="1"/>
  <c r="BE220" i="8" s="1"/>
  <c r="BF220" i="8" s="1"/>
  <c r="KN201" i="8"/>
  <c r="KR200" i="8"/>
  <c r="KM201" i="8" s="1"/>
  <c r="VD192" i="8" l="1"/>
  <c r="VE192" i="8" s="1"/>
  <c r="UZ193" i="8" s="1"/>
  <c r="BR219" i="8"/>
  <c r="BC221" i="8"/>
  <c r="BG220" i="8"/>
  <c r="BB221" i="8" s="1"/>
  <c r="KV200" i="8"/>
  <c r="KX200" i="8" s="1"/>
  <c r="KI201" i="8"/>
  <c r="VA193" i="8" l="1"/>
  <c r="UV193" i="8" s="1"/>
  <c r="VI192" i="8"/>
  <c r="KY200" i="8"/>
  <c r="KT201" i="8" s="1"/>
  <c r="KU201" i="8"/>
  <c r="BK220" i="8"/>
  <c r="AX221" i="8"/>
  <c r="AY221" i="8" s="1"/>
  <c r="VK192" i="8" l="1"/>
  <c r="VL192" i="8" s="1"/>
  <c r="VG193" i="8" s="1"/>
  <c r="LC200" i="8"/>
  <c r="KP201" i="8"/>
  <c r="AZ221" i="8"/>
  <c r="AU222" i="8" s="1"/>
  <c r="AV222" i="8"/>
  <c r="VH193" i="8" l="1"/>
  <c r="VC193" i="8" s="1"/>
  <c r="VP192" i="8"/>
  <c r="BD221" i="8"/>
  <c r="AR222" i="8"/>
  <c r="AQ222" i="8"/>
  <c r="AJ222" i="8" s="1"/>
  <c r="AI222" i="8" l="1"/>
  <c r="AK222" i="8" s="1"/>
  <c r="AN222" i="8" s="1"/>
  <c r="AS223" i="8" s="1"/>
  <c r="VR192" i="8"/>
  <c r="VS192" i="8" s="1"/>
  <c r="VN193" i="8" s="1"/>
  <c r="AW222" i="8"/>
  <c r="AO223" i="8"/>
  <c r="VO193" i="8" l="1"/>
  <c r="VJ193" i="8" s="1"/>
  <c r="VW192" i="8"/>
  <c r="VY192" i="8" l="1"/>
  <c r="VZ192" i="8" s="1"/>
  <c r="VU193" i="8" s="1"/>
  <c r="VV193" i="8" l="1"/>
  <c r="VQ193" i="8" s="1"/>
  <c r="WD192" i="8"/>
  <c r="WF192" i="8" l="1"/>
  <c r="WG192" i="8" s="1"/>
  <c r="WB193" i="8" s="1"/>
  <c r="WC193" i="8" l="1"/>
  <c r="VX193" i="8" s="1"/>
  <c r="WK192" i="8"/>
  <c r="WM192" i="8" l="1"/>
  <c r="WN192" i="8" s="1"/>
  <c r="WI193" i="8" s="1"/>
  <c r="WJ193" i="8" l="1"/>
  <c r="WE193" i="8" s="1"/>
  <c r="WR192" i="8"/>
  <c r="WT192" i="8" l="1"/>
  <c r="WU192" i="8" s="1"/>
  <c r="WP193" i="8" s="1"/>
  <c r="WY192" i="8" l="1"/>
  <c r="WQ193" i="8"/>
  <c r="WL193" i="8" s="1"/>
  <c r="XA192" i="8" l="1"/>
  <c r="XB192" i="8" s="1"/>
  <c r="WW193" i="8" s="1"/>
  <c r="WX193" i="8" l="1"/>
  <c r="WS193" i="8" s="1"/>
  <c r="XF192" i="8"/>
  <c r="XH192" i="8" l="1"/>
  <c r="XI192" i="8" s="1"/>
  <c r="XD193" i="8" s="1"/>
  <c r="XM192" i="8" l="1"/>
  <c r="XE193" i="8"/>
  <c r="WZ193" i="8" s="1"/>
  <c r="XO192" i="8" l="1"/>
  <c r="XP192" i="8" s="1"/>
  <c r="XK193" i="8" s="1"/>
  <c r="XL193" i="8" l="1"/>
  <c r="XG193" i="8" s="1"/>
  <c r="XT192" i="8"/>
  <c r="XV192" i="8" l="1"/>
  <c r="XW192" i="8" s="1"/>
  <c r="XR193" i="8" s="1"/>
  <c r="XS193" i="8" l="1"/>
  <c r="XN193" i="8" s="1"/>
  <c r="YA192" i="8"/>
  <c r="YC192" i="8" l="1"/>
  <c r="YD192" i="8" s="1"/>
  <c r="XY193" i="8" s="1"/>
  <c r="XZ193" i="8" l="1"/>
  <c r="XU193" i="8" s="1"/>
  <c r="YH192" i="8"/>
  <c r="YJ192" i="8" l="1"/>
  <c r="YK192" i="8" s="1"/>
  <c r="YF193" i="8" s="1"/>
  <c r="GP201" i="8"/>
  <c r="YG193" i="8" l="1"/>
  <c r="YB193" i="8" s="1"/>
  <c r="YO192" i="8"/>
  <c r="GQ201" i="8"/>
  <c r="GL202" i="8" s="1"/>
  <c r="GM202" i="8"/>
  <c r="YQ192" i="8" l="1"/>
  <c r="YR192" i="8" s="1"/>
  <c r="YM193" i="8" s="1"/>
  <c r="GU201" i="8"/>
  <c r="GH202" i="8"/>
  <c r="GI202" i="8" s="1"/>
  <c r="YV192" i="8" l="1"/>
  <c r="YN193" i="8"/>
  <c r="YI193" i="8" s="1"/>
  <c r="GF203" i="8"/>
  <c r="GJ202" i="8"/>
  <c r="GE203" i="8" s="1"/>
  <c r="GW201" i="8"/>
  <c r="GX201" i="8" s="1"/>
  <c r="GS202" i="8" s="1"/>
  <c r="YX192" i="8" l="1"/>
  <c r="YY192" i="8" s="1"/>
  <c r="YT193" i="8" s="1"/>
  <c r="GN202" i="8"/>
  <c r="GT202" i="8"/>
  <c r="GO202" i="8" s="1"/>
  <c r="HB201" i="8"/>
  <c r="GA203" i="8"/>
  <c r="GB203" i="8" s="1"/>
  <c r="YU193" i="8" l="1"/>
  <c r="YP193" i="8" s="1"/>
  <c r="ZC192" i="8"/>
  <c r="HD201" i="8"/>
  <c r="HE201" i="8" s="1"/>
  <c r="GZ202" i="8" s="1"/>
  <c r="FY204" i="8"/>
  <c r="GC203" i="8"/>
  <c r="FX204" i="8" s="1"/>
  <c r="GG203" i="8" l="1"/>
  <c r="FT204" i="8"/>
  <c r="FU204" i="8" s="1"/>
  <c r="FR205" i="8" s="1"/>
  <c r="HA202" i="8"/>
  <c r="GV202" i="8" s="1"/>
  <c r="HI201" i="8"/>
  <c r="FV204" i="8" l="1"/>
  <c r="FQ205" i="8" s="1"/>
  <c r="FM205" i="8" s="1"/>
  <c r="FN205" i="8" s="1"/>
  <c r="HK201" i="8"/>
  <c r="HL201" i="8" s="1"/>
  <c r="HG202" i="8" s="1"/>
  <c r="FZ204" i="8" l="1"/>
  <c r="FO205" i="8"/>
  <c r="FJ206" i="8" s="1"/>
  <c r="FK206" i="8"/>
  <c r="HH202" i="8"/>
  <c r="HC202" i="8" s="1"/>
  <c r="HP201" i="8"/>
  <c r="FS205" i="8" l="1"/>
  <c r="FF206" i="8"/>
  <c r="FG206" i="8" s="1"/>
  <c r="HR201" i="8"/>
  <c r="HS201" i="8" s="1"/>
  <c r="HN202" i="8" s="1"/>
  <c r="HO202" i="8" l="1"/>
  <c r="HJ202" i="8" s="1"/>
  <c r="HW201" i="8"/>
  <c r="FH206" i="8"/>
  <c r="FC207" i="8" s="1"/>
  <c r="FD207" i="8"/>
  <c r="FL206" i="8" l="1"/>
  <c r="EY207" i="8"/>
  <c r="EZ207" i="8" s="1"/>
  <c r="HY201" i="8"/>
  <c r="HZ201" i="8" s="1"/>
  <c r="HU202" i="8" s="1"/>
  <c r="HV202" i="8" l="1"/>
  <c r="HQ202" i="8" s="1"/>
  <c r="ID201" i="8"/>
  <c r="EW208" i="8"/>
  <c r="FA207" i="8"/>
  <c r="EV208" i="8" s="1"/>
  <c r="FE207" i="8" l="1"/>
  <c r="ER208" i="8"/>
  <c r="ES208" i="8" s="1"/>
  <c r="IF201" i="8"/>
  <c r="IC202" i="8" l="1"/>
  <c r="IG201" i="8"/>
  <c r="IB202" i="8" s="1"/>
  <c r="EP209" i="8"/>
  <c r="ET208" i="8"/>
  <c r="EO209" i="8" s="1"/>
  <c r="EK209" i="8" l="1"/>
  <c r="EL209" i="8" s="1"/>
  <c r="EM209" i="8" s="1"/>
  <c r="EH210" i="8" s="1"/>
  <c r="EX208" i="8"/>
  <c r="IK201" i="8"/>
  <c r="HX202" i="8"/>
  <c r="EQ209" i="8" l="1"/>
  <c r="EI210" i="8"/>
  <c r="ED210" i="8" s="1"/>
  <c r="EE210" i="8" s="1"/>
  <c r="EF210" i="8" s="1"/>
  <c r="EA211" i="8" s="1"/>
  <c r="IM201" i="8"/>
  <c r="IN201" i="8" s="1"/>
  <c r="II202" i="8" s="1"/>
  <c r="EB211" i="8" l="1"/>
  <c r="DW211" i="8" s="1"/>
  <c r="DX211" i="8" s="1"/>
  <c r="EJ210" i="8"/>
  <c r="IR201" i="8"/>
  <c r="IJ202" i="8"/>
  <c r="IE202" i="8" s="1"/>
  <c r="IT201" i="8" l="1"/>
  <c r="IU201" i="8" s="1"/>
  <c r="IP202" i="8" s="1"/>
  <c r="DU212" i="8"/>
  <c r="DY211" i="8"/>
  <c r="DT212" i="8" s="1"/>
  <c r="EC211" i="8" l="1"/>
  <c r="DP212" i="8"/>
  <c r="DQ212" i="8" s="1"/>
  <c r="DR212" i="8" s="1"/>
  <c r="DM213" i="8" s="1"/>
  <c r="IQ202" i="8"/>
  <c r="IL202" i="8" s="1"/>
  <c r="IY201" i="8"/>
  <c r="NB193" i="8" l="1"/>
  <c r="DN213" i="8"/>
  <c r="DI213" i="8" s="1"/>
  <c r="DJ213" i="8" s="1"/>
  <c r="DV212" i="8"/>
  <c r="JA201" i="8"/>
  <c r="JB201" i="8" s="1"/>
  <c r="IW202" i="8" s="1"/>
  <c r="MY194" i="8" l="1"/>
  <c r="NC193" i="8"/>
  <c r="MX194" i="8" s="1"/>
  <c r="IX202" i="8"/>
  <c r="IS202" i="8" s="1"/>
  <c r="JF201" i="8"/>
  <c r="DK213" i="8"/>
  <c r="DF214" i="8" s="1"/>
  <c r="DG214" i="8"/>
  <c r="NG193" i="8" l="1"/>
  <c r="MT194" i="8"/>
  <c r="MU194" i="8" s="1"/>
  <c r="DO213" i="8"/>
  <c r="DB214" i="8"/>
  <c r="DC214" i="8" s="1"/>
  <c r="JH201" i="8"/>
  <c r="JI201" i="8" s="1"/>
  <c r="JD202" i="8" s="1"/>
  <c r="MR195" i="8" l="1"/>
  <c r="MV194" i="8"/>
  <c r="MQ195" i="8" s="1"/>
  <c r="NI193" i="8"/>
  <c r="JE202" i="8"/>
  <c r="IZ202" i="8" s="1"/>
  <c r="JM201" i="8"/>
  <c r="DD214" i="8"/>
  <c r="CY215" i="8" s="1"/>
  <c r="CZ215" i="8"/>
  <c r="NF194" i="8" l="1"/>
  <c r="NJ193" i="8"/>
  <c r="NE194" i="8" s="1"/>
  <c r="MZ194" i="8"/>
  <c r="MM195" i="8"/>
  <c r="MN195" i="8" s="1"/>
  <c r="DH214" i="8"/>
  <c r="CU215" i="8"/>
  <c r="CV215" i="8" s="1"/>
  <c r="JO201" i="8"/>
  <c r="JP201" i="8" s="1"/>
  <c r="JK202" i="8" s="1"/>
  <c r="NA194" i="8" l="1"/>
  <c r="MK196" i="8"/>
  <c r="MO195" i="8"/>
  <c r="MJ196" i="8" s="1"/>
  <c r="NN193" i="8"/>
  <c r="JT201" i="8"/>
  <c r="JL202" i="8"/>
  <c r="JG202" i="8" s="1"/>
  <c r="CW215" i="8"/>
  <c r="CR216" i="8" s="1"/>
  <c r="CS216" i="8"/>
  <c r="NP193" i="8" l="1"/>
  <c r="NQ193" i="8" s="1"/>
  <c r="NL194" i="8" s="1"/>
  <c r="MF196" i="8"/>
  <c r="MG196" i="8" s="1"/>
  <c r="MS195" i="8"/>
  <c r="DA215" i="8"/>
  <c r="CN216" i="8"/>
  <c r="CO216" i="8" s="1"/>
  <c r="JV201" i="8"/>
  <c r="JW201" i="8" s="1"/>
  <c r="JR202" i="8" s="1"/>
  <c r="MD197" i="8" l="1"/>
  <c r="MH196" i="8"/>
  <c r="MC197" i="8" s="1"/>
  <c r="NU193" i="8"/>
  <c r="NM194" i="8"/>
  <c r="NH194" i="8" s="1"/>
  <c r="KA201" i="8"/>
  <c r="JS202" i="8"/>
  <c r="JN202" i="8" s="1"/>
  <c r="CP216" i="8"/>
  <c r="CK217" i="8" s="1"/>
  <c r="CL217" i="8"/>
  <c r="NW193" i="8" l="1"/>
  <c r="NX193" i="8" s="1"/>
  <c r="NS194" i="8" s="1"/>
  <c r="ML196" i="8"/>
  <c r="LY197" i="8"/>
  <c r="LZ197" i="8" s="1"/>
  <c r="CG217" i="8"/>
  <c r="CH217" i="8" s="1"/>
  <c r="CI217" i="8" s="1"/>
  <c r="CD218" i="8" s="1"/>
  <c r="CT216" i="8"/>
  <c r="KC201" i="8"/>
  <c r="KD201" i="8" s="1"/>
  <c r="JY202" i="8" s="1"/>
  <c r="MA197" i="8" l="1"/>
  <c r="LV198" i="8" s="1"/>
  <c r="LW198" i="8"/>
  <c r="NT194" i="8"/>
  <c r="NO194" i="8" s="1"/>
  <c r="OB193" i="8"/>
  <c r="CE218" i="8"/>
  <c r="CM217" i="8"/>
  <c r="JZ202" i="8"/>
  <c r="JU202" i="8" s="1"/>
  <c r="KH201" i="8"/>
  <c r="BZ218" i="8"/>
  <c r="CA218" i="8" s="1"/>
  <c r="LR198" i="8" l="1"/>
  <c r="LS198" i="8" s="1"/>
  <c r="LT198" i="8" s="1"/>
  <c r="LO199" i="8" s="1"/>
  <c r="ME197" i="8"/>
  <c r="OD193" i="8"/>
  <c r="OE193" i="8" s="1"/>
  <c r="NZ194" i="8" s="1"/>
  <c r="CB218" i="8"/>
  <c r="BW219" i="8" s="1"/>
  <c r="BX219" i="8"/>
  <c r="KJ201" i="8"/>
  <c r="KK201" i="8" s="1"/>
  <c r="KF202" i="8" s="1"/>
  <c r="LX198" i="8" l="1"/>
  <c r="LP199" i="8"/>
  <c r="LK199" i="8" s="1"/>
  <c r="LL199" i="8" s="1"/>
  <c r="LM199" i="8" s="1"/>
  <c r="LH200" i="8" s="1"/>
  <c r="OA194" i="8"/>
  <c r="NV194" i="8" s="1"/>
  <c r="OI193" i="8"/>
  <c r="CF218" i="8"/>
  <c r="KO201" i="8"/>
  <c r="KG202" i="8"/>
  <c r="KB202" i="8" s="1"/>
  <c r="BS219" i="8"/>
  <c r="BT219" i="8" s="1"/>
  <c r="LI200" i="8" l="1"/>
  <c r="LD200" i="8" s="1"/>
  <c r="LE200" i="8" s="1"/>
  <c r="LF200" i="8" s="1"/>
  <c r="LQ199" i="8"/>
  <c r="OK193" i="8"/>
  <c r="OL193" i="8" s="1"/>
  <c r="OG194" i="8" s="1"/>
  <c r="BQ220" i="8"/>
  <c r="BU219" i="8"/>
  <c r="BP220" i="8" s="1"/>
  <c r="KQ201" i="8"/>
  <c r="KR201" i="8" s="1"/>
  <c r="KM202" i="8" s="1"/>
  <c r="LB201" i="8" l="1"/>
  <c r="LA201" i="8"/>
  <c r="LJ200" i="8"/>
  <c r="OH194" i="8"/>
  <c r="OC194" i="8" s="1"/>
  <c r="OP193" i="8"/>
  <c r="KN202" i="8"/>
  <c r="KI202" i="8" s="1"/>
  <c r="KV201" i="8"/>
  <c r="BL220" i="8"/>
  <c r="BM220" i="8" s="1"/>
  <c r="BY219" i="8"/>
  <c r="KW201" i="8" l="1"/>
  <c r="KX201" i="8" s="1"/>
  <c r="KY201" i="8" s="1"/>
  <c r="KT202" i="8" s="1"/>
  <c r="OR193" i="8"/>
  <c r="OS193" i="8" s="1"/>
  <c r="ON194" i="8" s="1"/>
  <c r="BN220" i="8"/>
  <c r="BI221" i="8" s="1"/>
  <c r="BJ221" i="8"/>
  <c r="OW193" i="8" l="1"/>
  <c r="OO194" i="8"/>
  <c r="OJ194" i="8" s="1"/>
  <c r="BR220" i="8"/>
  <c r="BE221" i="8"/>
  <c r="BF221" i="8" s="1"/>
  <c r="LC201" i="8"/>
  <c r="KU202" i="8"/>
  <c r="KP202" i="8" s="1"/>
  <c r="OY193" i="8" l="1"/>
  <c r="OZ193" i="8" s="1"/>
  <c r="OU194" i="8" s="1"/>
  <c r="BG221" i="8"/>
  <c r="BB222" i="8" s="1"/>
  <c r="BC222" i="8"/>
  <c r="OV194" i="8" l="1"/>
  <c r="OQ194" i="8" s="1"/>
  <c r="PD193" i="8"/>
  <c r="AX222" i="8"/>
  <c r="AY222" i="8" s="1"/>
  <c r="AZ222" i="8" s="1"/>
  <c r="AU223" i="8" s="1"/>
  <c r="BK221" i="8"/>
  <c r="PF193" i="8" l="1"/>
  <c r="PG193" i="8" s="1"/>
  <c r="PB194" i="8" s="1"/>
  <c r="AV223" i="8"/>
  <c r="AQ223" i="8" s="1"/>
  <c r="AJ223" i="8" s="1"/>
  <c r="BD222" i="8"/>
  <c r="AI223" i="8" l="1"/>
  <c r="AK223" i="8" s="1"/>
  <c r="AN223" i="8" s="1"/>
  <c r="AS224" i="8" s="1"/>
  <c r="PC194" i="8"/>
  <c r="OX194" i="8" s="1"/>
  <c r="PK193" i="8"/>
  <c r="AR223" i="8"/>
  <c r="AO224" i="8" s="1"/>
  <c r="PM193" i="8" l="1"/>
  <c r="PN193" i="8" s="1"/>
  <c r="PI194" i="8" s="1"/>
  <c r="AW223" i="8"/>
  <c r="PJ194" i="8" l="1"/>
  <c r="PE194" i="8" s="1"/>
  <c r="PR193" i="8"/>
  <c r="PT193" i="8" l="1"/>
  <c r="PU193" i="8" s="1"/>
  <c r="PP194" i="8" s="1"/>
  <c r="PQ194" i="8" l="1"/>
  <c r="PL194" i="8" s="1"/>
  <c r="PY193" i="8"/>
  <c r="QA193" i="8" l="1"/>
  <c r="QB193" i="8" s="1"/>
  <c r="PW194" i="8" s="1"/>
  <c r="PX194" i="8" l="1"/>
  <c r="PS194" i="8" s="1"/>
  <c r="QF193" i="8"/>
  <c r="QH193" i="8" l="1"/>
  <c r="QI193" i="8" s="1"/>
  <c r="QD194" i="8" s="1"/>
  <c r="QE194" i="8" l="1"/>
  <c r="PZ194" i="8" s="1"/>
  <c r="QM193" i="8"/>
  <c r="QO193" i="8" l="1"/>
  <c r="QP193" i="8" s="1"/>
  <c r="QK194" i="8" s="1"/>
  <c r="QT193" i="8" l="1"/>
  <c r="QL194" i="8"/>
  <c r="QG194" i="8" s="1"/>
  <c r="QV193" i="8" l="1"/>
  <c r="QW193" i="8" s="1"/>
  <c r="QR194" i="8" s="1"/>
  <c r="RA193" i="8" l="1"/>
  <c r="QS194" i="8"/>
  <c r="QN194" i="8" s="1"/>
  <c r="RC193" i="8" l="1"/>
  <c r="RD193" i="8" s="1"/>
  <c r="QY194" i="8" s="1"/>
  <c r="RH193" i="8" l="1"/>
  <c r="QZ194" i="8"/>
  <c r="QU194" i="8" s="1"/>
  <c r="RJ193" i="8" l="1"/>
  <c r="RK193" i="8" s="1"/>
  <c r="RF194" i="8" s="1"/>
  <c r="RG194" i="8" l="1"/>
  <c r="RB194" i="8" s="1"/>
  <c r="RO193" i="8"/>
  <c r="RQ193" i="8" l="1"/>
  <c r="RR193" i="8" s="1"/>
  <c r="RM194" i="8" s="1"/>
  <c r="RV193" i="8" l="1"/>
  <c r="RN194" i="8"/>
  <c r="RI194" i="8" s="1"/>
  <c r="RX193" i="8" l="1"/>
  <c r="RY193" i="8" s="1"/>
  <c r="RT194" i="8" s="1"/>
  <c r="RU194" i="8" l="1"/>
  <c r="RP194" i="8" s="1"/>
  <c r="SC193" i="8"/>
  <c r="SE193" i="8" l="1"/>
  <c r="SF193" i="8" s="1"/>
  <c r="SA194" i="8" s="1"/>
  <c r="SB194" i="8" l="1"/>
  <c r="RW194" i="8" s="1"/>
  <c r="SJ193" i="8"/>
  <c r="SL193" i="8" l="1"/>
  <c r="SM193" i="8" s="1"/>
  <c r="SH194" i="8" s="1"/>
  <c r="GP202" i="8"/>
  <c r="SI194" i="8" l="1"/>
  <c r="SD194" i="8" s="1"/>
  <c r="SQ193" i="8"/>
  <c r="GM203" i="8"/>
  <c r="GQ202" i="8"/>
  <c r="GL203" i="8" s="1"/>
  <c r="SS193" i="8" l="1"/>
  <c r="ST193" i="8" s="1"/>
  <c r="SO194" i="8" s="1"/>
  <c r="GU202" i="8"/>
  <c r="GW202" i="8" s="1"/>
  <c r="GX202" i="8" s="1"/>
  <c r="GS203" i="8" s="1"/>
  <c r="GH203" i="8"/>
  <c r="GI203" i="8" s="1"/>
  <c r="SP194" i="8" l="1"/>
  <c r="SK194" i="8" s="1"/>
  <c r="SX193" i="8"/>
  <c r="GF204" i="8"/>
  <c r="GJ203" i="8"/>
  <c r="GE204" i="8" s="1"/>
  <c r="HB202" i="8"/>
  <c r="GT203" i="8"/>
  <c r="GO203" i="8" s="1"/>
  <c r="SZ193" i="8" l="1"/>
  <c r="TA193" i="8" s="1"/>
  <c r="SV194" i="8" s="1"/>
  <c r="GN203" i="8"/>
  <c r="HD202" i="8"/>
  <c r="GA204" i="8"/>
  <c r="GB204" i="8" s="1"/>
  <c r="SW194" i="8" l="1"/>
  <c r="SR194" i="8" s="1"/>
  <c r="TE193" i="8"/>
  <c r="HA203" i="8"/>
  <c r="HE202" i="8"/>
  <c r="GZ203" i="8" s="1"/>
  <c r="FY205" i="8"/>
  <c r="GC204" i="8"/>
  <c r="FX205" i="8" s="1"/>
  <c r="TG193" i="8" l="1"/>
  <c r="TH193" i="8" s="1"/>
  <c r="TC194" i="8" s="1"/>
  <c r="GG204" i="8"/>
  <c r="FT205" i="8"/>
  <c r="FU205" i="8" s="1"/>
  <c r="HI202" i="8"/>
  <c r="GV203" i="8"/>
  <c r="TD194" i="8" l="1"/>
  <c r="SY194" i="8" s="1"/>
  <c r="TL193" i="8"/>
  <c r="FR206" i="8"/>
  <c r="FV205" i="8"/>
  <c r="FQ206" i="8" s="1"/>
  <c r="HK202" i="8"/>
  <c r="HL202" i="8" s="1"/>
  <c r="HG203" i="8" s="1"/>
  <c r="TN193" i="8" l="1"/>
  <c r="TO193" i="8" s="1"/>
  <c r="TJ194" i="8" s="1"/>
  <c r="FZ205" i="8"/>
  <c r="FM206" i="8"/>
  <c r="FN206" i="8" s="1"/>
  <c r="FK207" i="8" s="1"/>
  <c r="HH203" i="8"/>
  <c r="HC203" i="8" s="1"/>
  <c r="HP202" i="8"/>
  <c r="TK194" i="8" l="1"/>
  <c r="TF194" i="8" s="1"/>
  <c r="TS193" i="8"/>
  <c r="FO206" i="8"/>
  <c r="FJ207" i="8" s="1"/>
  <c r="FF207" i="8" s="1"/>
  <c r="FG207" i="8" s="1"/>
  <c r="FD208" i="8" s="1"/>
  <c r="HR202" i="8"/>
  <c r="HS202" i="8" s="1"/>
  <c r="HN203" i="8" s="1"/>
  <c r="TU193" i="8" l="1"/>
  <c r="TV193" i="8" s="1"/>
  <c r="TQ194" i="8" s="1"/>
  <c r="FS206" i="8"/>
  <c r="FH207" i="8"/>
  <c r="HO203" i="8"/>
  <c r="HJ203" i="8" s="1"/>
  <c r="HW202" i="8"/>
  <c r="TR194" i="8" l="1"/>
  <c r="TM194" i="8" s="1"/>
  <c r="TZ193" i="8"/>
  <c r="FC208" i="8"/>
  <c r="EY208" i="8" s="1"/>
  <c r="EZ208" i="8" s="1"/>
  <c r="FL207" i="8"/>
  <c r="HY202" i="8"/>
  <c r="HZ202" i="8" s="1"/>
  <c r="HU203" i="8" s="1"/>
  <c r="UB193" i="8" l="1"/>
  <c r="UC193" i="8" s="1"/>
  <c r="TX194" i="8" s="1"/>
  <c r="EW209" i="8"/>
  <c r="FA208" i="8"/>
  <c r="EV209" i="8" s="1"/>
  <c r="ID202" i="8"/>
  <c r="HV203" i="8"/>
  <c r="HQ203" i="8" s="1"/>
  <c r="TY194" i="8" l="1"/>
  <c r="TT194" i="8" s="1"/>
  <c r="UG193" i="8"/>
  <c r="FE208" i="8"/>
  <c r="ER209" i="8"/>
  <c r="ES209" i="8" s="1"/>
  <c r="IF202" i="8"/>
  <c r="IG202" i="8" s="1"/>
  <c r="IB203" i="8" s="1"/>
  <c r="UI193" i="8" l="1"/>
  <c r="UJ193" i="8" s="1"/>
  <c r="UE194" i="8" s="1"/>
  <c r="EP210" i="8"/>
  <c r="ET209" i="8"/>
  <c r="EO210" i="8" s="1"/>
  <c r="IC203" i="8"/>
  <c r="HX203" i="8" s="1"/>
  <c r="IK202" i="8"/>
  <c r="UF194" i="8" l="1"/>
  <c r="UA194" i="8" s="1"/>
  <c r="UN193" i="8"/>
  <c r="EX209" i="8"/>
  <c r="EK210" i="8"/>
  <c r="EL210" i="8" s="1"/>
  <c r="IM202" i="8"/>
  <c r="IN202" i="8" s="1"/>
  <c r="II203" i="8" s="1"/>
  <c r="UP193" i="8" l="1"/>
  <c r="UQ193" i="8" s="1"/>
  <c r="UL194" i="8" s="1"/>
  <c r="EM210" i="8"/>
  <c r="EH211" i="8" s="1"/>
  <c r="EI211" i="8"/>
  <c r="IJ203" i="8"/>
  <c r="IE203" i="8" s="1"/>
  <c r="IR202" i="8"/>
  <c r="UM194" i="8" l="1"/>
  <c r="UH194" i="8" s="1"/>
  <c r="UU193" i="8"/>
  <c r="EQ210" i="8"/>
  <c r="ED211" i="8"/>
  <c r="EE211" i="8" s="1"/>
  <c r="IT202" i="8"/>
  <c r="IU202" i="8" s="1"/>
  <c r="IP203" i="8" s="1"/>
  <c r="UW193" i="8" l="1"/>
  <c r="UX193" i="8" s="1"/>
  <c r="US194" i="8" s="1"/>
  <c r="EF211" i="8"/>
  <c r="EA212" i="8" s="1"/>
  <c r="EB212" i="8"/>
  <c r="IQ203" i="8"/>
  <c r="IL203" i="8" s="1"/>
  <c r="IY202" i="8"/>
  <c r="VB193" i="8" l="1"/>
  <c r="UT194" i="8"/>
  <c r="UO194" i="8" s="1"/>
  <c r="DW212" i="8"/>
  <c r="DX212" i="8" s="1"/>
  <c r="EJ211" i="8"/>
  <c r="JA202" i="8"/>
  <c r="JB202" i="8" s="1"/>
  <c r="IW203" i="8" s="1"/>
  <c r="VD193" i="8" l="1"/>
  <c r="VE193" i="8" s="1"/>
  <c r="UZ194" i="8" s="1"/>
  <c r="DU213" i="8"/>
  <c r="DY212" i="8"/>
  <c r="DT213" i="8" s="1"/>
  <c r="JF202" i="8"/>
  <c r="IX203" i="8"/>
  <c r="IS203" i="8" s="1"/>
  <c r="VA194" i="8" l="1"/>
  <c r="UV194" i="8" s="1"/>
  <c r="VI193" i="8"/>
  <c r="EC212" i="8"/>
  <c r="DP213" i="8"/>
  <c r="DQ213" i="8" s="1"/>
  <c r="DN214" i="8" s="1"/>
  <c r="JH202" i="8"/>
  <c r="VK193" i="8" l="1"/>
  <c r="VL193" i="8" s="1"/>
  <c r="VG194" i="8" s="1"/>
  <c r="DR213" i="8"/>
  <c r="DM214" i="8" s="1"/>
  <c r="DI214" i="8" s="1"/>
  <c r="DJ214" i="8" s="1"/>
  <c r="DK214" i="8" s="1"/>
  <c r="JE203" i="8"/>
  <c r="JI202" i="8"/>
  <c r="JD203" i="8" s="1"/>
  <c r="VH194" i="8" l="1"/>
  <c r="VC194" i="8" s="1"/>
  <c r="VP193" i="8"/>
  <c r="DV213" i="8"/>
  <c r="DG215" i="8"/>
  <c r="DF215" i="8"/>
  <c r="DO214" i="8"/>
  <c r="JM202" i="8"/>
  <c r="IZ203" i="8"/>
  <c r="VR193" i="8" l="1"/>
  <c r="VS193" i="8" s="1"/>
  <c r="VN194" i="8" s="1"/>
  <c r="DB215" i="8"/>
  <c r="DC215" i="8" s="1"/>
  <c r="DD215" i="8" s="1"/>
  <c r="CY216" i="8" s="1"/>
  <c r="JO202" i="8"/>
  <c r="JP202" i="8" s="1"/>
  <c r="JK203" i="8" s="1"/>
  <c r="VO194" i="8" l="1"/>
  <c r="VJ194" i="8" s="1"/>
  <c r="VW193" i="8"/>
  <c r="CZ216" i="8"/>
  <c r="CU216" i="8" s="1"/>
  <c r="CV216" i="8" s="1"/>
  <c r="CS217" i="8" s="1"/>
  <c r="DH215" i="8"/>
  <c r="JL203" i="8"/>
  <c r="JG203" i="8" s="1"/>
  <c r="JT202" i="8"/>
  <c r="VY193" i="8" l="1"/>
  <c r="VZ193" i="8" s="1"/>
  <c r="VU194" i="8" s="1"/>
  <c r="CW216" i="8"/>
  <c r="CR217" i="8" s="1"/>
  <c r="CN217" i="8" s="1"/>
  <c r="CO217" i="8" s="1"/>
  <c r="JV202" i="8"/>
  <c r="JW202" i="8" s="1"/>
  <c r="JR203" i="8" s="1"/>
  <c r="VV194" i="8" l="1"/>
  <c r="VQ194" i="8" s="1"/>
  <c r="WD193" i="8"/>
  <c r="DA216" i="8"/>
  <c r="CP217" i="8"/>
  <c r="CK218" i="8" s="1"/>
  <c r="CL218" i="8"/>
  <c r="JS203" i="8"/>
  <c r="JN203" i="8" s="1"/>
  <c r="KA202" i="8"/>
  <c r="WF193" i="8" l="1"/>
  <c r="WG193" i="8" s="1"/>
  <c r="WB194" i="8" s="1"/>
  <c r="CG218" i="8"/>
  <c r="CH218" i="8" s="1"/>
  <c r="CI218" i="8" s="1"/>
  <c r="CD219" i="8" s="1"/>
  <c r="CT217" i="8"/>
  <c r="KC202" i="8"/>
  <c r="WC194" i="8" l="1"/>
  <c r="VX194" i="8" s="1"/>
  <c r="WK193" i="8"/>
  <c r="CM218" i="8"/>
  <c r="CE219" i="8"/>
  <c r="BZ219" i="8" s="1"/>
  <c r="CA219" i="8" s="1"/>
  <c r="BX220" i="8" s="1"/>
  <c r="JZ203" i="8"/>
  <c r="KD202" i="8"/>
  <c r="JY203" i="8" s="1"/>
  <c r="WM193" i="8" l="1"/>
  <c r="WN193" i="8" s="1"/>
  <c r="WI194" i="8" s="1"/>
  <c r="CB219" i="8"/>
  <c r="BW220" i="8" s="1"/>
  <c r="BS220" i="8" s="1"/>
  <c r="BT220" i="8" s="1"/>
  <c r="BU220" i="8" s="1"/>
  <c r="JU203" i="8"/>
  <c r="KH202" i="8"/>
  <c r="WJ194" i="8" l="1"/>
  <c r="WE194" i="8" s="1"/>
  <c r="WR193" i="8"/>
  <c r="CF219" i="8"/>
  <c r="BP221" i="8"/>
  <c r="BY220" i="8"/>
  <c r="BQ221" i="8"/>
  <c r="KJ202" i="8"/>
  <c r="KK202" i="8" s="1"/>
  <c r="KF203" i="8" s="1"/>
  <c r="BL221" i="8" l="1"/>
  <c r="BM221" i="8" s="1"/>
  <c r="BJ222" i="8" s="1"/>
  <c r="WT193" i="8"/>
  <c r="WU193" i="8" s="1"/>
  <c r="WP194" i="8" s="1"/>
  <c r="KO202" i="8"/>
  <c r="KG203" i="8"/>
  <c r="KB203" i="8" s="1"/>
  <c r="BN221" i="8" l="1"/>
  <c r="BI222" i="8" s="1"/>
  <c r="BE222" i="8" s="1"/>
  <c r="BF222" i="8" s="1"/>
  <c r="WY193" i="8"/>
  <c r="WQ194" i="8"/>
  <c r="WL194" i="8" s="1"/>
  <c r="KQ202" i="8"/>
  <c r="KR202" i="8" s="1"/>
  <c r="KM203" i="8" s="1"/>
  <c r="BR221" i="8" l="1"/>
  <c r="XA193" i="8"/>
  <c r="XB193" i="8" s="1"/>
  <c r="WW194" i="8" s="1"/>
  <c r="BG222" i="8"/>
  <c r="BB223" i="8" s="1"/>
  <c r="BC223" i="8"/>
  <c r="KV202" i="8"/>
  <c r="KN203" i="8"/>
  <c r="KI203" i="8" s="1"/>
  <c r="WX194" i="8" l="1"/>
  <c r="WS194" i="8" s="1"/>
  <c r="XF193" i="8"/>
  <c r="BK222" i="8"/>
  <c r="AX223" i="8"/>
  <c r="AY223" i="8" s="1"/>
  <c r="XH193" i="8" l="1"/>
  <c r="XI193" i="8" s="1"/>
  <c r="XD194" i="8" s="1"/>
  <c r="AV224" i="8"/>
  <c r="AZ223" i="8"/>
  <c r="AU224" i="8" s="1"/>
  <c r="XM193" i="8" l="1"/>
  <c r="XE194" i="8"/>
  <c r="WZ194" i="8" s="1"/>
  <c r="AR224" i="8"/>
  <c r="AQ224" i="8"/>
  <c r="AJ224" i="8" s="1"/>
  <c r="BD223" i="8"/>
  <c r="AI224" i="8" l="1"/>
  <c r="AK224" i="8" s="1"/>
  <c r="AN224" i="8" s="1"/>
  <c r="AS225" i="8" s="1"/>
  <c r="XO193" i="8"/>
  <c r="XP193" i="8" s="1"/>
  <c r="XK194" i="8" s="1"/>
  <c r="AO225" i="8"/>
  <c r="AW224" i="8"/>
  <c r="XL194" i="8" l="1"/>
  <c r="XG194" i="8" s="1"/>
  <c r="XT193" i="8"/>
  <c r="XV193" i="8" l="1"/>
  <c r="XW193" i="8" s="1"/>
  <c r="XR194" i="8" s="1"/>
  <c r="XS194" i="8" l="1"/>
  <c r="XN194" i="8" s="1"/>
  <c r="YA193" i="8"/>
  <c r="YC193" i="8" l="1"/>
  <c r="YD193" i="8" s="1"/>
  <c r="XY194" i="8" s="1"/>
  <c r="XZ194" i="8" l="1"/>
  <c r="XU194" i="8" s="1"/>
  <c r="YH193" i="8"/>
  <c r="YJ193" i="8" l="1"/>
  <c r="YK193" i="8" s="1"/>
  <c r="YF194" i="8" s="1"/>
  <c r="YG194" i="8" l="1"/>
  <c r="YB194" i="8" s="1"/>
  <c r="YO193" i="8"/>
  <c r="YQ193" i="8" l="1"/>
  <c r="YR193" i="8" s="1"/>
  <c r="YM194" i="8" s="1"/>
  <c r="YV193" i="8" l="1"/>
  <c r="YN194" i="8"/>
  <c r="YI194" i="8" s="1"/>
  <c r="GP203" i="8" l="1"/>
  <c r="GM204" i="8" l="1"/>
  <c r="GQ203" i="8"/>
  <c r="GL204" i="8" s="1"/>
  <c r="GU203" i="8" l="1"/>
  <c r="GW203" i="8" s="1"/>
  <c r="GH204" i="8"/>
  <c r="GI204" i="8" s="1"/>
  <c r="GJ204" i="8" s="1"/>
  <c r="GE205" i="8" s="1"/>
  <c r="NB194" i="8" l="1"/>
  <c r="GF205" i="8"/>
  <c r="GA205" i="8" s="1"/>
  <c r="GB205" i="8" s="1"/>
  <c r="GN204" i="8"/>
  <c r="GT204" i="8"/>
  <c r="GX203" i="8"/>
  <c r="GS204" i="8" s="1"/>
  <c r="MY195" i="8" l="1"/>
  <c r="NC194" i="8"/>
  <c r="MX195" i="8" s="1"/>
  <c r="GO204" i="8"/>
  <c r="GC205" i="8"/>
  <c r="FX206" i="8" s="1"/>
  <c r="FY206" i="8"/>
  <c r="HB203" i="8"/>
  <c r="GG205" i="8" l="1"/>
  <c r="NG194" i="8"/>
  <c r="MT195" i="8"/>
  <c r="MU195" i="8" s="1"/>
  <c r="FT206" i="8"/>
  <c r="FU206" i="8" s="1"/>
  <c r="FV206" i="8" s="1"/>
  <c r="FQ207" i="8" s="1"/>
  <c r="HD203" i="8"/>
  <c r="HE203" i="8" s="1"/>
  <c r="GZ204" i="8" s="1"/>
  <c r="MR196" i="8" l="1"/>
  <c r="MV195" i="8"/>
  <c r="MQ196" i="8" s="1"/>
  <c r="NI194" i="8"/>
  <c r="NJ194" i="8" s="1"/>
  <c r="NE195" i="8" s="1"/>
  <c r="FR207" i="8"/>
  <c r="FM207" i="8" s="1"/>
  <c r="FN207" i="8" s="1"/>
  <c r="FZ206" i="8"/>
  <c r="HI203" i="8"/>
  <c r="HA204" i="8"/>
  <c r="GV204" i="8" s="1"/>
  <c r="NF195" i="8" l="1"/>
  <c r="NA195" i="8" s="1"/>
  <c r="NN194" i="8"/>
  <c r="MM196" i="8"/>
  <c r="MN196" i="8" s="1"/>
  <c r="MZ195" i="8"/>
  <c r="FK208" i="8"/>
  <c r="FO207" i="8"/>
  <c r="FJ208" i="8" s="1"/>
  <c r="HK203" i="8"/>
  <c r="MK197" i="8" l="1"/>
  <c r="MO196" i="8"/>
  <c r="MJ197" i="8" s="1"/>
  <c r="NP194" i="8"/>
  <c r="NQ194" i="8" s="1"/>
  <c r="NL195" i="8" s="1"/>
  <c r="HH204" i="8"/>
  <c r="HL203" i="8"/>
  <c r="HG204" i="8" s="1"/>
  <c r="FS207" i="8"/>
  <c r="FF208" i="8"/>
  <c r="FG208" i="8" s="1"/>
  <c r="NU194" i="8" l="1"/>
  <c r="NM195" i="8"/>
  <c r="NH195" i="8" s="1"/>
  <c r="MS196" i="8"/>
  <c r="MF197" i="8"/>
  <c r="MG197" i="8" s="1"/>
  <c r="HC204" i="8"/>
  <c r="FD209" i="8"/>
  <c r="FH208" i="8"/>
  <c r="FC209" i="8" s="1"/>
  <c r="HP203" i="8"/>
  <c r="MD198" i="8" l="1"/>
  <c r="MH197" i="8"/>
  <c r="MC198" i="8" s="1"/>
  <c r="NW194" i="8"/>
  <c r="NX194" i="8" s="1"/>
  <c r="NS195" i="8" s="1"/>
  <c r="EY209" i="8"/>
  <c r="EZ209" i="8" s="1"/>
  <c r="EW210" i="8" s="1"/>
  <c r="HR203" i="8"/>
  <c r="HS203" i="8" s="1"/>
  <c r="HN204" i="8" s="1"/>
  <c r="FL208" i="8"/>
  <c r="NT195" i="8" l="1"/>
  <c r="NO195" i="8" s="1"/>
  <c r="OB194" i="8"/>
  <c r="ML197" i="8"/>
  <c r="LY198" i="8"/>
  <c r="LZ198" i="8" s="1"/>
  <c r="FA209" i="8"/>
  <c r="EV210" i="8" s="1"/>
  <c r="ER210" i="8" s="1"/>
  <c r="ES210" i="8" s="1"/>
  <c r="EP211" i="8" s="1"/>
  <c r="HO204" i="8"/>
  <c r="HJ204" i="8" s="1"/>
  <c r="HW203" i="8"/>
  <c r="LW199" i="8" l="1"/>
  <c r="MA198" i="8"/>
  <c r="LV199" i="8" s="1"/>
  <c r="OD194" i="8"/>
  <c r="OE194" i="8" s="1"/>
  <c r="NZ195" i="8" s="1"/>
  <c r="FE209" i="8"/>
  <c r="ET210" i="8"/>
  <c r="HY203" i="8"/>
  <c r="HZ203" i="8" s="1"/>
  <c r="HU204" i="8" s="1"/>
  <c r="OA195" i="8" l="1"/>
  <c r="NV195" i="8" s="1"/>
  <c r="OI194" i="8"/>
  <c r="ME198" i="8"/>
  <c r="LR199" i="8"/>
  <c r="LS199" i="8" s="1"/>
  <c r="EO211" i="8"/>
  <c r="EK211" i="8" s="1"/>
  <c r="EL211" i="8" s="1"/>
  <c r="EM211" i="8" s="1"/>
  <c r="EH212" i="8" s="1"/>
  <c r="EX210" i="8"/>
  <c r="HV204" i="8"/>
  <c r="HQ204" i="8" s="1"/>
  <c r="ID203" i="8"/>
  <c r="LT199" i="8" l="1"/>
  <c r="LO200" i="8" s="1"/>
  <c r="LP200" i="8"/>
  <c r="OK194" i="8"/>
  <c r="OL194" i="8" s="1"/>
  <c r="OG195" i="8" s="1"/>
  <c r="EI212" i="8"/>
  <c r="ED212" i="8" s="1"/>
  <c r="EE212" i="8" s="1"/>
  <c r="IF203" i="8"/>
  <c r="IG203" i="8" s="1"/>
  <c r="IB204" i="8" s="1"/>
  <c r="EQ211" i="8"/>
  <c r="LX199" i="8" l="1"/>
  <c r="LK200" i="8"/>
  <c r="LL200" i="8" s="1"/>
  <c r="LM200" i="8" s="1"/>
  <c r="LH201" i="8" s="1"/>
  <c r="OH195" i="8"/>
  <c r="OC195" i="8" s="1"/>
  <c r="OP194" i="8"/>
  <c r="EB213" i="8"/>
  <c r="EF212" i="8"/>
  <c r="EA213" i="8" s="1"/>
  <c r="IC204" i="8"/>
  <c r="HX204" i="8" s="1"/>
  <c r="IK203" i="8"/>
  <c r="LI201" i="8" l="1"/>
  <c r="LD201" i="8" s="1"/>
  <c r="LE201" i="8" s="1"/>
  <c r="LF201" i="8" s="1"/>
  <c r="LA202" i="8" s="1"/>
  <c r="LQ200" i="8"/>
  <c r="OR194" i="8"/>
  <c r="OS194" i="8" s="1"/>
  <c r="ON195" i="8" s="1"/>
  <c r="IM203" i="8"/>
  <c r="IN203" i="8" s="1"/>
  <c r="II204" i="8" s="1"/>
  <c r="EJ212" i="8"/>
  <c r="DW213" i="8"/>
  <c r="DX213" i="8" s="1"/>
  <c r="LB202" i="8" l="1"/>
  <c r="KW202" i="8" s="1"/>
  <c r="KX202" i="8" s="1"/>
  <c r="LJ201" i="8"/>
  <c r="OW194" i="8"/>
  <c r="OO195" i="8"/>
  <c r="OJ195" i="8" s="1"/>
  <c r="DU214" i="8"/>
  <c r="DY213" i="8"/>
  <c r="DT214" i="8" s="1"/>
  <c r="IR203" i="8"/>
  <c r="IJ204" i="8"/>
  <c r="IE204" i="8" s="1"/>
  <c r="KU203" i="8" l="1"/>
  <c r="KY202" i="8"/>
  <c r="KT203" i="8" s="1"/>
  <c r="OY194" i="8"/>
  <c r="OZ194" i="8" s="1"/>
  <c r="OU195" i="8" s="1"/>
  <c r="IT203" i="8"/>
  <c r="IU203" i="8" s="1"/>
  <c r="IP204" i="8" s="1"/>
  <c r="EC213" i="8"/>
  <c r="DP214" i="8"/>
  <c r="DQ214" i="8" s="1"/>
  <c r="KP203" i="8" l="1"/>
  <c r="LC202" i="8"/>
  <c r="OV195" i="8"/>
  <c r="OQ195" i="8" s="1"/>
  <c r="PD194" i="8"/>
  <c r="DR214" i="8"/>
  <c r="DM215" i="8" s="1"/>
  <c r="DN215" i="8"/>
  <c r="IQ204" i="8"/>
  <c r="IL204" i="8" s="1"/>
  <c r="IY203" i="8"/>
  <c r="PF194" i="8" l="1"/>
  <c r="PG194" i="8" s="1"/>
  <c r="PB195" i="8" s="1"/>
  <c r="DV214" i="8"/>
  <c r="DI215" i="8"/>
  <c r="DJ215" i="8" s="1"/>
  <c r="DG216" i="8" s="1"/>
  <c r="JA203" i="8"/>
  <c r="PK194" i="8" l="1"/>
  <c r="PC195" i="8"/>
  <c r="OX195" i="8" s="1"/>
  <c r="DK215" i="8"/>
  <c r="DF216" i="8" s="1"/>
  <c r="DB216" i="8" s="1"/>
  <c r="DC216" i="8" s="1"/>
  <c r="IX204" i="8"/>
  <c r="JB203" i="8"/>
  <c r="IW204" i="8" s="1"/>
  <c r="PM194" i="8" l="1"/>
  <c r="PN194" i="8" s="1"/>
  <c r="PI195" i="8" s="1"/>
  <c r="DO215" i="8"/>
  <c r="JF203" i="8"/>
  <c r="JH203" i="8" s="1"/>
  <c r="JI203" i="8" s="1"/>
  <c r="JD204" i="8" s="1"/>
  <c r="CZ217" i="8"/>
  <c r="DD216" i="8"/>
  <c r="CY217" i="8" s="1"/>
  <c r="IS204" i="8"/>
  <c r="PJ195" i="8" l="1"/>
  <c r="PE195" i="8" s="1"/>
  <c r="PR194" i="8"/>
  <c r="DH216" i="8"/>
  <c r="CU217" i="8"/>
  <c r="CV217" i="8" s="1"/>
  <c r="JE204" i="8"/>
  <c r="IZ204" i="8" s="1"/>
  <c r="JM203" i="8"/>
  <c r="PT194" i="8" l="1"/>
  <c r="PU194" i="8" s="1"/>
  <c r="PP195" i="8" s="1"/>
  <c r="JO203" i="8"/>
  <c r="JP203" i="8" s="1"/>
  <c r="JK204" i="8" s="1"/>
  <c r="CW217" i="8"/>
  <c r="CR218" i="8" s="1"/>
  <c r="CS218" i="8"/>
  <c r="DA217" i="8" l="1"/>
  <c r="PQ195" i="8"/>
  <c r="PL195" i="8" s="1"/>
  <c r="PY194" i="8"/>
  <c r="CN218" i="8"/>
  <c r="CO218" i="8" s="1"/>
  <c r="CP218" i="8" s="1"/>
  <c r="CK219" i="8" s="1"/>
  <c r="JT203" i="8"/>
  <c r="JL204" i="8"/>
  <c r="JG204" i="8" s="1"/>
  <c r="QA194" i="8" l="1"/>
  <c r="QB194" i="8" s="1"/>
  <c r="PW195" i="8" s="1"/>
  <c r="CL219" i="8"/>
  <c r="CG219" i="8" s="1"/>
  <c r="CH219" i="8" s="1"/>
  <c r="CT218" i="8"/>
  <c r="JV203" i="8"/>
  <c r="PX195" i="8" l="1"/>
  <c r="PS195" i="8" s="1"/>
  <c r="QF194" i="8"/>
  <c r="CE220" i="8"/>
  <c r="CI219" i="8"/>
  <c r="CD220" i="8" s="1"/>
  <c r="JS204" i="8"/>
  <c r="JW203" i="8"/>
  <c r="JR204" i="8" s="1"/>
  <c r="QH194" i="8" l="1"/>
  <c r="QI194" i="8" s="1"/>
  <c r="QD195" i="8" s="1"/>
  <c r="CM219" i="8"/>
  <c r="BZ220" i="8"/>
  <c r="CA220" i="8" s="1"/>
  <c r="CB220" i="8" s="1"/>
  <c r="BW221" i="8" s="1"/>
  <c r="JN204" i="8"/>
  <c r="KA203" i="8"/>
  <c r="QE195" i="8" l="1"/>
  <c r="PZ195" i="8" s="1"/>
  <c r="QM194" i="8"/>
  <c r="BX221" i="8"/>
  <c r="BS221" i="8" s="1"/>
  <c r="BT221" i="8" s="1"/>
  <c r="KC203" i="8"/>
  <c r="KD203" i="8" s="1"/>
  <c r="JY204" i="8" s="1"/>
  <c r="CF220" i="8"/>
  <c r="QO194" i="8" l="1"/>
  <c r="QP194" i="8" s="1"/>
  <c r="QK195" i="8" s="1"/>
  <c r="BQ222" i="8"/>
  <c r="BU221" i="8"/>
  <c r="BP222" i="8" s="1"/>
  <c r="KH203" i="8"/>
  <c r="JZ204" i="8"/>
  <c r="JU204" i="8" s="1"/>
  <c r="QT194" i="8" l="1"/>
  <c r="QL195" i="8"/>
  <c r="QG195" i="8" s="1"/>
  <c r="KJ203" i="8"/>
  <c r="KK203" i="8" s="1"/>
  <c r="KF204" i="8" s="1"/>
  <c r="BY221" i="8"/>
  <c r="BL222" i="8"/>
  <c r="BM222" i="8" s="1"/>
  <c r="QV194" i="8" l="1"/>
  <c r="QW194" i="8" s="1"/>
  <c r="QR195" i="8" s="1"/>
  <c r="BJ223" i="8"/>
  <c r="BN222" i="8"/>
  <c r="BI223" i="8" s="1"/>
  <c r="KG204" i="8"/>
  <c r="KB204" i="8" s="1"/>
  <c r="KO203" i="8"/>
  <c r="RA194" i="8" l="1"/>
  <c r="QS195" i="8"/>
  <c r="QN195" i="8" s="1"/>
  <c r="BR222" i="8"/>
  <c r="KQ203" i="8"/>
  <c r="KR203" i="8" s="1"/>
  <c r="KM204" i="8" s="1"/>
  <c r="BE223" i="8"/>
  <c r="BF223" i="8" s="1"/>
  <c r="RC194" i="8" l="1"/>
  <c r="RD194" i="8" s="1"/>
  <c r="QY195" i="8" s="1"/>
  <c r="BC224" i="8"/>
  <c r="BG223" i="8"/>
  <c r="BB224" i="8" s="1"/>
  <c r="KV203" i="8"/>
  <c r="KN204" i="8"/>
  <c r="KI204" i="8" s="1"/>
  <c r="RH194" i="8" l="1"/>
  <c r="QZ195" i="8"/>
  <c r="QU195" i="8" s="1"/>
  <c r="BK223" i="8"/>
  <c r="AX224" i="8"/>
  <c r="AY224" i="8" s="1"/>
  <c r="RJ194" i="8" l="1"/>
  <c r="RK194" i="8" s="1"/>
  <c r="RF195" i="8" s="1"/>
  <c r="AV225" i="8"/>
  <c r="AZ224" i="8"/>
  <c r="AU225" i="8" s="1"/>
  <c r="RG195" i="8" l="1"/>
  <c r="RB195" i="8" s="1"/>
  <c r="RO194" i="8"/>
  <c r="BD224" i="8"/>
  <c r="AR225" i="8"/>
  <c r="AQ225" i="8"/>
  <c r="AJ225" i="8" s="1"/>
  <c r="AI225" i="8" l="1"/>
  <c r="AK225" i="8" s="1"/>
  <c r="AN225" i="8" s="1"/>
  <c r="AS226" i="8" s="1"/>
  <c r="RQ194" i="8"/>
  <c r="RR194" i="8" s="1"/>
  <c r="RM195" i="8" s="1"/>
  <c r="AW225" i="8"/>
  <c r="AO226" i="8"/>
  <c r="RV194" i="8" l="1"/>
  <c r="RN195" i="8"/>
  <c r="RI195" i="8" s="1"/>
  <c r="RX194" i="8" l="1"/>
  <c r="RY194" i="8" s="1"/>
  <c r="RT195" i="8" s="1"/>
  <c r="RU195" i="8" l="1"/>
  <c r="RP195" i="8" s="1"/>
  <c r="SC194" i="8"/>
  <c r="SE194" i="8" l="1"/>
  <c r="SF194" i="8" s="1"/>
  <c r="SA195" i="8" s="1"/>
  <c r="SB195" i="8" l="1"/>
  <c r="RW195" i="8" s="1"/>
  <c r="SJ194" i="8"/>
  <c r="SL194" i="8" l="1"/>
  <c r="SM194" i="8" s="1"/>
  <c r="SH195" i="8" s="1"/>
  <c r="SI195" i="8" l="1"/>
  <c r="SD195" i="8" s="1"/>
  <c r="SQ194" i="8"/>
  <c r="SS194" i="8" l="1"/>
  <c r="ST194" i="8" s="1"/>
  <c r="SO195" i="8" s="1"/>
  <c r="SP195" i="8" l="1"/>
  <c r="SK195" i="8" s="1"/>
  <c r="SX194" i="8"/>
  <c r="SZ194" i="8" l="1"/>
  <c r="TA194" i="8" s="1"/>
  <c r="SV195" i="8" s="1"/>
  <c r="SW195" i="8" l="1"/>
  <c r="SR195" i="8" s="1"/>
  <c r="TE194" i="8"/>
  <c r="TG194" i="8" l="1"/>
  <c r="TH194" i="8" s="1"/>
  <c r="TC195" i="8" s="1"/>
  <c r="TD195" i="8" l="1"/>
  <c r="SY195" i="8" s="1"/>
  <c r="TL194" i="8"/>
  <c r="TN194" i="8" l="1"/>
  <c r="TO194" i="8" s="1"/>
  <c r="TJ195" i="8" s="1"/>
  <c r="TK195" i="8" l="1"/>
  <c r="TF195" i="8" s="1"/>
  <c r="TS194" i="8"/>
  <c r="TU194" i="8" l="1"/>
  <c r="TV194" i="8" s="1"/>
  <c r="TQ195" i="8" s="1"/>
  <c r="TR195" i="8" l="1"/>
  <c r="TM195" i="8" s="1"/>
  <c r="TZ194" i="8"/>
  <c r="UB194" i="8" l="1"/>
  <c r="UC194" i="8" s="1"/>
  <c r="TX195" i="8" s="1"/>
  <c r="TY195" i="8" l="1"/>
  <c r="TT195" i="8" s="1"/>
  <c r="UG194" i="8"/>
  <c r="UI194" i="8" l="1"/>
  <c r="UJ194" i="8" s="1"/>
  <c r="UE195" i="8" s="1"/>
  <c r="UF195" i="8" l="1"/>
  <c r="UA195" i="8" s="1"/>
  <c r="UN194" i="8"/>
  <c r="UP194" i="8" l="1"/>
  <c r="UQ194" i="8" s="1"/>
  <c r="UL195" i="8" s="1"/>
  <c r="GP204" i="8"/>
  <c r="UM195" i="8" l="1"/>
  <c r="UH195" i="8" s="1"/>
  <c r="UU194" i="8"/>
  <c r="GM205" i="8"/>
  <c r="GQ204" i="8"/>
  <c r="GL205" i="8" s="1"/>
  <c r="UW194" i="8" l="1"/>
  <c r="UX194" i="8" s="1"/>
  <c r="US195" i="8" s="1"/>
  <c r="GU204" i="8"/>
  <c r="GH205" i="8"/>
  <c r="GI205" i="8" s="1"/>
  <c r="VB194" i="8" l="1"/>
  <c r="UT195" i="8"/>
  <c r="UO195" i="8" s="1"/>
  <c r="GF206" i="8"/>
  <c r="GJ205" i="8"/>
  <c r="GE206" i="8" s="1"/>
  <c r="GW204" i="8"/>
  <c r="VD194" i="8" l="1"/>
  <c r="VE194" i="8" s="1"/>
  <c r="UZ195" i="8" s="1"/>
  <c r="GA206" i="8"/>
  <c r="GB206" i="8" s="1"/>
  <c r="GC206" i="8" s="1"/>
  <c r="FX207" i="8" s="1"/>
  <c r="GT205" i="8"/>
  <c r="GX204" i="8"/>
  <c r="GS205" i="8" s="1"/>
  <c r="GN205" i="8"/>
  <c r="VA195" i="8" l="1"/>
  <c r="UV195" i="8" s="1"/>
  <c r="VI194" i="8"/>
  <c r="FY207" i="8"/>
  <c r="GO205" i="8"/>
  <c r="HB204" i="8"/>
  <c r="GG206" i="8"/>
  <c r="FT207" i="8"/>
  <c r="FU207" i="8" s="1"/>
  <c r="VK194" i="8" l="1"/>
  <c r="VL194" i="8" s="1"/>
  <c r="VG195" i="8" s="1"/>
  <c r="FR208" i="8"/>
  <c r="FV207" i="8"/>
  <c r="FQ208" i="8" s="1"/>
  <c r="HD204" i="8"/>
  <c r="VH195" i="8" l="1"/>
  <c r="VC195" i="8" s="1"/>
  <c r="VP194" i="8"/>
  <c r="HA205" i="8"/>
  <c r="HE204" i="8"/>
  <c r="GZ205" i="8" s="1"/>
  <c r="FZ207" i="8"/>
  <c r="FM208" i="8"/>
  <c r="FN208" i="8" s="1"/>
  <c r="VR194" i="8" l="1"/>
  <c r="VS194" i="8" s="1"/>
  <c r="VN195" i="8" s="1"/>
  <c r="HI204" i="8"/>
  <c r="HK204" i="8" s="1"/>
  <c r="FO208" i="8"/>
  <c r="FJ209" i="8" s="1"/>
  <c r="FK209" i="8"/>
  <c r="GV205" i="8"/>
  <c r="FS208" i="8" l="1"/>
  <c r="VO195" i="8"/>
  <c r="VJ195" i="8" s="1"/>
  <c r="VW194" i="8"/>
  <c r="FF209" i="8"/>
  <c r="FG209" i="8" s="1"/>
  <c r="FH209" i="8" s="1"/>
  <c r="FC210" i="8" s="1"/>
  <c r="HH205" i="8"/>
  <c r="HL204" i="8"/>
  <c r="HG205" i="8" s="1"/>
  <c r="VY194" i="8" l="1"/>
  <c r="VZ194" i="8" s="1"/>
  <c r="VU195" i="8" s="1"/>
  <c r="FD210" i="8"/>
  <c r="FL209" i="8"/>
  <c r="HP204" i="8"/>
  <c r="HC205" i="8"/>
  <c r="EY210" i="8"/>
  <c r="EZ210" i="8" s="1"/>
  <c r="VV195" i="8" l="1"/>
  <c r="VQ195" i="8" s="1"/>
  <c r="WD194" i="8"/>
  <c r="FA210" i="8"/>
  <c r="EV211" i="8" s="1"/>
  <c r="EW211" i="8"/>
  <c r="HR204" i="8"/>
  <c r="WF194" i="8" l="1"/>
  <c r="WG194" i="8" s="1"/>
  <c r="WB195" i="8" s="1"/>
  <c r="ER211" i="8"/>
  <c r="ES211" i="8" s="1"/>
  <c r="ET211" i="8" s="1"/>
  <c r="FE210" i="8"/>
  <c r="HO205" i="8"/>
  <c r="HS204" i="8"/>
  <c r="HN205" i="8" s="1"/>
  <c r="WC195" i="8" l="1"/>
  <c r="VX195" i="8" s="1"/>
  <c r="WK194" i="8"/>
  <c r="EP212" i="8"/>
  <c r="EO212" i="8"/>
  <c r="EX211" i="8"/>
  <c r="HW204" i="8"/>
  <c r="HY204" i="8" s="1"/>
  <c r="HJ205" i="8"/>
  <c r="WM194" i="8" l="1"/>
  <c r="WN194" i="8" s="1"/>
  <c r="WI195" i="8" s="1"/>
  <c r="EK212" i="8"/>
  <c r="EL212" i="8" s="1"/>
  <c r="EI213" i="8" s="1"/>
  <c r="HV205" i="8"/>
  <c r="HZ204" i="8"/>
  <c r="HU205" i="8" s="1"/>
  <c r="WJ195" i="8" l="1"/>
  <c r="WE195" i="8" s="1"/>
  <c r="WR194" i="8"/>
  <c r="EM212" i="8"/>
  <c r="EH213" i="8" s="1"/>
  <c r="ED213" i="8" s="1"/>
  <c r="EE213" i="8" s="1"/>
  <c r="EF213" i="8" s="1"/>
  <c r="EA214" i="8" s="1"/>
  <c r="HQ205" i="8"/>
  <c r="ID204" i="8"/>
  <c r="WT194" i="8" l="1"/>
  <c r="WU194" i="8" s="1"/>
  <c r="WP195" i="8" s="1"/>
  <c r="EQ212" i="8"/>
  <c r="EB214" i="8"/>
  <c r="DW214" i="8" s="1"/>
  <c r="DX214" i="8" s="1"/>
  <c r="IF204" i="8"/>
  <c r="IG204" i="8" s="1"/>
  <c r="IB205" i="8" s="1"/>
  <c r="EJ213" i="8"/>
  <c r="WY194" i="8" l="1"/>
  <c r="WQ195" i="8"/>
  <c r="WL195" i="8" s="1"/>
  <c r="DY214" i="8"/>
  <c r="DT215" i="8" s="1"/>
  <c r="DU215" i="8"/>
  <c r="IC205" i="8"/>
  <c r="HX205" i="8" s="1"/>
  <c r="IK204" i="8"/>
  <c r="XA194" i="8" l="1"/>
  <c r="XB194" i="8" s="1"/>
  <c r="WW195" i="8" s="1"/>
  <c r="DP215" i="8"/>
  <c r="DQ215" i="8" s="1"/>
  <c r="DN216" i="8" s="1"/>
  <c r="EC214" i="8"/>
  <c r="IM204" i="8"/>
  <c r="IN204" i="8" s="1"/>
  <c r="II205" i="8" s="1"/>
  <c r="WX195" i="8" l="1"/>
  <c r="WS195" i="8" s="1"/>
  <c r="XF194" i="8"/>
  <c r="DR215" i="8"/>
  <c r="DM216" i="8" s="1"/>
  <c r="DI216" i="8" s="1"/>
  <c r="DJ216" i="8" s="1"/>
  <c r="IJ205" i="8"/>
  <c r="IE205" i="8" s="1"/>
  <c r="IR204" i="8"/>
  <c r="XH194" i="8" l="1"/>
  <c r="XI194" i="8" s="1"/>
  <c r="XD195" i="8" s="1"/>
  <c r="DV215" i="8"/>
  <c r="IT204" i="8"/>
  <c r="IU204" i="8" s="1"/>
  <c r="IP205" i="8" s="1"/>
  <c r="DG217" i="8"/>
  <c r="DK216" i="8"/>
  <c r="DF217" i="8" s="1"/>
  <c r="XM194" i="8" l="1"/>
  <c r="XE195" i="8"/>
  <c r="WZ195" i="8" s="1"/>
  <c r="DO216" i="8"/>
  <c r="DB217" i="8"/>
  <c r="DC217" i="8" s="1"/>
  <c r="IQ205" i="8"/>
  <c r="IL205" i="8" s="1"/>
  <c r="IY204" i="8"/>
  <c r="XO194" i="8" l="1"/>
  <c r="XP194" i="8" s="1"/>
  <c r="XK195" i="8" s="1"/>
  <c r="JA204" i="8"/>
  <c r="JB204" i="8" s="1"/>
  <c r="IW205" i="8" s="1"/>
  <c r="CZ218" i="8"/>
  <c r="DD217" i="8"/>
  <c r="CY218" i="8" s="1"/>
  <c r="XL195" i="8" l="1"/>
  <c r="XG195" i="8" s="1"/>
  <c r="XT194" i="8"/>
  <c r="DH217" i="8"/>
  <c r="CU218" i="8"/>
  <c r="CV218" i="8" s="1"/>
  <c r="JF204" i="8"/>
  <c r="IX205" i="8"/>
  <c r="IS205" i="8" s="1"/>
  <c r="XV194" i="8" l="1"/>
  <c r="XW194" i="8" s="1"/>
  <c r="XR195" i="8" s="1"/>
  <c r="CS219" i="8"/>
  <c r="CW218" i="8"/>
  <c r="CR219" i="8" s="1"/>
  <c r="JH204" i="8"/>
  <c r="XS195" i="8" l="1"/>
  <c r="XN195" i="8" s="1"/>
  <c r="YA194" i="8"/>
  <c r="JE205" i="8"/>
  <c r="JI204" i="8"/>
  <c r="JD205" i="8" s="1"/>
  <c r="DA218" i="8"/>
  <c r="CN219" i="8"/>
  <c r="CO219" i="8" s="1"/>
  <c r="YC194" i="8" l="1"/>
  <c r="YD194" i="8" s="1"/>
  <c r="XY195" i="8" s="1"/>
  <c r="JM204" i="8"/>
  <c r="JO204" i="8" s="1"/>
  <c r="JP204" i="8" s="1"/>
  <c r="JK205" i="8" s="1"/>
  <c r="CL220" i="8"/>
  <c r="CP219" i="8"/>
  <c r="CK220" i="8" s="1"/>
  <c r="IZ205" i="8"/>
  <c r="XZ195" i="8" l="1"/>
  <c r="XU195" i="8" s="1"/>
  <c r="YH194" i="8"/>
  <c r="CG220" i="8"/>
  <c r="CH220" i="8" s="1"/>
  <c r="CI220" i="8" s="1"/>
  <c r="CD221" i="8" s="1"/>
  <c r="CT219" i="8"/>
  <c r="JL205" i="8"/>
  <c r="JG205" i="8" s="1"/>
  <c r="JT204" i="8"/>
  <c r="YJ194" i="8" l="1"/>
  <c r="YK194" i="8" s="1"/>
  <c r="YF195" i="8" s="1"/>
  <c r="CE221" i="8"/>
  <c r="BZ221" i="8" s="1"/>
  <c r="CA221" i="8" s="1"/>
  <c r="CM220" i="8"/>
  <c r="JV204" i="8"/>
  <c r="JW204" i="8" s="1"/>
  <c r="JR205" i="8" s="1"/>
  <c r="YG195" i="8" l="1"/>
  <c r="YB195" i="8" s="1"/>
  <c r="YO194" i="8"/>
  <c r="BX222" i="8"/>
  <c r="CB221" i="8"/>
  <c r="BW222" i="8" s="1"/>
  <c r="JS205" i="8"/>
  <c r="JN205" i="8" s="1"/>
  <c r="KA204" i="8"/>
  <c r="CF221" i="8" l="1"/>
  <c r="BS222" i="8"/>
  <c r="BT222" i="8" s="1"/>
  <c r="KC204" i="8"/>
  <c r="KD204" i="8" s="1"/>
  <c r="JY205" i="8" s="1"/>
  <c r="BU222" i="8" l="1"/>
  <c r="BQ223" i="8"/>
  <c r="KH204" i="8"/>
  <c r="JZ205" i="8"/>
  <c r="JU205" i="8" s="1"/>
  <c r="BP223" i="8" l="1"/>
  <c r="BL223" i="8" s="1"/>
  <c r="BM223" i="8" s="1"/>
  <c r="BY222" i="8"/>
  <c r="KJ204" i="8"/>
  <c r="KK204" i="8" s="1"/>
  <c r="KF205" i="8" s="1"/>
  <c r="BJ224" i="8" l="1"/>
  <c r="BN223" i="8"/>
  <c r="KG205" i="8"/>
  <c r="KB205" i="8" s="1"/>
  <c r="KO204" i="8"/>
  <c r="BI224" i="8" l="1"/>
  <c r="BE224" i="8" s="1"/>
  <c r="BF224" i="8" s="1"/>
  <c r="BR223" i="8"/>
  <c r="BC225" i="8" l="1"/>
  <c r="BG224" i="8"/>
  <c r="BB225" i="8" s="1"/>
  <c r="BK224" i="8" l="1"/>
  <c r="AX225" i="8"/>
  <c r="AY225" i="8" s="1"/>
  <c r="AZ225" i="8" l="1"/>
  <c r="AU226" i="8" s="1"/>
  <c r="AV226" i="8"/>
  <c r="BD225" i="8" l="1"/>
  <c r="AR226" i="8"/>
  <c r="AQ226" i="8"/>
  <c r="AJ226" i="8" s="1"/>
  <c r="AI226" i="8" l="1"/>
  <c r="AK226" i="8" s="1"/>
  <c r="AN226" i="8" s="1"/>
  <c r="AS227" i="8" s="1"/>
  <c r="AO227" i="8"/>
  <c r="AW226" i="8"/>
  <c r="NB195" i="8" l="1"/>
  <c r="MY196" i="8" l="1"/>
  <c r="NC195" i="8"/>
  <c r="MX196" i="8" s="1"/>
  <c r="NG195" i="8" l="1"/>
  <c r="MT196" i="8"/>
  <c r="MU196" i="8" s="1"/>
  <c r="MR197" i="8" l="1"/>
  <c r="MV196" i="8"/>
  <c r="MQ197" i="8" s="1"/>
  <c r="NI195" i="8"/>
  <c r="NJ195" i="8" s="1"/>
  <c r="NE196" i="8" s="1"/>
  <c r="NF196" i="8" l="1"/>
  <c r="NA196" i="8" s="1"/>
  <c r="NN195" i="8"/>
  <c r="MM197" i="8"/>
  <c r="MN197" i="8" s="1"/>
  <c r="MZ196" i="8"/>
  <c r="MK198" i="8" l="1"/>
  <c r="MO197" i="8"/>
  <c r="MJ198" i="8" s="1"/>
  <c r="NP195" i="8"/>
  <c r="NQ195" i="8" s="1"/>
  <c r="NL196" i="8" s="1"/>
  <c r="NU195" i="8" l="1"/>
  <c r="NM196" i="8"/>
  <c r="NH196" i="8" s="1"/>
  <c r="MF198" i="8"/>
  <c r="MG198" i="8" s="1"/>
  <c r="MS197" i="8"/>
  <c r="MD199" i="8" l="1"/>
  <c r="MH198" i="8"/>
  <c r="MC199" i="8" s="1"/>
  <c r="NW195" i="8"/>
  <c r="NX195" i="8" s="1"/>
  <c r="NS196" i="8" s="1"/>
  <c r="NT196" i="8" l="1"/>
  <c r="NO196" i="8" s="1"/>
  <c r="OB195" i="8"/>
  <c r="LY199" i="8"/>
  <c r="LZ199" i="8" s="1"/>
  <c r="ML198" i="8"/>
  <c r="MA199" i="8" l="1"/>
  <c r="LV200" i="8" s="1"/>
  <c r="LW200" i="8"/>
  <c r="OD195" i="8"/>
  <c r="OE195" i="8" s="1"/>
  <c r="NZ196" i="8" s="1"/>
  <c r="LR200" i="8" l="1"/>
  <c r="LS200" i="8" s="1"/>
  <c r="LT200" i="8" s="1"/>
  <c r="LO201" i="8" s="1"/>
  <c r="ME199" i="8"/>
  <c r="OA196" i="8"/>
  <c r="NV196" i="8" s="1"/>
  <c r="OI195" i="8"/>
  <c r="LP201" i="8" l="1"/>
  <c r="LK201" i="8" s="1"/>
  <c r="LL201" i="8" s="1"/>
  <c r="OK195" i="8"/>
  <c r="OL195" i="8" s="1"/>
  <c r="OG196" i="8" s="1"/>
  <c r="LX200" i="8"/>
  <c r="LM201" i="8" l="1"/>
  <c r="LH202" i="8" s="1"/>
  <c r="LI202" i="8"/>
  <c r="OH196" i="8"/>
  <c r="OC196" i="8" s="1"/>
  <c r="OP195" i="8"/>
  <c r="LD202" i="8" l="1"/>
  <c r="LE202" i="8" s="1"/>
  <c r="LF202" i="8" s="1"/>
  <c r="LA203" i="8" s="1"/>
  <c r="LQ201" i="8"/>
  <c r="OR195" i="8"/>
  <c r="OS195" i="8" s="1"/>
  <c r="ON196" i="8" s="1"/>
  <c r="LB203" i="8" l="1"/>
  <c r="KW203" i="8" s="1"/>
  <c r="KX203" i="8" s="1"/>
  <c r="KU204" i="8" s="1"/>
  <c r="LJ202" i="8"/>
  <c r="OW195" i="8"/>
  <c r="OO196" i="8"/>
  <c r="OJ196" i="8" s="1"/>
  <c r="GP205" i="8"/>
  <c r="KY203" i="8" l="1"/>
  <c r="KT204" i="8" s="1"/>
  <c r="KP204" i="8" s="1"/>
  <c r="KQ204" i="8" s="1"/>
  <c r="OY195" i="8"/>
  <c r="OZ195" i="8" s="1"/>
  <c r="OU196" i="8" s="1"/>
  <c r="GQ205" i="8"/>
  <c r="GL206" i="8" s="1"/>
  <c r="GM206" i="8"/>
  <c r="KN205" i="8" l="1"/>
  <c r="KR204" i="8"/>
  <c r="KM205" i="8" s="1"/>
  <c r="LC203" i="8"/>
  <c r="OV196" i="8"/>
  <c r="OQ196" i="8" s="1"/>
  <c r="PD195" i="8"/>
  <c r="GU205" i="8"/>
  <c r="GW205" i="8" s="1"/>
  <c r="GH206" i="8"/>
  <c r="GI206" i="8" s="1"/>
  <c r="GF207" i="8" s="1"/>
  <c r="KI205" i="8" l="1"/>
  <c r="KV204" i="8"/>
  <c r="PF195" i="8"/>
  <c r="PG195" i="8" s="1"/>
  <c r="PB196" i="8" s="1"/>
  <c r="GJ206" i="8"/>
  <c r="GE207" i="8" s="1"/>
  <c r="GA207" i="8" s="1"/>
  <c r="GB207" i="8" s="1"/>
  <c r="GT206" i="8"/>
  <c r="GX205" i="8"/>
  <c r="GS206" i="8" s="1"/>
  <c r="PK195" i="8" l="1"/>
  <c r="PC196" i="8"/>
  <c r="OX196" i="8" s="1"/>
  <c r="GN206" i="8"/>
  <c r="GO206" i="8"/>
  <c r="GC207" i="8"/>
  <c r="FX208" i="8" s="1"/>
  <c r="FY208" i="8"/>
  <c r="HB205" i="8"/>
  <c r="PM195" i="8" l="1"/>
  <c r="PN195" i="8" s="1"/>
  <c r="PI196" i="8" s="1"/>
  <c r="HD205" i="8"/>
  <c r="HE205" i="8" s="1"/>
  <c r="GZ206" i="8" s="1"/>
  <c r="FT208" i="8"/>
  <c r="FU208" i="8" s="1"/>
  <c r="GG207" i="8"/>
  <c r="PJ196" i="8" l="1"/>
  <c r="PE196" i="8" s="1"/>
  <c r="PR195" i="8"/>
  <c r="FV208" i="8"/>
  <c r="FQ209" i="8" s="1"/>
  <c r="FR209" i="8"/>
  <c r="HI205" i="8"/>
  <c r="HA206" i="8"/>
  <c r="GV206" i="8" s="1"/>
  <c r="PT195" i="8" l="1"/>
  <c r="PU195" i="8" s="1"/>
  <c r="PP196" i="8" s="1"/>
  <c r="FZ208" i="8"/>
  <c r="FM209" i="8"/>
  <c r="FN209" i="8" s="1"/>
  <c r="FO209" i="8" s="1"/>
  <c r="HK205" i="8"/>
  <c r="HL205" i="8" s="1"/>
  <c r="HG206" i="8" s="1"/>
  <c r="PQ196" i="8" l="1"/>
  <c r="PL196" i="8" s="1"/>
  <c r="PY195" i="8"/>
  <c r="FJ210" i="8"/>
  <c r="FS209" i="8"/>
  <c r="FK210" i="8"/>
  <c r="HH206" i="8"/>
  <c r="HC206" i="8" s="1"/>
  <c r="HP205" i="8"/>
  <c r="FF210" i="8" l="1"/>
  <c r="FG210" i="8" s="1"/>
  <c r="FD211" i="8" s="1"/>
  <c r="QA195" i="8"/>
  <c r="QB195" i="8" s="1"/>
  <c r="PW196" i="8" s="1"/>
  <c r="HR205" i="8"/>
  <c r="HS205" i="8" s="1"/>
  <c r="HN206" i="8" s="1"/>
  <c r="FH210" i="8" l="1"/>
  <c r="FC211" i="8" s="1"/>
  <c r="EY211" i="8" s="1"/>
  <c r="EZ211" i="8" s="1"/>
  <c r="EW212" i="8" s="1"/>
  <c r="PX196" i="8"/>
  <c r="PS196" i="8" s="1"/>
  <c r="QF195" i="8"/>
  <c r="HO206" i="8"/>
  <c r="HJ206" i="8" s="1"/>
  <c r="HW205" i="8"/>
  <c r="FA211" i="8" l="1"/>
  <c r="EV212" i="8" s="1"/>
  <c r="ER212" i="8" s="1"/>
  <c r="ES212" i="8" s="1"/>
  <c r="FL210" i="8"/>
  <c r="QH195" i="8"/>
  <c r="QI195" i="8" s="1"/>
  <c r="QD196" i="8" s="1"/>
  <c r="HY205" i="8"/>
  <c r="HZ205" i="8" s="1"/>
  <c r="HU206" i="8" s="1"/>
  <c r="FE211" i="8" l="1"/>
  <c r="QE196" i="8"/>
  <c r="PZ196" i="8" s="1"/>
  <c r="QM195" i="8"/>
  <c r="EP213" i="8"/>
  <c r="ET212" i="8"/>
  <c r="EO213" i="8" s="1"/>
  <c r="HV206" i="8"/>
  <c r="HQ206" i="8" s="1"/>
  <c r="ID205" i="8"/>
  <c r="QO195" i="8" l="1"/>
  <c r="QP195" i="8" s="1"/>
  <c r="QK196" i="8" s="1"/>
  <c r="IF205" i="8"/>
  <c r="EX212" i="8"/>
  <c r="EK213" i="8"/>
  <c r="EL213" i="8" s="1"/>
  <c r="QT195" i="8" l="1"/>
  <c r="QL196" i="8"/>
  <c r="QG196" i="8" s="1"/>
  <c r="EM213" i="8"/>
  <c r="EH214" i="8" s="1"/>
  <c r="EI214" i="8"/>
  <c r="IC206" i="8"/>
  <c r="IG205" i="8"/>
  <c r="IB206" i="8" s="1"/>
  <c r="QV195" i="8" l="1"/>
  <c r="QW195" i="8" s="1"/>
  <c r="QR196" i="8" s="1"/>
  <c r="EQ213" i="8"/>
  <c r="ED214" i="8"/>
  <c r="EE214" i="8" s="1"/>
  <c r="EF214" i="8" s="1"/>
  <c r="EA215" i="8" s="1"/>
  <c r="HX206" i="8"/>
  <c r="IK205" i="8"/>
  <c r="RA195" i="8" l="1"/>
  <c r="QS196" i="8"/>
  <c r="QN196" i="8" s="1"/>
  <c r="EB215" i="8"/>
  <c r="DW215" i="8" s="1"/>
  <c r="DX215" i="8" s="1"/>
  <c r="EJ214" i="8"/>
  <c r="IM205" i="8"/>
  <c r="IN205" i="8" s="1"/>
  <c r="II206" i="8" s="1"/>
  <c r="RC195" i="8" l="1"/>
  <c r="RD195" i="8" s="1"/>
  <c r="QY196" i="8" s="1"/>
  <c r="DY215" i="8"/>
  <c r="DT216" i="8" s="1"/>
  <c r="DU216" i="8"/>
  <c r="IJ206" i="8"/>
  <c r="IE206" i="8" s="1"/>
  <c r="IR205" i="8"/>
  <c r="EC215" i="8" l="1"/>
  <c r="RH195" i="8"/>
  <c r="QZ196" i="8"/>
  <c r="QU196" i="8" s="1"/>
  <c r="DP216" i="8"/>
  <c r="DQ216" i="8" s="1"/>
  <c r="DR216" i="8" s="1"/>
  <c r="DM217" i="8" s="1"/>
  <c r="IT205" i="8"/>
  <c r="RJ195" i="8" l="1"/>
  <c r="RK195" i="8" s="1"/>
  <c r="RF196" i="8" s="1"/>
  <c r="DN217" i="8"/>
  <c r="DI217" i="8" s="1"/>
  <c r="DJ217" i="8" s="1"/>
  <c r="DK217" i="8" s="1"/>
  <c r="DF218" i="8" s="1"/>
  <c r="DV216" i="8"/>
  <c r="IQ206" i="8"/>
  <c r="IU205" i="8"/>
  <c r="IP206" i="8" s="1"/>
  <c r="RG196" i="8" l="1"/>
  <c r="RB196" i="8" s="1"/>
  <c r="RO195" i="8"/>
  <c r="DG218" i="8"/>
  <c r="DB218" i="8" s="1"/>
  <c r="DC218" i="8" s="1"/>
  <c r="CZ219" i="8" s="1"/>
  <c r="DO217" i="8"/>
  <c r="IY205" i="8"/>
  <c r="JA205" i="8" s="1"/>
  <c r="IL206" i="8"/>
  <c r="RQ195" i="8" l="1"/>
  <c r="RR195" i="8" s="1"/>
  <c r="RM196" i="8" s="1"/>
  <c r="DD218" i="8"/>
  <c r="CY219" i="8" s="1"/>
  <c r="CU219" i="8" s="1"/>
  <c r="CV219" i="8" s="1"/>
  <c r="IX206" i="8"/>
  <c r="JB205" i="8"/>
  <c r="IW206" i="8" s="1"/>
  <c r="RV195" i="8" l="1"/>
  <c r="RN196" i="8"/>
  <c r="RI196" i="8" s="1"/>
  <c r="DH218" i="8"/>
  <c r="CS220" i="8"/>
  <c r="CW219" i="8"/>
  <c r="CR220" i="8" s="1"/>
  <c r="JF205" i="8"/>
  <c r="IS206" i="8"/>
  <c r="DA219" i="8" l="1"/>
  <c r="RX195" i="8"/>
  <c r="RY195" i="8" s="1"/>
  <c r="RT196" i="8" s="1"/>
  <c r="CN220" i="8"/>
  <c r="CO220" i="8" s="1"/>
  <c r="CL221" i="8" s="1"/>
  <c r="JH205" i="8"/>
  <c r="RU196" i="8" l="1"/>
  <c r="RP196" i="8" s="1"/>
  <c r="SC195" i="8"/>
  <c r="CP220" i="8"/>
  <c r="CK221" i="8" s="1"/>
  <c r="CG221" i="8" s="1"/>
  <c r="CH221" i="8" s="1"/>
  <c r="JE206" i="8"/>
  <c r="JI205" i="8"/>
  <c r="JD206" i="8" s="1"/>
  <c r="SE195" i="8" l="1"/>
  <c r="SF195" i="8" s="1"/>
  <c r="SA196" i="8" s="1"/>
  <c r="CT220" i="8"/>
  <c r="JM205" i="8"/>
  <c r="JO205" i="8" s="1"/>
  <c r="CI221" i="8"/>
  <c r="CD222" i="8" s="1"/>
  <c r="CE222" i="8"/>
  <c r="IZ206" i="8"/>
  <c r="SB196" i="8" l="1"/>
  <c r="RW196" i="8" s="1"/>
  <c r="SJ195" i="8"/>
  <c r="CM221" i="8"/>
  <c r="BZ222" i="8"/>
  <c r="CA222" i="8" s="1"/>
  <c r="BX223" i="8" s="1"/>
  <c r="JL206" i="8"/>
  <c r="JP205" i="8"/>
  <c r="JK206" i="8" s="1"/>
  <c r="SL195" i="8" l="1"/>
  <c r="SM195" i="8" s="1"/>
  <c r="SH196" i="8" s="1"/>
  <c r="CB222" i="8"/>
  <c r="BW223" i="8" s="1"/>
  <c r="BS223" i="8" s="1"/>
  <c r="BT223" i="8" s="1"/>
  <c r="JG206" i="8"/>
  <c r="JT205" i="8"/>
  <c r="SI196" i="8" l="1"/>
  <c r="SD196" i="8" s="1"/>
  <c r="SQ195" i="8"/>
  <c r="CF222" i="8"/>
  <c r="BU223" i="8"/>
  <c r="BP224" i="8" s="1"/>
  <c r="BQ224" i="8"/>
  <c r="JV205" i="8"/>
  <c r="SS195" i="8" l="1"/>
  <c r="ST195" i="8" s="1"/>
  <c r="SO196" i="8" s="1"/>
  <c r="BY223" i="8"/>
  <c r="BL224" i="8"/>
  <c r="BM224" i="8" s="1"/>
  <c r="BJ225" i="8" s="1"/>
  <c r="JS206" i="8"/>
  <c r="JW205" i="8"/>
  <c r="JR206" i="8" s="1"/>
  <c r="SP196" i="8" l="1"/>
  <c r="SK196" i="8" s="1"/>
  <c r="SX195" i="8"/>
  <c r="BN224" i="8"/>
  <c r="BI225" i="8" s="1"/>
  <c r="BE225" i="8" s="1"/>
  <c r="BF225" i="8" s="1"/>
  <c r="KA205" i="8"/>
  <c r="JN206" i="8"/>
  <c r="SZ195" i="8" l="1"/>
  <c r="TA195" i="8" s="1"/>
  <c r="SV196" i="8" s="1"/>
  <c r="BC226" i="8"/>
  <c r="BG225" i="8"/>
  <c r="BB226" i="8" s="1"/>
  <c r="BR224" i="8"/>
  <c r="KC205" i="8"/>
  <c r="SW196" i="8" l="1"/>
  <c r="SR196" i="8" s="1"/>
  <c r="TE195" i="8"/>
  <c r="AX226" i="8"/>
  <c r="AY226" i="8" s="1"/>
  <c r="AZ226" i="8" s="1"/>
  <c r="AU227" i="8" s="1"/>
  <c r="BK225" i="8"/>
  <c r="JZ206" i="8"/>
  <c r="KD205" i="8"/>
  <c r="JY206" i="8" s="1"/>
  <c r="TG195" i="8" l="1"/>
  <c r="TH195" i="8" s="1"/>
  <c r="TC196" i="8" s="1"/>
  <c r="AV227" i="8"/>
  <c r="AR227" i="8" s="1"/>
  <c r="BD226" i="8"/>
  <c r="JU206" i="8"/>
  <c r="KH205" i="8"/>
  <c r="TD196" i="8" l="1"/>
  <c r="SY196" i="8" s="1"/>
  <c r="TL195" i="8"/>
  <c r="AQ227" i="8"/>
  <c r="AJ227" i="8" s="1"/>
  <c r="KJ205" i="8"/>
  <c r="KK205" i="8" s="1"/>
  <c r="KF206" i="8" s="1"/>
  <c r="AW227" i="8"/>
  <c r="AO228" i="8"/>
  <c r="AI227" i="8" l="1"/>
  <c r="AK227" i="8" s="1"/>
  <c r="AN227" i="8" s="1"/>
  <c r="AS228" i="8" s="1"/>
  <c r="TN195" i="8"/>
  <c r="TO195" i="8" s="1"/>
  <c r="TJ196" i="8" s="1"/>
  <c r="KG206" i="8"/>
  <c r="KB206" i="8" s="1"/>
  <c r="KO205" i="8"/>
  <c r="TK196" i="8" l="1"/>
  <c r="TF196" i="8" s="1"/>
  <c r="TS195" i="8"/>
  <c r="TU195" i="8" l="1"/>
  <c r="TV195" i="8" s="1"/>
  <c r="TQ196" i="8" s="1"/>
  <c r="TR196" i="8" l="1"/>
  <c r="TM196" i="8" s="1"/>
  <c r="TZ195" i="8"/>
  <c r="UB195" i="8" l="1"/>
  <c r="UC195" i="8" s="1"/>
  <c r="TX196" i="8" s="1"/>
  <c r="TY196" i="8" l="1"/>
  <c r="TT196" i="8" s="1"/>
  <c r="UG195" i="8"/>
  <c r="UI195" i="8" l="1"/>
  <c r="UJ195" i="8" s="1"/>
  <c r="UE196" i="8" s="1"/>
  <c r="UF196" i="8" l="1"/>
  <c r="UA196" i="8" s="1"/>
  <c r="UN195" i="8"/>
  <c r="UP195" i="8" l="1"/>
  <c r="UQ195" i="8" s="1"/>
  <c r="UL196" i="8" s="1"/>
  <c r="UM196" i="8" l="1"/>
  <c r="UH196" i="8" s="1"/>
  <c r="UU195" i="8"/>
  <c r="UW195" i="8" l="1"/>
  <c r="UX195" i="8" s="1"/>
  <c r="US196" i="8" s="1"/>
  <c r="VB195" i="8" l="1"/>
  <c r="UT196" i="8"/>
  <c r="UO196" i="8" s="1"/>
  <c r="VD195" i="8" l="1"/>
  <c r="VE195" i="8" s="1"/>
  <c r="UZ196" i="8" s="1"/>
  <c r="VA196" i="8" l="1"/>
  <c r="UV196" i="8" s="1"/>
  <c r="VI195" i="8"/>
  <c r="VK195" i="8" l="1"/>
  <c r="VL195" i="8" s="1"/>
  <c r="VG196" i="8" s="1"/>
  <c r="VH196" i="8" l="1"/>
  <c r="VC196" i="8" s="1"/>
  <c r="VP195" i="8"/>
  <c r="VR195" i="8" l="1"/>
  <c r="VS195" i="8" s="1"/>
  <c r="VN196" i="8" s="1"/>
  <c r="VO196" i="8" l="1"/>
  <c r="VJ196" i="8" s="1"/>
  <c r="VW195" i="8"/>
  <c r="VY195" i="8" l="1"/>
  <c r="VZ195" i="8" s="1"/>
  <c r="VU196" i="8" s="1"/>
  <c r="VV196" i="8" l="1"/>
  <c r="VQ196" i="8" s="1"/>
  <c r="WD195" i="8"/>
  <c r="WF195" i="8" l="1"/>
  <c r="WG195" i="8" s="1"/>
  <c r="WB196" i="8" s="1"/>
  <c r="WC196" i="8" l="1"/>
  <c r="VX196" i="8" s="1"/>
  <c r="WK195" i="8"/>
  <c r="WM195" i="8" l="1"/>
  <c r="WN195" i="8" s="1"/>
  <c r="WI196" i="8" s="1"/>
  <c r="WJ196" i="8" l="1"/>
  <c r="WE196" i="8" s="1"/>
  <c r="WR195" i="8"/>
  <c r="WT195" i="8" l="1"/>
  <c r="WU195" i="8" s="1"/>
  <c r="WP196" i="8" s="1"/>
  <c r="WY195" i="8" l="1"/>
  <c r="WQ196" i="8"/>
  <c r="WL196" i="8" s="1"/>
  <c r="XA195" i="8" l="1"/>
  <c r="XB195" i="8" s="1"/>
  <c r="WW196" i="8" s="1"/>
  <c r="WX196" i="8" l="1"/>
  <c r="WS196" i="8" s="1"/>
  <c r="XF195" i="8"/>
  <c r="XH195" i="8" l="1"/>
  <c r="XI195" i="8" s="1"/>
  <c r="XD196" i="8" s="1"/>
  <c r="XM195" i="8" l="1"/>
  <c r="XE196" i="8"/>
  <c r="WZ196" i="8" s="1"/>
  <c r="XO195" i="8" l="1"/>
  <c r="XP195" i="8" s="1"/>
  <c r="XK196" i="8" s="1"/>
  <c r="GP206" i="8"/>
  <c r="XL196" i="8" l="1"/>
  <c r="XG196" i="8" s="1"/>
  <c r="XT195" i="8"/>
  <c r="GQ206" i="8"/>
  <c r="GL207" i="8" s="1"/>
  <c r="GM207" i="8"/>
  <c r="XV195" i="8" l="1"/>
  <c r="XW195" i="8" s="1"/>
  <c r="XR196" i="8" s="1"/>
  <c r="GU206" i="8"/>
  <c r="GW206" i="8" s="1"/>
  <c r="GH207" i="8"/>
  <c r="GI207" i="8" s="1"/>
  <c r="GJ207" i="8" s="1"/>
  <c r="GE208" i="8" s="1"/>
  <c r="XS196" i="8" l="1"/>
  <c r="XN196" i="8" s="1"/>
  <c r="YA195" i="8"/>
  <c r="GF208" i="8"/>
  <c r="GA208" i="8" s="1"/>
  <c r="GB208" i="8" s="1"/>
  <c r="GN207" i="8"/>
  <c r="GT207" i="8"/>
  <c r="GX206" i="8"/>
  <c r="GS207" i="8" s="1"/>
  <c r="YC195" i="8" l="1"/>
  <c r="YD195" i="8" s="1"/>
  <c r="XY196" i="8" s="1"/>
  <c r="GC208" i="8"/>
  <c r="FX209" i="8" s="1"/>
  <c r="FY209" i="8"/>
  <c r="GO207" i="8"/>
  <c r="HB206" i="8"/>
  <c r="XZ196" i="8" l="1"/>
  <c r="XU196" i="8" s="1"/>
  <c r="YH195" i="8"/>
  <c r="FT209" i="8"/>
  <c r="FU209" i="8" s="1"/>
  <c r="FR210" i="8" s="1"/>
  <c r="GG208" i="8"/>
  <c r="HD206" i="8"/>
  <c r="HE206" i="8" s="1"/>
  <c r="GZ207" i="8" s="1"/>
  <c r="FV209" i="8" l="1"/>
  <c r="FQ210" i="8" s="1"/>
  <c r="FM210" i="8" s="1"/>
  <c r="FN210" i="8" s="1"/>
  <c r="FO210" i="8" s="1"/>
  <c r="FJ211" i="8" s="1"/>
  <c r="HI206" i="8"/>
  <c r="HA207" i="8"/>
  <c r="GV207" i="8" s="1"/>
  <c r="FK211" i="8" l="1"/>
  <c r="FF211" i="8" s="1"/>
  <c r="FG211" i="8" s="1"/>
  <c r="FD212" i="8" s="1"/>
  <c r="FZ209" i="8"/>
  <c r="FS210" i="8"/>
  <c r="HK206" i="8"/>
  <c r="FH211" i="8" l="1"/>
  <c r="FC212" i="8" s="1"/>
  <c r="EY212" i="8" s="1"/>
  <c r="EZ212" i="8" s="1"/>
  <c r="EW213" i="8" s="1"/>
  <c r="HH207" i="8"/>
  <c r="HL206" i="8"/>
  <c r="HG207" i="8" s="1"/>
  <c r="FL211" i="8" l="1"/>
  <c r="FA212" i="8"/>
  <c r="EV213" i="8" s="1"/>
  <c r="ER213" i="8" s="1"/>
  <c r="ES213" i="8" s="1"/>
  <c r="ET213" i="8" s="1"/>
  <c r="HP206" i="8"/>
  <c r="HR206" i="8" s="1"/>
  <c r="HS206" i="8" s="1"/>
  <c r="HN207" i="8" s="1"/>
  <c r="HC207" i="8"/>
  <c r="FE212" i="8" l="1"/>
  <c r="EP214" i="8"/>
  <c r="EO214" i="8"/>
  <c r="EX213" i="8"/>
  <c r="HO207" i="8"/>
  <c r="HJ207" i="8" s="1"/>
  <c r="HW206" i="8"/>
  <c r="EK214" i="8" l="1"/>
  <c r="EL214" i="8" s="1"/>
  <c r="EM214" i="8" s="1"/>
  <c r="EH215" i="8" s="1"/>
  <c r="HY206" i="8"/>
  <c r="EQ214" i="8" l="1"/>
  <c r="EI215" i="8"/>
  <c r="ED215" i="8" s="1"/>
  <c r="EE215" i="8" s="1"/>
  <c r="HV207" i="8"/>
  <c r="HZ206" i="8"/>
  <c r="HU207" i="8" s="1"/>
  <c r="EB216" i="8" l="1"/>
  <c r="EF215" i="8"/>
  <c r="ID206" i="8"/>
  <c r="IF206" i="8" s="1"/>
  <c r="HQ207" i="8"/>
  <c r="EA216" i="8" l="1"/>
  <c r="DW216" i="8" s="1"/>
  <c r="DX216" i="8" s="1"/>
  <c r="EJ215" i="8"/>
  <c r="IC207" i="8"/>
  <c r="IG206" i="8"/>
  <c r="IB207" i="8" s="1"/>
  <c r="DY216" i="8" l="1"/>
  <c r="DT217" i="8" s="1"/>
  <c r="DU217" i="8"/>
  <c r="IK206" i="8"/>
  <c r="IM206" i="8" s="1"/>
  <c r="HX207" i="8"/>
  <c r="DP217" i="8" l="1"/>
  <c r="DQ217" i="8" s="1"/>
  <c r="DN218" i="8" s="1"/>
  <c r="EC216" i="8"/>
  <c r="IJ207" i="8"/>
  <c r="IN206" i="8"/>
  <c r="II207" i="8" s="1"/>
  <c r="DR217" i="8" l="1"/>
  <c r="DM218" i="8" s="1"/>
  <c r="DI218" i="8" s="1"/>
  <c r="DJ218" i="8" s="1"/>
  <c r="IE207" i="8"/>
  <c r="IR206" i="8"/>
  <c r="DV217" i="8" l="1"/>
  <c r="DK218" i="8"/>
  <c r="DF219" i="8" s="1"/>
  <c r="DG219" i="8"/>
  <c r="IT206" i="8"/>
  <c r="DO218" i="8" l="1"/>
  <c r="DB219" i="8"/>
  <c r="DC219" i="8" s="1"/>
  <c r="IQ207" i="8"/>
  <c r="IU206" i="8"/>
  <c r="IP207" i="8" s="1"/>
  <c r="CZ220" i="8" l="1"/>
  <c r="DD219" i="8"/>
  <c r="CY220" i="8" s="1"/>
  <c r="IL207" i="8"/>
  <c r="IY206" i="8"/>
  <c r="DH219" i="8" l="1"/>
  <c r="CU220" i="8"/>
  <c r="CV220" i="8" s="1"/>
  <c r="CW220" i="8" s="1"/>
  <c r="CR221" i="8" s="1"/>
  <c r="JA206" i="8"/>
  <c r="CS221" i="8" l="1"/>
  <c r="CN221" i="8" s="1"/>
  <c r="CO221" i="8" s="1"/>
  <c r="DA220" i="8"/>
  <c r="IX207" i="8"/>
  <c r="JB206" i="8"/>
  <c r="IW207" i="8" s="1"/>
  <c r="CL222" i="8" l="1"/>
  <c r="CP221" i="8"/>
  <c r="CK222" i="8" s="1"/>
  <c r="JF206" i="8"/>
  <c r="JH206" i="8" s="1"/>
  <c r="IS207" i="8"/>
  <c r="CT221" i="8" l="1"/>
  <c r="CG222" i="8"/>
  <c r="CH222" i="8" s="1"/>
  <c r="JE207" i="8"/>
  <c r="JI206" i="8"/>
  <c r="JD207" i="8" s="1"/>
  <c r="CE223" i="8" l="1"/>
  <c r="CI222" i="8"/>
  <c r="CD223" i="8" s="1"/>
  <c r="JM206" i="8"/>
  <c r="JO206" i="8" s="1"/>
  <c r="IZ207" i="8"/>
  <c r="NB196" i="8" l="1"/>
  <c r="CM222" i="8"/>
  <c r="BZ223" i="8"/>
  <c r="CA223" i="8" s="1"/>
  <c r="CB223" i="8" s="1"/>
  <c r="BW224" i="8" s="1"/>
  <c r="JP206" i="8"/>
  <c r="JK207" i="8" s="1"/>
  <c r="JL207" i="8"/>
  <c r="MY197" i="8" l="1"/>
  <c r="NC196" i="8"/>
  <c r="MX197" i="8" s="1"/>
  <c r="JT206" i="8"/>
  <c r="JV206" i="8" s="1"/>
  <c r="JW206" i="8" s="1"/>
  <c r="JR207" i="8" s="1"/>
  <c r="CF223" i="8"/>
  <c r="BX224" i="8"/>
  <c r="BS224" i="8" s="1"/>
  <c r="BT224" i="8" s="1"/>
  <c r="BQ225" i="8" s="1"/>
  <c r="JG207" i="8"/>
  <c r="BU224" i="8" l="1"/>
  <c r="BY224" i="8" s="1"/>
  <c r="NG196" i="8"/>
  <c r="MT197" i="8"/>
  <c r="MU197" i="8" s="1"/>
  <c r="JS207" i="8"/>
  <c r="JN207" i="8" s="1"/>
  <c r="KA206" i="8"/>
  <c r="BP225" i="8" l="1"/>
  <c r="BL225" i="8" s="1"/>
  <c r="BM225" i="8" s="1"/>
  <c r="BN225" i="8" s="1"/>
  <c r="BI226" i="8" s="1"/>
  <c r="MR198" i="8"/>
  <c r="MV197" i="8"/>
  <c r="MQ198" i="8" s="1"/>
  <c r="NI196" i="8"/>
  <c r="NJ196" i="8" s="1"/>
  <c r="NE197" i="8" s="1"/>
  <c r="KC206" i="8"/>
  <c r="KD206" i="8" s="1"/>
  <c r="JY207" i="8" s="1"/>
  <c r="BJ226" i="8" l="1"/>
  <c r="BE226" i="8" s="1"/>
  <c r="BF226" i="8" s="1"/>
  <c r="BG226" i="8" s="1"/>
  <c r="BB227" i="8" s="1"/>
  <c r="NF197" i="8"/>
  <c r="NA197" i="8" s="1"/>
  <c r="NN196" i="8"/>
  <c r="MZ197" i="8"/>
  <c r="MM198" i="8"/>
  <c r="MN198" i="8" s="1"/>
  <c r="BR225" i="8"/>
  <c r="KH206" i="8"/>
  <c r="JZ207" i="8"/>
  <c r="JU207" i="8" s="1"/>
  <c r="MK199" i="8" l="1"/>
  <c r="MO198" i="8"/>
  <c r="MJ199" i="8" s="1"/>
  <c r="NP196" i="8"/>
  <c r="NQ196" i="8" s="1"/>
  <c r="NL197" i="8" s="1"/>
  <c r="BC227" i="8"/>
  <c r="AX227" i="8" s="1"/>
  <c r="AY227" i="8" s="1"/>
  <c r="BK226" i="8"/>
  <c r="NU196" i="8" l="1"/>
  <c r="NM197" i="8"/>
  <c r="NH197" i="8" s="1"/>
  <c r="MS198" i="8"/>
  <c r="MF199" i="8"/>
  <c r="MG199" i="8" s="1"/>
  <c r="AZ227" i="8"/>
  <c r="AU228" i="8" s="1"/>
  <c r="AV228" i="8"/>
  <c r="MD200" i="8" l="1"/>
  <c r="MH199" i="8"/>
  <c r="MC200" i="8" s="1"/>
  <c r="NW196" i="8"/>
  <c r="NX196" i="8" s="1"/>
  <c r="NS197" i="8" s="1"/>
  <c r="AQ228" i="8"/>
  <c r="AJ228" i="8" s="1"/>
  <c r="AR228" i="8"/>
  <c r="BD227" i="8"/>
  <c r="AI228" i="8" l="1"/>
  <c r="AK228" i="8" s="1"/>
  <c r="AN228" i="8" s="1"/>
  <c r="AS229" i="8" s="1"/>
  <c r="NT197" i="8"/>
  <c r="NO197" i="8" s="1"/>
  <c r="OB196" i="8"/>
  <c r="ML199" i="8"/>
  <c r="LY200" i="8"/>
  <c r="LZ200" i="8" s="1"/>
  <c r="AO229" i="8"/>
  <c r="AW228" i="8"/>
  <c r="MA200" i="8" l="1"/>
  <c r="LV201" i="8" s="1"/>
  <c r="LW201" i="8"/>
  <c r="OD196" i="8"/>
  <c r="OE196" i="8" s="1"/>
  <c r="NZ197" i="8" s="1"/>
  <c r="LR201" i="8" l="1"/>
  <c r="LS201" i="8" s="1"/>
  <c r="LT201" i="8" s="1"/>
  <c r="LO202" i="8" s="1"/>
  <c r="ME200" i="8"/>
  <c r="OA197" i="8"/>
  <c r="NV197" i="8" s="1"/>
  <c r="OI196" i="8"/>
  <c r="LP202" i="8" l="1"/>
  <c r="LK202" i="8" s="1"/>
  <c r="LL202" i="8" s="1"/>
  <c r="OK196" i="8"/>
  <c r="OL196" i="8" s="1"/>
  <c r="OG197" i="8" s="1"/>
  <c r="LX201" i="8"/>
  <c r="LM202" i="8" l="1"/>
  <c r="LH203" i="8" s="1"/>
  <c r="LI203" i="8"/>
  <c r="OH197" i="8"/>
  <c r="OC197" i="8" s="1"/>
  <c r="OP196" i="8"/>
  <c r="LQ202" i="8" l="1"/>
  <c r="LD203" i="8"/>
  <c r="LE203" i="8" s="1"/>
  <c r="LB204" i="8" s="1"/>
  <c r="OR196" i="8"/>
  <c r="OS196" i="8" s="1"/>
  <c r="ON197" i="8" s="1"/>
  <c r="LF203" i="8" l="1"/>
  <c r="LA204" i="8" s="1"/>
  <c r="KW204" i="8" s="1"/>
  <c r="KX204" i="8" s="1"/>
  <c r="OW196" i="8"/>
  <c r="OO197" i="8"/>
  <c r="OJ197" i="8" s="1"/>
  <c r="LJ203" i="8" l="1"/>
  <c r="KY204" i="8"/>
  <c r="KT205" i="8" s="1"/>
  <c r="KU205" i="8"/>
  <c r="OY196" i="8"/>
  <c r="OZ196" i="8" s="1"/>
  <c r="OU197" i="8" s="1"/>
  <c r="KP205" i="8" l="1"/>
  <c r="KQ205" i="8" s="1"/>
  <c r="KN206" i="8" s="1"/>
  <c r="LC204" i="8"/>
  <c r="OV197" i="8"/>
  <c r="OQ197" i="8" s="1"/>
  <c r="PD196" i="8"/>
  <c r="KR205" i="8" l="1"/>
  <c r="KM206" i="8" s="1"/>
  <c r="KI206" i="8" s="1"/>
  <c r="KJ206" i="8" s="1"/>
  <c r="PF196" i="8"/>
  <c r="PG196" i="8" s="1"/>
  <c r="PB197" i="8" s="1"/>
  <c r="KG207" i="8" l="1"/>
  <c r="KK206" i="8"/>
  <c r="KF207" i="8" s="1"/>
  <c r="KV205" i="8"/>
  <c r="PK196" i="8"/>
  <c r="PC197" i="8"/>
  <c r="OX197" i="8" s="1"/>
  <c r="KO206" i="8" l="1"/>
  <c r="KB207" i="8"/>
  <c r="PM196" i="8"/>
  <c r="PN196" i="8" s="1"/>
  <c r="PI197" i="8" s="1"/>
  <c r="PJ197" i="8" l="1"/>
  <c r="PE197" i="8" s="1"/>
  <c r="PR196" i="8"/>
  <c r="PT196" i="8" l="1"/>
  <c r="PU196" i="8" s="1"/>
  <c r="PP197" i="8" s="1"/>
  <c r="PQ197" i="8" l="1"/>
  <c r="PL197" i="8" s="1"/>
  <c r="PY196" i="8"/>
  <c r="QA196" i="8" l="1"/>
  <c r="QB196" i="8" s="1"/>
  <c r="PW197" i="8" s="1"/>
  <c r="PX197" i="8" l="1"/>
  <c r="PS197" i="8" s="1"/>
  <c r="QF196" i="8"/>
  <c r="QH196" i="8" l="1"/>
  <c r="QI196" i="8" s="1"/>
  <c r="QD197" i="8" s="1"/>
  <c r="QE197" i="8" l="1"/>
  <c r="PZ197" i="8" s="1"/>
  <c r="QM196" i="8"/>
  <c r="QO196" i="8" l="1"/>
  <c r="QP196" i="8" s="1"/>
  <c r="QK197" i="8" s="1"/>
  <c r="QT196" i="8" l="1"/>
  <c r="QL197" i="8"/>
  <c r="QG197" i="8" s="1"/>
  <c r="QV196" i="8" l="1"/>
  <c r="QW196" i="8" s="1"/>
  <c r="QR197" i="8" s="1"/>
  <c r="RA196" i="8" l="1"/>
  <c r="QS197" i="8"/>
  <c r="QN197" i="8" s="1"/>
  <c r="RC196" i="8" l="1"/>
  <c r="RD196" i="8" s="1"/>
  <c r="QY197" i="8" s="1"/>
  <c r="RH196" i="8" l="1"/>
  <c r="QZ197" i="8"/>
  <c r="QU197" i="8" s="1"/>
  <c r="RJ196" i="8" l="1"/>
  <c r="RK196" i="8" s="1"/>
  <c r="RF197" i="8" s="1"/>
  <c r="GP207" i="8"/>
  <c r="RG197" i="8" l="1"/>
  <c r="RB197" i="8" s="1"/>
  <c r="RO196" i="8"/>
  <c r="GM208" i="8"/>
  <c r="GQ207" i="8"/>
  <c r="GL208" i="8" s="1"/>
  <c r="RQ196" i="8" l="1"/>
  <c r="RR196" i="8" s="1"/>
  <c r="RM197" i="8" s="1"/>
  <c r="GU207" i="8"/>
  <c r="GH208" i="8"/>
  <c r="GI208" i="8" s="1"/>
  <c r="RV196" i="8" l="1"/>
  <c r="RN197" i="8"/>
  <c r="RI197" i="8" s="1"/>
  <c r="GF209" i="8"/>
  <c r="GJ208" i="8"/>
  <c r="GE209" i="8" s="1"/>
  <c r="GW207" i="8"/>
  <c r="GX207" i="8" s="1"/>
  <c r="GS208" i="8" s="1"/>
  <c r="RX196" i="8" l="1"/>
  <c r="RY196" i="8" s="1"/>
  <c r="RT197" i="8" s="1"/>
  <c r="GT208" i="8"/>
  <c r="GO208" i="8" s="1"/>
  <c r="HB207" i="8"/>
  <c r="GA209" i="8"/>
  <c r="GB209" i="8" s="1"/>
  <c r="GN208" i="8"/>
  <c r="RU197" i="8" l="1"/>
  <c r="RP197" i="8" s="1"/>
  <c r="SC196" i="8"/>
  <c r="HD207" i="8"/>
  <c r="HE207" i="8" s="1"/>
  <c r="GZ208" i="8" s="1"/>
  <c r="FY210" i="8"/>
  <c r="GC209" i="8"/>
  <c r="FX210" i="8" s="1"/>
  <c r="SE196" i="8" l="1"/>
  <c r="SF196" i="8" s="1"/>
  <c r="SA197" i="8" s="1"/>
  <c r="GG209" i="8"/>
  <c r="FT210" i="8"/>
  <c r="FU210" i="8" s="1"/>
  <c r="HI207" i="8"/>
  <c r="HA208" i="8"/>
  <c r="GV208" i="8" s="1"/>
  <c r="SB197" i="8" l="1"/>
  <c r="RW197" i="8" s="1"/>
  <c r="SJ196" i="8"/>
  <c r="HK207" i="8"/>
  <c r="HL207" i="8" s="1"/>
  <c r="HG208" i="8" s="1"/>
  <c r="FR211" i="8"/>
  <c r="FV210" i="8"/>
  <c r="FQ211" i="8" s="1"/>
  <c r="SL196" i="8" l="1"/>
  <c r="SM196" i="8" s="1"/>
  <c r="SH197" i="8" s="1"/>
  <c r="FZ210" i="8"/>
  <c r="FM211" i="8"/>
  <c r="FN211" i="8" s="1"/>
  <c r="HH208" i="8"/>
  <c r="HC208" i="8" s="1"/>
  <c r="HP207" i="8"/>
  <c r="SI197" i="8" l="1"/>
  <c r="SD197" i="8" s="1"/>
  <c r="SQ196" i="8"/>
  <c r="HR207" i="8"/>
  <c r="HS207" i="8" s="1"/>
  <c r="HN208" i="8" s="1"/>
  <c r="FK212" i="8"/>
  <c r="FO211" i="8"/>
  <c r="FJ212" i="8" s="1"/>
  <c r="SS196" i="8" l="1"/>
  <c r="ST196" i="8" s="1"/>
  <c r="SO197" i="8" s="1"/>
  <c r="FF212" i="8"/>
  <c r="FG212" i="8" s="1"/>
  <c r="FS211" i="8"/>
  <c r="HO208" i="8"/>
  <c r="HJ208" i="8" s="1"/>
  <c r="HW207" i="8"/>
  <c r="SP197" i="8" l="1"/>
  <c r="SK197" i="8" s="1"/>
  <c r="SX196" i="8"/>
  <c r="HY207" i="8"/>
  <c r="HZ207" i="8" s="1"/>
  <c r="HU208" i="8" s="1"/>
  <c r="FD213" i="8"/>
  <c r="FH212" i="8"/>
  <c r="FC213" i="8" s="1"/>
  <c r="SZ196" i="8" l="1"/>
  <c r="TA196" i="8" s="1"/>
  <c r="SV197" i="8" s="1"/>
  <c r="FL212" i="8"/>
  <c r="EY213" i="8"/>
  <c r="EZ213" i="8" s="1"/>
  <c r="HV208" i="8"/>
  <c r="HQ208" i="8" s="1"/>
  <c r="ID207" i="8"/>
  <c r="SW197" i="8" l="1"/>
  <c r="SR197" i="8" s="1"/>
  <c r="TE196" i="8"/>
  <c r="IF207" i="8"/>
  <c r="EW214" i="8"/>
  <c r="FA213" i="8"/>
  <c r="EV214" i="8" s="1"/>
  <c r="TG196" i="8" l="1"/>
  <c r="TH196" i="8" s="1"/>
  <c r="TC197" i="8" s="1"/>
  <c r="ER214" i="8"/>
  <c r="ES214" i="8" s="1"/>
  <c r="EP215" i="8" s="1"/>
  <c r="IC208" i="8"/>
  <c r="FE213" i="8"/>
  <c r="IG207" i="8"/>
  <c r="IB208" i="8" s="1"/>
  <c r="TD197" i="8" l="1"/>
  <c r="SY197" i="8" s="1"/>
  <c r="TL196" i="8"/>
  <c r="ET214" i="8"/>
  <c r="EO215" i="8" s="1"/>
  <c r="EK215" i="8" s="1"/>
  <c r="EL215" i="8" s="1"/>
  <c r="HX208" i="8"/>
  <c r="IK207" i="8"/>
  <c r="TN196" i="8" l="1"/>
  <c r="TO196" i="8" s="1"/>
  <c r="TJ197" i="8" s="1"/>
  <c r="EX214" i="8"/>
  <c r="IM207" i="8"/>
  <c r="IN207" i="8" s="1"/>
  <c r="II208" i="8" s="1"/>
  <c r="EI216" i="8"/>
  <c r="EM215" i="8"/>
  <c r="EH216" i="8" s="1"/>
  <c r="TK197" i="8" l="1"/>
  <c r="TF197" i="8" s="1"/>
  <c r="TS196" i="8"/>
  <c r="EQ215" i="8"/>
  <c r="ED216" i="8"/>
  <c r="EE216" i="8" s="1"/>
  <c r="IJ208" i="8"/>
  <c r="IE208" i="8" s="1"/>
  <c r="IR207" i="8"/>
  <c r="TU196" i="8" l="1"/>
  <c r="TV196" i="8" s="1"/>
  <c r="TQ197" i="8" s="1"/>
  <c r="IT207" i="8"/>
  <c r="IU207" i="8" s="1"/>
  <c r="IP208" i="8" s="1"/>
  <c r="EB217" i="8"/>
  <c r="EF216" i="8"/>
  <c r="EA217" i="8" s="1"/>
  <c r="TR197" i="8" l="1"/>
  <c r="TM197" i="8" s="1"/>
  <c r="TZ196" i="8"/>
  <c r="EJ216" i="8"/>
  <c r="DW217" i="8"/>
  <c r="DX217" i="8" s="1"/>
  <c r="IQ208" i="8"/>
  <c r="IL208" i="8" s="1"/>
  <c r="IY207" i="8"/>
  <c r="UB196" i="8" l="1"/>
  <c r="UC196" i="8" s="1"/>
  <c r="TX197" i="8" s="1"/>
  <c r="JA207" i="8"/>
  <c r="JB207" i="8" s="1"/>
  <c r="IW208" i="8" s="1"/>
  <c r="DU218" i="8"/>
  <c r="DY217" i="8"/>
  <c r="DT218" i="8" s="1"/>
  <c r="TY197" i="8" l="1"/>
  <c r="TT197" i="8" s="1"/>
  <c r="UG196" i="8"/>
  <c r="DP218" i="8"/>
  <c r="DQ218" i="8" s="1"/>
  <c r="EC217" i="8"/>
  <c r="IX208" i="8"/>
  <c r="IS208" i="8" s="1"/>
  <c r="JF207" i="8"/>
  <c r="UI196" i="8" l="1"/>
  <c r="UJ196" i="8" s="1"/>
  <c r="UE197" i="8" s="1"/>
  <c r="JH207" i="8"/>
  <c r="JI207" i="8" s="1"/>
  <c r="JD208" i="8" s="1"/>
  <c r="DN219" i="8"/>
  <c r="DR218" i="8"/>
  <c r="DM219" i="8" s="1"/>
  <c r="UF197" i="8" l="1"/>
  <c r="UA197" i="8" s="1"/>
  <c r="UN196" i="8"/>
  <c r="DV218" i="8"/>
  <c r="DI219" i="8"/>
  <c r="DJ219" i="8" s="1"/>
  <c r="JE208" i="8"/>
  <c r="IZ208" i="8" s="1"/>
  <c r="JM207" i="8"/>
  <c r="UP196" i="8" l="1"/>
  <c r="UQ196" i="8" s="1"/>
  <c r="UL197" i="8" s="1"/>
  <c r="JO207" i="8"/>
  <c r="JP207" i="8" s="1"/>
  <c r="JK208" i="8" s="1"/>
  <c r="DG220" i="8"/>
  <c r="DK219" i="8"/>
  <c r="DF220" i="8" s="1"/>
  <c r="UM197" i="8" l="1"/>
  <c r="UH197" i="8" s="1"/>
  <c r="UU196" i="8"/>
  <c r="DB220" i="8"/>
  <c r="DC220" i="8" s="1"/>
  <c r="DO219" i="8"/>
  <c r="JL208" i="8"/>
  <c r="JG208" i="8" s="1"/>
  <c r="JT207" i="8"/>
  <c r="UW196" i="8" l="1"/>
  <c r="UX196" i="8" s="1"/>
  <c r="US197" i="8" s="1"/>
  <c r="JV207" i="8"/>
  <c r="JW207" i="8" s="1"/>
  <c r="JR208" i="8" s="1"/>
  <c r="CZ221" i="8"/>
  <c r="DD220" i="8"/>
  <c r="CY221" i="8" s="1"/>
  <c r="UT197" i="8" l="1"/>
  <c r="UO197" i="8" s="1"/>
  <c r="VB196" i="8"/>
  <c r="DH220" i="8"/>
  <c r="CU221" i="8"/>
  <c r="CV221" i="8" s="1"/>
  <c r="JS208" i="8"/>
  <c r="JN208" i="8" s="1"/>
  <c r="KA207" i="8"/>
  <c r="VD196" i="8" l="1"/>
  <c r="VE196" i="8" s="1"/>
  <c r="UZ197" i="8" s="1"/>
  <c r="KC207" i="8"/>
  <c r="KD207" i="8" s="1"/>
  <c r="JY208" i="8" s="1"/>
  <c r="CS222" i="8"/>
  <c r="CW221" i="8"/>
  <c r="CR222" i="8" s="1"/>
  <c r="VA197" i="8" l="1"/>
  <c r="UV197" i="8" s="1"/>
  <c r="VI196" i="8"/>
  <c r="CN222" i="8"/>
  <c r="CO222" i="8" s="1"/>
  <c r="DA221" i="8"/>
  <c r="KH207" i="8"/>
  <c r="JZ208" i="8"/>
  <c r="JU208" i="8" s="1"/>
  <c r="VK196" i="8" l="1"/>
  <c r="VL196" i="8" s="1"/>
  <c r="VG197" i="8" s="1"/>
  <c r="CL223" i="8"/>
  <c r="CP222" i="8"/>
  <c r="CK223" i="8" s="1"/>
  <c r="VH197" i="8" l="1"/>
  <c r="VC197" i="8" s="1"/>
  <c r="VP196" i="8"/>
  <c r="CT222" i="8"/>
  <c r="CG223" i="8"/>
  <c r="CH223" i="8" s="1"/>
  <c r="VR196" i="8" l="1"/>
  <c r="VS196" i="8" s="1"/>
  <c r="VN197" i="8" s="1"/>
  <c r="CE224" i="8"/>
  <c r="CI223" i="8"/>
  <c r="CD224" i="8" s="1"/>
  <c r="VO197" i="8" l="1"/>
  <c r="VJ197" i="8" s="1"/>
  <c r="VW196" i="8"/>
  <c r="BZ224" i="8"/>
  <c r="CA224" i="8" s="1"/>
  <c r="CM223" i="8"/>
  <c r="VY196" i="8" l="1"/>
  <c r="VZ196" i="8" s="1"/>
  <c r="VU197" i="8" s="1"/>
  <c r="BX225" i="8"/>
  <c r="CB224" i="8"/>
  <c r="BW225" i="8" s="1"/>
  <c r="VV197" i="8" l="1"/>
  <c r="VQ197" i="8" s="1"/>
  <c r="WD196" i="8"/>
  <c r="CF224" i="8"/>
  <c r="BS225" i="8"/>
  <c r="BT225" i="8" s="1"/>
  <c r="WF196" i="8" l="1"/>
  <c r="WG196" i="8" s="1"/>
  <c r="WB197" i="8" s="1"/>
  <c r="BQ226" i="8"/>
  <c r="BU225" i="8"/>
  <c r="BP226" i="8" s="1"/>
  <c r="WC197" i="8" l="1"/>
  <c r="VX197" i="8" s="1"/>
  <c r="WK196" i="8"/>
  <c r="BL226" i="8"/>
  <c r="BM226" i="8" s="1"/>
  <c r="BY225" i="8"/>
  <c r="WM196" i="8" l="1"/>
  <c r="WN196" i="8" s="1"/>
  <c r="WI197" i="8" s="1"/>
  <c r="BJ227" i="8"/>
  <c r="BN226" i="8"/>
  <c r="BI227" i="8" s="1"/>
  <c r="WJ197" i="8" l="1"/>
  <c r="WE197" i="8" s="1"/>
  <c r="WR196" i="8"/>
  <c r="BE227" i="8"/>
  <c r="BF227" i="8" s="1"/>
  <c r="BG227" i="8" s="1"/>
  <c r="BB228" i="8" s="1"/>
  <c r="BR226" i="8"/>
  <c r="WT196" i="8" l="1"/>
  <c r="WU196" i="8" s="1"/>
  <c r="WP197" i="8" s="1"/>
  <c r="BC228" i="8"/>
  <c r="AX228" i="8" s="1"/>
  <c r="AY228" i="8" s="1"/>
  <c r="BK227" i="8"/>
  <c r="WY196" i="8" l="1"/>
  <c r="WQ197" i="8"/>
  <c r="WL197" i="8" s="1"/>
  <c r="AV229" i="8"/>
  <c r="AZ228" i="8"/>
  <c r="AU229" i="8" s="1"/>
  <c r="XA196" i="8" l="1"/>
  <c r="XB196" i="8" s="1"/>
  <c r="WW197" i="8" s="1"/>
  <c r="BD228" i="8"/>
  <c r="AR229" i="8"/>
  <c r="AQ229" i="8"/>
  <c r="AJ229" i="8" s="1"/>
  <c r="AI229" i="8" l="1"/>
  <c r="AK229" i="8" s="1"/>
  <c r="AN229" i="8" s="1"/>
  <c r="AS230" i="8" s="1"/>
  <c r="WX197" i="8"/>
  <c r="WS197" i="8" s="1"/>
  <c r="XF196" i="8"/>
  <c r="AO230" i="8"/>
  <c r="AW229" i="8"/>
  <c r="XH196" i="8" l="1"/>
  <c r="XI196" i="8" s="1"/>
  <c r="XD197" i="8" s="1"/>
  <c r="XM196" i="8" l="1"/>
  <c r="XE197" i="8"/>
  <c r="WZ197" i="8" s="1"/>
  <c r="XO196" i="8" l="1"/>
  <c r="XP196" i="8" s="1"/>
  <c r="XK197" i="8" s="1"/>
  <c r="XL197" i="8" l="1"/>
  <c r="XG197" i="8" s="1"/>
  <c r="XT196" i="8"/>
  <c r="XV196" i="8" l="1"/>
  <c r="XW196" i="8" s="1"/>
  <c r="XR197" i="8" s="1"/>
  <c r="XS197" i="8" l="1"/>
  <c r="XN197" i="8" s="1"/>
  <c r="YA196" i="8"/>
  <c r="GP208" i="8" l="1"/>
  <c r="GM209" i="8" l="1"/>
  <c r="GQ208" i="8"/>
  <c r="GL209" i="8" s="1"/>
  <c r="GU208" i="8" l="1"/>
  <c r="GH209" i="8"/>
  <c r="GI209" i="8" s="1"/>
  <c r="GF210" i="8" l="1"/>
  <c r="GJ209" i="8"/>
  <c r="GE210" i="8" s="1"/>
  <c r="GW208" i="8"/>
  <c r="GX208" i="8" s="1"/>
  <c r="GS209" i="8" s="1"/>
  <c r="HB208" i="8" l="1"/>
  <c r="GT209" i="8"/>
  <c r="GO209" i="8" s="1"/>
  <c r="GN209" i="8"/>
  <c r="GA210" i="8"/>
  <c r="GB210" i="8" s="1"/>
  <c r="FY211" i="8" l="1"/>
  <c r="GC210" i="8"/>
  <c r="FX211" i="8" s="1"/>
  <c r="HD208" i="8"/>
  <c r="HA209" i="8" l="1"/>
  <c r="HE208" i="8"/>
  <c r="GZ209" i="8" s="1"/>
  <c r="GG210" i="8"/>
  <c r="FT211" i="8"/>
  <c r="FU211" i="8" s="1"/>
  <c r="HI208" i="8" l="1"/>
  <c r="FR212" i="8"/>
  <c r="FV211" i="8"/>
  <c r="FQ212" i="8" s="1"/>
  <c r="GV209" i="8"/>
  <c r="FZ211" i="8" l="1"/>
  <c r="HK208" i="8"/>
  <c r="HL208" i="8" s="1"/>
  <c r="HG209" i="8" s="1"/>
  <c r="FM212" i="8"/>
  <c r="FN212" i="8" s="1"/>
  <c r="FK213" i="8" l="1"/>
  <c r="FO212" i="8"/>
  <c r="FJ213" i="8" s="1"/>
  <c r="HH209" i="8"/>
  <c r="HC209" i="8" s="1"/>
  <c r="HP208" i="8"/>
  <c r="FS212" i="8" l="1"/>
  <c r="HR208" i="8"/>
  <c r="HS208" i="8" s="1"/>
  <c r="HN209" i="8" s="1"/>
  <c r="FF213" i="8"/>
  <c r="FG213" i="8" s="1"/>
  <c r="FD214" i="8" l="1"/>
  <c r="FH213" i="8"/>
  <c r="FC214" i="8" s="1"/>
  <c r="HO209" i="8"/>
  <c r="HJ209" i="8" s="1"/>
  <c r="HW208" i="8"/>
  <c r="NB197" i="8" l="1"/>
  <c r="FL213" i="8"/>
  <c r="HY208" i="8"/>
  <c r="HZ208" i="8" s="1"/>
  <c r="HU209" i="8" s="1"/>
  <c r="EY214" i="8"/>
  <c r="EZ214" i="8" s="1"/>
  <c r="MY198" i="8" l="1"/>
  <c r="NC197" i="8"/>
  <c r="MX198" i="8" s="1"/>
  <c r="EW215" i="8"/>
  <c r="FA214" i="8"/>
  <c r="EV215" i="8" s="1"/>
  <c r="HV209" i="8"/>
  <c r="HQ209" i="8" s="1"/>
  <c r="ID208" i="8"/>
  <c r="NG197" i="8" l="1"/>
  <c r="MT198" i="8"/>
  <c r="MU198" i="8" s="1"/>
  <c r="FE214" i="8"/>
  <c r="IF208" i="8"/>
  <c r="IG208" i="8" s="1"/>
  <c r="IB209" i="8" s="1"/>
  <c r="ER215" i="8"/>
  <c r="ES215" i="8" s="1"/>
  <c r="MR199" i="8" l="1"/>
  <c r="MV198" i="8"/>
  <c r="MQ199" i="8" s="1"/>
  <c r="NI197" i="8"/>
  <c r="NJ197" i="8" s="1"/>
  <c r="NE198" i="8" s="1"/>
  <c r="EP216" i="8"/>
  <c r="ET215" i="8"/>
  <c r="EO216" i="8" s="1"/>
  <c r="IC209" i="8"/>
  <c r="HX209" i="8" s="1"/>
  <c r="IK208" i="8"/>
  <c r="NF198" i="8" l="1"/>
  <c r="NA198" i="8" s="1"/>
  <c r="NN197" i="8"/>
  <c r="MZ198" i="8"/>
  <c r="MM199" i="8"/>
  <c r="MN199" i="8" s="1"/>
  <c r="IM208" i="8"/>
  <c r="IN208" i="8" s="1"/>
  <c r="II209" i="8" s="1"/>
  <c r="EX215" i="8"/>
  <c r="EK216" i="8"/>
  <c r="EL216" i="8" s="1"/>
  <c r="MK200" i="8" l="1"/>
  <c r="MO199" i="8"/>
  <c r="MJ200" i="8" s="1"/>
  <c r="NP197" i="8"/>
  <c r="NQ197" i="8" s="1"/>
  <c r="NL198" i="8" s="1"/>
  <c r="EI217" i="8"/>
  <c r="EM216" i="8"/>
  <c r="EH217" i="8" s="1"/>
  <c r="IJ209" i="8"/>
  <c r="IE209" i="8" s="1"/>
  <c r="IR208" i="8"/>
  <c r="NU197" i="8" l="1"/>
  <c r="NM198" i="8"/>
  <c r="NH198" i="8" s="1"/>
  <c r="MS199" i="8"/>
  <c r="MF200" i="8"/>
  <c r="MG200" i="8" s="1"/>
  <c r="IT208" i="8"/>
  <c r="IU208" i="8" s="1"/>
  <c r="IP209" i="8" s="1"/>
  <c r="ED217" i="8"/>
  <c r="EE217" i="8" s="1"/>
  <c r="EQ216" i="8"/>
  <c r="MD201" i="8" l="1"/>
  <c r="MH200" i="8"/>
  <c r="MC201" i="8" s="1"/>
  <c r="NW197" i="8"/>
  <c r="NX197" i="8" s="1"/>
  <c r="NS198" i="8" s="1"/>
  <c r="EB218" i="8"/>
  <c r="EF217" i="8"/>
  <c r="EA218" i="8" s="1"/>
  <c r="IY208" i="8"/>
  <c r="IQ209" i="8"/>
  <c r="IL209" i="8" s="1"/>
  <c r="NT198" i="8" l="1"/>
  <c r="NO198" i="8" s="1"/>
  <c r="OB197" i="8"/>
  <c r="ML200" i="8"/>
  <c r="LY201" i="8"/>
  <c r="LZ201" i="8" s="1"/>
  <c r="DW218" i="8"/>
  <c r="DX218" i="8" s="1"/>
  <c r="JA208" i="8"/>
  <c r="JB208" i="8" s="1"/>
  <c r="IW209" i="8" s="1"/>
  <c r="EJ217" i="8"/>
  <c r="LW202" i="8" l="1"/>
  <c r="MA201" i="8"/>
  <c r="LV202" i="8" s="1"/>
  <c r="OD197" i="8"/>
  <c r="OE197" i="8" s="1"/>
  <c r="NZ198" i="8" s="1"/>
  <c r="JF208" i="8"/>
  <c r="IX209" i="8"/>
  <c r="IS209" i="8" s="1"/>
  <c r="DU219" i="8"/>
  <c r="DY218" i="8"/>
  <c r="DT219" i="8" s="1"/>
  <c r="OA198" i="8" l="1"/>
  <c r="NV198" i="8" s="1"/>
  <c r="OI197" i="8"/>
  <c r="ME201" i="8"/>
  <c r="LR202" i="8"/>
  <c r="LS202" i="8" s="1"/>
  <c r="DP219" i="8"/>
  <c r="DQ219" i="8" s="1"/>
  <c r="JH208" i="8"/>
  <c r="JI208" i="8" s="1"/>
  <c r="JD209" i="8" s="1"/>
  <c r="EC218" i="8"/>
  <c r="LT202" i="8" l="1"/>
  <c r="LO203" i="8" s="1"/>
  <c r="LP203" i="8"/>
  <c r="OK197" i="8"/>
  <c r="OL197" i="8" s="1"/>
  <c r="OG198" i="8" s="1"/>
  <c r="JE209" i="8"/>
  <c r="IZ209" i="8" s="1"/>
  <c r="JM208" i="8"/>
  <c r="DN220" i="8"/>
  <c r="DR219" i="8"/>
  <c r="DM220" i="8" s="1"/>
  <c r="LK203" i="8" l="1"/>
  <c r="LL203" i="8" s="1"/>
  <c r="LI204" i="8" s="1"/>
  <c r="LX202" i="8"/>
  <c r="OH198" i="8"/>
  <c r="OC198" i="8" s="1"/>
  <c r="OP197" i="8"/>
  <c r="DI220" i="8"/>
  <c r="DJ220" i="8" s="1"/>
  <c r="DK220" i="8" s="1"/>
  <c r="DF221" i="8" s="1"/>
  <c r="DV219" i="8"/>
  <c r="JO208" i="8"/>
  <c r="JP208" i="8" s="1"/>
  <c r="JK209" i="8" s="1"/>
  <c r="LM203" i="8" l="1"/>
  <c r="LH204" i="8" s="1"/>
  <c r="LD204" i="8" s="1"/>
  <c r="LE204" i="8" s="1"/>
  <c r="LB205" i="8" s="1"/>
  <c r="OR197" i="8"/>
  <c r="OS197" i="8" s="1"/>
  <c r="ON198" i="8" s="1"/>
  <c r="DG221" i="8"/>
  <c r="DB221" i="8" s="1"/>
  <c r="DC221" i="8" s="1"/>
  <c r="DO220" i="8"/>
  <c r="JL209" i="8"/>
  <c r="JG209" i="8" s="1"/>
  <c r="JT208" i="8"/>
  <c r="LQ203" i="8" l="1"/>
  <c r="LF204" i="8"/>
  <c r="LA205" i="8" s="1"/>
  <c r="KW205" i="8" s="1"/>
  <c r="KX205" i="8" s="1"/>
  <c r="OW197" i="8"/>
  <c r="OO198" i="8"/>
  <c r="OJ198" i="8" s="1"/>
  <c r="JV208" i="8"/>
  <c r="JW208" i="8" s="1"/>
  <c r="JR209" i="8" s="1"/>
  <c r="CZ222" i="8"/>
  <c r="DD221" i="8"/>
  <c r="CY222" i="8" s="1"/>
  <c r="LJ204" i="8" l="1"/>
  <c r="KU206" i="8"/>
  <c r="KY205" i="8"/>
  <c r="KT206" i="8" s="1"/>
  <c r="OY197" i="8"/>
  <c r="OZ197" i="8" s="1"/>
  <c r="OU198" i="8" s="1"/>
  <c r="CU222" i="8"/>
  <c r="CV222" i="8" s="1"/>
  <c r="DH221" i="8"/>
  <c r="JS209" i="8"/>
  <c r="JN209" i="8" s="1"/>
  <c r="KA208" i="8"/>
  <c r="OV198" i="8" l="1"/>
  <c r="OQ198" i="8" s="1"/>
  <c r="PD197" i="8"/>
  <c r="LC205" i="8"/>
  <c r="KP206" i="8"/>
  <c r="KQ206" i="8" s="1"/>
  <c r="CS223" i="8"/>
  <c r="CW222" i="8"/>
  <c r="CR223" i="8" s="1"/>
  <c r="KN207" i="8" l="1"/>
  <c r="KR206" i="8"/>
  <c r="KM207" i="8" s="1"/>
  <c r="PF197" i="8"/>
  <c r="PG197" i="8" s="1"/>
  <c r="PB198" i="8" s="1"/>
  <c r="DA222" i="8"/>
  <c r="CN223" i="8"/>
  <c r="CO223" i="8" s="1"/>
  <c r="PK197" i="8" l="1"/>
  <c r="PC198" i="8"/>
  <c r="OX198" i="8" s="1"/>
  <c r="KV206" i="8"/>
  <c r="KI207" i="8"/>
  <c r="KJ207" i="8" s="1"/>
  <c r="CL224" i="8"/>
  <c r="CP223" i="8"/>
  <c r="CK224" i="8" s="1"/>
  <c r="KK207" i="8" l="1"/>
  <c r="KF208" i="8" s="1"/>
  <c r="KG208" i="8"/>
  <c r="PM197" i="8"/>
  <c r="PN197" i="8" s="1"/>
  <c r="PI198" i="8" s="1"/>
  <c r="CG224" i="8"/>
  <c r="CH224" i="8" s="1"/>
  <c r="CT223" i="8"/>
  <c r="KO207" i="8" l="1"/>
  <c r="KB208" i="8"/>
  <c r="KC208" i="8" s="1"/>
  <c r="KD208" i="8" s="1"/>
  <c r="JY209" i="8" s="1"/>
  <c r="PJ198" i="8"/>
  <c r="PE198" i="8" s="1"/>
  <c r="PR197" i="8"/>
  <c r="CE225" i="8"/>
  <c r="CI224" i="8"/>
  <c r="CD225" i="8" s="1"/>
  <c r="JZ209" i="8" l="1"/>
  <c r="JU209" i="8" s="1"/>
  <c r="KH208" i="8"/>
  <c r="PT197" i="8"/>
  <c r="PU197" i="8" s="1"/>
  <c r="PP198" i="8" s="1"/>
  <c r="BZ225" i="8"/>
  <c r="CA225" i="8" s="1"/>
  <c r="BX226" i="8" s="1"/>
  <c r="CM224" i="8"/>
  <c r="PQ198" i="8" l="1"/>
  <c r="PL198" i="8" s="1"/>
  <c r="PY197" i="8"/>
  <c r="CB225" i="8"/>
  <c r="BW226" i="8" s="1"/>
  <c r="BS226" i="8" s="1"/>
  <c r="BT226" i="8" s="1"/>
  <c r="QA197" i="8" l="1"/>
  <c r="QB197" i="8" s="1"/>
  <c r="PW198" i="8" s="1"/>
  <c r="CF225" i="8"/>
  <c r="BQ227" i="8"/>
  <c r="BU226" i="8"/>
  <c r="BP227" i="8" s="1"/>
  <c r="PX198" i="8" l="1"/>
  <c r="PS198" i="8" s="1"/>
  <c r="QF197" i="8"/>
  <c r="BY226" i="8"/>
  <c r="BL227" i="8"/>
  <c r="BM227" i="8" s="1"/>
  <c r="QH197" i="8" l="1"/>
  <c r="QI197" i="8" s="1"/>
  <c r="QD198" i="8" s="1"/>
  <c r="BJ228" i="8"/>
  <c r="BN227" i="8"/>
  <c r="BI228" i="8" s="1"/>
  <c r="QE198" i="8" l="1"/>
  <c r="PZ198" i="8" s="1"/>
  <c r="QM197" i="8"/>
  <c r="BR227" i="8"/>
  <c r="BE228" i="8"/>
  <c r="BF228" i="8" s="1"/>
  <c r="QO197" i="8" l="1"/>
  <c r="QP197" i="8" s="1"/>
  <c r="QK198" i="8" s="1"/>
  <c r="BC229" i="8"/>
  <c r="BG228" i="8"/>
  <c r="BB229" i="8" s="1"/>
  <c r="QT197" i="8" l="1"/>
  <c r="QL198" i="8"/>
  <c r="QG198" i="8" s="1"/>
  <c r="BK228" i="8"/>
  <c r="AX229" i="8"/>
  <c r="AY229" i="8" s="1"/>
  <c r="QV197" i="8" l="1"/>
  <c r="QW197" i="8" s="1"/>
  <c r="QR198" i="8" s="1"/>
  <c r="AV230" i="8"/>
  <c r="AZ229" i="8"/>
  <c r="AU230" i="8" s="1"/>
  <c r="RA197" i="8" l="1"/>
  <c r="QS198" i="8"/>
  <c r="QN198" i="8" s="1"/>
  <c r="BD229" i="8"/>
  <c r="AR230" i="8"/>
  <c r="AQ230" i="8"/>
  <c r="AJ230" i="8" s="1"/>
  <c r="AI230" i="8" l="1"/>
  <c r="AK230" i="8" s="1"/>
  <c r="AN230" i="8" s="1"/>
  <c r="AS231" i="8" s="1"/>
  <c r="RC197" i="8"/>
  <c r="RD197" i="8" s="1"/>
  <c r="QY198" i="8" s="1"/>
  <c r="AW230" i="8"/>
  <c r="AO231" i="8"/>
  <c r="RH197" i="8" l="1"/>
  <c r="QZ198" i="8"/>
  <c r="QU198" i="8" s="1"/>
  <c r="RJ197" i="8" l="1"/>
  <c r="RK197" i="8" s="1"/>
  <c r="RF198" i="8" s="1"/>
  <c r="RG198" i="8" l="1"/>
  <c r="RB198" i="8" s="1"/>
  <c r="RO197" i="8"/>
  <c r="RQ197" i="8" l="1"/>
  <c r="RR197" i="8" s="1"/>
  <c r="RM198" i="8" s="1"/>
  <c r="RV197" i="8" l="1"/>
  <c r="RN198" i="8"/>
  <c r="RI198" i="8" s="1"/>
  <c r="RX197" i="8" l="1"/>
  <c r="RY197" i="8" s="1"/>
  <c r="RT198" i="8" s="1"/>
  <c r="RU198" i="8" l="1"/>
  <c r="RP198" i="8" s="1"/>
  <c r="SC197" i="8"/>
  <c r="SE197" i="8" l="1"/>
  <c r="SF197" i="8" s="1"/>
  <c r="SA198" i="8" s="1"/>
  <c r="SB198" i="8" l="1"/>
  <c r="RW198" i="8" s="1"/>
  <c r="SJ197" i="8"/>
  <c r="SL197" i="8" l="1"/>
  <c r="SM197" i="8" s="1"/>
  <c r="SH198" i="8" s="1"/>
  <c r="SI198" i="8" l="1"/>
  <c r="SD198" i="8" s="1"/>
  <c r="SQ197" i="8"/>
  <c r="SS197" i="8" l="1"/>
  <c r="ST197" i="8" s="1"/>
  <c r="SO198" i="8" s="1"/>
  <c r="SP198" i="8" l="1"/>
  <c r="SK198" i="8" s="1"/>
  <c r="SX197" i="8"/>
  <c r="SZ197" i="8" l="1"/>
  <c r="TA197" i="8" s="1"/>
  <c r="SV198" i="8" s="1"/>
  <c r="SW198" i="8" l="1"/>
  <c r="SR198" i="8" s="1"/>
  <c r="TE197" i="8"/>
  <c r="TG197" i="8" l="1"/>
  <c r="TH197" i="8" s="1"/>
  <c r="TC198" i="8" s="1"/>
  <c r="TD198" i="8" l="1"/>
  <c r="SY198" i="8" s="1"/>
  <c r="TL197" i="8"/>
  <c r="TN197" i="8" l="1"/>
  <c r="TO197" i="8" s="1"/>
  <c r="TJ198" i="8" s="1"/>
  <c r="TK198" i="8" l="1"/>
  <c r="TF198" i="8" s="1"/>
  <c r="TS197" i="8"/>
  <c r="GP209" i="8"/>
  <c r="TU197" i="8" l="1"/>
  <c r="TV197" i="8" s="1"/>
  <c r="TQ198" i="8" s="1"/>
  <c r="GM210" i="8"/>
  <c r="GQ209" i="8"/>
  <c r="GL210" i="8" s="1"/>
  <c r="TR198" i="8" l="1"/>
  <c r="TM198" i="8" s="1"/>
  <c r="TZ197" i="8"/>
  <c r="GU209" i="8"/>
  <c r="GH210" i="8"/>
  <c r="GI210" i="8" s="1"/>
  <c r="UB197" i="8" l="1"/>
  <c r="UC197" i="8" s="1"/>
  <c r="TX198" i="8" s="1"/>
  <c r="GF211" i="8"/>
  <c r="GJ210" i="8"/>
  <c r="GE211" i="8" s="1"/>
  <c r="GW209" i="8"/>
  <c r="GX209" i="8" s="1"/>
  <c r="GS210" i="8" s="1"/>
  <c r="TY198" i="8" l="1"/>
  <c r="TT198" i="8" s="1"/>
  <c r="UG197" i="8"/>
  <c r="GT210" i="8"/>
  <c r="GO210" i="8" s="1"/>
  <c r="HB209" i="8"/>
  <c r="GN210" i="8"/>
  <c r="GA211" i="8"/>
  <c r="GB211" i="8" s="1"/>
  <c r="UI197" i="8" l="1"/>
  <c r="UJ197" i="8" s="1"/>
  <c r="UE198" i="8" s="1"/>
  <c r="FY212" i="8"/>
  <c r="GC211" i="8"/>
  <c r="FX212" i="8" s="1"/>
  <c r="HD209" i="8"/>
  <c r="HE209" i="8" s="1"/>
  <c r="GZ210" i="8" s="1"/>
  <c r="UF198" i="8" l="1"/>
  <c r="UA198" i="8" s="1"/>
  <c r="UN197" i="8"/>
  <c r="HA210" i="8"/>
  <c r="GV210" i="8" s="1"/>
  <c r="HI209" i="8"/>
  <c r="GG211" i="8"/>
  <c r="FT212" i="8"/>
  <c r="FU212" i="8" s="1"/>
  <c r="UP197" i="8" l="1"/>
  <c r="UQ197" i="8" s="1"/>
  <c r="UL198" i="8" s="1"/>
  <c r="FR213" i="8"/>
  <c r="FV212" i="8"/>
  <c r="FQ213" i="8" s="1"/>
  <c r="HK209" i="8"/>
  <c r="UM198" i="8" l="1"/>
  <c r="UH198" i="8" s="1"/>
  <c r="UU197" i="8"/>
  <c r="FZ212" i="8"/>
  <c r="HH210" i="8"/>
  <c r="HL209" i="8"/>
  <c r="HG210" i="8" s="1"/>
  <c r="FM213" i="8"/>
  <c r="FN213" i="8" s="1"/>
  <c r="UW197" i="8" l="1"/>
  <c r="UX197" i="8" s="1"/>
  <c r="US198" i="8" s="1"/>
  <c r="FK214" i="8"/>
  <c r="FO213" i="8"/>
  <c r="FJ214" i="8" s="1"/>
  <c r="HP209" i="8"/>
  <c r="HC210" i="8"/>
  <c r="UT198" i="8" l="1"/>
  <c r="UO198" i="8" s="1"/>
  <c r="VB197" i="8"/>
  <c r="HR209" i="8"/>
  <c r="HS209" i="8" s="1"/>
  <c r="HN210" i="8" s="1"/>
  <c r="FF214" i="8"/>
  <c r="FG214" i="8" s="1"/>
  <c r="FS213" i="8"/>
  <c r="VD197" i="8" l="1"/>
  <c r="VE197" i="8" s="1"/>
  <c r="UZ198" i="8" s="1"/>
  <c r="FD215" i="8"/>
  <c r="FH214" i="8"/>
  <c r="FC215" i="8" s="1"/>
  <c r="HO210" i="8"/>
  <c r="HJ210" i="8" s="1"/>
  <c r="HW209" i="8"/>
  <c r="VA198" i="8" l="1"/>
  <c r="UV198" i="8" s="1"/>
  <c r="VI197" i="8"/>
  <c r="HY209" i="8"/>
  <c r="HZ209" i="8" s="1"/>
  <c r="HU210" i="8" s="1"/>
  <c r="EY215" i="8"/>
  <c r="EZ215" i="8" s="1"/>
  <c r="FL214" i="8"/>
  <c r="VK197" i="8" l="1"/>
  <c r="VL197" i="8" s="1"/>
  <c r="VG198" i="8" s="1"/>
  <c r="EW216" i="8"/>
  <c r="FA215" i="8"/>
  <c r="EV216" i="8" s="1"/>
  <c r="ID209" i="8"/>
  <c r="HV210" i="8"/>
  <c r="HQ210" i="8" s="1"/>
  <c r="VH198" i="8" l="1"/>
  <c r="VC198" i="8" s="1"/>
  <c r="VP197" i="8"/>
  <c r="ER216" i="8"/>
  <c r="ES216" i="8" s="1"/>
  <c r="IF209" i="8"/>
  <c r="IG209" i="8" s="1"/>
  <c r="IB210" i="8" s="1"/>
  <c r="FE215" i="8"/>
  <c r="VR197" i="8" l="1"/>
  <c r="VS197" i="8" s="1"/>
  <c r="VN198" i="8" s="1"/>
  <c r="IK209" i="8"/>
  <c r="IC210" i="8"/>
  <c r="HX210" i="8" s="1"/>
  <c r="EP217" i="8"/>
  <c r="ET216" i="8"/>
  <c r="EO217" i="8" s="1"/>
  <c r="VO198" i="8" l="1"/>
  <c r="VJ198" i="8" s="1"/>
  <c r="VW197" i="8"/>
  <c r="EX216" i="8"/>
  <c r="EK217" i="8"/>
  <c r="EL217" i="8" s="1"/>
  <c r="IM209" i="8"/>
  <c r="IN209" i="8" s="1"/>
  <c r="II210" i="8" s="1"/>
  <c r="VY197" i="8" l="1"/>
  <c r="VZ197" i="8" s="1"/>
  <c r="VU198" i="8" s="1"/>
  <c r="IJ210" i="8"/>
  <c r="IE210" i="8" s="1"/>
  <c r="IR209" i="8"/>
  <c r="EI218" i="8"/>
  <c r="EM217" i="8"/>
  <c r="EH218" i="8" s="1"/>
  <c r="VV198" i="8" l="1"/>
  <c r="VQ198" i="8" s="1"/>
  <c r="WD197" i="8"/>
  <c r="EQ217" i="8"/>
  <c r="IT209" i="8"/>
  <c r="IU209" i="8" s="1"/>
  <c r="IP210" i="8" s="1"/>
  <c r="ED218" i="8"/>
  <c r="EE218" i="8" s="1"/>
  <c r="WF197" i="8" l="1"/>
  <c r="WG197" i="8" s="1"/>
  <c r="WB198" i="8" s="1"/>
  <c r="EB219" i="8"/>
  <c r="EF218" i="8"/>
  <c r="EA219" i="8" s="1"/>
  <c r="IQ210" i="8"/>
  <c r="IL210" i="8" s="1"/>
  <c r="IY209" i="8"/>
  <c r="WC198" i="8" l="1"/>
  <c r="VX198" i="8" s="1"/>
  <c r="WK197" i="8"/>
  <c r="JA209" i="8"/>
  <c r="JB209" i="8" s="1"/>
  <c r="IW210" i="8" s="1"/>
  <c r="EJ218" i="8"/>
  <c r="DW219" i="8"/>
  <c r="DX219" i="8" s="1"/>
  <c r="WM197" i="8" l="1"/>
  <c r="WN197" i="8" s="1"/>
  <c r="WI198" i="8" s="1"/>
  <c r="DU220" i="8"/>
  <c r="DY219" i="8"/>
  <c r="DT220" i="8" s="1"/>
  <c r="JF209" i="8"/>
  <c r="IX210" i="8"/>
  <c r="IS210" i="8" s="1"/>
  <c r="WJ198" i="8" l="1"/>
  <c r="WE198" i="8" s="1"/>
  <c r="WR197" i="8"/>
  <c r="EC219" i="8"/>
  <c r="JH209" i="8"/>
  <c r="JI209" i="8" s="1"/>
  <c r="JD210" i="8" s="1"/>
  <c r="DP220" i="8"/>
  <c r="DQ220" i="8" s="1"/>
  <c r="WT197" i="8" l="1"/>
  <c r="WU197" i="8" s="1"/>
  <c r="WP198" i="8" s="1"/>
  <c r="DN221" i="8"/>
  <c r="DR220" i="8"/>
  <c r="DM221" i="8" s="1"/>
  <c r="JE210" i="8"/>
  <c r="IZ210" i="8" s="1"/>
  <c r="JM209" i="8"/>
  <c r="WQ198" i="8" l="1"/>
  <c r="WL198" i="8" s="1"/>
  <c r="WY197" i="8"/>
  <c r="DV220" i="8"/>
  <c r="JO209" i="8"/>
  <c r="JP209" i="8" s="1"/>
  <c r="JK210" i="8" s="1"/>
  <c r="DI221" i="8"/>
  <c r="DJ221" i="8" s="1"/>
  <c r="XA197" i="8" l="1"/>
  <c r="XB197" i="8" s="1"/>
  <c r="WW198" i="8" s="1"/>
  <c r="DG222" i="8"/>
  <c r="DK221" i="8"/>
  <c r="DF222" i="8" s="1"/>
  <c r="JT209" i="8"/>
  <c r="JL210" i="8"/>
  <c r="JG210" i="8" s="1"/>
  <c r="WX198" i="8" l="1"/>
  <c r="WS198" i="8" s="1"/>
  <c r="XF197" i="8"/>
  <c r="JV209" i="8"/>
  <c r="JW209" i="8" s="1"/>
  <c r="JR210" i="8" s="1"/>
  <c r="DO221" i="8"/>
  <c r="DB222" i="8"/>
  <c r="DC222" i="8" s="1"/>
  <c r="XH197" i="8" l="1"/>
  <c r="XI197" i="8" s="1"/>
  <c r="XD198" i="8" s="1"/>
  <c r="CZ223" i="8"/>
  <c r="DD222" i="8"/>
  <c r="CY223" i="8" s="1"/>
  <c r="KA209" i="8"/>
  <c r="JS210" i="8"/>
  <c r="JN210" i="8" s="1"/>
  <c r="XE198" i="8" l="1"/>
  <c r="WZ198" i="8" s="1"/>
  <c r="XM197" i="8"/>
  <c r="DH222" i="8"/>
  <c r="CU223" i="8"/>
  <c r="CV223" i="8" s="1"/>
  <c r="XO197" i="8" l="1"/>
  <c r="XP197" i="8" s="1"/>
  <c r="XK198" i="8" s="1"/>
  <c r="CS224" i="8"/>
  <c r="CW223" i="8"/>
  <c r="CR224" i="8" s="1"/>
  <c r="XL198" i="8" l="1"/>
  <c r="XG198" i="8" s="1"/>
  <c r="XT197" i="8"/>
  <c r="DA223" i="8"/>
  <c r="CN224" i="8"/>
  <c r="CO224" i="8" s="1"/>
  <c r="CL225" i="8" l="1"/>
  <c r="CP224" i="8"/>
  <c r="CK225" i="8" s="1"/>
  <c r="CT224" i="8" l="1"/>
  <c r="CG225" i="8"/>
  <c r="CH225" i="8" s="1"/>
  <c r="CE226" i="8" l="1"/>
  <c r="CI225" i="8"/>
  <c r="CD226" i="8" s="1"/>
  <c r="BZ226" i="8" l="1"/>
  <c r="CA226" i="8" s="1"/>
  <c r="CM225" i="8"/>
  <c r="BX227" i="8" l="1"/>
  <c r="CB226" i="8"/>
  <c r="BW227" i="8" s="1"/>
  <c r="BS227" i="8" l="1"/>
  <c r="BT227" i="8" s="1"/>
  <c r="CF226" i="8"/>
  <c r="BQ228" i="8" l="1"/>
  <c r="BU227" i="8"/>
  <c r="BP228" i="8" s="1"/>
  <c r="BY227" i="8" l="1"/>
  <c r="BL228" i="8"/>
  <c r="BM228" i="8" s="1"/>
  <c r="BJ229" i="8" l="1"/>
  <c r="BN228" i="8"/>
  <c r="BI229" i="8" s="1"/>
  <c r="BR228" i="8" l="1"/>
  <c r="BE229" i="8"/>
  <c r="BF229" i="8" s="1"/>
  <c r="BC230" i="8" l="1"/>
  <c r="BG229" i="8"/>
  <c r="BB230" i="8" s="1"/>
  <c r="BK229" i="8" l="1"/>
  <c r="AX230" i="8"/>
  <c r="AY230" i="8" s="1"/>
  <c r="AV231" i="8" l="1"/>
  <c r="AZ230" i="8"/>
  <c r="AU231" i="8" s="1"/>
  <c r="AQ231" i="8" l="1"/>
  <c r="AJ231" i="8" s="1"/>
  <c r="AR231" i="8"/>
  <c r="BD230" i="8"/>
  <c r="AI231" i="8" l="1"/>
  <c r="AK231" i="8" s="1"/>
  <c r="AN231" i="8" s="1"/>
  <c r="AS232" i="8" s="1"/>
  <c r="AW231" i="8"/>
  <c r="AO232" i="8"/>
  <c r="NB198" i="8" l="1"/>
  <c r="MY199" i="8" l="1"/>
  <c r="NC198" i="8"/>
  <c r="MX199" i="8" s="1"/>
  <c r="NG198" i="8" l="1"/>
  <c r="MT199" i="8"/>
  <c r="MU199" i="8" s="1"/>
  <c r="MR200" i="8" l="1"/>
  <c r="MV199" i="8"/>
  <c r="MQ200" i="8" s="1"/>
  <c r="NI198" i="8"/>
  <c r="NJ198" i="8" s="1"/>
  <c r="NE199" i="8" s="1"/>
  <c r="NF199" i="8" l="1"/>
  <c r="NA199" i="8" s="1"/>
  <c r="NN198" i="8"/>
  <c r="MZ199" i="8"/>
  <c r="MM200" i="8"/>
  <c r="MN200" i="8" s="1"/>
  <c r="MK201" i="8" l="1"/>
  <c r="MO200" i="8"/>
  <c r="MJ201" i="8" s="1"/>
  <c r="NP198" i="8"/>
  <c r="NQ198" i="8" s="1"/>
  <c r="NL199" i="8" s="1"/>
  <c r="GP210" i="8"/>
  <c r="NM199" i="8" l="1"/>
  <c r="NH199" i="8" s="1"/>
  <c r="NU198" i="8"/>
  <c r="MS200" i="8"/>
  <c r="MF201" i="8"/>
  <c r="MG201" i="8" s="1"/>
  <c r="GM211" i="8"/>
  <c r="GQ210" i="8"/>
  <c r="GL211" i="8" s="1"/>
  <c r="MD202" i="8" l="1"/>
  <c r="MH201" i="8"/>
  <c r="MC202" i="8" s="1"/>
  <c r="NW198" i="8"/>
  <c r="NX198" i="8" s="1"/>
  <c r="NS199" i="8" s="1"/>
  <c r="GU210" i="8"/>
  <c r="GH211" i="8"/>
  <c r="GI211" i="8" s="1"/>
  <c r="NT199" i="8" l="1"/>
  <c r="NO199" i="8" s="1"/>
  <c r="OB198" i="8"/>
  <c r="LY202" i="8"/>
  <c r="LZ202" i="8" s="1"/>
  <c r="ML201" i="8"/>
  <c r="GF212" i="8"/>
  <c r="GJ211" i="8"/>
  <c r="GE212" i="8" s="1"/>
  <c r="GW210" i="8"/>
  <c r="GX210" i="8" s="1"/>
  <c r="GS211" i="8" s="1"/>
  <c r="LW203" i="8" l="1"/>
  <c r="MA202" i="8"/>
  <c r="LV203" i="8" s="1"/>
  <c r="OD198" i="8"/>
  <c r="OE198" i="8" s="1"/>
  <c r="NZ199" i="8" s="1"/>
  <c r="HB210" i="8"/>
  <c r="GT211" i="8"/>
  <c r="GO211" i="8" s="1"/>
  <c r="GN211" i="8"/>
  <c r="GA212" i="8"/>
  <c r="GB212" i="8" s="1"/>
  <c r="OA199" i="8" l="1"/>
  <c r="NV199" i="8" s="1"/>
  <c r="OI198" i="8"/>
  <c r="ME202" i="8"/>
  <c r="LR203" i="8"/>
  <c r="LS203" i="8" s="1"/>
  <c r="FY213" i="8"/>
  <c r="GC212" i="8"/>
  <c r="FX213" i="8" s="1"/>
  <c r="HD210" i="8"/>
  <c r="LT203" i="8" l="1"/>
  <c r="LO204" i="8" s="1"/>
  <c r="LP204" i="8"/>
  <c r="OK198" i="8"/>
  <c r="OL198" i="8" s="1"/>
  <c r="OG199" i="8" s="1"/>
  <c r="GG212" i="8"/>
  <c r="HA211" i="8"/>
  <c r="HE210" i="8"/>
  <c r="GZ211" i="8" s="1"/>
  <c r="FT213" i="8"/>
  <c r="FU213" i="8" s="1"/>
  <c r="LX203" i="8" l="1"/>
  <c r="LK204" i="8"/>
  <c r="LL204" i="8" s="1"/>
  <c r="LM204" i="8" s="1"/>
  <c r="OH199" i="8"/>
  <c r="OC199" i="8" s="1"/>
  <c r="OP198" i="8"/>
  <c r="FR214" i="8"/>
  <c r="FV213" i="8"/>
  <c r="FQ214" i="8" s="1"/>
  <c r="HI210" i="8"/>
  <c r="GV211" i="8"/>
  <c r="LI205" i="8" l="1"/>
  <c r="LH205" i="8"/>
  <c r="LQ204" i="8"/>
  <c r="OR198" i="8"/>
  <c r="OS198" i="8" s="1"/>
  <c r="ON199" i="8" s="1"/>
  <c r="HK210" i="8"/>
  <c r="HL210" i="8" s="1"/>
  <c r="HG211" i="8" s="1"/>
  <c r="FZ213" i="8"/>
  <c r="FM214" i="8"/>
  <c r="FN214" i="8" s="1"/>
  <c r="LD205" i="8" l="1"/>
  <c r="LE205" i="8" s="1"/>
  <c r="LB206" i="8" s="1"/>
  <c r="OO199" i="8"/>
  <c r="OJ199" i="8" s="1"/>
  <c r="OW198" i="8"/>
  <c r="FK215" i="8"/>
  <c r="FO214" i="8"/>
  <c r="FJ215" i="8" s="1"/>
  <c r="HH211" i="8"/>
  <c r="HC211" i="8" s="1"/>
  <c r="HP210" i="8"/>
  <c r="LF205" i="8" l="1"/>
  <c r="LA206" i="8" s="1"/>
  <c r="KW206" i="8" s="1"/>
  <c r="KX206" i="8" s="1"/>
  <c r="KY206" i="8" s="1"/>
  <c r="KT207" i="8" s="1"/>
  <c r="OY198" i="8"/>
  <c r="OZ198" i="8" s="1"/>
  <c r="OU199" i="8" s="1"/>
  <c r="FS214" i="8"/>
  <c r="HR210" i="8"/>
  <c r="HS210" i="8" s="1"/>
  <c r="HN211" i="8" s="1"/>
  <c r="FF215" i="8"/>
  <c r="FG215" i="8" s="1"/>
  <c r="LJ205" i="8" l="1"/>
  <c r="KU207" i="8"/>
  <c r="KP207" i="8" s="1"/>
  <c r="KQ207" i="8" s="1"/>
  <c r="LC206" i="8"/>
  <c r="OV199" i="8"/>
  <c r="OQ199" i="8" s="1"/>
  <c r="PD198" i="8"/>
  <c r="FD216" i="8"/>
  <c r="FH215" i="8"/>
  <c r="FC216" i="8" s="1"/>
  <c r="HO211" i="8"/>
  <c r="HJ211" i="8" s="1"/>
  <c r="HW210" i="8"/>
  <c r="KR207" i="8" l="1"/>
  <c r="KM208" i="8" s="1"/>
  <c r="KN208" i="8"/>
  <c r="PF198" i="8"/>
  <c r="PG198" i="8" s="1"/>
  <c r="PB199" i="8" s="1"/>
  <c r="HY210" i="8"/>
  <c r="HZ210" i="8" s="1"/>
  <c r="HU211" i="8" s="1"/>
  <c r="FL215" i="8"/>
  <c r="EY216" i="8"/>
  <c r="EZ216" i="8" s="1"/>
  <c r="KV207" i="8" l="1"/>
  <c r="KI208" i="8"/>
  <c r="KJ208" i="8" s="1"/>
  <c r="PC199" i="8"/>
  <c r="OX199" i="8" s="1"/>
  <c r="PK198" i="8"/>
  <c r="EW217" i="8"/>
  <c r="FA216" i="8"/>
  <c r="EV217" i="8" s="1"/>
  <c r="HV211" i="8"/>
  <c r="HQ211" i="8" s="1"/>
  <c r="ID210" i="8"/>
  <c r="KK208" i="8" l="1"/>
  <c r="KF209" i="8" s="1"/>
  <c r="KG209" i="8"/>
  <c r="PM198" i="8"/>
  <c r="PN198" i="8" s="1"/>
  <c r="PI199" i="8" s="1"/>
  <c r="IF210" i="8"/>
  <c r="IG210" i="8" s="1"/>
  <c r="IB211" i="8" s="1"/>
  <c r="FE216" i="8"/>
  <c r="ER217" i="8"/>
  <c r="ES217" i="8" s="1"/>
  <c r="KB209" i="8" l="1"/>
  <c r="KC209" i="8" s="1"/>
  <c r="KO208" i="8"/>
  <c r="PJ199" i="8"/>
  <c r="PE199" i="8" s="1"/>
  <c r="PR198" i="8"/>
  <c r="EP218" i="8"/>
  <c r="ET217" i="8"/>
  <c r="EO218" i="8" s="1"/>
  <c r="IC211" i="8"/>
  <c r="HX211" i="8" s="1"/>
  <c r="IK210" i="8"/>
  <c r="JZ210" i="8" l="1"/>
  <c r="KD209" i="8"/>
  <c r="JY210" i="8" s="1"/>
  <c r="PT198" i="8"/>
  <c r="PU198" i="8" s="1"/>
  <c r="PP199" i="8" s="1"/>
  <c r="IM210" i="8"/>
  <c r="IN210" i="8" s="1"/>
  <c r="II211" i="8" s="1"/>
  <c r="EX217" i="8"/>
  <c r="EK218" i="8"/>
  <c r="EL218" i="8" s="1"/>
  <c r="JU210" i="8" l="1"/>
  <c r="KH209" i="8"/>
  <c r="PQ199" i="8"/>
  <c r="PL199" i="8" s="1"/>
  <c r="PY198" i="8"/>
  <c r="EI219" i="8"/>
  <c r="EM218" i="8"/>
  <c r="EH219" i="8" s="1"/>
  <c r="IR210" i="8"/>
  <c r="IJ211" i="8"/>
  <c r="IE211" i="8" s="1"/>
  <c r="QA198" i="8" l="1"/>
  <c r="QB198" i="8" s="1"/>
  <c r="PW199" i="8" s="1"/>
  <c r="ED219" i="8"/>
  <c r="EE219" i="8" s="1"/>
  <c r="IT210" i="8"/>
  <c r="IU210" i="8" s="1"/>
  <c r="IP211" i="8" s="1"/>
  <c r="EQ218" i="8"/>
  <c r="PX199" i="8" l="1"/>
  <c r="PS199" i="8" s="1"/>
  <c r="QF198" i="8"/>
  <c r="IY210" i="8"/>
  <c r="IQ211" i="8"/>
  <c r="IL211" i="8" s="1"/>
  <c r="EB220" i="8"/>
  <c r="EF219" i="8"/>
  <c r="EA220" i="8" s="1"/>
  <c r="QH198" i="8" l="1"/>
  <c r="QI198" i="8" s="1"/>
  <c r="QD199" i="8" s="1"/>
  <c r="DW220" i="8"/>
  <c r="DX220" i="8" s="1"/>
  <c r="DU221" i="8" s="1"/>
  <c r="EJ219" i="8"/>
  <c r="JA210" i="8"/>
  <c r="JB210" i="8" s="1"/>
  <c r="IW211" i="8" s="1"/>
  <c r="QE199" i="8" l="1"/>
  <c r="PZ199" i="8" s="1"/>
  <c r="QM198" i="8"/>
  <c r="DY220" i="8"/>
  <c r="DT221" i="8" s="1"/>
  <c r="DP221" i="8" s="1"/>
  <c r="DQ221" i="8" s="1"/>
  <c r="JF210" i="8"/>
  <c r="IX211" i="8"/>
  <c r="IS211" i="8" s="1"/>
  <c r="QO198" i="8" l="1"/>
  <c r="QP198" i="8" s="1"/>
  <c r="QK199" i="8" s="1"/>
  <c r="EC220" i="8"/>
  <c r="DN222" i="8"/>
  <c r="DR221" i="8"/>
  <c r="DM222" i="8" s="1"/>
  <c r="JH210" i="8"/>
  <c r="QL199" i="8" l="1"/>
  <c r="QG199" i="8" s="1"/>
  <c r="QT198" i="8"/>
  <c r="DI222" i="8"/>
  <c r="DJ222" i="8" s="1"/>
  <c r="JE211" i="8"/>
  <c r="JI210" i="8"/>
  <c r="JD211" i="8" s="1"/>
  <c r="DV221" i="8"/>
  <c r="QV198" i="8" l="1"/>
  <c r="QW198" i="8" s="1"/>
  <c r="QR199" i="8" s="1"/>
  <c r="JM210" i="8"/>
  <c r="JO210" i="8" s="1"/>
  <c r="JP210" i="8" s="1"/>
  <c r="JK211" i="8" s="1"/>
  <c r="IZ211" i="8"/>
  <c r="DG223" i="8"/>
  <c r="DK222" i="8"/>
  <c r="DF223" i="8" s="1"/>
  <c r="QS199" i="8" l="1"/>
  <c r="QN199" i="8" s="1"/>
  <c r="RA198" i="8"/>
  <c r="DO222" i="8"/>
  <c r="DB223" i="8"/>
  <c r="DC223" i="8" s="1"/>
  <c r="JL211" i="8"/>
  <c r="JG211" i="8" s="1"/>
  <c r="JT210" i="8"/>
  <c r="RC198" i="8" l="1"/>
  <c r="RD198" i="8" s="1"/>
  <c r="QY199" i="8" s="1"/>
  <c r="JV210" i="8"/>
  <c r="JW210" i="8" s="1"/>
  <c r="JR211" i="8" s="1"/>
  <c r="CZ224" i="8"/>
  <c r="DD223" i="8"/>
  <c r="CY224" i="8" s="1"/>
  <c r="QZ199" i="8" l="1"/>
  <c r="QU199" i="8" s="1"/>
  <c r="RH198" i="8"/>
  <c r="DH223" i="8"/>
  <c r="CU224" i="8"/>
  <c r="CV224" i="8" s="1"/>
  <c r="KA210" i="8"/>
  <c r="JS211" i="8"/>
  <c r="JN211" i="8" s="1"/>
  <c r="RJ198" i="8" l="1"/>
  <c r="RK198" i="8" s="1"/>
  <c r="RF199" i="8" s="1"/>
  <c r="CS225" i="8"/>
  <c r="CW224" i="8"/>
  <c r="CR225" i="8" s="1"/>
  <c r="RG199" i="8" l="1"/>
  <c r="RB199" i="8" s="1"/>
  <c r="RO198" i="8"/>
  <c r="DA224" i="8"/>
  <c r="CN225" i="8"/>
  <c r="CO225" i="8" s="1"/>
  <c r="RQ198" i="8" l="1"/>
  <c r="RR198" i="8" s="1"/>
  <c r="RM199" i="8" s="1"/>
  <c r="CL226" i="8"/>
  <c r="CP225" i="8"/>
  <c r="CK226" i="8" s="1"/>
  <c r="RN199" i="8" l="1"/>
  <c r="RI199" i="8" s="1"/>
  <c r="RV198" i="8"/>
  <c r="CT225" i="8"/>
  <c r="CG226" i="8"/>
  <c r="CH226" i="8" s="1"/>
  <c r="RX198" i="8" l="1"/>
  <c r="RY198" i="8" s="1"/>
  <c r="RT199" i="8" s="1"/>
  <c r="CE227" i="8"/>
  <c r="CI226" i="8"/>
  <c r="CD227" i="8" s="1"/>
  <c r="RU199" i="8" l="1"/>
  <c r="RP199" i="8" s="1"/>
  <c r="SC198" i="8"/>
  <c r="CM226" i="8"/>
  <c r="BZ227" i="8"/>
  <c r="CA227" i="8" s="1"/>
  <c r="SE198" i="8" l="1"/>
  <c r="SF198" i="8" s="1"/>
  <c r="SA199" i="8" s="1"/>
  <c r="BX228" i="8"/>
  <c r="CB227" i="8"/>
  <c r="BW228" i="8" s="1"/>
  <c r="SB199" i="8" l="1"/>
  <c r="RW199" i="8" s="1"/>
  <c r="SJ198" i="8"/>
  <c r="CF227" i="8"/>
  <c r="BS228" i="8"/>
  <c r="BT228" i="8" s="1"/>
  <c r="SL198" i="8" l="1"/>
  <c r="SM198" i="8" s="1"/>
  <c r="SH199" i="8" s="1"/>
  <c r="BQ229" i="8"/>
  <c r="BU228" i="8"/>
  <c r="BP229" i="8" s="1"/>
  <c r="SI199" i="8" l="1"/>
  <c r="SD199" i="8" s="1"/>
  <c r="SQ198" i="8"/>
  <c r="BY228" i="8"/>
  <c r="BL229" i="8"/>
  <c r="BM229" i="8" s="1"/>
  <c r="SS198" i="8" l="1"/>
  <c r="ST198" i="8" s="1"/>
  <c r="SO199" i="8" s="1"/>
  <c r="BJ230" i="8"/>
  <c r="BN229" i="8"/>
  <c r="BI230" i="8" s="1"/>
  <c r="SP199" i="8" l="1"/>
  <c r="SK199" i="8" s="1"/>
  <c r="SX198" i="8"/>
  <c r="BR229" i="8"/>
  <c r="BE230" i="8"/>
  <c r="BF230" i="8" s="1"/>
  <c r="SZ198" i="8" l="1"/>
  <c r="TA198" i="8" s="1"/>
  <c r="SV199" i="8" s="1"/>
  <c r="BC231" i="8"/>
  <c r="BG230" i="8"/>
  <c r="BB231" i="8" s="1"/>
  <c r="SW199" i="8" l="1"/>
  <c r="SR199" i="8" s="1"/>
  <c r="TE198" i="8"/>
  <c r="BK230" i="8"/>
  <c r="AX231" i="8"/>
  <c r="AY231" i="8" s="1"/>
  <c r="TG198" i="8" l="1"/>
  <c r="TH198" i="8" s="1"/>
  <c r="TC199" i="8" s="1"/>
  <c r="AV232" i="8"/>
  <c r="AZ231" i="8"/>
  <c r="AU232" i="8" s="1"/>
  <c r="TD199" i="8" l="1"/>
  <c r="SY199" i="8" s="1"/>
  <c r="TL198" i="8"/>
  <c r="BD231" i="8"/>
  <c r="AQ232" i="8"/>
  <c r="AJ232" i="8" s="1"/>
  <c r="AR232" i="8"/>
  <c r="AI232" i="8" l="1"/>
  <c r="AK232" i="8" s="1"/>
  <c r="AN232" i="8" s="1"/>
  <c r="AS233" i="8" s="1"/>
  <c r="TN198" i="8"/>
  <c r="TO198" i="8" s="1"/>
  <c r="TJ199" i="8" s="1"/>
  <c r="AO233" i="8"/>
  <c r="AW232" i="8"/>
  <c r="TK199" i="8" l="1"/>
  <c r="TF199" i="8" s="1"/>
  <c r="TS198" i="8"/>
  <c r="TU198" i="8" l="1"/>
  <c r="TV198" i="8" s="1"/>
  <c r="TQ199" i="8" s="1"/>
  <c r="TR199" i="8" l="1"/>
  <c r="TM199" i="8" s="1"/>
  <c r="TZ198" i="8"/>
  <c r="UB198" i="8" l="1"/>
  <c r="UC198" i="8" s="1"/>
  <c r="TX199" i="8" s="1"/>
  <c r="TY199" i="8" l="1"/>
  <c r="TT199" i="8" s="1"/>
  <c r="UG198" i="8"/>
  <c r="UI198" i="8" l="1"/>
  <c r="UJ198" i="8" s="1"/>
  <c r="UE199" i="8" s="1"/>
  <c r="UF199" i="8" l="1"/>
  <c r="UA199" i="8" s="1"/>
  <c r="UN198" i="8"/>
  <c r="UP198" i="8" l="1"/>
  <c r="UQ198" i="8" s="1"/>
  <c r="UL199" i="8" s="1"/>
  <c r="UM199" i="8" l="1"/>
  <c r="UH199" i="8" s="1"/>
  <c r="UU198" i="8"/>
  <c r="UW198" i="8" l="1"/>
  <c r="UX198" i="8" s="1"/>
  <c r="US199" i="8" s="1"/>
  <c r="VB198" i="8" l="1"/>
  <c r="UT199" i="8"/>
  <c r="UO199" i="8" s="1"/>
  <c r="VD198" i="8" l="1"/>
  <c r="VE198" i="8" s="1"/>
  <c r="UZ199" i="8" s="1"/>
  <c r="VA199" i="8" l="1"/>
  <c r="UV199" i="8" s="1"/>
  <c r="VI198" i="8"/>
  <c r="VK198" i="8" l="1"/>
  <c r="VL198" i="8" s="1"/>
  <c r="VG199" i="8" s="1"/>
  <c r="VH199" i="8" l="1"/>
  <c r="VC199" i="8" s="1"/>
  <c r="VP198" i="8"/>
  <c r="VR198" i="8" l="1"/>
  <c r="VS198" i="8" s="1"/>
  <c r="VN199" i="8" s="1"/>
  <c r="VO199" i="8" l="1"/>
  <c r="VJ199" i="8" s="1"/>
  <c r="VW198" i="8"/>
  <c r="VY198" i="8" l="1"/>
  <c r="VZ198" i="8" s="1"/>
  <c r="VU199" i="8" s="1"/>
  <c r="GP211" i="8"/>
  <c r="VV199" i="8" l="1"/>
  <c r="VQ199" i="8" s="1"/>
  <c r="WD198" i="8"/>
  <c r="GM212" i="8"/>
  <c r="GQ211" i="8"/>
  <c r="GL212" i="8" s="1"/>
  <c r="WF198" i="8" l="1"/>
  <c r="WG198" i="8" s="1"/>
  <c r="WB199" i="8" s="1"/>
  <c r="GH212" i="8"/>
  <c r="GI212" i="8" s="1"/>
  <c r="GU211" i="8"/>
  <c r="WC199" i="8" l="1"/>
  <c r="VX199" i="8" s="1"/>
  <c r="WK198" i="8"/>
  <c r="GW211" i="8"/>
  <c r="GF213" i="8"/>
  <c r="GJ212" i="8"/>
  <c r="GE213" i="8" s="1"/>
  <c r="WM198" i="8" l="1"/>
  <c r="WN198" i="8" s="1"/>
  <c r="WI199" i="8" s="1"/>
  <c r="GT212" i="8"/>
  <c r="GN212" i="8"/>
  <c r="GX211" i="8"/>
  <c r="GS212" i="8" s="1"/>
  <c r="GA213" i="8"/>
  <c r="GB213" i="8" s="1"/>
  <c r="WJ199" i="8" l="1"/>
  <c r="WE199" i="8" s="1"/>
  <c r="WR198" i="8"/>
  <c r="GO212" i="8"/>
  <c r="FY214" i="8"/>
  <c r="GC213" i="8"/>
  <c r="FX214" i="8" s="1"/>
  <c r="HB211" i="8"/>
  <c r="WT198" i="8" l="1"/>
  <c r="WU198" i="8" s="1"/>
  <c r="WP199" i="8" s="1"/>
  <c r="HD211" i="8"/>
  <c r="HE211" i="8" s="1"/>
  <c r="GZ212" i="8" s="1"/>
  <c r="FT214" i="8"/>
  <c r="FU214" i="8" s="1"/>
  <c r="GG213" i="8"/>
  <c r="WY198" i="8" l="1"/>
  <c r="WQ199" i="8"/>
  <c r="WL199" i="8" s="1"/>
  <c r="FR215" i="8"/>
  <c r="FV214" i="8"/>
  <c r="FQ215" i="8" s="1"/>
  <c r="HA212" i="8"/>
  <c r="GV212" i="8" s="1"/>
  <c r="HI211" i="8"/>
  <c r="XA198" i="8" l="1"/>
  <c r="XB198" i="8" s="1"/>
  <c r="WW199" i="8" s="1"/>
  <c r="HK211" i="8"/>
  <c r="HL211" i="8" s="1"/>
  <c r="HG212" i="8" s="1"/>
  <c r="FM215" i="8"/>
  <c r="FN215" i="8" s="1"/>
  <c r="FZ214" i="8"/>
  <c r="WX199" i="8" l="1"/>
  <c r="WS199" i="8" s="1"/>
  <c r="XF198" i="8"/>
  <c r="FK216" i="8"/>
  <c r="FO215" i="8"/>
  <c r="FJ216" i="8" s="1"/>
  <c r="HP211" i="8"/>
  <c r="HH212" i="8"/>
  <c r="HC212" i="8" s="1"/>
  <c r="XH198" i="8" l="1"/>
  <c r="XI198" i="8" s="1"/>
  <c r="XD199" i="8" s="1"/>
  <c r="FF216" i="8"/>
  <c r="FG216" i="8" s="1"/>
  <c r="HR211" i="8"/>
  <c r="HS211" i="8" s="1"/>
  <c r="HN212" i="8" s="1"/>
  <c r="FS215" i="8"/>
  <c r="XM198" i="8" l="1"/>
  <c r="XE199" i="8"/>
  <c r="WZ199" i="8" s="1"/>
  <c r="HO212" i="8"/>
  <c r="HJ212" i="8" s="1"/>
  <c r="HW211" i="8"/>
  <c r="FD217" i="8"/>
  <c r="FH216" i="8"/>
  <c r="FC217" i="8" s="1"/>
  <c r="FL216" i="8" l="1"/>
  <c r="EY217" i="8"/>
  <c r="EZ217" i="8" s="1"/>
  <c r="HY211" i="8"/>
  <c r="HV212" i="8" l="1"/>
  <c r="HZ211" i="8"/>
  <c r="HU212" i="8" s="1"/>
  <c r="EW218" i="8"/>
  <c r="FA217" i="8"/>
  <c r="EV218" i="8" s="1"/>
  <c r="ER218" i="8" l="1"/>
  <c r="ES218" i="8" s="1"/>
  <c r="ET218" i="8" s="1"/>
  <c r="EO219" i="8" s="1"/>
  <c r="FE217" i="8"/>
  <c r="ID211" i="8"/>
  <c r="HQ212" i="8"/>
  <c r="EP219" i="8" l="1"/>
  <c r="EK219" i="8" s="1"/>
  <c r="EL219" i="8" s="1"/>
  <c r="IF211" i="8"/>
  <c r="IG211" i="8" s="1"/>
  <c r="IB212" i="8" s="1"/>
  <c r="EX218" i="8"/>
  <c r="EI220" i="8" l="1"/>
  <c r="EM219" i="8"/>
  <c r="EH220" i="8" s="1"/>
  <c r="IK211" i="8"/>
  <c r="IC212" i="8"/>
  <c r="HX212" i="8" s="1"/>
  <c r="ED220" i="8" l="1"/>
  <c r="EE220" i="8" s="1"/>
  <c r="IM211" i="8"/>
  <c r="IN211" i="8" s="1"/>
  <c r="II212" i="8" s="1"/>
  <c r="EQ219" i="8"/>
  <c r="IR211" i="8" l="1"/>
  <c r="IJ212" i="8"/>
  <c r="IE212" i="8" s="1"/>
  <c r="EB221" i="8"/>
  <c r="EF220" i="8"/>
  <c r="EA221" i="8" s="1"/>
  <c r="DW221" i="8" l="1"/>
  <c r="DX221" i="8" s="1"/>
  <c r="IT211" i="8"/>
  <c r="IU211" i="8" s="1"/>
  <c r="IP212" i="8" s="1"/>
  <c r="EJ220" i="8"/>
  <c r="IQ212" i="8" l="1"/>
  <c r="IL212" i="8" s="1"/>
  <c r="IY211" i="8"/>
  <c r="DU222" i="8"/>
  <c r="DY221" i="8"/>
  <c r="DT222" i="8" s="1"/>
  <c r="DP222" i="8" l="1"/>
  <c r="DQ222" i="8" s="1"/>
  <c r="DN223" i="8" s="1"/>
  <c r="EC221" i="8"/>
  <c r="JA211" i="8"/>
  <c r="JB211" i="8" s="1"/>
  <c r="IW212" i="8" s="1"/>
  <c r="DR222" i="8" l="1"/>
  <c r="DM223" i="8" s="1"/>
  <c r="DI223" i="8" s="1"/>
  <c r="DJ223" i="8" s="1"/>
  <c r="JF211" i="8"/>
  <c r="IX212" i="8"/>
  <c r="IS212" i="8" s="1"/>
  <c r="DV222" i="8" l="1"/>
  <c r="DG224" i="8"/>
  <c r="DK223" i="8"/>
  <c r="DF224" i="8" s="1"/>
  <c r="JH211" i="8"/>
  <c r="JI211" i="8" s="1"/>
  <c r="JD212" i="8" s="1"/>
  <c r="JM211" i="8" l="1"/>
  <c r="JE212" i="8"/>
  <c r="IZ212" i="8" s="1"/>
  <c r="DO223" i="8"/>
  <c r="DB224" i="8"/>
  <c r="DC224" i="8" s="1"/>
  <c r="CZ225" i="8" l="1"/>
  <c r="DD224" i="8"/>
  <c r="CY225" i="8" s="1"/>
  <c r="JO211" i="8"/>
  <c r="JL212" i="8" l="1"/>
  <c r="JP211" i="8"/>
  <c r="JK212" i="8" s="1"/>
  <c r="CU225" i="8"/>
  <c r="CV225" i="8" s="1"/>
  <c r="DH224" i="8"/>
  <c r="CS226" i="8" l="1"/>
  <c r="CW225" i="8"/>
  <c r="CR226" i="8" s="1"/>
  <c r="JG212" i="8"/>
  <c r="JT211" i="8"/>
  <c r="DA225" i="8" l="1"/>
  <c r="CN226" i="8"/>
  <c r="CO226" i="8" s="1"/>
  <c r="CL227" i="8" l="1"/>
  <c r="CP226" i="8"/>
  <c r="CK227" i="8" s="1"/>
  <c r="CT226" i="8" l="1"/>
  <c r="CG227" i="8"/>
  <c r="CH227" i="8" s="1"/>
  <c r="CE228" i="8" l="1"/>
  <c r="CI227" i="8"/>
  <c r="CD228" i="8" s="1"/>
  <c r="CM227" i="8" l="1"/>
  <c r="BZ228" i="8"/>
  <c r="CA228" i="8" s="1"/>
  <c r="BX229" i="8" l="1"/>
  <c r="CB228" i="8"/>
  <c r="BW229" i="8" s="1"/>
  <c r="CF228" i="8" l="1"/>
  <c r="BS229" i="8"/>
  <c r="BT229" i="8" s="1"/>
  <c r="BQ230" i="8" l="1"/>
  <c r="BU229" i="8"/>
  <c r="BP230" i="8" s="1"/>
  <c r="BY229" i="8" l="1"/>
  <c r="BL230" i="8"/>
  <c r="BM230" i="8" s="1"/>
  <c r="BJ231" i="8" l="1"/>
  <c r="BN230" i="8"/>
  <c r="BI231" i="8" s="1"/>
  <c r="NB199" i="8" l="1"/>
  <c r="BR230" i="8"/>
  <c r="BE231" i="8"/>
  <c r="BF231" i="8" s="1"/>
  <c r="MY200" i="8" l="1"/>
  <c r="NC199" i="8"/>
  <c r="MX200" i="8" s="1"/>
  <c r="BC232" i="8"/>
  <c r="BG231" i="8"/>
  <c r="BB232" i="8" s="1"/>
  <c r="NG199" i="8" l="1"/>
  <c r="MT200" i="8"/>
  <c r="MU200" i="8" s="1"/>
  <c r="AX232" i="8"/>
  <c r="AY232" i="8" s="1"/>
  <c r="BK231" i="8"/>
  <c r="MR201" i="8" l="1"/>
  <c r="MV200" i="8"/>
  <c r="MQ201" i="8" s="1"/>
  <c r="NI199" i="8"/>
  <c r="NJ199" i="8" s="1"/>
  <c r="NE200" i="8" s="1"/>
  <c r="AV233" i="8"/>
  <c r="AZ232" i="8"/>
  <c r="AU233" i="8" s="1"/>
  <c r="NF200" i="8" l="1"/>
  <c r="NA200" i="8" s="1"/>
  <c r="NN199" i="8"/>
  <c r="MM201" i="8"/>
  <c r="MN201" i="8" s="1"/>
  <c r="MZ200" i="8"/>
  <c r="BD232" i="8"/>
  <c r="AQ233" i="8"/>
  <c r="AJ233" i="8" s="1"/>
  <c r="AR233" i="8"/>
  <c r="AI233" i="8" l="1"/>
  <c r="AK233" i="8" s="1"/>
  <c r="AN233" i="8" s="1"/>
  <c r="AS234" i="8" s="1"/>
  <c r="MK202" i="8"/>
  <c r="MO201" i="8"/>
  <c r="MJ202" i="8" s="1"/>
  <c r="NP199" i="8"/>
  <c r="NQ199" i="8" s="1"/>
  <c r="NL200" i="8" s="1"/>
  <c r="AW233" i="8"/>
  <c r="AO234" i="8"/>
  <c r="NU199" i="8" l="1"/>
  <c r="NM200" i="8"/>
  <c r="NH200" i="8" s="1"/>
  <c r="MS201" i="8"/>
  <c r="MF202" i="8"/>
  <c r="MG202" i="8" s="1"/>
  <c r="MD203" i="8" l="1"/>
  <c r="MH202" i="8"/>
  <c r="MC203" i="8" s="1"/>
  <c r="NW199" i="8"/>
  <c r="NX199" i="8" s="1"/>
  <c r="NS200" i="8" s="1"/>
  <c r="NT200" i="8" l="1"/>
  <c r="NO200" i="8" s="1"/>
  <c r="OB199" i="8"/>
  <c r="ML202" i="8"/>
  <c r="LY203" i="8"/>
  <c r="LZ203" i="8" s="1"/>
  <c r="LW204" i="8" l="1"/>
  <c r="MA203" i="8"/>
  <c r="LV204" i="8" s="1"/>
  <c r="OD199" i="8"/>
  <c r="OE199" i="8" s="1"/>
  <c r="NZ200" i="8" s="1"/>
  <c r="OA200" i="8" l="1"/>
  <c r="NV200" i="8" s="1"/>
  <c r="OI199" i="8"/>
  <c r="LR204" i="8"/>
  <c r="LS204" i="8" s="1"/>
  <c r="ME203" i="8"/>
  <c r="LP205" i="8" l="1"/>
  <c r="LT204" i="8"/>
  <c r="LO205" i="8" s="1"/>
  <c r="OK199" i="8"/>
  <c r="OL199" i="8" s="1"/>
  <c r="OG200" i="8" s="1"/>
  <c r="OH200" i="8" l="1"/>
  <c r="OC200" i="8" s="1"/>
  <c r="OP199" i="8"/>
  <c r="LX204" i="8"/>
  <c r="LK205" i="8"/>
  <c r="LL205" i="8" s="1"/>
  <c r="LM205" i="8" l="1"/>
  <c r="LH206" i="8" s="1"/>
  <c r="LI206" i="8"/>
  <c r="OR199" i="8"/>
  <c r="OS199" i="8" s="1"/>
  <c r="ON200" i="8" s="1"/>
  <c r="LQ205" i="8" l="1"/>
  <c r="LD206" i="8"/>
  <c r="LE206" i="8" s="1"/>
  <c r="LF206" i="8" s="1"/>
  <c r="LA207" i="8" s="1"/>
  <c r="OW199" i="8"/>
  <c r="OO200" i="8"/>
  <c r="OJ200" i="8" s="1"/>
  <c r="LB207" i="8" l="1"/>
  <c r="KW207" i="8" s="1"/>
  <c r="KX207" i="8" s="1"/>
  <c r="KU208" i="8" s="1"/>
  <c r="LJ206" i="8"/>
  <c r="OY199" i="8"/>
  <c r="OZ199" i="8" s="1"/>
  <c r="OU200" i="8" s="1"/>
  <c r="KY207" i="8" l="1"/>
  <c r="KT208" i="8" s="1"/>
  <c r="KP208" i="8" s="1"/>
  <c r="KQ208" i="8" s="1"/>
  <c r="OV200" i="8"/>
  <c r="OQ200" i="8" s="1"/>
  <c r="PD199" i="8"/>
  <c r="LC207" i="8" l="1"/>
  <c r="KR208" i="8"/>
  <c r="KM209" i="8" s="1"/>
  <c r="KN209" i="8"/>
  <c r="PF199" i="8"/>
  <c r="PG199" i="8" s="1"/>
  <c r="PB200" i="8" s="1"/>
  <c r="KI209" i="8" l="1"/>
  <c r="KJ209" i="8" s="1"/>
  <c r="KG210" i="8" s="1"/>
  <c r="KV208" i="8"/>
  <c r="PK199" i="8"/>
  <c r="PC200" i="8"/>
  <c r="OX200" i="8" s="1"/>
  <c r="KK209" i="8" l="1"/>
  <c r="KF210" i="8" s="1"/>
  <c r="KB210" i="8" s="1"/>
  <c r="KC210" i="8" s="1"/>
  <c r="JZ211" i="8" s="1"/>
  <c r="PM199" i="8"/>
  <c r="PN199" i="8" s="1"/>
  <c r="PI200" i="8" s="1"/>
  <c r="KO209" i="8" l="1"/>
  <c r="KD210" i="8"/>
  <c r="JY211" i="8" s="1"/>
  <c r="JU211" i="8" s="1"/>
  <c r="JV211" i="8" s="1"/>
  <c r="JW211" i="8" s="1"/>
  <c r="PJ200" i="8"/>
  <c r="PE200" i="8" s="1"/>
  <c r="PR199" i="8"/>
  <c r="KH210" i="8" l="1"/>
  <c r="JS212" i="8"/>
  <c r="JR212" i="8"/>
  <c r="KA211" i="8"/>
  <c r="PT199" i="8"/>
  <c r="PU199" i="8" s="1"/>
  <c r="PP200" i="8" s="1"/>
  <c r="JN212" i="8" l="1"/>
  <c r="PQ200" i="8"/>
  <c r="PL200" i="8" s="1"/>
  <c r="PY199" i="8"/>
  <c r="QA199" i="8" l="1"/>
  <c r="QB199" i="8" s="1"/>
  <c r="PW200" i="8" s="1"/>
  <c r="PX200" i="8" l="1"/>
  <c r="PS200" i="8" s="1"/>
  <c r="QF199" i="8"/>
  <c r="QH199" i="8" l="1"/>
  <c r="QI199" i="8" s="1"/>
  <c r="QD200" i="8" s="1"/>
  <c r="GP212" i="8"/>
  <c r="QE200" i="8" l="1"/>
  <c r="PZ200" i="8" s="1"/>
  <c r="QM199" i="8"/>
  <c r="GM213" i="8"/>
  <c r="GQ212" i="8"/>
  <c r="GL213" i="8" s="1"/>
  <c r="QO199" i="8" l="1"/>
  <c r="QP199" i="8" s="1"/>
  <c r="QK200" i="8" s="1"/>
  <c r="GU212" i="8"/>
  <c r="GH213" i="8"/>
  <c r="GI213" i="8" s="1"/>
  <c r="QT199" i="8" l="1"/>
  <c r="QL200" i="8"/>
  <c r="QG200" i="8" s="1"/>
  <c r="GF214" i="8"/>
  <c r="GJ213" i="8"/>
  <c r="GE214" i="8" s="1"/>
  <c r="GW212" i="8"/>
  <c r="GX212" i="8" s="1"/>
  <c r="GS213" i="8" s="1"/>
  <c r="QV199" i="8" l="1"/>
  <c r="QW199" i="8" s="1"/>
  <c r="QR200" i="8" s="1"/>
  <c r="GT213" i="8"/>
  <c r="GO213" i="8" s="1"/>
  <c r="HB212" i="8"/>
  <c r="GN213" i="8"/>
  <c r="GA214" i="8"/>
  <c r="GB214" i="8" s="1"/>
  <c r="RA199" i="8" l="1"/>
  <c r="QS200" i="8"/>
  <c r="QN200" i="8" s="1"/>
  <c r="FY215" i="8"/>
  <c r="GC214" i="8"/>
  <c r="FX215" i="8" s="1"/>
  <c r="HD212" i="8"/>
  <c r="HE212" i="8" s="1"/>
  <c r="GZ213" i="8" s="1"/>
  <c r="RC199" i="8" l="1"/>
  <c r="RD199" i="8" s="1"/>
  <c r="QY200" i="8" s="1"/>
  <c r="HA213" i="8"/>
  <c r="GV213" i="8" s="1"/>
  <c r="HI212" i="8"/>
  <c r="GG214" i="8"/>
  <c r="FT215" i="8"/>
  <c r="FU215" i="8" s="1"/>
  <c r="RH199" i="8" l="1"/>
  <c r="QZ200" i="8"/>
  <c r="QU200" i="8" s="1"/>
  <c r="FR216" i="8"/>
  <c r="FV215" i="8"/>
  <c r="FQ216" i="8" s="1"/>
  <c r="HK212" i="8"/>
  <c r="HL212" i="8" s="1"/>
  <c r="HG213" i="8" s="1"/>
  <c r="RJ199" i="8" l="1"/>
  <c r="RK199" i="8" s="1"/>
  <c r="RF200" i="8" s="1"/>
  <c r="HH213" i="8"/>
  <c r="HC213" i="8" s="1"/>
  <c r="HP212" i="8"/>
  <c r="FZ215" i="8"/>
  <c r="FM216" i="8"/>
  <c r="FN216" i="8" s="1"/>
  <c r="RG200" i="8" l="1"/>
  <c r="RB200" i="8" s="1"/>
  <c r="RO199" i="8"/>
  <c r="FK217" i="8"/>
  <c r="FO216" i="8"/>
  <c r="FJ217" i="8" s="1"/>
  <c r="HR212" i="8"/>
  <c r="HS212" i="8" s="1"/>
  <c r="HN213" i="8" s="1"/>
  <c r="RQ199" i="8" l="1"/>
  <c r="RR199" i="8" s="1"/>
  <c r="RM200" i="8" s="1"/>
  <c r="HO213" i="8"/>
  <c r="HJ213" i="8" s="1"/>
  <c r="HW212" i="8"/>
  <c r="FF217" i="8"/>
  <c r="FG217" i="8" s="1"/>
  <c r="FS216" i="8"/>
  <c r="RV199" i="8" l="1"/>
  <c r="RN200" i="8"/>
  <c r="RI200" i="8" s="1"/>
  <c r="HY212" i="8"/>
  <c r="HZ212" i="8" s="1"/>
  <c r="HU213" i="8" s="1"/>
  <c r="FD218" i="8"/>
  <c r="FH217" i="8"/>
  <c r="FC218" i="8" s="1"/>
  <c r="RX199" i="8" l="1"/>
  <c r="RY199" i="8" s="1"/>
  <c r="RT200" i="8" s="1"/>
  <c r="FL217" i="8"/>
  <c r="EY218" i="8"/>
  <c r="EZ218" i="8" s="1"/>
  <c r="HV213" i="8"/>
  <c r="HQ213" i="8" s="1"/>
  <c r="ID212" i="8"/>
  <c r="RU200" i="8" l="1"/>
  <c r="RP200" i="8" s="1"/>
  <c r="SC199" i="8"/>
  <c r="IF212" i="8"/>
  <c r="IG212" i="8" s="1"/>
  <c r="IB213" i="8" s="1"/>
  <c r="EW219" i="8"/>
  <c r="FA218" i="8"/>
  <c r="EV219" i="8" s="1"/>
  <c r="SE199" i="8" l="1"/>
  <c r="SF199" i="8" s="1"/>
  <c r="SA200" i="8" s="1"/>
  <c r="ER219" i="8"/>
  <c r="ES219" i="8" s="1"/>
  <c r="FE218" i="8"/>
  <c r="IC213" i="8"/>
  <c r="HX213" i="8" s="1"/>
  <c r="IK212" i="8"/>
  <c r="SB200" i="8" l="1"/>
  <c r="RW200" i="8" s="1"/>
  <c r="SJ199" i="8"/>
  <c r="IM212" i="8"/>
  <c r="IN212" i="8" s="1"/>
  <c r="II213" i="8" s="1"/>
  <c r="EP220" i="8"/>
  <c r="ET219" i="8"/>
  <c r="EO220" i="8" s="1"/>
  <c r="SL199" i="8" l="1"/>
  <c r="SM199" i="8" s="1"/>
  <c r="SH200" i="8" s="1"/>
  <c r="EX219" i="8"/>
  <c r="EK220" i="8"/>
  <c r="EL220" i="8" s="1"/>
  <c r="IJ213" i="8"/>
  <c r="IE213" i="8" s="1"/>
  <c r="IR212" i="8"/>
  <c r="SI200" i="8" l="1"/>
  <c r="SD200" i="8" s="1"/>
  <c r="SQ199" i="8"/>
  <c r="IT212" i="8"/>
  <c r="IU212" i="8" s="1"/>
  <c r="IP213" i="8" s="1"/>
  <c r="EI221" i="8"/>
  <c r="EM220" i="8"/>
  <c r="EH221" i="8" s="1"/>
  <c r="SS199" i="8" l="1"/>
  <c r="ST199" i="8" s="1"/>
  <c r="SO200" i="8" s="1"/>
  <c r="ED221" i="8"/>
  <c r="EE221" i="8" s="1"/>
  <c r="EQ220" i="8"/>
  <c r="IY212" i="8"/>
  <c r="IQ213" i="8"/>
  <c r="IL213" i="8" s="1"/>
  <c r="SP200" i="8" l="1"/>
  <c r="SK200" i="8" s="1"/>
  <c r="SX199" i="8"/>
  <c r="JA212" i="8"/>
  <c r="JB212" i="8" s="1"/>
  <c r="IW213" i="8" s="1"/>
  <c r="EB222" i="8"/>
  <c r="EF221" i="8"/>
  <c r="EA222" i="8" s="1"/>
  <c r="SZ199" i="8" l="1"/>
  <c r="TA199" i="8" s="1"/>
  <c r="SV200" i="8" s="1"/>
  <c r="EJ221" i="8"/>
  <c r="DW222" i="8"/>
  <c r="DX222" i="8" s="1"/>
  <c r="JF212" i="8"/>
  <c r="IX213" i="8"/>
  <c r="IS213" i="8" s="1"/>
  <c r="SW200" i="8" l="1"/>
  <c r="SR200" i="8" s="1"/>
  <c r="TE199" i="8"/>
  <c r="JH212" i="8"/>
  <c r="JI212" i="8" s="1"/>
  <c r="JD213" i="8" s="1"/>
  <c r="DU223" i="8"/>
  <c r="DY222" i="8"/>
  <c r="DT223" i="8" s="1"/>
  <c r="TG199" i="8" l="1"/>
  <c r="TH199" i="8" s="1"/>
  <c r="TC200" i="8" s="1"/>
  <c r="EC222" i="8"/>
  <c r="JE213" i="8"/>
  <c r="IZ213" i="8" s="1"/>
  <c r="JM212" i="8"/>
  <c r="DP223" i="8"/>
  <c r="DQ223" i="8" s="1"/>
  <c r="TD200" i="8" l="1"/>
  <c r="SY200" i="8" s="1"/>
  <c r="TL199" i="8"/>
  <c r="DN224" i="8"/>
  <c r="DR223" i="8"/>
  <c r="DM224" i="8" s="1"/>
  <c r="JO212" i="8"/>
  <c r="JP212" i="8" s="1"/>
  <c r="JK213" i="8" s="1"/>
  <c r="TN199" i="8" l="1"/>
  <c r="TO199" i="8" s="1"/>
  <c r="TJ200" i="8" s="1"/>
  <c r="JL213" i="8"/>
  <c r="JG213" i="8" s="1"/>
  <c r="JT212" i="8"/>
  <c r="DV223" i="8"/>
  <c r="DI224" i="8"/>
  <c r="DJ224" i="8" s="1"/>
  <c r="TK200" i="8" l="1"/>
  <c r="TF200" i="8" s="1"/>
  <c r="TS199" i="8"/>
  <c r="DG225" i="8"/>
  <c r="DK224" i="8"/>
  <c r="DF225" i="8" s="1"/>
  <c r="TU199" i="8" l="1"/>
  <c r="TV199" i="8" s="1"/>
  <c r="TQ200" i="8" s="1"/>
  <c r="DO224" i="8"/>
  <c r="DB225" i="8"/>
  <c r="DC225" i="8" s="1"/>
  <c r="TR200" i="8" l="1"/>
  <c r="TM200" i="8" s="1"/>
  <c r="TZ199" i="8"/>
  <c r="CZ226" i="8"/>
  <c r="DD225" i="8"/>
  <c r="CY226" i="8" s="1"/>
  <c r="UB199" i="8" l="1"/>
  <c r="UC199" i="8" s="1"/>
  <c r="TX200" i="8" s="1"/>
  <c r="DH225" i="8"/>
  <c r="CU226" i="8"/>
  <c r="CV226" i="8" s="1"/>
  <c r="TY200" i="8" l="1"/>
  <c r="TT200" i="8" s="1"/>
  <c r="UG199" i="8"/>
  <c r="CS227" i="8"/>
  <c r="CW226" i="8"/>
  <c r="CR227" i="8" s="1"/>
  <c r="UI199" i="8" l="1"/>
  <c r="UJ199" i="8" s="1"/>
  <c r="UE200" i="8" s="1"/>
  <c r="DA226" i="8"/>
  <c r="CN227" i="8"/>
  <c r="CO227" i="8" s="1"/>
  <c r="UF200" i="8" l="1"/>
  <c r="UA200" i="8" s="1"/>
  <c r="UN199" i="8"/>
  <c r="CL228" i="8"/>
  <c r="CP227" i="8"/>
  <c r="CK228" i="8" s="1"/>
  <c r="UP199" i="8" l="1"/>
  <c r="UQ199" i="8" s="1"/>
  <c r="UL200" i="8" s="1"/>
  <c r="CT227" i="8"/>
  <c r="CG228" i="8"/>
  <c r="CH228" i="8" s="1"/>
  <c r="UM200" i="8" l="1"/>
  <c r="UH200" i="8" s="1"/>
  <c r="UU199" i="8"/>
  <c r="CE229" i="8"/>
  <c r="CI228" i="8"/>
  <c r="CD229" i="8" s="1"/>
  <c r="UW199" i="8" l="1"/>
  <c r="UX199" i="8" s="1"/>
  <c r="US200" i="8" s="1"/>
  <c r="CM228" i="8"/>
  <c r="BZ229" i="8"/>
  <c r="CA229" i="8" s="1"/>
  <c r="VB199" i="8" l="1"/>
  <c r="UT200" i="8"/>
  <c r="UO200" i="8" s="1"/>
  <c r="BX230" i="8"/>
  <c r="CB229" i="8"/>
  <c r="BW230" i="8" s="1"/>
  <c r="VD199" i="8" l="1"/>
  <c r="VE199" i="8" s="1"/>
  <c r="UZ200" i="8" s="1"/>
  <c r="CF229" i="8"/>
  <c r="BS230" i="8"/>
  <c r="BT230" i="8" s="1"/>
  <c r="VA200" i="8" l="1"/>
  <c r="UV200" i="8" s="1"/>
  <c r="VI199" i="8"/>
  <c r="BQ231" i="8"/>
  <c r="BU230" i="8"/>
  <c r="BP231" i="8" s="1"/>
  <c r="VK199" i="8" l="1"/>
  <c r="VL199" i="8" s="1"/>
  <c r="VG200" i="8" s="1"/>
  <c r="BY230" i="8"/>
  <c r="BL231" i="8"/>
  <c r="BM231" i="8" s="1"/>
  <c r="VH200" i="8" l="1"/>
  <c r="VC200" i="8" s="1"/>
  <c r="VP199" i="8"/>
  <c r="BJ232" i="8"/>
  <c r="BN231" i="8"/>
  <c r="BI232" i="8" s="1"/>
  <c r="VR199" i="8" l="1"/>
  <c r="VS199" i="8" s="1"/>
  <c r="VN200" i="8" s="1"/>
  <c r="BR231" i="8"/>
  <c r="BE232" i="8"/>
  <c r="BF232" i="8" s="1"/>
  <c r="VO200" i="8" l="1"/>
  <c r="VJ200" i="8" s="1"/>
  <c r="VW199" i="8"/>
  <c r="BC233" i="8"/>
  <c r="BG232" i="8"/>
  <c r="BB233" i="8" s="1"/>
  <c r="VY199" i="8" l="1"/>
  <c r="VZ199" i="8" s="1"/>
  <c r="VU200" i="8" s="1"/>
  <c r="AX233" i="8"/>
  <c r="AY233" i="8" s="1"/>
  <c r="BK232" i="8"/>
  <c r="VV200" i="8" l="1"/>
  <c r="VQ200" i="8" s="1"/>
  <c r="WD199" i="8"/>
  <c r="AV234" i="8"/>
  <c r="AZ233" i="8"/>
  <c r="AU234" i="8" s="1"/>
  <c r="WF199" i="8" l="1"/>
  <c r="WG199" i="8" s="1"/>
  <c r="WB200" i="8" s="1"/>
  <c r="BD233" i="8"/>
  <c r="AQ234" i="8"/>
  <c r="AJ234" i="8" s="1"/>
  <c r="AR234" i="8"/>
  <c r="AI234" i="8" l="1"/>
  <c r="AK234" i="8" s="1"/>
  <c r="AN234" i="8" s="1"/>
  <c r="AS235" i="8" s="1"/>
  <c r="WC200" i="8"/>
  <c r="VX200" i="8" s="1"/>
  <c r="WK199" i="8"/>
  <c r="AW234" i="8"/>
  <c r="AO235" i="8"/>
  <c r="WM199" i="8" l="1"/>
  <c r="WN199" i="8" s="1"/>
  <c r="WI200" i="8" s="1"/>
  <c r="WJ200" i="8" l="1"/>
  <c r="WE200" i="8" s="1"/>
  <c r="WR199" i="8"/>
  <c r="WT199" i="8" l="1"/>
  <c r="WU199" i="8" s="1"/>
  <c r="WP200" i="8" s="1"/>
  <c r="WY199" i="8" l="1"/>
  <c r="WQ200" i="8"/>
  <c r="WL200" i="8" s="1"/>
  <c r="XA199" i="8" l="1"/>
  <c r="XB199" i="8" s="1"/>
  <c r="WW200" i="8" s="1"/>
  <c r="WX200" i="8" l="1"/>
  <c r="WS200" i="8" s="1"/>
  <c r="XF199" i="8"/>
  <c r="GP213" i="8" l="1"/>
  <c r="GM214" i="8" l="1"/>
  <c r="GQ213" i="8"/>
  <c r="GL214" i="8" s="1"/>
  <c r="GU213" i="8" l="1"/>
  <c r="GH214" i="8"/>
  <c r="GI214" i="8" s="1"/>
  <c r="GF215" i="8" l="1"/>
  <c r="GJ214" i="8"/>
  <c r="GE215" i="8" s="1"/>
  <c r="GW213" i="8"/>
  <c r="GX213" i="8" s="1"/>
  <c r="GS214" i="8" s="1"/>
  <c r="GT214" i="8" l="1"/>
  <c r="GO214" i="8" s="1"/>
  <c r="HB213" i="8"/>
  <c r="GN214" i="8"/>
  <c r="GA215" i="8"/>
  <c r="GB215" i="8" s="1"/>
  <c r="FY216" i="8" l="1"/>
  <c r="GC215" i="8"/>
  <c r="FX216" i="8" s="1"/>
  <c r="HD213" i="8"/>
  <c r="HE213" i="8" s="1"/>
  <c r="GZ214" i="8" s="1"/>
  <c r="HA214" i="8" l="1"/>
  <c r="GV214" i="8" s="1"/>
  <c r="HI213" i="8"/>
  <c r="FT216" i="8"/>
  <c r="FU216" i="8" s="1"/>
  <c r="GG215" i="8"/>
  <c r="FR217" i="8" l="1"/>
  <c r="FV216" i="8"/>
  <c r="FQ217" i="8" s="1"/>
  <c r="HK213" i="8"/>
  <c r="HL213" i="8" s="1"/>
  <c r="HG214" i="8" s="1"/>
  <c r="FZ216" i="8" l="1"/>
  <c r="HH214" i="8"/>
  <c r="HC214" i="8" s="1"/>
  <c r="HP213" i="8"/>
  <c r="FM217" i="8"/>
  <c r="FN217" i="8" s="1"/>
  <c r="FK218" i="8" l="1"/>
  <c r="FO217" i="8"/>
  <c r="FJ218" i="8" s="1"/>
  <c r="HR213" i="8"/>
  <c r="HS213" i="8" s="1"/>
  <c r="HN214" i="8" s="1"/>
  <c r="HW213" i="8" l="1"/>
  <c r="HO214" i="8"/>
  <c r="HJ214" i="8" s="1"/>
  <c r="FS217" i="8"/>
  <c r="FF218" i="8"/>
  <c r="FG218" i="8" s="1"/>
  <c r="FD219" i="8" l="1"/>
  <c r="FH218" i="8"/>
  <c r="FC219" i="8" s="1"/>
  <c r="HY213" i="8"/>
  <c r="HV214" i="8" l="1"/>
  <c r="HZ213" i="8"/>
  <c r="HU214" i="8" s="1"/>
  <c r="FL218" i="8"/>
  <c r="EY219" i="8"/>
  <c r="EZ219" i="8" s="1"/>
  <c r="ID213" i="8" l="1"/>
  <c r="EW220" i="8"/>
  <c r="FA219" i="8"/>
  <c r="EV220" i="8" s="1"/>
  <c r="HQ214" i="8"/>
  <c r="FE219" i="8" l="1"/>
  <c r="IF213" i="8"/>
  <c r="IG213" i="8" s="1"/>
  <c r="IB214" i="8" s="1"/>
  <c r="ER220" i="8"/>
  <c r="ES220" i="8" s="1"/>
  <c r="EP221" i="8" l="1"/>
  <c r="ET220" i="8"/>
  <c r="EO221" i="8" s="1"/>
  <c r="IK213" i="8"/>
  <c r="IC214" i="8"/>
  <c r="HX214" i="8" s="1"/>
  <c r="IM213" i="8" l="1"/>
  <c r="IN213" i="8" s="1"/>
  <c r="II214" i="8" s="1"/>
  <c r="EX220" i="8"/>
  <c r="EK221" i="8"/>
  <c r="EL221" i="8" s="1"/>
  <c r="EI222" i="8" l="1"/>
  <c r="EM221" i="8"/>
  <c r="EH222" i="8" s="1"/>
  <c r="IJ214" i="8"/>
  <c r="IE214" i="8" s="1"/>
  <c r="IR213" i="8"/>
  <c r="IT213" i="8" l="1"/>
  <c r="IU213" i="8" s="1"/>
  <c r="IP214" i="8" s="1"/>
  <c r="EQ221" i="8"/>
  <c r="ED222" i="8"/>
  <c r="EE222" i="8" s="1"/>
  <c r="EB223" i="8" l="1"/>
  <c r="EF222" i="8"/>
  <c r="EA223" i="8" s="1"/>
  <c r="IQ214" i="8"/>
  <c r="IL214" i="8" s="1"/>
  <c r="IY213" i="8"/>
  <c r="NB200" i="8" l="1"/>
  <c r="EJ222" i="8"/>
  <c r="JA213" i="8"/>
  <c r="JB213" i="8" s="1"/>
  <c r="IW214" i="8" s="1"/>
  <c r="DW223" i="8"/>
  <c r="DX223" i="8" s="1"/>
  <c r="MY201" i="8" l="1"/>
  <c r="NC200" i="8"/>
  <c r="MX201" i="8" s="1"/>
  <c r="DU224" i="8"/>
  <c r="DY223" i="8"/>
  <c r="DT224" i="8" s="1"/>
  <c r="JF213" i="8"/>
  <c r="IX214" i="8"/>
  <c r="IS214" i="8" s="1"/>
  <c r="NG200" i="8" l="1"/>
  <c r="MT201" i="8"/>
  <c r="MU201" i="8" s="1"/>
  <c r="JH213" i="8"/>
  <c r="JI213" i="8" s="1"/>
  <c r="JD214" i="8" s="1"/>
  <c r="EC223" i="8"/>
  <c r="DP224" i="8"/>
  <c r="DQ224" i="8" s="1"/>
  <c r="MR202" i="8" l="1"/>
  <c r="MV201" i="8"/>
  <c r="MQ202" i="8" s="1"/>
  <c r="NI200" i="8"/>
  <c r="NJ200" i="8" s="1"/>
  <c r="NE201" i="8" s="1"/>
  <c r="DN225" i="8"/>
  <c r="DR224" i="8"/>
  <c r="DM225" i="8" s="1"/>
  <c r="JM213" i="8"/>
  <c r="JE214" i="8"/>
  <c r="IZ214" i="8" s="1"/>
  <c r="NF201" i="8" l="1"/>
  <c r="NA201" i="8" s="1"/>
  <c r="NN200" i="8"/>
  <c r="MZ201" i="8"/>
  <c r="MM202" i="8"/>
  <c r="MN202" i="8" s="1"/>
  <c r="DI225" i="8"/>
  <c r="DJ225" i="8" s="1"/>
  <c r="DV224" i="8"/>
  <c r="MK203" i="8" l="1"/>
  <c r="MO202" i="8"/>
  <c r="MJ203" i="8" s="1"/>
  <c r="NP200" i="8"/>
  <c r="NQ200" i="8" s="1"/>
  <c r="NL201" i="8" s="1"/>
  <c r="DG226" i="8"/>
  <c r="DK225" i="8"/>
  <c r="DF226" i="8" s="1"/>
  <c r="NU200" i="8" l="1"/>
  <c r="NM201" i="8"/>
  <c r="NH201" i="8" s="1"/>
  <c r="MS202" i="8"/>
  <c r="MF203" i="8"/>
  <c r="MG203" i="8" s="1"/>
  <c r="DB226" i="8"/>
  <c r="DC226" i="8" s="1"/>
  <c r="DO225" i="8"/>
  <c r="MD204" i="8" l="1"/>
  <c r="MH203" i="8"/>
  <c r="MC204" i="8" s="1"/>
  <c r="NW200" i="8"/>
  <c r="NX200" i="8" s="1"/>
  <c r="NS201" i="8" s="1"/>
  <c r="CZ227" i="8"/>
  <c r="DD226" i="8"/>
  <c r="CY227" i="8" s="1"/>
  <c r="NT201" i="8" l="1"/>
  <c r="NO201" i="8" s="1"/>
  <c r="OB200" i="8"/>
  <c r="ML203" i="8"/>
  <c r="LY204" i="8"/>
  <c r="LZ204" i="8" s="1"/>
  <c r="DH226" i="8"/>
  <c r="CU227" i="8"/>
  <c r="CV227" i="8" s="1"/>
  <c r="LW205" i="8" l="1"/>
  <c r="MA204" i="8"/>
  <c r="LV205" i="8" s="1"/>
  <c r="OD200" i="8"/>
  <c r="OE200" i="8" s="1"/>
  <c r="NZ201" i="8" s="1"/>
  <c r="CS228" i="8"/>
  <c r="CW227" i="8"/>
  <c r="CR228" i="8" s="1"/>
  <c r="OA201" i="8" l="1"/>
  <c r="NV201" i="8" s="1"/>
  <c r="OI200" i="8"/>
  <c r="ME204" i="8"/>
  <c r="LR205" i="8"/>
  <c r="LS205" i="8" s="1"/>
  <c r="CN228" i="8"/>
  <c r="CO228" i="8" s="1"/>
  <c r="DA227" i="8"/>
  <c r="LP206" i="8" l="1"/>
  <c r="LT205" i="8"/>
  <c r="LO206" i="8" s="1"/>
  <c r="OK200" i="8"/>
  <c r="OL200" i="8" s="1"/>
  <c r="OG201" i="8" s="1"/>
  <c r="CL229" i="8"/>
  <c r="CP228" i="8"/>
  <c r="CK229" i="8" s="1"/>
  <c r="OH201" i="8" l="1"/>
  <c r="OC201" i="8" s="1"/>
  <c r="OP200" i="8"/>
  <c r="LX205" i="8"/>
  <c r="LK206" i="8"/>
  <c r="LL206" i="8" s="1"/>
  <c r="CT228" i="8"/>
  <c r="CG229" i="8"/>
  <c r="CH229" i="8" s="1"/>
  <c r="LM206" i="8" l="1"/>
  <c r="LH207" i="8" s="1"/>
  <c r="LI207" i="8"/>
  <c r="OR200" i="8"/>
  <c r="OS200" i="8" s="1"/>
  <c r="ON201" i="8" s="1"/>
  <c r="CE230" i="8"/>
  <c r="CI229" i="8"/>
  <c r="CD230" i="8" s="1"/>
  <c r="LQ206" i="8" l="1"/>
  <c r="LD207" i="8"/>
  <c r="LE207" i="8" s="1"/>
  <c r="LF207" i="8" s="1"/>
  <c r="LA208" i="8" s="1"/>
  <c r="OW200" i="8"/>
  <c r="OO201" i="8"/>
  <c r="OJ201" i="8" s="1"/>
  <c r="BZ230" i="8"/>
  <c r="CA230" i="8" s="1"/>
  <c r="CM229" i="8"/>
  <c r="LB208" i="8" l="1"/>
  <c r="KW208" i="8" s="1"/>
  <c r="KX208" i="8" s="1"/>
  <c r="KY208" i="8" s="1"/>
  <c r="KT209" i="8" s="1"/>
  <c r="LJ207" i="8"/>
  <c r="OY200" i="8"/>
  <c r="OZ200" i="8" s="1"/>
  <c r="OU201" i="8" s="1"/>
  <c r="BX231" i="8"/>
  <c r="CB230" i="8"/>
  <c r="BW231" i="8" s="1"/>
  <c r="KU209" i="8" l="1"/>
  <c r="KP209" i="8" s="1"/>
  <c r="KQ209" i="8" s="1"/>
  <c r="KR209" i="8" s="1"/>
  <c r="KM210" i="8" s="1"/>
  <c r="LC208" i="8"/>
  <c r="OV201" i="8"/>
  <c r="OQ201" i="8" s="1"/>
  <c r="PD200" i="8"/>
  <c r="BS231" i="8"/>
  <c r="BT231" i="8" s="1"/>
  <c r="BQ232" i="8" s="1"/>
  <c r="CF230" i="8"/>
  <c r="KN210" i="8" l="1"/>
  <c r="KI210" i="8" s="1"/>
  <c r="KJ210" i="8" s="1"/>
  <c r="KG211" i="8" s="1"/>
  <c r="KV209" i="8"/>
  <c r="PF200" i="8"/>
  <c r="PG200" i="8" s="1"/>
  <c r="PB201" i="8" s="1"/>
  <c r="BU231" i="8"/>
  <c r="BP232" i="8" s="1"/>
  <c r="BL232" i="8" s="1"/>
  <c r="BM232" i="8" s="1"/>
  <c r="KK210" i="8" l="1"/>
  <c r="KF211" i="8" s="1"/>
  <c r="KB211" i="8" s="1"/>
  <c r="KC211" i="8" s="1"/>
  <c r="KD211" i="8" s="1"/>
  <c r="JY212" i="8" s="1"/>
  <c r="PK200" i="8"/>
  <c r="PC201" i="8"/>
  <c r="OX201" i="8" s="1"/>
  <c r="BY231" i="8"/>
  <c r="BJ233" i="8"/>
  <c r="BN232" i="8"/>
  <c r="BI233" i="8" s="1"/>
  <c r="KO210" i="8" l="1"/>
  <c r="JZ212" i="8"/>
  <c r="JU212" i="8" s="1"/>
  <c r="JV212" i="8" s="1"/>
  <c r="KH211" i="8"/>
  <c r="PM200" i="8"/>
  <c r="PN200" i="8" s="1"/>
  <c r="PI201" i="8" s="1"/>
  <c r="BR232" i="8"/>
  <c r="BE233" i="8"/>
  <c r="BF233" i="8" s="1"/>
  <c r="JS213" i="8" l="1"/>
  <c r="JW212" i="8"/>
  <c r="JR213" i="8" s="1"/>
  <c r="PJ201" i="8"/>
  <c r="PE201" i="8" s="1"/>
  <c r="PR200" i="8"/>
  <c r="BC234" i="8"/>
  <c r="BG233" i="8"/>
  <c r="BB234" i="8" s="1"/>
  <c r="JN213" i="8" l="1"/>
  <c r="JO213" i="8" s="1"/>
  <c r="JP213" i="8" s="1"/>
  <c r="JK214" i="8" s="1"/>
  <c r="KA212" i="8"/>
  <c r="PT200" i="8"/>
  <c r="PU200" i="8" s="1"/>
  <c r="PP201" i="8" s="1"/>
  <c r="BK233" i="8"/>
  <c r="AX234" i="8"/>
  <c r="AY234" i="8" s="1"/>
  <c r="JL214" i="8" l="1"/>
  <c r="JG214" i="8" s="1"/>
  <c r="JT213" i="8"/>
  <c r="PQ201" i="8"/>
  <c r="PL201" i="8" s="1"/>
  <c r="PY200" i="8"/>
  <c r="AV235" i="8"/>
  <c r="AZ234" i="8"/>
  <c r="AU235" i="8" s="1"/>
  <c r="QA200" i="8" l="1"/>
  <c r="QB200" i="8" s="1"/>
  <c r="PW201" i="8" s="1"/>
  <c r="BD234" i="8"/>
  <c r="AR235" i="8"/>
  <c r="AQ235" i="8"/>
  <c r="AJ235" i="8" s="1"/>
  <c r="AI235" i="8" l="1"/>
  <c r="AK235" i="8" s="1"/>
  <c r="AN235" i="8" s="1"/>
  <c r="AS236" i="8" s="1"/>
  <c r="PX201" i="8"/>
  <c r="PS201" i="8" s="1"/>
  <c r="QF200" i="8"/>
  <c r="AW235" i="8"/>
  <c r="AO236" i="8"/>
  <c r="QH200" i="8" l="1"/>
  <c r="QI200" i="8" s="1"/>
  <c r="QD201" i="8" s="1"/>
  <c r="QE201" i="8" l="1"/>
  <c r="PZ201" i="8" s="1"/>
  <c r="QM200" i="8"/>
  <c r="QO200" i="8" l="1"/>
  <c r="QP200" i="8" s="1"/>
  <c r="QK201" i="8" s="1"/>
  <c r="QT200" i="8" l="1"/>
  <c r="QL201" i="8"/>
  <c r="QG201" i="8" s="1"/>
  <c r="QV200" i="8" l="1"/>
  <c r="QW200" i="8" s="1"/>
  <c r="QR201" i="8" s="1"/>
  <c r="RA200" i="8" l="1"/>
  <c r="QS201" i="8"/>
  <c r="QN201" i="8" s="1"/>
  <c r="RC200" i="8" l="1"/>
  <c r="RD200" i="8" s="1"/>
  <c r="QY201" i="8" s="1"/>
  <c r="RH200" i="8" l="1"/>
  <c r="QZ201" i="8"/>
  <c r="QU201" i="8" s="1"/>
  <c r="RJ200" i="8" l="1"/>
  <c r="RK200" i="8" s="1"/>
  <c r="RF201" i="8" s="1"/>
  <c r="RG201" i="8" l="1"/>
  <c r="RB201" i="8" s="1"/>
  <c r="RO200" i="8"/>
  <c r="RQ200" i="8" l="1"/>
  <c r="RR200" i="8" s="1"/>
  <c r="RM201" i="8" s="1"/>
  <c r="RV200" i="8" l="1"/>
  <c r="RN201" i="8"/>
  <c r="RI201" i="8" s="1"/>
  <c r="RX200" i="8" l="1"/>
  <c r="RY200" i="8" s="1"/>
  <c r="RT201" i="8" s="1"/>
  <c r="RU201" i="8" l="1"/>
  <c r="RP201" i="8" s="1"/>
  <c r="SC200" i="8"/>
  <c r="SE200" i="8" l="1"/>
  <c r="SF200" i="8" s="1"/>
  <c r="SA201" i="8" s="1"/>
  <c r="SB201" i="8" l="1"/>
  <c r="RW201" i="8" s="1"/>
  <c r="SJ200" i="8"/>
  <c r="SL200" i="8" l="1"/>
  <c r="SM200" i="8" s="1"/>
  <c r="SH201" i="8" s="1"/>
  <c r="SI201" i="8" l="1"/>
  <c r="SD201" i="8" s="1"/>
  <c r="SQ200" i="8"/>
  <c r="SS200" i="8" l="1"/>
  <c r="ST200" i="8" s="1"/>
  <c r="SO201" i="8" s="1"/>
  <c r="GP214" i="8"/>
  <c r="SP201" i="8" l="1"/>
  <c r="SK201" i="8" s="1"/>
  <c r="SX200" i="8"/>
  <c r="GM215" i="8"/>
  <c r="GQ214" i="8"/>
  <c r="GL215" i="8" s="1"/>
  <c r="SZ200" i="8" l="1"/>
  <c r="TA200" i="8" s="1"/>
  <c r="SV201" i="8" s="1"/>
  <c r="GU214" i="8"/>
  <c r="GH215" i="8"/>
  <c r="GI215" i="8" s="1"/>
  <c r="SW201" i="8" l="1"/>
  <c r="SR201" i="8" s="1"/>
  <c r="TE200" i="8"/>
  <c r="GF216" i="8"/>
  <c r="GJ215" i="8"/>
  <c r="GE216" i="8" s="1"/>
  <c r="GW214" i="8"/>
  <c r="GX214" i="8" s="1"/>
  <c r="GS215" i="8" s="1"/>
  <c r="TG200" i="8" l="1"/>
  <c r="TH200" i="8" s="1"/>
  <c r="TC201" i="8" s="1"/>
  <c r="HB214" i="8"/>
  <c r="GT215" i="8"/>
  <c r="GO215" i="8" s="1"/>
  <c r="GA216" i="8"/>
  <c r="GB216" i="8" s="1"/>
  <c r="GN215" i="8"/>
  <c r="TD201" i="8" l="1"/>
  <c r="SY201" i="8" s="1"/>
  <c r="TL200" i="8"/>
  <c r="FY217" i="8"/>
  <c r="GC216" i="8"/>
  <c r="FX217" i="8" s="1"/>
  <c r="HD214" i="8"/>
  <c r="TN200" i="8" l="1"/>
  <c r="TO200" i="8" s="1"/>
  <c r="TJ201" i="8" s="1"/>
  <c r="GG216" i="8"/>
  <c r="HA215" i="8"/>
  <c r="HE214" i="8"/>
  <c r="GZ215" i="8" s="1"/>
  <c r="FT217" i="8"/>
  <c r="FU217" i="8" s="1"/>
  <c r="TK201" i="8" l="1"/>
  <c r="TF201" i="8" s="1"/>
  <c r="TS200" i="8"/>
  <c r="FR218" i="8"/>
  <c r="FV217" i="8"/>
  <c r="FQ218" i="8" s="1"/>
  <c r="HI214" i="8"/>
  <c r="GV215" i="8"/>
  <c r="TU200" i="8" l="1"/>
  <c r="TV200" i="8" s="1"/>
  <c r="TQ201" i="8" s="1"/>
  <c r="FM218" i="8"/>
  <c r="FN218" i="8" s="1"/>
  <c r="FK219" i="8" s="1"/>
  <c r="HK214" i="8"/>
  <c r="HL214" i="8" s="1"/>
  <c r="HG215" i="8" s="1"/>
  <c r="FZ217" i="8"/>
  <c r="TR201" i="8" l="1"/>
  <c r="TM201" i="8" s="1"/>
  <c r="TZ200" i="8"/>
  <c r="FO218" i="8"/>
  <c r="HP214" i="8"/>
  <c r="HH215" i="8"/>
  <c r="HC215" i="8" s="1"/>
  <c r="UB200" i="8" l="1"/>
  <c r="UC200" i="8" s="1"/>
  <c r="TX201" i="8" s="1"/>
  <c r="FJ219" i="8"/>
  <c r="FF219" i="8" s="1"/>
  <c r="FG219" i="8" s="1"/>
  <c r="FD220" i="8" s="1"/>
  <c r="FS218" i="8"/>
  <c r="HR214" i="8"/>
  <c r="TY201" i="8" l="1"/>
  <c r="TT201" i="8" s="1"/>
  <c r="UG200" i="8"/>
  <c r="FH219" i="8"/>
  <c r="FC220" i="8" s="1"/>
  <c r="EY220" i="8" s="1"/>
  <c r="EZ220" i="8" s="1"/>
  <c r="HO215" i="8"/>
  <c r="HS214" i="8"/>
  <c r="HN215" i="8" s="1"/>
  <c r="UI200" i="8" l="1"/>
  <c r="UJ200" i="8" s="1"/>
  <c r="UE201" i="8" s="1"/>
  <c r="FL219" i="8"/>
  <c r="HJ215" i="8"/>
  <c r="HW214" i="8"/>
  <c r="EW221" i="8"/>
  <c r="FA220" i="8"/>
  <c r="EV221" i="8" s="1"/>
  <c r="UF201" i="8" l="1"/>
  <c r="UA201" i="8" s="1"/>
  <c r="UN200" i="8"/>
  <c r="FE220" i="8"/>
  <c r="HY214" i="8"/>
  <c r="HZ214" i="8" s="1"/>
  <c r="HU215" i="8" s="1"/>
  <c r="ER221" i="8"/>
  <c r="ES221" i="8" s="1"/>
  <c r="UP200" i="8" l="1"/>
  <c r="UQ200" i="8" s="1"/>
  <c r="UL201" i="8" s="1"/>
  <c r="EP222" i="8"/>
  <c r="ET221" i="8"/>
  <c r="EO222" i="8" s="1"/>
  <c r="HV215" i="8"/>
  <c r="HQ215" i="8" s="1"/>
  <c r="ID214" i="8"/>
  <c r="UM201" i="8" l="1"/>
  <c r="UH201" i="8" s="1"/>
  <c r="UU200" i="8"/>
  <c r="EX221" i="8"/>
  <c r="IF214" i="8"/>
  <c r="IG214" i="8" s="1"/>
  <c r="IB215" i="8" s="1"/>
  <c r="EK222" i="8"/>
  <c r="EL222" i="8" s="1"/>
  <c r="UW200" i="8" l="1"/>
  <c r="UX200" i="8" s="1"/>
  <c r="US201" i="8" s="1"/>
  <c r="EI223" i="8"/>
  <c r="EM222" i="8"/>
  <c r="EH223" i="8" s="1"/>
  <c r="IC215" i="8"/>
  <c r="HX215" i="8" s="1"/>
  <c r="IK214" i="8"/>
  <c r="VB200" i="8" l="1"/>
  <c r="UT201" i="8"/>
  <c r="UO201" i="8" s="1"/>
  <c r="ED223" i="8"/>
  <c r="EE223" i="8" s="1"/>
  <c r="EF223" i="8" s="1"/>
  <c r="EA224" i="8" s="1"/>
  <c r="IM214" i="8"/>
  <c r="IN214" i="8" s="1"/>
  <c r="II215" i="8" s="1"/>
  <c r="EQ222" i="8"/>
  <c r="VD200" i="8" l="1"/>
  <c r="VE200" i="8" s="1"/>
  <c r="UZ201" i="8" s="1"/>
  <c r="EB224" i="8"/>
  <c r="DW224" i="8" s="1"/>
  <c r="DX224" i="8" s="1"/>
  <c r="EJ223" i="8"/>
  <c r="IJ215" i="8"/>
  <c r="IE215" i="8" s="1"/>
  <c r="IR214" i="8"/>
  <c r="VA201" i="8" l="1"/>
  <c r="UV201" i="8" s="1"/>
  <c r="VI200" i="8"/>
  <c r="DU225" i="8"/>
  <c r="DY224" i="8"/>
  <c r="DT225" i="8" s="1"/>
  <c r="IT214" i="8"/>
  <c r="IU214" i="8" s="1"/>
  <c r="IP215" i="8" s="1"/>
  <c r="VK200" i="8" l="1"/>
  <c r="VL200" i="8" s="1"/>
  <c r="VG201" i="8" s="1"/>
  <c r="IQ215" i="8"/>
  <c r="IL215" i="8" s="1"/>
  <c r="IY214" i="8"/>
  <c r="EC224" i="8"/>
  <c r="DP225" i="8"/>
  <c r="DQ225" i="8" s="1"/>
  <c r="VH201" i="8" l="1"/>
  <c r="VC201" i="8" s="1"/>
  <c r="VP200" i="8"/>
  <c r="DN226" i="8"/>
  <c r="DR225" i="8"/>
  <c r="DM226" i="8" s="1"/>
  <c r="JA214" i="8"/>
  <c r="JB214" i="8" s="1"/>
  <c r="IW215" i="8" s="1"/>
  <c r="VR200" i="8" l="1"/>
  <c r="VS200" i="8" s="1"/>
  <c r="VN201" i="8" s="1"/>
  <c r="IX215" i="8"/>
  <c r="IS215" i="8" s="1"/>
  <c r="JF214" i="8"/>
  <c r="DV225" i="8"/>
  <c r="DI226" i="8"/>
  <c r="DJ226" i="8" s="1"/>
  <c r="VO201" i="8" l="1"/>
  <c r="VJ201" i="8" s="1"/>
  <c r="VW200" i="8"/>
  <c r="DG227" i="8"/>
  <c r="DK226" i="8"/>
  <c r="DF227" i="8" s="1"/>
  <c r="JH214" i="8"/>
  <c r="JI214" i="8" s="1"/>
  <c r="JD215" i="8" s="1"/>
  <c r="VY200" i="8" l="1"/>
  <c r="VZ200" i="8" s="1"/>
  <c r="VU201" i="8" s="1"/>
  <c r="DB227" i="8"/>
  <c r="DC227" i="8" s="1"/>
  <c r="JM214" i="8"/>
  <c r="JE215" i="8"/>
  <c r="IZ215" i="8" s="1"/>
  <c r="DO226" i="8"/>
  <c r="VV201" i="8" l="1"/>
  <c r="VQ201" i="8" s="1"/>
  <c r="WD200" i="8"/>
  <c r="CZ228" i="8"/>
  <c r="DD227" i="8"/>
  <c r="CY228" i="8" s="1"/>
  <c r="WF200" i="8" l="1"/>
  <c r="WG200" i="8" s="1"/>
  <c r="WB201" i="8" s="1"/>
  <c r="DH227" i="8"/>
  <c r="CU228" i="8"/>
  <c r="CV228" i="8" s="1"/>
  <c r="WC201" i="8" l="1"/>
  <c r="VX201" i="8" s="1"/>
  <c r="WK200" i="8"/>
  <c r="CS229" i="8"/>
  <c r="CW228" i="8"/>
  <c r="CR229" i="8" s="1"/>
  <c r="WM200" i="8" l="1"/>
  <c r="WN200" i="8" s="1"/>
  <c r="WI201" i="8" s="1"/>
  <c r="DA228" i="8"/>
  <c r="CN229" i="8"/>
  <c r="CO229" i="8" s="1"/>
  <c r="WJ201" i="8" l="1"/>
  <c r="WE201" i="8" s="1"/>
  <c r="WR200" i="8"/>
  <c r="CL230" i="8"/>
  <c r="CP229" i="8"/>
  <c r="CK230" i="8" s="1"/>
  <c r="WT200" i="8" l="1"/>
  <c r="WU200" i="8" s="1"/>
  <c r="WP201" i="8" s="1"/>
  <c r="CG230" i="8"/>
  <c r="CH230" i="8" s="1"/>
  <c r="CT229" i="8"/>
  <c r="WY200" i="8" l="1"/>
  <c r="WQ201" i="8"/>
  <c r="WL201" i="8" s="1"/>
  <c r="CE231" i="8"/>
  <c r="CI230" i="8"/>
  <c r="CD231" i="8" s="1"/>
  <c r="BZ231" i="8" l="1"/>
  <c r="CA231" i="8" s="1"/>
  <c r="CB231" i="8" s="1"/>
  <c r="BW232" i="8" s="1"/>
  <c r="CM230" i="8"/>
  <c r="BX232" i="8" l="1"/>
  <c r="BS232" i="8" s="1"/>
  <c r="BT232" i="8" s="1"/>
  <c r="CF231" i="8"/>
  <c r="BQ233" i="8" l="1"/>
  <c r="BU232" i="8"/>
  <c r="BP233" i="8" s="1"/>
  <c r="BY232" i="8" l="1"/>
  <c r="BL233" i="8"/>
  <c r="BM233" i="8" s="1"/>
  <c r="BJ234" i="8" l="1"/>
  <c r="BN233" i="8"/>
  <c r="BI234" i="8" s="1"/>
  <c r="BR233" i="8" l="1"/>
  <c r="BE234" i="8"/>
  <c r="BF234" i="8" s="1"/>
  <c r="BC235" i="8" l="1"/>
  <c r="BG234" i="8"/>
  <c r="BB235" i="8" s="1"/>
  <c r="BK234" i="8" l="1"/>
  <c r="AX235" i="8"/>
  <c r="AY235" i="8" s="1"/>
  <c r="AV236" i="8" l="1"/>
  <c r="AZ235" i="8"/>
  <c r="AU236" i="8" s="1"/>
  <c r="BD235" i="8" l="1"/>
  <c r="AQ236" i="8"/>
  <c r="AJ236" i="8" s="1"/>
  <c r="AR236" i="8"/>
  <c r="AI236" i="8" l="1"/>
  <c r="AK236" i="8" s="1"/>
  <c r="AN236" i="8" s="1"/>
  <c r="AS237" i="8" s="1"/>
  <c r="AW236" i="8"/>
  <c r="AO237" i="8"/>
  <c r="GP215" i="8" l="1"/>
  <c r="GM216" i="8" l="1"/>
  <c r="GQ215" i="8"/>
  <c r="GL216" i="8" s="1"/>
  <c r="NB201" i="8" l="1"/>
  <c r="GU215" i="8"/>
  <c r="GH216" i="8"/>
  <c r="GI216" i="8" s="1"/>
  <c r="MY202" i="8" l="1"/>
  <c r="NC201" i="8"/>
  <c r="MX202" i="8" s="1"/>
  <c r="GF217" i="8"/>
  <c r="GJ216" i="8"/>
  <c r="GE217" i="8" s="1"/>
  <c r="GW215" i="8"/>
  <c r="GX215" i="8" s="1"/>
  <c r="GS216" i="8" s="1"/>
  <c r="NG201" i="8" l="1"/>
  <c r="MT202" i="8"/>
  <c r="MU202" i="8" s="1"/>
  <c r="GT216" i="8"/>
  <c r="GO216" i="8" s="1"/>
  <c r="HB215" i="8"/>
  <c r="GN216" i="8"/>
  <c r="GA217" i="8"/>
  <c r="GB217" i="8" s="1"/>
  <c r="MR203" i="8" l="1"/>
  <c r="MV202" i="8"/>
  <c r="MQ203" i="8" s="1"/>
  <c r="NI201" i="8"/>
  <c r="NJ201" i="8" s="1"/>
  <c r="NE202" i="8" s="1"/>
  <c r="FY218" i="8"/>
  <c r="GC217" i="8"/>
  <c r="FX218" i="8" s="1"/>
  <c r="HD215" i="8"/>
  <c r="HE215" i="8" s="1"/>
  <c r="GZ216" i="8" s="1"/>
  <c r="NN201" i="8" l="1"/>
  <c r="NF202" i="8"/>
  <c r="NA202" i="8" s="1"/>
  <c r="MZ202" i="8"/>
  <c r="MM203" i="8"/>
  <c r="MN203" i="8" s="1"/>
  <c r="HA216" i="8"/>
  <c r="GV216" i="8" s="1"/>
  <c r="HI215" i="8"/>
  <c r="GG217" i="8"/>
  <c r="FT218" i="8"/>
  <c r="FU218" i="8" s="1"/>
  <c r="MK204" i="8" l="1"/>
  <c r="MO203" i="8"/>
  <c r="MJ204" i="8" s="1"/>
  <c r="NP201" i="8"/>
  <c r="NQ201" i="8" s="1"/>
  <c r="NL202" i="8" s="1"/>
  <c r="FR219" i="8"/>
  <c r="FV218" i="8"/>
  <c r="FQ219" i="8" s="1"/>
  <c r="HK215" i="8"/>
  <c r="HL215" i="8" s="1"/>
  <c r="HG216" i="8" s="1"/>
  <c r="NU201" i="8" l="1"/>
  <c r="NM202" i="8"/>
  <c r="NH202" i="8" s="1"/>
  <c r="MS203" i="8"/>
  <c r="MF204" i="8"/>
  <c r="MG204" i="8" s="1"/>
  <c r="FM219" i="8"/>
  <c r="FN219" i="8" s="1"/>
  <c r="HH216" i="8"/>
  <c r="HC216" i="8" s="1"/>
  <c r="HP215" i="8"/>
  <c r="FZ218" i="8"/>
  <c r="MD205" i="8" l="1"/>
  <c r="MH204" i="8"/>
  <c r="MC205" i="8" s="1"/>
  <c r="NW201" i="8"/>
  <c r="NX201" i="8" s="1"/>
  <c r="NS202" i="8" s="1"/>
  <c r="HR215" i="8"/>
  <c r="HS215" i="8" s="1"/>
  <c r="HN216" i="8" s="1"/>
  <c r="FK220" i="8"/>
  <c r="FO219" i="8"/>
  <c r="FJ220" i="8" s="1"/>
  <c r="NT202" i="8" l="1"/>
  <c r="NO202" i="8" s="1"/>
  <c r="OB201" i="8"/>
  <c r="ML204" i="8"/>
  <c r="LY205" i="8"/>
  <c r="LZ205" i="8" s="1"/>
  <c r="FS219" i="8"/>
  <c r="FF220" i="8"/>
  <c r="FG220" i="8" s="1"/>
  <c r="HO216" i="8"/>
  <c r="HJ216" i="8" s="1"/>
  <c r="HW215" i="8"/>
  <c r="LW206" i="8" l="1"/>
  <c r="MA205" i="8"/>
  <c r="LV206" i="8" s="1"/>
  <c r="OD201" i="8"/>
  <c r="OE201" i="8" s="1"/>
  <c r="NZ202" i="8" s="1"/>
  <c r="HY215" i="8"/>
  <c r="HZ215" i="8" s="1"/>
  <c r="HU216" i="8" s="1"/>
  <c r="FD221" i="8"/>
  <c r="FH220" i="8"/>
  <c r="FC221" i="8" s="1"/>
  <c r="OA202" i="8" l="1"/>
  <c r="NV202" i="8" s="1"/>
  <c r="OI201" i="8"/>
  <c r="ME205" i="8"/>
  <c r="LR206" i="8"/>
  <c r="LS206" i="8" s="1"/>
  <c r="EY221" i="8"/>
  <c r="EZ221" i="8" s="1"/>
  <c r="FL220" i="8"/>
  <c r="HV216" i="8"/>
  <c r="HQ216" i="8" s="1"/>
  <c r="ID215" i="8"/>
  <c r="LT206" i="8" l="1"/>
  <c r="LO207" i="8" s="1"/>
  <c r="LP207" i="8"/>
  <c r="OK201" i="8"/>
  <c r="OL201" i="8" s="1"/>
  <c r="OG202" i="8" s="1"/>
  <c r="IF215" i="8"/>
  <c r="IG215" i="8" s="1"/>
  <c r="IB216" i="8" s="1"/>
  <c r="EW222" i="8"/>
  <c r="FA221" i="8"/>
  <c r="EV222" i="8" s="1"/>
  <c r="LK207" i="8" l="1"/>
  <c r="LL207" i="8" s="1"/>
  <c r="LI208" i="8" s="1"/>
  <c r="LX206" i="8"/>
  <c r="OH202" i="8"/>
  <c r="OC202" i="8" s="1"/>
  <c r="OP201" i="8"/>
  <c r="FE221" i="8"/>
  <c r="ER222" i="8"/>
  <c r="ES222" i="8" s="1"/>
  <c r="IC216" i="8"/>
  <c r="HX216" i="8" s="1"/>
  <c r="IK215" i="8"/>
  <c r="LM207" i="8" l="1"/>
  <c r="LH208" i="8" s="1"/>
  <c r="LD208" i="8" s="1"/>
  <c r="LE208" i="8" s="1"/>
  <c r="LF208" i="8" s="1"/>
  <c r="OR201" i="8"/>
  <c r="OS201" i="8" s="1"/>
  <c r="ON202" i="8" s="1"/>
  <c r="IM215" i="8"/>
  <c r="IN215" i="8" s="1"/>
  <c r="II216" i="8" s="1"/>
  <c r="EP223" i="8"/>
  <c r="ET222" i="8"/>
  <c r="EO223" i="8" s="1"/>
  <c r="LQ207" i="8" l="1"/>
  <c r="LB209" i="8"/>
  <c r="LA209" i="8"/>
  <c r="LJ208" i="8"/>
  <c r="OW201" i="8"/>
  <c r="OO202" i="8"/>
  <c r="OJ202" i="8" s="1"/>
  <c r="EX222" i="8"/>
  <c r="EK223" i="8"/>
  <c r="EL223" i="8" s="1"/>
  <c r="IJ216" i="8"/>
  <c r="IE216" i="8" s="1"/>
  <c r="IR215" i="8"/>
  <c r="KW209" i="8" l="1"/>
  <c r="KX209" i="8" s="1"/>
  <c r="KY209" i="8" s="1"/>
  <c r="OY201" i="8"/>
  <c r="OZ201" i="8" s="1"/>
  <c r="OU202" i="8" s="1"/>
  <c r="IT215" i="8"/>
  <c r="IU215" i="8" s="1"/>
  <c r="IP216" i="8" s="1"/>
  <c r="EI224" i="8"/>
  <c r="EM223" i="8"/>
  <c r="EH224" i="8" s="1"/>
  <c r="KU210" i="8" l="1"/>
  <c r="LC209" i="8"/>
  <c r="KT210" i="8"/>
  <c r="OV202" i="8"/>
  <c r="OQ202" i="8" s="1"/>
  <c r="PD201" i="8"/>
  <c r="ED224" i="8"/>
  <c r="EE224" i="8" s="1"/>
  <c r="EB225" i="8" s="1"/>
  <c r="EQ223" i="8"/>
  <c r="IY215" i="8"/>
  <c r="IQ216" i="8"/>
  <c r="IL216" i="8" s="1"/>
  <c r="KP210" i="8" l="1"/>
  <c r="KQ210" i="8" s="1"/>
  <c r="KR210" i="8" s="1"/>
  <c r="PF201" i="8"/>
  <c r="PG201" i="8" s="1"/>
  <c r="PB202" i="8" s="1"/>
  <c r="EF224" i="8"/>
  <c r="EA225" i="8" s="1"/>
  <c r="DW225" i="8" s="1"/>
  <c r="DX225" i="8" s="1"/>
  <c r="JA215" i="8"/>
  <c r="JB215" i="8" s="1"/>
  <c r="IW216" i="8" s="1"/>
  <c r="KM211" i="8" l="1"/>
  <c r="KV210" i="8"/>
  <c r="KN211" i="8"/>
  <c r="PK201" i="8"/>
  <c r="PC202" i="8"/>
  <c r="OX202" i="8" s="1"/>
  <c r="EJ224" i="8"/>
  <c r="DU226" i="8"/>
  <c r="DY225" i="8"/>
  <c r="DT226" i="8" s="1"/>
  <c r="IX216" i="8"/>
  <c r="IS216" i="8" s="1"/>
  <c r="JF215" i="8"/>
  <c r="KI211" i="8" l="1"/>
  <c r="KJ211" i="8" s="1"/>
  <c r="KG212" i="8" s="1"/>
  <c r="PM201" i="8"/>
  <c r="PN201" i="8" s="1"/>
  <c r="PI202" i="8" s="1"/>
  <c r="DP226" i="8"/>
  <c r="DQ226" i="8" s="1"/>
  <c r="EC225" i="8"/>
  <c r="KK211" i="8" l="1"/>
  <c r="PJ202" i="8"/>
  <c r="PE202" i="8" s="1"/>
  <c r="PR201" i="8"/>
  <c r="DN227" i="8"/>
  <c r="DR226" i="8"/>
  <c r="DM227" i="8" s="1"/>
  <c r="KF212" i="8" l="1"/>
  <c r="KB212" i="8" s="1"/>
  <c r="KC212" i="8" s="1"/>
  <c r="KO211" i="8"/>
  <c r="PT201" i="8"/>
  <c r="PU201" i="8" s="1"/>
  <c r="PP202" i="8" s="1"/>
  <c r="DI227" i="8"/>
  <c r="DJ227" i="8" s="1"/>
  <c r="DV226" i="8"/>
  <c r="KD212" i="8" l="1"/>
  <c r="JY213" i="8" s="1"/>
  <c r="JZ213" i="8"/>
  <c r="PQ202" i="8"/>
  <c r="PL202" i="8" s="1"/>
  <c r="PY201" i="8"/>
  <c r="DG228" i="8"/>
  <c r="DK227" i="8"/>
  <c r="DF228" i="8" s="1"/>
  <c r="KH212" i="8" l="1"/>
  <c r="JU213" i="8"/>
  <c r="JV213" i="8" s="1"/>
  <c r="JW213" i="8" s="1"/>
  <c r="JR214" i="8" s="1"/>
  <c r="QA201" i="8"/>
  <c r="QB201" i="8" s="1"/>
  <c r="PW202" i="8" s="1"/>
  <c r="DO227" i="8"/>
  <c r="DB228" i="8"/>
  <c r="DC228" i="8" s="1"/>
  <c r="JS214" i="8" l="1"/>
  <c r="JN214" i="8" s="1"/>
  <c r="JO214" i="8" s="1"/>
  <c r="KA213" i="8"/>
  <c r="PX202" i="8"/>
  <c r="PS202" i="8" s="1"/>
  <c r="QF201" i="8"/>
  <c r="CZ229" i="8"/>
  <c r="DD228" i="8"/>
  <c r="CY229" i="8" s="1"/>
  <c r="JP214" i="8" l="1"/>
  <c r="JK215" i="8" s="1"/>
  <c r="JL215" i="8"/>
  <c r="QH201" i="8"/>
  <c r="QI201" i="8" s="1"/>
  <c r="QD202" i="8" s="1"/>
  <c r="CU229" i="8"/>
  <c r="CV229" i="8" s="1"/>
  <c r="DH228" i="8"/>
  <c r="JT214" i="8" l="1"/>
  <c r="JG215" i="8"/>
  <c r="JH215" i="8" s="1"/>
  <c r="QE202" i="8"/>
  <c r="PZ202" i="8" s="1"/>
  <c r="QM201" i="8"/>
  <c r="CS230" i="8"/>
  <c r="CW229" i="8"/>
  <c r="CR230" i="8" s="1"/>
  <c r="JE216" i="8" l="1"/>
  <c r="JI215" i="8"/>
  <c r="JD216" i="8" s="1"/>
  <c r="QO201" i="8"/>
  <c r="QP201" i="8" s="1"/>
  <c r="QK202" i="8" s="1"/>
  <c r="DA229" i="8"/>
  <c r="CN230" i="8"/>
  <c r="CO230" i="8" s="1"/>
  <c r="JM215" i="8" l="1"/>
  <c r="IZ216" i="8"/>
  <c r="QT201" i="8"/>
  <c r="QL202" i="8"/>
  <c r="QG202" i="8" s="1"/>
  <c r="CL231" i="8"/>
  <c r="CP230" i="8"/>
  <c r="CK231" i="8" s="1"/>
  <c r="QV201" i="8" l="1"/>
  <c r="QW201" i="8" s="1"/>
  <c r="QR202" i="8" s="1"/>
  <c r="CG231" i="8"/>
  <c r="CH231" i="8" s="1"/>
  <c r="CT230" i="8"/>
  <c r="RA201" i="8" l="1"/>
  <c r="QS202" i="8"/>
  <c r="QN202" i="8" s="1"/>
  <c r="CE232" i="8"/>
  <c r="CI231" i="8"/>
  <c r="CD232" i="8" s="1"/>
  <c r="RC201" i="8" l="1"/>
  <c r="RD201" i="8" s="1"/>
  <c r="QY202" i="8" s="1"/>
  <c r="CM231" i="8"/>
  <c r="BZ232" i="8"/>
  <c r="CA232" i="8" s="1"/>
  <c r="RH201" i="8" l="1"/>
  <c r="QZ202" i="8"/>
  <c r="QU202" i="8" s="1"/>
  <c r="BX233" i="8"/>
  <c r="CB232" i="8"/>
  <c r="BW233" i="8" s="1"/>
  <c r="RJ201" i="8" l="1"/>
  <c r="RK201" i="8" s="1"/>
  <c r="RF202" i="8" s="1"/>
  <c r="BS233" i="8"/>
  <c r="BT233" i="8" s="1"/>
  <c r="CF232" i="8"/>
  <c r="RG202" i="8" l="1"/>
  <c r="RB202" i="8" s="1"/>
  <c r="RO201" i="8"/>
  <c r="BQ234" i="8"/>
  <c r="BU233" i="8"/>
  <c r="BP234" i="8" s="1"/>
  <c r="RQ201" i="8" l="1"/>
  <c r="RR201" i="8" s="1"/>
  <c r="RM202" i="8" s="1"/>
  <c r="BY233" i="8"/>
  <c r="BL234" i="8"/>
  <c r="BM234" i="8" s="1"/>
  <c r="RV201" i="8" l="1"/>
  <c r="RN202" i="8"/>
  <c r="RI202" i="8" s="1"/>
  <c r="BJ235" i="8"/>
  <c r="BN234" i="8"/>
  <c r="BI235" i="8" s="1"/>
  <c r="RX201" i="8" l="1"/>
  <c r="RY201" i="8" s="1"/>
  <c r="RT202" i="8" s="1"/>
  <c r="BR234" i="8"/>
  <c r="BE235" i="8"/>
  <c r="BF235" i="8" s="1"/>
  <c r="RU202" i="8" l="1"/>
  <c r="RP202" i="8" s="1"/>
  <c r="SC201" i="8"/>
  <c r="BC236" i="8"/>
  <c r="BG235" i="8"/>
  <c r="BB236" i="8" s="1"/>
  <c r="SE201" i="8" l="1"/>
  <c r="SF201" i="8" s="1"/>
  <c r="SA202" i="8" s="1"/>
  <c r="AX236" i="8"/>
  <c r="AY236" i="8" s="1"/>
  <c r="BK235" i="8"/>
  <c r="SB202" i="8" l="1"/>
  <c r="RW202" i="8" s="1"/>
  <c r="SJ201" i="8"/>
  <c r="AV237" i="8"/>
  <c r="AZ236" i="8"/>
  <c r="AU237" i="8" s="1"/>
  <c r="SL201" i="8" l="1"/>
  <c r="SM201" i="8" s="1"/>
  <c r="SH202" i="8" s="1"/>
  <c r="BD236" i="8"/>
  <c r="AQ237" i="8"/>
  <c r="AJ237" i="8" s="1"/>
  <c r="AR237" i="8"/>
  <c r="AI237" i="8" l="1"/>
  <c r="AK237" i="8" s="1"/>
  <c r="AN237" i="8" s="1"/>
  <c r="AS238" i="8" s="1"/>
  <c r="SI202" i="8"/>
  <c r="SD202" i="8" s="1"/>
  <c r="SQ201" i="8"/>
  <c r="AO238" i="8"/>
  <c r="AW237" i="8"/>
  <c r="SS201" i="8" l="1"/>
  <c r="ST201" i="8" s="1"/>
  <c r="SO202" i="8" s="1"/>
  <c r="SP202" i="8" l="1"/>
  <c r="SK202" i="8" s="1"/>
  <c r="SX201" i="8"/>
  <c r="SZ201" i="8" l="1"/>
  <c r="TA201" i="8" s="1"/>
  <c r="SV202" i="8" s="1"/>
  <c r="SW202" i="8" l="1"/>
  <c r="SR202" i="8" s="1"/>
  <c r="TE201" i="8"/>
  <c r="TG201" i="8" l="1"/>
  <c r="TH201" i="8" s="1"/>
  <c r="TC202" i="8" s="1"/>
  <c r="TD202" i="8" l="1"/>
  <c r="SY202" i="8" s="1"/>
  <c r="TL201" i="8"/>
  <c r="TN201" i="8" l="1"/>
  <c r="TO201" i="8" s="1"/>
  <c r="TJ202" i="8" s="1"/>
  <c r="TK202" i="8" l="1"/>
  <c r="TF202" i="8" s="1"/>
  <c r="TS201" i="8"/>
  <c r="TU201" i="8" l="1"/>
  <c r="TV201" i="8" s="1"/>
  <c r="TQ202" i="8" s="1"/>
  <c r="TR202" i="8" l="1"/>
  <c r="TM202" i="8" s="1"/>
  <c r="TZ201" i="8"/>
  <c r="UB201" i="8" l="1"/>
  <c r="UC201" i="8" s="1"/>
  <c r="TX202" i="8" s="1"/>
  <c r="TY202" i="8" l="1"/>
  <c r="TT202" i="8" s="1"/>
  <c r="UG201" i="8"/>
  <c r="UI201" i="8" l="1"/>
  <c r="UJ201" i="8" s="1"/>
  <c r="UE202" i="8" s="1"/>
  <c r="UF202" i="8" l="1"/>
  <c r="UA202" i="8" s="1"/>
  <c r="UN201" i="8"/>
  <c r="GP216" i="8"/>
  <c r="UP201" i="8" l="1"/>
  <c r="UQ201" i="8" s="1"/>
  <c r="UL202" i="8" s="1"/>
  <c r="GM217" i="8"/>
  <c r="GQ216" i="8"/>
  <c r="GL217" i="8" s="1"/>
  <c r="UM202" i="8" l="1"/>
  <c r="UH202" i="8" s="1"/>
  <c r="UU201" i="8"/>
  <c r="GU216" i="8"/>
  <c r="GH217" i="8"/>
  <c r="GI217" i="8" s="1"/>
  <c r="UW201" i="8" l="1"/>
  <c r="UX201" i="8" s="1"/>
  <c r="US202" i="8" s="1"/>
  <c r="GF218" i="8"/>
  <c r="GJ217" i="8"/>
  <c r="GE218" i="8" s="1"/>
  <c r="GW216" i="8"/>
  <c r="GX216" i="8" s="1"/>
  <c r="GS217" i="8" s="1"/>
  <c r="VB201" i="8" l="1"/>
  <c r="UT202" i="8"/>
  <c r="UO202" i="8" s="1"/>
  <c r="HB216" i="8"/>
  <c r="GT217" i="8"/>
  <c r="GO217" i="8" s="1"/>
  <c r="GN217" i="8"/>
  <c r="GA218" i="8"/>
  <c r="GB218" i="8" s="1"/>
  <c r="VD201" i="8" l="1"/>
  <c r="VE201" i="8" s="1"/>
  <c r="UZ202" i="8" s="1"/>
  <c r="FY219" i="8"/>
  <c r="GC218" i="8"/>
  <c r="FX219" i="8" s="1"/>
  <c r="HD216" i="8"/>
  <c r="VA202" i="8" l="1"/>
  <c r="UV202" i="8" s="1"/>
  <c r="VI201" i="8"/>
  <c r="HA217" i="8"/>
  <c r="HE216" i="8"/>
  <c r="GZ217" i="8" s="1"/>
  <c r="GG218" i="8"/>
  <c r="FT219" i="8"/>
  <c r="FU219" i="8" s="1"/>
  <c r="VK201" i="8" l="1"/>
  <c r="VL201" i="8" s="1"/>
  <c r="VG202" i="8" s="1"/>
  <c r="FR220" i="8"/>
  <c r="FV219" i="8"/>
  <c r="FQ220" i="8" s="1"/>
  <c r="HI216" i="8"/>
  <c r="GV217" i="8"/>
  <c r="VH202" i="8" l="1"/>
  <c r="VC202" i="8" s="1"/>
  <c r="VP201" i="8"/>
  <c r="FM220" i="8"/>
  <c r="FN220" i="8" s="1"/>
  <c r="FO220" i="8" s="1"/>
  <c r="FJ221" i="8" s="1"/>
  <c r="FZ219" i="8"/>
  <c r="HK216" i="8"/>
  <c r="HL216" i="8" s="1"/>
  <c r="HG217" i="8" s="1"/>
  <c r="VR201" i="8" l="1"/>
  <c r="VS201" i="8" s="1"/>
  <c r="VN202" i="8" s="1"/>
  <c r="FK221" i="8"/>
  <c r="FF221" i="8" s="1"/>
  <c r="FG221" i="8" s="1"/>
  <c r="FS220" i="8"/>
  <c r="HP216" i="8"/>
  <c r="HH217" i="8"/>
  <c r="HC217" i="8" s="1"/>
  <c r="VO202" i="8" l="1"/>
  <c r="VJ202" i="8" s="1"/>
  <c r="VW201" i="8"/>
  <c r="HR216" i="8"/>
  <c r="HS216" i="8" s="1"/>
  <c r="HN217" i="8" s="1"/>
  <c r="FD222" i="8"/>
  <c r="FH221" i="8"/>
  <c r="FC222" i="8" s="1"/>
  <c r="VY201" i="8" l="1"/>
  <c r="VZ201" i="8" s="1"/>
  <c r="VU202" i="8" s="1"/>
  <c r="EY222" i="8"/>
  <c r="EZ222" i="8" s="1"/>
  <c r="EW223" i="8" s="1"/>
  <c r="FL221" i="8"/>
  <c r="HW216" i="8"/>
  <c r="HO217" i="8"/>
  <c r="HJ217" i="8" s="1"/>
  <c r="VV202" i="8" l="1"/>
  <c r="VQ202" i="8" s="1"/>
  <c r="WD201" i="8"/>
  <c r="FA222" i="8"/>
  <c r="EV223" i="8" s="1"/>
  <c r="ER223" i="8" s="1"/>
  <c r="ES223" i="8" s="1"/>
  <c r="HY216" i="8"/>
  <c r="WF201" i="8" l="1"/>
  <c r="WG201" i="8" s="1"/>
  <c r="WB202" i="8" s="1"/>
  <c r="FE222" i="8"/>
  <c r="HV217" i="8"/>
  <c r="EP224" i="8"/>
  <c r="ET223" i="8"/>
  <c r="EO224" i="8" s="1"/>
  <c r="HZ216" i="8"/>
  <c r="HU217" i="8" s="1"/>
  <c r="WC202" i="8" l="1"/>
  <c r="VX202" i="8" s="1"/>
  <c r="WK201" i="8"/>
  <c r="EK224" i="8"/>
  <c r="EL224" i="8" s="1"/>
  <c r="ID216" i="8"/>
  <c r="EX223" i="8"/>
  <c r="HQ217" i="8"/>
  <c r="WM201" i="8" l="1"/>
  <c r="WN201" i="8" s="1"/>
  <c r="WI202" i="8" s="1"/>
  <c r="IF216" i="8"/>
  <c r="IG216" i="8" s="1"/>
  <c r="IB217" i="8" s="1"/>
  <c r="EI225" i="8"/>
  <c r="EM224" i="8"/>
  <c r="EH225" i="8" s="1"/>
  <c r="WJ202" i="8" l="1"/>
  <c r="WE202" i="8" s="1"/>
  <c r="WR201" i="8"/>
  <c r="ED225" i="8"/>
  <c r="EE225" i="8" s="1"/>
  <c r="EB226" i="8" s="1"/>
  <c r="EQ224" i="8"/>
  <c r="IC217" i="8"/>
  <c r="HX217" i="8" s="1"/>
  <c r="IK216" i="8"/>
  <c r="EF225" i="8" l="1"/>
  <c r="EA226" i="8" s="1"/>
  <c r="DW226" i="8" s="1"/>
  <c r="DX226" i="8" s="1"/>
  <c r="IM216" i="8"/>
  <c r="IN216" i="8" s="1"/>
  <c r="II217" i="8" s="1"/>
  <c r="EJ225" i="8" l="1"/>
  <c r="DU227" i="8"/>
  <c r="DY226" i="8"/>
  <c r="DT227" i="8" s="1"/>
  <c r="IR216" i="8"/>
  <c r="IJ217" i="8"/>
  <c r="IE217" i="8" s="1"/>
  <c r="DP227" i="8" l="1"/>
  <c r="DQ227" i="8" s="1"/>
  <c r="IT216" i="8"/>
  <c r="IU216" i="8" s="1"/>
  <c r="IP217" i="8" s="1"/>
  <c r="EC226" i="8"/>
  <c r="IQ217" i="8" l="1"/>
  <c r="IL217" i="8" s="1"/>
  <c r="IY216" i="8"/>
  <c r="DN228" i="8"/>
  <c r="DR227" i="8"/>
  <c r="DM228" i="8" s="1"/>
  <c r="DV227" i="8" l="1"/>
  <c r="DI228" i="8"/>
  <c r="DJ228" i="8" s="1"/>
  <c r="JA216" i="8"/>
  <c r="IX217" i="8" l="1"/>
  <c r="JB216" i="8"/>
  <c r="IW217" i="8" s="1"/>
  <c r="DG229" i="8"/>
  <c r="DK228" i="8"/>
  <c r="DF229" i="8" s="1"/>
  <c r="DB229" i="8" l="1"/>
  <c r="DC229" i="8" s="1"/>
  <c r="CZ230" i="8" s="1"/>
  <c r="DO228" i="8"/>
  <c r="JF216" i="8"/>
  <c r="IS217" i="8"/>
  <c r="DD229" i="8" l="1"/>
  <c r="CY230" i="8" s="1"/>
  <c r="CU230" i="8" s="1"/>
  <c r="CV230" i="8" s="1"/>
  <c r="DH229" i="8" l="1"/>
  <c r="CS231" i="8"/>
  <c r="CW230" i="8"/>
  <c r="CR231" i="8" s="1"/>
  <c r="DA230" i="8" l="1"/>
  <c r="CN231" i="8"/>
  <c r="CO231" i="8" s="1"/>
  <c r="CL232" i="8" l="1"/>
  <c r="CP231" i="8"/>
  <c r="CK232" i="8" s="1"/>
  <c r="CG232" i="8" l="1"/>
  <c r="CH232" i="8" s="1"/>
  <c r="CT231" i="8"/>
  <c r="CE233" i="8" l="1"/>
  <c r="CI232" i="8"/>
  <c r="CD233" i="8" s="1"/>
  <c r="BZ233" i="8" l="1"/>
  <c r="CA233" i="8" s="1"/>
  <c r="CB233" i="8" s="1"/>
  <c r="BW234" i="8" s="1"/>
  <c r="CM232" i="8"/>
  <c r="BX234" i="8" l="1"/>
  <c r="BS234" i="8" s="1"/>
  <c r="BT234" i="8" s="1"/>
  <c r="CF233" i="8"/>
  <c r="BQ235" i="8" l="1"/>
  <c r="BU234" i="8"/>
  <c r="BP235" i="8" s="1"/>
  <c r="BL235" i="8" l="1"/>
  <c r="BM235" i="8" s="1"/>
  <c r="BY234" i="8"/>
  <c r="BJ236" i="8" l="1"/>
  <c r="BN235" i="8"/>
  <c r="BI236" i="8" s="1"/>
  <c r="BE236" i="8" l="1"/>
  <c r="BF236" i="8" s="1"/>
  <c r="BR235" i="8"/>
  <c r="BC237" i="8" l="1"/>
  <c r="BG236" i="8"/>
  <c r="BB237" i="8" s="1"/>
  <c r="BK236" i="8" l="1"/>
  <c r="AX237" i="8"/>
  <c r="AY237" i="8" s="1"/>
  <c r="AV238" i="8" l="1"/>
  <c r="AZ237" i="8"/>
  <c r="AU238" i="8" s="1"/>
  <c r="BD237" i="8" l="1"/>
  <c r="AQ238" i="8"/>
  <c r="AJ238" i="8" s="1"/>
  <c r="AR238" i="8"/>
  <c r="AI238" i="8" l="1"/>
  <c r="AK238" i="8" s="1"/>
  <c r="AN238" i="8" s="1"/>
  <c r="AS239" i="8" s="1"/>
  <c r="AO239" i="8"/>
  <c r="AW238" i="8"/>
  <c r="NB202" i="8" l="1"/>
  <c r="MY203" i="8" l="1"/>
  <c r="NC202" i="8"/>
  <c r="MX203" i="8" s="1"/>
  <c r="NG202" i="8" l="1"/>
  <c r="MT203" i="8"/>
  <c r="MU203" i="8" s="1"/>
  <c r="MR204" i="8" l="1"/>
  <c r="MV203" i="8"/>
  <c r="MQ204" i="8" s="1"/>
  <c r="NI202" i="8"/>
  <c r="NJ202" i="8" s="1"/>
  <c r="NE203" i="8" s="1"/>
  <c r="NN202" i="8" l="1"/>
  <c r="NF203" i="8"/>
  <c r="NA203" i="8" s="1"/>
  <c r="MZ203" i="8"/>
  <c r="MM204" i="8"/>
  <c r="MN204" i="8" s="1"/>
  <c r="MK205" i="8" l="1"/>
  <c r="MO204" i="8"/>
  <c r="MJ205" i="8" s="1"/>
  <c r="NP202" i="8"/>
  <c r="NQ202" i="8" s="1"/>
  <c r="NL203" i="8" s="1"/>
  <c r="NU202" i="8" l="1"/>
  <c r="NM203" i="8"/>
  <c r="NH203" i="8" s="1"/>
  <c r="MS204" i="8"/>
  <c r="MF205" i="8"/>
  <c r="MG205" i="8" s="1"/>
  <c r="MD206" i="8" l="1"/>
  <c r="MH205" i="8"/>
  <c r="MC206" i="8" s="1"/>
  <c r="NW202" i="8"/>
  <c r="NX202" i="8" s="1"/>
  <c r="NS203" i="8" s="1"/>
  <c r="NT203" i="8" l="1"/>
  <c r="NO203" i="8" s="1"/>
  <c r="OB202" i="8"/>
  <c r="ML205" i="8"/>
  <c r="LY206" i="8"/>
  <c r="LZ206" i="8" s="1"/>
  <c r="LW207" i="8" l="1"/>
  <c r="MA206" i="8"/>
  <c r="LV207" i="8" s="1"/>
  <c r="OD202" i="8"/>
  <c r="OE202" i="8" s="1"/>
  <c r="NZ203" i="8" s="1"/>
  <c r="OA203" i="8" l="1"/>
  <c r="NV203" i="8" s="1"/>
  <c r="OI202" i="8"/>
  <c r="ME206" i="8"/>
  <c r="LR207" i="8"/>
  <c r="LS207" i="8" s="1"/>
  <c r="LT207" i="8" l="1"/>
  <c r="LO208" i="8" s="1"/>
  <c r="LP208" i="8"/>
  <c r="OK202" i="8"/>
  <c r="OL202" i="8" s="1"/>
  <c r="OG203" i="8" s="1"/>
  <c r="LX207" i="8" l="1"/>
  <c r="LK208" i="8"/>
  <c r="LL208" i="8" s="1"/>
  <c r="LM208" i="8" s="1"/>
  <c r="LH209" i="8" s="1"/>
  <c r="OH203" i="8"/>
  <c r="OC203" i="8" s="1"/>
  <c r="OP202" i="8"/>
  <c r="LI209" i="8" l="1"/>
  <c r="LD209" i="8" s="1"/>
  <c r="LE209" i="8" s="1"/>
  <c r="LF209" i="8" s="1"/>
  <c r="LA210" i="8" s="1"/>
  <c r="LQ208" i="8"/>
  <c r="OR202" i="8"/>
  <c r="OS202" i="8" s="1"/>
  <c r="ON203" i="8" s="1"/>
  <c r="LJ209" i="8" l="1"/>
  <c r="LB210" i="8"/>
  <c r="KW210" i="8" s="1"/>
  <c r="KX210" i="8" s="1"/>
  <c r="KY210" i="8" s="1"/>
  <c r="KT211" i="8" s="1"/>
  <c r="OW202" i="8"/>
  <c r="OO203" i="8"/>
  <c r="OJ203" i="8" s="1"/>
  <c r="KU211" i="8" l="1"/>
  <c r="KP211" i="8" s="1"/>
  <c r="KQ211" i="8" s="1"/>
  <c r="KR211" i="8" s="1"/>
  <c r="LC210" i="8"/>
  <c r="OY202" i="8"/>
  <c r="OZ202" i="8" s="1"/>
  <c r="OU203" i="8" s="1"/>
  <c r="GP217" i="8"/>
  <c r="KN212" i="8" l="1"/>
  <c r="KM212" i="8"/>
  <c r="KV211" i="8"/>
  <c r="OV203" i="8"/>
  <c r="OQ203" i="8" s="1"/>
  <c r="PD202" i="8"/>
  <c r="GM218" i="8"/>
  <c r="GQ217" i="8"/>
  <c r="GL218" i="8" s="1"/>
  <c r="KI212" i="8" l="1"/>
  <c r="KJ212" i="8" s="1"/>
  <c r="KG213" i="8" s="1"/>
  <c r="PF202" i="8"/>
  <c r="PG202" i="8" s="1"/>
  <c r="PB203" i="8" s="1"/>
  <c r="GH218" i="8"/>
  <c r="GI218" i="8" s="1"/>
  <c r="GU217" i="8"/>
  <c r="KK212" i="8" l="1"/>
  <c r="KF213" i="8" s="1"/>
  <c r="KB213" i="8" s="1"/>
  <c r="KC213" i="8" s="1"/>
  <c r="JZ214" i="8" s="1"/>
  <c r="PK202" i="8"/>
  <c r="PC203" i="8"/>
  <c r="OX203" i="8" s="1"/>
  <c r="GW217" i="8"/>
  <c r="GF219" i="8"/>
  <c r="GJ218" i="8"/>
  <c r="GE219" i="8" s="1"/>
  <c r="KO212" i="8" l="1"/>
  <c r="KD213" i="8"/>
  <c r="JY214" i="8" s="1"/>
  <c r="JU214" i="8" s="1"/>
  <c r="JV214" i="8" s="1"/>
  <c r="JS215" i="8" s="1"/>
  <c r="PM202" i="8"/>
  <c r="PN202" i="8" s="1"/>
  <c r="PI203" i="8" s="1"/>
  <c r="GT218" i="8"/>
  <c r="GN218" i="8"/>
  <c r="GX217" i="8"/>
  <c r="GS218" i="8" s="1"/>
  <c r="GA219" i="8"/>
  <c r="GB219" i="8" s="1"/>
  <c r="KH213" i="8" l="1"/>
  <c r="JW214" i="8"/>
  <c r="JR215" i="8" s="1"/>
  <c r="JN215" i="8" s="1"/>
  <c r="JO215" i="8" s="1"/>
  <c r="JL216" i="8" s="1"/>
  <c r="PJ203" i="8"/>
  <c r="PE203" i="8" s="1"/>
  <c r="PR202" i="8"/>
  <c r="GO218" i="8"/>
  <c r="FY220" i="8"/>
  <c r="GC219" i="8"/>
  <c r="FX220" i="8" s="1"/>
  <c r="HB217" i="8"/>
  <c r="KA214" i="8" l="1"/>
  <c r="JP215" i="8"/>
  <c r="JK216" i="8" s="1"/>
  <c r="JG216" i="8" s="1"/>
  <c r="JH216" i="8" s="1"/>
  <c r="PT202" i="8"/>
  <c r="PU202" i="8" s="1"/>
  <c r="PP203" i="8" s="1"/>
  <c r="HD217" i="8"/>
  <c r="HE217" i="8" s="1"/>
  <c r="GZ218" i="8" s="1"/>
  <c r="GG219" i="8"/>
  <c r="FT220" i="8"/>
  <c r="FU220" i="8" s="1"/>
  <c r="JT215" i="8" l="1"/>
  <c r="JE217" i="8"/>
  <c r="JI216" i="8"/>
  <c r="PQ203" i="8"/>
  <c r="PL203" i="8" s="1"/>
  <c r="PY202" i="8"/>
  <c r="FR221" i="8"/>
  <c r="FV220" i="8"/>
  <c r="FQ221" i="8" s="1"/>
  <c r="HA218" i="8"/>
  <c r="GV218" i="8" s="1"/>
  <c r="HI217" i="8"/>
  <c r="JD217" i="8" l="1"/>
  <c r="IZ217" i="8" s="1"/>
  <c r="JM216" i="8"/>
  <c r="QA202" i="8"/>
  <c r="QB202" i="8" s="1"/>
  <c r="PW203" i="8" s="1"/>
  <c r="HK217" i="8"/>
  <c r="HL217" i="8" s="1"/>
  <c r="HG218" i="8" s="1"/>
  <c r="FZ220" i="8"/>
  <c r="FM221" i="8"/>
  <c r="FN221" i="8" s="1"/>
  <c r="PX203" i="8" l="1"/>
  <c r="PS203" i="8" s="1"/>
  <c r="QF202" i="8"/>
  <c r="FK222" i="8"/>
  <c r="FO221" i="8"/>
  <c r="FJ222" i="8" s="1"/>
  <c r="HP217" i="8"/>
  <c r="HH218" i="8"/>
  <c r="HC218" i="8" s="1"/>
  <c r="QH202" i="8" l="1"/>
  <c r="QI202" i="8" s="1"/>
  <c r="QD203" i="8" s="1"/>
  <c r="FF222" i="8"/>
  <c r="FG222" i="8" s="1"/>
  <c r="HR217" i="8"/>
  <c r="HS217" i="8" s="1"/>
  <c r="HN218" i="8" s="1"/>
  <c r="FS221" i="8"/>
  <c r="QE203" i="8" l="1"/>
  <c r="PZ203" i="8" s="1"/>
  <c r="QM202" i="8"/>
  <c r="HO218" i="8"/>
  <c r="HJ218" i="8" s="1"/>
  <c r="HW217" i="8"/>
  <c r="FD223" i="8"/>
  <c r="FH222" i="8"/>
  <c r="FC223" i="8" s="1"/>
  <c r="QO202" i="8" l="1"/>
  <c r="QP202" i="8" s="1"/>
  <c r="QK203" i="8" s="1"/>
  <c r="FL222" i="8"/>
  <c r="EY223" i="8"/>
  <c r="EZ223" i="8" s="1"/>
  <c r="HY217" i="8"/>
  <c r="QT202" i="8" l="1"/>
  <c r="QL203" i="8"/>
  <c r="QG203" i="8" s="1"/>
  <c r="HV218" i="8"/>
  <c r="HZ217" i="8"/>
  <c r="HU218" i="8" s="1"/>
  <c r="EW224" i="8"/>
  <c r="FA223" i="8"/>
  <c r="EV224" i="8" s="1"/>
  <c r="QV202" i="8" l="1"/>
  <c r="QW202" i="8" s="1"/>
  <c r="QR203" i="8" s="1"/>
  <c r="FE223" i="8"/>
  <c r="ER224" i="8"/>
  <c r="ES224" i="8" s="1"/>
  <c r="HQ218" i="8"/>
  <c r="ID217" i="8"/>
  <c r="RA202" i="8" l="1"/>
  <c r="QS203" i="8"/>
  <c r="QN203" i="8" s="1"/>
  <c r="IF217" i="8"/>
  <c r="IG217" i="8" s="1"/>
  <c r="IB218" i="8" s="1"/>
  <c r="EP225" i="8"/>
  <c r="ET224" i="8"/>
  <c r="EO225" i="8" s="1"/>
  <c r="RC202" i="8" l="1"/>
  <c r="RD202" i="8" s="1"/>
  <c r="QY203" i="8" s="1"/>
  <c r="EK225" i="8"/>
  <c r="EL225" i="8" s="1"/>
  <c r="EM225" i="8" s="1"/>
  <c r="EH226" i="8" s="1"/>
  <c r="EX224" i="8"/>
  <c r="IC218" i="8"/>
  <c r="HX218" i="8" s="1"/>
  <c r="IK217" i="8"/>
  <c r="RH202" i="8" l="1"/>
  <c r="QZ203" i="8"/>
  <c r="QU203" i="8" s="1"/>
  <c r="EI226" i="8"/>
  <c r="ED226" i="8" s="1"/>
  <c r="EE226" i="8" s="1"/>
  <c r="EQ225" i="8"/>
  <c r="IM217" i="8"/>
  <c r="IN217" i="8" s="1"/>
  <c r="II218" i="8" s="1"/>
  <c r="RJ202" i="8" l="1"/>
  <c r="RK202" i="8" s="1"/>
  <c r="RF203" i="8" s="1"/>
  <c r="EB227" i="8"/>
  <c r="EF226" i="8"/>
  <c r="EA227" i="8" s="1"/>
  <c r="IJ218" i="8"/>
  <c r="IE218" i="8" s="1"/>
  <c r="IR217" i="8"/>
  <c r="RG203" i="8" l="1"/>
  <c r="RB203" i="8" s="1"/>
  <c r="RO202" i="8"/>
  <c r="EJ226" i="8"/>
  <c r="IT217" i="8"/>
  <c r="IU217" i="8" s="1"/>
  <c r="IP218" i="8" s="1"/>
  <c r="DW227" i="8"/>
  <c r="DX227" i="8" s="1"/>
  <c r="RQ202" i="8" l="1"/>
  <c r="RR202" i="8" s="1"/>
  <c r="RM203" i="8" s="1"/>
  <c r="DU228" i="8"/>
  <c r="DY227" i="8"/>
  <c r="DT228" i="8" s="1"/>
  <c r="IQ218" i="8"/>
  <c r="IL218" i="8" s="1"/>
  <c r="IY217" i="8"/>
  <c r="RV202" i="8" l="1"/>
  <c r="RN203" i="8"/>
  <c r="RI203" i="8" s="1"/>
  <c r="DP228" i="8"/>
  <c r="DQ228" i="8" s="1"/>
  <c r="JA217" i="8"/>
  <c r="JB217" i="8" s="1"/>
  <c r="IW218" i="8" s="1"/>
  <c r="EC227" i="8"/>
  <c r="RX202" i="8" l="1"/>
  <c r="RY202" i="8" s="1"/>
  <c r="RT203" i="8" s="1"/>
  <c r="IX218" i="8"/>
  <c r="IS218" i="8" s="1"/>
  <c r="JF217" i="8"/>
  <c r="DN229" i="8"/>
  <c r="DR228" i="8"/>
  <c r="DM229" i="8" s="1"/>
  <c r="RU203" i="8" l="1"/>
  <c r="RP203" i="8" s="1"/>
  <c r="SC202" i="8"/>
  <c r="DV228" i="8"/>
  <c r="DI229" i="8"/>
  <c r="DJ229" i="8" s="1"/>
  <c r="SE202" i="8" l="1"/>
  <c r="SF202" i="8" s="1"/>
  <c r="SA203" i="8" s="1"/>
  <c r="DG230" i="8"/>
  <c r="DK229" i="8"/>
  <c r="DF230" i="8" s="1"/>
  <c r="SB203" i="8" l="1"/>
  <c r="RW203" i="8" s="1"/>
  <c r="SJ202" i="8"/>
  <c r="DO229" i="8"/>
  <c r="DB230" i="8"/>
  <c r="DC230" i="8" s="1"/>
  <c r="SL202" i="8" l="1"/>
  <c r="SM202" i="8" s="1"/>
  <c r="SH203" i="8" s="1"/>
  <c r="CZ231" i="8"/>
  <c r="DD230" i="8"/>
  <c r="CY231" i="8" s="1"/>
  <c r="SI203" i="8" l="1"/>
  <c r="SD203" i="8" s="1"/>
  <c r="SQ202" i="8"/>
  <c r="CU231" i="8"/>
  <c r="CV231" i="8" s="1"/>
  <c r="DH230" i="8"/>
  <c r="SS202" i="8" l="1"/>
  <c r="ST202" i="8" s="1"/>
  <c r="SO203" i="8" s="1"/>
  <c r="CS232" i="8"/>
  <c r="CW231" i="8"/>
  <c r="CR232" i="8" s="1"/>
  <c r="SP203" i="8" l="1"/>
  <c r="SK203" i="8" s="1"/>
  <c r="SX202" i="8"/>
  <c r="CN232" i="8"/>
  <c r="CO232" i="8" s="1"/>
  <c r="CL233" i="8" s="1"/>
  <c r="DA231" i="8"/>
  <c r="SZ202" i="8" l="1"/>
  <c r="TA202" i="8" s="1"/>
  <c r="SV203" i="8" s="1"/>
  <c r="CP232" i="8"/>
  <c r="CK233" i="8" s="1"/>
  <c r="CG233" i="8" s="1"/>
  <c r="CH233" i="8" s="1"/>
  <c r="SW203" i="8" l="1"/>
  <c r="SR203" i="8" s="1"/>
  <c r="TE202" i="8"/>
  <c r="CT232" i="8"/>
  <c r="CE234" i="8"/>
  <c r="CI233" i="8"/>
  <c r="CD234" i="8" s="1"/>
  <c r="TG202" i="8" l="1"/>
  <c r="TH202" i="8" s="1"/>
  <c r="TC203" i="8" s="1"/>
  <c r="BZ234" i="8"/>
  <c r="CA234" i="8" s="1"/>
  <c r="CM233" i="8"/>
  <c r="TD203" i="8" l="1"/>
  <c r="SY203" i="8" s="1"/>
  <c r="TL202" i="8"/>
  <c r="BX235" i="8"/>
  <c r="CB234" i="8"/>
  <c r="BW235" i="8" s="1"/>
  <c r="TN202" i="8" l="1"/>
  <c r="TO202" i="8" s="1"/>
  <c r="TJ203" i="8" s="1"/>
  <c r="CF234" i="8"/>
  <c r="BS235" i="8"/>
  <c r="BT235" i="8" s="1"/>
  <c r="TK203" i="8" l="1"/>
  <c r="TF203" i="8" s="1"/>
  <c r="TS202" i="8"/>
  <c r="BQ236" i="8"/>
  <c r="BU235" i="8"/>
  <c r="BP236" i="8" s="1"/>
  <c r="TU202" i="8" l="1"/>
  <c r="TV202" i="8" s="1"/>
  <c r="TQ203" i="8" s="1"/>
  <c r="BL236" i="8"/>
  <c r="BM236" i="8" s="1"/>
  <c r="BY235" i="8"/>
  <c r="TR203" i="8" l="1"/>
  <c r="TM203" i="8" s="1"/>
  <c r="TZ202" i="8"/>
  <c r="BJ237" i="8"/>
  <c r="BN236" i="8"/>
  <c r="BI237" i="8" s="1"/>
  <c r="UB202" i="8" l="1"/>
  <c r="UC202" i="8" s="1"/>
  <c r="TX203" i="8" s="1"/>
  <c r="BR236" i="8"/>
  <c r="BE237" i="8"/>
  <c r="BF237" i="8" s="1"/>
  <c r="TY203" i="8" l="1"/>
  <c r="TT203" i="8" s="1"/>
  <c r="UG202" i="8"/>
  <c r="BC238" i="8"/>
  <c r="BG237" i="8"/>
  <c r="BB238" i="8" s="1"/>
  <c r="UI202" i="8" l="1"/>
  <c r="UJ202" i="8" s="1"/>
  <c r="UE203" i="8" s="1"/>
  <c r="BK237" i="8"/>
  <c r="AX238" i="8"/>
  <c r="AY238" i="8" s="1"/>
  <c r="UF203" i="8" l="1"/>
  <c r="UA203" i="8" s="1"/>
  <c r="UN202" i="8"/>
  <c r="AV239" i="8"/>
  <c r="AZ238" i="8"/>
  <c r="AU239" i="8" s="1"/>
  <c r="UP202" i="8" l="1"/>
  <c r="UQ202" i="8" s="1"/>
  <c r="UL203" i="8" s="1"/>
  <c r="BD238" i="8"/>
  <c r="AR239" i="8"/>
  <c r="AQ239" i="8"/>
  <c r="AJ239" i="8" s="1"/>
  <c r="AI239" i="8" l="1"/>
  <c r="AK239" i="8" s="1"/>
  <c r="AN239" i="8" s="1"/>
  <c r="AS240" i="8" s="1"/>
  <c r="UM203" i="8"/>
  <c r="UH203" i="8" s="1"/>
  <c r="UU202" i="8"/>
  <c r="AW239" i="8"/>
  <c r="AO240" i="8"/>
  <c r="UW202" i="8" l="1"/>
  <c r="UX202" i="8" s="1"/>
  <c r="US203" i="8" s="1"/>
  <c r="VB202" i="8" l="1"/>
  <c r="UT203" i="8"/>
  <c r="UO203" i="8" s="1"/>
  <c r="VD202" i="8" l="1"/>
  <c r="VE202" i="8" s="1"/>
  <c r="UZ203" i="8" s="1"/>
  <c r="VA203" i="8" l="1"/>
  <c r="UV203" i="8" s="1"/>
  <c r="VI202" i="8"/>
  <c r="VK202" i="8" l="1"/>
  <c r="VL202" i="8" s="1"/>
  <c r="VG203" i="8" s="1"/>
  <c r="VH203" i="8" l="1"/>
  <c r="VC203" i="8" s="1"/>
  <c r="VP202" i="8"/>
  <c r="VR202" i="8" l="1"/>
  <c r="VS202" i="8" s="1"/>
  <c r="VN203" i="8" s="1"/>
  <c r="VO203" i="8" l="1"/>
  <c r="VJ203" i="8" s="1"/>
  <c r="VW202" i="8"/>
  <c r="VY202" i="8" l="1"/>
  <c r="VZ202" i="8" s="1"/>
  <c r="VU203" i="8" s="1"/>
  <c r="VV203" i="8" l="1"/>
  <c r="VQ203" i="8" s="1"/>
  <c r="WD202" i="8"/>
  <c r="WF202" i="8" l="1"/>
  <c r="WG202" i="8" s="1"/>
  <c r="WB203" i="8" s="1"/>
  <c r="WC203" i="8" l="1"/>
  <c r="VX203" i="8" s="1"/>
  <c r="WK202" i="8"/>
  <c r="GP218" i="8" l="1"/>
  <c r="GM219" i="8" l="1"/>
  <c r="GQ218" i="8"/>
  <c r="GL219" i="8" s="1"/>
  <c r="GU218" i="8" l="1"/>
  <c r="GH219" i="8"/>
  <c r="GI219" i="8" s="1"/>
  <c r="GF220" i="8" l="1"/>
  <c r="GJ219" i="8"/>
  <c r="GE220" i="8" s="1"/>
  <c r="GW218" i="8"/>
  <c r="GX218" i="8" s="1"/>
  <c r="GS219" i="8" s="1"/>
  <c r="HB218" i="8" l="1"/>
  <c r="GT219" i="8"/>
  <c r="GO219" i="8" s="1"/>
  <c r="GN219" i="8"/>
  <c r="GA220" i="8"/>
  <c r="GB220" i="8" s="1"/>
  <c r="FY221" i="8" l="1"/>
  <c r="GC220" i="8"/>
  <c r="FX221" i="8" s="1"/>
  <c r="HD218" i="8"/>
  <c r="HE218" i="8" s="1"/>
  <c r="GZ219" i="8" s="1"/>
  <c r="FT221" i="8" l="1"/>
  <c r="FU221" i="8" s="1"/>
  <c r="HA219" i="8"/>
  <c r="GV219" i="8" s="1"/>
  <c r="HI218" i="8"/>
  <c r="GG220" i="8"/>
  <c r="HK218" i="8" l="1"/>
  <c r="HL218" i="8" s="1"/>
  <c r="HG219" i="8" s="1"/>
  <c r="FR222" i="8"/>
  <c r="FV221" i="8"/>
  <c r="FQ222" i="8" s="1"/>
  <c r="FM222" i="8" l="1"/>
  <c r="FN222" i="8" s="1"/>
  <c r="FK223" i="8" s="1"/>
  <c r="FZ221" i="8"/>
  <c r="HH219" i="8"/>
  <c r="HC219" i="8" s="1"/>
  <c r="HP218" i="8"/>
  <c r="FO222" i="8" l="1"/>
  <c r="FJ223" i="8" s="1"/>
  <c r="FF223" i="8" s="1"/>
  <c r="FG223" i="8" s="1"/>
  <c r="HR218" i="8"/>
  <c r="HS218" i="8" s="1"/>
  <c r="HN219" i="8" s="1"/>
  <c r="FS222" i="8" l="1"/>
  <c r="FD224" i="8"/>
  <c r="FH223" i="8"/>
  <c r="FC224" i="8" s="1"/>
  <c r="HW218" i="8"/>
  <c r="HO219" i="8"/>
  <c r="HJ219" i="8" s="1"/>
  <c r="EY224" i="8" l="1"/>
  <c r="EZ224" i="8" s="1"/>
  <c r="EW225" i="8" s="1"/>
  <c r="HY218" i="8"/>
  <c r="HZ218" i="8" s="1"/>
  <c r="HU219" i="8" s="1"/>
  <c r="FL223" i="8"/>
  <c r="FA224" i="8" l="1"/>
  <c r="EV225" i="8" s="1"/>
  <c r="ER225" i="8" s="1"/>
  <c r="ES225" i="8" s="1"/>
  <c r="ID218" i="8"/>
  <c r="HV219" i="8"/>
  <c r="HQ219" i="8" s="1"/>
  <c r="FE224" i="8" l="1"/>
  <c r="IF218" i="8"/>
  <c r="IG218" i="8" s="1"/>
  <c r="IB219" i="8" s="1"/>
  <c r="EP226" i="8"/>
  <c r="ET225" i="8"/>
  <c r="EO226" i="8" s="1"/>
  <c r="EX225" i="8" l="1"/>
  <c r="EK226" i="8"/>
  <c r="EL226" i="8" s="1"/>
  <c r="IC219" i="8"/>
  <c r="HX219" i="8" s="1"/>
  <c r="IK218" i="8"/>
  <c r="IM218" i="8" l="1"/>
  <c r="IN218" i="8" s="1"/>
  <c r="II219" i="8" s="1"/>
  <c r="EI227" i="8"/>
  <c r="EM226" i="8"/>
  <c r="EH227" i="8" s="1"/>
  <c r="EQ226" i="8" l="1"/>
  <c r="ED227" i="8"/>
  <c r="EE227" i="8" s="1"/>
  <c r="IR218" i="8"/>
  <c r="IJ219" i="8"/>
  <c r="IE219" i="8" s="1"/>
  <c r="EB228" i="8" l="1"/>
  <c r="EF227" i="8"/>
  <c r="EA228" i="8" s="1"/>
  <c r="IT218" i="8"/>
  <c r="IU218" i="8" s="1"/>
  <c r="IP219" i="8" s="1"/>
  <c r="EJ227" i="8" l="1"/>
  <c r="IQ219" i="8"/>
  <c r="IL219" i="8" s="1"/>
  <c r="IY218" i="8"/>
  <c r="DW228" i="8"/>
  <c r="DX228" i="8" s="1"/>
  <c r="DU229" i="8" l="1"/>
  <c r="DY228" i="8"/>
  <c r="DT229" i="8" s="1"/>
  <c r="EC228" i="8" l="1"/>
  <c r="DP229" i="8"/>
  <c r="DQ229" i="8" s="1"/>
  <c r="DN230" i="8" l="1"/>
  <c r="DR229" i="8"/>
  <c r="DM230" i="8" s="1"/>
  <c r="DV229" i="8" l="1"/>
  <c r="DI230" i="8"/>
  <c r="DJ230" i="8" s="1"/>
  <c r="DG231" i="8" l="1"/>
  <c r="DK230" i="8"/>
  <c r="DF231" i="8" s="1"/>
  <c r="DO230" i="8" l="1"/>
  <c r="DB231" i="8"/>
  <c r="DC231" i="8" s="1"/>
  <c r="CZ232" i="8" l="1"/>
  <c r="DD231" i="8"/>
  <c r="CY232" i="8" s="1"/>
  <c r="NB203" i="8" l="1"/>
  <c r="DH231" i="8"/>
  <c r="CU232" i="8"/>
  <c r="CV232" i="8" s="1"/>
  <c r="MY204" i="8" l="1"/>
  <c r="NC203" i="8"/>
  <c r="MX204" i="8" s="1"/>
  <c r="CS233" i="8"/>
  <c r="CW232" i="8"/>
  <c r="CR233" i="8" s="1"/>
  <c r="NG203" i="8" l="1"/>
  <c r="MT204" i="8"/>
  <c r="MU204" i="8" s="1"/>
  <c r="DA232" i="8"/>
  <c r="CN233" i="8"/>
  <c r="CO233" i="8" s="1"/>
  <c r="MR205" i="8" l="1"/>
  <c r="MV204" i="8"/>
  <c r="MQ205" i="8" s="1"/>
  <c r="NI203" i="8"/>
  <c r="NJ203" i="8" s="1"/>
  <c r="NE204" i="8" s="1"/>
  <c r="CL234" i="8"/>
  <c r="CP233" i="8"/>
  <c r="CK234" i="8" s="1"/>
  <c r="NF204" i="8" l="1"/>
  <c r="NA204" i="8" s="1"/>
  <c r="NN203" i="8"/>
  <c r="MZ204" i="8"/>
  <c r="MM205" i="8"/>
  <c r="MN205" i="8" s="1"/>
  <c r="CG234" i="8"/>
  <c r="CH234" i="8" s="1"/>
  <c r="CT233" i="8"/>
  <c r="MK206" i="8" l="1"/>
  <c r="MO205" i="8"/>
  <c r="MJ206" i="8" s="1"/>
  <c r="NP203" i="8"/>
  <c r="NQ203" i="8" s="1"/>
  <c r="NL204" i="8" s="1"/>
  <c r="CE235" i="8"/>
  <c r="CI234" i="8"/>
  <c r="CD235" i="8" s="1"/>
  <c r="NU203" i="8" l="1"/>
  <c r="NM204" i="8"/>
  <c r="NH204" i="8" s="1"/>
  <c r="MS205" i="8"/>
  <c r="MF206" i="8"/>
  <c r="MG206" i="8" s="1"/>
  <c r="CM234" i="8"/>
  <c r="BZ235" i="8"/>
  <c r="CA235" i="8" s="1"/>
  <c r="MD207" i="8" l="1"/>
  <c r="MH206" i="8"/>
  <c r="MC207" i="8" s="1"/>
  <c r="NW203" i="8"/>
  <c r="NX203" i="8" s="1"/>
  <c r="NS204" i="8" s="1"/>
  <c r="BX236" i="8"/>
  <c r="CB235" i="8"/>
  <c r="BW236" i="8" s="1"/>
  <c r="NT204" i="8" l="1"/>
  <c r="NO204" i="8" s="1"/>
  <c r="OB203" i="8"/>
  <c r="LY207" i="8"/>
  <c r="LZ207" i="8" s="1"/>
  <c r="ML206" i="8"/>
  <c r="CF235" i="8"/>
  <c r="BS236" i="8"/>
  <c r="BT236" i="8" s="1"/>
  <c r="LW208" i="8" l="1"/>
  <c r="MA207" i="8"/>
  <c r="LV208" i="8" s="1"/>
  <c r="OD203" i="8"/>
  <c r="OE203" i="8" s="1"/>
  <c r="NZ204" i="8" s="1"/>
  <c r="BQ237" i="8"/>
  <c r="BU236" i="8"/>
  <c r="BP237" i="8" s="1"/>
  <c r="OA204" i="8" l="1"/>
  <c r="NV204" i="8" s="1"/>
  <c r="OI203" i="8"/>
  <c r="ME207" i="8"/>
  <c r="LR208" i="8"/>
  <c r="LS208" i="8" s="1"/>
  <c r="BL237" i="8"/>
  <c r="BM237" i="8" s="1"/>
  <c r="BY236" i="8"/>
  <c r="LT208" i="8" l="1"/>
  <c r="LO209" i="8" s="1"/>
  <c r="LP209" i="8"/>
  <c r="OK203" i="8"/>
  <c r="OL203" i="8" s="1"/>
  <c r="OG204" i="8" s="1"/>
  <c r="BJ238" i="8"/>
  <c r="BN237" i="8"/>
  <c r="BI238" i="8" s="1"/>
  <c r="LX208" i="8" l="1"/>
  <c r="LK209" i="8"/>
  <c r="LL209" i="8" s="1"/>
  <c r="LM209" i="8" s="1"/>
  <c r="LH210" i="8" s="1"/>
  <c r="OH204" i="8"/>
  <c r="OC204" i="8" s="1"/>
  <c r="OP203" i="8"/>
  <c r="BR237" i="8"/>
  <c r="BE238" i="8"/>
  <c r="BF238" i="8" s="1"/>
  <c r="LI210" i="8" l="1"/>
  <c r="LD210" i="8" s="1"/>
  <c r="LE210" i="8" s="1"/>
  <c r="LB211" i="8" s="1"/>
  <c r="LQ209" i="8"/>
  <c r="OR203" i="8"/>
  <c r="OS203" i="8" s="1"/>
  <c r="ON204" i="8" s="1"/>
  <c r="BC239" i="8"/>
  <c r="BG238" i="8"/>
  <c r="BB239" i="8" s="1"/>
  <c r="LF210" i="8" l="1"/>
  <c r="LA211" i="8" s="1"/>
  <c r="KW211" i="8" s="1"/>
  <c r="KX211" i="8" s="1"/>
  <c r="OW203" i="8"/>
  <c r="OO204" i="8"/>
  <c r="OJ204" i="8" s="1"/>
  <c r="BK238" i="8"/>
  <c r="AX239" i="8"/>
  <c r="AY239" i="8" s="1"/>
  <c r="LJ210" i="8" l="1"/>
  <c r="KY211" i="8"/>
  <c r="KT212" i="8" s="1"/>
  <c r="KU212" i="8"/>
  <c r="OY203" i="8"/>
  <c r="OZ203" i="8" s="1"/>
  <c r="OU204" i="8" s="1"/>
  <c r="AV240" i="8"/>
  <c r="AZ239" i="8"/>
  <c r="AU240" i="8" s="1"/>
  <c r="KP212" i="8" l="1"/>
  <c r="KQ212" i="8" s="1"/>
  <c r="KN213" i="8" s="1"/>
  <c r="LC211" i="8"/>
  <c r="OV204" i="8"/>
  <c r="OQ204" i="8" s="1"/>
  <c r="PD203" i="8"/>
  <c r="BD239" i="8"/>
  <c r="AR240" i="8"/>
  <c r="AQ240" i="8"/>
  <c r="AJ240" i="8" s="1"/>
  <c r="AI240" i="8" l="1"/>
  <c r="AK240" i="8" s="1"/>
  <c r="AN240" i="8" s="1"/>
  <c r="AS241" i="8" s="1"/>
  <c r="KR212" i="8"/>
  <c r="KM213" i="8" s="1"/>
  <c r="KI213" i="8" s="1"/>
  <c r="KJ213" i="8" s="1"/>
  <c r="KG214" i="8" s="1"/>
  <c r="PF203" i="8"/>
  <c r="PG203" i="8" s="1"/>
  <c r="PB204" i="8" s="1"/>
  <c r="AW240" i="8"/>
  <c r="AO241" i="8"/>
  <c r="KV212" i="8" l="1"/>
  <c r="KK213" i="8"/>
  <c r="KF214" i="8" s="1"/>
  <c r="KB214" i="8" s="1"/>
  <c r="KC214" i="8" s="1"/>
  <c r="PK203" i="8"/>
  <c r="PC204" i="8"/>
  <c r="OX204" i="8" s="1"/>
  <c r="KO213" i="8" l="1"/>
  <c r="KD214" i="8"/>
  <c r="JY215" i="8" s="1"/>
  <c r="JZ215" i="8"/>
  <c r="PM203" i="8"/>
  <c r="PN203" i="8" s="1"/>
  <c r="PI204" i="8" s="1"/>
  <c r="JU215" i="8" l="1"/>
  <c r="JV215" i="8" s="1"/>
  <c r="KH214" i="8"/>
  <c r="PJ204" i="8"/>
  <c r="PE204" i="8" s="1"/>
  <c r="PR203" i="8"/>
  <c r="JW215" i="8" l="1"/>
  <c r="JR216" i="8" s="1"/>
  <c r="JS216" i="8"/>
  <c r="PT203" i="8"/>
  <c r="PU203" i="8" s="1"/>
  <c r="PP204" i="8" s="1"/>
  <c r="KA215" i="8" l="1"/>
  <c r="JN216" i="8"/>
  <c r="JO216" i="8" s="1"/>
  <c r="PQ204" i="8"/>
  <c r="PL204" i="8" s="1"/>
  <c r="PY203" i="8"/>
  <c r="JL217" i="8" l="1"/>
  <c r="JP216" i="8"/>
  <c r="JK217" i="8" s="1"/>
  <c r="QA203" i="8"/>
  <c r="QB203" i="8" s="1"/>
  <c r="PW204" i="8" s="1"/>
  <c r="JG217" i="8" l="1"/>
  <c r="JH217" i="8" s="1"/>
  <c r="JT216" i="8"/>
  <c r="PX204" i="8"/>
  <c r="PS204" i="8" s="1"/>
  <c r="QF203" i="8"/>
  <c r="JI217" i="8" l="1"/>
  <c r="JD218" i="8" s="1"/>
  <c r="JE218" i="8"/>
  <c r="QH203" i="8"/>
  <c r="QI203" i="8" s="1"/>
  <c r="QD204" i="8" s="1"/>
  <c r="IZ218" i="8" l="1"/>
  <c r="JA218" i="8" s="1"/>
  <c r="IX219" i="8" s="1"/>
  <c r="JM217" i="8"/>
  <c r="QE204" i="8"/>
  <c r="PZ204" i="8" s="1"/>
  <c r="QM203" i="8"/>
  <c r="JB218" i="8" l="1"/>
  <c r="IW219" i="8" s="1"/>
  <c r="IS219" i="8" s="1"/>
  <c r="QO203" i="8"/>
  <c r="QP203" i="8" s="1"/>
  <c r="QK204" i="8" s="1"/>
  <c r="JF218" i="8" l="1"/>
  <c r="QT203" i="8"/>
  <c r="QL204" i="8"/>
  <c r="QG204" i="8" s="1"/>
  <c r="QV203" i="8" l="1"/>
  <c r="QW203" i="8" s="1"/>
  <c r="QR204" i="8" s="1"/>
  <c r="RA203" i="8" l="1"/>
  <c r="QS204" i="8"/>
  <c r="QN204" i="8" s="1"/>
  <c r="RC203" i="8" l="1"/>
  <c r="RD203" i="8" s="1"/>
  <c r="QY204" i="8" s="1"/>
  <c r="RH203" i="8" l="1"/>
  <c r="QZ204" i="8"/>
  <c r="QU204" i="8" s="1"/>
  <c r="RJ203" i="8" l="1"/>
  <c r="RK203" i="8" s="1"/>
  <c r="RF204" i="8" s="1"/>
  <c r="RG204" i="8" l="1"/>
  <c r="RB204" i="8" s="1"/>
  <c r="RO203" i="8"/>
  <c r="GP219" i="8"/>
  <c r="RQ203" i="8" l="1"/>
  <c r="RR203" i="8" s="1"/>
  <c r="RM204" i="8" s="1"/>
  <c r="GM220" i="8"/>
  <c r="GQ219" i="8"/>
  <c r="GL220" i="8" s="1"/>
  <c r="RV203" i="8" l="1"/>
  <c r="RN204" i="8"/>
  <c r="RI204" i="8" s="1"/>
  <c r="GU219" i="8"/>
  <c r="GH220" i="8"/>
  <c r="GI220" i="8" s="1"/>
  <c r="RX203" i="8" l="1"/>
  <c r="RY203" i="8" s="1"/>
  <c r="RT204" i="8" s="1"/>
  <c r="GF221" i="8"/>
  <c r="GJ220" i="8"/>
  <c r="GE221" i="8" s="1"/>
  <c r="GW219" i="8"/>
  <c r="GX219" i="8" s="1"/>
  <c r="GS220" i="8" s="1"/>
  <c r="RU204" i="8" l="1"/>
  <c r="RP204" i="8" s="1"/>
  <c r="SC203" i="8"/>
  <c r="GT220" i="8"/>
  <c r="GO220" i="8" s="1"/>
  <c r="HB219" i="8"/>
  <c r="GN220" i="8"/>
  <c r="GA221" i="8"/>
  <c r="GB221" i="8" s="1"/>
  <c r="SE203" i="8" l="1"/>
  <c r="SF203" i="8" s="1"/>
  <c r="SA204" i="8" s="1"/>
  <c r="FY222" i="8"/>
  <c r="GC221" i="8"/>
  <c r="FX222" i="8" s="1"/>
  <c r="HD219" i="8"/>
  <c r="HE219" i="8" s="1"/>
  <c r="GZ220" i="8" s="1"/>
  <c r="SB204" i="8" l="1"/>
  <c r="RW204" i="8" s="1"/>
  <c r="SJ203" i="8"/>
  <c r="HA220" i="8"/>
  <c r="GV220" i="8" s="1"/>
  <c r="HI219" i="8"/>
  <c r="GG221" i="8"/>
  <c r="FT222" i="8"/>
  <c r="FU222" i="8" s="1"/>
  <c r="SL203" i="8" l="1"/>
  <c r="SM203" i="8" s="1"/>
  <c r="SH204" i="8" s="1"/>
  <c r="FR223" i="8"/>
  <c r="FV222" i="8"/>
  <c r="FQ223" i="8" s="1"/>
  <c r="HK219" i="8"/>
  <c r="SI204" i="8" l="1"/>
  <c r="SD204" i="8" s="1"/>
  <c r="SQ203" i="8"/>
  <c r="FZ222" i="8"/>
  <c r="HH220" i="8"/>
  <c r="HL219" i="8"/>
  <c r="HG220" i="8" s="1"/>
  <c r="FM223" i="8"/>
  <c r="FN223" i="8" s="1"/>
  <c r="SS203" i="8" l="1"/>
  <c r="ST203" i="8" s="1"/>
  <c r="SO204" i="8" s="1"/>
  <c r="FK224" i="8"/>
  <c r="FO223" i="8"/>
  <c r="FJ224" i="8" s="1"/>
  <c r="HP219" i="8"/>
  <c r="HC220" i="8"/>
  <c r="SP204" i="8" l="1"/>
  <c r="SK204" i="8" s="1"/>
  <c r="SX203" i="8"/>
  <c r="HR219" i="8"/>
  <c r="HS219" i="8" s="1"/>
  <c r="HN220" i="8" s="1"/>
  <c r="FF224" i="8"/>
  <c r="FG224" i="8" s="1"/>
  <c r="FS223" i="8"/>
  <c r="SZ203" i="8" l="1"/>
  <c r="TA203" i="8" s="1"/>
  <c r="SV204" i="8" s="1"/>
  <c r="FD225" i="8"/>
  <c r="FH224" i="8"/>
  <c r="FC225" i="8" s="1"/>
  <c r="HO220" i="8"/>
  <c r="HJ220" i="8" s="1"/>
  <c r="HW219" i="8"/>
  <c r="SW204" i="8" l="1"/>
  <c r="SR204" i="8" s="1"/>
  <c r="TE203" i="8"/>
  <c r="HY219" i="8"/>
  <c r="HZ219" i="8" s="1"/>
  <c r="HU220" i="8" s="1"/>
  <c r="EY225" i="8"/>
  <c r="EZ225" i="8" s="1"/>
  <c r="FL224" i="8"/>
  <c r="TG203" i="8" l="1"/>
  <c r="TH203" i="8" s="1"/>
  <c r="TC204" i="8" s="1"/>
  <c r="EW226" i="8"/>
  <c r="FA225" i="8"/>
  <c r="EV226" i="8" s="1"/>
  <c r="ID219" i="8"/>
  <c r="HV220" i="8"/>
  <c r="HQ220" i="8" s="1"/>
  <c r="TD204" i="8" l="1"/>
  <c r="SY204" i="8" s="1"/>
  <c r="TL203" i="8"/>
  <c r="ER226" i="8"/>
  <c r="ES226" i="8" s="1"/>
  <c r="IF219" i="8"/>
  <c r="IG219" i="8" s="1"/>
  <c r="IB220" i="8" s="1"/>
  <c r="FE225" i="8"/>
  <c r="TN203" i="8" l="1"/>
  <c r="TO203" i="8" s="1"/>
  <c r="TJ204" i="8" s="1"/>
  <c r="IK219" i="8"/>
  <c r="IC220" i="8"/>
  <c r="HX220" i="8" s="1"/>
  <c r="EP227" i="8"/>
  <c r="ET226" i="8"/>
  <c r="EO227" i="8" s="1"/>
  <c r="TK204" i="8" l="1"/>
  <c r="TF204" i="8" s="1"/>
  <c r="TS203" i="8"/>
  <c r="EK227" i="8"/>
  <c r="EL227" i="8" s="1"/>
  <c r="EI228" i="8" s="1"/>
  <c r="EX226" i="8"/>
  <c r="IM219" i="8"/>
  <c r="IN219" i="8" s="1"/>
  <c r="II220" i="8" s="1"/>
  <c r="TU203" i="8" l="1"/>
  <c r="TV203" i="8" s="1"/>
  <c r="TQ204" i="8" s="1"/>
  <c r="EM227" i="8"/>
  <c r="EH228" i="8" s="1"/>
  <c r="ED228" i="8" s="1"/>
  <c r="EE228" i="8" s="1"/>
  <c r="IR219" i="8"/>
  <c r="IJ220" i="8"/>
  <c r="IE220" i="8" s="1"/>
  <c r="TR204" i="8" l="1"/>
  <c r="TM204" i="8" s="1"/>
  <c r="TZ203" i="8"/>
  <c r="EQ227" i="8"/>
  <c r="EB229" i="8"/>
  <c r="EF228" i="8"/>
  <c r="EA229" i="8" s="1"/>
  <c r="IT219" i="8"/>
  <c r="IU219" i="8" s="1"/>
  <c r="IP220" i="8" s="1"/>
  <c r="UB203" i="8" l="1"/>
  <c r="UC203" i="8" s="1"/>
  <c r="TX204" i="8" s="1"/>
  <c r="DW229" i="8"/>
  <c r="DX229" i="8" s="1"/>
  <c r="IQ220" i="8"/>
  <c r="IL220" i="8" s="1"/>
  <c r="IY219" i="8"/>
  <c r="EJ228" i="8"/>
  <c r="TY204" i="8" l="1"/>
  <c r="TT204" i="8" s="1"/>
  <c r="UG203" i="8"/>
  <c r="DU230" i="8"/>
  <c r="DY229" i="8"/>
  <c r="DT230" i="8" s="1"/>
  <c r="UI203" i="8" l="1"/>
  <c r="UJ203" i="8" s="1"/>
  <c r="UE204" i="8" s="1"/>
  <c r="DP230" i="8"/>
  <c r="DQ230" i="8" s="1"/>
  <c r="DR230" i="8" s="1"/>
  <c r="DM231" i="8" s="1"/>
  <c r="EC229" i="8"/>
  <c r="UF204" i="8" l="1"/>
  <c r="UA204" i="8" s="1"/>
  <c r="UN203" i="8"/>
  <c r="DN231" i="8"/>
  <c r="DI231" i="8" s="1"/>
  <c r="DJ231" i="8" s="1"/>
  <c r="DV230" i="8"/>
  <c r="UP203" i="8" l="1"/>
  <c r="UQ203" i="8" s="1"/>
  <c r="UL204" i="8" s="1"/>
  <c r="DG232" i="8"/>
  <c r="DK231" i="8"/>
  <c r="DF232" i="8" s="1"/>
  <c r="UM204" i="8" l="1"/>
  <c r="UH204" i="8" s="1"/>
  <c r="UU203" i="8"/>
  <c r="DB232" i="8"/>
  <c r="DC232" i="8" s="1"/>
  <c r="DO231" i="8"/>
  <c r="UW203" i="8" l="1"/>
  <c r="UX203" i="8" s="1"/>
  <c r="US204" i="8" s="1"/>
  <c r="CZ233" i="8"/>
  <c r="DD232" i="8"/>
  <c r="CY233" i="8" s="1"/>
  <c r="VB203" i="8" l="1"/>
  <c r="UT204" i="8"/>
  <c r="UO204" i="8" s="1"/>
  <c r="CU233" i="8"/>
  <c r="CV233" i="8" s="1"/>
  <c r="CS234" i="8" s="1"/>
  <c r="DH232" i="8"/>
  <c r="VD203" i="8" l="1"/>
  <c r="VE203" i="8" s="1"/>
  <c r="UZ204" i="8" s="1"/>
  <c r="CW233" i="8"/>
  <c r="CR234" i="8" s="1"/>
  <c r="CN234" i="8" s="1"/>
  <c r="CO234" i="8" s="1"/>
  <c r="VA204" i="8" l="1"/>
  <c r="UV204" i="8" s="1"/>
  <c r="VI203" i="8"/>
  <c r="DA233" i="8"/>
  <c r="CL235" i="8"/>
  <c r="CP234" i="8"/>
  <c r="CK235" i="8" s="1"/>
  <c r="VK203" i="8" l="1"/>
  <c r="VL203" i="8" s="1"/>
  <c r="VG204" i="8" s="1"/>
  <c r="CT234" i="8"/>
  <c r="CG235" i="8"/>
  <c r="CH235" i="8" s="1"/>
  <c r="VH204" i="8" l="1"/>
  <c r="VC204" i="8" s="1"/>
  <c r="VP203" i="8"/>
  <c r="CE236" i="8"/>
  <c r="CI235" i="8"/>
  <c r="CD236" i="8" s="1"/>
  <c r="VR203" i="8" l="1"/>
  <c r="VS203" i="8" s="1"/>
  <c r="VN204" i="8" s="1"/>
  <c r="CM235" i="8"/>
  <c r="BZ236" i="8"/>
  <c r="CA236" i="8" s="1"/>
  <c r="VO204" i="8" l="1"/>
  <c r="VJ204" i="8" s="1"/>
  <c r="VW203" i="8"/>
  <c r="BX237" i="8"/>
  <c r="CB236" i="8"/>
  <c r="BW237" i="8" s="1"/>
  <c r="VY203" i="8" l="1"/>
  <c r="VZ203" i="8" s="1"/>
  <c r="VU204" i="8" s="1"/>
  <c r="BS237" i="8"/>
  <c r="BT237" i="8" s="1"/>
  <c r="CF236" i="8"/>
  <c r="VV204" i="8" l="1"/>
  <c r="VQ204" i="8" s="1"/>
  <c r="WD203" i="8"/>
  <c r="BQ238" i="8"/>
  <c r="BU237" i="8"/>
  <c r="BP238" i="8" s="1"/>
  <c r="BY237" i="8" l="1"/>
  <c r="BL238" i="8"/>
  <c r="BM238" i="8" s="1"/>
  <c r="BJ239" i="8" l="1"/>
  <c r="BN238" i="8"/>
  <c r="BI239" i="8" s="1"/>
  <c r="BE239" i="8" l="1"/>
  <c r="BF239" i="8" s="1"/>
  <c r="BR238" i="8"/>
  <c r="BC240" i="8" l="1"/>
  <c r="BG239" i="8"/>
  <c r="BB240" i="8" s="1"/>
  <c r="AX240" i="8" l="1"/>
  <c r="AY240" i="8" s="1"/>
  <c r="AV241" i="8" s="1"/>
  <c r="BK239" i="8"/>
  <c r="AZ240" i="8" l="1"/>
  <c r="AU241" i="8" s="1"/>
  <c r="AQ241" i="8" s="1"/>
  <c r="AJ241" i="8" s="1"/>
  <c r="AI241" i="8" l="1"/>
  <c r="AK241" i="8" s="1"/>
  <c r="AN241" i="8" s="1"/>
  <c r="AS242" i="8" s="1"/>
  <c r="BD240" i="8"/>
  <c r="AR241" i="8"/>
  <c r="AO242" i="8" s="1"/>
  <c r="AW241" i="8" l="1"/>
  <c r="GP220" i="8" l="1"/>
  <c r="GM221" i="8" l="1"/>
  <c r="GQ220" i="8"/>
  <c r="GL221" i="8" s="1"/>
  <c r="GU220" i="8" l="1"/>
  <c r="GH221" i="8"/>
  <c r="GI221" i="8" s="1"/>
  <c r="GF222" i="8" l="1"/>
  <c r="GJ221" i="8"/>
  <c r="GE222" i="8" s="1"/>
  <c r="GW220" i="8"/>
  <c r="GX220" i="8" s="1"/>
  <c r="GS221" i="8" s="1"/>
  <c r="HB220" i="8" l="1"/>
  <c r="GT221" i="8"/>
  <c r="GO221" i="8" s="1"/>
  <c r="GA222" i="8"/>
  <c r="GB222" i="8" s="1"/>
  <c r="GN221" i="8"/>
  <c r="FY223" i="8" l="1"/>
  <c r="GC222" i="8"/>
  <c r="FX223" i="8" s="1"/>
  <c r="HD220" i="8"/>
  <c r="HE220" i="8" s="1"/>
  <c r="GZ221" i="8" s="1"/>
  <c r="GG222" i="8" l="1"/>
  <c r="HA221" i="8"/>
  <c r="GV221" i="8" s="1"/>
  <c r="HI220" i="8"/>
  <c r="FT223" i="8"/>
  <c r="FU223" i="8" s="1"/>
  <c r="FR224" i="8" l="1"/>
  <c r="FV223" i="8"/>
  <c r="FQ224" i="8" s="1"/>
  <c r="HK220" i="8"/>
  <c r="HL220" i="8" s="1"/>
  <c r="HG221" i="8" s="1"/>
  <c r="HH221" i="8" l="1"/>
  <c r="HC221" i="8" s="1"/>
  <c r="HP220" i="8"/>
  <c r="FZ223" i="8"/>
  <c r="FM224" i="8"/>
  <c r="FN224" i="8" s="1"/>
  <c r="FK225" i="8" l="1"/>
  <c r="FO224" i="8"/>
  <c r="FJ225" i="8" s="1"/>
  <c r="HR220" i="8"/>
  <c r="HS220" i="8" s="1"/>
  <c r="HN221" i="8" s="1"/>
  <c r="NB204" i="8" l="1"/>
  <c r="HO221" i="8"/>
  <c r="HJ221" i="8" s="1"/>
  <c r="HW220" i="8"/>
  <c r="FF225" i="8"/>
  <c r="FG225" i="8" s="1"/>
  <c r="FS224" i="8"/>
  <c r="MY205" i="8" l="1"/>
  <c r="NC204" i="8"/>
  <c r="MX205" i="8" s="1"/>
  <c r="HY220" i="8"/>
  <c r="HZ220" i="8" s="1"/>
  <c r="HU221" i="8" s="1"/>
  <c r="FD226" i="8"/>
  <c r="FH225" i="8"/>
  <c r="FC226" i="8" s="1"/>
  <c r="NG204" i="8" l="1"/>
  <c r="MT205" i="8"/>
  <c r="MU205" i="8" s="1"/>
  <c r="EY226" i="8"/>
  <c r="EZ226" i="8" s="1"/>
  <c r="FA226" i="8" s="1"/>
  <c r="EV227" i="8" s="1"/>
  <c r="FL225" i="8"/>
  <c r="HV221" i="8"/>
  <c r="HQ221" i="8" s="1"/>
  <c r="ID220" i="8"/>
  <c r="EW227" i="8" l="1"/>
  <c r="ER227" i="8" s="1"/>
  <c r="ES227" i="8" s="1"/>
  <c r="ET227" i="8" s="1"/>
  <c r="EO228" i="8" s="1"/>
  <c r="MR206" i="8"/>
  <c r="MV205" i="8"/>
  <c r="MQ206" i="8" s="1"/>
  <c r="NI204" i="8"/>
  <c r="NJ204" i="8" s="1"/>
  <c r="NE205" i="8" s="1"/>
  <c r="FE226" i="8"/>
  <c r="IF220" i="8"/>
  <c r="NF205" i="8" l="1"/>
  <c r="NA205" i="8" s="1"/>
  <c r="NN204" i="8"/>
  <c r="MZ205" i="8"/>
  <c r="MM206" i="8"/>
  <c r="MN206" i="8" s="1"/>
  <c r="EP228" i="8"/>
  <c r="EK228" i="8" s="1"/>
  <c r="EL228" i="8" s="1"/>
  <c r="IC221" i="8"/>
  <c r="IG220" i="8"/>
  <c r="IB221" i="8" s="1"/>
  <c r="EX227" i="8"/>
  <c r="MK207" i="8" l="1"/>
  <c r="MO206" i="8"/>
  <c r="MJ207" i="8" s="1"/>
  <c r="NP204" i="8"/>
  <c r="NQ204" i="8" s="1"/>
  <c r="NL205" i="8" s="1"/>
  <c r="EI229" i="8"/>
  <c r="EM228" i="8"/>
  <c r="EH229" i="8" s="1"/>
  <c r="HX221" i="8"/>
  <c r="IK220" i="8"/>
  <c r="NU204" i="8" l="1"/>
  <c r="NM205" i="8"/>
  <c r="NH205" i="8" s="1"/>
  <c r="MF207" i="8"/>
  <c r="MG207" i="8" s="1"/>
  <c r="MS206" i="8"/>
  <c r="ED229" i="8"/>
  <c r="EE229" i="8" s="1"/>
  <c r="EF229" i="8" s="1"/>
  <c r="EA230" i="8" s="1"/>
  <c r="EQ228" i="8"/>
  <c r="IM220" i="8"/>
  <c r="IN220" i="8" s="1"/>
  <c r="II221" i="8" s="1"/>
  <c r="MD208" i="8" l="1"/>
  <c r="MH207" i="8"/>
  <c r="MC208" i="8" s="1"/>
  <c r="NW204" i="8"/>
  <c r="NX204" i="8" s="1"/>
  <c r="NS205" i="8" s="1"/>
  <c r="EB230" i="8"/>
  <c r="DW230" i="8" s="1"/>
  <c r="DX230" i="8" s="1"/>
  <c r="IJ221" i="8"/>
  <c r="IE221" i="8" s="1"/>
  <c r="IR220" i="8"/>
  <c r="EJ229" i="8"/>
  <c r="NT205" i="8" l="1"/>
  <c r="NO205" i="8" s="1"/>
  <c r="OB204" i="8"/>
  <c r="ML207" i="8"/>
  <c r="LY208" i="8"/>
  <c r="LZ208" i="8" s="1"/>
  <c r="DU231" i="8"/>
  <c r="DY230" i="8"/>
  <c r="DT231" i="8" s="1"/>
  <c r="LW209" i="8" l="1"/>
  <c r="MA208" i="8"/>
  <c r="LV209" i="8" s="1"/>
  <c r="OD204" i="8"/>
  <c r="OE204" i="8" s="1"/>
  <c r="NZ205" i="8" s="1"/>
  <c r="DP231" i="8"/>
  <c r="DQ231" i="8" s="1"/>
  <c r="DR231" i="8" s="1"/>
  <c r="DM232" i="8" s="1"/>
  <c r="EC230" i="8"/>
  <c r="OA205" i="8" l="1"/>
  <c r="NV205" i="8" s="1"/>
  <c r="OI204" i="8"/>
  <c r="ME208" i="8"/>
  <c r="LR209" i="8"/>
  <c r="LS209" i="8" s="1"/>
  <c r="DN232" i="8"/>
  <c r="DI232" i="8" s="1"/>
  <c r="DJ232" i="8" s="1"/>
  <c r="DV231" i="8"/>
  <c r="LT209" i="8" l="1"/>
  <c r="LO210" i="8" s="1"/>
  <c r="LP210" i="8"/>
  <c r="OK204" i="8"/>
  <c r="OL204" i="8" s="1"/>
  <c r="OG205" i="8" s="1"/>
  <c r="DG233" i="8"/>
  <c r="DK232" i="8"/>
  <c r="DF233" i="8" s="1"/>
  <c r="LK210" i="8" l="1"/>
  <c r="LL210" i="8" s="1"/>
  <c r="LI211" i="8" s="1"/>
  <c r="LX209" i="8"/>
  <c r="OH205" i="8"/>
  <c r="OC205" i="8" s="1"/>
  <c r="OP204" i="8"/>
  <c r="DO232" i="8"/>
  <c r="DB233" i="8"/>
  <c r="DC233" i="8" s="1"/>
  <c r="LM210" i="8" l="1"/>
  <c r="LH211" i="8" s="1"/>
  <c r="LD211" i="8" s="1"/>
  <c r="LE211" i="8" s="1"/>
  <c r="LF211" i="8" s="1"/>
  <c r="LA212" i="8" s="1"/>
  <c r="OR204" i="8"/>
  <c r="OS204" i="8" s="1"/>
  <c r="ON205" i="8" s="1"/>
  <c r="CZ234" i="8"/>
  <c r="DD233" i="8"/>
  <c r="CY234" i="8" s="1"/>
  <c r="LQ210" i="8" l="1"/>
  <c r="LB212" i="8"/>
  <c r="KW212" i="8" s="1"/>
  <c r="KX212" i="8" s="1"/>
  <c r="KY212" i="8" s="1"/>
  <c r="KT213" i="8" s="1"/>
  <c r="LJ211" i="8"/>
  <c r="OW204" i="8"/>
  <c r="OO205" i="8"/>
  <c r="OJ205" i="8" s="1"/>
  <c r="DH233" i="8"/>
  <c r="CU234" i="8"/>
  <c r="CV234" i="8" s="1"/>
  <c r="KU213" i="8" l="1"/>
  <c r="KP213" i="8" s="1"/>
  <c r="KQ213" i="8" s="1"/>
  <c r="LC212" i="8"/>
  <c r="OY204" i="8"/>
  <c r="OZ204" i="8" s="1"/>
  <c r="OU205" i="8" s="1"/>
  <c r="CS235" i="8"/>
  <c r="CW234" i="8"/>
  <c r="CR235" i="8" s="1"/>
  <c r="KR213" i="8" l="1"/>
  <c r="KM214" i="8" s="1"/>
  <c r="KN214" i="8"/>
  <c r="OV205" i="8"/>
  <c r="OQ205" i="8" s="1"/>
  <c r="PD204" i="8"/>
  <c r="DA234" i="8"/>
  <c r="CN235" i="8"/>
  <c r="CO235" i="8" s="1"/>
  <c r="KI214" i="8" l="1"/>
  <c r="KJ214" i="8" s="1"/>
  <c r="KG215" i="8" s="1"/>
  <c r="KV213" i="8"/>
  <c r="PF204" i="8"/>
  <c r="PG204" i="8" s="1"/>
  <c r="PB205" i="8" s="1"/>
  <c r="CL236" i="8"/>
  <c r="CP235" i="8"/>
  <c r="CK236" i="8" s="1"/>
  <c r="KK214" i="8" l="1"/>
  <c r="KF215" i="8" s="1"/>
  <c r="KB215" i="8" s="1"/>
  <c r="KC215" i="8" s="1"/>
  <c r="JZ216" i="8" s="1"/>
  <c r="PK204" i="8"/>
  <c r="PC205" i="8"/>
  <c r="OX205" i="8" s="1"/>
  <c r="CT235" i="8"/>
  <c r="CG236" i="8"/>
  <c r="CH236" i="8" s="1"/>
  <c r="KO214" i="8" l="1"/>
  <c r="KD215" i="8"/>
  <c r="JY216" i="8" s="1"/>
  <c r="JU216" i="8" s="1"/>
  <c r="JV216" i="8" s="1"/>
  <c r="JW216" i="8" s="1"/>
  <c r="JR217" i="8" s="1"/>
  <c r="PM204" i="8"/>
  <c r="PN204" i="8" s="1"/>
  <c r="PI205" i="8" s="1"/>
  <c r="CE237" i="8"/>
  <c r="CI236" i="8"/>
  <c r="CD237" i="8" s="1"/>
  <c r="KH215" i="8" l="1"/>
  <c r="JS217" i="8"/>
  <c r="JN217" i="8" s="1"/>
  <c r="JO217" i="8" s="1"/>
  <c r="KA216" i="8"/>
  <c r="PJ205" i="8"/>
  <c r="PE205" i="8" s="1"/>
  <c r="PR204" i="8"/>
  <c r="CM236" i="8"/>
  <c r="BZ237" i="8"/>
  <c r="CA237" i="8" s="1"/>
  <c r="JL218" i="8" l="1"/>
  <c r="JP217" i="8"/>
  <c r="JK218" i="8" s="1"/>
  <c r="PT204" i="8"/>
  <c r="PU204" i="8" s="1"/>
  <c r="PP205" i="8" s="1"/>
  <c r="BX238" i="8"/>
  <c r="CB237" i="8"/>
  <c r="BW238" i="8" s="1"/>
  <c r="JG218" i="8" l="1"/>
  <c r="JH218" i="8" s="1"/>
  <c r="JI218" i="8" s="1"/>
  <c r="JD219" i="8" s="1"/>
  <c r="JT217" i="8"/>
  <c r="PQ205" i="8"/>
  <c r="PL205" i="8" s="1"/>
  <c r="PY204" i="8"/>
  <c r="CF237" i="8"/>
  <c r="BS238" i="8"/>
  <c r="BT238" i="8" s="1"/>
  <c r="JM218" i="8" l="1"/>
  <c r="JE219" i="8"/>
  <c r="IZ219" i="8" s="1"/>
  <c r="JA219" i="8" s="1"/>
  <c r="IX220" i="8" s="1"/>
  <c r="QA204" i="8"/>
  <c r="QB204" i="8" s="1"/>
  <c r="PW205" i="8" s="1"/>
  <c r="BQ239" i="8"/>
  <c r="BU238" i="8"/>
  <c r="BP239" i="8" s="1"/>
  <c r="JB219" i="8" l="1"/>
  <c r="IW220" i="8" s="1"/>
  <c r="IS220" i="8" s="1"/>
  <c r="IT220" i="8" s="1"/>
  <c r="IU220" i="8" s="1"/>
  <c r="IP221" i="8" s="1"/>
  <c r="PX205" i="8"/>
  <c r="PS205" i="8" s="1"/>
  <c r="QF204" i="8"/>
  <c r="BY238" i="8"/>
  <c r="BL239" i="8"/>
  <c r="BM239" i="8" s="1"/>
  <c r="IQ221" i="8" l="1"/>
  <c r="IL221" i="8" s="1"/>
  <c r="JF219" i="8"/>
  <c r="IY220" i="8"/>
  <c r="QH204" i="8"/>
  <c r="QI204" i="8" s="1"/>
  <c r="QD205" i="8" s="1"/>
  <c r="BJ240" i="8"/>
  <c r="BN239" i="8"/>
  <c r="BI240" i="8" s="1"/>
  <c r="QE205" i="8" l="1"/>
  <c r="PZ205" i="8" s="1"/>
  <c r="QM204" i="8"/>
  <c r="BR239" i="8"/>
  <c r="BE240" i="8"/>
  <c r="BF240" i="8" s="1"/>
  <c r="QO204" i="8" l="1"/>
  <c r="QP204" i="8" s="1"/>
  <c r="QK205" i="8" s="1"/>
  <c r="BC241" i="8"/>
  <c r="BG240" i="8"/>
  <c r="BB241" i="8" s="1"/>
  <c r="QT204" i="8" l="1"/>
  <c r="QL205" i="8"/>
  <c r="QG205" i="8" s="1"/>
  <c r="AX241" i="8"/>
  <c r="AY241" i="8" s="1"/>
  <c r="AZ241" i="8" s="1"/>
  <c r="AU242" i="8" s="1"/>
  <c r="BK240" i="8"/>
  <c r="QV204" i="8" l="1"/>
  <c r="QW204" i="8" s="1"/>
  <c r="QR205" i="8" s="1"/>
  <c r="AV242" i="8"/>
  <c r="AQ242" i="8" s="1"/>
  <c r="AJ242" i="8" s="1"/>
  <c r="BD241" i="8"/>
  <c r="AI242" i="8" l="1"/>
  <c r="AK242" i="8" s="1"/>
  <c r="AN242" i="8" s="1"/>
  <c r="AS243" i="8" s="1"/>
  <c r="AR242" i="8"/>
  <c r="AO243" i="8" s="1"/>
  <c r="RA204" i="8"/>
  <c r="QS205" i="8"/>
  <c r="QN205" i="8" s="1"/>
  <c r="AW242" i="8" l="1"/>
  <c r="RC204" i="8"/>
  <c r="RD204" i="8" s="1"/>
  <c r="QY205" i="8" s="1"/>
  <c r="RH204" i="8" l="1"/>
  <c r="QZ205" i="8"/>
  <c r="QU205" i="8" s="1"/>
  <c r="RJ204" i="8" l="1"/>
  <c r="RK204" i="8" s="1"/>
  <c r="RF205" i="8" s="1"/>
  <c r="RG205" i="8" l="1"/>
  <c r="RB205" i="8" s="1"/>
  <c r="RO204" i="8"/>
  <c r="RQ204" i="8" l="1"/>
  <c r="RR204" i="8" s="1"/>
  <c r="RM205" i="8" s="1"/>
  <c r="RV204" i="8" l="1"/>
  <c r="RN205" i="8"/>
  <c r="RI205" i="8" s="1"/>
  <c r="RX204" i="8" l="1"/>
  <c r="RY204" i="8" s="1"/>
  <c r="RT205" i="8" s="1"/>
  <c r="RU205" i="8" l="1"/>
  <c r="RP205" i="8" s="1"/>
  <c r="SC204" i="8"/>
  <c r="SE204" i="8" l="1"/>
  <c r="SF204" i="8" s="1"/>
  <c r="SA205" i="8" s="1"/>
  <c r="SB205" i="8" l="1"/>
  <c r="RW205" i="8" s="1"/>
  <c r="SJ204" i="8"/>
  <c r="SL204" i="8" l="1"/>
  <c r="SM204" i="8" s="1"/>
  <c r="SH205" i="8" s="1"/>
  <c r="SI205" i="8" l="1"/>
  <c r="SD205" i="8" s="1"/>
  <c r="SQ204" i="8"/>
  <c r="SS204" i="8" l="1"/>
  <c r="ST204" i="8" s="1"/>
  <c r="SO205" i="8" s="1"/>
  <c r="SP205" i="8" l="1"/>
  <c r="SK205" i="8" s="1"/>
  <c r="SX204" i="8"/>
  <c r="SZ204" i="8" l="1"/>
  <c r="TA204" i="8" s="1"/>
  <c r="SV205" i="8" s="1"/>
  <c r="SW205" i="8" l="1"/>
  <c r="SR205" i="8" s="1"/>
  <c r="TE204" i="8"/>
  <c r="TG204" i="8" l="1"/>
  <c r="TH204" i="8" s="1"/>
  <c r="TC205" i="8" s="1"/>
  <c r="TD205" i="8" l="1"/>
  <c r="SY205" i="8" s="1"/>
  <c r="TL204" i="8"/>
  <c r="TN204" i="8" l="1"/>
  <c r="TO204" i="8" s="1"/>
  <c r="TJ205" i="8" s="1"/>
  <c r="GP221" i="8"/>
  <c r="TK205" i="8" l="1"/>
  <c r="TF205" i="8" s="1"/>
  <c r="TS204" i="8"/>
  <c r="GM222" i="8"/>
  <c r="GQ221" i="8"/>
  <c r="GL222" i="8" s="1"/>
  <c r="TU204" i="8" l="1"/>
  <c r="TV204" i="8" s="1"/>
  <c r="TQ205" i="8" s="1"/>
  <c r="GH222" i="8"/>
  <c r="GI222" i="8" s="1"/>
  <c r="GU221" i="8"/>
  <c r="TR205" i="8" l="1"/>
  <c r="TM205" i="8" s="1"/>
  <c r="TZ204" i="8"/>
  <c r="GW221" i="8"/>
  <c r="GX221" i="8" s="1"/>
  <c r="GS222" i="8" s="1"/>
  <c r="GF223" i="8"/>
  <c r="GJ222" i="8"/>
  <c r="GE223" i="8" s="1"/>
  <c r="UB204" i="8" l="1"/>
  <c r="UC204" i="8" s="1"/>
  <c r="TX205" i="8" s="1"/>
  <c r="GN222" i="8"/>
  <c r="GA223" i="8"/>
  <c r="GB223" i="8" s="1"/>
  <c r="HB221" i="8"/>
  <c r="GT222" i="8"/>
  <c r="GO222" i="8" s="1"/>
  <c r="TY205" i="8" l="1"/>
  <c r="TT205" i="8" s="1"/>
  <c r="UG204" i="8"/>
  <c r="FY224" i="8"/>
  <c r="GC223" i="8"/>
  <c r="FX224" i="8" s="1"/>
  <c r="HD221" i="8"/>
  <c r="HE221" i="8" s="1"/>
  <c r="GZ222" i="8" s="1"/>
  <c r="UI204" i="8" l="1"/>
  <c r="UJ204" i="8" s="1"/>
  <c r="UE205" i="8" s="1"/>
  <c r="HI221" i="8"/>
  <c r="HA222" i="8"/>
  <c r="GV222" i="8" s="1"/>
  <c r="FT224" i="8"/>
  <c r="FU224" i="8" s="1"/>
  <c r="GG223" i="8"/>
  <c r="UF205" i="8" l="1"/>
  <c r="UA205" i="8" s="1"/>
  <c r="UN204" i="8"/>
  <c r="FR225" i="8"/>
  <c r="FV224" i="8"/>
  <c r="FQ225" i="8" s="1"/>
  <c r="HK221" i="8"/>
  <c r="HL221" i="8" s="1"/>
  <c r="HG222" i="8" s="1"/>
  <c r="UP204" i="8" l="1"/>
  <c r="UQ204" i="8" s="1"/>
  <c r="UL205" i="8" s="1"/>
  <c r="FM225" i="8"/>
  <c r="FN225" i="8" s="1"/>
  <c r="HP221" i="8"/>
  <c r="HH222" i="8"/>
  <c r="HC222" i="8" s="1"/>
  <c r="FZ224" i="8"/>
  <c r="UM205" i="8" l="1"/>
  <c r="UH205" i="8" s="1"/>
  <c r="UU204" i="8"/>
  <c r="HR221" i="8"/>
  <c r="HS221" i="8" s="1"/>
  <c r="HN222" i="8" s="1"/>
  <c r="FK226" i="8"/>
  <c r="FO225" i="8"/>
  <c r="FJ226" i="8" s="1"/>
  <c r="UW204" i="8" l="1"/>
  <c r="UX204" i="8" s="1"/>
  <c r="US205" i="8" s="1"/>
  <c r="FS225" i="8"/>
  <c r="FF226" i="8"/>
  <c r="FG226" i="8" s="1"/>
  <c r="HW221" i="8"/>
  <c r="HO222" i="8"/>
  <c r="HJ222" i="8" s="1"/>
  <c r="VB204" i="8" l="1"/>
  <c r="UT205" i="8"/>
  <c r="UO205" i="8" s="1"/>
  <c r="HY221" i="8"/>
  <c r="HZ221" i="8" s="1"/>
  <c r="HU222" i="8" s="1"/>
  <c r="FD227" i="8"/>
  <c r="FH226" i="8"/>
  <c r="FC227" i="8" s="1"/>
  <c r="VD204" i="8" l="1"/>
  <c r="VE204" i="8" s="1"/>
  <c r="UZ205" i="8" s="1"/>
  <c r="EY227" i="8"/>
  <c r="EZ227" i="8" s="1"/>
  <c r="FL226" i="8"/>
  <c r="HV222" i="8"/>
  <c r="HQ222" i="8" s="1"/>
  <c r="ID221" i="8"/>
  <c r="VA205" i="8" l="1"/>
  <c r="UV205" i="8" s="1"/>
  <c r="VI204" i="8"/>
  <c r="IF221" i="8"/>
  <c r="IG221" i="8" s="1"/>
  <c r="IB222" i="8" s="1"/>
  <c r="EW228" i="8"/>
  <c r="FA227" i="8"/>
  <c r="EV228" i="8" s="1"/>
  <c r="VK204" i="8" l="1"/>
  <c r="VL204" i="8" s="1"/>
  <c r="VG205" i="8" s="1"/>
  <c r="FE227" i="8"/>
  <c r="ER228" i="8"/>
  <c r="ES228" i="8" s="1"/>
  <c r="IC222" i="8"/>
  <c r="HX222" i="8" s="1"/>
  <c r="IK221" i="8"/>
  <c r="VH205" i="8" l="1"/>
  <c r="VC205" i="8" s="1"/>
  <c r="VP204" i="8"/>
  <c r="IM221" i="8"/>
  <c r="IN221" i="8" s="1"/>
  <c r="II222" i="8" s="1"/>
  <c r="EP229" i="8"/>
  <c r="ET228" i="8"/>
  <c r="EO229" i="8" s="1"/>
  <c r="VR204" i="8" l="1"/>
  <c r="VS204" i="8" s="1"/>
  <c r="VN205" i="8" s="1"/>
  <c r="EK229" i="8"/>
  <c r="EL229" i="8" s="1"/>
  <c r="EX228" i="8"/>
  <c r="IJ222" i="8"/>
  <c r="IE222" i="8" s="1"/>
  <c r="IR221" i="8"/>
  <c r="VO205" i="8" l="1"/>
  <c r="VJ205" i="8" s="1"/>
  <c r="VW204" i="8"/>
  <c r="EI230" i="8"/>
  <c r="EM229" i="8"/>
  <c r="EH230" i="8" s="1"/>
  <c r="EQ229" i="8" l="1"/>
  <c r="ED230" i="8"/>
  <c r="EE230" i="8" s="1"/>
  <c r="EB231" i="8" l="1"/>
  <c r="EF230" i="8"/>
  <c r="EA231" i="8" s="1"/>
  <c r="DW231" i="8" l="1"/>
  <c r="DX231" i="8" s="1"/>
  <c r="EJ230" i="8"/>
  <c r="DU232" i="8" l="1"/>
  <c r="DY231" i="8"/>
  <c r="DT232" i="8" s="1"/>
  <c r="EC231" i="8" l="1"/>
  <c r="DP232" i="8"/>
  <c r="DQ232" i="8" s="1"/>
  <c r="DN233" i="8" l="1"/>
  <c r="DR232" i="8"/>
  <c r="DM233" i="8" s="1"/>
  <c r="DI233" i="8" l="1"/>
  <c r="DJ233" i="8" s="1"/>
  <c r="DV232" i="8"/>
  <c r="DG234" i="8" l="1"/>
  <c r="DK233" i="8"/>
  <c r="DF234" i="8" s="1"/>
  <c r="DB234" i="8" l="1"/>
  <c r="DC234" i="8" s="1"/>
  <c r="DD234" i="8" s="1"/>
  <c r="CY235" i="8" s="1"/>
  <c r="DO233" i="8"/>
  <c r="CZ235" i="8" l="1"/>
  <c r="CU235" i="8" s="1"/>
  <c r="CV235" i="8" s="1"/>
  <c r="DH234" i="8"/>
  <c r="CS236" i="8" l="1"/>
  <c r="CW235" i="8"/>
  <c r="CR236" i="8" s="1"/>
  <c r="DA235" i="8" l="1"/>
  <c r="CN236" i="8"/>
  <c r="CO236" i="8" s="1"/>
  <c r="CL237" i="8" l="1"/>
  <c r="CP236" i="8"/>
  <c r="CK237" i="8" s="1"/>
  <c r="CT236" i="8" l="1"/>
  <c r="CG237" i="8"/>
  <c r="CH237" i="8" s="1"/>
  <c r="CE238" i="8" l="1"/>
  <c r="CI237" i="8"/>
  <c r="CD238" i="8" s="1"/>
  <c r="BZ238" i="8" l="1"/>
  <c r="CA238" i="8" s="1"/>
  <c r="CM237" i="8"/>
  <c r="BX239" i="8" l="1"/>
  <c r="CB238" i="8"/>
  <c r="BW239" i="8" s="1"/>
  <c r="BS239" i="8" l="1"/>
  <c r="BT239" i="8" s="1"/>
  <c r="BU239" i="8" s="1"/>
  <c r="BP240" i="8" s="1"/>
  <c r="CF238" i="8"/>
  <c r="BQ240" i="8" l="1"/>
  <c r="BL240" i="8" s="1"/>
  <c r="BM240" i="8" s="1"/>
  <c r="BY239" i="8"/>
  <c r="BJ241" i="8" l="1"/>
  <c r="BN240" i="8"/>
  <c r="BI241" i="8" s="1"/>
  <c r="BR240" i="8" l="1"/>
  <c r="BE241" i="8"/>
  <c r="BF241" i="8" s="1"/>
  <c r="BC242" i="8" l="1"/>
  <c r="BG241" i="8"/>
  <c r="BB242" i="8" s="1"/>
  <c r="AX242" i="8" l="1"/>
  <c r="AY242" i="8" s="1"/>
  <c r="BK241" i="8"/>
  <c r="AV243" i="8" l="1"/>
  <c r="AZ242" i="8"/>
  <c r="AU243" i="8" s="1"/>
  <c r="AQ243" i="8" l="1"/>
  <c r="AJ243" i="8" s="1"/>
  <c r="AR243" i="8"/>
  <c r="BD242" i="8"/>
  <c r="AI243" i="8" l="1"/>
  <c r="AK243" i="8" s="1"/>
  <c r="AN243" i="8" s="1"/>
  <c r="AS244" i="8" s="1"/>
  <c r="AO244" i="8"/>
  <c r="AW243" i="8"/>
  <c r="NB205" i="8" l="1"/>
  <c r="MY206" i="8" l="1"/>
  <c r="NC205" i="8"/>
  <c r="MX206" i="8" s="1"/>
  <c r="NG205" i="8" l="1"/>
  <c r="MT206" i="8"/>
  <c r="MU206" i="8" s="1"/>
  <c r="MR207" i="8" l="1"/>
  <c r="MV206" i="8"/>
  <c r="MQ207" i="8" s="1"/>
  <c r="NI205" i="8"/>
  <c r="NJ205" i="8" s="1"/>
  <c r="NE206" i="8" s="1"/>
  <c r="NF206" i="8" l="1"/>
  <c r="NA206" i="8" s="1"/>
  <c r="NN205" i="8"/>
  <c r="MM207" i="8"/>
  <c r="MN207" i="8" s="1"/>
  <c r="MZ206" i="8"/>
  <c r="GP222" i="8"/>
  <c r="MK208" i="8" l="1"/>
  <c r="MO207" i="8"/>
  <c r="MJ208" i="8" s="1"/>
  <c r="NP205" i="8"/>
  <c r="NQ205" i="8" s="1"/>
  <c r="NL206" i="8" s="1"/>
  <c r="GM223" i="8"/>
  <c r="GQ222" i="8"/>
  <c r="GL223" i="8" s="1"/>
  <c r="NU205" i="8" l="1"/>
  <c r="NM206" i="8"/>
  <c r="NH206" i="8" s="1"/>
  <c r="MS207" i="8"/>
  <c r="MF208" i="8"/>
  <c r="MG208" i="8" s="1"/>
  <c r="GH223" i="8"/>
  <c r="GI223" i="8" s="1"/>
  <c r="GU222" i="8"/>
  <c r="MD209" i="8" l="1"/>
  <c r="MH208" i="8"/>
  <c r="MC209" i="8" s="1"/>
  <c r="NW205" i="8"/>
  <c r="NX205" i="8" s="1"/>
  <c r="NS206" i="8" s="1"/>
  <c r="GW222" i="8"/>
  <c r="GX222" i="8" s="1"/>
  <c r="GS223" i="8" s="1"/>
  <c r="GF224" i="8"/>
  <c r="GJ223" i="8"/>
  <c r="GE224" i="8" s="1"/>
  <c r="NT206" i="8" l="1"/>
  <c r="NO206" i="8" s="1"/>
  <c r="OB205" i="8"/>
  <c r="ML208" i="8"/>
  <c r="LY209" i="8"/>
  <c r="LZ209" i="8" s="1"/>
  <c r="GN223" i="8"/>
  <c r="GA224" i="8"/>
  <c r="GB224" i="8" s="1"/>
  <c r="HB222" i="8"/>
  <c r="GT223" i="8"/>
  <c r="GO223" i="8" s="1"/>
  <c r="LW210" i="8" l="1"/>
  <c r="MA209" i="8"/>
  <c r="LV210" i="8" s="1"/>
  <c r="OD205" i="8"/>
  <c r="OE205" i="8" s="1"/>
  <c r="NZ206" i="8" s="1"/>
  <c r="FY225" i="8"/>
  <c r="GC224" i="8"/>
  <c r="FX225" i="8" s="1"/>
  <c r="HD222" i="8"/>
  <c r="HE222" i="8" s="1"/>
  <c r="GZ223" i="8" s="1"/>
  <c r="OA206" i="8" l="1"/>
  <c r="NV206" i="8" s="1"/>
  <c r="OI205" i="8"/>
  <c r="ME209" i="8"/>
  <c r="LR210" i="8"/>
  <c r="LS210" i="8" s="1"/>
  <c r="HI222" i="8"/>
  <c r="HA223" i="8"/>
  <c r="GV223" i="8" s="1"/>
  <c r="GG224" i="8"/>
  <c r="FT225" i="8"/>
  <c r="FU225" i="8" s="1"/>
  <c r="LP211" i="8" l="1"/>
  <c r="LT210" i="8"/>
  <c r="LO211" i="8" s="1"/>
  <c r="OK205" i="8"/>
  <c r="OL205" i="8" s="1"/>
  <c r="OG206" i="8" s="1"/>
  <c r="FR226" i="8"/>
  <c r="FV225" i="8"/>
  <c r="FQ226" i="8" s="1"/>
  <c r="HK222" i="8"/>
  <c r="HL222" i="8" s="1"/>
  <c r="HG223" i="8" s="1"/>
  <c r="OH206" i="8" l="1"/>
  <c r="OC206" i="8" s="1"/>
  <c r="OP205" i="8"/>
  <c r="LX210" i="8"/>
  <c r="LK211" i="8"/>
  <c r="LL211" i="8" s="1"/>
  <c r="FZ225" i="8"/>
  <c r="HH223" i="8"/>
  <c r="HC223" i="8" s="1"/>
  <c r="HP222" i="8"/>
  <c r="FM226" i="8"/>
  <c r="FN226" i="8" s="1"/>
  <c r="LM211" i="8" l="1"/>
  <c r="LH212" i="8" s="1"/>
  <c r="LI212" i="8"/>
  <c r="OR205" i="8"/>
  <c r="OS205" i="8" s="1"/>
  <c r="ON206" i="8" s="1"/>
  <c r="FK227" i="8"/>
  <c r="FO226" i="8"/>
  <c r="FJ227" i="8" s="1"/>
  <c r="HR222" i="8"/>
  <c r="HS222" i="8" s="1"/>
  <c r="HN223" i="8" s="1"/>
  <c r="LQ211" i="8" l="1"/>
  <c r="LD212" i="8"/>
  <c r="LE212" i="8" s="1"/>
  <c r="LF212" i="8" s="1"/>
  <c r="LA213" i="8" s="1"/>
  <c r="OW205" i="8"/>
  <c r="OO206" i="8"/>
  <c r="OJ206" i="8" s="1"/>
  <c r="HO223" i="8"/>
  <c r="HJ223" i="8" s="1"/>
  <c r="HW222" i="8"/>
  <c r="FF227" i="8"/>
  <c r="FG227" i="8" s="1"/>
  <c r="FS226" i="8"/>
  <c r="LB213" i="8" l="1"/>
  <c r="KW213" i="8" s="1"/>
  <c r="KX213" i="8" s="1"/>
  <c r="KY213" i="8" s="1"/>
  <c r="LJ212" i="8"/>
  <c r="OY205" i="8"/>
  <c r="OZ205" i="8" s="1"/>
  <c r="OU206" i="8" s="1"/>
  <c r="HY222" i="8"/>
  <c r="HZ222" i="8" s="1"/>
  <c r="HU223" i="8" s="1"/>
  <c r="FD228" i="8"/>
  <c r="FH227" i="8"/>
  <c r="FC228" i="8" s="1"/>
  <c r="KU214" i="8" l="1"/>
  <c r="KT214" i="8"/>
  <c r="LC213" i="8"/>
  <c r="OV206" i="8"/>
  <c r="OQ206" i="8" s="1"/>
  <c r="PD205" i="8"/>
  <c r="EY228" i="8"/>
  <c r="EZ228" i="8" s="1"/>
  <c r="FA228" i="8" s="1"/>
  <c r="EV229" i="8" s="1"/>
  <c r="FL227" i="8"/>
  <c r="HV223" i="8"/>
  <c r="HQ223" i="8" s="1"/>
  <c r="ID222" i="8"/>
  <c r="KP214" i="8" l="1"/>
  <c r="KQ214" i="8" s="1"/>
  <c r="KN215" i="8" s="1"/>
  <c r="EW229" i="8"/>
  <c r="ER229" i="8" s="1"/>
  <c r="ES229" i="8" s="1"/>
  <c r="PF205" i="8"/>
  <c r="PG205" i="8" s="1"/>
  <c r="PB206" i="8" s="1"/>
  <c r="IF222" i="8"/>
  <c r="IG222" i="8" s="1"/>
  <c r="IB223" i="8" s="1"/>
  <c r="FE228" i="8"/>
  <c r="KR214" i="8" l="1"/>
  <c r="KM215" i="8" s="1"/>
  <c r="KI215" i="8" s="1"/>
  <c r="KJ215" i="8" s="1"/>
  <c r="KK215" i="8" s="1"/>
  <c r="KF216" i="8" s="1"/>
  <c r="PK205" i="8"/>
  <c r="PC206" i="8"/>
  <c r="OX206" i="8" s="1"/>
  <c r="EP230" i="8"/>
  <c r="ET229" i="8"/>
  <c r="EO230" i="8" s="1"/>
  <c r="IC223" i="8"/>
  <c r="HX223" i="8" s="1"/>
  <c r="IK222" i="8"/>
  <c r="KG216" i="8" l="1"/>
  <c r="KV214" i="8"/>
  <c r="KB216" i="8"/>
  <c r="KC216" i="8" s="1"/>
  <c r="KD216" i="8" s="1"/>
  <c r="JY217" i="8" s="1"/>
  <c r="KO215" i="8"/>
  <c r="PM205" i="8"/>
  <c r="PN205" i="8" s="1"/>
  <c r="PI206" i="8" s="1"/>
  <c r="EK230" i="8"/>
  <c r="EL230" i="8" s="1"/>
  <c r="EX229" i="8"/>
  <c r="JZ217" i="8" l="1"/>
  <c r="JU217" i="8" s="1"/>
  <c r="JV217" i="8" s="1"/>
  <c r="JS218" i="8" s="1"/>
  <c r="KH216" i="8"/>
  <c r="PJ206" i="8"/>
  <c r="PE206" i="8" s="1"/>
  <c r="PR205" i="8"/>
  <c r="EI231" i="8"/>
  <c r="EM230" i="8"/>
  <c r="EH231" i="8" s="1"/>
  <c r="JW217" i="8" l="1"/>
  <c r="JR218" i="8" s="1"/>
  <c r="JN218" i="8" s="1"/>
  <c r="JO218" i="8" s="1"/>
  <c r="PT205" i="8"/>
  <c r="PU205" i="8" s="1"/>
  <c r="PP206" i="8" s="1"/>
  <c r="ED231" i="8"/>
  <c r="EE231" i="8" s="1"/>
  <c r="EQ230" i="8"/>
  <c r="JL219" i="8" l="1"/>
  <c r="JP218" i="8"/>
  <c r="JK219" i="8" s="1"/>
  <c r="KA217" i="8"/>
  <c r="PQ206" i="8"/>
  <c r="PL206" i="8" s="1"/>
  <c r="PY205" i="8"/>
  <c r="EB232" i="8"/>
  <c r="EF231" i="8"/>
  <c r="EA232" i="8" s="1"/>
  <c r="JT218" i="8" l="1"/>
  <c r="JG219" i="8"/>
  <c r="JH219" i="8" s="1"/>
  <c r="QA205" i="8"/>
  <c r="QB205" i="8" s="1"/>
  <c r="PW206" i="8" s="1"/>
  <c r="EJ231" i="8"/>
  <c r="DW232" i="8"/>
  <c r="DX232" i="8" s="1"/>
  <c r="JI219" i="8" l="1"/>
  <c r="JD220" i="8" s="1"/>
  <c r="JE220" i="8"/>
  <c r="PX206" i="8"/>
  <c r="PS206" i="8" s="1"/>
  <c r="QF205" i="8"/>
  <c r="DU233" i="8"/>
  <c r="DY232" i="8"/>
  <c r="DT233" i="8" s="1"/>
  <c r="JM219" i="8" l="1"/>
  <c r="IZ220" i="8"/>
  <c r="JA220" i="8" s="1"/>
  <c r="IX221" i="8" s="1"/>
  <c r="QH205" i="8"/>
  <c r="QI205" i="8" s="1"/>
  <c r="QD206" i="8" s="1"/>
  <c r="EC232" i="8"/>
  <c r="DP233" i="8"/>
  <c r="DQ233" i="8" s="1"/>
  <c r="JB220" i="8" l="1"/>
  <c r="IW221" i="8" s="1"/>
  <c r="IS221" i="8" s="1"/>
  <c r="IT221" i="8" s="1"/>
  <c r="QE206" i="8"/>
  <c r="PZ206" i="8" s="1"/>
  <c r="QM205" i="8"/>
  <c r="DN234" i="8"/>
  <c r="DR233" i="8"/>
  <c r="DM234" i="8" s="1"/>
  <c r="JF220" i="8" l="1"/>
  <c r="IQ222" i="8"/>
  <c r="IU221" i="8"/>
  <c r="IP222" i="8" s="1"/>
  <c r="QO205" i="8"/>
  <c r="QP205" i="8" s="1"/>
  <c r="QK206" i="8" s="1"/>
  <c r="DV233" i="8"/>
  <c r="DI234" i="8"/>
  <c r="DJ234" i="8" s="1"/>
  <c r="IY221" i="8" l="1"/>
  <c r="IL222" i="8"/>
  <c r="IM222" i="8" s="1"/>
  <c r="QT205" i="8"/>
  <c r="QL206" i="8"/>
  <c r="QG206" i="8" s="1"/>
  <c r="DG235" i="8"/>
  <c r="DK234" i="8"/>
  <c r="DF235" i="8" s="1"/>
  <c r="IN222" i="8" l="1"/>
  <c r="II223" i="8" s="1"/>
  <c r="IJ223" i="8"/>
  <c r="QV205" i="8"/>
  <c r="QW205" i="8" s="1"/>
  <c r="QR206" i="8" s="1"/>
  <c r="DB235" i="8"/>
  <c r="DC235" i="8" s="1"/>
  <c r="DO234" i="8"/>
  <c r="IR222" i="8" l="1"/>
  <c r="IE223" i="8"/>
  <c r="RA205" i="8"/>
  <c r="QS206" i="8"/>
  <c r="QN206" i="8" s="1"/>
  <c r="CZ236" i="8"/>
  <c r="DD235" i="8"/>
  <c r="CY236" i="8" s="1"/>
  <c r="RC205" i="8" l="1"/>
  <c r="RD205" i="8" s="1"/>
  <c r="QY206" i="8" s="1"/>
  <c r="DH235" i="8"/>
  <c r="CU236" i="8"/>
  <c r="CV236" i="8" s="1"/>
  <c r="RH205" i="8" l="1"/>
  <c r="QZ206" i="8"/>
  <c r="QU206" i="8" s="1"/>
  <c r="CS237" i="8"/>
  <c r="CW236" i="8"/>
  <c r="CR237" i="8" s="1"/>
  <c r="RJ205" i="8" l="1"/>
  <c r="RK205" i="8" s="1"/>
  <c r="RF206" i="8" s="1"/>
  <c r="CN237" i="8"/>
  <c r="CO237" i="8" s="1"/>
  <c r="DA236" i="8"/>
  <c r="RG206" i="8" l="1"/>
  <c r="RB206" i="8" s="1"/>
  <c r="RO205" i="8"/>
  <c r="CL238" i="8"/>
  <c r="CP237" i="8"/>
  <c r="CK238" i="8" s="1"/>
  <c r="RQ205" i="8" l="1"/>
  <c r="RR205" i="8" s="1"/>
  <c r="RM206" i="8" s="1"/>
  <c r="CG238" i="8"/>
  <c r="CH238" i="8" s="1"/>
  <c r="CT237" i="8"/>
  <c r="RV205" i="8" l="1"/>
  <c r="RN206" i="8"/>
  <c r="RI206" i="8" s="1"/>
  <c r="CE239" i="8"/>
  <c r="CI238" i="8"/>
  <c r="CD239" i="8" s="1"/>
  <c r="RX205" i="8" l="1"/>
  <c r="RY205" i="8" s="1"/>
  <c r="RT206" i="8" s="1"/>
  <c r="CM238" i="8"/>
  <c r="BZ239" i="8"/>
  <c r="CA239" i="8" s="1"/>
  <c r="RU206" i="8" l="1"/>
  <c r="RP206" i="8" s="1"/>
  <c r="SC205" i="8"/>
  <c r="BX240" i="8"/>
  <c r="CB239" i="8"/>
  <c r="BW240" i="8" s="1"/>
  <c r="SE205" i="8" l="1"/>
  <c r="SF205" i="8" s="1"/>
  <c r="SA206" i="8" s="1"/>
  <c r="BS240" i="8"/>
  <c r="BT240" i="8" s="1"/>
  <c r="CF239" i="8"/>
  <c r="SB206" i="8" l="1"/>
  <c r="RW206" i="8" s="1"/>
  <c r="SJ205" i="8"/>
  <c r="BQ241" i="8"/>
  <c r="BU240" i="8"/>
  <c r="BP241" i="8" s="1"/>
  <c r="SL205" i="8" l="1"/>
  <c r="SM205" i="8" s="1"/>
  <c r="SH206" i="8" s="1"/>
  <c r="BY240" i="8"/>
  <c r="BL241" i="8"/>
  <c r="BM241" i="8" s="1"/>
  <c r="SI206" i="8" l="1"/>
  <c r="SD206" i="8" s="1"/>
  <c r="SQ205" i="8"/>
  <c r="BJ242" i="8"/>
  <c r="BN241" i="8"/>
  <c r="BI242" i="8" s="1"/>
  <c r="SS205" i="8" l="1"/>
  <c r="ST205" i="8" s="1"/>
  <c r="SO206" i="8" s="1"/>
  <c r="BE242" i="8"/>
  <c r="BF242" i="8" s="1"/>
  <c r="BG242" i="8" s="1"/>
  <c r="BB243" i="8" s="1"/>
  <c r="BR241" i="8"/>
  <c r="SP206" i="8" l="1"/>
  <c r="SK206" i="8" s="1"/>
  <c r="SX205" i="8"/>
  <c r="BC243" i="8"/>
  <c r="AX243" i="8" s="1"/>
  <c r="AY243" i="8" s="1"/>
  <c r="BK242" i="8"/>
  <c r="SZ205" i="8" l="1"/>
  <c r="TA205" i="8" s="1"/>
  <c r="SV206" i="8" s="1"/>
  <c r="AV244" i="8"/>
  <c r="AZ243" i="8"/>
  <c r="AU244" i="8" s="1"/>
  <c r="SW206" i="8" l="1"/>
  <c r="SR206" i="8" s="1"/>
  <c r="TE205" i="8"/>
  <c r="BD243" i="8"/>
  <c r="AR244" i="8"/>
  <c r="AQ244" i="8"/>
  <c r="AJ244" i="8" s="1"/>
  <c r="AI244" i="8" l="1"/>
  <c r="AK244" i="8" s="1"/>
  <c r="AN244" i="8" s="1"/>
  <c r="AS245" i="8" s="1"/>
  <c r="TG205" i="8"/>
  <c r="TH205" i="8" s="1"/>
  <c r="TC206" i="8" s="1"/>
  <c r="AW244" i="8"/>
  <c r="AO245" i="8"/>
  <c r="TD206" i="8" l="1"/>
  <c r="SY206" i="8" s="1"/>
  <c r="TL205" i="8"/>
  <c r="TN205" i="8" l="1"/>
  <c r="TO205" i="8" s="1"/>
  <c r="TJ206" i="8" s="1"/>
  <c r="TK206" i="8" l="1"/>
  <c r="TF206" i="8" s="1"/>
  <c r="TS205" i="8"/>
  <c r="TU205" i="8" l="1"/>
  <c r="TV205" i="8" s="1"/>
  <c r="TQ206" i="8" s="1"/>
  <c r="TR206" i="8" l="1"/>
  <c r="TM206" i="8" s="1"/>
  <c r="TZ205" i="8"/>
  <c r="UB205" i="8" l="1"/>
  <c r="UC205" i="8" s="1"/>
  <c r="TX206" i="8" s="1"/>
  <c r="TY206" i="8" l="1"/>
  <c r="TT206" i="8" s="1"/>
  <c r="UG205" i="8"/>
  <c r="UI205" i="8" l="1"/>
  <c r="UJ205" i="8" s="1"/>
  <c r="UE206" i="8" s="1"/>
  <c r="UF206" i="8" l="1"/>
  <c r="UA206" i="8" s="1"/>
  <c r="UN205" i="8"/>
  <c r="UP205" i="8" l="1"/>
  <c r="UQ205" i="8" s="1"/>
  <c r="UL206" i="8" s="1"/>
  <c r="UM206" i="8" l="1"/>
  <c r="UH206" i="8" s="1"/>
  <c r="UU205" i="8"/>
  <c r="UW205" i="8" l="1"/>
  <c r="UX205" i="8" s="1"/>
  <c r="US206" i="8" s="1"/>
  <c r="VB205" i="8" l="1"/>
  <c r="UT206" i="8"/>
  <c r="UO206" i="8" s="1"/>
  <c r="VD205" i="8" l="1"/>
  <c r="VE205" i="8" s="1"/>
  <c r="UZ206" i="8" s="1"/>
  <c r="VA206" i="8" l="1"/>
  <c r="UV206" i="8" s="1"/>
  <c r="VI205" i="8"/>
  <c r="VK205" i="8" l="1"/>
  <c r="VL205" i="8" s="1"/>
  <c r="VG206" i="8" s="1"/>
  <c r="VH206" i="8" l="1"/>
  <c r="VC206" i="8" s="1"/>
  <c r="VP205" i="8"/>
  <c r="GP223" i="8"/>
  <c r="GM224" i="8" l="1"/>
  <c r="GQ223" i="8"/>
  <c r="GL224" i="8" s="1"/>
  <c r="GU223" i="8" l="1"/>
  <c r="GH224" i="8"/>
  <c r="GI224" i="8" s="1"/>
  <c r="GF225" i="8" l="1"/>
  <c r="GJ224" i="8"/>
  <c r="GE225" i="8" s="1"/>
  <c r="GW223" i="8"/>
  <c r="GX223" i="8" s="1"/>
  <c r="GS224" i="8" s="1"/>
  <c r="HB223" i="8" l="1"/>
  <c r="GT224" i="8"/>
  <c r="GO224" i="8" s="1"/>
  <c r="GN224" i="8"/>
  <c r="GA225" i="8"/>
  <c r="GB225" i="8" s="1"/>
  <c r="FY226" i="8" l="1"/>
  <c r="GC225" i="8"/>
  <c r="FX226" i="8" s="1"/>
  <c r="HD223" i="8"/>
  <c r="GG225" i="8" l="1"/>
  <c r="HA224" i="8"/>
  <c r="HE223" i="8"/>
  <c r="GZ224" i="8" s="1"/>
  <c r="FT226" i="8"/>
  <c r="FU226" i="8" s="1"/>
  <c r="FR227" i="8" l="1"/>
  <c r="FV226" i="8"/>
  <c r="FQ227" i="8" s="1"/>
  <c r="GV224" i="8"/>
  <c r="HI223" i="8"/>
  <c r="HK223" i="8" l="1"/>
  <c r="HL223" i="8" s="1"/>
  <c r="HG224" i="8" s="1"/>
  <c r="FZ226" i="8"/>
  <c r="FM227" i="8"/>
  <c r="FN227" i="8" s="1"/>
  <c r="FK228" i="8" l="1"/>
  <c r="FO227" i="8"/>
  <c r="FJ228" i="8" s="1"/>
  <c r="HH224" i="8"/>
  <c r="HC224" i="8" s="1"/>
  <c r="HP223" i="8"/>
  <c r="HR223" i="8" l="1"/>
  <c r="HS223" i="8" s="1"/>
  <c r="HN224" i="8" s="1"/>
  <c r="FS227" i="8"/>
  <c r="FF228" i="8"/>
  <c r="FG228" i="8" s="1"/>
  <c r="FD229" i="8" l="1"/>
  <c r="FH228" i="8"/>
  <c r="FC229" i="8" s="1"/>
  <c r="HO224" i="8"/>
  <c r="HJ224" i="8" s="1"/>
  <c r="HW223" i="8"/>
  <c r="HY223" i="8" l="1"/>
  <c r="HZ223" i="8" s="1"/>
  <c r="HU224" i="8" s="1"/>
  <c r="EY229" i="8"/>
  <c r="EZ229" i="8" s="1"/>
  <c r="FL228" i="8"/>
  <c r="HV224" i="8" l="1"/>
  <c r="HQ224" i="8" s="1"/>
  <c r="ID223" i="8"/>
  <c r="EW230" i="8"/>
  <c r="FA229" i="8"/>
  <c r="EV230" i="8" s="1"/>
  <c r="FE229" i="8" l="1"/>
  <c r="ER230" i="8"/>
  <c r="ES230" i="8" s="1"/>
  <c r="IF223" i="8"/>
  <c r="IC224" i="8" l="1"/>
  <c r="IG223" i="8"/>
  <c r="IB224" i="8" s="1"/>
  <c r="EP231" i="8"/>
  <c r="ET230" i="8"/>
  <c r="EO231" i="8" s="1"/>
  <c r="EX230" i="8" l="1"/>
  <c r="EK231" i="8"/>
  <c r="EL231" i="8" s="1"/>
  <c r="IK223" i="8"/>
  <c r="HX224" i="8"/>
  <c r="EI232" i="8" l="1"/>
  <c r="EM231" i="8"/>
  <c r="EH232" i="8" s="1"/>
  <c r="EQ231" i="8" l="1"/>
  <c r="ED232" i="8"/>
  <c r="EE232" i="8" s="1"/>
  <c r="EB233" i="8" l="1"/>
  <c r="EF232" i="8"/>
  <c r="EA233" i="8" s="1"/>
  <c r="EJ232" i="8" l="1"/>
  <c r="DW233" i="8"/>
  <c r="DX233" i="8" s="1"/>
  <c r="DU234" i="8" l="1"/>
  <c r="DY233" i="8"/>
  <c r="DT234" i="8" s="1"/>
  <c r="EC233" i="8" l="1"/>
  <c r="DP234" i="8"/>
  <c r="DQ234" i="8" s="1"/>
  <c r="DN235" i="8" l="1"/>
  <c r="DR234" i="8"/>
  <c r="DM235" i="8" s="1"/>
  <c r="DI235" i="8" l="1"/>
  <c r="DJ235" i="8" s="1"/>
  <c r="DV234" i="8"/>
  <c r="DG236" i="8" l="1"/>
  <c r="DK235" i="8"/>
  <c r="DF236" i="8" s="1"/>
  <c r="DO235" i="8" l="1"/>
  <c r="DB236" i="8"/>
  <c r="DC236" i="8" s="1"/>
  <c r="CZ237" i="8" l="1"/>
  <c r="DD236" i="8"/>
  <c r="CY237" i="8" s="1"/>
  <c r="CU237" i="8" l="1"/>
  <c r="CV237" i="8" s="1"/>
  <c r="DH236" i="8"/>
  <c r="CS238" i="8" l="1"/>
  <c r="CW237" i="8"/>
  <c r="CR238" i="8" s="1"/>
  <c r="CN238" i="8" l="1"/>
  <c r="CO238" i="8" s="1"/>
  <c r="DA237" i="8"/>
  <c r="CL239" i="8" l="1"/>
  <c r="CP238" i="8"/>
  <c r="CK239" i="8" s="1"/>
  <c r="CT238" i="8" l="1"/>
  <c r="CG239" i="8"/>
  <c r="CH239" i="8" s="1"/>
  <c r="CE240" i="8" l="1"/>
  <c r="CI239" i="8"/>
  <c r="CD240" i="8" s="1"/>
  <c r="BZ240" i="8" l="1"/>
  <c r="CA240" i="8" s="1"/>
  <c r="CM239" i="8"/>
  <c r="BX241" i="8" l="1"/>
  <c r="CB240" i="8"/>
  <c r="BW241" i="8" s="1"/>
  <c r="BS241" i="8" l="1"/>
  <c r="BT241" i="8" s="1"/>
  <c r="BU241" i="8" s="1"/>
  <c r="BP242" i="8" s="1"/>
  <c r="CF240" i="8"/>
  <c r="BQ242" i="8" l="1"/>
  <c r="BL242" i="8" s="1"/>
  <c r="BM242" i="8" s="1"/>
  <c r="BY241" i="8"/>
  <c r="BJ243" i="8" l="1"/>
  <c r="BN242" i="8"/>
  <c r="BI243" i="8" s="1"/>
  <c r="BE243" i="8" l="1"/>
  <c r="BF243" i="8" s="1"/>
  <c r="BG243" i="8" s="1"/>
  <c r="BB244" i="8" s="1"/>
  <c r="BR242" i="8"/>
  <c r="BC244" i="8" l="1"/>
  <c r="AX244" i="8" s="1"/>
  <c r="AY244" i="8" s="1"/>
  <c r="BK243" i="8"/>
  <c r="NB206" i="8" l="1"/>
  <c r="AV245" i="8"/>
  <c r="AZ244" i="8"/>
  <c r="AU245" i="8" s="1"/>
  <c r="MY207" i="8" l="1"/>
  <c r="NC206" i="8"/>
  <c r="MX207" i="8" s="1"/>
  <c r="BD244" i="8"/>
  <c r="AR245" i="8"/>
  <c r="AQ245" i="8"/>
  <c r="AJ245" i="8" s="1"/>
  <c r="AI245" i="8" l="1"/>
  <c r="AK245" i="8" s="1"/>
  <c r="AN245" i="8" s="1"/>
  <c r="AS246" i="8" s="1"/>
  <c r="NG206" i="8"/>
  <c r="MT207" i="8"/>
  <c r="MU207" i="8" s="1"/>
  <c r="AW245" i="8"/>
  <c r="AO246" i="8"/>
  <c r="MR208" i="8" l="1"/>
  <c r="MV207" i="8"/>
  <c r="MQ208" i="8" s="1"/>
  <c r="NI206" i="8"/>
  <c r="NJ206" i="8" s="1"/>
  <c r="NE207" i="8" s="1"/>
  <c r="NN206" i="8" l="1"/>
  <c r="NF207" i="8"/>
  <c r="NA207" i="8" s="1"/>
  <c r="MM208" i="8"/>
  <c r="MN208" i="8" s="1"/>
  <c r="MZ207" i="8"/>
  <c r="MK209" i="8" l="1"/>
  <c r="MO208" i="8"/>
  <c r="MJ209" i="8" s="1"/>
  <c r="NP206" i="8"/>
  <c r="NQ206" i="8" s="1"/>
  <c r="NL207" i="8" s="1"/>
  <c r="NU206" i="8" l="1"/>
  <c r="NM207" i="8"/>
  <c r="NH207" i="8" s="1"/>
  <c r="MS208" i="8"/>
  <c r="MF209" i="8"/>
  <c r="MG209" i="8" s="1"/>
  <c r="MD210" i="8" l="1"/>
  <c r="MH209" i="8"/>
  <c r="MC210" i="8" s="1"/>
  <c r="NW206" i="8"/>
  <c r="NX206" i="8" s="1"/>
  <c r="NS207" i="8" s="1"/>
  <c r="NT207" i="8" l="1"/>
  <c r="NO207" i="8" s="1"/>
  <c r="OB206" i="8"/>
  <c r="ML209" i="8"/>
  <c r="LY210" i="8"/>
  <c r="LZ210" i="8" s="1"/>
  <c r="LW211" i="8" l="1"/>
  <c r="MA210" i="8"/>
  <c r="LV211" i="8" s="1"/>
  <c r="OD206" i="8"/>
  <c r="OE206" i="8" s="1"/>
  <c r="NZ207" i="8" s="1"/>
  <c r="OA207" i="8" l="1"/>
  <c r="NV207" i="8" s="1"/>
  <c r="OI206" i="8"/>
  <c r="ME210" i="8"/>
  <c r="LR211" i="8"/>
  <c r="LS211" i="8" s="1"/>
  <c r="LT211" i="8" l="1"/>
  <c r="LO212" i="8" s="1"/>
  <c r="LP212" i="8"/>
  <c r="OK206" i="8"/>
  <c r="OL206" i="8" s="1"/>
  <c r="OG207" i="8" s="1"/>
  <c r="LX211" i="8" l="1"/>
  <c r="LK212" i="8"/>
  <c r="LL212" i="8" s="1"/>
  <c r="LI213" i="8" s="1"/>
  <c r="OH207" i="8"/>
  <c r="OC207" i="8" s="1"/>
  <c r="OP206" i="8"/>
  <c r="LM212" i="8" l="1"/>
  <c r="LH213" i="8" s="1"/>
  <c r="LD213" i="8" s="1"/>
  <c r="LE213" i="8" s="1"/>
  <c r="OR206" i="8"/>
  <c r="OS206" i="8" s="1"/>
  <c r="ON207" i="8" s="1"/>
  <c r="LQ212" i="8" l="1"/>
  <c r="LF213" i="8"/>
  <c r="LA214" i="8" s="1"/>
  <c r="LB214" i="8"/>
  <c r="OW206" i="8"/>
  <c r="OO207" i="8"/>
  <c r="OJ207" i="8" s="1"/>
  <c r="KW214" i="8" l="1"/>
  <c r="KX214" i="8" s="1"/>
  <c r="KU215" i="8" s="1"/>
  <c r="LJ213" i="8"/>
  <c r="OY206" i="8"/>
  <c r="OZ206" i="8" s="1"/>
  <c r="OU207" i="8" s="1"/>
  <c r="KY214" i="8" l="1"/>
  <c r="KT215" i="8" s="1"/>
  <c r="KP215" i="8" s="1"/>
  <c r="KQ215" i="8" s="1"/>
  <c r="KR215" i="8" s="1"/>
  <c r="KM216" i="8" s="1"/>
  <c r="OV207" i="8"/>
  <c r="OQ207" i="8" s="1"/>
  <c r="PD206" i="8"/>
  <c r="LC214" i="8" l="1"/>
  <c r="KV215" i="8"/>
  <c r="KN216" i="8"/>
  <c r="KI216" i="8" s="1"/>
  <c r="KJ216" i="8" s="1"/>
  <c r="PF206" i="8"/>
  <c r="PG206" i="8" s="1"/>
  <c r="PB207" i="8" s="1"/>
  <c r="KK216" i="8" l="1"/>
  <c r="KF217" i="8" s="1"/>
  <c r="KG217" i="8"/>
  <c r="PK206" i="8"/>
  <c r="PC207" i="8"/>
  <c r="OX207" i="8" s="1"/>
  <c r="KB217" i="8" l="1"/>
  <c r="KC217" i="8" s="1"/>
  <c r="KD217" i="8" s="1"/>
  <c r="KO216" i="8"/>
  <c r="PM206" i="8"/>
  <c r="PN206" i="8" s="1"/>
  <c r="PI207" i="8" s="1"/>
  <c r="JY218" i="8" l="1"/>
  <c r="KH217" i="8"/>
  <c r="JZ218" i="8"/>
  <c r="PJ207" i="8"/>
  <c r="PE207" i="8" s="1"/>
  <c r="PR206" i="8"/>
  <c r="JU218" i="8" l="1"/>
  <c r="JV218" i="8" s="1"/>
  <c r="JW218" i="8" s="1"/>
  <c r="JR219" i="8" s="1"/>
  <c r="PT206" i="8"/>
  <c r="PU206" i="8" s="1"/>
  <c r="PP207" i="8" s="1"/>
  <c r="GP224" i="8"/>
  <c r="KA218" i="8" l="1"/>
  <c r="JS219" i="8"/>
  <c r="JN219" i="8" s="1"/>
  <c r="JO219" i="8" s="1"/>
  <c r="JP219" i="8" s="1"/>
  <c r="JK220" i="8" s="1"/>
  <c r="PQ207" i="8"/>
  <c r="PL207" i="8" s="1"/>
  <c r="PY206" i="8"/>
  <c r="GM225" i="8"/>
  <c r="GQ224" i="8"/>
  <c r="GL225" i="8" s="1"/>
  <c r="JL220" i="8" l="1"/>
  <c r="JG220" i="8" s="1"/>
  <c r="JH220" i="8" s="1"/>
  <c r="JT219" i="8"/>
  <c r="QA206" i="8"/>
  <c r="QB206" i="8" s="1"/>
  <c r="PW207" i="8" s="1"/>
  <c r="GU224" i="8"/>
  <c r="GH225" i="8"/>
  <c r="GI225" i="8" s="1"/>
  <c r="JE221" i="8" l="1"/>
  <c r="JI220" i="8"/>
  <c r="JD221" i="8" s="1"/>
  <c r="PX207" i="8"/>
  <c r="PS207" i="8" s="1"/>
  <c r="QF206" i="8"/>
  <c r="GF226" i="8"/>
  <c r="GJ225" i="8"/>
  <c r="GE226" i="8" s="1"/>
  <c r="GW224" i="8"/>
  <c r="GX224" i="8" s="1"/>
  <c r="GS225" i="8" s="1"/>
  <c r="JM220" i="8" l="1"/>
  <c r="IZ221" i="8"/>
  <c r="JA221" i="8" s="1"/>
  <c r="QH206" i="8"/>
  <c r="QI206" i="8" s="1"/>
  <c r="QD207" i="8" s="1"/>
  <c r="GT225" i="8"/>
  <c r="GO225" i="8" s="1"/>
  <c r="HB224" i="8"/>
  <c r="GN225" i="8"/>
  <c r="GA226" i="8"/>
  <c r="GB226" i="8" s="1"/>
  <c r="IX222" i="8" l="1"/>
  <c r="JB221" i="8"/>
  <c r="IW222" i="8" s="1"/>
  <c r="QE207" i="8"/>
  <c r="PZ207" i="8" s="1"/>
  <c r="QM206" i="8"/>
  <c r="FY227" i="8"/>
  <c r="GC226" i="8"/>
  <c r="FX227" i="8" s="1"/>
  <c r="HD224" i="8"/>
  <c r="HE224" i="8" s="1"/>
  <c r="GZ225" i="8" s="1"/>
  <c r="JF221" i="8" l="1"/>
  <c r="IS222" i="8"/>
  <c r="IT222" i="8" s="1"/>
  <c r="QO206" i="8"/>
  <c r="QP206" i="8" s="1"/>
  <c r="QK207" i="8" s="1"/>
  <c r="HI224" i="8"/>
  <c r="HA225" i="8"/>
  <c r="GV225" i="8" s="1"/>
  <c r="GG226" i="8"/>
  <c r="FT227" i="8"/>
  <c r="FU227" i="8" s="1"/>
  <c r="IQ223" i="8" l="1"/>
  <c r="IU222" i="8"/>
  <c r="IP223" i="8" s="1"/>
  <c r="QT206" i="8"/>
  <c r="QL207" i="8"/>
  <c r="QG207" i="8" s="1"/>
  <c r="FR228" i="8"/>
  <c r="FV227" i="8"/>
  <c r="FQ228" i="8" s="1"/>
  <c r="HK224" i="8"/>
  <c r="IY222" i="8" l="1"/>
  <c r="IL223" i="8"/>
  <c r="IM223" i="8" s="1"/>
  <c r="QV206" i="8"/>
  <c r="QW206" i="8" s="1"/>
  <c r="QR207" i="8" s="1"/>
  <c r="HH225" i="8"/>
  <c r="HL224" i="8"/>
  <c r="HG225" i="8" s="1"/>
  <c r="FZ227" i="8"/>
  <c r="FM228" i="8"/>
  <c r="FN228" i="8" s="1"/>
  <c r="IJ224" i="8" l="1"/>
  <c r="IN223" i="8"/>
  <c r="II224" i="8" s="1"/>
  <c r="RA206" i="8"/>
  <c r="QS207" i="8"/>
  <c r="QN207" i="8" s="1"/>
  <c r="HP224" i="8"/>
  <c r="FK229" i="8"/>
  <c r="FO228" i="8"/>
  <c r="FJ229" i="8" s="1"/>
  <c r="HC225" i="8"/>
  <c r="IR223" i="8" l="1"/>
  <c r="IE224" i="8"/>
  <c r="RC206" i="8"/>
  <c r="RD206" i="8" s="1"/>
  <c r="QY207" i="8" s="1"/>
  <c r="FF229" i="8"/>
  <c r="FG229" i="8" s="1"/>
  <c r="HR224" i="8"/>
  <c r="HS224" i="8" s="1"/>
  <c r="HN225" i="8" s="1"/>
  <c r="FS228" i="8"/>
  <c r="RH206" i="8" l="1"/>
  <c r="QZ207" i="8"/>
  <c r="QU207" i="8" s="1"/>
  <c r="HO225" i="8"/>
  <c r="HJ225" i="8" s="1"/>
  <c r="HW224" i="8"/>
  <c r="FD230" i="8"/>
  <c r="FH229" i="8"/>
  <c r="FC230" i="8" s="1"/>
  <c r="RJ206" i="8" l="1"/>
  <c r="RK206" i="8" s="1"/>
  <c r="RF207" i="8" s="1"/>
  <c r="FL229" i="8"/>
  <c r="EY230" i="8"/>
  <c r="EZ230" i="8" s="1"/>
  <c r="HY224" i="8"/>
  <c r="RG207" i="8" l="1"/>
  <c r="RB207" i="8" s="1"/>
  <c r="RO206" i="8"/>
  <c r="HV225" i="8"/>
  <c r="HZ224" i="8"/>
  <c r="HU225" i="8" s="1"/>
  <c r="EW231" i="8"/>
  <c r="FA230" i="8"/>
  <c r="EV231" i="8" s="1"/>
  <c r="RQ206" i="8" l="1"/>
  <c r="RR206" i="8" s="1"/>
  <c r="RM207" i="8" s="1"/>
  <c r="FE230" i="8"/>
  <c r="ER231" i="8"/>
  <c r="ES231" i="8" s="1"/>
  <c r="ID224" i="8"/>
  <c r="HQ225" i="8"/>
  <c r="RV206" i="8" l="1"/>
  <c r="RN207" i="8"/>
  <c r="RI207" i="8" s="1"/>
  <c r="EP232" i="8"/>
  <c r="ET231" i="8"/>
  <c r="EO232" i="8" s="1"/>
  <c r="IF224" i="8"/>
  <c r="IG224" i="8" s="1"/>
  <c r="IB225" i="8" s="1"/>
  <c r="RX206" i="8" l="1"/>
  <c r="RY206" i="8" s="1"/>
  <c r="RT207" i="8" s="1"/>
  <c r="IK224" i="8"/>
  <c r="IC225" i="8"/>
  <c r="HX225" i="8" s="1"/>
  <c r="EX231" i="8"/>
  <c r="EK232" i="8"/>
  <c r="EL232" i="8" s="1"/>
  <c r="RU207" i="8" l="1"/>
  <c r="RP207" i="8" s="1"/>
  <c r="SC206" i="8"/>
  <c r="EI233" i="8"/>
  <c r="EM232" i="8"/>
  <c r="EH233" i="8" s="1"/>
  <c r="SE206" i="8" l="1"/>
  <c r="SF206" i="8" s="1"/>
  <c r="SA207" i="8" s="1"/>
  <c r="EQ232" i="8"/>
  <c r="ED233" i="8"/>
  <c r="EE233" i="8" s="1"/>
  <c r="SB207" i="8" l="1"/>
  <c r="RW207" i="8" s="1"/>
  <c r="SJ206" i="8"/>
  <c r="EB234" i="8"/>
  <c r="EF233" i="8"/>
  <c r="EA234" i="8" s="1"/>
  <c r="SL206" i="8" l="1"/>
  <c r="SM206" i="8" s="1"/>
  <c r="SH207" i="8" s="1"/>
  <c r="DW234" i="8"/>
  <c r="DX234" i="8" s="1"/>
  <c r="EJ233" i="8"/>
  <c r="SI207" i="8" l="1"/>
  <c r="SD207" i="8" s="1"/>
  <c r="SQ206" i="8"/>
  <c r="DU235" i="8"/>
  <c r="DY234" i="8"/>
  <c r="DT235" i="8" s="1"/>
  <c r="SS206" i="8" l="1"/>
  <c r="ST206" i="8" s="1"/>
  <c r="SO207" i="8" s="1"/>
  <c r="DP235" i="8"/>
  <c r="DQ235" i="8" s="1"/>
  <c r="EC234" i="8"/>
  <c r="SP207" i="8" l="1"/>
  <c r="SK207" i="8" s="1"/>
  <c r="SX206" i="8"/>
  <c r="DN236" i="8"/>
  <c r="DR235" i="8"/>
  <c r="DM236" i="8" s="1"/>
  <c r="SZ206" i="8" l="1"/>
  <c r="TA206" i="8" s="1"/>
  <c r="SV207" i="8" s="1"/>
  <c r="DI236" i="8"/>
  <c r="DJ236" i="8" s="1"/>
  <c r="DV235" i="8"/>
  <c r="SW207" i="8" l="1"/>
  <c r="SR207" i="8" s="1"/>
  <c r="TE206" i="8"/>
  <c r="DG237" i="8"/>
  <c r="DK236" i="8"/>
  <c r="DF237" i="8" s="1"/>
  <c r="TG206" i="8" l="1"/>
  <c r="TH206" i="8" s="1"/>
  <c r="TC207" i="8" s="1"/>
  <c r="DO236" i="8"/>
  <c r="DB237" i="8"/>
  <c r="DC237" i="8" s="1"/>
  <c r="TD207" i="8" l="1"/>
  <c r="SY207" i="8" s="1"/>
  <c r="TL206" i="8"/>
  <c r="CZ238" i="8"/>
  <c r="DD237" i="8"/>
  <c r="CY238" i="8" s="1"/>
  <c r="TN206" i="8" l="1"/>
  <c r="TO206" i="8" s="1"/>
  <c r="TJ207" i="8" s="1"/>
  <c r="DH237" i="8"/>
  <c r="CU238" i="8"/>
  <c r="CV238" i="8" s="1"/>
  <c r="TK207" i="8" l="1"/>
  <c r="TF207" i="8" s="1"/>
  <c r="TS206" i="8"/>
  <c r="CS239" i="8"/>
  <c r="CW238" i="8"/>
  <c r="CR239" i="8" s="1"/>
  <c r="TU206" i="8" l="1"/>
  <c r="TV206" i="8" s="1"/>
  <c r="TQ207" i="8" s="1"/>
  <c r="CN239" i="8"/>
  <c r="CO239" i="8" s="1"/>
  <c r="CL240" i="8" s="1"/>
  <c r="DA238" i="8"/>
  <c r="TR207" i="8" l="1"/>
  <c r="TM207" i="8" s="1"/>
  <c r="TZ206" i="8"/>
  <c r="CP239" i="8"/>
  <c r="UB206" i="8" l="1"/>
  <c r="UC206" i="8" s="1"/>
  <c r="TX207" i="8" s="1"/>
  <c r="CK240" i="8"/>
  <c r="CG240" i="8" s="1"/>
  <c r="CH240" i="8" s="1"/>
  <c r="CE241" i="8" s="1"/>
  <c r="CT239" i="8"/>
  <c r="TY207" i="8" l="1"/>
  <c r="TT207" i="8" s="1"/>
  <c r="UG206" i="8"/>
  <c r="CI240" i="8"/>
  <c r="CD241" i="8" s="1"/>
  <c r="BZ241" i="8" s="1"/>
  <c r="CA241" i="8" s="1"/>
  <c r="UI206" i="8" l="1"/>
  <c r="UJ206" i="8" s="1"/>
  <c r="UE207" i="8" s="1"/>
  <c r="CM240" i="8"/>
  <c r="BX242" i="8"/>
  <c r="CB241" i="8"/>
  <c r="BW242" i="8" s="1"/>
  <c r="UF207" i="8" l="1"/>
  <c r="UA207" i="8" s="1"/>
  <c r="UN206" i="8"/>
  <c r="CF241" i="8"/>
  <c r="BS242" i="8"/>
  <c r="BT242" i="8" s="1"/>
  <c r="UP206" i="8" l="1"/>
  <c r="UQ206" i="8" s="1"/>
  <c r="UL207" i="8" s="1"/>
  <c r="BQ243" i="8"/>
  <c r="BU242" i="8"/>
  <c r="BP243" i="8" s="1"/>
  <c r="UM207" i="8" l="1"/>
  <c r="UH207" i="8" s="1"/>
  <c r="UU206" i="8"/>
  <c r="BY242" i="8"/>
  <c r="BL243" i="8"/>
  <c r="BM243" i="8" s="1"/>
  <c r="UW206" i="8" l="1"/>
  <c r="UX206" i="8" s="1"/>
  <c r="US207" i="8" s="1"/>
  <c r="BJ244" i="8"/>
  <c r="BN243" i="8"/>
  <c r="BI244" i="8" s="1"/>
  <c r="VB206" i="8" l="1"/>
  <c r="UT207" i="8"/>
  <c r="UO207" i="8" s="1"/>
  <c r="BR243" i="8"/>
  <c r="BE244" i="8"/>
  <c r="BF244" i="8" s="1"/>
  <c r="VD206" i="8" l="1"/>
  <c r="VE206" i="8" s="1"/>
  <c r="UZ207" i="8" s="1"/>
  <c r="BC245" i="8"/>
  <c r="BG244" i="8"/>
  <c r="BB245" i="8" s="1"/>
  <c r="VA207" i="8" l="1"/>
  <c r="UV207" i="8" s="1"/>
  <c r="VI206" i="8"/>
  <c r="AX245" i="8"/>
  <c r="AY245" i="8" s="1"/>
  <c r="AV246" i="8" s="1"/>
  <c r="BK244" i="8"/>
  <c r="AZ245" i="8" l="1"/>
  <c r="AU246" i="8" s="1"/>
  <c r="AQ246" i="8" s="1"/>
  <c r="AJ246" i="8" s="1"/>
  <c r="AI246" i="8" l="1"/>
  <c r="AK246" i="8" s="1"/>
  <c r="AN246" i="8" s="1"/>
  <c r="AS247" i="8" s="1"/>
  <c r="AR246" i="8"/>
  <c r="AO247" i="8" s="1"/>
  <c r="BD245" i="8"/>
  <c r="AW246" i="8" l="1"/>
  <c r="GP225" i="8" l="1"/>
  <c r="GM226" i="8" l="1"/>
  <c r="GQ225" i="8"/>
  <c r="GL226" i="8" s="1"/>
  <c r="GU225" i="8" l="1"/>
  <c r="GH226" i="8"/>
  <c r="GI226" i="8" s="1"/>
  <c r="GF227" i="8" l="1"/>
  <c r="GJ226" i="8"/>
  <c r="GE227" i="8" s="1"/>
  <c r="GW225" i="8"/>
  <c r="GX225" i="8" s="1"/>
  <c r="GS226" i="8" s="1"/>
  <c r="HB225" i="8" l="1"/>
  <c r="GT226" i="8"/>
  <c r="GO226" i="8" s="1"/>
  <c r="GN226" i="8"/>
  <c r="GA227" i="8"/>
  <c r="GB227" i="8" s="1"/>
  <c r="FY228" i="8" l="1"/>
  <c r="GC227" i="8"/>
  <c r="FX228" i="8" s="1"/>
  <c r="HD225" i="8"/>
  <c r="HE225" i="8" s="1"/>
  <c r="GZ226" i="8" s="1"/>
  <c r="GG227" i="8" l="1"/>
  <c r="HI225" i="8"/>
  <c r="HA226" i="8"/>
  <c r="GV226" i="8" s="1"/>
  <c r="FT228" i="8"/>
  <c r="FU228" i="8" s="1"/>
  <c r="FR229" i="8" l="1"/>
  <c r="FV228" i="8"/>
  <c r="FQ229" i="8" s="1"/>
  <c r="HK225" i="8"/>
  <c r="HL225" i="8" s="1"/>
  <c r="HG226" i="8" s="1"/>
  <c r="HH226" i="8" l="1"/>
  <c r="HC226" i="8" s="1"/>
  <c r="HP225" i="8"/>
  <c r="FZ228" i="8"/>
  <c r="FM229" i="8"/>
  <c r="FN229" i="8" s="1"/>
  <c r="FK230" i="8" l="1"/>
  <c r="FO229" i="8"/>
  <c r="FJ230" i="8" s="1"/>
  <c r="HR225" i="8"/>
  <c r="HS225" i="8" s="1"/>
  <c r="HN226" i="8" s="1"/>
  <c r="HW225" i="8" l="1"/>
  <c r="HO226" i="8"/>
  <c r="HJ226" i="8" s="1"/>
  <c r="FS229" i="8"/>
  <c r="FF230" i="8"/>
  <c r="FG230" i="8" s="1"/>
  <c r="FD231" i="8" l="1"/>
  <c r="FH230" i="8"/>
  <c r="FC231" i="8" s="1"/>
  <c r="HY225" i="8"/>
  <c r="HV226" i="8" l="1"/>
  <c r="HZ225" i="8"/>
  <c r="HU226" i="8" s="1"/>
  <c r="FL230" i="8"/>
  <c r="EY231" i="8"/>
  <c r="EZ231" i="8" s="1"/>
  <c r="HQ226" i="8" l="1"/>
  <c r="EW232" i="8"/>
  <c r="FA231" i="8"/>
  <c r="EV232" i="8" s="1"/>
  <c r="ID225" i="8"/>
  <c r="ER232" i="8" l="1"/>
  <c r="ES232" i="8" s="1"/>
  <c r="FE231" i="8"/>
  <c r="EP233" i="8" l="1"/>
  <c r="ET232" i="8"/>
  <c r="EO233" i="8" s="1"/>
  <c r="EK233" i="8" l="1"/>
  <c r="EL233" i="8" s="1"/>
  <c r="EX232" i="8"/>
  <c r="EI234" i="8" l="1"/>
  <c r="EM233" i="8"/>
  <c r="EH234" i="8" s="1"/>
  <c r="EQ233" i="8" l="1"/>
  <c r="ED234" i="8"/>
  <c r="EE234" i="8" s="1"/>
  <c r="EB235" i="8" l="1"/>
  <c r="EF234" i="8"/>
  <c r="EA235" i="8" s="1"/>
  <c r="EJ234" i="8" l="1"/>
  <c r="DW235" i="8"/>
  <c r="DX235" i="8" s="1"/>
  <c r="DU236" i="8" l="1"/>
  <c r="DY235" i="8"/>
  <c r="DT236" i="8" s="1"/>
  <c r="NB207" i="8" l="1"/>
  <c r="DP236" i="8"/>
  <c r="DQ236" i="8" s="1"/>
  <c r="EC235" i="8"/>
  <c r="MY208" i="8" l="1"/>
  <c r="NC207" i="8"/>
  <c r="MX208" i="8" s="1"/>
  <c r="DN237" i="8"/>
  <c r="DR236" i="8"/>
  <c r="DM237" i="8" s="1"/>
  <c r="NG207" i="8" l="1"/>
  <c r="MT208" i="8"/>
  <c r="MU208" i="8" s="1"/>
  <c r="DV236" i="8"/>
  <c r="DI237" i="8"/>
  <c r="DJ237" i="8" s="1"/>
  <c r="MR209" i="8" l="1"/>
  <c r="MV208" i="8"/>
  <c r="MQ209" i="8" s="1"/>
  <c r="NI207" i="8"/>
  <c r="NJ207" i="8" s="1"/>
  <c r="NE208" i="8" s="1"/>
  <c r="DG238" i="8"/>
  <c r="DK237" i="8"/>
  <c r="DF238" i="8" s="1"/>
  <c r="NF208" i="8" l="1"/>
  <c r="NA208" i="8" s="1"/>
  <c r="NN207" i="8"/>
  <c r="MZ208" i="8"/>
  <c r="MM209" i="8"/>
  <c r="MN209" i="8" s="1"/>
  <c r="DB238" i="8"/>
  <c r="DC238" i="8" s="1"/>
  <c r="CZ239" i="8" s="1"/>
  <c r="DO237" i="8"/>
  <c r="MK210" i="8" l="1"/>
  <c r="MO209" i="8"/>
  <c r="MJ210" i="8" s="1"/>
  <c r="NP207" i="8"/>
  <c r="NQ207" i="8" s="1"/>
  <c r="NL208" i="8" s="1"/>
  <c r="DD238" i="8"/>
  <c r="CY239" i="8" s="1"/>
  <c r="CU239" i="8" s="1"/>
  <c r="CV239" i="8" s="1"/>
  <c r="NU207" i="8" l="1"/>
  <c r="NM208" i="8"/>
  <c r="NH208" i="8" s="1"/>
  <c r="MS209" i="8"/>
  <c r="MF210" i="8"/>
  <c r="MG210" i="8" s="1"/>
  <c r="CS240" i="8"/>
  <c r="CW239" i="8"/>
  <c r="CR240" i="8" s="1"/>
  <c r="DH238" i="8"/>
  <c r="DA239" i="8" l="1"/>
  <c r="MD211" i="8"/>
  <c r="MH210" i="8"/>
  <c r="MC211" i="8" s="1"/>
  <c r="NW207" i="8"/>
  <c r="NX207" i="8" s="1"/>
  <c r="NS208" i="8" s="1"/>
  <c r="CN240" i="8"/>
  <c r="CO240" i="8" s="1"/>
  <c r="CL241" i="8" s="1"/>
  <c r="NT208" i="8" l="1"/>
  <c r="NO208" i="8" s="1"/>
  <c r="OB207" i="8"/>
  <c r="ML210" i="8"/>
  <c r="LY211" i="8"/>
  <c r="LZ211" i="8" s="1"/>
  <c r="CP240" i="8"/>
  <c r="CK241" i="8" s="1"/>
  <c r="CG241" i="8" s="1"/>
  <c r="CH241" i="8" s="1"/>
  <c r="LW212" i="8" l="1"/>
  <c r="MA211" i="8"/>
  <c r="LV212" i="8" s="1"/>
  <c r="OD207" i="8"/>
  <c r="OE207" i="8" s="1"/>
  <c r="NZ208" i="8" s="1"/>
  <c r="CT240" i="8"/>
  <c r="CE242" i="8"/>
  <c r="CI241" i="8"/>
  <c r="CD242" i="8" s="1"/>
  <c r="OA208" i="8" l="1"/>
  <c r="NV208" i="8" s="1"/>
  <c r="OI207" i="8"/>
  <c r="ME211" i="8"/>
  <c r="LR212" i="8"/>
  <c r="LS212" i="8" s="1"/>
  <c r="BZ242" i="8"/>
  <c r="CA242" i="8" s="1"/>
  <c r="CM241" i="8"/>
  <c r="LT212" i="8" l="1"/>
  <c r="LO213" i="8" s="1"/>
  <c r="LP213" i="8"/>
  <c r="OK207" i="8"/>
  <c r="OL207" i="8" s="1"/>
  <c r="OG208" i="8" s="1"/>
  <c r="BX243" i="8"/>
  <c r="CB242" i="8"/>
  <c r="BW243" i="8" s="1"/>
  <c r="LX212" i="8" l="1"/>
  <c r="LK213" i="8"/>
  <c r="LL213" i="8" s="1"/>
  <c r="LM213" i="8" s="1"/>
  <c r="LH214" i="8" s="1"/>
  <c r="OH208" i="8"/>
  <c r="OC208" i="8" s="1"/>
  <c r="OP207" i="8"/>
  <c r="CF242" i="8"/>
  <c r="BS243" i="8"/>
  <c r="BT243" i="8" s="1"/>
  <c r="LI214" i="8" l="1"/>
  <c r="LD214" i="8" s="1"/>
  <c r="LE214" i="8" s="1"/>
  <c r="LF214" i="8" s="1"/>
  <c r="LQ213" i="8"/>
  <c r="OR207" i="8"/>
  <c r="OS207" i="8" s="1"/>
  <c r="ON208" i="8" s="1"/>
  <c r="BQ244" i="8"/>
  <c r="BU243" i="8"/>
  <c r="BP244" i="8" s="1"/>
  <c r="LB215" i="8" l="1"/>
  <c r="LA215" i="8"/>
  <c r="LJ214" i="8"/>
  <c r="OW207" i="8"/>
  <c r="OO208" i="8"/>
  <c r="OJ208" i="8" s="1"/>
  <c r="BL244" i="8"/>
  <c r="BM244" i="8" s="1"/>
  <c r="BY243" i="8"/>
  <c r="KW215" i="8" l="1"/>
  <c r="KX215" i="8" s="1"/>
  <c r="KY215" i="8" s="1"/>
  <c r="KT216" i="8" s="1"/>
  <c r="OY207" i="8"/>
  <c r="OZ207" i="8" s="1"/>
  <c r="OU208" i="8" s="1"/>
  <c r="BJ245" i="8"/>
  <c r="BN244" i="8"/>
  <c r="BI245" i="8" s="1"/>
  <c r="LC215" i="8" l="1"/>
  <c r="KU216" i="8"/>
  <c r="KP216" i="8" s="1"/>
  <c r="KQ216" i="8" s="1"/>
  <c r="KN217" i="8" s="1"/>
  <c r="OV208" i="8"/>
  <c r="OQ208" i="8" s="1"/>
  <c r="PD207" i="8"/>
  <c r="BR244" i="8"/>
  <c r="BE245" i="8"/>
  <c r="BF245" i="8" s="1"/>
  <c r="KR216" i="8" l="1"/>
  <c r="KM217" i="8" s="1"/>
  <c r="KI217" i="8" s="1"/>
  <c r="KJ217" i="8" s="1"/>
  <c r="KK217" i="8" s="1"/>
  <c r="KF218" i="8" s="1"/>
  <c r="PF207" i="8"/>
  <c r="PG207" i="8" s="1"/>
  <c r="PB208" i="8" s="1"/>
  <c r="BC246" i="8"/>
  <c r="BG245" i="8"/>
  <c r="BB246" i="8" s="1"/>
  <c r="KV216" i="8" l="1"/>
  <c r="KG218" i="8"/>
  <c r="KO217" i="8"/>
  <c r="KB218" i="8"/>
  <c r="KC218" i="8" s="1"/>
  <c r="JZ219" i="8" s="1"/>
  <c r="PK207" i="8"/>
  <c r="PC208" i="8"/>
  <c r="OX208" i="8" s="1"/>
  <c r="AX246" i="8"/>
  <c r="AY246" i="8" s="1"/>
  <c r="BK245" i="8"/>
  <c r="KD218" i="8" l="1"/>
  <c r="JY219" i="8" s="1"/>
  <c r="JU219" i="8" s="1"/>
  <c r="JV219" i="8" s="1"/>
  <c r="JW219" i="8" s="1"/>
  <c r="JR220" i="8" s="1"/>
  <c r="PM207" i="8"/>
  <c r="PN207" i="8" s="1"/>
  <c r="PI208" i="8" s="1"/>
  <c r="AV247" i="8"/>
  <c r="AZ246" i="8"/>
  <c r="AU247" i="8" s="1"/>
  <c r="JS220" i="8" l="1"/>
  <c r="JN220" i="8" s="1"/>
  <c r="JO220" i="8" s="1"/>
  <c r="JP220" i="8" s="1"/>
  <c r="JK221" i="8" s="1"/>
  <c r="KH218" i="8"/>
  <c r="KA219" i="8"/>
  <c r="PJ208" i="8"/>
  <c r="PE208" i="8" s="1"/>
  <c r="PR207" i="8"/>
  <c r="BD246" i="8"/>
  <c r="AQ247" i="8"/>
  <c r="AJ247" i="8" s="1"/>
  <c r="AR247" i="8"/>
  <c r="AI247" i="8" l="1"/>
  <c r="AK247" i="8" s="1"/>
  <c r="AN247" i="8" s="1"/>
  <c r="AS248" i="8" s="1"/>
  <c r="JL221" i="8"/>
  <c r="JG221" i="8" s="1"/>
  <c r="JH221" i="8" s="1"/>
  <c r="JE222" i="8" s="1"/>
  <c r="JT220" i="8"/>
  <c r="PT207" i="8"/>
  <c r="PU207" i="8" s="1"/>
  <c r="PP208" i="8" s="1"/>
  <c r="AW247" i="8"/>
  <c r="AO248" i="8"/>
  <c r="JI221" i="8" l="1"/>
  <c r="JD222" i="8" s="1"/>
  <c r="IZ222" i="8" s="1"/>
  <c r="JA222" i="8" s="1"/>
  <c r="JB222" i="8" s="1"/>
  <c r="PQ208" i="8"/>
  <c r="PL208" i="8" s="1"/>
  <c r="PY207" i="8"/>
  <c r="JM221" i="8" l="1"/>
  <c r="IW223" i="8"/>
  <c r="JF222" i="8"/>
  <c r="IX223" i="8"/>
  <c r="QA207" i="8"/>
  <c r="QB207" i="8" s="1"/>
  <c r="PW208" i="8" s="1"/>
  <c r="IS223" i="8" l="1"/>
  <c r="IT223" i="8" s="1"/>
  <c r="IQ224" i="8" s="1"/>
  <c r="PX208" i="8"/>
  <c r="PS208" i="8" s="1"/>
  <c r="QF207" i="8"/>
  <c r="IU223" i="8" l="1"/>
  <c r="IP224" i="8" s="1"/>
  <c r="IL224" i="8" s="1"/>
  <c r="IM224" i="8" s="1"/>
  <c r="IJ225" i="8" s="1"/>
  <c r="QH207" i="8"/>
  <c r="QI207" i="8" s="1"/>
  <c r="QD208" i="8" s="1"/>
  <c r="IY223" i="8" l="1"/>
  <c r="IN224" i="8"/>
  <c r="II225" i="8" s="1"/>
  <c r="IE225" i="8" s="1"/>
  <c r="IF225" i="8" s="1"/>
  <c r="IG225" i="8" s="1"/>
  <c r="IB226" i="8" s="1"/>
  <c r="QE208" i="8"/>
  <c r="PZ208" i="8" s="1"/>
  <c r="QM207" i="8"/>
  <c r="IR224" i="8" l="1"/>
  <c r="IC226" i="8"/>
  <c r="HX226" i="8" s="1"/>
  <c r="IK225" i="8"/>
  <c r="QO207" i="8"/>
  <c r="QP207" i="8" s="1"/>
  <c r="QK208" i="8" s="1"/>
  <c r="QT207" i="8" l="1"/>
  <c r="QL208" i="8"/>
  <c r="QG208" i="8" s="1"/>
  <c r="QV207" i="8" l="1"/>
  <c r="QW207" i="8" s="1"/>
  <c r="QR208" i="8" s="1"/>
  <c r="RA207" i="8" l="1"/>
  <c r="QS208" i="8"/>
  <c r="QN208" i="8" s="1"/>
  <c r="RC207" i="8" l="1"/>
  <c r="RD207" i="8" s="1"/>
  <c r="QY208" i="8" s="1"/>
  <c r="RH207" i="8" l="1"/>
  <c r="QZ208" i="8"/>
  <c r="QU208" i="8" s="1"/>
  <c r="RJ207" i="8" l="1"/>
  <c r="RK207" i="8" s="1"/>
  <c r="RF208" i="8" s="1"/>
  <c r="RG208" i="8" l="1"/>
  <c r="RB208" i="8" s="1"/>
  <c r="RO207" i="8"/>
  <c r="RQ207" i="8" l="1"/>
  <c r="RR207" i="8" s="1"/>
  <c r="RM208" i="8" s="1"/>
  <c r="RV207" i="8" l="1"/>
  <c r="RN208" i="8"/>
  <c r="RI208" i="8" s="1"/>
  <c r="RX207" i="8" l="1"/>
  <c r="RY207" i="8" s="1"/>
  <c r="RT208" i="8" s="1"/>
  <c r="RU208" i="8" l="1"/>
  <c r="RP208" i="8" s="1"/>
  <c r="SC207" i="8"/>
  <c r="GP226" i="8"/>
  <c r="SE207" i="8" l="1"/>
  <c r="SF207" i="8" s="1"/>
  <c r="SA208" i="8" s="1"/>
  <c r="GM227" i="8"/>
  <c r="GQ226" i="8"/>
  <c r="GL227" i="8" s="1"/>
  <c r="SB208" i="8" l="1"/>
  <c r="RW208" i="8" s="1"/>
  <c r="SJ207" i="8"/>
  <c r="GU226" i="8"/>
  <c r="GH227" i="8"/>
  <c r="GI227" i="8" s="1"/>
  <c r="SL207" i="8" l="1"/>
  <c r="SM207" i="8" s="1"/>
  <c r="SH208" i="8" s="1"/>
  <c r="GF228" i="8"/>
  <c r="GJ227" i="8"/>
  <c r="GE228" i="8" s="1"/>
  <c r="GW226" i="8"/>
  <c r="GX226" i="8" s="1"/>
  <c r="GS227" i="8" s="1"/>
  <c r="SI208" i="8" l="1"/>
  <c r="SD208" i="8" s="1"/>
  <c r="SQ207" i="8"/>
  <c r="GT227" i="8"/>
  <c r="GO227" i="8" s="1"/>
  <c r="HB226" i="8"/>
  <c r="GN227" i="8"/>
  <c r="GA228" i="8"/>
  <c r="GB228" i="8" s="1"/>
  <c r="SS207" i="8" l="1"/>
  <c r="ST207" i="8" s="1"/>
  <c r="SO208" i="8" s="1"/>
  <c r="FY229" i="8"/>
  <c r="GC228" i="8"/>
  <c r="FX229" i="8" s="1"/>
  <c r="HD226" i="8"/>
  <c r="HE226" i="8" s="1"/>
  <c r="GZ227" i="8" s="1"/>
  <c r="SP208" i="8" l="1"/>
  <c r="SK208" i="8" s="1"/>
  <c r="SX207" i="8"/>
  <c r="HA227" i="8"/>
  <c r="GV227" i="8" s="1"/>
  <c r="HI226" i="8"/>
  <c r="GG228" i="8"/>
  <c r="FT229" i="8"/>
  <c r="FU229" i="8" s="1"/>
  <c r="SZ207" i="8" l="1"/>
  <c r="TA207" i="8" s="1"/>
  <c r="SV208" i="8" s="1"/>
  <c r="FR230" i="8"/>
  <c r="FV229" i="8"/>
  <c r="FQ230" i="8" s="1"/>
  <c r="HK226" i="8"/>
  <c r="SW208" i="8" l="1"/>
  <c r="SR208" i="8" s="1"/>
  <c r="TE207" i="8"/>
  <c r="FZ229" i="8"/>
  <c r="HH227" i="8"/>
  <c r="HL226" i="8"/>
  <c r="HG227" i="8" s="1"/>
  <c r="FM230" i="8"/>
  <c r="FN230" i="8" s="1"/>
  <c r="TG207" i="8" l="1"/>
  <c r="TH207" i="8" s="1"/>
  <c r="TC208" i="8" s="1"/>
  <c r="FK231" i="8"/>
  <c r="FO230" i="8"/>
  <c r="FJ231" i="8" s="1"/>
  <c r="HP226" i="8"/>
  <c r="HC227" i="8"/>
  <c r="TD208" i="8" l="1"/>
  <c r="SY208" i="8" s="1"/>
  <c r="TL207" i="8"/>
  <c r="HR226" i="8"/>
  <c r="HS226" i="8" s="1"/>
  <c r="HN227" i="8" s="1"/>
  <c r="FF231" i="8"/>
  <c r="FG231" i="8" s="1"/>
  <c r="FS230" i="8"/>
  <c r="TN207" i="8" l="1"/>
  <c r="TO207" i="8" s="1"/>
  <c r="TJ208" i="8" s="1"/>
  <c r="FD232" i="8"/>
  <c r="FH231" i="8"/>
  <c r="FC232" i="8" s="1"/>
  <c r="HO227" i="8"/>
  <c r="HJ227" i="8" s="1"/>
  <c r="HW226" i="8"/>
  <c r="TK208" i="8" l="1"/>
  <c r="TF208" i="8" s="1"/>
  <c r="TS207" i="8"/>
  <c r="HY226" i="8"/>
  <c r="HZ226" i="8" s="1"/>
  <c r="HU227" i="8" s="1"/>
  <c r="FL231" i="8"/>
  <c r="EY232" i="8"/>
  <c r="EZ232" i="8" s="1"/>
  <c r="TU207" i="8" l="1"/>
  <c r="TV207" i="8" s="1"/>
  <c r="TQ208" i="8" s="1"/>
  <c r="EW233" i="8"/>
  <c r="FA232" i="8"/>
  <c r="EV233" i="8" s="1"/>
  <c r="HV227" i="8"/>
  <c r="HQ227" i="8" s="1"/>
  <c r="ID226" i="8"/>
  <c r="TR208" i="8" l="1"/>
  <c r="TM208" i="8" s="1"/>
  <c r="TZ207" i="8"/>
  <c r="ER233" i="8"/>
  <c r="ES233" i="8" s="1"/>
  <c r="EP234" i="8" s="1"/>
  <c r="FE232" i="8"/>
  <c r="UB207" i="8" l="1"/>
  <c r="UC207" i="8" s="1"/>
  <c r="TX208" i="8" s="1"/>
  <c r="ET233" i="8"/>
  <c r="EO234" i="8" s="1"/>
  <c r="EK234" i="8" s="1"/>
  <c r="EL234" i="8" s="1"/>
  <c r="TY208" i="8" l="1"/>
  <c r="TT208" i="8" s="1"/>
  <c r="UG207" i="8"/>
  <c r="EX233" i="8"/>
  <c r="EI235" i="8"/>
  <c r="EM234" i="8"/>
  <c r="EH235" i="8" s="1"/>
  <c r="UI207" i="8" l="1"/>
  <c r="UJ207" i="8" s="1"/>
  <c r="UE208" i="8" s="1"/>
  <c r="EQ234" i="8"/>
  <c r="ED235" i="8"/>
  <c r="EE235" i="8" s="1"/>
  <c r="UF208" i="8" l="1"/>
  <c r="UA208" i="8" s="1"/>
  <c r="UN207" i="8"/>
  <c r="EB236" i="8"/>
  <c r="EF235" i="8"/>
  <c r="EA236" i="8" s="1"/>
  <c r="UP207" i="8" l="1"/>
  <c r="UQ207" i="8" s="1"/>
  <c r="UL208" i="8" s="1"/>
  <c r="EJ235" i="8"/>
  <c r="DW236" i="8"/>
  <c r="DX236" i="8" s="1"/>
  <c r="UM208" i="8" l="1"/>
  <c r="UH208" i="8" s="1"/>
  <c r="UU207" i="8"/>
  <c r="DU237" i="8"/>
  <c r="DY236" i="8"/>
  <c r="DT237" i="8" s="1"/>
  <c r="UW207" i="8" l="1"/>
  <c r="UX207" i="8" s="1"/>
  <c r="US208" i="8" s="1"/>
  <c r="EC236" i="8"/>
  <c r="DP237" i="8"/>
  <c r="DQ237" i="8" s="1"/>
  <c r="VB207" i="8" l="1"/>
  <c r="UT208" i="8"/>
  <c r="UO208" i="8" s="1"/>
  <c r="DN238" i="8"/>
  <c r="DR237" i="8"/>
  <c r="DM238" i="8" s="1"/>
  <c r="DI238" i="8" l="1"/>
  <c r="DJ238" i="8" s="1"/>
  <c r="DV237" i="8"/>
  <c r="DG239" i="8" l="1"/>
  <c r="DK238" i="8"/>
  <c r="DF239" i="8" s="1"/>
  <c r="DO238" i="8" l="1"/>
  <c r="DB239" i="8"/>
  <c r="DC239" i="8" s="1"/>
  <c r="CZ240" i="8" l="1"/>
  <c r="DD239" i="8"/>
  <c r="CY240" i="8" s="1"/>
  <c r="CU240" i="8" l="1"/>
  <c r="CV240" i="8" s="1"/>
  <c r="CS241" i="8" s="1"/>
  <c r="DH239" i="8"/>
  <c r="CW240" i="8" l="1"/>
  <c r="CR241" i="8" s="1"/>
  <c r="CN241" i="8" s="1"/>
  <c r="CO241" i="8" s="1"/>
  <c r="DA240" i="8" l="1"/>
  <c r="CL242" i="8"/>
  <c r="CP241" i="8"/>
  <c r="CK242" i="8" s="1"/>
  <c r="CG242" i="8" l="1"/>
  <c r="CH242" i="8" s="1"/>
  <c r="CT241" i="8"/>
  <c r="CE243" i="8" l="1"/>
  <c r="CI242" i="8"/>
  <c r="CD243" i="8" s="1"/>
  <c r="CM242" i="8" l="1"/>
  <c r="BZ243" i="8"/>
  <c r="CA243" i="8" s="1"/>
  <c r="BX244" i="8" l="1"/>
  <c r="CB243" i="8"/>
  <c r="BW244" i="8" s="1"/>
  <c r="BS244" i="8" l="1"/>
  <c r="BT244" i="8" s="1"/>
  <c r="CF243" i="8"/>
  <c r="BQ245" i="8" l="1"/>
  <c r="BU244" i="8"/>
  <c r="BP245" i="8" s="1"/>
  <c r="BY244" i="8" l="1"/>
  <c r="BL245" i="8"/>
  <c r="BM245" i="8" s="1"/>
  <c r="BJ246" i="8" l="1"/>
  <c r="BN245" i="8"/>
  <c r="BI246" i="8" s="1"/>
  <c r="BR245" i="8" l="1"/>
  <c r="BE246" i="8"/>
  <c r="BF246" i="8" s="1"/>
  <c r="BC247" i="8" l="1"/>
  <c r="BG246" i="8"/>
  <c r="BB247" i="8" s="1"/>
  <c r="BK246" i="8" l="1"/>
  <c r="AX247" i="8"/>
  <c r="AY247" i="8" s="1"/>
  <c r="AV248" i="8" l="1"/>
  <c r="AZ247" i="8"/>
  <c r="AU248" i="8" s="1"/>
  <c r="BD247" i="8" l="1"/>
  <c r="AQ248" i="8"/>
  <c r="AJ248" i="8" s="1"/>
  <c r="AR248" i="8"/>
  <c r="AI248" i="8" l="1"/>
  <c r="AK248" i="8" s="1"/>
  <c r="AN248" i="8" s="1"/>
  <c r="AS249" i="8" s="1"/>
  <c r="AW248" i="8"/>
  <c r="AO249" i="8"/>
  <c r="GP227" i="8" l="1"/>
  <c r="GM228" i="8" l="1"/>
  <c r="GQ227" i="8"/>
  <c r="GL228" i="8" s="1"/>
  <c r="GU227" i="8" l="1"/>
  <c r="GH228" i="8"/>
  <c r="GI228" i="8" s="1"/>
  <c r="GF229" i="8" l="1"/>
  <c r="GJ228" i="8"/>
  <c r="GE229" i="8" s="1"/>
  <c r="GW227" i="8"/>
  <c r="GX227" i="8" s="1"/>
  <c r="GS228" i="8" s="1"/>
  <c r="NB208" i="8" l="1"/>
  <c r="HB227" i="8"/>
  <c r="GT228" i="8"/>
  <c r="GO228" i="8" s="1"/>
  <c r="GA229" i="8"/>
  <c r="GB229" i="8" s="1"/>
  <c r="GN228" i="8"/>
  <c r="MY209" i="8" l="1"/>
  <c r="NC208" i="8"/>
  <c r="MX209" i="8" s="1"/>
  <c r="FY230" i="8"/>
  <c r="GC229" i="8"/>
  <c r="FX230" i="8" s="1"/>
  <c r="HD227" i="8"/>
  <c r="HE227" i="8" s="1"/>
  <c r="GZ228" i="8" s="1"/>
  <c r="NG208" i="8" l="1"/>
  <c r="MT209" i="8"/>
  <c r="MU209" i="8" s="1"/>
  <c r="FT230" i="8"/>
  <c r="FU230" i="8" s="1"/>
  <c r="HI227" i="8"/>
  <c r="HA228" i="8"/>
  <c r="GV228" i="8" s="1"/>
  <c r="GG229" i="8"/>
  <c r="MR210" i="8" l="1"/>
  <c r="MV209" i="8"/>
  <c r="MQ210" i="8" s="1"/>
  <c r="NI208" i="8"/>
  <c r="NJ208" i="8" s="1"/>
  <c r="NE209" i="8" s="1"/>
  <c r="HK227" i="8"/>
  <c r="HL227" i="8" s="1"/>
  <c r="HG228" i="8" s="1"/>
  <c r="FR231" i="8"/>
  <c r="FV230" i="8"/>
  <c r="FQ231" i="8" s="1"/>
  <c r="NN208" i="8" l="1"/>
  <c r="NF209" i="8"/>
  <c r="NA209" i="8" s="1"/>
  <c r="MZ209" i="8"/>
  <c r="MM210" i="8"/>
  <c r="MN210" i="8" s="1"/>
  <c r="FZ230" i="8"/>
  <c r="FM231" i="8"/>
  <c r="FN231" i="8" s="1"/>
  <c r="HH228" i="8"/>
  <c r="HC228" i="8" s="1"/>
  <c r="HP227" i="8"/>
  <c r="MK211" i="8" l="1"/>
  <c r="MO210" i="8"/>
  <c r="MJ211" i="8" s="1"/>
  <c r="NP208" i="8"/>
  <c r="NQ208" i="8" s="1"/>
  <c r="NL209" i="8" s="1"/>
  <c r="HR227" i="8"/>
  <c r="HS227" i="8" s="1"/>
  <c r="HN228" i="8" s="1"/>
  <c r="FK232" i="8"/>
  <c r="FO231" i="8"/>
  <c r="FJ232" i="8" s="1"/>
  <c r="NU208" i="8" l="1"/>
  <c r="NM209" i="8"/>
  <c r="NH209" i="8" s="1"/>
  <c r="MS210" i="8"/>
  <c r="MF211" i="8"/>
  <c r="MG211" i="8" s="1"/>
  <c r="FF232" i="8"/>
  <c r="FG232" i="8" s="1"/>
  <c r="FS231" i="8"/>
  <c r="HO228" i="8"/>
  <c r="HJ228" i="8" s="1"/>
  <c r="HW227" i="8"/>
  <c r="MD212" i="8" l="1"/>
  <c r="MH211" i="8"/>
  <c r="MC212" i="8" s="1"/>
  <c r="NW208" i="8"/>
  <c r="NX208" i="8" s="1"/>
  <c r="NS209" i="8" s="1"/>
  <c r="FD233" i="8"/>
  <c r="FH232" i="8"/>
  <c r="FC233" i="8" s="1"/>
  <c r="NT209" i="8" l="1"/>
  <c r="NO209" i="8" s="1"/>
  <c r="OB208" i="8"/>
  <c r="LY212" i="8"/>
  <c r="LZ212" i="8" s="1"/>
  <c r="ML211" i="8"/>
  <c r="FL232" i="8"/>
  <c r="EY233" i="8"/>
  <c r="EZ233" i="8" s="1"/>
  <c r="LW213" i="8" l="1"/>
  <c r="MA212" i="8"/>
  <c r="LV213" i="8" s="1"/>
  <c r="OD208" i="8"/>
  <c r="OE208" i="8" s="1"/>
  <c r="NZ209" i="8" s="1"/>
  <c r="EW234" i="8"/>
  <c r="FA233" i="8"/>
  <c r="EV234" i="8" s="1"/>
  <c r="OA209" i="8" l="1"/>
  <c r="NV209" i="8" s="1"/>
  <c r="OI208" i="8"/>
  <c r="ME212" i="8"/>
  <c r="LR213" i="8"/>
  <c r="LS213" i="8" s="1"/>
  <c r="FE233" i="8"/>
  <c r="ER234" i="8"/>
  <c r="ES234" i="8" s="1"/>
  <c r="LT213" i="8" l="1"/>
  <c r="LO214" i="8" s="1"/>
  <c r="LP214" i="8"/>
  <c r="OK208" i="8"/>
  <c r="OL208" i="8" s="1"/>
  <c r="OG209" i="8" s="1"/>
  <c r="EP235" i="8"/>
  <c r="ET234" i="8"/>
  <c r="EO235" i="8" s="1"/>
  <c r="LK214" i="8" l="1"/>
  <c r="LL214" i="8" s="1"/>
  <c r="LI215" i="8" s="1"/>
  <c r="LX213" i="8"/>
  <c r="OH209" i="8"/>
  <c r="OC209" i="8" s="1"/>
  <c r="OP208" i="8"/>
  <c r="EX234" i="8"/>
  <c r="EK235" i="8"/>
  <c r="EL235" i="8" s="1"/>
  <c r="LM214" i="8" l="1"/>
  <c r="LH215" i="8" s="1"/>
  <c r="LD215" i="8" s="1"/>
  <c r="LE215" i="8" s="1"/>
  <c r="OR208" i="8"/>
  <c r="OS208" i="8" s="1"/>
  <c r="ON209" i="8" s="1"/>
  <c r="EI236" i="8"/>
  <c r="EM235" i="8"/>
  <c r="EH236" i="8" s="1"/>
  <c r="LB216" i="8" l="1"/>
  <c r="LF215" i="8"/>
  <c r="LA216" i="8" s="1"/>
  <c r="LQ214" i="8"/>
  <c r="OW208" i="8"/>
  <c r="OO209" i="8"/>
  <c r="OJ209" i="8" s="1"/>
  <c r="EQ235" i="8"/>
  <c r="ED236" i="8"/>
  <c r="EE236" i="8" s="1"/>
  <c r="LJ215" i="8" l="1"/>
  <c r="KW216" i="8"/>
  <c r="KX216" i="8" s="1"/>
  <c r="KU217" i="8" s="1"/>
  <c r="OY208" i="8"/>
  <c r="OZ208" i="8" s="1"/>
  <c r="OU209" i="8" s="1"/>
  <c r="EB237" i="8"/>
  <c r="EF236" i="8"/>
  <c r="EA237" i="8" s="1"/>
  <c r="KY216" i="8" l="1"/>
  <c r="KT217" i="8" s="1"/>
  <c r="KP217" i="8" s="1"/>
  <c r="KQ217" i="8" s="1"/>
  <c r="KN218" i="8" s="1"/>
  <c r="OV209" i="8"/>
  <c r="OQ209" i="8" s="1"/>
  <c r="PD208" i="8"/>
  <c r="EJ236" i="8"/>
  <c r="DW237" i="8"/>
  <c r="DX237" i="8" s="1"/>
  <c r="LC216" i="8" l="1"/>
  <c r="KR217" i="8"/>
  <c r="KM218" i="8" s="1"/>
  <c r="KI218" i="8" s="1"/>
  <c r="KJ218" i="8" s="1"/>
  <c r="KG219" i="8" s="1"/>
  <c r="PF208" i="8"/>
  <c r="PG208" i="8" s="1"/>
  <c r="PB209" i="8" s="1"/>
  <c r="DU238" i="8"/>
  <c r="DY237" i="8"/>
  <c r="DT238" i="8" s="1"/>
  <c r="KV217" i="8" l="1"/>
  <c r="KK218" i="8"/>
  <c r="KF219" i="8" s="1"/>
  <c r="KB219" i="8" s="1"/>
  <c r="KC219" i="8" s="1"/>
  <c r="PK208" i="8"/>
  <c r="PC209" i="8"/>
  <c r="OX209" i="8" s="1"/>
  <c r="EC237" i="8"/>
  <c r="DP238" i="8"/>
  <c r="DQ238" i="8" s="1"/>
  <c r="KO218" i="8" l="1"/>
  <c r="KD219" i="8"/>
  <c r="JY220" i="8" s="1"/>
  <c r="JZ220" i="8"/>
  <c r="PM208" i="8"/>
  <c r="PN208" i="8" s="1"/>
  <c r="PI209" i="8" s="1"/>
  <c r="DN239" i="8"/>
  <c r="DR238" i="8"/>
  <c r="DM239" i="8" s="1"/>
  <c r="KH219" i="8" l="1"/>
  <c r="JU220" i="8"/>
  <c r="JV220" i="8" s="1"/>
  <c r="JW220" i="8" s="1"/>
  <c r="JR221" i="8" s="1"/>
  <c r="PJ209" i="8"/>
  <c r="PE209" i="8" s="1"/>
  <c r="PR208" i="8"/>
  <c r="DV238" i="8"/>
  <c r="DI239" i="8"/>
  <c r="DJ239" i="8" s="1"/>
  <c r="JS221" i="8" l="1"/>
  <c r="JN221" i="8" s="1"/>
  <c r="JO221" i="8" s="1"/>
  <c r="JP221" i="8" s="1"/>
  <c r="JK222" i="8" s="1"/>
  <c r="KA220" i="8"/>
  <c r="PT208" i="8"/>
  <c r="PU208" i="8" s="1"/>
  <c r="PP209" i="8" s="1"/>
  <c r="DG240" i="8"/>
  <c r="DK239" i="8"/>
  <c r="DF240" i="8" s="1"/>
  <c r="JT221" i="8" l="1"/>
  <c r="JL222" i="8"/>
  <c r="JG222" i="8" s="1"/>
  <c r="JH222" i="8" s="1"/>
  <c r="JI222" i="8" s="1"/>
  <c r="JD223" i="8" s="1"/>
  <c r="PQ209" i="8"/>
  <c r="PL209" i="8" s="1"/>
  <c r="PY208" i="8"/>
  <c r="DB240" i="8"/>
  <c r="DC240" i="8" s="1"/>
  <c r="DO239" i="8"/>
  <c r="JE223" i="8" l="1"/>
  <c r="IZ223" i="8" s="1"/>
  <c r="JA223" i="8" s="1"/>
  <c r="JB223" i="8" s="1"/>
  <c r="JM222" i="8"/>
  <c r="QA208" i="8"/>
  <c r="QB208" i="8" s="1"/>
  <c r="PW209" i="8" s="1"/>
  <c r="CZ241" i="8"/>
  <c r="DD240" i="8"/>
  <c r="CY241" i="8" s="1"/>
  <c r="IX224" i="8" l="1"/>
  <c r="IW224" i="8"/>
  <c r="JF223" i="8"/>
  <c r="PX209" i="8"/>
  <c r="PS209" i="8" s="1"/>
  <c r="QF208" i="8"/>
  <c r="CU241" i="8"/>
  <c r="CV241" i="8" s="1"/>
  <c r="DH240" i="8"/>
  <c r="IS224" i="8" l="1"/>
  <c r="IT224" i="8" s="1"/>
  <c r="IU224" i="8" s="1"/>
  <c r="IP225" i="8" s="1"/>
  <c r="QH208" i="8"/>
  <c r="QI208" i="8" s="1"/>
  <c r="QD209" i="8" s="1"/>
  <c r="CS242" i="8"/>
  <c r="CW241" i="8"/>
  <c r="CR242" i="8" s="1"/>
  <c r="IQ225" i="8" l="1"/>
  <c r="IY224" i="8"/>
  <c r="IL225" i="8"/>
  <c r="IM225" i="8" s="1"/>
  <c r="IN225" i="8" s="1"/>
  <c r="II226" i="8" s="1"/>
  <c r="QE209" i="8"/>
  <c r="PZ209" i="8" s="1"/>
  <c r="QM208" i="8"/>
  <c r="CN242" i="8"/>
  <c r="CO242" i="8" s="1"/>
  <c r="DA241" i="8"/>
  <c r="IJ226" i="8" l="1"/>
  <c r="IE226" i="8" s="1"/>
  <c r="IF226" i="8" s="1"/>
  <c r="IC227" i="8" s="1"/>
  <c r="IR225" i="8"/>
  <c r="QO208" i="8"/>
  <c r="QP208" i="8" s="1"/>
  <c r="QK209" i="8" s="1"/>
  <c r="CL243" i="8"/>
  <c r="CP242" i="8"/>
  <c r="CK243" i="8" s="1"/>
  <c r="IG226" i="8" l="1"/>
  <c r="IB227" i="8" s="1"/>
  <c r="HX227" i="8" s="1"/>
  <c r="HY227" i="8" s="1"/>
  <c r="HV228" i="8" s="1"/>
  <c r="QT208" i="8"/>
  <c r="QL209" i="8"/>
  <c r="QG209" i="8" s="1"/>
  <c r="CT242" i="8"/>
  <c r="CG243" i="8"/>
  <c r="CH243" i="8" s="1"/>
  <c r="HZ227" i="8" l="1"/>
  <c r="HU228" i="8" s="1"/>
  <c r="HQ228" i="8" s="1"/>
  <c r="IK226" i="8"/>
  <c r="QV208" i="8"/>
  <c r="QW208" i="8" s="1"/>
  <c r="QR209" i="8" s="1"/>
  <c r="CE244" i="8"/>
  <c r="CI243" i="8"/>
  <c r="CD244" i="8" s="1"/>
  <c r="ID227" i="8" l="1"/>
  <c r="RA208" i="8"/>
  <c r="QS209" i="8"/>
  <c r="QN209" i="8" s="1"/>
  <c r="CM243" i="8"/>
  <c r="BZ244" i="8"/>
  <c r="CA244" i="8" s="1"/>
  <c r="RC208" i="8" l="1"/>
  <c r="RD208" i="8" s="1"/>
  <c r="QY209" i="8" s="1"/>
  <c r="BX245" i="8"/>
  <c r="CB244" i="8"/>
  <c r="BW245" i="8" s="1"/>
  <c r="RH208" i="8" l="1"/>
  <c r="QZ209" i="8"/>
  <c r="QU209" i="8" s="1"/>
  <c r="CF244" i="8"/>
  <c r="BS245" i="8"/>
  <c r="BT245" i="8" s="1"/>
  <c r="RJ208" i="8" l="1"/>
  <c r="RK208" i="8" s="1"/>
  <c r="RF209" i="8" s="1"/>
  <c r="BQ246" i="8"/>
  <c r="BU245" i="8"/>
  <c r="BP246" i="8" s="1"/>
  <c r="RG209" i="8" l="1"/>
  <c r="RB209" i="8" s="1"/>
  <c r="RO208" i="8"/>
  <c r="BY245" i="8"/>
  <c r="BL246" i="8"/>
  <c r="BM246" i="8" s="1"/>
  <c r="RQ208" i="8" l="1"/>
  <c r="RR208" i="8" s="1"/>
  <c r="RM209" i="8" s="1"/>
  <c r="BJ247" i="8"/>
  <c r="BN246" i="8"/>
  <c r="BI247" i="8" s="1"/>
  <c r="RV208" i="8" l="1"/>
  <c r="RN209" i="8"/>
  <c r="RI209" i="8" s="1"/>
  <c r="BR246" i="8"/>
  <c r="BE247" i="8"/>
  <c r="BF247" i="8" s="1"/>
  <c r="RX208" i="8" l="1"/>
  <c r="RY208" i="8" s="1"/>
  <c r="RT209" i="8" s="1"/>
  <c r="BC248" i="8"/>
  <c r="BG247" i="8"/>
  <c r="BB248" i="8" s="1"/>
  <c r="RU209" i="8" l="1"/>
  <c r="RP209" i="8" s="1"/>
  <c r="SC208" i="8"/>
  <c r="AX248" i="8"/>
  <c r="AY248" i="8" s="1"/>
  <c r="BK247" i="8"/>
  <c r="SE208" i="8" l="1"/>
  <c r="SF208" i="8" s="1"/>
  <c r="SA209" i="8" s="1"/>
  <c r="AV249" i="8"/>
  <c r="AZ248" i="8"/>
  <c r="AU249" i="8" s="1"/>
  <c r="SB209" i="8" l="1"/>
  <c r="RW209" i="8" s="1"/>
  <c r="SJ208" i="8"/>
  <c r="BD248" i="8"/>
  <c r="AQ249" i="8"/>
  <c r="AJ249" i="8" s="1"/>
  <c r="AR249" i="8"/>
  <c r="AI249" i="8" l="1"/>
  <c r="AK249" i="8" s="1"/>
  <c r="AN249" i="8" s="1"/>
  <c r="AS250" i="8" s="1"/>
  <c r="SL208" i="8"/>
  <c r="SM208" i="8" s="1"/>
  <c r="SH209" i="8" s="1"/>
  <c r="AW249" i="8"/>
  <c r="AO250" i="8"/>
  <c r="SI209" i="8" l="1"/>
  <c r="SD209" i="8" s="1"/>
  <c r="SQ208" i="8"/>
  <c r="SS208" i="8" l="1"/>
  <c r="ST208" i="8" s="1"/>
  <c r="SO209" i="8" s="1"/>
  <c r="SP209" i="8" l="1"/>
  <c r="SK209" i="8" s="1"/>
  <c r="SX208" i="8"/>
  <c r="SZ208" i="8" l="1"/>
  <c r="TA208" i="8" s="1"/>
  <c r="SV209" i="8" s="1"/>
  <c r="SW209" i="8" l="1"/>
  <c r="SR209" i="8" s="1"/>
  <c r="TE208" i="8"/>
  <c r="TG208" i="8" l="1"/>
  <c r="TH208" i="8" s="1"/>
  <c r="TC209" i="8" s="1"/>
  <c r="TD209" i="8" l="1"/>
  <c r="SY209" i="8" s="1"/>
  <c r="TL208" i="8"/>
  <c r="TN208" i="8" l="1"/>
  <c r="TO208" i="8" s="1"/>
  <c r="TJ209" i="8" s="1"/>
  <c r="TK209" i="8" l="1"/>
  <c r="TF209" i="8" s="1"/>
  <c r="TS208" i="8"/>
  <c r="TU208" i="8" l="1"/>
  <c r="TV208" i="8" s="1"/>
  <c r="TQ209" i="8" s="1"/>
  <c r="TR209" i="8" l="1"/>
  <c r="TM209" i="8" s="1"/>
  <c r="TZ208" i="8"/>
  <c r="UB208" i="8" l="1"/>
  <c r="UC208" i="8" s="1"/>
  <c r="TX209" i="8" s="1"/>
  <c r="TY209" i="8" l="1"/>
  <c r="TT209" i="8" s="1"/>
  <c r="UG208" i="8"/>
  <c r="UI208" i="8" l="1"/>
  <c r="UJ208" i="8" s="1"/>
  <c r="UE209" i="8" s="1"/>
  <c r="UF209" i="8" l="1"/>
  <c r="UA209" i="8" s="1"/>
  <c r="UN208" i="8"/>
  <c r="GP228" i="8"/>
  <c r="UP208" i="8" l="1"/>
  <c r="UQ208" i="8" s="1"/>
  <c r="UL209" i="8" s="1"/>
  <c r="GM229" i="8"/>
  <c r="GQ228" i="8"/>
  <c r="GL229" i="8" s="1"/>
  <c r="UM209" i="8" l="1"/>
  <c r="UH209" i="8" s="1"/>
  <c r="UU208" i="8"/>
  <c r="GU228" i="8"/>
  <c r="GW228" i="8" s="1"/>
  <c r="GX228" i="8" s="1"/>
  <c r="GS229" i="8" s="1"/>
  <c r="GH229" i="8"/>
  <c r="GI229" i="8" s="1"/>
  <c r="GF230" i="8" l="1"/>
  <c r="GJ229" i="8"/>
  <c r="GE230" i="8" s="1"/>
  <c r="GT229" i="8"/>
  <c r="GO229" i="8" s="1"/>
  <c r="HB228" i="8"/>
  <c r="GN229" i="8" l="1"/>
  <c r="HD228" i="8"/>
  <c r="GA230" i="8"/>
  <c r="GB230" i="8" s="1"/>
  <c r="FY231" i="8" l="1"/>
  <c r="GC230" i="8"/>
  <c r="FX231" i="8" s="1"/>
  <c r="HA229" i="8"/>
  <c r="HE228" i="8"/>
  <c r="GZ229" i="8" s="1"/>
  <c r="GG230" i="8" l="1"/>
  <c r="GV229" i="8"/>
  <c r="HI228" i="8"/>
  <c r="FT231" i="8"/>
  <c r="FU231" i="8" s="1"/>
  <c r="FR232" i="8" l="1"/>
  <c r="FV231" i="8"/>
  <c r="FQ232" i="8" s="1"/>
  <c r="HK228" i="8"/>
  <c r="FZ231" i="8" l="1"/>
  <c r="HH229" i="8"/>
  <c r="HL228" i="8"/>
  <c r="HG229" i="8" s="1"/>
  <c r="FM232" i="8"/>
  <c r="FN232" i="8" s="1"/>
  <c r="HP228" i="8" l="1"/>
  <c r="FK233" i="8"/>
  <c r="FO232" i="8"/>
  <c r="FJ233" i="8" s="1"/>
  <c r="HC229" i="8"/>
  <c r="FF233" i="8" l="1"/>
  <c r="FG233" i="8" s="1"/>
  <c r="FS232" i="8"/>
  <c r="HR228" i="8"/>
  <c r="HS228" i="8" s="1"/>
  <c r="HN229" i="8" s="1"/>
  <c r="HO229" i="8" l="1"/>
  <c r="HJ229" i="8" s="1"/>
  <c r="HW228" i="8"/>
  <c r="FD234" i="8"/>
  <c r="FH233" i="8"/>
  <c r="FC234" i="8" s="1"/>
  <c r="FL233" i="8" l="1"/>
  <c r="EY234" i="8"/>
  <c r="EZ234" i="8" s="1"/>
  <c r="EW235" i="8" l="1"/>
  <c r="FA234" i="8"/>
  <c r="EV235" i="8" s="1"/>
  <c r="ER235" i="8" l="1"/>
  <c r="ES235" i="8" s="1"/>
  <c r="FE234" i="8"/>
  <c r="EP236" i="8" l="1"/>
  <c r="ET235" i="8"/>
  <c r="EO236" i="8" s="1"/>
  <c r="EK236" i="8" l="1"/>
  <c r="EL236" i="8" s="1"/>
  <c r="EX235" i="8"/>
  <c r="EI237" i="8" l="1"/>
  <c r="EM236" i="8"/>
  <c r="EH237" i="8" s="1"/>
  <c r="ED237" i="8" l="1"/>
  <c r="EE237" i="8" s="1"/>
  <c r="EB238" i="8" s="1"/>
  <c r="EQ236" i="8"/>
  <c r="EF237" i="8" l="1"/>
  <c r="EA238" i="8" s="1"/>
  <c r="DW238" i="8" s="1"/>
  <c r="DX238" i="8" s="1"/>
  <c r="DY238" i="8" s="1"/>
  <c r="DT239" i="8" s="1"/>
  <c r="DU239" i="8" l="1"/>
  <c r="DP239" i="8" s="1"/>
  <c r="DQ239" i="8" s="1"/>
  <c r="EJ237" i="8"/>
  <c r="EC238" i="8"/>
  <c r="DN240" i="8" l="1"/>
  <c r="DR239" i="8"/>
  <c r="DM240" i="8" s="1"/>
  <c r="DI240" i="8" l="1"/>
  <c r="DJ240" i="8" s="1"/>
  <c r="DV239" i="8"/>
  <c r="DG241" i="8" l="1"/>
  <c r="DK240" i="8"/>
  <c r="DF241" i="8" s="1"/>
  <c r="DO240" i="8" l="1"/>
  <c r="DB241" i="8"/>
  <c r="DC241" i="8" s="1"/>
  <c r="CZ242" i="8" l="1"/>
  <c r="DD241" i="8"/>
  <c r="CY242" i="8" s="1"/>
  <c r="CU242" i="8" l="1"/>
  <c r="CV242" i="8" s="1"/>
  <c r="CW242" i="8" s="1"/>
  <c r="CR243" i="8" s="1"/>
  <c r="DH241" i="8"/>
  <c r="CS243" i="8" l="1"/>
  <c r="CN243" i="8" s="1"/>
  <c r="CO243" i="8" s="1"/>
  <c r="DA242" i="8"/>
  <c r="CL244" i="8" l="1"/>
  <c r="CP243" i="8"/>
  <c r="CK244" i="8" s="1"/>
  <c r="CT243" i="8" l="1"/>
  <c r="CG244" i="8"/>
  <c r="CH244" i="8" s="1"/>
  <c r="CE245" i="8" l="1"/>
  <c r="CI244" i="8"/>
  <c r="CD245" i="8" s="1"/>
  <c r="CM244" i="8" l="1"/>
  <c r="BZ245" i="8"/>
  <c r="CA245" i="8" s="1"/>
  <c r="BX246" i="8" l="1"/>
  <c r="CB245" i="8"/>
  <c r="BW246" i="8" s="1"/>
  <c r="CF245" i="8" l="1"/>
  <c r="BS246" i="8"/>
  <c r="BT246" i="8" s="1"/>
  <c r="BQ247" i="8" l="1"/>
  <c r="BU246" i="8"/>
  <c r="BP247" i="8" s="1"/>
  <c r="BL247" i="8" l="1"/>
  <c r="BM247" i="8" s="1"/>
  <c r="BY246" i="8"/>
  <c r="BJ248" i="8" l="1"/>
  <c r="BN247" i="8"/>
  <c r="BI248" i="8" s="1"/>
  <c r="BE248" i="8" l="1"/>
  <c r="BF248" i="8" s="1"/>
  <c r="BR247" i="8"/>
  <c r="BC249" i="8" l="1"/>
  <c r="BG248" i="8"/>
  <c r="BB249" i="8" s="1"/>
  <c r="BK248" i="8" l="1"/>
  <c r="AX249" i="8"/>
  <c r="AY249" i="8" s="1"/>
  <c r="AV250" i="8" l="1"/>
  <c r="AZ249" i="8"/>
  <c r="AU250" i="8" s="1"/>
  <c r="BD249" i="8" l="1"/>
  <c r="AR250" i="8"/>
  <c r="AQ250" i="8"/>
  <c r="AJ250" i="8" s="1"/>
  <c r="AI250" i="8" l="1"/>
  <c r="AK250" i="8" s="1"/>
  <c r="AN250" i="8" s="1"/>
  <c r="AS251" i="8" s="1"/>
  <c r="AW250" i="8"/>
  <c r="AO251" i="8"/>
  <c r="NB209" i="8" l="1"/>
  <c r="MY210" i="8" l="1"/>
  <c r="NC209" i="8"/>
  <c r="MX210" i="8" s="1"/>
  <c r="NG209" i="8" l="1"/>
  <c r="MT210" i="8"/>
  <c r="MU210" i="8" s="1"/>
  <c r="MR211" i="8" l="1"/>
  <c r="MV210" i="8"/>
  <c r="MQ211" i="8" s="1"/>
  <c r="NI209" i="8"/>
  <c r="NJ209" i="8" s="1"/>
  <c r="NE210" i="8" s="1"/>
  <c r="NN209" i="8" l="1"/>
  <c r="NF210" i="8"/>
  <c r="NA210" i="8" s="1"/>
  <c r="MZ210" i="8"/>
  <c r="MM211" i="8"/>
  <c r="MN211" i="8" s="1"/>
  <c r="MK212" i="8" l="1"/>
  <c r="MO211" i="8"/>
  <c r="MJ212" i="8" s="1"/>
  <c r="NP209" i="8"/>
  <c r="NQ209" i="8" s="1"/>
  <c r="NL210" i="8" s="1"/>
  <c r="NM210" i="8" l="1"/>
  <c r="NH210" i="8" s="1"/>
  <c r="NU209" i="8"/>
  <c r="MF212" i="8"/>
  <c r="MG212" i="8" s="1"/>
  <c r="MS211" i="8"/>
  <c r="MD213" i="8" l="1"/>
  <c r="MH212" i="8"/>
  <c r="MC213" i="8" s="1"/>
  <c r="NW209" i="8"/>
  <c r="NX209" i="8" s="1"/>
  <c r="NS210" i="8" s="1"/>
  <c r="NT210" i="8" l="1"/>
  <c r="NO210" i="8" s="1"/>
  <c r="OB209" i="8"/>
  <c r="LY213" i="8"/>
  <c r="LZ213" i="8" s="1"/>
  <c r="ML212" i="8"/>
  <c r="LW214" i="8" l="1"/>
  <c r="MA213" i="8"/>
  <c r="LV214" i="8" s="1"/>
  <c r="OD209" i="8"/>
  <c r="OE209" i="8" s="1"/>
  <c r="NZ210" i="8" s="1"/>
  <c r="OA210" i="8" l="1"/>
  <c r="NV210" i="8" s="1"/>
  <c r="OI209" i="8"/>
  <c r="ME213" i="8"/>
  <c r="LR214" i="8"/>
  <c r="LS214" i="8" s="1"/>
  <c r="LT214" i="8" l="1"/>
  <c r="LO215" i="8" s="1"/>
  <c r="LP215" i="8"/>
  <c r="OK209" i="8"/>
  <c r="OL209" i="8" s="1"/>
  <c r="OG210" i="8" s="1"/>
  <c r="LX214" i="8" l="1"/>
  <c r="LK215" i="8"/>
  <c r="LL215" i="8" s="1"/>
  <c r="LM215" i="8" s="1"/>
  <c r="LH216" i="8" s="1"/>
  <c r="OH210" i="8"/>
  <c r="OC210" i="8" s="1"/>
  <c r="OP209" i="8"/>
  <c r="LI216" i="8" l="1"/>
  <c r="LD216" i="8" s="1"/>
  <c r="LE216" i="8" s="1"/>
  <c r="LB217" i="8" s="1"/>
  <c r="LQ215" i="8"/>
  <c r="OR209" i="8"/>
  <c r="OS209" i="8" s="1"/>
  <c r="ON210" i="8" s="1"/>
  <c r="LF216" i="8" l="1"/>
  <c r="LA217" i="8" s="1"/>
  <c r="KW217" i="8" s="1"/>
  <c r="KX217" i="8" s="1"/>
  <c r="OW209" i="8"/>
  <c r="OO210" i="8"/>
  <c r="OJ210" i="8" s="1"/>
  <c r="GP229" i="8"/>
  <c r="KY217" i="8" l="1"/>
  <c r="KT218" i="8" s="1"/>
  <c r="KU218" i="8"/>
  <c r="LJ216" i="8"/>
  <c r="OY209" i="8"/>
  <c r="OZ209" i="8" s="1"/>
  <c r="OU210" i="8" s="1"/>
  <c r="GM230" i="8"/>
  <c r="GQ229" i="8"/>
  <c r="GL230" i="8" s="1"/>
  <c r="KP218" i="8" l="1"/>
  <c r="KQ218" i="8" s="1"/>
  <c r="KR218" i="8" s="1"/>
  <c r="KM219" i="8" s="1"/>
  <c r="LC217" i="8"/>
  <c r="OV210" i="8"/>
  <c r="OQ210" i="8" s="1"/>
  <c r="PD209" i="8"/>
  <c r="GU229" i="8"/>
  <c r="GW229" i="8" s="1"/>
  <c r="GX229" i="8" s="1"/>
  <c r="GS230" i="8" s="1"/>
  <c r="GH230" i="8"/>
  <c r="GI230" i="8" s="1"/>
  <c r="KV218" i="8" l="1"/>
  <c r="KN219" i="8"/>
  <c r="KI219" i="8" s="1"/>
  <c r="KJ219" i="8" s="1"/>
  <c r="KK219" i="8" s="1"/>
  <c r="KF220" i="8" s="1"/>
  <c r="PF209" i="8"/>
  <c r="PG209" i="8" s="1"/>
  <c r="PB210" i="8" s="1"/>
  <c r="GF231" i="8"/>
  <c r="GJ230" i="8"/>
  <c r="GE231" i="8" s="1"/>
  <c r="HB229" i="8"/>
  <c r="GT230" i="8"/>
  <c r="GO230" i="8" s="1"/>
  <c r="KG220" i="8" l="1"/>
  <c r="KB220" i="8" s="1"/>
  <c r="KC220" i="8" s="1"/>
  <c r="JZ221" i="8" s="1"/>
  <c r="KO219" i="8"/>
  <c r="PK209" i="8"/>
  <c r="PC210" i="8"/>
  <c r="OX210" i="8" s="1"/>
  <c r="GN230" i="8"/>
  <c r="HD229" i="8"/>
  <c r="HE229" i="8" s="1"/>
  <c r="GZ230" i="8" s="1"/>
  <c r="GA231" i="8"/>
  <c r="GB231" i="8" s="1"/>
  <c r="KD220" i="8" l="1"/>
  <c r="JY221" i="8" s="1"/>
  <c r="JU221" i="8" s="1"/>
  <c r="JV221" i="8" s="1"/>
  <c r="JS222" i="8" s="1"/>
  <c r="PM209" i="8"/>
  <c r="PN209" i="8" s="1"/>
  <c r="PI210" i="8" s="1"/>
  <c r="FY232" i="8"/>
  <c r="GC231" i="8"/>
  <c r="FX232" i="8" s="1"/>
  <c r="HA230" i="8"/>
  <c r="GV230" i="8" s="1"/>
  <c r="HI229" i="8"/>
  <c r="KH220" i="8" l="1"/>
  <c r="JW221" i="8"/>
  <c r="JR222" i="8" s="1"/>
  <c r="JN222" i="8" s="1"/>
  <c r="JO222" i="8" s="1"/>
  <c r="JP222" i="8" s="1"/>
  <c r="JK223" i="8" s="1"/>
  <c r="PJ210" i="8"/>
  <c r="PE210" i="8" s="1"/>
  <c r="PR209" i="8"/>
  <c r="GG231" i="8"/>
  <c r="HK229" i="8"/>
  <c r="FT232" i="8"/>
  <c r="FU232" i="8" s="1"/>
  <c r="KA221" i="8" l="1"/>
  <c r="JL223" i="8"/>
  <c r="JG223" i="8" s="1"/>
  <c r="JH223" i="8" s="1"/>
  <c r="JI223" i="8" s="1"/>
  <c r="JD224" i="8" s="1"/>
  <c r="JT222" i="8"/>
  <c r="PT209" i="8"/>
  <c r="PU209" i="8" s="1"/>
  <c r="PP210" i="8" s="1"/>
  <c r="FR233" i="8"/>
  <c r="FV232" i="8"/>
  <c r="FQ233" i="8" s="1"/>
  <c r="HH230" i="8"/>
  <c r="HL229" i="8"/>
  <c r="HG230" i="8" s="1"/>
  <c r="JM223" i="8" l="1"/>
  <c r="JE224" i="8"/>
  <c r="IZ224" i="8" s="1"/>
  <c r="JA224" i="8" s="1"/>
  <c r="IX225" i="8" s="1"/>
  <c r="PQ210" i="8"/>
  <c r="PL210" i="8" s="1"/>
  <c r="PY209" i="8"/>
  <c r="FZ232" i="8"/>
  <c r="HC230" i="8"/>
  <c r="HP229" i="8"/>
  <c r="FM233" i="8"/>
  <c r="FN233" i="8" s="1"/>
  <c r="JB224" i="8" l="1"/>
  <c r="IW225" i="8" s="1"/>
  <c r="IS225" i="8" s="1"/>
  <c r="IT225" i="8" s="1"/>
  <c r="IQ226" i="8" s="1"/>
  <c r="QA209" i="8"/>
  <c r="QB209" i="8" s="1"/>
  <c r="PW210" i="8" s="1"/>
  <c r="FK234" i="8"/>
  <c r="FO233" i="8"/>
  <c r="FJ234" i="8" s="1"/>
  <c r="JF224" i="8" l="1"/>
  <c r="IU225" i="8"/>
  <c r="IP226" i="8" s="1"/>
  <c r="IL226" i="8" s="1"/>
  <c r="IM226" i="8" s="1"/>
  <c r="IN226" i="8" s="1"/>
  <c r="II227" i="8" s="1"/>
  <c r="PX210" i="8"/>
  <c r="PS210" i="8" s="1"/>
  <c r="QF209" i="8"/>
  <c r="FS233" i="8"/>
  <c r="FF234" i="8"/>
  <c r="FG234" i="8" s="1"/>
  <c r="IY225" i="8" l="1"/>
  <c r="IJ227" i="8"/>
  <c r="IE227" i="8" s="1"/>
  <c r="IF227" i="8" s="1"/>
  <c r="IR226" i="8"/>
  <c r="QH209" i="8"/>
  <c r="QI209" i="8" s="1"/>
  <c r="QD210" i="8" s="1"/>
  <c r="FD235" i="8"/>
  <c r="FH234" i="8"/>
  <c r="FC235" i="8" s="1"/>
  <c r="IG227" i="8" l="1"/>
  <c r="IB228" i="8" s="1"/>
  <c r="IC228" i="8"/>
  <c r="QE210" i="8"/>
  <c r="PZ210" i="8" s="1"/>
  <c r="QM209" i="8"/>
  <c r="EY235" i="8"/>
  <c r="EZ235" i="8" s="1"/>
  <c r="FL234" i="8"/>
  <c r="HX228" i="8" l="1"/>
  <c r="HY228" i="8" s="1"/>
  <c r="IK227" i="8"/>
  <c r="QO209" i="8"/>
  <c r="QP209" i="8" s="1"/>
  <c r="QK210" i="8" s="1"/>
  <c r="EW236" i="8"/>
  <c r="FA235" i="8"/>
  <c r="EV236" i="8" s="1"/>
  <c r="HZ228" i="8" l="1"/>
  <c r="HU229" i="8" s="1"/>
  <c r="HV229" i="8"/>
  <c r="QT209" i="8"/>
  <c r="QL210" i="8"/>
  <c r="QG210" i="8" s="1"/>
  <c r="FE235" i="8"/>
  <c r="ER236" i="8"/>
  <c r="ES236" i="8" s="1"/>
  <c r="HQ229" i="8" l="1"/>
  <c r="HR229" i="8" s="1"/>
  <c r="ID228" i="8"/>
  <c r="QV209" i="8"/>
  <c r="QW209" i="8" s="1"/>
  <c r="QR210" i="8" s="1"/>
  <c r="EP237" i="8"/>
  <c r="ET236" i="8"/>
  <c r="EO237" i="8" s="1"/>
  <c r="HO230" i="8" l="1"/>
  <c r="HS229" i="8"/>
  <c r="HN230" i="8" s="1"/>
  <c r="RA209" i="8"/>
  <c r="QS210" i="8"/>
  <c r="QN210" i="8" s="1"/>
  <c r="EX236" i="8"/>
  <c r="EK237" i="8"/>
  <c r="EL237" i="8" s="1"/>
  <c r="HW229" i="8" l="1"/>
  <c r="HJ230" i="8"/>
  <c r="RC209" i="8"/>
  <c r="RD209" i="8" s="1"/>
  <c r="QY210" i="8" s="1"/>
  <c r="EI238" i="8"/>
  <c r="EM237" i="8"/>
  <c r="EH238" i="8" s="1"/>
  <c r="RH209" i="8" l="1"/>
  <c r="QZ210" i="8"/>
  <c r="QU210" i="8" s="1"/>
  <c r="EQ237" i="8"/>
  <c r="ED238" i="8"/>
  <c r="EE238" i="8" s="1"/>
  <c r="RJ209" i="8" l="1"/>
  <c r="RK209" i="8" s="1"/>
  <c r="RF210" i="8" s="1"/>
  <c r="EB239" i="8"/>
  <c r="EF238" i="8"/>
  <c r="EA239" i="8" s="1"/>
  <c r="RG210" i="8" l="1"/>
  <c r="RB210" i="8" s="1"/>
  <c r="RO209" i="8"/>
  <c r="DW239" i="8"/>
  <c r="DX239" i="8" s="1"/>
  <c r="EJ238" i="8"/>
  <c r="RQ209" i="8" l="1"/>
  <c r="RR209" i="8" s="1"/>
  <c r="RM210" i="8" s="1"/>
  <c r="DU240" i="8"/>
  <c r="DY239" i="8"/>
  <c r="DT240" i="8" s="1"/>
  <c r="RV209" i="8" l="1"/>
  <c r="RN210" i="8"/>
  <c r="RI210" i="8" s="1"/>
  <c r="DP240" i="8"/>
  <c r="DQ240" i="8" s="1"/>
  <c r="EC239" i="8"/>
  <c r="RX209" i="8" l="1"/>
  <c r="RY209" i="8" s="1"/>
  <c r="RT210" i="8" s="1"/>
  <c r="DN241" i="8"/>
  <c r="DR240" i="8"/>
  <c r="DM241" i="8" s="1"/>
  <c r="RU210" i="8" l="1"/>
  <c r="RP210" i="8" s="1"/>
  <c r="SC209" i="8"/>
  <c r="DV240" i="8"/>
  <c r="DI241" i="8"/>
  <c r="DJ241" i="8" s="1"/>
  <c r="SE209" i="8" l="1"/>
  <c r="SF209" i="8" s="1"/>
  <c r="SA210" i="8" s="1"/>
  <c r="DG242" i="8"/>
  <c r="DK241" i="8"/>
  <c r="DF242" i="8" s="1"/>
  <c r="SB210" i="8" l="1"/>
  <c r="RW210" i="8" s="1"/>
  <c r="SJ209" i="8"/>
  <c r="DO241" i="8"/>
  <c r="DB242" i="8"/>
  <c r="DC242" i="8" s="1"/>
  <c r="SL209" i="8" l="1"/>
  <c r="SM209" i="8" s="1"/>
  <c r="SH210" i="8" s="1"/>
  <c r="CZ243" i="8"/>
  <c r="DD242" i="8"/>
  <c r="CY243" i="8" s="1"/>
  <c r="SI210" i="8" l="1"/>
  <c r="SD210" i="8" s="1"/>
  <c r="SQ209" i="8"/>
  <c r="DH242" i="8"/>
  <c r="CU243" i="8"/>
  <c r="CV243" i="8" s="1"/>
  <c r="SS209" i="8" l="1"/>
  <c r="ST209" i="8" s="1"/>
  <c r="SO210" i="8" s="1"/>
  <c r="CS244" i="8"/>
  <c r="CW243" i="8"/>
  <c r="CR244" i="8" s="1"/>
  <c r="SP210" i="8" l="1"/>
  <c r="SK210" i="8" s="1"/>
  <c r="SX209" i="8"/>
  <c r="DA243" i="8"/>
  <c r="CN244" i="8"/>
  <c r="CO244" i="8" s="1"/>
  <c r="SZ209" i="8" l="1"/>
  <c r="TA209" i="8" s="1"/>
  <c r="SV210" i="8" s="1"/>
  <c r="CL245" i="8"/>
  <c r="CP244" i="8"/>
  <c r="CK245" i="8" s="1"/>
  <c r="SW210" i="8" l="1"/>
  <c r="SR210" i="8" s="1"/>
  <c r="TE209" i="8"/>
  <c r="CT244" i="8"/>
  <c r="CG245" i="8"/>
  <c r="CH245" i="8" s="1"/>
  <c r="TG209" i="8" l="1"/>
  <c r="TH209" i="8" s="1"/>
  <c r="TC210" i="8" s="1"/>
  <c r="CE246" i="8"/>
  <c r="CI245" i="8"/>
  <c r="CD246" i="8" s="1"/>
  <c r="TD210" i="8" l="1"/>
  <c r="SY210" i="8" s="1"/>
  <c r="TL209" i="8"/>
  <c r="CM245" i="8"/>
  <c r="BZ246" i="8"/>
  <c r="CA246" i="8" s="1"/>
  <c r="TN209" i="8" l="1"/>
  <c r="TO209" i="8" s="1"/>
  <c r="TJ210" i="8" s="1"/>
  <c r="BX247" i="8"/>
  <c r="CB246" i="8"/>
  <c r="BW247" i="8" s="1"/>
  <c r="TK210" i="8" l="1"/>
  <c r="TF210" i="8" s="1"/>
  <c r="TS209" i="8"/>
  <c r="BS247" i="8"/>
  <c r="BT247" i="8" s="1"/>
  <c r="CF246" i="8"/>
  <c r="TU209" i="8" l="1"/>
  <c r="TV209" i="8" s="1"/>
  <c r="TQ210" i="8" s="1"/>
  <c r="BQ248" i="8"/>
  <c r="BU247" i="8"/>
  <c r="BP248" i="8" s="1"/>
  <c r="TR210" i="8" l="1"/>
  <c r="TM210" i="8" s="1"/>
  <c r="TZ209" i="8"/>
  <c r="BY247" i="8"/>
  <c r="BL248" i="8"/>
  <c r="BM248" i="8" s="1"/>
  <c r="UB209" i="8" l="1"/>
  <c r="UC209" i="8" s="1"/>
  <c r="TX210" i="8" s="1"/>
  <c r="BJ249" i="8"/>
  <c r="BN248" i="8"/>
  <c r="BI249" i="8" s="1"/>
  <c r="TY210" i="8" l="1"/>
  <c r="TT210" i="8" s="1"/>
  <c r="UG209" i="8"/>
  <c r="BR248" i="8"/>
  <c r="BE249" i="8"/>
  <c r="BF249" i="8" s="1"/>
  <c r="UI209" i="8" l="1"/>
  <c r="UJ209" i="8" s="1"/>
  <c r="UE210" i="8" s="1"/>
  <c r="BC250" i="8"/>
  <c r="BG249" i="8"/>
  <c r="BB250" i="8" s="1"/>
  <c r="UF210" i="8" l="1"/>
  <c r="UA210" i="8" s="1"/>
  <c r="UN209" i="8"/>
  <c r="BK249" i="8"/>
  <c r="AX250" i="8"/>
  <c r="AY250" i="8" s="1"/>
  <c r="AV251" i="8" l="1"/>
  <c r="AZ250" i="8"/>
  <c r="AU251" i="8" s="1"/>
  <c r="BD250" i="8" l="1"/>
  <c r="AQ251" i="8"/>
  <c r="AJ251" i="8" s="1"/>
  <c r="AR251" i="8"/>
  <c r="AI251" i="8" l="1"/>
  <c r="AK251" i="8" s="1"/>
  <c r="AN251" i="8" s="1"/>
  <c r="AS252" i="8" s="1"/>
  <c r="AO252" i="8"/>
  <c r="AW251" i="8"/>
  <c r="GP230" i="8" l="1"/>
  <c r="GM231" i="8" l="1"/>
  <c r="GQ230" i="8"/>
  <c r="GL231" i="8" s="1"/>
  <c r="GU230" i="8" l="1"/>
  <c r="GW230" i="8" s="1"/>
  <c r="GX230" i="8" s="1"/>
  <c r="GS231" i="8" s="1"/>
  <c r="GH231" i="8"/>
  <c r="GI231" i="8" s="1"/>
  <c r="GF232" i="8" l="1"/>
  <c r="GJ231" i="8"/>
  <c r="GE232" i="8" s="1"/>
  <c r="GT231" i="8"/>
  <c r="GO231" i="8" s="1"/>
  <c r="HB230" i="8"/>
  <c r="GA232" i="8" l="1"/>
  <c r="GB232" i="8" s="1"/>
  <c r="FY233" i="8" s="1"/>
  <c r="HD230" i="8"/>
  <c r="GN231" i="8"/>
  <c r="GC232" i="8" l="1"/>
  <c r="FX233" i="8" s="1"/>
  <c r="FT233" i="8" s="1"/>
  <c r="FU233" i="8" s="1"/>
  <c r="HA231" i="8"/>
  <c r="HE230" i="8"/>
  <c r="GZ231" i="8" s="1"/>
  <c r="GG232" i="8" l="1"/>
  <c r="HI230" i="8"/>
  <c r="HK230" i="8" s="1"/>
  <c r="FR234" i="8"/>
  <c r="FV233" i="8"/>
  <c r="FQ234" i="8" s="1"/>
  <c r="GV231" i="8"/>
  <c r="FZ233" i="8" l="1"/>
  <c r="HH231" i="8"/>
  <c r="HL230" i="8"/>
  <c r="HG231" i="8" s="1"/>
  <c r="FM234" i="8"/>
  <c r="FN234" i="8" s="1"/>
  <c r="HC231" i="8" l="1"/>
  <c r="FK235" i="8"/>
  <c r="FO234" i="8"/>
  <c r="FJ235" i="8" s="1"/>
  <c r="HP230" i="8"/>
  <c r="FF235" i="8" l="1"/>
  <c r="FG235" i="8" s="1"/>
  <c r="FS234" i="8"/>
  <c r="FD236" i="8" l="1"/>
  <c r="FH235" i="8"/>
  <c r="FC236" i="8" s="1"/>
  <c r="FL235" i="8" l="1"/>
  <c r="EY236" i="8"/>
  <c r="EZ236" i="8" s="1"/>
  <c r="EW237" i="8" l="1"/>
  <c r="FA236" i="8"/>
  <c r="EV237" i="8" s="1"/>
  <c r="FE236" i="8" l="1"/>
  <c r="ER237" i="8"/>
  <c r="ES237" i="8" s="1"/>
  <c r="EP238" i="8" l="1"/>
  <c r="ET237" i="8"/>
  <c r="EO238" i="8" s="1"/>
  <c r="EK238" i="8" l="1"/>
  <c r="EL238" i="8" s="1"/>
  <c r="EX237" i="8"/>
  <c r="EI239" i="8" l="1"/>
  <c r="EM238" i="8"/>
  <c r="EH239" i="8" s="1"/>
  <c r="ED239" i="8" l="1"/>
  <c r="EE239" i="8" s="1"/>
  <c r="EF239" i="8" s="1"/>
  <c r="EA240" i="8" s="1"/>
  <c r="EQ238" i="8"/>
  <c r="EB240" i="8" l="1"/>
  <c r="DW240" i="8" s="1"/>
  <c r="DX240" i="8" s="1"/>
  <c r="EJ239" i="8"/>
  <c r="DU241" i="8" l="1"/>
  <c r="DY240" i="8"/>
  <c r="DT241" i="8" s="1"/>
  <c r="DP241" i="8" l="1"/>
  <c r="DQ241" i="8" s="1"/>
  <c r="DN242" i="8" s="1"/>
  <c r="EC240" i="8"/>
  <c r="DR241" i="8" l="1"/>
  <c r="DM242" i="8" s="1"/>
  <c r="DI242" i="8" s="1"/>
  <c r="DJ242" i="8" s="1"/>
  <c r="DV241" i="8" l="1"/>
  <c r="DG243" i="8"/>
  <c r="DK242" i="8"/>
  <c r="DF243" i="8" s="1"/>
  <c r="DO242" i="8" l="1"/>
  <c r="DB243" i="8"/>
  <c r="DC243" i="8" s="1"/>
  <c r="CZ244" i="8" l="1"/>
  <c r="DD243" i="8"/>
  <c r="CY244" i="8" s="1"/>
  <c r="DH243" i="8" l="1"/>
  <c r="CU244" i="8"/>
  <c r="CV244" i="8" s="1"/>
  <c r="CS245" i="8" l="1"/>
  <c r="CW244" i="8"/>
  <c r="CR245" i="8" s="1"/>
  <c r="DA244" i="8" l="1"/>
  <c r="CN245" i="8"/>
  <c r="CO245" i="8" s="1"/>
  <c r="NB210" i="8" l="1"/>
  <c r="CL246" i="8"/>
  <c r="CP245" i="8"/>
  <c r="CK246" i="8" s="1"/>
  <c r="MY211" i="8" l="1"/>
  <c r="NC210" i="8"/>
  <c r="MX211" i="8" s="1"/>
  <c r="CG246" i="8"/>
  <c r="CH246" i="8" s="1"/>
  <c r="CT245" i="8"/>
  <c r="NG210" i="8" l="1"/>
  <c r="MT211" i="8"/>
  <c r="MU211" i="8" s="1"/>
  <c r="CE247" i="8"/>
  <c r="CI246" i="8"/>
  <c r="CD247" i="8" s="1"/>
  <c r="MR212" i="8" l="1"/>
  <c r="MV211" i="8"/>
  <c r="MQ212" i="8" s="1"/>
  <c r="NI210" i="8"/>
  <c r="NJ210" i="8" s="1"/>
  <c r="NE211" i="8" s="1"/>
  <c r="CM246" i="8"/>
  <c r="BZ247" i="8"/>
  <c r="CA247" i="8" s="1"/>
  <c r="NN210" i="8" l="1"/>
  <c r="NF211" i="8"/>
  <c r="NA211" i="8" s="1"/>
  <c r="MM212" i="8"/>
  <c r="MN212" i="8" s="1"/>
  <c r="MZ211" i="8"/>
  <c r="BX248" i="8"/>
  <c r="CB247" i="8"/>
  <c r="BW248" i="8" s="1"/>
  <c r="MK213" i="8" l="1"/>
  <c r="MO212" i="8"/>
  <c r="MJ213" i="8" s="1"/>
  <c r="NP210" i="8"/>
  <c r="NQ210" i="8" s="1"/>
  <c r="NL211" i="8" s="1"/>
  <c r="BS248" i="8"/>
  <c r="BT248" i="8" s="1"/>
  <c r="CF247" i="8"/>
  <c r="NU210" i="8" l="1"/>
  <c r="NM211" i="8"/>
  <c r="NH211" i="8" s="1"/>
  <c r="MS212" i="8"/>
  <c r="MF213" i="8"/>
  <c r="MG213" i="8" s="1"/>
  <c r="BQ249" i="8"/>
  <c r="BU248" i="8"/>
  <c r="BP249" i="8" s="1"/>
  <c r="MD214" i="8" l="1"/>
  <c r="MH213" i="8"/>
  <c r="MC214" i="8" s="1"/>
  <c r="NW210" i="8"/>
  <c r="NX210" i="8" s="1"/>
  <c r="NS211" i="8" s="1"/>
  <c r="BY248" i="8"/>
  <c r="BL249" i="8"/>
  <c r="BM249" i="8" s="1"/>
  <c r="NT211" i="8" l="1"/>
  <c r="NO211" i="8" s="1"/>
  <c r="OB210" i="8"/>
  <c r="LY214" i="8"/>
  <c r="LZ214" i="8" s="1"/>
  <c r="ML213" i="8"/>
  <c r="BJ250" i="8"/>
  <c r="BN249" i="8"/>
  <c r="BI250" i="8" s="1"/>
  <c r="LW215" i="8" l="1"/>
  <c r="MA214" i="8"/>
  <c r="LV215" i="8" s="1"/>
  <c r="OD210" i="8"/>
  <c r="OE210" i="8" s="1"/>
  <c r="NZ211" i="8" s="1"/>
  <c r="BR249" i="8"/>
  <c r="BE250" i="8"/>
  <c r="BF250" i="8" s="1"/>
  <c r="OA211" i="8" l="1"/>
  <c r="NV211" i="8" s="1"/>
  <c r="OI210" i="8"/>
  <c r="LR215" i="8"/>
  <c r="LS215" i="8" s="1"/>
  <c r="ME214" i="8"/>
  <c r="BC251" i="8"/>
  <c r="BG250" i="8"/>
  <c r="BB251" i="8" s="1"/>
  <c r="LT215" i="8" l="1"/>
  <c r="LO216" i="8" s="1"/>
  <c r="LP216" i="8"/>
  <c r="OK210" i="8"/>
  <c r="OL210" i="8" s="1"/>
  <c r="OG211" i="8" s="1"/>
  <c r="BK250" i="8"/>
  <c r="AX251" i="8"/>
  <c r="AY251" i="8" s="1"/>
  <c r="LX215" i="8" l="1"/>
  <c r="LK216" i="8"/>
  <c r="LL216" i="8" s="1"/>
  <c r="LM216" i="8" s="1"/>
  <c r="LH217" i="8" s="1"/>
  <c r="OH211" i="8"/>
  <c r="OC211" i="8" s="1"/>
  <c r="OP210" i="8"/>
  <c r="AV252" i="8"/>
  <c r="AZ251" i="8"/>
  <c r="AU252" i="8" s="1"/>
  <c r="LI217" i="8" l="1"/>
  <c r="LD217" i="8" s="1"/>
  <c r="LE217" i="8" s="1"/>
  <c r="LF217" i="8" s="1"/>
  <c r="LQ216" i="8"/>
  <c r="OR210" i="8"/>
  <c r="OS210" i="8" s="1"/>
  <c r="ON211" i="8" s="1"/>
  <c r="AR252" i="8"/>
  <c r="AQ252" i="8"/>
  <c r="AJ252" i="8" s="1"/>
  <c r="BD251" i="8"/>
  <c r="AI252" i="8" l="1"/>
  <c r="AK252" i="8" s="1"/>
  <c r="AN252" i="8" s="1"/>
  <c r="AS253" i="8" s="1"/>
  <c r="LB218" i="8"/>
  <c r="LA218" i="8"/>
  <c r="LJ217" i="8"/>
  <c r="OW210" i="8"/>
  <c r="OO211" i="8"/>
  <c r="OJ211" i="8" s="1"/>
  <c r="AW252" i="8"/>
  <c r="AO253" i="8"/>
  <c r="KW218" i="8" l="1"/>
  <c r="KX218" i="8" s="1"/>
  <c r="KY218" i="8" s="1"/>
  <c r="KT219" i="8" s="1"/>
  <c r="OY210" i="8"/>
  <c r="OZ210" i="8" s="1"/>
  <c r="OU211" i="8" s="1"/>
  <c r="LC218" i="8" l="1"/>
  <c r="KU219" i="8"/>
  <c r="KP219" i="8" s="1"/>
  <c r="KQ219" i="8" s="1"/>
  <c r="KR219" i="8" s="1"/>
  <c r="KM220" i="8" s="1"/>
  <c r="OV211" i="8"/>
  <c r="OQ211" i="8" s="1"/>
  <c r="PD210" i="8"/>
  <c r="KN220" i="8" l="1"/>
  <c r="KI220" i="8" s="1"/>
  <c r="KJ220" i="8" s="1"/>
  <c r="KK220" i="8" s="1"/>
  <c r="KF221" i="8" s="1"/>
  <c r="KV219" i="8"/>
  <c r="PF210" i="8"/>
  <c r="PG210" i="8" s="1"/>
  <c r="PB211" i="8" s="1"/>
  <c r="KO220" i="8" l="1"/>
  <c r="KG221" i="8"/>
  <c r="KB221" i="8" s="1"/>
  <c r="KC221" i="8" s="1"/>
  <c r="KD221" i="8" s="1"/>
  <c r="JY222" i="8" s="1"/>
  <c r="PK210" i="8"/>
  <c r="PC211" i="8"/>
  <c r="OX211" i="8" s="1"/>
  <c r="JZ222" i="8" l="1"/>
  <c r="JU222" i="8" s="1"/>
  <c r="JV222" i="8" s="1"/>
  <c r="KH221" i="8"/>
  <c r="PM210" i="8"/>
  <c r="PN210" i="8" s="1"/>
  <c r="PI211" i="8" s="1"/>
  <c r="JW222" i="8" l="1"/>
  <c r="JR223" i="8" s="1"/>
  <c r="JS223" i="8"/>
  <c r="PJ211" i="8"/>
  <c r="PE211" i="8" s="1"/>
  <c r="PR210" i="8"/>
  <c r="KA222" i="8" l="1"/>
  <c r="JN223" i="8"/>
  <c r="JO223" i="8" s="1"/>
  <c r="JP223" i="8" s="1"/>
  <c r="JK224" i="8" s="1"/>
  <c r="PT210" i="8"/>
  <c r="PU210" i="8" s="1"/>
  <c r="PP211" i="8" s="1"/>
  <c r="JL224" i="8" l="1"/>
  <c r="JG224" i="8" s="1"/>
  <c r="JH224" i="8" s="1"/>
  <c r="JE225" i="8" s="1"/>
  <c r="JT223" i="8"/>
  <c r="PQ211" i="8"/>
  <c r="PL211" i="8" s="1"/>
  <c r="PY210" i="8"/>
  <c r="JI224" i="8" l="1"/>
  <c r="QA210" i="8"/>
  <c r="QB210" i="8" s="1"/>
  <c r="PW211" i="8" s="1"/>
  <c r="JD225" i="8" l="1"/>
  <c r="IZ225" i="8" s="1"/>
  <c r="JA225" i="8" s="1"/>
  <c r="JB225" i="8" s="1"/>
  <c r="JM224" i="8"/>
  <c r="PX211" i="8"/>
  <c r="PS211" i="8" s="1"/>
  <c r="QF210" i="8"/>
  <c r="IX226" i="8" l="1"/>
  <c r="IW226" i="8"/>
  <c r="JF225" i="8"/>
  <c r="QH210" i="8"/>
  <c r="QI210" i="8" s="1"/>
  <c r="QD211" i="8" s="1"/>
  <c r="IS226" i="8" l="1"/>
  <c r="IT226" i="8" s="1"/>
  <c r="IU226" i="8" s="1"/>
  <c r="IP227" i="8" s="1"/>
  <c r="QE211" i="8"/>
  <c r="PZ211" i="8" s="1"/>
  <c r="QM210" i="8"/>
  <c r="IY226" i="8" l="1"/>
  <c r="IQ227" i="8"/>
  <c r="IL227" i="8" s="1"/>
  <c r="IM227" i="8" s="1"/>
  <c r="IJ228" i="8" s="1"/>
  <c r="QO210" i="8"/>
  <c r="QP210" i="8" s="1"/>
  <c r="QK211" i="8" s="1"/>
  <c r="IN227" i="8" l="1"/>
  <c r="II228" i="8" s="1"/>
  <c r="IE228" i="8" s="1"/>
  <c r="IF228" i="8" s="1"/>
  <c r="QT210" i="8"/>
  <c r="QL211" i="8"/>
  <c r="QG211" i="8" s="1"/>
  <c r="IR227" i="8" l="1"/>
  <c r="IG228" i="8"/>
  <c r="IB229" i="8" s="1"/>
  <c r="IC229" i="8"/>
  <c r="QV210" i="8"/>
  <c r="QW210" i="8" s="1"/>
  <c r="QR211" i="8" s="1"/>
  <c r="IK228" i="8" l="1"/>
  <c r="HX229" i="8"/>
  <c r="HY229" i="8" s="1"/>
  <c r="HZ229" i="8" s="1"/>
  <c r="HU230" i="8" s="1"/>
  <c r="RA210" i="8"/>
  <c r="QS211" i="8"/>
  <c r="QN211" i="8" s="1"/>
  <c r="HV230" i="8" l="1"/>
  <c r="HQ230" i="8" s="1"/>
  <c r="HR230" i="8" s="1"/>
  <c r="ID229" i="8"/>
  <c r="RC210" i="8"/>
  <c r="RD210" i="8" s="1"/>
  <c r="QY211" i="8" s="1"/>
  <c r="HS230" i="8" l="1"/>
  <c r="HN231" i="8" s="1"/>
  <c r="HO231" i="8"/>
  <c r="RH210" i="8"/>
  <c r="QZ211" i="8"/>
  <c r="QU211" i="8" s="1"/>
  <c r="HJ231" i="8" l="1"/>
  <c r="HW230" i="8"/>
  <c r="RJ210" i="8"/>
  <c r="RK210" i="8" s="1"/>
  <c r="RF211" i="8" s="1"/>
  <c r="RG211" i="8" l="1"/>
  <c r="RB211" i="8" s="1"/>
  <c r="RO210" i="8"/>
  <c r="RQ210" i="8" l="1"/>
  <c r="RR210" i="8" s="1"/>
  <c r="RM211" i="8" s="1"/>
  <c r="RV210" i="8" l="1"/>
  <c r="RN211" i="8"/>
  <c r="RI211" i="8" s="1"/>
  <c r="GP231" i="8"/>
  <c r="RX210" i="8" l="1"/>
  <c r="RY210" i="8" s="1"/>
  <c r="RT211" i="8" s="1"/>
  <c r="GM232" i="8"/>
  <c r="GQ231" i="8"/>
  <c r="GL232" i="8" s="1"/>
  <c r="RU211" i="8" l="1"/>
  <c r="RP211" i="8" s="1"/>
  <c r="SC210" i="8"/>
  <c r="GU231" i="8"/>
  <c r="GH232" i="8"/>
  <c r="GI232" i="8" s="1"/>
  <c r="SE210" i="8" l="1"/>
  <c r="SF210" i="8" s="1"/>
  <c r="SA211" i="8" s="1"/>
  <c r="GF233" i="8"/>
  <c r="GJ232" i="8"/>
  <c r="GE233" i="8" s="1"/>
  <c r="GW231" i="8"/>
  <c r="GX231" i="8" s="1"/>
  <c r="GS232" i="8" s="1"/>
  <c r="SB211" i="8" l="1"/>
  <c r="RW211" i="8" s="1"/>
  <c r="SJ210" i="8"/>
  <c r="GT232" i="8"/>
  <c r="GO232" i="8" s="1"/>
  <c r="HB231" i="8"/>
  <c r="GN232" i="8"/>
  <c r="GA233" i="8"/>
  <c r="GB233" i="8" s="1"/>
  <c r="SL210" i="8" l="1"/>
  <c r="SM210" i="8" s="1"/>
  <c r="SH211" i="8" s="1"/>
  <c r="FY234" i="8"/>
  <c r="GC233" i="8"/>
  <c r="FX234" i="8" s="1"/>
  <c r="HD231" i="8"/>
  <c r="HE231" i="8" s="1"/>
  <c r="GZ232" i="8" s="1"/>
  <c r="SI211" i="8" l="1"/>
  <c r="SD211" i="8" s="1"/>
  <c r="SQ210" i="8"/>
  <c r="HA232" i="8"/>
  <c r="GV232" i="8" s="1"/>
  <c r="HI231" i="8"/>
  <c r="FT234" i="8"/>
  <c r="FU234" i="8" s="1"/>
  <c r="GG233" i="8"/>
  <c r="SS210" i="8" l="1"/>
  <c r="ST210" i="8" s="1"/>
  <c r="SO211" i="8" s="1"/>
  <c r="FR235" i="8"/>
  <c r="FV234" i="8"/>
  <c r="FQ235" i="8" s="1"/>
  <c r="HK231" i="8"/>
  <c r="SP211" i="8" l="1"/>
  <c r="SK211" i="8" s="1"/>
  <c r="SX210" i="8"/>
  <c r="HH232" i="8"/>
  <c r="HL231" i="8"/>
  <c r="HG232" i="8" s="1"/>
  <c r="FZ234" i="8"/>
  <c r="FM235" i="8"/>
  <c r="FN235" i="8" s="1"/>
  <c r="SZ210" i="8" l="1"/>
  <c r="TA210" i="8" s="1"/>
  <c r="SV211" i="8" s="1"/>
  <c r="HP231" i="8"/>
  <c r="FK236" i="8"/>
  <c r="FO235" i="8"/>
  <c r="FJ236" i="8" s="1"/>
  <c r="HC232" i="8"/>
  <c r="SW211" i="8" l="1"/>
  <c r="SR211" i="8" s="1"/>
  <c r="TE210" i="8"/>
  <c r="FS235" i="8"/>
  <c r="FF236" i="8"/>
  <c r="FG236" i="8" s="1"/>
  <c r="TG210" i="8" l="1"/>
  <c r="TH210" i="8" s="1"/>
  <c r="TC211" i="8" s="1"/>
  <c r="FD237" i="8"/>
  <c r="FH236" i="8"/>
  <c r="FC237" i="8" s="1"/>
  <c r="TD211" i="8" l="1"/>
  <c r="SY211" i="8" s="1"/>
  <c r="TL210" i="8"/>
  <c r="FL236" i="8"/>
  <c r="EY237" i="8"/>
  <c r="EZ237" i="8" s="1"/>
  <c r="TN210" i="8" l="1"/>
  <c r="TO210" i="8" s="1"/>
  <c r="TJ211" i="8" s="1"/>
  <c r="EW238" i="8"/>
  <c r="FA237" i="8"/>
  <c r="EV238" i="8" s="1"/>
  <c r="TK211" i="8" l="1"/>
  <c r="TF211" i="8" s="1"/>
  <c r="TS210" i="8"/>
  <c r="ER238" i="8"/>
  <c r="ES238" i="8" s="1"/>
  <c r="FE237" i="8"/>
  <c r="TU210" i="8" l="1"/>
  <c r="TV210" i="8" s="1"/>
  <c r="TQ211" i="8" s="1"/>
  <c r="EP239" i="8"/>
  <c r="ET238" i="8"/>
  <c r="EO239" i="8" s="1"/>
  <c r="TR211" i="8" l="1"/>
  <c r="TM211" i="8" s="1"/>
  <c r="TZ210" i="8"/>
  <c r="EX238" i="8"/>
  <c r="EK239" i="8"/>
  <c r="EL239" i="8" s="1"/>
  <c r="UB210" i="8" l="1"/>
  <c r="UC210" i="8" s="1"/>
  <c r="TX211" i="8" s="1"/>
  <c r="EI240" i="8"/>
  <c r="EM239" i="8"/>
  <c r="EH240" i="8" s="1"/>
  <c r="TY211" i="8" l="1"/>
  <c r="TT211" i="8" s="1"/>
  <c r="UG210" i="8"/>
  <c r="ED240" i="8"/>
  <c r="EE240" i="8" s="1"/>
  <c r="EB241" i="8" s="1"/>
  <c r="EQ239" i="8"/>
  <c r="EF240" i="8" l="1"/>
  <c r="EA241" i="8" s="1"/>
  <c r="DW241" i="8" s="1"/>
  <c r="DX241" i="8" s="1"/>
  <c r="EJ240" i="8" l="1"/>
  <c r="DU242" i="8"/>
  <c r="DY241" i="8"/>
  <c r="DT242" i="8" s="1"/>
  <c r="EC241" i="8" l="1"/>
  <c r="DP242" i="8"/>
  <c r="DQ242" i="8" s="1"/>
  <c r="DN243" i="8" l="1"/>
  <c r="DR242" i="8"/>
  <c r="DM243" i="8" s="1"/>
  <c r="DI243" i="8" l="1"/>
  <c r="DJ243" i="8" s="1"/>
  <c r="DV242" i="8"/>
  <c r="DG244" i="8" l="1"/>
  <c r="DK243" i="8"/>
  <c r="DF244" i="8" s="1"/>
  <c r="DO243" i="8" l="1"/>
  <c r="DB244" i="8"/>
  <c r="DC244" i="8" s="1"/>
  <c r="CZ245" i="8" l="1"/>
  <c r="DD244" i="8"/>
  <c r="CY245" i="8" s="1"/>
  <c r="DH244" i="8" l="1"/>
  <c r="CU245" i="8"/>
  <c r="CV245" i="8" s="1"/>
  <c r="CS246" i="8" l="1"/>
  <c r="CW245" i="8"/>
  <c r="CR246" i="8" s="1"/>
  <c r="CN246" i="8" l="1"/>
  <c r="CO246" i="8" s="1"/>
  <c r="DA245" i="8"/>
  <c r="CL247" i="8" l="1"/>
  <c r="CP246" i="8"/>
  <c r="CK247" i="8" s="1"/>
  <c r="CG247" i="8" l="1"/>
  <c r="CH247" i="8" s="1"/>
  <c r="CT246" i="8"/>
  <c r="CE248" i="8" l="1"/>
  <c r="CI247" i="8"/>
  <c r="CD248" i="8" s="1"/>
  <c r="BZ248" i="8" l="1"/>
  <c r="CA248" i="8" s="1"/>
  <c r="CM247" i="8"/>
  <c r="BX249" i="8" l="1"/>
  <c r="CB248" i="8"/>
  <c r="BW249" i="8" s="1"/>
  <c r="BS249" i="8" l="1"/>
  <c r="BT249" i="8" s="1"/>
  <c r="CF248" i="8"/>
  <c r="BQ250" i="8" l="1"/>
  <c r="BU249" i="8"/>
  <c r="BP250" i="8" s="1"/>
  <c r="BY249" i="8" l="1"/>
  <c r="BL250" i="8"/>
  <c r="BM250" i="8" s="1"/>
  <c r="BJ251" i="8" l="1"/>
  <c r="BN250" i="8"/>
  <c r="BI251" i="8" s="1"/>
  <c r="BR250" i="8" l="1"/>
  <c r="BE251" i="8"/>
  <c r="BF251" i="8" s="1"/>
  <c r="BC252" i="8" l="1"/>
  <c r="BG251" i="8"/>
  <c r="BB252" i="8" s="1"/>
  <c r="AX252" i="8" l="1"/>
  <c r="AY252" i="8" s="1"/>
  <c r="BK251" i="8"/>
  <c r="AV253" i="8" l="1"/>
  <c r="AZ252" i="8"/>
  <c r="AU253" i="8" s="1"/>
  <c r="AR253" i="8" l="1"/>
  <c r="AQ253" i="8"/>
  <c r="AJ253" i="8" s="1"/>
  <c r="BD252" i="8"/>
  <c r="AI253" i="8" l="1"/>
  <c r="AK253" i="8" s="1"/>
  <c r="AN253" i="8" s="1"/>
  <c r="AS254" i="8" s="1"/>
  <c r="AW253" i="8"/>
  <c r="AO254" i="8"/>
  <c r="GP232" i="8" l="1"/>
  <c r="GM233" i="8" l="1"/>
  <c r="GQ232" i="8"/>
  <c r="GL233" i="8" s="1"/>
  <c r="GU232" i="8" l="1"/>
  <c r="GH233" i="8"/>
  <c r="GI233" i="8" s="1"/>
  <c r="GF234" i="8" l="1"/>
  <c r="GJ233" i="8"/>
  <c r="GE234" i="8" s="1"/>
  <c r="GW232" i="8"/>
  <c r="GX232" i="8" s="1"/>
  <c r="GS233" i="8" s="1"/>
  <c r="HB232" i="8" l="1"/>
  <c r="GT233" i="8"/>
  <c r="GO233" i="8" s="1"/>
  <c r="GN233" i="8"/>
  <c r="GA234" i="8"/>
  <c r="GB234" i="8" s="1"/>
  <c r="FY235" i="8" l="1"/>
  <c r="GC234" i="8"/>
  <c r="FX235" i="8" s="1"/>
  <c r="HD232" i="8"/>
  <c r="NB211" i="8" l="1"/>
  <c r="HA233" i="8"/>
  <c r="HE232" i="8"/>
  <c r="GZ233" i="8" s="1"/>
  <c r="FT235" i="8"/>
  <c r="FU235" i="8" s="1"/>
  <c r="GG234" i="8"/>
  <c r="MY212" i="8" l="1"/>
  <c r="NC211" i="8"/>
  <c r="MX212" i="8" s="1"/>
  <c r="FR236" i="8"/>
  <c r="FV235" i="8"/>
  <c r="FQ236" i="8" s="1"/>
  <c r="GV233" i="8"/>
  <c r="HI232" i="8"/>
  <c r="NG211" i="8" l="1"/>
  <c r="MT212" i="8"/>
  <c r="MU212" i="8" s="1"/>
  <c r="FZ235" i="8"/>
  <c r="FM236" i="8"/>
  <c r="FN236" i="8" s="1"/>
  <c r="MR213" i="8" l="1"/>
  <c r="MV212" i="8"/>
  <c r="MQ213" i="8" s="1"/>
  <c r="NI211" i="8"/>
  <c r="NJ211" i="8" s="1"/>
  <c r="NE212" i="8" s="1"/>
  <c r="FK237" i="8"/>
  <c r="FO236" i="8"/>
  <c r="FJ237" i="8" s="1"/>
  <c r="NN211" i="8" l="1"/>
  <c r="NF212" i="8"/>
  <c r="NA212" i="8" s="1"/>
  <c r="MZ212" i="8"/>
  <c r="MM213" i="8"/>
  <c r="MN213" i="8" s="1"/>
  <c r="FF237" i="8"/>
  <c r="FG237" i="8" s="1"/>
  <c r="FS236" i="8"/>
  <c r="MK214" i="8" l="1"/>
  <c r="MO213" i="8"/>
  <c r="MJ214" i="8" s="1"/>
  <c r="NP211" i="8"/>
  <c r="NQ211" i="8" s="1"/>
  <c r="NL212" i="8" s="1"/>
  <c r="FD238" i="8"/>
  <c r="FH237" i="8"/>
  <c r="FC238" i="8" s="1"/>
  <c r="NU211" i="8" l="1"/>
  <c r="NM212" i="8"/>
  <c r="NH212" i="8" s="1"/>
  <c r="MS213" i="8"/>
  <c r="MF214" i="8"/>
  <c r="MG214" i="8" s="1"/>
  <c r="EY238" i="8"/>
  <c r="EZ238" i="8" s="1"/>
  <c r="EW239" i="8" s="1"/>
  <c r="FL237" i="8"/>
  <c r="MD215" i="8" l="1"/>
  <c r="MH214" i="8"/>
  <c r="MC215" i="8" s="1"/>
  <c r="NW211" i="8"/>
  <c r="NX211" i="8" s="1"/>
  <c r="NS212" i="8" s="1"/>
  <c r="FA238" i="8"/>
  <c r="EV239" i="8" s="1"/>
  <c r="ER239" i="8" s="1"/>
  <c r="ES239" i="8" s="1"/>
  <c r="NT212" i="8" l="1"/>
  <c r="NO212" i="8" s="1"/>
  <c r="OB211" i="8"/>
  <c r="LY215" i="8"/>
  <c r="LZ215" i="8" s="1"/>
  <c r="ML214" i="8"/>
  <c r="FE238" i="8"/>
  <c r="EP240" i="8"/>
  <c r="ET239" i="8"/>
  <c r="EO240" i="8" s="1"/>
  <c r="LW216" i="8" l="1"/>
  <c r="MA215" i="8"/>
  <c r="LV216" i="8" s="1"/>
  <c r="OD211" i="8"/>
  <c r="OE211" i="8" s="1"/>
  <c r="NZ212" i="8" s="1"/>
  <c r="EK240" i="8"/>
  <c r="EL240" i="8" s="1"/>
  <c r="EX239" i="8"/>
  <c r="OA212" i="8" l="1"/>
  <c r="NV212" i="8" s="1"/>
  <c r="OI211" i="8"/>
  <c r="ME215" i="8"/>
  <c r="LR216" i="8"/>
  <c r="LS216" i="8" s="1"/>
  <c r="EI241" i="8"/>
  <c r="EM240" i="8"/>
  <c r="EH241" i="8" s="1"/>
  <c r="LT216" i="8" l="1"/>
  <c r="LO217" i="8" s="1"/>
  <c r="LP217" i="8"/>
  <c r="OK211" i="8"/>
  <c r="OL211" i="8" s="1"/>
  <c r="OG212" i="8" s="1"/>
  <c r="EQ240" i="8"/>
  <c r="ED241" i="8"/>
  <c r="EE241" i="8" s="1"/>
  <c r="LX216" i="8" l="1"/>
  <c r="LK217" i="8"/>
  <c r="LL217" i="8" s="1"/>
  <c r="LI218" i="8" s="1"/>
  <c r="OH212" i="8"/>
  <c r="OC212" i="8" s="1"/>
  <c r="OP211" i="8"/>
  <c r="EB242" i="8"/>
  <c r="EF241" i="8"/>
  <c r="EA242" i="8" s="1"/>
  <c r="LM217" i="8" l="1"/>
  <c r="LH218" i="8" s="1"/>
  <c r="LD218" i="8" s="1"/>
  <c r="LE218" i="8" s="1"/>
  <c r="OR211" i="8"/>
  <c r="OS211" i="8" s="1"/>
  <c r="ON212" i="8" s="1"/>
  <c r="EJ241" i="8"/>
  <c r="DW242" i="8"/>
  <c r="DX242" i="8" s="1"/>
  <c r="LQ217" i="8" l="1"/>
  <c r="LF218" i="8"/>
  <c r="LA219" i="8" s="1"/>
  <c r="LB219" i="8"/>
  <c r="OW211" i="8"/>
  <c r="OO212" i="8"/>
  <c r="OJ212" i="8" s="1"/>
  <c r="DU243" i="8"/>
  <c r="DY242" i="8"/>
  <c r="DT243" i="8" s="1"/>
  <c r="LJ218" i="8" l="1"/>
  <c r="KW219" i="8"/>
  <c r="KX219" i="8" s="1"/>
  <c r="KU220" i="8" s="1"/>
  <c r="OY211" i="8"/>
  <c r="OZ211" i="8" s="1"/>
  <c r="OU212" i="8" s="1"/>
  <c r="EC242" i="8"/>
  <c r="DP243" i="8"/>
  <c r="DQ243" i="8" s="1"/>
  <c r="KY219" i="8" l="1"/>
  <c r="KT220" i="8" s="1"/>
  <c r="KP220" i="8" s="1"/>
  <c r="KQ220" i="8" s="1"/>
  <c r="OV212" i="8"/>
  <c r="OQ212" i="8" s="1"/>
  <c r="PD211" i="8"/>
  <c r="DN244" i="8"/>
  <c r="DR243" i="8"/>
  <c r="DM244" i="8" s="1"/>
  <c r="LC219" i="8" l="1"/>
  <c r="KR220" i="8"/>
  <c r="KM221" i="8" s="1"/>
  <c r="KN221" i="8"/>
  <c r="PF211" i="8"/>
  <c r="PG211" i="8" s="1"/>
  <c r="PB212" i="8" s="1"/>
  <c r="DV243" i="8"/>
  <c r="DI244" i="8"/>
  <c r="DJ244" i="8" s="1"/>
  <c r="KI221" i="8" l="1"/>
  <c r="KJ221" i="8" s="1"/>
  <c r="KG222" i="8" s="1"/>
  <c r="KV220" i="8"/>
  <c r="PK211" i="8"/>
  <c r="PC212" i="8"/>
  <c r="OX212" i="8" s="1"/>
  <c r="DG245" i="8"/>
  <c r="DK244" i="8"/>
  <c r="DF245" i="8" s="1"/>
  <c r="KK221" i="8" l="1"/>
  <c r="KF222" i="8" s="1"/>
  <c r="KB222" i="8" s="1"/>
  <c r="KC222" i="8" s="1"/>
  <c r="KD222" i="8" s="1"/>
  <c r="JY223" i="8" s="1"/>
  <c r="PM211" i="8"/>
  <c r="PN211" i="8" s="1"/>
  <c r="PI212" i="8" s="1"/>
  <c r="DB245" i="8"/>
  <c r="DC245" i="8" s="1"/>
  <c r="DO244" i="8"/>
  <c r="KO221" i="8" l="1"/>
  <c r="JZ223" i="8"/>
  <c r="JU223" i="8" s="1"/>
  <c r="JV223" i="8" s="1"/>
  <c r="JS224" i="8" s="1"/>
  <c r="KH222" i="8"/>
  <c r="PJ212" i="8"/>
  <c r="PE212" i="8" s="1"/>
  <c r="PR211" i="8"/>
  <c r="CZ246" i="8"/>
  <c r="DD245" i="8"/>
  <c r="CY246" i="8" s="1"/>
  <c r="JW223" i="8" l="1"/>
  <c r="JR224" i="8" s="1"/>
  <c r="JN224" i="8" s="1"/>
  <c r="JO224" i="8" s="1"/>
  <c r="JP224" i="8" s="1"/>
  <c r="PT211" i="8"/>
  <c r="PU211" i="8" s="1"/>
  <c r="PP212" i="8" s="1"/>
  <c r="CU246" i="8"/>
  <c r="CV246" i="8" s="1"/>
  <c r="DH245" i="8"/>
  <c r="KA223" i="8" l="1"/>
  <c r="JL225" i="8"/>
  <c r="JK225" i="8"/>
  <c r="JT224" i="8"/>
  <c r="PQ212" i="8"/>
  <c r="PL212" i="8" s="1"/>
  <c r="PY211" i="8"/>
  <c r="CS247" i="8"/>
  <c r="CW246" i="8"/>
  <c r="CR247" i="8" s="1"/>
  <c r="JG225" i="8" l="1"/>
  <c r="JH225" i="8" s="1"/>
  <c r="JI225" i="8" s="1"/>
  <c r="JD226" i="8" s="1"/>
  <c r="QA211" i="8"/>
  <c r="QB211" i="8" s="1"/>
  <c r="PW212" i="8" s="1"/>
  <c r="CN247" i="8"/>
  <c r="CO247" i="8" s="1"/>
  <c r="DA246" i="8"/>
  <c r="JE226" i="8" l="1"/>
  <c r="IZ226" i="8" s="1"/>
  <c r="JA226" i="8" s="1"/>
  <c r="JM225" i="8"/>
  <c r="PX212" i="8"/>
  <c r="PS212" i="8" s="1"/>
  <c r="QF211" i="8"/>
  <c r="CL248" i="8"/>
  <c r="CP247" i="8"/>
  <c r="CK248" i="8" s="1"/>
  <c r="IX227" i="8" l="1"/>
  <c r="JB226" i="8"/>
  <c r="IW227" i="8" s="1"/>
  <c r="QH211" i="8"/>
  <c r="QI211" i="8" s="1"/>
  <c r="QD212" i="8" s="1"/>
  <c r="CG248" i="8"/>
  <c r="CH248" i="8" s="1"/>
  <c r="CT247" i="8"/>
  <c r="JF226" i="8" l="1"/>
  <c r="IS227" i="8"/>
  <c r="IT227" i="8" s="1"/>
  <c r="QE212" i="8"/>
  <c r="PZ212" i="8" s="1"/>
  <c r="QM211" i="8"/>
  <c r="CE249" i="8"/>
  <c r="CI248" i="8"/>
  <c r="CD249" i="8" s="1"/>
  <c r="IQ228" i="8" l="1"/>
  <c r="IU227" i="8"/>
  <c r="IP228" i="8" s="1"/>
  <c r="QO211" i="8"/>
  <c r="QP211" i="8" s="1"/>
  <c r="QK212" i="8" s="1"/>
  <c r="BZ249" i="8"/>
  <c r="CA249" i="8" s="1"/>
  <c r="CM248" i="8"/>
  <c r="IY227" i="8" l="1"/>
  <c r="IL228" i="8"/>
  <c r="IM228" i="8" s="1"/>
  <c r="QT211" i="8"/>
  <c r="QL212" i="8"/>
  <c r="QG212" i="8" s="1"/>
  <c r="BX250" i="8"/>
  <c r="CB249" i="8"/>
  <c r="BW250" i="8" s="1"/>
  <c r="IN228" i="8" l="1"/>
  <c r="II229" i="8" s="1"/>
  <c r="IJ229" i="8"/>
  <c r="QV211" i="8"/>
  <c r="QW211" i="8" s="1"/>
  <c r="QR212" i="8" s="1"/>
  <c r="BS250" i="8"/>
  <c r="BT250" i="8" s="1"/>
  <c r="CF249" i="8"/>
  <c r="IR228" i="8" l="1"/>
  <c r="IE229" i="8"/>
  <c r="IF229" i="8" s="1"/>
  <c r="RA211" i="8"/>
  <c r="QS212" i="8"/>
  <c r="QN212" i="8" s="1"/>
  <c r="BQ251" i="8"/>
  <c r="BU250" i="8"/>
  <c r="BP251" i="8" s="1"/>
  <c r="IC230" i="8" l="1"/>
  <c r="IG229" i="8"/>
  <c r="IB230" i="8" s="1"/>
  <c r="RC211" i="8"/>
  <c r="RD211" i="8" s="1"/>
  <c r="QY212" i="8" s="1"/>
  <c r="BL251" i="8"/>
  <c r="BM251" i="8" s="1"/>
  <c r="BY250" i="8"/>
  <c r="IK229" i="8" l="1"/>
  <c r="HX230" i="8"/>
  <c r="HY230" i="8" s="1"/>
  <c r="RH211" i="8"/>
  <c r="QZ212" i="8"/>
  <c r="QU212" i="8" s="1"/>
  <c r="BJ252" i="8"/>
  <c r="BN251" i="8"/>
  <c r="BI252" i="8" s="1"/>
  <c r="HZ230" i="8" l="1"/>
  <c r="HU231" i="8" s="1"/>
  <c r="HV231" i="8"/>
  <c r="RJ211" i="8"/>
  <c r="RK211" i="8" s="1"/>
  <c r="RF212" i="8" s="1"/>
  <c r="BR251" i="8"/>
  <c r="BE252" i="8"/>
  <c r="BF252" i="8" s="1"/>
  <c r="ID230" i="8" l="1"/>
  <c r="HQ231" i="8"/>
  <c r="HR231" i="8" s="1"/>
  <c r="RG212" i="8"/>
  <c r="RB212" i="8" s="1"/>
  <c r="RO211" i="8"/>
  <c r="BC253" i="8"/>
  <c r="BG252" i="8"/>
  <c r="BB253" i="8" s="1"/>
  <c r="HS231" i="8" l="1"/>
  <c r="HN232" i="8" s="1"/>
  <c r="HO232" i="8"/>
  <c r="RQ211" i="8"/>
  <c r="RR211" i="8" s="1"/>
  <c r="RM212" i="8" s="1"/>
  <c r="BK252" i="8"/>
  <c r="AX253" i="8"/>
  <c r="AY253" i="8" s="1"/>
  <c r="HW231" i="8" l="1"/>
  <c r="HJ232" i="8"/>
  <c r="HK232" i="8" s="1"/>
  <c r="RV211" i="8"/>
  <c r="RN212" i="8"/>
  <c r="RI212" i="8" s="1"/>
  <c r="AV254" i="8"/>
  <c r="AZ253" i="8"/>
  <c r="AU254" i="8" s="1"/>
  <c r="HH233" i="8" l="1"/>
  <c r="HL232" i="8"/>
  <c r="HG233" i="8" s="1"/>
  <c r="RX211" i="8"/>
  <c r="RY211" i="8" s="1"/>
  <c r="RT212" i="8" s="1"/>
  <c r="BD253" i="8"/>
  <c r="AQ254" i="8"/>
  <c r="AJ254" i="8" s="1"/>
  <c r="AR254" i="8"/>
  <c r="AI254" i="8" l="1"/>
  <c r="AK254" i="8" s="1"/>
  <c r="AN254" i="8" s="1"/>
  <c r="AS255" i="8" s="1"/>
  <c r="HP232" i="8"/>
  <c r="HC233" i="8"/>
  <c r="RU212" i="8"/>
  <c r="RP212" i="8" s="1"/>
  <c r="SC211" i="8"/>
  <c r="AO255" i="8"/>
  <c r="AW254" i="8"/>
  <c r="SE211" i="8" l="1"/>
  <c r="SF211" i="8" s="1"/>
  <c r="SA212" i="8" s="1"/>
  <c r="SB212" i="8" l="1"/>
  <c r="RW212" i="8" s="1"/>
  <c r="SJ211" i="8"/>
  <c r="SL211" i="8" l="1"/>
  <c r="SM211" i="8" s="1"/>
  <c r="SH212" i="8" s="1"/>
  <c r="SI212" i="8" l="1"/>
  <c r="SD212" i="8" s="1"/>
  <c r="SQ211" i="8"/>
  <c r="SS211" i="8" l="1"/>
  <c r="ST211" i="8" s="1"/>
  <c r="SO212" i="8" s="1"/>
  <c r="SP212" i="8" l="1"/>
  <c r="SK212" i="8" s="1"/>
  <c r="SX211" i="8"/>
  <c r="SZ211" i="8" l="1"/>
  <c r="TA211" i="8" s="1"/>
  <c r="SV212" i="8" s="1"/>
  <c r="SW212" i="8" l="1"/>
  <c r="SR212" i="8" s="1"/>
  <c r="TE211" i="8"/>
  <c r="TG211" i="8" l="1"/>
  <c r="TH211" i="8" s="1"/>
  <c r="TC212" i="8" s="1"/>
  <c r="TD212" i="8" l="1"/>
  <c r="SY212" i="8" s="1"/>
  <c r="TL211" i="8"/>
  <c r="TN211" i="8" l="1"/>
  <c r="TO211" i="8" s="1"/>
  <c r="TJ212" i="8" s="1"/>
  <c r="TK212" i="8" l="1"/>
  <c r="TF212" i="8" s="1"/>
  <c r="TS211" i="8"/>
  <c r="TU211" i="8" l="1"/>
  <c r="TV211" i="8" s="1"/>
  <c r="TQ212" i="8" s="1"/>
  <c r="TR212" i="8" l="1"/>
  <c r="TM212" i="8" s="1"/>
  <c r="TZ211" i="8"/>
  <c r="GP233" i="8" l="1"/>
  <c r="GM234" i="8" l="1"/>
  <c r="GQ233" i="8"/>
  <c r="GL234" i="8" s="1"/>
  <c r="GH234" i="8" l="1"/>
  <c r="GI234" i="8" s="1"/>
  <c r="GU233" i="8"/>
  <c r="GW233" i="8" l="1"/>
  <c r="GX233" i="8" s="1"/>
  <c r="GS234" i="8" s="1"/>
  <c r="GF235" i="8"/>
  <c r="GJ234" i="8"/>
  <c r="GE235" i="8" s="1"/>
  <c r="GN234" i="8" l="1"/>
  <c r="GA235" i="8"/>
  <c r="GB235" i="8" s="1"/>
  <c r="HB233" i="8"/>
  <c r="GT234" i="8"/>
  <c r="GO234" i="8" s="1"/>
  <c r="HD233" i="8" l="1"/>
  <c r="HE233" i="8" s="1"/>
  <c r="GZ234" i="8" s="1"/>
  <c r="FY236" i="8"/>
  <c r="GC235" i="8"/>
  <c r="FX236" i="8" s="1"/>
  <c r="FT236" i="8" l="1"/>
  <c r="FU236" i="8" s="1"/>
  <c r="GG235" i="8"/>
  <c r="HI233" i="8"/>
  <c r="HA234" i="8"/>
  <c r="GV234" i="8" s="1"/>
  <c r="FR237" i="8" l="1"/>
  <c r="FV236" i="8"/>
  <c r="FQ237" i="8" s="1"/>
  <c r="FZ236" i="8" l="1"/>
  <c r="FM237" i="8"/>
  <c r="FN237" i="8" s="1"/>
  <c r="FK238" i="8" l="1"/>
  <c r="FO237" i="8"/>
  <c r="FJ238" i="8" s="1"/>
  <c r="FS237" i="8" l="1"/>
  <c r="FF238" i="8"/>
  <c r="FG238" i="8" s="1"/>
  <c r="FD239" i="8" l="1"/>
  <c r="FH238" i="8"/>
  <c r="FC239" i="8" s="1"/>
  <c r="EY239" i="8" l="1"/>
  <c r="EZ239" i="8" s="1"/>
  <c r="FA239" i="8" s="1"/>
  <c r="EV240" i="8" s="1"/>
  <c r="FL238" i="8"/>
  <c r="EW240" i="8" l="1"/>
  <c r="ER240" i="8" s="1"/>
  <c r="ES240" i="8" s="1"/>
  <c r="FE239" i="8"/>
  <c r="EP241" i="8" l="1"/>
  <c r="ET240" i="8"/>
  <c r="EO241" i="8" s="1"/>
  <c r="EX240" i="8" l="1"/>
  <c r="EK241" i="8"/>
  <c r="EL241" i="8" s="1"/>
  <c r="EI242" i="8" l="1"/>
  <c r="EM241" i="8"/>
  <c r="EH242" i="8" s="1"/>
  <c r="EQ241" i="8" l="1"/>
  <c r="ED242" i="8"/>
  <c r="EE242" i="8" s="1"/>
  <c r="EB243" i="8" l="1"/>
  <c r="EF242" i="8"/>
  <c r="EA243" i="8" s="1"/>
  <c r="EJ242" i="8" l="1"/>
  <c r="DW243" i="8"/>
  <c r="DX243" i="8" s="1"/>
  <c r="DU244" i="8" l="1"/>
  <c r="DY243" i="8"/>
  <c r="DT244" i="8" s="1"/>
  <c r="DP244" i="8" l="1"/>
  <c r="DQ244" i="8" s="1"/>
  <c r="DR244" i="8" s="1"/>
  <c r="DM245" i="8" s="1"/>
  <c r="EC243" i="8"/>
  <c r="DN245" i="8" l="1"/>
  <c r="DI245" i="8" s="1"/>
  <c r="DJ245" i="8" s="1"/>
  <c r="DV244" i="8"/>
  <c r="DG246" i="8" l="1"/>
  <c r="DK245" i="8"/>
  <c r="DF246" i="8" s="1"/>
  <c r="DO245" i="8" l="1"/>
  <c r="DB246" i="8"/>
  <c r="DC246" i="8" s="1"/>
  <c r="CZ247" i="8" l="1"/>
  <c r="DD246" i="8"/>
  <c r="CY247" i="8" s="1"/>
  <c r="CU247" i="8" l="1"/>
  <c r="CV247" i="8" s="1"/>
  <c r="DH246" i="8"/>
  <c r="CS248" i="8" l="1"/>
  <c r="CW247" i="8"/>
  <c r="CR248" i="8" s="1"/>
  <c r="CN248" i="8" l="1"/>
  <c r="CO248" i="8" s="1"/>
  <c r="DA247" i="8"/>
  <c r="CL249" i="8" l="1"/>
  <c r="CP248" i="8"/>
  <c r="CK249" i="8" s="1"/>
  <c r="CT248" i="8" l="1"/>
  <c r="CG249" i="8"/>
  <c r="CH249" i="8" s="1"/>
  <c r="CE250" i="8" l="1"/>
  <c r="CI249" i="8"/>
  <c r="CD250" i="8" s="1"/>
  <c r="CM249" i="8" l="1"/>
  <c r="BZ250" i="8"/>
  <c r="CA250" i="8" s="1"/>
  <c r="BX251" i="8" l="1"/>
  <c r="CB250" i="8"/>
  <c r="BW251" i="8" s="1"/>
  <c r="CF250" i="8" l="1"/>
  <c r="BS251" i="8"/>
  <c r="BT251" i="8" s="1"/>
  <c r="BQ252" i="8" l="1"/>
  <c r="BU251" i="8"/>
  <c r="BP252" i="8" s="1"/>
  <c r="BL252" i="8" l="1"/>
  <c r="BM252" i="8" s="1"/>
  <c r="BY251" i="8"/>
  <c r="BJ253" i="8" l="1"/>
  <c r="BN252" i="8"/>
  <c r="BI253" i="8" s="1"/>
  <c r="BR252" i="8" l="1"/>
  <c r="BE253" i="8"/>
  <c r="BF253" i="8" s="1"/>
  <c r="BC254" i="8" l="1"/>
  <c r="BG253" i="8"/>
  <c r="BB254" i="8" s="1"/>
  <c r="BK253" i="8" l="1"/>
  <c r="AX254" i="8"/>
  <c r="AY254" i="8" s="1"/>
  <c r="AV255" i="8" l="1"/>
  <c r="AZ254" i="8"/>
  <c r="AU255" i="8" s="1"/>
  <c r="AR255" i="8" l="1"/>
  <c r="AQ255" i="8"/>
  <c r="AJ255" i="8" s="1"/>
  <c r="BD254" i="8"/>
  <c r="AI255" i="8" l="1"/>
  <c r="AK255" i="8" s="1"/>
  <c r="AN255" i="8" s="1"/>
  <c r="AS256" i="8" s="1"/>
  <c r="AO256" i="8"/>
  <c r="AW255" i="8"/>
  <c r="NB212" i="8" l="1"/>
  <c r="MY213" i="8" l="1"/>
  <c r="NC212" i="8"/>
  <c r="MX213" i="8" s="1"/>
  <c r="NG212" i="8" l="1"/>
  <c r="MT213" i="8"/>
  <c r="MU213" i="8" s="1"/>
  <c r="MR214" i="8" l="1"/>
  <c r="MV213" i="8"/>
  <c r="MQ214" i="8" s="1"/>
  <c r="NI212" i="8"/>
  <c r="NJ212" i="8" s="1"/>
  <c r="NE213" i="8" s="1"/>
  <c r="NN212" i="8" l="1"/>
  <c r="NF213" i="8"/>
  <c r="NA213" i="8" s="1"/>
  <c r="MZ213" i="8"/>
  <c r="MM214" i="8"/>
  <c r="MN214" i="8" s="1"/>
  <c r="MK215" i="8" l="1"/>
  <c r="MO214" i="8"/>
  <c r="MJ215" i="8" s="1"/>
  <c r="NP212" i="8"/>
  <c r="NQ212" i="8" s="1"/>
  <c r="NL213" i="8" s="1"/>
  <c r="NU212" i="8" l="1"/>
  <c r="NM213" i="8"/>
  <c r="NH213" i="8" s="1"/>
  <c r="MS214" i="8"/>
  <c r="MF215" i="8"/>
  <c r="MG215" i="8" s="1"/>
  <c r="MD216" i="8" l="1"/>
  <c r="MH215" i="8"/>
  <c r="MC216" i="8" s="1"/>
  <c r="NW212" i="8"/>
  <c r="NX212" i="8" s="1"/>
  <c r="NS213" i="8" s="1"/>
  <c r="NT213" i="8" l="1"/>
  <c r="NO213" i="8" s="1"/>
  <c r="OB212" i="8"/>
  <c r="LY216" i="8"/>
  <c r="LZ216" i="8" s="1"/>
  <c r="ML215" i="8"/>
  <c r="LW217" i="8" l="1"/>
  <c r="MA216" i="8"/>
  <c r="LV217" i="8" s="1"/>
  <c r="OD212" i="8"/>
  <c r="OE212" i="8" s="1"/>
  <c r="NZ213" i="8" s="1"/>
  <c r="OA213" i="8" l="1"/>
  <c r="NV213" i="8" s="1"/>
  <c r="OI212" i="8"/>
  <c r="ME216" i="8"/>
  <c r="LR217" i="8"/>
  <c r="LS217" i="8" s="1"/>
  <c r="LT217" i="8" l="1"/>
  <c r="LO218" i="8" s="1"/>
  <c r="LP218" i="8"/>
  <c r="OK212" i="8"/>
  <c r="OL212" i="8" s="1"/>
  <c r="OG213" i="8" s="1"/>
  <c r="LX217" i="8" l="1"/>
  <c r="LK218" i="8"/>
  <c r="LL218" i="8" s="1"/>
  <c r="LM218" i="8" s="1"/>
  <c r="OH213" i="8"/>
  <c r="OC213" i="8" s="1"/>
  <c r="OP212" i="8"/>
  <c r="LH219" i="8" l="1"/>
  <c r="LQ218" i="8"/>
  <c r="LI219" i="8"/>
  <c r="OR212" i="8"/>
  <c r="OS212" i="8" s="1"/>
  <c r="ON213" i="8" s="1"/>
  <c r="LD219" i="8" l="1"/>
  <c r="LE219" i="8" s="1"/>
  <c r="LB220" i="8" s="1"/>
  <c r="OW212" i="8"/>
  <c r="OO213" i="8"/>
  <c r="OJ213" i="8" s="1"/>
  <c r="GP234" i="8"/>
  <c r="LF219" i="8" l="1"/>
  <c r="LA220" i="8" s="1"/>
  <c r="KW220" i="8" s="1"/>
  <c r="KX220" i="8" s="1"/>
  <c r="KY220" i="8" s="1"/>
  <c r="KT221" i="8" s="1"/>
  <c r="OY212" i="8"/>
  <c r="OZ212" i="8" s="1"/>
  <c r="OU213" i="8" s="1"/>
  <c r="GM235" i="8"/>
  <c r="GQ234" i="8"/>
  <c r="GL235" i="8" s="1"/>
  <c r="LJ219" i="8" l="1"/>
  <c r="KU221" i="8"/>
  <c r="KP221" i="8" s="1"/>
  <c r="KQ221" i="8" s="1"/>
  <c r="LC220" i="8"/>
  <c r="OV213" i="8"/>
  <c r="OQ213" i="8" s="1"/>
  <c r="PD212" i="8"/>
  <c r="GH235" i="8"/>
  <c r="GI235" i="8" s="1"/>
  <c r="GU234" i="8"/>
  <c r="KR221" i="8" l="1"/>
  <c r="KM222" i="8" s="1"/>
  <c r="KN222" i="8"/>
  <c r="PF212" i="8"/>
  <c r="PG212" i="8" s="1"/>
  <c r="PB213" i="8" s="1"/>
  <c r="GW234" i="8"/>
  <c r="GF236" i="8"/>
  <c r="GJ235" i="8"/>
  <c r="GE236" i="8" s="1"/>
  <c r="KI222" i="8" l="1"/>
  <c r="KJ222" i="8" s="1"/>
  <c r="KG223" i="8" s="1"/>
  <c r="KV221" i="8"/>
  <c r="PK212" i="8"/>
  <c r="PC213" i="8"/>
  <c r="OX213" i="8" s="1"/>
  <c r="GT235" i="8"/>
  <c r="GN235" i="8"/>
  <c r="GX234" i="8"/>
  <c r="GS235" i="8" s="1"/>
  <c r="GA236" i="8"/>
  <c r="GB236" i="8" s="1"/>
  <c r="KK222" i="8" l="1"/>
  <c r="KF223" i="8" s="1"/>
  <c r="KB223" i="8" s="1"/>
  <c r="KC223" i="8" s="1"/>
  <c r="KD223" i="8" s="1"/>
  <c r="JY224" i="8" s="1"/>
  <c r="PM212" i="8"/>
  <c r="PN212" i="8" s="1"/>
  <c r="PI213" i="8" s="1"/>
  <c r="GO235" i="8"/>
  <c r="FY237" i="8"/>
  <c r="GC236" i="8"/>
  <c r="FX237" i="8" s="1"/>
  <c r="HB234" i="8"/>
  <c r="KO222" i="8" l="1"/>
  <c r="JZ224" i="8"/>
  <c r="JU224" i="8" s="1"/>
  <c r="JV224" i="8" s="1"/>
  <c r="KH223" i="8"/>
  <c r="PJ213" i="8"/>
  <c r="PE213" i="8" s="1"/>
  <c r="PR212" i="8"/>
  <c r="GG236" i="8"/>
  <c r="FT237" i="8"/>
  <c r="FU237" i="8" s="1"/>
  <c r="JW224" i="8" l="1"/>
  <c r="JR225" i="8" s="1"/>
  <c r="JS225" i="8"/>
  <c r="PT212" i="8"/>
  <c r="PU212" i="8" s="1"/>
  <c r="PP213" i="8" s="1"/>
  <c r="FR238" i="8"/>
  <c r="FV237" i="8"/>
  <c r="FQ238" i="8" s="1"/>
  <c r="KA224" i="8" l="1"/>
  <c r="JN225" i="8"/>
  <c r="JO225" i="8" s="1"/>
  <c r="PQ213" i="8"/>
  <c r="PL213" i="8" s="1"/>
  <c r="PY212" i="8"/>
  <c r="FZ237" i="8"/>
  <c r="FM238" i="8"/>
  <c r="FN238" i="8" s="1"/>
  <c r="JP225" i="8" l="1"/>
  <c r="JK226" i="8" s="1"/>
  <c r="JL226" i="8"/>
  <c r="QA212" i="8"/>
  <c r="QB212" i="8" s="1"/>
  <c r="PW213" i="8" s="1"/>
  <c r="FK239" i="8"/>
  <c r="FO238" i="8"/>
  <c r="FJ239" i="8" s="1"/>
  <c r="JG226" i="8" l="1"/>
  <c r="JH226" i="8" s="1"/>
  <c r="JI226" i="8" s="1"/>
  <c r="JD227" i="8" s="1"/>
  <c r="JT225" i="8"/>
  <c r="PX213" i="8"/>
  <c r="PS213" i="8" s="1"/>
  <c r="QF212" i="8"/>
  <c r="FS238" i="8"/>
  <c r="FF239" i="8"/>
  <c r="FG239" i="8" s="1"/>
  <c r="JE227" i="8" l="1"/>
  <c r="IZ227" i="8" s="1"/>
  <c r="JA227" i="8" s="1"/>
  <c r="JM226" i="8"/>
  <c r="QH212" i="8"/>
  <c r="QI212" i="8" s="1"/>
  <c r="QD213" i="8" s="1"/>
  <c r="FD240" i="8"/>
  <c r="FH239" i="8"/>
  <c r="FC240" i="8" s="1"/>
  <c r="JB227" i="8" l="1"/>
  <c r="IW228" i="8" s="1"/>
  <c r="IX228" i="8"/>
  <c r="QE213" i="8"/>
  <c r="PZ213" i="8" s="1"/>
  <c r="QM212" i="8"/>
  <c r="FL239" i="8"/>
  <c r="EY240" i="8"/>
  <c r="EZ240" i="8" s="1"/>
  <c r="JF227" i="8" l="1"/>
  <c r="IS228" i="8"/>
  <c r="IT228" i="8" s="1"/>
  <c r="QO212" i="8"/>
  <c r="QP212" i="8" s="1"/>
  <c r="QK213" i="8" s="1"/>
  <c r="EW241" i="8"/>
  <c r="FA240" i="8"/>
  <c r="EV241" i="8" s="1"/>
  <c r="IQ229" i="8" l="1"/>
  <c r="IU228" i="8"/>
  <c r="IP229" i="8" s="1"/>
  <c r="QT212" i="8"/>
  <c r="QL213" i="8"/>
  <c r="QG213" i="8" s="1"/>
  <c r="FE240" i="8"/>
  <c r="ER241" i="8"/>
  <c r="ES241" i="8" s="1"/>
  <c r="IY228" i="8" l="1"/>
  <c r="IL229" i="8"/>
  <c r="IM229" i="8" s="1"/>
  <c r="QV212" i="8"/>
  <c r="QW212" i="8" s="1"/>
  <c r="QR213" i="8" s="1"/>
  <c r="EP242" i="8"/>
  <c r="ET241" i="8"/>
  <c r="EO242" i="8" s="1"/>
  <c r="IJ230" i="8" l="1"/>
  <c r="IN229" i="8"/>
  <c r="II230" i="8" s="1"/>
  <c r="RA212" i="8"/>
  <c r="QS213" i="8"/>
  <c r="QN213" i="8" s="1"/>
  <c r="EX241" i="8"/>
  <c r="EK242" i="8"/>
  <c r="EL242" i="8" s="1"/>
  <c r="IR229" i="8" l="1"/>
  <c r="IE230" i="8"/>
  <c r="IF230" i="8" s="1"/>
  <c r="RC212" i="8"/>
  <c r="RD212" i="8" s="1"/>
  <c r="QY213" i="8" s="1"/>
  <c r="EI243" i="8"/>
  <c r="EM242" i="8"/>
  <c r="EH243" i="8" s="1"/>
  <c r="IG230" i="8" l="1"/>
  <c r="IB231" i="8" s="1"/>
  <c r="IC231" i="8"/>
  <c r="RH212" i="8"/>
  <c r="QZ213" i="8"/>
  <c r="QU213" i="8" s="1"/>
  <c r="EQ242" i="8"/>
  <c r="ED243" i="8"/>
  <c r="EE243" i="8" s="1"/>
  <c r="IK230" i="8" l="1"/>
  <c r="HX231" i="8"/>
  <c r="HY231" i="8" s="1"/>
  <c r="RJ212" i="8"/>
  <c r="RK212" i="8" s="1"/>
  <c r="RF213" i="8" s="1"/>
  <c r="EB244" i="8"/>
  <c r="EF243" i="8"/>
  <c r="EA244" i="8" s="1"/>
  <c r="HV232" i="8" l="1"/>
  <c r="HZ231" i="8"/>
  <c r="HU232" i="8" s="1"/>
  <c r="RG213" i="8"/>
  <c r="RB213" i="8" s="1"/>
  <c r="RO212" i="8"/>
  <c r="EJ243" i="8"/>
  <c r="DW244" i="8"/>
  <c r="DX244" i="8" s="1"/>
  <c r="HQ232" i="8" l="1"/>
  <c r="HR232" i="8" s="1"/>
  <c r="ID231" i="8"/>
  <c r="RQ212" i="8"/>
  <c r="RR212" i="8" s="1"/>
  <c r="RM213" i="8" s="1"/>
  <c r="DU245" i="8"/>
  <c r="DY244" i="8"/>
  <c r="DT245" i="8" s="1"/>
  <c r="HS232" i="8" l="1"/>
  <c r="HN233" i="8" s="1"/>
  <c r="HO233" i="8"/>
  <c r="RV212" i="8"/>
  <c r="RN213" i="8"/>
  <c r="RI213" i="8" s="1"/>
  <c r="EC244" i="8"/>
  <c r="DP245" i="8"/>
  <c r="DQ245" i="8" s="1"/>
  <c r="HW232" i="8" l="1"/>
  <c r="HJ233" i="8"/>
  <c r="HK233" i="8" s="1"/>
  <c r="RX212" i="8"/>
  <c r="RY212" i="8" s="1"/>
  <c r="RT213" i="8" s="1"/>
  <c r="DN246" i="8"/>
  <c r="DR245" i="8"/>
  <c r="DM246" i="8" s="1"/>
  <c r="HL233" i="8" l="1"/>
  <c r="HG234" i="8" s="1"/>
  <c r="HH234" i="8"/>
  <c r="RU213" i="8"/>
  <c r="RP213" i="8" s="1"/>
  <c r="SC212" i="8"/>
  <c r="DV245" i="8"/>
  <c r="DI246" i="8"/>
  <c r="DJ246" i="8" s="1"/>
  <c r="HC234" i="8" l="1"/>
  <c r="HD234" i="8" s="1"/>
  <c r="HA235" i="8" s="1"/>
  <c r="HP233" i="8"/>
  <c r="SE212" i="8"/>
  <c r="SF212" i="8" s="1"/>
  <c r="SA213" i="8" s="1"/>
  <c r="DG247" i="8"/>
  <c r="DK246" i="8"/>
  <c r="DF247" i="8" s="1"/>
  <c r="HE234" i="8" l="1"/>
  <c r="GZ235" i="8" s="1"/>
  <c r="GV235" i="8" s="1"/>
  <c r="SB213" i="8"/>
  <c r="RW213" i="8" s="1"/>
  <c r="SJ212" i="8"/>
  <c r="DO246" i="8"/>
  <c r="DB247" i="8"/>
  <c r="DC247" i="8" s="1"/>
  <c r="HI234" i="8" l="1"/>
  <c r="SL212" i="8"/>
  <c r="SM212" i="8" s="1"/>
  <c r="SH213" i="8" s="1"/>
  <c r="CZ248" i="8"/>
  <c r="DD247" i="8"/>
  <c r="CY248" i="8" s="1"/>
  <c r="SI213" i="8" l="1"/>
  <c r="SD213" i="8" s="1"/>
  <c r="SQ212" i="8"/>
  <c r="DH247" i="8"/>
  <c r="CU248" i="8"/>
  <c r="CV248" i="8" s="1"/>
  <c r="SS212" i="8" l="1"/>
  <c r="ST212" i="8" s="1"/>
  <c r="SO213" i="8" s="1"/>
  <c r="CS249" i="8"/>
  <c r="CW248" i="8"/>
  <c r="CR249" i="8" s="1"/>
  <c r="SP213" i="8" l="1"/>
  <c r="SK213" i="8" s="1"/>
  <c r="SX212" i="8"/>
  <c r="DA248" i="8"/>
  <c r="CN249" i="8"/>
  <c r="CO249" i="8" s="1"/>
  <c r="SZ212" i="8" l="1"/>
  <c r="TA212" i="8" s="1"/>
  <c r="SV213" i="8" s="1"/>
  <c r="CL250" i="8"/>
  <c r="CP249" i="8"/>
  <c r="CK250" i="8" s="1"/>
  <c r="SW213" i="8" l="1"/>
  <c r="SR213" i="8" s="1"/>
  <c r="TE212" i="8"/>
  <c r="CT249" i="8"/>
  <c r="CG250" i="8"/>
  <c r="CH250" i="8" s="1"/>
  <c r="TG212" i="8" l="1"/>
  <c r="TH212" i="8" s="1"/>
  <c r="TC213" i="8" s="1"/>
  <c r="CE251" i="8"/>
  <c r="CI250" i="8"/>
  <c r="CD251" i="8" s="1"/>
  <c r="TD213" i="8" l="1"/>
  <c r="SY213" i="8" s="1"/>
  <c r="TL212" i="8"/>
  <c r="BZ251" i="8"/>
  <c r="CA251" i="8" s="1"/>
  <c r="CM250" i="8"/>
  <c r="TN212" i="8" l="1"/>
  <c r="TO212" i="8" s="1"/>
  <c r="TJ213" i="8" s="1"/>
  <c r="BX252" i="8"/>
  <c r="CB251" i="8"/>
  <c r="BW252" i="8" s="1"/>
  <c r="TK213" i="8" l="1"/>
  <c r="TF213" i="8" s="1"/>
  <c r="TS212" i="8"/>
  <c r="BS252" i="8"/>
  <c r="BT252" i="8" s="1"/>
  <c r="CF251" i="8"/>
  <c r="BQ253" i="8" l="1"/>
  <c r="BU252" i="8"/>
  <c r="BP253" i="8" s="1"/>
  <c r="BL253" i="8" l="1"/>
  <c r="BM253" i="8" s="1"/>
  <c r="BY252" i="8"/>
  <c r="BJ254" i="8" l="1"/>
  <c r="BN253" i="8"/>
  <c r="BI254" i="8" s="1"/>
  <c r="BE254" i="8" l="1"/>
  <c r="BF254" i="8" s="1"/>
  <c r="BR253" i="8"/>
  <c r="BC255" i="8" l="1"/>
  <c r="BG254" i="8"/>
  <c r="BB255" i="8" s="1"/>
  <c r="BK254" i="8" l="1"/>
  <c r="AX255" i="8"/>
  <c r="AY255" i="8" s="1"/>
  <c r="AV256" i="8" l="1"/>
  <c r="AZ255" i="8"/>
  <c r="AU256" i="8" s="1"/>
  <c r="AQ256" i="8" l="1"/>
  <c r="AJ256" i="8" s="1"/>
  <c r="AR256" i="8"/>
  <c r="BD255" i="8"/>
  <c r="AI256" i="8" l="1"/>
  <c r="AK256" i="8" s="1"/>
  <c r="AN256" i="8" s="1"/>
  <c r="AS257" i="8" s="1"/>
  <c r="AO257" i="8"/>
  <c r="AW256" i="8"/>
  <c r="GP235" i="8" l="1"/>
  <c r="GM236" i="8" l="1"/>
  <c r="GQ235" i="8"/>
  <c r="GL236" i="8" s="1"/>
  <c r="GH236" i="8" l="1"/>
  <c r="GI236" i="8" s="1"/>
  <c r="GU235" i="8"/>
  <c r="GW235" i="8" l="1"/>
  <c r="GX235" i="8" s="1"/>
  <c r="GS236" i="8" s="1"/>
  <c r="GF237" i="8"/>
  <c r="GJ236" i="8"/>
  <c r="GE237" i="8" s="1"/>
  <c r="GA237" i="8" l="1"/>
  <c r="GB237" i="8" s="1"/>
  <c r="GN236" i="8"/>
  <c r="HB235" i="8"/>
  <c r="GT236" i="8"/>
  <c r="GO236" i="8" s="1"/>
  <c r="FY238" i="8" l="1"/>
  <c r="GC237" i="8"/>
  <c r="FX238" i="8" s="1"/>
  <c r="FT238" i="8" l="1"/>
  <c r="FU238" i="8" s="1"/>
  <c r="FV238" i="8" s="1"/>
  <c r="FQ239" i="8" s="1"/>
  <c r="GG237" i="8"/>
  <c r="FR239" i="8" l="1"/>
  <c r="FM239" i="8" s="1"/>
  <c r="FN239" i="8" s="1"/>
  <c r="FZ238" i="8"/>
  <c r="FK240" i="8" l="1"/>
  <c r="FO239" i="8"/>
  <c r="FJ240" i="8" s="1"/>
  <c r="FS239" i="8" l="1"/>
  <c r="FF240" i="8"/>
  <c r="FG240" i="8" s="1"/>
  <c r="FD241" i="8" l="1"/>
  <c r="FH240" i="8"/>
  <c r="FC241" i="8" s="1"/>
  <c r="FL240" i="8" l="1"/>
  <c r="EY241" i="8"/>
  <c r="EZ241" i="8" s="1"/>
  <c r="EW242" i="8" l="1"/>
  <c r="FA241" i="8"/>
  <c r="EV242" i="8" s="1"/>
  <c r="FE241" i="8" l="1"/>
  <c r="ER242" i="8"/>
  <c r="ES242" i="8" s="1"/>
  <c r="EP243" i="8" l="1"/>
  <c r="ET242" i="8"/>
  <c r="EO243" i="8" s="1"/>
  <c r="EK243" i="8" l="1"/>
  <c r="EL243" i="8" s="1"/>
  <c r="EX242" i="8"/>
  <c r="EI244" i="8" l="1"/>
  <c r="EM243" i="8"/>
  <c r="EH244" i="8" s="1"/>
  <c r="EQ243" i="8" l="1"/>
  <c r="ED244" i="8"/>
  <c r="EE244" i="8" s="1"/>
  <c r="EB245" i="8" l="1"/>
  <c r="EF244" i="8"/>
  <c r="EA245" i="8" s="1"/>
  <c r="EJ244" i="8" l="1"/>
  <c r="DW245" i="8"/>
  <c r="DX245" i="8" s="1"/>
  <c r="DU246" i="8" l="1"/>
  <c r="DY245" i="8"/>
  <c r="DT246" i="8" s="1"/>
  <c r="DP246" i="8" l="1"/>
  <c r="DQ246" i="8" s="1"/>
  <c r="EC245" i="8"/>
  <c r="DN247" i="8" l="1"/>
  <c r="DR246" i="8"/>
  <c r="DM247" i="8" s="1"/>
  <c r="DV246" i="8" l="1"/>
  <c r="DI247" i="8"/>
  <c r="DJ247" i="8" s="1"/>
  <c r="DG248" i="8" l="1"/>
  <c r="DK247" i="8"/>
  <c r="DF248" i="8" s="1"/>
  <c r="DB248" i="8" l="1"/>
  <c r="DC248" i="8" s="1"/>
  <c r="DO247" i="8"/>
  <c r="NB213" i="8" l="1"/>
  <c r="CZ249" i="8"/>
  <c r="DD248" i="8"/>
  <c r="CY249" i="8" s="1"/>
  <c r="MY214" i="8" l="1"/>
  <c r="NC213" i="8"/>
  <c r="MX214" i="8" s="1"/>
  <c r="CU249" i="8"/>
  <c r="CV249" i="8" s="1"/>
  <c r="CS250" i="8" s="1"/>
  <c r="DH248" i="8"/>
  <c r="NG213" i="8" l="1"/>
  <c r="MT214" i="8"/>
  <c r="MU214" i="8" s="1"/>
  <c r="CW249" i="8"/>
  <c r="CR250" i="8" s="1"/>
  <c r="CN250" i="8" s="1"/>
  <c r="CO250" i="8" s="1"/>
  <c r="MR215" i="8" l="1"/>
  <c r="MV214" i="8"/>
  <c r="MQ215" i="8" s="1"/>
  <c r="NI213" i="8"/>
  <c r="NJ213" i="8" s="1"/>
  <c r="NE214" i="8" s="1"/>
  <c r="DA249" i="8"/>
  <c r="CL251" i="8"/>
  <c r="CP250" i="8"/>
  <c r="CK251" i="8" s="1"/>
  <c r="NN213" i="8" l="1"/>
  <c r="NF214" i="8"/>
  <c r="NA214" i="8" s="1"/>
  <c r="MZ214" i="8"/>
  <c r="MM215" i="8"/>
  <c r="MN215" i="8" s="1"/>
  <c r="CT250" i="8"/>
  <c r="CG251" i="8"/>
  <c r="CH251" i="8" s="1"/>
  <c r="MK216" i="8" l="1"/>
  <c r="MO215" i="8"/>
  <c r="MJ216" i="8" s="1"/>
  <c r="NP213" i="8"/>
  <c r="NQ213" i="8" s="1"/>
  <c r="NL214" i="8" s="1"/>
  <c r="CE252" i="8"/>
  <c r="CI251" i="8"/>
  <c r="CD252" i="8" s="1"/>
  <c r="NU213" i="8" l="1"/>
  <c r="NM214" i="8"/>
  <c r="NH214" i="8" s="1"/>
  <c r="MS215" i="8"/>
  <c r="MF216" i="8"/>
  <c r="MG216" i="8" s="1"/>
  <c r="CM251" i="8"/>
  <c r="BZ252" i="8"/>
  <c r="CA252" i="8" s="1"/>
  <c r="MD217" i="8" l="1"/>
  <c r="MH216" i="8"/>
  <c r="MC217" i="8" s="1"/>
  <c r="NW213" i="8"/>
  <c r="NX213" i="8" s="1"/>
  <c r="NS214" i="8" s="1"/>
  <c r="BX253" i="8"/>
  <c r="CB252" i="8"/>
  <c r="BW253" i="8" s="1"/>
  <c r="NT214" i="8" l="1"/>
  <c r="NO214" i="8" s="1"/>
  <c r="OB213" i="8"/>
  <c r="ML216" i="8"/>
  <c r="LY217" i="8"/>
  <c r="LZ217" i="8" s="1"/>
  <c r="CF252" i="8"/>
  <c r="BS253" i="8"/>
  <c r="BT253" i="8" s="1"/>
  <c r="LW218" i="8" l="1"/>
  <c r="MA217" i="8"/>
  <c r="LV218" i="8" s="1"/>
  <c r="OD213" i="8"/>
  <c r="OE213" i="8" s="1"/>
  <c r="NZ214" i="8" s="1"/>
  <c r="BQ254" i="8"/>
  <c r="BU253" i="8"/>
  <c r="BP254" i="8" s="1"/>
  <c r="OA214" i="8" l="1"/>
  <c r="NV214" i="8" s="1"/>
  <c r="OI213" i="8"/>
  <c r="ME217" i="8"/>
  <c r="LR218" i="8"/>
  <c r="LS218" i="8" s="1"/>
  <c r="BY253" i="8"/>
  <c r="BL254" i="8"/>
  <c r="BM254" i="8" s="1"/>
  <c r="LT218" i="8" l="1"/>
  <c r="LO219" i="8" s="1"/>
  <c r="LP219" i="8"/>
  <c r="OK213" i="8"/>
  <c r="OL213" i="8" s="1"/>
  <c r="OG214" i="8" s="1"/>
  <c r="BJ255" i="8"/>
  <c r="BN254" i="8"/>
  <c r="BI255" i="8" s="1"/>
  <c r="LK219" i="8" l="1"/>
  <c r="LL219" i="8" s="1"/>
  <c r="LI220" i="8" s="1"/>
  <c r="LX218" i="8"/>
  <c r="OH214" i="8"/>
  <c r="OC214" i="8" s="1"/>
  <c r="OP213" i="8"/>
  <c r="BE255" i="8"/>
  <c r="BF255" i="8" s="1"/>
  <c r="BR254" i="8"/>
  <c r="LM219" i="8" l="1"/>
  <c r="LH220" i="8" s="1"/>
  <c r="LD220" i="8" s="1"/>
  <c r="LE220" i="8" s="1"/>
  <c r="LF220" i="8" s="1"/>
  <c r="LA221" i="8" s="1"/>
  <c r="OR213" i="8"/>
  <c r="OS213" i="8" s="1"/>
  <c r="ON214" i="8" s="1"/>
  <c r="BC256" i="8"/>
  <c r="BG255" i="8"/>
  <c r="BB256" i="8" s="1"/>
  <c r="LQ219" i="8" l="1"/>
  <c r="LB221" i="8"/>
  <c r="KW221" i="8" s="1"/>
  <c r="KX221" i="8" s="1"/>
  <c r="KU222" i="8" s="1"/>
  <c r="LJ220" i="8"/>
  <c r="OW213" i="8"/>
  <c r="OO214" i="8"/>
  <c r="OJ214" i="8" s="1"/>
  <c r="BK255" i="8"/>
  <c r="AX256" i="8"/>
  <c r="AY256" i="8" s="1"/>
  <c r="KY221" i="8" l="1"/>
  <c r="KT222" i="8" s="1"/>
  <c r="KP222" i="8" s="1"/>
  <c r="KQ222" i="8" s="1"/>
  <c r="KR222" i="8" s="1"/>
  <c r="KM223" i="8" s="1"/>
  <c r="OY213" i="8"/>
  <c r="OZ213" i="8" s="1"/>
  <c r="OU214" i="8" s="1"/>
  <c r="AV257" i="8"/>
  <c r="AZ256" i="8"/>
  <c r="AU257" i="8" s="1"/>
  <c r="LC221" i="8" l="1"/>
  <c r="KV222" i="8"/>
  <c r="KN223" i="8"/>
  <c r="KI223" i="8" s="1"/>
  <c r="KJ223" i="8" s="1"/>
  <c r="KK223" i="8" s="1"/>
  <c r="KF224" i="8" s="1"/>
  <c r="OV214" i="8"/>
  <c r="OQ214" i="8" s="1"/>
  <c r="PD213" i="8"/>
  <c r="BD256" i="8"/>
  <c r="AR257" i="8"/>
  <c r="AQ257" i="8"/>
  <c r="AJ257" i="8" s="1"/>
  <c r="AI257" i="8" l="1"/>
  <c r="AK257" i="8" s="1"/>
  <c r="AN257" i="8" s="1"/>
  <c r="AS258" i="8" s="1"/>
  <c r="KG224" i="8"/>
  <c r="KB224" i="8" s="1"/>
  <c r="KC224" i="8" s="1"/>
  <c r="KO223" i="8"/>
  <c r="PF213" i="8"/>
  <c r="PG213" i="8" s="1"/>
  <c r="PB214" i="8" s="1"/>
  <c r="AO258" i="8"/>
  <c r="AW257" i="8"/>
  <c r="KD224" i="8" l="1"/>
  <c r="JY225" i="8" s="1"/>
  <c r="JZ225" i="8"/>
  <c r="PK213" i="8"/>
  <c r="PC214" i="8"/>
  <c r="OX214" i="8" s="1"/>
  <c r="JU225" i="8" l="1"/>
  <c r="JV225" i="8" s="1"/>
  <c r="JS226" i="8" s="1"/>
  <c r="KH224" i="8"/>
  <c r="PM213" i="8"/>
  <c r="PN213" i="8" s="1"/>
  <c r="PI214" i="8" s="1"/>
  <c r="JW225" i="8" l="1"/>
  <c r="JR226" i="8" s="1"/>
  <c r="JN226" i="8" s="1"/>
  <c r="JO226" i="8" s="1"/>
  <c r="PJ214" i="8"/>
  <c r="PE214" i="8" s="1"/>
  <c r="PR213" i="8"/>
  <c r="KA225" i="8" l="1"/>
  <c r="JL227" i="8"/>
  <c r="JP226" i="8"/>
  <c r="JK227" i="8" s="1"/>
  <c r="PT213" i="8"/>
  <c r="PU213" i="8" s="1"/>
  <c r="PP214" i="8" s="1"/>
  <c r="JT226" i="8" l="1"/>
  <c r="JG227" i="8"/>
  <c r="JH227" i="8" s="1"/>
  <c r="PQ214" i="8"/>
  <c r="PL214" i="8" s="1"/>
  <c r="PY213" i="8"/>
  <c r="JI227" i="8" l="1"/>
  <c r="JD228" i="8" s="1"/>
  <c r="JE228" i="8"/>
  <c r="QA213" i="8"/>
  <c r="QB213" i="8" s="1"/>
  <c r="PW214" i="8" s="1"/>
  <c r="JM227" i="8" l="1"/>
  <c r="IZ228" i="8"/>
  <c r="JA228" i="8" s="1"/>
  <c r="PX214" i="8"/>
  <c r="PS214" i="8" s="1"/>
  <c r="QF213" i="8"/>
  <c r="JB228" i="8" l="1"/>
  <c r="IW229" i="8" s="1"/>
  <c r="IX229" i="8"/>
  <c r="QH213" i="8"/>
  <c r="QI213" i="8" s="1"/>
  <c r="QD214" i="8" s="1"/>
  <c r="IS229" i="8" l="1"/>
  <c r="IT229" i="8" s="1"/>
  <c r="JF228" i="8"/>
  <c r="QE214" i="8"/>
  <c r="PZ214" i="8" s="1"/>
  <c r="QM213" i="8"/>
  <c r="IU229" i="8" l="1"/>
  <c r="IP230" i="8" s="1"/>
  <c r="IQ230" i="8"/>
  <c r="QO213" i="8"/>
  <c r="QP213" i="8" s="1"/>
  <c r="QK214" i="8" s="1"/>
  <c r="IL230" i="8" l="1"/>
  <c r="IM230" i="8" s="1"/>
  <c r="IJ231" i="8" s="1"/>
  <c r="IY229" i="8"/>
  <c r="QT213" i="8"/>
  <c r="QL214" i="8"/>
  <c r="QG214" i="8" s="1"/>
  <c r="IN230" i="8" l="1"/>
  <c r="II231" i="8" s="1"/>
  <c r="IE231" i="8" s="1"/>
  <c r="IF231" i="8" s="1"/>
  <c r="QV213" i="8"/>
  <c r="QW213" i="8" s="1"/>
  <c r="QR214" i="8" s="1"/>
  <c r="IR230" i="8" l="1"/>
  <c r="IC232" i="8"/>
  <c r="IG231" i="8"/>
  <c r="IB232" i="8" s="1"/>
  <c r="RA213" i="8"/>
  <c r="QS214" i="8"/>
  <c r="QN214" i="8" s="1"/>
  <c r="HX232" i="8" l="1"/>
  <c r="HY232" i="8" s="1"/>
  <c r="HV233" i="8" s="1"/>
  <c r="IK231" i="8"/>
  <c r="RC213" i="8"/>
  <c r="RD213" i="8" s="1"/>
  <c r="QY214" i="8" s="1"/>
  <c r="HZ232" i="8" l="1"/>
  <c r="HU233" i="8" s="1"/>
  <c r="HQ233" i="8" s="1"/>
  <c r="HR233" i="8" s="1"/>
  <c r="HS233" i="8" s="1"/>
  <c r="HW233" i="8" s="1"/>
  <c r="RH213" i="8"/>
  <c r="QZ214" i="8"/>
  <c r="QU214" i="8" s="1"/>
  <c r="HO234" i="8" l="1"/>
  <c r="ID232" i="8"/>
  <c r="HN234" i="8"/>
  <c r="RJ213" i="8"/>
  <c r="RK213" i="8" s="1"/>
  <c r="RF214" i="8" s="1"/>
  <c r="HJ234" i="8" l="1"/>
  <c r="HK234" i="8" s="1"/>
  <c r="HH235" i="8" s="1"/>
  <c r="RG214" i="8"/>
  <c r="RB214" i="8" s="1"/>
  <c r="RO213" i="8"/>
  <c r="HL234" i="8" l="1"/>
  <c r="HG235" i="8" s="1"/>
  <c r="HC235" i="8" s="1"/>
  <c r="HD235" i="8" s="1"/>
  <c r="HE235" i="8" s="1"/>
  <c r="GZ236" i="8" s="1"/>
  <c r="RQ213" i="8"/>
  <c r="RR213" i="8" s="1"/>
  <c r="RM214" i="8" s="1"/>
  <c r="HA236" i="8" l="1"/>
  <c r="HP234" i="8"/>
  <c r="GV236" i="8"/>
  <c r="HI235" i="8"/>
  <c r="RV213" i="8"/>
  <c r="RN214" i="8"/>
  <c r="RI214" i="8" s="1"/>
  <c r="RX213" i="8" l="1"/>
  <c r="RY213" i="8" s="1"/>
  <c r="RT214" i="8" s="1"/>
  <c r="RU214" i="8" l="1"/>
  <c r="RP214" i="8" s="1"/>
  <c r="SC213" i="8"/>
  <c r="SE213" i="8" l="1"/>
  <c r="SF213" i="8" s="1"/>
  <c r="SA214" i="8" s="1"/>
  <c r="SB214" i="8" l="1"/>
  <c r="RW214" i="8" s="1"/>
  <c r="SJ213" i="8"/>
  <c r="SL213" i="8" l="1"/>
  <c r="SM213" i="8" s="1"/>
  <c r="SH214" i="8" s="1"/>
  <c r="SI214" i="8" l="1"/>
  <c r="SD214" i="8" s="1"/>
  <c r="SQ213" i="8"/>
  <c r="GP236" i="8"/>
  <c r="SS213" i="8" l="1"/>
  <c r="ST213" i="8" s="1"/>
  <c r="SO214" i="8" s="1"/>
  <c r="GM237" i="8"/>
  <c r="GQ236" i="8"/>
  <c r="GL237" i="8" s="1"/>
  <c r="SP214" i="8" l="1"/>
  <c r="SK214" i="8" s="1"/>
  <c r="SX213" i="8"/>
  <c r="GH237" i="8"/>
  <c r="GI237" i="8" s="1"/>
  <c r="GU236" i="8"/>
  <c r="SZ213" i="8" l="1"/>
  <c r="TA213" i="8" s="1"/>
  <c r="SV214" i="8" s="1"/>
  <c r="GW236" i="8"/>
  <c r="GX236" i="8" s="1"/>
  <c r="GS237" i="8" s="1"/>
  <c r="GF238" i="8"/>
  <c r="GJ237" i="8"/>
  <c r="GE238" i="8" s="1"/>
  <c r="SW214" i="8" l="1"/>
  <c r="SR214" i="8" s="1"/>
  <c r="TE213" i="8"/>
  <c r="GA238" i="8"/>
  <c r="GB238" i="8" s="1"/>
  <c r="GN237" i="8"/>
  <c r="GT237" i="8"/>
  <c r="GO237" i="8" s="1"/>
  <c r="HB236" i="8"/>
  <c r="TG213" i="8" l="1"/>
  <c r="TH213" i="8" s="1"/>
  <c r="TC214" i="8" s="1"/>
  <c r="FY239" i="8"/>
  <c r="GC238" i="8"/>
  <c r="FX239" i="8" s="1"/>
  <c r="TD214" i="8" l="1"/>
  <c r="SY214" i="8" s="1"/>
  <c r="TL213" i="8"/>
  <c r="FT239" i="8"/>
  <c r="FU239" i="8" s="1"/>
  <c r="FV239" i="8" s="1"/>
  <c r="FQ240" i="8" s="1"/>
  <c r="GG238" i="8"/>
  <c r="FR240" i="8" l="1"/>
  <c r="FM240" i="8" s="1"/>
  <c r="FN240" i="8" s="1"/>
  <c r="FZ239" i="8"/>
  <c r="FK241" i="8" l="1"/>
  <c r="FO240" i="8"/>
  <c r="FJ241" i="8" s="1"/>
  <c r="FS240" i="8" l="1"/>
  <c r="FF241" i="8"/>
  <c r="FG241" i="8" s="1"/>
  <c r="FD242" i="8" l="1"/>
  <c r="FH241" i="8"/>
  <c r="FC242" i="8" s="1"/>
  <c r="FL241" i="8" l="1"/>
  <c r="EY242" i="8"/>
  <c r="EZ242" i="8" s="1"/>
  <c r="EW243" i="8" l="1"/>
  <c r="FA242" i="8"/>
  <c r="EV243" i="8" s="1"/>
  <c r="FE242" i="8" l="1"/>
  <c r="ER243" i="8"/>
  <c r="ES243" i="8" s="1"/>
  <c r="EP244" i="8" l="1"/>
  <c r="ET243" i="8"/>
  <c r="EO244" i="8" s="1"/>
  <c r="EK244" i="8" l="1"/>
  <c r="EL244" i="8" s="1"/>
  <c r="EX243" i="8"/>
  <c r="EI245" i="8" l="1"/>
  <c r="EM244" i="8"/>
  <c r="EH245" i="8" s="1"/>
  <c r="ED245" i="8" l="1"/>
  <c r="EE245" i="8" s="1"/>
  <c r="EQ244" i="8"/>
  <c r="EB246" i="8" l="1"/>
  <c r="EF245" i="8"/>
  <c r="EA246" i="8" s="1"/>
  <c r="DW246" i="8" l="1"/>
  <c r="DX246" i="8" s="1"/>
  <c r="EJ245" i="8"/>
  <c r="DU247" i="8" l="1"/>
  <c r="DY246" i="8"/>
  <c r="DT247" i="8" s="1"/>
  <c r="EC246" i="8" l="1"/>
  <c r="DP247" i="8"/>
  <c r="DQ247" i="8" s="1"/>
  <c r="DN248" i="8" l="1"/>
  <c r="DR247" i="8"/>
  <c r="DM248" i="8" s="1"/>
  <c r="DV247" i="8" l="1"/>
  <c r="DI248" i="8"/>
  <c r="DJ248" i="8" s="1"/>
  <c r="DG249" i="8" l="1"/>
  <c r="DK248" i="8"/>
  <c r="DF249" i="8" s="1"/>
  <c r="DB249" i="8" l="1"/>
  <c r="DC249" i="8" s="1"/>
  <c r="DO248" i="8"/>
  <c r="CZ250" i="8" l="1"/>
  <c r="DD249" i="8"/>
  <c r="CY250" i="8" s="1"/>
  <c r="DH249" i="8" l="1"/>
  <c r="CU250" i="8"/>
  <c r="CV250" i="8" s="1"/>
  <c r="CS251" i="8" l="1"/>
  <c r="CW250" i="8"/>
  <c r="CR251" i="8" s="1"/>
  <c r="CN251" i="8" l="1"/>
  <c r="CO251" i="8" s="1"/>
  <c r="DA250" i="8"/>
  <c r="CL252" i="8" l="1"/>
  <c r="CP251" i="8"/>
  <c r="CK252" i="8" s="1"/>
  <c r="CT251" i="8" l="1"/>
  <c r="CG252" i="8"/>
  <c r="CH252" i="8" s="1"/>
  <c r="CE253" i="8" l="1"/>
  <c r="CI252" i="8"/>
  <c r="CD253" i="8" s="1"/>
  <c r="BZ253" i="8" l="1"/>
  <c r="CA253" i="8" s="1"/>
  <c r="CM252" i="8"/>
  <c r="BX254" i="8" l="1"/>
  <c r="CB253" i="8"/>
  <c r="BW254" i="8" s="1"/>
  <c r="CF253" i="8" l="1"/>
  <c r="BS254" i="8"/>
  <c r="BT254" i="8" s="1"/>
  <c r="BQ255" i="8" l="1"/>
  <c r="BU254" i="8"/>
  <c r="BP255" i="8" s="1"/>
  <c r="BY254" i="8" l="1"/>
  <c r="BL255" i="8"/>
  <c r="BM255" i="8" s="1"/>
  <c r="BJ256" i="8" l="1"/>
  <c r="BN255" i="8"/>
  <c r="BI256" i="8" s="1"/>
  <c r="BR255" i="8" l="1"/>
  <c r="BE256" i="8"/>
  <c r="BF256" i="8" s="1"/>
  <c r="BC257" i="8" l="1"/>
  <c r="BG256" i="8"/>
  <c r="BB257" i="8" s="1"/>
  <c r="AX257" i="8" l="1"/>
  <c r="AY257" i="8" s="1"/>
  <c r="BK256" i="8"/>
  <c r="AV258" i="8" l="1"/>
  <c r="AZ257" i="8"/>
  <c r="AU258" i="8" s="1"/>
  <c r="BD257" i="8" l="1"/>
  <c r="AQ258" i="8"/>
  <c r="AJ258" i="8" s="1"/>
  <c r="AR258" i="8"/>
  <c r="AI258" i="8" l="1"/>
  <c r="AK258" i="8" s="1"/>
  <c r="AN258" i="8" s="1"/>
  <c r="AS259" i="8" s="1"/>
  <c r="AW258" i="8"/>
  <c r="AO259" i="8"/>
  <c r="NB214" i="8" l="1"/>
  <c r="MY215" i="8" l="1"/>
  <c r="NC214" i="8"/>
  <c r="MX215" i="8" s="1"/>
  <c r="NG214" i="8" l="1"/>
  <c r="MT215" i="8"/>
  <c r="MU215" i="8" s="1"/>
  <c r="GP237" i="8"/>
  <c r="MR216" i="8" l="1"/>
  <c r="MV215" i="8"/>
  <c r="MQ216" i="8" s="1"/>
  <c r="NI214" i="8"/>
  <c r="NJ214" i="8" s="1"/>
  <c r="NE215" i="8" s="1"/>
  <c r="GM238" i="8"/>
  <c r="GQ237" i="8"/>
  <c r="GL238" i="8" s="1"/>
  <c r="NN214" i="8" l="1"/>
  <c r="NF215" i="8"/>
  <c r="NA215" i="8" s="1"/>
  <c r="MZ215" i="8"/>
  <c r="MM216" i="8"/>
  <c r="MN216" i="8" s="1"/>
  <c r="GH238" i="8"/>
  <c r="GI238" i="8" s="1"/>
  <c r="GU237" i="8"/>
  <c r="MK217" i="8" l="1"/>
  <c r="MO216" i="8"/>
  <c r="MJ217" i="8" s="1"/>
  <c r="NP214" i="8"/>
  <c r="NQ214" i="8" s="1"/>
  <c r="NL215" i="8" s="1"/>
  <c r="GF239" i="8"/>
  <c r="GJ238" i="8"/>
  <c r="GE239" i="8" s="1"/>
  <c r="NU214" i="8" l="1"/>
  <c r="NM215" i="8"/>
  <c r="NH215" i="8" s="1"/>
  <c r="MF217" i="8"/>
  <c r="MG217" i="8" s="1"/>
  <c r="MS216" i="8"/>
  <c r="GA239" i="8"/>
  <c r="GB239" i="8" s="1"/>
  <c r="GN238" i="8"/>
  <c r="MD218" i="8" l="1"/>
  <c r="MH217" i="8"/>
  <c r="MC218" i="8" s="1"/>
  <c r="NW214" i="8"/>
  <c r="NX214" i="8" s="1"/>
  <c r="NS215" i="8" s="1"/>
  <c r="FY240" i="8"/>
  <c r="GC239" i="8"/>
  <c r="FX240" i="8" s="1"/>
  <c r="NT215" i="8" l="1"/>
  <c r="NO215" i="8" s="1"/>
  <c r="OB214" i="8"/>
  <c r="ML217" i="8"/>
  <c r="LY218" i="8"/>
  <c r="LZ218" i="8" s="1"/>
  <c r="GG239" i="8"/>
  <c r="FT240" i="8"/>
  <c r="FU240" i="8" s="1"/>
  <c r="MA218" i="8" l="1"/>
  <c r="LV219" i="8" s="1"/>
  <c r="LW219" i="8"/>
  <c r="OD214" i="8"/>
  <c r="OE214" i="8" s="1"/>
  <c r="NZ215" i="8" s="1"/>
  <c r="FR241" i="8"/>
  <c r="FV240" i="8"/>
  <c r="FQ241" i="8" s="1"/>
  <c r="ME218" i="8" l="1"/>
  <c r="LR219" i="8"/>
  <c r="LS219" i="8" s="1"/>
  <c r="LT219" i="8" s="1"/>
  <c r="LO220" i="8" s="1"/>
  <c r="OA215" i="8"/>
  <c r="NV215" i="8" s="1"/>
  <c r="OI214" i="8"/>
  <c r="FM241" i="8"/>
  <c r="FN241" i="8" s="1"/>
  <c r="FZ240" i="8"/>
  <c r="LP220" i="8" l="1"/>
  <c r="LK220" i="8" s="1"/>
  <c r="LL220" i="8" s="1"/>
  <c r="LI221" i="8" s="1"/>
  <c r="LX219" i="8"/>
  <c r="OK214" i="8"/>
  <c r="OL214" i="8" s="1"/>
  <c r="OG215" i="8" s="1"/>
  <c r="FK242" i="8"/>
  <c r="FO241" i="8"/>
  <c r="FJ242" i="8" s="1"/>
  <c r="LM220" i="8" l="1"/>
  <c r="LH221" i="8" s="1"/>
  <c r="LD221" i="8" s="1"/>
  <c r="LE221" i="8" s="1"/>
  <c r="LF221" i="8" s="1"/>
  <c r="LA222" i="8" s="1"/>
  <c r="OH215" i="8"/>
  <c r="OC215" i="8" s="1"/>
  <c r="OP214" i="8"/>
  <c r="FS241" i="8"/>
  <c r="FF242" i="8"/>
  <c r="FG242" i="8" s="1"/>
  <c r="LB222" i="8" l="1"/>
  <c r="LQ220" i="8"/>
  <c r="OR214" i="8"/>
  <c r="OS214" i="8" s="1"/>
  <c r="ON215" i="8" s="1"/>
  <c r="LJ221" i="8"/>
  <c r="KW222" i="8"/>
  <c r="KX222" i="8" s="1"/>
  <c r="FD243" i="8"/>
  <c r="FH242" i="8"/>
  <c r="FC243" i="8" s="1"/>
  <c r="KY222" i="8" l="1"/>
  <c r="KT223" i="8" s="1"/>
  <c r="KU223" i="8"/>
  <c r="OW214" i="8"/>
  <c r="OO215" i="8"/>
  <c r="OJ215" i="8" s="1"/>
  <c r="EY243" i="8"/>
  <c r="EZ243" i="8" s="1"/>
  <c r="FL242" i="8"/>
  <c r="LC222" i="8" l="1"/>
  <c r="KP223" i="8"/>
  <c r="KQ223" i="8" s="1"/>
  <c r="KR223" i="8" s="1"/>
  <c r="KM224" i="8" s="1"/>
  <c r="OY214" i="8"/>
  <c r="OZ214" i="8" s="1"/>
  <c r="OU215" i="8" s="1"/>
  <c r="EW244" i="8"/>
  <c r="FA243" i="8"/>
  <c r="EV244" i="8" s="1"/>
  <c r="KN224" i="8" l="1"/>
  <c r="KI224" i="8" s="1"/>
  <c r="KJ224" i="8" s="1"/>
  <c r="KG225" i="8" s="1"/>
  <c r="KV223" i="8"/>
  <c r="OV215" i="8"/>
  <c r="OQ215" i="8" s="1"/>
  <c r="PD214" i="8"/>
  <c r="ER244" i="8"/>
  <c r="ES244" i="8" s="1"/>
  <c r="EP245" i="8" s="1"/>
  <c r="FE243" i="8"/>
  <c r="KK224" i="8" l="1"/>
  <c r="KF225" i="8" s="1"/>
  <c r="KB225" i="8" s="1"/>
  <c r="KC225" i="8" s="1"/>
  <c r="PF214" i="8"/>
  <c r="PG214" i="8" s="1"/>
  <c r="PB215" i="8" s="1"/>
  <c r="ET244" i="8"/>
  <c r="EO245" i="8" s="1"/>
  <c r="EK245" i="8" s="1"/>
  <c r="EL245" i="8" s="1"/>
  <c r="JZ226" i="8" l="1"/>
  <c r="KD225" i="8"/>
  <c r="JY226" i="8" s="1"/>
  <c r="KO224" i="8"/>
  <c r="PK214" i="8"/>
  <c r="PC215" i="8"/>
  <c r="OX215" i="8" s="1"/>
  <c r="EX244" i="8"/>
  <c r="EI246" i="8"/>
  <c r="EM245" i="8"/>
  <c r="EH246" i="8" s="1"/>
  <c r="JU226" i="8" l="1"/>
  <c r="JV226" i="8" s="1"/>
  <c r="JS227" i="8" s="1"/>
  <c r="KH225" i="8"/>
  <c r="PM214" i="8"/>
  <c r="PN214" i="8" s="1"/>
  <c r="PI215" i="8" s="1"/>
  <c r="ED246" i="8"/>
  <c r="EE246" i="8" s="1"/>
  <c r="EQ245" i="8"/>
  <c r="JW226" i="8" l="1"/>
  <c r="JR227" i="8" s="1"/>
  <c r="JN227" i="8" s="1"/>
  <c r="JO227" i="8" s="1"/>
  <c r="JL228" i="8" s="1"/>
  <c r="PJ215" i="8"/>
  <c r="PE215" i="8" s="1"/>
  <c r="PR214" i="8"/>
  <c r="EB247" i="8"/>
  <c r="EF246" i="8"/>
  <c r="EA247" i="8" s="1"/>
  <c r="JP227" i="8" l="1"/>
  <c r="JK228" i="8" s="1"/>
  <c r="JG228" i="8" s="1"/>
  <c r="JH228" i="8" s="1"/>
  <c r="KA226" i="8"/>
  <c r="PT214" i="8"/>
  <c r="PU214" i="8" s="1"/>
  <c r="PP215" i="8" s="1"/>
  <c r="DW247" i="8"/>
  <c r="DX247" i="8" s="1"/>
  <c r="EJ246" i="8"/>
  <c r="JT227" i="8" l="1"/>
  <c r="JI228" i="8"/>
  <c r="JE229" i="8"/>
  <c r="PQ215" i="8"/>
  <c r="PL215" i="8" s="1"/>
  <c r="PY214" i="8"/>
  <c r="DU248" i="8"/>
  <c r="DY247" i="8"/>
  <c r="DT248" i="8" s="1"/>
  <c r="JD229" i="8" l="1"/>
  <c r="IZ229" i="8" s="1"/>
  <c r="JA229" i="8" s="1"/>
  <c r="JM228" i="8"/>
  <c r="QA214" i="8"/>
  <c r="QB214" i="8" s="1"/>
  <c r="PW215" i="8" s="1"/>
  <c r="EC247" i="8"/>
  <c r="DP248" i="8"/>
  <c r="DQ248" i="8" s="1"/>
  <c r="IX230" i="8" l="1"/>
  <c r="JB229" i="8"/>
  <c r="IW230" i="8" s="1"/>
  <c r="PX215" i="8"/>
  <c r="PS215" i="8" s="1"/>
  <c r="QF214" i="8"/>
  <c r="DN249" i="8"/>
  <c r="DR248" i="8"/>
  <c r="DM249" i="8" s="1"/>
  <c r="JF229" i="8" l="1"/>
  <c r="IS230" i="8"/>
  <c r="IT230" i="8" s="1"/>
  <c r="QH214" i="8"/>
  <c r="QI214" i="8" s="1"/>
  <c r="QD215" i="8" s="1"/>
  <c r="DV248" i="8"/>
  <c r="DI249" i="8"/>
  <c r="DJ249" i="8" s="1"/>
  <c r="IQ231" i="8" l="1"/>
  <c r="IU230" i="8"/>
  <c r="IP231" i="8" s="1"/>
  <c r="QE215" i="8"/>
  <c r="PZ215" i="8" s="1"/>
  <c r="QM214" i="8"/>
  <c r="DG250" i="8"/>
  <c r="DK249" i="8"/>
  <c r="DF250" i="8" s="1"/>
  <c r="IY230" i="8" l="1"/>
  <c r="IL231" i="8"/>
  <c r="IM231" i="8" s="1"/>
  <c r="QO214" i="8"/>
  <c r="QP214" i="8" s="1"/>
  <c r="QK215" i="8" s="1"/>
  <c r="DO249" i="8"/>
  <c r="DB250" i="8"/>
  <c r="DC250" i="8" s="1"/>
  <c r="IJ232" i="8" l="1"/>
  <c r="IN231" i="8"/>
  <c r="II232" i="8" s="1"/>
  <c r="QT214" i="8"/>
  <c r="QL215" i="8"/>
  <c r="QG215" i="8" s="1"/>
  <c r="CZ251" i="8"/>
  <c r="DD250" i="8"/>
  <c r="CY251" i="8" s="1"/>
  <c r="IR231" i="8" l="1"/>
  <c r="IE232" i="8"/>
  <c r="IF232" i="8" s="1"/>
  <c r="QV214" i="8"/>
  <c r="QW214" i="8" s="1"/>
  <c r="QR215" i="8" s="1"/>
  <c r="DH250" i="8"/>
  <c r="CU251" i="8"/>
  <c r="CV251" i="8" s="1"/>
  <c r="IG232" i="8" l="1"/>
  <c r="IB233" i="8" s="1"/>
  <c r="IC233" i="8"/>
  <c r="RA214" i="8"/>
  <c r="QS215" i="8"/>
  <c r="QN215" i="8" s="1"/>
  <c r="CS252" i="8"/>
  <c r="CW251" i="8"/>
  <c r="CR252" i="8" s="1"/>
  <c r="IK232" i="8" l="1"/>
  <c r="HX233" i="8"/>
  <c r="HY233" i="8" s="1"/>
  <c r="HZ233" i="8" s="1"/>
  <c r="HU234" i="8" s="1"/>
  <c r="RC214" i="8"/>
  <c r="RD214" i="8" s="1"/>
  <c r="QY215" i="8" s="1"/>
  <c r="DA251" i="8"/>
  <c r="CN252" i="8"/>
  <c r="CO252" i="8" s="1"/>
  <c r="HV234" i="8" l="1"/>
  <c r="HQ234" i="8" s="1"/>
  <c r="HR234" i="8" s="1"/>
  <c r="ID233" i="8"/>
  <c r="RH214" i="8"/>
  <c r="QZ215" i="8"/>
  <c r="QU215" i="8" s="1"/>
  <c r="CL253" i="8"/>
  <c r="CP252" i="8"/>
  <c r="CK253" i="8" s="1"/>
  <c r="HS234" i="8" l="1"/>
  <c r="HN235" i="8" s="1"/>
  <c r="HO235" i="8"/>
  <c r="RJ214" i="8"/>
  <c r="RK214" i="8" s="1"/>
  <c r="RF215" i="8" s="1"/>
  <c r="CG253" i="8"/>
  <c r="CH253" i="8" s="1"/>
  <c r="CT252" i="8"/>
  <c r="HJ235" i="8" l="1"/>
  <c r="HK235" i="8" s="1"/>
  <c r="HH236" i="8" s="1"/>
  <c r="HW234" i="8"/>
  <c r="RG215" i="8"/>
  <c r="RB215" i="8" s="1"/>
  <c r="RO214" i="8"/>
  <c r="CE254" i="8"/>
  <c r="CI253" i="8"/>
  <c r="CD254" i="8" s="1"/>
  <c r="HL235" i="8" l="1"/>
  <c r="HG236" i="8" s="1"/>
  <c r="HC236" i="8" s="1"/>
  <c r="HD236" i="8" s="1"/>
  <c r="RQ214" i="8"/>
  <c r="RR214" i="8" s="1"/>
  <c r="RM215" i="8" s="1"/>
  <c r="CM253" i="8"/>
  <c r="BZ254" i="8"/>
  <c r="CA254" i="8" s="1"/>
  <c r="HP235" i="8" l="1"/>
  <c r="HA237" i="8"/>
  <c r="HE236" i="8"/>
  <c r="GZ237" i="8" s="1"/>
  <c r="RV214" i="8"/>
  <c r="RN215" i="8"/>
  <c r="RI215" i="8" s="1"/>
  <c r="BX255" i="8"/>
  <c r="CB254" i="8"/>
  <c r="BW255" i="8" s="1"/>
  <c r="GV237" i="8" l="1"/>
  <c r="GW237" i="8" s="1"/>
  <c r="GX237" i="8" s="1"/>
  <c r="GS238" i="8" s="1"/>
  <c r="HI236" i="8"/>
  <c r="RX214" i="8"/>
  <c r="RY214" i="8" s="1"/>
  <c r="RT215" i="8" s="1"/>
  <c r="CF254" i="8"/>
  <c r="BS255" i="8"/>
  <c r="BT255" i="8" s="1"/>
  <c r="GT238" i="8" l="1"/>
  <c r="GO238" i="8" s="1"/>
  <c r="HB237" i="8"/>
  <c r="RU215" i="8"/>
  <c r="RP215" i="8" s="1"/>
  <c r="SC214" i="8"/>
  <c r="BQ256" i="8"/>
  <c r="BU255" i="8"/>
  <c r="BP256" i="8" s="1"/>
  <c r="SE214" i="8" l="1"/>
  <c r="SF214" i="8" s="1"/>
  <c r="SA215" i="8" s="1"/>
  <c r="BY255" i="8"/>
  <c r="BL256" i="8"/>
  <c r="BM256" i="8" s="1"/>
  <c r="SB215" i="8" l="1"/>
  <c r="RW215" i="8" s="1"/>
  <c r="SJ214" i="8"/>
  <c r="BJ257" i="8"/>
  <c r="BN256" i="8"/>
  <c r="BI257" i="8" s="1"/>
  <c r="SL214" i="8" l="1"/>
  <c r="SM214" i="8" s="1"/>
  <c r="SH215" i="8" s="1"/>
  <c r="BR256" i="8"/>
  <c r="BE257" i="8"/>
  <c r="BF257" i="8" s="1"/>
  <c r="SI215" i="8" l="1"/>
  <c r="SD215" i="8" s="1"/>
  <c r="SQ214" i="8"/>
  <c r="BC258" i="8"/>
  <c r="BG257" i="8"/>
  <c r="BB258" i="8" s="1"/>
  <c r="SS214" i="8" l="1"/>
  <c r="ST214" i="8" s="1"/>
  <c r="SO215" i="8" s="1"/>
  <c r="BK257" i="8"/>
  <c r="AX258" i="8"/>
  <c r="AY258" i="8" s="1"/>
  <c r="SP215" i="8" l="1"/>
  <c r="SK215" i="8" s="1"/>
  <c r="SX214" i="8"/>
  <c r="AV259" i="8"/>
  <c r="AZ258" i="8"/>
  <c r="AU259" i="8" s="1"/>
  <c r="SZ214" i="8" l="1"/>
  <c r="TA214" i="8" s="1"/>
  <c r="SV215" i="8" s="1"/>
  <c r="BD258" i="8"/>
  <c r="AR259" i="8"/>
  <c r="AQ259" i="8"/>
  <c r="AJ259" i="8" s="1"/>
  <c r="AI259" i="8" l="1"/>
  <c r="AK259" i="8" s="1"/>
  <c r="AN259" i="8" s="1"/>
  <c r="AS260" i="8" s="1"/>
  <c r="SW215" i="8"/>
  <c r="SR215" i="8" s="1"/>
  <c r="TE214" i="8"/>
  <c r="AW259" i="8"/>
  <c r="AO260" i="8"/>
  <c r="GP238" i="8" l="1"/>
  <c r="GM239" i="8" l="1"/>
  <c r="GQ238" i="8"/>
  <c r="GL239" i="8" s="1"/>
  <c r="GU238" i="8" l="1"/>
  <c r="GH239" i="8"/>
  <c r="GI239" i="8" s="1"/>
  <c r="GF240" i="8" l="1"/>
  <c r="GJ239" i="8"/>
  <c r="GE240" i="8" s="1"/>
  <c r="GA240" i="8" l="1"/>
  <c r="GB240" i="8" s="1"/>
  <c r="GN239" i="8"/>
  <c r="FY241" i="8" l="1"/>
  <c r="GC240" i="8"/>
  <c r="FX241" i="8" s="1"/>
  <c r="GG240" i="8" l="1"/>
  <c r="FT241" i="8"/>
  <c r="FU241" i="8" s="1"/>
  <c r="FR242" i="8" l="1"/>
  <c r="FV241" i="8"/>
  <c r="FQ242" i="8" s="1"/>
  <c r="FZ241" i="8" l="1"/>
  <c r="FM242" i="8"/>
  <c r="FN242" i="8" s="1"/>
  <c r="FK243" i="8" l="1"/>
  <c r="FO242" i="8"/>
  <c r="FJ243" i="8" s="1"/>
  <c r="FF243" i="8" l="1"/>
  <c r="FG243" i="8" s="1"/>
  <c r="FS242" i="8"/>
  <c r="FD244" i="8" l="1"/>
  <c r="FH243" i="8"/>
  <c r="FC244" i="8" s="1"/>
  <c r="FL243" i="8" l="1"/>
  <c r="EY244" i="8"/>
  <c r="EZ244" i="8" s="1"/>
  <c r="EW245" i="8" l="1"/>
  <c r="FA244" i="8"/>
  <c r="EV245" i="8" s="1"/>
  <c r="FE244" i="8" l="1"/>
  <c r="ER245" i="8"/>
  <c r="ES245" i="8" s="1"/>
  <c r="EP246" i="8" l="1"/>
  <c r="ET245" i="8"/>
  <c r="EO246" i="8" s="1"/>
  <c r="EX245" i="8" l="1"/>
  <c r="EK246" i="8"/>
  <c r="EL246" i="8" s="1"/>
  <c r="EI247" i="8" l="1"/>
  <c r="EM246" i="8"/>
  <c r="EH247" i="8" s="1"/>
  <c r="EQ246" i="8" l="1"/>
  <c r="ED247" i="8"/>
  <c r="EE247" i="8" s="1"/>
  <c r="EB248" i="8" l="1"/>
  <c r="EF247" i="8"/>
  <c r="EA248" i="8" s="1"/>
  <c r="EJ247" i="8" l="1"/>
  <c r="DW248" i="8"/>
  <c r="DX248" i="8" s="1"/>
  <c r="DU249" i="8" l="1"/>
  <c r="DY248" i="8"/>
  <c r="DT249" i="8" s="1"/>
  <c r="EC248" i="8" l="1"/>
  <c r="DP249" i="8"/>
  <c r="DQ249" i="8" s="1"/>
  <c r="DN250" i="8" l="1"/>
  <c r="DR249" i="8"/>
  <c r="DM250" i="8" s="1"/>
  <c r="DV249" i="8" l="1"/>
  <c r="DI250" i="8"/>
  <c r="DJ250" i="8" s="1"/>
  <c r="DG251" i="8" l="1"/>
  <c r="DK250" i="8"/>
  <c r="DF251" i="8" s="1"/>
  <c r="DO250" i="8" l="1"/>
  <c r="DB251" i="8"/>
  <c r="DC251" i="8" s="1"/>
  <c r="CZ252" i="8" l="1"/>
  <c r="DD251" i="8"/>
  <c r="CY252" i="8" s="1"/>
  <c r="DH251" i="8" l="1"/>
  <c r="CU252" i="8"/>
  <c r="CV252" i="8" s="1"/>
  <c r="CS253" i="8" l="1"/>
  <c r="CW252" i="8"/>
  <c r="CR253" i="8" s="1"/>
  <c r="DA252" i="8" l="1"/>
  <c r="CN253" i="8"/>
  <c r="CO253" i="8" s="1"/>
  <c r="CL254" i="8" l="1"/>
  <c r="CP253" i="8"/>
  <c r="CK254" i="8" s="1"/>
  <c r="CT253" i="8" l="1"/>
  <c r="CG254" i="8"/>
  <c r="CH254" i="8" s="1"/>
  <c r="CE255" i="8" l="1"/>
  <c r="CI254" i="8"/>
  <c r="CD255" i="8" s="1"/>
  <c r="CM254" i="8" l="1"/>
  <c r="BZ255" i="8"/>
  <c r="CA255" i="8" s="1"/>
  <c r="BX256" i="8" l="1"/>
  <c r="CB255" i="8"/>
  <c r="BW256" i="8" s="1"/>
  <c r="BS256" i="8" l="1"/>
  <c r="BT256" i="8" s="1"/>
  <c r="CF255" i="8"/>
  <c r="BQ257" i="8" l="1"/>
  <c r="BU256" i="8"/>
  <c r="BP257" i="8" s="1"/>
  <c r="BL257" i="8" l="1"/>
  <c r="BM257" i="8" s="1"/>
  <c r="BY256" i="8"/>
  <c r="BJ258" i="8" l="1"/>
  <c r="BN257" i="8"/>
  <c r="BI258" i="8" s="1"/>
  <c r="BE258" i="8" l="1"/>
  <c r="BF258" i="8" s="1"/>
  <c r="BR257" i="8"/>
  <c r="BC259" i="8" l="1"/>
  <c r="BG258" i="8"/>
  <c r="BB259" i="8" s="1"/>
  <c r="AX259" i="8" l="1"/>
  <c r="AY259" i="8" s="1"/>
  <c r="AV260" i="8" s="1"/>
  <c r="BK258" i="8"/>
  <c r="NB215" i="8" l="1"/>
  <c r="AZ259" i="8"/>
  <c r="AU260" i="8" s="1"/>
  <c r="AR260" i="8" s="1"/>
  <c r="MY216" i="8" l="1"/>
  <c r="NC215" i="8"/>
  <c r="MX216" i="8" s="1"/>
  <c r="BD259" i="8"/>
  <c r="AQ260" i="8"/>
  <c r="AJ260" i="8" s="1"/>
  <c r="AO261" i="8"/>
  <c r="AW260" i="8"/>
  <c r="AI260" i="8" l="1"/>
  <c r="AK260" i="8" s="1"/>
  <c r="AN260" i="8" s="1"/>
  <c r="AS261" i="8" s="1"/>
  <c r="NG215" i="8"/>
  <c r="MT216" i="8"/>
  <c r="MU216" i="8" s="1"/>
  <c r="MR217" i="8" l="1"/>
  <c r="MV216" i="8"/>
  <c r="MQ217" i="8" s="1"/>
  <c r="NI215" i="8"/>
  <c r="NJ215" i="8" s="1"/>
  <c r="NE216" i="8" s="1"/>
  <c r="NN215" i="8" l="1"/>
  <c r="NF216" i="8"/>
  <c r="NA216" i="8" s="1"/>
  <c r="MM217" i="8"/>
  <c r="MN217" i="8" s="1"/>
  <c r="MZ216" i="8"/>
  <c r="MK218" i="8" l="1"/>
  <c r="MO217" i="8"/>
  <c r="MJ218" i="8" s="1"/>
  <c r="NP215" i="8"/>
  <c r="NQ215" i="8" s="1"/>
  <c r="NL216" i="8" s="1"/>
  <c r="NU215" i="8" l="1"/>
  <c r="NM216" i="8"/>
  <c r="NH216" i="8" s="1"/>
  <c r="MS217" i="8"/>
  <c r="MF218" i="8"/>
  <c r="MG218" i="8" s="1"/>
  <c r="MD219" i="8" l="1"/>
  <c r="MH218" i="8"/>
  <c r="MC219" i="8" s="1"/>
  <c r="NW215" i="8"/>
  <c r="NX215" i="8" s="1"/>
  <c r="NS216" i="8" s="1"/>
  <c r="NT216" i="8" l="1"/>
  <c r="NO216" i="8" s="1"/>
  <c r="OB215" i="8"/>
  <c r="LY219" i="8"/>
  <c r="LZ219" i="8" s="1"/>
  <c r="ML218" i="8"/>
  <c r="MA219" i="8" l="1"/>
  <c r="LV220" i="8" s="1"/>
  <c r="LW220" i="8"/>
  <c r="OD215" i="8"/>
  <c r="OE215" i="8" s="1"/>
  <c r="NZ216" i="8" s="1"/>
  <c r="ME219" i="8" l="1"/>
  <c r="LR220" i="8"/>
  <c r="LS220" i="8" s="1"/>
  <c r="LP221" i="8" s="1"/>
  <c r="OA216" i="8"/>
  <c r="NV216" i="8" s="1"/>
  <c r="OI215" i="8"/>
  <c r="LT220" i="8" l="1"/>
  <c r="LO221" i="8" s="1"/>
  <c r="LK221" i="8" s="1"/>
  <c r="LL221" i="8" s="1"/>
  <c r="OK215" i="8"/>
  <c r="OL215" i="8" s="1"/>
  <c r="OG216" i="8" s="1"/>
  <c r="LX220" i="8" l="1"/>
  <c r="LI222" i="8"/>
  <c r="LM221" i="8"/>
  <c r="LH222" i="8" s="1"/>
  <c r="OH216" i="8"/>
  <c r="OC216" i="8" s="1"/>
  <c r="OP215" i="8"/>
  <c r="LQ221" i="8" l="1"/>
  <c r="LD222" i="8"/>
  <c r="LE222" i="8" s="1"/>
  <c r="OR215" i="8"/>
  <c r="OS215" i="8" s="1"/>
  <c r="ON216" i="8" s="1"/>
  <c r="LF222" i="8" l="1"/>
  <c r="LA223" i="8" s="1"/>
  <c r="LB223" i="8"/>
  <c r="OW215" i="8"/>
  <c r="OO216" i="8"/>
  <c r="OJ216" i="8" s="1"/>
  <c r="KW223" i="8" l="1"/>
  <c r="KX223" i="8" s="1"/>
  <c r="KU224" i="8" s="1"/>
  <c r="LJ222" i="8"/>
  <c r="OY215" i="8"/>
  <c r="OZ215" i="8" s="1"/>
  <c r="OU216" i="8" s="1"/>
  <c r="KY223" i="8" l="1"/>
  <c r="KT224" i="8" s="1"/>
  <c r="KP224" i="8" s="1"/>
  <c r="KQ224" i="8" s="1"/>
  <c r="OV216" i="8"/>
  <c r="OQ216" i="8" s="1"/>
  <c r="PD215" i="8"/>
  <c r="LC223" i="8" l="1"/>
  <c r="KR224" i="8"/>
  <c r="KM225" i="8" s="1"/>
  <c r="KN225" i="8"/>
  <c r="PF215" i="8"/>
  <c r="PG215" i="8" s="1"/>
  <c r="PB216" i="8" s="1"/>
  <c r="KV224" i="8" l="1"/>
  <c r="KI225" i="8"/>
  <c r="KJ225" i="8" s="1"/>
  <c r="PK215" i="8"/>
  <c r="PC216" i="8"/>
  <c r="OX216" i="8" s="1"/>
  <c r="KK225" i="8" l="1"/>
  <c r="KF226" i="8" s="1"/>
  <c r="KG226" i="8"/>
  <c r="PM215" i="8"/>
  <c r="PN215" i="8" s="1"/>
  <c r="PI216" i="8" s="1"/>
  <c r="KB226" i="8" l="1"/>
  <c r="KC226" i="8" s="1"/>
  <c r="JZ227" i="8" s="1"/>
  <c r="KO225" i="8"/>
  <c r="PJ216" i="8"/>
  <c r="PE216" i="8" s="1"/>
  <c r="PR215" i="8"/>
  <c r="KD226" i="8" l="1"/>
  <c r="JY227" i="8" s="1"/>
  <c r="JU227" i="8" s="1"/>
  <c r="JV227" i="8" s="1"/>
  <c r="PT215" i="8"/>
  <c r="PU215" i="8" s="1"/>
  <c r="PP216" i="8" s="1"/>
  <c r="KH226" i="8" l="1"/>
  <c r="JS228" i="8"/>
  <c r="JW227" i="8"/>
  <c r="JR228" i="8" s="1"/>
  <c r="PQ216" i="8"/>
  <c r="PL216" i="8" s="1"/>
  <c r="PY215" i="8"/>
  <c r="KA227" i="8" l="1"/>
  <c r="JN228" i="8"/>
  <c r="JO228" i="8" s="1"/>
  <c r="QA215" i="8"/>
  <c r="QB215" i="8" s="1"/>
  <c r="PW216" i="8" s="1"/>
  <c r="JP228" i="8" l="1"/>
  <c r="JK229" i="8" s="1"/>
  <c r="JL229" i="8"/>
  <c r="PX216" i="8"/>
  <c r="PS216" i="8" s="1"/>
  <c r="QF215" i="8"/>
  <c r="JG229" i="8" l="1"/>
  <c r="JH229" i="8" s="1"/>
  <c r="JI229" i="8" s="1"/>
  <c r="JD230" i="8" s="1"/>
  <c r="JT228" i="8"/>
  <c r="QH215" i="8"/>
  <c r="QI215" i="8" s="1"/>
  <c r="QD216" i="8" s="1"/>
  <c r="JE230" i="8" l="1"/>
  <c r="IZ230" i="8" s="1"/>
  <c r="JA230" i="8" s="1"/>
  <c r="JM229" i="8"/>
  <c r="QE216" i="8"/>
  <c r="PZ216" i="8" s="1"/>
  <c r="QM215" i="8"/>
  <c r="JB230" i="8" l="1"/>
  <c r="IW231" i="8" s="1"/>
  <c r="IX231" i="8"/>
  <c r="QO215" i="8"/>
  <c r="QP215" i="8" s="1"/>
  <c r="QK216" i="8" s="1"/>
  <c r="JF230" i="8" l="1"/>
  <c r="IS231" i="8"/>
  <c r="IT231" i="8" s="1"/>
  <c r="QT215" i="8"/>
  <c r="QL216" i="8"/>
  <c r="QG216" i="8" s="1"/>
  <c r="IQ232" i="8" l="1"/>
  <c r="IU231" i="8"/>
  <c r="IP232" i="8" s="1"/>
  <c r="QV215" i="8"/>
  <c r="QW215" i="8" s="1"/>
  <c r="QR216" i="8" s="1"/>
  <c r="IY231" i="8" l="1"/>
  <c r="IL232" i="8"/>
  <c r="IM232" i="8" s="1"/>
  <c r="RA215" i="8"/>
  <c r="QS216" i="8"/>
  <c r="QN216" i="8" s="1"/>
  <c r="IN232" i="8" l="1"/>
  <c r="II233" i="8" s="1"/>
  <c r="IJ233" i="8"/>
  <c r="RC215" i="8"/>
  <c r="RD215" i="8" s="1"/>
  <c r="QY216" i="8" s="1"/>
  <c r="IE233" i="8" l="1"/>
  <c r="IF233" i="8" s="1"/>
  <c r="IR232" i="8"/>
  <c r="RH215" i="8"/>
  <c r="QZ216" i="8"/>
  <c r="QU216" i="8" s="1"/>
  <c r="IG233" i="8" l="1"/>
  <c r="IB234" i="8" s="1"/>
  <c r="IC234" i="8"/>
  <c r="RJ215" i="8"/>
  <c r="RK215" i="8" s="1"/>
  <c r="RF216" i="8" s="1"/>
  <c r="IK233" i="8" l="1"/>
  <c r="HX234" i="8"/>
  <c r="HY234" i="8" s="1"/>
  <c r="RG216" i="8"/>
  <c r="RB216" i="8" s="1"/>
  <c r="RO215" i="8"/>
  <c r="HV235" i="8" l="1"/>
  <c r="HZ234" i="8"/>
  <c r="HU235" i="8" s="1"/>
  <c r="RQ215" i="8"/>
  <c r="RR215" i="8" s="1"/>
  <c r="RM216" i="8" s="1"/>
  <c r="HQ235" i="8" l="1"/>
  <c r="HR235" i="8" s="1"/>
  <c r="HO236" i="8" s="1"/>
  <c r="ID234" i="8"/>
  <c r="RV215" i="8"/>
  <c r="RN216" i="8"/>
  <c r="RI216" i="8" s="1"/>
  <c r="HS235" i="8" l="1"/>
  <c r="HN236" i="8" s="1"/>
  <c r="HJ236" i="8" s="1"/>
  <c r="HK236" i="8" s="1"/>
  <c r="RX215" i="8"/>
  <c r="RY215" i="8" s="1"/>
  <c r="RT216" i="8" s="1"/>
  <c r="HW235" i="8" l="1"/>
  <c r="HH237" i="8"/>
  <c r="HL236" i="8"/>
  <c r="HG237" i="8" s="1"/>
  <c r="RU216" i="8"/>
  <c r="RP216" i="8" s="1"/>
  <c r="SC215" i="8"/>
  <c r="HP236" i="8" l="1"/>
  <c r="HC237" i="8"/>
  <c r="HD237" i="8" s="1"/>
  <c r="SE215" i="8"/>
  <c r="SF215" i="8" s="1"/>
  <c r="SA216" i="8" s="1"/>
  <c r="HE237" i="8" l="1"/>
  <c r="GZ238" i="8" s="1"/>
  <c r="HA238" i="8"/>
  <c r="SB216" i="8"/>
  <c r="RW216" i="8" s="1"/>
  <c r="SJ215" i="8"/>
  <c r="HI237" i="8" l="1"/>
  <c r="GV238" i="8"/>
  <c r="GW238" i="8" s="1"/>
  <c r="SL215" i="8"/>
  <c r="SM215" i="8" s="1"/>
  <c r="SH216" i="8" s="1"/>
  <c r="GX238" i="8" l="1"/>
  <c r="GS239" i="8" s="1"/>
  <c r="GT239" i="8"/>
  <c r="SI216" i="8"/>
  <c r="SD216" i="8" s="1"/>
  <c r="SQ215" i="8"/>
  <c r="HB238" i="8" l="1"/>
  <c r="GO239" i="8"/>
  <c r="GP239" i="8" s="1"/>
  <c r="GQ239" i="8" s="1"/>
  <c r="GL240" i="8" s="1"/>
  <c r="SS215" i="8"/>
  <c r="ST215" i="8" s="1"/>
  <c r="SO216" i="8" s="1"/>
  <c r="GM240" i="8" l="1"/>
  <c r="GH240" i="8" s="1"/>
  <c r="GI240" i="8" s="1"/>
  <c r="GU239" i="8"/>
  <c r="SP216" i="8"/>
  <c r="SK216" i="8" s="1"/>
  <c r="SX215" i="8"/>
  <c r="GJ240" i="8" l="1"/>
  <c r="GE241" i="8" s="1"/>
  <c r="GF241" i="8"/>
  <c r="GA241" i="8" l="1"/>
  <c r="GB241" i="8" s="1"/>
  <c r="GC241" i="8" s="1"/>
  <c r="FX242" i="8" s="1"/>
  <c r="GN240" i="8"/>
  <c r="FY242" i="8" l="1"/>
  <c r="FT242" i="8" s="1"/>
  <c r="FU242" i="8" s="1"/>
  <c r="FR243" i="8" s="1"/>
  <c r="GG241" i="8"/>
  <c r="FV242" i="8" l="1"/>
  <c r="FQ243" i="8" s="1"/>
  <c r="FM243" i="8" s="1"/>
  <c r="FN243" i="8" s="1"/>
  <c r="FZ242" i="8" l="1"/>
  <c r="FK244" i="8"/>
  <c r="FO243" i="8"/>
  <c r="FJ244" i="8" s="1"/>
  <c r="FS243" i="8" l="1"/>
  <c r="FF244" i="8"/>
  <c r="FG244" i="8" s="1"/>
  <c r="FD245" i="8" l="1"/>
  <c r="FH244" i="8"/>
  <c r="FC245" i="8" s="1"/>
  <c r="FL244" i="8" l="1"/>
  <c r="EY245" i="8"/>
  <c r="EZ245" i="8" s="1"/>
  <c r="EW246" i="8" l="1"/>
  <c r="FA245" i="8"/>
  <c r="EV246" i="8" s="1"/>
  <c r="FE245" i="8" l="1"/>
  <c r="ER246" i="8"/>
  <c r="ES246" i="8" s="1"/>
  <c r="EP247" i="8" l="1"/>
  <c r="ET246" i="8"/>
  <c r="EO247" i="8" s="1"/>
  <c r="EK247" i="8" l="1"/>
  <c r="EL247" i="8" s="1"/>
  <c r="EI248" i="8" s="1"/>
  <c r="EX246" i="8"/>
  <c r="EM247" i="8" l="1"/>
  <c r="EH248" i="8" s="1"/>
  <c r="ED248" i="8" s="1"/>
  <c r="EE248" i="8" s="1"/>
  <c r="EQ247" i="8" l="1"/>
  <c r="EB249" i="8"/>
  <c r="EF248" i="8"/>
  <c r="EA249" i="8" s="1"/>
  <c r="EJ248" i="8" l="1"/>
  <c r="DW249" i="8"/>
  <c r="DX249" i="8" s="1"/>
  <c r="DU250" i="8" l="1"/>
  <c r="DY249" i="8"/>
  <c r="DT250" i="8" s="1"/>
  <c r="EC249" i="8" l="1"/>
  <c r="DP250" i="8"/>
  <c r="DQ250" i="8" s="1"/>
  <c r="DR250" i="8" l="1"/>
  <c r="DM251" i="8" s="1"/>
  <c r="DN251" i="8"/>
  <c r="DV250" i="8" l="1"/>
  <c r="DI251" i="8"/>
  <c r="DJ251" i="8" s="1"/>
  <c r="DG252" i="8" s="1"/>
  <c r="DK251" i="8" l="1"/>
  <c r="DF252" i="8" s="1"/>
  <c r="DB252" i="8" s="1"/>
  <c r="DC252" i="8" s="1"/>
  <c r="DO251" i="8" l="1"/>
  <c r="DD252" i="8"/>
  <c r="CY253" i="8" s="1"/>
  <c r="CZ253" i="8"/>
  <c r="CU253" i="8" l="1"/>
  <c r="CV253" i="8" s="1"/>
  <c r="DH252" i="8"/>
  <c r="CW253" i="8" l="1"/>
  <c r="CS254" i="8"/>
  <c r="CR254" i="8" l="1"/>
  <c r="CN254" i="8" s="1"/>
  <c r="CO254" i="8" s="1"/>
  <c r="DA253" i="8"/>
  <c r="CP254" i="8" l="1"/>
  <c r="CK255" i="8" s="1"/>
  <c r="CL255" i="8"/>
  <c r="CT254" i="8" l="1"/>
  <c r="CG255" i="8"/>
  <c r="CH255" i="8" s="1"/>
  <c r="CI255" i="8" s="1"/>
  <c r="CD256" i="8" s="1"/>
  <c r="CE256" i="8" l="1"/>
  <c r="BZ256" i="8" s="1"/>
  <c r="CA256" i="8" s="1"/>
  <c r="CB256" i="8" s="1"/>
  <c r="BW257" i="8" s="1"/>
  <c r="CM255" i="8"/>
  <c r="BX257" i="8" l="1"/>
  <c r="BS257" i="8" s="1"/>
  <c r="BT257" i="8" s="1"/>
  <c r="BU257" i="8" s="1"/>
  <c r="BP258" i="8" s="1"/>
  <c r="CF256" i="8"/>
  <c r="BQ258" i="8" l="1"/>
  <c r="BL258" i="8" s="1"/>
  <c r="BM258" i="8" s="1"/>
  <c r="BY257" i="8"/>
  <c r="BJ259" i="8" l="1"/>
  <c r="BN258" i="8"/>
  <c r="BI259" i="8" s="1"/>
  <c r="BR258" i="8" l="1"/>
  <c r="BE259" i="8"/>
  <c r="BF259" i="8" s="1"/>
  <c r="BC260" i="8" l="1"/>
  <c r="BG259" i="8"/>
  <c r="BB260" i="8" s="1"/>
  <c r="BK259" i="8" l="1"/>
  <c r="AX260" i="8"/>
  <c r="AY260" i="8" s="1"/>
  <c r="AV261" i="8" l="1"/>
  <c r="AZ260" i="8"/>
  <c r="AU261" i="8" s="1"/>
  <c r="BD260" i="8" l="1"/>
  <c r="AQ261" i="8"/>
  <c r="AJ261" i="8" s="1"/>
  <c r="AR261" i="8"/>
  <c r="AI261" i="8" l="1"/>
  <c r="AK261" i="8" s="1"/>
  <c r="AN261" i="8" s="1"/>
  <c r="AS262" i="8" s="1"/>
  <c r="AO262" i="8"/>
  <c r="AW261" i="8"/>
  <c r="NB216" i="8" l="1"/>
  <c r="MY217" i="8" l="1"/>
  <c r="NC216" i="8"/>
  <c r="MX217" i="8" s="1"/>
  <c r="NG216" i="8" l="1"/>
  <c r="MT217" i="8"/>
  <c r="MU217" i="8" s="1"/>
  <c r="MR218" i="8" l="1"/>
  <c r="MV217" i="8"/>
  <c r="MQ218" i="8" s="1"/>
  <c r="NI216" i="8"/>
  <c r="NJ216" i="8" s="1"/>
  <c r="NE217" i="8" s="1"/>
  <c r="NN216" i="8" l="1"/>
  <c r="NF217" i="8"/>
  <c r="NA217" i="8" s="1"/>
  <c r="MM218" i="8"/>
  <c r="MN218" i="8" s="1"/>
  <c r="MZ217" i="8"/>
  <c r="MK219" i="8" l="1"/>
  <c r="MO218" i="8"/>
  <c r="MJ219" i="8" s="1"/>
  <c r="NP216" i="8"/>
  <c r="NQ216" i="8" s="1"/>
  <c r="NL217" i="8" s="1"/>
  <c r="NU216" i="8" l="1"/>
  <c r="NM217" i="8"/>
  <c r="NH217" i="8" s="1"/>
  <c r="MS218" i="8"/>
  <c r="MF219" i="8"/>
  <c r="MG219" i="8" s="1"/>
  <c r="MD220" i="8" l="1"/>
  <c r="MH219" i="8"/>
  <c r="MC220" i="8" s="1"/>
  <c r="NW216" i="8"/>
  <c r="NX216" i="8" s="1"/>
  <c r="NS217" i="8" s="1"/>
  <c r="NT217" i="8" l="1"/>
  <c r="NO217" i="8" s="1"/>
  <c r="OB216" i="8"/>
  <c r="ML219" i="8"/>
  <c r="LY220" i="8"/>
  <c r="LZ220" i="8" s="1"/>
  <c r="MA220" i="8" l="1"/>
  <c r="LV221" i="8" s="1"/>
  <c r="LW221" i="8"/>
  <c r="OD216" i="8"/>
  <c r="OE216" i="8" s="1"/>
  <c r="NZ217" i="8" s="1"/>
  <c r="LR221" i="8" l="1"/>
  <c r="LS221" i="8" s="1"/>
  <c r="LP222" i="8" s="1"/>
  <c r="ME220" i="8"/>
  <c r="OA217" i="8"/>
  <c r="NV217" i="8" s="1"/>
  <c r="OI216" i="8"/>
  <c r="LT221" i="8" l="1"/>
  <c r="LO222" i="8" s="1"/>
  <c r="LK222" i="8" s="1"/>
  <c r="LL222" i="8" s="1"/>
  <c r="LI223" i="8" s="1"/>
  <c r="OK216" i="8"/>
  <c r="OL216" i="8" s="1"/>
  <c r="OG217" i="8" s="1"/>
  <c r="LX221" i="8" l="1"/>
  <c r="LM222" i="8"/>
  <c r="LH223" i="8" s="1"/>
  <c r="LD223" i="8" s="1"/>
  <c r="LE223" i="8" s="1"/>
  <c r="OH217" i="8"/>
  <c r="OC217" i="8" s="1"/>
  <c r="OP216" i="8"/>
  <c r="LQ222" i="8" l="1"/>
  <c r="LF223" i="8"/>
  <c r="LA224" i="8" s="1"/>
  <c r="LB224" i="8"/>
  <c r="OR216" i="8"/>
  <c r="OS216" i="8" s="1"/>
  <c r="ON217" i="8" s="1"/>
  <c r="KW224" i="8" l="1"/>
  <c r="KX224" i="8" s="1"/>
  <c r="KU225" i="8" s="1"/>
  <c r="LJ223" i="8"/>
  <c r="OW216" i="8"/>
  <c r="OO217" i="8"/>
  <c r="OJ217" i="8" s="1"/>
  <c r="KY224" i="8" l="1"/>
  <c r="KT225" i="8" s="1"/>
  <c r="KP225" i="8" s="1"/>
  <c r="KQ225" i="8" s="1"/>
  <c r="OY216" i="8"/>
  <c r="OZ216" i="8" s="1"/>
  <c r="OU217" i="8" s="1"/>
  <c r="LC224" i="8" l="1"/>
  <c r="KR225" i="8"/>
  <c r="KM226" i="8" s="1"/>
  <c r="KN226" i="8"/>
  <c r="OV217" i="8"/>
  <c r="OQ217" i="8" s="1"/>
  <c r="PD216" i="8"/>
  <c r="KI226" i="8" l="1"/>
  <c r="KJ226" i="8" s="1"/>
  <c r="KG227" i="8" s="1"/>
  <c r="KV225" i="8"/>
  <c r="PF216" i="8"/>
  <c r="PG216" i="8" s="1"/>
  <c r="PB217" i="8" s="1"/>
  <c r="KK226" i="8" l="1"/>
  <c r="KF227" i="8" s="1"/>
  <c r="KB227" i="8" s="1"/>
  <c r="KC227" i="8" s="1"/>
  <c r="PK216" i="8"/>
  <c r="PC217" i="8"/>
  <c r="OX217" i="8" s="1"/>
  <c r="JZ228" i="8" l="1"/>
  <c r="KD227" i="8"/>
  <c r="JY228" i="8" s="1"/>
  <c r="KO226" i="8"/>
  <c r="PM216" i="8"/>
  <c r="PN216" i="8" s="1"/>
  <c r="PI217" i="8" s="1"/>
  <c r="JU228" i="8" l="1"/>
  <c r="JV228" i="8" s="1"/>
  <c r="JS229" i="8" s="1"/>
  <c r="KH227" i="8"/>
  <c r="PJ217" i="8"/>
  <c r="PE217" i="8" s="1"/>
  <c r="PR216" i="8"/>
  <c r="JW228" i="8" l="1"/>
  <c r="JR229" i="8" s="1"/>
  <c r="JN229" i="8" s="1"/>
  <c r="JO229" i="8" s="1"/>
  <c r="PT216" i="8"/>
  <c r="PU216" i="8" s="1"/>
  <c r="PP217" i="8" s="1"/>
  <c r="KA228" i="8" l="1"/>
  <c r="JP229" i="8"/>
  <c r="JK230" i="8" s="1"/>
  <c r="JL230" i="8"/>
  <c r="PQ217" i="8"/>
  <c r="PL217" i="8" s="1"/>
  <c r="PY216" i="8"/>
  <c r="JG230" i="8" l="1"/>
  <c r="JH230" i="8" s="1"/>
  <c r="JE231" i="8" s="1"/>
  <c r="JT229" i="8"/>
  <c r="QA216" i="8"/>
  <c r="QB216" i="8" s="1"/>
  <c r="PW217" i="8" s="1"/>
  <c r="JI230" i="8" l="1"/>
  <c r="JD231" i="8" s="1"/>
  <c r="IZ231" i="8" s="1"/>
  <c r="JA231" i="8" s="1"/>
  <c r="PX217" i="8"/>
  <c r="PS217" i="8" s="1"/>
  <c r="QF216" i="8"/>
  <c r="JM230" i="8" l="1"/>
  <c r="JB231" i="8"/>
  <c r="IW232" i="8" s="1"/>
  <c r="IX232" i="8"/>
  <c r="QH216" i="8"/>
  <c r="QI216" i="8" s="1"/>
  <c r="QD217" i="8" s="1"/>
  <c r="JF231" i="8" l="1"/>
  <c r="IS232" i="8"/>
  <c r="IT232" i="8" s="1"/>
  <c r="IQ233" i="8" s="1"/>
  <c r="QE217" i="8"/>
  <c r="PZ217" i="8" s="1"/>
  <c r="QM216" i="8"/>
  <c r="IU232" i="8" l="1"/>
  <c r="IP233" i="8" s="1"/>
  <c r="IL233" i="8" s="1"/>
  <c r="IM233" i="8" s="1"/>
  <c r="QO216" i="8"/>
  <c r="QP216" i="8" s="1"/>
  <c r="QK217" i="8" s="1"/>
  <c r="IY232" i="8" l="1"/>
  <c r="IJ234" i="8"/>
  <c r="IN233" i="8"/>
  <c r="II234" i="8" s="1"/>
  <c r="QT216" i="8"/>
  <c r="QL217" i="8"/>
  <c r="QG217" i="8" s="1"/>
  <c r="IR233" i="8" l="1"/>
  <c r="IE234" i="8"/>
  <c r="IF234" i="8" s="1"/>
  <c r="QV216" i="8"/>
  <c r="QW216" i="8" s="1"/>
  <c r="QR217" i="8" s="1"/>
  <c r="IG234" i="8" l="1"/>
  <c r="IB235" i="8" s="1"/>
  <c r="IC235" i="8"/>
  <c r="RA216" i="8"/>
  <c r="QS217" i="8"/>
  <c r="QN217" i="8" s="1"/>
  <c r="IK234" i="8" l="1"/>
  <c r="HX235" i="8"/>
  <c r="HY235" i="8" s="1"/>
  <c r="HV236" i="8" s="1"/>
  <c r="RC216" i="8"/>
  <c r="RD216" i="8" s="1"/>
  <c r="QY217" i="8" s="1"/>
  <c r="HZ235" i="8" l="1"/>
  <c r="HU236" i="8" s="1"/>
  <c r="HQ236" i="8" s="1"/>
  <c r="HR236" i="8" s="1"/>
  <c r="QZ217" i="8"/>
  <c r="QU217" i="8" s="1"/>
  <c r="RH216" i="8"/>
  <c r="ID235" i="8" l="1"/>
  <c r="HO237" i="8"/>
  <c r="HS236" i="8"/>
  <c r="HN237" i="8" s="1"/>
  <c r="RJ216" i="8"/>
  <c r="RK216" i="8" s="1"/>
  <c r="RF217" i="8" s="1"/>
  <c r="HJ237" i="8" l="1"/>
  <c r="HK237" i="8" s="1"/>
  <c r="HL237" i="8" s="1"/>
  <c r="HG238" i="8" s="1"/>
  <c r="HW236" i="8"/>
  <c r="RG217" i="8"/>
  <c r="RB217" i="8" s="1"/>
  <c r="RO216" i="8"/>
  <c r="HP237" i="8" l="1"/>
  <c r="HH238" i="8"/>
  <c r="HC238" i="8" s="1"/>
  <c r="HD238" i="8" s="1"/>
  <c r="HA239" i="8" s="1"/>
  <c r="RQ216" i="8"/>
  <c r="RR216" i="8" s="1"/>
  <c r="RM217" i="8" s="1"/>
  <c r="HE238" i="8" l="1"/>
  <c r="GZ239" i="8" s="1"/>
  <c r="GV239" i="8" s="1"/>
  <c r="GW239" i="8" s="1"/>
  <c r="GX239" i="8" s="1"/>
  <c r="GS240" i="8" s="1"/>
  <c r="RV216" i="8"/>
  <c r="RN217" i="8"/>
  <c r="RI217" i="8" s="1"/>
  <c r="GT240" i="8" l="1"/>
  <c r="GO240" i="8" s="1"/>
  <c r="GP240" i="8" s="1"/>
  <c r="GM241" i="8" s="1"/>
  <c r="HI238" i="8"/>
  <c r="HB239" i="8"/>
  <c r="RX216" i="8"/>
  <c r="RY216" i="8" s="1"/>
  <c r="RT217" i="8" s="1"/>
  <c r="GQ240" i="8" l="1"/>
  <c r="GL241" i="8" s="1"/>
  <c r="GH241" i="8" s="1"/>
  <c r="GI241" i="8" s="1"/>
  <c r="RU217" i="8"/>
  <c r="RP217" i="8" s="1"/>
  <c r="SC216" i="8"/>
  <c r="GU240" i="8" l="1"/>
  <c r="GF242" i="8"/>
  <c r="GJ241" i="8"/>
  <c r="GE242" i="8" s="1"/>
  <c r="SE216" i="8"/>
  <c r="SF216" i="8" s="1"/>
  <c r="SA217" i="8" s="1"/>
  <c r="GN241" i="8" l="1"/>
  <c r="GA242" i="8"/>
  <c r="GB242" i="8" s="1"/>
  <c r="SB217" i="8"/>
  <c r="RW217" i="8" s="1"/>
  <c r="SJ216" i="8"/>
  <c r="GC242" i="8" l="1"/>
  <c r="FX243" i="8" s="1"/>
  <c r="FY243" i="8"/>
  <c r="SL216" i="8"/>
  <c r="SM216" i="8" s="1"/>
  <c r="SH217" i="8" s="1"/>
  <c r="GG242" i="8" l="1"/>
  <c r="FT243" i="8"/>
  <c r="FU243" i="8" s="1"/>
  <c r="SI217" i="8"/>
  <c r="SD217" i="8" s="1"/>
  <c r="SQ216" i="8"/>
  <c r="FR244" i="8" l="1"/>
  <c r="FV243" i="8"/>
  <c r="FQ244" i="8" s="1"/>
  <c r="FZ243" i="8" l="1"/>
  <c r="FM244" i="8"/>
  <c r="FN244" i="8" s="1"/>
  <c r="FO244" i="8" l="1"/>
  <c r="FJ245" i="8" s="1"/>
  <c r="FK245" i="8"/>
  <c r="FS244" i="8" l="1"/>
  <c r="FF245" i="8"/>
  <c r="FG245" i="8" s="1"/>
  <c r="FH245" i="8" s="1"/>
  <c r="FD246" i="8" l="1"/>
  <c r="FC246" i="8"/>
  <c r="FL245" i="8"/>
  <c r="EY246" i="8" l="1"/>
  <c r="EZ246" i="8" s="1"/>
  <c r="EW247" i="8" s="1"/>
  <c r="FA246" i="8" l="1"/>
  <c r="EV247" i="8" s="1"/>
  <c r="ER247" i="8" s="1"/>
  <c r="ES247" i="8" s="1"/>
  <c r="FE246" i="8" l="1"/>
  <c r="EP248" i="8"/>
  <c r="ET247" i="8"/>
  <c r="EO248" i="8" l="1"/>
  <c r="EK248" i="8" s="1"/>
  <c r="EL248" i="8" s="1"/>
  <c r="EX247" i="8"/>
  <c r="EI249" i="8" l="1"/>
  <c r="EM248" i="8"/>
  <c r="EH249" i="8" l="1"/>
  <c r="ED249" i="8" s="1"/>
  <c r="EE249" i="8" s="1"/>
  <c r="EQ248" i="8"/>
  <c r="EB250" i="8" l="1"/>
  <c r="EF249" i="8"/>
  <c r="EA250" i="8" s="1"/>
  <c r="DW250" i="8" l="1"/>
  <c r="DX250" i="8" s="1"/>
  <c r="EJ249" i="8"/>
  <c r="DY250" i="8" l="1"/>
  <c r="DU251" i="8"/>
  <c r="DT251" i="8" l="1"/>
  <c r="DP251" i="8" s="1"/>
  <c r="DQ251" i="8" s="1"/>
  <c r="EC250" i="8"/>
  <c r="DN252" i="8" l="1"/>
  <c r="DR251" i="8"/>
  <c r="DM252" i="8" s="1"/>
  <c r="DV251" i="8" l="1"/>
  <c r="DI252" i="8"/>
  <c r="DJ252" i="8" s="1"/>
  <c r="DK252" i="8" l="1"/>
  <c r="DF253" i="8" s="1"/>
  <c r="DG253" i="8"/>
  <c r="DO252" i="8" l="1"/>
  <c r="DB253" i="8"/>
  <c r="DC253" i="8" s="1"/>
  <c r="DD253" i="8" l="1"/>
  <c r="CY254" i="8" s="1"/>
  <c r="CZ254" i="8"/>
  <c r="DH253" i="8" l="1"/>
  <c r="CU254" i="8"/>
  <c r="CV254" i="8" s="1"/>
  <c r="CS255" i="8" l="1"/>
  <c r="CW254" i="8"/>
  <c r="CR255" i="8" s="1"/>
  <c r="CN255" i="8" l="1"/>
  <c r="CO255" i="8" s="1"/>
  <c r="CP255" i="8" s="1"/>
  <c r="CK256" i="8" s="1"/>
  <c r="DA254" i="8"/>
  <c r="CL256" i="8" l="1"/>
  <c r="CG256" i="8" s="1"/>
  <c r="CH256" i="8" s="1"/>
  <c r="CE257" i="8" s="1"/>
  <c r="CT255" i="8"/>
  <c r="CI256" i="8" l="1"/>
  <c r="CD257" i="8" s="1"/>
  <c r="BZ257" i="8" s="1"/>
  <c r="CA257" i="8" s="1"/>
  <c r="BX258" i="8" s="1"/>
  <c r="CB257" i="8" l="1"/>
  <c r="BW258" i="8" s="1"/>
  <c r="BS258" i="8" s="1"/>
  <c r="BT258" i="8" s="1"/>
  <c r="CM256" i="8"/>
  <c r="CF257" i="8" l="1"/>
  <c r="BQ259" i="8"/>
  <c r="BU258" i="8"/>
  <c r="BP259" i="8" s="1"/>
  <c r="BY258" i="8" l="1"/>
  <c r="BL259" i="8"/>
  <c r="BM259" i="8" s="1"/>
  <c r="BJ260" i="8" l="1"/>
  <c r="BN259" i="8"/>
  <c r="BI260" i="8" s="1"/>
  <c r="BR259" i="8" l="1"/>
  <c r="BE260" i="8"/>
  <c r="BF260" i="8" s="1"/>
  <c r="BC261" i="8" l="1"/>
  <c r="BG260" i="8"/>
  <c r="BB261" i="8" s="1"/>
  <c r="BK260" i="8" l="1"/>
  <c r="AX261" i="8"/>
  <c r="AY261" i="8" s="1"/>
  <c r="AV262" i="8" l="1"/>
  <c r="AZ261" i="8"/>
  <c r="AU262" i="8" s="1"/>
  <c r="BD261" i="8" l="1"/>
  <c r="AQ262" i="8"/>
  <c r="AJ262" i="8" s="1"/>
  <c r="AR262" i="8"/>
  <c r="AI262" i="8" l="1"/>
  <c r="AK262" i="8" s="1"/>
  <c r="AN262" i="8" s="1"/>
  <c r="AS263" i="8" s="1"/>
  <c r="AO263" i="8"/>
  <c r="AW262" i="8"/>
  <c r="NB217" i="8" l="1"/>
  <c r="MY218" i="8" l="1"/>
  <c r="NC217" i="8"/>
  <c r="MX218" i="8" s="1"/>
  <c r="NG217" i="8" l="1"/>
  <c r="MT218" i="8"/>
  <c r="MU218" i="8" s="1"/>
  <c r="MR219" i="8" l="1"/>
  <c r="MV218" i="8"/>
  <c r="MQ219" i="8" s="1"/>
  <c r="NI217" i="8"/>
  <c r="NJ217" i="8" s="1"/>
  <c r="NE218" i="8" s="1"/>
  <c r="NN217" i="8" l="1"/>
  <c r="NF218" i="8"/>
  <c r="NA218" i="8" s="1"/>
  <c r="MZ218" i="8"/>
  <c r="MM219" i="8"/>
  <c r="MN219" i="8" s="1"/>
  <c r="MK220" i="8" l="1"/>
  <c r="MO219" i="8"/>
  <c r="MJ220" i="8" s="1"/>
  <c r="NP217" i="8"/>
  <c r="NQ217" i="8" s="1"/>
  <c r="NL218" i="8" s="1"/>
  <c r="NU217" i="8" l="1"/>
  <c r="NM218" i="8"/>
  <c r="NH218" i="8" s="1"/>
  <c r="MS219" i="8"/>
  <c r="MF220" i="8"/>
  <c r="MG220" i="8" s="1"/>
  <c r="MD221" i="8" l="1"/>
  <c r="MH220" i="8"/>
  <c r="MC221" i="8" s="1"/>
  <c r="NW217" i="8"/>
  <c r="NX217" i="8" s="1"/>
  <c r="NS218" i="8" s="1"/>
  <c r="NT218" i="8" l="1"/>
  <c r="NO218" i="8" s="1"/>
  <c r="OB217" i="8"/>
  <c r="ML220" i="8"/>
  <c r="LY221" i="8"/>
  <c r="LZ221" i="8" s="1"/>
  <c r="MA221" i="8" l="1"/>
  <c r="LV222" i="8" s="1"/>
  <c r="LW222" i="8"/>
  <c r="OD217" i="8"/>
  <c r="OE217" i="8" s="1"/>
  <c r="NZ218" i="8" s="1"/>
  <c r="LR222" i="8" l="1"/>
  <c r="LS222" i="8" s="1"/>
  <c r="LP223" i="8" s="1"/>
  <c r="ME221" i="8"/>
  <c r="OA218" i="8"/>
  <c r="NV218" i="8" s="1"/>
  <c r="OI217" i="8"/>
  <c r="LT222" i="8" l="1"/>
  <c r="LO223" i="8" s="1"/>
  <c r="LK223" i="8" s="1"/>
  <c r="LL223" i="8" s="1"/>
  <c r="LM223" i="8" s="1"/>
  <c r="OK217" i="8"/>
  <c r="OL217" i="8" s="1"/>
  <c r="OG218" i="8" s="1"/>
  <c r="LX222" i="8" l="1"/>
  <c r="LH224" i="8"/>
  <c r="LQ223" i="8"/>
  <c r="LI224" i="8"/>
  <c r="OH218" i="8"/>
  <c r="OC218" i="8" s="1"/>
  <c r="OP217" i="8"/>
  <c r="LD224" i="8" l="1"/>
  <c r="LE224" i="8" s="1"/>
  <c r="LF224" i="8" s="1"/>
  <c r="LA225" i="8" s="1"/>
  <c r="OR217" i="8"/>
  <c r="OS217" i="8" s="1"/>
  <c r="ON218" i="8" s="1"/>
  <c r="LB225" i="8" l="1"/>
  <c r="KW225" i="8" s="1"/>
  <c r="KX225" i="8" s="1"/>
  <c r="KY225" i="8" s="1"/>
  <c r="KT226" i="8" s="1"/>
  <c r="LJ224" i="8"/>
  <c r="OW217" i="8"/>
  <c r="OO218" i="8"/>
  <c r="OJ218" i="8" s="1"/>
  <c r="KU226" i="8" l="1"/>
  <c r="KP226" i="8" s="1"/>
  <c r="KQ226" i="8" s="1"/>
  <c r="KR226" i="8" s="1"/>
  <c r="KM227" i="8" s="1"/>
  <c r="LC225" i="8"/>
  <c r="OY217" i="8"/>
  <c r="OZ217" i="8" s="1"/>
  <c r="OU218" i="8" s="1"/>
  <c r="KV226" i="8" l="1"/>
  <c r="KN227" i="8"/>
  <c r="KI227" i="8" s="1"/>
  <c r="KJ227" i="8" s="1"/>
  <c r="KK227" i="8" s="1"/>
  <c r="KF228" i="8" s="1"/>
  <c r="OV218" i="8"/>
  <c r="OQ218" i="8" s="1"/>
  <c r="PD217" i="8"/>
  <c r="KG228" i="8" l="1"/>
  <c r="KB228" i="8" s="1"/>
  <c r="KC228" i="8" s="1"/>
  <c r="KD228" i="8" s="1"/>
  <c r="JY229" i="8" s="1"/>
  <c r="KO227" i="8"/>
  <c r="PF217" i="8"/>
  <c r="PG217" i="8" s="1"/>
  <c r="PB218" i="8" s="1"/>
  <c r="JZ229" i="8" l="1"/>
  <c r="JU229" i="8" s="1"/>
  <c r="JV229" i="8" s="1"/>
  <c r="JW229" i="8" s="1"/>
  <c r="JR230" i="8" s="1"/>
  <c r="KH228" i="8"/>
  <c r="PK217" i="8"/>
  <c r="PC218" i="8"/>
  <c r="OX218" i="8" s="1"/>
  <c r="JS230" i="8" l="1"/>
  <c r="JN230" i="8" s="1"/>
  <c r="JO230" i="8" s="1"/>
  <c r="JP230" i="8" s="1"/>
  <c r="JK231" i="8" s="1"/>
  <c r="KA229" i="8"/>
  <c r="PM217" i="8"/>
  <c r="PN217" i="8" s="1"/>
  <c r="PI218" i="8" s="1"/>
  <c r="JL231" i="8" l="1"/>
  <c r="JG231" i="8" s="1"/>
  <c r="JH231" i="8" s="1"/>
  <c r="JE232" i="8" s="1"/>
  <c r="JT230" i="8"/>
  <c r="PJ218" i="8"/>
  <c r="PE218" i="8" s="1"/>
  <c r="PR217" i="8"/>
  <c r="JI231" i="8" l="1"/>
  <c r="JD232" i="8" s="1"/>
  <c r="IZ232" i="8" s="1"/>
  <c r="JA232" i="8" s="1"/>
  <c r="PT217" i="8"/>
  <c r="PU217" i="8" s="1"/>
  <c r="PP218" i="8" s="1"/>
  <c r="IX233" i="8" l="1"/>
  <c r="JB232" i="8"/>
  <c r="IW233" i="8" s="1"/>
  <c r="JM231" i="8"/>
  <c r="PQ218" i="8"/>
  <c r="PL218" i="8" s="1"/>
  <c r="PY217" i="8"/>
  <c r="IS233" i="8" l="1"/>
  <c r="IT233" i="8" s="1"/>
  <c r="IU233" i="8" s="1"/>
  <c r="IP234" i="8" s="1"/>
  <c r="JF232" i="8"/>
  <c r="QA217" i="8"/>
  <c r="QB217" i="8" s="1"/>
  <c r="PW218" i="8" s="1"/>
  <c r="IY233" i="8" l="1"/>
  <c r="IQ234" i="8"/>
  <c r="IL234" i="8" s="1"/>
  <c r="IM234" i="8" s="1"/>
  <c r="IN234" i="8" s="1"/>
  <c r="II235" i="8" s="1"/>
  <c r="PX218" i="8"/>
  <c r="PS218" i="8" s="1"/>
  <c r="QF217" i="8"/>
  <c r="IJ235" i="8" l="1"/>
  <c r="IE235" i="8" s="1"/>
  <c r="IF235" i="8" s="1"/>
  <c r="IC236" i="8" s="1"/>
  <c r="IR234" i="8"/>
  <c r="QH217" i="8"/>
  <c r="QI217" i="8" s="1"/>
  <c r="QD218" i="8" s="1"/>
  <c r="IG235" i="8" l="1"/>
  <c r="IB236" i="8" s="1"/>
  <c r="HX236" i="8" s="1"/>
  <c r="HY236" i="8" s="1"/>
  <c r="QE218" i="8"/>
  <c r="PZ218" i="8" s="1"/>
  <c r="QM217" i="8"/>
  <c r="IK235" i="8" l="1"/>
  <c r="HZ236" i="8"/>
  <c r="HU237" i="8" s="1"/>
  <c r="HV237" i="8"/>
  <c r="QO217" i="8"/>
  <c r="QP217" i="8" s="1"/>
  <c r="QK218" i="8" s="1"/>
  <c r="HQ237" i="8" l="1"/>
  <c r="HR237" i="8" s="1"/>
  <c r="HS237" i="8" s="1"/>
  <c r="HN238" i="8" s="1"/>
  <c r="ID236" i="8"/>
  <c r="QL218" i="8"/>
  <c r="QG218" i="8" s="1"/>
  <c r="QT217" i="8"/>
  <c r="HO238" i="8" l="1"/>
  <c r="HJ238" i="8" s="1"/>
  <c r="HK238" i="8" s="1"/>
  <c r="HW237" i="8"/>
  <c r="QV217" i="8"/>
  <c r="QW217" i="8" s="1"/>
  <c r="QR218" i="8" s="1"/>
  <c r="HH239" i="8" l="1"/>
  <c r="HL238" i="8"/>
  <c r="HG239" i="8" s="1"/>
  <c r="RA217" i="8"/>
  <c r="QS218" i="8"/>
  <c r="QN218" i="8" s="1"/>
  <c r="HP238" i="8" l="1"/>
  <c r="HC239" i="8"/>
  <c r="HD239" i="8" s="1"/>
  <c r="RC217" i="8"/>
  <c r="RD217" i="8" s="1"/>
  <c r="QY218" i="8" s="1"/>
  <c r="HE239" i="8" l="1"/>
  <c r="GZ240" i="8" s="1"/>
  <c r="HA240" i="8"/>
  <c r="QZ218" i="8"/>
  <c r="QU218" i="8" s="1"/>
  <c r="RH217" i="8"/>
  <c r="GV240" i="8" l="1"/>
  <c r="GW240" i="8" s="1"/>
  <c r="GT241" i="8" s="1"/>
  <c r="HI239" i="8"/>
  <c r="RJ217" i="8"/>
  <c r="RK217" i="8" s="1"/>
  <c r="RF218" i="8" s="1"/>
  <c r="GX240" i="8" l="1"/>
  <c r="RG218" i="8"/>
  <c r="RB218" i="8" s="1"/>
  <c r="RO217" i="8"/>
  <c r="GS241" i="8" l="1"/>
  <c r="GO241" i="8" s="1"/>
  <c r="GP241" i="8" s="1"/>
  <c r="GQ241" i="8" s="1"/>
  <c r="HB240" i="8"/>
  <c r="RQ217" i="8"/>
  <c r="RR217" i="8" s="1"/>
  <c r="RM218" i="8" s="1"/>
  <c r="GL242" i="8" l="1"/>
  <c r="GU241" i="8"/>
  <c r="GM242" i="8"/>
  <c r="RV217" i="8"/>
  <c r="RN218" i="8"/>
  <c r="RI218" i="8" s="1"/>
  <c r="GH242" i="8" l="1"/>
  <c r="GI242" i="8" s="1"/>
  <c r="GF243" i="8" s="1"/>
  <c r="RX217" i="8"/>
  <c r="RY217" i="8" s="1"/>
  <c r="RT218" i="8" s="1"/>
  <c r="GJ242" i="8" l="1"/>
  <c r="GE243" i="8" s="1"/>
  <c r="GA243" i="8" s="1"/>
  <c r="GB243" i="8" s="1"/>
  <c r="GC243" i="8" s="1"/>
  <c r="GG243" i="8" s="1"/>
  <c r="RU218" i="8"/>
  <c r="RP218" i="8" s="1"/>
  <c r="SC217" i="8"/>
  <c r="GN242" i="8" l="1"/>
  <c r="FY244" i="8"/>
  <c r="FX244" i="8"/>
  <c r="SE217" i="8"/>
  <c r="SF217" i="8" s="1"/>
  <c r="SA218" i="8" s="1"/>
  <c r="FT244" i="8" l="1"/>
  <c r="FU244" i="8" s="1"/>
  <c r="FR245" i="8" s="1"/>
  <c r="SB218" i="8"/>
  <c r="RW218" i="8" s="1"/>
  <c r="SJ217" i="8"/>
  <c r="FV244" i="8" l="1"/>
  <c r="FQ245" i="8" s="1"/>
  <c r="FM245" i="8" s="1"/>
  <c r="FN245" i="8" s="1"/>
  <c r="FZ244" i="8" l="1"/>
  <c r="FK246" i="8"/>
  <c r="FO245" i="8"/>
  <c r="FJ246" i="8" s="1"/>
  <c r="FS245" i="8" l="1"/>
  <c r="FF246" i="8"/>
  <c r="FG246" i="8" s="1"/>
  <c r="FD247" i="8" l="1"/>
  <c r="FH246" i="8"/>
  <c r="FC247" i="8" s="1"/>
  <c r="FL246" i="8" l="1"/>
  <c r="EY247" i="8"/>
  <c r="EZ247" i="8" s="1"/>
  <c r="EW248" i="8" l="1"/>
  <c r="FA247" i="8"/>
  <c r="EV248" i="8" s="1"/>
  <c r="FE247" i="8" l="1"/>
  <c r="ER248" i="8"/>
  <c r="ES248" i="8" s="1"/>
  <c r="EP249" i="8" l="1"/>
  <c r="ET248" i="8"/>
  <c r="EO249" i="8" s="1"/>
  <c r="EX248" i="8" l="1"/>
  <c r="EK249" i="8"/>
  <c r="EL249" i="8" s="1"/>
  <c r="EI250" i="8" l="1"/>
  <c r="EM249" i="8"/>
  <c r="EH250" i="8" s="1"/>
  <c r="ED250" i="8" l="1"/>
  <c r="EE250" i="8" s="1"/>
  <c r="EQ249" i="8"/>
  <c r="EF250" i="8" l="1"/>
  <c r="EA251" i="8" s="1"/>
  <c r="EB251" i="8"/>
  <c r="DW251" i="8" l="1"/>
  <c r="DX251" i="8" s="1"/>
  <c r="EJ250" i="8"/>
  <c r="DY251" i="8" l="1"/>
  <c r="DT252" i="8" s="1"/>
  <c r="DU252" i="8"/>
  <c r="DP252" i="8" l="1"/>
  <c r="DQ252" i="8" s="1"/>
  <c r="EC251" i="8"/>
  <c r="DR252" i="8" l="1"/>
  <c r="DM253" i="8" s="1"/>
  <c r="DN253" i="8"/>
  <c r="DI253" i="8" l="1"/>
  <c r="DJ253" i="8" s="1"/>
  <c r="DV252" i="8"/>
  <c r="DK253" i="8" l="1"/>
  <c r="DF254" i="8" s="1"/>
  <c r="DG254" i="8"/>
  <c r="DB254" i="8" l="1"/>
  <c r="DC254" i="8" s="1"/>
  <c r="DO253" i="8"/>
  <c r="DD254" i="8" l="1"/>
  <c r="CY255" i="8" s="1"/>
  <c r="CZ255" i="8"/>
  <c r="CU255" i="8" l="1"/>
  <c r="CV255" i="8" s="1"/>
  <c r="DH254" i="8"/>
  <c r="CW255" i="8" l="1"/>
  <c r="CR256" i="8" s="1"/>
  <c r="CS256" i="8"/>
  <c r="CN256" i="8" l="1"/>
  <c r="CO256" i="8" s="1"/>
  <c r="DA255" i="8"/>
  <c r="CP256" i="8" l="1"/>
  <c r="CK257" i="8" s="1"/>
  <c r="CL257" i="8"/>
  <c r="CG257" i="8" l="1"/>
  <c r="CH257" i="8" s="1"/>
  <c r="CI257" i="8" s="1"/>
  <c r="CD258" i="8" s="1"/>
  <c r="CT256" i="8"/>
  <c r="CM257" i="8" l="1"/>
  <c r="CE258" i="8"/>
  <c r="BZ258" i="8" s="1"/>
  <c r="CA258" i="8" s="1"/>
  <c r="CB258" i="8" s="1"/>
  <c r="BW259" i="8" s="1"/>
  <c r="BX259" i="8" l="1"/>
  <c r="BS259" i="8" s="1"/>
  <c r="BT259" i="8" s="1"/>
  <c r="CF258" i="8"/>
  <c r="BQ260" i="8" l="1"/>
  <c r="BU259" i="8"/>
  <c r="BP260" i="8" s="1"/>
  <c r="BY259" i="8" l="1"/>
  <c r="BL260" i="8"/>
  <c r="BM260" i="8" s="1"/>
  <c r="BJ261" i="8" l="1"/>
  <c r="BN260" i="8"/>
  <c r="BI261" i="8" s="1"/>
  <c r="BR260" i="8" l="1"/>
  <c r="BE261" i="8"/>
  <c r="BF261" i="8" s="1"/>
  <c r="BC262" i="8" l="1"/>
  <c r="BG261" i="8"/>
  <c r="BB262" i="8" s="1"/>
  <c r="BK261" i="8" l="1"/>
  <c r="AX262" i="8"/>
  <c r="AY262" i="8" s="1"/>
  <c r="AV263" i="8" l="1"/>
  <c r="AZ262" i="8"/>
  <c r="AU263" i="8" s="1"/>
  <c r="BD262" i="8" l="1"/>
  <c r="AR263" i="8"/>
  <c r="AQ263" i="8"/>
  <c r="AJ263" i="8" s="1"/>
  <c r="AI263" i="8" l="1"/>
  <c r="AK263" i="8" s="1"/>
  <c r="AN263" i="8" s="1"/>
  <c r="AS264" i="8" s="1"/>
  <c r="AO264" i="8"/>
  <c r="AW263" i="8"/>
  <c r="NB218" i="8" l="1"/>
  <c r="MY219" i="8" l="1"/>
  <c r="NC218" i="8"/>
  <c r="MX219" i="8" s="1"/>
  <c r="NG218" i="8" l="1"/>
  <c r="MT219" i="8"/>
  <c r="MU219" i="8" s="1"/>
  <c r="MR220" i="8" l="1"/>
  <c r="MV219" i="8"/>
  <c r="MQ220" i="8" s="1"/>
  <c r="NI218" i="8"/>
  <c r="NJ218" i="8" s="1"/>
  <c r="NE219" i="8" s="1"/>
  <c r="NN218" i="8" l="1"/>
  <c r="NF219" i="8"/>
  <c r="NA219" i="8" s="1"/>
  <c r="MZ219" i="8"/>
  <c r="MM220" i="8"/>
  <c r="MN220" i="8" s="1"/>
  <c r="MK221" i="8" l="1"/>
  <c r="MO220" i="8"/>
  <c r="MJ221" i="8" s="1"/>
  <c r="NP218" i="8"/>
  <c r="NQ218" i="8" s="1"/>
  <c r="NL219" i="8" s="1"/>
  <c r="NM219" i="8" l="1"/>
  <c r="NH219" i="8" s="1"/>
  <c r="NU218" i="8"/>
  <c r="MS220" i="8"/>
  <c r="MF221" i="8"/>
  <c r="MG221" i="8" s="1"/>
  <c r="MD222" i="8" l="1"/>
  <c r="MH221" i="8"/>
  <c r="MC222" i="8" s="1"/>
  <c r="NW218" i="8"/>
  <c r="NX218" i="8" s="1"/>
  <c r="NS219" i="8" s="1"/>
  <c r="NT219" i="8" l="1"/>
  <c r="NO219" i="8" s="1"/>
  <c r="OB218" i="8"/>
  <c r="LY222" i="8"/>
  <c r="LZ222" i="8" s="1"/>
  <c r="ML221" i="8"/>
  <c r="MA222" i="8" l="1"/>
  <c r="LV223" i="8" s="1"/>
  <c r="LW223" i="8"/>
  <c r="OD218" i="8"/>
  <c r="OE218" i="8" s="1"/>
  <c r="NZ219" i="8" s="1"/>
  <c r="ME222" i="8" l="1"/>
  <c r="LR223" i="8"/>
  <c r="LS223" i="8" s="1"/>
  <c r="LT223" i="8" s="1"/>
  <c r="LO224" i="8" s="1"/>
  <c r="OA219" i="8"/>
  <c r="NV219" i="8" s="1"/>
  <c r="OI218" i="8"/>
  <c r="LP224" i="8" l="1"/>
  <c r="LK224" i="8" s="1"/>
  <c r="LL224" i="8" s="1"/>
  <c r="LI225" i="8" s="1"/>
  <c r="LX223" i="8"/>
  <c r="OK218" i="8"/>
  <c r="OL218" i="8" s="1"/>
  <c r="OG219" i="8" s="1"/>
  <c r="LM224" i="8" l="1"/>
  <c r="LH225" i="8" s="1"/>
  <c r="LD225" i="8" s="1"/>
  <c r="LE225" i="8" s="1"/>
  <c r="LF225" i="8" s="1"/>
  <c r="LA226" i="8" s="1"/>
  <c r="OH219" i="8"/>
  <c r="OC219" i="8" s="1"/>
  <c r="OP218" i="8"/>
  <c r="LB226" i="8" l="1"/>
  <c r="KW226" i="8" s="1"/>
  <c r="KX226" i="8" s="1"/>
  <c r="KU227" i="8" s="1"/>
  <c r="LQ224" i="8"/>
  <c r="LJ225" i="8"/>
  <c r="OR218" i="8"/>
  <c r="OS218" i="8" s="1"/>
  <c r="ON219" i="8" s="1"/>
  <c r="KY226" i="8" l="1"/>
  <c r="KT227" i="8" s="1"/>
  <c r="KP227" i="8" s="1"/>
  <c r="KQ227" i="8" s="1"/>
  <c r="OW218" i="8"/>
  <c r="OO219" i="8"/>
  <c r="OJ219" i="8" s="1"/>
  <c r="KR227" i="8" l="1"/>
  <c r="KM228" i="8" s="1"/>
  <c r="KN228" i="8"/>
  <c r="LC226" i="8"/>
  <c r="OY218" i="8"/>
  <c r="OZ218" i="8" s="1"/>
  <c r="OU219" i="8" s="1"/>
  <c r="KV227" i="8" l="1"/>
  <c r="KI228" i="8"/>
  <c r="KJ228" i="8" s="1"/>
  <c r="KK228" i="8" s="1"/>
  <c r="KF229" i="8" s="1"/>
  <c r="OV219" i="8"/>
  <c r="OQ219" i="8" s="1"/>
  <c r="PD218" i="8"/>
  <c r="KG229" i="8" l="1"/>
  <c r="KB229" i="8" s="1"/>
  <c r="KC229" i="8" s="1"/>
  <c r="KD229" i="8" s="1"/>
  <c r="JY230" i="8" s="1"/>
  <c r="KO228" i="8"/>
  <c r="PF218" i="8"/>
  <c r="PG218" i="8" s="1"/>
  <c r="PB219" i="8" s="1"/>
  <c r="JZ230" i="8" l="1"/>
  <c r="JU230" i="8" s="1"/>
  <c r="JV230" i="8" s="1"/>
  <c r="JW230" i="8" s="1"/>
  <c r="JR231" i="8" s="1"/>
  <c r="KH229" i="8"/>
  <c r="PK218" i="8"/>
  <c r="PC219" i="8"/>
  <c r="OX219" i="8" s="1"/>
  <c r="JS231" i="8" l="1"/>
  <c r="JN231" i="8" s="1"/>
  <c r="JO231" i="8" s="1"/>
  <c r="JP231" i="8" s="1"/>
  <c r="JK232" i="8" s="1"/>
  <c r="KA230" i="8"/>
  <c r="PM218" i="8"/>
  <c r="PN218" i="8" s="1"/>
  <c r="PI219" i="8" s="1"/>
  <c r="JL232" i="8" l="1"/>
  <c r="JG232" i="8" s="1"/>
  <c r="JH232" i="8" s="1"/>
  <c r="JE233" i="8" s="1"/>
  <c r="JT231" i="8"/>
  <c r="PJ219" i="8"/>
  <c r="PE219" i="8" s="1"/>
  <c r="PR218" i="8"/>
  <c r="JI232" i="8" l="1"/>
  <c r="JD233" i="8" s="1"/>
  <c r="IZ233" i="8" s="1"/>
  <c r="JA233" i="8" s="1"/>
  <c r="PT218" i="8"/>
  <c r="PU218" i="8" s="1"/>
  <c r="PP219" i="8" s="1"/>
  <c r="JB233" i="8" l="1"/>
  <c r="IW234" i="8" s="1"/>
  <c r="IX234" i="8"/>
  <c r="JM232" i="8"/>
  <c r="PQ219" i="8"/>
  <c r="PL219" i="8" s="1"/>
  <c r="PY218" i="8"/>
  <c r="IS234" i="8" l="1"/>
  <c r="IT234" i="8" s="1"/>
  <c r="IU234" i="8" s="1"/>
  <c r="IP235" i="8" s="1"/>
  <c r="JF233" i="8"/>
  <c r="QA218" i="8"/>
  <c r="QB218" i="8" s="1"/>
  <c r="PW219" i="8" s="1"/>
  <c r="IQ235" i="8" l="1"/>
  <c r="IL235" i="8" s="1"/>
  <c r="IM235" i="8" s="1"/>
  <c r="IN235" i="8" s="1"/>
  <c r="II236" i="8" s="1"/>
  <c r="IY234" i="8"/>
  <c r="PX219" i="8"/>
  <c r="PS219" i="8" s="1"/>
  <c r="QF218" i="8"/>
  <c r="IJ236" i="8" l="1"/>
  <c r="IE236" i="8" s="1"/>
  <c r="IF236" i="8" s="1"/>
  <c r="IC237" i="8" s="1"/>
  <c r="IR235" i="8"/>
  <c r="QH218" i="8"/>
  <c r="QI218" i="8" s="1"/>
  <c r="QD219" i="8" s="1"/>
  <c r="IG236" i="8" l="1"/>
  <c r="IB237" i="8" s="1"/>
  <c r="HX237" i="8" s="1"/>
  <c r="HY237" i="8" s="1"/>
  <c r="HZ237" i="8" s="1"/>
  <c r="HU238" i="8" s="1"/>
  <c r="QE219" i="8"/>
  <c r="PZ219" i="8" s="1"/>
  <c r="QM218" i="8"/>
  <c r="IK236" i="8" l="1"/>
  <c r="HV238" i="8"/>
  <c r="HQ238" i="8" s="1"/>
  <c r="HR238" i="8" s="1"/>
  <c r="HS238" i="8" s="1"/>
  <c r="HN239" i="8" s="1"/>
  <c r="ID237" i="8"/>
  <c r="QO218" i="8"/>
  <c r="QP218" i="8" s="1"/>
  <c r="QK219" i="8" s="1"/>
  <c r="HW238" i="8" l="1"/>
  <c r="HO239" i="8"/>
  <c r="HJ239" i="8" s="1"/>
  <c r="HK239" i="8" s="1"/>
  <c r="HL239" i="8" s="1"/>
  <c r="HG240" i="8" s="1"/>
  <c r="QT218" i="8"/>
  <c r="QL219" i="8"/>
  <c r="QG219" i="8" s="1"/>
  <c r="HH240" i="8" l="1"/>
  <c r="HC240" i="8" s="1"/>
  <c r="HD240" i="8" s="1"/>
  <c r="HA241" i="8" s="1"/>
  <c r="HP239" i="8"/>
  <c r="QV218" i="8"/>
  <c r="QW218" i="8" s="1"/>
  <c r="QR219" i="8" s="1"/>
  <c r="HE240" i="8" l="1"/>
  <c r="GZ241" i="8" s="1"/>
  <c r="GV241" i="8" s="1"/>
  <c r="GW241" i="8" s="1"/>
  <c r="RA218" i="8"/>
  <c r="QS219" i="8"/>
  <c r="QN219" i="8" s="1"/>
  <c r="HI240" i="8" l="1"/>
  <c r="GX241" i="8"/>
  <c r="GS242" i="8" s="1"/>
  <c r="GT242" i="8"/>
  <c r="RC218" i="8"/>
  <c r="RD218" i="8" s="1"/>
  <c r="QY219" i="8" s="1"/>
  <c r="GO242" i="8" l="1"/>
  <c r="GP242" i="8" s="1"/>
  <c r="GM243" i="8" s="1"/>
  <c r="HB241" i="8"/>
  <c r="QZ219" i="8"/>
  <c r="QU219" i="8" s="1"/>
  <c r="RH218" i="8"/>
  <c r="GQ242" i="8" l="1"/>
  <c r="GL243" i="8" s="1"/>
  <c r="GH243" i="8" s="1"/>
  <c r="GI243" i="8" s="1"/>
  <c r="RJ218" i="8"/>
  <c r="RK218" i="8" s="1"/>
  <c r="RF219" i="8" s="1"/>
  <c r="GU242" i="8" l="1"/>
  <c r="GJ243" i="8"/>
  <c r="GF244" i="8"/>
  <c r="RG219" i="8"/>
  <c r="RB219" i="8" s="1"/>
  <c r="RO218" i="8"/>
  <c r="GE244" i="8" l="1"/>
  <c r="GA244" i="8" s="1"/>
  <c r="GB244" i="8" s="1"/>
  <c r="GN243" i="8"/>
  <c r="RQ218" i="8"/>
  <c r="RR218" i="8" s="1"/>
  <c r="RM219" i="8" s="1"/>
  <c r="FY245" i="8" l="1"/>
  <c r="GC244" i="8"/>
  <c r="FX245" i="8" s="1"/>
  <c r="RV218" i="8"/>
  <c r="RN219" i="8"/>
  <c r="RI219" i="8" s="1"/>
  <c r="GG244" i="8" l="1"/>
  <c r="FT245" i="8"/>
  <c r="FU245" i="8" s="1"/>
  <c r="RX218" i="8"/>
  <c r="RY218" i="8" s="1"/>
  <c r="RT219" i="8" s="1"/>
  <c r="FV245" i="8" l="1"/>
  <c r="FQ246" i="8" s="1"/>
  <c r="FR246" i="8"/>
  <c r="RU219" i="8"/>
  <c r="RP219" i="8" s="1"/>
  <c r="SC218" i="8"/>
  <c r="FM246" i="8" l="1"/>
  <c r="FN246" i="8" s="1"/>
  <c r="FO246" i="8" s="1"/>
  <c r="FJ247" i="8" s="1"/>
  <c r="FZ245" i="8"/>
  <c r="FS246" i="8" l="1"/>
  <c r="FK247" i="8"/>
  <c r="FF247" i="8" s="1"/>
  <c r="FG247" i="8" s="1"/>
  <c r="FH247" i="8" s="1"/>
  <c r="FC248" i="8" s="1"/>
  <c r="FD248" i="8" l="1"/>
  <c r="EY248" i="8" s="1"/>
  <c r="EZ248" i="8" s="1"/>
  <c r="FL247" i="8"/>
  <c r="EW249" i="8" l="1"/>
  <c r="FA248" i="8"/>
  <c r="EV249" i="8" s="1"/>
  <c r="FE248" i="8" l="1"/>
  <c r="ER249" i="8"/>
  <c r="ES249" i="8" s="1"/>
  <c r="EP250" i="8" l="1"/>
  <c r="ET249" i="8"/>
  <c r="EO250" i="8" s="1"/>
  <c r="EX249" i="8" l="1"/>
  <c r="EK250" i="8"/>
  <c r="EL250" i="8" s="1"/>
  <c r="EI251" i="8" l="1"/>
  <c r="EM250" i="8"/>
  <c r="EH251" i="8" s="1"/>
  <c r="EQ250" i="8" l="1"/>
  <c r="ED251" i="8"/>
  <c r="EE251" i="8" s="1"/>
  <c r="EB252" i="8" l="1"/>
  <c r="EF251" i="8"/>
  <c r="EA252" i="8" s="1"/>
  <c r="DW252" i="8" l="1"/>
  <c r="DX252" i="8" s="1"/>
  <c r="DU253" i="8" s="1"/>
  <c r="EJ251" i="8"/>
  <c r="DY252" i="8" l="1"/>
  <c r="DT253" i="8" s="1"/>
  <c r="DP253" i="8" s="1"/>
  <c r="DQ253" i="8" s="1"/>
  <c r="EC252" i="8" l="1"/>
  <c r="DN254" i="8"/>
  <c r="DR253" i="8"/>
  <c r="DM254" i="8" s="1"/>
  <c r="DV253" i="8" l="1"/>
  <c r="DI254" i="8"/>
  <c r="DJ254" i="8" s="1"/>
  <c r="DG255" i="8" l="1"/>
  <c r="DK254" i="8"/>
  <c r="DF255" i="8" s="1"/>
  <c r="DO254" i="8" l="1"/>
  <c r="DB255" i="8"/>
  <c r="DC255" i="8" s="1"/>
  <c r="CZ256" i="8" l="1"/>
  <c r="DD255" i="8"/>
  <c r="CY256" i="8" s="1"/>
  <c r="DH255" i="8" l="1"/>
  <c r="CU256" i="8"/>
  <c r="CV256" i="8" s="1"/>
  <c r="CS257" i="8" l="1"/>
  <c r="CW256" i="8"/>
  <c r="CR257" i="8" s="1"/>
  <c r="DA256" i="8" l="1"/>
  <c r="CN257" i="8"/>
  <c r="CO257" i="8" s="1"/>
  <c r="CL258" i="8" l="1"/>
  <c r="CP257" i="8"/>
  <c r="CK258" i="8" s="1"/>
  <c r="CT257" i="8" l="1"/>
  <c r="CG258" i="8"/>
  <c r="CH258" i="8" s="1"/>
  <c r="CE259" i="8" l="1"/>
  <c r="CI258" i="8"/>
  <c r="CD259" i="8" s="1"/>
  <c r="CM258" i="8" l="1"/>
  <c r="BZ259" i="8"/>
  <c r="CA259" i="8" s="1"/>
  <c r="BX260" i="8" l="1"/>
  <c r="CB259" i="8"/>
  <c r="BW260" i="8" s="1"/>
  <c r="CF259" i="8" l="1"/>
  <c r="BS260" i="8"/>
  <c r="BT260" i="8" s="1"/>
  <c r="BQ261" i="8" l="1"/>
  <c r="BU260" i="8"/>
  <c r="BP261" i="8" s="1"/>
  <c r="BY260" i="8" l="1"/>
  <c r="BL261" i="8"/>
  <c r="BM261" i="8" s="1"/>
  <c r="BJ262" i="8" l="1"/>
  <c r="BN261" i="8"/>
  <c r="BI262" i="8" s="1"/>
  <c r="BR261" i="8" l="1"/>
  <c r="BE262" i="8"/>
  <c r="BF262" i="8" s="1"/>
  <c r="BC263" i="8" l="1"/>
  <c r="BG262" i="8"/>
  <c r="BB263" i="8" s="1"/>
  <c r="BK262" i="8" l="1"/>
  <c r="AX263" i="8"/>
  <c r="AY263" i="8" s="1"/>
  <c r="AV264" i="8" l="1"/>
  <c r="AZ263" i="8"/>
  <c r="AU264" i="8" s="1"/>
  <c r="AQ264" i="8" l="1"/>
  <c r="AJ264" i="8" s="1"/>
  <c r="AR264" i="8"/>
  <c r="BD263" i="8"/>
  <c r="AI264" i="8" l="1"/>
  <c r="AK264" i="8" s="1"/>
  <c r="AN264" i="8" s="1"/>
  <c r="AS265" i="8" s="1"/>
  <c r="AO265" i="8"/>
  <c r="AW264" i="8"/>
  <c r="NB219" i="8" l="1"/>
  <c r="MY220" i="8" l="1"/>
  <c r="NC219" i="8"/>
  <c r="MX220" i="8" s="1"/>
  <c r="NG219" i="8" l="1"/>
  <c r="MT220" i="8"/>
  <c r="MU220" i="8" s="1"/>
  <c r="MR221" i="8" l="1"/>
  <c r="MV220" i="8"/>
  <c r="MQ221" i="8" s="1"/>
  <c r="NI219" i="8"/>
  <c r="NJ219" i="8" s="1"/>
  <c r="NE220" i="8" s="1"/>
  <c r="NN219" i="8" l="1"/>
  <c r="NF220" i="8"/>
  <c r="NA220" i="8" s="1"/>
  <c r="MZ220" i="8"/>
  <c r="MM221" i="8"/>
  <c r="MN221" i="8" s="1"/>
  <c r="MK222" i="8" l="1"/>
  <c r="MO221" i="8"/>
  <c r="MJ222" i="8" s="1"/>
  <c r="NP219" i="8"/>
  <c r="NQ219" i="8" s="1"/>
  <c r="NL220" i="8" s="1"/>
  <c r="NM220" i="8" l="1"/>
  <c r="NH220" i="8" s="1"/>
  <c r="NU219" i="8"/>
  <c r="MS221" i="8"/>
  <c r="MF222" i="8"/>
  <c r="MG222" i="8" s="1"/>
  <c r="MD223" i="8" l="1"/>
  <c r="MH222" i="8"/>
  <c r="MC223" i="8" s="1"/>
  <c r="NW219" i="8"/>
  <c r="NX219" i="8" s="1"/>
  <c r="NS220" i="8" s="1"/>
  <c r="NT220" i="8" l="1"/>
  <c r="NO220" i="8" s="1"/>
  <c r="OB219" i="8"/>
  <c r="ML222" i="8"/>
  <c r="LY223" i="8"/>
  <c r="LZ223" i="8" s="1"/>
  <c r="MA223" i="8" l="1"/>
  <c r="LV224" i="8" s="1"/>
  <c r="LW224" i="8"/>
  <c r="OD219" i="8"/>
  <c r="OE219" i="8" s="1"/>
  <c r="NZ220" i="8" s="1"/>
  <c r="LR224" i="8" l="1"/>
  <c r="LS224" i="8" s="1"/>
  <c r="LP225" i="8" s="1"/>
  <c r="ME223" i="8"/>
  <c r="OA220" i="8"/>
  <c r="NV220" i="8" s="1"/>
  <c r="OI219" i="8"/>
  <c r="LT224" i="8" l="1"/>
  <c r="LO225" i="8" s="1"/>
  <c r="LK225" i="8" s="1"/>
  <c r="LL225" i="8" s="1"/>
  <c r="LI226" i="8" s="1"/>
  <c r="OK219" i="8"/>
  <c r="OL219" i="8" s="1"/>
  <c r="OG220" i="8" s="1"/>
  <c r="LX224" i="8" l="1"/>
  <c r="LM225" i="8"/>
  <c r="LH226" i="8" s="1"/>
  <c r="LD226" i="8" s="1"/>
  <c r="LE226" i="8" s="1"/>
  <c r="LF226" i="8" s="1"/>
  <c r="OH220" i="8"/>
  <c r="OC220" i="8" s="1"/>
  <c r="OP219" i="8"/>
  <c r="LQ225" i="8" l="1"/>
  <c r="LA227" i="8"/>
  <c r="LJ226" i="8"/>
  <c r="LB227" i="8"/>
  <c r="OR219" i="8"/>
  <c r="OS219" i="8" s="1"/>
  <c r="ON220" i="8" s="1"/>
  <c r="KW227" i="8" l="1"/>
  <c r="KX227" i="8" s="1"/>
  <c r="KU228" i="8" s="1"/>
  <c r="OW219" i="8"/>
  <c r="OO220" i="8"/>
  <c r="OJ220" i="8" s="1"/>
  <c r="KY227" i="8" l="1"/>
  <c r="KT228" i="8" s="1"/>
  <c r="KP228" i="8" s="1"/>
  <c r="KQ228" i="8" s="1"/>
  <c r="KR228" i="8" s="1"/>
  <c r="KM229" i="8" s="1"/>
  <c r="OY219" i="8"/>
  <c r="OZ219" i="8" s="1"/>
  <c r="OU220" i="8" s="1"/>
  <c r="LC227" i="8" l="1"/>
  <c r="KN229" i="8"/>
  <c r="KI229" i="8" s="1"/>
  <c r="KJ229" i="8" s="1"/>
  <c r="KG230" i="8" s="1"/>
  <c r="KV228" i="8"/>
  <c r="OV220" i="8"/>
  <c r="OQ220" i="8" s="1"/>
  <c r="PD219" i="8"/>
  <c r="KK229" i="8" l="1"/>
  <c r="KF230" i="8" s="1"/>
  <c r="KB230" i="8" s="1"/>
  <c r="KC230" i="8" s="1"/>
  <c r="PF219" i="8"/>
  <c r="PG219" i="8" s="1"/>
  <c r="PB220" i="8" s="1"/>
  <c r="KO229" i="8" l="1"/>
  <c r="JZ231" i="8"/>
  <c r="KD230" i="8"/>
  <c r="JY231" i="8" s="1"/>
  <c r="PK219" i="8"/>
  <c r="PC220" i="8"/>
  <c r="OX220" i="8" s="1"/>
  <c r="KH230" i="8" l="1"/>
  <c r="JU231" i="8"/>
  <c r="JV231" i="8" s="1"/>
  <c r="JW231" i="8" s="1"/>
  <c r="JR232" i="8" s="1"/>
  <c r="PM219" i="8"/>
  <c r="PN219" i="8" s="1"/>
  <c r="PI220" i="8" s="1"/>
  <c r="JS232" i="8" l="1"/>
  <c r="JN232" i="8" s="1"/>
  <c r="JO232" i="8" s="1"/>
  <c r="JP232" i="8" s="1"/>
  <c r="JK233" i="8" s="1"/>
  <c r="KA231" i="8"/>
  <c r="PJ220" i="8"/>
  <c r="PE220" i="8" s="1"/>
  <c r="PR219" i="8"/>
  <c r="JL233" i="8" l="1"/>
  <c r="JG233" i="8" s="1"/>
  <c r="JH233" i="8" s="1"/>
  <c r="JE234" i="8" s="1"/>
  <c r="JT232" i="8"/>
  <c r="PT219" i="8"/>
  <c r="PU219" i="8" s="1"/>
  <c r="PP220" i="8" s="1"/>
  <c r="JI233" i="8" l="1"/>
  <c r="JD234" i="8" s="1"/>
  <c r="IZ234" i="8" s="1"/>
  <c r="JA234" i="8" s="1"/>
  <c r="PQ220" i="8"/>
  <c r="PL220" i="8" s="1"/>
  <c r="PY219" i="8"/>
  <c r="JM233" i="8" l="1"/>
  <c r="IX235" i="8"/>
  <c r="JB234" i="8"/>
  <c r="IW235" i="8" s="1"/>
  <c r="QA219" i="8"/>
  <c r="QB219" i="8" s="1"/>
  <c r="PW220" i="8" s="1"/>
  <c r="JF234" i="8" l="1"/>
  <c r="IS235" i="8"/>
  <c r="IT235" i="8" s="1"/>
  <c r="PX220" i="8"/>
  <c r="PS220" i="8" s="1"/>
  <c r="QF219" i="8"/>
  <c r="IQ236" i="8" l="1"/>
  <c r="IU235" i="8"/>
  <c r="QH219" i="8"/>
  <c r="QI219" i="8" s="1"/>
  <c r="QD220" i="8" s="1"/>
  <c r="IP236" i="8" l="1"/>
  <c r="IL236" i="8" s="1"/>
  <c r="IM236" i="8" s="1"/>
  <c r="IY235" i="8"/>
  <c r="QE220" i="8"/>
  <c r="PZ220" i="8" s="1"/>
  <c r="QM219" i="8"/>
  <c r="IN236" i="8" l="1"/>
  <c r="II237" i="8" s="1"/>
  <c r="IJ237" i="8"/>
  <c r="QO219" i="8"/>
  <c r="QP219" i="8" s="1"/>
  <c r="QK220" i="8" s="1"/>
  <c r="IR236" i="8" l="1"/>
  <c r="IE237" i="8"/>
  <c r="IF237" i="8" s="1"/>
  <c r="QT219" i="8"/>
  <c r="QL220" i="8"/>
  <c r="QG220" i="8" s="1"/>
  <c r="IG237" i="8" l="1"/>
  <c r="IB238" i="8" s="1"/>
  <c r="IC238" i="8"/>
  <c r="QV219" i="8"/>
  <c r="QW219" i="8" s="1"/>
  <c r="QR220" i="8" s="1"/>
  <c r="HX238" i="8" l="1"/>
  <c r="HY238" i="8" s="1"/>
  <c r="IK237" i="8"/>
  <c r="RA219" i="8"/>
  <c r="QS220" i="8"/>
  <c r="QN220" i="8" s="1"/>
  <c r="HV239" i="8" l="1"/>
  <c r="HZ238" i="8"/>
  <c r="HU239" i="8" s="1"/>
  <c r="RC219" i="8"/>
  <c r="RD219" i="8" s="1"/>
  <c r="QY220" i="8" s="1"/>
  <c r="ID238" i="8" l="1"/>
  <c r="HQ239" i="8"/>
  <c r="HR239" i="8" s="1"/>
  <c r="QZ220" i="8"/>
  <c r="QU220" i="8" s="1"/>
  <c r="RH219" i="8"/>
  <c r="HS239" i="8" l="1"/>
  <c r="HN240" i="8" s="1"/>
  <c r="HO240" i="8"/>
  <c r="RJ219" i="8"/>
  <c r="RK219" i="8" s="1"/>
  <c r="RF220" i="8" s="1"/>
  <c r="HW239" i="8" l="1"/>
  <c r="HJ240" i="8"/>
  <c r="HK240" i="8" s="1"/>
  <c r="HH241" i="8" s="1"/>
  <c r="RG220" i="8"/>
  <c r="RB220" i="8" s="1"/>
  <c r="RO219" i="8"/>
  <c r="HL240" i="8" l="1"/>
  <c r="HG241" i="8" s="1"/>
  <c r="HC241" i="8" s="1"/>
  <c r="HD241" i="8" s="1"/>
  <c r="RQ219" i="8"/>
  <c r="RR219" i="8" s="1"/>
  <c r="RM220" i="8" s="1"/>
  <c r="HP240" i="8" l="1"/>
  <c r="HE241" i="8"/>
  <c r="GZ242" i="8" s="1"/>
  <c r="HA242" i="8"/>
  <c r="RV219" i="8"/>
  <c r="RN220" i="8"/>
  <c r="RI220" i="8" s="1"/>
  <c r="HI241" i="8" l="1"/>
  <c r="GV242" i="8"/>
  <c r="GW242" i="8" s="1"/>
  <c r="GT243" i="8" l="1"/>
  <c r="GX242" i="8"/>
  <c r="GS243" i="8" s="1"/>
  <c r="HB242" i="8" l="1"/>
  <c r="GO243" i="8"/>
  <c r="GP243" i="8" s="1"/>
  <c r="GM244" i="8" l="1"/>
  <c r="GQ243" i="8"/>
  <c r="GL244" i="8" s="1"/>
  <c r="GU243" i="8" l="1"/>
  <c r="GH244" i="8"/>
  <c r="GI244" i="8" s="1"/>
  <c r="GF245" i="8" l="1"/>
  <c r="GJ244" i="8"/>
  <c r="GE245" i="8" s="1"/>
  <c r="GN244" i="8" l="1"/>
  <c r="GA245" i="8"/>
  <c r="GB245" i="8" s="1"/>
  <c r="FY246" i="8" l="1"/>
  <c r="GC245" i="8"/>
  <c r="FX246" i="8" s="1"/>
  <c r="GG245" i="8" l="1"/>
  <c r="FT246" i="8"/>
  <c r="FU246" i="8" s="1"/>
  <c r="FR247" i="8" l="1"/>
  <c r="FV246" i="8"/>
  <c r="FQ247" i="8" s="1"/>
  <c r="FM247" i="8" l="1"/>
  <c r="FN247" i="8" s="1"/>
  <c r="FK248" i="8" s="1"/>
  <c r="FZ246" i="8"/>
  <c r="FO247" i="8" l="1"/>
  <c r="FJ248" i="8" s="1"/>
  <c r="FF248" i="8" s="1"/>
  <c r="FG248" i="8" s="1"/>
  <c r="FS247" i="8" l="1"/>
  <c r="FH248" i="8"/>
  <c r="FC249" i="8" s="1"/>
  <c r="FD249" i="8"/>
  <c r="FL248" i="8" l="1"/>
  <c r="EY249" i="8"/>
  <c r="EZ249" i="8" s="1"/>
  <c r="FA249" i="8" l="1"/>
  <c r="EV250" i="8" s="1"/>
  <c r="EW250" i="8"/>
  <c r="FE249" i="8" l="1"/>
  <c r="ER250" i="8"/>
  <c r="ES250" i="8" s="1"/>
  <c r="EP251" i="8" s="1"/>
  <c r="ET250" i="8" l="1"/>
  <c r="EO251" i="8" s="1"/>
  <c r="EK251" i="8" s="1"/>
  <c r="EL251" i="8" s="1"/>
  <c r="EX250" i="8" l="1"/>
  <c r="EI252" i="8"/>
  <c r="EM251" i="8"/>
  <c r="EH252" i="8" s="1"/>
  <c r="EQ251" i="8" l="1"/>
  <c r="ED252" i="8"/>
  <c r="EE252" i="8" s="1"/>
  <c r="EF252" i="8" l="1"/>
  <c r="EA253" i="8" s="1"/>
  <c r="EB253" i="8"/>
  <c r="EJ252" i="8" l="1"/>
  <c r="DW253" i="8"/>
  <c r="DX253" i="8" s="1"/>
  <c r="DY253" i="8" l="1"/>
  <c r="DT254" i="8" s="1"/>
  <c r="DU254" i="8"/>
  <c r="EC253" i="8" l="1"/>
  <c r="DP254" i="8"/>
  <c r="DQ254" i="8" s="1"/>
  <c r="DN255" i="8" l="1"/>
  <c r="DR254" i="8"/>
  <c r="DM255" i="8" s="1"/>
  <c r="DV254" i="8" l="1"/>
  <c r="DI255" i="8"/>
  <c r="DJ255" i="8" s="1"/>
  <c r="DG256" i="8" l="1"/>
  <c r="DK255" i="8"/>
  <c r="DF256" i="8" s="1"/>
  <c r="DO255" i="8" l="1"/>
  <c r="DB256" i="8"/>
  <c r="DC256" i="8" s="1"/>
  <c r="DD256" i="8" l="1"/>
  <c r="CY257" i="8" s="1"/>
  <c r="CZ257" i="8"/>
  <c r="DH256" i="8" l="1"/>
  <c r="CU257" i="8"/>
  <c r="CV257" i="8" s="1"/>
  <c r="CS258" i="8" l="1"/>
  <c r="CW257" i="8"/>
  <c r="CR258" i="8" s="1"/>
  <c r="DA257" i="8" l="1"/>
  <c r="CN258" i="8"/>
  <c r="CO258" i="8" s="1"/>
  <c r="CL259" i="8" l="1"/>
  <c r="CP258" i="8"/>
  <c r="CK259" i="8" s="1"/>
  <c r="CT258" i="8" l="1"/>
  <c r="CG259" i="8"/>
  <c r="CH259" i="8" s="1"/>
  <c r="CE260" i="8" l="1"/>
  <c r="CI259" i="8"/>
  <c r="CD260" i="8" s="1"/>
  <c r="CM259" i="8" l="1"/>
  <c r="BZ260" i="8"/>
  <c r="CA260" i="8" s="1"/>
  <c r="CB260" i="8" l="1"/>
  <c r="BW261" i="8" s="1"/>
  <c r="BX261" i="8"/>
  <c r="BS261" i="8" l="1"/>
  <c r="BT261" i="8" s="1"/>
  <c r="BQ262" i="8" s="1"/>
  <c r="CF260" i="8"/>
  <c r="BU261" i="8" l="1"/>
  <c r="BP262" i="8" s="1"/>
  <c r="BL262" i="8" s="1"/>
  <c r="BM262" i="8" s="1"/>
  <c r="BY261" i="8" l="1"/>
  <c r="BJ263" i="8"/>
  <c r="BN262" i="8"/>
  <c r="BI263" i="8" s="1"/>
  <c r="BR262" i="8" l="1"/>
  <c r="BE263" i="8"/>
  <c r="BF263" i="8" s="1"/>
  <c r="BC264" i="8" l="1"/>
  <c r="BG263" i="8"/>
  <c r="BB264" i="8" s="1"/>
  <c r="BK263" i="8" l="1"/>
  <c r="AX264" i="8"/>
  <c r="AY264" i="8" s="1"/>
  <c r="AV265" i="8" l="1"/>
  <c r="AZ264" i="8"/>
  <c r="AU265" i="8" s="1"/>
  <c r="BD264" i="8" l="1"/>
  <c r="AQ265" i="8"/>
  <c r="AJ265" i="8" s="1"/>
  <c r="AR265" i="8"/>
  <c r="AI265" i="8" l="1"/>
  <c r="AK265" i="8" s="1"/>
  <c r="AN265" i="8" s="1"/>
  <c r="AS266" i="8" s="1"/>
  <c r="AO266" i="8"/>
  <c r="AW265" i="8"/>
  <c r="NB220" i="8" l="1"/>
  <c r="MY221" i="8" l="1"/>
  <c r="NC220" i="8"/>
  <c r="MX221" i="8" s="1"/>
  <c r="NG220" i="8" l="1"/>
  <c r="MT221" i="8"/>
  <c r="MU221" i="8" s="1"/>
  <c r="MR222" i="8" l="1"/>
  <c r="MV221" i="8"/>
  <c r="MQ222" i="8" s="1"/>
  <c r="NI220" i="8"/>
  <c r="NF221" i="8" l="1"/>
  <c r="NJ220" i="8"/>
  <c r="NE221" i="8" s="1"/>
  <c r="MZ221" i="8"/>
  <c r="MM222" i="8"/>
  <c r="MN222" i="8" s="1"/>
  <c r="NA221" i="8" l="1"/>
  <c r="MK223" i="8"/>
  <c r="MO222" i="8"/>
  <c r="MJ223" i="8" s="1"/>
  <c r="NN220" i="8"/>
  <c r="NP220" i="8" l="1"/>
  <c r="NQ220" i="8" s="1"/>
  <c r="NL221" i="8" s="1"/>
  <c r="MS222" i="8"/>
  <c r="MF223" i="8"/>
  <c r="MG223" i="8" s="1"/>
  <c r="MD224" i="8" l="1"/>
  <c r="MH223" i="8"/>
  <c r="MC224" i="8" s="1"/>
  <c r="NU220" i="8"/>
  <c r="NM221" i="8"/>
  <c r="NH221" i="8" s="1"/>
  <c r="NW220" i="8" l="1"/>
  <c r="NX220" i="8" s="1"/>
  <c r="NS221" i="8" s="1"/>
  <c r="ML223" i="8"/>
  <c r="LY224" i="8"/>
  <c r="LZ224" i="8" s="1"/>
  <c r="MA224" i="8" l="1"/>
  <c r="LV225" i="8" s="1"/>
  <c r="LW225" i="8"/>
  <c r="NT221" i="8"/>
  <c r="NO221" i="8" s="1"/>
  <c r="OB220" i="8"/>
  <c r="ME224" i="8" l="1"/>
  <c r="LR225" i="8"/>
  <c r="LS225" i="8" s="1"/>
  <c r="LT225" i="8" s="1"/>
  <c r="LO226" i="8" s="1"/>
  <c r="OD220" i="8"/>
  <c r="OE220" i="8" s="1"/>
  <c r="NZ221" i="8" s="1"/>
  <c r="LP226" i="8" l="1"/>
  <c r="OA221" i="8"/>
  <c r="NV221" i="8" s="1"/>
  <c r="OI220" i="8"/>
  <c r="LX225" i="8"/>
  <c r="LK226" i="8"/>
  <c r="LL226" i="8" s="1"/>
  <c r="LM226" i="8" l="1"/>
  <c r="LH227" i="8" s="1"/>
  <c r="LI227" i="8"/>
  <c r="OK220" i="8"/>
  <c r="OL220" i="8" s="1"/>
  <c r="OG221" i="8" s="1"/>
  <c r="LD227" i="8" l="1"/>
  <c r="LE227" i="8" s="1"/>
  <c r="LB228" i="8" s="1"/>
  <c r="LQ226" i="8"/>
  <c r="OH221" i="8"/>
  <c r="OC221" i="8" s="1"/>
  <c r="OP220" i="8"/>
  <c r="LF227" i="8" l="1"/>
  <c r="LA228" i="8" s="1"/>
  <c r="KW228" i="8" s="1"/>
  <c r="KX228" i="8" s="1"/>
  <c r="KY228" i="8" s="1"/>
  <c r="KT229" i="8" s="1"/>
  <c r="OR220" i="8"/>
  <c r="OS220" i="8" s="1"/>
  <c r="ON221" i="8" s="1"/>
  <c r="LJ227" i="8" l="1"/>
  <c r="KU229" i="8"/>
  <c r="KP229" i="8" s="1"/>
  <c r="KQ229" i="8" s="1"/>
  <c r="KN230" i="8" s="1"/>
  <c r="LC228" i="8"/>
  <c r="OO221" i="8"/>
  <c r="OJ221" i="8" s="1"/>
  <c r="OW220" i="8"/>
  <c r="KR229" i="8" l="1"/>
  <c r="KM230" i="8" s="1"/>
  <c r="KI230" i="8" s="1"/>
  <c r="KJ230" i="8" s="1"/>
  <c r="OY220" i="8"/>
  <c r="OZ220" i="8" s="1"/>
  <c r="OU221" i="8" s="1"/>
  <c r="KV229" i="8" l="1"/>
  <c r="KK230" i="8"/>
  <c r="KF231" i="8" s="1"/>
  <c r="KG231" i="8"/>
  <c r="OV221" i="8"/>
  <c r="OQ221" i="8" s="1"/>
  <c r="PD220" i="8"/>
  <c r="KO230" i="8" l="1"/>
  <c r="KB231" i="8"/>
  <c r="KC231" i="8" s="1"/>
  <c r="KD231" i="8" s="1"/>
  <c r="JY232" i="8" s="1"/>
  <c r="PF220" i="8"/>
  <c r="PG220" i="8" s="1"/>
  <c r="PB221" i="8" s="1"/>
  <c r="JZ232" i="8" l="1"/>
  <c r="JU232" i="8" s="1"/>
  <c r="JV232" i="8" s="1"/>
  <c r="JW232" i="8" s="1"/>
  <c r="KH231" i="8"/>
  <c r="PC221" i="8"/>
  <c r="OX221" i="8" s="1"/>
  <c r="PK220" i="8"/>
  <c r="JS233" i="8" l="1"/>
  <c r="JR233" i="8"/>
  <c r="KA232" i="8"/>
  <c r="PM220" i="8"/>
  <c r="PN220" i="8" s="1"/>
  <c r="PI221" i="8" s="1"/>
  <c r="JN233" i="8" l="1"/>
  <c r="JO233" i="8" s="1"/>
  <c r="JP233" i="8" s="1"/>
  <c r="PJ221" i="8"/>
  <c r="PE221" i="8" s="1"/>
  <c r="PR220" i="8"/>
  <c r="JL234" i="8" l="1"/>
  <c r="JK234" i="8"/>
  <c r="JT233" i="8"/>
  <c r="PT220" i="8"/>
  <c r="PU220" i="8" s="1"/>
  <c r="PP221" i="8" s="1"/>
  <c r="JG234" i="8" l="1"/>
  <c r="JH234" i="8" s="1"/>
  <c r="JI234" i="8" s="1"/>
  <c r="JD235" i="8" s="1"/>
  <c r="PQ221" i="8"/>
  <c r="PL221" i="8" s="1"/>
  <c r="PY220" i="8"/>
  <c r="JM234" i="8" l="1"/>
  <c r="JE235" i="8"/>
  <c r="IZ235" i="8" s="1"/>
  <c r="JA235" i="8" s="1"/>
  <c r="QA220" i="8"/>
  <c r="QB220" i="8" s="1"/>
  <c r="PW221" i="8" s="1"/>
  <c r="JB235" i="8" l="1"/>
  <c r="IW236" i="8" s="1"/>
  <c r="IX236" i="8"/>
  <c r="PX221" i="8"/>
  <c r="PS221" i="8" s="1"/>
  <c r="QF220" i="8"/>
  <c r="IS236" i="8" l="1"/>
  <c r="IT236" i="8" s="1"/>
  <c r="IU236" i="8" s="1"/>
  <c r="JF235" i="8"/>
  <c r="QH220" i="8"/>
  <c r="QI220" i="8" s="1"/>
  <c r="QD221" i="8" s="1"/>
  <c r="IQ237" i="8" l="1"/>
  <c r="IY236" i="8"/>
  <c r="IP237" i="8"/>
  <c r="QE221" i="8"/>
  <c r="PZ221" i="8" s="1"/>
  <c r="QM220" i="8"/>
  <c r="IL237" i="8" l="1"/>
  <c r="IM237" i="8" s="1"/>
  <c r="IN237" i="8" s="1"/>
  <c r="II238" i="8" s="1"/>
  <c r="QO220" i="8"/>
  <c r="QP220" i="8" s="1"/>
  <c r="QK221" i="8" s="1"/>
  <c r="IJ238" i="8" l="1"/>
  <c r="IE238" i="8" s="1"/>
  <c r="IF238" i="8" s="1"/>
  <c r="IG238" i="8" s="1"/>
  <c r="IR237" i="8"/>
  <c r="QT220" i="8"/>
  <c r="QL221" i="8"/>
  <c r="QG221" i="8" s="1"/>
  <c r="IB239" i="8" l="1"/>
  <c r="IK238" i="8"/>
  <c r="IC239" i="8"/>
  <c r="QV220" i="8"/>
  <c r="QW220" i="8" s="1"/>
  <c r="QR221" i="8" s="1"/>
  <c r="HX239" i="8" l="1"/>
  <c r="HY239" i="8" s="1"/>
  <c r="HZ239" i="8" s="1"/>
  <c r="HU240" i="8" s="1"/>
  <c r="QS221" i="8"/>
  <c r="QN221" i="8" s="1"/>
  <c r="RA220" i="8"/>
  <c r="ID239" i="8" l="1"/>
  <c r="HV240" i="8"/>
  <c r="HQ240" i="8" s="1"/>
  <c r="HR240" i="8" s="1"/>
  <c r="HS240" i="8" s="1"/>
  <c r="HN241" i="8" s="1"/>
  <c r="RC220" i="8"/>
  <c r="RD220" i="8" s="1"/>
  <c r="QY221" i="8" s="1"/>
  <c r="HO241" i="8" l="1"/>
  <c r="HJ241" i="8" s="1"/>
  <c r="HK241" i="8" s="1"/>
  <c r="HL241" i="8" s="1"/>
  <c r="HG242" i="8" s="1"/>
  <c r="HW240" i="8"/>
  <c r="RH220" i="8"/>
  <c r="QZ221" i="8"/>
  <c r="QU221" i="8" s="1"/>
  <c r="HP241" i="8" l="1"/>
  <c r="HH242" i="8"/>
  <c r="HC242" i="8" s="1"/>
  <c r="HD242" i="8" s="1"/>
  <c r="HE242" i="8" s="1"/>
  <c r="GZ243" i="8" s="1"/>
  <c r="RJ220" i="8"/>
  <c r="RK220" i="8" s="1"/>
  <c r="RF221" i="8" s="1"/>
  <c r="HA243" i="8" l="1"/>
  <c r="GV243" i="8" s="1"/>
  <c r="GW243" i="8" s="1"/>
  <c r="GX243" i="8" s="1"/>
  <c r="GS244" i="8" s="1"/>
  <c r="HI242" i="8"/>
  <c r="RG221" i="8"/>
  <c r="RB221" i="8" s="1"/>
  <c r="RO220" i="8"/>
  <c r="HB243" i="8" l="1"/>
  <c r="GT244" i="8"/>
  <c r="GO244" i="8" s="1"/>
  <c r="GP244" i="8" s="1"/>
  <c r="GQ244" i="8" s="1"/>
  <c r="GL245" i="8" s="1"/>
  <c r="GM245" i="8" l="1"/>
  <c r="GH245" i="8" s="1"/>
  <c r="GI245" i="8" s="1"/>
  <c r="GF246" i="8" s="1"/>
  <c r="GU244" i="8"/>
  <c r="GJ245" i="8" l="1"/>
  <c r="GE246" i="8" s="1"/>
  <c r="GA246" i="8" s="1"/>
  <c r="GB246" i="8" s="1"/>
  <c r="GC246" i="8" s="1"/>
  <c r="GN245" i="8" l="1"/>
  <c r="FY247" i="8"/>
  <c r="FX247" i="8"/>
  <c r="GG246" i="8"/>
  <c r="FT247" i="8" l="1"/>
  <c r="FU247" i="8" s="1"/>
  <c r="FR248" i="8" s="1"/>
  <c r="FV247" i="8" l="1"/>
  <c r="FQ248" i="8" s="1"/>
  <c r="FM248" i="8" s="1"/>
  <c r="FN248" i="8" s="1"/>
  <c r="FZ247" i="8" l="1"/>
  <c r="FO248" i="8"/>
  <c r="FJ249" i="8" s="1"/>
  <c r="FK249" i="8"/>
  <c r="FS248" i="8" l="1"/>
  <c r="FF249" i="8"/>
  <c r="FG249" i="8" s="1"/>
  <c r="FH249" i="8" l="1"/>
  <c r="FD250" i="8"/>
  <c r="FC250" i="8" l="1"/>
  <c r="EY250" i="8" s="1"/>
  <c r="EZ250" i="8" s="1"/>
  <c r="FL249" i="8"/>
  <c r="EW251" i="8" l="1"/>
  <c r="FA250" i="8"/>
  <c r="EV251" i="8" s="1"/>
  <c r="FE250" i="8" l="1"/>
  <c r="ER251" i="8"/>
  <c r="ES251" i="8" s="1"/>
  <c r="ET251" i="8" l="1"/>
  <c r="EP252" i="8"/>
  <c r="EO252" i="8" l="1"/>
  <c r="EK252" i="8" s="1"/>
  <c r="EL252" i="8" s="1"/>
  <c r="EX251" i="8"/>
  <c r="EI253" i="8" l="1"/>
  <c r="EM252" i="8"/>
  <c r="EH253" i="8" s="1"/>
  <c r="EQ252" i="8" l="1"/>
  <c r="ED253" i="8"/>
  <c r="EE253" i="8" s="1"/>
  <c r="EF253" i="8" l="1"/>
  <c r="EA254" i="8" s="1"/>
  <c r="EB254" i="8"/>
  <c r="EJ253" i="8" l="1"/>
  <c r="DW254" i="8"/>
  <c r="DX254" i="8" s="1"/>
  <c r="DY254" i="8" s="1"/>
  <c r="DT255" i="8" s="1"/>
  <c r="EC254" i="8" l="1"/>
  <c r="DU255" i="8"/>
  <c r="DP255" i="8" s="1"/>
  <c r="DQ255" i="8" s="1"/>
  <c r="DR255" i="8" s="1"/>
  <c r="DM256" i="8" s="1"/>
  <c r="DN256" i="8" l="1"/>
  <c r="DV255" i="8"/>
  <c r="DI256" i="8"/>
  <c r="DJ256" i="8" s="1"/>
  <c r="DG257" i="8" l="1"/>
  <c r="DK256" i="8"/>
  <c r="DF257" i="8" s="1"/>
  <c r="DO256" i="8" l="1"/>
  <c r="DB257" i="8"/>
  <c r="DC257" i="8" s="1"/>
  <c r="CZ258" i="8" l="1"/>
  <c r="DD257" i="8"/>
  <c r="CY258" i="8" s="1"/>
  <c r="DH257" i="8" l="1"/>
  <c r="CU258" i="8"/>
  <c r="CV258" i="8" s="1"/>
  <c r="CS259" i="8" l="1"/>
  <c r="CW258" i="8"/>
  <c r="CR259" i="8" s="1"/>
  <c r="DA258" i="8" l="1"/>
  <c r="CN259" i="8"/>
  <c r="CO259" i="8" s="1"/>
  <c r="CL260" i="8" l="1"/>
  <c r="CP259" i="8"/>
  <c r="CK260" i="8" s="1"/>
  <c r="CT259" i="8" l="1"/>
  <c r="CG260" i="8"/>
  <c r="CH260" i="8" s="1"/>
  <c r="CE261" i="8" l="1"/>
  <c r="CI260" i="8"/>
  <c r="CD261" i="8" s="1"/>
  <c r="CM260" i="8" l="1"/>
  <c r="BZ261" i="8"/>
  <c r="CA261" i="8" s="1"/>
  <c r="BX262" i="8" l="1"/>
  <c r="CB261" i="8"/>
  <c r="BW262" i="8" s="1"/>
  <c r="CF261" i="8" l="1"/>
  <c r="BS262" i="8"/>
  <c r="BT262" i="8" s="1"/>
  <c r="BQ263" i="8" l="1"/>
  <c r="BU262" i="8"/>
  <c r="BP263" i="8" s="1"/>
  <c r="BY262" i="8" l="1"/>
  <c r="BL263" i="8"/>
  <c r="BM263" i="8" s="1"/>
  <c r="BJ264" i="8" l="1"/>
  <c r="BN263" i="8"/>
  <c r="BI264" i="8" s="1"/>
  <c r="BR263" i="8" l="1"/>
  <c r="BE264" i="8"/>
  <c r="BF264" i="8" s="1"/>
  <c r="BC265" i="8" l="1"/>
  <c r="BG264" i="8"/>
  <c r="BB265" i="8" s="1"/>
  <c r="BK264" i="8" l="1"/>
  <c r="AX265" i="8"/>
  <c r="AY265" i="8" s="1"/>
  <c r="AV266" i="8" l="1"/>
  <c r="AZ265" i="8"/>
  <c r="AU266" i="8" s="1"/>
  <c r="AQ266" i="8" l="1"/>
  <c r="AJ266" i="8" s="1"/>
  <c r="AR266" i="8"/>
  <c r="BD265" i="8"/>
  <c r="AI266" i="8" l="1"/>
  <c r="AK266" i="8" s="1"/>
  <c r="AN266" i="8" s="1"/>
  <c r="AS267" i="8" s="1"/>
  <c r="AW266" i="8"/>
  <c r="AO267" i="8"/>
  <c r="NB221" i="8" l="1"/>
  <c r="MY222" i="8" l="1"/>
  <c r="NC221" i="8"/>
  <c r="MX222" i="8" s="1"/>
  <c r="NG221" i="8" l="1"/>
  <c r="MT222" i="8"/>
  <c r="MU222" i="8" s="1"/>
  <c r="MR223" i="8" l="1"/>
  <c r="MV222" i="8"/>
  <c r="MQ223" i="8" s="1"/>
  <c r="NI221" i="8"/>
  <c r="NF222" i="8" l="1"/>
  <c r="NJ221" i="8"/>
  <c r="NE222" i="8" s="1"/>
  <c r="MZ222" i="8"/>
  <c r="MM223" i="8"/>
  <c r="MN223" i="8" s="1"/>
  <c r="NA222" i="8" l="1"/>
  <c r="MK224" i="8"/>
  <c r="MO223" i="8"/>
  <c r="MJ224" i="8" s="1"/>
  <c r="NN221" i="8"/>
  <c r="NP221" i="8" l="1"/>
  <c r="NQ221" i="8" s="1"/>
  <c r="NL222" i="8" s="1"/>
  <c r="MF224" i="8"/>
  <c r="MG224" i="8" s="1"/>
  <c r="MS223" i="8"/>
  <c r="MD225" i="8" l="1"/>
  <c r="MH224" i="8"/>
  <c r="MC225" i="8" s="1"/>
  <c r="NM222" i="8"/>
  <c r="NH222" i="8" s="1"/>
  <c r="NU221" i="8"/>
  <c r="NW221" i="8" l="1"/>
  <c r="NX221" i="8" s="1"/>
  <c r="NS222" i="8" s="1"/>
  <c r="ML224" i="8"/>
  <c r="LY225" i="8"/>
  <c r="LZ225" i="8" s="1"/>
  <c r="MA225" i="8" l="1"/>
  <c r="LV226" i="8" s="1"/>
  <c r="LW226" i="8"/>
  <c r="NT222" i="8"/>
  <c r="NO222" i="8" s="1"/>
  <c r="OB221" i="8"/>
  <c r="LR226" i="8" l="1"/>
  <c r="LS226" i="8" s="1"/>
  <c r="LT226" i="8" s="1"/>
  <c r="LO227" i="8" s="1"/>
  <c r="ME225" i="8"/>
  <c r="OD221" i="8"/>
  <c r="OE221" i="8" s="1"/>
  <c r="NZ222" i="8" s="1"/>
  <c r="LP227" i="8" l="1"/>
  <c r="LK227" i="8" s="1"/>
  <c r="LL227" i="8" s="1"/>
  <c r="LI228" i="8" s="1"/>
  <c r="LX226" i="8"/>
  <c r="OA222" i="8"/>
  <c r="NV222" i="8" s="1"/>
  <c r="OI221" i="8"/>
  <c r="LM227" i="8" l="1"/>
  <c r="LH228" i="8" s="1"/>
  <c r="LD228" i="8" s="1"/>
  <c r="LE228" i="8" s="1"/>
  <c r="LB229" i="8" s="1"/>
  <c r="OK221" i="8"/>
  <c r="OL221" i="8" s="1"/>
  <c r="OG222" i="8" s="1"/>
  <c r="LQ227" i="8" l="1"/>
  <c r="LF228" i="8"/>
  <c r="LA229" i="8" s="1"/>
  <c r="KW229" i="8" s="1"/>
  <c r="KX229" i="8" s="1"/>
  <c r="OH222" i="8"/>
  <c r="OC222" i="8" s="1"/>
  <c r="OP221" i="8"/>
  <c r="LJ228" i="8" l="1"/>
  <c r="KY229" i="8"/>
  <c r="KT230" i="8" s="1"/>
  <c r="KU230" i="8"/>
  <c r="OR221" i="8"/>
  <c r="OS221" i="8" s="1"/>
  <c r="ON222" i="8" s="1"/>
  <c r="KP230" i="8" l="1"/>
  <c r="KQ230" i="8" s="1"/>
  <c r="KN231" i="8" s="1"/>
  <c r="LC229" i="8"/>
  <c r="OO222" i="8"/>
  <c r="OJ222" i="8" s="1"/>
  <c r="OW221" i="8"/>
  <c r="KR230" i="8" l="1"/>
  <c r="KM231" i="8" s="1"/>
  <c r="KI231" i="8" s="1"/>
  <c r="KJ231" i="8" s="1"/>
  <c r="KG232" i="8" s="1"/>
  <c r="OY221" i="8"/>
  <c r="OZ221" i="8" s="1"/>
  <c r="OU222" i="8" s="1"/>
  <c r="KV230" i="8" l="1"/>
  <c r="KK231" i="8"/>
  <c r="KF232" i="8" s="1"/>
  <c r="KB232" i="8" s="1"/>
  <c r="KC232" i="8" s="1"/>
  <c r="OV222" i="8"/>
  <c r="OQ222" i="8" s="1"/>
  <c r="PD221" i="8"/>
  <c r="KO231" i="8" l="1"/>
  <c r="KD232" i="8"/>
  <c r="JY233" i="8" s="1"/>
  <c r="JZ233" i="8"/>
  <c r="PF221" i="8"/>
  <c r="PG221" i="8" s="1"/>
  <c r="PB222" i="8" s="1"/>
  <c r="KH232" i="8" l="1"/>
  <c r="JU233" i="8"/>
  <c r="JV233" i="8" s="1"/>
  <c r="PC222" i="8"/>
  <c r="OX222" i="8" s="1"/>
  <c r="PK221" i="8"/>
  <c r="JS234" i="8" l="1"/>
  <c r="JW233" i="8"/>
  <c r="JR234" i="8" s="1"/>
  <c r="PM221" i="8"/>
  <c r="PN221" i="8" s="1"/>
  <c r="PI222" i="8" s="1"/>
  <c r="KA233" i="8" l="1"/>
  <c r="JN234" i="8"/>
  <c r="JO234" i="8" s="1"/>
  <c r="PJ222" i="8"/>
  <c r="PE222" i="8" s="1"/>
  <c r="PR221" i="8"/>
  <c r="JP234" i="8" l="1"/>
  <c r="JK235" i="8" s="1"/>
  <c r="JL235" i="8"/>
  <c r="PT221" i="8"/>
  <c r="PU221" i="8" s="1"/>
  <c r="PP222" i="8" s="1"/>
  <c r="JT234" i="8" l="1"/>
  <c r="JG235" i="8"/>
  <c r="JH235" i="8" s="1"/>
  <c r="PQ222" i="8"/>
  <c r="PL222" i="8" s="1"/>
  <c r="PY221" i="8"/>
  <c r="JI235" i="8" l="1"/>
  <c r="JD236" i="8" s="1"/>
  <c r="JE236" i="8"/>
  <c r="QA221" i="8"/>
  <c r="QB221" i="8" s="1"/>
  <c r="PW222" i="8" s="1"/>
  <c r="JM235" i="8" l="1"/>
  <c r="IZ236" i="8"/>
  <c r="JA236" i="8" s="1"/>
  <c r="PX222" i="8"/>
  <c r="PS222" i="8" s="1"/>
  <c r="QF221" i="8"/>
  <c r="JB236" i="8" l="1"/>
  <c r="IW237" i="8" s="1"/>
  <c r="IX237" i="8"/>
  <c r="QH221" i="8"/>
  <c r="QI221" i="8" s="1"/>
  <c r="QD222" i="8" s="1"/>
  <c r="JF236" i="8" l="1"/>
  <c r="IS237" i="8"/>
  <c r="IT237" i="8" s="1"/>
  <c r="QE222" i="8"/>
  <c r="PZ222" i="8" s="1"/>
  <c r="QM221" i="8"/>
  <c r="IQ238" i="8" l="1"/>
  <c r="IU237" i="8"/>
  <c r="IP238" i="8" s="1"/>
  <c r="QO221" i="8"/>
  <c r="QP221" i="8" s="1"/>
  <c r="QK222" i="8" s="1"/>
  <c r="IY237" i="8" l="1"/>
  <c r="IL238" i="8"/>
  <c r="IM238" i="8" s="1"/>
  <c r="QT221" i="8"/>
  <c r="QL222" i="8"/>
  <c r="QG222" i="8" s="1"/>
  <c r="IN238" i="8" l="1"/>
  <c r="II239" i="8" s="1"/>
  <c r="IJ239" i="8"/>
  <c r="QV221" i="8"/>
  <c r="QW221" i="8" s="1"/>
  <c r="QR222" i="8" s="1"/>
  <c r="IR238" i="8" l="1"/>
  <c r="IE239" i="8"/>
  <c r="IF239" i="8" s="1"/>
  <c r="QS222" i="8"/>
  <c r="QN222" i="8" s="1"/>
  <c r="RA221" i="8"/>
  <c r="IC240" i="8" l="1"/>
  <c r="IG239" i="8"/>
  <c r="IB240" i="8" s="1"/>
  <c r="RC221" i="8"/>
  <c r="RD221" i="8" s="1"/>
  <c r="QY222" i="8" s="1"/>
  <c r="HX240" i="8" l="1"/>
  <c r="HY240" i="8" s="1"/>
  <c r="HV241" i="8" s="1"/>
  <c r="IK239" i="8"/>
  <c r="RH221" i="8"/>
  <c r="QZ222" i="8"/>
  <c r="QU222" i="8" s="1"/>
  <c r="HZ240" i="8" l="1"/>
  <c r="HU241" i="8" s="1"/>
  <c r="HQ241" i="8" s="1"/>
  <c r="HR241" i="8" s="1"/>
  <c r="ID240" i="8" l="1"/>
  <c r="HS241" i="8"/>
  <c r="HN242" i="8" s="1"/>
  <c r="HO242" i="8"/>
  <c r="HW241" i="8" l="1"/>
  <c r="HJ242" i="8"/>
  <c r="HK242" i="8" s="1"/>
  <c r="HL242" i="8" l="1"/>
  <c r="HG243" i="8" s="1"/>
  <c r="HH243" i="8"/>
  <c r="HP242" i="8" l="1"/>
  <c r="HC243" i="8"/>
  <c r="HD243" i="8" s="1"/>
  <c r="HE243" i="8" l="1"/>
  <c r="GZ244" i="8" s="1"/>
  <c r="HA244" i="8"/>
  <c r="GV244" i="8" l="1"/>
  <c r="GW244" i="8" s="1"/>
  <c r="GT245" i="8" s="1"/>
  <c r="HI243" i="8"/>
  <c r="GX244" i="8" l="1"/>
  <c r="GS245" i="8" s="1"/>
  <c r="GO245" i="8" s="1"/>
  <c r="GP245" i="8" s="1"/>
  <c r="HB244" i="8" l="1"/>
  <c r="GQ245" i="8"/>
  <c r="GL246" i="8" s="1"/>
  <c r="GM246" i="8"/>
  <c r="GH246" i="8" l="1"/>
  <c r="GI246" i="8" s="1"/>
  <c r="GF247" i="8" s="1"/>
  <c r="GU245" i="8"/>
  <c r="GJ246" i="8" l="1"/>
  <c r="GE247" i="8" s="1"/>
  <c r="GA247" i="8" s="1"/>
  <c r="GB247" i="8" s="1"/>
  <c r="GN246" i="8" l="1"/>
  <c r="FY248" i="8"/>
  <c r="GC247" i="8"/>
  <c r="FX248" i="8" s="1"/>
  <c r="GG247" i="8" l="1"/>
  <c r="FT248" i="8"/>
  <c r="FU248" i="8" s="1"/>
  <c r="FR249" i="8" l="1"/>
  <c r="FV248" i="8"/>
  <c r="FQ249" i="8" s="1"/>
  <c r="FZ248" i="8" l="1"/>
  <c r="FM249" i="8"/>
  <c r="FN249" i="8" s="1"/>
  <c r="FK250" i="8" l="1"/>
  <c r="FO249" i="8"/>
  <c r="FJ250" i="8" s="1"/>
  <c r="FS249" i="8" l="1"/>
  <c r="FF250" i="8"/>
  <c r="FG250" i="8" s="1"/>
  <c r="FH250" i="8" l="1"/>
  <c r="FC251" i="8" s="1"/>
  <c r="FD251" i="8"/>
  <c r="FL250" i="8" l="1"/>
  <c r="EY251" i="8"/>
  <c r="EZ251" i="8" s="1"/>
  <c r="EW252" i="8" l="1"/>
  <c r="FA251" i="8"/>
  <c r="EV252" i="8" s="1"/>
  <c r="FE251" i="8" l="1"/>
  <c r="ER252" i="8"/>
  <c r="ES252" i="8" s="1"/>
  <c r="EP253" i="8" s="1"/>
  <c r="ET252" i="8" l="1"/>
  <c r="EO253" i="8" s="1"/>
  <c r="EK253" i="8" s="1"/>
  <c r="EL253" i="8" s="1"/>
  <c r="EX252" i="8" l="1"/>
  <c r="EM253" i="8"/>
  <c r="EH254" i="8" s="1"/>
  <c r="EI254" i="8"/>
  <c r="ED254" i="8" l="1"/>
  <c r="EE254" i="8" s="1"/>
  <c r="EB255" i="8" s="1"/>
  <c r="EQ253" i="8"/>
  <c r="EF254" i="8" l="1"/>
  <c r="EA255" i="8" s="1"/>
  <c r="DW255" i="8" s="1"/>
  <c r="DX255" i="8" s="1"/>
  <c r="EJ254" i="8" l="1"/>
  <c r="DU256" i="8"/>
  <c r="DY255" i="8"/>
  <c r="DT256" i="8" s="1"/>
  <c r="EC255" i="8" l="1"/>
  <c r="DP256" i="8"/>
  <c r="DQ256" i="8" s="1"/>
  <c r="DN257" i="8" l="1"/>
  <c r="DR256" i="8"/>
  <c r="DM257" i="8" s="1"/>
  <c r="DV256" i="8" l="1"/>
  <c r="DI257" i="8"/>
  <c r="DJ257" i="8" s="1"/>
  <c r="DG258" i="8" l="1"/>
  <c r="DK257" i="8"/>
  <c r="DF258" i="8" s="1"/>
  <c r="DO257" i="8" l="1"/>
  <c r="DB258" i="8"/>
  <c r="DC258" i="8" s="1"/>
  <c r="DD258" i="8" l="1"/>
  <c r="CY259" i="8" s="1"/>
  <c r="CZ259" i="8"/>
  <c r="CU259" i="8" l="1"/>
  <c r="CV259" i="8" s="1"/>
  <c r="CS260" i="8" s="1"/>
  <c r="DH258" i="8"/>
  <c r="CW259" i="8" l="1"/>
  <c r="CR260" i="8" s="1"/>
  <c r="CN260" i="8" s="1"/>
  <c r="CO260" i="8" s="1"/>
  <c r="DA259" i="8" l="1"/>
  <c r="CP260" i="8"/>
  <c r="CK261" i="8" s="1"/>
  <c r="CL261" i="8"/>
  <c r="CT260" i="8" l="1"/>
  <c r="CG261" i="8"/>
  <c r="CH261" i="8" s="1"/>
  <c r="CI261" i="8" l="1"/>
  <c r="CD262" i="8" s="1"/>
  <c r="CE262" i="8"/>
  <c r="BZ262" i="8" l="1"/>
  <c r="CA262" i="8" s="1"/>
  <c r="BX263" i="8" s="1"/>
  <c r="CM261" i="8"/>
  <c r="CB262" i="8" l="1"/>
  <c r="BW263" i="8" s="1"/>
  <c r="BS263" i="8" s="1"/>
  <c r="BT263" i="8" s="1"/>
  <c r="BQ264" i="8" s="1"/>
  <c r="CF262" i="8" l="1"/>
  <c r="BU263" i="8"/>
  <c r="BP264" i="8" s="1"/>
  <c r="BL264" i="8" s="1"/>
  <c r="BM264" i="8" s="1"/>
  <c r="BY263" i="8" l="1"/>
  <c r="BJ265" i="8"/>
  <c r="BN264" i="8"/>
  <c r="BI265" i="8" s="1"/>
  <c r="BE265" i="8" l="1"/>
  <c r="BF265" i="8" s="1"/>
  <c r="BC266" i="8" s="1"/>
  <c r="BR264" i="8"/>
  <c r="BG265" i="8" l="1"/>
  <c r="BB266" i="8" s="1"/>
  <c r="AX266" i="8" s="1"/>
  <c r="AY266" i="8" s="1"/>
  <c r="BK265" i="8" l="1"/>
  <c r="AV267" i="8"/>
  <c r="AZ266" i="8"/>
  <c r="AU267" i="8" s="1"/>
  <c r="BD266" i="8" l="1"/>
  <c r="AQ267" i="8"/>
  <c r="AJ267" i="8" s="1"/>
  <c r="AR267" i="8"/>
  <c r="AI267" i="8" l="1"/>
  <c r="AK267" i="8" s="1"/>
  <c r="AN267" i="8" s="1"/>
  <c r="AS268" i="8" s="1"/>
  <c r="AW267" i="8"/>
  <c r="AO268" i="8"/>
  <c r="NB222" i="8" l="1"/>
  <c r="MY223" i="8" l="1"/>
  <c r="NC222" i="8"/>
  <c r="MX223" i="8" s="1"/>
  <c r="NG222" i="8" l="1"/>
  <c r="MT223" i="8"/>
  <c r="MU223" i="8" s="1"/>
  <c r="MR224" i="8" l="1"/>
  <c r="MV223" i="8"/>
  <c r="MQ224" i="8" s="1"/>
  <c r="NI222" i="8"/>
  <c r="NJ222" i="8" s="1"/>
  <c r="NE223" i="8" s="1"/>
  <c r="NF223" i="8" l="1"/>
  <c r="NA223" i="8" s="1"/>
  <c r="NN222" i="8"/>
  <c r="MZ223" i="8"/>
  <c r="MM224" i="8"/>
  <c r="MN224" i="8" s="1"/>
  <c r="MK225" i="8" l="1"/>
  <c r="MO224" i="8"/>
  <c r="MJ225" i="8" s="1"/>
  <c r="NP222" i="8"/>
  <c r="NQ222" i="8" s="1"/>
  <c r="NL223" i="8" s="1"/>
  <c r="NU222" i="8" l="1"/>
  <c r="NM223" i="8"/>
  <c r="NH223" i="8" s="1"/>
  <c r="MF225" i="8"/>
  <c r="MG225" i="8" s="1"/>
  <c r="MS224" i="8"/>
  <c r="MD226" i="8" l="1"/>
  <c r="MH225" i="8"/>
  <c r="MC226" i="8" s="1"/>
  <c r="NW222" i="8"/>
  <c r="NX222" i="8" s="1"/>
  <c r="NS223" i="8" s="1"/>
  <c r="NT223" i="8" l="1"/>
  <c r="NO223" i="8" s="1"/>
  <c r="OB222" i="8"/>
  <c r="ML225" i="8"/>
  <c r="LY226" i="8"/>
  <c r="LZ226" i="8" s="1"/>
  <c r="MA226" i="8" l="1"/>
  <c r="LV227" i="8" s="1"/>
  <c r="LW227" i="8"/>
  <c r="OD222" i="8"/>
  <c r="OE222" i="8" s="1"/>
  <c r="NZ223" i="8" s="1"/>
  <c r="LR227" i="8" l="1"/>
  <c r="LS227" i="8" s="1"/>
  <c r="LP228" i="8" s="1"/>
  <c r="ME226" i="8"/>
  <c r="OA223" i="8"/>
  <c r="NV223" i="8" s="1"/>
  <c r="OI222" i="8"/>
  <c r="LT227" i="8" l="1"/>
  <c r="LO228" i="8" s="1"/>
  <c r="LK228" i="8" s="1"/>
  <c r="LL228" i="8" s="1"/>
  <c r="LI229" i="8" s="1"/>
  <c r="OK222" i="8"/>
  <c r="OL222" i="8" s="1"/>
  <c r="OG223" i="8" s="1"/>
  <c r="LX227" i="8" l="1"/>
  <c r="LM228" i="8"/>
  <c r="LH229" i="8" s="1"/>
  <c r="LD229" i="8" s="1"/>
  <c r="LE229" i="8" s="1"/>
  <c r="OH223" i="8"/>
  <c r="OC223" i="8" s="1"/>
  <c r="OP222" i="8"/>
  <c r="LQ228" i="8" l="1"/>
  <c r="LF229" i="8"/>
  <c r="LA230" i="8" s="1"/>
  <c r="LB230" i="8"/>
  <c r="OR222" i="8"/>
  <c r="OS222" i="8" s="1"/>
  <c r="ON223" i="8" s="1"/>
  <c r="KW230" i="8" l="1"/>
  <c r="KX230" i="8" s="1"/>
  <c r="KU231" i="8" s="1"/>
  <c r="LJ229" i="8"/>
  <c r="OO223" i="8"/>
  <c r="OJ223" i="8" s="1"/>
  <c r="OW222" i="8"/>
  <c r="KY230" i="8" l="1"/>
  <c r="KT231" i="8" s="1"/>
  <c r="KP231" i="8" s="1"/>
  <c r="KQ231" i="8" s="1"/>
  <c r="OY222" i="8"/>
  <c r="OZ222" i="8" s="1"/>
  <c r="OU223" i="8" s="1"/>
  <c r="LC230" i="8" l="1"/>
  <c r="KN232" i="8"/>
  <c r="KR231" i="8"/>
  <c r="KM232" i="8" s="1"/>
  <c r="OV223" i="8"/>
  <c r="OQ223" i="8" s="1"/>
  <c r="PD222" i="8"/>
  <c r="KI232" i="8" l="1"/>
  <c r="KJ232" i="8" s="1"/>
  <c r="KK232" i="8" s="1"/>
  <c r="KF233" i="8" s="1"/>
  <c r="KV231" i="8"/>
  <c r="PF222" i="8"/>
  <c r="PG222" i="8" s="1"/>
  <c r="PB223" i="8" s="1"/>
  <c r="KO232" i="8" l="1"/>
  <c r="KG233" i="8"/>
  <c r="KB233" i="8" s="1"/>
  <c r="KC233" i="8" s="1"/>
  <c r="KD233" i="8" s="1"/>
  <c r="JY234" i="8" s="1"/>
  <c r="PC223" i="8"/>
  <c r="OX223" i="8" s="1"/>
  <c r="PK222" i="8"/>
  <c r="KH233" i="8" l="1"/>
  <c r="JZ234" i="8"/>
  <c r="JU234" i="8" s="1"/>
  <c r="JV234" i="8" s="1"/>
  <c r="JS235" i="8" s="1"/>
  <c r="PM222" i="8"/>
  <c r="PN222" i="8" s="1"/>
  <c r="PI223" i="8" s="1"/>
  <c r="JW234" i="8" l="1"/>
  <c r="JR235" i="8" s="1"/>
  <c r="JN235" i="8" s="1"/>
  <c r="JO235" i="8" s="1"/>
  <c r="JP235" i="8" s="1"/>
  <c r="JK236" i="8" s="1"/>
  <c r="PJ223" i="8"/>
  <c r="PE223" i="8" s="1"/>
  <c r="PR222" i="8"/>
  <c r="JT235" i="8" l="1"/>
  <c r="JL236" i="8"/>
  <c r="JG236" i="8" s="1"/>
  <c r="JH236" i="8" s="1"/>
  <c r="JE237" i="8" s="1"/>
  <c r="KA234" i="8"/>
  <c r="PT222" i="8"/>
  <c r="PU222" i="8" s="1"/>
  <c r="PP223" i="8" s="1"/>
  <c r="JI236" i="8" l="1"/>
  <c r="JD237" i="8" s="1"/>
  <c r="IZ237" i="8" s="1"/>
  <c r="JA237" i="8" s="1"/>
  <c r="JB237" i="8" s="1"/>
  <c r="IW238" i="8" s="1"/>
  <c r="PQ223" i="8"/>
  <c r="PL223" i="8" s="1"/>
  <c r="PY222" i="8"/>
  <c r="IX238" i="8" l="1"/>
  <c r="IS238" i="8" s="1"/>
  <c r="IT238" i="8" s="1"/>
  <c r="IQ239" i="8" s="1"/>
  <c r="JM236" i="8"/>
  <c r="JF237" i="8"/>
  <c r="QA222" i="8"/>
  <c r="QB222" i="8" s="1"/>
  <c r="PW223" i="8" s="1"/>
  <c r="IU238" i="8" l="1"/>
  <c r="IP239" i="8" s="1"/>
  <c r="IL239" i="8" s="1"/>
  <c r="IM239" i="8" s="1"/>
  <c r="PX223" i="8"/>
  <c r="PS223" i="8" s="1"/>
  <c r="QF222" i="8"/>
  <c r="IY238" i="8" l="1"/>
  <c r="IN239" i="8"/>
  <c r="II240" i="8" s="1"/>
  <c r="IJ240" i="8"/>
  <c r="QH222" i="8"/>
  <c r="QI222" i="8" s="1"/>
  <c r="QD223" i="8" s="1"/>
  <c r="IE240" i="8" l="1"/>
  <c r="IF240" i="8" s="1"/>
  <c r="IG240" i="8" s="1"/>
  <c r="IB241" i="8" s="1"/>
  <c r="IR239" i="8"/>
  <c r="QE223" i="8"/>
  <c r="PZ223" i="8" s="1"/>
  <c r="QM222" i="8"/>
  <c r="IC241" i="8" l="1"/>
  <c r="HX241" i="8" s="1"/>
  <c r="HY241" i="8" s="1"/>
  <c r="QO222" i="8"/>
  <c r="QP222" i="8" s="1"/>
  <c r="QK223" i="8" s="1"/>
  <c r="IK240" i="8"/>
  <c r="HZ241" i="8" l="1"/>
  <c r="HU242" i="8" s="1"/>
  <c r="HV242" i="8"/>
  <c r="QT222" i="8"/>
  <c r="QL223" i="8"/>
  <c r="QG223" i="8" s="1"/>
  <c r="HQ242" i="8" l="1"/>
  <c r="HR242" i="8" s="1"/>
  <c r="HS242" i="8" s="1"/>
  <c r="HN243" i="8" s="1"/>
  <c r="ID241" i="8"/>
  <c r="QV222" i="8"/>
  <c r="QW222" i="8" s="1"/>
  <c r="QR223" i="8" s="1"/>
  <c r="HO243" i="8" l="1"/>
  <c r="HJ243" i="8" s="1"/>
  <c r="HK243" i="8" s="1"/>
  <c r="HW242" i="8"/>
  <c r="QS223" i="8"/>
  <c r="QN223" i="8" s="1"/>
  <c r="RA222" i="8"/>
  <c r="HL243" i="8" l="1"/>
  <c r="HG244" i="8" s="1"/>
  <c r="HH244" i="8"/>
  <c r="HC244" i="8" l="1"/>
  <c r="HD244" i="8" s="1"/>
  <c r="HE244" i="8" s="1"/>
  <c r="GZ245" i="8" s="1"/>
  <c r="HP243" i="8"/>
  <c r="HA245" i="8" l="1"/>
  <c r="GV245" i="8" s="1"/>
  <c r="GW245" i="8" s="1"/>
  <c r="GT246" i="8" s="1"/>
  <c r="HI244" i="8"/>
  <c r="GX245" i="8" l="1"/>
  <c r="GS246" i="8" s="1"/>
  <c r="GO246" i="8" s="1"/>
  <c r="GP246" i="8" s="1"/>
  <c r="GM247" i="8" s="1"/>
  <c r="GQ246" i="8" l="1"/>
  <c r="GL247" i="8" s="1"/>
  <c r="GH247" i="8" s="1"/>
  <c r="GI247" i="8" s="1"/>
  <c r="HB245" i="8"/>
  <c r="GF248" i="8" l="1"/>
  <c r="GJ247" i="8"/>
  <c r="GE248" i="8" s="1"/>
  <c r="GU246" i="8"/>
  <c r="GN247" i="8" l="1"/>
  <c r="GA248" i="8"/>
  <c r="GB248" i="8" s="1"/>
  <c r="FY249" i="8" s="1"/>
  <c r="GC248" i="8" l="1"/>
  <c r="FX249" i="8" s="1"/>
  <c r="FT249" i="8" s="1"/>
  <c r="FU249" i="8" s="1"/>
  <c r="GG248" i="8" l="1"/>
  <c r="FR250" i="8"/>
  <c r="FV249" i="8"/>
  <c r="FQ250" i="8" s="1"/>
  <c r="FZ249" i="8" l="1"/>
  <c r="FM250" i="8"/>
  <c r="FN250" i="8" s="1"/>
  <c r="FK251" i="8" l="1"/>
  <c r="FO250" i="8"/>
  <c r="FJ251" i="8" s="1"/>
  <c r="FS250" i="8" l="1"/>
  <c r="FF251" i="8"/>
  <c r="FG251" i="8" s="1"/>
  <c r="FD252" i="8" l="1"/>
  <c r="FH251" i="8"/>
  <c r="FC252" i="8" s="1"/>
  <c r="FL251" i="8" l="1"/>
  <c r="EY252" i="8"/>
  <c r="EZ252" i="8" s="1"/>
  <c r="EW253" i="8" l="1"/>
  <c r="FA252" i="8"/>
  <c r="EV253" i="8" s="1"/>
  <c r="FE252" i="8" l="1"/>
  <c r="ER253" i="8"/>
  <c r="ES253" i="8" s="1"/>
  <c r="EP254" i="8" l="1"/>
  <c r="ET253" i="8"/>
  <c r="EO254" i="8" s="1"/>
  <c r="EX253" i="8" l="1"/>
  <c r="EK254" i="8"/>
  <c r="EL254" i="8" s="1"/>
  <c r="EI255" i="8" l="1"/>
  <c r="EM254" i="8"/>
  <c r="EH255" i="8" s="1"/>
  <c r="EQ254" i="8" l="1"/>
  <c r="ED255" i="8"/>
  <c r="EE255" i="8" s="1"/>
  <c r="EB256" i="8" l="1"/>
  <c r="EF255" i="8"/>
  <c r="EA256" i="8" s="1"/>
  <c r="EJ255" i="8" l="1"/>
  <c r="DW256" i="8"/>
  <c r="DX256" i="8" s="1"/>
  <c r="DU257" i="8" l="1"/>
  <c r="DY256" i="8"/>
  <c r="DT257" i="8" s="1"/>
  <c r="EC256" i="8" l="1"/>
  <c r="DP257" i="8"/>
  <c r="DQ257" i="8" s="1"/>
  <c r="DN258" i="8" l="1"/>
  <c r="DR257" i="8"/>
  <c r="DM258" i="8" s="1"/>
  <c r="DI258" i="8" l="1"/>
  <c r="DJ258" i="8" s="1"/>
  <c r="DG259" i="8" s="1"/>
  <c r="DV257" i="8"/>
  <c r="DK258" i="8" l="1"/>
  <c r="DF259" i="8" s="1"/>
  <c r="DB259" i="8" s="1"/>
  <c r="DC259" i="8" s="1"/>
  <c r="DO258" i="8" l="1"/>
  <c r="DD259" i="8"/>
  <c r="CY260" i="8" s="1"/>
  <c r="CZ260" i="8"/>
  <c r="DH259" i="8" l="1"/>
  <c r="CU260" i="8"/>
  <c r="CV260" i="8" s="1"/>
  <c r="CS261" i="8" s="1"/>
  <c r="CW260" i="8" l="1"/>
  <c r="CR261" i="8" s="1"/>
  <c r="CN261" i="8" s="1"/>
  <c r="CO261" i="8" s="1"/>
  <c r="DA260" i="8" l="1"/>
  <c r="CL262" i="8"/>
  <c r="CP261" i="8"/>
  <c r="CK262" i="8" s="1"/>
  <c r="CT261" i="8" l="1"/>
  <c r="CG262" i="8"/>
  <c r="CH262" i="8" s="1"/>
  <c r="CE263" i="8" l="1"/>
  <c r="CI262" i="8"/>
  <c r="CD263" i="8" s="1"/>
  <c r="CM262" i="8" l="1"/>
  <c r="BZ263" i="8"/>
  <c r="CA263" i="8" s="1"/>
  <c r="BX264" i="8" l="1"/>
  <c r="CB263" i="8"/>
  <c r="BW264" i="8" s="1"/>
  <c r="CF263" i="8" l="1"/>
  <c r="BS264" i="8"/>
  <c r="BT264" i="8" s="1"/>
  <c r="BQ265" i="8" l="1"/>
  <c r="BU264" i="8"/>
  <c r="BP265" i="8" s="1"/>
  <c r="BY264" i="8" l="1"/>
  <c r="BL265" i="8"/>
  <c r="BM265" i="8" s="1"/>
  <c r="BJ266" i="8" l="1"/>
  <c r="BN265" i="8"/>
  <c r="BI266" i="8" s="1"/>
  <c r="BR265" i="8" l="1"/>
  <c r="BE266" i="8"/>
  <c r="BF266" i="8" s="1"/>
  <c r="BC267" i="8" l="1"/>
  <c r="BG266" i="8"/>
  <c r="BB267" i="8" s="1"/>
  <c r="BK266" i="8" l="1"/>
  <c r="AX267" i="8"/>
  <c r="AY267" i="8" s="1"/>
  <c r="AZ267" i="8" l="1"/>
  <c r="AU268" i="8" s="1"/>
  <c r="AV268" i="8"/>
  <c r="BD267" i="8" l="1"/>
  <c r="AR268" i="8"/>
  <c r="AQ268" i="8"/>
  <c r="AJ268" i="8" s="1"/>
  <c r="AI268" i="8" l="1"/>
  <c r="AK268" i="8" s="1"/>
  <c r="AN268" i="8" s="1"/>
  <c r="AS269" i="8" s="1"/>
  <c r="AO269" i="8"/>
  <c r="AW268" i="8"/>
  <c r="NB223" i="8" l="1"/>
  <c r="MY224" i="8" l="1"/>
  <c r="NC223" i="8"/>
  <c r="MX224" i="8" s="1"/>
  <c r="NG223" i="8" l="1"/>
  <c r="MT224" i="8"/>
  <c r="MU224" i="8" s="1"/>
  <c r="MR225" i="8" l="1"/>
  <c r="MV224" i="8"/>
  <c r="MQ225" i="8" s="1"/>
  <c r="NI223" i="8"/>
  <c r="NF224" i="8" l="1"/>
  <c r="NJ223" i="8"/>
  <c r="NE224" i="8" s="1"/>
  <c r="MM225" i="8"/>
  <c r="MN225" i="8" s="1"/>
  <c r="MZ224" i="8"/>
  <c r="NA224" i="8" l="1"/>
  <c r="MK226" i="8"/>
  <c r="MO225" i="8"/>
  <c r="MJ226" i="8" s="1"/>
  <c r="NN223" i="8"/>
  <c r="NP223" i="8" l="1"/>
  <c r="NQ223" i="8" s="1"/>
  <c r="NL224" i="8" s="1"/>
  <c r="MF226" i="8"/>
  <c r="MG226" i="8" s="1"/>
  <c r="MS225" i="8"/>
  <c r="MD227" i="8" l="1"/>
  <c r="MH226" i="8"/>
  <c r="MC227" i="8" s="1"/>
  <c r="NM224" i="8"/>
  <c r="NH224" i="8" s="1"/>
  <c r="NU223" i="8"/>
  <c r="NW223" i="8" l="1"/>
  <c r="NX223" i="8" s="1"/>
  <c r="NS224" i="8" s="1"/>
  <c r="ML226" i="8"/>
  <c r="LY227" i="8"/>
  <c r="LZ227" i="8" s="1"/>
  <c r="MA227" i="8" l="1"/>
  <c r="LV228" i="8" s="1"/>
  <c r="LW228" i="8"/>
  <c r="NT224" i="8"/>
  <c r="NO224" i="8" s="1"/>
  <c r="OB223" i="8"/>
  <c r="ME227" i="8" l="1"/>
  <c r="LR228" i="8"/>
  <c r="LS228" i="8" s="1"/>
  <c r="LT228" i="8" s="1"/>
  <c r="LO229" i="8" s="1"/>
  <c r="OD223" i="8"/>
  <c r="OE223" i="8" s="1"/>
  <c r="NZ224" i="8" s="1"/>
  <c r="LP229" i="8" l="1"/>
  <c r="LK229" i="8" s="1"/>
  <c r="LL229" i="8" s="1"/>
  <c r="LM229" i="8" s="1"/>
  <c r="LX228" i="8"/>
  <c r="OA224" i="8"/>
  <c r="NV224" i="8" s="1"/>
  <c r="OI223" i="8"/>
  <c r="LH230" i="8" l="1"/>
  <c r="LQ229" i="8"/>
  <c r="LI230" i="8"/>
  <c r="OK223" i="8"/>
  <c r="OL223" i="8" s="1"/>
  <c r="OG224" i="8" s="1"/>
  <c r="LD230" i="8" l="1"/>
  <c r="LE230" i="8" s="1"/>
  <c r="LF230" i="8" s="1"/>
  <c r="LA231" i="8" s="1"/>
  <c r="OH224" i="8"/>
  <c r="OC224" i="8" s="1"/>
  <c r="OP223" i="8"/>
  <c r="LJ230" i="8" l="1"/>
  <c r="LB231" i="8"/>
  <c r="KW231" i="8" s="1"/>
  <c r="KX231" i="8" s="1"/>
  <c r="KU232" i="8" s="1"/>
  <c r="OR223" i="8"/>
  <c r="OS223" i="8" s="1"/>
  <c r="ON224" i="8" s="1"/>
  <c r="KY231" i="8" l="1"/>
  <c r="KT232" i="8" s="1"/>
  <c r="KP232" i="8" s="1"/>
  <c r="KQ232" i="8" s="1"/>
  <c r="OO224" i="8"/>
  <c r="OJ224" i="8" s="1"/>
  <c r="OW223" i="8"/>
  <c r="LC231" i="8" l="1"/>
  <c r="KR232" i="8"/>
  <c r="KN233" i="8"/>
  <c r="OY223" i="8"/>
  <c r="OZ223" i="8" s="1"/>
  <c r="OU224" i="8" s="1"/>
  <c r="KM233" i="8" l="1"/>
  <c r="KI233" i="8" s="1"/>
  <c r="KJ233" i="8" s="1"/>
  <c r="KV232" i="8"/>
  <c r="OV224" i="8"/>
  <c r="OQ224" i="8" s="1"/>
  <c r="PD223" i="8"/>
  <c r="KG234" i="8" l="1"/>
  <c r="KK233" i="8"/>
  <c r="KF234" i="8" s="1"/>
  <c r="PF223" i="8"/>
  <c r="PG223" i="8" s="1"/>
  <c r="PB224" i="8" s="1"/>
  <c r="KO233" i="8" l="1"/>
  <c r="KB234" i="8"/>
  <c r="KC234" i="8" s="1"/>
  <c r="PC224" i="8"/>
  <c r="OX224" i="8" s="1"/>
  <c r="PK223" i="8"/>
  <c r="KD234" i="8" l="1"/>
  <c r="JY235" i="8" s="1"/>
  <c r="JZ235" i="8"/>
  <c r="PM223" i="8"/>
  <c r="PN223" i="8" s="1"/>
  <c r="PI224" i="8" s="1"/>
  <c r="KH234" i="8" l="1"/>
  <c r="JU235" i="8"/>
  <c r="JV235" i="8" s="1"/>
  <c r="JW235" i="8" s="1"/>
  <c r="JR236" i="8" s="1"/>
  <c r="PJ224" i="8"/>
  <c r="PE224" i="8" s="1"/>
  <c r="PR223" i="8"/>
  <c r="JS236" i="8" l="1"/>
  <c r="JN236" i="8" s="1"/>
  <c r="JO236" i="8" s="1"/>
  <c r="JL237" i="8" s="1"/>
  <c r="KA235" i="8"/>
  <c r="PT223" i="8"/>
  <c r="PU223" i="8" s="1"/>
  <c r="PP224" i="8" s="1"/>
  <c r="JP236" i="8" l="1"/>
  <c r="JK237" i="8" s="1"/>
  <c r="JG237" i="8" s="1"/>
  <c r="JH237" i="8" s="1"/>
  <c r="JE238" i="8" s="1"/>
  <c r="PQ224" i="8"/>
  <c r="PL224" i="8" s="1"/>
  <c r="PY223" i="8"/>
  <c r="JI237" i="8" l="1"/>
  <c r="JD238" i="8" s="1"/>
  <c r="IZ238" i="8" s="1"/>
  <c r="JA238" i="8" s="1"/>
  <c r="IX239" i="8" s="1"/>
  <c r="JT236" i="8"/>
  <c r="QA223" i="8"/>
  <c r="QB223" i="8" s="1"/>
  <c r="PW224" i="8" s="1"/>
  <c r="JM237" i="8" l="1"/>
  <c r="JB238" i="8"/>
  <c r="IW239" i="8" s="1"/>
  <c r="IS239" i="8" s="1"/>
  <c r="IT239" i="8" s="1"/>
  <c r="PX224" i="8"/>
  <c r="PS224" i="8" s="1"/>
  <c r="QF223" i="8"/>
  <c r="JF238" i="8" l="1"/>
  <c r="IU239" i="8"/>
  <c r="IP240" i="8" s="1"/>
  <c r="IQ240" i="8"/>
  <c r="QH223" i="8"/>
  <c r="QI223" i="8" s="1"/>
  <c r="QD224" i="8" s="1"/>
  <c r="IL240" i="8" l="1"/>
  <c r="IM240" i="8" s="1"/>
  <c r="IN240" i="8" s="1"/>
  <c r="II241" i="8" s="1"/>
  <c r="IY239" i="8"/>
  <c r="QE224" i="8"/>
  <c r="PZ224" i="8" s="1"/>
  <c r="QM223" i="8"/>
  <c r="IJ241" i="8" l="1"/>
  <c r="IE241" i="8" s="1"/>
  <c r="IF241" i="8" s="1"/>
  <c r="IC242" i="8" s="1"/>
  <c r="IR240" i="8"/>
  <c r="QO223" i="8"/>
  <c r="QP223" i="8" s="1"/>
  <c r="QK224" i="8" s="1"/>
  <c r="IG241" i="8" l="1"/>
  <c r="IB242" i="8" s="1"/>
  <c r="HX242" i="8" s="1"/>
  <c r="HY242" i="8" s="1"/>
  <c r="QT223" i="8"/>
  <c r="QL224" i="8"/>
  <c r="QG224" i="8" s="1"/>
  <c r="IK241" i="8" l="1"/>
  <c r="HZ242" i="8"/>
  <c r="HU243" i="8" s="1"/>
  <c r="HV243" i="8"/>
  <c r="ID242" i="8" l="1"/>
  <c r="HQ243" i="8"/>
  <c r="HR243" i="8" s="1"/>
  <c r="HO244" i="8" s="1"/>
  <c r="HS243" i="8" l="1"/>
  <c r="HN244" i="8" s="1"/>
  <c r="HJ244" i="8" s="1"/>
  <c r="HK244" i="8" s="1"/>
  <c r="HL244" i="8" l="1"/>
  <c r="HG245" i="8" s="1"/>
  <c r="HH245" i="8"/>
  <c r="HW243" i="8"/>
  <c r="HC245" i="8" l="1"/>
  <c r="HD245" i="8" s="1"/>
  <c r="HE245" i="8" s="1"/>
  <c r="GZ246" i="8" s="1"/>
  <c r="HP244" i="8"/>
  <c r="HA246" i="8" l="1"/>
  <c r="GV246" i="8" s="1"/>
  <c r="GW246" i="8" s="1"/>
  <c r="GX246" i="8" s="1"/>
  <c r="GS247" i="8" s="1"/>
  <c r="HI245" i="8"/>
  <c r="GT247" i="8" l="1"/>
  <c r="GO247" i="8" s="1"/>
  <c r="GP247" i="8" s="1"/>
  <c r="GQ247" i="8" s="1"/>
  <c r="GL248" i="8" s="1"/>
  <c r="HB246" i="8"/>
  <c r="GM248" i="8" l="1"/>
  <c r="GH248" i="8" s="1"/>
  <c r="GI248" i="8" s="1"/>
  <c r="GJ248" i="8" s="1"/>
  <c r="GE249" i="8" s="1"/>
  <c r="GU247" i="8"/>
  <c r="GF249" i="8" l="1"/>
  <c r="GA249" i="8" s="1"/>
  <c r="GB249" i="8" s="1"/>
  <c r="FY250" i="8" s="1"/>
  <c r="GN248" i="8"/>
  <c r="GC249" i="8" l="1"/>
  <c r="FX250" i="8" s="1"/>
  <c r="FT250" i="8" s="1"/>
  <c r="FU250" i="8" s="1"/>
  <c r="GG249" i="8" l="1"/>
  <c r="FV250" i="8"/>
  <c r="FQ251" i="8" s="1"/>
  <c r="FR251" i="8"/>
  <c r="FM251" i="8" l="1"/>
  <c r="FN251" i="8" s="1"/>
  <c r="FK252" i="8" s="1"/>
  <c r="FZ250" i="8"/>
  <c r="FO251" i="8" l="1"/>
  <c r="FJ252" i="8" s="1"/>
  <c r="FF252" i="8" s="1"/>
  <c r="FG252" i="8" s="1"/>
  <c r="FS251" i="8" l="1"/>
  <c r="FH252" i="8"/>
  <c r="FC253" i="8" s="1"/>
  <c r="FD253" i="8"/>
  <c r="FL252" i="8" l="1"/>
  <c r="EY253" i="8"/>
  <c r="EZ253" i="8" s="1"/>
  <c r="EW254" i="8" l="1"/>
  <c r="FA253" i="8"/>
  <c r="EV254" i="8" s="1"/>
  <c r="FE253" i="8" l="1"/>
  <c r="ER254" i="8"/>
  <c r="ES254" i="8" s="1"/>
  <c r="ET254" i="8" l="1"/>
  <c r="EO255" i="8" s="1"/>
  <c r="EP255" i="8"/>
  <c r="EK255" i="8" l="1"/>
  <c r="EL255" i="8" s="1"/>
  <c r="EI256" i="8" s="1"/>
  <c r="EX254" i="8"/>
  <c r="EM255" i="8" l="1"/>
  <c r="EH256" i="8" l="1"/>
  <c r="ED256" i="8" s="1"/>
  <c r="EE256" i="8" s="1"/>
  <c r="EQ255" i="8"/>
  <c r="EB257" i="8" l="1"/>
  <c r="EF256" i="8"/>
  <c r="EA257" i="8" l="1"/>
  <c r="DW257" i="8" s="1"/>
  <c r="DX257" i="8" s="1"/>
  <c r="EJ256" i="8"/>
  <c r="DU258" i="8" l="1"/>
  <c r="DY257" i="8"/>
  <c r="DT258" i="8" s="1"/>
  <c r="DP258" i="8" l="1"/>
  <c r="DQ258" i="8" s="1"/>
  <c r="DN259" i="8" s="1"/>
  <c r="EC257" i="8"/>
  <c r="DR258" i="8" l="1"/>
  <c r="DM259" i="8" s="1"/>
  <c r="DI259" i="8" s="1"/>
  <c r="DJ259" i="8" s="1"/>
  <c r="DK259" i="8" s="1"/>
  <c r="DF260" i="8" s="1"/>
  <c r="DG260" i="8" l="1"/>
  <c r="DB260" i="8" s="1"/>
  <c r="DC260" i="8" s="1"/>
  <c r="CZ261" i="8" s="1"/>
  <c r="DV258" i="8"/>
  <c r="DO259" i="8"/>
  <c r="DD260" i="8" l="1"/>
  <c r="CY261" i="8" l="1"/>
  <c r="CU261" i="8" s="1"/>
  <c r="CV261" i="8" s="1"/>
  <c r="CS262" i="8" s="1"/>
  <c r="DH260" i="8"/>
  <c r="CW261" i="8" l="1"/>
  <c r="CR262" i="8" s="1"/>
  <c r="CN262" i="8" s="1"/>
  <c r="CO262" i="8" s="1"/>
  <c r="DA261" i="8" l="1"/>
  <c r="CP262" i="8"/>
  <c r="CK263" i="8" s="1"/>
  <c r="CL263" i="8"/>
  <c r="CG263" i="8" l="1"/>
  <c r="CH263" i="8" s="1"/>
  <c r="CE264" i="8" s="1"/>
  <c r="CT262" i="8"/>
  <c r="CI263" i="8" l="1"/>
  <c r="CD264" i="8" s="1"/>
  <c r="BZ264" i="8" s="1"/>
  <c r="CA264" i="8" s="1"/>
  <c r="CM263" i="8" l="1"/>
  <c r="CB264" i="8"/>
  <c r="BX265" i="8"/>
  <c r="BW265" i="8" l="1"/>
  <c r="BS265" i="8" s="1"/>
  <c r="BT265" i="8" s="1"/>
  <c r="CF264" i="8"/>
  <c r="BQ266" i="8" l="1"/>
  <c r="BU265" i="8"/>
  <c r="BP266" i="8" s="1"/>
  <c r="BY265" i="8" l="1"/>
  <c r="BL266" i="8"/>
  <c r="BM266" i="8" s="1"/>
  <c r="BN266" i="8" l="1"/>
  <c r="BI267" i="8" s="1"/>
  <c r="BJ267" i="8"/>
  <c r="BR266" i="8" l="1"/>
  <c r="BE267" i="8"/>
  <c r="BF267" i="8" s="1"/>
  <c r="BG267" i="8" s="1"/>
  <c r="BB268" i="8" s="1"/>
  <c r="BC268" i="8" l="1"/>
  <c r="AX268" i="8" s="1"/>
  <c r="AY268" i="8" s="1"/>
  <c r="BK267" i="8"/>
  <c r="AZ268" i="8" l="1"/>
  <c r="AV269" i="8"/>
  <c r="AU269" i="8" l="1"/>
  <c r="AQ269" i="8" s="1"/>
  <c r="AJ269" i="8" s="1"/>
  <c r="BD268" i="8"/>
  <c r="AI269" i="8" l="1"/>
  <c r="AK269" i="8" s="1"/>
  <c r="AN269" i="8" s="1"/>
  <c r="AS270" i="8" s="1"/>
  <c r="AR269" i="8"/>
  <c r="AW269" i="8" l="1"/>
  <c r="AO270" i="8"/>
  <c r="NB224" i="8" l="1"/>
  <c r="MY225" i="8" l="1"/>
  <c r="NC224" i="8"/>
  <c r="MX225" i="8" s="1"/>
  <c r="NG224" i="8" l="1"/>
  <c r="MT225" i="8"/>
  <c r="MU225" i="8" s="1"/>
  <c r="MR226" i="8" l="1"/>
  <c r="MV225" i="8"/>
  <c r="MQ226" i="8" s="1"/>
  <c r="NI224" i="8"/>
  <c r="NJ224" i="8" s="1"/>
  <c r="NE225" i="8" s="1"/>
  <c r="NF225" i="8" l="1"/>
  <c r="NA225" i="8" s="1"/>
  <c r="NN224" i="8"/>
  <c r="MZ225" i="8"/>
  <c r="MM226" i="8"/>
  <c r="MN226" i="8" s="1"/>
  <c r="MK227" i="8" l="1"/>
  <c r="MO226" i="8"/>
  <c r="MJ227" i="8" s="1"/>
  <c r="NP224" i="8"/>
  <c r="NQ224" i="8" s="1"/>
  <c r="NL225" i="8" s="1"/>
  <c r="NU224" i="8" l="1"/>
  <c r="NM225" i="8"/>
  <c r="NH225" i="8" s="1"/>
  <c r="MS226" i="8"/>
  <c r="MF227" i="8"/>
  <c r="MG227" i="8" s="1"/>
  <c r="MD228" i="8" l="1"/>
  <c r="MH227" i="8"/>
  <c r="MC228" i="8" s="1"/>
  <c r="NW224" i="8"/>
  <c r="NX224" i="8" s="1"/>
  <c r="NS225" i="8" s="1"/>
  <c r="NT225" i="8" l="1"/>
  <c r="NO225" i="8" s="1"/>
  <c r="OB224" i="8"/>
  <c r="ML227" i="8"/>
  <c r="LY228" i="8"/>
  <c r="LZ228" i="8" s="1"/>
  <c r="MA228" i="8" l="1"/>
  <c r="LV229" i="8" s="1"/>
  <c r="LW229" i="8"/>
  <c r="OD224" i="8"/>
  <c r="OE224" i="8" s="1"/>
  <c r="NZ225" i="8" s="1"/>
  <c r="LR229" i="8" l="1"/>
  <c r="LS229" i="8" s="1"/>
  <c r="LP230" i="8" s="1"/>
  <c r="ME228" i="8"/>
  <c r="OA225" i="8"/>
  <c r="NV225" i="8" s="1"/>
  <c r="OI224" i="8"/>
  <c r="LT229" i="8" l="1"/>
  <c r="LO230" i="8" s="1"/>
  <c r="LK230" i="8" s="1"/>
  <c r="LL230" i="8" s="1"/>
  <c r="OK224" i="8"/>
  <c r="OL224" i="8" s="1"/>
  <c r="OG225" i="8" s="1"/>
  <c r="LX229" i="8" l="1"/>
  <c r="LI231" i="8"/>
  <c r="LM230" i="8"/>
  <c r="LH231" i="8" s="1"/>
  <c r="OH225" i="8"/>
  <c r="OC225" i="8" s="1"/>
  <c r="OP224" i="8"/>
  <c r="LD231" i="8" l="1"/>
  <c r="LE231" i="8" s="1"/>
  <c r="LB232" i="8" s="1"/>
  <c r="LQ230" i="8"/>
  <c r="OR224" i="8"/>
  <c r="OS224" i="8" s="1"/>
  <c r="ON225" i="8" s="1"/>
  <c r="LF231" i="8" l="1"/>
  <c r="LA232" i="8" s="1"/>
  <c r="KW232" i="8" s="1"/>
  <c r="KX232" i="8" s="1"/>
  <c r="KY232" i="8" s="1"/>
  <c r="KT233" i="8" s="1"/>
  <c r="OO225" i="8"/>
  <c r="OJ225" i="8" s="1"/>
  <c r="OW224" i="8"/>
  <c r="LJ231" i="8" l="1"/>
  <c r="KU233" i="8"/>
  <c r="KP233" i="8" s="1"/>
  <c r="KQ233" i="8" s="1"/>
  <c r="KR233" i="8" s="1"/>
  <c r="KM234" i="8" s="1"/>
  <c r="LC232" i="8"/>
  <c r="OY224" i="8"/>
  <c r="OZ224" i="8" s="1"/>
  <c r="OU225" i="8" s="1"/>
  <c r="KV233" i="8" l="1"/>
  <c r="KN234" i="8"/>
  <c r="KI234" i="8" s="1"/>
  <c r="KJ234" i="8" s="1"/>
  <c r="KK234" i="8" s="1"/>
  <c r="KF235" i="8" s="1"/>
  <c r="OV225" i="8"/>
  <c r="OQ225" i="8" s="1"/>
  <c r="PD224" i="8"/>
  <c r="KG235" i="8" l="1"/>
  <c r="KB235" i="8" s="1"/>
  <c r="KC235" i="8" s="1"/>
  <c r="KD235" i="8" s="1"/>
  <c r="JY236" i="8" s="1"/>
  <c r="KO234" i="8"/>
  <c r="PF224" i="8"/>
  <c r="PG224" i="8" s="1"/>
  <c r="PB225" i="8" s="1"/>
  <c r="JZ236" i="8" l="1"/>
  <c r="JU236" i="8" s="1"/>
  <c r="JV236" i="8" s="1"/>
  <c r="JS237" i="8" s="1"/>
  <c r="KH235" i="8"/>
  <c r="PC225" i="8"/>
  <c r="OX225" i="8" s="1"/>
  <c r="PK224" i="8"/>
  <c r="JW236" i="8" l="1"/>
  <c r="JR237" i="8" s="1"/>
  <c r="JN237" i="8" s="1"/>
  <c r="JO237" i="8" s="1"/>
  <c r="JP237" i="8" s="1"/>
  <c r="JK238" i="8" s="1"/>
  <c r="PM224" i="8"/>
  <c r="PN224" i="8" s="1"/>
  <c r="PI225" i="8" s="1"/>
  <c r="KA236" i="8" l="1"/>
  <c r="JL238" i="8"/>
  <c r="PJ225" i="8"/>
  <c r="PE225" i="8" s="1"/>
  <c r="PR224" i="8"/>
  <c r="JT237" i="8"/>
  <c r="JG238" i="8"/>
  <c r="JH238" i="8" s="1"/>
  <c r="JI238" i="8" l="1"/>
  <c r="JD239" i="8" s="1"/>
  <c r="JE239" i="8"/>
  <c r="PT224" i="8"/>
  <c r="PU224" i="8" s="1"/>
  <c r="PP225" i="8" s="1"/>
  <c r="IZ239" i="8" l="1"/>
  <c r="JA239" i="8" s="1"/>
  <c r="IX240" i="8" s="1"/>
  <c r="JM238" i="8"/>
  <c r="PQ225" i="8"/>
  <c r="PL225" i="8" s="1"/>
  <c r="PY224" i="8"/>
  <c r="JB239" i="8" l="1"/>
  <c r="IW240" i="8" s="1"/>
  <c r="IS240" i="8" s="1"/>
  <c r="IT240" i="8" s="1"/>
  <c r="IU240" i="8" s="1"/>
  <c r="QA224" i="8"/>
  <c r="QB224" i="8" s="1"/>
  <c r="PW225" i="8" s="1"/>
  <c r="JF239" i="8" l="1"/>
  <c r="IQ241" i="8"/>
  <c r="IP241" i="8"/>
  <c r="IY240" i="8"/>
  <c r="PX225" i="8"/>
  <c r="PS225" i="8" s="1"/>
  <c r="QF224" i="8"/>
  <c r="IL241" i="8" l="1"/>
  <c r="IM241" i="8" s="1"/>
  <c r="IN241" i="8" s="1"/>
  <c r="II242" i="8" s="1"/>
  <c r="QH224" i="8"/>
  <c r="QI224" i="8" s="1"/>
  <c r="QD225" i="8" s="1"/>
  <c r="IR241" i="8" l="1"/>
  <c r="IJ242" i="8"/>
  <c r="IE242" i="8" s="1"/>
  <c r="IF242" i="8" s="1"/>
  <c r="IG242" i="8" s="1"/>
  <c r="IB243" i="8" s="1"/>
  <c r="QE225" i="8"/>
  <c r="PZ225" i="8" s="1"/>
  <c r="QM224" i="8"/>
  <c r="IK242" i="8" l="1"/>
  <c r="IC243" i="8"/>
  <c r="HX243" i="8" s="1"/>
  <c r="HY243" i="8" s="1"/>
  <c r="HZ243" i="8" s="1"/>
  <c r="HU244" i="8" s="1"/>
  <c r="HV244" i="8" l="1"/>
  <c r="HQ244" i="8" s="1"/>
  <c r="HR244" i="8" s="1"/>
  <c r="HS244" i="8" s="1"/>
  <c r="HN245" i="8" s="1"/>
  <c r="ID243" i="8"/>
  <c r="HO245" i="8" l="1"/>
  <c r="HJ245" i="8" s="1"/>
  <c r="HK245" i="8" s="1"/>
  <c r="HH246" i="8" s="1"/>
  <c r="HW244" i="8"/>
  <c r="HL245" i="8" l="1"/>
  <c r="HG246" i="8" s="1"/>
  <c r="HC246" i="8" s="1"/>
  <c r="HD246" i="8" s="1"/>
  <c r="HP245" i="8" l="1"/>
  <c r="HE246" i="8"/>
  <c r="GZ247" i="8" s="1"/>
  <c r="HA247" i="8"/>
  <c r="GV247" i="8" l="1"/>
  <c r="GW247" i="8" s="1"/>
  <c r="GT248" i="8" s="1"/>
  <c r="HI246" i="8"/>
  <c r="GX247" i="8" l="1"/>
  <c r="GS248" i="8" s="1"/>
  <c r="GO248" i="8" s="1"/>
  <c r="GP248" i="8" s="1"/>
  <c r="GM249" i="8" s="1"/>
  <c r="HB247" i="8" l="1"/>
  <c r="GQ248" i="8"/>
  <c r="GL249" i="8" s="1"/>
  <c r="GH249" i="8" s="1"/>
  <c r="GI249" i="8" s="1"/>
  <c r="GU248" i="8" l="1"/>
  <c r="GF250" i="8"/>
  <c r="GJ249" i="8"/>
  <c r="GE250" i="8" s="1"/>
  <c r="GN249" i="8" l="1"/>
  <c r="GA250" i="8"/>
  <c r="GB250" i="8" s="1"/>
  <c r="FY251" i="8" l="1"/>
  <c r="GC250" i="8"/>
  <c r="FX251" i="8" s="1"/>
  <c r="GG250" i="8" l="1"/>
  <c r="FT251" i="8"/>
  <c r="FU251" i="8" s="1"/>
  <c r="FR252" i="8" l="1"/>
  <c r="FV251" i="8"/>
  <c r="FQ252" i="8" s="1"/>
  <c r="FZ251" i="8" l="1"/>
  <c r="FM252" i="8"/>
  <c r="FN252" i="8" s="1"/>
  <c r="FK253" i="8" l="1"/>
  <c r="FO252" i="8"/>
  <c r="FJ253" i="8" s="1"/>
  <c r="FS252" i="8" l="1"/>
  <c r="FF253" i="8"/>
  <c r="FG253" i="8" s="1"/>
  <c r="FD254" i="8" l="1"/>
  <c r="FH253" i="8"/>
  <c r="FC254" i="8" s="1"/>
  <c r="FL253" i="8" l="1"/>
  <c r="EY254" i="8"/>
  <c r="EZ254" i="8" s="1"/>
  <c r="EW255" i="8" l="1"/>
  <c r="FA254" i="8"/>
  <c r="EV255" i="8" s="1"/>
  <c r="FE254" i="8" l="1"/>
  <c r="ER255" i="8"/>
  <c r="ES255" i="8" s="1"/>
  <c r="EP256" i="8" l="1"/>
  <c r="ET255" i="8"/>
  <c r="EO256" i="8" s="1"/>
  <c r="EX255" i="8" l="1"/>
  <c r="EK256" i="8"/>
  <c r="EL256" i="8" s="1"/>
  <c r="EI257" i="8" l="1"/>
  <c r="EM256" i="8"/>
  <c r="EH257" i="8" s="1"/>
  <c r="EQ256" i="8" l="1"/>
  <c r="ED257" i="8"/>
  <c r="EE257" i="8" s="1"/>
  <c r="EF257" i="8" l="1"/>
  <c r="EA258" i="8" s="1"/>
  <c r="EB258" i="8"/>
  <c r="DW258" i="8" l="1"/>
  <c r="DX258" i="8" s="1"/>
  <c r="DY258" i="8" s="1"/>
  <c r="DT259" i="8" s="1"/>
  <c r="EJ257" i="8"/>
  <c r="DU259" i="8" l="1"/>
  <c r="DP259" i="8" s="1"/>
  <c r="DQ259" i="8" s="1"/>
  <c r="EC258" i="8"/>
  <c r="DN260" i="8" l="1"/>
  <c r="DR259" i="8"/>
  <c r="DM260" i="8" s="1"/>
  <c r="DV259" i="8" l="1"/>
  <c r="DI260" i="8"/>
  <c r="DJ260" i="8" s="1"/>
  <c r="DG261" i="8" l="1"/>
  <c r="DK260" i="8"/>
  <c r="DF261" i="8" s="1"/>
  <c r="DO260" i="8" l="1"/>
  <c r="DB261" i="8"/>
  <c r="DC261" i="8" s="1"/>
  <c r="CZ262" i="8" l="1"/>
  <c r="DD261" i="8"/>
  <c r="CY262" i="8" s="1"/>
  <c r="DH261" i="8" l="1"/>
  <c r="CU262" i="8"/>
  <c r="CV262" i="8" s="1"/>
  <c r="CS263" i="8" l="1"/>
  <c r="CW262" i="8"/>
  <c r="CR263" i="8" s="1"/>
  <c r="DA262" i="8" l="1"/>
  <c r="CN263" i="8"/>
  <c r="CO263" i="8" s="1"/>
  <c r="CL264" i="8" l="1"/>
  <c r="CP263" i="8"/>
  <c r="CK264" i="8" s="1"/>
  <c r="CT263" i="8" l="1"/>
  <c r="CG264" i="8"/>
  <c r="CH264" i="8" s="1"/>
  <c r="CE265" i="8" l="1"/>
  <c r="CI264" i="8"/>
  <c r="CD265" i="8" s="1"/>
  <c r="CM264" i="8" l="1"/>
  <c r="BZ265" i="8"/>
  <c r="CA265" i="8" s="1"/>
  <c r="BX266" i="8" l="1"/>
  <c r="CB265" i="8"/>
  <c r="BW266" i="8" s="1"/>
  <c r="CF265" i="8" l="1"/>
  <c r="BS266" i="8"/>
  <c r="BT266" i="8" s="1"/>
  <c r="BQ267" i="8" l="1"/>
  <c r="BU266" i="8"/>
  <c r="BP267" i="8" s="1"/>
  <c r="BY266" i="8" l="1"/>
  <c r="BL267" i="8"/>
  <c r="BM267" i="8" s="1"/>
  <c r="BJ268" i="8" l="1"/>
  <c r="BN267" i="8"/>
  <c r="BI268" i="8" s="1"/>
  <c r="BR267" i="8" l="1"/>
  <c r="BE268" i="8"/>
  <c r="BF268" i="8" s="1"/>
  <c r="BC269" i="8" l="1"/>
  <c r="BG268" i="8"/>
  <c r="BB269" i="8" s="1"/>
  <c r="BK268" i="8" l="1"/>
  <c r="AX269" i="8"/>
  <c r="AY269" i="8" s="1"/>
  <c r="AV270" i="8" l="1"/>
  <c r="AZ269" i="8"/>
  <c r="AU270" i="8" s="1"/>
  <c r="AQ270" i="8" l="1"/>
  <c r="AJ270" i="8" s="1"/>
  <c r="AR270" i="8"/>
  <c r="BD269" i="8"/>
  <c r="AI270" i="8" l="1"/>
  <c r="AK270" i="8" s="1"/>
  <c r="AN270" i="8" s="1"/>
  <c r="AS271" i="8" s="1"/>
  <c r="AW270" i="8"/>
  <c r="AO271" i="8"/>
  <c r="NB225" i="8" l="1"/>
  <c r="MY226" i="8" l="1"/>
  <c r="NC225" i="8"/>
  <c r="MX226" i="8" s="1"/>
  <c r="NG225" i="8" l="1"/>
  <c r="MT226" i="8"/>
  <c r="MU226" i="8" s="1"/>
  <c r="MR227" i="8" l="1"/>
  <c r="MV226" i="8"/>
  <c r="MQ227" i="8" s="1"/>
  <c r="NI225" i="8"/>
  <c r="NJ225" i="8" s="1"/>
  <c r="NE226" i="8" s="1"/>
  <c r="NF226" i="8" l="1"/>
  <c r="NA226" i="8" s="1"/>
  <c r="NN225" i="8"/>
  <c r="MZ226" i="8"/>
  <c r="MM227" i="8"/>
  <c r="MN227" i="8" s="1"/>
  <c r="MK228" i="8" l="1"/>
  <c r="MO227" i="8"/>
  <c r="MJ228" i="8" s="1"/>
  <c r="NP225" i="8"/>
  <c r="NQ225" i="8" s="1"/>
  <c r="NL226" i="8" s="1"/>
  <c r="NM226" i="8" l="1"/>
  <c r="NH226" i="8" s="1"/>
  <c r="NU225" i="8"/>
  <c r="MS227" i="8"/>
  <c r="MF228" i="8"/>
  <c r="MG228" i="8" s="1"/>
  <c r="MD229" i="8" l="1"/>
  <c r="MH228" i="8"/>
  <c r="MC229" i="8" s="1"/>
  <c r="NW225" i="8"/>
  <c r="NX225" i="8" s="1"/>
  <c r="NS226" i="8" s="1"/>
  <c r="NT226" i="8" l="1"/>
  <c r="NO226" i="8" s="1"/>
  <c r="OB225" i="8"/>
  <c r="ML228" i="8"/>
  <c r="LY229" i="8"/>
  <c r="LZ229" i="8" s="1"/>
  <c r="MA229" i="8" l="1"/>
  <c r="LV230" i="8" s="1"/>
  <c r="LW230" i="8"/>
  <c r="OD225" i="8"/>
  <c r="OE225" i="8" s="1"/>
  <c r="NZ226" i="8" s="1"/>
  <c r="ME229" i="8" l="1"/>
  <c r="LR230" i="8"/>
  <c r="LS230" i="8" s="1"/>
  <c r="LP231" i="8" s="1"/>
  <c r="OA226" i="8"/>
  <c r="NV226" i="8" s="1"/>
  <c r="OI225" i="8"/>
  <c r="LT230" i="8" l="1"/>
  <c r="LO231" i="8" s="1"/>
  <c r="LK231" i="8" s="1"/>
  <c r="LL231" i="8" s="1"/>
  <c r="OK225" i="8"/>
  <c r="OL225" i="8" s="1"/>
  <c r="OG226" i="8" s="1"/>
  <c r="LI232" i="8" l="1"/>
  <c r="LM231" i="8"/>
  <c r="LH232" i="8" s="1"/>
  <c r="LX230" i="8"/>
  <c r="OH226" i="8"/>
  <c r="OC226" i="8" s="1"/>
  <c r="OP225" i="8"/>
  <c r="LQ231" i="8" l="1"/>
  <c r="LD232" i="8"/>
  <c r="LE232" i="8" s="1"/>
  <c r="OR225" i="8"/>
  <c r="OS225" i="8" s="1"/>
  <c r="ON226" i="8" s="1"/>
  <c r="LB233" i="8" l="1"/>
  <c r="LF232" i="8"/>
  <c r="LA233" i="8" s="1"/>
  <c r="OO226" i="8"/>
  <c r="OJ226" i="8" s="1"/>
  <c r="OW225" i="8"/>
  <c r="LJ232" i="8" l="1"/>
  <c r="KW233" i="8"/>
  <c r="KX233" i="8" s="1"/>
  <c r="OY225" i="8"/>
  <c r="OZ225" i="8" s="1"/>
  <c r="OU226" i="8" s="1"/>
  <c r="KU234" i="8" l="1"/>
  <c r="KY233" i="8"/>
  <c r="KT234" i="8" s="1"/>
  <c r="OV226" i="8"/>
  <c r="OQ226" i="8" s="1"/>
  <c r="PD225" i="8"/>
  <c r="LC233" i="8" l="1"/>
  <c r="KP234" i="8"/>
  <c r="KQ234" i="8" s="1"/>
  <c r="PF225" i="8"/>
  <c r="PG225" i="8" s="1"/>
  <c r="PB226" i="8" s="1"/>
  <c r="KN235" i="8" l="1"/>
  <c r="KR234" i="8"/>
  <c r="KM235" i="8" s="1"/>
  <c r="PC226" i="8"/>
  <c r="OX226" i="8" s="1"/>
  <c r="PK225" i="8"/>
  <c r="KV234" i="8" l="1"/>
  <c r="KI235" i="8"/>
  <c r="KJ235" i="8" s="1"/>
  <c r="PM225" i="8"/>
  <c r="PN225" i="8" s="1"/>
  <c r="PI226" i="8" s="1"/>
  <c r="KG236" i="8" l="1"/>
  <c r="KK235" i="8"/>
  <c r="KF236" i="8" s="1"/>
  <c r="PJ226" i="8"/>
  <c r="PE226" i="8" s="1"/>
  <c r="PR225" i="8"/>
  <c r="KO235" i="8" l="1"/>
  <c r="KB236" i="8"/>
  <c r="KC236" i="8" s="1"/>
  <c r="PT225" i="8"/>
  <c r="PU225" i="8" s="1"/>
  <c r="PP226" i="8" s="1"/>
  <c r="JZ237" i="8" l="1"/>
  <c r="KD236" i="8"/>
  <c r="JY237" i="8" s="1"/>
  <c r="PQ226" i="8"/>
  <c r="PL226" i="8" s="1"/>
  <c r="PY225" i="8"/>
  <c r="KH236" i="8" l="1"/>
  <c r="JU237" i="8"/>
  <c r="JV237" i="8" s="1"/>
  <c r="QA225" i="8"/>
  <c r="QB225" i="8" s="1"/>
  <c r="PW226" i="8" s="1"/>
  <c r="JW237" i="8" l="1"/>
  <c r="JR238" i="8" s="1"/>
  <c r="JS238" i="8"/>
  <c r="PX226" i="8"/>
  <c r="PS226" i="8" s="1"/>
  <c r="QF225" i="8"/>
  <c r="KA237" i="8" l="1"/>
  <c r="JN238" i="8"/>
  <c r="JO238" i="8" s="1"/>
  <c r="JL239" i="8" l="1"/>
  <c r="JP238" i="8"/>
  <c r="JK239" i="8" s="1"/>
  <c r="JT238" i="8" l="1"/>
  <c r="JG239" i="8"/>
  <c r="JH239" i="8" s="1"/>
  <c r="JI239" i="8" l="1"/>
  <c r="JD240" i="8" s="1"/>
  <c r="JE240" i="8"/>
  <c r="JM239" i="8" l="1"/>
  <c r="IZ240" i="8"/>
  <c r="JA240" i="8" s="1"/>
  <c r="IX241" i="8" l="1"/>
  <c r="JB240" i="8"/>
  <c r="IW241" i="8" s="1"/>
  <c r="JF240" i="8" l="1"/>
  <c r="IS241" i="8"/>
  <c r="IT241" i="8" s="1"/>
  <c r="IQ242" i="8" l="1"/>
  <c r="IU241" i="8"/>
  <c r="IP242" i="8" s="1"/>
  <c r="IY241" i="8" l="1"/>
  <c r="IL242" i="8"/>
  <c r="IM242" i="8" s="1"/>
  <c r="IN242" i="8" l="1"/>
  <c r="II243" i="8" s="1"/>
  <c r="IJ243" i="8"/>
  <c r="IR242" i="8" l="1"/>
  <c r="IE243" i="8"/>
  <c r="IF243" i="8" s="1"/>
  <c r="IG243" i="8" l="1"/>
  <c r="IB244" i="8" s="1"/>
  <c r="IC244" i="8"/>
  <c r="HX244" i="8" l="1"/>
  <c r="HY244" i="8" s="1"/>
  <c r="HV245" i="8" s="1"/>
  <c r="IK243" i="8"/>
  <c r="HZ244" i="8" l="1"/>
  <c r="HU245" i="8" s="1"/>
  <c r="HQ245" i="8" s="1"/>
  <c r="HR245" i="8" s="1"/>
  <c r="ID244" i="8" l="1"/>
  <c r="HS245" i="8"/>
  <c r="HN246" i="8" s="1"/>
  <c r="HO246" i="8"/>
  <c r="HW245" i="8" l="1"/>
  <c r="HJ246" i="8"/>
  <c r="HK246" i="8" s="1"/>
  <c r="HL246" i="8" l="1"/>
  <c r="HG247" i="8" s="1"/>
  <c r="HH247" i="8"/>
  <c r="HC247" i="8" l="1"/>
  <c r="HD247" i="8" s="1"/>
  <c r="HA248" i="8" s="1"/>
  <c r="HP246" i="8"/>
  <c r="HE247" i="8" l="1"/>
  <c r="GZ248" i="8" s="1"/>
  <c r="GV248" i="8" s="1"/>
  <c r="GW248" i="8" s="1"/>
  <c r="HI247" i="8" l="1"/>
  <c r="GT249" i="8"/>
  <c r="GX248" i="8"/>
  <c r="GS249" i="8" s="1"/>
  <c r="GO249" i="8" l="1"/>
  <c r="GP249" i="8" s="1"/>
  <c r="HB248" i="8"/>
  <c r="GM250" i="8" l="1"/>
  <c r="GQ249" i="8"/>
  <c r="GL250" i="8" s="1"/>
  <c r="GU249" i="8" l="1"/>
  <c r="GH250" i="8"/>
  <c r="GI250" i="8" s="1"/>
  <c r="GF251" i="8" l="1"/>
  <c r="GJ250" i="8"/>
  <c r="GE251" i="8" s="1"/>
  <c r="GN250" i="8" l="1"/>
  <c r="GA251" i="8"/>
  <c r="GB251" i="8" s="1"/>
  <c r="FY252" i="8" l="1"/>
  <c r="GC251" i="8"/>
  <c r="FX252" i="8" s="1"/>
  <c r="GG251" i="8" l="1"/>
  <c r="FT252" i="8"/>
  <c r="FU252" i="8" s="1"/>
  <c r="FR253" i="8" l="1"/>
  <c r="FV252" i="8"/>
  <c r="FQ253" i="8" s="1"/>
  <c r="FZ252" i="8" l="1"/>
  <c r="FM253" i="8"/>
  <c r="FN253" i="8" s="1"/>
  <c r="FK254" i="8" l="1"/>
  <c r="FO253" i="8"/>
  <c r="FJ254" i="8" s="1"/>
  <c r="FS253" i="8" l="1"/>
  <c r="FF254" i="8"/>
  <c r="FG254" i="8" s="1"/>
  <c r="FH254" i="8" l="1"/>
  <c r="FC255" i="8" s="1"/>
  <c r="FD255" i="8"/>
  <c r="FL254" i="8" l="1"/>
  <c r="EY255" i="8"/>
  <c r="EZ255" i="8" s="1"/>
  <c r="EW256" i="8" l="1"/>
  <c r="FA255" i="8"/>
  <c r="EV256" i="8" s="1"/>
  <c r="FE255" i="8" l="1"/>
  <c r="ER256" i="8"/>
  <c r="ES256" i="8" s="1"/>
  <c r="ET256" i="8" l="1"/>
  <c r="EO257" i="8" s="1"/>
  <c r="EP257" i="8"/>
  <c r="EX256" i="8" l="1"/>
  <c r="EK257" i="8"/>
  <c r="EL257" i="8" s="1"/>
  <c r="EM257" i="8" l="1"/>
  <c r="EH258" i="8" s="1"/>
  <c r="EI258" i="8"/>
  <c r="EQ257" i="8" l="1"/>
  <c r="ED258" i="8"/>
  <c r="EE258" i="8" s="1"/>
  <c r="EF258" i="8" l="1"/>
  <c r="EA259" i="8" s="1"/>
  <c r="EB259" i="8"/>
  <c r="EJ258" i="8" l="1"/>
  <c r="DW259" i="8"/>
  <c r="DX259" i="8" s="1"/>
  <c r="DU260" i="8" l="1"/>
  <c r="DY259" i="8"/>
  <c r="DT260" i="8" s="1"/>
  <c r="EC259" i="8" l="1"/>
  <c r="DP260" i="8"/>
  <c r="DQ260" i="8" s="1"/>
  <c r="DN261" i="8" l="1"/>
  <c r="DR260" i="8"/>
  <c r="DM261" i="8" s="1"/>
  <c r="DV260" i="8" l="1"/>
  <c r="DI261" i="8"/>
  <c r="DJ261" i="8" s="1"/>
  <c r="DK261" i="8" l="1"/>
  <c r="DF262" i="8" s="1"/>
  <c r="DG262" i="8"/>
  <c r="DO261" i="8" l="1"/>
  <c r="DB262" i="8"/>
  <c r="DC262" i="8" s="1"/>
  <c r="CZ263" i="8" l="1"/>
  <c r="DD262" i="8"/>
  <c r="CY263" i="8" s="1"/>
  <c r="CU263" i="8" l="1"/>
  <c r="CV263" i="8" s="1"/>
  <c r="DH262" i="8"/>
  <c r="CS264" i="8" l="1"/>
  <c r="CW263" i="8"/>
  <c r="CR264" i="8" s="1"/>
  <c r="DA263" i="8" l="1"/>
  <c r="CN264" i="8"/>
  <c r="CO264" i="8" s="1"/>
  <c r="CP264" i="8" l="1"/>
  <c r="CK265" i="8" s="1"/>
  <c r="CL265" i="8"/>
  <c r="CT264" i="8" l="1"/>
  <c r="CG265" i="8"/>
  <c r="CH265" i="8" s="1"/>
  <c r="CI265" i="8" l="1"/>
  <c r="CD266" i="8" s="1"/>
  <c r="CE266" i="8"/>
  <c r="CM265" i="8" l="1"/>
  <c r="BZ266" i="8"/>
  <c r="CA266" i="8" s="1"/>
  <c r="BX267" i="8" s="1"/>
  <c r="CB266" i="8" l="1"/>
  <c r="BW267" i="8" s="1"/>
  <c r="BS267" i="8" s="1"/>
  <c r="BT267" i="8" s="1"/>
  <c r="CF266" i="8" l="1"/>
  <c r="BQ268" i="8"/>
  <c r="BU267" i="8"/>
  <c r="BP268" i="8" s="1"/>
  <c r="BL268" i="8" l="1"/>
  <c r="BM268" i="8" s="1"/>
  <c r="BN268" i="8" s="1"/>
  <c r="BI269" i="8" s="1"/>
  <c r="BY267" i="8"/>
  <c r="BJ269" i="8" l="1"/>
  <c r="BE269" i="8" s="1"/>
  <c r="BF269" i="8" s="1"/>
  <c r="BC270" i="8" s="1"/>
  <c r="BR268" i="8"/>
  <c r="BG269" i="8" l="1"/>
  <c r="BB270" i="8" s="1"/>
  <c r="AX270" i="8" s="1"/>
  <c r="AY270" i="8" s="1"/>
  <c r="AZ270" i="8" s="1"/>
  <c r="AU271" i="8" s="1"/>
  <c r="AV271" i="8" l="1"/>
  <c r="AR271" i="8" s="1"/>
  <c r="BK269" i="8"/>
  <c r="BD270" i="8"/>
  <c r="AQ271" i="8" l="1"/>
  <c r="AJ271" i="8" s="1"/>
  <c r="AO272" i="8"/>
  <c r="AW271" i="8"/>
  <c r="AI271" i="8" l="1"/>
  <c r="AK271" i="8" s="1"/>
  <c r="AN271" i="8" s="1"/>
  <c r="AS272" i="8" s="1"/>
  <c r="NB226" i="8"/>
  <c r="MY227" i="8" l="1"/>
  <c r="NC226" i="8"/>
  <c r="MX227" i="8" s="1"/>
  <c r="NG226" i="8" l="1"/>
  <c r="MT227" i="8"/>
  <c r="MU227" i="8" s="1"/>
  <c r="MR228" i="8" l="1"/>
  <c r="MV227" i="8"/>
  <c r="MQ228" i="8" s="1"/>
  <c r="NI226" i="8"/>
  <c r="NJ226" i="8" s="1"/>
  <c r="NE227" i="8" s="1"/>
  <c r="NF227" i="8" l="1"/>
  <c r="NA227" i="8" s="1"/>
  <c r="NN226" i="8"/>
  <c r="MZ227" i="8"/>
  <c r="MM228" i="8"/>
  <c r="MN228" i="8" s="1"/>
  <c r="MK229" i="8" l="1"/>
  <c r="MO228" i="8"/>
  <c r="MJ229" i="8" s="1"/>
  <c r="NP226" i="8"/>
  <c r="NQ226" i="8" s="1"/>
  <c r="NL227" i="8" s="1"/>
  <c r="NU226" i="8" l="1"/>
  <c r="NM227" i="8"/>
  <c r="NH227" i="8" s="1"/>
  <c r="MS228" i="8"/>
  <c r="MF229" i="8"/>
  <c r="MG229" i="8" s="1"/>
  <c r="MD230" i="8" l="1"/>
  <c r="MH229" i="8"/>
  <c r="MC230" i="8" s="1"/>
  <c r="NW226" i="8"/>
  <c r="NX226" i="8" s="1"/>
  <c r="NS227" i="8" s="1"/>
  <c r="NT227" i="8" l="1"/>
  <c r="NO227" i="8" s="1"/>
  <c r="OB226" i="8"/>
  <c r="ML229" i="8"/>
  <c r="LY230" i="8"/>
  <c r="LZ230" i="8" s="1"/>
  <c r="MA230" i="8" l="1"/>
  <c r="LV231" i="8" s="1"/>
  <c r="LW231" i="8"/>
  <c r="OD226" i="8"/>
  <c r="OE226" i="8" s="1"/>
  <c r="NZ227" i="8" s="1"/>
  <c r="ME230" i="8" l="1"/>
  <c r="LR231" i="8"/>
  <c r="LS231" i="8" s="1"/>
  <c r="LT231" i="8" s="1"/>
  <c r="LO232" i="8" s="1"/>
  <c r="OA227" i="8"/>
  <c r="NV227" i="8" s="1"/>
  <c r="OI226" i="8"/>
  <c r="LP232" i="8" l="1"/>
  <c r="LK232" i="8" s="1"/>
  <c r="LL232" i="8" s="1"/>
  <c r="LM232" i="8" s="1"/>
  <c r="LH233" i="8" s="1"/>
  <c r="LX231" i="8"/>
  <c r="OK226" i="8"/>
  <c r="OL226" i="8" s="1"/>
  <c r="OG227" i="8" s="1"/>
  <c r="LI233" i="8" l="1"/>
  <c r="OH227" i="8"/>
  <c r="OC227" i="8" s="1"/>
  <c r="OP226" i="8"/>
  <c r="LQ232" i="8"/>
  <c r="LD233" i="8"/>
  <c r="LE233" i="8" s="1"/>
  <c r="LF233" i="8" l="1"/>
  <c r="LA234" i="8" s="1"/>
  <c r="LB234" i="8"/>
  <c r="OR226" i="8"/>
  <c r="OS226" i="8" s="1"/>
  <c r="ON227" i="8" s="1"/>
  <c r="KW234" i="8" l="1"/>
  <c r="KX234" i="8" s="1"/>
  <c r="KY234" i="8" s="1"/>
  <c r="LJ233" i="8"/>
  <c r="OO227" i="8"/>
  <c r="OJ227" i="8" s="1"/>
  <c r="OW226" i="8"/>
  <c r="KU235" i="8" l="1"/>
  <c r="KT235" i="8"/>
  <c r="LC234" i="8"/>
  <c r="OY226" i="8"/>
  <c r="OZ226" i="8" s="1"/>
  <c r="OU227" i="8" s="1"/>
  <c r="KP235" i="8" l="1"/>
  <c r="KQ235" i="8" s="1"/>
  <c r="KN236" i="8" s="1"/>
  <c r="OV227" i="8"/>
  <c r="OQ227" i="8" s="1"/>
  <c r="PD226" i="8"/>
  <c r="KR235" i="8" l="1"/>
  <c r="KM236" i="8" s="1"/>
  <c r="KI236" i="8" s="1"/>
  <c r="KJ236" i="8" s="1"/>
  <c r="KK236" i="8" s="1"/>
  <c r="KF237" i="8" s="1"/>
  <c r="PF226" i="8"/>
  <c r="PG226" i="8" s="1"/>
  <c r="PB227" i="8" s="1"/>
  <c r="KO236" i="8" l="1"/>
  <c r="KG237" i="8"/>
  <c r="KB237" i="8" s="1"/>
  <c r="KC237" i="8" s="1"/>
  <c r="JZ238" i="8" s="1"/>
  <c r="KV235" i="8"/>
  <c r="PC227" i="8"/>
  <c r="OX227" i="8" s="1"/>
  <c r="PK226" i="8"/>
  <c r="KD237" i="8" l="1"/>
  <c r="JY238" i="8" s="1"/>
  <c r="JU238" i="8" s="1"/>
  <c r="JV238" i="8" s="1"/>
  <c r="PM226" i="8"/>
  <c r="PN226" i="8" s="1"/>
  <c r="PI227" i="8" s="1"/>
  <c r="KH237" i="8" l="1"/>
  <c r="JW238" i="8"/>
  <c r="JR239" i="8" s="1"/>
  <c r="JS239" i="8"/>
  <c r="PJ227" i="8"/>
  <c r="PE227" i="8" s="1"/>
  <c r="PR226" i="8"/>
  <c r="JN239" i="8" l="1"/>
  <c r="JO239" i="8" s="1"/>
  <c r="JP239" i="8" s="1"/>
  <c r="JK240" i="8" s="1"/>
  <c r="KA238" i="8"/>
  <c r="PT226" i="8"/>
  <c r="PU226" i="8" s="1"/>
  <c r="PP227" i="8" s="1"/>
  <c r="JL240" i="8" l="1"/>
  <c r="JG240" i="8" s="1"/>
  <c r="JH240" i="8" s="1"/>
  <c r="JT239" i="8"/>
  <c r="PQ227" i="8"/>
  <c r="PL227" i="8" s="1"/>
  <c r="PY226" i="8"/>
  <c r="JI240" i="8" l="1"/>
  <c r="JD241" i="8" s="1"/>
  <c r="JE241" i="8"/>
  <c r="IZ241" i="8" l="1"/>
  <c r="JA241" i="8" s="1"/>
  <c r="JB241" i="8" s="1"/>
  <c r="IW242" i="8" s="1"/>
  <c r="JM240" i="8"/>
  <c r="IX242" i="8" l="1"/>
  <c r="IS242" i="8" s="1"/>
  <c r="IT242" i="8" s="1"/>
  <c r="JF241" i="8"/>
  <c r="IQ243" i="8" l="1"/>
  <c r="IU242" i="8"/>
  <c r="IP243" i="8" s="1"/>
  <c r="IY242" i="8" l="1"/>
  <c r="IL243" i="8"/>
  <c r="IM243" i="8" s="1"/>
  <c r="IJ244" i="8" s="1"/>
  <c r="IN243" i="8" l="1"/>
  <c r="II244" i="8" s="1"/>
  <c r="IE244" i="8" s="1"/>
  <c r="IF244" i="8" s="1"/>
  <c r="IG244" i="8" s="1"/>
  <c r="IB245" i="8" s="1"/>
  <c r="IR243" i="8" l="1"/>
  <c r="IC245" i="8"/>
  <c r="HX245" i="8" s="1"/>
  <c r="HY245" i="8" s="1"/>
  <c r="IK244" i="8"/>
  <c r="HZ245" i="8" l="1"/>
  <c r="HU246" i="8" s="1"/>
  <c r="HV246" i="8"/>
  <c r="HQ246" i="8" l="1"/>
  <c r="HR246" i="8" s="1"/>
  <c r="HO247" i="8" s="1"/>
  <c r="ID245" i="8"/>
  <c r="HS246" i="8" l="1"/>
  <c r="HN247" i="8" s="1"/>
  <c r="HJ247" i="8" s="1"/>
  <c r="HK247" i="8" s="1"/>
  <c r="HL247" i="8" s="1"/>
  <c r="HG248" i="8" s="1"/>
  <c r="HH248" i="8" l="1"/>
  <c r="HC248" i="8" s="1"/>
  <c r="HD248" i="8" s="1"/>
  <c r="HA249" i="8" s="1"/>
  <c r="HW246" i="8"/>
  <c r="HP247" i="8"/>
  <c r="HE248" i="8" l="1"/>
  <c r="GZ249" i="8" s="1"/>
  <c r="GV249" i="8" s="1"/>
  <c r="GW249" i="8" s="1"/>
  <c r="GX249" i="8" s="1"/>
  <c r="GS250" i="8" s="1"/>
  <c r="HI248" i="8" l="1"/>
  <c r="GT250" i="8"/>
  <c r="GO250" i="8" s="1"/>
  <c r="GP250" i="8" s="1"/>
  <c r="HB249" i="8"/>
  <c r="GM251" i="8" l="1"/>
  <c r="GQ250" i="8"/>
  <c r="GL251" i="8" s="1"/>
  <c r="GU250" i="8" l="1"/>
  <c r="GH251" i="8"/>
  <c r="GI251" i="8" s="1"/>
  <c r="GJ251" i="8" l="1"/>
  <c r="GE252" i="8" s="1"/>
  <c r="GF252" i="8"/>
  <c r="GN251" i="8" l="1"/>
  <c r="GA252" i="8"/>
  <c r="GB252" i="8" s="1"/>
  <c r="FY253" i="8" s="1"/>
  <c r="GC252" i="8" l="1"/>
  <c r="FX253" i="8" s="1"/>
  <c r="FT253" i="8" s="1"/>
  <c r="FU253" i="8" s="1"/>
  <c r="FR254" i="8" s="1"/>
  <c r="GG252" i="8" l="1"/>
  <c r="FV253" i="8"/>
  <c r="FQ254" i="8" s="1"/>
  <c r="FM254" i="8" s="1"/>
  <c r="FN254" i="8" s="1"/>
  <c r="FK255" i="8" l="1"/>
  <c r="FO254" i="8"/>
  <c r="FJ255" i="8" s="1"/>
  <c r="FZ253" i="8"/>
  <c r="FF255" i="8" l="1"/>
  <c r="FG255" i="8" s="1"/>
  <c r="FH255" i="8" s="1"/>
  <c r="FC256" i="8" s="1"/>
  <c r="FS254" i="8"/>
  <c r="FD256" i="8" l="1"/>
  <c r="EY256" i="8" s="1"/>
  <c r="EZ256" i="8" s="1"/>
  <c r="FA256" i="8" s="1"/>
  <c r="EV257" i="8" s="1"/>
  <c r="FL255" i="8"/>
  <c r="EW257" i="8" l="1"/>
  <c r="ER257" i="8" s="1"/>
  <c r="ES257" i="8" s="1"/>
  <c r="ET257" i="8" s="1"/>
  <c r="EO258" i="8" s="1"/>
  <c r="FE256" i="8"/>
  <c r="EX257" i="8" l="1"/>
  <c r="EP258" i="8"/>
  <c r="EK258" i="8" s="1"/>
  <c r="EL258" i="8" s="1"/>
  <c r="EM258" i="8" s="1"/>
  <c r="EH259" i="8" s="1"/>
  <c r="EI259" i="8" l="1"/>
  <c r="ED259" i="8" s="1"/>
  <c r="EE259" i="8" s="1"/>
  <c r="EQ258" i="8"/>
  <c r="EB260" i="8" l="1"/>
  <c r="EF259" i="8"/>
  <c r="EA260" i="8" s="1"/>
  <c r="EJ259" i="8" l="1"/>
  <c r="DW260" i="8"/>
  <c r="DX260" i="8" s="1"/>
  <c r="DU261" i="8" l="1"/>
  <c r="DY260" i="8"/>
  <c r="DT261" i="8" s="1"/>
  <c r="EC260" i="8" l="1"/>
  <c r="DP261" i="8"/>
  <c r="DQ261" i="8" s="1"/>
  <c r="DN262" i="8" l="1"/>
  <c r="DR261" i="8"/>
  <c r="DM262" i="8" s="1"/>
  <c r="DV261" i="8" l="1"/>
  <c r="DI262" i="8"/>
  <c r="DJ262" i="8" s="1"/>
  <c r="DG263" i="8" l="1"/>
  <c r="DK262" i="8"/>
  <c r="DF263" i="8" s="1"/>
  <c r="DO262" i="8" l="1"/>
  <c r="DB263" i="8"/>
  <c r="DC263" i="8" s="1"/>
  <c r="CZ264" i="8" l="1"/>
  <c r="DD263" i="8"/>
  <c r="CY264" i="8" s="1"/>
  <c r="DH263" i="8" l="1"/>
  <c r="CU264" i="8"/>
  <c r="CV264" i="8" s="1"/>
  <c r="CS265" i="8" l="1"/>
  <c r="CW264" i="8"/>
  <c r="CR265" i="8" s="1"/>
  <c r="DA264" i="8" l="1"/>
  <c r="CN265" i="8"/>
  <c r="CO265" i="8" s="1"/>
  <c r="CL266" i="8" l="1"/>
  <c r="CP265" i="8"/>
  <c r="CK266" i="8" s="1"/>
  <c r="CT265" i="8" l="1"/>
  <c r="CG266" i="8"/>
  <c r="CH266" i="8" s="1"/>
  <c r="CE267" i="8" l="1"/>
  <c r="CI266" i="8"/>
  <c r="CD267" i="8" s="1"/>
  <c r="CM266" i="8" l="1"/>
  <c r="BZ267" i="8"/>
  <c r="CA267" i="8" s="1"/>
  <c r="BX268" i="8" l="1"/>
  <c r="CB267" i="8"/>
  <c r="BW268" i="8" s="1"/>
  <c r="CF267" i="8" l="1"/>
  <c r="BS268" i="8"/>
  <c r="BT268" i="8" s="1"/>
  <c r="BQ269" i="8" l="1"/>
  <c r="BU268" i="8"/>
  <c r="BP269" i="8" s="1"/>
  <c r="BY268" i="8" l="1"/>
  <c r="BL269" i="8"/>
  <c r="BM269" i="8" s="1"/>
  <c r="BJ270" i="8" l="1"/>
  <c r="BN269" i="8"/>
  <c r="BI270" i="8" s="1"/>
  <c r="BR269" i="8" l="1"/>
  <c r="BE270" i="8"/>
  <c r="BF270" i="8" s="1"/>
  <c r="BC271" i="8" l="1"/>
  <c r="BG270" i="8"/>
  <c r="BB271" i="8" s="1"/>
  <c r="BK270" i="8" l="1"/>
  <c r="AX271" i="8"/>
  <c r="AY271" i="8" s="1"/>
  <c r="AV272" i="8" l="1"/>
  <c r="AZ271" i="8"/>
  <c r="AU272" i="8" s="1"/>
  <c r="AQ272" i="8" l="1"/>
  <c r="AJ272" i="8" s="1"/>
  <c r="AR272" i="8"/>
  <c r="BD271" i="8"/>
  <c r="AI272" i="8" l="1"/>
  <c r="AK272" i="8" s="1"/>
  <c r="AN272" i="8" s="1"/>
  <c r="AS273" i="8" s="1"/>
  <c r="AO273" i="8"/>
  <c r="AW272" i="8"/>
  <c r="NB227" i="8" l="1"/>
  <c r="MY228" i="8" l="1"/>
  <c r="NC227" i="8"/>
  <c r="MX228" i="8" s="1"/>
  <c r="NG227" i="8" l="1"/>
  <c r="MT228" i="8"/>
  <c r="MU228" i="8" s="1"/>
  <c r="MR229" i="8" l="1"/>
  <c r="MV228" i="8"/>
  <c r="MQ229" i="8" s="1"/>
  <c r="NI227" i="8"/>
  <c r="NJ227" i="8" s="1"/>
  <c r="NE228" i="8" s="1"/>
  <c r="NF228" i="8" l="1"/>
  <c r="NA228" i="8" s="1"/>
  <c r="NN227" i="8"/>
  <c r="MZ228" i="8"/>
  <c r="MM229" i="8"/>
  <c r="MN229" i="8" s="1"/>
  <c r="MK230" i="8" l="1"/>
  <c r="MO229" i="8"/>
  <c r="MJ230" i="8" s="1"/>
  <c r="NP227" i="8"/>
  <c r="NQ227" i="8" s="1"/>
  <c r="NL228" i="8" s="1"/>
  <c r="NU227" i="8" l="1"/>
  <c r="NM228" i="8"/>
  <c r="NH228" i="8" s="1"/>
  <c r="MF230" i="8"/>
  <c r="MG230" i="8" s="1"/>
  <c r="MS229" i="8"/>
  <c r="MD231" i="8" l="1"/>
  <c r="MH230" i="8"/>
  <c r="MC231" i="8" s="1"/>
  <c r="NW227" i="8"/>
  <c r="NX227" i="8" s="1"/>
  <c r="NS228" i="8" s="1"/>
  <c r="NT228" i="8" l="1"/>
  <c r="NO228" i="8" s="1"/>
  <c r="OB227" i="8"/>
  <c r="ML230" i="8"/>
  <c r="LY231" i="8"/>
  <c r="LZ231" i="8" s="1"/>
  <c r="MA231" i="8" l="1"/>
  <c r="LV232" i="8" s="1"/>
  <c r="LW232" i="8"/>
  <c r="OD227" i="8"/>
  <c r="OE227" i="8" s="1"/>
  <c r="NZ228" i="8" s="1"/>
  <c r="ME231" i="8" l="1"/>
  <c r="LR232" i="8"/>
  <c r="LS232" i="8" s="1"/>
  <c r="LT232" i="8" s="1"/>
  <c r="LO233" i="8" s="1"/>
  <c r="OA228" i="8"/>
  <c r="NV228" i="8" s="1"/>
  <c r="OI227" i="8"/>
  <c r="LP233" i="8" l="1"/>
  <c r="LK233" i="8" s="1"/>
  <c r="LL233" i="8" s="1"/>
  <c r="LM233" i="8" s="1"/>
  <c r="LH234" i="8" s="1"/>
  <c r="LX232" i="8"/>
  <c r="OK227" i="8"/>
  <c r="OL227" i="8" s="1"/>
  <c r="OG228" i="8" s="1"/>
  <c r="LI234" i="8" l="1"/>
  <c r="OH228" i="8"/>
  <c r="OC228" i="8" s="1"/>
  <c r="OP227" i="8"/>
  <c r="LQ233" i="8"/>
  <c r="LD234" i="8"/>
  <c r="LE234" i="8" s="1"/>
  <c r="LF234" i="8" l="1"/>
  <c r="LA235" i="8" s="1"/>
  <c r="LB235" i="8"/>
  <c r="OR227" i="8"/>
  <c r="OS227" i="8" s="1"/>
  <c r="ON228" i="8" s="1"/>
  <c r="LJ234" i="8" l="1"/>
  <c r="KW235" i="8"/>
  <c r="KX235" i="8" s="1"/>
  <c r="KU236" i="8" s="1"/>
  <c r="OO228" i="8"/>
  <c r="OJ228" i="8" s="1"/>
  <c r="OW227" i="8"/>
  <c r="KY235" i="8" l="1"/>
  <c r="KT236" i="8" s="1"/>
  <c r="KP236" i="8" s="1"/>
  <c r="KQ236" i="8" s="1"/>
  <c r="OY227" i="8"/>
  <c r="OZ227" i="8" s="1"/>
  <c r="OU228" i="8" s="1"/>
  <c r="LC235" i="8" l="1"/>
  <c r="KR236" i="8"/>
  <c r="KM237" i="8" s="1"/>
  <c r="KN237" i="8"/>
  <c r="OV228" i="8"/>
  <c r="OQ228" i="8" s="1"/>
  <c r="PD227" i="8"/>
  <c r="KV236" i="8" l="1"/>
  <c r="KI237" i="8"/>
  <c r="KJ237" i="8" s="1"/>
  <c r="KG238" i="8" s="1"/>
  <c r="PF227" i="8"/>
  <c r="PG227" i="8" s="1"/>
  <c r="PB228" i="8" s="1"/>
  <c r="KK237" i="8" l="1"/>
  <c r="KF238" i="8" s="1"/>
  <c r="KB238" i="8" s="1"/>
  <c r="KC238" i="8" s="1"/>
  <c r="PC228" i="8"/>
  <c r="OX228" i="8" s="1"/>
  <c r="PK227" i="8"/>
  <c r="KO237" i="8" l="1"/>
  <c r="KD238" i="8"/>
  <c r="JY239" i="8" s="1"/>
  <c r="JZ239" i="8"/>
  <c r="PM227" i="8"/>
  <c r="PN227" i="8" s="1"/>
  <c r="PI228" i="8" s="1"/>
  <c r="JU239" i="8" l="1"/>
  <c r="JV239" i="8" s="1"/>
  <c r="JS240" i="8" s="1"/>
  <c r="KH238" i="8"/>
  <c r="PJ228" i="8"/>
  <c r="PE228" i="8" s="1"/>
  <c r="PR227" i="8"/>
  <c r="JW239" i="8" l="1"/>
  <c r="JR240" i="8" s="1"/>
  <c r="JN240" i="8" s="1"/>
  <c r="JO240" i="8" s="1"/>
  <c r="JL241" i="8" s="1"/>
  <c r="KA239" i="8" l="1"/>
  <c r="JP240" i="8"/>
  <c r="JK241" i="8" s="1"/>
  <c r="JG241" i="8" s="1"/>
  <c r="JH241" i="8" s="1"/>
  <c r="JI241" i="8" s="1"/>
  <c r="JT240" i="8" l="1"/>
  <c r="JD242" i="8"/>
  <c r="JM241" i="8"/>
  <c r="JE242" i="8"/>
  <c r="IZ242" i="8" l="1"/>
  <c r="JA242" i="8" s="1"/>
  <c r="IX243" i="8" s="1"/>
  <c r="JB242" i="8" l="1"/>
  <c r="IW243" i="8" s="1"/>
  <c r="IS243" i="8" s="1"/>
  <c r="IT243" i="8" s="1"/>
  <c r="IQ244" i="8" s="1"/>
  <c r="JF242" i="8" l="1"/>
  <c r="IU243" i="8"/>
  <c r="IP244" i="8" s="1"/>
  <c r="IL244" i="8" s="1"/>
  <c r="IM244" i="8" s="1"/>
  <c r="IJ245" i="8" s="1"/>
  <c r="IY243" i="8" l="1"/>
  <c r="IN244" i="8"/>
  <c r="II245" i="8" s="1"/>
  <c r="IE245" i="8" s="1"/>
  <c r="IF245" i="8" s="1"/>
  <c r="IR244" i="8" l="1"/>
  <c r="IG245" i="8"/>
  <c r="IB246" i="8" s="1"/>
  <c r="IC246" i="8"/>
  <c r="HX246" i="8" l="1"/>
  <c r="HY246" i="8" s="1"/>
  <c r="HV247" i="8" s="1"/>
  <c r="IK245" i="8"/>
  <c r="HZ246" i="8" l="1"/>
  <c r="HU247" i="8" s="1"/>
  <c r="HQ247" i="8" s="1"/>
  <c r="HR247" i="8" s="1"/>
  <c r="HO248" i="8" s="1"/>
  <c r="HS247" i="8" l="1"/>
  <c r="HN248" i="8" s="1"/>
  <c r="HJ248" i="8" s="1"/>
  <c r="HK248" i="8" s="1"/>
  <c r="HL248" i="8" s="1"/>
  <c r="HG249" i="8" s="1"/>
  <c r="ID246" i="8"/>
  <c r="HH249" i="8" l="1"/>
  <c r="HC249" i="8" s="1"/>
  <c r="HD249" i="8" s="1"/>
  <c r="HW247" i="8"/>
  <c r="HP248" i="8"/>
  <c r="HE249" i="8" l="1"/>
  <c r="GZ250" i="8" s="1"/>
  <c r="HA250" i="8"/>
  <c r="HI249" i="8" l="1"/>
  <c r="GV250" i="8"/>
  <c r="GW250" i="8" s="1"/>
  <c r="GX250" i="8" s="1"/>
  <c r="GS251" i="8" s="1"/>
  <c r="GT251" i="8" l="1"/>
  <c r="GO251" i="8" s="1"/>
  <c r="GP251" i="8" s="1"/>
  <c r="HB250" i="8"/>
  <c r="GM252" i="8" l="1"/>
  <c r="GQ251" i="8"/>
  <c r="GL252" i="8" s="1"/>
  <c r="GU251" i="8" l="1"/>
  <c r="GH252" i="8"/>
  <c r="GI252" i="8" s="1"/>
  <c r="GF253" i="8" l="1"/>
  <c r="GJ252" i="8"/>
  <c r="GE253" i="8" s="1"/>
  <c r="GN252" i="8" l="1"/>
  <c r="GA253" i="8"/>
  <c r="GB253" i="8" s="1"/>
  <c r="FY254" i="8" l="1"/>
  <c r="GC253" i="8"/>
  <c r="FX254" i="8" s="1"/>
  <c r="GG253" i="8" l="1"/>
  <c r="FT254" i="8"/>
  <c r="FU254" i="8" s="1"/>
  <c r="FR255" i="8" l="1"/>
  <c r="FV254" i="8"/>
  <c r="FQ255" i="8" s="1"/>
  <c r="FZ254" i="8" l="1"/>
  <c r="FM255" i="8"/>
  <c r="FN255" i="8" s="1"/>
  <c r="FK256" i="8" l="1"/>
  <c r="FO255" i="8"/>
  <c r="FJ256" i="8" s="1"/>
  <c r="FS255" i="8" l="1"/>
  <c r="FF256" i="8"/>
  <c r="FG256" i="8" s="1"/>
  <c r="FD257" i="8" l="1"/>
  <c r="FH256" i="8"/>
  <c r="FC257" i="8" s="1"/>
  <c r="FL256" i="8" l="1"/>
  <c r="EY257" i="8"/>
  <c r="EZ257" i="8" s="1"/>
  <c r="EW258" i="8" l="1"/>
  <c r="FA257" i="8"/>
  <c r="EV258" i="8" s="1"/>
  <c r="FE257" i="8" l="1"/>
  <c r="ER258" i="8"/>
  <c r="ES258" i="8" s="1"/>
  <c r="EP259" i="8" l="1"/>
  <c r="ET258" i="8"/>
  <c r="EO259" i="8" s="1"/>
  <c r="EX258" i="8" l="1"/>
  <c r="EK259" i="8"/>
  <c r="EL259" i="8" s="1"/>
  <c r="EI260" i="8" l="1"/>
  <c r="EM259" i="8"/>
  <c r="EH260" i="8" s="1"/>
  <c r="EQ259" i="8" l="1"/>
  <c r="ED260" i="8"/>
  <c r="EE260" i="8" s="1"/>
  <c r="EB261" i="8" l="1"/>
  <c r="EF260" i="8"/>
  <c r="EA261" i="8" s="1"/>
  <c r="EJ260" i="8" l="1"/>
  <c r="DW261" i="8"/>
  <c r="DX261" i="8" s="1"/>
  <c r="DU262" i="8" l="1"/>
  <c r="DY261" i="8"/>
  <c r="DT262" i="8" s="1"/>
  <c r="EC261" i="8" l="1"/>
  <c r="DP262" i="8"/>
  <c r="DQ262" i="8" s="1"/>
  <c r="DN263" i="8" l="1"/>
  <c r="DR262" i="8"/>
  <c r="DM263" i="8" s="1"/>
  <c r="DV262" i="8" l="1"/>
  <c r="DI263" i="8"/>
  <c r="DJ263" i="8" s="1"/>
  <c r="DG264" i="8" l="1"/>
  <c r="DK263" i="8"/>
  <c r="DF264" i="8" s="1"/>
  <c r="DO263" i="8" l="1"/>
  <c r="DB264" i="8"/>
  <c r="DC264" i="8" s="1"/>
  <c r="CZ265" i="8" l="1"/>
  <c r="DD264" i="8"/>
  <c r="CY265" i="8" s="1"/>
  <c r="DH264" i="8" l="1"/>
  <c r="CU265" i="8"/>
  <c r="CV265" i="8" s="1"/>
  <c r="CS266" i="8" l="1"/>
  <c r="CW265" i="8"/>
  <c r="CR266" i="8" s="1"/>
  <c r="DA265" i="8" l="1"/>
  <c r="CN266" i="8"/>
  <c r="CO266" i="8" s="1"/>
  <c r="CL267" i="8" l="1"/>
  <c r="CP266" i="8"/>
  <c r="CK267" i="8" s="1"/>
  <c r="CT266" i="8" l="1"/>
  <c r="CG267" i="8"/>
  <c r="CH267" i="8" s="1"/>
  <c r="CE268" i="8" l="1"/>
  <c r="CI267" i="8"/>
  <c r="CD268" i="8" s="1"/>
  <c r="CM267" i="8" l="1"/>
  <c r="BZ268" i="8"/>
  <c r="CA268" i="8" s="1"/>
  <c r="BX269" i="8" l="1"/>
  <c r="CB268" i="8"/>
  <c r="BW269" i="8" s="1"/>
  <c r="CF268" i="8" l="1"/>
  <c r="BS269" i="8"/>
  <c r="BT269" i="8" s="1"/>
  <c r="BQ270" i="8" l="1"/>
  <c r="BU269" i="8"/>
  <c r="BP270" i="8" s="1"/>
  <c r="BY269" i="8" l="1"/>
  <c r="BL270" i="8"/>
  <c r="BM270" i="8" s="1"/>
  <c r="BJ271" i="8" l="1"/>
  <c r="BN270" i="8"/>
  <c r="BI271" i="8" s="1"/>
  <c r="BR270" i="8" l="1"/>
  <c r="BE271" i="8"/>
  <c r="BF271" i="8" s="1"/>
  <c r="BC272" i="8" l="1"/>
  <c r="BG271" i="8"/>
  <c r="BB272" i="8" s="1"/>
  <c r="BK271" i="8" l="1"/>
  <c r="AX272" i="8"/>
  <c r="AY272" i="8" s="1"/>
  <c r="AV273" i="8" l="1"/>
  <c r="AZ272" i="8"/>
  <c r="AU273" i="8" s="1"/>
  <c r="BD272" i="8" l="1"/>
  <c r="AR273" i="8"/>
  <c r="AQ273" i="8"/>
  <c r="AJ273" i="8" s="1"/>
  <c r="AI273" i="8" l="1"/>
  <c r="AK273" i="8" s="1"/>
  <c r="AN273" i="8" s="1"/>
  <c r="AS274" i="8" s="1"/>
  <c r="AO274" i="8"/>
  <c r="AW273" i="8"/>
  <c r="NB228" i="8" l="1"/>
  <c r="MY229" i="8" l="1"/>
  <c r="NC228" i="8"/>
  <c r="MX229" i="8" s="1"/>
  <c r="NG228" i="8" l="1"/>
  <c r="MT229" i="8"/>
  <c r="MU229" i="8" s="1"/>
  <c r="MR230" i="8" l="1"/>
  <c r="MV229" i="8"/>
  <c r="MQ230" i="8" s="1"/>
  <c r="NI228" i="8"/>
  <c r="NJ228" i="8" s="1"/>
  <c r="NE229" i="8" s="1"/>
  <c r="NF229" i="8" l="1"/>
  <c r="NA229" i="8" s="1"/>
  <c r="NN228" i="8"/>
  <c r="MZ229" i="8"/>
  <c r="MM230" i="8"/>
  <c r="MN230" i="8" s="1"/>
  <c r="MK231" i="8" l="1"/>
  <c r="MO230" i="8"/>
  <c r="MJ231" i="8" s="1"/>
  <c r="NP228" i="8"/>
  <c r="NQ228" i="8" s="1"/>
  <c r="NL229" i="8" s="1"/>
  <c r="NU228" i="8" l="1"/>
  <c r="NM229" i="8"/>
  <c r="NH229" i="8" s="1"/>
  <c r="MF231" i="8"/>
  <c r="MG231" i="8" s="1"/>
  <c r="MS230" i="8"/>
  <c r="MD232" i="8" l="1"/>
  <c r="MH231" i="8"/>
  <c r="MC232" i="8" s="1"/>
  <c r="NW228" i="8"/>
  <c r="NX228" i="8" s="1"/>
  <c r="NS229" i="8" s="1"/>
  <c r="NT229" i="8" l="1"/>
  <c r="NO229" i="8" s="1"/>
  <c r="OB228" i="8"/>
  <c r="ML231" i="8"/>
  <c r="LY232" i="8"/>
  <c r="LZ232" i="8" s="1"/>
  <c r="MA232" i="8" l="1"/>
  <c r="LV233" i="8" s="1"/>
  <c r="LW233" i="8"/>
  <c r="OD228" i="8"/>
  <c r="OE228" i="8" s="1"/>
  <c r="NZ229" i="8" s="1"/>
  <c r="LR233" i="8" l="1"/>
  <c r="LS233" i="8" s="1"/>
  <c r="LP234" i="8" s="1"/>
  <c r="ME232" i="8"/>
  <c r="OA229" i="8"/>
  <c r="NV229" i="8" s="1"/>
  <c r="OI228" i="8"/>
  <c r="LT233" i="8" l="1"/>
  <c r="LO234" i="8" s="1"/>
  <c r="LK234" i="8" s="1"/>
  <c r="LL234" i="8" s="1"/>
  <c r="LI235" i="8" s="1"/>
  <c r="OK228" i="8"/>
  <c r="OL228" i="8" s="1"/>
  <c r="OG229" i="8" s="1"/>
  <c r="LX233" i="8" l="1"/>
  <c r="LM234" i="8"/>
  <c r="LH235" i="8" s="1"/>
  <c r="LD235" i="8" s="1"/>
  <c r="LE235" i="8" s="1"/>
  <c r="OH229" i="8"/>
  <c r="OC229" i="8" s="1"/>
  <c r="OP228" i="8"/>
  <c r="LQ234" i="8" l="1"/>
  <c r="LF235" i="8"/>
  <c r="LA236" i="8" s="1"/>
  <c r="LB236" i="8"/>
  <c r="OR228" i="8"/>
  <c r="OS228" i="8" s="1"/>
  <c r="ON229" i="8" s="1"/>
  <c r="KW236" i="8" l="1"/>
  <c r="KX236" i="8" s="1"/>
  <c r="KY236" i="8" s="1"/>
  <c r="KT237" i="8" s="1"/>
  <c r="LJ235" i="8"/>
  <c r="OO229" i="8"/>
  <c r="OJ229" i="8" s="1"/>
  <c r="OW228" i="8"/>
  <c r="KU237" i="8" l="1"/>
  <c r="KP237" i="8" s="1"/>
  <c r="KQ237" i="8" s="1"/>
  <c r="OY228" i="8"/>
  <c r="OZ228" i="8" s="1"/>
  <c r="OU229" i="8" s="1"/>
  <c r="LC236" i="8"/>
  <c r="KR237" i="8" l="1"/>
  <c r="KM238" i="8" s="1"/>
  <c r="KN238" i="8"/>
  <c r="OV229" i="8"/>
  <c r="OQ229" i="8" s="1"/>
  <c r="PD228" i="8"/>
  <c r="KI238" i="8" l="1"/>
  <c r="KJ238" i="8" s="1"/>
  <c r="KG239" i="8" s="1"/>
  <c r="KV237" i="8"/>
  <c r="PF228" i="8"/>
  <c r="PG228" i="8" s="1"/>
  <c r="PB229" i="8" s="1"/>
  <c r="KK238" i="8" l="1"/>
  <c r="KF239" i="8" s="1"/>
  <c r="KB239" i="8" s="1"/>
  <c r="KC239" i="8" s="1"/>
  <c r="PC229" i="8"/>
  <c r="OX229" i="8" s="1"/>
  <c r="PK228" i="8"/>
  <c r="JZ240" i="8" l="1"/>
  <c r="KD239" i="8"/>
  <c r="JY240" i="8" s="1"/>
  <c r="KO238" i="8"/>
  <c r="JU240" i="8" l="1"/>
  <c r="JV240" i="8" s="1"/>
  <c r="JW240" i="8" s="1"/>
  <c r="JR241" i="8" s="1"/>
  <c r="KH239" i="8"/>
  <c r="JS241" i="8" l="1"/>
  <c r="JN241" i="8" s="1"/>
  <c r="JO241" i="8" s="1"/>
  <c r="KA240" i="8"/>
  <c r="JP241" i="8" l="1"/>
  <c r="JK242" i="8" s="1"/>
  <c r="JL242" i="8"/>
  <c r="JT241" i="8" l="1"/>
  <c r="JG242" i="8"/>
  <c r="JH242" i="8" s="1"/>
  <c r="JI242" i="8" s="1"/>
  <c r="JD243" i="8" s="1"/>
  <c r="JE243" i="8" l="1"/>
  <c r="IZ243" i="8" s="1"/>
  <c r="JA243" i="8" s="1"/>
  <c r="IX244" i="8" s="1"/>
  <c r="JM242" i="8"/>
  <c r="JB243" i="8" l="1"/>
  <c r="IW244" i="8" s="1"/>
  <c r="IS244" i="8" s="1"/>
  <c r="IT244" i="8" s="1"/>
  <c r="IU244" i="8" l="1"/>
  <c r="IP245" i="8" s="1"/>
  <c r="IQ245" i="8"/>
  <c r="JF243" i="8"/>
  <c r="IY244" i="8" l="1"/>
  <c r="IL245" i="8"/>
  <c r="IM245" i="8" s="1"/>
  <c r="IN245" i="8" l="1"/>
  <c r="II246" i="8" s="1"/>
  <c r="IJ246" i="8"/>
  <c r="IE246" i="8" l="1"/>
  <c r="IF246" i="8" s="1"/>
  <c r="IC247" i="8" s="1"/>
  <c r="IR245" i="8"/>
  <c r="IG246" i="8" l="1"/>
  <c r="IB247" i="8" s="1"/>
  <c r="HX247" i="8" s="1"/>
  <c r="HY247" i="8" s="1"/>
  <c r="HZ247" i="8" s="1"/>
  <c r="HU248" i="8" s="1"/>
  <c r="IK246" i="8" l="1"/>
  <c r="HV248" i="8"/>
  <c r="HQ248" i="8" s="1"/>
  <c r="HR248" i="8" s="1"/>
  <c r="HS248" i="8" s="1"/>
  <c r="HN249" i="8" s="1"/>
  <c r="ID247" i="8"/>
  <c r="HO249" i="8" l="1"/>
  <c r="HJ249" i="8" s="1"/>
  <c r="HK249" i="8" s="1"/>
  <c r="HH250" i="8" s="1"/>
  <c r="HW248" i="8"/>
  <c r="HL249" i="8" l="1"/>
  <c r="HG250" i="8" l="1"/>
  <c r="HC250" i="8" s="1"/>
  <c r="HD250" i="8" s="1"/>
  <c r="HP249" i="8"/>
  <c r="HE250" i="8" l="1"/>
  <c r="GZ251" i="8" s="1"/>
  <c r="HA251" i="8"/>
  <c r="GV251" i="8" l="1"/>
  <c r="GW251" i="8" s="1"/>
  <c r="GT252" i="8" s="1"/>
  <c r="HI250" i="8"/>
  <c r="GX251" i="8" l="1"/>
  <c r="GS252" i="8" s="1"/>
  <c r="GO252" i="8" s="1"/>
  <c r="GP252" i="8" s="1"/>
  <c r="HB251" i="8" l="1"/>
  <c r="GM253" i="8"/>
  <c r="GQ252" i="8"/>
  <c r="GL253" i="8" s="1"/>
  <c r="GH253" i="8" l="1"/>
  <c r="GI253" i="8" s="1"/>
  <c r="GU252" i="8"/>
  <c r="GF254" i="8" l="1"/>
  <c r="GJ253" i="8"/>
  <c r="GE254" i="8" s="1"/>
  <c r="GN253" i="8" l="1"/>
  <c r="GA254" i="8"/>
  <c r="GB254" i="8" s="1"/>
  <c r="FY255" i="8" s="1"/>
  <c r="GC254" i="8" l="1"/>
  <c r="FX255" i="8" s="1"/>
  <c r="FT255" i="8" s="1"/>
  <c r="FU255" i="8" s="1"/>
  <c r="GG254" i="8" l="1"/>
  <c r="FV255" i="8"/>
  <c r="FR256" i="8"/>
  <c r="FQ256" i="8" l="1"/>
  <c r="FM256" i="8" s="1"/>
  <c r="FN256" i="8" s="1"/>
  <c r="FZ255" i="8"/>
  <c r="FO256" i="8" l="1"/>
  <c r="FJ257" i="8" s="1"/>
  <c r="FK257" i="8"/>
  <c r="FS256" i="8" l="1"/>
  <c r="FF257" i="8"/>
  <c r="FG257" i="8" s="1"/>
  <c r="FH257" i="8" l="1"/>
  <c r="FD258" i="8"/>
  <c r="FC258" i="8" l="1"/>
  <c r="EY258" i="8" s="1"/>
  <c r="EZ258" i="8" s="1"/>
  <c r="FL257" i="8"/>
  <c r="FA258" i="8" l="1"/>
  <c r="EV259" i="8" s="1"/>
  <c r="EW259" i="8"/>
  <c r="FE258" i="8" l="1"/>
  <c r="ER259" i="8"/>
  <c r="ES259" i="8" s="1"/>
  <c r="ET259" i="8" s="1"/>
  <c r="EP260" i="8" l="1"/>
  <c r="EO260" i="8"/>
  <c r="EX259" i="8"/>
  <c r="EK260" i="8" l="1"/>
  <c r="EL260" i="8" s="1"/>
  <c r="EI261" i="8" s="1"/>
  <c r="EM260" i="8" l="1"/>
  <c r="EH261" i="8" s="1"/>
  <c r="ED261" i="8" s="1"/>
  <c r="EE261" i="8" s="1"/>
  <c r="EQ260" i="8" l="1"/>
  <c r="EB262" i="8"/>
  <c r="EF261" i="8"/>
  <c r="EA262" i="8" s="1"/>
  <c r="EJ261" i="8" l="1"/>
  <c r="DW262" i="8"/>
  <c r="DX262" i="8" s="1"/>
  <c r="DY262" i="8" l="1"/>
  <c r="DT263" i="8" s="1"/>
  <c r="DU263" i="8"/>
  <c r="EC262" i="8" l="1"/>
  <c r="DP263" i="8"/>
  <c r="DQ263" i="8" s="1"/>
  <c r="DR263" i="8" l="1"/>
  <c r="DM264" i="8" s="1"/>
  <c r="DN264" i="8"/>
  <c r="DV263" i="8" l="1"/>
  <c r="DI264" i="8"/>
  <c r="DJ264" i="8" s="1"/>
  <c r="DG265" i="8" l="1"/>
  <c r="DK264" i="8"/>
  <c r="DF265" i="8" s="1"/>
  <c r="DO264" i="8" l="1"/>
  <c r="DB265" i="8"/>
  <c r="DC265" i="8" s="1"/>
  <c r="DD265" i="8" l="1"/>
  <c r="CY266" i="8" s="1"/>
  <c r="CZ266" i="8"/>
  <c r="DH265" i="8" l="1"/>
  <c r="CU266" i="8"/>
  <c r="CV266" i="8" s="1"/>
  <c r="CS267" i="8" s="1"/>
  <c r="CW266" i="8" l="1"/>
  <c r="CR267" i="8" s="1"/>
  <c r="CN267" i="8" s="1"/>
  <c r="CO267" i="8" s="1"/>
  <c r="DA266" i="8" l="1"/>
  <c r="CL268" i="8"/>
  <c r="CP267" i="8"/>
  <c r="CK268" i="8" s="1"/>
  <c r="CT267" i="8" l="1"/>
  <c r="CG268" i="8"/>
  <c r="CH268" i="8" s="1"/>
  <c r="CI268" i="8" l="1"/>
  <c r="CD269" i="8" s="1"/>
  <c r="CE269" i="8"/>
  <c r="CM268" i="8" l="1"/>
  <c r="BZ269" i="8"/>
  <c r="CA269" i="8" s="1"/>
  <c r="CB269" i="8" l="1"/>
  <c r="BW270" i="8" s="1"/>
  <c r="BX270" i="8"/>
  <c r="CF269" i="8" l="1"/>
  <c r="BS270" i="8"/>
  <c r="BT270" i="8" s="1"/>
  <c r="BU270" i="8" l="1"/>
  <c r="BP271" i="8" s="1"/>
  <c r="BQ271" i="8"/>
  <c r="BY270" i="8" l="1"/>
  <c r="BL271" i="8"/>
  <c r="BM271" i="8" s="1"/>
  <c r="BJ272" i="8" s="1"/>
  <c r="BN271" i="8" l="1"/>
  <c r="BI272" i="8" s="1"/>
  <c r="BE272" i="8" s="1"/>
  <c r="BF272" i="8" s="1"/>
  <c r="BR271" i="8" l="1"/>
  <c r="BC273" i="8"/>
  <c r="BG272" i="8"/>
  <c r="BB273" i="8" s="1"/>
  <c r="BK272" i="8" l="1"/>
  <c r="AX273" i="8"/>
  <c r="AY273" i="8" s="1"/>
  <c r="AV274" i="8" l="1"/>
  <c r="AZ273" i="8"/>
  <c r="AU274" i="8" s="1"/>
  <c r="BD273" i="8" l="1"/>
  <c r="AQ274" i="8"/>
  <c r="AJ274" i="8" s="1"/>
  <c r="AR274" i="8"/>
  <c r="AI274" i="8" l="1"/>
  <c r="AK274" i="8" s="1"/>
  <c r="AN274" i="8" s="1"/>
  <c r="AS275" i="8" s="1"/>
  <c r="AO275" i="8"/>
  <c r="AW274" i="8"/>
  <c r="NB229" i="8" l="1"/>
  <c r="MY230" i="8" l="1"/>
  <c r="NC229" i="8"/>
  <c r="MX230" i="8" s="1"/>
  <c r="NG229" i="8" l="1"/>
  <c r="MT230" i="8"/>
  <c r="MU230" i="8" s="1"/>
  <c r="MR231" i="8" l="1"/>
  <c r="MV230" i="8"/>
  <c r="MQ231" i="8" s="1"/>
  <c r="NI229" i="8"/>
  <c r="NJ229" i="8" s="1"/>
  <c r="NE230" i="8" s="1"/>
  <c r="NF230" i="8" l="1"/>
  <c r="NA230" i="8" s="1"/>
  <c r="NN229" i="8"/>
  <c r="MZ230" i="8"/>
  <c r="MM231" i="8"/>
  <c r="MN231" i="8" s="1"/>
  <c r="MK232" i="8" l="1"/>
  <c r="MO231" i="8"/>
  <c r="MJ232" i="8" s="1"/>
  <c r="NP229" i="8"/>
  <c r="NQ229" i="8" s="1"/>
  <c r="NL230" i="8" s="1"/>
  <c r="NU229" i="8" l="1"/>
  <c r="NM230" i="8"/>
  <c r="NH230" i="8" s="1"/>
  <c r="MS231" i="8"/>
  <c r="MF232" i="8"/>
  <c r="MG232" i="8" s="1"/>
  <c r="MD233" i="8" l="1"/>
  <c r="MH232" i="8"/>
  <c r="MC233" i="8" s="1"/>
  <c r="NW229" i="8"/>
  <c r="NX229" i="8" s="1"/>
  <c r="NS230" i="8" s="1"/>
  <c r="NT230" i="8" l="1"/>
  <c r="NO230" i="8" s="1"/>
  <c r="OB229" i="8"/>
  <c r="LY233" i="8"/>
  <c r="LZ233" i="8" s="1"/>
  <c r="ML232" i="8"/>
  <c r="MA233" i="8" l="1"/>
  <c r="LV234" i="8" s="1"/>
  <c r="LW234" i="8"/>
  <c r="OD229" i="8"/>
  <c r="OE229" i="8" s="1"/>
  <c r="NZ230" i="8" s="1"/>
  <c r="LR234" i="8" l="1"/>
  <c r="LS234" i="8" s="1"/>
  <c r="LP235" i="8" s="1"/>
  <c r="ME233" i="8"/>
  <c r="OA230" i="8"/>
  <c r="NV230" i="8" s="1"/>
  <c r="OI229" i="8"/>
  <c r="LT234" i="8" l="1"/>
  <c r="LO235" i="8" s="1"/>
  <c r="LK235" i="8" s="1"/>
  <c r="LL235" i="8" s="1"/>
  <c r="LI236" i="8" s="1"/>
  <c r="OK229" i="8"/>
  <c r="OL229" i="8" s="1"/>
  <c r="OG230" i="8" s="1"/>
  <c r="LX234" i="8" l="1"/>
  <c r="LM235" i="8"/>
  <c r="LH236" i="8" s="1"/>
  <c r="LD236" i="8" s="1"/>
  <c r="LE236" i="8" s="1"/>
  <c r="OH230" i="8"/>
  <c r="OC230" i="8" s="1"/>
  <c r="OP229" i="8"/>
  <c r="LQ235" i="8" l="1"/>
  <c r="LF236" i="8"/>
  <c r="LA237" i="8" s="1"/>
  <c r="LB237" i="8"/>
  <c r="OR229" i="8"/>
  <c r="OS229" i="8" s="1"/>
  <c r="ON230" i="8" s="1"/>
  <c r="LJ236" i="8" l="1"/>
  <c r="KW237" i="8"/>
  <c r="KX237" i="8" s="1"/>
  <c r="KY237" i="8" s="1"/>
  <c r="KT238" i="8" s="1"/>
  <c r="OO230" i="8"/>
  <c r="OJ230" i="8" s="1"/>
  <c r="OW229" i="8"/>
  <c r="KU238" i="8" l="1"/>
  <c r="KP238" i="8" s="1"/>
  <c r="KQ238" i="8" s="1"/>
  <c r="LC237" i="8"/>
  <c r="OY229" i="8"/>
  <c r="OZ229" i="8" s="1"/>
  <c r="OU230" i="8" s="1"/>
  <c r="KN239" i="8" l="1"/>
  <c r="KR238" i="8"/>
  <c r="KM239" i="8" s="1"/>
  <c r="OV230" i="8"/>
  <c r="OQ230" i="8" s="1"/>
  <c r="PD229" i="8"/>
  <c r="KI239" i="8" l="1"/>
  <c r="KJ239" i="8" s="1"/>
  <c r="KV238" i="8"/>
  <c r="KK239" i="8" l="1"/>
  <c r="KG240" i="8"/>
  <c r="KF240" i="8" l="1"/>
  <c r="KB240" i="8" s="1"/>
  <c r="KC240" i="8" s="1"/>
  <c r="KO239" i="8"/>
  <c r="JZ241" i="8" l="1"/>
  <c r="KD240" i="8"/>
  <c r="JY241" i="8" s="1"/>
  <c r="KH240" i="8" l="1"/>
  <c r="JU241" i="8"/>
  <c r="JV241" i="8" s="1"/>
  <c r="JW241" i="8" l="1"/>
  <c r="JS242" i="8"/>
  <c r="JR242" i="8" l="1"/>
  <c r="JN242" i="8" s="1"/>
  <c r="JO242" i="8" s="1"/>
  <c r="KA241" i="8"/>
  <c r="JP242" i="8" l="1"/>
  <c r="JK243" i="8" s="1"/>
  <c r="JL243" i="8"/>
  <c r="JT242" i="8" l="1"/>
  <c r="JG243" i="8"/>
  <c r="JH243" i="8" s="1"/>
  <c r="JI243" i="8" s="1"/>
  <c r="JE244" i="8" l="1"/>
  <c r="JD244" i="8"/>
  <c r="JM243" i="8"/>
  <c r="IZ244" i="8" l="1"/>
  <c r="JA244" i="8" s="1"/>
  <c r="JB244" i="8" s="1"/>
  <c r="IW245" i="8" s="1"/>
  <c r="IX245" i="8" l="1"/>
  <c r="IS245" i="8" s="1"/>
  <c r="IT245" i="8" s="1"/>
  <c r="JF244" i="8"/>
  <c r="IU245" i="8" l="1"/>
  <c r="IP246" i="8" s="1"/>
  <c r="IQ246" i="8"/>
  <c r="IY245" i="8" l="1"/>
  <c r="IL246" i="8"/>
  <c r="IM246" i="8" s="1"/>
  <c r="IJ247" i="8" l="1"/>
  <c r="IN246" i="8"/>
  <c r="II247" i="8" s="1"/>
  <c r="IR246" i="8" l="1"/>
  <c r="IE247" i="8"/>
  <c r="IF247" i="8" s="1"/>
  <c r="IG247" i="8" s="1"/>
  <c r="IB248" i="8" s="1"/>
  <c r="IK247" i="8" l="1"/>
  <c r="IC248" i="8"/>
  <c r="HX248" i="8" s="1"/>
  <c r="HY248" i="8" s="1"/>
  <c r="HZ248" i="8" s="1"/>
  <c r="HU249" i="8" s="1"/>
  <c r="HV249" i="8" l="1"/>
  <c r="HQ249" i="8" s="1"/>
  <c r="HR249" i="8" s="1"/>
  <c r="ID248" i="8"/>
  <c r="HO250" i="8" l="1"/>
  <c r="HS249" i="8"/>
  <c r="HN250" i="8" s="1"/>
  <c r="HW249" i="8" l="1"/>
  <c r="HJ250" i="8"/>
  <c r="HK250" i="8" s="1"/>
  <c r="HH251" i="8" l="1"/>
  <c r="HL250" i="8"/>
  <c r="HG251" i="8" s="1"/>
  <c r="HC251" i="8" l="1"/>
  <c r="HD251" i="8" s="1"/>
  <c r="HE251" i="8" s="1"/>
  <c r="GZ252" i="8" s="1"/>
  <c r="HP250" i="8"/>
  <c r="HA252" i="8" l="1"/>
  <c r="GV252" i="8" s="1"/>
  <c r="GW252" i="8" s="1"/>
  <c r="GT253" i="8" s="1"/>
  <c r="HI251" i="8"/>
  <c r="GX252" i="8" l="1"/>
  <c r="GS253" i="8" s="1"/>
  <c r="GO253" i="8" s="1"/>
  <c r="HB252" i="8" l="1"/>
  <c r="NB230" i="8" l="1"/>
  <c r="MY231" i="8" l="1"/>
  <c r="NC230" i="8"/>
  <c r="MX231" i="8" s="1"/>
  <c r="NG230" i="8" l="1"/>
  <c r="MT231" i="8"/>
  <c r="MU231" i="8" s="1"/>
  <c r="MR232" i="8" l="1"/>
  <c r="MV231" i="8"/>
  <c r="MQ232" i="8" s="1"/>
  <c r="NI230" i="8"/>
  <c r="NJ230" i="8" s="1"/>
  <c r="NE231" i="8" s="1"/>
  <c r="NF231" i="8" l="1"/>
  <c r="NA231" i="8" s="1"/>
  <c r="NN230" i="8"/>
  <c r="MZ231" i="8"/>
  <c r="MM232" i="8"/>
  <c r="MN232" i="8" s="1"/>
  <c r="MK233" i="8" l="1"/>
  <c r="MO232" i="8"/>
  <c r="MJ233" i="8" s="1"/>
  <c r="NP230" i="8"/>
  <c r="NQ230" i="8" s="1"/>
  <c r="NL231" i="8" s="1"/>
  <c r="NU230" i="8" l="1"/>
  <c r="NM231" i="8"/>
  <c r="NH231" i="8" s="1"/>
  <c r="MS232" i="8"/>
  <c r="MF233" i="8"/>
  <c r="MG233" i="8" s="1"/>
  <c r="MD234" i="8" l="1"/>
  <c r="MH233" i="8"/>
  <c r="MC234" i="8" s="1"/>
  <c r="NW230" i="8"/>
  <c r="NX230" i="8" s="1"/>
  <c r="NS231" i="8" s="1"/>
  <c r="NT231" i="8" l="1"/>
  <c r="NO231" i="8" s="1"/>
  <c r="OB230" i="8"/>
  <c r="LY234" i="8"/>
  <c r="LZ234" i="8" s="1"/>
  <c r="ML233" i="8"/>
  <c r="MA234" i="8" l="1"/>
  <c r="LV235" i="8" s="1"/>
  <c r="LW235" i="8"/>
  <c r="OD230" i="8"/>
  <c r="OE230" i="8" s="1"/>
  <c r="NZ231" i="8" s="1"/>
  <c r="ME234" i="8" l="1"/>
  <c r="LR235" i="8"/>
  <c r="LS235" i="8" s="1"/>
  <c r="LT235" i="8" s="1"/>
  <c r="LO236" i="8" s="1"/>
  <c r="OA231" i="8"/>
  <c r="NV231" i="8" s="1"/>
  <c r="OI230" i="8"/>
  <c r="LP236" i="8" l="1"/>
  <c r="LK236" i="8" s="1"/>
  <c r="LL236" i="8" s="1"/>
  <c r="LI237" i="8" s="1"/>
  <c r="LX235" i="8"/>
  <c r="OK230" i="8"/>
  <c r="OL230" i="8" s="1"/>
  <c r="OG231" i="8" s="1"/>
  <c r="LM236" i="8" l="1"/>
  <c r="LH237" i="8" s="1"/>
  <c r="LD237" i="8" s="1"/>
  <c r="LE237" i="8" s="1"/>
  <c r="OH231" i="8"/>
  <c r="OC231" i="8" s="1"/>
  <c r="OP230" i="8"/>
  <c r="LF237" i="8" l="1"/>
  <c r="LA238" i="8" s="1"/>
  <c r="LB238" i="8"/>
  <c r="LQ236" i="8"/>
  <c r="OR230" i="8"/>
  <c r="OS230" i="8" s="1"/>
  <c r="ON231" i="8" s="1"/>
  <c r="LJ237" i="8" l="1"/>
  <c r="KW238" i="8"/>
  <c r="KX238" i="8" s="1"/>
  <c r="KU239" i="8" s="1"/>
  <c r="OO231" i="8"/>
  <c r="OJ231" i="8" s="1"/>
  <c r="OW230" i="8"/>
  <c r="KY238" i="8" l="1"/>
  <c r="KT239" i="8" s="1"/>
  <c r="KP239" i="8" s="1"/>
  <c r="KQ239" i="8" s="1"/>
  <c r="KN240" i="8" s="1"/>
  <c r="KR239" i="8" l="1"/>
  <c r="KM240" i="8" s="1"/>
  <c r="KI240" i="8" s="1"/>
  <c r="KJ240" i="8" s="1"/>
  <c r="LC238" i="8"/>
  <c r="KV239" i="8" l="1"/>
  <c r="KG241" i="8"/>
  <c r="KK240" i="8"/>
  <c r="KF241" i="8" l="1"/>
  <c r="KB241" i="8" s="1"/>
  <c r="KC241" i="8" s="1"/>
  <c r="KO240" i="8"/>
  <c r="KD241" i="8" l="1"/>
  <c r="JY242" i="8" s="1"/>
  <c r="JZ242" i="8"/>
  <c r="JU242" i="8" l="1"/>
  <c r="JV242" i="8" s="1"/>
  <c r="JW242" i="8" s="1"/>
  <c r="JR243" i="8" s="1"/>
  <c r="KH241" i="8"/>
  <c r="JS243" i="8" l="1"/>
  <c r="JN243" i="8" s="1"/>
  <c r="JO243" i="8" s="1"/>
  <c r="JP243" i="8" s="1"/>
  <c r="JK244" i="8" s="1"/>
  <c r="KA242" i="8"/>
  <c r="JT243" i="8" l="1"/>
  <c r="JL244" i="8"/>
  <c r="JG244" i="8" s="1"/>
  <c r="JH244" i="8" s="1"/>
  <c r="JI244" i="8" l="1"/>
  <c r="JD245" i="8" s="1"/>
  <c r="JE245" i="8"/>
  <c r="JM244" i="8" l="1"/>
  <c r="IZ245" i="8"/>
  <c r="JA245" i="8" s="1"/>
  <c r="JB245" i="8" l="1"/>
  <c r="IW246" i="8" s="1"/>
  <c r="IX246" i="8"/>
  <c r="JF245" i="8" l="1"/>
  <c r="IS246" i="8"/>
  <c r="IT246" i="8" s="1"/>
  <c r="IQ247" i="8" l="1"/>
  <c r="IU246" i="8"/>
  <c r="IP247" i="8" s="1"/>
  <c r="IY246" i="8" l="1"/>
  <c r="IL247" i="8"/>
  <c r="IM247" i="8" s="1"/>
  <c r="IJ248" i="8" l="1"/>
  <c r="IN247" i="8"/>
  <c r="II248" i="8" s="1"/>
  <c r="IR247" i="8" l="1"/>
  <c r="IE248" i="8"/>
  <c r="IF248" i="8" s="1"/>
  <c r="IC249" i="8" l="1"/>
  <c r="IG248" i="8"/>
  <c r="IB249" i="8" s="1"/>
  <c r="IK248" i="8" l="1"/>
  <c r="HX249" i="8"/>
  <c r="HY249" i="8" s="1"/>
  <c r="HV250" i="8" l="1"/>
  <c r="HZ249" i="8"/>
  <c r="HU250" i="8" s="1"/>
  <c r="ID249" i="8" l="1"/>
  <c r="HQ250" i="8"/>
  <c r="HR250" i="8" s="1"/>
  <c r="HO251" i="8" l="1"/>
  <c r="HS250" i="8"/>
  <c r="HN251" i="8" s="1"/>
  <c r="HW250" i="8" l="1"/>
  <c r="HJ251" i="8"/>
  <c r="HK251" i="8" s="1"/>
  <c r="HL251" i="8" l="1"/>
  <c r="HG252" i="8" s="1"/>
  <c r="HH252" i="8"/>
  <c r="HP251" i="8" l="1"/>
  <c r="HC252" i="8"/>
  <c r="HD252" i="8" s="1"/>
  <c r="HA253" i="8" s="1"/>
  <c r="HE252" i="8" l="1"/>
  <c r="GZ253" i="8" s="1"/>
  <c r="GV253" i="8" s="1"/>
  <c r="HI252" i="8" l="1"/>
  <c r="NB231" i="8" l="1"/>
  <c r="MY232" i="8" l="1"/>
  <c r="NC231" i="8"/>
  <c r="MX232" i="8" s="1"/>
  <c r="NG231" i="8" l="1"/>
  <c r="MT232" i="8"/>
  <c r="MU232" i="8" s="1"/>
  <c r="MR233" i="8" l="1"/>
  <c r="MV232" i="8"/>
  <c r="MQ233" i="8" s="1"/>
  <c r="NI231" i="8"/>
  <c r="NJ231" i="8" s="1"/>
  <c r="NE232" i="8" s="1"/>
  <c r="NF232" i="8" l="1"/>
  <c r="NA232" i="8" s="1"/>
  <c r="NN231" i="8"/>
  <c r="MZ232" i="8"/>
  <c r="MM233" i="8"/>
  <c r="MN233" i="8" s="1"/>
  <c r="MK234" i="8" l="1"/>
  <c r="MO233" i="8"/>
  <c r="MJ234" i="8" s="1"/>
  <c r="NP231" i="8"/>
  <c r="NQ231" i="8" s="1"/>
  <c r="NL232" i="8" s="1"/>
  <c r="NU231" i="8" l="1"/>
  <c r="NM232" i="8"/>
  <c r="NH232" i="8" s="1"/>
  <c r="MS233" i="8"/>
  <c r="MF234" i="8"/>
  <c r="MG234" i="8" s="1"/>
  <c r="MD235" i="8" l="1"/>
  <c r="MH234" i="8"/>
  <c r="MC235" i="8" s="1"/>
  <c r="NW231" i="8"/>
  <c r="NX231" i="8" s="1"/>
  <c r="NS232" i="8" s="1"/>
  <c r="NT232" i="8" l="1"/>
  <c r="NO232" i="8" s="1"/>
  <c r="OB231" i="8"/>
  <c r="ML234" i="8"/>
  <c r="LY235" i="8"/>
  <c r="LZ235" i="8" s="1"/>
  <c r="LW236" i="8" l="1"/>
  <c r="MA235" i="8"/>
  <c r="LV236" i="8" s="1"/>
  <c r="OD231" i="8"/>
  <c r="OE231" i="8" s="1"/>
  <c r="NZ232" i="8" s="1"/>
  <c r="OA232" i="8" l="1"/>
  <c r="NV232" i="8" s="1"/>
  <c r="OI231" i="8"/>
  <c r="ME235" i="8"/>
  <c r="LR236" i="8"/>
  <c r="LS236" i="8" s="1"/>
  <c r="LT236" i="8" l="1"/>
  <c r="LO237" i="8" s="1"/>
  <c r="LP237" i="8"/>
  <c r="OK231" i="8"/>
  <c r="OL231" i="8" s="1"/>
  <c r="OG232" i="8" s="1"/>
  <c r="LK237" i="8" l="1"/>
  <c r="LL237" i="8" s="1"/>
  <c r="LI238" i="8" s="1"/>
  <c r="LX236" i="8"/>
  <c r="OH232" i="8"/>
  <c r="OC232" i="8" s="1"/>
  <c r="OP231" i="8"/>
  <c r="LM237" i="8" l="1"/>
  <c r="LH238" i="8" s="1"/>
  <c r="LD238" i="8" s="1"/>
  <c r="LE238" i="8" s="1"/>
  <c r="LF238" i="8" s="1"/>
  <c r="LA239" i="8" s="1"/>
  <c r="LQ237" i="8" l="1"/>
  <c r="LB239" i="8"/>
  <c r="KW239" i="8" s="1"/>
  <c r="KX239" i="8" s="1"/>
  <c r="KY239" i="8" s="1"/>
  <c r="KT240" i="8" s="1"/>
  <c r="LJ238" i="8"/>
  <c r="KU240" i="8" l="1"/>
  <c r="KP240" i="8" s="1"/>
  <c r="KQ240" i="8" s="1"/>
  <c r="KR240" i="8" s="1"/>
  <c r="KM241" i="8" s="1"/>
  <c r="LC239" i="8"/>
  <c r="KN241" i="8" l="1"/>
  <c r="KV240" i="8"/>
  <c r="KI241" i="8"/>
  <c r="KJ241" i="8" s="1"/>
  <c r="KK241" i="8" l="1"/>
  <c r="KF242" i="8" s="1"/>
  <c r="KG242" i="8"/>
  <c r="KO241" i="8" l="1"/>
  <c r="KB242" i="8"/>
  <c r="KC242" i="8" s="1"/>
  <c r="KD242" i="8" s="1"/>
  <c r="JY243" i="8" s="1"/>
  <c r="JZ243" i="8" l="1"/>
  <c r="JU243" i="8" s="1"/>
  <c r="JV243" i="8" s="1"/>
  <c r="JW243" i="8" s="1"/>
  <c r="JR244" i="8" s="1"/>
  <c r="KH242" i="8"/>
  <c r="KA243" i="8" l="1"/>
  <c r="JS244" i="8"/>
  <c r="JN244" i="8" s="1"/>
  <c r="JO244" i="8" s="1"/>
  <c r="JL245" i="8" s="1"/>
  <c r="JP244" i="8" l="1"/>
  <c r="JK245" i="8" s="1"/>
  <c r="JG245" i="8" s="1"/>
  <c r="JH245" i="8" s="1"/>
  <c r="JT244" i="8" l="1"/>
  <c r="JI245" i="8"/>
  <c r="JD246" i="8" s="1"/>
  <c r="JE246" i="8"/>
  <c r="JM245" i="8" l="1"/>
  <c r="IZ246" i="8"/>
  <c r="JA246" i="8" s="1"/>
  <c r="JB246" i="8" s="1"/>
  <c r="IW247" i="8" s="1"/>
  <c r="IX247" i="8" l="1"/>
  <c r="IS247" i="8" s="1"/>
  <c r="IT247" i="8" s="1"/>
  <c r="JF246" i="8"/>
  <c r="IQ248" i="8" l="1"/>
  <c r="IU247" i="8"/>
  <c r="IP248" i="8" s="1"/>
  <c r="IL248" i="8" l="1"/>
  <c r="IM248" i="8" s="1"/>
  <c r="IN248" i="8" s="1"/>
  <c r="II249" i="8" s="1"/>
  <c r="IY247" i="8"/>
  <c r="IJ249" i="8" l="1"/>
  <c r="IE249" i="8" s="1"/>
  <c r="IF249" i="8" s="1"/>
  <c r="IR248" i="8"/>
  <c r="IC250" i="8" l="1"/>
  <c r="IG249" i="8"/>
  <c r="IB250" i="8" s="1"/>
  <c r="IK249" i="8" l="1"/>
  <c r="HX250" i="8"/>
  <c r="HY250" i="8" s="1"/>
  <c r="HZ250" i="8" l="1"/>
  <c r="HU251" i="8" s="1"/>
  <c r="HV251" i="8"/>
  <c r="ID250" i="8" l="1"/>
  <c r="HQ251" i="8"/>
  <c r="HR251" i="8" s="1"/>
  <c r="HO252" i="8" l="1"/>
  <c r="HS251" i="8"/>
  <c r="HN252" i="8" s="1"/>
  <c r="HW251" i="8" l="1"/>
  <c r="HJ252" i="8"/>
  <c r="HK252" i="8" s="1"/>
  <c r="HH253" i="8" s="1"/>
  <c r="HL252" i="8" l="1"/>
  <c r="HG253" i="8" s="1"/>
  <c r="HC253" i="8" s="1"/>
  <c r="HP252" i="8" l="1"/>
  <c r="NB232" i="8" l="1"/>
  <c r="MY233" i="8" l="1"/>
  <c r="NC232" i="8"/>
  <c r="MX233" i="8" s="1"/>
  <c r="NG232" i="8" l="1"/>
  <c r="MT233" i="8"/>
  <c r="MU233" i="8" s="1"/>
  <c r="MR234" i="8" l="1"/>
  <c r="MV233" i="8"/>
  <c r="MQ234" i="8" s="1"/>
  <c r="NI232" i="8"/>
  <c r="NJ232" i="8" s="1"/>
  <c r="NE233" i="8" s="1"/>
  <c r="NF233" i="8" l="1"/>
  <c r="NA233" i="8" s="1"/>
  <c r="NN232" i="8"/>
  <c r="MM234" i="8"/>
  <c r="MN234" i="8" s="1"/>
  <c r="MZ233" i="8"/>
  <c r="MK235" i="8" l="1"/>
  <c r="MO234" i="8"/>
  <c r="MJ235" i="8" s="1"/>
  <c r="NP232" i="8"/>
  <c r="NQ232" i="8" s="1"/>
  <c r="NL233" i="8" s="1"/>
  <c r="NU232" i="8" l="1"/>
  <c r="NM233" i="8"/>
  <c r="NH233" i="8" s="1"/>
  <c r="MS234" i="8"/>
  <c r="MF235" i="8"/>
  <c r="MG235" i="8" s="1"/>
  <c r="MD236" i="8" l="1"/>
  <c r="MH235" i="8"/>
  <c r="MC236" i="8" s="1"/>
  <c r="NW232" i="8"/>
  <c r="NX232" i="8" s="1"/>
  <c r="NS233" i="8" s="1"/>
  <c r="NT233" i="8" l="1"/>
  <c r="NO233" i="8" s="1"/>
  <c r="OB232" i="8"/>
  <c r="ML235" i="8"/>
  <c r="LY236" i="8"/>
  <c r="LZ236" i="8" s="1"/>
  <c r="LW237" i="8" l="1"/>
  <c r="MA236" i="8"/>
  <c r="LV237" i="8" s="1"/>
  <c r="OD232" i="8"/>
  <c r="OE232" i="8" s="1"/>
  <c r="NZ233" i="8" s="1"/>
  <c r="OA233" i="8" l="1"/>
  <c r="NV233" i="8" s="1"/>
  <c r="OI232" i="8"/>
  <c r="ME236" i="8"/>
  <c r="LR237" i="8"/>
  <c r="LS237" i="8" s="1"/>
  <c r="LT237" i="8" l="1"/>
  <c r="LO238" i="8" s="1"/>
  <c r="LP238" i="8"/>
  <c r="LK238" i="8" l="1"/>
  <c r="LL238" i="8" s="1"/>
  <c r="LI239" i="8" s="1"/>
  <c r="LX237" i="8"/>
  <c r="LM238" i="8" l="1"/>
  <c r="LH239" i="8" s="1"/>
  <c r="LD239" i="8" s="1"/>
  <c r="LE239" i="8" s="1"/>
  <c r="LQ238" i="8" l="1"/>
  <c r="LB240" i="8"/>
  <c r="LF239" i="8"/>
  <c r="LA240" i="8" s="1"/>
  <c r="KW240" i="8" l="1"/>
  <c r="KX240" i="8" s="1"/>
  <c r="LJ239" i="8"/>
  <c r="KU241" i="8" l="1"/>
  <c r="KY240" i="8"/>
  <c r="KT241" i="8" l="1"/>
  <c r="KP241" i="8" s="1"/>
  <c r="KQ241" i="8" s="1"/>
  <c r="LC240" i="8"/>
  <c r="KR241" i="8" l="1"/>
  <c r="KM242" i="8" s="1"/>
  <c r="KN242" i="8"/>
  <c r="KV241" i="8" l="1"/>
  <c r="KI242" i="8"/>
  <c r="KJ242" i="8" s="1"/>
  <c r="KK242" i="8" l="1"/>
  <c r="KF243" i="8" s="1"/>
  <c r="KG243" i="8"/>
  <c r="KO242" i="8" l="1"/>
  <c r="KB243" i="8"/>
  <c r="KC243" i="8" s="1"/>
  <c r="KD243" i="8" l="1"/>
  <c r="JY244" i="8" s="1"/>
  <c r="JZ244" i="8"/>
  <c r="KH243" i="8" l="1"/>
  <c r="JU244" i="8"/>
  <c r="JV244" i="8" s="1"/>
  <c r="JS245" i="8" l="1"/>
  <c r="JW244" i="8"/>
  <c r="JR245" i="8" s="1"/>
  <c r="KA244" i="8" l="1"/>
  <c r="JN245" i="8"/>
  <c r="JO245" i="8" s="1"/>
  <c r="JL246" i="8" l="1"/>
  <c r="JP245" i="8"/>
  <c r="JK246" i="8" s="1"/>
  <c r="JT245" i="8" l="1"/>
  <c r="JG246" i="8"/>
  <c r="JH246" i="8" s="1"/>
  <c r="JI246" i="8" l="1"/>
  <c r="JD247" i="8" s="1"/>
  <c r="JE247" i="8"/>
  <c r="IZ247" i="8" l="1"/>
  <c r="JA247" i="8" s="1"/>
  <c r="JB247" i="8" s="1"/>
  <c r="IW248" i="8" s="1"/>
  <c r="JM246" i="8"/>
  <c r="JF247" i="8" l="1"/>
  <c r="IX248" i="8"/>
  <c r="IS248" i="8" s="1"/>
  <c r="IT248" i="8" s="1"/>
  <c r="IQ249" i="8" s="1"/>
  <c r="IU248" i="8" l="1"/>
  <c r="IP249" i="8" s="1"/>
  <c r="IL249" i="8" s="1"/>
  <c r="IM249" i="8" s="1"/>
  <c r="IY248" i="8" l="1"/>
  <c r="IJ250" i="8"/>
  <c r="IN249" i="8"/>
  <c r="II250" i="8" s="1"/>
  <c r="IR249" i="8" l="1"/>
  <c r="IE250" i="8"/>
  <c r="IF250" i="8" s="1"/>
  <c r="IC251" i="8" l="1"/>
  <c r="IG250" i="8"/>
  <c r="IB251" i="8" s="1"/>
  <c r="IK250" i="8" l="1"/>
  <c r="HX251" i="8"/>
  <c r="HY251" i="8" s="1"/>
  <c r="HV252" i="8" l="1"/>
  <c r="HZ251" i="8"/>
  <c r="HU252" i="8" s="1"/>
  <c r="ID251" i="8" l="1"/>
  <c r="HQ252" i="8"/>
  <c r="HR252" i="8" s="1"/>
  <c r="HS252" i="8" l="1"/>
  <c r="HN253" i="8" s="1"/>
  <c r="HO253" i="8"/>
  <c r="HW252" i="8" l="1"/>
  <c r="HJ253" i="8"/>
  <c r="NB233" i="8" l="1"/>
  <c r="MY234" i="8" l="1"/>
  <c r="NC233" i="8"/>
  <c r="MX234" i="8" s="1"/>
  <c r="NG233" i="8" l="1"/>
  <c r="MT234" i="8"/>
  <c r="MU234" i="8" s="1"/>
  <c r="MR235" i="8" l="1"/>
  <c r="MV234" i="8"/>
  <c r="MQ235" i="8" s="1"/>
  <c r="NI233" i="8"/>
  <c r="NJ233" i="8" s="1"/>
  <c r="NE234" i="8" s="1"/>
  <c r="NF234" i="8" l="1"/>
  <c r="NA234" i="8" s="1"/>
  <c r="NN233" i="8"/>
  <c r="MZ234" i="8"/>
  <c r="MM235" i="8"/>
  <c r="MN235" i="8" s="1"/>
  <c r="MK236" i="8" l="1"/>
  <c r="MO235" i="8"/>
  <c r="MJ236" i="8" s="1"/>
  <c r="NP233" i="8"/>
  <c r="NQ233" i="8" s="1"/>
  <c r="NL234" i="8" s="1"/>
  <c r="NU233" i="8" l="1"/>
  <c r="NM234" i="8"/>
  <c r="NH234" i="8" s="1"/>
  <c r="MS235" i="8"/>
  <c r="MF236" i="8"/>
  <c r="MG236" i="8" s="1"/>
  <c r="MD237" i="8" l="1"/>
  <c r="MH236" i="8"/>
  <c r="MC237" i="8" s="1"/>
  <c r="NW233" i="8"/>
  <c r="NX233" i="8" s="1"/>
  <c r="NS234" i="8" s="1"/>
  <c r="NT234" i="8" l="1"/>
  <c r="NO234" i="8" s="1"/>
  <c r="OB233" i="8"/>
  <c r="ML236" i="8"/>
  <c r="LY237" i="8"/>
  <c r="LZ237" i="8" s="1"/>
  <c r="MA237" i="8" l="1"/>
  <c r="LV238" i="8" s="1"/>
  <c r="LW238" i="8"/>
  <c r="ME237" i="8" l="1"/>
  <c r="LR238" i="8"/>
  <c r="LS238" i="8" s="1"/>
  <c r="LT238" i="8" s="1"/>
  <c r="LO239" i="8" s="1"/>
  <c r="LP239" i="8" l="1"/>
  <c r="LK239" i="8" s="1"/>
  <c r="LL239" i="8" s="1"/>
  <c r="LX238" i="8"/>
  <c r="LM239" i="8" l="1"/>
  <c r="LH240" i="8" s="1"/>
  <c r="LI240" i="8"/>
  <c r="LD240" i="8" l="1"/>
  <c r="LE240" i="8" s="1"/>
  <c r="LF240" i="8" s="1"/>
  <c r="LA241" i="8" s="1"/>
  <c r="LQ239" i="8"/>
  <c r="LJ240" i="8" l="1"/>
  <c r="LB241" i="8"/>
  <c r="KW241" i="8" s="1"/>
  <c r="KX241" i="8" s="1"/>
  <c r="KU242" i="8" s="1"/>
  <c r="KY241" i="8" l="1"/>
  <c r="KT242" i="8" s="1"/>
  <c r="KP242" i="8" s="1"/>
  <c r="KQ242" i="8" s="1"/>
  <c r="KR242" i="8" s="1"/>
  <c r="KM243" i="8" s="1"/>
  <c r="LC241" i="8" l="1"/>
  <c r="KN243" i="8"/>
  <c r="KI243" i="8" s="1"/>
  <c r="KJ243" i="8" s="1"/>
  <c r="KK243" i="8" s="1"/>
  <c r="KF244" i="8" s="1"/>
  <c r="KV242" i="8"/>
  <c r="KG244" i="8" l="1"/>
  <c r="KB244" i="8" s="1"/>
  <c r="KC244" i="8" s="1"/>
  <c r="KD244" i="8" s="1"/>
  <c r="JY245" i="8" s="1"/>
  <c r="KO243" i="8"/>
  <c r="JZ245" i="8" l="1"/>
  <c r="JU245" i="8" s="1"/>
  <c r="JV245" i="8" s="1"/>
  <c r="JS246" i="8" s="1"/>
  <c r="KH244" i="8"/>
  <c r="JW245" i="8" l="1"/>
  <c r="JR246" i="8" s="1"/>
  <c r="JN246" i="8" s="1"/>
  <c r="JO246" i="8" s="1"/>
  <c r="JL247" i="8" l="1"/>
  <c r="JP246" i="8"/>
  <c r="JK247" i="8" s="1"/>
  <c r="KA245" i="8"/>
  <c r="JG247" i="8" l="1"/>
  <c r="JH247" i="8" s="1"/>
  <c r="JI247" i="8" s="1"/>
  <c r="JD248" i="8" s="1"/>
  <c r="JT246" i="8"/>
  <c r="JE248" i="8" l="1"/>
  <c r="IZ248" i="8" s="1"/>
  <c r="JA248" i="8" s="1"/>
  <c r="IX249" i="8" s="1"/>
  <c r="JM247" i="8"/>
  <c r="JB248" i="8" l="1"/>
  <c r="IW249" i="8" s="1"/>
  <c r="IS249" i="8" s="1"/>
  <c r="IT249" i="8" s="1"/>
  <c r="JF248" i="8" l="1"/>
  <c r="IQ250" i="8"/>
  <c r="IU249" i="8"/>
  <c r="IP250" i="8" s="1"/>
  <c r="IY249" i="8" l="1"/>
  <c r="IL250" i="8"/>
  <c r="IM250" i="8" s="1"/>
  <c r="IJ251" i="8" l="1"/>
  <c r="IN250" i="8"/>
  <c r="II251" i="8" s="1"/>
  <c r="IR250" i="8" l="1"/>
  <c r="IE251" i="8"/>
  <c r="IF251" i="8" s="1"/>
  <c r="IG251" i="8" l="1"/>
  <c r="IB252" i="8" s="1"/>
  <c r="IC252" i="8"/>
  <c r="IK251" i="8" l="1"/>
  <c r="HX252" i="8"/>
  <c r="HY252" i="8" s="1"/>
  <c r="HV253" i="8" s="1"/>
  <c r="HZ252" i="8" l="1"/>
  <c r="HU253" i="8" s="1"/>
  <c r="HQ253" i="8" s="1"/>
  <c r="ID252" i="8" l="1"/>
  <c r="NB234" i="8" l="1"/>
  <c r="MY235" i="8" l="1"/>
  <c r="NC234" i="8"/>
  <c r="MX235" i="8" s="1"/>
  <c r="NG234" i="8" l="1"/>
  <c r="MT235" i="8"/>
  <c r="MU235" i="8" s="1"/>
  <c r="MR236" i="8" l="1"/>
  <c r="MV235" i="8"/>
  <c r="MQ236" i="8" s="1"/>
  <c r="NI234" i="8"/>
  <c r="NJ234" i="8" s="1"/>
  <c r="NE235" i="8" s="1"/>
  <c r="NF235" i="8" l="1"/>
  <c r="NA235" i="8" s="1"/>
  <c r="NN234" i="8"/>
  <c r="MZ235" i="8"/>
  <c r="MM236" i="8"/>
  <c r="MN236" i="8" s="1"/>
  <c r="MK237" i="8" l="1"/>
  <c r="MO236" i="8"/>
  <c r="MJ237" i="8" s="1"/>
  <c r="NP234" i="8"/>
  <c r="NQ234" i="8" s="1"/>
  <c r="NL235" i="8" s="1"/>
  <c r="NU234" i="8" l="1"/>
  <c r="NM235" i="8"/>
  <c r="NH235" i="8" s="1"/>
  <c r="MS236" i="8"/>
  <c r="MF237" i="8"/>
  <c r="MG237" i="8" s="1"/>
  <c r="MD238" i="8" l="1"/>
  <c r="MH237" i="8"/>
  <c r="MC238" i="8" s="1"/>
  <c r="ML237" i="8" l="1"/>
  <c r="LY238" i="8"/>
  <c r="LZ238" i="8" s="1"/>
  <c r="MA238" i="8" l="1"/>
  <c r="LV239" i="8" s="1"/>
  <c r="LW239" i="8"/>
  <c r="ME238" i="8" l="1"/>
  <c r="LR239" i="8"/>
  <c r="LS239" i="8" s="1"/>
  <c r="LT239" i="8" s="1"/>
  <c r="LO240" i="8" s="1"/>
  <c r="LP240" i="8" l="1"/>
  <c r="LK240" i="8" s="1"/>
  <c r="LL240" i="8" s="1"/>
  <c r="LM240" i="8" s="1"/>
  <c r="LH241" i="8" s="1"/>
  <c r="LX239" i="8"/>
  <c r="LQ240" i="8" l="1"/>
  <c r="LI241" i="8"/>
  <c r="LD241" i="8" s="1"/>
  <c r="LE241" i="8" s="1"/>
  <c r="LF241" i="8" s="1"/>
  <c r="LA242" i="8" s="1"/>
  <c r="LB242" i="8" l="1"/>
  <c r="KW242" i="8" s="1"/>
  <c r="KX242" i="8" s="1"/>
  <c r="KU243" i="8" s="1"/>
  <c r="LJ241" i="8"/>
  <c r="KY242" i="8" l="1"/>
  <c r="KT243" i="8" s="1"/>
  <c r="KP243" i="8" s="1"/>
  <c r="KQ243" i="8" s="1"/>
  <c r="KR243" i="8" l="1"/>
  <c r="KM244" i="8" s="1"/>
  <c r="KN244" i="8"/>
  <c r="LC242" i="8"/>
  <c r="KV243" i="8" l="1"/>
  <c r="KI244" i="8"/>
  <c r="KJ244" i="8" s="1"/>
  <c r="KG245" i="8" s="1"/>
  <c r="KK244" i="8" l="1"/>
  <c r="KF245" i="8" s="1"/>
  <c r="KB245" i="8" s="1"/>
  <c r="KC245" i="8" s="1"/>
  <c r="KO244" i="8" l="1"/>
  <c r="JZ246" i="8"/>
  <c r="KD245" i="8"/>
  <c r="JY246" i="8" l="1"/>
  <c r="JU246" i="8" s="1"/>
  <c r="JV246" i="8" s="1"/>
  <c r="KH245" i="8"/>
  <c r="JW246" i="8" l="1"/>
  <c r="JR247" i="8" s="1"/>
  <c r="JS247" i="8"/>
  <c r="KA246" i="8" l="1"/>
  <c r="JN247" i="8"/>
  <c r="JO247" i="8" s="1"/>
  <c r="JP247" i="8" l="1"/>
  <c r="JK248" i="8" s="1"/>
  <c r="JL248" i="8"/>
  <c r="JT247" i="8" l="1"/>
  <c r="JG248" i="8"/>
  <c r="JH248" i="8" s="1"/>
  <c r="JI248" i="8" l="1"/>
  <c r="JD249" i="8" s="1"/>
  <c r="JE249" i="8"/>
  <c r="JM248" i="8" l="1"/>
  <c r="IZ249" i="8"/>
  <c r="JA249" i="8" s="1"/>
  <c r="JB249" i="8" s="1"/>
  <c r="IW250" i="8" s="1"/>
  <c r="IX250" i="8" l="1"/>
  <c r="IS250" i="8" s="1"/>
  <c r="IT250" i="8" s="1"/>
  <c r="JF249" i="8"/>
  <c r="IQ251" i="8" l="1"/>
  <c r="IU250" i="8"/>
  <c r="IP251" i="8" s="1"/>
  <c r="IY250" i="8" l="1"/>
  <c r="IL251" i="8"/>
  <c r="IM251" i="8" s="1"/>
  <c r="IJ252" i="8" l="1"/>
  <c r="IN251" i="8"/>
  <c r="II252" i="8" s="1"/>
  <c r="IR251" i="8" l="1"/>
  <c r="IE252" i="8"/>
  <c r="IF252" i="8" s="1"/>
  <c r="IG252" i="8" l="1"/>
  <c r="IB253" i="8" s="1"/>
  <c r="IC253" i="8"/>
  <c r="IK252" i="8" l="1"/>
  <c r="HX253" i="8"/>
  <c r="NB235" i="8" l="1"/>
  <c r="MY236" i="8" l="1"/>
  <c r="NC235" i="8"/>
  <c r="MX236" i="8" s="1"/>
  <c r="NG235" i="8" l="1"/>
  <c r="MT236" i="8"/>
  <c r="MU236" i="8" s="1"/>
  <c r="MR237" i="8" l="1"/>
  <c r="MV236" i="8"/>
  <c r="MQ237" i="8" s="1"/>
  <c r="NI235" i="8"/>
  <c r="NF236" i="8" l="1"/>
  <c r="NJ235" i="8"/>
  <c r="NE236" i="8" s="1"/>
  <c r="MZ236" i="8"/>
  <c r="MM237" i="8"/>
  <c r="MN237" i="8" s="1"/>
  <c r="NA236" i="8" l="1"/>
  <c r="MK238" i="8"/>
  <c r="MO237" i="8"/>
  <c r="MJ238" i="8" s="1"/>
  <c r="NN235" i="8"/>
  <c r="MS237" i="8" l="1"/>
  <c r="MF238" i="8"/>
  <c r="MG238" i="8" s="1"/>
  <c r="MD239" i="8" l="1"/>
  <c r="MH238" i="8"/>
  <c r="MC239" i="8" s="1"/>
  <c r="ML238" i="8" l="1"/>
  <c r="LY239" i="8"/>
  <c r="LZ239" i="8" s="1"/>
  <c r="LW240" i="8" l="1"/>
  <c r="MA239" i="8"/>
  <c r="LV240" i="8" s="1"/>
  <c r="ME239" i="8" l="1"/>
  <c r="LR240" i="8"/>
  <c r="LS240" i="8" s="1"/>
  <c r="LP241" i="8" l="1"/>
  <c r="LT240" i="8"/>
  <c r="LO241" i="8" s="1"/>
  <c r="LX240" i="8" l="1"/>
  <c r="LK241" i="8"/>
  <c r="LL241" i="8" s="1"/>
  <c r="LM241" i="8" l="1"/>
  <c r="LH242" i="8" s="1"/>
  <c r="LI242" i="8"/>
  <c r="LQ241" i="8" l="1"/>
  <c r="LD242" i="8"/>
  <c r="LE242" i="8" s="1"/>
  <c r="LF242" i="8" s="1"/>
  <c r="LA243" i="8" s="1"/>
  <c r="LB243" i="8" l="1"/>
  <c r="KW243" i="8" s="1"/>
  <c r="KX243" i="8" s="1"/>
  <c r="KU244" i="8" s="1"/>
  <c r="LJ242" i="8"/>
  <c r="KY243" i="8" l="1"/>
  <c r="KT244" i="8" s="1"/>
  <c r="KP244" i="8" s="1"/>
  <c r="KQ244" i="8" s="1"/>
  <c r="KN245" i="8" l="1"/>
  <c r="KR244" i="8"/>
  <c r="KM245" i="8" s="1"/>
  <c r="LC243" i="8"/>
  <c r="KI245" i="8" l="1"/>
  <c r="KJ245" i="8" s="1"/>
  <c r="KK245" i="8" s="1"/>
  <c r="KF246" i="8" s="1"/>
  <c r="KV244" i="8"/>
  <c r="KO245" i="8" l="1"/>
  <c r="KG246" i="8"/>
  <c r="KB246" i="8" s="1"/>
  <c r="KC246" i="8" s="1"/>
  <c r="JZ247" i="8" l="1"/>
  <c r="KD246" i="8"/>
  <c r="JY247" i="8" s="1"/>
  <c r="JU247" i="8" l="1"/>
  <c r="JV247" i="8" s="1"/>
  <c r="JS248" i="8" s="1"/>
  <c r="KH246" i="8"/>
  <c r="JW247" i="8" l="1"/>
  <c r="JR248" i="8" s="1"/>
  <c r="JN248" i="8" s="1"/>
  <c r="JO248" i="8" s="1"/>
  <c r="JP248" i="8" s="1"/>
  <c r="JK249" i="8" s="1"/>
  <c r="JL249" i="8" l="1"/>
  <c r="JG249" i="8" s="1"/>
  <c r="JH249" i="8" s="1"/>
  <c r="JE250" i="8" s="1"/>
  <c r="KA247" i="8"/>
  <c r="JT248" i="8"/>
  <c r="JI249" i="8" l="1"/>
  <c r="JD250" i="8" s="1"/>
  <c r="IZ250" i="8" s="1"/>
  <c r="JA250" i="8" s="1"/>
  <c r="JM249" i="8" l="1"/>
  <c r="JB250" i="8"/>
  <c r="IW251" i="8" s="1"/>
  <c r="IX251" i="8"/>
  <c r="JF250" i="8" l="1"/>
  <c r="IS251" i="8"/>
  <c r="IT251" i="8" s="1"/>
  <c r="IU251" i="8" l="1"/>
  <c r="IP252" i="8" s="1"/>
  <c r="IQ252" i="8"/>
  <c r="IY251" i="8" l="1"/>
  <c r="IL252" i="8"/>
  <c r="IM252" i="8" s="1"/>
  <c r="IN252" i="8" s="1"/>
  <c r="II253" i="8" s="1"/>
  <c r="IJ253" i="8" l="1"/>
  <c r="IE253" i="8" s="1"/>
  <c r="IR252" i="8"/>
  <c r="NB236" i="8" l="1"/>
  <c r="MY237" i="8" l="1"/>
  <c r="NC236" i="8"/>
  <c r="MX237" i="8" s="1"/>
  <c r="NG236" i="8" l="1"/>
  <c r="MT237" i="8"/>
  <c r="MU237" i="8" s="1"/>
  <c r="MR238" i="8" l="1"/>
  <c r="MV237" i="8"/>
  <c r="MQ238" i="8" s="1"/>
  <c r="MM238" i="8" l="1"/>
  <c r="MN238" i="8" s="1"/>
  <c r="MZ237" i="8"/>
  <c r="MK239" i="8" l="1"/>
  <c r="MO238" i="8"/>
  <c r="MJ239" i="8" s="1"/>
  <c r="MS238" i="8" l="1"/>
  <c r="MF239" i="8"/>
  <c r="MG239" i="8" s="1"/>
  <c r="MD240" i="8" l="1"/>
  <c r="MH239" i="8"/>
  <c r="MC240" i="8" s="1"/>
  <c r="ML239" i="8" l="1"/>
  <c r="LY240" i="8"/>
  <c r="LZ240" i="8" s="1"/>
  <c r="LW241" i="8" l="1"/>
  <c r="MA240" i="8"/>
  <c r="LV241" i="8" s="1"/>
  <c r="ME240" i="8" l="1"/>
  <c r="LR241" i="8"/>
  <c r="LS241" i="8" s="1"/>
  <c r="LT241" i="8" l="1"/>
  <c r="LO242" i="8" s="1"/>
  <c r="LP242" i="8"/>
  <c r="LX241" i="8" l="1"/>
  <c r="LK242" i="8"/>
  <c r="LL242" i="8" s="1"/>
  <c r="LM242" i="8" s="1"/>
  <c r="LH243" i="8" s="1"/>
  <c r="LI243" i="8" l="1"/>
  <c r="LD243" i="8" s="1"/>
  <c r="LE243" i="8" s="1"/>
  <c r="LQ242" i="8"/>
  <c r="LF243" i="8" l="1"/>
  <c r="LA244" i="8" s="1"/>
  <c r="LB244" i="8"/>
  <c r="LJ243" i="8" l="1"/>
  <c r="KW244" i="8"/>
  <c r="KX244" i="8" s="1"/>
  <c r="KY244" i="8" s="1"/>
  <c r="KT245" i="8" s="1"/>
  <c r="KU245" i="8" l="1"/>
  <c r="KP245" i="8" s="1"/>
  <c r="KQ245" i="8" s="1"/>
  <c r="KN246" i="8" s="1"/>
  <c r="LC244" i="8"/>
  <c r="KR245" i="8" l="1"/>
  <c r="KM246" i="8" s="1"/>
  <c r="KI246" i="8" s="1"/>
  <c r="KJ246" i="8" s="1"/>
  <c r="KK246" i="8" l="1"/>
  <c r="KF247" i="8" s="1"/>
  <c r="KG247" i="8"/>
  <c r="KV245" i="8"/>
  <c r="KO246" i="8" l="1"/>
  <c r="KB247" i="8"/>
  <c r="KC247" i="8" s="1"/>
  <c r="JZ248" i="8" s="1"/>
  <c r="KD247" i="8" l="1"/>
  <c r="JY248" i="8" s="1"/>
  <c r="JU248" i="8" s="1"/>
  <c r="JV248" i="8" s="1"/>
  <c r="JS249" i="8" s="1"/>
  <c r="KH247" i="8" l="1"/>
  <c r="JW248" i="8"/>
  <c r="JR249" i="8" s="1"/>
  <c r="JN249" i="8" s="1"/>
  <c r="JO249" i="8" s="1"/>
  <c r="KA248" i="8" l="1"/>
  <c r="JL250" i="8"/>
  <c r="JP249" i="8"/>
  <c r="JK250" i="8" s="1"/>
  <c r="JG250" i="8" l="1"/>
  <c r="JH250" i="8" s="1"/>
  <c r="JE251" i="8" s="1"/>
  <c r="JT249" i="8"/>
  <c r="JI250" i="8" l="1"/>
  <c r="JD251" i="8" s="1"/>
  <c r="IZ251" i="8" s="1"/>
  <c r="JA251" i="8" s="1"/>
  <c r="JB251" i="8" s="1"/>
  <c r="IW252" i="8" s="1"/>
  <c r="JF251" i="8" l="1"/>
  <c r="IX252" i="8"/>
  <c r="IS252" i="8" s="1"/>
  <c r="IT252" i="8" s="1"/>
  <c r="IQ253" i="8" s="1"/>
  <c r="JM250" i="8"/>
  <c r="IU252" i="8" l="1"/>
  <c r="IP253" i="8" s="1"/>
  <c r="IL253" i="8" s="1"/>
  <c r="IY252" i="8" l="1"/>
  <c r="GP253" i="8" l="1"/>
  <c r="GM254" i="8" l="1"/>
  <c r="GQ253" i="8"/>
  <c r="GL254" i="8" s="1"/>
  <c r="GU253" i="8" l="1"/>
  <c r="GW253" i="8" s="1"/>
  <c r="GH254" i="8"/>
  <c r="GI254" i="8" s="1"/>
  <c r="GF255" i="8" l="1"/>
  <c r="GJ254" i="8"/>
  <c r="GE255" i="8" s="1"/>
  <c r="GX253" i="8"/>
  <c r="GS254" i="8" s="1"/>
  <c r="GT254" i="8"/>
  <c r="HB253" i="8" l="1"/>
  <c r="HD253" i="8" s="1"/>
  <c r="HA254" i="8" s="1"/>
  <c r="GO254" i="8"/>
  <c r="GN254" i="8"/>
  <c r="GA255" i="8"/>
  <c r="GB255" i="8" s="1"/>
  <c r="HE253" i="8" l="1"/>
  <c r="GZ254" i="8" s="1"/>
  <c r="GV254" i="8" s="1"/>
  <c r="GP254" i="8"/>
  <c r="GM255" i="8" s="1"/>
  <c r="FY256" i="8"/>
  <c r="GC255" i="8"/>
  <c r="FX256" i="8" s="1"/>
  <c r="GQ254" i="8" l="1"/>
  <c r="GL255" i="8" s="1"/>
  <c r="GH255" i="8" s="1"/>
  <c r="HI253" i="8"/>
  <c r="HK253" i="8" s="1"/>
  <c r="HH254" i="8" s="1"/>
  <c r="GG255" i="8"/>
  <c r="FT256" i="8"/>
  <c r="FU256" i="8" s="1"/>
  <c r="GU254" i="8" l="1"/>
  <c r="GW254" i="8" s="1"/>
  <c r="GX254" i="8" s="1"/>
  <c r="GS255" i="8" s="1"/>
  <c r="HL253" i="8"/>
  <c r="HG254" i="8" s="1"/>
  <c r="HC254" i="8" s="1"/>
  <c r="GT255" i="8"/>
  <c r="GO255" i="8" s="1"/>
  <c r="FR257" i="8"/>
  <c r="FV256" i="8"/>
  <c r="FQ257" i="8" s="1"/>
  <c r="GI255" i="8"/>
  <c r="GJ255" i="8" s="1"/>
  <c r="GE256" i="8" s="1"/>
  <c r="HB254" i="8" l="1"/>
  <c r="HD254" i="8" s="1"/>
  <c r="HE254" i="8" s="1"/>
  <c r="GZ255" i="8" s="1"/>
  <c r="HP253" i="8"/>
  <c r="HR253" i="8" s="1"/>
  <c r="HO254" i="8" s="1"/>
  <c r="FZ256" i="8"/>
  <c r="GF256" i="8"/>
  <c r="GA256" i="8" s="1"/>
  <c r="GN255" i="8"/>
  <c r="GP255" i="8" s="1"/>
  <c r="FM257" i="8"/>
  <c r="FN257" i="8" s="1"/>
  <c r="HS253" i="8" l="1"/>
  <c r="HN254" i="8" s="1"/>
  <c r="HJ254" i="8" s="1"/>
  <c r="HA255" i="8"/>
  <c r="GV255" i="8" s="1"/>
  <c r="GB256" i="8"/>
  <c r="GC256" i="8" s="1"/>
  <c r="FX257" i="8" s="1"/>
  <c r="HI254" i="8"/>
  <c r="GQ255" i="8"/>
  <c r="GL256" i="8" s="1"/>
  <c r="GM256" i="8"/>
  <c r="FK258" i="8"/>
  <c r="FO257" i="8"/>
  <c r="FJ258" i="8" s="1"/>
  <c r="FY257" i="8" l="1"/>
  <c r="HW253" i="8"/>
  <c r="HY253" i="8" s="1"/>
  <c r="HV254" i="8" s="1"/>
  <c r="HK254" i="8"/>
  <c r="FF258" i="8"/>
  <c r="FG258" i="8" s="1"/>
  <c r="FD259" i="8" s="1"/>
  <c r="GU255" i="8"/>
  <c r="GW255" i="8" s="1"/>
  <c r="FS257" i="8"/>
  <c r="GG256" i="8"/>
  <c r="GH256" i="8"/>
  <c r="FT257" i="8"/>
  <c r="HZ253" i="8" l="1"/>
  <c r="HU254" i="8" s="1"/>
  <c r="HQ254" i="8" s="1"/>
  <c r="HH255" i="8"/>
  <c r="HL254" i="8"/>
  <c r="HG255" i="8" s="1"/>
  <c r="FU257" i="8"/>
  <c r="FR258" i="8" s="1"/>
  <c r="FH258" i="8"/>
  <c r="FC259" i="8" s="1"/>
  <c r="EY259" i="8" s="1"/>
  <c r="EZ259" i="8" s="1"/>
  <c r="GI256" i="8"/>
  <c r="GJ256" i="8" s="1"/>
  <c r="GE257" i="8" s="1"/>
  <c r="GT256" i="8"/>
  <c r="GX255" i="8"/>
  <c r="GS256" i="8" s="1"/>
  <c r="GF257" i="8" l="1"/>
  <c r="GA257" i="8" s="1"/>
  <c r="ID253" i="8"/>
  <c r="FL258" i="8"/>
  <c r="FV257" i="8"/>
  <c r="FQ258" i="8" s="1"/>
  <c r="FM258" i="8" s="1"/>
  <c r="HP254" i="8"/>
  <c r="HR254" i="8" s="1"/>
  <c r="HO255" i="8" s="1"/>
  <c r="HC255" i="8"/>
  <c r="GN256" i="8"/>
  <c r="GO256" i="8"/>
  <c r="HB255" i="8"/>
  <c r="EW260" i="8"/>
  <c r="FA259" i="8"/>
  <c r="EV260" i="8" s="1"/>
  <c r="IF253" i="8" l="1"/>
  <c r="FN258" i="8"/>
  <c r="FK259" i="8" s="1"/>
  <c r="HD255" i="8"/>
  <c r="HA256" i="8" s="1"/>
  <c r="FZ257" i="8"/>
  <c r="GB257" i="8" s="1"/>
  <c r="GC257" i="8" s="1"/>
  <c r="HS254" i="8"/>
  <c r="HN255" i="8" s="1"/>
  <c r="HJ255" i="8" s="1"/>
  <c r="GP256" i="8"/>
  <c r="GM257" i="8" s="1"/>
  <c r="FE259" i="8"/>
  <c r="ER260" i="8"/>
  <c r="ES260" i="8" s="1"/>
  <c r="IC254" i="8" l="1"/>
  <c r="IG253" i="8"/>
  <c r="IB254" i="8" s="1"/>
  <c r="FO258" i="8"/>
  <c r="FJ259" i="8" s="1"/>
  <c r="FF259" i="8" s="1"/>
  <c r="FG259" i="8" s="1"/>
  <c r="FD260" i="8" s="1"/>
  <c r="HE255" i="8"/>
  <c r="GZ256" i="8" s="1"/>
  <c r="GV256" i="8" s="1"/>
  <c r="HW254" i="8"/>
  <c r="GQ256" i="8"/>
  <c r="GL257" i="8" s="1"/>
  <c r="GH257" i="8" s="1"/>
  <c r="FY258" i="8"/>
  <c r="FX258" i="8"/>
  <c r="GG257" i="8"/>
  <c r="EP261" i="8"/>
  <c r="ET260" i="8"/>
  <c r="EO261" i="8" s="1"/>
  <c r="HX254" i="8" l="1"/>
  <c r="HY254" i="8" s="1"/>
  <c r="IK253" i="8"/>
  <c r="FS258" i="8"/>
  <c r="FH259" i="8"/>
  <c r="FC260" i="8" s="1"/>
  <c r="EY260" i="8" s="1"/>
  <c r="HI255" i="8"/>
  <c r="HK255" i="8" s="1"/>
  <c r="HH256" i="8" s="1"/>
  <c r="FT258" i="8"/>
  <c r="GU256" i="8"/>
  <c r="GW256" i="8" s="1"/>
  <c r="GT257" i="8" s="1"/>
  <c r="GI257" i="8"/>
  <c r="GJ257" i="8" s="1"/>
  <c r="GE258" i="8" s="1"/>
  <c r="EK261" i="8"/>
  <c r="EL261" i="8" s="1"/>
  <c r="EI262" i="8" s="1"/>
  <c r="EX260" i="8"/>
  <c r="FL259" i="8" l="1"/>
  <c r="FU258" i="8"/>
  <c r="FR259" i="8" s="1"/>
  <c r="HL255" i="8"/>
  <c r="HG256" i="8" s="1"/>
  <c r="HC256" i="8" s="1"/>
  <c r="HV255" i="8"/>
  <c r="HZ254" i="8"/>
  <c r="HU255" i="8" s="1"/>
  <c r="IM253" i="8"/>
  <c r="IN253" i="8" s="1"/>
  <c r="II254" i="8" s="1"/>
  <c r="GX256" i="8"/>
  <c r="GS257" i="8" s="1"/>
  <c r="GO257" i="8" s="1"/>
  <c r="FV258" i="8"/>
  <c r="FQ259" i="8" s="1"/>
  <c r="FM259" i="8" s="1"/>
  <c r="GF258" i="8"/>
  <c r="GA258" i="8" s="1"/>
  <c r="EZ260" i="8"/>
  <c r="FA260" i="8" s="1"/>
  <c r="EV261" i="8" s="1"/>
  <c r="EM261" i="8"/>
  <c r="EH262" i="8" s="1"/>
  <c r="ED262" i="8" s="1"/>
  <c r="EE262" i="8" s="1"/>
  <c r="GN257" i="8"/>
  <c r="FN259" i="8" l="1"/>
  <c r="FO259" i="8" s="1"/>
  <c r="FJ260" i="8" s="1"/>
  <c r="EW261" i="8"/>
  <c r="ER261" i="8" s="1"/>
  <c r="HP255" i="8"/>
  <c r="ID254" i="8"/>
  <c r="HQ255" i="8"/>
  <c r="IJ254" i="8"/>
  <c r="IE254" i="8" s="1"/>
  <c r="IF254" i="8" s="1"/>
  <c r="IR253" i="8"/>
  <c r="HB256" i="8"/>
  <c r="HD256" i="8" s="1"/>
  <c r="HE256" i="8" s="1"/>
  <c r="GZ257" i="8" s="1"/>
  <c r="GP257" i="8"/>
  <c r="GQ257" i="8" s="1"/>
  <c r="GL258" i="8" s="1"/>
  <c r="EQ261" i="8"/>
  <c r="FZ258" i="8"/>
  <c r="GB258" i="8" s="1"/>
  <c r="GC258" i="8" s="1"/>
  <c r="FX259" i="8" s="1"/>
  <c r="FE260" i="8"/>
  <c r="EB263" i="8"/>
  <c r="EF262" i="8"/>
  <c r="EA263" i="8" s="1"/>
  <c r="FS259" i="8" l="1"/>
  <c r="FK260" i="8"/>
  <c r="FF260" i="8" s="1"/>
  <c r="FG260" i="8" s="1"/>
  <c r="GM258" i="8"/>
  <c r="HR255" i="8"/>
  <c r="HO256" i="8" s="1"/>
  <c r="IC255" i="8"/>
  <c r="IG254" i="8"/>
  <c r="IB255" i="8" s="1"/>
  <c r="HI256" i="8"/>
  <c r="HA257" i="8"/>
  <c r="GV257" i="8" s="1"/>
  <c r="ES261" i="8"/>
  <c r="EP262" i="8" s="1"/>
  <c r="GU257" i="8"/>
  <c r="GH258" i="8"/>
  <c r="EJ262" i="8"/>
  <c r="DW263" i="8"/>
  <c r="DX263" i="8" s="1"/>
  <c r="DU264" i="8" s="1"/>
  <c r="FY259" i="8"/>
  <c r="FT259" i="8" s="1"/>
  <c r="GG258" i="8"/>
  <c r="FU259" i="8" l="1"/>
  <c r="FR260" i="8" s="1"/>
  <c r="HS255" i="8"/>
  <c r="HN256" i="8" s="1"/>
  <c r="HJ256" i="8" s="1"/>
  <c r="HK256" i="8" s="1"/>
  <c r="IK254" i="8"/>
  <c r="HX255" i="8"/>
  <c r="ET261" i="8"/>
  <c r="EO262" i="8" s="1"/>
  <c r="EK262" i="8" s="1"/>
  <c r="EL262" i="8" s="1"/>
  <c r="GW257" i="8"/>
  <c r="GX257" i="8" s="1"/>
  <c r="GS258" i="8" s="1"/>
  <c r="DY263" i="8"/>
  <c r="DT264" i="8" s="1"/>
  <c r="DP264" i="8" s="1"/>
  <c r="DQ264" i="8" s="1"/>
  <c r="DN265" i="8" s="1"/>
  <c r="FD261" i="8"/>
  <c r="GI258" i="8"/>
  <c r="GJ258" i="8" s="1"/>
  <c r="GE259" i="8" s="1"/>
  <c r="FH260" i="8"/>
  <c r="FC261" i="8" s="1"/>
  <c r="EX261" i="8"/>
  <c r="FV259" i="8" l="1"/>
  <c r="FQ260" i="8" s="1"/>
  <c r="FM260" i="8" s="1"/>
  <c r="HW255" i="8"/>
  <c r="HY255" i="8" s="1"/>
  <c r="HH257" i="8"/>
  <c r="HL256" i="8"/>
  <c r="HG257" i="8" s="1"/>
  <c r="HB257" i="8"/>
  <c r="GT258" i="8"/>
  <c r="GO258" i="8" s="1"/>
  <c r="EC263" i="8"/>
  <c r="DR264" i="8"/>
  <c r="DM265" i="8" s="1"/>
  <c r="DI265" i="8" s="1"/>
  <c r="DJ265" i="8" s="1"/>
  <c r="EI263" i="8"/>
  <c r="EM262" i="8"/>
  <c r="EH263" i="8" s="1"/>
  <c r="EY261" i="8"/>
  <c r="EZ261" i="8" s="1"/>
  <c r="GF259" i="8"/>
  <c r="GA259" i="8" s="1"/>
  <c r="GN258" i="8"/>
  <c r="FL260" i="8"/>
  <c r="FZ259" i="8" l="1"/>
  <c r="GB259" i="8" s="1"/>
  <c r="GC259" i="8" s="1"/>
  <c r="FX260" i="8" s="1"/>
  <c r="HC257" i="8"/>
  <c r="HD257" i="8" s="1"/>
  <c r="HE257" i="8" s="1"/>
  <c r="GZ258" i="8" s="1"/>
  <c r="HP256" i="8"/>
  <c r="HV256" i="8"/>
  <c r="HZ255" i="8"/>
  <c r="HU256" i="8" s="1"/>
  <c r="GP258" i="8"/>
  <c r="GQ258" i="8" s="1"/>
  <c r="GL259" i="8" s="1"/>
  <c r="FN260" i="8"/>
  <c r="FO260" i="8" s="1"/>
  <c r="FJ261" i="8" s="1"/>
  <c r="DV264" i="8"/>
  <c r="DG266" i="8"/>
  <c r="DK265" i="8"/>
  <c r="DF266" i="8" s="1"/>
  <c r="EQ262" i="8"/>
  <c r="EW262" i="8"/>
  <c r="FA261" i="8"/>
  <c r="EV262" i="8" s="1"/>
  <c r="ED263" i="8"/>
  <c r="EE263" i="8" s="1"/>
  <c r="FK261" i="8" l="1"/>
  <c r="FF261" i="8" s="1"/>
  <c r="HI257" i="8"/>
  <c r="HA258" i="8"/>
  <c r="GV258" i="8" s="1"/>
  <c r="ID255" i="8"/>
  <c r="HQ256" i="8"/>
  <c r="HR256" i="8" s="1"/>
  <c r="GM259" i="8"/>
  <c r="GH259" i="8" s="1"/>
  <c r="ER262" i="8"/>
  <c r="ES262" i="8" s="1"/>
  <c r="EP263" i="8" s="1"/>
  <c r="DO265" i="8"/>
  <c r="FS260" i="8"/>
  <c r="EB264" i="8"/>
  <c r="EF263" i="8"/>
  <c r="EA264" i="8" s="1"/>
  <c r="GU258" i="8"/>
  <c r="FE261" i="8"/>
  <c r="FY260" i="8"/>
  <c r="FT260" i="8" s="1"/>
  <c r="GG259" i="8"/>
  <c r="DB266" i="8"/>
  <c r="DC266" i="8" s="1"/>
  <c r="GW258" i="8" l="1"/>
  <c r="GX258" i="8" s="1"/>
  <c r="GS259" i="8" s="1"/>
  <c r="HO257" i="8"/>
  <c r="HS256" i="8"/>
  <c r="HN257" i="8" s="1"/>
  <c r="FG261" i="8"/>
  <c r="FD262" i="8" s="1"/>
  <c r="FU260" i="8"/>
  <c r="FR261" i="8" s="1"/>
  <c r="ET262" i="8"/>
  <c r="EO263" i="8" s="1"/>
  <c r="EK263" i="8" s="1"/>
  <c r="DW264" i="8"/>
  <c r="DX264" i="8" s="1"/>
  <c r="DU265" i="8" s="1"/>
  <c r="CZ267" i="8"/>
  <c r="DD266" i="8"/>
  <c r="CY267" i="8" s="1"/>
  <c r="EJ263" i="8"/>
  <c r="GT259" i="8"/>
  <c r="GI259" i="8"/>
  <c r="FV260" i="8"/>
  <c r="FQ261" i="8" s="1"/>
  <c r="HJ257" i="8" l="1"/>
  <c r="HK257" i="8" s="1"/>
  <c r="HH258" i="8" s="1"/>
  <c r="HW256" i="8"/>
  <c r="EX262" i="8"/>
  <c r="FH261" i="8"/>
  <c r="FC262" i="8" s="1"/>
  <c r="EY262" i="8" s="1"/>
  <c r="DY264" i="8"/>
  <c r="DT265" i="8" s="1"/>
  <c r="DP265" i="8" s="1"/>
  <c r="DQ265" i="8" s="1"/>
  <c r="HB258" i="8"/>
  <c r="GO259" i="8"/>
  <c r="GF260" i="8"/>
  <c r="EL263" i="8"/>
  <c r="EM263" i="8" s="1"/>
  <c r="EH264" i="8" s="1"/>
  <c r="DH266" i="8"/>
  <c r="FZ260" i="8"/>
  <c r="GJ259" i="8"/>
  <c r="GE260" i="8" s="1"/>
  <c r="FM261" i="8"/>
  <c r="CU267" i="8"/>
  <c r="CV267" i="8" s="1"/>
  <c r="FL261" i="8" l="1"/>
  <c r="FN261" i="8" s="1"/>
  <c r="HL257" i="8"/>
  <c r="HG258" i="8" s="1"/>
  <c r="HC258" i="8" s="1"/>
  <c r="HD258" i="8" s="1"/>
  <c r="EC264" i="8"/>
  <c r="EZ262" i="8"/>
  <c r="EW263" i="8" s="1"/>
  <c r="EI264" i="8"/>
  <c r="ED264" i="8" s="1"/>
  <c r="EQ263" i="8"/>
  <c r="DN266" i="8"/>
  <c r="DR265" i="8"/>
  <c r="DM266" i="8" s="1"/>
  <c r="CS268" i="8"/>
  <c r="CW267" i="8"/>
  <c r="CR268" i="8" s="1"/>
  <c r="GN259" i="8"/>
  <c r="GP259" i="8" s="1"/>
  <c r="GA260" i="8"/>
  <c r="GB260" i="8" s="1"/>
  <c r="GC260" i="8" s="1"/>
  <c r="FX261" i="8" s="1"/>
  <c r="HP257" i="8" l="1"/>
  <c r="EE264" i="8"/>
  <c r="EF264" i="8" s="1"/>
  <c r="EA265" i="8" s="1"/>
  <c r="HE258" i="8"/>
  <c r="GZ259" i="8" s="1"/>
  <c r="HA259" i="8"/>
  <c r="FA262" i="8"/>
  <c r="EV263" i="8" s="1"/>
  <c r="ER263" i="8" s="1"/>
  <c r="ES263" i="8" s="1"/>
  <c r="ET263" i="8" s="1"/>
  <c r="EO264" i="8" s="1"/>
  <c r="CN268" i="8"/>
  <c r="CO268" i="8" s="1"/>
  <c r="CP268" i="8" s="1"/>
  <c r="CK269" i="8" s="1"/>
  <c r="FK262" i="8"/>
  <c r="FY261" i="8"/>
  <c r="FT261" i="8" s="1"/>
  <c r="GG260" i="8"/>
  <c r="GQ259" i="8"/>
  <c r="GL260" i="8" s="1"/>
  <c r="GM260" i="8"/>
  <c r="DV265" i="8"/>
  <c r="DA267" i="8"/>
  <c r="DI266" i="8"/>
  <c r="DJ266" i="8" s="1"/>
  <c r="FO261" i="8"/>
  <c r="FJ262" i="8" s="1"/>
  <c r="EB265" i="8" l="1"/>
  <c r="DW265" i="8" s="1"/>
  <c r="DX265" i="8" s="1"/>
  <c r="DU266" i="8" s="1"/>
  <c r="HI258" i="8"/>
  <c r="EJ264" i="8"/>
  <c r="GV259" i="8"/>
  <c r="FE262" i="8"/>
  <c r="EX263" i="8"/>
  <c r="EP264" i="8"/>
  <c r="EK264" i="8" s="1"/>
  <c r="EL264" i="8" s="1"/>
  <c r="CL269" i="8"/>
  <c r="CG269" i="8" s="1"/>
  <c r="CH269" i="8" s="1"/>
  <c r="GH260" i="8"/>
  <c r="GI260" i="8" s="1"/>
  <c r="GU259" i="8"/>
  <c r="FS261" i="8"/>
  <c r="DG267" i="8"/>
  <c r="DK266" i="8"/>
  <c r="DF267" i="8" s="1"/>
  <c r="CT268" i="8"/>
  <c r="FF262" i="8"/>
  <c r="GW259" i="8" l="1"/>
  <c r="GT260" i="8" s="1"/>
  <c r="DY265" i="8"/>
  <c r="DT266" i="8" s="1"/>
  <c r="DP266" i="8" s="1"/>
  <c r="FG262" i="8"/>
  <c r="FH262" i="8" s="1"/>
  <c r="FC263" i="8" s="1"/>
  <c r="GF261" i="8"/>
  <c r="FU261" i="8"/>
  <c r="DO266" i="8"/>
  <c r="CI269" i="8"/>
  <c r="CD270" i="8" s="1"/>
  <c r="CE270" i="8"/>
  <c r="EI265" i="8"/>
  <c r="DB267" i="8"/>
  <c r="DC267" i="8" s="1"/>
  <c r="GJ260" i="8"/>
  <c r="GE261" i="8" s="1"/>
  <c r="EM264" i="8"/>
  <c r="EH265" i="8" s="1"/>
  <c r="EC265" i="8" l="1"/>
  <c r="FD263" i="8"/>
  <c r="EY263" i="8" s="1"/>
  <c r="EZ263" i="8" s="1"/>
  <c r="EW264" i="8" s="1"/>
  <c r="GX259" i="8"/>
  <c r="GS260" i="8" s="1"/>
  <c r="GO260" i="8" s="1"/>
  <c r="CZ268" i="8"/>
  <c r="DD267" i="8"/>
  <c r="CY268" i="8" s="1"/>
  <c r="FL262" i="8"/>
  <c r="ED265" i="8"/>
  <c r="FR262" i="8"/>
  <c r="GN260" i="8"/>
  <c r="CM269" i="8"/>
  <c r="DQ266" i="8"/>
  <c r="DR266" i="8" s="1"/>
  <c r="DM267" i="8" s="1"/>
  <c r="GA261" i="8"/>
  <c r="EQ264" i="8"/>
  <c r="BZ270" i="8"/>
  <c r="CA270" i="8" s="1"/>
  <c r="FV261" i="8"/>
  <c r="FQ262" i="8" s="1"/>
  <c r="EE265" i="8" l="1"/>
  <c r="EB266" i="8" s="1"/>
  <c r="GP260" i="8"/>
  <c r="GQ260" i="8" s="1"/>
  <c r="GL261" i="8" s="1"/>
  <c r="HB259" i="8"/>
  <c r="FA263" i="8"/>
  <c r="EV264" i="8" s="1"/>
  <c r="ER264" i="8" s="1"/>
  <c r="ES264" i="8" s="1"/>
  <c r="ET264" i="8" s="1"/>
  <c r="EO265" i="8" s="1"/>
  <c r="FM262" i="8"/>
  <c r="FN262" i="8" s="1"/>
  <c r="FK263" i="8" s="1"/>
  <c r="CU268" i="8"/>
  <c r="CV268" i="8" s="1"/>
  <c r="CW268" i="8" s="1"/>
  <c r="CR269" i="8" s="1"/>
  <c r="DH267" i="8"/>
  <c r="BX271" i="8"/>
  <c r="CB270" i="8"/>
  <c r="BW271" i="8" s="1"/>
  <c r="DN267" i="8"/>
  <c r="DI267" i="8" s="1"/>
  <c r="DV266" i="8"/>
  <c r="FZ261" i="8"/>
  <c r="GM261" i="8" l="1"/>
  <c r="EF265" i="8"/>
  <c r="EA266" i="8" s="1"/>
  <c r="DW266" i="8" s="1"/>
  <c r="DX266" i="8" s="1"/>
  <c r="DY266" i="8" s="1"/>
  <c r="DT267" i="8" s="1"/>
  <c r="FO262" i="8"/>
  <c r="FJ263" i="8" s="1"/>
  <c r="FF263" i="8" s="1"/>
  <c r="FE263" i="8"/>
  <c r="CS269" i="8"/>
  <c r="CN269" i="8" s="1"/>
  <c r="CO269" i="8" s="1"/>
  <c r="DJ267" i="8"/>
  <c r="DK267" i="8" s="1"/>
  <c r="DF268" i="8" s="1"/>
  <c r="DA268" i="8"/>
  <c r="GU260" i="8"/>
  <c r="CF270" i="8"/>
  <c r="EP265" i="8"/>
  <c r="EK265" i="8" s="1"/>
  <c r="EX264" i="8"/>
  <c r="GB261" i="8"/>
  <c r="GH261" i="8"/>
  <c r="BS271" i="8"/>
  <c r="BT271" i="8" s="1"/>
  <c r="EJ265" i="8" l="1"/>
  <c r="EL265" i="8" s="1"/>
  <c r="EM265" i="8" s="1"/>
  <c r="EH266" i="8" s="1"/>
  <c r="FS262" i="8"/>
  <c r="FG263" i="8"/>
  <c r="FD264" i="8" s="1"/>
  <c r="DG268" i="8"/>
  <c r="DB268" i="8" s="1"/>
  <c r="DC268" i="8" s="1"/>
  <c r="DD268" i="8" s="1"/>
  <c r="CY269" i="8" s="1"/>
  <c r="DO267" i="8"/>
  <c r="FY262" i="8"/>
  <c r="DU267" i="8"/>
  <c r="DP267" i="8" s="1"/>
  <c r="EC266" i="8"/>
  <c r="BQ272" i="8"/>
  <c r="BU271" i="8"/>
  <c r="BP272" i="8" s="1"/>
  <c r="GC261" i="8"/>
  <c r="FX262" i="8" s="1"/>
  <c r="CL270" i="8"/>
  <c r="CP269" i="8"/>
  <c r="CK270" i="8" s="1"/>
  <c r="FH263" i="8" l="1"/>
  <c r="FC264" i="8" s="1"/>
  <c r="EY264" i="8" s="1"/>
  <c r="EZ264" i="8" s="1"/>
  <c r="DQ267" i="8"/>
  <c r="DN268" i="8" s="1"/>
  <c r="CZ269" i="8"/>
  <c r="CU269" i="8" s="1"/>
  <c r="CG270" i="8"/>
  <c r="CH270" i="8" s="1"/>
  <c r="CI270" i="8" s="1"/>
  <c r="CD271" i="8" s="1"/>
  <c r="CT269" i="8"/>
  <c r="DH268" i="8"/>
  <c r="BY271" i="8"/>
  <c r="BL272" i="8"/>
  <c r="BM272" i="8" s="1"/>
  <c r="FL263" i="8"/>
  <c r="EI266" i="8"/>
  <c r="ED266" i="8" s="1"/>
  <c r="EE266" i="8" s="1"/>
  <c r="EF266" i="8" s="1"/>
  <c r="EA267" i="8" s="1"/>
  <c r="EQ265" i="8"/>
  <c r="GG261" i="8"/>
  <c r="FT262" i="8"/>
  <c r="FU262" i="8" s="1"/>
  <c r="CV269" i="8" l="1"/>
  <c r="DR267" i="8"/>
  <c r="DM268" i="8" s="1"/>
  <c r="DI268" i="8" s="1"/>
  <c r="DJ268" i="8" s="1"/>
  <c r="CM270" i="8"/>
  <c r="CE271" i="8"/>
  <c r="BZ271" i="8" s="1"/>
  <c r="CA271" i="8" s="1"/>
  <c r="FR263" i="8"/>
  <c r="FV262" i="8"/>
  <c r="FQ263" i="8" s="1"/>
  <c r="CS270" i="8"/>
  <c r="GI261" i="8"/>
  <c r="GJ261" i="8" s="1"/>
  <c r="GE262" i="8" s="1"/>
  <c r="CW269" i="8"/>
  <c r="CR270" i="8" s="1"/>
  <c r="EB267" i="8"/>
  <c r="DW267" i="8" s="1"/>
  <c r="EJ266" i="8"/>
  <c r="EW265" i="8"/>
  <c r="FA264" i="8"/>
  <c r="EV265" i="8" s="1"/>
  <c r="BJ273" i="8"/>
  <c r="BN272" i="8"/>
  <c r="BI273" i="8" s="1"/>
  <c r="DV267" i="8" l="1"/>
  <c r="DX267" i="8" s="1"/>
  <c r="DU268" i="8" s="1"/>
  <c r="CB271" i="8"/>
  <c r="BW272" i="8" s="1"/>
  <c r="BX272" i="8"/>
  <c r="BR272" i="8"/>
  <c r="BE273" i="8"/>
  <c r="BF273" i="8" s="1"/>
  <c r="ER265" i="8"/>
  <c r="ES265" i="8" s="1"/>
  <c r="CN270" i="8"/>
  <c r="CO270" i="8" s="1"/>
  <c r="DG269" i="8"/>
  <c r="DK268" i="8"/>
  <c r="DF269" i="8" s="1"/>
  <c r="FZ262" i="8"/>
  <c r="FE264" i="8"/>
  <c r="GF262" i="8"/>
  <c r="GA262" i="8" s="1"/>
  <c r="GN261" i="8"/>
  <c r="DA269" i="8"/>
  <c r="FM263" i="8"/>
  <c r="FN263" i="8" s="1"/>
  <c r="BS272" i="8" l="1"/>
  <c r="BT272" i="8" s="1"/>
  <c r="BU272" i="8" s="1"/>
  <c r="BP273" i="8" s="1"/>
  <c r="CF271" i="8"/>
  <c r="DY267" i="8"/>
  <c r="DT268" i="8" s="1"/>
  <c r="DP268" i="8" s="1"/>
  <c r="CL271" i="8"/>
  <c r="CP270" i="8"/>
  <c r="CK271" i="8" s="1"/>
  <c r="EP266" i="8"/>
  <c r="ET265" i="8"/>
  <c r="EO266" i="8" s="1"/>
  <c r="GB262" i="8"/>
  <c r="GC262" i="8" s="1"/>
  <c r="FX263" i="8" s="1"/>
  <c r="DO268" i="8"/>
  <c r="BG273" i="8"/>
  <c r="BB274" i="8" s="1"/>
  <c r="BC274" i="8"/>
  <c r="FK264" i="8"/>
  <c r="FO263" i="8"/>
  <c r="FJ264" i="8" s="1"/>
  <c r="DB269" i="8"/>
  <c r="DC269" i="8" s="1"/>
  <c r="EC267" i="8"/>
  <c r="BY272" i="8" l="1"/>
  <c r="BQ273" i="8"/>
  <c r="BL273" i="8" s="1"/>
  <c r="DQ268" i="8"/>
  <c r="DR268" i="8" s="1"/>
  <c r="DM269" i="8" s="1"/>
  <c r="CT270" i="8"/>
  <c r="BK273" i="8"/>
  <c r="EK266" i="8"/>
  <c r="EL266" i="8" s="1"/>
  <c r="EI267" i="8" s="1"/>
  <c r="CG271" i="8"/>
  <c r="CH271" i="8" s="1"/>
  <c r="CE272" i="8" s="1"/>
  <c r="FS263" i="8"/>
  <c r="AX274" i="8"/>
  <c r="AY274" i="8" s="1"/>
  <c r="CZ270" i="8"/>
  <c r="FF264" i="8"/>
  <c r="FG264" i="8" s="1"/>
  <c r="FY263" i="8"/>
  <c r="FT263" i="8" s="1"/>
  <c r="FU263" i="8" s="1"/>
  <c r="GG262" i="8"/>
  <c r="EX265" i="8"/>
  <c r="DD269" i="8"/>
  <c r="CY270" i="8" s="1"/>
  <c r="BM273" i="8" l="1"/>
  <c r="BN273" i="8" s="1"/>
  <c r="BI274" i="8" s="1"/>
  <c r="DN269" i="8"/>
  <c r="DI269" i="8" s="1"/>
  <c r="EM266" i="8"/>
  <c r="EH267" i="8" s="1"/>
  <c r="ED267" i="8" s="1"/>
  <c r="EE267" i="8" s="1"/>
  <c r="CI271" i="8"/>
  <c r="CD272" i="8" s="1"/>
  <c r="BZ272" i="8" s="1"/>
  <c r="CA272" i="8" s="1"/>
  <c r="DV268" i="8"/>
  <c r="FR264" i="8"/>
  <c r="DH269" i="8"/>
  <c r="AZ274" i="8"/>
  <c r="AU275" i="8" s="1"/>
  <c r="AV275" i="8"/>
  <c r="CU270" i="8"/>
  <c r="CV270" i="8" s="1"/>
  <c r="FV263" i="8"/>
  <c r="FQ264" i="8" s="1"/>
  <c r="FD265" i="8"/>
  <c r="FH264" i="8"/>
  <c r="FC265" i="8" s="1"/>
  <c r="BR273" i="8" l="1"/>
  <c r="EQ266" i="8"/>
  <c r="BJ274" i="8"/>
  <c r="BE274" i="8" s="1"/>
  <c r="CM271" i="8"/>
  <c r="FL264" i="8"/>
  <c r="EY265" i="8"/>
  <c r="EZ265" i="8" s="1"/>
  <c r="EW266" i="8" s="1"/>
  <c r="BX273" i="8"/>
  <c r="CB272" i="8"/>
  <c r="BW273" i="8" s="1"/>
  <c r="EB268" i="8"/>
  <c r="EF267" i="8"/>
  <c r="EA268" i="8" s="1"/>
  <c r="AQ275" i="8"/>
  <c r="AJ275" i="8" s="1"/>
  <c r="AR275" i="8"/>
  <c r="CS271" i="8"/>
  <c r="CW270" i="8"/>
  <c r="CR271" i="8" s="1"/>
  <c r="FZ263" i="8"/>
  <c r="FM264" i="8"/>
  <c r="BD274" i="8"/>
  <c r="DJ269" i="8"/>
  <c r="AI275" i="8" l="1"/>
  <c r="AK275" i="8" s="1"/>
  <c r="AN275" i="8" s="1"/>
  <c r="AS276" i="8" s="1"/>
  <c r="FN264" i="8"/>
  <c r="FA265" i="8"/>
  <c r="EV266" i="8" s="1"/>
  <c r="ER266" i="8" s="1"/>
  <c r="ES266" i="8" s="1"/>
  <c r="BS273" i="8"/>
  <c r="BT273" i="8" s="1"/>
  <c r="BQ274" i="8" s="1"/>
  <c r="CF272" i="8"/>
  <c r="DG270" i="8"/>
  <c r="AW275" i="8"/>
  <c r="AO276" i="8"/>
  <c r="EJ267" i="8"/>
  <c r="DW268" i="8"/>
  <c r="DX268" i="8" s="1"/>
  <c r="BF274" i="8"/>
  <c r="FK265" i="8"/>
  <c r="DA270" i="8"/>
  <c r="DK269" i="8"/>
  <c r="DF270" i="8" s="1"/>
  <c r="CN271" i="8"/>
  <c r="CO271" i="8" s="1"/>
  <c r="FO264" i="8"/>
  <c r="FJ265" i="8" s="1"/>
  <c r="BU273" i="8" l="1"/>
  <c r="BP274" i="8" s="1"/>
  <c r="BL274" i="8" s="1"/>
  <c r="FE265" i="8"/>
  <c r="EP267" i="8"/>
  <c r="ET266" i="8"/>
  <c r="EO267" i="8" s="1"/>
  <c r="FS264" i="8"/>
  <c r="DU269" i="8"/>
  <c r="DY268" i="8"/>
  <c r="DT269" i="8" s="1"/>
  <c r="FF265" i="8"/>
  <c r="BC275" i="8"/>
  <c r="CL272" i="8"/>
  <c r="CP271" i="8"/>
  <c r="CK272" i="8" s="1"/>
  <c r="BG274" i="8"/>
  <c r="BB275" i="8" s="1"/>
  <c r="DO269" i="8"/>
  <c r="DB270" i="8"/>
  <c r="DC270" i="8" s="1"/>
  <c r="BY273" i="8" l="1"/>
  <c r="FG265" i="8"/>
  <c r="FH265" i="8" s="1"/>
  <c r="FC266" i="8" s="1"/>
  <c r="CG272" i="8"/>
  <c r="CH272" i="8" s="1"/>
  <c r="CZ271" i="8"/>
  <c r="BK274" i="8"/>
  <c r="DD270" i="8"/>
  <c r="CY271" i="8" s="1"/>
  <c r="EC268" i="8"/>
  <c r="EX266" i="8"/>
  <c r="CT271" i="8"/>
  <c r="AX275" i="8"/>
  <c r="AY275" i="8" s="1"/>
  <c r="DP269" i="8"/>
  <c r="DQ269" i="8" s="1"/>
  <c r="EK267" i="8"/>
  <c r="EL267" i="8" s="1"/>
  <c r="FD266" i="8" l="1"/>
  <c r="EY266" i="8" s="1"/>
  <c r="EZ266" i="8" s="1"/>
  <c r="FA266" i="8" s="1"/>
  <c r="EV267" i="8" s="1"/>
  <c r="DN270" i="8"/>
  <c r="AV276" i="8"/>
  <c r="AZ275" i="8"/>
  <c r="AU276" i="8" s="1"/>
  <c r="CU271" i="8"/>
  <c r="CV271" i="8" s="1"/>
  <c r="CW271" i="8" s="1"/>
  <c r="CR272" i="8" s="1"/>
  <c r="FL265" i="8"/>
  <c r="BM274" i="8"/>
  <c r="CE273" i="8"/>
  <c r="CI272" i="8"/>
  <c r="CD273" i="8" s="1"/>
  <c r="EI268" i="8"/>
  <c r="EM267" i="8"/>
  <c r="EH268" i="8" s="1"/>
  <c r="DH270" i="8"/>
  <c r="DR269" i="8"/>
  <c r="DM270" i="8" s="1"/>
  <c r="ED268" i="8" l="1"/>
  <c r="EE268" i="8" s="1"/>
  <c r="EB269" i="8" s="1"/>
  <c r="BZ273" i="8"/>
  <c r="CA273" i="8" s="1"/>
  <c r="EW267" i="8"/>
  <c r="ER267" i="8" s="1"/>
  <c r="FE266" i="8"/>
  <c r="BD275" i="8"/>
  <c r="BJ275" i="8"/>
  <c r="CS272" i="8"/>
  <c r="CN272" i="8" s="1"/>
  <c r="DA271" i="8"/>
  <c r="AR276" i="8"/>
  <c r="AQ276" i="8"/>
  <c r="AJ276" i="8" s="1"/>
  <c r="EF268" i="8"/>
  <c r="EA269" i="8" s="1"/>
  <c r="EQ267" i="8"/>
  <c r="CM272" i="8"/>
  <c r="BN274" i="8"/>
  <c r="BI275" i="8" s="1"/>
  <c r="DV269" i="8"/>
  <c r="DI270" i="8"/>
  <c r="DJ270" i="8" s="1"/>
  <c r="AI276" i="8" l="1"/>
  <c r="AK276" i="8" s="1"/>
  <c r="AN276" i="8" s="1"/>
  <c r="AS277" i="8" s="1"/>
  <c r="CO272" i="8"/>
  <c r="CP272" i="8" s="1"/>
  <c r="CK273" i="8" s="1"/>
  <c r="ES267" i="8"/>
  <c r="BX274" i="8"/>
  <c r="CB273" i="8"/>
  <c r="BW274" i="8" s="1"/>
  <c r="AO277" i="8"/>
  <c r="AW276" i="8"/>
  <c r="BR274" i="8"/>
  <c r="EJ268" i="8"/>
  <c r="DG271" i="8"/>
  <c r="DK270" i="8"/>
  <c r="DF271" i="8" s="1"/>
  <c r="BE275" i="8"/>
  <c r="BF275" i="8" s="1"/>
  <c r="DW269" i="8"/>
  <c r="DX269" i="8" s="1"/>
  <c r="DY269" i="8" s="1"/>
  <c r="DT270" i="8" s="1"/>
  <c r="BS274" i="8" l="1"/>
  <c r="BT274" i="8" s="1"/>
  <c r="CF273" i="8"/>
  <c r="EP268" i="8"/>
  <c r="BC276" i="8"/>
  <c r="DO270" i="8"/>
  <c r="BG275" i="8"/>
  <c r="BB276" i="8" s="1"/>
  <c r="DU270" i="8"/>
  <c r="DP270" i="8" s="1"/>
  <c r="EC269" i="8"/>
  <c r="DB271" i="8"/>
  <c r="DC271" i="8" s="1"/>
  <c r="ET267" i="8"/>
  <c r="EO268" i="8" s="1"/>
  <c r="CL273" i="8"/>
  <c r="CG273" i="8" s="1"/>
  <c r="CT272" i="8"/>
  <c r="CH273" i="8" l="1"/>
  <c r="CE274" i="8" s="1"/>
  <c r="DQ270" i="8"/>
  <c r="DR270" i="8" s="1"/>
  <c r="DM271" i="8" s="1"/>
  <c r="BK275" i="8"/>
  <c r="CZ272" i="8"/>
  <c r="DD271" i="8"/>
  <c r="CY272" i="8" s="1"/>
  <c r="BQ275" i="8"/>
  <c r="AX276" i="8"/>
  <c r="AY276" i="8" s="1"/>
  <c r="EX267" i="8"/>
  <c r="BU274" i="8"/>
  <c r="BP275" i="8" s="1"/>
  <c r="EK268" i="8"/>
  <c r="EL268" i="8" s="1"/>
  <c r="CI273" i="8" l="1"/>
  <c r="CD274" i="8" s="1"/>
  <c r="BZ274" i="8" s="1"/>
  <c r="DN271" i="8"/>
  <c r="DI271" i="8" s="1"/>
  <c r="EI269" i="8"/>
  <c r="EM268" i="8"/>
  <c r="EH269" i="8" s="1"/>
  <c r="BY274" i="8"/>
  <c r="CU272" i="8"/>
  <c r="CV272" i="8" s="1"/>
  <c r="BL275" i="8"/>
  <c r="BM275" i="8" s="1"/>
  <c r="AV277" i="8"/>
  <c r="AZ276" i="8"/>
  <c r="AU277" i="8" s="1"/>
  <c r="DH271" i="8"/>
  <c r="DV270" i="8"/>
  <c r="CM273" i="8" l="1"/>
  <c r="BD276" i="8"/>
  <c r="BJ276" i="8"/>
  <c r="BN275" i="8"/>
  <c r="BI276" i="8" s="1"/>
  <c r="AQ277" i="8"/>
  <c r="AJ277" i="8" s="1"/>
  <c r="AR277" i="8"/>
  <c r="DJ271" i="8"/>
  <c r="EQ268" i="8"/>
  <c r="CS273" i="8"/>
  <c r="CW272" i="8"/>
  <c r="CR273" i="8" s="1"/>
  <c r="ED269" i="8"/>
  <c r="EE269" i="8" s="1"/>
  <c r="CA274" i="8"/>
  <c r="CB274" i="8" s="1"/>
  <c r="BW275" i="8" s="1"/>
  <c r="AI277" i="8" l="1"/>
  <c r="AK277" i="8" s="1"/>
  <c r="AN277" i="8" s="1"/>
  <c r="AS278" i="8" s="1"/>
  <c r="BR275" i="8"/>
  <c r="EB270" i="8"/>
  <c r="EF269" i="8"/>
  <c r="EA270" i="8" s="1"/>
  <c r="BE276" i="8"/>
  <c r="BF276" i="8" s="1"/>
  <c r="BG276" i="8" s="1"/>
  <c r="BB277" i="8" s="1"/>
  <c r="AW277" i="8"/>
  <c r="AO278" i="8"/>
  <c r="CN273" i="8"/>
  <c r="CO273" i="8" s="1"/>
  <c r="BX275" i="8"/>
  <c r="BS275" i="8" s="1"/>
  <c r="CF274" i="8"/>
  <c r="DA272" i="8"/>
  <c r="DG272" i="8"/>
  <c r="DK271" i="8"/>
  <c r="DF272" i="8" s="1"/>
  <c r="BT275" i="8" l="1"/>
  <c r="BC277" i="8"/>
  <c r="AX277" i="8" s="1"/>
  <c r="AY277" i="8" s="1"/>
  <c r="BK276" i="8"/>
  <c r="EJ269" i="8"/>
  <c r="DO271" i="8"/>
  <c r="DB272" i="8"/>
  <c r="DC272" i="8" s="1"/>
  <c r="DD272" i="8" s="1"/>
  <c r="CY273" i="8" s="1"/>
  <c r="BQ276" i="8"/>
  <c r="DW270" i="8"/>
  <c r="DX270" i="8" s="1"/>
  <c r="CL274" i="8"/>
  <c r="CP273" i="8"/>
  <c r="CK274" i="8" s="1"/>
  <c r="BU275" i="8"/>
  <c r="BP276" i="8" s="1"/>
  <c r="DU271" i="8" l="1"/>
  <c r="DY270" i="8"/>
  <c r="DT271" i="8" s="1"/>
  <c r="CZ273" i="8"/>
  <c r="CU273" i="8" s="1"/>
  <c r="DH272" i="8"/>
  <c r="BL276" i="8"/>
  <c r="BM276" i="8" s="1"/>
  <c r="CT273" i="8"/>
  <c r="AZ277" i="8"/>
  <c r="AU278" i="8" s="1"/>
  <c r="AV278" i="8"/>
  <c r="CG274" i="8"/>
  <c r="CH274" i="8" s="1"/>
  <c r="BY275" i="8"/>
  <c r="BD277" i="8" l="1"/>
  <c r="AR278" i="8"/>
  <c r="AQ278" i="8"/>
  <c r="AJ278" i="8" s="1"/>
  <c r="CV273" i="8"/>
  <c r="BJ277" i="8"/>
  <c r="CE275" i="8"/>
  <c r="CI274" i="8"/>
  <c r="CD275" i="8" s="1"/>
  <c r="BN276" i="8"/>
  <c r="BI277" i="8" s="1"/>
  <c r="EC270" i="8"/>
  <c r="DP271" i="8"/>
  <c r="DQ271" i="8" s="1"/>
  <c r="AI278" i="8" l="1"/>
  <c r="AK278" i="8" s="1"/>
  <c r="AN278" i="8" s="1"/>
  <c r="AS279" i="8" s="1"/>
  <c r="BZ275" i="8"/>
  <c r="CA275" i="8" s="1"/>
  <c r="BX276" i="8" s="1"/>
  <c r="BE277" i="8"/>
  <c r="BF277" i="8" s="1"/>
  <c r="BG277" i="8" s="1"/>
  <c r="CS274" i="8"/>
  <c r="DN272" i="8"/>
  <c r="DR271" i="8"/>
  <c r="DM272" i="8" s="1"/>
  <c r="CM274" i="8"/>
  <c r="BR276" i="8"/>
  <c r="CW273" i="8"/>
  <c r="CR274" i="8" s="1"/>
  <c r="AO279" i="8"/>
  <c r="AW278" i="8"/>
  <c r="BC278" i="8" l="1"/>
  <c r="CB275" i="8"/>
  <c r="BW276" i="8" s="1"/>
  <c r="BS276" i="8" s="1"/>
  <c r="BT276" i="8" s="1"/>
  <c r="BU276" i="8" s="1"/>
  <c r="BP277" i="8" s="1"/>
  <c r="CN274" i="8"/>
  <c r="CO274" i="8" s="1"/>
  <c r="CP274" i="8" s="1"/>
  <c r="CK275" i="8" s="1"/>
  <c r="BB278" i="8"/>
  <c r="BK277" i="8"/>
  <c r="CF275" i="8"/>
  <c r="DV271" i="8"/>
  <c r="DI272" i="8"/>
  <c r="DJ272" i="8" s="1"/>
  <c r="DA273" i="8"/>
  <c r="CL275" i="8" l="1"/>
  <c r="CG275" i="8" s="1"/>
  <c r="CH275" i="8" s="1"/>
  <c r="CI275" i="8" s="1"/>
  <c r="CD276" i="8" s="1"/>
  <c r="AX278" i="8"/>
  <c r="AY278" i="8" s="1"/>
  <c r="AV279" i="8" s="1"/>
  <c r="DG273" i="8"/>
  <c r="DK272" i="8"/>
  <c r="DF273" i="8" s="1"/>
  <c r="CT274" i="8"/>
  <c r="BQ277" i="8"/>
  <c r="BL277" i="8" s="1"/>
  <c r="BM277" i="8" s="1"/>
  <c r="BY276" i="8"/>
  <c r="AZ278" i="8" l="1"/>
  <c r="AU279" i="8" s="1"/>
  <c r="AR279" i="8" s="1"/>
  <c r="BJ278" i="8"/>
  <c r="BN277" i="8"/>
  <c r="BI278" i="8" s="1"/>
  <c r="CE276" i="8"/>
  <c r="BZ276" i="8" s="1"/>
  <c r="CA276" i="8" s="1"/>
  <c r="CM275" i="8"/>
  <c r="DO272" i="8"/>
  <c r="DB273" i="8"/>
  <c r="DC273" i="8" s="1"/>
  <c r="AQ279" i="8" l="1"/>
  <c r="AJ279" i="8" s="1"/>
  <c r="BD278" i="8"/>
  <c r="BX277" i="8"/>
  <c r="CZ274" i="8"/>
  <c r="DD273" i="8"/>
  <c r="CY274" i="8" s="1"/>
  <c r="CB276" i="8"/>
  <c r="BW277" i="8" s="1"/>
  <c r="AO280" i="8"/>
  <c r="AW279" i="8"/>
  <c r="BR277" i="8"/>
  <c r="BE278" i="8"/>
  <c r="BF278" i="8" s="1"/>
  <c r="AI279" i="8" l="1"/>
  <c r="AK279" i="8" s="1"/>
  <c r="AN279" i="8" s="1"/>
  <c r="AS280" i="8" s="1"/>
  <c r="CU274" i="8"/>
  <c r="CV274" i="8" s="1"/>
  <c r="CS275" i="8" s="1"/>
  <c r="DH273" i="8"/>
  <c r="CF276" i="8"/>
  <c r="BC279" i="8"/>
  <c r="BG278" i="8"/>
  <c r="BB279" i="8" s="1"/>
  <c r="BS277" i="8"/>
  <c r="BT277" i="8" s="1"/>
  <c r="CW274" i="8" l="1"/>
  <c r="CR275" i="8" s="1"/>
  <c r="CN275" i="8" s="1"/>
  <c r="CO275" i="8" s="1"/>
  <c r="CL276" i="8" s="1"/>
  <c r="BQ278" i="8"/>
  <c r="BK278" i="8"/>
  <c r="AX279" i="8"/>
  <c r="AY279" i="8" s="1"/>
  <c r="BU277" i="8"/>
  <c r="BP278" i="8" s="1"/>
  <c r="DA274" i="8" l="1"/>
  <c r="CP275" i="8"/>
  <c r="CK276" i="8" s="1"/>
  <c r="CG276" i="8" s="1"/>
  <c r="CH276" i="8" s="1"/>
  <c r="BL278" i="8"/>
  <c r="BM278" i="8" s="1"/>
  <c r="BJ279" i="8" s="1"/>
  <c r="BY277" i="8"/>
  <c r="AV280" i="8"/>
  <c r="AZ279" i="8"/>
  <c r="AU280" i="8" s="1"/>
  <c r="CT275" i="8" l="1"/>
  <c r="BN278" i="8"/>
  <c r="BI279" i="8" s="1"/>
  <c r="BE279" i="8" s="1"/>
  <c r="BD279" i="8"/>
  <c r="CE277" i="8"/>
  <c r="CI276" i="8"/>
  <c r="CD277" i="8" s="1"/>
  <c r="AR280" i="8"/>
  <c r="AQ280" i="8"/>
  <c r="AJ280" i="8" s="1"/>
  <c r="AI280" i="8" l="1"/>
  <c r="AK280" i="8" s="1"/>
  <c r="AN280" i="8" s="1"/>
  <c r="AS281" i="8" s="1"/>
  <c r="BR278" i="8"/>
  <c r="BF279" i="8"/>
  <c r="BC280" i="8" s="1"/>
  <c r="CM276" i="8"/>
  <c r="BZ277" i="8"/>
  <c r="CA277" i="8" s="1"/>
  <c r="AO281" i="8"/>
  <c r="AW280" i="8"/>
  <c r="BG279" i="8" l="1"/>
  <c r="BB280" i="8" s="1"/>
  <c r="AX280" i="8" s="1"/>
  <c r="AY280" i="8" s="1"/>
  <c r="AZ280" i="8" s="1"/>
  <c r="AU281" i="8" s="1"/>
  <c r="BX278" i="8"/>
  <c r="CB277" i="8"/>
  <c r="BW278" i="8" s="1"/>
  <c r="BK279" i="8" l="1"/>
  <c r="AV281" i="8"/>
  <c r="BD280" i="8"/>
  <c r="CF277" i="8"/>
  <c r="BS278" i="8"/>
  <c r="BT278" i="8" s="1"/>
  <c r="AR281" i="8" l="1"/>
  <c r="AQ281" i="8"/>
  <c r="AJ281" i="8" s="1"/>
  <c r="BQ279" i="8"/>
  <c r="BU278" i="8"/>
  <c r="BP279" i="8" s="1"/>
  <c r="AI281" i="8" l="1"/>
  <c r="AK281" i="8" s="1"/>
  <c r="AN281" i="8" s="1"/>
  <c r="AS282" i="8" s="1"/>
  <c r="AO282" i="8"/>
  <c r="AW281" i="8"/>
  <c r="BY278" i="8"/>
  <c r="BL279" i="8"/>
  <c r="BM279" i="8" s="1"/>
  <c r="BJ280" i="8" l="1"/>
  <c r="BN279" i="8"/>
  <c r="BI280" i="8" s="1"/>
  <c r="BR279" i="8" l="1"/>
  <c r="BE280" i="8"/>
  <c r="BF280" i="8" s="1"/>
  <c r="BC281" i="8" l="1"/>
  <c r="BG280" i="8"/>
  <c r="BB281" i="8" s="1"/>
  <c r="BK280" i="8" l="1"/>
  <c r="AX281" i="8"/>
  <c r="AY281" i="8" s="1"/>
  <c r="AV282" i="8" l="1"/>
  <c r="AZ281" i="8"/>
  <c r="AU282" i="8" s="1"/>
  <c r="BD281" i="8" l="1"/>
  <c r="AR282" i="8"/>
  <c r="AQ282" i="8"/>
  <c r="AJ282" i="8" s="1"/>
  <c r="AI282" i="8" l="1"/>
  <c r="AK282" i="8" s="1"/>
  <c r="AW282" i="8"/>
  <c r="AO283" i="8"/>
  <c r="AK283" i="8" l="1"/>
  <c r="AN282" i="8"/>
  <c r="AS283" i="8" s="1"/>
  <c r="AAU186" i="8"/>
  <c r="AN283" i="8" l="1"/>
  <c r="AAR187" i="8"/>
  <c r="AAV186" i="8"/>
  <c r="AAQ187" i="8" s="1"/>
  <c r="AAM187" i="8" l="1"/>
  <c r="AAN187" i="8" s="1"/>
  <c r="AAZ186" i="8"/>
  <c r="AAK188" i="8" l="1"/>
  <c r="AAO187" i="8"/>
  <c r="AAJ188" i="8" s="1"/>
  <c r="ABB186" i="8"/>
  <c r="AAS187" i="8" l="1"/>
  <c r="AAF188" i="8"/>
  <c r="AAG188" i="8" s="1"/>
  <c r="AAH188" i="8" s="1"/>
  <c r="AAC189" i="8" s="1"/>
  <c r="AAY187" i="8"/>
  <c r="ABC186" i="8"/>
  <c r="AAX187" i="8" s="1"/>
  <c r="AAD189" i="8" l="1"/>
  <c r="ZY189" i="8" s="1"/>
  <c r="ZZ189" i="8" s="1"/>
  <c r="AAL188" i="8"/>
  <c r="ABG186" i="8"/>
  <c r="AAT187" i="8"/>
  <c r="AAU187" i="8" s="1"/>
  <c r="ZW190" i="8" l="1"/>
  <c r="AAA189" i="8"/>
  <c r="ZV190" i="8" s="1"/>
  <c r="AAR188" i="8"/>
  <c r="AAV187" i="8"/>
  <c r="AAQ188" i="8" s="1"/>
  <c r="ABI186" i="8"/>
  <c r="ZR190" i="8" l="1"/>
  <c r="ZS190" i="8" s="1"/>
  <c r="ZT190" i="8" s="1"/>
  <c r="ABJ186" i="8"/>
  <c r="ABE187" i="8" s="1"/>
  <c r="AAE189" i="8"/>
  <c r="ABF187" i="8"/>
  <c r="ABN186" i="8"/>
  <c r="AAZ187" i="8"/>
  <c r="AAM188" i="8"/>
  <c r="AAN188" i="8" s="1"/>
  <c r="ABA187" i="8" l="1"/>
  <c r="ZO191" i="8"/>
  <c r="ZX190" i="8"/>
  <c r="ZP191" i="8"/>
  <c r="ZK191" i="8" s="1"/>
  <c r="ZL191" i="8" s="1"/>
  <c r="ABB187" i="8"/>
  <c r="AAK189" i="8"/>
  <c r="AAO188" i="8"/>
  <c r="AAJ189" i="8" s="1"/>
  <c r="ABP186" i="8"/>
  <c r="ABC187" i="8" l="1"/>
  <c r="AAX188" i="8" s="1"/>
  <c r="ABQ186" i="8"/>
  <c r="ABL187" i="8" s="1"/>
  <c r="ZM191" i="8"/>
  <c r="ZH192" i="8" s="1"/>
  <c r="ZI192" i="8"/>
  <c r="AAF189" i="8"/>
  <c r="AAG189" i="8" s="1"/>
  <c r="ABM187" i="8"/>
  <c r="ABH187" i="8" s="1"/>
  <c r="ABU186" i="8"/>
  <c r="AAS188" i="8"/>
  <c r="AAY188" i="8"/>
  <c r="AAT188" i="8" s="1"/>
  <c r="ABG187" i="8" l="1"/>
  <c r="ABI187" i="8" s="1"/>
  <c r="AAD190" i="8"/>
  <c r="AAH189" i="8"/>
  <c r="AAC190" i="8" s="1"/>
  <c r="ZD192" i="8"/>
  <c r="ZE192" i="8" s="1"/>
  <c r="ZB193" i="8" s="1"/>
  <c r="ZQ191" i="8"/>
  <c r="AAU188" i="8"/>
  <c r="ABW186" i="8"/>
  <c r="ZY190" i="8" l="1"/>
  <c r="ZZ190" i="8" s="1"/>
  <c r="AAA190" i="8" s="1"/>
  <c r="ZV191" i="8" s="1"/>
  <c r="AAL189" i="8"/>
  <c r="ABX186" i="8"/>
  <c r="ABS187" i="8" s="1"/>
  <c r="AAV188" i="8"/>
  <c r="AAQ189" i="8" s="1"/>
  <c r="ABJ187" i="8"/>
  <c r="ABE188" i="8" s="1"/>
  <c r="ZF192" i="8"/>
  <c r="ZJ192" i="8" s="1"/>
  <c r="ZW191" i="8"/>
  <c r="ABF188" i="8"/>
  <c r="ABT187" i="8"/>
  <c r="ABO187" i="8" s="1"/>
  <c r="AAR189" i="8"/>
  <c r="ZR191" i="8" l="1"/>
  <c r="ZS191" i="8" s="1"/>
  <c r="ZT191" i="8" s="1"/>
  <c r="ZO192" i="8" s="1"/>
  <c r="ACB186" i="8"/>
  <c r="ACD186" i="8" s="1"/>
  <c r="ABA188" i="8"/>
  <c r="ABN187" i="8"/>
  <c r="ABP187" i="8" s="1"/>
  <c r="AAE190" i="8"/>
  <c r="AAM189" i="8"/>
  <c r="AAN189" i="8" s="1"/>
  <c r="AAO189" i="8" s="1"/>
  <c r="AAJ190" i="8" s="1"/>
  <c r="ZA193" i="8"/>
  <c r="YW193" i="8" s="1"/>
  <c r="YX193" i="8" s="1"/>
  <c r="YU194" i="8" s="1"/>
  <c r="AAZ188" i="8"/>
  <c r="ZP192" i="8"/>
  <c r="ABB188" i="8" l="1"/>
  <c r="AAK190" i="8"/>
  <c r="AAF190" i="8" s="1"/>
  <c r="AAG190" i="8" s="1"/>
  <c r="AAH190" i="8" s="1"/>
  <c r="AAC191" i="8" s="1"/>
  <c r="YY193" i="8"/>
  <c r="YT194" i="8" s="1"/>
  <c r="YP194" i="8" s="1"/>
  <c r="YQ194" i="8" s="1"/>
  <c r="ACE186" i="8"/>
  <c r="ABZ187" i="8" s="1"/>
  <c r="ABC188" i="8"/>
  <c r="AAX189" i="8" s="1"/>
  <c r="ABQ187" i="8"/>
  <c r="ABL188" i="8" s="1"/>
  <c r="ZK192" i="8"/>
  <c r="ZL192" i="8" s="1"/>
  <c r="ZI193" i="8" s="1"/>
  <c r="ZX191" i="8"/>
  <c r="ABM188" i="8"/>
  <c r="ACA187" i="8"/>
  <c r="AAY189" i="8"/>
  <c r="AAS189" i="8"/>
  <c r="AAT189" i="8" l="1"/>
  <c r="ABG188" i="8"/>
  <c r="ZC193" i="8"/>
  <c r="ABV187" i="8"/>
  <c r="ABH188" i="8"/>
  <c r="ZM192" i="8"/>
  <c r="ZH193" i="8" s="1"/>
  <c r="ZD193" i="8" s="1"/>
  <c r="ACI186" i="8"/>
  <c r="ACK186" i="8" s="1"/>
  <c r="ABU187" i="8"/>
  <c r="ABW187" i="8" s="1"/>
  <c r="AAD191" i="8"/>
  <c r="ZY191" i="8" s="1"/>
  <c r="ZZ191" i="8" s="1"/>
  <c r="AAA191" i="8" s="1"/>
  <c r="ZV192" i="8" s="1"/>
  <c r="AAL190" i="8"/>
  <c r="YR194" i="8"/>
  <c r="YM195" i="8" s="1"/>
  <c r="YN195" i="8"/>
  <c r="AAU189" i="8"/>
  <c r="ZE193" i="8" l="1"/>
  <c r="ZF193" i="8" s="1"/>
  <c r="ZA194" i="8" s="1"/>
  <c r="ABI188" i="8"/>
  <c r="ABJ188" i="8" s="1"/>
  <c r="ABE189" i="8" s="1"/>
  <c r="ZQ192" i="8"/>
  <c r="ACL186" i="8"/>
  <c r="ACG187" i="8" s="1"/>
  <c r="ABX187" i="8"/>
  <c r="ABS188" i="8" s="1"/>
  <c r="AAV189" i="8"/>
  <c r="AAQ190" i="8" s="1"/>
  <c r="YI195" i="8"/>
  <c r="YJ195" i="8" s="1"/>
  <c r="YK195" i="8" s="1"/>
  <c r="YF196" i="8" s="1"/>
  <c r="YV194" i="8"/>
  <c r="ZB194" i="8"/>
  <c r="ABT188" i="8"/>
  <c r="ZW192" i="8"/>
  <c r="ZR192" i="8" s="1"/>
  <c r="AAE191" i="8"/>
  <c r="ACH187" i="8"/>
  <c r="ACC187" i="8" s="1"/>
  <c r="AAR190" i="8"/>
  <c r="ABF189" i="8" l="1"/>
  <c r="ABA189" i="8" s="1"/>
  <c r="ZS192" i="8"/>
  <c r="ZT192" i="8" s="1"/>
  <c r="ZO193" i="8" s="1"/>
  <c r="ABO188" i="8"/>
  <c r="AAZ189" i="8"/>
  <c r="ACB187" i="8"/>
  <c r="ACD187" i="8" s="1"/>
  <c r="AAM190" i="8"/>
  <c r="AAN190" i="8" s="1"/>
  <c r="AAK191" i="8" s="1"/>
  <c r="ACP186" i="8"/>
  <c r="ABN188" i="8"/>
  <c r="YG196" i="8"/>
  <c r="YB196" i="8" s="1"/>
  <c r="YC196" i="8" s="1"/>
  <c r="YD196" i="8" s="1"/>
  <c r="YO195" i="8"/>
  <c r="ZP193" i="8"/>
  <c r="YW194" i="8"/>
  <c r="YX194" i="8" s="1"/>
  <c r="ACR186" i="8"/>
  <c r="ZJ193" i="8"/>
  <c r="ABP188" i="8" l="1"/>
  <c r="ABB189" i="8"/>
  <c r="AAO190" i="8"/>
  <c r="AAJ191" i="8" s="1"/>
  <c r="ACS186" i="8"/>
  <c r="ACN187" i="8" s="1"/>
  <c r="ABQ188" i="8"/>
  <c r="ABL189" i="8" s="1"/>
  <c r="ABC189" i="8"/>
  <c r="AAX190" i="8" s="1"/>
  <c r="XZ197" i="8"/>
  <c r="XY197" i="8"/>
  <c r="YH196" i="8"/>
  <c r="ZK193" i="8"/>
  <c r="ZL193" i="8" s="1"/>
  <c r="ZM193" i="8" s="1"/>
  <c r="ZH194" i="8" s="1"/>
  <c r="ACA188" i="8"/>
  <c r="ACE187" i="8"/>
  <c r="ABZ188" i="8" s="1"/>
  <c r="AAF191" i="8"/>
  <c r="AAG191" i="8" s="1"/>
  <c r="ZX192" i="8"/>
  <c r="ABM189" i="8"/>
  <c r="ABH189" i="8" s="1"/>
  <c r="ACO187" i="8"/>
  <c r="AAY190" i="8"/>
  <c r="ABG189" i="8"/>
  <c r="YU195" i="8"/>
  <c r="YY194" i="8"/>
  <c r="YT195" i="8" s="1"/>
  <c r="AAS190" i="8" l="1"/>
  <c r="ABU188" i="8"/>
  <c r="XU197" i="8"/>
  <c r="XV197" i="8" s="1"/>
  <c r="XS198" i="8" s="1"/>
  <c r="ACJ187" i="8"/>
  <c r="ACW186" i="8"/>
  <c r="ACY186" i="8" s="1"/>
  <c r="AAT190" i="8"/>
  <c r="YP195" i="8"/>
  <c r="YQ195" i="8" s="1"/>
  <c r="YN196" i="8" s="1"/>
  <c r="ABV188" i="8"/>
  <c r="ABW188" i="8" s="1"/>
  <c r="ACI187" i="8"/>
  <c r="ACK187" i="8" s="1"/>
  <c r="ZC194" i="8"/>
  <c r="ABI189" i="8"/>
  <c r="AAD192" i="8"/>
  <c r="AAH191" i="8"/>
  <c r="AAC192" i="8" s="1"/>
  <c r="ZI194" i="8"/>
  <c r="ZD194" i="8" s="1"/>
  <c r="ZQ193" i="8"/>
  <c r="XW197" i="8" l="1"/>
  <c r="XR198" i="8" s="1"/>
  <c r="XN198" i="8" s="1"/>
  <c r="XO198" i="8" s="1"/>
  <c r="XP198" i="8" s="1"/>
  <c r="XK199" i="8" s="1"/>
  <c r="AAU190" i="8"/>
  <c r="AAV190" i="8" s="1"/>
  <c r="AAQ191" i="8" s="1"/>
  <c r="YR195" i="8"/>
  <c r="YM196" i="8" s="1"/>
  <c r="YI196" i="8" s="1"/>
  <c r="YJ196" i="8" s="1"/>
  <c r="ACL187" i="8"/>
  <c r="ACG188" i="8" s="1"/>
  <c r="ABX188" i="8"/>
  <c r="ABS189" i="8" s="1"/>
  <c r="ACZ186" i="8"/>
  <c r="ACU187" i="8" s="1"/>
  <c r="ABJ189" i="8"/>
  <c r="ABE190" i="8" s="1"/>
  <c r="ZY192" i="8"/>
  <c r="ZZ192" i="8" s="1"/>
  <c r="ZW193" i="8" s="1"/>
  <c r="AAL191" i="8"/>
  <c r="ABT189" i="8"/>
  <c r="ACB188" i="8"/>
  <c r="ACH188" i="8"/>
  <c r="ACC188" i="8" s="1"/>
  <c r="ACV187" i="8"/>
  <c r="ABF190" i="8"/>
  <c r="ZE194" i="8"/>
  <c r="YV195" i="8" l="1"/>
  <c r="XL199" i="8"/>
  <c r="ABN189" i="8"/>
  <c r="YA197" i="8"/>
  <c r="ADD186" i="8"/>
  <c r="AAZ190" i="8"/>
  <c r="AAR191" i="8"/>
  <c r="AAM191" i="8" s="1"/>
  <c r="AAN191" i="8" s="1"/>
  <c r="AAO191" i="8" s="1"/>
  <c r="AAJ192" i="8" s="1"/>
  <c r="ABA190" i="8"/>
  <c r="ABB190" i="8" s="1"/>
  <c r="ABC190" i="8" s="1"/>
  <c r="AAX191" i="8" s="1"/>
  <c r="ABO189" i="8"/>
  <c r="ABP189" i="8" s="1"/>
  <c r="ACQ187" i="8"/>
  <c r="ACP187" i="8"/>
  <c r="AAA192" i="8"/>
  <c r="ZV193" i="8" s="1"/>
  <c r="ZR193" i="8" s="1"/>
  <c r="ZS193" i="8" s="1"/>
  <c r="XT198" i="8"/>
  <c r="XG199" i="8"/>
  <c r="XH199" i="8" s="1"/>
  <c r="XI199" i="8" s="1"/>
  <c r="ZB195" i="8"/>
  <c r="ZF194" i="8"/>
  <c r="ZA195" i="8" s="1"/>
  <c r="ADF186" i="8"/>
  <c r="ACD188" i="8"/>
  <c r="YG197" i="8"/>
  <c r="YK196" i="8"/>
  <c r="YF197" i="8" s="1"/>
  <c r="ACR187" i="8" l="1"/>
  <c r="ACO188" i="8" s="1"/>
  <c r="ADG186" i="8"/>
  <c r="ADB187" i="8" s="1"/>
  <c r="ACS187" i="8"/>
  <c r="ACN188" i="8" s="1"/>
  <c r="ACE188" i="8"/>
  <c r="ABZ189" i="8" s="1"/>
  <c r="ABQ189" i="8"/>
  <c r="ABL190" i="8" s="1"/>
  <c r="AAE192" i="8"/>
  <c r="XE200" i="8"/>
  <c r="XD200" i="8"/>
  <c r="XM199" i="8"/>
  <c r="YB197" i="8"/>
  <c r="YC197" i="8" s="1"/>
  <c r="XZ198" i="8" s="1"/>
  <c r="AAK192" i="8"/>
  <c r="AAF192" i="8" s="1"/>
  <c r="AAS191" i="8"/>
  <c r="YO196" i="8"/>
  <c r="ACA189" i="8"/>
  <c r="ABV189" i="8" s="1"/>
  <c r="AAY191" i="8"/>
  <c r="AAT191" i="8" s="1"/>
  <c r="ABG190" i="8"/>
  <c r="ZJ194" i="8"/>
  <c r="ZP194" i="8"/>
  <c r="ZT193" i="8"/>
  <c r="ZO194" i="8" s="1"/>
  <c r="ADC187" i="8"/>
  <c r="ABM190" i="8"/>
  <c r="YW195" i="8"/>
  <c r="YX195" i="8" s="1"/>
  <c r="ACJ188" i="8" l="1"/>
  <c r="ABH190" i="8"/>
  <c r="ACW187" i="8"/>
  <c r="ABU189" i="8"/>
  <c r="WZ200" i="8"/>
  <c r="XA200" i="8" s="1"/>
  <c r="XB200" i="8" s="1"/>
  <c r="WW201" i="8" s="1"/>
  <c r="ADK186" i="8"/>
  <c r="ACX187" i="8"/>
  <c r="ACI188" i="8"/>
  <c r="YD197" i="8"/>
  <c r="XY198" i="8" s="1"/>
  <c r="XU198" i="8" s="1"/>
  <c r="XV198" i="8" s="1"/>
  <c r="AAG192" i="8"/>
  <c r="AAH192" i="8" s="1"/>
  <c r="AAC193" i="8" s="1"/>
  <c r="ADM186" i="8"/>
  <c r="YU196" i="8"/>
  <c r="YY195" i="8"/>
  <c r="YT196" i="8" s="1"/>
  <c r="ZK194" i="8"/>
  <c r="ZL194" i="8" s="1"/>
  <c r="AAL192" i="8"/>
  <c r="AAU191" i="8"/>
  <c r="AAV191" i="8" s="1"/>
  <c r="AAQ192" i="8" s="1"/>
  <c r="ABW189" i="8"/>
  <c r="ZX193" i="8"/>
  <c r="ABI190" i="8"/>
  <c r="WX201" i="8" l="1"/>
  <c r="ACY187" i="8"/>
  <c r="ACV188" i="8" s="1"/>
  <c r="ACK188" i="8"/>
  <c r="ACL188" i="8" s="1"/>
  <c r="ACG189" i="8" s="1"/>
  <c r="AAD193" i="8"/>
  <c r="ZY193" i="8" s="1"/>
  <c r="ZZ193" i="8" s="1"/>
  <c r="AAA193" i="8" s="1"/>
  <c r="ZV194" i="8" s="1"/>
  <c r="ABX189" i="8"/>
  <c r="ABS190" i="8" s="1"/>
  <c r="ADN186" i="8"/>
  <c r="ADI187" i="8" s="1"/>
  <c r="YH197" i="8"/>
  <c r="XF200" i="8"/>
  <c r="WS201" i="8"/>
  <c r="WT201" i="8" s="1"/>
  <c r="ZC195" i="8"/>
  <c r="ACH189" i="8"/>
  <c r="ABF191" i="8"/>
  <c r="ZI195" i="8"/>
  <c r="ABJ190" i="8"/>
  <c r="ABE191" i="8" s="1"/>
  <c r="ZM194" i="8"/>
  <c r="ZH195" i="8" s="1"/>
  <c r="YP196" i="8"/>
  <c r="YQ196" i="8" s="1"/>
  <c r="ADJ187" i="8"/>
  <c r="ABT190" i="8"/>
  <c r="AAR192" i="8"/>
  <c r="AAM192" i="8" s="1"/>
  <c r="AAN192" i="8" s="1"/>
  <c r="AAZ191" i="8"/>
  <c r="XS199" i="8"/>
  <c r="XW198" i="8"/>
  <c r="XR199" i="8" s="1"/>
  <c r="ACZ187" i="8" l="1"/>
  <c r="ACU188" i="8" s="1"/>
  <c r="ACQ188" i="8" s="1"/>
  <c r="ADE187" i="8"/>
  <c r="ABO190" i="8"/>
  <c r="ADR186" i="8"/>
  <c r="ACB189" i="8"/>
  <c r="WQ202" i="8"/>
  <c r="WU201" i="8"/>
  <c r="WP202" i="8" s="1"/>
  <c r="AAK193" i="8"/>
  <c r="AAO192" i="8"/>
  <c r="AAJ193" i="8" s="1"/>
  <c r="ADT186" i="8"/>
  <c r="ZD195" i="8"/>
  <c r="ZE195" i="8" s="1"/>
  <c r="ABN190" i="8"/>
  <c r="ABA191" i="8"/>
  <c r="ABB191" i="8" s="1"/>
  <c r="ABC191" i="8" s="1"/>
  <c r="AAX192" i="8" s="1"/>
  <c r="YA198" i="8"/>
  <c r="XN199" i="8"/>
  <c r="XO199" i="8" s="1"/>
  <c r="ZW194" i="8"/>
  <c r="ZR194" i="8" s="1"/>
  <c r="AAE193" i="8"/>
  <c r="YN197" i="8"/>
  <c r="YR196" i="8"/>
  <c r="YM197" i="8" s="1"/>
  <c r="ZQ194" i="8"/>
  <c r="ADD187" i="8"/>
  <c r="ACP188" i="8"/>
  <c r="ACC189" i="8"/>
  <c r="ACD189" i="8" l="1"/>
  <c r="ACE189" i="8" s="1"/>
  <c r="ABZ190" i="8" s="1"/>
  <c r="ADU186" i="8"/>
  <c r="ADP187" i="8" s="1"/>
  <c r="WY201" i="8"/>
  <c r="YI197" i="8"/>
  <c r="YJ197" i="8" s="1"/>
  <c r="YG198" i="8" s="1"/>
  <c r="WL202" i="8"/>
  <c r="WM202" i="8" s="1"/>
  <c r="ADF187" i="8"/>
  <c r="ZS194" i="8"/>
  <c r="ZT194" i="8" s="1"/>
  <c r="ZO195" i="8" s="1"/>
  <c r="ACR188" i="8"/>
  <c r="YV196" i="8"/>
  <c r="ZB196" i="8"/>
  <c r="ZF195" i="8"/>
  <c r="ZA196" i="8" s="1"/>
  <c r="AAS192" i="8"/>
  <c r="AAY192" i="8"/>
  <c r="AAT192" i="8" s="1"/>
  <c r="ABG191" i="8"/>
  <c r="XL200" i="8"/>
  <c r="XP199" i="8"/>
  <c r="XK200" i="8" s="1"/>
  <c r="ABP190" i="8"/>
  <c r="ABQ190" i="8" s="1"/>
  <c r="ABL191" i="8" s="1"/>
  <c r="ADQ187" i="8"/>
  <c r="AAF193" i="8"/>
  <c r="AAG193" i="8" s="1"/>
  <c r="ADL187" i="8" l="1"/>
  <c r="ADY186" i="8"/>
  <c r="YK197" i="8"/>
  <c r="YF198" i="8" s="1"/>
  <c r="YB198" i="8" s="1"/>
  <c r="YC198" i="8" s="1"/>
  <c r="ACA190" i="8"/>
  <c r="ADG187" i="8"/>
  <c r="ADB188" i="8" s="1"/>
  <c r="ACS188" i="8"/>
  <c r="ACN189" i="8" s="1"/>
  <c r="XG200" i="8"/>
  <c r="XH200" i="8" s="1"/>
  <c r="XI200" i="8" s="1"/>
  <c r="XD201" i="8" s="1"/>
  <c r="ACI189" i="8"/>
  <c r="WJ203" i="8"/>
  <c r="WN202" i="8"/>
  <c r="WI203" i="8" s="1"/>
  <c r="WR202" i="8"/>
  <c r="ABV190" i="8"/>
  <c r="AAD194" i="8"/>
  <c r="AAH193" i="8"/>
  <c r="AAC194" i="8" s="1"/>
  <c r="AAU192" i="8"/>
  <c r="AAV192" i="8" s="1"/>
  <c r="AAQ193" i="8" s="1"/>
  <c r="YW196" i="8"/>
  <c r="YX196" i="8" s="1"/>
  <c r="ZP195" i="8"/>
  <c r="ZK195" i="8" s="1"/>
  <c r="ZX194" i="8"/>
  <c r="AEA186" i="8"/>
  <c r="ABM191" i="8"/>
  <c r="ABH191" i="8" s="1"/>
  <c r="ABI191" i="8" s="1"/>
  <c r="ABJ191" i="8" s="1"/>
  <c r="ABE192" i="8" s="1"/>
  <c r="ABU190" i="8"/>
  <c r="XT199" i="8"/>
  <c r="ZJ195" i="8"/>
  <c r="ACO189" i="8"/>
  <c r="ACJ189" i="8" s="1"/>
  <c r="ACK189" i="8" s="1"/>
  <c r="ACW188" i="8"/>
  <c r="ADC188" i="8"/>
  <c r="XE201" i="8" l="1"/>
  <c r="ACX188" i="8"/>
  <c r="ACY188" i="8" s="1"/>
  <c r="YO197" i="8"/>
  <c r="ADK187" i="8"/>
  <c r="ADM187" i="8" s="1"/>
  <c r="AEB186" i="8"/>
  <c r="ADW187" i="8" s="1"/>
  <c r="WE203" i="8"/>
  <c r="WF203" i="8" s="1"/>
  <c r="WG203" i="8" s="1"/>
  <c r="WB204" i="8" s="1"/>
  <c r="ACH190" i="8"/>
  <c r="YU197" i="8"/>
  <c r="XZ199" i="8"/>
  <c r="YD198" i="8"/>
  <c r="XY199" i="8" s="1"/>
  <c r="ACL189" i="8"/>
  <c r="ACG190" i="8" s="1"/>
  <c r="YY196" i="8"/>
  <c r="YT197" i="8" s="1"/>
  <c r="ZL195" i="8"/>
  <c r="ZM195" i="8" s="1"/>
  <c r="ZH196" i="8" s="1"/>
  <c r="ABF192" i="8"/>
  <c r="ABA192" i="8" s="1"/>
  <c r="ABN191" i="8"/>
  <c r="ABW190" i="8"/>
  <c r="ABX190" i="8" s="1"/>
  <c r="ABS191" i="8" s="1"/>
  <c r="AAR193" i="8"/>
  <c r="AAM193" i="8" s="1"/>
  <c r="AAZ192" i="8"/>
  <c r="WZ201" i="8"/>
  <c r="XA201" i="8" s="1"/>
  <c r="AAL193" i="8"/>
  <c r="ADX187" i="8"/>
  <c r="ADS187" i="8" s="1"/>
  <c r="XM200" i="8"/>
  <c r="ZY194" i="8"/>
  <c r="ZZ194" i="8" s="1"/>
  <c r="AEF186" i="8" l="1"/>
  <c r="AEH186" i="8" s="1"/>
  <c r="ADN187" i="8"/>
  <c r="ADI188" i="8" s="1"/>
  <c r="ACZ188" i="8"/>
  <c r="ACU189" i="8" s="1"/>
  <c r="WC204" i="8"/>
  <c r="VX204" i="8" s="1"/>
  <c r="VY204" i="8" s="1"/>
  <c r="VV205" i="8" s="1"/>
  <c r="WK203" i="8"/>
  <c r="ZW195" i="8"/>
  <c r="AAA194" i="8"/>
  <c r="ZV195" i="8" s="1"/>
  <c r="AAN193" i="8"/>
  <c r="AAO193" i="8" s="1"/>
  <c r="AAJ194" i="8" s="1"/>
  <c r="WX202" i="8"/>
  <c r="XB201" i="8"/>
  <c r="WW202" i="8" s="1"/>
  <c r="ABT191" i="8"/>
  <c r="ABO191" i="8" s="1"/>
  <c r="ABP191" i="8" s="1"/>
  <c r="ABQ191" i="8" s="1"/>
  <c r="ABL192" i="8" s="1"/>
  <c r="ACB190" i="8"/>
  <c r="ACV189" i="8"/>
  <c r="ACQ189" i="8" s="1"/>
  <c r="XU199" i="8"/>
  <c r="XV199" i="8" s="1"/>
  <c r="ZC196" i="8"/>
  <c r="ADJ188" i="8"/>
  <c r="ADE188" i="8" s="1"/>
  <c r="ADR187" i="8"/>
  <c r="ACP189" i="8"/>
  <c r="ACC190" i="8"/>
  <c r="ABB192" i="8"/>
  <c r="ABC192" i="8" s="1"/>
  <c r="AAX193" i="8" s="1"/>
  <c r="ZI196" i="8"/>
  <c r="ZD196" i="8" s="1"/>
  <c r="ZQ195" i="8"/>
  <c r="YH198" i="8"/>
  <c r="YP197" i="8"/>
  <c r="YQ197" i="8" s="1"/>
  <c r="ADD188" i="8" l="1"/>
  <c r="ADF188" i="8" s="1"/>
  <c r="AEI186" i="8"/>
  <c r="AED187" i="8" s="1"/>
  <c r="VZ204" i="8"/>
  <c r="VU205" i="8" s="1"/>
  <c r="VQ205" i="8" s="1"/>
  <c r="VR205" i="8" s="1"/>
  <c r="WS202" i="8"/>
  <c r="WT202" i="8" s="1"/>
  <c r="WU202" i="8" s="1"/>
  <c r="WP203" i="8" s="1"/>
  <c r="YN198" i="8"/>
  <c r="YR197" i="8"/>
  <c r="YM198" i="8" s="1"/>
  <c r="AAY193" i="8"/>
  <c r="AAT193" i="8" s="1"/>
  <c r="ABG192" i="8"/>
  <c r="ADT187" i="8"/>
  <c r="ZE196" i="8"/>
  <c r="ZF196" i="8" s="1"/>
  <c r="ZA197" i="8" s="1"/>
  <c r="ACD190" i="8"/>
  <c r="ACE190" i="8" s="1"/>
  <c r="ABZ191" i="8" s="1"/>
  <c r="XF201" i="8"/>
  <c r="AAK194" i="8"/>
  <c r="AAF194" i="8" s="1"/>
  <c r="AAS193" i="8"/>
  <c r="AAE194" i="8"/>
  <c r="AEE187" i="8"/>
  <c r="ACR189" i="8"/>
  <c r="XS200" i="8"/>
  <c r="XW199" i="8"/>
  <c r="XR200" i="8" s="1"/>
  <c r="ABM192" i="8"/>
  <c r="ABH192" i="8" s="1"/>
  <c r="ABU191" i="8"/>
  <c r="WQ203" i="8"/>
  <c r="ZR195" i="8"/>
  <c r="ZS195" i="8" s="1"/>
  <c r="ADZ187" i="8" l="1"/>
  <c r="AEM186" i="8"/>
  <c r="AEO186" i="8" s="1"/>
  <c r="ACS189" i="8"/>
  <c r="ACN190" i="8" s="1"/>
  <c r="ADG188" i="8"/>
  <c r="ADB189" i="8" s="1"/>
  <c r="ADU187" i="8"/>
  <c r="ADP188" i="8" s="1"/>
  <c r="WD204" i="8"/>
  <c r="XN200" i="8"/>
  <c r="XO200" i="8" s="1"/>
  <c r="XL201" i="8" s="1"/>
  <c r="VS205" i="8"/>
  <c r="VN206" i="8" s="1"/>
  <c r="VO206" i="8"/>
  <c r="YI198" i="8"/>
  <c r="YJ198" i="8" s="1"/>
  <c r="YK198" i="8" s="1"/>
  <c r="YF199" i="8" s="1"/>
  <c r="ZP196" i="8"/>
  <c r="ZT195" i="8"/>
  <c r="ZO196" i="8" s="1"/>
  <c r="WL203" i="8"/>
  <c r="WM203" i="8" s="1"/>
  <c r="ADC189" i="8"/>
  <c r="ACX189" i="8" s="1"/>
  <c r="YA199" i="8"/>
  <c r="ACO190" i="8"/>
  <c r="ACW189" i="8"/>
  <c r="AAU193" i="8"/>
  <c r="AAV193" i="8" s="1"/>
  <c r="AAQ194" i="8" s="1"/>
  <c r="ACA191" i="8"/>
  <c r="ABV191" i="8" s="1"/>
  <c r="ABW191" i="8" s="1"/>
  <c r="ACI190" i="8"/>
  <c r="ABI192" i="8"/>
  <c r="ABJ192" i="8" s="1"/>
  <c r="ABE193" i="8" s="1"/>
  <c r="YV197" i="8"/>
  <c r="WY202" i="8"/>
  <c r="AAG194" i="8"/>
  <c r="AAH194" i="8" s="1"/>
  <c r="AAC195" i="8" s="1"/>
  <c r="ZB197" i="8"/>
  <c r="YW197" i="8" s="1"/>
  <c r="ZJ196" i="8"/>
  <c r="ADQ188" i="8"/>
  <c r="ADL188" i="8" s="1"/>
  <c r="ADY187" i="8" l="1"/>
  <c r="ACJ190" i="8"/>
  <c r="ADK188" i="8"/>
  <c r="ADM188" i="8" s="1"/>
  <c r="AEP186" i="8"/>
  <c r="AEK187" i="8" s="1"/>
  <c r="VW205" i="8"/>
  <c r="YO198" i="8"/>
  <c r="YG199" i="8"/>
  <c r="YB199" i="8" s="1"/>
  <c r="YC199" i="8" s="1"/>
  <c r="YD199" i="8" s="1"/>
  <c r="XY200" i="8" s="1"/>
  <c r="XP200" i="8"/>
  <c r="XK201" i="8" s="1"/>
  <c r="XG201" i="8" s="1"/>
  <c r="XH201" i="8" s="1"/>
  <c r="VJ206" i="8"/>
  <c r="VK206" i="8" s="1"/>
  <c r="ABT192" i="8"/>
  <c r="ABX191" i="8"/>
  <c r="ABS192" i="8" s="1"/>
  <c r="YX197" i="8"/>
  <c r="YY197" i="8" s="1"/>
  <c r="YT198" i="8" s="1"/>
  <c r="ABF193" i="8"/>
  <c r="ABA193" i="8" s="1"/>
  <c r="ABN192" i="8"/>
  <c r="XT200" i="8"/>
  <c r="ZX195" i="8"/>
  <c r="AEA187" i="8"/>
  <c r="AAD195" i="8"/>
  <c r="ZY195" i="8" s="1"/>
  <c r="AAL194" i="8"/>
  <c r="ACK190" i="8"/>
  <c r="ACL190" i="8" s="1"/>
  <c r="ACG191" i="8" s="1"/>
  <c r="AAR194" i="8"/>
  <c r="AAM194" i="8" s="1"/>
  <c r="AAZ193" i="8"/>
  <c r="AEL187" i="8"/>
  <c r="AEG187" i="8" s="1"/>
  <c r="AET186" i="8"/>
  <c r="ACY189" i="8"/>
  <c r="WJ204" i="8"/>
  <c r="WN203" i="8"/>
  <c r="WI204" i="8" s="1"/>
  <c r="ZK196" i="8"/>
  <c r="ZL196" i="8" s="1"/>
  <c r="AEB187" i="8" l="1"/>
  <c r="ADW188" i="8" s="1"/>
  <c r="ADN188" i="8"/>
  <c r="ADI189" i="8" s="1"/>
  <c r="XI201" i="8"/>
  <c r="XD202" i="8" s="1"/>
  <c r="XE202" i="8"/>
  <c r="ACB191" i="8"/>
  <c r="VH207" i="8"/>
  <c r="VL206" i="8"/>
  <c r="VG207" i="8" s="1"/>
  <c r="WE204" i="8"/>
  <c r="WF204" i="8" s="1"/>
  <c r="WG204" i="8" s="1"/>
  <c r="WB205" i="8" s="1"/>
  <c r="ABO192" i="8"/>
  <c r="ABP192" i="8" s="1"/>
  <c r="ABQ192" i="8" s="1"/>
  <c r="ABL193" i="8" s="1"/>
  <c r="ZI197" i="8"/>
  <c r="ZM196" i="8"/>
  <c r="ZH197" i="8" s="1"/>
  <c r="YU198" i="8"/>
  <c r="YP198" i="8" s="1"/>
  <c r="YQ198" i="8" s="1"/>
  <c r="ZC197" i="8"/>
  <c r="ACV190" i="8"/>
  <c r="WR203" i="8"/>
  <c r="ADJ189" i="8"/>
  <c r="ADE189" i="8" s="1"/>
  <c r="ACZ189" i="8"/>
  <c r="ACU190" i="8" s="1"/>
  <c r="AEV186" i="8"/>
  <c r="ABB193" i="8"/>
  <c r="ABC193" i="8" s="1"/>
  <c r="AAX194" i="8" s="1"/>
  <c r="ACH191" i="8"/>
  <c r="ACC191" i="8" s="1"/>
  <c r="ACP190" i="8"/>
  <c r="AAN194" i="8"/>
  <c r="AAO194" i="8" s="1"/>
  <c r="AAJ195" i="8" s="1"/>
  <c r="ADX188" i="8"/>
  <c r="ZZ195" i="8"/>
  <c r="AAA195" i="8" s="1"/>
  <c r="ZV196" i="8" s="1"/>
  <c r="XZ200" i="8"/>
  <c r="XU200" i="8" s="1"/>
  <c r="XV200" i="8" s="1"/>
  <c r="YH199" i="8"/>
  <c r="ADR188" i="8" l="1"/>
  <c r="ADS188" i="8"/>
  <c r="AEF187" i="8"/>
  <c r="WZ202" i="8"/>
  <c r="XA202" i="8" s="1"/>
  <c r="XM201" i="8"/>
  <c r="AEW186" i="8"/>
  <c r="AER187" i="8" s="1"/>
  <c r="WC205" i="8"/>
  <c r="ACD191" i="8"/>
  <c r="ACE191" i="8" s="1"/>
  <c r="ABZ192" i="8" s="1"/>
  <c r="VC207" i="8"/>
  <c r="VD207" i="8" s="1"/>
  <c r="VP206" i="8"/>
  <c r="XS201" i="8"/>
  <c r="XW200" i="8"/>
  <c r="XR201" i="8" s="1"/>
  <c r="ABM193" i="8"/>
  <c r="ABH193" i="8" s="1"/>
  <c r="ABU192" i="8"/>
  <c r="AEH187" i="8"/>
  <c r="AAY194" i="8"/>
  <c r="AAT194" i="8" s="1"/>
  <c r="ABG193" i="8"/>
  <c r="AES187" i="8"/>
  <c r="AEN187" i="8" s="1"/>
  <c r="VX205" i="8"/>
  <c r="VY205" i="8" s="1"/>
  <c r="ZQ196" i="8"/>
  <c r="ZW196" i="8"/>
  <c r="ZR196" i="8" s="1"/>
  <c r="AAE195" i="8"/>
  <c r="AAK195" i="8"/>
  <c r="AAF195" i="8" s="1"/>
  <c r="AAS194" i="8"/>
  <c r="ADD189" i="8"/>
  <c r="ACQ190" i="8"/>
  <c r="ACR190" i="8" s="1"/>
  <c r="YN199" i="8"/>
  <c r="YR198" i="8"/>
  <c r="YM199" i="8" s="1"/>
  <c r="WK204" i="8"/>
  <c r="ZD197" i="8"/>
  <c r="ZE197" i="8" s="1"/>
  <c r="ADT188" i="8" l="1"/>
  <c r="ADU188" i="8" s="1"/>
  <c r="ADP189" i="8" s="1"/>
  <c r="AFA186" i="8"/>
  <c r="WX203" i="8"/>
  <c r="XB202" i="8"/>
  <c r="AEI187" i="8"/>
  <c r="AED188" i="8" s="1"/>
  <c r="ACI191" i="8"/>
  <c r="ACA192" i="8"/>
  <c r="ABV192" i="8" s="1"/>
  <c r="ABW192" i="8" s="1"/>
  <c r="ABX192" i="8" s="1"/>
  <c r="ABS193" i="8" s="1"/>
  <c r="VA208" i="8"/>
  <c r="VE207" i="8"/>
  <c r="UZ208" i="8" s="1"/>
  <c r="ZB198" i="8"/>
  <c r="ZF197" i="8"/>
  <c r="ZA198" i="8" s="1"/>
  <c r="ACO191" i="8"/>
  <c r="ACS190" i="8"/>
  <c r="ACN191" i="8" s="1"/>
  <c r="YI199" i="8"/>
  <c r="YJ199" i="8" s="1"/>
  <c r="ADF189" i="8"/>
  <c r="AEE188" i="8"/>
  <c r="ADZ188" i="8" s="1"/>
  <c r="YA200" i="8"/>
  <c r="YV198" i="8"/>
  <c r="AAU194" i="8"/>
  <c r="AAV194" i="8" s="1"/>
  <c r="AAQ195" i="8" s="1"/>
  <c r="AAG195" i="8"/>
  <c r="AAH195" i="8" s="1"/>
  <c r="AAC196" i="8" s="1"/>
  <c r="ZS196" i="8"/>
  <c r="VV206" i="8"/>
  <c r="VZ205" i="8"/>
  <c r="VU206" i="8" s="1"/>
  <c r="AFC186" i="8"/>
  <c r="ABI193" i="8"/>
  <c r="ABJ193" i="8" s="1"/>
  <c r="ABE194" i="8" s="1"/>
  <c r="XN201" i="8"/>
  <c r="XO201" i="8" s="1"/>
  <c r="ADQ189" i="8" l="1"/>
  <c r="ADY188" i="8"/>
  <c r="AEA188" i="8" s="1"/>
  <c r="ADL189" i="8"/>
  <c r="AEM187" i="8"/>
  <c r="AEO187" i="8" s="1"/>
  <c r="WW203" i="8"/>
  <c r="WS203" i="8" s="1"/>
  <c r="WT203" i="8" s="1"/>
  <c r="XF202" i="8"/>
  <c r="ADG189" i="8"/>
  <c r="ADB190" i="8" s="1"/>
  <c r="AFD186" i="8"/>
  <c r="AEY187" i="8" s="1"/>
  <c r="VI207" i="8"/>
  <c r="UV208" i="8"/>
  <c r="UW208" i="8" s="1"/>
  <c r="UX208" i="8" s="1"/>
  <c r="US209" i="8" s="1"/>
  <c r="WD205" i="8"/>
  <c r="ZP197" i="8"/>
  <c r="ABF194" i="8"/>
  <c r="ABA194" i="8" s="1"/>
  <c r="ABN193" i="8"/>
  <c r="AEZ187" i="8"/>
  <c r="AFH186" i="8"/>
  <c r="VQ206" i="8"/>
  <c r="VR206" i="8" s="1"/>
  <c r="ZT196" i="8"/>
  <c r="ZO197" i="8" s="1"/>
  <c r="AAD196" i="8"/>
  <c r="ZY196" i="8" s="1"/>
  <c r="AAL195" i="8"/>
  <c r="ADC190" i="8"/>
  <c r="ACX190" i="8" s="1"/>
  <c r="YG200" i="8"/>
  <c r="YK199" i="8"/>
  <c r="YF200" i="8" s="1"/>
  <c r="ACW190" i="8"/>
  <c r="ACJ191" i="8"/>
  <c r="ACK191" i="8" s="1"/>
  <c r="ZJ197" i="8"/>
  <c r="XL202" i="8"/>
  <c r="XP201" i="8"/>
  <c r="XK202" i="8" s="1"/>
  <c r="AAR195" i="8"/>
  <c r="AAM195" i="8" s="1"/>
  <c r="AAZ194" i="8"/>
  <c r="ABT193" i="8"/>
  <c r="ABO193" i="8" s="1"/>
  <c r="ACB192" i="8"/>
  <c r="YW198" i="8"/>
  <c r="YX198" i="8" s="1"/>
  <c r="AEU187" i="8" l="1"/>
  <c r="ADK189" i="8"/>
  <c r="ADM189" i="8" s="1"/>
  <c r="WU203" i="8"/>
  <c r="WP204" i="8" s="1"/>
  <c r="WQ204" i="8"/>
  <c r="UT209" i="8"/>
  <c r="UO209" i="8" s="1"/>
  <c r="UP209" i="8" s="1"/>
  <c r="VB208" i="8"/>
  <c r="XT201" i="8"/>
  <c r="YU199" i="8"/>
  <c r="YY198" i="8"/>
  <c r="YT199" i="8" s="1"/>
  <c r="ADX189" i="8"/>
  <c r="AEL188" i="8"/>
  <c r="ACH192" i="8"/>
  <c r="ACL191" i="8"/>
  <c r="ACG192" i="8" s="1"/>
  <c r="AEB188" i="8"/>
  <c r="ADW189" i="8" s="1"/>
  <c r="AEP187" i="8"/>
  <c r="AEK188" i="8" s="1"/>
  <c r="XG202" i="8"/>
  <c r="XH202" i="8" s="1"/>
  <c r="ACY190" i="8"/>
  <c r="YB200" i="8"/>
  <c r="YC200" i="8" s="1"/>
  <c r="AAN195" i="8"/>
  <c r="AAO195" i="8" s="1"/>
  <c r="AAJ196" i="8" s="1"/>
  <c r="AFJ186" i="8"/>
  <c r="ABP193" i="8"/>
  <c r="ABQ193" i="8" s="1"/>
  <c r="ABL194" i="8" s="1"/>
  <c r="ZX196" i="8"/>
  <c r="ABB194" i="8"/>
  <c r="ABC194" i="8" s="1"/>
  <c r="AAX195" i="8" s="1"/>
  <c r="YO199" i="8"/>
  <c r="VO207" i="8"/>
  <c r="VS206" i="8"/>
  <c r="VN207" i="8" s="1"/>
  <c r="ZK197" i="8"/>
  <c r="ZL197" i="8" s="1"/>
  <c r="WL204" i="8" l="1"/>
  <c r="WM204" i="8" s="1"/>
  <c r="WN204" i="8" s="1"/>
  <c r="WI205" i="8" s="1"/>
  <c r="WY203" i="8"/>
  <c r="AFK186" i="8"/>
  <c r="AFF187" i="8" s="1"/>
  <c r="VJ207" i="8"/>
  <c r="VK207" i="8" s="1"/>
  <c r="VL207" i="8" s="1"/>
  <c r="VG208" i="8" s="1"/>
  <c r="UM210" i="8"/>
  <c r="UQ209" i="8"/>
  <c r="UL210" i="8" s="1"/>
  <c r="ZI198" i="8"/>
  <c r="ZM197" i="8"/>
  <c r="ZH198" i="8" s="1"/>
  <c r="VW206" i="8"/>
  <c r="ADJ190" i="8"/>
  <c r="AAY195" i="8"/>
  <c r="AAT195" i="8" s="1"/>
  <c r="ABG194" i="8"/>
  <c r="ZZ196" i="8"/>
  <c r="ACV191" i="8"/>
  <c r="XE203" i="8"/>
  <c r="XI202" i="8"/>
  <c r="XD203" i="8" s="1"/>
  <c r="ACC192" i="8"/>
  <c r="ACD192" i="8" s="1"/>
  <c r="AEG188" i="8"/>
  <c r="ADS189" i="8"/>
  <c r="YP199" i="8"/>
  <c r="YQ199" i="8" s="1"/>
  <c r="ADN189" i="8"/>
  <c r="ADI190" i="8" s="1"/>
  <c r="ABM194" i="8"/>
  <c r="ABH194" i="8" s="1"/>
  <c r="ABU193" i="8"/>
  <c r="AFG187" i="8"/>
  <c r="AFO186" i="8"/>
  <c r="AAK196" i="8"/>
  <c r="AAF196" i="8" s="1"/>
  <c r="AAS195" i="8"/>
  <c r="XZ201" i="8"/>
  <c r="YD200" i="8"/>
  <c r="XY201" i="8" s="1"/>
  <c r="ACZ190" i="8"/>
  <c r="ACU191" i="8" s="1"/>
  <c r="ACP191" i="8"/>
  <c r="AET187" i="8"/>
  <c r="AEF188" i="8"/>
  <c r="ZC198" i="8"/>
  <c r="AFB187" i="8" l="1"/>
  <c r="WJ205" i="8"/>
  <c r="WE205" i="8" s="1"/>
  <c r="WF205" i="8" s="1"/>
  <c r="WR204" i="8"/>
  <c r="VH208" i="8"/>
  <c r="UU209" i="8"/>
  <c r="UH210" i="8"/>
  <c r="UI210" i="8" s="1"/>
  <c r="YH200" i="8"/>
  <c r="YN200" i="8"/>
  <c r="YR199" i="8"/>
  <c r="YM200" i="8" s="1"/>
  <c r="AEV187" i="8"/>
  <c r="AAU195" i="8"/>
  <c r="AFQ186" i="8"/>
  <c r="WZ203" i="8"/>
  <c r="XA203" i="8" s="1"/>
  <c r="ADD190" i="8"/>
  <c r="ACQ191" i="8"/>
  <c r="ACR191" i="8" s="1"/>
  <c r="ZW197" i="8"/>
  <c r="ABI194" i="8"/>
  <c r="ABJ194" i="8" s="1"/>
  <c r="ABE195" i="8" s="1"/>
  <c r="VP207" i="8"/>
  <c r="ZD198" i="8"/>
  <c r="ZE198" i="8" s="1"/>
  <c r="ZF198" i="8" s="1"/>
  <c r="ZA199" i="8" s="1"/>
  <c r="AEH188" i="8"/>
  <c r="XU201" i="8"/>
  <c r="XV201" i="8" s="1"/>
  <c r="ACA193" i="8"/>
  <c r="ACE192" i="8"/>
  <c r="ABZ193" i="8" s="1"/>
  <c r="XM202" i="8"/>
  <c r="AAA196" i="8"/>
  <c r="ZV197" i="8" s="1"/>
  <c r="ADR189" i="8"/>
  <c r="ADE190" i="8"/>
  <c r="VC208" i="8"/>
  <c r="VD208" i="8" s="1"/>
  <c r="ZQ197" i="8"/>
  <c r="WG205" i="8" l="1"/>
  <c r="WC206" i="8"/>
  <c r="AEI188" i="8"/>
  <c r="AED189" i="8" s="1"/>
  <c r="UJ210" i="8"/>
  <c r="UE211" i="8" s="1"/>
  <c r="UF211" i="8"/>
  <c r="ZR197" i="8"/>
  <c r="ZS197" i="8" s="1"/>
  <c r="ZT197" i="8" s="1"/>
  <c r="ZO198" i="8" s="1"/>
  <c r="VA209" i="8"/>
  <c r="VE208" i="8"/>
  <c r="UZ209" i="8" s="1"/>
  <c r="XS202" i="8"/>
  <c r="XW201" i="8"/>
  <c r="XR202" i="8" s="1"/>
  <c r="ACO192" i="8"/>
  <c r="ADF190" i="8"/>
  <c r="AFN187" i="8"/>
  <c r="AAR196" i="8"/>
  <c r="AES188" i="8"/>
  <c r="YI200" i="8"/>
  <c r="YJ200" i="8" s="1"/>
  <c r="ADT189" i="8"/>
  <c r="ACI192" i="8"/>
  <c r="ABV193" i="8"/>
  <c r="ABW193" i="8" s="1"/>
  <c r="ACS191" i="8"/>
  <c r="ACN192" i="8" s="1"/>
  <c r="AEE189" i="8"/>
  <c r="ADZ189" i="8" s="1"/>
  <c r="ZJ198" i="8"/>
  <c r="ZB199" i="8"/>
  <c r="YW199" i="8" s="1"/>
  <c r="ABF195" i="8"/>
  <c r="ABA195" i="8" s="1"/>
  <c r="ABN194" i="8"/>
  <c r="AAE196" i="8"/>
  <c r="WX204" i="8"/>
  <c r="XB203" i="8"/>
  <c r="WW204" i="8" s="1"/>
  <c r="AFR186" i="8"/>
  <c r="AFM187" i="8" s="1"/>
  <c r="AAV195" i="8"/>
  <c r="AAQ196" i="8" s="1"/>
  <c r="AEW187" i="8"/>
  <c r="AER188" i="8" s="1"/>
  <c r="YV199" i="8"/>
  <c r="AEM188" i="8" l="1"/>
  <c r="WB206" i="8"/>
  <c r="VX206" i="8" s="1"/>
  <c r="VY206" i="8" s="1"/>
  <c r="WK205" i="8"/>
  <c r="ADU189" i="8"/>
  <c r="ADP190" i="8" s="1"/>
  <c r="UN210" i="8"/>
  <c r="UA211" i="8"/>
  <c r="UB211" i="8" s="1"/>
  <c r="AAM196" i="8"/>
  <c r="ACJ192" i="8"/>
  <c r="ACK192" i="8" s="1"/>
  <c r="ACL192" i="8" s="1"/>
  <c r="ACG193" i="8" s="1"/>
  <c r="XN202" i="8"/>
  <c r="XO202" i="8" s="1"/>
  <c r="XP202" i="8" s="1"/>
  <c r="XK203" i="8" s="1"/>
  <c r="UV209" i="8"/>
  <c r="UW209" i="8" s="1"/>
  <c r="UT210" i="8" s="1"/>
  <c r="AAZ195" i="8"/>
  <c r="ABB195" i="8" s="1"/>
  <c r="ACW191" i="8"/>
  <c r="XF203" i="8"/>
  <c r="AAG196" i="8"/>
  <c r="ABT194" i="8"/>
  <c r="ABX193" i="8"/>
  <c r="ABS194" i="8" s="1"/>
  <c r="AFA187" i="8"/>
  <c r="AFI187" i="8"/>
  <c r="ADC191" i="8"/>
  <c r="YX199" i="8"/>
  <c r="WS204" i="8"/>
  <c r="WT204" i="8" s="1"/>
  <c r="ADQ190" i="8"/>
  <c r="ADL190" i="8" s="1"/>
  <c r="ZP198" i="8"/>
  <c r="ZK198" i="8" s="1"/>
  <c r="ZL198" i="8" s="1"/>
  <c r="ZX197" i="8"/>
  <c r="YG201" i="8"/>
  <c r="YK200" i="8"/>
  <c r="YF201" i="8" s="1"/>
  <c r="AEN188" i="8"/>
  <c r="AFV186" i="8"/>
  <c r="ADG190" i="8"/>
  <c r="ADB191" i="8" s="1"/>
  <c r="YA201" i="8"/>
  <c r="VI208" i="8"/>
  <c r="ADY189" i="8" l="1"/>
  <c r="AEA189" i="8" s="1"/>
  <c r="AEO188" i="8"/>
  <c r="AEP188" i="8" s="1"/>
  <c r="AEK189" i="8" s="1"/>
  <c r="XL203" i="8"/>
  <c r="XG203" i="8" s="1"/>
  <c r="XH203" i="8" s="1"/>
  <c r="XI203" i="8" s="1"/>
  <c r="XD204" i="8" s="1"/>
  <c r="VZ206" i="8"/>
  <c r="VU207" i="8" s="1"/>
  <c r="VV207" i="8"/>
  <c r="UX209" i="8"/>
  <c r="US210" i="8" s="1"/>
  <c r="UO210" i="8" s="1"/>
  <c r="UP210" i="8" s="1"/>
  <c r="YB201" i="8"/>
  <c r="YC201" i="8" s="1"/>
  <c r="YD201" i="8" s="1"/>
  <c r="XY202" i="8" s="1"/>
  <c r="TY212" i="8"/>
  <c r="UC211" i="8"/>
  <c r="TX212" i="8" s="1"/>
  <c r="ACX191" i="8"/>
  <c r="ACY191" i="8" s="1"/>
  <c r="ACV192" i="8" s="1"/>
  <c r="ADK190" i="8"/>
  <c r="ADM190" i="8" s="1"/>
  <c r="ADN190" i="8" s="1"/>
  <c r="ADI191" i="8" s="1"/>
  <c r="AEL189" i="8"/>
  <c r="AFX186" i="8"/>
  <c r="YU200" i="8"/>
  <c r="AAY196" i="8"/>
  <c r="AFC187" i="8"/>
  <c r="ZI199" i="8"/>
  <c r="AAD197" i="8"/>
  <c r="YO200" i="8"/>
  <c r="ACH193" i="8"/>
  <c r="ACC193" i="8" s="1"/>
  <c r="ACP192" i="8"/>
  <c r="WQ205" i="8"/>
  <c r="WU204" i="8"/>
  <c r="WP205" i="8" s="1"/>
  <c r="YY199" i="8"/>
  <c r="YT200" i="8" s="1"/>
  <c r="ABC195" i="8"/>
  <c r="AAX196" i="8" s="1"/>
  <c r="XT202" i="8"/>
  <c r="ACB193" i="8"/>
  <c r="ABO194" i="8"/>
  <c r="ABP194" i="8" s="1"/>
  <c r="ZM198" i="8"/>
  <c r="ZH199" i="8" s="1"/>
  <c r="AAH196" i="8"/>
  <c r="AAC197" i="8" s="1"/>
  <c r="WD206" i="8" l="1"/>
  <c r="VQ207" i="8"/>
  <c r="VR207" i="8" s="1"/>
  <c r="VO208" i="8" s="1"/>
  <c r="AFY186" i="8"/>
  <c r="AFT187" i="8" s="1"/>
  <c r="AEB189" i="8"/>
  <c r="ADW190" i="8" s="1"/>
  <c r="VB209" i="8"/>
  <c r="UG211" i="8"/>
  <c r="TT212" i="8"/>
  <c r="TU212" i="8" s="1"/>
  <c r="TR213" i="8" s="1"/>
  <c r="ACZ191" i="8"/>
  <c r="ACU192" i="8" s="1"/>
  <c r="WL205" i="8"/>
  <c r="WM205" i="8" s="1"/>
  <c r="WJ206" i="8" s="1"/>
  <c r="ABM195" i="8"/>
  <c r="ABQ194" i="8"/>
  <c r="ABL195" i="8" s="1"/>
  <c r="ZY197" i="8"/>
  <c r="ZZ197" i="8" s="1"/>
  <c r="ZQ198" i="8"/>
  <c r="AEZ188" i="8"/>
  <c r="ABG195" i="8"/>
  <c r="AAT196" i="8"/>
  <c r="ZC199" i="8"/>
  <c r="AET188" i="8"/>
  <c r="ACD193" i="8"/>
  <c r="ACE193" i="8" s="1"/>
  <c r="ABZ194" i="8" s="1"/>
  <c r="UM211" i="8"/>
  <c r="UQ210" i="8"/>
  <c r="UL211" i="8" s="1"/>
  <c r="WY204" i="8"/>
  <c r="XE204" i="8"/>
  <c r="WZ204" i="8" s="1"/>
  <c r="XM203" i="8"/>
  <c r="AAL196" i="8"/>
  <c r="ZD199" i="8"/>
  <c r="AFD187" i="8"/>
  <c r="AEY188" i="8" s="1"/>
  <c r="ADJ191" i="8"/>
  <c r="ADE191" i="8" s="1"/>
  <c r="ADR190" i="8"/>
  <c r="ACQ192" i="8"/>
  <c r="ACR192" i="8" s="1"/>
  <c r="YP200" i="8"/>
  <c r="YQ200" i="8" s="1"/>
  <c r="ADX190" i="8"/>
  <c r="ADS190" i="8" s="1"/>
  <c r="AFU187" i="8"/>
  <c r="XZ202" i="8"/>
  <c r="XU202" i="8" s="1"/>
  <c r="XV202" i="8" s="1"/>
  <c r="YH201" i="8"/>
  <c r="AEG189" i="8"/>
  <c r="AGC186" i="8" l="1"/>
  <c r="AEF189" i="8"/>
  <c r="AFP187" i="8"/>
  <c r="VS207" i="8"/>
  <c r="VN208" i="8" s="1"/>
  <c r="VJ208" i="8" s="1"/>
  <c r="VK208" i="8" s="1"/>
  <c r="TV212" i="8"/>
  <c r="TQ213" i="8" s="1"/>
  <c r="TM213" i="8" s="1"/>
  <c r="TN213" i="8" s="1"/>
  <c r="WN205" i="8"/>
  <c r="WI206" i="8" s="1"/>
  <c r="WE206" i="8" s="1"/>
  <c r="WF206" i="8" s="1"/>
  <c r="ADD191" i="8"/>
  <c r="ADF191" i="8" s="1"/>
  <c r="ADG191" i="8" s="1"/>
  <c r="ADB192" i="8" s="1"/>
  <c r="UH211" i="8"/>
  <c r="UI211" i="8" s="1"/>
  <c r="UF212" i="8" s="1"/>
  <c r="ABU194" i="8"/>
  <c r="ABH195" i="8"/>
  <c r="ABI195" i="8" s="1"/>
  <c r="ABJ195" i="8" s="1"/>
  <c r="ABE196" i="8" s="1"/>
  <c r="XS203" i="8"/>
  <c r="XW202" i="8"/>
  <c r="XR203" i="8" s="1"/>
  <c r="ACO193" i="8"/>
  <c r="ACS192" i="8"/>
  <c r="ACN193" i="8" s="1"/>
  <c r="YN201" i="8"/>
  <c r="YR200" i="8"/>
  <c r="YM201" i="8" s="1"/>
  <c r="AAN196" i="8"/>
  <c r="AAO196" i="8" s="1"/>
  <c r="AAJ197" i="8" s="1"/>
  <c r="XA204" i="8"/>
  <c r="XB204" i="8" s="1"/>
  <c r="WW205" i="8" s="1"/>
  <c r="AGE186" i="8"/>
  <c r="AEH189" i="8"/>
  <c r="UU210" i="8"/>
  <c r="AEU188" i="8"/>
  <c r="AEV188" i="8" s="1"/>
  <c r="ZW198" i="8"/>
  <c r="AAA197" i="8"/>
  <c r="ZV198" i="8" s="1"/>
  <c r="ADT190" i="8"/>
  <c r="ADU190" i="8" s="1"/>
  <c r="ADP191" i="8" s="1"/>
  <c r="ACA194" i="8"/>
  <c r="ABV194" i="8" s="1"/>
  <c r="ACI193" i="8"/>
  <c r="ZE199" i="8"/>
  <c r="AFH187" i="8"/>
  <c r="UJ211" i="8" l="1"/>
  <c r="UE212" i="8" s="1"/>
  <c r="UA212" i="8" s="1"/>
  <c r="WR205" i="8"/>
  <c r="VW207" i="8"/>
  <c r="VL208" i="8"/>
  <c r="VG209" i="8" s="1"/>
  <c r="VH209" i="8"/>
  <c r="AGF186" i="8"/>
  <c r="AGA187" i="8" s="1"/>
  <c r="AEI189" i="8"/>
  <c r="AED190" i="8" s="1"/>
  <c r="TZ212" i="8"/>
  <c r="WG206" i="8"/>
  <c r="WB207" i="8" s="1"/>
  <c r="WC207" i="8"/>
  <c r="ABW194" i="8"/>
  <c r="ABX194" i="8" s="1"/>
  <c r="ABS195" i="8" s="1"/>
  <c r="YV200" i="8"/>
  <c r="TK214" i="8"/>
  <c r="TO213" i="8"/>
  <c r="TJ214" i="8" s="1"/>
  <c r="AES189" i="8"/>
  <c r="AEW188" i="8"/>
  <c r="AER189" i="8" s="1"/>
  <c r="ZB200" i="8"/>
  <c r="AAE197" i="8"/>
  <c r="ABF196" i="8"/>
  <c r="ABA196" i="8" s="1"/>
  <c r="ABN195" i="8"/>
  <c r="ADC192" i="8"/>
  <c r="ACX192" i="8" s="1"/>
  <c r="ADK191" i="8"/>
  <c r="AGB187" i="8"/>
  <c r="AFW187" i="8" s="1"/>
  <c r="AAK197" i="8"/>
  <c r="AAF197" i="8" s="1"/>
  <c r="AAS196" i="8"/>
  <c r="YI201" i="8"/>
  <c r="YJ201" i="8" s="1"/>
  <c r="ACW192" i="8"/>
  <c r="ACJ193" i="8"/>
  <c r="ACK193" i="8" s="1"/>
  <c r="YA202" i="8"/>
  <c r="AFJ187" i="8"/>
  <c r="ZF199" i="8"/>
  <c r="ZA200" i="8" s="1"/>
  <c r="ADQ191" i="8"/>
  <c r="ADL191" i="8" s="1"/>
  <c r="ADY190" i="8"/>
  <c r="ZR198" i="8"/>
  <c r="ZS198" i="8" s="1"/>
  <c r="AEE190" i="8"/>
  <c r="WX205" i="8"/>
  <c r="WS205" i="8" s="1"/>
  <c r="WT205" i="8" s="1"/>
  <c r="XF204" i="8"/>
  <c r="XN203" i="8"/>
  <c r="XO203" i="8" s="1"/>
  <c r="ADZ190" i="8" l="1"/>
  <c r="UN211" i="8"/>
  <c r="AEM189" i="8"/>
  <c r="VP208" i="8"/>
  <c r="AGJ186" i="8"/>
  <c r="AGL186" i="8" s="1"/>
  <c r="VC209" i="8"/>
  <c r="VD209" i="8" s="1"/>
  <c r="AFK187" i="8"/>
  <c r="AFF188" i="8" s="1"/>
  <c r="ACB194" i="8"/>
  <c r="WK206" i="8"/>
  <c r="ABT195" i="8"/>
  <c r="ABO195" i="8" s="1"/>
  <c r="ABP195" i="8" s="1"/>
  <c r="ABQ195" i="8" s="1"/>
  <c r="ABL196" i="8" s="1"/>
  <c r="UB212" i="8"/>
  <c r="UC212" i="8" s="1"/>
  <c r="TX213" i="8" s="1"/>
  <c r="VX207" i="8"/>
  <c r="VY207" i="8" s="1"/>
  <c r="VV208" i="8" s="1"/>
  <c r="TS213" i="8"/>
  <c r="TF214" i="8"/>
  <c r="TG214" i="8" s="1"/>
  <c r="TD215" i="8" s="1"/>
  <c r="WQ206" i="8"/>
  <c r="WU205" i="8"/>
  <c r="WP206" i="8" s="1"/>
  <c r="ACH194" i="8"/>
  <c r="ACL193" i="8"/>
  <c r="ACG194" i="8" s="1"/>
  <c r="AEA190" i="8"/>
  <c r="AEB190" i="8" s="1"/>
  <c r="ADW191" i="8" s="1"/>
  <c r="AFG188" i="8"/>
  <c r="AFO187" i="8"/>
  <c r="ACY192" i="8"/>
  <c r="ACZ192" i="8" s="1"/>
  <c r="ACU193" i="8" s="1"/>
  <c r="AAG197" i="8"/>
  <c r="AAH197" i="8" s="1"/>
  <c r="AAC198" i="8" s="1"/>
  <c r="YW200" i="8"/>
  <c r="YX200" i="8" s="1"/>
  <c r="AFA188" i="8"/>
  <c r="XL204" i="8"/>
  <c r="XP203" i="8"/>
  <c r="XK204" i="8" s="1"/>
  <c r="ZP199" i="8"/>
  <c r="ZT198" i="8"/>
  <c r="ZO199" i="8" s="1"/>
  <c r="YG202" i="8"/>
  <c r="YK201" i="8"/>
  <c r="YF202" i="8" s="1"/>
  <c r="AAU196" i="8"/>
  <c r="AAV196" i="8" s="1"/>
  <c r="AAQ197" i="8" s="1"/>
  <c r="ADM191" i="8"/>
  <c r="ADN191" i="8" s="1"/>
  <c r="ADI192" i="8" s="1"/>
  <c r="ZJ199" i="8"/>
  <c r="AEN189" i="8"/>
  <c r="AEO189" i="8" l="1"/>
  <c r="AEP189" i="8" s="1"/>
  <c r="AEK190" i="8" s="1"/>
  <c r="TY213" i="8"/>
  <c r="AFB188" i="8"/>
  <c r="AFC188" i="8" s="1"/>
  <c r="AGM186" i="8"/>
  <c r="AGH187" i="8" s="1"/>
  <c r="VE209" i="8"/>
  <c r="UZ210" i="8" s="1"/>
  <c r="VA210" i="8"/>
  <c r="VZ207" i="8"/>
  <c r="VU208" i="8" s="1"/>
  <c r="VQ208" i="8" s="1"/>
  <c r="VR208" i="8" s="1"/>
  <c r="VS208" i="8" s="1"/>
  <c r="VN209" i="8" s="1"/>
  <c r="TH214" i="8"/>
  <c r="TC215" i="8" s="1"/>
  <c r="SY215" i="8" s="1"/>
  <c r="SZ215" i="8" s="1"/>
  <c r="ZX198" i="8"/>
  <c r="TT213" i="8"/>
  <c r="TU213" i="8" s="1"/>
  <c r="TR214" i="8" s="1"/>
  <c r="ACP193" i="8"/>
  <c r="YB202" i="8"/>
  <c r="YC202" i="8" s="1"/>
  <c r="XZ203" i="8" s="1"/>
  <c r="ACC194" i="8"/>
  <c r="ACD194" i="8" s="1"/>
  <c r="ACE194" i="8" s="1"/>
  <c r="ABZ195" i="8" s="1"/>
  <c r="WL206" i="8"/>
  <c r="WM206" i="8" s="1"/>
  <c r="WN206" i="8" s="1"/>
  <c r="WI207" i="8" s="1"/>
  <c r="AEL190" i="8"/>
  <c r="XG204" i="8"/>
  <c r="XH204" i="8" s="1"/>
  <c r="YU201" i="8"/>
  <c r="YY200" i="8"/>
  <c r="YT201" i="8" s="1"/>
  <c r="ADJ192" i="8"/>
  <c r="ADE192" i="8" s="1"/>
  <c r="ADR191" i="8"/>
  <c r="AGI187" i="8"/>
  <c r="AGD187" i="8" s="1"/>
  <c r="AAR197" i="8"/>
  <c r="AAM197" i="8" s="1"/>
  <c r="AAZ196" i="8"/>
  <c r="YO201" i="8"/>
  <c r="ZK199" i="8"/>
  <c r="ZL199" i="8" s="1"/>
  <c r="XT203" i="8"/>
  <c r="UG212" i="8"/>
  <c r="AAD198" i="8"/>
  <c r="ZY198" i="8" s="1"/>
  <c r="AAL197" i="8"/>
  <c r="AFQ187" i="8"/>
  <c r="WY205" i="8"/>
  <c r="ABM196" i="8"/>
  <c r="ABH196" i="8" s="1"/>
  <c r="ABU195" i="8"/>
  <c r="ACV193" i="8"/>
  <c r="ACQ193" i="8" s="1"/>
  <c r="ADD192" i="8"/>
  <c r="ADX191" i="8"/>
  <c r="ADS191" i="8" s="1"/>
  <c r="AEF190" i="8"/>
  <c r="ACR193" i="8" l="1"/>
  <c r="VO209" i="8"/>
  <c r="AGQ186" i="8"/>
  <c r="ACA195" i="8"/>
  <c r="ABV195" i="8" s="1"/>
  <c r="ABW195" i="8" s="1"/>
  <c r="ABX195" i="8" s="1"/>
  <c r="ABS196" i="8" s="1"/>
  <c r="WR206" i="8"/>
  <c r="UV210" i="8"/>
  <c r="UW210" i="8" s="1"/>
  <c r="UX210" i="8" s="1"/>
  <c r="US211" i="8" s="1"/>
  <c r="VI209" i="8"/>
  <c r="AFD188" i="8"/>
  <c r="AEY189" i="8" s="1"/>
  <c r="AFR187" i="8"/>
  <c r="AFM188" i="8" s="1"/>
  <c r="ZZ198" i="8"/>
  <c r="AAA198" i="8" s="1"/>
  <c r="ZV199" i="8" s="1"/>
  <c r="WD207" i="8"/>
  <c r="TV213" i="8"/>
  <c r="TQ214" i="8" s="1"/>
  <c r="TL214" i="8"/>
  <c r="TA215" i="8"/>
  <c r="SV216" i="8" s="1"/>
  <c r="SW216" i="8"/>
  <c r="TM214" i="8"/>
  <c r="WJ207" i="8"/>
  <c r="WE207" i="8" s="1"/>
  <c r="WF207" i="8" s="1"/>
  <c r="WG207" i="8" s="1"/>
  <c r="WB208" i="8" s="1"/>
  <c r="VJ209" i="8"/>
  <c r="ACI194" i="8"/>
  <c r="YD202" i="8"/>
  <c r="ZI200" i="8"/>
  <c r="ZM199" i="8"/>
  <c r="ZH200" i="8" s="1"/>
  <c r="ACO194" i="8"/>
  <c r="ADF192" i="8"/>
  <c r="ADG192" i="8" s="1"/>
  <c r="ADB193" i="8" s="1"/>
  <c r="ACS193" i="8"/>
  <c r="ACN194" i="8" s="1"/>
  <c r="AFN188" i="8"/>
  <c r="VW208" i="8"/>
  <c r="AEZ189" i="8"/>
  <c r="ABB196" i="8"/>
  <c r="ABC196" i="8" s="1"/>
  <c r="AAX197" i="8" s="1"/>
  <c r="ZC200" i="8"/>
  <c r="XE205" i="8"/>
  <c r="XI204" i="8"/>
  <c r="XD205" i="8" s="1"/>
  <c r="AET189" i="8"/>
  <c r="AAN197" i="8"/>
  <c r="AAO197" i="8" s="1"/>
  <c r="AAJ198" i="8" s="1"/>
  <c r="AGS186" i="8"/>
  <c r="ADT191" i="8"/>
  <c r="YP201" i="8"/>
  <c r="YQ201" i="8" s="1"/>
  <c r="ZW199" i="8"/>
  <c r="ZR199" i="8" s="1"/>
  <c r="AEG190" i="8"/>
  <c r="AEH190" i="8" s="1"/>
  <c r="AFI188" i="8" l="1"/>
  <c r="AAE198" i="8"/>
  <c r="AFH188" i="8"/>
  <c r="AEU189" i="8"/>
  <c r="WC208" i="8"/>
  <c r="VX208" i="8" s="1"/>
  <c r="VY208" i="8" s="1"/>
  <c r="VZ208" i="8" s="1"/>
  <c r="VU209" i="8" s="1"/>
  <c r="AFV187" i="8"/>
  <c r="VK209" i="8"/>
  <c r="VH210" i="8" s="1"/>
  <c r="UT211" i="8"/>
  <c r="VB210" i="8"/>
  <c r="UO211" i="8"/>
  <c r="UP211" i="8" s="1"/>
  <c r="UQ211" i="8" s="1"/>
  <c r="VL209" i="8"/>
  <c r="VG210" i="8" s="1"/>
  <c r="VC210" i="8" s="1"/>
  <c r="VD210" i="8" s="1"/>
  <c r="TZ213" i="8"/>
  <c r="SR216" i="8"/>
  <c r="SS216" i="8" s="1"/>
  <c r="ST216" i="8" s="1"/>
  <c r="SO217" i="8" s="1"/>
  <c r="TN214" i="8"/>
  <c r="TE215" i="8"/>
  <c r="WK207" i="8"/>
  <c r="XM204" i="8"/>
  <c r="XY203" i="8"/>
  <c r="XU203" i="8" s="1"/>
  <c r="XV203" i="8" s="1"/>
  <c r="XS204" i="8" s="1"/>
  <c r="YH202" i="8"/>
  <c r="AEE191" i="8"/>
  <c r="AEI190" i="8"/>
  <c r="AED191" i="8" s="1"/>
  <c r="YN202" i="8"/>
  <c r="YR201" i="8"/>
  <c r="YM202" i="8" s="1"/>
  <c r="ADQ192" i="8"/>
  <c r="AGP187" i="8"/>
  <c r="WZ205" i="8"/>
  <c r="XA205" i="8" s="1"/>
  <c r="AAY197" i="8"/>
  <c r="AAT197" i="8" s="1"/>
  <c r="ABG196" i="8"/>
  <c r="AFJ188" i="8"/>
  <c r="ADC193" i="8"/>
  <c r="ACX193" i="8" s="1"/>
  <c r="ADK192" i="8"/>
  <c r="ACW193" i="8"/>
  <c r="ACJ194" i="8"/>
  <c r="ACK194" i="8" s="1"/>
  <c r="ZQ199" i="8"/>
  <c r="ADU191" i="8"/>
  <c r="ADP192" i="8" s="1"/>
  <c r="AGT186" i="8"/>
  <c r="AGO187" i="8" s="1"/>
  <c r="AAK198" i="8"/>
  <c r="AAF198" i="8" s="1"/>
  <c r="AAG198" i="8" s="1"/>
  <c r="AAS197" i="8"/>
  <c r="AEV189" i="8"/>
  <c r="AFX187" i="8"/>
  <c r="ABT196" i="8"/>
  <c r="ABO196" i="8" s="1"/>
  <c r="ACB195" i="8"/>
  <c r="ZD200" i="8"/>
  <c r="ZE200" i="8" s="1"/>
  <c r="UM212" i="8" l="1"/>
  <c r="UL212" i="8"/>
  <c r="UU211" i="8"/>
  <c r="XW203" i="8"/>
  <c r="XR204" i="8" s="1"/>
  <c r="XN204" i="8" s="1"/>
  <c r="XO204" i="8" s="1"/>
  <c r="AFK188" i="8"/>
  <c r="AFF189" i="8" s="1"/>
  <c r="SP217" i="8"/>
  <c r="SK217" i="8" s="1"/>
  <c r="SL217" i="8" s="1"/>
  <c r="SI218" i="8" s="1"/>
  <c r="VP209" i="8"/>
  <c r="SX216" i="8"/>
  <c r="TO214" i="8"/>
  <c r="TK215" i="8"/>
  <c r="YV201" i="8"/>
  <c r="ZB201" i="8"/>
  <c r="ZF200" i="8"/>
  <c r="ZA201" i="8" s="1"/>
  <c r="AAD199" i="8"/>
  <c r="AAH198" i="8"/>
  <c r="AAC199" i="8" s="1"/>
  <c r="AFU188" i="8"/>
  <c r="AES190" i="8"/>
  <c r="AFY187" i="8"/>
  <c r="AFT188" i="8" s="1"/>
  <c r="AEW189" i="8"/>
  <c r="AER190" i="8" s="1"/>
  <c r="AAU197" i="8"/>
  <c r="AAV197" i="8" s="1"/>
  <c r="AAQ198" i="8" s="1"/>
  <c r="ACH195" i="8"/>
  <c r="ACL194" i="8"/>
  <c r="ACG195" i="8" s="1"/>
  <c r="VV209" i="8"/>
  <c r="VQ209" i="8" s="1"/>
  <c r="VR209" i="8" s="1"/>
  <c r="VS209" i="8" s="1"/>
  <c r="VN210" i="8" s="1"/>
  <c r="WD208" i="8"/>
  <c r="AFG189" i="8"/>
  <c r="AFB189" i="8" s="1"/>
  <c r="ABI196" i="8"/>
  <c r="ABJ196" i="8" s="1"/>
  <c r="ABE197" i="8" s="1"/>
  <c r="WX206" i="8"/>
  <c r="XB205" i="8"/>
  <c r="WW206" i="8" s="1"/>
  <c r="AGK187" i="8"/>
  <c r="ADL192" i="8"/>
  <c r="ADM192" i="8" s="1"/>
  <c r="ADN192" i="8" s="1"/>
  <c r="ADI193" i="8" s="1"/>
  <c r="YI202" i="8"/>
  <c r="YJ202" i="8" s="1"/>
  <c r="AEM190" i="8"/>
  <c r="VA211" i="8"/>
  <c r="VE210" i="8"/>
  <c r="UZ211" i="8" s="1"/>
  <c r="ZS199" i="8"/>
  <c r="ZT199" i="8" s="1"/>
  <c r="ZO200" i="8" s="1"/>
  <c r="ACY193" i="8"/>
  <c r="ACZ193" i="8" s="1"/>
  <c r="ACU194" i="8" s="1"/>
  <c r="AGX186" i="8"/>
  <c r="ADY191" i="8"/>
  <c r="ADZ191" i="8"/>
  <c r="YA203" i="8" l="1"/>
  <c r="AFO188" i="8"/>
  <c r="UH212" i="8"/>
  <c r="UI212" i="8" s="1"/>
  <c r="UJ212" i="8" s="1"/>
  <c r="SM217" i="8"/>
  <c r="SH218" i="8" s="1"/>
  <c r="SD218" i="8" s="1"/>
  <c r="SE218" i="8" s="1"/>
  <c r="TJ215" i="8"/>
  <c r="TF215" i="8" s="1"/>
  <c r="TG215" i="8" s="1"/>
  <c r="TS214" i="8"/>
  <c r="AAL198" i="8"/>
  <c r="XF205" i="8"/>
  <c r="UV211" i="8"/>
  <c r="UW211" i="8" s="1"/>
  <c r="YG203" i="8"/>
  <c r="YK202" i="8"/>
  <c r="YF203" i="8" s="1"/>
  <c r="WS206" i="8"/>
  <c r="WT206" i="8" s="1"/>
  <c r="ACP194" i="8"/>
  <c r="ACC195" i="8"/>
  <c r="ACD195" i="8" s="1"/>
  <c r="AFA189" i="8"/>
  <c r="AGC187" i="8"/>
  <c r="ZY199" i="8"/>
  <c r="ZJ200" i="8"/>
  <c r="XL205" i="8"/>
  <c r="XP204" i="8"/>
  <c r="XK205" i="8" s="1"/>
  <c r="AGZ186" i="8"/>
  <c r="AEA191" i="8"/>
  <c r="AEB191" i="8" s="1"/>
  <c r="ADW192" i="8" s="1"/>
  <c r="ACV194" i="8"/>
  <c r="ACQ194" i="8" s="1"/>
  <c r="ADD193" i="8"/>
  <c r="ZP200" i="8"/>
  <c r="ZK200" i="8" s="1"/>
  <c r="ZX199" i="8"/>
  <c r="VI210" i="8"/>
  <c r="VO210" i="8"/>
  <c r="VJ210" i="8" s="1"/>
  <c r="VW209" i="8"/>
  <c r="ABF197" i="8"/>
  <c r="ABA197" i="8" s="1"/>
  <c r="ABN196" i="8"/>
  <c r="ADJ193" i="8"/>
  <c r="ADE193" i="8" s="1"/>
  <c r="ADR192" i="8"/>
  <c r="AAR198" i="8"/>
  <c r="AAM198" i="8" s="1"/>
  <c r="AAZ197" i="8"/>
  <c r="AEN190" i="8"/>
  <c r="AEO190" i="8" s="1"/>
  <c r="AFP188" i="8"/>
  <c r="YW201" i="8"/>
  <c r="YX201" i="8" s="1"/>
  <c r="AFQ188" i="8" l="1"/>
  <c r="AFR188" i="8" s="1"/>
  <c r="AFM189" i="8" s="1"/>
  <c r="AAN198" i="8"/>
  <c r="AAO198" i="8" s="1"/>
  <c r="AAJ199" i="8" s="1"/>
  <c r="UF213" i="8"/>
  <c r="SQ217" i="8"/>
  <c r="UE213" i="8"/>
  <c r="UA213" i="8" s="1"/>
  <c r="UB213" i="8" s="1"/>
  <c r="UN212" i="8"/>
  <c r="AHA186" i="8"/>
  <c r="AGV187" i="8" s="1"/>
  <c r="TD216" i="8"/>
  <c r="TH215" i="8"/>
  <c r="SB219" i="8"/>
  <c r="SF218" i="8"/>
  <c r="SA219" i="8" s="1"/>
  <c r="YO202" i="8"/>
  <c r="AEL191" i="8"/>
  <c r="AEP190" i="8"/>
  <c r="AEK191" i="8" s="1"/>
  <c r="AFN189" i="8"/>
  <c r="ABB197" i="8"/>
  <c r="ABC197" i="8" s="1"/>
  <c r="AAX198" i="8" s="1"/>
  <c r="YU202" i="8"/>
  <c r="YY201" i="8"/>
  <c r="YT202" i="8" s="1"/>
  <c r="ABP196" i="8"/>
  <c r="ABQ196" i="8" s="1"/>
  <c r="ABL197" i="8" s="1"/>
  <c r="ZZ199" i="8"/>
  <c r="AAA199" i="8" s="1"/>
  <c r="ZV200" i="8" s="1"/>
  <c r="ADF193" i="8"/>
  <c r="ADG193" i="8" s="1"/>
  <c r="ADB194" i="8" s="1"/>
  <c r="XT204" i="8"/>
  <c r="ZL200" i="8"/>
  <c r="ZM200" i="8" s="1"/>
  <c r="ZH201" i="8" s="1"/>
  <c r="AGE187" i="8"/>
  <c r="ACR194" i="8"/>
  <c r="ACS194" i="8" s="1"/>
  <c r="ACN195" i="8" s="1"/>
  <c r="YB203" i="8"/>
  <c r="YC203" i="8" s="1"/>
  <c r="UT212" i="8"/>
  <c r="UX211" i="8"/>
  <c r="US212" i="8" s="1"/>
  <c r="AAK199" i="8"/>
  <c r="AAF199" i="8" s="1"/>
  <c r="VK210" i="8"/>
  <c r="VL210" i="8" s="1"/>
  <c r="VG211" i="8" s="1"/>
  <c r="ADX192" i="8"/>
  <c r="ADS192" i="8" s="1"/>
  <c r="ADT192" i="8" s="1"/>
  <c r="AEF191" i="8"/>
  <c r="AGW187" i="8"/>
  <c r="AHE186" i="8"/>
  <c r="XG205" i="8"/>
  <c r="XH205" i="8" s="1"/>
  <c r="AFC189" i="8"/>
  <c r="ACA196" i="8"/>
  <c r="ACE195" i="8"/>
  <c r="ABZ196" i="8" s="1"/>
  <c r="WQ207" i="8"/>
  <c r="WU206" i="8"/>
  <c r="WP207" i="8" s="1"/>
  <c r="AGR187" i="8" l="1"/>
  <c r="AAS198" i="8"/>
  <c r="TY214" i="8"/>
  <c r="UC213" i="8"/>
  <c r="TX214" i="8" s="1"/>
  <c r="AGF187" i="8"/>
  <c r="AGA188" i="8" s="1"/>
  <c r="AFD189" i="8"/>
  <c r="AEY190" i="8" s="1"/>
  <c r="TC216" i="8"/>
  <c r="TL215" i="8"/>
  <c r="SY216" i="8"/>
  <c r="SZ216" i="8" s="1"/>
  <c r="RW219" i="8"/>
  <c r="RX219" i="8" s="1"/>
  <c r="RU220" i="8" s="1"/>
  <c r="WY206" i="8"/>
  <c r="AFV188" i="8"/>
  <c r="SJ218" i="8"/>
  <c r="ADQ193" i="8"/>
  <c r="ADU192" i="8"/>
  <c r="ADP193" i="8" s="1"/>
  <c r="WL207" i="8"/>
  <c r="WM207" i="8" s="1"/>
  <c r="ACI195" i="8"/>
  <c r="ABV196" i="8"/>
  <c r="AEZ190" i="8"/>
  <c r="AFH189" i="8"/>
  <c r="AHG186" i="8"/>
  <c r="UO212" i="8"/>
  <c r="UP212" i="8" s="1"/>
  <c r="ACO195" i="8"/>
  <c r="ACJ195" i="8" s="1"/>
  <c r="ACW194" i="8"/>
  <c r="AGB188" i="8"/>
  <c r="AFW188" i="8" s="1"/>
  <c r="ZI201" i="8"/>
  <c r="ZD201" i="8" s="1"/>
  <c r="ZQ200" i="8"/>
  <c r="ZC201" i="8"/>
  <c r="AAY198" i="8"/>
  <c r="AAT198" i="8" s="1"/>
  <c r="ABG197" i="8"/>
  <c r="AFI189" i="8"/>
  <c r="AET190" i="8"/>
  <c r="XE206" i="8"/>
  <c r="XI205" i="8"/>
  <c r="XD206" i="8" s="1"/>
  <c r="VH211" i="8"/>
  <c r="VC211" i="8" s="1"/>
  <c r="VP210" i="8"/>
  <c r="VB211" i="8"/>
  <c r="XZ204" i="8"/>
  <c r="YD203" i="8"/>
  <c r="XY204" i="8" s="1"/>
  <c r="ADC194" i="8"/>
  <c r="ACX194" i="8" s="1"/>
  <c r="ADK193" i="8"/>
  <c r="ZW200" i="8"/>
  <c r="ZR200" i="8" s="1"/>
  <c r="AAE199" i="8"/>
  <c r="ABM197" i="8"/>
  <c r="ABH197" i="8" s="1"/>
  <c r="ABU196" i="8"/>
  <c r="YP202" i="8"/>
  <c r="YQ202" i="8" s="1"/>
  <c r="AEG191" i="8"/>
  <c r="AEH191" i="8" s="1"/>
  <c r="AAU198" i="8" l="1"/>
  <c r="AAR199" i="8" s="1"/>
  <c r="AFX188" i="8"/>
  <c r="AFU189" i="8" s="1"/>
  <c r="AEU190" i="8"/>
  <c r="AEV190" i="8" s="1"/>
  <c r="AEW190" i="8" s="1"/>
  <c r="AER191" i="8" s="1"/>
  <c r="AGJ187" i="8"/>
  <c r="AGL187" i="8" s="1"/>
  <c r="UG213" i="8"/>
  <c r="AFY188" i="8"/>
  <c r="AFT189" i="8" s="1"/>
  <c r="AHH186" i="8"/>
  <c r="AHC187" i="8" s="1"/>
  <c r="TT214" i="8"/>
  <c r="TU214" i="8" s="1"/>
  <c r="RY219" i="8"/>
  <c r="RT220" i="8" s="1"/>
  <c r="RP220" i="8" s="1"/>
  <c r="RQ220" i="8" s="1"/>
  <c r="SW217" i="8"/>
  <c r="TA216" i="8"/>
  <c r="SV217" i="8" s="1"/>
  <c r="XM205" i="8"/>
  <c r="AEE192" i="8"/>
  <c r="AEI191" i="8"/>
  <c r="AED192" i="8" s="1"/>
  <c r="XU204" i="8"/>
  <c r="XV204" i="8" s="1"/>
  <c r="AGC188" i="8"/>
  <c r="YN203" i="8"/>
  <c r="YR202" i="8"/>
  <c r="YM203" i="8" s="1"/>
  <c r="AAG199" i="8"/>
  <c r="AAH199" i="8" s="1"/>
  <c r="AAC200" i="8" s="1"/>
  <c r="YH203" i="8"/>
  <c r="VD211" i="8"/>
  <c r="VE211" i="8" s="1"/>
  <c r="UZ212" i="8" s="1"/>
  <c r="WZ206" i="8"/>
  <c r="XA206" i="8" s="1"/>
  <c r="ABI197" i="8"/>
  <c r="ABJ197" i="8" s="1"/>
  <c r="ABE198" i="8" s="1"/>
  <c r="ZE201" i="8"/>
  <c r="ZF201" i="8" s="1"/>
  <c r="ZA202" i="8" s="1"/>
  <c r="UM213" i="8"/>
  <c r="UQ212" i="8"/>
  <c r="UL213" i="8" s="1"/>
  <c r="AHD187" i="8"/>
  <c r="AFJ189" i="8"/>
  <c r="WJ208" i="8"/>
  <c r="WN207" i="8"/>
  <c r="WI208" i="8" s="1"/>
  <c r="ADY192" i="8"/>
  <c r="ABW196" i="8"/>
  <c r="ABX196" i="8" s="1"/>
  <c r="ABS197" i="8" s="1"/>
  <c r="ZS200" i="8"/>
  <c r="ZT200" i="8" s="1"/>
  <c r="ZO201" i="8" s="1"/>
  <c r="ACY194" i="8"/>
  <c r="ACZ194" i="8" s="1"/>
  <c r="ACU195" i="8" s="1"/>
  <c r="ACK195" i="8"/>
  <c r="ACL195" i="8" s="1"/>
  <c r="ACG196" i="8" s="1"/>
  <c r="ADL193" i="8"/>
  <c r="ADM193" i="8" s="1"/>
  <c r="AHL186" i="8" l="1"/>
  <c r="AAV198" i="8"/>
  <c r="AAQ199" i="8" s="1"/>
  <c r="AFP189" i="8"/>
  <c r="AGY187" i="8"/>
  <c r="TR215" i="8"/>
  <c r="TV214" i="8"/>
  <c r="AGM187" i="8"/>
  <c r="AGH188" i="8" s="1"/>
  <c r="AFK189" i="8"/>
  <c r="AFF190" i="8" s="1"/>
  <c r="SC219" i="8"/>
  <c r="RN221" i="8"/>
  <c r="RR220" i="8"/>
  <c r="RM221" i="8" s="1"/>
  <c r="SR217" i="8"/>
  <c r="SS217" i="8" s="1"/>
  <c r="ST217" i="8" s="1"/>
  <c r="SO218" i="8" s="1"/>
  <c r="TE216" i="8"/>
  <c r="YV202" i="8"/>
  <c r="AEM191" i="8"/>
  <c r="ADJ194" i="8"/>
  <c r="ADN193" i="8"/>
  <c r="ADI194" i="8" s="1"/>
  <c r="ACH196" i="8"/>
  <c r="ACC196" i="8" s="1"/>
  <c r="ACP195" i="8"/>
  <c r="WR207" i="8"/>
  <c r="AFG190" i="8"/>
  <c r="AFO189" i="8"/>
  <c r="AHN186" i="8"/>
  <c r="UH213" i="8"/>
  <c r="UI213" i="8" s="1"/>
  <c r="AAM199" i="8"/>
  <c r="ACV195" i="8"/>
  <c r="ACQ195" i="8" s="1"/>
  <c r="ADD194" i="8"/>
  <c r="AGI188" i="8"/>
  <c r="ZP201" i="8"/>
  <c r="ZK201" i="8" s="1"/>
  <c r="ZX200" i="8"/>
  <c r="AES191" i="8"/>
  <c r="AEN191" i="8" s="1"/>
  <c r="AFA190" i="8"/>
  <c r="ABT197" i="8"/>
  <c r="ABO197" i="8" s="1"/>
  <c r="ACB196" i="8"/>
  <c r="WE208" i="8"/>
  <c r="WF208" i="8" s="1"/>
  <c r="UU212" i="8"/>
  <c r="ZB202" i="8"/>
  <c r="YW202" i="8" s="1"/>
  <c r="YX202" i="8" s="1"/>
  <c r="YY202" i="8" s="1"/>
  <c r="YT203" i="8" s="1"/>
  <c r="ZJ201" i="8"/>
  <c r="ABF198" i="8"/>
  <c r="ABA198" i="8" s="1"/>
  <c r="ABN197" i="8"/>
  <c r="WX207" i="8"/>
  <c r="XB206" i="8"/>
  <c r="WW207" i="8" s="1"/>
  <c r="VA212" i="8"/>
  <c r="UV212" i="8" s="1"/>
  <c r="VI211" i="8"/>
  <c r="AAD200" i="8"/>
  <c r="ZY200" i="8" s="1"/>
  <c r="AAL199" i="8"/>
  <c r="YI203" i="8"/>
  <c r="YJ203" i="8" s="1"/>
  <c r="XS205" i="8"/>
  <c r="XW204" i="8"/>
  <c r="XR205" i="8" s="1"/>
  <c r="ADZ192" i="8"/>
  <c r="AEA192" i="8" s="1"/>
  <c r="AGD188" i="8" l="1"/>
  <c r="AGE188" i="8" s="1"/>
  <c r="AGB189" i="8" s="1"/>
  <c r="AAZ198" i="8"/>
  <c r="AGQ187" i="8"/>
  <c r="RI221" i="8"/>
  <c r="RJ221" i="8" s="1"/>
  <c r="RK221" i="8" s="1"/>
  <c r="RF222" i="8" s="1"/>
  <c r="AFB190" i="8"/>
  <c r="AFC190" i="8" s="1"/>
  <c r="AFD190" i="8" s="1"/>
  <c r="AEY191" i="8" s="1"/>
  <c r="TQ215" i="8"/>
  <c r="TM215" i="8" s="1"/>
  <c r="TN215" i="8" s="1"/>
  <c r="TZ214" i="8"/>
  <c r="AHO186" i="8"/>
  <c r="AHJ187" i="8" s="1"/>
  <c r="SP218" i="8"/>
  <c r="SK218" i="8" s="1"/>
  <c r="SL218" i="8" s="1"/>
  <c r="RV220" i="8"/>
  <c r="AEO191" i="8"/>
  <c r="AEP191" i="8" s="1"/>
  <c r="AEK192" i="8" s="1"/>
  <c r="SX217" i="8"/>
  <c r="YA204" i="8"/>
  <c r="ADR193" i="8"/>
  <c r="ADE194" i="8"/>
  <c r="ADF194" i="8" s="1"/>
  <c r="ADG194" i="8" s="1"/>
  <c r="ADB195" i="8" s="1"/>
  <c r="YG204" i="8"/>
  <c r="YK203" i="8"/>
  <c r="YF204" i="8" s="1"/>
  <c r="AGF188" i="8"/>
  <c r="AGA189" i="8" s="1"/>
  <c r="WS207" i="8"/>
  <c r="WT207" i="8" s="1"/>
  <c r="WU207" i="8" s="1"/>
  <c r="WP208" i="8" s="1"/>
  <c r="ZL201" i="8"/>
  <c r="ZM201" i="8" s="1"/>
  <c r="ZH202" i="8" s="1"/>
  <c r="ADX193" i="8"/>
  <c r="XN205" i="8"/>
  <c r="XO205" i="8" s="1"/>
  <c r="AAN199" i="8"/>
  <c r="AAO199" i="8" s="1"/>
  <c r="AAJ200" i="8" s="1"/>
  <c r="XF206" i="8"/>
  <c r="ABP197" i="8"/>
  <c r="ABQ197" i="8" s="1"/>
  <c r="ABL198" i="8" s="1"/>
  <c r="WC209" i="8"/>
  <c r="WG208" i="8"/>
  <c r="WB209" i="8" s="1"/>
  <c r="AEB192" i="8"/>
  <c r="ADW193" i="8" s="1"/>
  <c r="ZZ200" i="8"/>
  <c r="AAA200" i="8" s="1"/>
  <c r="ZV201" i="8" s="1"/>
  <c r="AGS187" i="8"/>
  <c r="ABB198" i="8"/>
  <c r="ABC198" i="8" s="1"/>
  <c r="AAX199" i="8" s="1"/>
  <c r="AHK187" i="8"/>
  <c r="AHF187" i="8" s="1"/>
  <c r="AFQ189" i="8"/>
  <c r="ACR195" i="8"/>
  <c r="ACS195" i="8" s="1"/>
  <c r="ACN196" i="8" s="1"/>
  <c r="UW212" i="8"/>
  <c r="UX212" i="8" s="1"/>
  <c r="US213" i="8" s="1"/>
  <c r="ACD196" i="8"/>
  <c r="ACE196" i="8" s="1"/>
  <c r="ABZ197" i="8" s="1"/>
  <c r="YU203" i="8"/>
  <c r="YP203" i="8" s="1"/>
  <c r="ZC202" i="8"/>
  <c r="UF214" i="8"/>
  <c r="UJ213" i="8"/>
  <c r="UE214" i="8" s="1"/>
  <c r="AEL192" i="8" l="1"/>
  <c r="RG222" i="8"/>
  <c r="RB222" i="8" s="1"/>
  <c r="RC222" i="8" s="1"/>
  <c r="QZ223" i="8" s="1"/>
  <c r="AHS186" i="8"/>
  <c r="RO221" i="8"/>
  <c r="TK216" i="8"/>
  <c r="TO215" i="8"/>
  <c r="AGT187" i="8"/>
  <c r="AGO188" i="8" s="1"/>
  <c r="AFR189" i="8"/>
  <c r="AFM190" i="8" s="1"/>
  <c r="SI219" i="8"/>
  <c r="SM218" i="8"/>
  <c r="SH219" i="8" s="1"/>
  <c r="UA214" i="8"/>
  <c r="UB214" i="8" s="1"/>
  <c r="TY215" i="8" s="1"/>
  <c r="AET191" i="8"/>
  <c r="ADS193" i="8"/>
  <c r="ADT193" i="8" s="1"/>
  <c r="ADU193" i="8" s="1"/>
  <c r="ADP194" i="8" s="1"/>
  <c r="AFN190" i="8"/>
  <c r="AAY199" i="8"/>
  <c r="AAT199" i="8" s="1"/>
  <c r="ABG198" i="8"/>
  <c r="ADC195" i="8"/>
  <c r="ACX195" i="8" s="1"/>
  <c r="ADK194" i="8"/>
  <c r="AGP188" i="8"/>
  <c r="ZW201" i="8"/>
  <c r="ZR201" i="8" s="1"/>
  <c r="AAE200" i="8"/>
  <c r="WK208" i="8"/>
  <c r="ABM198" i="8"/>
  <c r="ABH198" i="8" s="1"/>
  <c r="ABU197" i="8"/>
  <c r="AEF192" i="8"/>
  <c r="ZI202" i="8"/>
  <c r="ZD202" i="8" s="1"/>
  <c r="ZE202" i="8" s="1"/>
  <c r="ZF202" i="8" s="1"/>
  <c r="ZA203" i="8" s="1"/>
  <c r="ZQ201" i="8"/>
  <c r="AGJ188" i="8"/>
  <c r="AEG192" i="8"/>
  <c r="YO203" i="8"/>
  <c r="UC214" i="8"/>
  <c r="TX215" i="8" s="1"/>
  <c r="UN213" i="8"/>
  <c r="ACA197" i="8"/>
  <c r="ABV197" i="8" s="1"/>
  <c r="ACI196" i="8"/>
  <c r="UT213" i="8"/>
  <c r="UO213" i="8" s="1"/>
  <c r="VB212" i="8"/>
  <c r="ACO196" i="8"/>
  <c r="ACJ196" i="8" s="1"/>
  <c r="ACW195" i="8"/>
  <c r="WQ208" i="8"/>
  <c r="WL208" i="8" s="1"/>
  <c r="WY207" i="8"/>
  <c r="AHU186" i="8"/>
  <c r="AEZ191" i="8"/>
  <c r="AEU191" i="8" s="1"/>
  <c r="AEV191" i="8" s="1"/>
  <c r="AEW191" i="8" s="1"/>
  <c r="AER192" i="8" s="1"/>
  <c r="AFH190" i="8"/>
  <c r="VX209" i="8"/>
  <c r="VY209" i="8" s="1"/>
  <c r="AAK200" i="8"/>
  <c r="AAF200" i="8" s="1"/>
  <c r="AAS199" i="8"/>
  <c r="XL206" i="8"/>
  <c r="XP205" i="8"/>
  <c r="XK206" i="8" s="1"/>
  <c r="AFW189" i="8"/>
  <c r="YB204" i="8"/>
  <c r="YC204" i="8" s="1"/>
  <c r="AGX187" i="8" l="1"/>
  <c r="AGZ187" i="8" s="1"/>
  <c r="AFV189" i="8"/>
  <c r="AGK188" i="8"/>
  <c r="AGL188" i="8" s="1"/>
  <c r="AFI190" i="8"/>
  <c r="AHV186" i="8"/>
  <c r="AHQ187" i="8" s="1"/>
  <c r="TJ216" i="8"/>
  <c r="TS215" i="8"/>
  <c r="TF216" i="8"/>
  <c r="TG216" i="8" s="1"/>
  <c r="RD222" i="8"/>
  <c r="SQ218" i="8"/>
  <c r="SD219" i="8"/>
  <c r="SE219" i="8" s="1"/>
  <c r="SF219" i="8" s="1"/>
  <c r="SA220" i="8" s="1"/>
  <c r="XT205" i="8"/>
  <c r="ADQ194" i="8"/>
  <c r="ADL194" i="8" s="1"/>
  <c r="ADM194" i="8" s="1"/>
  <c r="TT215" i="8"/>
  <c r="ADY193" i="8"/>
  <c r="XZ205" i="8"/>
  <c r="YD204" i="8"/>
  <c r="XY205" i="8" s="1"/>
  <c r="XG206" i="8"/>
  <c r="XH206" i="8" s="1"/>
  <c r="AFJ190" i="8"/>
  <c r="AFK190" i="8" s="1"/>
  <c r="AFF191" i="8" s="1"/>
  <c r="AHR187" i="8"/>
  <c r="AHZ186" i="8"/>
  <c r="ACY195" i="8"/>
  <c r="ACZ195" i="8" s="1"/>
  <c r="ACU196" i="8" s="1"/>
  <c r="ACK196" i="8"/>
  <c r="ACL196" i="8" s="1"/>
  <c r="ACG197" i="8" s="1"/>
  <c r="ZB203" i="8"/>
  <c r="YW203" i="8" s="1"/>
  <c r="ZJ202" i="8"/>
  <c r="UG214" i="8"/>
  <c r="YQ203" i="8"/>
  <c r="YR203" i="8" s="1"/>
  <c r="YM204" i="8" s="1"/>
  <c r="ABW197" i="8"/>
  <c r="ABX197" i="8" s="1"/>
  <c r="ABS198" i="8" s="1"/>
  <c r="ABI198" i="8"/>
  <c r="ABJ198" i="8" s="1"/>
  <c r="ABE199" i="8" s="1"/>
  <c r="AES192" i="8"/>
  <c r="AEN192" i="8" s="1"/>
  <c r="AFA191" i="8"/>
  <c r="AAU199" i="8"/>
  <c r="AAV199" i="8" s="1"/>
  <c r="AAQ200" i="8" s="1"/>
  <c r="VV210" i="8"/>
  <c r="VZ209" i="8"/>
  <c r="VU210" i="8" s="1"/>
  <c r="UP213" i="8"/>
  <c r="UQ213" i="8" s="1"/>
  <c r="UL214" i="8" s="1"/>
  <c r="ZS201" i="8"/>
  <c r="ZT201" i="8" s="1"/>
  <c r="ZO202" i="8" s="1"/>
  <c r="AEH192" i="8"/>
  <c r="WM208" i="8"/>
  <c r="AAG200" i="8"/>
  <c r="AAH200" i="8" s="1"/>
  <c r="AAC201" i="8" s="1"/>
  <c r="AFX189" i="8"/>
  <c r="AHM187" i="8" l="1"/>
  <c r="TU215" i="8"/>
  <c r="TV215" i="8" s="1"/>
  <c r="TQ216" i="8" s="1"/>
  <c r="AGM188" i="8"/>
  <c r="AGH189" i="8" s="1"/>
  <c r="TD217" i="8"/>
  <c r="TH216" i="8"/>
  <c r="TC217" i="8" s="1"/>
  <c r="TZ215" i="8"/>
  <c r="SB220" i="8"/>
  <c r="RW220" i="8" s="1"/>
  <c r="RX220" i="8" s="1"/>
  <c r="QY223" i="8"/>
  <c r="QU223" i="8" s="1"/>
  <c r="QV223" i="8" s="1"/>
  <c r="RH222" i="8"/>
  <c r="SJ219" i="8"/>
  <c r="YH204" i="8"/>
  <c r="AFU190" i="8"/>
  <c r="ADJ195" i="8"/>
  <c r="AGW188" i="8"/>
  <c r="WJ209" i="8"/>
  <c r="AEE193" i="8"/>
  <c r="AFY189" i="8"/>
  <c r="AFT190" i="8" s="1"/>
  <c r="ADN194" i="8"/>
  <c r="ADI195" i="8" s="1"/>
  <c r="AHA187" i="8"/>
  <c r="AGV188" i="8" s="1"/>
  <c r="WN208" i="8"/>
  <c r="WI209" i="8" s="1"/>
  <c r="AEI192" i="8"/>
  <c r="AED193" i="8" s="1"/>
  <c r="WD209" i="8"/>
  <c r="AAR200" i="8"/>
  <c r="AAM200" i="8" s="1"/>
  <c r="AAZ199" i="8"/>
  <c r="ABF199" i="8"/>
  <c r="ABA199" i="8" s="1"/>
  <c r="ABN198" i="8"/>
  <c r="ABT198" i="8"/>
  <c r="ABO198" i="8" s="1"/>
  <c r="ACB197" i="8"/>
  <c r="AGI189" i="8"/>
  <c r="YN204" i="8"/>
  <c r="YI204" i="8" s="1"/>
  <c r="YV203" i="8"/>
  <c r="ACV196" i="8"/>
  <c r="ACQ196" i="8" s="1"/>
  <c r="ADD195" i="8"/>
  <c r="AIB186" i="8"/>
  <c r="XU205" i="8"/>
  <c r="XV205" i="8" s="1"/>
  <c r="AAD201" i="8"/>
  <c r="ZY201" i="8" s="1"/>
  <c r="AAL200" i="8"/>
  <c r="ZP202" i="8"/>
  <c r="ZK202" i="8" s="1"/>
  <c r="ZL202" i="8" s="1"/>
  <c r="ZM202" i="8" s="1"/>
  <c r="ZH203" i="8" s="1"/>
  <c r="ZX201" i="8"/>
  <c r="UM214" i="8"/>
  <c r="UH214" i="8" s="1"/>
  <c r="UI214" i="8" s="1"/>
  <c r="UU213" i="8"/>
  <c r="VQ210" i="8"/>
  <c r="VR210" i="8" s="1"/>
  <c r="ACH197" i="8"/>
  <c r="ACC197" i="8" s="1"/>
  <c r="ACP196" i="8"/>
  <c r="AFG191" i="8"/>
  <c r="AFB191" i="8" s="1"/>
  <c r="AFC191" i="8" s="1"/>
  <c r="AFO190" i="8"/>
  <c r="XE207" i="8"/>
  <c r="XI206" i="8"/>
  <c r="XD207" i="8" s="1"/>
  <c r="AGQ188" i="8" l="1"/>
  <c r="TR216" i="8"/>
  <c r="TM216" i="8" s="1"/>
  <c r="AGD189" i="8"/>
  <c r="YJ204" i="8"/>
  <c r="YK204" i="8" s="1"/>
  <c r="YF205" i="8" s="1"/>
  <c r="SY217" i="8"/>
  <c r="SZ217" i="8" s="1"/>
  <c r="SW218" i="8" s="1"/>
  <c r="TL216" i="8"/>
  <c r="TN216" i="8" s="1"/>
  <c r="AIC186" i="8"/>
  <c r="AHX187" i="8" s="1"/>
  <c r="QS224" i="8"/>
  <c r="QW223" i="8"/>
  <c r="RY220" i="8"/>
  <c r="RT221" i="8" s="1"/>
  <c r="RU221" i="8"/>
  <c r="WR208" i="8"/>
  <c r="ADR194" i="8"/>
  <c r="AEM192" i="8"/>
  <c r="AEO192" i="8" s="1"/>
  <c r="AEP192" i="8" s="1"/>
  <c r="AEK193" i="8" s="1"/>
  <c r="ADE195" i="8"/>
  <c r="ADF195" i="8" s="1"/>
  <c r="ADG195" i="8" s="1"/>
  <c r="ADB196" i="8" s="1"/>
  <c r="UF215" i="8"/>
  <c r="UJ214" i="8"/>
  <c r="UE215" i="8" s="1"/>
  <c r="AEZ192" i="8"/>
  <c r="AFD191" i="8"/>
  <c r="AEY192" i="8" s="1"/>
  <c r="YG205" i="8"/>
  <c r="XS206" i="8"/>
  <c r="XW205" i="8"/>
  <c r="XR206" i="8" s="1"/>
  <c r="WZ207" i="8"/>
  <c r="XA207" i="8" s="1"/>
  <c r="ACR196" i="8"/>
  <c r="ACS196" i="8" s="1"/>
  <c r="ACN197" i="8" s="1"/>
  <c r="VO211" i="8"/>
  <c r="VS210" i="8"/>
  <c r="VN211" i="8" s="1"/>
  <c r="ZZ201" i="8"/>
  <c r="AAA201" i="8" s="1"/>
  <c r="ZV202" i="8" s="1"/>
  <c r="AHY187" i="8"/>
  <c r="AIG186" i="8"/>
  <c r="ACD197" i="8"/>
  <c r="ACE197" i="8" s="1"/>
  <c r="ABZ198" i="8" s="1"/>
  <c r="ABP198" i="8"/>
  <c r="ABQ198" i="8" s="1"/>
  <c r="ABL199" i="8" s="1"/>
  <c r="ADZ193" i="8"/>
  <c r="AEA193" i="8" s="1"/>
  <c r="WE209" i="8"/>
  <c r="WF209" i="8" s="1"/>
  <c r="AGR188" i="8"/>
  <c r="AGC189" i="8"/>
  <c r="XM206" i="8"/>
  <c r="ZI203" i="8"/>
  <c r="ZD203" i="8" s="1"/>
  <c r="ZQ202" i="8"/>
  <c r="AAN200" i="8"/>
  <c r="YX203" i="8"/>
  <c r="ABB199" i="8"/>
  <c r="AHE187" i="8"/>
  <c r="AFP190" i="8"/>
  <c r="AFQ190" i="8" s="1"/>
  <c r="AGS188" i="8" l="1"/>
  <c r="AGP189" i="8" s="1"/>
  <c r="AHT187" i="8"/>
  <c r="TA217" i="8"/>
  <c r="TO216" i="8"/>
  <c r="TJ217" i="8" s="1"/>
  <c r="TK217" i="8"/>
  <c r="SC220" i="8"/>
  <c r="QR224" i="8"/>
  <c r="QN224" i="8" s="1"/>
  <c r="QO224" i="8" s="1"/>
  <c r="RA223" i="8"/>
  <c r="RP221" i="8"/>
  <c r="RQ221" i="8" s="1"/>
  <c r="YA205" i="8"/>
  <c r="UA215" i="8"/>
  <c r="UB215" i="8" s="1"/>
  <c r="TY216" i="8" s="1"/>
  <c r="WC210" i="8"/>
  <c r="WG209" i="8"/>
  <c r="WB210" i="8" s="1"/>
  <c r="AFN191" i="8"/>
  <c r="AFR190" i="8"/>
  <c r="AFM191" i="8" s="1"/>
  <c r="YU204" i="8"/>
  <c r="AAK201" i="8"/>
  <c r="ZW202" i="8"/>
  <c r="ZR202" i="8" s="1"/>
  <c r="ZS202" i="8" s="1"/>
  <c r="AAE201" i="8"/>
  <c r="VW210" i="8"/>
  <c r="ACO197" i="8"/>
  <c r="ACJ197" i="8" s="1"/>
  <c r="ACW196" i="8"/>
  <c r="WX208" i="8"/>
  <c r="XB207" i="8"/>
  <c r="WW208" i="8" s="1"/>
  <c r="XN206" i="8"/>
  <c r="XO206" i="8" s="1"/>
  <c r="YB205" i="8"/>
  <c r="AFH191" i="8"/>
  <c r="UN214" i="8"/>
  <c r="AHG187" i="8"/>
  <c r="AAY200" i="8"/>
  <c r="AEL193" i="8"/>
  <c r="AEG193" i="8" s="1"/>
  <c r="AET192" i="8"/>
  <c r="ABC199" i="8"/>
  <c r="AAX200" i="8" s="1"/>
  <c r="AGT188" i="8"/>
  <c r="AGO189" i="8" s="1"/>
  <c r="YY203" i="8"/>
  <c r="YT204" i="8" s="1"/>
  <c r="AAO200" i="8"/>
  <c r="AAJ201" i="8" s="1"/>
  <c r="AGE189" i="8"/>
  <c r="ADX194" i="8"/>
  <c r="AEB193" i="8"/>
  <c r="ADW194" i="8" s="1"/>
  <c r="ABM199" i="8"/>
  <c r="ABH199" i="8" s="1"/>
  <c r="ABU198" i="8"/>
  <c r="ACA198" i="8"/>
  <c r="ABV198" i="8" s="1"/>
  <c r="ACI197" i="8"/>
  <c r="ADC196" i="8"/>
  <c r="ACX196" i="8" s="1"/>
  <c r="ADK195" i="8"/>
  <c r="AII186" i="8"/>
  <c r="VJ211" i="8"/>
  <c r="VK211" i="8" s="1"/>
  <c r="YO204" i="8"/>
  <c r="AEU192" i="8"/>
  <c r="UC215" i="8"/>
  <c r="TX216" i="8" s="1"/>
  <c r="YC205" i="8" l="1"/>
  <c r="XZ206" i="8" s="1"/>
  <c r="TF217" i="8"/>
  <c r="SV218" i="8"/>
  <c r="SR218" i="8" s="1"/>
  <c r="SS218" i="8" s="1"/>
  <c r="TE217" i="8"/>
  <c r="TG217" i="8" s="1"/>
  <c r="AHH187" i="8"/>
  <c r="AHC188" i="8" s="1"/>
  <c r="TS216" i="8"/>
  <c r="AIJ186" i="8"/>
  <c r="AIE187" i="8" s="1"/>
  <c r="QL225" i="8"/>
  <c r="QP224" i="8"/>
  <c r="QK225" i="8" s="1"/>
  <c r="RN222" i="8"/>
  <c r="RR221" i="8"/>
  <c r="RM222" i="8" s="1"/>
  <c r="AEF193" i="8"/>
  <c r="ABG199" i="8"/>
  <c r="ABI199" i="8" s="1"/>
  <c r="ABJ199" i="8" s="1"/>
  <c r="ABE200" i="8" s="1"/>
  <c r="AFV190" i="8"/>
  <c r="AAT200" i="8"/>
  <c r="XL207" i="8"/>
  <c r="XP206" i="8"/>
  <c r="XK207" i="8" s="1"/>
  <c r="ZP203" i="8"/>
  <c r="ZT202" i="8"/>
  <c r="ZO203" i="8" s="1"/>
  <c r="ACK197" i="8"/>
  <c r="ACL197" i="8" s="1"/>
  <c r="ACG198" i="8" s="1"/>
  <c r="AEH193" i="8"/>
  <c r="AGB190" i="8"/>
  <c r="AEV192" i="8"/>
  <c r="AEW192" i="8" s="1"/>
  <c r="AER193" i="8" s="1"/>
  <c r="WS208" i="8"/>
  <c r="WT208" i="8" s="1"/>
  <c r="AAF201" i="8"/>
  <c r="AAG201" i="8" s="1"/>
  <c r="AAH201" i="8" s="1"/>
  <c r="AAC202" i="8" s="1"/>
  <c r="YP204" i="8"/>
  <c r="YQ204" i="8" s="1"/>
  <c r="AGK189" i="8"/>
  <c r="AFI191" i="8"/>
  <c r="WK209" i="8"/>
  <c r="UG215" i="8"/>
  <c r="VH212" i="8"/>
  <c r="VL211" i="8"/>
  <c r="VG212" i="8" s="1"/>
  <c r="TT216" i="8"/>
  <c r="AIF187" i="8"/>
  <c r="AIN186" i="8"/>
  <c r="ABW198" i="8"/>
  <c r="ABX198" i="8" s="1"/>
  <c r="ABS199" i="8" s="1"/>
  <c r="ADS194" i="8"/>
  <c r="ADT194" i="8" s="1"/>
  <c r="AGF189" i="8"/>
  <c r="AGA190" i="8" s="1"/>
  <c r="AHD188" i="8"/>
  <c r="AFJ191" i="8"/>
  <c r="XF207" i="8"/>
  <c r="ACY196" i="8"/>
  <c r="ACZ196" i="8" s="1"/>
  <c r="ACU197" i="8" s="1"/>
  <c r="AAS200" i="8"/>
  <c r="ZC203" i="8"/>
  <c r="AGX188" i="8"/>
  <c r="VX210" i="8"/>
  <c r="VY210" i="8" s="1"/>
  <c r="AHL187" i="8" l="1"/>
  <c r="AHN187" i="8" s="1"/>
  <c r="AIA187" i="8"/>
  <c r="YD205" i="8"/>
  <c r="XY206" i="8" s="1"/>
  <c r="TU216" i="8"/>
  <c r="TR217" i="8" s="1"/>
  <c r="AGY188" i="8"/>
  <c r="AGZ188" i="8" s="1"/>
  <c r="TD218" i="8"/>
  <c r="TH217" i="8"/>
  <c r="TC218" i="8" s="1"/>
  <c r="ST218" i="8"/>
  <c r="SP219" i="8"/>
  <c r="QT224" i="8"/>
  <c r="QG225" i="8"/>
  <c r="QH225" i="8" s="1"/>
  <c r="RV221" i="8"/>
  <c r="RI222" i="8"/>
  <c r="RJ222" i="8" s="1"/>
  <c r="RG223" i="8" s="1"/>
  <c r="AEI193" i="8"/>
  <c r="AED194" i="8" s="1"/>
  <c r="ZX202" i="8"/>
  <c r="VP211" i="8"/>
  <c r="VV211" i="8"/>
  <c r="VZ210" i="8"/>
  <c r="VU211" i="8" s="1"/>
  <c r="YN205" i="8"/>
  <c r="YR204" i="8"/>
  <c r="YM205" i="8" s="1"/>
  <c r="AFG192" i="8"/>
  <c r="ADQ195" i="8"/>
  <c r="ADU194" i="8"/>
  <c r="ADP195" i="8" s="1"/>
  <c r="ZE203" i="8"/>
  <c r="ZF203" i="8" s="1"/>
  <c r="ZA204" i="8" s="1"/>
  <c r="AAD202" i="8"/>
  <c r="ZY202" i="8" s="1"/>
  <c r="AAL201" i="8"/>
  <c r="ACV197" i="8"/>
  <c r="ACQ197" i="8" s="1"/>
  <c r="ADD196" i="8"/>
  <c r="AFK191" i="8"/>
  <c r="AFF192" i="8" s="1"/>
  <c r="ABT199" i="8"/>
  <c r="ABO199" i="8" s="1"/>
  <c r="ACB198" i="8"/>
  <c r="AIP186" i="8"/>
  <c r="VC212" i="8"/>
  <c r="VD212" i="8" s="1"/>
  <c r="ABF200" i="8"/>
  <c r="ABA200" i="8" s="1"/>
  <c r="ABN199" i="8"/>
  <c r="AES193" i="8"/>
  <c r="AEN193" i="8" s="1"/>
  <c r="AFA192" i="8"/>
  <c r="AGJ189" i="8"/>
  <c r="AEE194" i="8"/>
  <c r="AEM193" i="8"/>
  <c r="YH205" i="8"/>
  <c r="ZK203" i="8"/>
  <c r="XT206" i="8"/>
  <c r="AAU200" i="8"/>
  <c r="AAV200" i="8" s="1"/>
  <c r="AAQ201" i="8" s="1"/>
  <c r="TV216" i="8"/>
  <c r="TQ217" i="8" s="1"/>
  <c r="WQ209" i="8"/>
  <c r="WU208" i="8"/>
  <c r="WP209" i="8" s="1"/>
  <c r="AFW190" i="8"/>
  <c r="AFX190" i="8" s="1"/>
  <c r="ACH198" i="8"/>
  <c r="ACC198" i="8" s="1"/>
  <c r="ACP197" i="8"/>
  <c r="XU206" i="8"/>
  <c r="XG207" i="8"/>
  <c r="XH207" i="8" s="1"/>
  <c r="ZZ202" i="8" l="1"/>
  <c r="ZW203" i="8" s="1"/>
  <c r="ADZ194" i="8"/>
  <c r="TL217" i="8"/>
  <c r="SY218" i="8"/>
  <c r="SO219" i="8"/>
  <c r="SK219" i="8" s="1"/>
  <c r="SL219" i="8" s="1"/>
  <c r="SX218" i="8"/>
  <c r="SZ218" i="8" s="1"/>
  <c r="AIQ186" i="8"/>
  <c r="AIL187" i="8" s="1"/>
  <c r="AHO187" i="8"/>
  <c r="AHJ188" i="8" s="1"/>
  <c r="AHA188" i="8"/>
  <c r="AGV189" i="8" s="1"/>
  <c r="QE226" i="8"/>
  <c r="QI225" i="8"/>
  <c r="RK222" i="8"/>
  <c r="RF223" i="8" s="1"/>
  <c r="RB223" i="8" s="1"/>
  <c r="RC223" i="8" s="1"/>
  <c r="WY208" i="8"/>
  <c r="YV204" i="8"/>
  <c r="TM217" i="8"/>
  <c r="TN217" i="8" s="1"/>
  <c r="TO217" i="8" s="1"/>
  <c r="TJ218" i="8" s="1"/>
  <c r="XE208" i="8"/>
  <c r="XI207" i="8"/>
  <c r="XD208" i="8" s="1"/>
  <c r="AFU191" i="8"/>
  <c r="AFY190" i="8"/>
  <c r="AFT191" i="8" s="1"/>
  <c r="AAA202" i="8"/>
  <c r="ZV203" i="8" s="1"/>
  <c r="ACR197" i="8"/>
  <c r="ACS197" i="8" s="1"/>
  <c r="ACN198" i="8" s="1"/>
  <c r="WL209" i="8"/>
  <c r="WM209" i="8" s="1"/>
  <c r="TZ216" i="8"/>
  <c r="AHK188" i="8"/>
  <c r="AHS187" i="8"/>
  <c r="AAR201" i="8"/>
  <c r="AAM201" i="8" s="1"/>
  <c r="AAN201" i="8" s="1"/>
  <c r="AAO201" i="8" s="1"/>
  <c r="AAJ202" i="8" s="1"/>
  <c r="AAZ200" i="8"/>
  <c r="AGW189" i="8"/>
  <c r="AGR189" i="8" s="1"/>
  <c r="XV206" i="8"/>
  <c r="XW206" i="8" s="1"/>
  <c r="XR207" i="8" s="1"/>
  <c r="ABP199" i="8"/>
  <c r="ABQ199" i="8" s="1"/>
  <c r="ABL200" i="8" s="1"/>
  <c r="VA213" i="8"/>
  <c r="VE212" i="8"/>
  <c r="UZ213" i="8" s="1"/>
  <c r="ACD198" i="8"/>
  <c r="ACE198" i="8" s="1"/>
  <c r="ABZ199" i="8" s="1"/>
  <c r="ZB204" i="8"/>
  <c r="YW204" i="8" s="1"/>
  <c r="ZJ203" i="8"/>
  <c r="ADY194" i="8"/>
  <c r="AFO191" i="8"/>
  <c r="YI205" i="8"/>
  <c r="YJ205" i="8" s="1"/>
  <c r="WD210" i="8"/>
  <c r="AEO193" i="8"/>
  <c r="AEP193" i="8" s="1"/>
  <c r="AEK194" i="8" s="1"/>
  <c r="AGL189" i="8"/>
  <c r="AIM187" i="8"/>
  <c r="AIH187" i="8" s="1"/>
  <c r="ADL195" i="8"/>
  <c r="ADM195" i="8" s="1"/>
  <c r="AFB192" i="8"/>
  <c r="AFC192" i="8" s="1"/>
  <c r="VQ211" i="8"/>
  <c r="VR211" i="8" s="1"/>
  <c r="YX204" i="8" l="1"/>
  <c r="YU205" i="8" s="1"/>
  <c r="AHF188" i="8"/>
  <c r="SW219" i="8"/>
  <c r="TA218" i="8"/>
  <c r="SV219" i="8" s="1"/>
  <c r="AIU186" i="8"/>
  <c r="AIW186" i="8" s="1"/>
  <c r="TK218" i="8"/>
  <c r="TF218" i="8" s="1"/>
  <c r="AHE188" i="8"/>
  <c r="SI220" i="8"/>
  <c r="SM219" i="8"/>
  <c r="SH220" i="8" s="1"/>
  <c r="AGM189" i="8"/>
  <c r="AGH190" i="8" s="1"/>
  <c r="QD226" i="8"/>
  <c r="PZ226" i="8" s="1"/>
  <c r="QA226" i="8" s="1"/>
  <c r="QM225" i="8"/>
  <c r="RO222" i="8"/>
  <c r="RD223" i="8"/>
  <c r="QY224" i="8" s="1"/>
  <c r="QZ224" i="8"/>
  <c r="AGC190" i="8"/>
  <c r="AEZ193" i="8"/>
  <c r="AFD192" i="8"/>
  <c r="AEY193" i="8" s="1"/>
  <c r="YG206" i="8"/>
  <c r="YK205" i="8"/>
  <c r="YF206" i="8" s="1"/>
  <c r="VO212" i="8"/>
  <c r="VS211" i="8"/>
  <c r="VN212" i="8" s="1"/>
  <c r="ADJ196" i="8"/>
  <c r="ADN195" i="8"/>
  <c r="ADI196" i="8" s="1"/>
  <c r="ZL203" i="8"/>
  <c r="ZM203" i="8" s="1"/>
  <c r="ZH204" i="8" s="1"/>
  <c r="UV213" i="8"/>
  <c r="UW213" i="8" s="1"/>
  <c r="AHU187" i="8"/>
  <c r="AFP191" i="8"/>
  <c r="AFQ191" i="8" s="1"/>
  <c r="AFR191" i="8" s="1"/>
  <c r="AFM192" i="8" s="1"/>
  <c r="ZR203" i="8"/>
  <c r="XM207" i="8"/>
  <c r="AAK202" i="8"/>
  <c r="AAF202" i="8" s="1"/>
  <c r="AAS201" i="8"/>
  <c r="AGI190" i="8"/>
  <c r="AEL194" i="8"/>
  <c r="AEG194" i="8" s="1"/>
  <c r="AET193" i="8"/>
  <c r="TS217" i="8"/>
  <c r="AEA194" i="8"/>
  <c r="AEB194" i="8" s="1"/>
  <c r="ADW195" i="8" s="1"/>
  <c r="ACA199" i="8"/>
  <c r="ABV199" i="8" s="1"/>
  <c r="ACI198" i="8"/>
  <c r="VI212" i="8"/>
  <c r="ABM200" i="8"/>
  <c r="ABH200" i="8" s="1"/>
  <c r="ABU199" i="8"/>
  <c r="XS207" i="8"/>
  <c r="XN207" i="8" s="1"/>
  <c r="YA206" i="8"/>
  <c r="ABB200" i="8"/>
  <c r="ABC200" i="8" s="1"/>
  <c r="AAX201" i="8" s="1"/>
  <c r="WJ210" i="8"/>
  <c r="WN209" i="8"/>
  <c r="WI210" i="8" s="1"/>
  <c r="ACO198" i="8"/>
  <c r="ACJ198" i="8" s="1"/>
  <c r="ACW197" i="8"/>
  <c r="AAE202" i="8"/>
  <c r="WZ208" i="8"/>
  <c r="XA208" i="8" s="1"/>
  <c r="AGQ189" i="8" l="1"/>
  <c r="AGD190" i="8"/>
  <c r="AGE190" i="8" s="1"/>
  <c r="TE218" i="8"/>
  <c r="TG218" i="8" s="1"/>
  <c r="TD219" i="8" s="1"/>
  <c r="AHG188" i="8"/>
  <c r="AHH188" i="8" s="1"/>
  <c r="AHC189" i="8" s="1"/>
  <c r="YY204" i="8"/>
  <c r="YT205" i="8" s="1"/>
  <c r="SD220" i="8"/>
  <c r="SE220" i="8" s="1"/>
  <c r="SB221" i="8" s="1"/>
  <c r="SR219" i="8"/>
  <c r="SQ219" i="8"/>
  <c r="AHV187" i="8"/>
  <c r="AHQ188" i="8" s="1"/>
  <c r="RH223" i="8"/>
  <c r="QB226" i="8"/>
  <c r="PW227" i="8" s="1"/>
  <c r="PX227" i="8"/>
  <c r="QU224" i="8"/>
  <c r="QV224" i="8" s="1"/>
  <c r="QS225" i="8" s="1"/>
  <c r="WR209" i="8"/>
  <c r="ADR195" i="8"/>
  <c r="YO205" i="8"/>
  <c r="YP205" i="8"/>
  <c r="AIT187" i="8"/>
  <c r="AAG202" i="8"/>
  <c r="AAH202" i="8" s="1"/>
  <c r="AAC203" i="8" s="1"/>
  <c r="WE210" i="8"/>
  <c r="WF210" i="8" s="1"/>
  <c r="ABW199" i="8"/>
  <c r="ABX199" i="8" s="1"/>
  <c r="ABS200" i="8" s="1"/>
  <c r="ACK198" i="8"/>
  <c r="ACL198" i="8" s="1"/>
  <c r="ACG199" i="8" s="1"/>
  <c r="AGS189" i="8"/>
  <c r="AIX186" i="8"/>
  <c r="AIS187" i="8" s="1"/>
  <c r="ZI204" i="8"/>
  <c r="ZD204" i="8" s="1"/>
  <c r="ZQ203" i="8"/>
  <c r="ADE196" i="8"/>
  <c r="ADF196" i="8" s="1"/>
  <c r="VW211" i="8"/>
  <c r="ZC204" i="8"/>
  <c r="YB206" i="8"/>
  <c r="YC206" i="8" s="1"/>
  <c r="AFH192" i="8"/>
  <c r="WX209" i="8"/>
  <c r="XB208" i="8"/>
  <c r="WW209" i="8" s="1"/>
  <c r="AAY201" i="8"/>
  <c r="AAT201" i="8" s="1"/>
  <c r="AAU201" i="8" s="1"/>
  <c r="ABG200" i="8"/>
  <c r="ADX195" i="8"/>
  <c r="ADS195" i="8" s="1"/>
  <c r="AEF194" i="8"/>
  <c r="XO207" i="8"/>
  <c r="AHR188" i="8"/>
  <c r="UT214" i="8"/>
  <c r="UX213" i="8"/>
  <c r="US214" i="8" s="1"/>
  <c r="AFN192" i="8"/>
  <c r="AFI192" i="8" s="1"/>
  <c r="AFV191" i="8"/>
  <c r="VJ212" i="8"/>
  <c r="VK212" i="8" s="1"/>
  <c r="AEU193" i="8"/>
  <c r="AEV193" i="8" s="1"/>
  <c r="AHZ187" i="8" l="1"/>
  <c r="AIB187" i="8" s="1"/>
  <c r="AHD189" i="8"/>
  <c r="AGY189" i="8" s="1"/>
  <c r="AGF190" i="8"/>
  <c r="AGA191" i="8" s="1"/>
  <c r="AGB191" i="8"/>
  <c r="AHL188" i="8"/>
  <c r="TH218" i="8"/>
  <c r="TC219" i="8" s="1"/>
  <c r="SF220" i="8"/>
  <c r="SA221" i="8" s="1"/>
  <c r="RW221" i="8" s="1"/>
  <c r="RX221" i="8" s="1"/>
  <c r="ADT195" i="8"/>
  <c r="ADU195" i="8" s="1"/>
  <c r="ADP196" i="8" s="1"/>
  <c r="SJ220" i="8"/>
  <c r="SS219" i="8"/>
  <c r="AHM188" i="8"/>
  <c r="AHN188" i="8" s="1"/>
  <c r="AGT189" i="8"/>
  <c r="AGO190" i="8" s="1"/>
  <c r="QW224" i="8"/>
  <c r="QR225" i="8" s="1"/>
  <c r="QN225" i="8" s="1"/>
  <c r="QO225" i="8" s="1"/>
  <c r="QP225" i="8" s="1"/>
  <c r="QK226" i="8" s="1"/>
  <c r="PS227" i="8"/>
  <c r="PT227" i="8" s="1"/>
  <c r="QF226" i="8"/>
  <c r="YQ205" i="8"/>
  <c r="YN206" i="8" s="1"/>
  <c r="XF208" i="8"/>
  <c r="AIO187" i="8"/>
  <c r="VH213" i="8"/>
  <c r="VL212" i="8"/>
  <c r="VG213" i="8" s="1"/>
  <c r="AES194" i="8"/>
  <c r="AEW193" i="8"/>
  <c r="AER194" i="8" s="1"/>
  <c r="AAR202" i="8"/>
  <c r="AAV201" i="8"/>
  <c r="AAQ202" i="8" s="1"/>
  <c r="UO214" i="8"/>
  <c r="UP214" i="8" s="1"/>
  <c r="XL208" i="8"/>
  <c r="AEH194" i="8"/>
  <c r="AEI194" i="8" s="1"/>
  <c r="AED195" i="8" s="1"/>
  <c r="XZ207" i="8"/>
  <c r="AFJ192" i="8"/>
  <c r="AFK192" i="8" s="1"/>
  <c r="AFF193" i="8" s="1"/>
  <c r="ZE204" i="8"/>
  <c r="VB213" i="8"/>
  <c r="XP207" i="8"/>
  <c r="XK208" i="8" s="1"/>
  <c r="YD206" i="8"/>
  <c r="XY207" i="8" s="1"/>
  <c r="WS209" i="8"/>
  <c r="WT209" i="8" s="1"/>
  <c r="SY219" i="8"/>
  <c r="AAD203" i="8"/>
  <c r="ZY203" i="8" s="1"/>
  <c r="AAL202" i="8"/>
  <c r="AJB186" i="8"/>
  <c r="ABI200" i="8"/>
  <c r="ABJ200" i="8" s="1"/>
  <c r="ABE201" i="8" s="1"/>
  <c r="ADC197" i="8"/>
  <c r="ADG196" i="8"/>
  <c r="ADB197" i="8" s="1"/>
  <c r="ZS203" i="8"/>
  <c r="ZT203" i="8" s="1"/>
  <c r="ZO204" i="8" s="1"/>
  <c r="AGP190" i="8"/>
  <c r="AGX189" i="8"/>
  <c r="ACH199" i="8"/>
  <c r="ACC199" i="8" s="1"/>
  <c r="ACP198" i="8"/>
  <c r="ABT200" i="8"/>
  <c r="ABO200" i="8" s="1"/>
  <c r="ACB199" i="8"/>
  <c r="WC211" i="8"/>
  <c r="WG210" i="8"/>
  <c r="WB211" i="8" s="1"/>
  <c r="TL218" i="8" l="1"/>
  <c r="AGJ190" i="8"/>
  <c r="AFW191" i="8"/>
  <c r="AFX191" i="8" s="1"/>
  <c r="AFY191" i="8" s="1"/>
  <c r="AFT192" i="8" s="1"/>
  <c r="ADY195" i="8"/>
  <c r="YR205" i="8"/>
  <c r="YM206" i="8" s="1"/>
  <c r="YI206" i="8" s="1"/>
  <c r="ADQ196" i="8"/>
  <c r="ADL196" i="8" s="1"/>
  <c r="AGK190" i="8"/>
  <c r="RA224" i="8"/>
  <c r="RU222" i="8"/>
  <c r="RY221" i="8"/>
  <c r="RT222" i="8" s="1"/>
  <c r="SP220" i="8"/>
  <c r="ST219" i="8"/>
  <c r="SO220" i="8" s="1"/>
  <c r="AHO188" i="8"/>
  <c r="AHJ189" i="8" s="1"/>
  <c r="PU227" i="8"/>
  <c r="PQ228" i="8"/>
  <c r="QL226" i="8"/>
  <c r="QG226" i="8" s="1"/>
  <c r="QH226" i="8" s="1"/>
  <c r="QT225" i="8"/>
  <c r="WK210" i="8"/>
  <c r="ADK196" i="8"/>
  <c r="ACX197" i="8"/>
  <c r="ACY197" i="8" s="1"/>
  <c r="ACV198" i="8" s="1"/>
  <c r="AHY188" i="8"/>
  <c r="ZB205" i="8"/>
  <c r="XU207" i="8"/>
  <c r="XG208" i="8"/>
  <c r="XH208" i="8" s="1"/>
  <c r="AAM202" i="8"/>
  <c r="AAN202" i="8" s="1"/>
  <c r="AEN194" i="8"/>
  <c r="VP212" i="8"/>
  <c r="ACD199" i="8"/>
  <c r="ACE199" i="8" s="1"/>
  <c r="ABZ200" i="8" s="1"/>
  <c r="AGZ189" i="8"/>
  <c r="VX211" i="8"/>
  <c r="VY211" i="8" s="1"/>
  <c r="ZP204" i="8"/>
  <c r="ZK204" i="8" s="1"/>
  <c r="ZX203" i="8"/>
  <c r="ABF201" i="8"/>
  <c r="ABA201" i="8" s="1"/>
  <c r="ABN200" i="8"/>
  <c r="AFU192" i="8"/>
  <c r="AFP192" i="8" s="1"/>
  <c r="AJD186" i="8"/>
  <c r="WQ210" i="8"/>
  <c r="WU209" i="8"/>
  <c r="WP210" i="8" s="1"/>
  <c r="AIC187" i="8"/>
  <c r="AHX188" i="8" s="1"/>
  <c r="ZF204" i="8"/>
  <c r="ZA205" i="8" s="1"/>
  <c r="AFG193" i="8"/>
  <c r="AFB193" i="8" s="1"/>
  <c r="AFO192" i="8"/>
  <c r="AHK189" i="8"/>
  <c r="AHS188" i="8"/>
  <c r="YH206" i="8"/>
  <c r="AEE195" i="8"/>
  <c r="ADZ195" i="8" s="1"/>
  <c r="AEM194" i="8"/>
  <c r="XT207" i="8"/>
  <c r="UM215" i="8"/>
  <c r="UQ214" i="8"/>
  <c r="UL215" i="8" s="1"/>
  <c r="AAZ201" i="8"/>
  <c r="AFA193" i="8"/>
  <c r="VC213" i="8"/>
  <c r="VD213" i="8" s="1"/>
  <c r="AGC191" i="8" l="1"/>
  <c r="AEA195" i="8"/>
  <c r="ADX196" i="8" s="1"/>
  <c r="AGL190" i="8"/>
  <c r="AHF189" i="8"/>
  <c r="YV205" i="8"/>
  <c r="ADM196" i="8"/>
  <c r="ADN196" i="8" s="1"/>
  <c r="ADI197" i="8" s="1"/>
  <c r="SC221" i="8"/>
  <c r="SX219" i="8"/>
  <c r="RP222" i="8"/>
  <c r="RQ222" i="8" s="1"/>
  <c r="SK220" i="8"/>
  <c r="SL220" i="8" s="1"/>
  <c r="AHA189" i="8"/>
  <c r="AGV190" i="8" s="1"/>
  <c r="PP228" i="8"/>
  <c r="PL228" i="8" s="1"/>
  <c r="PM228" i="8" s="1"/>
  <c r="PY227" i="8"/>
  <c r="QI226" i="8"/>
  <c r="QD227" i="8" s="1"/>
  <c r="QE227" i="8"/>
  <c r="UU214" i="8"/>
  <c r="WY209" i="8"/>
  <c r="ACZ197" i="8"/>
  <c r="VA214" i="8"/>
  <c r="VE213" i="8"/>
  <c r="UZ214" i="8" s="1"/>
  <c r="AAK203" i="8"/>
  <c r="AAO202" i="8"/>
  <c r="AAJ203" i="8" s="1"/>
  <c r="XV207" i="8"/>
  <c r="XW207" i="8" s="1"/>
  <c r="XR208" i="8" s="1"/>
  <c r="AFQ192" i="8"/>
  <c r="AFR192" i="8" s="1"/>
  <c r="AFM193" i="8" s="1"/>
  <c r="AJA187" i="8"/>
  <c r="AFC193" i="8"/>
  <c r="AFD193" i="8" s="1"/>
  <c r="AEY194" i="8" s="1"/>
  <c r="ABB201" i="8"/>
  <c r="ABC201" i="8" s="1"/>
  <c r="AAX202" i="8" s="1"/>
  <c r="UH215" i="8"/>
  <c r="UI215" i="8" s="1"/>
  <c r="AEO194" i="8"/>
  <c r="YJ206" i="8"/>
  <c r="WL210" i="8"/>
  <c r="WM210" i="8" s="1"/>
  <c r="AJE186" i="8"/>
  <c r="AIZ187" i="8" s="1"/>
  <c r="ZZ203" i="8"/>
  <c r="AAA203" i="8" s="1"/>
  <c r="ZV204" i="8" s="1"/>
  <c r="ADJ197" i="8"/>
  <c r="ADE197" i="8" s="1"/>
  <c r="YW205" i="8"/>
  <c r="YX205" i="8" s="1"/>
  <c r="AHT188" i="8"/>
  <c r="AHU188" i="8" s="1"/>
  <c r="ABP200" i="8"/>
  <c r="VV212" i="8"/>
  <c r="VZ211" i="8"/>
  <c r="VU212" i="8" s="1"/>
  <c r="AGW190" i="8"/>
  <c r="ACA200" i="8"/>
  <c r="ABV200" i="8" s="1"/>
  <c r="ACI199" i="8"/>
  <c r="XE209" i="8"/>
  <c r="XI208" i="8"/>
  <c r="XD209" i="8" s="1"/>
  <c r="ZJ204" i="8"/>
  <c r="AIG187" i="8"/>
  <c r="AEB195" i="8" l="1"/>
  <c r="ADW196" i="8" s="1"/>
  <c r="ADS196" i="8" s="1"/>
  <c r="AGR190" i="8"/>
  <c r="AGI191" i="8"/>
  <c r="AGM190" i="8"/>
  <c r="AHE189" i="8"/>
  <c r="AHG189" i="8" s="1"/>
  <c r="ADR196" i="8"/>
  <c r="SM220" i="8"/>
  <c r="SH221" i="8" s="1"/>
  <c r="SI221" i="8"/>
  <c r="RN223" i="8"/>
  <c r="RR222" i="8"/>
  <c r="RM223" i="8" s="1"/>
  <c r="SZ219" i="8"/>
  <c r="TA219" i="8" s="1"/>
  <c r="SV220" i="8" s="1"/>
  <c r="PJ229" i="8"/>
  <c r="PN228" i="8"/>
  <c r="PI229" i="8" s="1"/>
  <c r="QM226" i="8"/>
  <c r="PZ227" i="8"/>
  <c r="QA227" i="8" s="1"/>
  <c r="XM208" i="8"/>
  <c r="VQ212" i="8"/>
  <c r="VR212" i="8" s="1"/>
  <c r="VO213" i="8" s="1"/>
  <c r="ACU198" i="8"/>
  <c r="ACQ198" i="8" s="1"/>
  <c r="ACR198" i="8" s="1"/>
  <c r="ADD197" i="8"/>
  <c r="ADF197" i="8" s="1"/>
  <c r="ADC198" i="8" s="1"/>
  <c r="AIV187" i="8"/>
  <c r="AHR189" i="8"/>
  <c r="AHV188" i="8"/>
  <c r="AHQ189" i="8" s="1"/>
  <c r="YU206" i="8"/>
  <c r="YY205" i="8"/>
  <c r="YT206" i="8" s="1"/>
  <c r="ZL204" i="8"/>
  <c r="ZM204" i="8" s="1"/>
  <c r="ZH205" i="8" s="1"/>
  <c r="ABM201" i="8"/>
  <c r="YG207" i="8"/>
  <c r="AEL195" i="8"/>
  <c r="UF216" i="8"/>
  <c r="UJ215" i="8"/>
  <c r="UE216" i="8" s="1"/>
  <c r="AAF203" i="8"/>
  <c r="VI213" i="8"/>
  <c r="AII187" i="8"/>
  <c r="WZ209" i="8"/>
  <c r="XA209" i="8" s="1"/>
  <c r="WD211" i="8"/>
  <c r="ABQ200" i="8"/>
  <c r="ABL201" i="8" s="1"/>
  <c r="ZW204" i="8"/>
  <c r="ZR204" i="8" s="1"/>
  <c r="AAE203" i="8"/>
  <c r="WJ211" i="8"/>
  <c r="WN210" i="8"/>
  <c r="WI211" i="8" s="1"/>
  <c r="YK206" i="8"/>
  <c r="YF207" i="8" s="1"/>
  <c r="AEP194" i="8"/>
  <c r="AEK195" i="8" s="1"/>
  <c r="AAY202" i="8"/>
  <c r="AAT202" i="8" s="1"/>
  <c r="ABG201" i="8"/>
  <c r="AEZ194" i="8"/>
  <c r="AEU194" i="8" s="1"/>
  <c r="AFH193" i="8"/>
  <c r="AJI186" i="8"/>
  <c r="AFN193" i="8"/>
  <c r="AFI193" i="8" s="1"/>
  <c r="AFV192" i="8"/>
  <c r="XS208" i="8"/>
  <c r="XN208" i="8" s="1"/>
  <c r="YA207" i="8"/>
  <c r="AAS202" i="8"/>
  <c r="UV214" i="8"/>
  <c r="UW214" i="8" s="1"/>
  <c r="AEF195" i="8" l="1"/>
  <c r="XO208" i="8"/>
  <c r="XP208" i="8" s="1"/>
  <c r="XK209" i="8" s="1"/>
  <c r="AGH191" i="8"/>
  <c r="AGQ190" i="8"/>
  <c r="AGS190" i="8" s="1"/>
  <c r="AGT190" i="8" s="1"/>
  <c r="AGO191" i="8" s="1"/>
  <c r="AGD191" i="8"/>
  <c r="AGE191" i="8" s="1"/>
  <c r="ADT196" i="8"/>
  <c r="ADU196" i="8" s="1"/>
  <c r="ADP197" i="8" s="1"/>
  <c r="RI223" i="8"/>
  <c r="RJ223" i="8" s="1"/>
  <c r="SQ220" i="8"/>
  <c r="RV222" i="8"/>
  <c r="SD221" i="8"/>
  <c r="SE221" i="8" s="1"/>
  <c r="SW220" i="8"/>
  <c r="SR220" i="8" s="1"/>
  <c r="TE219" i="8"/>
  <c r="AHH189" i="8"/>
  <c r="AHC190" i="8" s="1"/>
  <c r="PR228" i="8"/>
  <c r="AIJ187" i="8"/>
  <c r="AIE188" i="8" s="1"/>
  <c r="PE229" i="8"/>
  <c r="PF229" i="8" s="1"/>
  <c r="VS212" i="8"/>
  <c r="VN213" i="8" s="1"/>
  <c r="VJ213" i="8" s="1"/>
  <c r="VK213" i="8" s="1"/>
  <c r="ADG197" i="8"/>
  <c r="ADB198" i="8" s="1"/>
  <c r="ACX198" i="8" s="1"/>
  <c r="QB227" i="8"/>
  <c r="PW228" i="8" s="1"/>
  <c r="PX228" i="8"/>
  <c r="UN215" i="8"/>
  <c r="AET194" i="8"/>
  <c r="AEV194" i="8" s="1"/>
  <c r="AEW194" i="8" s="1"/>
  <c r="AER195" i="8" s="1"/>
  <c r="ZC205" i="8"/>
  <c r="ACS198" i="8"/>
  <c r="ACN199" i="8" s="1"/>
  <c r="ACO199" i="8"/>
  <c r="XL209" i="8"/>
  <c r="AAU202" i="8"/>
  <c r="AAV202" i="8" s="1"/>
  <c r="AAQ203" i="8" s="1"/>
  <c r="YO206" i="8"/>
  <c r="UT215" i="8"/>
  <c r="UX214" i="8"/>
  <c r="US215" i="8" s="1"/>
  <c r="AJK186" i="8"/>
  <c r="WR210" i="8"/>
  <c r="AAG203" i="8"/>
  <c r="AHD190" i="8"/>
  <c r="AIF188" i="8"/>
  <c r="UA216" i="8"/>
  <c r="UB216" i="8" s="1"/>
  <c r="AEG195" i="8"/>
  <c r="YB207" i="8"/>
  <c r="YC207" i="8" s="1"/>
  <c r="ZI205" i="8"/>
  <c r="ZD205" i="8" s="1"/>
  <c r="ZQ204" i="8"/>
  <c r="ADK197" i="8"/>
  <c r="YP206" i="8"/>
  <c r="AHZ188" i="8"/>
  <c r="AFJ193" i="8"/>
  <c r="AFK193" i="8" s="1"/>
  <c r="AFF194" i="8" s="1"/>
  <c r="WE211" i="8"/>
  <c r="WF211" i="8" s="1"/>
  <c r="ADY196" i="8"/>
  <c r="WX210" i="8"/>
  <c r="XB209" i="8"/>
  <c r="WW210" i="8" s="1"/>
  <c r="AGX190" i="8"/>
  <c r="ABU200" i="8"/>
  <c r="ABH201" i="8"/>
  <c r="ABI201" i="8" s="1"/>
  <c r="AHM189" i="8"/>
  <c r="AGP191" i="8" l="1"/>
  <c r="AGK191" i="8" s="1"/>
  <c r="ADQ197" i="8"/>
  <c r="ADL197" i="8" s="1"/>
  <c r="ADM197" i="8" s="1"/>
  <c r="ADN197" i="8" s="1"/>
  <c r="ADI198" i="8" s="1"/>
  <c r="AEH195" i="8"/>
  <c r="AEI195" i="8" s="1"/>
  <c r="AED196" i="8" s="1"/>
  <c r="AGF191" i="8"/>
  <c r="AGB192" i="8"/>
  <c r="SS220" i="8"/>
  <c r="SP221" i="8" s="1"/>
  <c r="ZE205" i="8"/>
  <c r="ZF205" i="8" s="1"/>
  <c r="ZA206" i="8" s="1"/>
  <c r="AIN187" i="8"/>
  <c r="AIP187" i="8" s="1"/>
  <c r="AHL189" i="8"/>
  <c r="AHN189" i="8" s="1"/>
  <c r="AIA188" i="8"/>
  <c r="AIB188" i="8" s="1"/>
  <c r="SB222" i="8"/>
  <c r="SF221" i="8"/>
  <c r="SA222" i="8" s="1"/>
  <c r="RG224" i="8"/>
  <c r="RK223" i="8"/>
  <c r="RF224" i="8" s="1"/>
  <c r="VW212" i="8"/>
  <c r="AGY190" i="8"/>
  <c r="AJL186" i="8"/>
  <c r="AJG187" i="8" s="1"/>
  <c r="QF227" i="8"/>
  <c r="PC230" i="8"/>
  <c r="PG229" i="8"/>
  <c r="PB230" i="8" s="1"/>
  <c r="ACW198" i="8"/>
  <c r="ACY198" i="8" s="1"/>
  <c r="PS228" i="8"/>
  <c r="PT228" i="8" s="1"/>
  <c r="PQ229" i="8" s="1"/>
  <c r="XF209" i="8"/>
  <c r="ACJ199" i="8"/>
  <c r="ACK199" i="8" s="1"/>
  <c r="ABF202" i="8"/>
  <c r="ABJ201" i="8"/>
  <c r="ABE202" i="8" s="1"/>
  <c r="VH214" i="8"/>
  <c r="VL213" i="8"/>
  <c r="VG214" i="8" s="1"/>
  <c r="WC212" i="8"/>
  <c r="WG211" i="8"/>
  <c r="WB212" i="8" s="1"/>
  <c r="XZ208" i="8"/>
  <c r="YD207" i="8"/>
  <c r="XY208" i="8" s="1"/>
  <c r="TY217" i="8"/>
  <c r="UC216" i="8"/>
  <c r="TX217" i="8" s="1"/>
  <c r="AAD204" i="8"/>
  <c r="UO215" i="8"/>
  <c r="UP215" i="8" s="1"/>
  <c r="XT208" i="8"/>
  <c r="ABW200" i="8"/>
  <c r="ABX200" i="8" s="1"/>
  <c r="ABS201" i="8" s="1"/>
  <c r="AES195" i="8"/>
  <c r="AEN195" i="8" s="1"/>
  <c r="AFA194" i="8"/>
  <c r="AGZ190" i="8"/>
  <c r="AHA190" i="8" s="1"/>
  <c r="AGV191" i="8" s="1"/>
  <c r="WS210" i="8"/>
  <c r="WT210" i="8" s="1"/>
  <c r="AFG194" i="8"/>
  <c r="AFB194" i="8" s="1"/>
  <c r="AFO193" i="8"/>
  <c r="ZS204" i="8"/>
  <c r="ZT204" i="8" s="1"/>
  <c r="ZO205" i="8" s="1"/>
  <c r="AAH203" i="8"/>
  <c r="AAC204" i="8" s="1"/>
  <c r="AJH187" i="8"/>
  <c r="AJP186" i="8"/>
  <c r="VB214" i="8"/>
  <c r="YQ206" i="8"/>
  <c r="YR206" i="8" s="1"/>
  <c r="YM207" i="8" s="1"/>
  <c r="AAR203" i="8"/>
  <c r="AAM203" i="8" s="1"/>
  <c r="AAZ202" i="8"/>
  <c r="XG209" i="8"/>
  <c r="AEE196" i="8" l="1"/>
  <c r="ADZ196" i="8" s="1"/>
  <c r="AEA196" i="8" s="1"/>
  <c r="AGA192" i="8"/>
  <c r="AFW192" i="8" s="1"/>
  <c r="AFX192" i="8" s="1"/>
  <c r="AGJ191" i="8"/>
  <c r="AGL191" i="8" s="1"/>
  <c r="AGM191" i="8" s="1"/>
  <c r="AGH192" i="8" s="1"/>
  <c r="ZB206" i="8"/>
  <c r="YW206" i="8" s="1"/>
  <c r="ST220" i="8"/>
  <c r="SO221" i="8" s="1"/>
  <c r="SK221" i="8" s="1"/>
  <c r="ZJ205" i="8"/>
  <c r="RB224" i="8"/>
  <c r="RC224" i="8" s="1"/>
  <c r="QZ225" i="8" s="1"/>
  <c r="SJ221" i="8"/>
  <c r="RW222" i="8"/>
  <c r="RX222" i="8" s="1"/>
  <c r="RU223" i="8" s="1"/>
  <c r="XH209" i="8"/>
  <c r="XI209" i="8" s="1"/>
  <c r="XD210" i="8" s="1"/>
  <c r="RO223" i="8"/>
  <c r="AJC187" i="8"/>
  <c r="AIQ187" i="8"/>
  <c r="AIL188" i="8" s="1"/>
  <c r="AHO189" i="8"/>
  <c r="AHJ190" i="8" s="1"/>
  <c r="AIC188" i="8"/>
  <c r="AHX189" i="8" s="1"/>
  <c r="PK229" i="8"/>
  <c r="OX230" i="8"/>
  <c r="OY230" i="8" s="1"/>
  <c r="ACV199" i="8"/>
  <c r="ACZ198" i="8"/>
  <c r="ACU199" i="8" s="1"/>
  <c r="PU228" i="8"/>
  <c r="PP229" i="8" s="1"/>
  <c r="PL229" i="8" s="1"/>
  <c r="PM229" i="8" s="1"/>
  <c r="TT217" i="8"/>
  <c r="TU217" i="8" s="1"/>
  <c r="TR218" i="8" s="1"/>
  <c r="YH207" i="8"/>
  <c r="ACL199" i="8"/>
  <c r="ACG200" i="8" s="1"/>
  <c r="ACH200" i="8"/>
  <c r="WQ211" i="8"/>
  <c r="WU210" i="8"/>
  <c r="WP211" i="8" s="1"/>
  <c r="AJR186" i="8"/>
  <c r="YN207" i="8"/>
  <c r="YI207" i="8" s="1"/>
  <c r="YV206" i="8"/>
  <c r="AIM188" i="8"/>
  <c r="AEM195" i="8"/>
  <c r="ZP205" i="8"/>
  <c r="ZK205" i="8" s="1"/>
  <c r="ZL205" i="8" s="1"/>
  <c r="ZM205" i="8" s="1"/>
  <c r="ZH206" i="8" s="1"/>
  <c r="ZX204" i="8"/>
  <c r="AAL203" i="8"/>
  <c r="AHK190" i="8"/>
  <c r="AHF190" i="8" s="1"/>
  <c r="UG216" i="8"/>
  <c r="XU208" i="8"/>
  <c r="XV208" i="8" s="1"/>
  <c r="WK211" i="8"/>
  <c r="VP213" i="8"/>
  <c r="AGW191" i="8"/>
  <c r="AGR191" i="8" s="1"/>
  <c r="AHE190" i="8"/>
  <c r="AFC194" i="8"/>
  <c r="AFD194" i="8" s="1"/>
  <c r="AEY195" i="8" s="1"/>
  <c r="ABT201" i="8"/>
  <c r="ABO201" i="8" s="1"/>
  <c r="ACB200" i="8"/>
  <c r="UM216" i="8"/>
  <c r="UQ215" i="8"/>
  <c r="UL216" i="8" s="1"/>
  <c r="ZY204" i="8"/>
  <c r="ADJ198" i="8"/>
  <c r="ADE198" i="8" s="1"/>
  <c r="ADR197" i="8"/>
  <c r="AHY189" i="8"/>
  <c r="VX212" i="8"/>
  <c r="VY212" i="8" s="1"/>
  <c r="VC214" i="8"/>
  <c r="VD214" i="8" s="1"/>
  <c r="ABN201" i="8"/>
  <c r="ABA202" i="8"/>
  <c r="ABB202" i="8" s="1"/>
  <c r="AGI192" i="8" l="1"/>
  <c r="AGD192" i="8" s="1"/>
  <c r="AIU187" i="8"/>
  <c r="XE210" i="8"/>
  <c r="WZ210" i="8" s="1"/>
  <c r="AGQ191" i="8"/>
  <c r="YJ207" i="8"/>
  <c r="YK207" i="8" s="1"/>
  <c r="YF208" i="8" s="1"/>
  <c r="AFU193" i="8"/>
  <c r="AFY192" i="8"/>
  <c r="AHT189" i="8"/>
  <c r="RD224" i="8"/>
  <c r="QY225" i="8" s="1"/>
  <c r="ACQ199" i="8"/>
  <c r="RY222" i="8"/>
  <c r="SC222" i="8" s="1"/>
  <c r="SL221" i="8"/>
  <c r="SI222" i="8" s="1"/>
  <c r="SX220" i="8"/>
  <c r="AIG188" i="8"/>
  <c r="TV217" i="8"/>
  <c r="TQ218" i="8" s="1"/>
  <c r="TM218" i="8" s="1"/>
  <c r="TN218" i="8" s="1"/>
  <c r="AIH188" i="8"/>
  <c r="QU225" i="8"/>
  <c r="QV225" i="8" s="1"/>
  <c r="AHS189" i="8"/>
  <c r="AHU189" i="8" s="1"/>
  <c r="AJS186" i="8"/>
  <c r="AJN187" i="8" s="1"/>
  <c r="OZ230" i="8"/>
  <c r="OU231" i="8" s="1"/>
  <c r="OV231" i="8"/>
  <c r="ADD198" i="8"/>
  <c r="ADF198" i="8" s="1"/>
  <c r="PY228" i="8"/>
  <c r="PN229" i="8"/>
  <c r="PJ230" i="8"/>
  <c r="ACC200" i="8"/>
  <c r="ACD200" i="8" s="1"/>
  <c r="UU215" i="8"/>
  <c r="WY210" i="8"/>
  <c r="ACP199" i="8"/>
  <c r="AAY203" i="8"/>
  <c r="ABC202" i="8"/>
  <c r="AAX203" i="8" s="1"/>
  <c r="VA215" i="8"/>
  <c r="VE214" i="8"/>
  <c r="UZ215" i="8" s="1"/>
  <c r="XS209" i="8"/>
  <c r="XW208" i="8"/>
  <c r="XR209" i="8" s="1"/>
  <c r="ABP201" i="8"/>
  <c r="ABQ201" i="8" s="1"/>
  <c r="ABL202" i="8" s="1"/>
  <c r="VV213" i="8"/>
  <c r="VZ212" i="8"/>
  <c r="VU213" i="8" s="1"/>
  <c r="YG208" i="8"/>
  <c r="YB208" i="8" s="1"/>
  <c r="AGS191" i="8"/>
  <c r="AGT191" i="8" s="1"/>
  <c r="AGO192" i="8" s="1"/>
  <c r="UH216" i="8"/>
  <c r="UI216" i="8" s="1"/>
  <c r="UJ216" i="8" s="1"/>
  <c r="UE217" i="8" s="1"/>
  <c r="AEZ195" i="8"/>
  <c r="AEU195" i="8" s="1"/>
  <c r="AFH194" i="8"/>
  <c r="AHG190" i="8"/>
  <c r="AHH190" i="8" s="1"/>
  <c r="AHC191" i="8" s="1"/>
  <c r="ZI206" i="8"/>
  <c r="ZD206" i="8" s="1"/>
  <c r="ZQ205" i="8"/>
  <c r="AEO195" i="8"/>
  <c r="AEP195" i="8" s="1"/>
  <c r="AEK196" i="8" s="1"/>
  <c r="AJO187" i="8"/>
  <c r="AJW186" i="8"/>
  <c r="WL211" i="8"/>
  <c r="WM211" i="8" s="1"/>
  <c r="XM209" i="8"/>
  <c r="AAN203" i="8"/>
  <c r="ZZ204" i="8"/>
  <c r="AAA204" i="8" s="1"/>
  <c r="ZV205" i="8" s="1"/>
  <c r="AIW187" i="8"/>
  <c r="YX206" i="8"/>
  <c r="YY206" i="8" s="1"/>
  <c r="YT207" i="8" s="1"/>
  <c r="ADX197" i="8"/>
  <c r="AEB196" i="8"/>
  <c r="ADW197" i="8" s="1"/>
  <c r="AJJ187" i="8" l="1"/>
  <c r="SM221" i="8"/>
  <c r="SQ221" i="8" s="1"/>
  <c r="YO207" i="8"/>
  <c r="AFT193" i="8"/>
  <c r="AFP193" i="8" s="1"/>
  <c r="AFQ193" i="8" s="1"/>
  <c r="AGC192" i="8"/>
  <c r="AGE192" i="8" s="1"/>
  <c r="AGF192" i="8" s="1"/>
  <c r="AGA193" i="8" s="1"/>
  <c r="ACR199" i="8"/>
  <c r="ACS199" i="8" s="1"/>
  <c r="ACN200" i="8" s="1"/>
  <c r="RT223" i="8"/>
  <c r="RP223" i="8" s="1"/>
  <c r="RQ223" i="8" s="1"/>
  <c r="RN224" i="8" s="1"/>
  <c r="XA210" i="8"/>
  <c r="XB210" i="8" s="1"/>
  <c r="WW211" i="8" s="1"/>
  <c r="RH224" i="8"/>
  <c r="TZ217" i="8"/>
  <c r="AII188" i="8"/>
  <c r="AIJ188" i="8" s="1"/>
  <c r="AIE189" i="8" s="1"/>
  <c r="QS226" i="8"/>
  <c r="QW225" i="8"/>
  <c r="SH222" i="8"/>
  <c r="SD222" i="8" s="1"/>
  <c r="SE222" i="8" s="1"/>
  <c r="SF222" i="8" s="1"/>
  <c r="SA223" i="8" s="1"/>
  <c r="RR223" i="8"/>
  <c r="AHV189" i="8"/>
  <c r="AHQ190" i="8" s="1"/>
  <c r="OQ231" i="8"/>
  <c r="OR231" i="8" s="1"/>
  <c r="OO232" i="8" s="1"/>
  <c r="AIX187" i="8"/>
  <c r="AIS188" i="8" s="1"/>
  <c r="ADG198" i="8"/>
  <c r="ADB199" i="8" s="1"/>
  <c r="ADC199" i="8"/>
  <c r="ADK198" i="8"/>
  <c r="PD230" i="8"/>
  <c r="PI230" i="8"/>
  <c r="PE230" i="8" s="1"/>
  <c r="PR229" i="8"/>
  <c r="WD212" i="8"/>
  <c r="VI214" i="8"/>
  <c r="ADS197" i="8"/>
  <c r="ADT197" i="8" s="1"/>
  <c r="ADQ198" i="8" s="1"/>
  <c r="AAT203" i="8"/>
  <c r="WJ212" i="8"/>
  <c r="WN211" i="8"/>
  <c r="WI212" i="8" s="1"/>
  <c r="WX211" i="8"/>
  <c r="ACA201" i="8"/>
  <c r="AEL196" i="8"/>
  <c r="AEG196" i="8" s="1"/>
  <c r="AET195" i="8"/>
  <c r="AGP192" i="8"/>
  <c r="AGK192" i="8" s="1"/>
  <c r="AGX191" i="8"/>
  <c r="AIF189" i="8"/>
  <c r="VQ213" i="8"/>
  <c r="VR213" i="8" s="1"/>
  <c r="TK219" i="8"/>
  <c r="TO218" i="8"/>
  <c r="TJ219" i="8" s="1"/>
  <c r="YA208" i="8"/>
  <c r="UV215" i="8"/>
  <c r="UW215" i="8" s="1"/>
  <c r="ABG202" i="8"/>
  <c r="AAK204" i="8"/>
  <c r="AEF196" i="8"/>
  <c r="YU207" i="8"/>
  <c r="YP207" i="8" s="1"/>
  <c r="ZC206" i="8"/>
  <c r="AIT188" i="8"/>
  <c r="ZW205" i="8"/>
  <c r="ZR205" i="8" s="1"/>
  <c r="ZS205" i="8" s="1"/>
  <c r="AAE204" i="8"/>
  <c r="AAO203" i="8"/>
  <c r="AAJ204" i="8" s="1"/>
  <c r="AHR190" i="8"/>
  <c r="AHM190" i="8" s="1"/>
  <c r="AHZ189" i="8"/>
  <c r="UF217" i="8"/>
  <c r="UA217" i="8" s="1"/>
  <c r="UN216" i="8"/>
  <c r="AGJ192" i="8"/>
  <c r="ACE200" i="8"/>
  <c r="ABZ201" i="8" s="1"/>
  <c r="AJY186" i="8"/>
  <c r="AHD191" i="8"/>
  <c r="AGY191" i="8" s="1"/>
  <c r="AHL190" i="8"/>
  <c r="ABM202" i="8"/>
  <c r="ABH202" i="8" s="1"/>
  <c r="ABU201" i="8"/>
  <c r="XN209" i="8"/>
  <c r="XO209" i="8" s="1"/>
  <c r="AGB193" i="8" l="1"/>
  <c r="AFW193" i="8" s="1"/>
  <c r="YQ207" i="8"/>
  <c r="ACO200" i="8"/>
  <c r="AFN194" i="8"/>
  <c r="AFR193" i="8"/>
  <c r="UB217" i="8"/>
  <c r="UC217" i="8" s="1"/>
  <c r="TX218" i="8" s="1"/>
  <c r="AJB187" i="8"/>
  <c r="AJD187" i="8" s="1"/>
  <c r="PF230" i="8"/>
  <c r="PG230" i="8" s="1"/>
  <c r="PB231" i="8" s="1"/>
  <c r="AIN188" i="8"/>
  <c r="QR226" i="8"/>
  <c r="RA225" i="8"/>
  <c r="QN226" i="8"/>
  <c r="QO226" i="8" s="1"/>
  <c r="AIO188" i="8"/>
  <c r="RM224" i="8"/>
  <c r="RI224" i="8" s="1"/>
  <c r="RJ224" i="8" s="1"/>
  <c r="RV223" i="8"/>
  <c r="SB223" i="8"/>
  <c r="RW223" i="8" s="1"/>
  <c r="SJ222" i="8"/>
  <c r="OS231" i="8"/>
  <c r="ON232" i="8" s="1"/>
  <c r="OJ232" i="8" s="1"/>
  <c r="OK232" i="8" s="1"/>
  <c r="OH233" i="8" s="1"/>
  <c r="AIA189" i="8"/>
  <c r="AIB189" i="8" s="1"/>
  <c r="AJZ186" i="8"/>
  <c r="AJU187" i="8" s="1"/>
  <c r="ACX199" i="8"/>
  <c r="ADU197" i="8"/>
  <c r="ADP198" i="8" s="1"/>
  <c r="ADL198" i="8" s="1"/>
  <c r="ADM198" i="8" s="1"/>
  <c r="WR211" i="8"/>
  <c r="ACW199" i="8"/>
  <c r="ACJ200" i="8"/>
  <c r="XL210" i="8"/>
  <c r="XP209" i="8"/>
  <c r="XK210" i="8" s="1"/>
  <c r="ZP206" i="8"/>
  <c r="ZT205" i="8"/>
  <c r="ZO206" i="8" s="1"/>
  <c r="YN208" i="8"/>
  <c r="YR207" i="8"/>
  <c r="YM208" i="8" s="1"/>
  <c r="TY218" i="8"/>
  <c r="AGL192" i="8"/>
  <c r="AGM192" i="8" s="1"/>
  <c r="AGH193" i="8" s="1"/>
  <c r="AAS203" i="8"/>
  <c r="ABI202" i="8"/>
  <c r="ABJ202" i="8" s="1"/>
  <c r="ABE203" i="8" s="1"/>
  <c r="UT216" i="8"/>
  <c r="UX215" i="8"/>
  <c r="US216" i="8" s="1"/>
  <c r="TS218" i="8"/>
  <c r="VO214" i="8"/>
  <c r="VS213" i="8"/>
  <c r="VN214" i="8" s="1"/>
  <c r="ACI200" i="8"/>
  <c r="ABV201" i="8"/>
  <c r="ABW201" i="8" s="1"/>
  <c r="ABX201" i="8" s="1"/>
  <c r="ABS202" i="8" s="1"/>
  <c r="XF210" i="8"/>
  <c r="WE212" i="8"/>
  <c r="WF212" i="8" s="1"/>
  <c r="AHN190" i="8"/>
  <c r="AHO190" i="8" s="1"/>
  <c r="AHJ191" i="8" s="1"/>
  <c r="AJV187" i="8"/>
  <c r="ZE206" i="8"/>
  <c r="ZF206" i="8" s="1"/>
  <c r="ZA207" i="8" s="1"/>
  <c r="AEH196" i="8"/>
  <c r="AEI196" i="8" s="1"/>
  <c r="AED197" i="8" s="1"/>
  <c r="AAF204" i="8"/>
  <c r="AAG204" i="8" s="1"/>
  <c r="YC208" i="8"/>
  <c r="YD208" i="8" s="1"/>
  <c r="XY209" i="8" s="1"/>
  <c r="TF219" i="8"/>
  <c r="TG219" i="8" s="1"/>
  <c r="AGZ191" i="8"/>
  <c r="AHA191" i="8" s="1"/>
  <c r="AGV192" i="8" s="1"/>
  <c r="AEV195" i="8"/>
  <c r="AEW195" i="8" s="1"/>
  <c r="AER196" i="8" s="1"/>
  <c r="WS211" i="8"/>
  <c r="AFM194" i="8" l="1"/>
  <c r="AFV193" i="8"/>
  <c r="AFX193" i="8" s="1"/>
  <c r="AFI194" i="8"/>
  <c r="AFJ194" i="8" s="1"/>
  <c r="PC231" i="8"/>
  <c r="OX231" i="8" s="1"/>
  <c r="AIP188" i="8"/>
  <c r="AIQ188" i="8" s="1"/>
  <c r="AIL189" i="8" s="1"/>
  <c r="RX223" i="8"/>
  <c r="RY223" i="8" s="1"/>
  <c r="RT224" i="8" s="1"/>
  <c r="OL232" i="8"/>
  <c r="OG233" i="8" s="1"/>
  <c r="OC233" i="8" s="1"/>
  <c r="OD233" i="8" s="1"/>
  <c r="OW231" i="8"/>
  <c r="QL227" i="8"/>
  <c r="QP226" i="8"/>
  <c r="RG225" i="8"/>
  <c r="RK224" i="8"/>
  <c r="RF225" i="8" s="1"/>
  <c r="WT211" i="8"/>
  <c r="WU211" i="8" s="1"/>
  <c r="WP212" i="8" s="1"/>
  <c r="RU224" i="8"/>
  <c r="ACY199" i="8"/>
  <c r="AKD186" i="8"/>
  <c r="AJQ187" i="8"/>
  <c r="AJE187" i="8"/>
  <c r="AIZ188" i="8" s="1"/>
  <c r="AIC189" i="8"/>
  <c r="AHX190" i="8" s="1"/>
  <c r="PK230" i="8"/>
  <c r="OP232" i="8"/>
  <c r="ADY197" i="8"/>
  <c r="VW213" i="8"/>
  <c r="VB215" i="8"/>
  <c r="YV207" i="8"/>
  <c r="AAD205" i="8"/>
  <c r="AAH204" i="8"/>
  <c r="AAC205" i="8" s="1"/>
  <c r="AFU194" i="8"/>
  <c r="ADJ199" i="8"/>
  <c r="ADN198" i="8"/>
  <c r="ADI199" i="8" s="1"/>
  <c r="AES196" i="8"/>
  <c r="AEN196" i="8" s="1"/>
  <c r="AFA195" i="8"/>
  <c r="AGW192" i="8"/>
  <c r="AGR192" i="8" s="1"/>
  <c r="AHE191" i="8"/>
  <c r="TD220" i="8"/>
  <c r="TH219" i="8"/>
  <c r="TC220" i="8" s="1"/>
  <c r="AEE197" i="8"/>
  <c r="ADZ197" i="8" s="1"/>
  <c r="AEM196" i="8"/>
  <c r="ZB207" i="8"/>
  <c r="YW207" i="8" s="1"/>
  <c r="ZJ206" i="8"/>
  <c r="AJA188" i="8"/>
  <c r="AKF186" i="8"/>
  <c r="WC213" i="8"/>
  <c r="WG212" i="8"/>
  <c r="WB213" i="8" s="1"/>
  <c r="VJ214" i="8"/>
  <c r="VK214" i="8" s="1"/>
  <c r="UO216" i="8"/>
  <c r="UP216" i="8" s="1"/>
  <c r="AHY190" i="8"/>
  <c r="UG217" i="8"/>
  <c r="YI208" i="8"/>
  <c r="ZX205" i="8"/>
  <c r="XT209" i="8"/>
  <c r="XZ209" i="8"/>
  <c r="XU209" i="8" s="1"/>
  <c r="YH208" i="8"/>
  <c r="AHK191" i="8"/>
  <c r="AHF191" i="8" s="1"/>
  <c r="AHS190" i="8"/>
  <c r="ABT202" i="8"/>
  <c r="ABO202" i="8" s="1"/>
  <c r="ACB201" i="8"/>
  <c r="ACK200" i="8"/>
  <c r="ABF203" i="8"/>
  <c r="ABA203" i="8" s="1"/>
  <c r="ABN202" i="8"/>
  <c r="AAU203" i="8"/>
  <c r="AAV203" i="8" s="1"/>
  <c r="AAQ204" i="8" s="1"/>
  <c r="AGI193" i="8"/>
  <c r="AGD193" i="8" s="1"/>
  <c r="AGQ192" i="8"/>
  <c r="TT218" i="8"/>
  <c r="TU218" i="8" s="1"/>
  <c r="ZK206" i="8"/>
  <c r="XG210" i="8"/>
  <c r="XH210" i="8" s="1"/>
  <c r="WY211" i="8" l="1"/>
  <c r="AFY193" i="8"/>
  <c r="AFT194" i="8" s="1"/>
  <c r="AFP194" i="8" s="1"/>
  <c r="AFG195" i="8"/>
  <c r="AFK194" i="8"/>
  <c r="WQ212" i="8"/>
  <c r="WL212" i="8" s="1"/>
  <c r="AHT190" i="8"/>
  <c r="AIM189" i="8"/>
  <c r="OY231" i="8"/>
  <c r="OV232" i="8" s="1"/>
  <c r="AIH189" i="8"/>
  <c r="RB225" i="8"/>
  <c r="RC225" i="8" s="1"/>
  <c r="QZ226" i="8" s="1"/>
  <c r="QK227" i="8"/>
  <c r="QT226" i="8"/>
  <c r="YX207" i="8"/>
  <c r="YY207" i="8" s="1"/>
  <c r="YT208" i="8" s="1"/>
  <c r="RO224" i="8"/>
  <c r="QG227" i="8"/>
  <c r="QH227" i="8" s="1"/>
  <c r="AEA197" i="8"/>
  <c r="ADX198" i="8" s="1"/>
  <c r="AIG189" i="8"/>
  <c r="AII189" i="8" s="1"/>
  <c r="AIU188" i="8"/>
  <c r="SC223" i="8"/>
  <c r="RP224" i="8"/>
  <c r="AJI187" i="8"/>
  <c r="AJK187" i="8" s="1"/>
  <c r="AIV188" i="8"/>
  <c r="ACZ199" i="8"/>
  <c r="ACV200" i="8"/>
  <c r="AKG186" i="8"/>
  <c r="AKB187" i="8" s="1"/>
  <c r="OA234" i="8"/>
  <c r="OE233" i="8"/>
  <c r="NZ234" i="8" s="1"/>
  <c r="OZ231" i="8"/>
  <c r="OU232" i="8" s="1"/>
  <c r="TL219" i="8"/>
  <c r="ADR198" i="8"/>
  <c r="ADE199" i="8"/>
  <c r="TR219" i="8"/>
  <c r="TV218" i="8"/>
  <c r="TQ219" i="8" s="1"/>
  <c r="XE211" i="8"/>
  <c r="XI210" i="8"/>
  <c r="XD211" i="8" s="1"/>
  <c r="ACH201" i="8"/>
  <c r="AGS192" i="8"/>
  <c r="AGT192" i="8" s="1"/>
  <c r="AGO193" i="8" s="1"/>
  <c r="AAR204" i="8"/>
  <c r="AAM204" i="8" s="1"/>
  <c r="AAZ203" i="8"/>
  <c r="ABP202" i="8"/>
  <c r="ACL200" i="8"/>
  <c r="ACG201" i="8" s="1"/>
  <c r="AHU190" i="8"/>
  <c r="YJ208" i="8"/>
  <c r="XV209" i="8"/>
  <c r="VX213" i="8"/>
  <c r="VY213" i="8" s="1"/>
  <c r="ZL206" i="8"/>
  <c r="ZM206" i="8" s="1"/>
  <c r="ZH207" i="8" s="1"/>
  <c r="AEO196" i="8"/>
  <c r="AEP196" i="8" s="1"/>
  <c r="AEK197" i="8" s="1"/>
  <c r="AHG191" i="8"/>
  <c r="AHH191" i="8" s="1"/>
  <c r="AHC192" i="8" s="1"/>
  <c r="AAL204" i="8"/>
  <c r="YU208" i="8"/>
  <c r="YP208" i="8" s="1"/>
  <c r="UM217" i="8"/>
  <c r="UQ216" i="8"/>
  <c r="UL217" i="8" s="1"/>
  <c r="VH215" i="8"/>
  <c r="VL214" i="8"/>
  <c r="VG215" i="8" s="1"/>
  <c r="WK212" i="8"/>
  <c r="AKC187" i="8"/>
  <c r="AJX187" i="8" s="1"/>
  <c r="SY220" i="8"/>
  <c r="SZ220" i="8" s="1"/>
  <c r="ZY205" i="8"/>
  <c r="ZZ205" i="8" s="1"/>
  <c r="AGC193" i="8" l="1"/>
  <c r="AFF195" i="8"/>
  <c r="AFO194" i="8"/>
  <c r="AFQ194" i="8" s="1"/>
  <c r="AFB195" i="8"/>
  <c r="AFC195" i="8" s="1"/>
  <c r="AFD195" i="8" s="1"/>
  <c r="AEY196" i="8" s="1"/>
  <c r="AKK186" i="8"/>
  <c r="AKM186" i="8" s="1"/>
  <c r="ZC207" i="8"/>
  <c r="AEB197" i="8"/>
  <c r="ADW198" i="8" s="1"/>
  <c r="ADS198" i="8" s="1"/>
  <c r="ADT198" i="8" s="1"/>
  <c r="RD225" i="8"/>
  <c r="QY226" i="8" s="1"/>
  <c r="QU226" i="8" s="1"/>
  <c r="QV226" i="8" s="1"/>
  <c r="AIW188" i="8"/>
  <c r="AIT189" i="8" s="1"/>
  <c r="RQ224" i="8"/>
  <c r="RR224" i="8" s="1"/>
  <c r="RM225" i="8" s="1"/>
  <c r="QI227" i="8"/>
  <c r="QE228" i="8"/>
  <c r="NV234" i="8"/>
  <c r="NW234" i="8" s="1"/>
  <c r="NT235" i="8" s="1"/>
  <c r="ACU200" i="8"/>
  <c r="ACQ200" i="8" s="1"/>
  <c r="ADD199" i="8"/>
  <c r="ADF199" i="8" s="1"/>
  <c r="AJL187" i="8"/>
  <c r="AJG188" i="8" s="1"/>
  <c r="NX234" i="8"/>
  <c r="NS235" i="8" s="1"/>
  <c r="OI233" i="8"/>
  <c r="PD231" i="8"/>
  <c r="OQ232" i="8"/>
  <c r="OR232" i="8" s="1"/>
  <c r="OO233" i="8" s="1"/>
  <c r="XM210" i="8"/>
  <c r="UU216" i="8"/>
  <c r="ACP200" i="8"/>
  <c r="ACC201" i="8"/>
  <c r="ACD201" i="8" s="1"/>
  <c r="ACE201" i="8" s="1"/>
  <c r="ABZ202" i="8" s="1"/>
  <c r="ZW206" i="8"/>
  <c r="AAA205" i="8"/>
  <c r="ZV206" i="8" s="1"/>
  <c r="AGE193" i="8"/>
  <c r="VC215" i="8"/>
  <c r="VD215" i="8" s="1"/>
  <c r="AIF190" i="8"/>
  <c r="AAN204" i="8"/>
  <c r="XS210" i="8"/>
  <c r="YG209" i="8"/>
  <c r="AHR191" i="8"/>
  <c r="ABM203" i="8"/>
  <c r="ABB203" i="8"/>
  <c r="ABC203" i="8" s="1"/>
  <c r="AAX204" i="8" s="1"/>
  <c r="TM219" i="8"/>
  <c r="TN219" i="8" s="1"/>
  <c r="AEZ196" i="8"/>
  <c r="AEU196" i="8" s="1"/>
  <c r="AFH195" i="8"/>
  <c r="SW221" i="8"/>
  <c r="TA220" i="8"/>
  <c r="SV221" i="8" s="1"/>
  <c r="WM212" i="8"/>
  <c r="VP214" i="8"/>
  <c r="UH217" i="8"/>
  <c r="UI217" i="8" s="1"/>
  <c r="AIJ189" i="8"/>
  <c r="AIE190" i="8" s="1"/>
  <c r="AHD192" i="8"/>
  <c r="AGY192" i="8" s="1"/>
  <c r="AHL191" i="8"/>
  <c r="AEL197" i="8"/>
  <c r="AEG197" i="8" s="1"/>
  <c r="AET196" i="8"/>
  <c r="ZI207" i="8"/>
  <c r="ZD207" i="8" s="1"/>
  <c r="ZE207" i="8" s="1"/>
  <c r="ZQ206" i="8"/>
  <c r="AJH188" i="8"/>
  <c r="VV214" i="8"/>
  <c r="VZ213" i="8"/>
  <c r="VU214" i="8" s="1"/>
  <c r="XW209" i="8"/>
  <c r="XR210" i="8" s="1"/>
  <c r="YK208" i="8"/>
  <c r="YF209" i="8" s="1"/>
  <c r="AHV190" i="8"/>
  <c r="AHQ191" i="8" s="1"/>
  <c r="ABQ202" i="8"/>
  <c r="ABL203" i="8" s="1"/>
  <c r="AGP193" i="8"/>
  <c r="AGK193" i="8" s="1"/>
  <c r="AGX192" i="8"/>
  <c r="WZ211" i="8"/>
  <c r="XA211" i="8" s="1"/>
  <c r="TZ218" i="8"/>
  <c r="AIX188" i="8" l="1"/>
  <c r="AIS189" i="8" s="1"/>
  <c r="AEF197" i="8"/>
  <c r="AEH197" i="8" s="1"/>
  <c r="AEI197" i="8" s="1"/>
  <c r="AED198" i="8" s="1"/>
  <c r="AFN195" i="8"/>
  <c r="AFR194" i="8"/>
  <c r="AFM195" i="8" s="1"/>
  <c r="AFI195" i="8" s="1"/>
  <c r="AFJ195" i="8" s="1"/>
  <c r="RH225" i="8"/>
  <c r="RV224" i="8"/>
  <c r="RN225" i="8"/>
  <c r="RI225" i="8" s="1"/>
  <c r="RJ225" i="8" s="1"/>
  <c r="QD228" i="8"/>
  <c r="PZ228" i="8" s="1"/>
  <c r="QA228" i="8" s="1"/>
  <c r="QM227" i="8"/>
  <c r="QW226" i="8"/>
  <c r="QR227" i="8" s="1"/>
  <c r="QS227" i="8"/>
  <c r="RA226" i="8"/>
  <c r="ADC200" i="8"/>
  <c r="ADG199" i="8"/>
  <c r="ADB200" i="8" s="1"/>
  <c r="AJP187" i="8"/>
  <c r="ACR200" i="8"/>
  <c r="ACO201" i="8" s="1"/>
  <c r="AJC188" i="8"/>
  <c r="OB234" i="8"/>
  <c r="NO235" i="8"/>
  <c r="NP235" i="8" s="1"/>
  <c r="NM236" i="8" s="1"/>
  <c r="ACA202" i="8"/>
  <c r="ABV202" i="8" s="1"/>
  <c r="OS232" i="8"/>
  <c r="ON233" i="8" s="1"/>
  <c r="OJ233" i="8" s="1"/>
  <c r="OK233" i="8" s="1"/>
  <c r="OH234" i="8" s="1"/>
  <c r="WD213" i="8"/>
  <c r="YA209" i="8"/>
  <c r="AIO189" i="8"/>
  <c r="AIA190" i="8"/>
  <c r="ZB208" i="8"/>
  <c r="ZF207" i="8"/>
  <c r="ZA208" i="8" s="1"/>
  <c r="ADQ199" i="8"/>
  <c r="ADU198" i="8"/>
  <c r="ADP199" i="8" s="1"/>
  <c r="UF218" i="8"/>
  <c r="UJ217" i="8"/>
  <c r="UE218" i="8" s="1"/>
  <c r="WJ213" i="8"/>
  <c r="SR221" i="8"/>
  <c r="SS221" i="8" s="1"/>
  <c r="AHZ190" i="8"/>
  <c r="YO208" i="8"/>
  <c r="AAK205" i="8"/>
  <c r="ACI201" i="8"/>
  <c r="AKJ187" i="8"/>
  <c r="AGB194" i="8"/>
  <c r="ZR206" i="8"/>
  <c r="ZS206" i="8" s="1"/>
  <c r="ZT206" i="8" s="1"/>
  <c r="ZO207" i="8" s="1"/>
  <c r="WX212" i="8"/>
  <c r="XB211" i="8"/>
  <c r="WW212" i="8" s="1"/>
  <c r="AGZ192" i="8"/>
  <c r="VQ214" i="8"/>
  <c r="VR214" i="8" s="1"/>
  <c r="AJR187" i="8"/>
  <c r="AEV196" i="8"/>
  <c r="AEW196" i="8" s="1"/>
  <c r="AER197" i="8" s="1"/>
  <c r="WN212" i="8"/>
  <c r="WI213" i="8" s="1"/>
  <c r="TE220" i="8"/>
  <c r="TK220" i="8"/>
  <c r="TO219" i="8"/>
  <c r="TJ220" i="8" s="1"/>
  <c r="AAY204" i="8"/>
  <c r="AAT204" i="8" s="1"/>
  <c r="ABG203" i="8"/>
  <c r="ABU202" i="8"/>
  <c r="ABH203" i="8"/>
  <c r="AHM191" i="8"/>
  <c r="AHN191" i="8" s="1"/>
  <c r="YB209" i="8"/>
  <c r="XN210" i="8"/>
  <c r="XO210" i="8" s="1"/>
  <c r="AJB188" i="8"/>
  <c r="AAO204" i="8"/>
  <c r="AAJ205" i="8" s="1"/>
  <c r="AIN189" i="8"/>
  <c r="VA216" i="8"/>
  <c r="VE215" i="8"/>
  <c r="UZ216" i="8" s="1"/>
  <c r="AKN186" i="8"/>
  <c r="AKI187" i="8" s="1"/>
  <c r="AGF193" i="8"/>
  <c r="AGA194" i="8" s="1"/>
  <c r="AAE205" i="8"/>
  <c r="AFV194" i="8" l="1"/>
  <c r="ACS200" i="8"/>
  <c r="ACN201" i="8" s="1"/>
  <c r="ACJ201" i="8" s="1"/>
  <c r="ACK201" i="8" s="1"/>
  <c r="NQ235" i="8"/>
  <c r="NL236" i="8" s="1"/>
  <c r="NH236" i="8" s="1"/>
  <c r="NI236" i="8" s="1"/>
  <c r="RK225" i="8"/>
  <c r="RF226" i="8" s="1"/>
  <c r="RG226" i="8"/>
  <c r="QB228" i="8"/>
  <c r="PW229" i="8" s="1"/>
  <c r="PX229" i="8"/>
  <c r="QF228" i="8"/>
  <c r="ADK199" i="8"/>
  <c r="QN227" i="8"/>
  <c r="QO227" i="8" s="1"/>
  <c r="YC209" i="8"/>
  <c r="XZ210" i="8" s="1"/>
  <c r="ACX200" i="8"/>
  <c r="AJS187" i="8"/>
  <c r="AJN188" i="8" s="1"/>
  <c r="OW232" i="8"/>
  <c r="OL233" i="8"/>
  <c r="OG234" i="8" s="1"/>
  <c r="OC234" i="8" s="1"/>
  <c r="OD234" i="8" s="1"/>
  <c r="VI215" i="8"/>
  <c r="ADY198" i="8"/>
  <c r="AKR186" i="8"/>
  <c r="AKT186" i="8" s="1"/>
  <c r="WR212" i="8"/>
  <c r="AHK192" i="8"/>
  <c r="AHO191" i="8"/>
  <c r="AHJ192" i="8" s="1"/>
  <c r="AIP189" i="8"/>
  <c r="AJD188" i="8"/>
  <c r="ABI203" i="8"/>
  <c r="ABJ203" i="8" s="1"/>
  <c r="ABE204" i="8" s="1"/>
  <c r="TF220" i="8"/>
  <c r="TG220" i="8" s="1"/>
  <c r="AFG196" i="8"/>
  <c r="VO215" i="8"/>
  <c r="AGW193" i="8"/>
  <c r="WS212" i="8"/>
  <c r="AGJ193" i="8"/>
  <c r="AAF205" i="8"/>
  <c r="AAG205" i="8" s="1"/>
  <c r="YQ208" i="8"/>
  <c r="YR208" i="8" s="1"/>
  <c r="YM209" i="8" s="1"/>
  <c r="UA218" i="8"/>
  <c r="UB218" i="8" s="1"/>
  <c r="YW208" i="8"/>
  <c r="UV216" i="8"/>
  <c r="UW216" i="8" s="1"/>
  <c r="XL211" i="8"/>
  <c r="XP210" i="8"/>
  <c r="XK211" i="8" s="1"/>
  <c r="ABW202" i="8"/>
  <c r="TS219" i="8"/>
  <c r="AFK195" i="8"/>
  <c r="AFF196" i="8" s="1"/>
  <c r="VS214" i="8"/>
  <c r="VN215" i="8" s="1"/>
  <c r="AES197" i="8"/>
  <c r="AEN197" i="8" s="1"/>
  <c r="AFA196" i="8"/>
  <c r="ZP207" i="8"/>
  <c r="ZK207" i="8" s="1"/>
  <c r="ZX206" i="8"/>
  <c r="AJW187" i="8"/>
  <c r="AJO188" i="8"/>
  <c r="AHA192" i="8"/>
  <c r="AGV193" i="8" s="1"/>
  <c r="XF211" i="8"/>
  <c r="AFW194" i="8"/>
  <c r="AFX194" i="8" s="1"/>
  <c r="AKE187" i="8"/>
  <c r="AAS204" i="8"/>
  <c r="AIB190" i="8"/>
  <c r="AIC190" i="8" s="1"/>
  <c r="AHX191" i="8" s="1"/>
  <c r="AEE198" i="8"/>
  <c r="ADZ198" i="8" s="1"/>
  <c r="AEM197" i="8"/>
  <c r="SP222" i="8"/>
  <c r="ST221" i="8"/>
  <c r="SO222" i="8" s="1"/>
  <c r="WE213" i="8"/>
  <c r="WF213" i="8" s="1"/>
  <c r="UN217" i="8"/>
  <c r="ADL199" i="8"/>
  <c r="ZJ207" i="8"/>
  <c r="ADM199" i="8" l="1"/>
  <c r="ACW200" i="8"/>
  <c r="YD209" i="8"/>
  <c r="XY210" i="8" s="1"/>
  <c r="NU235" i="8"/>
  <c r="RB226" i="8"/>
  <c r="RC226" i="8" s="1"/>
  <c r="QZ227" i="8" s="1"/>
  <c r="PS229" i="8"/>
  <c r="PT229" i="8" s="1"/>
  <c r="PU229" i="8" s="1"/>
  <c r="AJJ188" i="8"/>
  <c r="RO225" i="8"/>
  <c r="QL228" i="8"/>
  <c r="QP227" i="8"/>
  <c r="QK228" i="8" s="1"/>
  <c r="AEA198" i="8"/>
  <c r="ADX199" i="8" s="1"/>
  <c r="ACY200" i="8"/>
  <c r="ACV201" i="8" s="1"/>
  <c r="AIQ189" i="8"/>
  <c r="AIL190" i="8" s="1"/>
  <c r="AJE188" i="8"/>
  <c r="AIZ189" i="8" s="1"/>
  <c r="AKU186" i="8"/>
  <c r="AKP187" i="8" s="1"/>
  <c r="NJ236" i="8"/>
  <c r="NE237" i="8" s="1"/>
  <c r="NF237" i="8"/>
  <c r="OP233" i="8"/>
  <c r="WT212" i="8"/>
  <c r="WQ213" i="8" s="1"/>
  <c r="OE234" i="8"/>
  <c r="NZ235" i="8" s="1"/>
  <c r="OA235" i="8"/>
  <c r="SX221" i="8"/>
  <c r="AHE192" i="8"/>
  <c r="VW214" i="8"/>
  <c r="AAD206" i="8"/>
  <c r="AAH205" i="8"/>
  <c r="AAC206" i="8" s="1"/>
  <c r="ZL207" i="8"/>
  <c r="WC214" i="8"/>
  <c r="WG213" i="8"/>
  <c r="WB214" i="8" s="1"/>
  <c r="AFU195" i="8"/>
  <c r="AFY194" i="8"/>
  <c r="AFT195" i="8" s="1"/>
  <c r="AJY187" i="8"/>
  <c r="ABT203" i="8"/>
  <c r="XG211" i="8"/>
  <c r="XH211" i="8" s="1"/>
  <c r="XI211" i="8" s="1"/>
  <c r="XD212" i="8" s="1"/>
  <c r="ACH202" i="8"/>
  <c r="TD221" i="8"/>
  <c r="AFO195" i="8"/>
  <c r="AHF192" i="8"/>
  <c r="ADJ200" i="8"/>
  <c r="ADN199" i="8"/>
  <c r="ADI200" i="8" s="1"/>
  <c r="SK222" i="8"/>
  <c r="SL222" i="8" s="1"/>
  <c r="AEO197" i="8"/>
  <c r="AHY191" i="8"/>
  <c r="AHT191" i="8" s="1"/>
  <c r="AIG190" i="8"/>
  <c r="AAU204" i="8"/>
  <c r="AAV204" i="8" s="1"/>
  <c r="AAQ205" i="8" s="1"/>
  <c r="ABX202" i="8"/>
  <c r="ABS203" i="8" s="1"/>
  <c r="XT210" i="8"/>
  <c r="UT217" i="8"/>
  <c r="UX216" i="8"/>
  <c r="US217" i="8" s="1"/>
  <c r="TY219" i="8"/>
  <c r="UC218" i="8"/>
  <c r="TX219" i="8" s="1"/>
  <c r="YN209" i="8"/>
  <c r="YI209" i="8" s="1"/>
  <c r="YV208" i="8"/>
  <c r="ACL201" i="8"/>
  <c r="ACG202" i="8" s="1"/>
  <c r="AKQ187" i="8"/>
  <c r="AKL187" i="8" s="1"/>
  <c r="AKY186" i="8"/>
  <c r="AGL193" i="8"/>
  <c r="AGM193" i="8" s="1"/>
  <c r="AGH194" i="8" s="1"/>
  <c r="AGR193" i="8"/>
  <c r="VJ215" i="8"/>
  <c r="VK215" i="8" s="1"/>
  <c r="TH220" i="8"/>
  <c r="TC221" i="8" s="1"/>
  <c r="AFB196" i="8"/>
  <c r="AFC196" i="8" s="1"/>
  <c r="ABF204" i="8"/>
  <c r="ABA204" i="8" s="1"/>
  <c r="ABN203" i="8"/>
  <c r="AJA189" i="8"/>
  <c r="AIM190" i="8"/>
  <c r="AIU189" i="8"/>
  <c r="XU210" i="8"/>
  <c r="AHS191" i="8"/>
  <c r="YH209" i="8" l="1"/>
  <c r="ACZ200" i="8"/>
  <c r="ACU201" i="8" s="1"/>
  <c r="RD226" i="8"/>
  <c r="WU212" i="8"/>
  <c r="WP213" i="8" s="1"/>
  <c r="AEB198" i="8"/>
  <c r="ADW199" i="8" s="1"/>
  <c r="ADS199" i="8" s="1"/>
  <c r="PQ230" i="8"/>
  <c r="AIH190" i="8"/>
  <c r="AII190" i="8" s="1"/>
  <c r="AIJ190" i="8" s="1"/>
  <c r="AIE191" i="8" s="1"/>
  <c r="QG228" i="8"/>
  <c r="QH228" i="8" s="1"/>
  <c r="QE229" i="8" s="1"/>
  <c r="QT227" i="8"/>
  <c r="PP230" i="8"/>
  <c r="PL230" i="8" s="1"/>
  <c r="PM230" i="8" s="1"/>
  <c r="PY229" i="8"/>
  <c r="QI228" i="8"/>
  <c r="QD229" i="8" s="1"/>
  <c r="AJI188" i="8"/>
  <c r="AJK188" i="8" s="1"/>
  <c r="AIV189" i="8"/>
  <c r="AIW189" i="8" s="1"/>
  <c r="YJ209" i="8"/>
  <c r="YK209" i="8" s="1"/>
  <c r="YF210" i="8" s="1"/>
  <c r="NN236" i="8"/>
  <c r="AJZ187" i="8"/>
  <c r="AJU188" i="8" s="1"/>
  <c r="OI234" i="8"/>
  <c r="NA237" i="8"/>
  <c r="NB237" i="8" s="1"/>
  <c r="VB216" i="8"/>
  <c r="ADE200" i="8"/>
  <c r="NV235" i="8"/>
  <c r="NW235" i="8" s="1"/>
  <c r="UG218" i="8"/>
  <c r="AHG192" i="8"/>
  <c r="AHH192" i="8" s="1"/>
  <c r="AHC193" i="8" s="1"/>
  <c r="SY221" i="8"/>
  <c r="SZ221" i="8" s="1"/>
  <c r="TA221" i="8" s="1"/>
  <c r="SV222" i="8" s="1"/>
  <c r="ACQ201" i="8"/>
  <c r="ABO203" i="8"/>
  <c r="ABP203" i="8" s="1"/>
  <c r="AGC194" i="8"/>
  <c r="WK213" i="8"/>
  <c r="ADD200" i="8"/>
  <c r="ACB202" i="8"/>
  <c r="AEZ197" i="8"/>
  <c r="AFD196" i="8"/>
  <c r="AEY197" i="8" s="1"/>
  <c r="VH216" i="8"/>
  <c r="VL215" i="8"/>
  <c r="VG216" i="8" s="1"/>
  <c r="XV210" i="8"/>
  <c r="XW210" i="8" s="1"/>
  <c r="XR211" i="8" s="1"/>
  <c r="AEL198" i="8"/>
  <c r="SI223" i="8"/>
  <c r="SM222" i="8"/>
  <c r="SH223" i="8" s="1"/>
  <c r="WL213" i="8"/>
  <c r="ZI208" i="8"/>
  <c r="AAL205" i="8"/>
  <c r="AHU191" i="8"/>
  <c r="AGI194" i="8"/>
  <c r="AGD194" i="8" s="1"/>
  <c r="AGQ193" i="8"/>
  <c r="ALA186" i="8"/>
  <c r="YX208" i="8"/>
  <c r="TT219" i="8"/>
  <c r="TU219" i="8" s="1"/>
  <c r="UO217" i="8"/>
  <c r="UP217" i="8" s="1"/>
  <c r="XE212" i="8"/>
  <c r="WZ212" i="8" s="1"/>
  <c r="XM211" i="8"/>
  <c r="AAR205" i="8"/>
  <c r="AAM205" i="8" s="1"/>
  <c r="AAZ204" i="8"/>
  <c r="AEP197" i="8"/>
  <c r="AEK198" i="8" s="1"/>
  <c r="ADR199" i="8"/>
  <c r="TL220" i="8"/>
  <c r="ACP201" i="8"/>
  <c r="ACC202" i="8"/>
  <c r="WY212" i="8"/>
  <c r="AJV188" i="8"/>
  <c r="AKD187" i="8"/>
  <c r="AFP195" i="8"/>
  <c r="AFQ195" i="8" s="1"/>
  <c r="VX214" i="8"/>
  <c r="VY214" i="8" s="1"/>
  <c r="ZM207" i="8"/>
  <c r="ZH208" i="8" s="1"/>
  <c r="ZY206" i="8"/>
  <c r="ZZ206" i="8" s="1"/>
  <c r="YG210" i="8" l="1"/>
  <c r="YB210" i="8" s="1"/>
  <c r="ADF200" i="8"/>
  <c r="ADG200" i="8" s="1"/>
  <c r="ADB201" i="8" s="1"/>
  <c r="SW222" i="8"/>
  <c r="SR222" i="8" s="1"/>
  <c r="AEF198" i="8"/>
  <c r="QM228" i="8"/>
  <c r="ACD202" i="8"/>
  <c r="ACA203" i="8" s="1"/>
  <c r="RH226" i="8"/>
  <c r="QY227" i="8"/>
  <c r="QU227" i="8" s="1"/>
  <c r="QV227" i="8" s="1"/>
  <c r="AJQ188" i="8"/>
  <c r="PJ231" i="8"/>
  <c r="PN230" i="8"/>
  <c r="PI231" i="8" s="1"/>
  <c r="PZ229" i="8"/>
  <c r="QA229" i="8" s="1"/>
  <c r="NC237" i="8"/>
  <c r="MX238" i="8" s="1"/>
  <c r="MY238" i="8"/>
  <c r="AHD193" i="8"/>
  <c r="AGY193" i="8" s="1"/>
  <c r="WM213" i="8"/>
  <c r="WJ214" i="8" s="1"/>
  <c r="NX235" i="8"/>
  <c r="NS236" i="8" s="1"/>
  <c r="NT236" i="8"/>
  <c r="AFH196" i="8"/>
  <c r="AGE194" i="8"/>
  <c r="AGB195" i="8" s="1"/>
  <c r="VP215" i="8"/>
  <c r="AHL192" i="8"/>
  <c r="AKF187" i="8"/>
  <c r="UM218" i="8"/>
  <c r="UQ217" i="8"/>
  <c r="UL218" i="8" s="1"/>
  <c r="YU209" i="8"/>
  <c r="AKX187" i="8"/>
  <c r="AGS193" i="8"/>
  <c r="ABM204" i="8"/>
  <c r="AJH189" i="8"/>
  <c r="AIT190" i="8"/>
  <c r="AHR192" i="8"/>
  <c r="AAN205" i="8"/>
  <c r="AAO205" i="8" s="1"/>
  <c r="AAJ206" i="8" s="1"/>
  <c r="ZD208" i="8"/>
  <c r="AFN196" i="8"/>
  <c r="SD223" i="8"/>
  <c r="SE223" i="8" s="1"/>
  <c r="AEG198" i="8"/>
  <c r="ZW207" i="8"/>
  <c r="AAA206" i="8"/>
  <c r="ZV207" i="8" s="1"/>
  <c r="VV215" i="8"/>
  <c r="VZ214" i="8"/>
  <c r="VU215" i="8" s="1"/>
  <c r="XA212" i="8"/>
  <c r="ACR201" i="8"/>
  <c r="ACS201" i="8" s="1"/>
  <c r="ACN202" i="8" s="1"/>
  <c r="ADT199" i="8"/>
  <c r="ABB204" i="8"/>
  <c r="ABC204" i="8" s="1"/>
  <c r="AAX205" i="8" s="1"/>
  <c r="TR220" i="8"/>
  <c r="TV219" i="8"/>
  <c r="TQ220" i="8" s="1"/>
  <c r="YY208" i="8"/>
  <c r="YT209" i="8" s="1"/>
  <c r="ALB186" i="8"/>
  <c r="AKW187" i="8" s="1"/>
  <c r="ABQ203" i="8"/>
  <c r="ABL204" i="8" s="1"/>
  <c r="AJL188" i="8"/>
  <c r="AJG189" i="8" s="1"/>
  <c r="AIX189" i="8"/>
  <c r="AIS190" i="8" s="1"/>
  <c r="AHV191" i="8"/>
  <c r="AHQ192" i="8" s="1"/>
  <c r="ZQ207" i="8"/>
  <c r="ADK200" i="8"/>
  <c r="AFR195" i="8"/>
  <c r="AFM196" i="8" s="1"/>
  <c r="SQ222" i="8"/>
  <c r="AET197" i="8"/>
  <c r="AIF191" i="8"/>
  <c r="AIA191" i="8" s="1"/>
  <c r="AIN190" i="8"/>
  <c r="XS211" i="8"/>
  <c r="XN211" i="8" s="1"/>
  <c r="XO211" i="8" s="1"/>
  <c r="YA210" i="8"/>
  <c r="VC216" i="8"/>
  <c r="VD216" i="8" s="1"/>
  <c r="TE221" i="8"/>
  <c r="YO209" i="8"/>
  <c r="AEU197" i="8"/>
  <c r="AEH198" i="8" l="1"/>
  <c r="ADC201" i="8"/>
  <c r="ACX201" i="8" s="1"/>
  <c r="ACE202" i="8"/>
  <c r="ABZ203" i="8" s="1"/>
  <c r="ABV203" i="8" s="1"/>
  <c r="QS228" i="8"/>
  <c r="QW227" i="8"/>
  <c r="QR228" i="8" s="1"/>
  <c r="PE231" i="8"/>
  <c r="PF231" i="8" s="1"/>
  <c r="PC232" i="8" s="1"/>
  <c r="RA227" i="8"/>
  <c r="PR230" i="8"/>
  <c r="QB229" i="8"/>
  <c r="PW230" i="8" s="1"/>
  <c r="PX230" i="8"/>
  <c r="AGF194" i="8"/>
  <c r="AGA195" i="8" s="1"/>
  <c r="AFW195" i="8" s="1"/>
  <c r="AKG187" i="8"/>
  <c r="AKB188" i="8" s="1"/>
  <c r="MT238" i="8"/>
  <c r="MU238" i="8" s="1"/>
  <c r="NG237" i="8"/>
  <c r="OB235" i="8"/>
  <c r="WN213" i="8"/>
  <c r="WI214" i="8" s="1"/>
  <c r="WE214" i="8" s="1"/>
  <c r="NO236" i="8"/>
  <c r="NP236" i="8" s="1"/>
  <c r="VQ215" i="8"/>
  <c r="VR215" i="8" s="1"/>
  <c r="VS215" i="8" s="1"/>
  <c r="VN216" i="8" s="1"/>
  <c r="ZC208" i="8"/>
  <c r="ZE208" i="8" s="1"/>
  <c r="AIO190" i="8"/>
  <c r="AIP190" i="8" s="1"/>
  <c r="AIQ190" i="8" s="1"/>
  <c r="AIL191" i="8" s="1"/>
  <c r="XL212" i="8"/>
  <c r="XP211" i="8"/>
  <c r="XK212" i="8" s="1"/>
  <c r="VA217" i="8"/>
  <c r="VE216" i="8"/>
  <c r="UZ217" i="8" s="1"/>
  <c r="SS222" i="8"/>
  <c r="ST222" i="8" s="1"/>
  <c r="SO223" i="8" s="1"/>
  <c r="TM220" i="8"/>
  <c r="TN220" i="8" s="1"/>
  <c r="ADQ200" i="8"/>
  <c r="AAE206" i="8"/>
  <c r="SB224" i="8"/>
  <c r="SF223" i="8"/>
  <c r="SA224" i="8" s="1"/>
  <c r="AFV195" i="8"/>
  <c r="AGP194" i="8"/>
  <c r="ALF186" i="8"/>
  <c r="UH218" i="8"/>
  <c r="UI218" i="8" s="1"/>
  <c r="WX213" i="8"/>
  <c r="AHM192" i="8"/>
  <c r="AHN192" i="8" s="1"/>
  <c r="AJC189" i="8"/>
  <c r="YC210" i="8"/>
  <c r="YD210" i="8" s="1"/>
  <c r="XY211" i="8" s="1"/>
  <c r="AEV197" i="8"/>
  <c r="AEW197" i="8" s="1"/>
  <c r="AER198" i="8" s="1"/>
  <c r="TZ219" i="8"/>
  <c r="AAY205" i="8"/>
  <c r="AAT205" i="8" s="1"/>
  <c r="ABG204" i="8"/>
  <c r="ADU199" i="8"/>
  <c r="ADP200" i="8" s="1"/>
  <c r="ACO202" i="8"/>
  <c r="ACJ202" i="8" s="1"/>
  <c r="ACW201" i="8"/>
  <c r="XB212" i="8"/>
  <c r="WW213" i="8" s="1"/>
  <c r="WD214" i="8"/>
  <c r="ZR207" i="8"/>
  <c r="ZS207" i="8" s="1"/>
  <c r="AEE199" i="8"/>
  <c r="AEI198" i="8"/>
  <c r="AED199" i="8" s="1"/>
  <c r="AFI196" i="8"/>
  <c r="AFJ196" i="8" s="1"/>
  <c r="AAK206" i="8"/>
  <c r="AAF206" i="8" s="1"/>
  <c r="AAS205" i="8"/>
  <c r="AHZ191" i="8"/>
  <c r="AJB189" i="8"/>
  <c r="AJP188" i="8"/>
  <c r="ABU203" i="8"/>
  <c r="ABH204" i="8"/>
  <c r="AGT193" i="8"/>
  <c r="AGO194" i="8" s="1"/>
  <c r="AKS187" i="8"/>
  <c r="YP209" i="8"/>
  <c r="YQ209" i="8" s="1"/>
  <c r="UU217" i="8"/>
  <c r="AKC188" i="8"/>
  <c r="AJX188" i="8" s="1"/>
  <c r="ACI202" i="8" l="1"/>
  <c r="ACK202" i="8" s="1"/>
  <c r="ACH203" i="8" s="1"/>
  <c r="AKK187" i="8"/>
  <c r="AKM187" i="8" s="1"/>
  <c r="PG231" i="8"/>
  <c r="PB232" i="8" s="1"/>
  <c r="OX232" i="8" s="1"/>
  <c r="OY232" i="8" s="1"/>
  <c r="QN228" i="8"/>
  <c r="QO228" i="8" s="1"/>
  <c r="AGJ194" i="8"/>
  <c r="PS230" i="8"/>
  <c r="PT230" i="8" s="1"/>
  <c r="PU230" i="8" s="1"/>
  <c r="PP231" i="8" s="1"/>
  <c r="PK231" i="8"/>
  <c r="WR213" i="8"/>
  <c r="QF229" i="8"/>
  <c r="MV238" i="8"/>
  <c r="MQ239" i="8" s="1"/>
  <c r="MR239" i="8"/>
  <c r="VO216" i="8"/>
  <c r="NM237" i="8"/>
  <c r="NQ236" i="8"/>
  <c r="NL237" i="8" s="1"/>
  <c r="AEM198" i="8"/>
  <c r="WS213" i="8"/>
  <c r="AGK194" i="8"/>
  <c r="SJ223" i="8"/>
  <c r="VW215" i="8"/>
  <c r="ZP208" i="8"/>
  <c r="ZT207" i="8"/>
  <c r="ZO208" i="8" s="1"/>
  <c r="YN210" i="8"/>
  <c r="YR209" i="8"/>
  <c r="YM210" i="8" s="1"/>
  <c r="AJR188" i="8"/>
  <c r="AFG197" i="8"/>
  <c r="AFK196" i="8"/>
  <c r="AFF197" i="8" s="1"/>
  <c r="ZB209" i="8"/>
  <c r="ALH186" i="8"/>
  <c r="AFX195" i="8"/>
  <c r="AFY195" i="8" s="1"/>
  <c r="AFT196" i="8" s="1"/>
  <c r="AAG206" i="8"/>
  <c r="AAH206" i="8" s="1"/>
  <c r="AAC207" i="8" s="1"/>
  <c r="ABW203" i="8"/>
  <c r="ABX203" i="8" s="1"/>
  <c r="ABS204" i="8" s="1"/>
  <c r="AJD189" i="8"/>
  <c r="AAU205" i="8"/>
  <c r="AAV205" i="8" s="1"/>
  <c r="AAQ206" i="8" s="1"/>
  <c r="ADZ199" i="8"/>
  <c r="WF214" i="8"/>
  <c r="WG214" i="8" s="1"/>
  <c r="WB215" i="8" s="1"/>
  <c r="ACY201" i="8"/>
  <c r="ACZ201" i="8" s="1"/>
  <c r="ACU202" i="8" s="1"/>
  <c r="ABI204" i="8"/>
  <c r="ABJ204" i="8" s="1"/>
  <c r="ABE205" i="8" s="1"/>
  <c r="AES198" i="8"/>
  <c r="AEN198" i="8" s="1"/>
  <c r="AFA197" i="8"/>
  <c r="AIM191" i="8"/>
  <c r="AIH191" i="8" s="1"/>
  <c r="AIU190" i="8"/>
  <c r="XZ211" i="8"/>
  <c r="XU211" i="8" s="1"/>
  <c r="YH210" i="8"/>
  <c r="XF212" i="8"/>
  <c r="UF219" i="8"/>
  <c r="UJ218" i="8"/>
  <c r="UE219" i="8" s="1"/>
  <c r="ZF208" i="8"/>
  <c r="ZA209" i="8" s="1"/>
  <c r="AGX193" i="8"/>
  <c r="RW224" i="8"/>
  <c r="RX224" i="8" s="1"/>
  <c r="ADY199" i="8"/>
  <c r="TK221" i="8"/>
  <c r="TO220" i="8"/>
  <c r="TJ221" i="8" s="1"/>
  <c r="VI216" i="8"/>
  <c r="VJ216" i="8"/>
  <c r="XG212" i="8"/>
  <c r="AIB191" i="8"/>
  <c r="AIC191" i="8" s="1"/>
  <c r="AHX192" i="8" s="1"/>
  <c r="AHK193" i="8"/>
  <c r="AHO192" i="8"/>
  <c r="AHJ193" i="8" s="1"/>
  <c r="ADL200" i="8"/>
  <c r="ADM200" i="8" s="1"/>
  <c r="SP223" i="8"/>
  <c r="SK223" i="8" s="1"/>
  <c r="SL223" i="8" s="1"/>
  <c r="SX222" i="8"/>
  <c r="UV217" i="8"/>
  <c r="UW217" i="8" s="1"/>
  <c r="XT211" i="8"/>
  <c r="ACL202" i="8" l="1"/>
  <c r="ACG203" i="8" s="1"/>
  <c r="ACC203" i="8" s="1"/>
  <c r="WT213" i="8"/>
  <c r="WQ214" i="8" s="1"/>
  <c r="PQ231" i="8"/>
  <c r="PL231" i="8" s="1"/>
  <c r="PM231" i="8" s="1"/>
  <c r="PN231" i="8" s="1"/>
  <c r="PI232" i="8" s="1"/>
  <c r="AEO198" i="8"/>
  <c r="AEP198" i="8" s="1"/>
  <c r="AEK199" i="8" s="1"/>
  <c r="QP228" i="8"/>
  <c r="QL229" i="8"/>
  <c r="AGL194" i="8"/>
  <c r="AGM194" i="8" s="1"/>
  <c r="AGH195" i="8" s="1"/>
  <c r="OV233" i="8"/>
  <c r="OZ232" i="8"/>
  <c r="OU233" i="8" s="1"/>
  <c r="PY230" i="8"/>
  <c r="AKN187" i="8"/>
  <c r="AKI188" i="8" s="1"/>
  <c r="AJE189" i="8"/>
  <c r="AIZ190" i="8" s="1"/>
  <c r="AJS188" i="8"/>
  <c r="AJN189" i="8" s="1"/>
  <c r="MZ238" i="8"/>
  <c r="MM239" i="8"/>
  <c r="MN239" i="8" s="1"/>
  <c r="WU213" i="8"/>
  <c r="WP214" i="8" s="1"/>
  <c r="NU236" i="8"/>
  <c r="NH237" i="8"/>
  <c r="NI237" i="8" s="1"/>
  <c r="TS220" i="8"/>
  <c r="UN218" i="8"/>
  <c r="AFO196" i="8"/>
  <c r="YV209" i="8"/>
  <c r="ALE187" i="8"/>
  <c r="UT218" i="8"/>
  <c r="UX217" i="8"/>
  <c r="US218" i="8" s="1"/>
  <c r="SI224" i="8"/>
  <c r="SM223" i="8"/>
  <c r="SH224" i="8" s="1"/>
  <c r="AEL199" i="8"/>
  <c r="VK216" i="8"/>
  <c r="VL216" i="8" s="1"/>
  <c r="VG217" i="8" s="1"/>
  <c r="RU225" i="8"/>
  <c r="RY224" i="8"/>
  <c r="RT225" i="8" s="1"/>
  <c r="XV211" i="8"/>
  <c r="XW211" i="8" s="1"/>
  <c r="XR212" i="8" s="1"/>
  <c r="ADJ201" i="8"/>
  <c r="ADN200" i="8"/>
  <c r="ADI201" i="8" s="1"/>
  <c r="AHS192" i="8"/>
  <c r="AHY192" i="8"/>
  <c r="AHT192" i="8" s="1"/>
  <c r="AIG191" i="8"/>
  <c r="TF221" i="8"/>
  <c r="TG221" i="8" s="1"/>
  <c r="AGZ193" i="8"/>
  <c r="AHA193" i="8" s="1"/>
  <c r="AGV194" i="8" s="1"/>
  <c r="UA219" i="8"/>
  <c r="UB219" i="8" s="1"/>
  <c r="XH212" i="8"/>
  <c r="XI212" i="8" s="1"/>
  <c r="XD213" i="8" s="1"/>
  <c r="AAR206" i="8"/>
  <c r="AAM206" i="8" s="1"/>
  <c r="AAZ205" i="8"/>
  <c r="AJA190" i="8"/>
  <c r="AIV190" i="8" s="1"/>
  <c r="AIW190" i="8" s="1"/>
  <c r="ABT204" i="8"/>
  <c r="ABO204" i="8" s="1"/>
  <c r="ACB203" i="8"/>
  <c r="AAD207" i="8"/>
  <c r="ZY207" i="8" s="1"/>
  <c r="AAL206" i="8"/>
  <c r="AFU196" i="8"/>
  <c r="AFP196" i="8" s="1"/>
  <c r="AGC195" i="8"/>
  <c r="ALI186" i="8"/>
  <c r="ALD187" i="8" s="1"/>
  <c r="ZJ208" i="8"/>
  <c r="AFB197" i="8"/>
  <c r="AFC197" i="8" s="1"/>
  <c r="WY213" i="8"/>
  <c r="YI210" i="8"/>
  <c r="YJ210" i="8" s="1"/>
  <c r="ZX207" i="8"/>
  <c r="AHF193" i="8"/>
  <c r="AEA199" i="8"/>
  <c r="AEB199" i="8" s="1"/>
  <c r="ADW200" i="8" s="1"/>
  <c r="ABF205" i="8"/>
  <c r="ABA205" i="8" s="1"/>
  <c r="ABN204" i="8"/>
  <c r="ACV202" i="8"/>
  <c r="ACQ202" i="8" s="1"/>
  <c r="ADD201" i="8"/>
  <c r="WC215" i="8"/>
  <c r="VX215" i="8" s="1"/>
  <c r="VY215" i="8" s="1"/>
  <c r="WK214" i="8"/>
  <c r="AKZ187" i="8"/>
  <c r="YW209" i="8"/>
  <c r="AJO189" i="8"/>
  <c r="AJJ189" i="8" s="1"/>
  <c r="AJW188" i="8"/>
  <c r="AKJ188" i="8"/>
  <c r="AKE188" i="8" s="1"/>
  <c r="AKR187" i="8"/>
  <c r="ZK208" i="8"/>
  <c r="WL214" i="8" l="1"/>
  <c r="ACP202" i="8"/>
  <c r="ACR202" i="8" s="1"/>
  <c r="YX209" i="8"/>
  <c r="YU210" i="8" s="1"/>
  <c r="AGI195" i="8"/>
  <c r="AGD195" i="8" s="1"/>
  <c r="AFQ196" i="8"/>
  <c r="AFN197" i="8" s="1"/>
  <c r="PR231" i="8"/>
  <c r="QK229" i="8"/>
  <c r="QG229" i="8" s="1"/>
  <c r="QH229" i="8" s="1"/>
  <c r="QT228" i="8"/>
  <c r="AGQ194" i="8"/>
  <c r="AJI189" i="8"/>
  <c r="AJK189" i="8" s="1"/>
  <c r="OQ233" i="8"/>
  <c r="OR233" i="8" s="1"/>
  <c r="OS233" i="8" s="1"/>
  <c r="PJ232" i="8"/>
  <c r="PE232" i="8" s="1"/>
  <c r="OO234" i="8"/>
  <c r="PD232" i="8"/>
  <c r="PF232" i="8" s="1"/>
  <c r="MK240" i="8"/>
  <c r="MO239" i="8"/>
  <c r="MJ240" i="8" s="1"/>
  <c r="NJ237" i="8"/>
  <c r="NE238" i="8" s="1"/>
  <c r="NF238" i="8"/>
  <c r="ADR200" i="8"/>
  <c r="ADE201" i="8"/>
  <c r="ADF201" i="8" s="1"/>
  <c r="ADG201" i="8" s="1"/>
  <c r="ADB202" i="8" s="1"/>
  <c r="SC224" i="8"/>
  <c r="SQ223" i="8"/>
  <c r="ALM186" i="8"/>
  <c r="ALO186" i="8" s="1"/>
  <c r="YG211" i="8"/>
  <c r="YK210" i="8"/>
  <c r="YF211" i="8" s="1"/>
  <c r="AEZ198" i="8"/>
  <c r="AFD197" i="8"/>
  <c r="AEY198" i="8" s="1"/>
  <c r="AIT191" i="8"/>
  <c r="AIX190" i="8"/>
  <c r="AIS191" i="8" s="1"/>
  <c r="AKT187" i="8"/>
  <c r="AJY188" i="8"/>
  <c r="VV216" i="8"/>
  <c r="VZ215" i="8"/>
  <c r="VU216" i="8" s="1"/>
  <c r="ABP204" i="8"/>
  <c r="ABQ204" i="8" s="1"/>
  <c r="ABL205" i="8" s="1"/>
  <c r="WM214" i="8"/>
  <c r="WN214" i="8" s="1"/>
  <c r="WI215" i="8" s="1"/>
  <c r="ADX200" i="8"/>
  <c r="ADS200" i="8" s="1"/>
  <c r="AEF199" i="8"/>
  <c r="ZL208" i="8"/>
  <c r="ZM208" i="8" s="1"/>
  <c r="ZH209" i="8" s="1"/>
  <c r="AGE195" i="8"/>
  <c r="AGF195" i="8" s="1"/>
  <c r="AGA196" i="8" s="1"/>
  <c r="AAN206" i="8"/>
  <c r="AAO206" i="8" s="1"/>
  <c r="AAJ207" i="8" s="1"/>
  <c r="ACD203" i="8"/>
  <c r="ACE203" i="8" s="1"/>
  <c r="ABZ204" i="8" s="1"/>
  <c r="XE213" i="8"/>
  <c r="WZ213" i="8" s="1"/>
  <c r="XA213" i="8" s="1"/>
  <c r="XM212" i="8"/>
  <c r="TY220" i="8"/>
  <c r="UC219" i="8"/>
  <c r="TX220" i="8" s="1"/>
  <c r="AII191" i="8"/>
  <c r="AIJ191" i="8" s="1"/>
  <c r="AIE192" i="8" s="1"/>
  <c r="AHU192" i="8"/>
  <c r="AHV192" i="8" s="1"/>
  <c r="AHQ193" i="8" s="1"/>
  <c r="XS212" i="8"/>
  <c r="XN212" i="8" s="1"/>
  <c r="YA211" i="8"/>
  <c r="RP225" i="8"/>
  <c r="RQ225" i="8" s="1"/>
  <c r="AET198" i="8"/>
  <c r="SD224" i="8"/>
  <c r="VB217" i="8"/>
  <c r="ZZ207" i="8"/>
  <c r="AAA207" i="8" s="1"/>
  <c r="ZV208" i="8" s="1"/>
  <c r="ABB205" i="8"/>
  <c r="ABC205" i="8" s="1"/>
  <c r="AAX206" i="8" s="1"/>
  <c r="AGW194" i="8"/>
  <c r="AGR194" i="8" s="1"/>
  <c r="AHE193" i="8"/>
  <c r="TD222" i="8"/>
  <c r="TH221" i="8"/>
  <c r="TC222" i="8" s="1"/>
  <c r="VH217" i="8"/>
  <c r="VC217" i="8" s="1"/>
  <c r="VP216" i="8"/>
  <c r="AEG199" i="8"/>
  <c r="UO218" i="8"/>
  <c r="UP218" i="8" s="1"/>
  <c r="YY209" i="8" l="1"/>
  <c r="YT210" i="8" s="1"/>
  <c r="ACS202" i="8"/>
  <c r="ACN203" i="8" s="1"/>
  <c r="ACO203" i="8"/>
  <c r="AGS194" i="8"/>
  <c r="AGP195" i="8" s="1"/>
  <c r="AFR196" i="8"/>
  <c r="AFM197" i="8" s="1"/>
  <c r="QI229" i="8"/>
  <c r="QD230" i="8" s="1"/>
  <c r="QE230" i="8"/>
  <c r="SE224" i="8"/>
  <c r="SF224" i="8" s="1"/>
  <c r="SA225" i="8" s="1"/>
  <c r="ADT200" i="8"/>
  <c r="ADU200" i="8" s="1"/>
  <c r="ADP201" i="8" s="1"/>
  <c r="PG232" i="8"/>
  <c r="PB233" i="8" s="1"/>
  <c r="PC233" i="8"/>
  <c r="PK232" i="8"/>
  <c r="ON234" i="8"/>
  <c r="OW233" i="8"/>
  <c r="OJ234" i="8"/>
  <c r="OK234" i="8" s="1"/>
  <c r="AKU187" i="8"/>
  <c r="AKP188" i="8" s="1"/>
  <c r="AJL189" i="8"/>
  <c r="AJG190" i="8" s="1"/>
  <c r="AJZ188" i="8"/>
  <c r="AJU189" i="8" s="1"/>
  <c r="MS239" i="8"/>
  <c r="MF240" i="8"/>
  <c r="MG240" i="8" s="1"/>
  <c r="NN237" i="8"/>
  <c r="WD215" i="8"/>
  <c r="NA238" i="8"/>
  <c r="NB238" i="8" s="1"/>
  <c r="UG219" i="8"/>
  <c r="YO210" i="8"/>
  <c r="AJB190" i="8"/>
  <c r="ALP186" i="8"/>
  <c r="ALK187" i="8" s="1"/>
  <c r="ALL187" i="8"/>
  <c r="WX214" i="8"/>
  <c r="XB213" i="8"/>
  <c r="WW214" i="8" s="1"/>
  <c r="TL221" i="8"/>
  <c r="AHG193" i="8"/>
  <c r="AHH193" i="8" s="1"/>
  <c r="AHC194" i="8" s="1"/>
  <c r="AAY206" i="8"/>
  <c r="AAT206" i="8" s="1"/>
  <c r="ABG205" i="8"/>
  <c r="AJH190" i="8"/>
  <c r="VD217" i="8"/>
  <c r="VE217" i="8" s="1"/>
  <c r="UZ218" i="8" s="1"/>
  <c r="XO212" i="8"/>
  <c r="XP212" i="8" s="1"/>
  <c r="XK213" i="8" s="1"/>
  <c r="VQ216" i="8"/>
  <c r="AFV196" i="8"/>
  <c r="AJV189" i="8"/>
  <c r="AKQ188" i="8"/>
  <c r="AIO191" i="8"/>
  <c r="AFH197" i="8"/>
  <c r="YB211" i="8"/>
  <c r="YC211" i="8" s="1"/>
  <c r="YD211" i="8" s="1"/>
  <c r="XY212" i="8" s="1"/>
  <c r="ZC209" i="8"/>
  <c r="UM219" i="8"/>
  <c r="UQ218" i="8"/>
  <c r="UL219" i="8" s="1"/>
  <c r="VR216" i="8"/>
  <c r="VS216" i="8" s="1"/>
  <c r="VN217" i="8" s="1"/>
  <c r="ADQ201" i="8"/>
  <c r="ADL201" i="8" s="1"/>
  <c r="SY222" i="8"/>
  <c r="SZ222" i="8" s="1"/>
  <c r="ZW208" i="8"/>
  <c r="ZR208" i="8" s="1"/>
  <c r="AAE207" i="8"/>
  <c r="RN226" i="8"/>
  <c r="RR225" i="8"/>
  <c r="RM226" i="8" s="1"/>
  <c r="AHR193" i="8"/>
  <c r="AHM193" i="8" s="1"/>
  <c r="AHZ192" i="8"/>
  <c r="AIF192" i="8"/>
  <c r="AIA192" i="8" s="1"/>
  <c r="AIN191" i="8"/>
  <c r="TT220" i="8"/>
  <c r="TU220" i="8" s="1"/>
  <c r="ACA204" i="8"/>
  <c r="ABV204" i="8" s="1"/>
  <c r="ACI203" i="8"/>
  <c r="AAK207" i="8"/>
  <c r="AAF207" i="8" s="1"/>
  <c r="AAS206" i="8"/>
  <c r="AGB196" i="8"/>
  <c r="AFW196" i="8" s="1"/>
  <c r="AGJ195" i="8"/>
  <c r="ZI209" i="8"/>
  <c r="ZD209" i="8" s="1"/>
  <c r="ZQ208" i="8"/>
  <c r="AEH199" i="8"/>
  <c r="AEI199" i="8" s="1"/>
  <c r="AED200" i="8" s="1"/>
  <c r="ADC202" i="8"/>
  <c r="ACX202" i="8" s="1"/>
  <c r="ADK201" i="8"/>
  <c r="WJ215" i="8"/>
  <c r="WE215" i="8" s="1"/>
  <c r="WR214" i="8"/>
  <c r="ABM205" i="8"/>
  <c r="ABH205" i="8" s="1"/>
  <c r="ABU204" i="8"/>
  <c r="AFI197" i="8"/>
  <c r="AEU198" i="8"/>
  <c r="AEV198" i="8" s="1"/>
  <c r="YP210" i="8"/>
  <c r="YQ210" i="8" s="1"/>
  <c r="AGT194" i="8" l="1"/>
  <c r="AGO195" i="8" s="1"/>
  <c r="ACJ203" i="8"/>
  <c r="ACW202" i="8"/>
  <c r="ACY202" i="8" s="1"/>
  <c r="ACZ202" i="8" s="1"/>
  <c r="ACU203" i="8" s="1"/>
  <c r="ADY200" i="8"/>
  <c r="SB225" i="8"/>
  <c r="RW225" i="8" s="1"/>
  <c r="PZ230" i="8"/>
  <c r="QA230" i="8" s="1"/>
  <c r="PX231" i="8" s="1"/>
  <c r="QM229" i="8"/>
  <c r="AKY187" i="8"/>
  <c r="AKD188" i="8"/>
  <c r="QB230" i="8"/>
  <c r="PW231" i="8" s="1"/>
  <c r="PS231" i="8" s="1"/>
  <c r="PT231" i="8" s="1"/>
  <c r="AJP189" i="8"/>
  <c r="WF215" i="8"/>
  <c r="WC216" i="8" s="1"/>
  <c r="SJ224" i="8"/>
  <c r="AKL188" i="8"/>
  <c r="AJQ189" i="8"/>
  <c r="AJR189" i="8" s="1"/>
  <c r="OL234" i="8"/>
  <c r="OG235" i="8" s="1"/>
  <c r="OH235" i="8"/>
  <c r="OX233" i="8"/>
  <c r="OY233" i="8" s="1"/>
  <c r="AJC190" i="8"/>
  <c r="AJD190" i="8" s="1"/>
  <c r="AJE190" i="8" s="1"/>
  <c r="AIZ191" i="8" s="1"/>
  <c r="MH240" i="8"/>
  <c r="MC241" i="8" s="1"/>
  <c r="MD241" i="8"/>
  <c r="NC238" i="8"/>
  <c r="MX239" i="8" s="1"/>
  <c r="MY239" i="8"/>
  <c r="XF213" i="8"/>
  <c r="ALG187" i="8"/>
  <c r="UU218" i="8"/>
  <c r="ALT186" i="8"/>
  <c r="ALV186" i="8" s="1"/>
  <c r="AES199" i="8"/>
  <c r="AEW198" i="8"/>
  <c r="AER199" i="8" s="1"/>
  <c r="YN211" i="8"/>
  <c r="ABW204" i="8"/>
  <c r="ABX204" i="8" s="1"/>
  <c r="ABS205" i="8" s="1"/>
  <c r="ACK203" i="8"/>
  <c r="AIB192" i="8"/>
  <c r="RI226" i="8"/>
  <c r="RJ226" i="8" s="1"/>
  <c r="YR210" i="8"/>
  <c r="YM211" i="8" s="1"/>
  <c r="ADM201" i="8"/>
  <c r="TR221" i="8"/>
  <c r="TV220" i="8"/>
  <c r="TQ221" i="8" s="1"/>
  <c r="RV225" i="8"/>
  <c r="AAG207" i="8"/>
  <c r="AAH207" i="8" s="1"/>
  <c r="AAC208" i="8" s="1"/>
  <c r="SW223" i="8"/>
  <c r="TA222" i="8"/>
  <c r="SV223" i="8" s="1"/>
  <c r="VW216" i="8"/>
  <c r="VO217" i="8"/>
  <c r="VJ217" i="8" s="1"/>
  <c r="UH219" i="8"/>
  <c r="UI219" i="8" s="1"/>
  <c r="XL213" i="8"/>
  <c r="XG213" i="8" s="1"/>
  <c r="XT212" i="8"/>
  <c r="ABI205" i="8"/>
  <c r="ABJ205" i="8" s="1"/>
  <c r="ABE206" i="8" s="1"/>
  <c r="AHD194" i="8"/>
  <c r="AGY194" i="8" s="1"/>
  <c r="AHL193" i="8"/>
  <c r="WS214" i="8"/>
  <c r="WT214" i="8" s="1"/>
  <c r="AGX194" i="8"/>
  <c r="AEE200" i="8"/>
  <c r="ADZ200" i="8" s="1"/>
  <c r="AEM199" i="8"/>
  <c r="ZS208" i="8"/>
  <c r="ZT208" i="8" s="1"/>
  <c r="ZO209" i="8" s="1"/>
  <c r="AAU206" i="8"/>
  <c r="AAV206" i="8" s="1"/>
  <c r="AAQ207" i="8" s="1"/>
  <c r="AIP191" i="8"/>
  <c r="AIQ191" i="8" s="1"/>
  <c r="AIL192" i="8" s="1"/>
  <c r="ZE209" i="8"/>
  <c r="ZF209" i="8" s="1"/>
  <c r="ZA210" i="8" s="1"/>
  <c r="AFJ197" i="8"/>
  <c r="AFK197" i="8" s="1"/>
  <c r="AFF198" i="8" s="1"/>
  <c r="ALA187" i="8"/>
  <c r="AKF188" i="8"/>
  <c r="AFX196" i="8"/>
  <c r="AFY196" i="8" s="1"/>
  <c r="AFT197" i="8" s="1"/>
  <c r="XZ212" i="8"/>
  <c r="XU212" i="8" s="1"/>
  <c r="YH211" i="8"/>
  <c r="VA218" i="8"/>
  <c r="UV218" i="8" s="1"/>
  <c r="VI217" i="8"/>
  <c r="AGK195" i="8"/>
  <c r="AGL195" i="8" s="1"/>
  <c r="ADD202" i="8" l="1"/>
  <c r="ACV203" i="8"/>
  <c r="ACQ203" i="8" s="1"/>
  <c r="AJA191" i="8"/>
  <c r="AIV191" i="8" s="1"/>
  <c r="AEA200" i="8"/>
  <c r="AEB200" i="8" s="1"/>
  <c r="ADW201" i="8" s="1"/>
  <c r="QF230" i="8"/>
  <c r="WG215" i="8"/>
  <c r="WB216" i="8" s="1"/>
  <c r="VX216" i="8" s="1"/>
  <c r="VY216" i="8" s="1"/>
  <c r="VZ216" i="8" s="1"/>
  <c r="VU217" i="8" s="1"/>
  <c r="XH213" i="8"/>
  <c r="XI213" i="8" s="1"/>
  <c r="XD214" i="8" s="1"/>
  <c r="UW218" i="8"/>
  <c r="UX218" i="8" s="1"/>
  <c r="US219" i="8" s="1"/>
  <c r="OZ233" i="8"/>
  <c r="OV234" i="8"/>
  <c r="OP234" i="8"/>
  <c r="OC235" i="8"/>
  <c r="OD235" i="8" s="1"/>
  <c r="LY241" i="8"/>
  <c r="LZ241" i="8" s="1"/>
  <c r="LW242" i="8" s="1"/>
  <c r="AJI190" i="8"/>
  <c r="PU231" i="8"/>
  <c r="PP232" i="8" s="1"/>
  <c r="PQ232" i="8"/>
  <c r="AKG188" i="8"/>
  <c r="AKB189" i="8" s="1"/>
  <c r="ALB187" i="8"/>
  <c r="AKW188" i="8" s="1"/>
  <c r="AJS189" i="8"/>
  <c r="AJN190" i="8" s="1"/>
  <c r="ML240" i="8"/>
  <c r="NG238" i="8"/>
  <c r="MT239" i="8"/>
  <c r="MU239" i="8" s="1"/>
  <c r="TZ220" i="8"/>
  <c r="ALW186" i="8"/>
  <c r="ALR187" i="8" s="1"/>
  <c r="ALS187" i="8"/>
  <c r="AGI196" i="8"/>
  <c r="AGM195" i="8"/>
  <c r="AGH196" i="8" s="1"/>
  <c r="ADX201" i="8"/>
  <c r="WQ215" i="8"/>
  <c r="WU214" i="8"/>
  <c r="WP215" i="8" s="1"/>
  <c r="XE214" i="8"/>
  <c r="AFU197" i="8"/>
  <c r="AFP197" i="8" s="1"/>
  <c r="AGC196" i="8"/>
  <c r="AKC189" i="8"/>
  <c r="AKX188" i="8"/>
  <c r="AFG198" i="8"/>
  <c r="AFB198" i="8" s="1"/>
  <c r="AFO197" i="8"/>
  <c r="ZB210" i="8"/>
  <c r="YW210" i="8" s="1"/>
  <c r="ZJ209" i="8"/>
  <c r="AIU191" i="8"/>
  <c r="AIM192" i="8"/>
  <c r="AIH192" i="8" s="1"/>
  <c r="AAR207" i="8"/>
  <c r="AAM207" i="8" s="1"/>
  <c r="AAZ206" i="8"/>
  <c r="ZP209" i="8"/>
  <c r="ZK209" i="8" s="1"/>
  <c r="ZX208" i="8"/>
  <c r="AGZ194" i="8"/>
  <c r="AHA194" i="8" s="1"/>
  <c r="AGV195" i="8" s="1"/>
  <c r="AHN193" i="8"/>
  <c r="AHO193" i="8" s="1"/>
  <c r="AHJ194" i="8" s="1"/>
  <c r="ABF206" i="8"/>
  <c r="ABA206" i="8" s="1"/>
  <c r="ABN205" i="8"/>
  <c r="AJO190" i="8"/>
  <c r="AJW189" i="8"/>
  <c r="SR223" i="8"/>
  <c r="SS223" i="8" s="1"/>
  <c r="RX225" i="8"/>
  <c r="RY225" i="8" s="1"/>
  <c r="RT226" i="8" s="1"/>
  <c r="ADJ202" i="8"/>
  <c r="AHY193" i="8"/>
  <c r="ACH204" i="8"/>
  <c r="YI211" i="8"/>
  <c r="YJ211" i="8" s="1"/>
  <c r="AFA198" i="8"/>
  <c r="VK217" i="8"/>
  <c r="VL217" i="8" s="1"/>
  <c r="VG218" i="8" s="1"/>
  <c r="XV212" i="8"/>
  <c r="XW212" i="8" s="1"/>
  <c r="XR213" i="8" s="1"/>
  <c r="UF220" i="8"/>
  <c r="UJ219" i="8"/>
  <c r="UE220" i="8" s="1"/>
  <c r="TE222" i="8"/>
  <c r="AAD208" i="8"/>
  <c r="ZY208" i="8" s="1"/>
  <c r="AAL207" i="8"/>
  <c r="TM221" i="8"/>
  <c r="TN221" i="8" s="1"/>
  <c r="ADN201" i="8"/>
  <c r="ADI202" i="8" s="1"/>
  <c r="RG227" i="8"/>
  <c r="RK226" i="8"/>
  <c r="RF227" i="8" s="1"/>
  <c r="AIC192" i="8"/>
  <c r="AHX193" i="8" s="1"/>
  <c r="ACL203" i="8"/>
  <c r="ACG204" i="8" s="1"/>
  <c r="ABT205" i="8"/>
  <c r="ABO205" i="8" s="1"/>
  <c r="ACB204" i="8"/>
  <c r="YV210" i="8"/>
  <c r="AEN199" i="8"/>
  <c r="AEO199" i="8" s="1"/>
  <c r="WK215" i="8" l="1"/>
  <c r="AJX189" i="8"/>
  <c r="AJY189" i="8" s="1"/>
  <c r="MA241" i="8"/>
  <c r="LV242" i="8" s="1"/>
  <c r="LR242" i="8" s="1"/>
  <c r="LS242" i="8" s="1"/>
  <c r="LT242" i="8" s="1"/>
  <c r="LO243" i="8" s="1"/>
  <c r="AJJ190" i="8"/>
  <c r="AJK190" i="8" s="1"/>
  <c r="AJL190" i="8" s="1"/>
  <c r="AJG191" i="8" s="1"/>
  <c r="UT219" i="8"/>
  <c r="AKS188" i="8"/>
  <c r="PL232" i="8"/>
  <c r="PM232" i="8" s="1"/>
  <c r="PN232" i="8" s="1"/>
  <c r="OE235" i="8"/>
  <c r="NZ236" i="8" s="1"/>
  <c r="OA236" i="8"/>
  <c r="OU234" i="8"/>
  <c r="OQ234" i="8" s="1"/>
  <c r="OR234" i="8" s="1"/>
  <c r="PD233" i="8"/>
  <c r="AKK188" i="8"/>
  <c r="AKM188" i="8" s="1"/>
  <c r="PY231" i="8"/>
  <c r="ALF187" i="8"/>
  <c r="ALH187" i="8" s="1"/>
  <c r="MV239" i="8"/>
  <c r="MQ240" i="8" s="1"/>
  <c r="MR240" i="8"/>
  <c r="RO226" i="8"/>
  <c r="VB218" i="8"/>
  <c r="ALN187" i="8"/>
  <c r="ACP203" i="8"/>
  <c r="ACR203" i="8" s="1"/>
  <c r="ACC204" i="8"/>
  <c r="WY214" i="8"/>
  <c r="AMA186" i="8"/>
  <c r="YG212" i="8"/>
  <c r="YK211" i="8"/>
  <c r="YF212" i="8" s="1"/>
  <c r="AEL200" i="8"/>
  <c r="AEP199" i="8"/>
  <c r="AEK200" i="8" s="1"/>
  <c r="AJH191" i="8"/>
  <c r="YX210" i="8"/>
  <c r="YY210" i="8" s="1"/>
  <c r="YT211" i="8" s="1"/>
  <c r="TK222" i="8"/>
  <c r="TO221" i="8"/>
  <c r="TJ222" i="8" s="1"/>
  <c r="UA220" i="8"/>
  <c r="UB220" i="8" s="1"/>
  <c r="AFC198" i="8"/>
  <c r="AFD198" i="8" s="1"/>
  <c r="AEY199" i="8" s="1"/>
  <c r="AHT193" i="8"/>
  <c r="RB227" i="8"/>
  <c r="RC227" i="8" s="1"/>
  <c r="AAN207" i="8"/>
  <c r="AAO207" i="8" s="1"/>
  <c r="AAJ208" i="8" s="1"/>
  <c r="UN219" i="8"/>
  <c r="XS213" i="8"/>
  <c r="XN213" i="8" s="1"/>
  <c r="YA212" i="8"/>
  <c r="VH218" i="8"/>
  <c r="VC218" i="8" s="1"/>
  <c r="VP217" i="8"/>
  <c r="AIG192" i="8"/>
  <c r="ADR201" i="8"/>
  <c r="ADE202" i="8"/>
  <c r="ADF202" i="8" s="1"/>
  <c r="RU226" i="8"/>
  <c r="RP226" i="8" s="1"/>
  <c r="SC225" i="8"/>
  <c r="SP224" i="8"/>
  <c r="ST223" i="8"/>
  <c r="SO224" i="8" s="1"/>
  <c r="ABP205" i="8"/>
  <c r="ZL209" i="8"/>
  <c r="AFQ197" i="8"/>
  <c r="AFR197" i="8" s="1"/>
  <c r="AFM198" i="8" s="1"/>
  <c r="XM213" i="8"/>
  <c r="WL215" i="8"/>
  <c r="WM215" i="8" s="1"/>
  <c r="AEF200" i="8"/>
  <c r="UO219" i="8"/>
  <c r="AGQ195" i="8"/>
  <c r="ACD204" i="8"/>
  <c r="VV217" i="8"/>
  <c r="VQ217" i="8" s="1"/>
  <c r="WD216" i="8"/>
  <c r="AHK194" i="8"/>
  <c r="AHF194" i="8" s="1"/>
  <c r="AHS193" i="8"/>
  <c r="AGW195" i="8"/>
  <c r="AGR195" i="8" s="1"/>
  <c r="AHE194" i="8"/>
  <c r="ZZ208" i="8"/>
  <c r="AAA208" i="8" s="1"/>
  <c r="ZV209" i="8" s="1"/>
  <c r="ABB206" i="8"/>
  <c r="AIW191" i="8"/>
  <c r="WZ214" i="8"/>
  <c r="ADS201" i="8"/>
  <c r="AGD196" i="8"/>
  <c r="AGE196" i="8" s="1"/>
  <c r="PJ233" i="8" l="1"/>
  <c r="ME241" i="8"/>
  <c r="VD218" i="8"/>
  <c r="VE218" i="8" s="1"/>
  <c r="UZ219" i="8" s="1"/>
  <c r="XA214" i="8"/>
  <c r="XB214" i="8" s="1"/>
  <c r="WW215" i="8" s="1"/>
  <c r="LP243" i="8"/>
  <c r="OS234" i="8"/>
  <c r="ON235" i="8" s="1"/>
  <c r="OO235" i="8"/>
  <c r="OW234" i="8"/>
  <c r="OI235" i="8"/>
  <c r="NV236" i="8"/>
  <c r="NW236" i="8" s="1"/>
  <c r="PI233" i="8"/>
  <c r="PE233" i="8" s="1"/>
  <c r="PF233" i="8" s="1"/>
  <c r="PR232" i="8"/>
  <c r="RQ226" i="8"/>
  <c r="RR226" i="8" s="1"/>
  <c r="RM227" i="8" s="1"/>
  <c r="LX242" i="8"/>
  <c r="LK243" i="8"/>
  <c r="LL243" i="8" s="1"/>
  <c r="MM240" i="8"/>
  <c r="MN240" i="8" s="1"/>
  <c r="MO240" i="8" s="1"/>
  <c r="MJ241" i="8" s="1"/>
  <c r="MZ239" i="8"/>
  <c r="SX223" i="8"/>
  <c r="AET199" i="8"/>
  <c r="AMC186" i="8"/>
  <c r="ALE188" i="8"/>
  <c r="ALI187" i="8"/>
  <c r="ALD188" i="8" s="1"/>
  <c r="AGB197" i="8"/>
  <c r="AGF196" i="8"/>
  <c r="AGA197" i="8" s="1"/>
  <c r="WJ216" i="8"/>
  <c r="WN215" i="8"/>
  <c r="WI216" i="8" s="1"/>
  <c r="RN227" i="8"/>
  <c r="AAY207" i="8"/>
  <c r="AHG194" i="8"/>
  <c r="AHH194" i="8" s="1"/>
  <c r="AHC195" i="8" s="1"/>
  <c r="AHU193" i="8"/>
  <c r="AHV193" i="8" s="1"/>
  <c r="AHQ194" i="8" s="1"/>
  <c r="ACA205" i="8"/>
  <c r="AGS195" i="8"/>
  <c r="AGT195" i="8" s="1"/>
  <c r="AGO196" i="8" s="1"/>
  <c r="XO213" i="8"/>
  <c r="XP213" i="8" s="1"/>
  <c r="XK214" i="8" s="1"/>
  <c r="AKJ189" i="8"/>
  <c r="ZI210" i="8"/>
  <c r="ABM206" i="8"/>
  <c r="AJV190" i="8"/>
  <c r="ADT201" i="8"/>
  <c r="ADU201" i="8" s="1"/>
  <c r="ADP202" i="8" s="1"/>
  <c r="AAK208" i="8"/>
  <c r="AAF208" i="8" s="1"/>
  <c r="AAS207" i="8"/>
  <c r="QZ228" i="8"/>
  <c r="RD227" i="8"/>
  <c r="QY228" i="8" s="1"/>
  <c r="ACO204" i="8"/>
  <c r="TY221" i="8"/>
  <c r="UC220" i="8"/>
  <c r="TX221" i="8" s="1"/>
  <c r="TS221" i="8"/>
  <c r="AJP190" i="8"/>
  <c r="AEG200" i="8"/>
  <c r="AEH200" i="8" s="1"/>
  <c r="YO211" i="8"/>
  <c r="AIT192" i="8"/>
  <c r="VA219" i="8"/>
  <c r="UV219" i="8" s="1"/>
  <c r="WX215" i="8"/>
  <c r="WS215" i="8" s="1"/>
  <c r="AIX191" i="8"/>
  <c r="AIS192" i="8" s="1"/>
  <c r="ABC206" i="8"/>
  <c r="AAX207" i="8" s="1"/>
  <c r="ZW209" i="8"/>
  <c r="ZR209" i="8" s="1"/>
  <c r="AAE208" i="8"/>
  <c r="ACE204" i="8"/>
  <c r="ABZ205" i="8" s="1"/>
  <c r="AKN188" i="8"/>
  <c r="AKI189" i="8" s="1"/>
  <c r="AFN198" i="8"/>
  <c r="AFI198" i="8" s="1"/>
  <c r="AFV197" i="8"/>
  <c r="ZM209" i="8"/>
  <c r="ZH210" i="8" s="1"/>
  <c r="ABQ205" i="8"/>
  <c r="ABL206" i="8" s="1"/>
  <c r="AJZ189" i="8"/>
  <c r="AJU190" i="8" s="1"/>
  <c r="SK224" i="8"/>
  <c r="SL224" i="8" s="1"/>
  <c r="ADC203" i="8"/>
  <c r="ADG202" i="8"/>
  <c r="ADB203" i="8" s="1"/>
  <c r="AII192" i="8"/>
  <c r="AIJ192" i="8" s="1"/>
  <c r="AIE193" i="8" s="1"/>
  <c r="VR217" i="8"/>
  <c r="VS217" i="8" s="1"/>
  <c r="VN218" i="8" s="1"/>
  <c r="UP219" i="8"/>
  <c r="UQ219" i="8" s="1"/>
  <c r="UL220" i="8" s="1"/>
  <c r="ACS203" i="8"/>
  <c r="ACN204" i="8" s="1"/>
  <c r="AEZ199" i="8"/>
  <c r="AEU199" i="8" s="1"/>
  <c r="AFH198" i="8"/>
  <c r="TF222" i="8"/>
  <c r="TG222" i="8" s="1"/>
  <c r="YU211" i="8"/>
  <c r="YP211" i="8" s="1"/>
  <c r="ZC210" i="8"/>
  <c r="AJC191" i="8"/>
  <c r="YB212" i="8"/>
  <c r="YC212" i="8" s="1"/>
  <c r="AEV199" i="8" l="1"/>
  <c r="AES200" i="8" s="1"/>
  <c r="VI218" i="8"/>
  <c r="XF214" i="8"/>
  <c r="OJ235" i="8"/>
  <c r="AKZ188" i="8"/>
  <c r="OK235" i="8"/>
  <c r="NT237" i="8"/>
  <c r="NX236" i="8"/>
  <c r="NS237" i="8" s="1"/>
  <c r="PC234" i="8"/>
  <c r="PG233" i="8"/>
  <c r="AMD186" i="8"/>
  <c r="ALY187" i="8" s="1"/>
  <c r="LI244" i="8"/>
  <c r="LM243" i="8"/>
  <c r="LH244" i="8" s="1"/>
  <c r="MK241" i="8"/>
  <c r="MF241" i="8" s="1"/>
  <c r="MG241" i="8" s="1"/>
  <c r="MD242" i="8" s="1"/>
  <c r="MS240" i="8"/>
  <c r="AJB191" i="8"/>
  <c r="TT221" i="8"/>
  <c r="TU221" i="8" s="1"/>
  <c r="WR215" i="8"/>
  <c r="ALZ187" i="8"/>
  <c r="ALM187" i="8"/>
  <c r="XZ213" i="8"/>
  <c r="YD212" i="8"/>
  <c r="XY213" i="8" s="1"/>
  <c r="AEE201" i="8"/>
  <c r="AEI200" i="8"/>
  <c r="AED201" i="8" s="1"/>
  <c r="VO218" i="8"/>
  <c r="VJ218" i="8" s="1"/>
  <c r="VW217" i="8"/>
  <c r="ACX203" i="8"/>
  <c r="AAG208" i="8"/>
  <c r="AAH208" i="8" s="1"/>
  <c r="AAC209" i="8" s="1"/>
  <c r="AIO192" i="8"/>
  <c r="UG220" i="8"/>
  <c r="RH227" i="8"/>
  <c r="ADQ202" i="8"/>
  <c r="ADL202" i="8" s="1"/>
  <c r="ADY201" i="8"/>
  <c r="AKD189" i="8"/>
  <c r="ABU205" i="8"/>
  <c r="ABH206" i="8"/>
  <c r="ZQ209" i="8"/>
  <c r="AKE189" i="8"/>
  <c r="AHR194" i="8"/>
  <c r="AHM194" i="8" s="1"/>
  <c r="AHZ193" i="8"/>
  <c r="AHD195" i="8"/>
  <c r="AGY195" i="8" s="1"/>
  <c r="AHL194" i="8"/>
  <c r="ABG206" i="8"/>
  <c r="AAT207" i="8"/>
  <c r="AAU207" i="8" s="1"/>
  <c r="RV226" i="8"/>
  <c r="WE216" i="8"/>
  <c r="WF216" i="8" s="1"/>
  <c r="AGJ196" i="8"/>
  <c r="AEW199" i="8"/>
  <c r="AER200" i="8" s="1"/>
  <c r="TD223" i="8"/>
  <c r="TH222" i="8"/>
  <c r="TC223" i="8" s="1"/>
  <c r="AFJ198" i="8"/>
  <c r="UM220" i="8"/>
  <c r="UH220" i="8" s="1"/>
  <c r="UU219" i="8"/>
  <c r="AIF193" i="8"/>
  <c r="AIA193" i="8" s="1"/>
  <c r="AIN192" i="8"/>
  <c r="ADK202" i="8"/>
  <c r="SI225" i="8"/>
  <c r="SM224" i="8"/>
  <c r="SH225" i="8" s="1"/>
  <c r="VK218" i="8"/>
  <c r="AJD191" i="8"/>
  <c r="AJE191" i="8" s="1"/>
  <c r="AIZ192" i="8" s="1"/>
  <c r="YQ211" i="8"/>
  <c r="YR211" i="8" s="1"/>
  <c r="YM212" i="8" s="1"/>
  <c r="ACW203" i="8"/>
  <c r="ACJ204" i="8"/>
  <c r="QU228" i="8"/>
  <c r="QV228" i="8" s="1"/>
  <c r="AJQ190" i="8"/>
  <c r="AJR190" i="8" s="1"/>
  <c r="ZD210" i="8"/>
  <c r="ZE210" i="8" s="1"/>
  <c r="AKR188" i="8"/>
  <c r="XL214" i="8"/>
  <c r="XG214" i="8" s="1"/>
  <c r="XH214" i="8" s="1"/>
  <c r="XT213" i="8"/>
  <c r="AGP196" i="8"/>
  <c r="AGK196" i="8" s="1"/>
  <c r="AGX195" i="8"/>
  <c r="ACI204" i="8"/>
  <c r="ABV205" i="8"/>
  <c r="RI227" i="8"/>
  <c r="WT215" i="8"/>
  <c r="AFW197" i="8"/>
  <c r="AFX197" i="8" s="1"/>
  <c r="AMH186" i="8" l="1"/>
  <c r="OL235" i="8"/>
  <c r="OG236" i="8" s="1"/>
  <c r="OH236" i="8"/>
  <c r="OP235" i="8"/>
  <c r="OB236" i="8"/>
  <c r="NO237" i="8"/>
  <c r="NP237" i="8" s="1"/>
  <c r="PB234" i="8"/>
  <c r="OX234" i="8" s="1"/>
  <c r="OY234" i="8" s="1"/>
  <c r="PK233" i="8"/>
  <c r="ALU187" i="8"/>
  <c r="LQ243" i="8"/>
  <c r="LD244" i="8"/>
  <c r="LE244" i="8" s="1"/>
  <c r="MH241" i="8"/>
  <c r="MC242" i="8" s="1"/>
  <c r="LY242" i="8" s="1"/>
  <c r="LZ242" i="8" s="1"/>
  <c r="AFA199" i="8"/>
  <c r="AEM200" i="8"/>
  <c r="AMJ186" i="8"/>
  <c r="ALO187" i="8"/>
  <c r="AFU198" i="8"/>
  <c r="AFY197" i="8"/>
  <c r="AFT198" i="8" s="1"/>
  <c r="XE215" i="8"/>
  <c r="XI214" i="8"/>
  <c r="XD215" i="8" s="1"/>
  <c r="ZB211" i="8"/>
  <c r="ZF210" i="8"/>
  <c r="ZA211" i="8" s="1"/>
  <c r="AJO191" i="8"/>
  <c r="AJS190" i="8"/>
  <c r="AJN191" i="8" s="1"/>
  <c r="AAR208" i="8"/>
  <c r="AAV207" i="8"/>
  <c r="AAQ208" i="8" s="1"/>
  <c r="ACK204" i="8"/>
  <c r="ACL204" i="8" s="1"/>
  <c r="ACG205" i="8" s="1"/>
  <c r="QS229" i="8"/>
  <c r="QW228" i="8"/>
  <c r="QR229" i="8" s="1"/>
  <c r="ACY203" i="8"/>
  <c r="ACZ203" i="8" s="1"/>
  <c r="ACU204" i="8" s="1"/>
  <c r="VH219" i="8"/>
  <c r="SD225" i="8"/>
  <c r="SE225" i="8" s="1"/>
  <c r="AIP192" i="8"/>
  <c r="AIQ192" i="8" s="1"/>
  <c r="AIL193" i="8" s="1"/>
  <c r="UW219" i="8"/>
  <c r="UX219" i="8" s="1"/>
  <c r="US220" i="8" s="1"/>
  <c r="AFG199" i="8"/>
  <c r="SY223" i="8"/>
  <c r="SZ223" i="8" s="1"/>
  <c r="AGL196" i="8"/>
  <c r="AHN194" i="8"/>
  <c r="AIB193" i="8"/>
  <c r="AIC193" i="8" s="1"/>
  <c r="AHX194" i="8" s="1"/>
  <c r="ZS209" i="8"/>
  <c r="ABW205" i="8"/>
  <c r="TR222" i="8"/>
  <c r="ADZ201" i="8"/>
  <c r="AEA201" i="8" s="1"/>
  <c r="YH212" i="8"/>
  <c r="WQ216" i="8"/>
  <c r="WU215" i="8"/>
  <c r="WP216" i="8" s="1"/>
  <c r="AGZ195" i="8"/>
  <c r="AHA195" i="8" s="1"/>
  <c r="AGV196" i="8" s="1"/>
  <c r="AKT188" i="8"/>
  <c r="YN212" i="8"/>
  <c r="YI212" i="8" s="1"/>
  <c r="YV211" i="8"/>
  <c r="AJA192" i="8"/>
  <c r="AIV192" i="8" s="1"/>
  <c r="AJI191" i="8"/>
  <c r="VL218" i="8"/>
  <c r="VG219" i="8" s="1"/>
  <c r="SQ224" i="8"/>
  <c r="ADM202" i="8"/>
  <c r="ADN202" i="8" s="1"/>
  <c r="ADI203" i="8" s="1"/>
  <c r="AFK198" i="8"/>
  <c r="AFF199" i="8" s="1"/>
  <c r="TL222" i="8"/>
  <c r="AEN200" i="8"/>
  <c r="AEO200" i="8" s="1"/>
  <c r="AEP200" i="8" s="1"/>
  <c r="AEK201" i="8" s="1"/>
  <c r="WC217" i="8"/>
  <c r="WG216" i="8"/>
  <c r="WB217" i="8" s="1"/>
  <c r="ABI206" i="8"/>
  <c r="AKF189" i="8"/>
  <c r="RJ227" i="8"/>
  <c r="RK227" i="8" s="1"/>
  <c r="RF228" i="8" s="1"/>
  <c r="UI220" i="8"/>
  <c r="UJ220" i="8" s="1"/>
  <c r="UE221" i="8" s="1"/>
  <c r="TV221" i="8"/>
  <c r="TQ222" i="8" s="1"/>
  <c r="AAD209" i="8"/>
  <c r="ZY209" i="8" s="1"/>
  <c r="AAL208" i="8"/>
  <c r="XU213" i="8"/>
  <c r="XV213" i="8" s="1"/>
  <c r="OC236" i="8" l="1"/>
  <c r="OD236" i="8" s="1"/>
  <c r="OE236" i="8" s="1"/>
  <c r="NZ237" i="8" s="1"/>
  <c r="NQ237" i="8"/>
  <c r="NL238" i="8" s="1"/>
  <c r="NM238" i="8"/>
  <c r="OZ234" i="8"/>
  <c r="OU235" i="8" s="1"/>
  <c r="OV235" i="8"/>
  <c r="AKU188" i="8"/>
  <c r="AKP189" i="8" s="1"/>
  <c r="AMK186" i="8"/>
  <c r="AMF187" i="8" s="1"/>
  <c r="LF244" i="8"/>
  <c r="LA245" i="8" s="1"/>
  <c r="LB245" i="8"/>
  <c r="ML241" i="8"/>
  <c r="MA242" i="8"/>
  <c r="LV243" i="8" s="1"/>
  <c r="LW243" i="8"/>
  <c r="AJW190" i="8"/>
  <c r="WY215" i="8"/>
  <c r="RA228" i="8"/>
  <c r="AAZ207" i="8"/>
  <c r="XM214" i="8"/>
  <c r="AMG187" i="8"/>
  <c r="AMO186" i="8"/>
  <c r="AAM208" i="8"/>
  <c r="AAN208" i="8" s="1"/>
  <c r="AAO208" i="8" s="1"/>
  <c r="AAJ209" i="8" s="1"/>
  <c r="ALP187" i="8"/>
  <c r="ALK188" i="8" s="1"/>
  <c r="ALL188" i="8"/>
  <c r="XS214" i="8"/>
  <c r="XW213" i="8"/>
  <c r="XR214" i="8" s="1"/>
  <c r="ADX202" i="8"/>
  <c r="AEB201" i="8"/>
  <c r="ADW202" i="8" s="1"/>
  <c r="AKC190" i="8"/>
  <c r="ABF207" i="8"/>
  <c r="VX217" i="8"/>
  <c r="VY217" i="8" s="1"/>
  <c r="AEL201" i="8"/>
  <c r="AEG201" i="8" s="1"/>
  <c r="AET200" i="8"/>
  <c r="UF221" i="8"/>
  <c r="UA221" i="8" s="1"/>
  <c r="UN220" i="8"/>
  <c r="RG228" i="8"/>
  <c r="RB228" i="8" s="1"/>
  <c r="RO227" i="8"/>
  <c r="AKG189" i="8"/>
  <c r="AKB190" i="8" s="1"/>
  <c r="ABJ206" i="8"/>
  <c r="ABE207" i="8" s="1"/>
  <c r="WK216" i="8"/>
  <c r="ADJ203" i="8"/>
  <c r="ADE203" i="8" s="1"/>
  <c r="ADR202" i="8"/>
  <c r="AGW196" i="8"/>
  <c r="AGR196" i="8" s="1"/>
  <c r="AHE195" i="8"/>
  <c r="WL216" i="8"/>
  <c r="TZ221" i="8"/>
  <c r="ABT206" i="8"/>
  <c r="ZP210" i="8"/>
  <c r="AHK195" i="8"/>
  <c r="AGI197" i="8"/>
  <c r="SW224" i="8"/>
  <c r="TA223" i="8"/>
  <c r="SV224" i="8" s="1"/>
  <c r="AFB199" i="8"/>
  <c r="AFC199" i="8" s="1"/>
  <c r="VP218" i="8"/>
  <c r="ACV204" i="8"/>
  <c r="ACQ204" i="8" s="1"/>
  <c r="ADD203" i="8"/>
  <c r="QN229" i="8"/>
  <c r="QO229" i="8" s="1"/>
  <c r="ACH205" i="8"/>
  <c r="ACC205" i="8" s="1"/>
  <c r="ACP204" i="8"/>
  <c r="AJJ191" i="8"/>
  <c r="AJK191" i="8" s="1"/>
  <c r="ZJ210" i="8"/>
  <c r="WZ215" i="8"/>
  <c r="AGC197" i="8"/>
  <c r="AKQ189" i="8"/>
  <c r="AKL189" i="8" s="1"/>
  <c r="AKY188" i="8"/>
  <c r="XA215" i="8"/>
  <c r="XB215" i="8" s="1"/>
  <c r="WW216" i="8" s="1"/>
  <c r="YJ212" i="8"/>
  <c r="YK212" i="8" s="1"/>
  <c r="YF213" i="8" s="1"/>
  <c r="TM222" i="8"/>
  <c r="TN222" i="8" s="1"/>
  <c r="ABX205" i="8"/>
  <c r="ABS206" i="8" s="1"/>
  <c r="ZT209" i="8"/>
  <c r="ZO210" i="8" s="1"/>
  <c r="AHY194" i="8"/>
  <c r="AHT194" i="8" s="1"/>
  <c r="AIG193" i="8"/>
  <c r="AHO194" i="8"/>
  <c r="AHJ195" i="8" s="1"/>
  <c r="AGM196" i="8"/>
  <c r="AGH197" i="8" s="1"/>
  <c r="AFO198" i="8"/>
  <c r="UT220" i="8"/>
  <c r="UO220" i="8" s="1"/>
  <c r="VB219" i="8"/>
  <c r="AIM193" i="8"/>
  <c r="AIH193" i="8" s="1"/>
  <c r="AIU192" i="8"/>
  <c r="SB226" i="8"/>
  <c r="SF225" i="8"/>
  <c r="SA226" i="8" s="1"/>
  <c r="VC219" i="8"/>
  <c r="RC228" i="8"/>
  <c r="YW211" i="8"/>
  <c r="YX211" i="8" s="1"/>
  <c r="AFP198" i="8"/>
  <c r="AMB187" i="8" l="1"/>
  <c r="OA237" i="8"/>
  <c r="NV237" i="8" s="1"/>
  <c r="OI236" i="8"/>
  <c r="OQ235" i="8"/>
  <c r="OR235" i="8" s="1"/>
  <c r="OO236" i="8" s="1"/>
  <c r="NU237" i="8"/>
  <c r="NH238" i="8"/>
  <c r="NI238" i="8" s="1"/>
  <c r="PD234" i="8"/>
  <c r="ME242" i="8"/>
  <c r="LJ244" i="8"/>
  <c r="KW245" i="8"/>
  <c r="KX245" i="8" s="1"/>
  <c r="LR243" i="8"/>
  <c r="LS243" i="8" s="1"/>
  <c r="LT243" i="8" s="1"/>
  <c r="LO244" i="8" s="1"/>
  <c r="SJ225" i="8"/>
  <c r="LP244" i="8"/>
  <c r="SR224" i="8"/>
  <c r="SS224" i="8" s="1"/>
  <c r="SP225" i="8" s="1"/>
  <c r="AJX190" i="8"/>
  <c r="AJY190" i="8" s="1"/>
  <c r="AJV191" i="8" s="1"/>
  <c r="AEF201" i="8"/>
  <c r="ALG188" i="8"/>
  <c r="ALT187" i="8"/>
  <c r="ALV187" i="8" s="1"/>
  <c r="AMQ186" i="8"/>
  <c r="YU212" i="8"/>
  <c r="YY211" i="8"/>
  <c r="YT212" i="8" s="1"/>
  <c r="AJH192" i="8"/>
  <c r="AJL191" i="8"/>
  <c r="AJG192" i="8" s="1"/>
  <c r="TK223" i="8"/>
  <c r="TO222" i="8"/>
  <c r="TJ223" i="8" s="1"/>
  <c r="QZ229" i="8"/>
  <c r="AIW192" i="8"/>
  <c r="AIX192" i="8" s="1"/>
  <c r="AIS193" i="8" s="1"/>
  <c r="VD219" i="8"/>
  <c r="VE219" i="8" s="1"/>
  <c r="UZ220" i="8" s="1"/>
  <c r="AFQ198" i="8"/>
  <c r="AFR198" i="8" s="1"/>
  <c r="AFM199" i="8" s="1"/>
  <c r="YG213" i="8"/>
  <c r="YB213" i="8" s="1"/>
  <c r="YO212" i="8"/>
  <c r="ACR204" i="8"/>
  <c r="ACS204" i="8" s="1"/>
  <c r="ACN205" i="8" s="1"/>
  <c r="ADF203" i="8"/>
  <c r="TE223" i="8"/>
  <c r="AGD197" i="8"/>
  <c r="AGE197" i="8" s="1"/>
  <c r="AHF195" i="8"/>
  <c r="AHG195" i="8" s="1"/>
  <c r="AHH195" i="8" s="1"/>
  <c r="AHC196" i="8" s="1"/>
  <c r="ZK210" i="8"/>
  <c r="ZL210" i="8" s="1"/>
  <c r="UB221" i="8"/>
  <c r="UC221" i="8" s="1"/>
  <c r="TX222" i="8" s="1"/>
  <c r="WM216" i="8"/>
  <c r="WN216" i="8" s="1"/>
  <c r="WI217" i="8" s="1"/>
  <c r="VV218" i="8"/>
  <c r="VZ217" i="8"/>
  <c r="VU218" i="8" s="1"/>
  <c r="ABN206" i="8"/>
  <c r="AKK189" i="8"/>
  <c r="AAK209" i="8"/>
  <c r="AAF209" i="8" s="1"/>
  <c r="AAS208" i="8"/>
  <c r="ADS202" i="8"/>
  <c r="ADT202" i="8" s="1"/>
  <c r="YA213" i="8"/>
  <c r="AJZ190" i="8"/>
  <c r="AJU191" i="8" s="1"/>
  <c r="RD228" i="8"/>
  <c r="QY229" i="8" s="1"/>
  <c r="RW226" i="8"/>
  <c r="RX226" i="8" s="1"/>
  <c r="AII193" i="8"/>
  <c r="AIJ193" i="8" s="1"/>
  <c r="AIE194" i="8" s="1"/>
  <c r="WX216" i="8"/>
  <c r="WS216" i="8" s="1"/>
  <c r="XF215" i="8"/>
  <c r="ALA188" i="8"/>
  <c r="QL230" i="8"/>
  <c r="QP229" i="8"/>
  <c r="QK230" i="8" s="1"/>
  <c r="AEZ200" i="8"/>
  <c r="AFD199" i="8"/>
  <c r="AEY200" i="8" s="1"/>
  <c r="AGQ196" i="8"/>
  <c r="AHS194" i="8"/>
  <c r="ZX209" i="8"/>
  <c r="ACB205" i="8"/>
  <c r="ABO206" i="8"/>
  <c r="UP220" i="8"/>
  <c r="UQ220" i="8" s="1"/>
  <c r="UL221" i="8" s="1"/>
  <c r="ABA207" i="8"/>
  <c r="ABB207" i="8" s="1"/>
  <c r="AEH201" i="8"/>
  <c r="AEI201" i="8" s="1"/>
  <c r="AED202" i="8" s="1"/>
  <c r="XN214" i="8"/>
  <c r="XO214" i="8" s="1"/>
  <c r="OS235" i="8" l="1"/>
  <c r="ON236" i="8" s="1"/>
  <c r="NW237" i="8"/>
  <c r="NT238" i="8" s="1"/>
  <c r="OJ236" i="8"/>
  <c r="OK236" i="8" s="1"/>
  <c r="OH237" i="8" s="1"/>
  <c r="NF239" i="8"/>
  <c r="NJ238" i="8"/>
  <c r="NE239" i="8" s="1"/>
  <c r="AMR186" i="8"/>
  <c r="AMM187" i="8" s="1"/>
  <c r="ALS188" i="8"/>
  <c r="ALB188" i="8"/>
  <c r="AKW189" i="8" s="1"/>
  <c r="KY245" i="8"/>
  <c r="KT246" i="8" s="1"/>
  <c r="KU246" i="8"/>
  <c r="ST224" i="8"/>
  <c r="SO225" i="8" s="1"/>
  <c r="LK244" i="8"/>
  <c r="LL244" i="8" s="1"/>
  <c r="LM244" i="8" s="1"/>
  <c r="LH245" i="8" s="1"/>
  <c r="LX243" i="8"/>
  <c r="WD217" i="8"/>
  <c r="AJP191" i="8"/>
  <c r="QT229" i="8"/>
  <c r="ALW187" i="8"/>
  <c r="AMN187" i="8"/>
  <c r="AMI187" i="8" s="1"/>
  <c r="ADQ203" i="8"/>
  <c r="ADU202" i="8"/>
  <c r="ADP203" i="8" s="1"/>
  <c r="AHU194" i="8"/>
  <c r="AHV194" i="8" s="1"/>
  <c r="AHQ195" i="8" s="1"/>
  <c r="AEU200" i="8"/>
  <c r="AEV200" i="8" s="1"/>
  <c r="ABP206" i="8"/>
  <c r="ABQ206" i="8" s="1"/>
  <c r="ABL207" i="8" s="1"/>
  <c r="RH228" i="8"/>
  <c r="SK225" i="8"/>
  <c r="SL225" i="8" s="1"/>
  <c r="TS222" i="8"/>
  <c r="AJC192" i="8"/>
  <c r="ZC211" i="8"/>
  <c r="XL215" i="8"/>
  <c r="XP214" i="8"/>
  <c r="XK215" i="8" s="1"/>
  <c r="ACD205" i="8"/>
  <c r="ACE205" i="8" s="1"/>
  <c r="ABZ206" i="8" s="1"/>
  <c r="ZI211" i="8"/>
  <c r="AGB198" i="8"/>
  <c r="AJQ191" i="8"/>
  <c r="ADC204" i="8"/>
  <c r="AEE202" i="8"/>
  <c r="ADZ202" i="8" s="1"/>
  <c r="AEM201" i="8"/>
  <c r="AAY208" i="8"/>
  <c r="ABC207" i="8"/>
  <c r="AAX208" i="8" s="1"/>
  <c r="UM221" i="8"/>
  <c r="UH221" i="8" s="1"/>
  <c r="UU220" i="8"/>
  <c r="ZZ209" i="8"/>
  <c r="AAA209" i="8" s="1"/>
  <c r="ZV210" i="8" s="1"/>
  <c r="AGS196" i="8"/>
  <c r="AGT196" i="8" s="1"/>
  <c r="AGO197" i="8" s="1"/>
  <c r="AFH199" i="8"/>
  <c r="QG230" i="8"/>
  <c r="QH230" i="8" s="1"/>
  <c r="ZM210" i="8"/>
  <c r="ZH211" i="8" s="1"/>
  <c r="AGF197" i="8"/>
  <c r="AGA198" i="8" s="1"/>
  <c r="AKX189" i="8"/>
  <c r="AIF194" i="8"/>
  <c r="AIA194" i="8" s="1"/>
  <c r="AIN193" i="8"/>
  <c r="RU227" i="8"/>
  <c r="RY226" i="8"/>
  <c r="RT227" i="8" s="1"/>
  <c r="AKD190" i="8"/>
  <c r="YC213" i="8"/>
  <c r="AKM189" i="8"/>
  <c r="VQ218" i="8"/>
  <c r="VR218" i="8" s="1"/>
  <c r="WJ217" i="8"/>
  <c r="WE217" i="8" s="1"/>
  <c r="WR216" i="8"/>
  <c r="AHD196" i="8"/>
  <c r="AGY196" i="8" s="1"/>
  <c r="AHL195" i="8"/>
  <c r="TY222" i="8"/>
  <c r="TT222" i="8" s="1"/>
  <c r="UG221" i="8"/>
  <c r="ADG203" i="8"/>
  <c r="ADB204" i="8" s="1"/>
  <c r="ACO205" i="8"/>
  <c r="ACJ205" i="8" s="1"/>
  <c r="ACW204" i="8"/>
  <c r="AFN199" i="8"/>
  <c r="AFI199" i="8" s="1"/>
  <c r="AFV198" i="8"/>
  <c r="VA220" i="8"/>
  <c r="UV220" i="8" s="1"/>
  <c r="VI219" i="8"/>
  <c r="AIT193" i="8"/>
  <c r="AIO193" i="8" s="1"/>
  <c r="AJB192" i="8"/>
  <c r="QU229" i="8"/>
  <c r="TF223" i="8"/>
  <c r="TG223" i="8" s="1"/>
  <c r="YP212" i="8"/>
  <c r="YQ212" i="8" s="1"/>
  <c r="NA239" i="8" l="1"/>
  <c r="NB239" i="8" s="1"/>
  <c r="MY240" i="8" s="1"/>
  <c r="AJR191" i="8"/>
  <c r="AJO192" i="8" s="1"/>
  <c r="QV229" i="8"/>
  <c r="QS230" i="8" s="1"/>
  <c r="ALF188" i="8"/>
  <c r="OW235" i="8"/>
  <c r="OL236" i="8"/>
  <c r="OG237" i="8" s="1"/>
  <c r="OC237" i="8" s="1"/>
  <c r="NX237" i="8"/>
  <c r="NS238" i="8" s="1"/>
  <c r="NO238" i="8" s="1"/>
  <c r="KP246" i="8"/>
  <c r="KQ246" i="8" s="1"/>
  <c r="KR246" i="8" s="1"/>
  <c r="KM247" i="8" s="1"/>
  <c r="NN238" i="8"/>
  <c r="AKS189" i="8"/>
  <c r="WF217" i="8"/>
  <c r="WC218" i="8" s="1"/>
  <c r="AMV186" i="8"/>
  <c r="AKN189" i="8"/>
  <c r="AKI190" i="8" s="1"/>
  <c r="LC245" i="8"/>
  <c r="LI245" i="8"/>
  <c r="LD245" i="8" s="1"/>
  <c r="SX224" i="8"/>
  <c r="LQ244" i="8"/>
  <c r="SC226" i="8"/>
  <c r="XT214" i="8"/>
  <c r="ALR188" i="8"/>
  <c r="ALN188" i="8" s="1"/>
  <c r="AMA187" i="8"/>
  <c r="ACX204" i="8"/>
  <c r="ACY204" i="8" s="1"/>
  <c r="ACZ204" i="8" s="1"/>
  <c r="ACU205" i="8" s="1"/>
  <c r="AGJ197" i="8"/>
  <c r="AMX186" i="8"/>
  <c r="YN213" i="8"/>
  <c r="YR212" i="8"/>
  <c r="YM213" i="8" s="1"/>
  <c r="AJS191" i="8"/>
  <c r="AJN192" i="8" s="1"/>
  <c r="TD224" i="8"/>
  <c r="UI221" i="8"/>
  <c r="UJ221" i="8" s="1"/>
  <c r="UE222" i="8" s="1"/>
  <c r="XZ214" i="8"/>
  <c r="AIP193" i="8"/>
  <c r="AIQ193" i="8" s="1"/>
  <c r="AIL194" i="8" s="1"/>
  <c r="AFJ199" i="8"/>
  <c r="AFK199" i="8" s="1"/>
  <c r="AFF200" i="8" s="1"/>
  <c r="ABG207" i="8"/>
  <c r="ZQ210" i="8"/>
  <c r="TU222" i="8"/>
  <c r="TV222" i="8" s="1"/>
  <c r="TQ223" i="8" s="1"/>
  <c r="AJD192" i="8"/>
  <c r="AJE192" i="8" s="1"/>
  <c r="AIZ193" i="8" s="1"/>
  <c r="TH223" i="8"/>
  <c r="TC224" i="8" s="1"/>
  <c r="WT216" i="8"/>
  <c r="WU216" i="8" s="1"/>
  <c r="WP217" i="8" s="1"/>
  <c r="VO219" i="8"/>
  <c r="VS218" i="8"/>
  <c r="VN219" i="8" s="1"/>
  <c r="YD213" i="8"/>
  <c r="XY214" i="8" s="1"/>
  <c r="RP227" i="8"/>
  <c r="RQ227" i="8" s="1"/>
  <c r="ALH188" i="8"/>
  <c r="AGP197" i="8"/>
  <c r="AGK197" i="8" s="1"/>
  <c r="AGX196" i="8"/>
  <c r="ZW210" i="8"/>
  <c r="ZR210" i="8" s="1"/>
  <c r="AAE209" i="8"/>
  <c r="UW220" i="8"/>
  <c r="UX220" i="8" s="1"/>
  <c r="US221" i="8" s="1"/>
  <c r="AAT208" i="8"/>
  <c r="AAU208" i="8" s="1"/>
  <c r="ADK203" i="8"/>
  <c r="AFW198" i="8"/>
  <c r="AFX198" i="8" s="1"/>
  <c r="ZD211" i="8"/>
  <c r="ZE211" i="8" s="1"/>
  <c r="ACA206" i="8"/>
  <c r="ABV206" i="8" s="1"/>
  <c r="ACI205" i="8"/>
  <c r="XG215" i="8"/>
  <c r="XH215" i="8" s="1"/>
  <c r="SI226" i="8"/>
  <c r="SM225" i="8"/>
  <c r="SH226" i="8" s="1"/>
  <c r="ABM207" i="8"/>
  <c r="ABH207" i="8" s="1"/>
  <c r="ABU206" i="8"/>
  <c r="AES201" i="8"/>
  <c r="AEW200" i="8"/>
  <c r="AER201" i="8" s="1"/>
  <c r="ADY202" i="8"/>
  <c r="AKJ190" i="8"/>
  <c r="AKR189" i="8"/>
  <c r="QE231" i="8"/>
  <c r="QI230" i="8"/>
  <c r="QD231" i="8" s="1"/>
  <c r="AHR195" i="8"/>
  <c r="AHM195" i="8" s="1"/>
  <c r="AHN195" i="8" s="1"/>
  <c r="AHZ194" i="8"/>
  <c r="ADL203" i="8"/>
  <c r="QW229" i="8" l="1"/>
  <c r="QR230" i="8" s="1"/>
  <c r="NC239" i="8"/>
  <c r="MX240" i="8" s="1"/>
  <c r="KN247" i="8"/>
  <c r="OP236" i="8"/>
  <c r="AGL197" i="8"/>
  <c r="AGM197" i="8" s="1"/>
  <c r="AGH198" i="8" s="1"/>
  <c r="OB237" i="8"/>
  <c r="OD237" i="8" s="1"/>
  <c r="OA238" i="8" s="1"/>
  <c r="AKE190" i="8"/>
  <c r="AKF190" i="8" s="1"/>
  <c r="AKG190" i="8" s="1"/>
  <c r="AKB191" i="8" s="1"/>
  <c r="WG217" i="8"/>
  <c r="WB218" i="8" s="1"/>
  <c r="VX218" i="8" s="1"/>
  <c r="LE245" i="8"/>
  <c r="LB246" i="8" s="1"/>
  <c r="NG239" i="8"/>
  <c r="NP238" i="8"/>
  <c r="NQ238" i="8" s="1"/>
  <c r="NL239" i="8" s="1"/>
  <c r="MT240" i="8"/>
  <c r="MU240" i="8" s="1"/>
  <c r="KV246" i="8"/>
  <c r="AMY186" i="8"/>
  <c r="AMT187" i="8" s="1"/>
  <c r="KI247" i="8"/>
  <c r="KJ247" i="8" s="1"/>
  <c r="AJW191" i="8"/>
  <c r="AFA200" i="8"/>
  <c r="AMU187" i="8"/>
  <c r="AMP187" i="8" s="1"/>
  <c r="AMC187" i="8"/>
  <c r="ALE189" i="8"/>
  <c r="AFU199" i="8"/>
  <c r="AFY198" i="8"/>
  <c r="AFT199" i="8" s="1"/>
  <c r="AHK196" i="8"/>
  <c r="AHO195" i="8"/>
  <c r="AHJ196" i="8" s="1"/>
  <c r="ZB212" i="8"/>
  <c r="ZF211" i="8"/>
  <c r="ZA212" i="8" s="1"/>
  <c r="AIB194" i="8"/>
  <c r="AIC194" i="8" s="1"/>
  <c r="AHX195" i="8" s="1"/>
  <c r="PZ231" i="8"/>
  <c r="QA231" i="8" s="1"/>
  <c r="AEA202" i="8"/>
  <c r="AEB202" i="8" s="1"/>
  <c r="ADW203" i="8" s="1"/>
  <c r="SQ225" i="8"/>
  <c r="XE216" i="8"/>
  <c r="XI215" i="8"/>
  <c r="XD216" i="8" s="1"/>
  <c r="ALI188" i="8"/>
  <c r="ALD189" i="8" s="1"/>
  <c r="VW218" i="8"/>
  <c r="WQ217" i="8"/>
  <c r="WL217" i="8" s="1"/>
  <c r="WY216" i="8"/>
  <c r="AFG200" i="8"/>
  <c r="AFB200" i="8" s="1"/>
  <c r="AFO199" i="8"/>
  <c r="AIM194" i="8"/>
  <c r="AIH194" i="8" s="1"/>
  <c r="AIU193" i="8"/>
  <c r="YH213" i="8"/>
  <c r="UF222" i="8"/>
  <c r="UA222" i="8" s="1"/>
  <c r="UN221" i="8"/>
  <c r="TL223" i="8"/>
  <c r="ACV205" i="8"/>
  <c r="ACQ205" i="8" s="1"/>
  <c r="ADD204" i="8"/>
  <c r="AJJ192" i="8"/>
  <c r="YV212" i="8"/>
  <c r="RA229" i="8"/>
  <c r="QM230" i="8"/>
  <c r="AKT189" i="8"/>
  <c r="AEN201" i="8"/>
  <c r="AEO201" i="8" s="1"/>
  <c r="ABW206" i="8"/>
  <c r="ABX206" i="8" s="1"/>
  <c r="ABS207" i="8" s="1"/>
  <c r="SD226" i="8"/>
  <c r="SE226" i="8" s="1"/>
  <c r="ACK205" i="8"/>
  <c r="ACL205" i="8" s="1"/>
  <c r="ACG206" i="8" s="1"/>
  <c r="ADM203" i="8"/>
  <c r="ADN203" i="8" s="1"/>
  <c r="ADI204" i="8" s="1"/>
  <c r="AAR209" i="8"/>
  <c r="AAV208" i="8"/>
  <c r="AAQ209" i="8" s="1"/>
  <c r="UT221" i="8"/>
  <c r="UO221" i="8" s="1"/>
  <c r="VB220" i="8"/>
  <c r="AAG209" i="8"/>
  <c r="AAH209" i="8" s="1"/>
  <c r="AAC210" i="8" s="1"/>
  <c r="AGZ196" i="8"/>
  <c r="AHA196" i="8" s="1"/>
  <c r="AGV197" i="8" s="1"/>
  <c r="RN228" i="8"/>
  <c r="RR227" i="8"/>
  <c r="RM228" i="8" s="1"/>
  <c r="VJ219" i="8"/>
  <c r="VK219" i="8" s="1"/>
  <c r="AJA193" i="8"/>
  <c r="AIV193" i="8" s="1"/>
  <c r="AJI192" i="8"/>
  <c r="TR223" i="8"/>
  <c r="TM223" i="8" s="1"/>
  <c r="TZ222" i="8"/>
  <c r="ZS210" i="8"/>
  <c r="ZT210" i="8" s="1"/>
  <c r="ZO211" i="8" s="1"/>
  <c r="ABI207" i="8"/>
  <c r="ABJ207" i="8" s="1"/>
  <c r="ABE208" i="8" s="1"/>
  <c r="XU214" i="8"/>
  <c r="XV214" i="8" s="1"/>
  <c r="SY224" i="8"/>
  <c r="SZ224" i="8" s="1"/>
  <c r="YI213" i="8"/>
  <c r="QN230" i="8"/>
  <c r="ANC186" i="8" l="1"/>
  <c r="AKC191" i="8"/>
  <c r="AJX191" i="8" s="1"/>
  <c r="AJY191" i="8" s="1"/>
  <c r="AGI198" i="8"/>
  <c r="LF245" i="8"/>
  <c r="LA246" i="8" s="1"/>
  <c r="KW246" i="8" s="1"/>
  <c r="KX246" i="8" s="1"/>
  <c r="KY246" i="8" s="1"/>
  <c r="KT247" i="8" s="1"/>
  <c r="AFC200" i="8"/>
  <c r="AFD200" i="8" s="1"/>
  <c r="AEY201" i="8" s="1"/>
  <c r="WK217" i="8"/>
  <c r="WM217" i="8" s="1"/>
  <c r="WN217" i="8" s="1"/>
  <c r="WI218" i="8" s="1"/>
  <c r="OE237" i="8"/>
  <c r="NZ238" i="8" s="1"/>
  <c r="NV238" i="8" s="1"/>
  <c r="MR241" i="8"/>
  <c r="MV240" i="8"/>
  <c r="MQ241" i="8" s="1"/>
  <c r="NM239" i="8"/>
  <c r="NH239" i="8" s="1"/>
  <c r="NI239" i="8" s="1"/>
  <c r="NU238" i="8"/>
  <c r="AKU189" i="8"/>
  <c r="AKP190" i="8" s="1"/>
  <c r="AMD187" i="8"/>
  <c r="ALY188" i="8" s="1"/>
  <c r="KG248" i="8"/>
  <c r="KK247" i="8"/>
  <c r="KF248" i="8" s="1"/>
  <c r="LJ245" i="8"/>
  <c r="AAZ208" i="8"/>
  <c r="AKZ189" i="8"/>
  <c r="XM215" i="8"/>
  <c r="AGQ197" i="8"/>
  <c r="RV227" i="8"/>
  <c r="AAM209" i="8"/>
  <c r="AKK190" i="8"/>
  <c r="ALZ188" i="8"/>
  <c r="ANE186" i="8"/>
  <c r="ALM188" i="8"/>
  <c r="SW225" i="8"/>
  <c r="TA224" i="8"/>
  <c r="SV225" i="8" s="1"/>
  <c r="AJK192" i="8"/>
  <c r="AJL192" i="8" s="1"/>
  <c r="AJG193" i="8" s="1"/>
  <c r="AEL202" i="8"/>
  <c r="AEP201" i="8"/>
  <c r="AEK202" i="8" s="1"/>
  <c r="UP221" i="8"/>
  <c r="UQ221" i="8" s="1"/>
  <c r="UL222" i="8" s="1"/>
  <c r="XS215" i="8"/>
  <c r="XW214" i="8"/>
  <c r="XR215" i="8" s="1"/>
  <c r="ZP211" i="8"/>
  <c r="ZK211" i="8" s="1"/>
  <c r="ZX210" i="8"/>
  <c r="RI228" i="8"/>
  <c r="RJ228" i="8" s="1"/>
  <c r="AGW197" i="8"/>
  <c r="AGR197" i="8" s="1"/>
  <c r="AHE196" i="8"/>
  <c r="AAL209" i="8"/>
  <c r="AAD210" i="8"/>
  <c r="ZY210" i="8" s="1"/>
  <c r="ADJ204" i="8"/>
  <c r="ADE204" i="8" s="1"/>
  <c r="ADF204" i="8" s="1"/>
  <c r="ADR203" i="8"/>
  <c r="ACH206" i="8"/>
  <c r="ACC206" i="8" s="1"/>
  <c r="ACP205" i="8"/>
  <c r="SB227" i="8"/>
  <c r="SF226" i="8"/>
  <c r="SA227" i="8" s="1"/>
  <c r="AKQ190" i="8"/>
  <c r="QO230" i="8"/>
  <c r="QP230" i="8" s="1"/>
  <c r="QK231" i="8" s="1"/>
  <c r="TN223" i="8"/>
  <c r="TO223" i="8" s="1"/>
  <c r="TJ224" i="8" s="1"/>
  <c r="AIW193" i="8"/>
  <c r="AIX193" i="8" s="1"/>
  <c r="AIS194" i="8" s="1"/>
  <c r="VY218" i="8"/>
  <c r="VZ218" i="8" s="1"/>
  <c r="VU219" i="8" s="1"/>
  <c r="WZ216" i="8"/>
  <c r="XA216" i="8" s="1"/>
  <c r="ADX203" i="8"/>
  <c r="ADS203" i="8" s="1"/>
  <c r="AEF202" i="8"/>
  <c r="PX232" i="8"/>
  <c r="QB231" i="8"/>
  <c r="PW232" i="8" s="1"/>
  <c r="ZJ211" i="8"/>
  <c r="AHS195" i="8"/>
  <c r="AGD198" i="8"/>
  <c r="AGC198" i="8"/>
  <c r="ABF208" i="8"/>
  <c r="ABA208" i="8" s="1"/>
  <c r="ABN207" i="8"/>
  <c r="UB222" i="8"/>
  <c r="UC222" i="8" s="1"/>
  <c r="TX223" i="8" s="1"/>
  <c r="VH220" i="8"/>
  <c r="VL219" i="8"/>
  <c r="VG220" i="8" s="1"/>
  <c r="ABT207" i="8"/>
  <c r="ABO207" i="8" s="1"/>
  <c r="ACB206" i="8"/>
  <c r="YJ213" i="8"/>
  <c r="YK213" i="8" s="1"/>
  <c r="YF214" i="8" s="1"/>
  <c r="AHY195" i="8"/>
  <c r="AHT195" i="8" s="1"/>
  <c r="AIG194" i="8"/>
  <c r="YW212" i="8"/>
  <c r="YX212" i="8" s="1"/>
  <c r="AHF196" i="8"/>
  <c r="AFP199" i="8"/>
  <c r="AFQ199" i="8" s="1"/>
  <c r="AKY189" i="8" l="1"/>
  <c r="AEZ201" i="8"/>
  <c r="OI237" i="8"/>
  <c r="ALU188" i="8"/>
  <c r="NW238" i="8"/>
  <c r="NT239" i="8" s="1"/>
  <c r="MM241" i="8"/>
  <c r="MN241" i="8" s="1"/>
  <c r="MO241" i="8" s="1"/>
  <c r="MJ242" i="8" s="1"/>
  <c r="AGS197" i="8"/>
  <c r="AGT197" i="8" s="1"/>
  <c r="AGO198" i="8" s="1"/>
  <c r="ABB208" i="8"/>
  <c r="ABC208" i="8" s="1"/>
  <c r="AAX209" i="8" s="1"/>
  <c r="AKL190" i="8"/>
  <c r="AKM190" i="8" s="1"/>
  <c r="AKN190" i="8" s="1"/>
  <c r="AKI191" i="8" s="1"/>
  <c r="WJ218" i="8"/>
  <c r="KB248" i="8"/>
  <c r="KC248" i="8" s="1"/>
  <c r="JZ249" i="8" s="1"/>
  <c r="MZ240" i="8"/>
  <c r="NJ239" i="8"/>
  <c r="NE240" i="8" s="1"/>
  <c r="NF240" i="8"/>
  <c r="NX238" i="8"/>
  <c r="AMH187" i="8"/>
  <c r="AMJ187" i="8" s="1"/>
  <c r="AMG188" i="8" s="1"/>
  <c r="ANF186" i="8"/>
  <c r="ANA187" i="8" s="1"/>
  <c r="KO247" i="8"/>
  <c r="KD248" i="8"/>
  <c r="JY249" i="8" s="1"/>
  <c r="KU247" i="8"/>
  <c r="KP247" i="8" s="1"/>
  <c r="LC246" i="8"/>
  <c r="SJ226" i="8"/>
  <c r="AET201" i="8"/>
  <c r="QF231" i="8"/>
  <c r="WR217" i="8"/>
  <c r="ANB187" i="8"/>
  <c r="ANJ186" i="8"/>
  <c r="ALO188" i="8"/>
  <c r="AFN200" i="8"/>
  <c r="AFR199" i="8"/>
  <c r="AFM200" i="8" s="1"/>
  <c r="YU213" i="8"/>
  <c r="YY212" i="8"/>
  <c r="YT213" i="8" s="1"/>
  <c r="WX217" i="8"/>
  <c r="XB216" i="8"/>
  <c r="WW217" i="8" s="1"/>
  <c r="ADC205" i="8"/>
  <c r="ADG204" i="8"/>
  <c r="ADB205" i="8" s="1"/>
  <c r="VP219" i="8"/>
  <c r="AGE198" i="8"/>
  <c r="AHU195" i="8"/>
  <c r="ZL211" i="8"/>
  <c r="YG214" i="8"/>
  <c r="YB214" i="8" s="1"/>
  <c r="YO213" i="8"/>
  <c r="ACD206" i="8"/>
  <c r="ACE206" i="8" s="1"/>
  <c r="ABZ207" i="8" s="1"/>
  <c r="VC220" i="8"/>
  <c r="VD220" i="8" s="1"/>
  <c r="TY223" i="8"/>
  <c r="TT223" i="8" s="1"/>
  <c r="UG222" i="8"/>
  <c r="ABP207" i="8"/>
  <c r="AJV192" i="8"/>
  <c r="AJZ191" i="8"/>
  <c r="AJU192" i="8" s="1"/>
  <c r="PS232" i="8"/>
  <c r="PT232" i="8" s="1"/>
  <c r="VV219" i="8"/>
  <c r="VQ219" i="8" s="1"/>
  <c r="WD218" i="8"/>
  <c r="AIT194" i="8"/>
  <c r="AIO194" i="8" s="1"/>
  <c r="AJB193" i="8"/>
  <c r="TK224" i="8"/>
  <c r="TF224" i="8" s="1"/>
  <c r="TS223" i="8"/>
  <c r="QL231" i="8"/>
  <c r="QG231" i="8" s="1"/>
  <c r="QT230" i="8"/>
  <c r="ALA189" i="8"/>
  <c r="RW227" i="8"/>
  <c r="RX227" i="8" s="1"/>
  <c r="ADT203" i="8"/>
  <c r="ADU203" i="8" s="1"/>
  <c r="ADP204" i="8" s="1"/>
  <c r="AHG196" i="8"/>
  <c r="AHH196" i="8" s="1"/>
  <c r="AHC197" i="8" s="1"/>
  <c r="RG229" i="8"/>
  <c r="RK228" i="8"/>
  <c r="RF229" i="8" s="1"/>
  <c r="YA214" i="8"/>
  <c r="UM222" i="8"/>
  <c r="UH222" i="8" s="1"/>
  <c r="UU221" i="8"/>
  <c r="AEG202" i="8"/>
  <c r="AEH202" i="8" s="1"/>
  <c r="AJH193" i="8"/>
  <c r="AJC193" i="8" s="1"/>
  <c r="AJP192" i="8"/>
  <c r="TE224" i="8"/>
  <c r="WE218" i="8"/>
  <c r="AFH200" i="8"/>
  <c r="AGX197" i="8"/>
  <c r="AII194" i="8"/>
  <c r="ACR205" i="8"/>
  <c r="ACS205" i="8" s="1"/>
  <c r="ACN206" i="8" s="1"/>
  <c r="AAN209" i="8"/>
  <c r="AAO209" i="8" s="1"/>
  <c r="AAJ210" i="8" s="1"/>
  <c r="ZZ210" i="8"/>
  <c r="AAA210" i="8" s="1"/>
  <c r="ZV211" i="8" s="1"/>
  <c r="XN215" i="8"/>
  <c r="XO215" i="8" s="1"/>
  <c r="SR225" i="8"/>
  <c r="SS225" i="8" s="1"/>
  <c r="AEU201" i="8"/>
  <c r="AEV201" i="8" l="1"/>
  <c r="AES202" i="8" s="1"/>
  <c r="AGP198" i="8"/>
  <c r="AGK198" i="8" s="1"/>
  <c r="QH231" i="8"/>
  <c r="QI231" i="8" s="1"/>
  <c r="QD232" i="8" s="1"/>
  <c r="AKR190" i="8"/>
  <c r="AAY209" i="8"/>
  <c r="AAT209" i="8" s="1"/>
  <c r="MK242" i="8"/>
  <c r="MF242" i="8" s="1"/>
  <c r="MG242" i="8" s="1"/>
  <c r="MS241" i="8"/>
  <c r="KQ247" i="8"/>
  <c r="KN248" i="8" s="1"/>
  <c r="NA240" i="8"/>
  <c r="NB240" i="8" s="1"/>
  <c r="NC240" i="8" s="1"/>
  <c r="AMK187" i="8"/>
  <c r="AMF188" i="8" s="1"/>
  <c r="AMB188" i="8" s="1"/>
  <c r="NS239" i="8"/>
  <c r="NO239" i="8" s="1"/>
  <c r="OB238" i="8"/>
  <c r="NN239" i="8"/>
  <c r="AKJ191" i="8"/>
  <c r="AKE191" i="8" s="1"/>
  <c r="AMW187" i="8"/>
  <c r="JU249" i="8"/>
  <c r="JV249" i="8" s="1"/>
  <c r="JW249" i="8" s="1"/>
  <c r="JR250" i="8" s="1"/>
  <c r="KH248" i="8"/>
  <c r="AKD191" i="8"/>
  <c r="ZC212" i="8"/>
  <c r="ANL186" i="8"/>
  <c r="ALP188" i="8"/>
  <c r="ALK189" i="8" s="1"/>
  <c r="ALL189" i="8"/>
  <c r="AEE203" i="8"/>
  <c r="AEI202" i="8"/>
  <c r="AED203" i="8" s="1"/>
  <c r="QE232" i="8"/>
  <c r="AIF195" i="8"/>
  <c r="ABM208" i="8"/>
  <c r="UI222" i="8"/>
  <c r="UJ222" i="8" s="1"/>
  <c r="UE223" i="8" s="1"/>
  <c r="VA221" i="8"/>
  <c r="VE220" i="8"/>
  <c r="UZ221" i="8" s="1"/>
  <c r="ZI212" i="8"/>
  <c r="AHR196" i="8"/>
  <c r="AGB199" i="8"/>
  <c r="VR219" i="8"/>
  <c r="VS219" i="8" s="1"/>
  <c r="VN220" i="8" s="1"/>
  <c r="ADK204" i="8"/>
  <c r="ACX205" i="8"/>
  <c r="XF216" i="8"/>
  <c r="YP213" i="8"/>
  <c r="YQ213" i="8" s="1"/>
  <c r="YR213" i="8" s="1"/>
  <c r="YM214" i="8" s="1"/>
  <c r="AFV199" i="8"/>
  <c r="XL216" i="8"/>
  <c r="XP215" i="8"/>
  <c r="XK216" i="8" s="1"/>
  <c r="RB229" i="8"/>
  <c r="RC229" i="8" s="1"/>
  <c r="AKX190" i="8"/>
  <c r="TU223" i="8"/>
  <c r="TV223" i="8" s="1"/>
  <c r="TQ224" i="8" s="1"/>
  <c r="AJD193" i="8"/>
  <c r="AJE193" i="8" s="1"/>
  <c r="AIZ194" i="8" s="1"/>
  <c r="SP226" i="8"/>
  <c r="ST225" i="8"/>
  <c r="SO226" i="8" s="1"/>
  <c r="ZW211" i="8"/>
  <c r="ZR211" i="8" s="1"/>
  <c r="AAE210" i="8"/>
  <c r="AAK210" i="8"/>
  <c r="AAF210" i="8" s="1"/>
  <c r="AAS209" i="8"/>
  <c r="ACO206" i="8"/>
  <c r="ACJ206" i="8" s="1"/>
  <c r="ACW205" i="8"/>
  <c r="AIJ194" i="8"/>
  <c r="AIE195" i="8" s="1"/>
  <c r="TG224" i="8"/>
  <c r="TH224" i="8" s="1"/>
  <c r="TC225" i="8" s="1"/>
  <c r="YC214" i="8"/>
  <c r="YD214" i="8" s="1"/>
  <c r="XY215" i="8" s="1"/>
  <c r="RO228" i="8"/>
  <c r="AHD197" i="8"/>
  <c r="AGY197" i="8" s="1"/>
  <c r="AGZ197" i="8" s="1"/>
  <c r="AHL196" i="8"/>
  <c r="ADQ204" i="8"/>
  <c r="ADL204" i="8" s="1"/>
  <c r="ADY203" i="8"/>
  <c r="RU228" i="8"/>
  <c r="RY227" i="8"/>
  <c r="RT228" i="8" s="1"/>
  <c r="ALB189" i="8"/>
  <c r="AKW190" i="8" s="1"/>
  <c r="WF218" i="8"/>
  <c r="WG218" i="8" s="1"/>
  <c r="WB219" i="8" s="1"/>
  <c r="PQ233" i="8"/>
  <c r="PU232" i="8"/>
  <c r="PP233" i="8" s="1"/>
  <c r="AJQ192" i="8"/>
  <c r="AJR192" i="8" s="1"/>
  <c r="ABQ207" i="8"/>
  <c r="ABL208" i="8" s="1"/>
  <c r="ACA207" i="8"/>
  <c r="ABV207" i="8" s="1"/>
  <c r="ACI206" i="8"/>
  <c r="ZM211" i="8"/>
  <c r="ZH212" i="8" s="1"/>
  <c r="AHV195" i="8"/>
  <c r="AHQ196" i="8" s="1"/>
  <c r="AGF198" i="8"/>
  <c r="AGA199" i="8" s="1"/>
  <c r="ABG208" i="8"/>
  <c r="WS217" i="8"/>
  <c r="WT217" i="8" s="1"/>
  <c r="AFI200" i="8"/>
  <c r="AFJ200" i="8" s="1"/>
  <c r="AEW201" i="8" l="1"/>
  <c r="AER202" i="8" s="1"/>
  <c r="KR247" i="8"/>
  <c r="KM248" i="8" s="1"/>
  <c r="KI248" i="8" s="1"/>
  <c r="KJ248" i="8" s="1"/>
  <c r="AMO187" i="8"/>
  <c r="AMQ187" i="8" s="1"/>
  <c r="AMN188" i="8" s="1"/>
  <c r="MY241" i="8"/>
  <c r="MH242" i="8"/>
  <c r="MC243" i="8" s="1"/>
  <c r="MD243" i="8"/>
  <c r="JS250" i="8"/>
  <c r="JN250" i="8" s="1"/>
  <c r="JO250" i="8" s="1"/>
  <c r="NP239" i="8"/>
  <c r="MX241" i="8"/>
  <c r="NG240" i="8"/>
  <c r="ML242" i="8"/>
  <c r="AKF191" i="8"/>
  <c r="AKG191" i="8" s="1"/>
  <c r="AKB192" i="8" s="1"/>
  <c r="KA249" i="8"/>
  <c r="ANM186" i="8"/>
  <c r="ANH187" i="8" s="1"/>
  <c r="SX225" i="8"/>
  <c r="XT215" i="8"/>
  <c r="SC227" i="8"/>
  <c r="QM231" i="8"/>
  <c r="ANI187" i="8"/>
  <c r="ALG189" i="8"/>
  <c r="ALT188" i="8"/>
  <c r="ALV188" i="8" s="1"/>
  <c r="AFG201" i="8"/>
  <c r="AFK200" i="8"/>
  <c r="AFF201" i="8" s="1"/>
  <c r="AJO193" i="8"/>
  <c r="AJS192" i="8"/>
  <c r="AJN193" i="8" s="1"/>
  <c r="AGW198" i="8"/>
  <c r="AHA197" i="8"/>
  <c r="AGV198" i="8" s="1"/>
  <c r="WQ218" i="8"/>
  <c r="WU217" i="8"/>
  <c r="WP218" i="8" s="1"/>
  <c r="ACK206" i="8"/>
  <c r="ACL206" i="8" s="1"/>
  <c r="ACG207" i="8" s="1"/>
  <c r="PL233" i="8"/>
  <c r="PM233" i="8" s="1"/>
  <c r="PY232" i="8"/>
  <c r="RP228" i="8"/>
  <c r="RQ228" i="8" s="1"/>
  <c r="RR228" i="8" s="1"/>
  <c r="RM229" i="8" s="1"/>
  <c r="ACY205" i="8"/>
  <c r="ACZ205" i="8" s="1"/>
  <c r="ACU206" i="8" s="1"/>
  <c r="AAU209" i="8"/>
  <c r="AAV209" i="8" s="1"/>
  <c r="AAQ210" i="8" s="1"/>
  <c r="AAG210" i="8"/>
  <c r="AAH210" i="8" s="1"/>
  <c r="AAC211" i="8" s="1"/>
  <c r="SK226" i="8"/>
  <c r="SL226" i="8" s="1"/>
  <c r="AJA194" i="8"/>
  <c r="AIV194" i="8" s="1"/>
  <c r="AJI193" i="8"/>
  <c r="AKS190" i="8"/>
  <c r="AKT190" i="8" s="1"/>
  <c r="QZ230" i="8"/>
  <c r="RD229" i="8"/>
  <c r="QY230" i="8" s="1"/>
  <c r="XG216" i="8"/>
  <c r="AFW199" i="8"/>
  <c r="AFX199" i="8" s="1"/>
  <c r="AFY199" i="8" s="1"/>
  <c r="AFT200" i="8" s="1"/>
  <c r="AHM196" i="8"/>
  <c r="AHN196" i="8" s="1"/>
  <c r="ZD212" i="8"/>
  <c r="ZE212" i="8" s="1"/>
  <c r="VI220" i="8"/>
  <c r="ABU207" i="8"/>
  <c r="ABH208" i="8"/>
  <c r="ABI208" i="8" s="1"/>
  <c r="AIA195" i="8"/>
  <c r="AFA201" i="8"/>
  <c r="PZ232" i="8"/>
  <c r="AEM202" i="8"/>
  <c r="WC219" i="8"/>
  <c r="VX219" i="8" s="1"/>
  <c r="WK218" i="8"/>
  <c r="XZ215" i="8"/>
  <c r="XU215" i="8" s="1"/>
  <c r="XV215" i="8" s="1"/>
  <c r="XW215" i="8" s="1"/>
  <c r="XR216" i="8" s="1"/>
  <c r="YH214" i="8"/>
  <c r="TD225" i="8"/>
  <c r="SY225" i="8" s="1"/>
  <c r="TL224" i="8"/>
  <c r="TZ223" i="8"/>
  <c r="TR224" i="8"/>
  <c r="TM224" i="8" s="1"/>
  <c r="ALF189" i="8"/>
  <c r="XH216" i="8"/>
  <c r="XI216" i="8" s="1"/>
  <c r="XD217" i="8" s="1"/>
  <c r="ADM204" i="8"/>
  <c r="ADN204" i="8" s="1"/>
  <c r="ADI205" i="8" s="1"/>
  <c r="VO220" i="8"/>
  <c r="VJ220" i="8" s="1"/>
  <c r="VW219" i="8"/>
  <c r="AGJ198" i="8"/>
  <c r="AHZ195" i="8"/>
  <c r="ZQ211" i="8"/>
  <c r="YN214" i="8"/>
  <c r="YI214" i="8" s="1"/>
  <c r="YV213" i="8"/>
  <c r="UV221" i="8"/>
  <c r="UW221" i="8" s="1"/>
  <c r="UF223" i="8"/>
  <c r="UA223" i="8" s="1"/>
  <c r="UN222" i="8"/>
  <c r="AIN194" i="8"/>
  <c r="AEN202" i="8"/>
  <c r="ADZ203" i="8"/>
  <c r="AEA203" i="8" s="1"/>
  <c r="AKC192" i="8" l="1"/>
  <c r="AJX192" i="8" s="1"/>
  <c r="KV247" i="8"/>
  <c r="KK248" i="8"/>
  <c r="KF249" i="8" s="1"/>
  <c r="AMR187" i="8"/>
  <c r="AMM188" i="8" s="1"/>
  <c r="AMI188" i="8" s="1"/>
  <c r="MT241" i="8"/>
  <c r="MU241" i="8" s="1"/>
  <c r="MR242" i="8" s="1"/>
  <c r="LY243" i="8"/>
  <c r="LZ243" i="8" s="1"/>
  <c r="MA243" i="8" s="1"/>
  <c r="AKK191" i="8"/>
  <c r="SZ225" i="8"/>
  <c r="TA225" i="8" s="1"/>
  <c r="SV226" i="8" s="1"/>
  <c r="MV241" i="8"/>
  <c r="MQ242" i="8" s="1"/>
  <c r="JL251" i="8"/>
  <c r="JP250" i="8"/>
  <c r="JK251" i="8" s="1"/>
  <c r="ANQ186" i="8"/>
  <c r="NQ239" i="8"/>
  <c r="NL240" i="8" s="1"/>
  <c r="NM240" i="8"/>
  <c r="NU239" i="8"/>
  <c r="AND187" i="8"/>
  <c r="KG249" i="8"/>
  <c r="WY217" i="8"/>
  <c r="RH229" i="8"/>
  <c r="AJW192" i="8"/>
  <c r="ANS186" i="8"/>
  <c r="ALW188" i="8"/>
  <c r="ALR189" i="8" s="1"/>
  <c r="ALS189" i="8"/>
  <c r="ADX204" i="8"/>
  <c r="AEB203" i="8"/>
  <c r="ADW204" i="8" s="1"/>
  <c r="ABF209" i="8"/>
  <c r="ABJ208" i="8"/>
  <c r="ABE209" i="8" s="1"/>
  <c r="AHK197" i="8"/>
  <c r="AHO196" i="8"/>
  <c r="AHJ197" i="8" s="1"/>
  <c r="ZS211" i="8"/>
  <c r="ZT211" i="8" s="1"/>
  <c r="ZO212" i="8" s="1"/>
  <c r="AGL198" i="8"/>
  <c r="AGM198" i="8" s="1"/>
  <c r="AGH199" i="8" s="1"/>
  <c r="UB223" i="8"/>
  <c r="UC223" i="8" s="1"/>
  <c r="TX224" i="8" s="1"/>
  <c r="ABW207" i="8"/>
  <c r="ABX207" i="8" s="1"/>
  <c r="ABS208" i="8" s="1"/>
  <c r="ZB213" i="8"/>
  <c r="ZF212" i="8"/>
  <c r="ZA213" i="8" s="1"/>
  <c r="QU230" i="8"/>
  <c r="QV230" i="8" s="1"/>
  <c r="SI227" i="8"/>
  <c r="SM226" i="8"/>
  <c r="SH227" i="8" s="1"/>
  <c r="QA232" i="8"/>
  <c r="QB232" i="8" s="1"/>
  <c r="PW233" i="8" s="1"/>
  <c r="ACH207" i="8"/>
  <c r="ACC207" i="8" s="1"/>
  <c r="ACP206" i="8"/>
  <c r="WL218" i="8"/>
  <c r="WM218" i="8" s="1"/>
  <c r="WN218" i="8" s="1"/>
  <c r="WI219" i="8" s="1"/>
  <c r="AHE197" i="8"/>
  <c r="AJJ193" i="8"/>
  <c r="AJK193" i="8" s="1"/>
  <c r="AFO200" i="8"/>
  <c r="AIP194" i="8"/>
  <c r="UT222" i="8"/>
  <c r="UX221" i="8"/>
  <c r="US222" i="8" s="1"/>
  <c r="AIB195" i="8"/>
  <c r="AIC195" i="8" s="1"/>
  <c r="AHX196" i="8" s="1"/>
  <c r="VY219" i="8"/>
  <c r="VZ219" i="8" s="1"/>
  <c r="VU220" i="8" s="1"/>
  <c r="ADJ205" i="8"/>
  <c r="ADE205" i="8" s="1"/>
  <c r="ADR204" i="8"/>
  <c r="XE217" i="8"/>
  <c r="WZ217" i="8" s="1"/>
  <c r="XM216" i="8"/>
  <c r="AFU200" i="8"/>
  <c r="AFP200" i="8" s="1"/>
  <c r="AGC199" i="8"/>
  <c r="XS216" i="8"/>
  <c r="XN216" i="8" s="1"/>
  <c r="YA215" i="8"/>
  <c r="ALH189" i="8"/>
  <c r="TE225" i="8"/>
  <c r="TN224" i="8"/>
  <c r="TO224" i="8" s="1"/>
  <c r="TJ225" i="8" s="1"/>
  <c r="YJ214" i="8"/>
  <c r="YK214" i="8" s="1"/>
  <c r="YF215" i="8" s="1"/>
  <c r="AEO202" i="8"/>
  <c r="AEP202" i="8" s="1"/>
  <c r="AEK203" i="8" s="1"/>
  <c r="VK220" i="8"/>
  <c r="VL220" i="8" s="1"/>
  <c r="VG221" i="8" s="1"/>
  <c r="AKQ191" i="8"/>
  <c r="AKU190" i="8"/>
  <c r="AKP191" i="8" s="1"/>
  <c r="AAD211" i="8"/>
  <c r="ZY211" i="8" s="1"/>
  <c r="AAL210" i="8"/>
  <c r="AAR210" i="8"/>
  <c r="AAM210" i="8" s="1"/>
  <c r="AAZ209" i="8"/>
  <c r="ACV206" i="8"/>
  <c r="ACQ206" i="8" s="1"/>
  <c r="ADD205" i="8"/>
  <c r="RN229" i="8"/>
  <c r="RI229" i="8" s="1"/>
  <c r="RV228" i="8"/>
  <c r="PJ234" i="8"/>
  <c r="PN233" i="8"/>
  <c r="PI234" i="8" s="1"/>
  <c r="AGR198" i="8"/>
  <c r="AJY192" i="8"/>
  <c r="AFB201" i="8"/>
  <c r="AFC201" i="8" s="1"/>
  <c r="XA217" i="8" l="1"/>
  <c r="LW244" i="8"/>
  <c r="AMV187" i="8"/>
  <c r="KB249" i="8"/>
  <c r="KC249" i="8" s="1"/>
  <c r="JZ250" i="8" s="1"/>
  <c r="KO248" i="8"/>
  <c r="SW226" i="8"/>
  <c r="SR226" i="8" s="1"/>
  <c r="JT250" i="8"/>
  <c r="JG251" i="8"/>
  <c r="JH251" i="8" s="1"/>
  <c r="JE252" i="8" s="1"/>
  <c r="RJ229" i="8"/>
  <c r="RG230" i="8" s="1"/>
  <c r="KD249" i="8"/>
  <c r="JY250" i="8" s="1"/>
  <c r="JU250" i="8" s="1"/>
  <c r="NH240" i="8"/>
  <c r="NI240" i="8" s="1"/>
  <c r="LV244" i="8"/>
  <c r="LR244" i="8" s="1"/>
  <c r="LS244" i="8" s="1"/>
  <c r="ME243" i="8"/>
  <c r="MZ241" i="8"/>
  <c r="MM242" i="8"/>
  <c r="MN242" i="8" s="1"/>
  <c r="ANT186" i="8"/>
  <c r="ANO187" i="8" s="1"/>
  <c r="SQ226" i="8"/>
  <c r="VB221" i="8"/>
  <c r="PR233" i="8"/>
  <c r="AHS196" i="8"/>
  <c r="ALN189" i="8"/>
  <c r="AMA188" i="8"/>
  <c r="ANP187" i="8"/>
  <c r="ANX186" i="8"/>
  <c r="AMX187" i="8"/>
  <c r="AMC188" i="8"/>
  <c r="AKY190" i="8"/>
  <c r="ALE190" i="8"/>
  <c r="ALI189" i="8"/>
  <c r="ALD190" i="8" s="1"/>
  <c r="AEZ202" i="8"/>
  <c r="AFD201" i="8"/>
  <c r="AEY202" i="8" s="1"/>
  <c r="AJH194" i="8"/>
  <c r="AJL193" i="8"/>
  <c r="AJG194" i="8" s="1"/>
  <c r="AJV193" i="8"/>
  <c r="XO216" i="8"/>
  <c r="XP216" i="8" s="1"/>
  <c r="XK217" i="8" s="1"/>
  <c r="AIM195" i="8"/>
  <c r="AFQ200" i="8"/>
  <c r="AFR200" i="8" s="1"/>
  <c r="AFM201" i="8" s="1"/>
  <c r="SD227" i="8"/>
  <c r="SE227" i="8" s="1"/>
  <c r="ZJ212" i="8"/>
  <c r="ABT208" i="8"/>
  <c r="ABO208" i="8" s="1"/>
  <c r="ACB207" i="8"/>
  <c r="TY224" i="8"/>
  <c r="TT224" i="8" s="1"/>
  <c r="UG223" i="8"/>
  <c r="AGI199" i="8"/>
  <c r="AGD199" i="8" s="1"/>
  <c r="AGE199" i="8" s="1"/>
  <c r="AGQ198" i="8"/>
  <c r="ZP212" i="8"/>
  <c r="ZK212" i="8" s="1"/>
  <c r="ZX211" i="8"/>
  <c r="AHF197" i="8"/>
  <c r="AHG197" i="8" s="1"/>
  <c r="ABN208" i="8"/>
  <c r="ABA209" i="8"/>
  <c r="ABB209" i="8" s="1"/>
  <c r="AEF203" i="8"/>
  <c r="WX218" i="8"/>
  <c r="AJZ192" i="8"/>
  <c r="AJU193" i="8" s="1"/>
  <c r="XB217" i="8"/>
  <c r="WW218" i="8" s="1"/>
  <c r="PE234" i="8"/>
  <c r="PF234" i="8" s="1"/>
  <c r="ADF205" i="8"/>
  <c r="AAN210" i="8"/>
  <c r="AKL191" i="8"/>
  <c r="AKM191" i="8" s="1"/>
  <c r="RK229" i="8"/>
  <c r="RF230" i="8" s="1"/>
  <c r="VH221" i="8"/>
  <c r="VC221" i="8" s="1"/>
  <c r="VP220" i="8"/>
  <c r="AEL203" i="8"/>
  <c r="AEG203" i="8" s="1"/>
  <c r="AET202" i="8"/>
  <c r="WJ219" i="8"/>
  <c r="WE219" i="8" s="1"/>
  <c r="WR218" i="8"/>
  <c r="YG215" i="8"/>
  <c r="YB215" i="8" s="1"/>
  <c r="YC215" i="8" s="1"/>
  <c r="YO214" i="8"/>
  <c r="TK225" i="8"/>
  <c r="TF225" i="8" s="1"/>
  <c r="TG225" i="8" s="1"/>
  <c r="TS224" i="8"/>
  <c r="VV220" i="8"/>
  <c r="VQ220" i="8" s="1"/>
  <c r="WD219" i="8"/>
  <c r="AHY196" i="8"/>
  <c r="AHT196" i="8" s="1"/>
  <c r="AIG195" i="8"/>
  <c r="UO222" i="8"/>
  <c r="UP222" i="8" s="1"/>
  <c r="AIQ194" i="8"/>
  <c r="AIL195" i="8" s="1"/>
  <c r="ACR206" i="8"/>
  <c r="ACS206" i="8" s="1"/>
  <c r="ACN207" i="8" s="1"/>
  <c r="PX233" i="8"/>
  <c r="PS233" i="8" s="1"/>
  <c r="PT233" i="8" s="1"/>
  <c r="QF232" i="8"/>
  <c r="QS231" i="8"/>
  <c r="QW230" i="8"/>
  <c r="QR231" i="8" s="1"/>
  <c r="YW213" i="8"/>
  <c r="YX213" i="8" s="1"/>
  <c r="ADS204" i="8"/>
  <c r="ADT204" i="8" s="1"/>
  <c r="ANK187" i="8" l="1"/>
  <c r="SS226" i="8"/>
  <c r="ST226" i="8" s="1"/>
  <c r="SO227" i="8" s="1"/>
  <c r="JV250" i="8"/>
  <c r="JS251" i="8" s="1"/>
  <c r="JI251" i="8"/>
  <c r="JD252" i="8" s="1"/>
  <c r="IZ252" i="8" s="1"/>
  <c r="JA252" i="8" s="1"/>
  <c r="AHU196" i="8"/>
  <c r="AHR197" i="8" s="1"/>
  <c r="VD221" i="8"/>
  <c r="VA222" i="8" s="1"/>
  <c r="KH249" i="8"/>
  <c r="MK243" i="8"/>
  <c r="MO242" i="8"/>
  <c r="MJ243" i="8" s="1"/>
  <c r="NF241" i="8"/>
  <c r="NJ240" i="8"/>
  <c r="NE241" i="8" s="1"/>
  <c r="LP245" i="8"/>
  <c r="LT244" i="8"/>
  <c r="LO245" i="8" s="1"/>
  <c r="JM251" i="8"/>
  <c r="JW250" i="8"/>
  <c r="JR251" i="8" s="1"/>
  <c r="JN251" i="8" s="1"/>
  <c r="WS218" i="8"/>
  <c r="AJP193" i="8"/>
  <c r="ANZ186" i="8"/>
  <c r="AMU188" i="8"/>
  <c r="AMY187" i="8"/>
  <c r="AMT188" i="8" s="1"/>
  <c r="ALZ189" i="8"/>
  <c r="AKZ190" i="8"/>
  <c r="ALA190" i="8" s="1"/>
  <c r="AKX191" i="8" s="1"/>
  <c r="AMD188" i="8"/>
  <c r="ALY189" i="8" s="1"/>
  <c r="ALM189" i="8"/>
  <c r="PQ234" i="8"/>
  <c r="PU233" i="8"/>
  <c r="PP234" i="8" s="1"/>
  <c r="XZ216" i="8"/>
  <c r="YD215" i="8"/>
  <c r="XY216" i="8" s="1"/>
  <c r="VE221" i="8"/>
  <c r="UZ222" i="8" s="1"/>
  <c r="AAY210" i="8"/>
  <c r="ABC209" i="8"/>
  <c r="AAX210" i="8" s="1"/>
  <c r="ADQ205" i="8"/>
  <c r="ADU204" i="8"/>
  <c r="ADP205" i="8" s="1"/>
  <c r="AGB200" i="8"/>
  <c r="AGF199" i="8"/>
  <c r="AGA200" i="8" s="1"/>
  <c r="TD226" i="8"/>
  <c r="TH225" i="8"/>
  <c r="TC226" i="8" s="1"/>
  <c r="AHD198" i="8"/>
  <c r="AHH197" i="8"/>
  <c r="AHC198" i="8" s="1"/>
  <c r="QN231" i="8"/>
  <c r="QO231" i="8" s="1"/>
  <c r="TU224" i="8"/>
  <c r="TV224" i="8" s="1"/>
  <c r="TQ225" i="8" s="1"/>
  <c r="WT218" i="8"/>
  <c r="WU218" i="8" s="1"/>
  <c r="WP219" i="8" s="1"/>
  <c r="VR220" i="8"/>
  <c r="VS220" i="8" s="1"/>
  <c r="VN221" i="8" s="1"/>
  <c r="AAK211" i="8"/>
  <c r="ADC206" i="8"/>
  <c r="PC235" i="8"/>
  <c r="PG234" i="8"/>
  <c r="PB235" i="8" s="1"/>
  <c r="ZZ211" i="8"/>
  <c r="AAA211" i="8" s="1"/>
  <c r="ZV212" i="8" s="1"/>
  <c r="AGS198" i="8"/>
  <c r="AGT198" i="8" s="1"/>
  <c r="AGO199" i="8" s="1"/>
  <c r="ZL212" i="8"/>
  <c r="ZM212" i="8" s="1"/>
  <c r="ZH213" i="8" s="1"/>
  <c r="AFN201" i="8"/>
  <c r="AFI201" i="8" s="1"/>
  <c r="AFV200" i="8"/>
  <c r="AIU194" i="8"/>
  <c r="XT216" i="8"/>
  <c r="XL217" i="8"/>
  <c r="XG217" i="8" s="1"/>
  <c r="RO229" i="8"/>
  <c r="AKD192" i="8"/>
  <c r="AJC194" i="8"/>
  <c r="AFH201" i="8"/>
  <c r="UM223" i="8"/>
  <c r="UQ222" i="8"/>
  <c r="UL223" i="8" s="1"/>
  <c r="YU214" i="8"/>
  <c r="YY213" i="8"/>
  <c r="YT214" i="8" s="1"/>
  <c r="RA230" i="8"/>
  <c r="SX226" i="8"/>
  <c r="SP227" i="8"/>
  <c r="SK227" i="8" s="1"/>
  <c r="ACO207" i="8"/>
  <c r="ACJ207" i="8" s="1"/>
  <c r="ACW206" i="8"/>
  <c r="WF219" i="8"/>
  <c r="WG219" i="8" s="1"/>
  <c r="WB220" i="8" s="1"/>
  <c r="AKJ192" i="8"/>
  <c r="AKN191" i="8"/>
  <c r="AKI192" i="8" s="1"/>
  <c r="AAO210" i="8"/>
  <c r="AAJ211" i="8" s="1"/>
  <c r="ADG205" i="8"/>
  <c r="ADB206" i="8" s="1"/>
  <c r="XF217" i="8"/>
  <c r="AEH203" i="8"/>
  <c r="ABP208" i="8"/>
  <c r="ABQ208" i="8" s="1"/>
  <c r="ABL209" i="8" s="1"/>
  <c r="ACD207" i="8"/>
  <c r="ACE207" i="8" s="1"/>
  <c r="ABZ208" i="8" s="1"/>
  <c r="SB228" i="8"/>
  <c r="SF227" i="8"/>
  <c r="SA228" i="8" s="1"/>
  <c r="AIH195" i="8"/>
  <c r="AII195" i="8" s="1"/>
  <c r="RB230" i="8"/>
  <c r="AJQ193" i="8"/>
  <c r="AJR193" i="8" s="1"/>
  <c r="AJS193" i="8" s="1"/>
  <c r="AJN194" i="8" s="1"/>
  <c r="AEU202" i="8"/>
  <c r="AEV202" i="8" s="1"/>
  <c r="AHV196" i="8" l="1"/>
  <c r="AHQ197" i="8" s="1"/>
  <c r="JO251" i="8"/>
  <c r="JL252" i="8" s="1"/>
  <c r="KA250" i="8"/>
  <c r="NN240" i="8"/>
  <c r="MF243" i="8"/>
  <c r="MG243" i="8" s="1"/>
  <c r="NA241" i="8"/>
  <c r="NB241" i="8" s="1"/>
  <c r="LK245" i="8"/>
  <c r="LL245" i="8" s="1"/>
  <c r="MS242" i="8"/>
  <c r="LX244" i="8"/>
  <c r="AOA186" i="8"/>
  <c r="ANV187" i="8" s="1"/>
  <c r="JB252" i="8"/>
  <c r="IW253" i="8" s="1"/>
  <c r="IX253" i="8"/>
  <c r="ALB190" i="8"/>
  <c r="AKW191" i="8" s="1"/>
  <c r="AKS191" i="8" s="1"/>
  <c r="AHL197" i="8"/>
  <c r="YH215" i="8"/>
  <c r="AMP188" i="8"/>
  <c r="ZC213" i="8"/>
  <c r="ADY204" i="8"/>
  <c r="ANW187" i="8"/>
  <c r="ANR187" i="8" s="1"/>
  <c r="AOE186" i="8"/>
  <c r="AGJ199" i="8"/>
  <c r="ANC187" i="8"/>
  <c r="ALU189" i="8"/>
  <c r="AMH188" i="8"/>
  <c r="AKR191" i="8"/>
  <c r="ALO189" i="8"/>
  <c r="AIF196" i="8"/>
  <c r="AIJ195" i="8"/>
  <c r="AIE196" i="8" s="1"/>
  <c r="AES203" i="8"/>
  <c r="AEW202" i="8"/>
  <c r="AER203" i="8" s="1"/>
  <c r="RW228" i="8"/>
  <c r="RX228" i="8" s="1"/>
  <c r="AEE204" i="8"/>
  <c r="AJO194" i="8"/>
  <c r="AJJ194" i="8" s="1"/>
  <c r="AJW193" i="8"/>
  <c r="SJ227" i="8"/>
  <c r="ACA208" i="8"/>
  <c r="ABV208" i="8" s="1"/>
  <c r="ACI207" i="8"/>
  <c r="AEI203" i="8"/>
  <c r="AED204" i="8" s="1"/>
  <c r="AKE192" i="8"/>
  <c r="AKF192" i="8" s="1"/>
  <c r="AKG192" i="8" s="1"/>
  <c r="AKB193" i="8" s="1"/>
  <c r="YP214" i="8"/>
  <c r="YQ214" i="8" s="1"/>
  <c r="UU222" i="8"/>
  <c r="AFJ201" i="8"/>
  <c r="AFK201" i="8" s="1"/>
  <c r="AFF202" i="8" s="1"/>
  <c r="ZI213" i="8"/>
  <c r="ZD213" i="8" s="1"/>
  <c r="ZE213" i="8" s="1"/>
  <c r="ZF213" i="8" s="1"/>
  <c r="ZA214" i="8" s="1"/>
  <c r="ZQ212" i="8"/>
  <c r="PK234" i="8"/>
  <c r="ADK205" i="8"/>
  <c r="ACX206" i="8"/>
  <c r="ACY206" i="8" s="1"/>
  <c r="ACZ206" i="8" s="1"/>
  <c r="ACU207" i="8" s="1"/>
  <c r="AAF211" i="8"/>
  <c r="AHZ196" i="8"/>
  <c r="AGY198" i="8"/>
  <c r="TL225" i="8"/>
  <c r="AFW200" i="8"/>
  <c r="AFX200" i="8" s="1"/>
  <c r="AFY200" i="8" s="1"/>
  <c r="AFT201" i="8" s="1"/>
  <c r="ALF190" i="8"/>
  <c r="ADL205" i="8"/>
  <c r="ABG209" i="8"/>
  <c r="AAT210" i="8"/>
  <c r="VI221" i="8"/>
  <c r="XU216" i="8"/>
  <c r="XV216" i="8" s="1"/>
  <c r="XW216" i="8" s="1"/>
  <c r="XR217" i="8" s="1"/>
  <c r="PY233" i="8"/>
  <c r="ABM209" i="8"/>
  <c r="ABH209" i="8" s="1"/>
  <c r="ABU208" i="8"/>
  <c r="XH217" i="8"/>
  <c r="XI217" i="8" s="1"/>
  <c r="XD218" i="8" s="1"/>
  <c r="WC220" i="8"/>
  <c r="VX220" i="8" s="1"/>
  <c r="WK219" i="8"/>
  <c r="RC230" i="8"/>
  <c r="RD230" i="8" s="1"/>
  <c r="QY231" i="8" s="1"/>
  <c r="UH223" i="8"/>
  <c r="UI223" i="8" s="1"/>
  <c r="AIW194" i="8"/>
  <c r="AIX194" i="8" s="1"/>
  <c r="AIS195" i="8" s="1"/>
  <c r="AGP199" i="8"/>
  <c r="AGK199" i="8" s="1"/>
  <c r="AGX198" i="8"/>
  <c r="ZW212" i="8"/>
  <c r="ZR212" i="8" s="1"/>
  <c r="AAE211" i="8"/>
  <c r="OX235" i="8"/>
  <c r="OY235" i="8" s="1"/>
  <c r="AAS210" i="8"/>
  <c r="VW220" i="8"/>
  <c r="VO221" i="8"/>
  <c r="VJ221" i="8" s="1"/>
  <c r="WQ219" i="8"/>
  <c r="WL219" i="8" s="1"/>
  <c r="WY218" i="8"/>
  <c r="TZ224" i="8"/>
  <c r="TR225" i="8"/>
  <c r="TM225" i="8" s="1"/>
  <c r="QL232" i="8"/>
  <c r="QP231" i="8"/>
  <c r="QK232" i="8" s="1"/>
  <c r="AHM197" i="8"/>
  <c r="AHN197" i="8" s="1"/>
  <c r="SY226" i="8"/>
  <c r="SZ226" i="8" s="1"/>
  <c r="UV222" i="8"/>
  <c r="PL234" i="8"/>
  <c r="AGL199" i="8" l="1"/>
  <c r="AGM199" i="8" s="1"/>
  <c r="AGH200" i="8" s="1"/>
  <c r="JP251" i="8"/>
  <c r="JK252" i="8" s="1"/>
  <c r="JG252" i="8" s="1"/>
  <c r="LI246" i="8"/>
  <c r="LM245" i="8"/>
  <c r="NC241" i="8"/>
  <c r="MX242" i="8" s="1"/>
  <c r="MY242" i="8"/>
  <c r="MH243" i="8"/>
  <c r="MC244" i="8" s="1"/>
  <c r="MD244" i="8"/>
  <c r="JF252" i="8"/>
  <c r="JT251" i="8"/>
  <c r="IS253" i="8"/>
  <c r="IT253" i="8" s="1"/>
  <c r="QT231" i="8"/>
  <c r="AEM203" i="8"/>
  <c r="AFA202" i="8"/>
  <c r="AOG186" i="8"/>
  <c r="ANE187" i="8"/>
  <c r="AMJ188" i="8"/>
  <c r="ALP189" i="8"/>
  <c r="ALK190" i="8" s="1"/>
  <c r="AKT191" i="8"/>
  <c r="AKQ192" i="8" s="1"/>
  <c r="ALL190" i="8"/>
  <c r="SW227" i="8"/>
  <c r="TA226" i="8"/>
  <c r="SV227" i="8" s="1"/>
  <c r="AKU191" i="8"/>
  <c r="AKP192" i="8" s="1"/>
  <c r="AHK198" i="8"/>
  <c r="AHO197" i="8"/>
  <c r="AHJ198" i="8" s="1"/>
  <c r="QG232" i="8"/>
  <c r="QH232" i="8" s="1"/>
  <c r="AAU210" i="8"/>
  <c r="AAV210" i="8" s="1"/>
  <c r="AAQ211" i="8" s="1"/>
  <c r="OV236" i="8"/>
  <c r="OZ235" i="8"/>
  <c r="OU236" i="8" s="1"/>
  <c r="UF224" i="8"/>
  <c r="UJ223" i="8"/>
  <c r="UE224" i="8" s="1"/>
  <c r="ZJ213" i="8"/>
  <c r="ZB214" i="8"/>
  <c r="YW214" i="8" s="1"/>
  <c r="QZ231" i="8"/>
  <c r="QU231" i="8" s="1"/>
  <c r="RH230" i="8"/>
  <c r="ACV207" i="8"/>
  <c r="ACQ207" i="8" s="1"/>
  <c r="ADD206" i="8"/>
  <c r="WM219" i="8"/>
  <c r="WN219" i="8" s="1"/>
  <c r="WI220" i="8" s="1"/>
  <c r="XE218" i="8"/>
  <c r="WZ218" i="8" s="1"/>
  <c r="XA218" i="8" s="1"/>
  <c r="XM217" i="8"/>
  <c r="ABW208" i="8"/>
  <c r="ABX208" i="8" s="1"/>
  <c r="ABS209" i="8" s="1"/>
  <c r="PM234" i="8"/>
  <c r="PN234" i="8" s="1"/>
  <c r="PI235" i="8" s="1"/>
  <c r="YN215" i="8"/>
  <c r="YR214" i="8"/>
  <c r="YM215" i="8" s="1"/>
  <c r="SL227" i="8"/>
  <c r="SM227" i="8" s="1"/>
  <c r="SH228" i="8" s="1"/>
  <c r="ADZ204" i="8"/>
  <c r="AEA204" i="8" s="1"/>
  <c r="AEN203" i="8"/>
  <c r="AIN195" i="8"/>
  <c r="VY220" i="8"/>
  <c r="VZ220" i="8" s="1"/>
  <c r="VU221" i="8" s="1"/>
  <c r="AAG211" i="8"/>
  <c r="AAH211" i="8" s="1"/>
  <c r="AAC212" i="8" s="1"/>
  <c r="AGZ198" i="8"/>
  <c r="AHA198" i="8" s="1"/>
  <c r="AGV199" i="8" s="1"/>
  <c r="AIT195" i="8"/>
  <c r="AIO195" i="8" s="1"/>
  <c r="AJB194" i="8"/>
  <c r="VK221" i="8"/>
  <c r="ABI209" i="8"/>
  <c r="TN225" i="8"/>
  <c r="TO225" i="8" s="1"/>
  <c r="TJ226" i="8" s="1"/>
  <c r="ADM205" i="8"/>
  <c r="ZS212" i="8"/>
  <c r="AFU201" i="8"/>
  <c r="AFP201" i="8" s="1"/>
  <c r="AGC200" i="8"/>
  <c r="YA216" i="8"/>
  <c r="XS217" i="8"/>
  <c r="XN217" i="8" s="1"/>
  <c r="AKC193" i="8"/>
  <c r="AJX193" i="8" s="1"/>
  <c r="AKK192" i="8"/>
  <c r="AFG202" i="8"/>
  <c r="AFB202" i="8" s="1"/>
  <c r="AFO201" i="8"/>
  <c r="UW222" i="8"/>
  <c r="ACK207" i="8"/>
  <c r="ACL207" i="8" s="1"/>
  <c r="ACG208" i="8" s="1"/>
  <c r="AJY193" i="8"/>
  <c r="RU229" i="8"/>
  <c r="RY228" i="8"/>
  <c r="RT229" i="8" s="1"/>
  <c r="AIA196" i="8"/>
  <c r="AIB196" i="8" s="1"/>
  <c r="AGQ199" i="8" l="1"/>
  <c r="AGI200" i="8"/>
  <c r="AGD200" i="8" s="1"/>
  <c r="AFC202" i="8"/>
  <c r="AFD202" i="8" s="1"/>
  <c r="AEY203" i="8" s="1"/>
  <c r="JH252" i="8"/>
  <c r="JE253" i="8" s="1"/>
  <c r="ML243" i="8"/>
  <c r="MT242" i="8"/>
  <c r="MU242" i="8" s="1"/>
  <c r="LY244" i="8"/>
  <c r="LZ244" i="8" s="1"/>
  <c r="LH246" i="8"/>
  <c r="LD246" i="8" s="1"/>
  <c r="LE246" i="8" s="1"/>
  <c r="LQ245" i="8"/>
  <c r="NG241" i="8"/>
  <c r="AOH186" i="8"/>
  <c r="AOC187" i="8" s="1"/>
  <c r="JI252" i="8"/>
  <c r="JD253" i="8" s="1"/>
  <c r="IZ253" i="8" s="1"/>
  <c r="IU253" i="8"/>
  <c r="IQ254" i="8"/>
  <c r="QV231" i="8"/>
  <c r="QS232" i="8" s="1"/>
  <c r="AEO203" i="8"/>
  <c r="SC228" i="8"/>
  <c r="PD235" i="8"/>
  <c r="AOD187" i="8"/>
  <c r="ANY187" i="8" s="1"/>
  <c r="ANB188" i="8"/>
  <c r="ANF187" i="8"/>
  <c r="ANA188" i="8" s="1"/>
  <c r="AMG189" i="8"/>
  <c r="AMK188" i="8"/>
  <c r="AMF189" i="8" s="1"/>
  <c r="ALG190" i="8"/>
  <c r="ALH190" i="8" s="1"/>
  <c r="ALE191" i="8" s="1"/>
  <c r="ALT189" i="8"/>
  <c r="ALV189" i="8" s="1"/>
  <c r="AKY191" i="8"/>
  <c r="WX219" i="8"/>
  <c r="XB218" i="8"/>
  <c r="WW219" i="8" s="1"/>
  <c r="AHY197" i="8"/>
  <c r="AIC196" i="8"/>
  <c r="AHX197" i="8" s="1"/>
  <c r="QW231" i="8"/>
  <c r="QR232" i="8" s="1"/>
  <c r="AEL204" i="8"/>
  <c r="AJV194" i="8"/>
  <c r="UT223" i="8"/>
  <c r="AFQ201" i="8"/>
  <c r="AFR201" i="8" s="1"/>
  <c r="AFM202" i="8" s="1"/>
  <c r="AGE200" i="8"/>
  <c r="AGF200" i="8" s="1"/>
  <c r="AGA201" i="8" s="1"/>
  <c r="ZP213" i="8"/>
  <c r="ADJ206" i="8"/>
  <c r="ABF210" i="8"/>
  <c r="VH222" i="8"/>
  <c r="AFH202" i="8"/>
  <c r="RP229" i="8"/>
  <c r="RQ229" i="8" s="1"/>
  <c r="AEP203" i="8"/>
  <c r="AEK204" i="8" s="1"/>
  <c r="AJZ193" i="8"/>
  <c r="AJU194" i="8" s="1"/>
  <c r="ACH208" i="8"/>
  <c r="ACC208" i="8" s="1"/>
  <c r="ACP207" i="8"/>
  <c r="UX222" i="8"/>
  <c r="US223" i="8" s="1"/>
  <c r="ZT212" i="8"/>
  <c r="ZO213" i="8" s="1"/>
  <c r="ADN205" i="8"/>
  <c r="ADI206" i="8" s="1"/>
  <c r="TK226" i="8"/>
  <c r="TF226" i="8" s="1"/>
  <c r="TS225" i="8"/>
  <c r="ABJ209" i="8"/>
  <c r="ABE210" i="8" s="1"/>
  <c r="VL221" i="8"/>
  <c r="VG222" i="8" s="1"/>
  <c r="AJD194" i="8"/>
  <c r="AJE194" i="8" s="1"/>
  <c r="AIZ195" i="8" s="1"/>
  <c r="SI228" i="8"/>
  <c r="SD228" i="8" s="1"/>
  <c r="SQ227" i="8"/>
  <c r="YV214" i="8"/>
  <c r="PJ235" i="8"/>
  <c r="PE235" i="8" s="1"/>
  <c r="PR234" i="8"/>
  <c r="ABT209" i="8"/>
  <c r="ABO209" i="8" s="1"/>
  <c r="ACB208" i="8"/>
  <c r="XO217" i="8"/>
  <c r="XP217" i="8" s="1"/>
  <c r="XK218" i="8" s="1"/>
  <c r="WR219" i="8"/>
  <c r="WJ220" i="8"/>
  <c r="WE220" i="8" s="1"/>
  <c r="UN223" i="8"/>
  <c r="OQ236" i="8"/>
  <c r="OR236" i="8" s="1"/>
  <c r="QE233" i="8"/>
  <c r="QI232" i="8"/>
  <c r="QD233" i="8" s="1"/>
  <c r="AHS197" i="8"/>
  <c r="AKL192" i="8"/>
  <c r="AKM192" i="8" s="1"/>
  <c r="TE226" i="8"/>
  <c r="AGW199" i="8"/>
  <c r="AGR199" i="8" s="1"/>
  <c r="AGS199" i="8" s="1"/>
  <c r="AHE198" i="8"/>
  <c r="AAD212" i="8"/>
  <c r="ZY212" i="8" s="1"/>
  <c r="AAL211" i="8"/>
  <c r="VV221" i="8"/>
  <c r="VQ221" i="8" s="1"/>
  <c r="WD220" i="8"/>
  <c r="AIP195" i="8"/>
  <c r="ADX205" i="8"/>
  <c r="AEB204" i="8"/>
  <c r="ADW205" i="8" s="1"/>
  <c r="YI215" i="8"/>
  <c r="YJ215" i="8" s="1"/>
  <c r="UA224" i="8"/>
  <c r="UB224" i="8" s="1"/>
  <c r="AAR211" i="8"/>
  <c r="AAM211" i="8" s="1"/>
  <c r="AAZ210" i="8"/>
  <c r="AHF198" i="8"/>
  <c r="SR227" i="8"/>
  <c r="AEZ203" i="8" l="1"/>
  <c r="AEU203" i="8" s="1"/>
  <c r="AOL186" i="8"/>
  <c r="AON186" i="8" s="1"/>
  <c r="PF235" i="8"/>
  <c r="JM252" i="8"/>
  <c r="LB247" i="8"/>
  <c r="LF246" i="8"/>
  <c r="MA244" i="8"/>
  <c r="LV245" i="8" s="1"/>
  <c r="LW245" i="8"/>
  <c r="MR243" i="8"/>
  <c r="MV242" i="8"/>
  <c r="MQ243" i="8" s="1"/>
  <c r="IP254" i="8"/>
  <c r="IL254" i="8" s="1"/>
  <c r="IM254" i="8" s="1"/>
  <c r="IY253" i="8"/>
  <c r="JA253" i="8" s="1"/>
  <c r="SE228" i="8"/>
  <c r="SF228" i="8" s="1"/>
  <c r="SA229" i="8" s="1"/>
  <c r="AIG196" i="8"/>
  <c r="AEF204" i="8"/>
  <c r="AMW188" i="8"/>
  <c r="AOK187" i="8"/>
  <c r="ANJ187" i="8"/>
  <c r="AMB189" i="8"/>
  <c r="AMO188" i="8"/>
  <c r="ALI190" i="8"/>
  <c r="ALD191" i="8" s="1"/>
  <c r="AKZ191" i="8" s="1"/>
  <c r="ALA191" i="8" s="1"/>
  <c r="ALB191" i="8" s="1"/>
  <c r="AKW192" i="8" s="1"/>
  <c r="ALW189" i="8"/>
  <c r="ALR190" i="8" s="1"/>
  <c r="ALS190" i="8"/>
  <c r="AKJ193" i="8"/>
  <c r="AKN192" i="8"/>
  <c r="AKI193" i="8" s="1"/>
  <c r="SB229" i="8"/>
  <c r="PZ233" i="8"/>
  <c r="QA233" i="8" s="1"/>
  <c r="RN230" i="8"/>
  <c r="RR229" i="8"/>
  <c r="RM230" i="8" s="1"/>
  <c r="VP221" i="8"/>
  <c r="ABN209" i="8"/>
  <c r="ABA210" i="8"/>
  <c r="ABB210" i="8" s="1"/>
  <c r="ADR205" i="8"/>
  <c r="ZK213" i="8"/>
  <c r="ZL213" i="8" s="1"/>
  <c r="UO223" i="8"/>
  <c r="UP223" i="8" s="1"/>
  <c r="AJQ194" i="8"/>
  <c r="AEG204" i="8"/>
  <c r="RA231" i="8"/>
  <c r="AHT197" i="8"/>
  <c r="AHU197" i="8" s="1"/>
  <c r="XF218" i="8"/>
  <c r="AGP200" i="8"/>
  <c r="PC236" i="8"/>
  <c r="YG216" i="8"/>
  <c r="YK215" i="8"/>
  <c r="YF216" i="8" s="1"/>
  <c r="AIM196" i="8"/>
  <c r="WF220" i="8"/>
  <c r="WG220" i="8" s="1"/>
  <c r="WB221" i="8" s="1"/>
  <c r="ALF191" i="8"/>
  <c r="AGT199" i="8"/>
  <c r="AGO200" i="8" s="1"/>
  <c r="PG235" i="8"/>
  <c r="PB236" i="8" s="1"/>
  <c r="TY225" i="8"/>
  <c r="UC224" i="8"/>
  <c r="TX225" i="8" s="1"/>
  <c r="ADS205" i="8"/>
  <c r="AIQ195" i="8"/>
  <c r="AIL196" i="8" s="1"/>
  <c r="AAN211" i="8"/>
  <c r="AAO211" i="8" s="1"/>
  <c r="AAJ212" i="8" s="1"/>
  <c r="AHG198" i="8"/>
  <c r="AHH198" i="8" s="1"/>
  <c r="AHC199" i="8" s="1"/>
  <c r="TG226" i="8"/>
  <c r="TH226" i="8" s="1"/>
  <c r="TC227" i="8" s="1"/>
  <c r="QM232" i="8"/>
  <c r="OO237" i="8"/>
  <c r="OS236" i="8"/>
  <c r="ON237" i="8" s="1"/>
  <c r="XL218" i="8"/>
  <c r="XG218" i="8" s="1"/>
  <c r="XT217" i="8"/>
  <c r="ACD208" i="8"/>
  <c r="ACE208" i="8" s="1"/>
  <c r="ABZ209" i="8" s="1"/>
  <c r="YX214" i="8"/>
  <c r="YY214" i="8" s="1"/>
  <c r="YT215" i="8" s="1"/>
  <c r="SS227" i="8"/>
  <c r="AJA195" i="8"/>
  <c r="AIV195" i="8" s="1"/>
  <c r="AJI194" i="8"/>
  <c r="ACR207" i="8"/>
  <c r="ACS207" i="8" s="1"/>
  <c r="ACN208" i="8" s="1"/>
  <c r="VC222" i="8"/>
  <c r="ADE206" i="8"/>
  <c r="ADF206" i="8" s="1"/>
  <c r="ZX212" i="8"/>
  <c r="AGB201" i="8"/>
  <c r="AFW201" i="8" s="1"/>
  <c r="AGJ200" i="8"/>
  <c r="AFN202" i="8"/>
  <c r="AFI202" i="8" s="1"/>
  <c r="AFJ202" i="8" s="1"/>
  <c r="AFV201" i="8"/>
  <c r="VB222" i="8"/>
  <c r="AKD193" i="8"/>
  <c r="AET203" i="8"/>
  <c r="QN232" i="8"/>
  <c r="WS219" i="8"/>
  <c r="WT219" i="8" s="1"/>
  <c r="AOO186" i="8" l="1"/>
  <c r="AOJ187" i="8" s="1"/>
  <c r="AOF187" i="8" s="1"/>
  <c r="AEH204" i="8"/>
  <c r="AEI204" i="8" s="1"/>
  <c r="AED205" i="8" s="1"/>
  <c r="LR245" i="8"/>
  <c r="LS245" i="8" s="1"/>
  <c r="MZ242" i="8"/>
  <c r="MM243" i="8"/>
  <c r="MN243" i="8" s="1"/>
  <c r="LA247" i="8"/>
  <c r="KW247" i="8" s="1"/>
  <c r="KX247" i="8" s="1"/>
  <c r="LJ246" i="8"/>
  <c r="ME244" i="8"/>
  <c r="JB253" i="8"/>
  <c r="IW254" i="8" s="1"/>
  <c r="IX254" i="8"/>
  <c r="IJ255" i="8"/>
  <c r="IN254" i="8"/>
  <c r="II255" i="8" s="1"/>
  <c r="AKX192" i="8"/>
  <c r="AKS192" i="8" s="1"/>
  <c r="RV229" i="8"/>
  <c r="SJ228" i="8"/>
  <c r="OW236" i="8"/>
  <c r="AGK200" i="8"/>
  <c r="AGL200" i="8" s="1"/>
  <c r="AGM200" i="8" s="1"/>
  <c r="AGH201" i="8" s="1"/>
  <c r="ANL187" i="8"/>
  <c r="AMQ188" i="8"/>
  <c r="ALM190" i="8"/>
  <c r="ALN190" i="8"/>
  <c r="AMA189" i="8"/>
  <c r="WQ220" i="8"/>
  <c r="WU219" i="8"/>
  <c r="WP220" i="8" s="1"/>
  <c r="AFG203" i="8"/>
  <c r="AFK202" i="8"/>
  <c r="AFF203" i="8" s="1"/>
  <c r="AHR198" i="8"/>
  <c r="AHV197" i="8"/>
  <c r="AHQ198" i="8" s="1"/>
  <c r="UM224" i="8"/>
  <c r="UQ223" i="8"/>
  <c r="UL224" i="8" s="1"/>
  <c r="AAY211" i="8"/>
  <c r="ABC210" i="8"/>
  <c r="AAX211" i="8" s="1"/>
  <c r="AEV203" i="8"/>
  <c r="AEW203" i="8" s="1"/>
  <c r="AER204" i="8" s="1"/>
  <c r="SP228" i="8"/>
  <c r="OX236" i="8"/>
  <c r="AFX201" i="8"/>
  <c r="AFY201" i="8" s="1"/>
  <c r="AFT202" i="8" s="1"/>
  <c r="ZZ212" i="8"/>
  <c r="AAA212" i="8" s="1"/>
  <c r="ZV213" i="8" s="1"/>
  <c r="ADC207" i="8"/>
  <c r="ADG206" i="8"/>
  <c r="ADB207" i="8" s="1"/>
  <c r="AJK194" i="8"/>
  <c r="AJL194" i="8" s="1"/>
  <c r="AJG195" i="8" s="1"/>
  <c r="ST227" i="8"/>
  <c r="SO228" i="8" s="1"/>
  <c r="YU215" i="8"/>
  <c r="YP215" i="8" s="1"/>
  <c r="ZC214" i="8"/>
  <c r="ACA209" i="8"/>
  <c r="ABV209" i="8" s="1"/>
  <c r="ACI208" i="8"/>
  <c r="OJ237" i="8"/>
  <c r="OK237" i="8" s="1"/>
  <c r="TD227" i="8"/>
  <c r="SY227" i="8" s="1"/>
  <c r="TL226" i="8"/>
  <c r="TT225" i="8"/>
  <c r="TU225" i="8" s="1"/>
  <c r="AIH196" i="8"/>
  <c r="AII196" i="8" s="1"/>
  <c r="YO215" i="8"/>
  <c r="PK235" i="8"/>
  <c r="AGX199" i="8"/>
  <c r="XH218" i="8"/>
  <c r="XI218" i="8" s="1"/>
  <c r="XD219" i="8" s="1"/>
  <c r="ZI214" i="8"/>
  <c r="ZM213" i="8"/>
  <c r="ZH214" i="8" s="1"/>
  <c r="ADT205" i="8"/>
  <c r="ADU205" i="8" s="1"/>
  <c r="ADP206" i="8" s="1"/>
  <c r="ABP209" i="8"/>
  <c r="ABQ209" i="8" s="1"/>
  <c r="ABL210" i="8" s="1"/>
  <c r="RI230" i="8"/>
  <c r="RJ230" i="8" s="1"/>
  <c r="RW229" i="8"/>
  <c r="AKR192" i="8"/>
  <c r="VD222" i="8"/>
  <c r="VE222" i="8" s="1"/>
  <c r="UZ223" i="8" s="1"/>
  <c r="ACO208" i="8"/>
  <c r="ACJ208" i="8" s="1"/>
  <c r="ACW207" i="8"/>
  <c r="QO232" i="8"/>
  <c r="QP232" i="8" s="1"/>
  <c r="QK233" i="8" s="1"/>
  <c r="AHD199" i="8"/>
  <c r="AGY199" i="8" s="1"/>
  <c r="AHL198" i="8"/>
  <c r="AAK212" i="8"/>
  <c r="AAF212" i="8" s="1"/>
  <c r="AAS211" i="8"/>
  <c r="UG224" i="8"/>
  <c r="WC221" i="8"/>
  <c r="VX221" i="8" s="1"/>
  <c r="WK220" i="8"/>
  <c r="AIU195" i="8"/>
  <c r="AEE205" i="8"/>
  <c r="ADZ205" i="8" s="1"/>
  <c r="AEM204" i="8"/>
  <c r="YB216" i="8"/>
  <c r="YC216" i="8" s="1"/>
  <c r="VR221" i="8"/>
  <c r="VS221" i="8" s="1"/>
  <c r="VN222" i="8" s="1"/>
  <c r="RX229" i="8"/>
  <c r="RY229" i="8" s="1"/>
  <c r="RT230" i="8" s="1"/>
  <c r="PX234" i="8"/>
  <c r="QB233" i="8"/>
  <c r="PW234" i="8" s="1"/>
  <c r="AKE193" i="8"/>
  <c r="AKF193" i="8" s="1"/>
  <c r="AOS186" i="8" l="1"/>
  <c r="KU248" i="8"/>
  <c r="KY247" i="8"/>
  <c r="MK244" i="8"/>
  <c r="MO243" i="8"/>
  <c r="MJ244" i="8" s="1"/>
  <c r="LT245" i="8"/>
  <c r="LO246" i="8" s="1"/>
  <c r="LP246" i="8"/>
  <c r="JF253" i="8"/>
  <c r="AMR188" i="8"/>
  <c r="AMM189" i="8" s="1"/>
  <c r="ANM187" i="8"/>
  <c r="ANH188" i="8" s="1"/>
  <c r="IE255" i="8"/>
  <c r="IF255" i="8" s="1"/>
  <c r="IR254" i="8"/>
  <c r="IS254" i="8"/>
  <c r="OY236" i="8"/>
  <c r="OZ236" i="8" s="1"/>
  <c r="OU237" i="8" s="1"/>
  <c r="AFO202" i="8"/>
  <c r="ABG210" i="8"/>
  <c r="ZQ213" i="8"/>
  <c r="AAT211" i="8"/>
  <c r="UU223" i="8"/>
  <c r="AOU186" i="8"/>
  <c r="SK228" i="8"/>
  <c r="SL228" i="8" s="1"/>
  <c r="SM228" i="8" s="1"/>
  <c r="SH229" i="8" s="1"/>
  <c r="ANI188" i="8"/>
  <c r="AND188" i="8" s="1"/>
  <c r="AMN189" i="8"/>
  <c r="AMI189" i="8" s="1"/>
  <c r="ALO190" i="8"/>
  <c r="ALP190" i="8" s="1"/>
  <c r="ALK191" i="8" s="1"/>
  <c r="AMC189" i="8"/>
  <c r="AKC194" i="8"/>
  <c r="AKG193" i="8"/>
  <c r="AKB194" i="8" s="1"/>
  <c r="QF233" i="8"/>
  <c r="RU230" i="8"/>
  <c r="RP230" i="8" s="1"/>
  <c r="SC229" i="8"/>
  <c r="VO222" i="8"/>
  <c r="VJ222" i="8" s="1"/>
  <c r="VW221" i="8"/>
  <c r="XZ217" i="8"/>
  <c r="YD216" i="8"/>
  <c r="XY217" i="8" s="1"/>
  <c r="VA223" i="8"/>
  <c r="UV223" i="8" s="1"/>
  <c r="UW223" i="8" s="1"/>
  <c r="UX223" i="8" s="1"/>
  <c r="US224" i="8" s="1"/>
  <c r="VI222" i="8"/>
  <c r="AKT192" i="8"/>
  <c r="AKU192" i="8" s="1"/>
  <c r="AKP193" i="8" s="1"/>
  <c r="ABM210" i="8"/>
  <c r="ABH210" i="8" s="1"/>
  <c r="ABU209" i="8"/>
  <c r="ADQ206" i="8"/>
  <c r="ADL206" i="8" s="1"/>
  <c r="ADY205" i="8"/>
  <c r="ZD214" i="8"/>
  <c r="ZE214" i="8" s="1"/>
  <c r="ZF214" i="8" s="1"/>
  <c r="ZA215" i="8" s="1"/>
  <c r="XE219" i="8"/>
  <c r="WZ219" i="8" s="1"/>
  <c r="XM218" i="8"/>
  <c r="AGZ199" i="8"/>
  <c r="AHA199" i="8" s="1"/>
  <c r="AGV200" i="8" s="1"/>
  <c r="AIF197" i="8"/>
  <c r="AIJ196" i="8"/>
  <c r="AIE197" i="8" s="1"/>
  <c r="OH238" i="8"/>
  <c r="OL237" i="8"/>
  <c r="OG238" i="8" s="1"/>
  <c r="ADK206" i="8"/>
  <c r="ACX207" i="8"/>
  <c r="ACY207" i="8" s="1"/>
  <c r="ACZ207" i="8" s="1"/>
  <c r="ACU208" i="8" s="1"/>
  <c r="SX227" i="8"/>
  <c r="AES204" i="8"/>
  <c r="AEN204" i="8" s="1"/>
  <c r="AEO204" i="8" s="1"/>
  <c r="AFA203" i="8"/>
  <c r="UH224" i="8"/>
  <c r="UI224" i="8" s="1"/>
  <c r="AHZ197" i="8"/>
  <c r="AFB203" i="8"/>
  <c r="WY219" i="8"/>
  <c r="SI229" i="8"/>
  <c r="PS234" i="8"/>
  <c r="PT234" i="8" s="1"/>
  <c r="AIW195" i="8"/>
  <c r="AIX195" i="8" s="1"/>
  <c r="AIS196" i="8" s="1"/>
  <c r="AAU211" i="8"/>
  <c r="AAV211" i="8" s="1"/>
  <c r="AAQ212" i="8" s="1"/>
  <c r="QL233" i="8"/>
  <c r="QG233" i="8" s="1"/>
  <c r="QT232" i="8"/>
  <c r="RG231" i="8"/>
  <c r="RK230" i="8"/>
  <c r="RF231" i="8" s="1"/>
  <c r="YQ215" i="8"/>
  <c r="YR215" i="8" s="1"/>
  <c r="YM216" i="8" s="1"/>
  <c r="TR226" i="8"/>
  <c r="TV225" i="8"/>
  <c r="TQ226" i="8" s="1"/>
  <c r="ACK208" i="8"/>
  <c r="ACL208" i="8" s="1"/>
  <c r="ACG209" i="8" s="1"/>
  <c r="AJH195" i="8"/>
  <c r="AJC195" i="8" s="1"/>
  <c r="AJP194" i="8"/>
  <c r="ZW213" i="8"/>
  <c r="ZR213" i="8" s="1"/>
  <c r="AAE212" i="8"/>
  <c r="AGI201" i="8"/>
  <c r="AGD201" i="8" s="1"/>
  <c r="AGQ200" i="8"/>
  <c r="AFU202" i="8"/>
  <c r="AFP202" i="8" s="1"/>
  <c r="AGC201" i="8"/>
  <c r="ABI210" i="8"/>
  <c r="ABJ210" i="8" s="1"/>
  <c r="ABE211" i="8" s="1"/>
  <c r="AHM198" i="8"/>
  <c r="AHN198" i="8" s="1"/>
  <c r="WL220" i="8"/>
  <c r="WM220" i="8" s="1"/>
  <c r="AFQ202" i="8" l="1"/>
  <c r="ZS213" i="8"/>
  <c r="ZT213" i="8" s="1"/>
  <c r="ZO214" i="8" s="1"/>
  <c r="OV237" i="8"/>
  <c r="ANQ187" i="8"/>
  <c r="ANS187" i="8" s="1"/>
  <c r="LK246" i="8"/>
  <c r="LL246" i="8" s="1"/>
  <c r="LM246" i="8" s="1"/>
  <c r="LH247" i="8" s="1"/>
  <c r="MS243" i="8"/>
  <c r="MF244" i="8"/>
  <c r="MG244" i="8" s="1"/>
  <c r="LX245" i="8"/>
  <c r="KT248" i="8"/>
  <c r="KP248" i="8" s="1"/>
  <c r="KQ248" i="8" s="1"/>
  <c r="LC247" i="8"/>
  <c r="LI247" i="8"/>
  <c r="AMV188" i="8"/>
  <c r="AOV186" i="8"/>
  <c r="AOQ187" i="8" s="1"/>
  <c r="IT254" i="8"/>
  <c r="IU254" i="8" s="1"/>
  <c r="IP255" i="8" s="1"/>
  <c r="IG255" i="8"/>
  <c r="IB256" i="8" s="1"/>
  <c r="IC256" i="8"/>
  <c r="ALT190" i="8"/>
  <c r="SQ228" i="8"/>
  <c r="AIN196" i="8"/>
  <c r="RO230" i="8"/>
  <c r="RQ230" i="8" s="1"/>
  <c r="RR230" i="8" s="1"/>
  <c r="RM231" i="8" s="1"/>
  <c r="YH216" i="8"/>
  <c r="PD236" i="8"/>
  <c r="AOR187" i="8"/>
  <c r="AOM187" i="8" s="1"/>
  <c r="AOZ186" i="8"/>
  <c r="APC186" i="8" s="1"/>
  <c r="AOX187" i="8" s="1"/>
  <c r="AOT187" i="8" s="1"/>
  <c r="AMX188" i="8"/>
  <c r="ALL191" i="8"/>
  <c r="ALG191" i="8" s="1"/>
  <c r="ALH191" i="8" s="1"/>
  <c r="ALI191" i="8" s="1"/>
  <c r="ALD192" i="8" s="1"/>
  <c r="ALZ190" i="8"/>
  <c r="AMD189" i="8"/>
  <c r="ALY190" i="8" s="1"/>
  <c r="ZP214" i="8"/>
  <c r="AEL205" i="8"/>
  <c r="AEP204" i="8"/>
  <c r="AEK205" i="8" s="1"/>
  <c r="WJ221" i="8"/>
  <c r="WN220" i="8"/>
  <c r="WI221" i="8" s="1"/>
  <c r="AHK199" i="8"/>
  <c r="AHO198" i="8"/>
  <c r="AHJ199" i="8" s="1"/>
  <c r="UF225" i="8"/>
  <c r="UJ224" i="8"/>
  <c r="UE225" i="8" s="1"/>
  <c r="AFN203" i="8"/>
  <c r="AGE201" i="8"/>
  <c r="AGF201" i="8" s="1"/>
  <c r="AGA202" i="8" s="1"/>
  <c r="AAG212" i="8"/>
  <c r="AAH212" i="8" s="1"/>
  <c r="AAC213" i="8" s="1"/>
  <c r="AJR194" i="8"/>
  <c r="AJS194" i="8" s="1"/>
  <c r="AJN195" i="8" s="1"/>
  <c r="AFR202" i="8"/>
  <c r="AFM203" i="8" s="1"/>
  <c r="UT224" i="8"/>
  <c r="UO224" i="8" s="1"/>
  <c r="VB223" i="8"/>
  <c r="ABF211" i="8"/>
  <c r="ABA211" i="8" s="1"/>
  <c r="ABN210" i="8"/>
  <c r="TZ225" i="8"/>
  <c r="YN216" i="8"/>
  <c r="YI216" i="8" s="1"/>
  <c r="YV215" i="8"/>
  <c r="RB231" i="8"/>
  <c r="RC231" i="8" s="1"/>
  <c r="ACV208" i="8"/>
  <c r="ACQ208" i="8" s="1"/>
  <c r="ADD207" i="8"/>
  <c r="AAR212" i="8"/>
  <c r="AAM212" i="8" s="1"/>
  <c r="AAZ211" i="8"/>
  <c r="AIT196" i="8"/>
  <c r="AIO196" i="8" s="1"/>
  <c r="AIP196" i="8" s="1"/>
  <c r="AIQ196" i="8" s="1"/>
  <c r="AIL197" i="8" s="1"/>
  <c r="AJB195" i="8"/>
  <c r="PQ235" i="8"/>
  <c r="PU234" i="8"/>
  <c r="PP235" i="8" s="1"/>
  <c r="SD229" i="8"/>
  <c r="SE229" i="8" s="1"/>
  <c r="SF229" i="8" s="1"/>
  <c r="SA230" i="8" s="1"/>
  <c r="AFC203" i="8"/>
  <c r="AFD203" i="8" s="1"/>
  <c r="AEY204" i="8" s="1"/>
  <c r="SZ227" i="8"/>
  <c r="TA227" i="8" s="1"/>
  <c r="SV228" i="8" s="1"/>
  <c r="OP237" i="8"/>
  <c r="AIA197" i="8"/>
  <c r="AIB197" i="8" s="1"/>
  <c r="AIC197" i="8" s="1"/>
  <c r="AHX198" i="8" s="1"/>
  <c r="AEA205" i="8"/>
  <c r="AEB205" i="8" s="1"/>
  <c r="ADW206" i="8" s="1"/>
  <c r="AKQ193" i="8"/>
  <c r="AKL193" i="8" s="1"/>
  <c r="AKY192" i="8"/>
  <c r="XU217" i="8"/>
  <c r="XV217" i="8" s="1"/>
  <c r="VY221" i="8"/>
  <c r="VZ221" i="8" s="1"/>
  <c r="VU222" i="8" s="1"/>
  <c r="QH233" i="8"/>
  <c r="QI233" i="8" s="1"/>
  <c r="QD234" i="8" s="1"/>
  <c r="OQ237" i="8"/>
  <c r="AKK193" i="8"/>
  <c r="ACH209" i="8"/>
  <c r="ACC209" i="8" s="1"/>
  <c r="ACP208" i="8"/>
  <c r="TM226" i="8"/>
  <c r="TN226" i="8" s="1"/>
  <c r="XA219" i="8"/>
  <c r="ADM206" i="8"/>
  <c r="ADN206" i="8" s="1"/>
  <c r="ADI207" i="8" s="1"/>
  <c r="ZB215" i="8"/>
  <c r="YW215" i="8" s="1"/>
  <c r="ZJ214" i="8"/>
  <c r="OC238" i="8"/>
  <c r="OD238" i="8" s="1"/>
  <c r="AGW200" i="8"/>
  <c r="AGR200" i="8" s="1"/>
  <c r="AGS200" i="8" s="1"/>
  <c r="AGT200" i="8" s="1"/>
  <c r="AGO201" i="8" s="1"/>
  <c r="AHE199" i="8"/>
  <c r="ABW209" i="8"/>
  <c r="ABX209" i="8" s="1"/>
  <c r="ABS210" i="8" s="1"/>
  <c r="VK222" i="8"/>
  <c r="VL222" i="8" s="1"/>
  <c r="VG223" i="8" s="1"/>
  <c r="YJ216" i="8"/>
  <c r="YK216" i="8" s="1"/>
  <c r="YF217" i="8" s="1"/>
  <c r="AJX194" i="8"/>
  <c r="LD247" i="8" l="1"/>
  <c r="LE247" i="8" s="1"/>
  <c r="LF247" i="8" s="1"/>
  <c r="LA248" i="8" s="1"/>
  <c r="MD245" i="8"/>
  <c r="MH244" i="8"/>
  <c r="MC245" i="8" s="1"/>
  <c r="KR248" i="8"/>
  <c r="KM249" i="8" s="1"/>
  <c r="KN249" i="8"/>
  <c r="KV248" i="8"/>
  <c r="LQ246" i="8"/>
  <c r="HX256" i="8"/>
  <c r="HY256" i="8" s="1"/>
  <c r="IK255" i="8"/>
  <c r="IQ255" i="8"/>
  <c r="IL255" i="8" s="1"/>
  <c r="IY254" i="8"/>
  <c r="AHS198" i="8"/>
  <c r="ALU190" i="8"/>
  <c r="ALV190" i="8" s="1"/>
  <c r="ALS191" i="8" s="1"/>
  <c r="AFV202" i="8"/>
  <c r="AET204" i="8"/>
  <c r="ALE192" i="8"/>
  <c r="AKZ192" i="8" s="1"/>
  <c r="ALA192" i="8" s="1"/>
  <c r="ALB192" i="8" s="1"/>
  <c r="AKW193" i="8" s="1"/>
  <c r="ANP188" i="8"/>
  <c r="ANT187" i="8"/>
  <c r="ANO188" i="8" s="1"/>
  <c r="AMU189" i="8"/>
  <c r="AMH189" i="8"/>
  <c r="AMJ189" i="8" s="1"/>
  <c r="AMY188" i="8"/>
  <c r="AMT189" i="8" s="1"/>
  <c r="ALM191" i="8"/>
  <c r="OA239" i="8"/>
  <c r="OE238" i="8"/>
  <c r="NZ239" i="8" s="1"/>
  <c r="WX220" i="8"/>
  <c r="TK227" i="8"/>
  <c r="TO226" i="8"/>
  <c r="TJ227" i="8" s="1"/>
  <c r="YG217" i="8"/>
  <c r="YB217" i="8" s="1"/>
  <c r="YO216" i="8"/>
  <c r="XB219" i="8"/>
  <c r="WW220" i="8" s="1"/>
  <c r="ACR208" i="8"/>
  <c r="ACS208" i="8" s="1"/>
  <c r="ACN209" i="8" s="1"/>
  <c r="OR237" i="8"/>
  <c r="OS237" i="8" s="1"/>
  <c r="ON238" i="8" s="1"/>
  <c r="AEZ204" i="8"/>
  <c r="AEU204" i="8" s="1"/>
  <c r="AFH203" i="8"/>
  <c r="PY234" i="8"/>
  <c r="ABB211" i="8"/>
  <c r="ABC211" i="8" s="1"/>
  <c r="AAX212" i="8" s="1"/>
  <c r="YX215" i="8"/>
  <c r="YY215" i="8" s="1"/>
  <c r="YT216" i="8" s="1"/>
  <c r="AFI203" i="8"/>
  <c r="UN224" i="8"/>
  <c r="AHF199" i="8"/>
  <c r="AHG199" i="8" s="1"/>
  <c r="WR220" i="8"/>
  <c r="AEG205" i="8"/>
  <c r="ZX213" i="8"/>
  <c r="VP222" i="8"/>
  <c r="VH223" i="8"/>
  <c r="VC223" i="8" s="1"/>
  <c r="VD223" i="8" s="1"/>
  <c r="ABT210" i="8"/>
  <c r="ABO210" i="8" s="1"/>
  <c r="ABP210" i="8" s="1"/>
  <c r="ABQ210" i="8" s="1"/>
  <c r="ABL211" i="8" s="1"/>
  <c r="ACB209" i="8"/>
  <c r="AIM197" i="8"/>
  <c r="AIH197" i="8" s="1"/>
  <c r="AIU196" i="8"/>
  <c r="ADJ207" i="8"/>
  <c r="ADE207" i="8" s="1"/>
  <c r="ADF207" i="8" s="1"/>
  <c r="ADR206" i="8"/>
  <c r="AHY198" i="8"/>
  <c r="AHT198" i="8" s="1"/>
  <c r="AHU198" i="8" s="1"/>
  <c r="AHV198" i="8" s="1"/>
  <c r="AHQ199" i="8" s="1"/>
  <c r="AIG197" i="8"/>
  <c r="RN231" i="8"/>
  <c r="RI231" i="8" s="1"/>
  <c r="RV230" i="8"/>
  <c r="AGP201" i="8"/>
  <c r="AGK201" i="8" s="1"/>
  <c r="AGX200" i="8"/>
  <c r="AKM193" i="8"/>
  <c r="QE234" i="8"/>
  <c r="PZ234" i="8" s="1"/>
  <c r="QM233" i="8"/>
  <c r="SB230" i="8"/>
  <c r="RW230" i="8" s="1"/>
  <c r="SJ229" i="8"/>
  <c r="VV222" i="8"/>
  <c r="VQ222" i="8" s="1"/>
  <c r="WD221" i="8"/>
  <c r="XS218" i="8"/>
  <c r="XW217" i="8"/>
  <c r="XR218" i="8" s="1"/>
  <c r="ADX206" i="8"/>
  <c r="ADS206" i="8" s="1"/>
  <c r="AEF205" i="8"/>
  <c r="SW228" i="8"/>
  <c r="SR228" i="8" s="1"/>
  <c r="SS228" i="8" s="1"/>
  <c r="TE227" i="8"/>
  <c r="PL235" i="8"/>
  <c r="PM235" i="8" s="1"/>
  <c r="AJD195" i="8"/>
  <c r="AJE195" i="8" s="1"/>
  <c r="AIZ196" i="8" s="1"/>
  <c r="QZ232" i="8"/>
  <c r="RD231" i="8"/>
  <c r="QY232" i="8" s="1"/>
  <c r="AJO195" i="8"/>
  <c r="AJJ195" i="8" s="1"/>
  <c r="AJW194" i="8"/>
  <c r="AAD213" i="8"/>
  <c r="ZY213" i="8" s="1"/>
  <c r="AAL212" i="8"/>
  <c r="AGB202" i="8"/>
  <c r="AFW202" i="8" s="1"/>
  <c r="AGJ201" i="8"/>
  <c r="UA225" i="8"/>
  <c r="UB225" i="8" s="1"/>
  <c r="WE221" i="8"/>
  <c r="AEV204" i="8"/>
  <c r="ZK214" i="8"/>
  <c r="ZL214" i="8" s="1"/>
  <c r="AFX202" i="8" l="1"/>
  <c r="AFY202" i="8" s="1"/>
  <c r="AFT203" i="8" s="1"/>
  <c r="KI249" i="8"/>
  <c r="KJ249" i="8" s="1"/>
  <c r="KK249" i="8" s="1"/>
  <c r="LY245" i="8"/>
  <c r="LZ245" i="8" s="1"/>
  <c r="AMP189" i="8"/>
  <c r="LB248" i="8"/>
  <c r="KW248" i="8" s="1"/>
  <c r="KX248" i="8" s="1"/>
  <c r="KY248" i="8" s="1"/>
  <c r="KT249" i="8" s="1"/>
  <c r="LJ247" i="8"/>
  <c r="ML244" i="8"/>
  <c r="IM255" i="8"/>
  <c r="IJ256" i="8" s="1"/>
  <c r="ALW190" i="8"/>
  <c r="ALR191" i="8" s="1"/>
  <c r="ALN191" i="8" s="1"/>
  <c r="ALO191" i="8" s="1"/>
  <c r="IN255" i="8"/>
  <c r="II256" i="8" s="1"/>
  <c r="HZ256" i="8"/>
  <c r="HU257" i="8" s="1"/>
  <c r="HV257" i="8"/>
  <c r="TS226" i="8"/>
  <c r="YA217" i="8"/>
  <c r="YC217" i="8" s="1"/>
  <c r="YD217" i="8" s="1"/>
  <c r="XY218" i="8" s="1"/>
  <c r="ANK188" i="8"/>
  <c r="XF219" i="8"/>
  <c r="ANX187" i="8"/>
  <c r="ANC188" i="8"/>
  <c r="AMG190" i="8"/>
  <c r="AMK189" i="8"/>
  <c r="AMF190" i="8" s="1"/>
  <c r="AMA190" i="8"/>
  <c r="VA224" i="8"/>
  <c r="VE223" i="8"/>
  <c r="UZ224" i="8" s="1"/>
  <c r="TY226" i="8"/>
  <c r="UC225" i="8"/>
  <c r="TX226" i="8" s="1"/>
  <c r="ADC208" i="8"/>
  <c r="ADG207" i="8"/>
  <c r="ADB208" i="8" s="1"/>
  <c r="AHD200" i="8"/>
  <c r="AHH199" i="8"/>
  <c r="AHC200" i="8" s="1"/>
  <c r="AES205" i="8"/>
  <c r="AGL201" i="8"/>
  <c r="AGM201" i="8" s="1"/>
  <c r="AGH202" i="8" s="1"/>
  <c r="AKJ194" i="8"/>
  <c r="RX230" i="8"/>
  <c r="RY230" i="8" s="1"/>
  <c r="RT231" i="8" s="1"/>
  <c r="AII197" i="8"/>
  <c r="AIJ197" i="8" s="1"/>
  <c r="AIE198" i="8" s="1"/>
  <c r="ZI215" i="8"/>
  <c r="ACD209" i="8"/>
  <c r="ACE209" i="8" s="1"/>
  <c r="ABZ210" i="8" s="1"/>
  <c r="VR222" i="8"/>
  <c r="AEW204" i="8"/>
  <c r="AER205" i="8" s="1"/>
  <c r="RH231" i="8"/>
  <c r="AJA196" i="8"/>
  <c r="AIV196" i="8" s="1"/>
  <c r="AIW196" i="8" s="1"/>
  <c r="AJI195" i="8"/>
  <c r="PJ236" i="8"/>
  <c r="PN235" i="8"/>
  <c r="PI236" i="8" s="1"/>
  <c r="SP229" i="8"/>
  <c r="ST228" i="8"/>
  <c r="SO229" i="8" s="1"/>
  <c r="XN218" i="8"/>
  <c r="XO218" i="8" s="1"/>
  <c r="AKN193" i="8"/>
  <c r="AKI194" i="8" s="1"/>
  <c r="ADT206" i="8"/>
  <c r="ZM214" i="8"/>
  <c r="ZH215" i="8" s="1"/>
  <c r="ZZ213" i="8"/>
  <c r="UP224" i="8"/>
  <c r="AAY212" i="8"/>
  <c r="AAT212" i="8" s="1"/>
  <c r="ABG211" i="8"/>
  <c r="QA234" i="8"/>
  <c r="ACO209" i="8"/>
  <c r="ACJ209" i="8" s="1"/>
  <c r="ACW208" i="8"/>
  <c r="TF227" i="8"/>
  <c r="TG227" i="8" s="1"/>
  <c r="WS220" i="8"/>
  <c r="WT220" i="8" s="1"/>
  <c r="OI238" i="8"/>
  <c r="AHR199" i="8"/>
  <c r="AHM199" i="8" s="1"/>
  <c r="AHZ198" i="8"/>
  <c r="AFU203" i="8"/>
  <c r="AFP203" i="8" s="1"/>
  <c r="AGC202" i="8"/>
  <c r="AAN212" i="8"/>
  <c r="AAO212" i="8" s="1"/>
  <c r="AAJ213" i="8" s="1"/>
  <c r="AJY194" i="8"/>
  <c r="ABM211" i="8"/>
  <c r="ABH211" i="8" s="1"/>
  <c r="ABU210" i="8"/>
  <c r="QU232" i="8"/>
  <c r="QV232" i="8" s="1"/>
  <c r="AEH205" i="8"/>
  <c r="AKX193" i="8"/>
  <c r="AKS193" i="8" s="1"/>
  <c r="ALF192" i="8"/>
  <c r="WF221" i="8"/>
  <c r="YU216" i="8"/>
  <c r="YP216" i="8" s="1"/>
  <c r="YQ216" i="8" s="1"/>
  <c r="ZC215" i="8"/>
  <c r="AFJ203" i="8"/>
  <c r="AFK203" i="8" s="1"/>
  <c r="AFF204" i="8" s="1"/>
  <c r="OW237" i="8"/>
  <c r="OO238" i="8"/>
  <c r="OJ238" i="8" s="1"/>
  <c r="NV239" i="8"/>
  <c r="NW239" i="8" s="1"/>
  <c r="KG250" i="8" l="1"/>
  <c r="IR255" i="8"/>
  <c r="KF250" i="8"/>
  <c r="KB250" i="8" s="1"/>
  <c r="KC250" i="8" s="1"/>
  <c r="KO249" i="8"/>
  <c r="KU249" i="8"/>
  <c r="KP249" i="8" s="1"/>
  <c r="LC248" i="8"/>
  <c r="LW246" i="8"/>
  <c r="MA245" i="8"/>
  <c r="LV246" i="8" s="1"/>
  <c r="IE256" i="8"/>
  <c r="HQ257" i="8"/>
  <c r="HR257" i="8" s="1"/>
  <c r="HS257" i="8" s="1"/>
  <c r="ID256" i="8"/>
  <c r="IF256" i="8" s="1"/>
  <c r="PR235" i="8"/>
  <c r="UG225" i="8"/>
  <c r="ADK207" i="8"/>
  <c r="ANZ187" i="8"/>
  <c r="ANE188" i="8"/>
  <c r="AMB190" i="8"/>
  <c r="AMC190" i="8" s="1"/>
  <c r="AMO189" i="8"/>
  <c r="ALL192" i="8"/>
  <c r="ALP191" i="8"/>
  <c r="ALK192" i="8" s="1"/>
  <c r="YN217" i="8"/>
  <c r="YR216" i="8"/>
  <c r="YM217" i="8" s="1"/>
  <c r="AIT197" i="8"/>
  <c r="AIX196" i="8"/>
  <c r="AIS197" i="8" s="1"/>
  <c r="NT240" i="8"/>
  <c r="NX239" i="8"/>
  <c r="NS240" i="8" s="1"/>
  <c r="AFG204" i="8"/>
  <c r="AFB204" i="8" s="1"/>
  <c r="AFO203" i="8"/>
  <c r="WC222" i="8"/>
  <c r="AEE206" i="8"/>
  <c r="TD228" i="8"/>
  <c r="AJV195" i="8"/>
  <c r="PX235" i="8"/>
  <c r="UM225" i="8"/>
  <c r="WQ221" i="8"/>
  <c r="ZW214" i="8"/>
  <c r="ADQ207" i="8"/>
  <c r="XL219" i="8"/>
  <c r="XP218" i="8"/>
  <c r="XK219" i="8" s="1"/>
  <c r="SK229" i="8"/>
  <c r="SL229" i="8" s="1"/>
  <c r="AJK195" i="8"/>
  <c r="AJL195" i="8" s="1"/>
  <c r="AJG196" i="8" s="1"/>
  <c r="VO223" i="8"/>
  <c r="ZD215" i="8"/>
  <c r="ZE215" i="8" s="1"/>
  <c r="AKE194" i="8"/>
  <c r="AEN205" i="8"/>
  <c r="AHL199" i="8"/>
  <c r="ACX208" i="8"/>
  <c r="TT226" i="8"/>
  <c r="TU226" i="8" s="1"/>
  <c r="UV224" i="8"/>
  <c r="WG221" i="8"/>
  <c r="WB222" i="8" s="1"/>
  <c r="AEI205" i="8"/>
  <c r="AED206" i="8" s="1"/>
  <c r="TH227" i="8"/>
  <c r="TC228" i="8" s="1"/>
  <c r="QS233" i="8"/>
  <c r="QW232" i="8"/>
  <c r="QR233" i="8" s="1"/>
  <c r="AJZ194" i="8"/>
  <c r="AJU195" i="8" s="1"/>
  <c r="AAK213" i="8"/>
  <c r="AAF213" i="8" s="1"/>
  <c r="AAS212" i="8"/>
  <c r="OK238" i="8"/>
  <c r="OL238" i="8" s="1"/>
  <c r="OG239" i="8" s="1"/>
  <c r="ACY208" i="8"/>
  <c r="ACZ208" i="8" s="1"/>
  <c r="ACU209" i="8" s="1"/>
  <c r="QB234" i="8"/>
  <c r="PW235" i="8" s="1"/>
  <c r="ABI211" i="8"/>
  <c r="ABJ211" i="8" s="1"/>
  <c r="ABE212" i="8" s="1"/>
  <c r="UQ224" i="8"/>
  <c r="UL225" i="8" s="1"/>
  <c r="WU220" i="8"/>
  <c r="WP221" i="8" s="1"/>
  <c r="AAA213" i="8"/>
  <c r="ZV214" i="8" s="1"/>
  <c r="ADU206" i="8"/>
  <c r="ADP207" i="8" s="1"/>
  <c r="SX228" i="8"/>
  <c r="PE236" i="8"/>
  <c r="PF236" i="8" s="1"/>
  <c r="RJ231" i="8"/>
  <c r="VS222" i="8"/>
  <c r="VN223" i="8" s="1"/>
  <c r="ACA210" i="8"/>
  <c r="ABV210" i="8" s="1"/>
  <c r="ABW210" i="8" s="1"/>
  <c r="ACI209" i="8"/>
  <c r="ZQ214" i="8"/>
  <c r="AIF198" i="8"/>
  <c r="AIA198" i="8" s="1"/>
  <c r="AIB198" i="8" s="1"/>
  <c r="AIN197" i="8"/>
  <c r="RU231" i="8"/>
  <c r="RP231" i="8" s="1"/>
  <c r="SC230" i="8"/>
  <c r="AKR193" i="8"/>
  <c r="XZ218" i="8"/>
  <c r="XU218" i="8" s="1"/>
  <c r="YH217" i="8"/>
  <c r="AGI202" i="8"/>
  <c r="AGD202" i="8" s="1"/>
  <c r="AGE202" i="8" s="1"/>
  <c r="AGF202" i="8" s="1"/>
  <c r="AGA203" i="8" s="1"/>
  <c r="AGQ201" i="8"/>
  <c r="AFA204" i="8"/>
  <c r="AGY200" i="8"/>
  <c r="AGZ200" i="8" s="1"/>
  <c r="VI223" i="8"/>
  <c r="KQ249" i="8" l="1"/>
  <c r="KN250" i="8" s="1"/>
  <c r="JZ251" i="8"/>
  <c r="KD250" i="8"/>
  <c r="JY251" i="8" s="1"/>
  <c r="LR246" i="8"/>
  <c r="LS246" i="8" s="1"/>
  <c r="ME245" i="8"/>
  <c r="HO258" i="8"/>
  <c r="HN258" i="8"/>
  <c r="HW257" i="8"/>
  <c r="ANF188" i="8"/>
  <c r="ANA189" i="8" s="1"/>
  <c r="IC257" i="8"/>
  <c r="IG256" i="8"/>
  <c r="IB257" i="8" s="1"/>
  <c r="RA232" i="8"/>
  <c r="AJB196" i="8"/>
  <c r="XT218" i="8"/>
  <c r="ANW188" i="8"/>
  <c r="AOA187" i="8"/>
  <c r="ANV188" i="8" s="1"/>
  <c r="ANB189" i="8"/>
  <c r="AMW189" i="8" s="1"/>
  <c r="AMQ189" i="8"/>
  <c r="ALZ191" i="8"/>
  <c r="AMD190" i="8"/>
  <c r="ALY191" i="8" s="1"/>
  <c r="ALT191" i="8"/>
  <c r="ALG192" i="8"/>
  <c r="ALH192" i="8" s="1"/>
  <c r="AHY199" i="8"/>
  <c r="AIC198" i="8"/>
  <c r="AHX199" i="8" s="1"/>
  <c r="ABT211" i="8"/>
  <c r="ABX210" i="8"/>
  <c r="ABS211" i="8" s="1"/>
  <c r="ZB216" i="8"/>
  <c r="ZF215" i="8"/>
  <c r="ZA216" i="8" s="1"/>
  <c r="RG232" i="8"/>
  <c r="AFC204" i="8"/>
  <c r="AFD204" i="8" s="1"/>
  <c r="AEY205" i="8" s="1"/>
  <c r="RK231" i="8"/>
  <c r="RF232" i="8" s="1"/>
  <c r="ABF212" i="8"/>
  <c r="ABA212" i="8" s="1"/>
  <c r="ABN211" i="8"/>
  <c r="QN233" i="8"/>
  <c r="QO233" i="8" s="1"/>
  <c r="VJ223" i="8"/>
  <c r="VK223" i="8" s="1"/>
  <c r="XG219" i="8"/>
  <c r="XH219" i="8" s="1"/>
  <c r="ADL207" i="8"/>
  <c r="ADM207" i="8" s="1"/>
  <c r="ZR214" i="8"/>
  <c r="ZS214" i="8" s="1"/>
  <c r="WL221" i="8"/>
  <c r="UH225" i="8"/>
  <c r="UI225" i="8" s="1"/>
  <c r="PS235" i="8"/>
  <c r="PT235" i="8" s="1"/>
  <c r="AKD194" i="8"/>
  <c r="TL227" i="8"/>
  <c r="AEM205" i="8"/>
  <c r="VX222" i="8"/>
  <c r="OB239" i="8"/>
  <c r="AIO197" i="8"/>
  <c r="AIP197" i="8" s="1"/>
  <c r="YI217" i="8"/>
  <c r="YJ217" i="8" s="1"/>
  <c r="AGW201" i="8"/>
  <c r="AHA200" i="8"/>
  <c r="AGV201" i="8" s="1"/>
  <c r="AKT193" i="8"/>
  <c r="AKU193" i="8" s="1"/>
  <c r="AKP194" i="8" s="1"/>
  <c r="ACK209" i="8"/>
  <c r="ACL209" i="8" s="1"/>
  <c r="ACG210" i="8" s="1"/>
  <c r="PC237" i="8"/>
  <c r="PG236" i="8"/>
  <c r="PB237" i="8" s="1"/>
  <c r="ACV209" i="8"/>
  <c r="ACQ209" i="8" s="1"/>
  <c r="ADD208" i="8"/>
  <c r="OP238" i="8"/>
  <c r="OH239" i="8"/>
  <c r="OC239" i="8" s="1"/>
  <c r="AGB203" i="8"/>
  <c r="AFW203" i="8" s="1"/>
  <c r="AGJ202" i="8"/>
  <c r="AAU212" i="8"/>
  <c r="AAV212" i="8" s="1"/>
  <c r="AAQ213" i="8" s="1"/>
  <c r="TR227" i="8"/>
  <c r="TV226" i="8"/>
  <c r="TQ227" i="8" s="1"/>
  <c r="AHN199" i="8"/>
  <c r="VW222" i="8"/>
  <c r="AJH196" i="8"/>
  <c r="AJC196" i="8" s="1"/>
  <c r="AJD196" i="8" s="1"/>
  <c r="AJP195" i="8"/>
  <c r="SI230" i="8"/>
  <c r="SM229" i="8"/>
  <c r="SH230" i="8" s="1"/>
  <c r="XV218" i="8"/>
  <c r="ADY206" i="8"/>
  <c r="AAE213" i="8"/>
  <c r="WY220" i="8"/>
  <c r="UU224" i="8"/>
  <c r="QF234" i="8"/>
  <c r="AJQ195" i="8"/>
  <c r="SY228" i="8"/>
  <c r="SZ228" i="8" s="1"/>
  <c r="ADZ206" i="8"/>
  <c r="WK221" i="8"/>
  <c r="AFQ203" i="8"/>
  <c r="NO240" i="8"/>
  <c r="NP240" i="8" s="1"/>
  <c r="YV216" i="8"/>
  <c r="ANJ188" i="8" l="1"/>
  <c r="ANL188" i="8" s="1"/>
  <c r="KH250" i="8"/>
  <c r="IK256" i="8"/>
  <c r="HJ258" i="8"/>
  <c r="HK258" i="8" s="1"/>
  <c r="HL258" i="8" s="1"/>
  <c r="HG259" i="8" s="1"/>
  <c r="KR249" i="8"/>
  <c r="KM250" i="8" s="1"/>
  <c r="KI250" i="8" s="1"/>
  <c r="JU251" i="8"/>
  <c r="JV251" i="8" s="1"/>
  <c r="LP247" i="8"/>
  <c r="LT246" i="8"/>
  <c r="LO247" i="8" s="1"/>
  <c r="HX257" i="8"/>
  <c r="HY257" i="8" s="1"/>
  <c r="ZJ215" i="8"/>
  <c r="ALU191" i="8"/>
  <c r="ALV191" i="8" s="1"/>
  <c r="ANR188" i="8"/>
  <c r="OX237" i="8"/>
  <c r="OY237" i="8" s="1"/>
  <c r="AOE187" i="8"/>
  <c r="AMN190" i="8"/>
  <c r="AMR189" i="8"/>
  <c r="AMM190" i="8" s="1"/>
  <c r="AMH190" i="8"/>
  <c r="ALE193" i="8"/>
  <c r="ALI192" i="8"/>
  <c r="ALD193" i="8" s="1"/>
  <c r="SW229" i="8"/>
  <c r="TA228" i="8"/>
  <c r="SV229" i="8" s="1"/>
  <c r="AJA197" i="8"/>
  <c r="AJE196" i="8"/>
  <c r="AIZ197" i="8" s="1"/>
  <c r="AIM198" i="8"/>
  <c r="AIQ197" i="8"/>
  <c r="AIL198" i="8" s="1"/>
  <c r="ZP215" i="8"/>
  <c r="ZT214" i="8"/>
  <c r="ZO215" i="8" s="1"/>
  <c r="YG218" i="8"/>
  <c r="YK217" i="8"/>
  <c r="YF218" i="8" s="1"/>
  <c r="VH224" i="8"/>
  <c r="VL223" i="8"/>
  <c r="VG224" i="8" s="1"/>
  <c r="WM221" i="8"/>
  <c r="WN221" i="8" s="1"/>
  <c r="WI222" i="8" s="1"/>
  <c r="UW224" i="8"/>
  <c r="UX224" i="8" s="1"/>
  <c r="US225" i="8" s="1"/>
  <c r="XS219" i="8"/>
  <c r="SQ229" i="8"/>
  <c r="PK236" i="8"/>
  <c r="AHE200" i="8"/>
  <c r="OD239" i="8"/>
  <c r="OE239" i="8" s="1"/>
  <c r="NZ240" i="8" s="1"/>
  <c r="PQ236" i="8"/>
  <c r="PU235" i="8"/>
  <c r="PP236" i="8" s="1"/>
  <c r="ADJ208" i="8"/>
  <c r="ADN207" i="8"/>
  <c r="ADI208" i="8" s="1"/>
  <c r="AEZ205" i="8"/>
  <c r="AEU205" i="8" s="1"/>
  <c r="AFH204" i="8"/>
  <c r="RO231" i="8"/>
  <c r="YW216" i="8"/>
  <c r="YX216" i="8" s="1"/>
  <c r="YY216" i="8" s="1"/>
  <c r="YT217" i="8" s="1"/>
  <c r="ABO211" i="8"/>
  <c r="ABP211" i="8" s="1"/>
  <c r="AIG198" i="8"/>
  <c r="AFN204" i="8"/>
  <c r="AAG213" i="8"/>
  <c r="AAH213" i="8" s="1"/>
  <c r="AAC214" i="8" s="1"/>
  <c r="AHK200" i="8"/>
  <c r="TM227" i="8"/>
  <c r="TN227" i="8" s="1"/>
  <c r="NM241" i="8"/>
  <c r="NQ240" i="8"/>
  <c r="NL241" i="8" s="1"/>
  <c r="AFR203" i="8"/>
  <c r="AFM204" i="8" s="1"/>
  <c r="AEA206" i="8"/>
  <c r="AEB206" i="8" s="1"/>
  <c r="ADW207" i="8" s="1"/>
  <c r="XW218" i="8"/>
  <c r="XR219" i="8" s="1"/>
  <c r="SD230" i="8"/>
  <c r="SE230" i="8" s="1"/>
  <c r="AJR195" i="8"/>
  <c r="AJS195" i="8" s="1"/>
  <c r="AJN196" i="8" s="1"/>
  <c r="VY222" i="8"/>
  <c r="VZ222" i="8" s="1"/>
  <c r="VU223" i="8" s="1"/>
  <c r="AHO199" i="8"/>
  <c r="AHJ200" i="8" s="1"/>
  <c r="TZ226" i="8"/>
  <c r="AAR213" i="8"/>
  <c r="AAM213" i="8" s="1"/>
  <c r="AAZ212" i="8"/>
  <c r="OV238" i="8"/>
  <c r="OZ237" i="8"/>
  <c r="OU238" i="8" s="1"/>
  <c r="ACH210" i="8"/>
  <c r="ACC210" i="8" s="1"/>
  <c r="ACP209" i="8"/>
  <c r="AKQ194" i="8"/>
  <c r="AKL194" i="8" s="1"/>
  <c r="AKY193" i="8"/>
  <c r="AGR201" i="8"/>
  <c r="AGS201" i="8" s="1"/>
  <c r="AEO205" i="8"/>
  <c r="AEP205" i="8" s="1"/>
  <c r="AEK206" i="8" s="1"/>
  <c r="AKF194" i="8"/>
  <c r="AKG194" i="8" s="1"/>
  <c r="AKB195" i="8" s="1"/>
  <c r="UF226" i="8"/>
  <c r="UJ225" i="8"/>
  <c r="UE226" i="8" s="1"/>
  <c r="XE220" i="8"/>
  <c r="XI219" i="8"/>
  <c r="XD220" i="8" s="1"/>
  <c r="QL234" i="8"/>
  <c r="QP233" i="8"/>
  <c r="QK234" i="8" s="1"/>
  <c r="RB232" i="8"/>
  <c r="RC232" i="8" s="1"/>
  <c r="ACB210" i="8"/>
  <c r="AHT199" i="8"/>
  <c r="HH259" i="8" l="1"/>
  <c r="HC259" i="8" s="1"/>
  <c r="HD259" i="8" s="1"/>
  <c r="HA260" i="8" s="1"/>
  <c r="KV249" i="8"/>
  <c r="KJ250" i="8"/>
  <c r="KG251" i="8" s="1"/>
  <c r="HP258" i="8"/>
  <c r="LX246" i="8"/>
  <c r="LK247" i="8"/>
  <c r="LL247" i="8" s="1"/>
  <c r="KK250" i="8"/>
  <c r="KF251" i="8" s="1"/>
  <c r="JS252" i="8"/>
  <c r="JW251" i="8"/>
  <c r="JR252" i="8" s="1"/>
  <c r="ANM188" i="8"/>
  <c r="ANH189" i="8" s="1"/>
  <c r="HE259" i="8"/>
  <c r="GZ260" i="8" s="1"/>
  <c r="HV258" i="8"/>
  <c r="HZ257" i="8"/>
  <c r="HU258" i="8" s="1"/>
  <c r="QT233" i="8"/>
  <c r="XM219" i="8"/>
  <c r="ADR207" i="8"/>
  <c r="ZX214" i="8"/>
  <c r="PD237" i="8"/>
  <c r="AFI204" i="8"/>
  <c r="ADE208" i="8"/>
  <c r="ADF208" i="8" s="1"/>
  <c r="ADC209" i="8" s="1"/>
  <c r="PY235" i="8"/>
  <c r="VP223" i="8"/>
  <c r="AJI196" i="8"/>
  <c r="AOG187" i="8"/>
  <c r="ANI189" i="8"/>
  <c r="AMI190" i="8"/>
  <c r="AMJ190" i="8" s="1"/>
  <c r="AMV189" i="8"/>
  <c r="AMX189" i="8" s="1"/>
  <c r="ALM192" i="8"/>
  <c r="ALW191" i="8"/>
  <c r="ALR192" i="8" s="1"/>
  <c r="ALS192" i="8"/>
  <c r="AKZ193" i="8"/>
  <c r="ALA193" i="8" s="1"/>
  <c r="ALB193" i="8" s="1"/>
  <c r="AKW194" i="8" s="1"/>
  <c r="TK228" i="8"/>
  <c r="TO227" i="8"/>
  <c r="TJ228" i="8" s="1"/>
  <c r="ABM212" i="8"/>
  <c r="ABQ211" i="8"/>
  <c r="ABL212" i="8" s="1"/>
  <c r="UA226" i="8"/>
  <c r="UB226" i="8" s="1"/>
  <c r="UC226" i="8" s="1"/>
  <c r="TX227" i="8" s="1"/>
  <c r="QZ233" i="8"/>
  <c r="RD232" i="8"/>
  <c r="QY233" i="8" s="1"/>
  <c r="QG234" i="8"/>
  <c r="QH234" i="8" s="1"/>
  <c r="WZ220" i="8"/>
  <c r="XA220" i="8" s="1"/>
  <c r="UN225" i="8"/>
  <c r="AKC195" i="8"/>
  <c r="AJX195" i="8" s="1"/>
  <c r="AKK194" i="8"/>
  <c r="AEL206" i="8"/>
  <c r="AEG206" i="8" s="1"/>
  <c r="AET205" i="8"/>
  <c r="AGP202" i="8"/>
  <c r="AGT201" i="8"/>
  <c r="AGO202" i="8" s="1"/>
  <c r="OQ238" i="8"/>
  <c r="OR238" i="8" s="1"/>
  <c r="VV223" i="8"/>
  <c r="VQ223" i="8" s="1"/>
  <c r="WD222" i="8"/>
  <c r="AJO196" i="8"/>
  <c r="AJJ196" i="8" s="1"/>
  <c r="AJK196" i="8" s="1"/>
  <c r="AJL196" i="8" s="1"/>
  <c r="AJG197" i="8" s="1"/>
  <c r="AJW195" i="8"/>
  <c r="SB231" i="8"/>
  <c r="SF230" i="8"/>
  <c r="SA231" i="8" s="1"/>
  <c r="ADX207" i="8"/>
  <c r="ADS207" i="8" s="1"/>
  <c r="AEF206" i="8"/>
  <c r="NU240" i="8"/>
  <c r="AHS199" i="8"/>
  <c r="AAD214" i="8"/>
  <c r="ZY214" i="8" s="1"/>
  <c r="AAL213" i="8"/>
  <c r="AFV203" i="8"/>
  <c r="ZC216" i="8"/>
  <c r="YU217" i="8"/>
  <c r="YP217" i="8" s="1"/>
  <c r="AFJ204" i="8"/>
  <c r="AFK204" i="8" s="1"/>
  <c r="AFF205" i="8" s="1"/>
  <c r="PL236" i="8"/>
  <c r="PM236" i="8" s="1"/>
  <c r="PN236" i="8" s="1"/>
  <c r="PI237" i="8" s="1"/>
  <c r="YA218" i="8"/>
  <c r="VB224" i="8"/>
  <c r="UT225" i="8"/>
  <c r="UO225" i="8" s="1"/>
  <c r="WJ222" i="8"/>
  <c r="WE222" i="8" s="1"/>
  <c r="WR221" i="8"/>
  <c r="VC224" i="8"/>
  <c r="YO217" i="8"/>
  <c r="ZK215" i="8"/>
  <c r="ZL215" i="8" s="1"/>
  <c r="AIU197" i="8"/>
  <c r="AIV197" i="8"/>
  <c r="TE228" i="8"/>
  <c r="ACD210" i="8"/>
  <c r="ACE210" i="8" s="1"/>
  <c r="ABZ211" i="8" s="1"/>
  <c r="ACR209" i="8"/>
  <c r="ACS209" i="8" s="1"/>
  <c r="ACN210" i="8" s="1"/>
  <c r="ABB212" i="8"/>
  <c r="ABC212" i="8" s="1"/>
  <c r="AAX213" i="8" s="1"/>
  <c r="NH241" i="8"/>
  <c r="NI241" i="8" s="1"/>
  <c r="AHF200" i="8"/>
  <c r="AHG200" i="8" s="1"/>
  <c r="AHH200" i="8" s="1"/>
  <c r="AHC201" i="8" s="1"/>
  <c r="RQ231" i="8"/>
  <c r="RR231" i="8" s="1"/>
  <c r="RM232" i="8" s="1"/>
  <c r="OA240" i="8"/>
  <c r="NV240" i="8" s="1"/>
  <c r="OI239" i="8"/>
  <c r="XN219" i="8"/>
  <c r="XO219" i="8" s="1"/>
  <c r="YB218" i="8"/>
  <c r="ZZ214" i="8"/>
  <c r="AIH198" i="8"/>
  <c r="AII198" i="8" s="1"/>
  <c r="SR229" i="8"/>
  <c r="SS229" i="8" s="1"/>
  <c r="KB251" i="8" l="1"/>
  <c r="KA251" i="8"/>
  <c r="ANQ188" i="8"/>
  <c r="ANS188" i="8" s="1"/>
  <c r="LM247" i="8"/>
  <c r="LH248" i="8" s="1"/>
  <c r="LI248" i="8"/>
  <c r="AND189" i="8"/>
  <c r="JN252" i="8"/>
  <c r="JO252" i="8" s="1"/>
  <c r="KO250" i="8"/>
  <c r="HI259" i="8"/>
  <c r="HQ258" i="8"/>
  <c r="HR258" i="8" s="1"/>
  <c r="ID257" i="8"/>
  <c r="GV260" i="8"/>
  <c r="GW260" i="8" s="1"/>
  <c r="VR223" i="8"/>
  <c r="VS223" i="8" s="1"/>
  <c r="VN224" i="8" s="1"/>
  <c r="ADT207" i="8"/>
  <c r="ADU207" i="8" s="1"/>
  <c r="ADP208" i="8" s="1"/>
  <c r="ADG208" i="8"/>
  <c r="ADB209" i="8" s="1"/>
  <c r="RH232" i="8"/>
  <c r="SJ230" i="8"/>
  <c r="AOD188" i="8"/>
  <c r="AOH187" i="8"/>
  <c r="AOC188" i="8" s="1"/>
  <c r="AMU190" i="8"/>
  <c r="ALN192" i="8"/>
  <c r="ALO192" i="8" s="1"/>
  <c r="AMA191" i="8"/>
  <c r="AMY189" i="8"/>
  <c r="AMT190" i="8" s="1"/>
  <c r="AMG191" i="8"/>
  <c r="AMK190" i="8"/>
  <c r="AMF191" i="8" s="1"/>
  <c r="SP230" i="8"/>
  <c r="ST229" i="8"/>
  <c r="SO230" i="8" s="1"/>
  <c r="AIF199" i="8"/>
  <c r="AIJ198" i="8"/>
  <c r="AIE199" i="8" s="1"/>
  <c r="XL220" i="8"/>
  <c r="XP219" i="8"/>
  <c r="XK220" i="8" s="1"/>
  <c r="ZW215" i="8"/>
  <c r="AAA214" i="8"/>
  <c r="ZV215" i="8" s="1"/>
  <c r="AHD201" i="8"/>
  <c r="AGY201" i="8" s="1"/>
  <c r="AHL200" i="8"/>
  <c r="RN232" i="8"/>
  <c r="RI232" i="8" s="1"/>
  <c r="RV231" i="8"/>
  <c r="AAY213" i="8"/>
  <c r="AAT213" i="8" s="1"/>
  <c r="ABG212" i="8"/>
  <c r="ACO210" i="8"/>
  <c r="ACJ210" i="8" s="1"/>
  <c r="ACW209" i="8"/>
  <c r="ZI216" i="8"/>
  <c r="ZM215" i="8"/>
  <c r="ZH216" i="8" s="1"/>
  <c r="VD224" i="8"/>
  <c r="VE224" i="8" s="1"/>
  <c r="UZ225" i="8" s="1"/>
  <c r="AFG205" i="8"/>
  <c r="AFB205" i="8" s="1"/>
  <c r="AFO204" i="8"/>
  <c r="AFX203" i="8"/>
  <c r="AFY203" i="8" s="1"/>
  <c r="AFT204" i="8" s="1"/>
  <c r="AAN213" i="8"/>
  <c r="AAO213" i="8" s="1"/>
  <c r="AAJ214" i="8" s="1"/>
  <c r="AHU199" i="8"/>
  <c r="AHV199" i="8" s="1"/>
  <c r="AHQ200" i="8" s="1"/>
  <c r="AEH206" i="8"/>
  <c r="AEI206" i="8" s="1"/>
  <c r="AED207" i="8" s="1"/>
  <c r="RW231" i="8"/>
  <c r="OO239" i="8"/>
  <c r="OS238" i="8"/>
  <c r="ON239" i="8" s="1"/>
  <c r="AGX201" i="8"/>
  <c r="AEV205" i="8"/>
  <c r="AEW205" i="8" s="1"/>
  <c r="AER206" i="8" s="1"/>
  <c r="AKM194" i="8"/>
  <c r="AKN194" i="8" s="1"/>
  <c r="AKI195" i="8" s="1"/>
  <c r="UP225" i="8"/>
  <c r="UQ225" i="8" s="1"/>
  <c r="UL226" i="8" s="1"/>
  <c r="QE235" i="8"/>
  <c r="QI234" i="8"/>
  <c r="QD235" i="8" s="1"/>
  <c r="QU233" i="8"/>
  <c r="QV233" i="8" s="1"/>
  <c r="AKX194" i="8"/>
  <c r="AKS194" i="8" s="1"/>
  <c r="ALF193" i="8"/>
  <c r="ABU211" i="8"/>
  <c r="ABH212" i="8"/>
  <c r="TS227" i="8"/>
  <c r="AJH197" i="8"/>
  <c r="AJC197" i="8" s="1"/>
  <c r="AJP196" i="8"/>
  <c r="NF242" i="8"/>
  <c r="NJ241" i="8"/>
  <c r="NE242" i="8" s="1"/>
  <c r="ACA211" i="8"/>
  <c r="ABV211" i="8" s="1"/>
  <c r="ACI210" i="8"/>
  <c r="AIW197" i="8"/>
  <c r="AIX197" i="8" s="1"/>
  <c r="AIS198" i="8" s="1"/>
  <c r="YQ217" i="8"/>
  <c r="YR217" i="8" s="1"/>
  <c r="YM218" i="8" s="1"/>
  <c r="YC218" i="8"/>
  <c r="YD218" i="8" s="1"/>
  <c r="XY219" i="8" s="1"/>
  <c r="PR236" i="8"/>
  <c r="PJ237" i="8"/>
  <c r="PE237" i="8" s="1"/>
  <c r="PF237" i="8" s="1"/>
  <c r="NW240" i="8"/>
  <c r="NX240" i="8" s="1"/>
  <c r="NS241" i="8" s="1"/>
  <c r="AJY195" i="8"/>
  <c r="AJZ195" i="8" s="1"/>
  <c r="AJU196" i="8" s="1"/>
  <c r="WF222" i="8"/>
  <c r="WG222" i="8" s="1"/>
  <c r="WB223" i="8" s="1"/>
  <c r="TY227" i="8"/>
  <c r="TT227" i="8" s="1"/>
  <c r="UG226" i="8"/>
  <c r="AGK202" i="8"/>
  <c r="AGL202" i="8" s="1"/>
  <c r="WX221" i="8"/>
  <c r="XB220" i="8"/>
  <c r="WW221" i="8" s="1"/>
  <c r="ACX209" i="8"/>
  <c r="TF228" i="8"/>
  <c r="TG228" i="8" s="1"/>
  <c r="RJ232" i="8" l="1"/>
  <c r="RK232" i="8" s="1"/>
  <c r="RF233" i="8" s="1"/>
  <c r="KC251" i="8"/>
  <c r="LQ247" i="8"/>
  <c r="LD248" i="8"/>
  <c r="LE248" i="8" s="1"/>
  <c r="JP252" i="8"/>
  <c r="JL253" i="8"/>
  <c r="ADY207" i="8"/>
  <c r="VW223" i="8"/>
  <c r="ADQ208" i="8"/>
  <c r="ADL208" i="8" s="1"/>
  <c r="VO224" i="8"/>
  <c r="VJ224" i="8" s="1"/>
  <c r="GX260" i="8"/>
  <c r="GS261" i="8" s="1"/>
  <c r="GT261" i="8"/>
  <c r="HS258" i="8"/>
  <c r="HN259" i="8" s="1"/>
  <c r="HO259" i="8"/>
  <c r="ALP192" i="8"/>
  <c r="ALK193" i="8" s="1"/>
  <c r="ADK208" i="8"/>
  <c r="NN241" i="8"/>
  <c r="XF220" i="8"/>
  <c r="QM234" i="8"/>
  <c r="ALL193" i="8"/>
  <c r="ANY188" i="8"/>
  <c r="AOL187" i="8"/>
  <c r="ANP189" i="8"/>
  <c r="ANT188" i="8"/>
  <c r="ANO189" i="8" s="1"/>
  <c r="AMB191" i="8"/>
  <c r="AMC191" i="8" s="1"/>
  <c r="AMD191" i="8" s="1"/>
  <c r="ALY192" i="8" s="1"/>
  <c r="AMP190" i="8"/>
  <c r="ANC189" i="8"/>
  <c r="AMO190" i="8"/>
  <c r="ALZ192" i="8"/>
  <c r="AIN198" i="8"/>
  <c r="TD229" i="8"/>
  <c r="TH228" i="8"/>
  <c r="TC229" i="8" s="1"/>
  <c r="RG233" i="8"/>
  <c r="RB233" i="8" s="1"/>
  <c r="WS221" i="8"/>
  <c r="WT221" i="8" s="1"/>
  <c r="WC223" i="8"/>
  <c r="VX223" i="8" s="1"/>
  <c r="WK222" i="8"/>
  <c r="AJV196" i="8"/>
  <c r="AJQ196" i="8" s="1"/>
  <c r="AJR196" i="8" s="1"/>
  <c r="AJS196" i="8" s="1"/>
  <c r="AJN197" i="8" s="1"/>
  <c r="AKD195" i="8"/>
  <c r="NT241" i="8"/>
  <c r="NO241" i="8" s="1"/>
  <c r="OB240" i="8"/>
  <c r="ACK210" i="8"/>
  <c r="ACL210" i="8" s="1"/>
  <c r="ACG211" i="8" s="1"/>
  <c r="NA242" i="8"/>
  <c r="NB242" i="8" s="1"/>
  <c r="PZ235" i="8"/>
  <c r="QA235" i="8" s="1"/>
  <c r="OJ239" i="8"/>
  <c r="OK239" i="8" s="1"/>
  <c r="AAK214" i="8"/>
  <c r="AAF214" i="8" s="1"/>
  <c r="AAS213" i="8"/>
  <c r="ZQ215" i="8"/>
  <c r="ACY209" i="8"/>
  <c r="ACZ209" i="8" s="1"/>
  <c r="ACU210" i="8" s="1"/>
  <c r="ZR215" i="8"/>
  <c r="XG220" i="8"/>
  <c r="AIA199" i="8"/>
  <c r="SX229" i="8"/>
  <c r="AGI203" i="8"/>
  <c r="AGM202" i="8"/>
  <c r="AGH203" i="8" s="1"/>
  <c r="PC238" i="8"/>
  <c r="PG237" i="8"/>
  <c r="PB238" i="8" s="1"/>
  <c r="XZ219" i="8"/>
  <c r="XU219" i="8" s="1"/>
  <c r="YH218" i="8"/>
  <c r="YN218" i="8"/>
  <c r="YI218" i="8" s="1"/>
  <c r="YV217" i="8"/>
  <c r="AIT198" i="8"/>
  <c r="AIO198" i="8" s="1"/>
  <c r="AJB197" i="8"/>
  <c r="TU227" i="8"/>
  <c r="TV227" i="8" s="1"/>
  <c r="TQ228" i="8" s="1"/>
  <c r="ABW211" i="8"/>
  <c r="ABX211" i="8" s="1"/>
  <c r="ABS212" i="8" s="1"/>
  <c r="QS234" i="8"/>
  <c r="QW233" i="8"/>
  <c r="QR234" i="8" s="1"/>
  <c r="UM226" i="8"/>
  <c r="UH226" i="8" s="1"/>
  <c r="UI226" i="8" s="1"/>
  <c r="UU225" i="8"/>
  <c r="AKJ195" i="8"/>
  <c r="AKE195" i="8" s="1"/>
  <c r="AKR194" i="8"/>
  <c r="AES206" i="8"/>
  <c r="AEN206" i="8" s="1"/>
  <c r="AFA205" i="8"/>
  <c r="AGZ201" i="8"/>
  <c r="AHA201" i="8" s="1"/>
  <c r="AGV202" i="8" s="1"/>
  <c r="OW238" i="8"/>
  <c r="AEE207" i="8"/>
  <c r="ADZ207" i="8" s="1"/>
  <c r="AEA207" i="8" s="1"/>
  <c r="AEM206" i="8"/>
  <c r="AHR200" i="8"/>
  <c r="AHM200" i="8" s="1"/>
  <c r="AHN200" i="8" s="1"/>
  <c r="AHZ199" i="8"/>
  <c r="AFU204" i="8"/>
  <c r="AFP204" i="8" s="1"/>
  <c r="AFQ204" i="8" s="1"/>
  <c r="AGC203" i="8"/>
  <c r="VA225" i="8"/>
  <c r="UV225" i="8" s="1"/>
  <c r="VI224" i="8"/>
  <c r="ZD216" i="8"/>
  <c r="ZE216" i="8" s="1"/>
  <c r="ABI212" i="8"/>
  <c r="RX231" i="8"/>
  <c r="RY231" i="8" s="1"/>
  <c r="RT232" i="8" s="1"/>
  <c r="AAE214" i="8"/>
  <c r="XT219" i="8"/>
  <c r="SK230" i="8"/>
  <c r="SL230" i="8" s="1"/>
  <c r="AIP198" i="8" l="1"/>
  <c r="AIQ198" i="8" s="1"/>
  <c r="AIL199" i="8" s="1"/>
  <c r="VY223" i="8"/>
  <c r="VZ223" i="8" s="1"/>
  <c r="VU224" i="8" s="1"/>
  <c r="RO232" i="8"/>
  <c r="NP241" i="8"/>
  <c r="NQ241" i="8" s="1"/>
  <c r="NL242" i="8" s="1"/>
  <c r="ALG193" i="8"/>
  <c r="ALH193" i="8" s="1"/>
  <c r="ALI193" i="8" s="1"/>
  <c r="ALD194" i="8" s="1"/>
  <c r="ADM208" i="8"/>
  <c r="ADN208" i="8" s="1"/>
  <c r="ADI209" i="8" s="1"/>
  <c r="JZ252" i="8"/>
  <c r="KD251" i="8"/>
  <c r="JY252" i="8" s="1"/>
  <c r="JK253" i="8"/>
  <c r="JG253" i="8" s="1"/>
  <c r="JH253" i="8" s="1"/>
  <c r="JT252" i="8"/>
  <c r="LB249" i="8"/>
  <c r="LF248" i="8"/>
  <c r="LA249" i="8" s="1"/>
  <c r="XH220" i="8"/>
  <c r="XI220" i="8" s="1"/>
  <c r="XD221" i="8" s="1"/>
  <c r="GO261" i="8"/>
  <c r="GP261" i="8" s="1"/>
  <c r="GM262" i="8" s="1"/>
  <c r="HB260" i="8"/>
  <c r="ALT192" i="8"/>
  <c r="HW258" i="8"/>
  <c r="HJ259" i="8"/>
  <c r="HK259" i="8" s="1"/>
  <c r="PK237" i="8"/>
  <c r="RA233" i="8"/>
  <c r="RC233" i="8" s="1"/>
  <c r="RD233" i="8" s="1"/>
  <c r="QY234" i="8" s="1"/>
  <c r="ANK189" i="8"/>
  <c r="AON187" i="8"/>
  <c r="ANX188" i="8"/>
  <c r="ALU192" i="8"/>
  <c r="ANE189" i="8"/>
  <c r="AMQ190" i="8"/>
  <c r="AMH191" i="8"/>
  <c r="AFN205" i="8"/>
  <c r="AFR204" i="8"/>
  <c r="AFM205" i="8" s="1"/>
  <c r="UF227" i="8"/>
  <c r="UJ226" i="8"/>
  <c r="UE227" i="8" s="1"/>
  <c r="AHK201" i="8"/>
  <c r="AHO200" i="8"/>
  <c r="AHJ201" i="8" s="1"/>
  <c r="ADX208" i="8"/>
  <c r="AEB207" i="8"/>
  <c r="ADW208" i="8" s="1"/>
  <c r="XV219" i="8"/>
  <c r="XW219" i="8" s="1"/>
  <c r="XR220" i="8" s="1"/>
  <c r="ABF213" i="8"/>
  <c r="SI231" i="8"/>
  <c r="SM230" i="8"/>
  <c r="SH231" i="8" s="1"/>
  <c r="AAG214" i="8"/>
  <c r="ABJ212" i="8"/>
  <c r="ABE213" i="8" s="1"/>
  <c r="VK224" i="8"/>
  <c r="VL224" i="8" s="1"/>
  <c r="VG225" i="8" s="1"/>
  <c r="AGW202" i="8"/>
  <c r="AGR202" i="8" s="1"/>
  <c r="AHE201" i="8"/>
  <c r="AFC205" i="8"/>
  <c r="AKT194" i="8"/>
  <c r="UW225" i="8"/>
  <c r="QN234" i="8"/>
  <c r="QO234" i="8" s="1"/>
  <c r="AJO197" i="8"/>
  <c r="AJJ197" i="8" s="1"/>
  <c r="AJW196" i="8"/>
  <c r="OX238" i="8"/>
  <c r="OY238" i="8" s="1"/>
  <c r="AGQ202" i="8"/>
  <c r="ACV210" i="8"/>
  <c r="ACQ210" i="8" s="1"/>
  <c r="ADD209" i="8"/>
  <c r="ZS215" i="8"/>
  <c r="AAU213" i="8"/>
  <c r="OH240" i="8"/>
  <c r="OL239" i="8"/>
  <c r="OG240" i="8" s="1"/>
  <c r="MY243" i="8"/>
  <c r="NC242" i="8"/>
  <c r="MX243" i="8" s="1"/>
  <c r="AKF195" i="8"/>
  <c r="AKG195" i="8" s="1"/>
  <c r="AKB196" i="8" s="1"/>
  <c r="WQ222" i="8"/>
  <c r="WU221" i="8"/>
  <c r="WP222" i="8" s="1"/>
  <c r="TL228" i="8"/>
  <c r="AIM199" i="8"/>
  <c r="AIH199" i="8" s="1"/>
  <c r="AIU198" i="8"/>
  <c r="VV224" i="8"/>
  <c r="VQ224" i="8" s="1"/>
  <c r="RU232" i="8"/>
  <c r="RP232" i="8" s="1"/>
  <c r="RQ232" i="8" s="1"/>
  <c r="RR232" i="8" s="1"/>
  <c r="RM233" i="8" s="1"/>
  <c r="SC231" i="8"/>
  <c r="ZB217" i="8"/>
  <c r="ZF216" i="8"/>
  <c r="ZA217" i="8" s="1"/>
  <c r="AIB199" i="8"/>
  <c r="AEO206" i="8"/>
  <c r="AEP206" i="8" s="1"/>
  <c r="AEK207" i="8" s="1"/>
  <c r="ABT212" i="8"/>
  <c r="ABO212" i="8" s="1"/>
  <c r="ACB211" i="8"/>
  <c r="TR228" i="8"/>
  <c r="TM228" i="8" s="1"/>
  <c r="TZ227" i="8"/>
  <c r="AJD197" i="8"/>
  <c r="YJ218" i="8"/>
  <c r="AGD203" i="8"/>
  <c r="AGE203" i="8" s="1"/>
  <c r="PX236" i="8"/>
  <c r="QB235" i="8"/>
  <c r="PW236" i="8" s="1"/>
  <c r="ACH211" i="8"/>
  <c r="ACC211" i="8" s="1"/>
  <c r="ACP210" i="8"/>
  <c r="SY229" i="8"/>
  <c r="SZ229" i="8" s="1"/>
  <c r="ADJ209" i="8" l="1"/>
  <c r="ADE209" i="8" s="1"/>
  <c r="WD223" i="8"/>
  <c r="NU241" i="8"/>
  <c r="NM242" i="8"/>
  <c r="NH242" i="8" s="1"/>
  <c r="ADR208" i="8"/>
  <c r="ALM193" i="8"/>
  <c r="XE221" i="8"/>
  <c r="ALE194" i="8"/>
  <c r="AKZ194" i="8" s="1"/>
  <c r="KH251" i="8"/>
  <c r="JU252" i="8"/>
  <c r="JV252" i="8" s="1"/>
  <c r="JI253" i="8"/>
  <c r="JD254" i="8" s="1"/>
  <c r="JE254" i="8"/>
  <c r="KW249" i="8"/>
  <c r="KX249" i="8" s="1"/>
  <c r="LJ248" i="8"/>
  <c r="ALV192" i="8"/>
  <c r="ALW192" i="8" s="1"/>
  <c r="ALR193" i="8" s="1"/>
  <c r="GQ261" i="8"/>
  <c r="GL262" i="8" s="1"/>
  <c r="ANF189" i="8"/>
  <c r="ANA190" i="8" s="1"/>
  <c r="HH260" i="8"/>
  <c r="HL259" i="8"/>
  <c r="HG260" i="8" s="1"/>
  <c r="GH262" i="8"/>
  <c r="GI262" i="8" s="1"/>
  <c r="UN226" i="8"/>
  <c r="NG242" i="8"/>
  <c r="NI242" i="8" s="1"/>
  <c r="NJ242" i="8" s="1"/>
  <c r="NE243" i="8" s="1"/>
  <c r="QF235" i="8"/>
  <c r="OP239" i="8"/>
  <c r="AHS200" i="8"/>
  <c r="AOO187" i="8"/>
  <c r="AOJ188" i="8" s="1"/>
  <c r="AOK188" i="8"/>
  <c r="ANZ188" i="8"/>
  <c r="ANB190" i="8"/>
  <c r="AMN191" i="8"/>
  <c r="AMR190" i="8"/>
  <c r="AMM191" i="8" s="1"/>
  <c r="SW230" i="8"/>
  <c r="TA229" i="8"/>
  <c r="SV230" i="8" s="1"/>
  <c r="ACR210" i="8"/>
  <c r="ACS210" i="8" s="1"/>
  <c r="ACN211" i="8" s="1"/>
  <c r="YG219" i="8"/>
  <c r="AJA198" i="8"/>
  <c r="OV239" i="8"/>
  <c r="AHY200" i="8"/>
  <c r="AGB204" i="8"/>
  <c r="ZJ216" i="8"/>
  <c r="WL222" i="8"/>
  <c r="WM222" i="8" s="1"/>
  <c r="AAR214" i="8"/>
  <c r="ZP216" i="8"/>
  <c r="ADF209" i="8"/>
  <c r="ADG209" i="8" s="1"/>
  <c r="ADB210" i="8" s="1"/>
  <c r="QL235" i="8"/>
  <c r="QP234" i="8"/>
  <c r="QK235" i="8" s="1"/>
  <c r="UT226" i="8"/>
  <c r="AKQ195" i="8"/>
  <c r="AEZ206" i="8"/>
  <c r="AAD215" i="8"/>
  <c r="SD231" i="8"/>
  <c r="AEF207" i="8"/>
  <c r="AHF201" i="8"/>
  <c r="AHG201" i="8" s="1"/>
  <c r="XM220" i="8"/>
  <c r="UA227" i="8"/>
  <c r="UB227" i="8" s="1"/>
  <c r="UC227" i="8" s="1"/>
  <c r="TX228" i="8" s="1"/>
  <c r="AFV204" i="8"/>
  <c r="RN233" i="8"/>
  <c r="RI233" i="8" s="1"/>
  <c r="RV232" i="8"/>
  <c r="PS236" i="8"/>
  <c r="PT236" i="8" s="1"/>
  <c r="YK218" i="8"/>
  <c r="YF219" i="8" s="1"/>
  <c r="AJE197" i="8"/>
  <c r="AIZ198" i="8" s="1"/>
  <c r="ACD211" i="8"/>
  <c r="ACE211" i="8" s="1"/>
  <c r="ABZ212" i="8" s="1"/>
  <c r="QZ234" i="8"/>
  <c r="QU234" i="8" s="1"/>
  <c r="RH233" i="8"/>
  <c r="OZ238" i="8"/>
  <c r="OU239" i="8" s="1"/>
  <c r="AEL207" i="8"/>
  <c r="AEG207" i="8" s="1"/>
  <c r="AET206" i="8"/>
  <c r="AIC199" i="8"/>
  <c r="AHX200" i="8" s="1"/>
  <c r="AGF203" i="8"/>
  <c r="AGA204" i="8" s="1"/>
  <c r="YW217" i="8"/>
  <c r="YX217" i="8" s="1"/>
  <c r="SE231" i="8"/>
  <c r="SF231" i="8" s="1"/>
  <c r="SA232" i="8" s="1"/>
  <c r="TN228" i="8"/>
  <c r="TO228" i="8" s="1"/>
  <c r="TJ229" i="8" s="1"/>
  <c r="WY221" i="8"/>
  <c r="AKC196" i="8"/>
  <c r="AJX196" i="8" s="1"/>
  <c r="AJY196" i="8" s="1"/>
  <c r="AKK195" i="8"/>
  <c r="MT243" i="8"/>
  <c r="MU243" i="8" s="1"/>
  <c r="OC240" i="8"/>
  <c r="OD240" i="8" s="1"/>
  <c r="AAV213" i="8"/>
  <c r="AAQ214" i="8" s="1"/>
  <c r="ZT215" i="8"/>
  <c r="ZO216" i="8" s="1"/>
  <c r="AGS202" i="8"/>
  <c r="AGT202" i="8" s="1"/>
  <c r="AGO203" i="8" s="1"/>
  <c r="UX225" i="8"/>
  <c r="US226" i="8" s="1"/>
  <c r="AKU194" i="8"/>
  <c r="AKP195" i="8" s="1"/>
  <c r="AFD205" i="8"/>
  <c r="AEY206" i="8" s="1"/>
  <c r="VP224" i="8"/>
  <c r="VH225" i="8"/>
  <c r="VC225" i="8" s="1"/>
  <c r="AAH214" i="8"/>
  <c r="AAC215" i="8" s="1"/>
  <c r="SQ230" i="8"/>
  <c r="ABN212" i="8"/>
  <c r="ABA213" i="8"/>
  <c r="XS220" i="8"/>
  <c r="XN220" i="8" s="1"/>
  <c r="YA219" i="8"/>
  <c r="ADS208" i="8"/>
  <c r="WZ221" i="8"/>
  <c r="AFI205" i="8"/>
  <c r="ADT208" i="8" l="1"/>
  <c r="ADU208" i="8" s="1"/>
  <c r="ADP209" i="8" s="1"/>
  <c r="AMA192" i="8"/>
  <c r="GU261" i="8"/>
  <c r="AMW190" i="8"/>
  <c r="JS253" i="8"/>
  <c r="JW252" i="8"/>
  <c r="JR253" i="8" s="1"/>
  <c r="KY249" i="8"/>
  <c r="KT250" i="8" s="1"/>
  <c r="KU250" i="8"/>
  <c r="JM253" i="8"/>
  <c r="IZ254" i="8"/>
  <c r="JA254" i="8" s="1"/>
  <c r="ANJ189" i="8"/>
  <c r="ANL189" i="8" s="1"/>
  <c r="ALS193" i="8"/>
  <c r="ALN193" i="8" s="1"/>
  <c r="ALO193" i="8" s="1"/>
  <c r="ALP193" i="8" s="1"/>
  <c r="ALK194" i="8" s="1"/>
  <c r="HC260" i="8"/>
  <c r="HD260" i="8" s="1"/>
  <c r="HE260" i="8" s="1"/>
  <c r="GF263" i="8"/>
  <c r="GJ262" i="8"/>
  <c r="HP259" i="8"/>
  <c r="AMI191" i="8"/>
  <c r="AMJ191" i="8" s="1"/>
  <c r="AMK191" i="8" s="1"/>
  <c r="AMF192" i="8" s="1"/>
  <c r="QT234" i="8"/>
  <c r="AOF188" i="8"/>
  <c r="AOS187" i="8"/>
  <c r="ANW189" i="8"/>
  <c r="AOA188" i="8"/>
  <c r="ANV189" i="8" s="1"/>
  <c r="AMV190" i="8"/>
  <c r="ALL194" i="8"/>
  <c r="ADQ209" i="8"/>
  <c r="AJV197" i="8"/>
  <c r="AJZ196" i="8"/>
  <c r="AJU197" i="8" s="1"/>
  <c r="AHD202" i="8"/>
  <c r="ABP212" i="8"/>
  <c r="ABQ212" i="8" s="1"/>
  <c r="ABL213" i="8" s="1"/>
  <c r="VR224" i="8"/>
  <c r="VS224" i="8" s="1"/>
  <c r="VN225" i="8" s="1"/>
  <c r="AHH201" i="8"/>
  <c r="AHC202" i="8" s="1"/>
  <c r="AGP203" i="8"/>
  <c r="AGK203" i="8" s="1"/>
  <c r="AGX202" i="8"/>
  <c r="OA241" i="8"/>
  <c r="OE240" i="8"/>
  <c r="NZ241" i="8" s="1"/>
  <c r="XA221" i="8"/>
  <c r="XB221" i="8" s="1"/>
  <c r="WW222" i="8" s="1"/>
  <c r="AEH207" i="8"/>
  <c r="AEI207" i="8" s="1"/>
  <c r="AED208" i="8" s="1"/>
  <c r="AAL214" i="8"/>
  <c r="AFH205" i="8"/>
  <c r="AKY194" i="8"/>
  <c r="VB225" i="8"/>
  <c r="QG235" i="8"/>
  <c r="QH235" i="8" s="1"/>
  <c r="ZK216" i="8"/>
  <c r="ZL216" i="8" s="1"/>
  <c r="AAZ213" i="8"/>
  <c r="NF243" i="8"/>
  <c r="NA243" i="8" s="1"/>
  <c r="NN242" i="8"/>
  <c r="WJ223" i="8"/>
  <c r="WN222" i="8"/>
  <c r="WI223" i="8" s="1"/>
  <c r="AGJ203" i="8"/>
  <c r="AIG199" i="8"/>
  <c r="PD238" i="8"/>
  <c r="AJI197" i="8"/>
  <c r="YO218" i="8"/>
  <c r="ACO211" i="8"/>
  <c r="ACJ211" i="8" s="1"/>
  <c r="ACW210" i="8"/>
  <c r="TE229" i="8"/>
  <c r="MR244" i="8"/>
  <c r="MV243" i="8"/>
  <c r="MQ244" i="8" s="1"/>
  <c r="TK229" i="8"/>
  <c r="TF229" i="8" s="1"/>
  <c r="TS228" i="8"/>
  <c r="SB232" i="8"/>
  <c r="RW232" i="8" s="1"/>
  <c r="RX232" i="8" s="1"/>
  <c r="RY232" i="8" s="1"/>
  <c r="RT233" i="8" s="1"/>
  <c r="SJ231" i="8"/>
  <c r="YU218" i="8"/>
  <c r="YY217" i="8"/>
  <c r="YT218" i="8" s="1"/>
  <c r="RJ233" i="8"/>
  <c r="RK233" i="8" s="1"/>
  <c r="RF234" i="8" s="1"/>
  <c r="ACA212" i="8"/>
  <c r="ABV212" i="8" s="1"/>
  <c r="ACI211" i="8"/>
  <c r="TY228" i="8"/>
  <c r="TT228" i="8" s="1"/>
  <c r="UG227" i="8"/>
  <c r="PQ237" i="8"/>
  <c r="PU236" i="8"/>
  <c r="PP237" i="8" s="1"/>
  <c r="XO220" i="8"/>
  <c r="ZY215" i="8"/>
  <c r="AEU206" i="8"/>
  <c r="AEV206" i="8" s="1"/>
  <c r="AKL195" i="8"/>
  <c r="AKM195" i="8" s="1"/>
  <c r="UO226" i="8"/>
  <c r="UP226" i="8" s="1"/>
  <c r="QV234" i="8"/>
  <c r="ADC210" i="8"/>
  <c r="ACX210" i="8" s="1"/>
  <c r="ADK209" i="8"/>
  <c r="ZX215" i="8"/>
  <c r="AAM214" i="8"/>
  <c r="AFW204" i="8"/>
  <c r="AFX204" i="8" s="1"/>
  <c r="AFY204" i="8" s="1"/>
  <c r="AFT205" i="8" s="1"/>
  <c r="AHT200" i="8"/>
  <c r="AHU200" i="8" s="1"/>
  <c r="OQ239" i="8"/>
  <c r="OR239" i="8" s="1"/>
  <c r="AIV198" i="8"/>
  <c r="AIW198" i="8" s="1"/>
  <c r="YB219" i="8"/>
  <c r="YC219" i="8" s="1"/>
  <c r="SR230" i="8"/>
  <c r="SS230" i="8" s="1"/>
  <c r="JN253" i="8" l="1"/>
  <c r="JO253" i="8" s="1"/>
  <c r="KA252" i="8"/>
  <c r="LC249" i="8"/>
  <c r="AMO191" i="8"/>
  <c r="JB254" i="8"/>
  <c r="IW255" i="8" s="1"/>
  <c r="IX255" i="8"/>
  <c r="KP250" i="8"/>
  <c r="KQ250" i="8" s="1"/>
  <c r="HA261" i="8"/>
  <c r="GE263" i="8"/>
  <c r="GN262" i="8"/>
  <c r="GA263" i="8"/>
  <c r="GB263" i="8" s="1"/>
  <c r="GZ261" i="8"/>
  <c r="GV261" i="8" s="1"/>
  <c r="GW261" i="8" s="1"/>
  <c r="HI260" i="8"/>
  <c r="ANR189" i="8"/>
  <c r="AMG192" i="8"/>
  <c r="AMB192" i="8" s="1"/>
  <c r="AMC192" i="8" s="1"/>
  <c r="AMD192" i="8" s="1"/>
  <c r="ALY193" i="8" s="1"/>
  <c r="MZ243" i="8"/>
  <c r="AOU187" i="8"/>
  <c r="AOE188" i="8"/>
  <c r="ANI190" i="8"/>
  <c r="ALG194" i="8"/>
  <c r="ANM189" i="8"/>
  <c r="ANH190" i="8" s="1"/>
  <c r="AMX190" i="8"/>
  <c r="ALZ193" i="8"/>
  <c r="ALU193" i="8" s="1"/>
  <c r="ALT193" i="8"/>
  <c r="AKD196" i="8"/>
  <c r="XZ220" i="8"/>
  <c r="YD219" i="8"/>
  <c r="XY220" i="8" s="1"/>
  <c r="AKJ196" i="8"/>
  <c r="AKN195" i="8"/>
  <c r="AKI196" i="8" s="1"/>
  <c r="SP231" i="8"/>
  <c r="ST230" i="8"/>
  <c r="SO231" i="8" s="1"/>
  <c r="AES207" i="8"/>
  <c r="AEW206" i="8"/>
  <c r="AER207" i="8" s="1"/>
  <c r="AHR201" i="8"/>
  <c r="AHV200" i="8"/>
  <c r="AHQ201" i="8" s="1"/>
  <c r="ZI217" i="8"/>
  <c r="ZZ215" i="8"/>
  <c r="AAA215" i="8" s="1"/>
  <c r="ZV216" i="8" s="1"/>
  <c r="QS235" i="8"/>
  <c r="UM227" i="8"/>
  <c r="UQ226" i="8"/>
  <c r="UL227" i="8" s="1"/>
  <c r="XL221" i="8"/>
  <c r="AIT199" i="8"/>
  <c r="AIX198" i="8"/>
  <c r="AIS199" i="8" s="1"/>
  <c r="OO240" i="8"/>
  <c r="OS239" i="8"/>
  <c r="ON240" i="8" s="1"/>
  <c r="ZM216" i="8"/>
  <c r="ZH217" i="8" s="1"/>
  <c r="QW234" i="8"/>
  <c r="QR235" i="8" s="1"/>
  <c r="XP220" i="8"/>
  <c r="XK221" i="8" s="1"/>
  <c r="PL237" i="8"/>
  <c r="PM237" i="8" s="1"/>
  <c r="ACK211" i="8"/>
  <c r="ACL211" i="8" s="1"/>
  <c r="ACG212" i="8" s="1"/>
  <c r="ZC217" i="8"/>
  <c r="TU228" i="8"/>
  <c r="TV228" i="8" s="1"/>
  <c r="TQ229" i="8" s="1"/>
  <c r="MM244" i="8"/>
  <c r="MN244" i="8" s="1"/>
  <c r="TG229" i="8"/>
  <c r="TH229" i="8" s="1"/>
  <c r="TC230" i="8" s="1"/>
  <c r="ACY210" i="8"/>
  <c r="ACZ210" i="8" s="1"/>
  <c r="ACU211" i="8" s="1"/>
  <c r="AJK197" i="8"/>
  <c r="AJL197" i="8" s="1"/>
  <c r="AJG198" i="8" s="1"/>
  <c r="AGL203" i="8"/>
  <c r="AGM203" i="8" s="1"/>
  <c r="AGH204" i="8" s="1"/>
  <c r="WR222" i="8"/>
  <c r="ABB213" i="8"/>
  <c r="ABC213" i="8" s="1"/>
  <c r="AAX214" i="8" s="1"/>
  <c r="QE236" i="8"/>
  <c r="QI235" i="8"/>
  <c r="QD236" i="8" s="1"/>
  <c r="ALA194" i="8"/>
  <c r="ALB194" i="8" s="1"/>
  <c r="AKW195" i="8" s="1"/>
  <c r="AEE208" i="8"/>
  <c r="ADZ208" i="8" s="1"/>
  <c r="AEM207" i="8"/>
  <c r="OI240" i="8"/>
  <c r="ABM213" i="8"/>
  <c r="ABH213" i="8" s="1"/>
  <c r="ABU212" i="8"/>
  <c r="AHL201" i="8"/>
  <c r="AJQ197" i="8"/>
  <c r="ADY208" i="8"/>
  <c r="AFU205" i="8"/>
  <c r="AFP205" i="8" s="1"/>
  <c r="AGC204" i="8"/>
  <c r="RU233" i="8"/>
  <c r="RP233" i="8" s="1"/>
  <c r="SC232" i="8"/>
  <c r="PY236" i="8"/>
  <c r="RG234" i="8"/>
  <c r="RB234" i="8" s="1"/>
  <c r="RO233" i="8"/>
  <c r="YP218" i="8"/>
  <c r="YQ218" i="8" s="1"/>
  <c r="YR218" i="8" s="1"/>
  <c r="YM219" i="8" s="1"/>
  <c r="NB243" i="8"/>
  <c r="NC243" i="8" s="1"/>
  <c r="MX244" i="8" s="1"/>
  <c r="AII199" i="8"/>
  <c r="AIJ199" i="8" s="1"/>
  <c r="AIE200" i="8" s="1"/>
  <c r="WE223" i="8"/>
  <c r="WF223" i="8" s="1"/>
  <c r="VD225" i="8"/>
  <c r="AFJ205" i="8"/>
  <c r="AAN214" i="8"/>
  <c r="WX222" i="8"/>
  <c r="WS222" i="8" s="1"/>
  <c r="XF221" i="8"/>
  <c r="NV241" i="8"/>
  <c r="NW241" i="8" s="1"/>
  <c r="VO225" i="8"/>
  <c r="VJ225" i="8" s="1"/>
  <c r="VW224" i="8"/>
  <c r="AGY202" i="8"/>
  <c r="AGZ202" i="8" s="1"/>
  <c r="ADL209" i="8"/>
  <c r="ADM209" i="8" s="1"/>
  <c r="JP253" i="8" l="1"/>
  <c r="JT253" i="8" s="1"/>
  <c r="JL254" i="8"/>
  <c r="JK254" i="8"/>
  <c r="JG254" i="8" s="1"/>
  <c r="KR250" i="8"/>
  <c r="KM251" i="8" s="1"/>
  <c r="KN251" i="8"/>
  <c r="KV250" i="8"/>
  <c r="IS255" i="8"/>
  <c r="IT255" i="8" s="1"/>
  <c r="JF254" i="8"/>
  <c r="GT262" i="8"/>
  <c r="GX261" i="8"/>
  <c r="GS262" i="8" s="1"/>
  <c r="GC263" i="8"/>
  <c r="FX264" i="8" s="1"/>
  <c r="FY264" i="8"/>
  <c r="AMH192" i="8"/>
  <c r="OW239" i="8"/>
  <c r="UU226" i="8"/>
  <c r="AFA206" i="8"/>
  <c r="AND190" i="8"/>
  <c r="ANQ189" i="8"/>
  <c r="AOR188" i="8"/>
  <c r="AOV187" i="8"/>
  <c r="AOQ188" i="8" s="1"/>
  <c r="AOG188" i="8"/>
  <c r="ANS189" i="8"/>
  <c r="AMU191" i="8"/>
  <c r="AMY190" i="8"/>
  <c r="AMT191" i="8" s="1"/>
  <c r="ALV193" i="8"/>
  <c r="AKR195" i="8"/>
  <c r="ADJ210" i="8"/>
  <c r="ADN209" i="8"/>
  <c r="ADI210" i="8" s="1"/>
  <c r="AGW203" i="8"/>
  <c r="AHA202" i="8"/>
  <c r="AGV203" i="8" s="1"/>
  <c r="NT242" i="8"/>
  <c r="NX241" i="8"/>
  <c r="NS242" i="8" s="1"/>
  <c r="AAK215" i="8"/>
  <c r="AFG206" i="8"/>
  <c r="VA226" i="8"/>
  <c r="WC224" i="8"/>
  <c r="WG223" i="8"/>
  <c r="WB224" i="8" s="1"/>
  <c r="AAO214" i="8"/>
  <c r="AAJ215" i="8" s="1"/>
  <c r="AFK205" i="8"/>
  <c r="AFF206" i="8" s="1"/>
  <c r="VE225" i="8"/>
  <c r="UZ226" i="8" s="1"/>
  <c r="AIF200" i="8"/>
  <c r="AIA200" i="8" s="1"/>
  <c r="AIN199" i="8"/>
  <c r="YN219" i="8"/>
  <c r="YI219" i="8" s="1"/>
  <c r="YV218" i="8"/>
  <c r="MY244" i="8"/>
  <c r="MT244" i="8" s="1"/>
  <c r="NG243" i="8"/>
  <c r="ABW212" i="8"/>
  <c r="ABX212" i="8" s="1"/>
  <c r="ABS213" i="8" s="1"/>
  <c r="QM235" i="8"/>
  <c r="AAY214" i="8"/>
  <c r="AAT214" i="8" s="1"/>
  <c r="ABG213" i="8"/>
  <c r="WT222" i="8"/>
  <c r="WU222" i="8" s="1"/>
  <c r="WP223" i="8" s="1"/>
  <c r="MK245" i="8"/>
  <c r="MO244" i="8"/>
  <c r="MJ245" i="8" s="1"/>
  <c r="ACH212" i="8"/>
  <c r="ACC212" i="8" s="1"/>
  <c r="ACP211" i="8"/>
  <c r="PJ238" i="8"/>
  <c r="PN237" i="8"/>
  <c r="PI238" i="8" s="1"/>
  <c r="OJ240" i="8"/>
  <c r="OK240" i="8" s="1"/>
  <c r="OL240" i="8" s="1"/>
  <c r="OG241" i="8" s="1"/>
  <c r="AJB198" i="8"/>
  <c r="XT220" i="8"/>
  <c r="UH227" i="8"/>
  <c r="UI227" i="8" s="1"/>
  <c r="QN235" i="8"/>
  <c r="ZD217" i="8"/>
  <c r="ZE217" i="8" s="1"/>
  <c r="ZF217" i="8" s="1"/>
  <c r="ZA218" i="8" s="1"/>
  <c r="AHZ200" i="8"/>
  <c r="AEN207" i="8"/>
  <c r="AEO207" i="8" s="1"/>
  <c r="SX230" i="8"/>
  <c r="AKE196" i="8"/>
  <c r="AKF196" i="8" s="1"/>
  <c r="XU220" i="8"/>
  <c r="RQ233" i="8"/>
  <c r="RR233" i="8" s="1"/>
  <c r="RM234" i="8" s="1"/>
  <c r="AEA208" i="8"/>
  <c r="AEB208" i="8" s="1"/>
  <c r="ADW209" i="8" s="1"/>
  <c r="AKX195" i="8"/>
  <c r="AKS195" i="8" s="1"/>
  <c r="ALF194" i="8"/>
  <c r="PZ236" i="8"/>
  <c r="QA236" i="8" s="1"/>
  <c r="AGI204" i="8"/>
  <c r="AGD204" i="8" s="1"/>
  <c r="AGE204" i="8" s="1"/>
  <c r="AGQ203" i="8"/>
  <c r="AJH198" i="8"/>
  <c r="AJC198" i="8" s="1"/>
  <c r="AJP197" i="8"/>
  <c r="ACV211" i="8"/>
  <c r="ACQ211" i="8" s="1"/>
  <c r="ADD210" i="8"/>
  <c r="TD230" i="8"/>
  <c r="SY230" i="8" s="1"/>
  <c r="TL229" i="8"/>
  <c r="TR229" i="8"/>
  <c r="TM229" i="8" s="1"/>
  <c r="TZ228" i="8"/>
  <c r="AIO199" i="8"/>
  <c r="XG221" i="8"/>
  <c r="XH221" i="8" s="1"/>
  <c r="RA234" i="8"/>
  <c r="ZW216" i="8"/>
  <c r="ZR216" i="8" s="1"/>
  <c r="AAE215" i="8"/>
  <c r="ZQ216" i="8"/>
  <c r="AHM201" i="8"/>
  <c r="AHN201" i="8" s="1"/>
  <c r="SK231" i="8"/>
  <c r="SL231" i="8" s="1"/>
  <c r="YH219" i="8"/>
  <c r="JH254" i="8" l="1"/>
  <c r="JE255" i="8" s="1"/>
  <c r="KI251" i="8"/>
  <c r="KJ251" i="8" s="1"/>
  <c r="KG252" i="8" s="1"/>
  <c r="IQ256" i="8"/>
  <c r="IU255" i="8"/>
  <c r="IP256" i="8" s="1"/>
  <c r="JI254" i="8"/>
  <c r="JD255" i="8" s="1"/>
  <c r="FT264" i="8"/>
  <c r="FU264" i="8" s="1"/>
  <c r="FR265" i="8" s="1"/>
  <c r="HB261" i="8"/>
  <c r="GG263" i="8"/>
  <c r="GO262" i="8"/>
  <c r="GP262" i="8" s="1"/>
  <c r="ANT189" i="8"/>
  <c r="ANO190" i="8" s="1"/>
  <c r="IZ255" i="8"/>
  <c r="ADR209" i="8"/>
  <c r="AOM188" i="8"/>
  <c r="WK223" i="8"/>
  <c r="AFO205" i="8"/>
  <c r="ADE210" i="8"/>
  <c r="ADF210" i="8" s="1"/>
  <c r="AOZ187" i="8"/>
  <c r="APC187" i="8" s="1"/>
  <c r="AOX188" i="8" s="1"/>
  <c r="AOT188" i="8" s="1"/>
  <c r="AOD189" i="8"/>
  <c r="AOH188" i="8"/>
  <c r="AOC189" i="8" s="1"/>
  <c r="AMP191" i="8"/>
  <c r="AMQ191" i="8" s="1"/>
  <c r="AMR191" i="8" s="1"/>
  <c r="AMM192" i="8" s="1"/>
  <c r="ANP190" i="8"/>
  <c r="ANC190" i="8"/>
  <c r="ANE190" i="8" s="1"/>
  <c r="ALS194" i="8"/>
  <c r="ALW193" i="8"/>
  <c r="AKT195" i="8"/>
  <c r="AKQ196" i="8" s="1"/>
  <c r="XE222" i="8"/>
  <c r="XI221" i="8"/>
  <c r="XD222" i="8" s="1"/>
  <c r="AGB205" i="8"/>
  <c r="AGF204" i="8"/>
  <c r="AGA205" i="8" s="1"/>
  <c r="AEL208" i="8"/>
  <c r="AEP207" i="8"/>
  <c r="AEK208" i="8" s="1"/>
  <c r="AHK202" i="8"/>
  <c r="AHO201" i="8"/>
  <c r="AHJ202" i="8" s="1"/>
  <c r="PX237" i="8"/>
  <c r="QB236" i="8"/>
  <c r="PW237" i="8" s="1"/>
  <c r="AJR197" i="8"/>
  <c r="AJS197" i="8" s="1"/>
  <c r="AJN198" i="8" s="1"/>
  <c r="AKC197" i="8"/>
  <c r="AKG196" i="8"/>
  <c r="AKB197" i="8" s="1"/>
  <c r="UF228" i="8"/>
  <c r="UJ227" i="8"/>
  <c r="UE228" i="8" s="1"/>
  <c r="AJD198" i="8"/>
  <c r="AJE198" i="8" s="1"/>
  <c r="AIZ199" i="8" s="1"/>
  <c r="PR237" i="8"/>
  <c r="ACR211" i="8"/>
  <c r="ACS211" i="8" s="1"/>
  <c r="ACN212" i="8" s="1"/>
  <c r="MS244" i="8"/>
  <c r="ABI213" i="8"/>
  <c r="ABJ213" i="8" s="1"/>
  <c r="ABE214" i="8" s="1"/>
  <c r="ABT213" i="8"/>
  <c r="ABO213" i="8" s="1"/>
  <c r="ACB212" i="8"/>
  <c r="VX224" i="8"/>
  <c r="VY224" i="8" s="1"/>
  <c r="UV226" i="8"/>
  <c r="UW226" i="8" s="1"/>
  <c r="AFB206" i="8"/>
  <c r="AFC206" i="8" s="1"/>
  <c r="AAF215" i="8"/>
  <c r="AAG215" i="8" s="1"/>
  <c r="AAH215" i="8" s="1"/>
  <c r="AAC216" i="8" s="1"/>
  <c r="OB241" i="8"/>
  <c r="AHE202" i="8"/>
  <c r="YJ219" i="8"/>
  <c r="YK219" i="8" s="1"/>
  <c r="YF220" i="8" s="1"/>
  <c r="RC234" i="8"/>
  <c r="RD234" i="8" s="1"/>
  <c r="QY235" i="8" s="1"/>
  <c r="SI232" i="8"/>
  <c r="SM231" i="8"/>
  <c r="SH232" i="8" s="1"/>
  <c r="ZS216" i="8"/>
  <c r="ZT216" i="8" s="1"/>
  <c r="ZO217" i="8" s="1"/>
  <c r="ZB218" i="8"/>
  <c r="YW218" i="8" s="1"/>
  <c r="YX218" i="8" s="1"/>
  <c r="YY218" i="8" s="1"/>
  <c r="YT219" i="8" s="1"/>
  <c r="ZJ217" i="8"/>
  <c r="TN229" i="8"/>
  <c r="TO229" i="8" s="1"/>
  <c r="TJ230" i="8" s="1"/>
  <c r="ALH194" i="8"/>
  <c r="OH241" i="8"/>
  <c r="OC241" i="8" s="1"/>
  <c r="OP240" i="8"/>
  <c r="ADX209" i="8"/>
  <c r="ADS209" i="8" s="1"/>
  <c r="AEF208" i="8"/>
  <c r="RN234" i="8"/>
  <c r="RI234" i="8" s="1"/>
  <c r="RV233" i="8"/>
  <c r="SZ230" i="8"/>
  <c r="AIB200" i="8"/>
  <c r="XV220" i="8"/>
  <c r="PE238" i="8"/>
  <c r="PF238" i="8" s="1"/>
  <c r="MF245" i="8"/>
  <c r="MG245" i="8" s="1"/>
  <c r="WQ223" i="8"/>
  <c r="WL223" i="8" s="1"/>
  <c r="WM223" i="8" s="1"/>
  <c r="WY222" i="8"/>
  <c r="QO235" i="8"/>
  <c r="QP235" i="8" s="1"/>
  <c r="QK236" i="8" s="1"/>
  <c r="AIP199" i="8"/>
  <c r="AIQ199" i="8" s="1"/>
  <c r="AIL200" i="8" s="1"/>
  <c r="VI225" i="8"/>
  <c r="AFQ205" i="8"/>
  <c r="AAS214" i="8"/>
  <c r="NO242" i="8"/>
  <c r="NP242" i="8" s="1"/>
  <c r="AGR203" i="8"/>
  <c r="AGS203" i="8" s="1"/>
  <c r="ANK190" i="8" l="1"/>
  <c r="ADT209" i="8"/>
  <c r="AMN192" i="8"/>
  <c r="JM254" i="8"/>
  <c r="ANX189" i="8"/>
  <c r="FV264" i="8"/>
  <c r="FQ265" i="8" s="1"/>
  <c r="FM265" i="8" s="1"/>
  <c r="FN265" i="8" s="1"/>
  <c r="FK266" i="8" s="1"/>
  <c r="IY255" i="8"/>
  <c r="KK251" i="8"/>
  <c r="KF252" i="8" s="1"/>
  <c r="KB252" i="8" s="1"/>
  <c r="KC252" i="8" s="1"/>
  <c r="JA255" i="8"/>
  <c r="IX256" i="8" s="1"/>
  <c r="KO251" i="8"/>
  <c r="IL256" i="8"/>
  <c r="IM256" i="8" s="1"/>
  <c r="FZ264" i="8"/>
  <c r="GM263" i="8"/>
  <c r="GQ262" i="8"/>
  <c r="GL263" i="8" s="1"/>
  <c r="AKU195" i="8"/>
  <c r="AKP196" i="8" s="1"/>
  <c r="AKL196" i="8" s="1"/>
  <c r="UN227" i="8"/>
  <c r="AGJ204" i="8"/>
  <c r="SQ231" i="8"/>
  <c r="AHS201" i="8"/>
  <c r="ANY189" i="8"/>
  <c r="AOL188" i="8"/>
  <c r="ANB191" i="8"/>
  <c r="ANF190" i="8"/>
  <c r="ANA191" i="8" s="1"/>
  <c r="AMV191" i="8"/>
  <c r="AMI192" i="8"/>
  <c r="AMJ192" i="8" s="1"/>
  <c r="ALR194" i="8"/>
  <c r="ALN194" i="8" s="1"/>
  <c r="AMA193" i="8"/>
  <c r="ALE195" i="8"/>
  <c r="WJ224" i="8"/>
  <c r="WN223" i="8"/>
  <c r="WI224" i="8" s="1"/>
  <c r="ADQ210" i="8"/>
  <c r="ADU209" i="8"/>
  <c r="ADP210" i="8" s="1"/>
  <c r="NM243" i="8"/>
  <c r="NQ242" i="8"/>
  <c r="NL243" i="8" s="1"/>
  <c r="AFN206" i="8"/>
  <c r="XS221" i="8"/>
  <c r="AHY201" i="8"/>
  <c r="SW231" i="8"/>
  <c r="ADC211" i="8"/>
  <c r="AGP204" i="8"/>
  <c r="AAU214" i="8"/>
  <c r="AAV214" i="8" s="1"/>
  <c r="AAQ215" i="8" s="1"/>
  <c r="AFR205" i="8"/>
  <c r="AFM206" i="8" s="1"/>
  <c r="AIM200" i="8"/>
  <c r="AIH200" i="8" s="1"/>
  <c r="AIU199" i="8"/>
  <c r="YU219" i="8"/>
  <c r="YP219" i="8" s="1"/>
  <c r="ZC218" i="8"/>
  <c r="QL236" i="8"/>
  <c r="QG236" i="8" s="1"/>
  <c r="QT235" i="8"/>
  <c r="MD246" i="8"/>
  <c r="MH245" i="8"/>
  <c r="MC246" i="8" s="1"/>
  <c r="XW220" i="8"/>
  <c r="XR221" i="8" s="1"/>
  <c r="AIC200" i="8"/>
  <c r="AHX201" i="8" s="1"/>
  <c r="TA230" i="8"/>
  <c r="SV231" i="8" s="1"/>
  <c r="ALI194" i="8"/>
  <c r="ALD195" i="8" s="1"/>
  <c r="ADG210" i="8"/>
  <c r="ADB211" i="8" s="1"/>
  <c r="ZX216" i="8"/>
  <c r="ZP217" i="8"/>
  <c r="ZK217" i="8" s="1"/>
  <c r="ZL217" i="8" s="1"/>
  <c r="SD232" i="8"/>
  <c r="SE232" i="8" s="1"/>
  <c r="AGT203" i="8"/>
  <c r="AGO204" i="8" s="1"/>
  <c r="UT227" i="8"/>
  <c r="UX226" i="8"/>
  <c r="US227" i="8" s="1"/>
  <c r="ACD212" i="8"/>
  <c r="ACE212" i="8" s="1"/>
  <c r="ABZ213" i="8" s="1"/>
  <c r="AJA199" i="8"/>
  <c r="AIV199" i="8" s="1"/>
  <c r="AJI198" i="8"/>
  <c r="UA228" i="8"/>
  <c r="UB228" i="8" s="1"/>
  <c r="AKK196" i="8"/>
  <c r="QF236" i="8"/>
  <c r="AHF202" i="8"/>
  <c r="AHG202" i="8" s="1"/>
  <c r="AET207" i="8"/>
  <c r="AFW205" i="8"/>
  <c r="XM221" i="8"/>
  <c r="VK225" i="8"/>
  <c r="VL225" i="8" s="1"/>
  <c r="VG226" i="8" s="1"/>
  <c r="PC239" i="8"/>
  <c r="PG238" i="8"/>
  <c r="PB239" i="8" s="1"/>
  <c r="TK230" i="8"/>
  <c r="TF230" i="8" s="1"/>
  <c r="TS229" i="8"/>
  <c r="RH234" i="8"/>
  <c r="QZ235" i="8"/>
  <c r="QU235" i="8" s="1"/>
  <c r="AAD216" i="8"/>
  <c r="ZY216" i="8" s="1"/>
  <c r="AAL215" i="8"/>
  <c r="YG220" i="8"/>
  <c r="YB220" i="8" s="1"/>
  <c r="YO219" i="8"/>
  <c r="OD241" i="8"/>
  <c r="OE241" i="8" s="1"/>
  <c r="NZ242" i="8" s="1"/>
  <c r="AEZ207" i="8"/>
  <c r="AFD206" i="8"/>
  <c r="AEY207" i="8" s="1"/>
  <c r="VV225" i="8"/>
  <c r="VZ224" i="8"/>
  <c r="VU225" i="8" s="1"/>
  <c r="ABF214" i="8"/>
  <c r="ABA214" i="8" s="1"/>
  <c r="ABN213" i="8"/>
  <c r="MU244" i="8"/>
  <c r="MV244" i="8" s="1"/>
  <c r="MQ245" i="8" s="1"/>
  <c r="ACO212" i="8"/>
  <c r="ACJ212" i="8" s="1"/>
  <c r="ACW211" i="8"/>
  <c r="AJX197" i="8"/>
  <c r="AJO198" i="8"/>
  <c r="AJJ198" i="8" s="1"/>
  <c r="AJW197" i="8"/>
  <c r="PS237" i="8"/>
  <c r="PT237" i="8" s="1"/>
  <c r="AEG208" i="8"/>
  <c r="AEH208" i="8" s="1"/>
  <c r="WZ222" i="8"/>
  <c r="XA222" i="8" s="1"/>
  <c r="AKY195" i="8" l="1"/>
  <c r="ANZ189" i="8"/>
  <c r="AOA189" i="8" s="1"/>
  <c r="ANV190" i="8" s="1"/>
  <c r="JB255" i="8"/>
  <c r="IW256" i="8" s="1"/>
  <c r="IS256" i="8" s="1"/>
  <c r="JZ253" i="8"/>
  <c r="KD252" i="8"/>
  <c r="JY253" i="8" s="1"/>
  <c r="IJ257" i="8"/>
  <c r="IN256" i="8"/>
  <c r="II257" i="8" s="1"/>
  <c r="FO265" i="8"/>
  <c r="FJ266" i="8" s="1"/>
  <c r="FF266" i="8" s="1"/>
  <c r="FG266" i="8" s="1"/>
  <c r="GH263" i="8"/>
  <c r="GI263" i="8" s="1"/>
  <c r="GU262" i="8"/>
  <c r="JF255" i="8"/>
  <c r="ADY209" i="8"/>
  <c r="ML245" i="8"/>
  <c r="WD224" i="8"/>
  <c r="AFV205" i="8"/>
  <c r="AON188" i="8"/>
  <c r="AMW191" i="8"/>
  <c r="AMX191" i="8" s="1"/>
  <c r="AMY191" i="8" s="1"/>
  <c r="AMT192" i="8" s="1"/>
  <c r="ANW190" i="8"/>
  <c r="ANJ190" i="8"/>
  <c r="ANL190" i="8" s="1"/>
  <c r="AKZ195" i="8"/>
  <c r="AMG193" i="8"/>
  <c r="AMK192" i="8"/>
  <c r="ALM194" i="8"/>
  <c r="ALO194" i="8" s="1"/>
  <c r="AEE209" i="8"/>
  <c r="AEI208" i="8"/>
  <c r="AED209" i="8" s="1"/>
  <c r="WX223" i="8"/>
  <c r="XB222" i="8"/>
  <c r="WW223" i="8" s="1"/>
  <c r="PQ238" i="8"/>
  <c r="PU237" i="8"/>
  <c r="PP238" i="8" s="1"/>
  <c r="AHD203" i="8"/>
  <c r="AHH202" i="8"/>
  <c r="AHC203" i="8" s="1"/>
  <c r="ZI218" i="8"/>
  <c r="ZM217" i="8"/>
  <c r="ZH218" i="8" s="1"/>
  <c r="AEU207" i="8"/>
  <c r="AEV207" i="8" s="1"/>
  <c r="AEW207" i="8" s="1"/>
  <c r="AER208" i="8" s="1"/>
  <c r="OX239" i="8"/>
  <c r="OY239" i="8" s="1"/>
  <c r="QH236" i="8"/>
  <c r="QI236" i="8" s="1"/>
  <c r="QD237" i="8" s="1"/>
  <c r="VQ225" i="8"/>
  <c r="AFH206" i="8"/>
  <c r="OA242" i="8"/>
  <c r="NV242" i="8" s="1"/>
  <c r="OI241" i="8"/>
  <c r="YQ219" i="8"/>
  <c r="YR219" i="8" s="1"/>
  <c r="YM220" i="8" s="1"/>
  <c r="RJ234" i="8"/>
  <c r="RK234" i="8" s="1"/>
  <c r="RF235" i="8" s="1"/>
  <c r="PK238" i="8"/>
  <c r="VH226" i="8"/>
  <c r="VC226" i="8" s="1"/>
  <c r="VP225" i="8"/>
  <c r="AKM196" i="8"/>
  <c r="AKN196" i="8" s="1"/>
  <c r="AKI197" i="8" s="1"/>
  <c r="AJK198" i="8"/>
  <c r="AJL198" i="8" s="1"/>
  <c r="AJG199" i="8" s="1"/>
  <c r="ACA213" i="8"/>
  <c r="ABV213" i="8" s="1"/>
  <c r="ACI212" i="8"/>
  <c r="VB226" i="8"/>
  <c r="LY246" i="8"/>
  <c r="LZ246" i="8" s="1"/>
  <c r="AIW199" i="8"/>
  <c r="AIX199" i="8" s="1"/>
  <c r="AIS200" i="8" s="1"/>
  <c r="AGK204" i="8"/>
  <c r="AGL204" i="8" s="1"/>
  <c r="TE230" i="8"/>
  <c r="AIG200" i="8"/>
  <c r="YA220" i="8"/>
  <c r="AFI206" i="8"/>
  <c r="NH243" i="8"/>
  <c r="NI243" i="8" s="1"/>
  <c r="ADL210" i="8"/>
  <c r="WE224" i="8"/>
  <c r="WF224" i="8" s="1"/>
  <c r="AJY197" i="8"/>
  <c r="AJZ197" i="8" s="1"/>
  <c r="AJU198" i="8" s="1"/>
  <c r="MR245" i="8"/>
  <c r="MM245" i="8" s="1"/>
  <c r="MN245" i="8" s="1"/>
  <c r="MZ244" i="8"/>
  <c r="ABP213" i="8"/>
  <c r="ABQ213" i="8" s="1"/>
  <c r="ABL214" i="8" s="1"/>
  <c r="TY229" i="8"/>
  <c r="UC228" i="8"/>
  <c r="TX229" i="8" s="1"/>
  <c r="UO227" i="8"/>
  <c r="UP227" i="8" s="1"/>
  <c r="SB233" i="8"/>
  <c r="SF232" i="8"/>
  <c r="SA233" i="8" s="1"/>
  <c r="ZZ216" i="8"/>
  <c r="QV235" i="8"/>
  <c r="AAR215" i="8"/>
  <c r="AAM215" i="8" s="1"/>
  <c r="AAN215" i="8" s="1"/>
  <c r="AAZ214" i="8"/>
  <c r="AGX203" i="8"/>
  <c r="ADK210" i="8"/>
  <c r="ACX211" i="8"/>
  <c r="ACY211" i="8" s="1"/>
  <c r="SR231" i="8"/>
  <c r="SS231" i="8" s="1"/>
  <c r="AHT201" i="8"/>
  <c r="AHU201" i="8" s="1"/>
  <c r="XN221" i="8"/>
  <c r="XO221" i="8" s="1"/>
  <c r="AFX205" i="8"/>
  <c r="AFY205" i="8" s="1"/>
  <c r="AFT206" i="8" s="1"/>
  <c r="NU242" i="8"/>
  <c r="WR223" i="8"/>
  <c r="ALA195" i="8" l="1"/>
  <c r="ALB195" i="8" s="1"/>
  <c r="AKW196" i="8" s="1"/>
  <c r="FS265" i="8"/>
  <c r="KH252" i="8"/>
  <c r="JU253" i="8"/>
  <c r="JV253" i="8" s="1"/>
  <c r="JW253" i="8" s="1"/>
  <c r="JR254" i="8" s="1"/>
  <c r="IR256" i="8"/>
  <c r="IT256" i="8" s="1"/>
  <c r="JS254" i="8"/>
  <c r="IE257" i="8"/>
  <c r="IF257" i="8" s="1"/>
  <c r="FD267" i="8"/>
  <c r="FH266" i="8"/>
  <c r="FC267" i="8" s="1"/>
  <c r="GJ263" i="8"/>
  <c r="GE264" i="8" s="1"/>
  <c r="GF264" i="8"/>
  <c r="XF222" i="8"/>
  <c r="ANR190" i="8"/>
  <c r="AOO188" i="8"/>
  <c r="AOJ189" i="8" s="1"/>
  <c r="AOK189" i="8"/>
  <c r="AOE189" i="8"/>
  <c r="ANI191" i="8"/>
  <c r="ANM190" i="8"/>
  <c r="ANH191" i="8" s="1"/>
  <c r="AMU192" i="8"/>
  <c r="AMP192" i="8" s="1"/>
  <c r="ANC191" i="8"/>
  <c r="AMF193" i="8"/>
  <c r="AMB193" i="8" s="1"/>
  <c r="AMC193" i="8" s="1"/>
  <c r="AMO192" i="8"/>
  <c r="AHL202" i="8"/>
  <c r="ALP194" i="8"/>
  <c r="ALK195" i="8" s="1"/>
  <c r="ALL195" i="8"/>
  <c r="XL222" i="8"/>
  <c r="XP221" i="8"/>
  <c r="XK222" i="8" s="1"/>
  <c r="AAK216" i="8"/>
  <c r="AAO215" i="8"/>
  <c r="AAJ216" i="8" s="1"/>
  <c r="ACV212" i="8"/>
  <c r="ACZ211" i="8"/>
  <c r="ACU212" i="8" s="1"/>
  <c r="WC225" i="8"/>
  <c r="WG224" i="8"/>
  <c r="WB225" i="8" s="1"/>
  <c r="QS236" i="8"/>
  <c r="MK246" i="8"/>
  <c r="ZW217" i="8"/>
  <c r="RW233" i="8"/>
  <c r="RX233" i="8" s="1"/>
  <c r="TT229" i="8"/>
  <c r="TU229" i="8" s="1"/>
  <c r="AII200" i="8"/>
  <c r="AIJ200" i="8" s="1"/>
  <c r="AIE201" i="8" s="1"/>
  <c r="LW247" i="8"/>
  <c r="MA246" i="8"/>
  <c r="LV247" i="8" s="1"/>
  <c r="ACK212" i="8"/>
  <c r="ACL212" i="8" s="1"/>
  <c r="ACG213" i="8" s="1"/>
  <c r="AES208" i="8"/>
  <c r="AEN208" i="8" s="1"/>
  <c r="AFA207" i="8"/>
  <c r="VR225" i="8"/>
  <c r="VS225" i="8" s="1"/>
  <c r="VN226" i="8" s="1"/>
  <c r="RG235" i="8"/>
  <c r="RB235" i="8" s="1"/>
  <c r="RO234" i="8"/>
  <c r="AKX196" i="8"/>
  <c r="AKS196" i="8" s="1"/>
  <c r="ALF195" i="8"/>
  <c r="YN220" i="8"/>
  <c r="YI220" i="8" s="1"/>
  <c r="YV219" i="8"/>
  <c r="QE237" i="8"/>
  <c r="PZ237" i="8" s="1"/>
  <c r="QM236" i="8"/>
  <c r="OV240" i="8"/>
  <c r="OZ239" i="8"/>
  <c r="OU240" i="8" s="1"/>
  <c r="ZQ217" i="8"/>
  <c r="AGY203" i="8"/>
  <c r="AGZ203" i="8" s="1"/>
  <c r="AHA203" i="8" s="1"/>
  <c r="AGV204" i="8" s="1"/>
  <c r="PY237" i="8"/>
  <c r="WS223" i="8"/>
  <c r="WT223" i="8" s="1"/>
  <c r="WU223" i="8" s="1"/>
  <c r="WP224" i="8" s="1"/>
  <c r="AEM208" i="8"/>
  <c r="NW242" i="8"/>
  <c r="NX242" i="8" s="1"/>
  <c r="NS243" i="8" s="1"/>
  <c r="AHR202" i="8"/>
  <c r="AHV201" i="8"/>
  <c r="AHQ202" i="8" s="1"/>
  <c r="AFU206" i="8"/>
  <c r="AFP206" i="8" s="1"/>
  <c r="AGC205" i="8"/>
  <c r="SP232" i="8"/>
  <c r="ST231" i="8"/>
  <c r="SO232" i="8" s="1"/>
  <c r="ADM210" i="8"/>
  <c r="ADN210" i="8" s="1"/>
  <c r="ADI211" i="8" s="1"/>
  <c r="ABB214" i="8"/>
  <c r="ABC214" i="8" s="1"/>
  <c r="AAX215" i="8" s="1"/>
  <c r="QW235" i="8"/>
  <c r="QR236" i="8" s="1"/>
  <c r="MO245" i="8"/>
  <c r="MJ246" i="8" s="1"/>
  <c r="AAA216" i="8"/>
  <c r="ZV217" i="8" s="1"/>
  <c r="SJ232" i="8"/>
  <c r="UM228" i="8"/>
  <c r="UQ227" i="8"/>
  <c r="UL228" i="8" s="1"/>
  <c r="UG228" i="8"/>
  <c r="ABM214" i="8"/>
  <c r="ABH214" i="8" s="1"/>
  <c r="ABU213" i="8"/>
  <c r="AJV198" i="8"/>
  <c r="AJQ198" i="8" s="1"/>
  <c r="AKD197" i="8"/>
  <c r="NF244" i="8"/>
  <c r="NJ243" i="8"/>
  <c r="NE244" i="8" s="1"/>
  <c r="YC220" i="8"/>
  <c r="YD220" i="8" s="1"/>
  <c r="XY221" i="8" s="1"/>
  <c r="TG230" i="8"/>
  <c r="TH230" i="8" s="1"/>
  <c r="TC231" i="8" s="1"/>
  <c r="AGI205" i="8"/>
  <c r="AGM204" i="8"/>
  <c r="AGH205" i="8" s="1"/>
  <c r="AJB199" i="8"/>
  <c r="AIT200" i="8"/>
  <c r="AIO200" i="8" s="1"/>
  <c r="VD226" i="8"/>
  <c r="VE226" i="8" s="1"/>
  <c r="UZ227" i="8" s="1"/>
  <c r="AJP198" i="8"/>
  <c r="AJH199" i="8"/>
  <c r="AJC199" i="8" s="1"/>
  <c r="AKJ197" i="8"/>
  <c r="AKE197" i="8" s="1"/>
  <c r="AKR196" i="8"/>
  <c r="AFJ206" i="8"/>
  <c r="AFK206" i="8" s="1"/>
  <c r="AFF207" i="8" s="1"/>
  <c r="ZD218" i="8"/>
  <c r="ZE218" i="8" s="1"/>
  <c r="PL238" i="8"/>
  <c r="PM238" i="8" s="1"/>
  <c r="ADZ209" i="8"/>
  <c r="AEA209" i="8" s="1"/>
  <c r="KA253" i="8" l="1"/>
  <c r="IQ257" i="8"/>
  <c r="IU256" i="8"/>
  <c r="IP257" i="8" s="1"/>
  <c r="JN254" i="8"/>
  <c r="JO254" i="8" s="1"/>
  <c r="IG257" i="8"/>
  <c r="IB258" i="8" s="1"/>
  <c r="IC258" i="8"/>
  <c r="IK257" i="8"/>
  <c r="FL266" i="8"/>
  <c r="GA264" i="8"/>
  <c r="GB264" i="8" s="1"/>
  <c r="GN263" i="8"/>
  <c r="EY267" i="8"/>
  <c r="EZ267" i="8" s="1"/>
  <c r="PD239" i="8"/>
  <c r="ME246" i="8"/>
  <c r="NN243" i="8"/>
  <c r="UU227" i="8"/>
  <c r="AAS215" i="8"/>
  <c r="AOF189" i="8"/>
  <c r="AOG189" i="8" s="1"/>
  <c r="SX231" i="8"/>
  <c r="ADD211" i="8"/>
  <c r="ACQ212" i="8"/>
  <c r="AOS188" i="8"/>
  <c r="AOU188" i="8" s="1"/>
  <c r="AND191" i="8"/>
  <c r="ANE191" i="8" s="1"/>
  <c r="ANF191" i="8" s="1"/>
  <c r="ANA192" i="8" s="1"/>
  <c r="ANQ190" i="8"/>
  <c r="ALG195" i="8"/>
  <c r="ALH195" i="8" s="1"/>
  <c r="ALI195" i="8" s="1"/>
  <c r="ALD196" i="8" s="1"/>
  <c r="AMQ192" i="8"/>
  <c r="AMR192" i="8" s="1"/>
  <c r="AMM193" i="8" s="1"/>
  <c r="AMD193" i="8"/>
  <c r="ALY194" i="8" s="1"/>
  <c r="ALZ194" i="8"/>
  <c r="ALT194" i="8"/>
  <c r="PJ239" i="8"/>
  <c r="PN238" i="8"/>
  <c r="PI239" i="8" s="1"/>
  <c r="ZB219" i="8"/>
  <c r="ZF218" i="8"/>
  <c r="ZA219" i="8" s="1"/>
  <c r="AJR198" i="8"/>
  <c r="AJS198" i="8" s="1"/>
  <c r="AJN199" i="8" s="1"/>
  <c r="AJD199" i="8"/>
  <c r="AJE199" i="8" s="1"/>
  <c r="AIZ200" i="8" s="1"/>
  <c r="AGQ204" i="8"/>
  <c r="TD231" i="8"/>
  <c r="SY231" i="8" s="1"/>
  <c r="SZ231" i="8" s="1"/>
  <c r="TL230" i="8"/>
  <c r="XZ221" i="8"/>
  <c r="XU221" i="8" s="1"/>
  <c r="YH220" i="8"/>
  <c r="NA244" i="8"/>
  <c r="NB244" i="8" s="1"/>
  <c r="UH228" i="8"/>
  <c r="AAY215" i="8"/>
  <c r="AAT215" i="8" s="1"/>
  <c r="AAU215" i="8" s="1"/>
  <c r="AAV215" i="8" s="1"/>
  <c r="AAQ216" i="8" s="1"/>
  <c r="ABG214" i="8"/>
  <c r="ADJ211" i="8"/>
  <c r="ADE211" i="8" s="1"/>
  <c r="ADR210" i="8"/>
  <c r="SK232" i="8"/>
  <c r="SL232" i="8" s="1"/>
  <c r="SM232" i="8" s="1"/>
  <c r="SH233" i="8" s="1"/>
  <c r="AHZ201" i="8"/>
  <c r="NT243" i="8"/>
  <c r="NO243" i="8" s="1"/>
  <c r="NP243" i="8" s="1"/>
  <c r="NQ243" i="8" s="1"/>
  <c r="NL244" i="8" s="1"/>
  <c r="OB242" i="8"/>
  <c r="AEO208" i="8"/>
  <c r="AEP208" i="8" s="1"/>
  <c r="AEK209" i="8" s="1"/>
  <c r="QA237" i="8"/>
  <c r="QB237" i="8" s="1"/>
  <c r="PW238" i="8" s="1"/>
  <c r="OQ240" i="8"/>
  <c r="OR240" i="8" s="1"/>
  <c r="ACH213" i="8"/>
  <c r="ACC213" i="8" s="1"/>
  <c r="ACP212" i="8"/>
  <c r="LR247" i="8"/>
  <c r="LS247" i="8" s="1"/>
  <c r="TR230" i="8"/>
  <c r="TV229" i="8"/>
  <c r="TQ230" i="8" s="1"/>
  <c r="AAE216" i="8"/>
  <c r="MS245" i="8"/>
  <c r="QN236" i="8"/>
  <c r="QO236" i="8" s="1"/>
  <c r="QP236" i="8" s="1"/>
  <c r="QK237" i="8" s="1"/>
  <c r="WK224" i="8"/>
  <c r="AAF216" i="8"/>
  <c r="XT221" i="8"/>
  <c r="ADX210" i="8"/>
  <c r="AEB209" i="8"/>
  <c r="ADW210" i="8" s="1"/>
  <c r="AFG207" i="8"/>
  <c r="AFB207" i="8" s="1"/>
  <c r="AFC207" i="8" s="1"/>
  <c r="AFO206" i="8"/>
  <c r="AKT196" i="8"/>
  <c r="AKU196" i="8" s="1"/>
  <c r="AKP197" i="8" s="1"/>
  <c r="VA227" i="8"/>
  <c r="UV227" i="8" s="1"/>
  <c r="UW227" i="8" s="1"/>
  <c r="UX227" i="8" s="1"/>
  <c r="US228" i="8" s="1"/>
  <c r="VI226" i="8"/>
  <c r="AGD205" i="8"/>
  <c r="AGE205" i="8" s="1"/>
  <c r="AGF205" i="8" s="1"/>
  <c r="AGA206" i="8" s="1"/>
  <c r="AKF197" i="8"/>
  <c r="AKG197" i="8" s="1"/>
  <c r="AKB198" i="8" s="1"/>
  <c r="ABW213" i="8"/>
  <c r="ABX213" i="8" s="1"/>
  <c r="ABS214" i="8" s="1"/>
  <c r="UI228" i="8"/>
  <c r="WQ224" i="8"/>
  <c r="WL224" i="8" s="1"/>
  <c r="WY223" i="8"/>
  <c r="AGW204" i="8"/>
  <c r="AGR204" i="8" s="1"/>
  <c r="AHE203" i="8"/>
  <c r="AHM202" i="8"/>
  <c r="AHN202" i="8" s="1"/>
  <c r="VO226" i="8"/>
  <c r="VJ226" i="8" s="1"/>
  <c r="VW225" i="8"/>
  <c r="AIF201" i="8"/>
  <c r="AIA201" i="8" s="1"/>
  <c r="AIN200" i="8"/>
  <c r="RU234" i="8"/>
  <c r="RY233" i="8"/>
  <c r="RT234" i="8" s="1"/>
  <c r="ZR217" i="8"/>
  <c r="ZS217" i="8" s="1"/>
  <c r="MF246" i="8"/>
  <c r="MG246" i="8" s="1"/>
  <c r="RA235" i="8"/>
  <c r="VX225" i="8"/>
  <c r="XG222" i="8"/>
  <c r="XH222" i="8" s="1"/>
  <c r="ADF211" i="8" l="1"/>
  <c r="ADG211" i="8" s="1"/>
  <c r="ADB212" i="8" s="1"/>
  <c r="IL257" i="8"/>
  <c r="IM257" i="8" s="1"/>
  <c r="IY256" i="8"/>
  <c r="HX258" i="8"/>
  <c r="HY258" i="8" s="1"/>
  <c r="HV259" i="8" s="1"/>
  <c r="JL255" i="8"/>
  <c r="JP254" i="8"/>
  <c r="JK255" i="8" s="1"/>
  <c r="EW268" i="8"/>
  <c r="FA267" i="8"/>
  <c r="EV268" i="8" s="1"/>
  <c r="GC264" i="8"/>
  <c r="FX265" i="8" s="1"/>
  <c r="FY265" i="8"/>
  <c r="AMH193" i="8"/>
  <c r="AEF209" i="8"/>
  <c r="TZ229" i="8"/>
  <c r="ZJ218" i="8"/>
  <c r="AOR189" i="8"/>
  <c r="AOV188" i="8"/>
  <c r="AOQ189" i="8" s="1"/>
  <c r="AOD190" i="8"/>
  <c r="AOH189" i="8"/>
  <c r="AOC190" i="8" s="1"/>
  <c r="ANS190" i="8"/>
  <c r="ANB192" i="8"/>
  <c r="ANJ191" i="8"/>
  <c r="AMW192" i="8"/>
  <c r="ALU194" i="8"/>
  <c r="ALV194" i="8" s="1"/>
  <c r="AMN193" i="8"/>
  <c r="AMI193" i="8" s="1"/>
  <c r="AMV192" i="8"/>
  <c r="ALE196" i="8"/>
  <c r="AKZ196" i="8" s="1"/>
  <c r="ALM195" i="8"/>
  <c r="ZP218" i="8"/>
  <c r="ZT217" i="8"/>
  <c r="ZO218" i="8" s="1"/>
  <c r="AEZ208" i="8"/>
  <c r="AFD207" i="8"/>
  <c r="AEY208" i="8" s="1"/>
  <c r="MD247" i="8"/>
  <c r="MH246" i="8"/>
  <c r="MC247" i="8" s="1"/>
  <c r="SW232" i="8"/>
  <c r="UF229" i="8"/>
  <c r="XE223" i="8"/>
  <c r="XI222" i="8"/>
  <c r="XD223" i="8" s="1"/>
  <c r="AAR216" i="8"/>
  <c r="AAM216" i="8" s="1"/>
  <c r="AAZ215" i="8"/>
  <c r="RC235" i="8"/>
  <c r="RD235" i="8" s="1"/>
  <c r="QY236" i="8" s="1"/>
  <c r="SC233" i="8"/>
  <c r="AIP200" i="8"/>
  <c r="AIQ200" i="8" s="1"/>
  <c r="AIL201" i="8" s="1"/>
  <c r="VY225" i="8"/>
  <c r="VZ225" i="8" s="1"/>
  <c r="VU226" i="8" s="1"/>
  <c r="QL237" i="8"/>
  <c r="QG237" i="8" s="1"/>
  <c r="QT236" i="8"/>
  <c r="AHK203" i="8"/>
  <c r="AHO202" i="8"/>
  <c r="AHJ203" i="8" s="1"/>
  <c r="TA231" i="8"/>
  <c r="SV232" i="8" s="1"/>
  <c r="UJ228" i="8"/>
  <c r="UE229" i="8" s="1"/>
  <c r="VK226" i="8"/>
  <c r="VL226" i="8" s="1"/>
  <c r="VG227" i="8" s="1"/>
  <c r="AKQ197" i="8"/>
  <c r="AKL197" i="8" s="1"/>
  <c r="AKY196" i="8"/>
  <c r="AFQ206" i="8"/>
  <c r="AFR206" i="8" s="1"/>
  <c r="AFM207" i="8" s="1"/>
  <c r="ADS210" i="8"/>
  <c r="WM224" i="8"/>
  <c r="WN224" i="8" s="1"/>
  <c r="WI225" i="8" s="1"/>
  <c r="TM230" i="8"/>
  <c r="LP248" i="8"/>
  <c r="LT247" i="8"/>
  <c r="LO248" i="8" s="1"/>
  <c r="OO241" i="8"/>
  <c r="OS240" i="8"/>
  <c r="ON241" i="8" s="1"/>
  <c r="ABI214" i="8"/>
  <c r="ABJ214" i="8" s="1"/>
  <c r="ABE215" i="8" s="1"/>
  <c r="MY245" i="8"/>
  <c r="NC244" i="8"/>
  <c r="MX245" i="8" s="1"/>
  <c r="AJA200" i="8"/>
  <c r="AIV200" i="8" s="1"/>
  <c r="AJI199" i="8"/>
  <c r="YW219" i="8"/>
  <c r="YX219" i="8" s="1"/>
  <c r="PR238" i="8"/>
  <c r="ADC212" i="8"/>
  <c r="ACX212" i="8" s="1"/>
  <c r="ADK211" i="8"/>
  <c r="RP234" i="8"/>
  <c r="RQ234" i="8" s="1"/>
  <c r="AGB206" i="8"/>
  <c r="AFW206" i="8" s="1"/>
  <c r="AGJ205" i="8"/>
  <c r="SI233" i="8"/>
  <c r="SD233" i="8" s="1"/>
  <c r="SQ232" i="8"/>
  <c r="UT228" i="8"/>
  <c r="UO228" i="8" s="1"/>
  <c r="VB227" i="8"/>
  <c r="ABT214" i="8"/>
  <c r="ABO214" i="8" s="1"/>
  <c r="ACB213" i="8"/>
  <c r="AKC198" i="8"/>
  <c r="AJX198" i="8" s="1"/>
  <c r="AKK197" i="8"/>
  <c r="NM244" i="8"/>
  <c r="NH244" i="8" s="1"/>
  <c r="NU243" i="8"/>
  <c r="XV221" i="8"/>
  <c r="AAG216" i="8"/>
  <c r="ACR212" i="8"/>
  <c r="PX238" i="8"/>
  <c r="PS238" i="8" s="1"/>
  <c r="QF237" i="8"/>
  <c r="AEL209" i="8"/>
  <c r="AEG209" i="8" s="1"/>
  <c r="AEH209" i="8" s="1"/>
  <c r="AET208" i="8"/>
  <c r="AIB201" i="8"/>
  <c r="ADT210" i="8"/>
  <c r="YJ220" i="8"/>
  <c r="YK220" i="8" s="1"/>
  <c r="YF221" i="8" s="1"/>
  <c r="TN230" i="8"/>
  <c r="TO230" i="8" s="1"/>
  <c r="TJ231" i="8" s="1"/>
  <c r="AGS204" i="8"/>
  <c r="AGT204" i="8" s="1"/>
  <c r="AGO205" i="8" s="1"/>
  <c r="AJO199" i="8"/>
  <c r="AJJ199" i="8" s="1"/>
  <c r="AJW198" i="8"/>
  <c r="PE239" i="8"/>
  <c r="PF239" i="8" s="1"/>
  <c r="IN257" i="8" l="1"/>
  <c r="II258" i="8" s="1"/>
  <c r="IJ258" i="8"/>
  <c r="HZ258" i="8"/>
  <c r="HU259" i="8" s="1"/>
  <c r="FT265" i="8"/>
  <c r="FU265" i="8" s="1"/>
  <c r="FR266" i="8" s="1"/>
  <c r="HQ259" i="8"/>
  <c r="HR259" i="8" s="1"/>
  <c r="JT254" i="8"/>
  <c r="ID258" i="8"/>
  <c r="JG255" i="8"/>
  <c r="JH255" i="8" s="1"/>
  <c r="AMJ193" i="8"/>
  <c r="AMG194" i="8" s="1"/>
  <c r="FE267" i="8"/>
  <c r="GG264" i="8"/>
  <c r="FV265" i="8"/>
  <c r="FQ266" i="8" s="1"/>
  <c r="ER268" i="8"/>
  <c r="ES268" i="8" s="1"/>
  <c r="XM222" i="8"/>
  <c r="AOM189" i="8"/>
  <c r="AFH207" i="8"/>
  <c r="AOZ188" i="8"/>
  <c r="APC188" i="8" s="1"/>
  <c r="AOX189" i="8" s="1"/>
  <c r="AOT189" i="8" s="1"/>
  <c r="ANY190" i="8"/>
  <c r="AOL189" i="8"/>
  <c r="ANP191" i="8"/>
  <c r="ANT190" i="8"/>
  <c r="ANO191" i="8" s="1"/>
  <c r="AMX192" i="8"/>
  <c r="AMY192" i="8" s="1"/>
  <c r="AMT193" i="8" s="1"/>
  <c r="ALW194" i="8"/>
  <c r="ALR195" i="8" s="1"/>
  <c r="ALS195" i="8"/>
  <c r="AEE210" i="8"/>
  <c r="AEI209" i="8"/>
  <c r="AED210" i="8" s="1"/>
  <c r="PC240" i="8"/>
  <c r="PG239" i="8"/>
  <c r="PB240" i="8" s="1"/>
  <c r="ADQ211" i="8"/>
  <c r="AHY202" i="8"/>
  <c r="QH237" i="8"/>
  <c r="QI237" i="8" s="1"/>
  <c r="QD238" i="8" s="1"/>
  <c r="ACO213" i="8"/>
  <c r="AAD217" i="8"/>
  <c r="XS222" i="8"/>
  <c r="AKM197" i="8"/>
  <c r="ACD213" i="8"/>
  <c r="ACE213" i="8" s="1"/>
  <c r="ABZ214" i="8" s="1"/>
  <c r="YU220" i="8"/>
  <c r="YY219" i="8"/>
  <c r="YT220" i="8" s="1"/>
  <c r="NG244" i="8"/>
  <c r="OW240" i="8"/>
  <c r="LX247" i="8"/>
  <c r="AHS202" i="8"/>
  <c r="VV226" i="8"/>
  <c r="VQ226" i="8" s="1"/>
  <c r="WD225" i="8"/>
  <c r="AIM201" i="8"/>
  <c r="AIH201" i="8" s="1"/>
  <c r="AIU200" i="8"/>
  <c r="SE233" i="8"/>
  <c r="SF233" i="8" s="1"/>
  <c r="SA234" i="8" s="1"/>
  <c r="WZ223" i="8"/>
  <c r="XA223" i="8" s="1"/>
  <c r="UA229" i="8"/>
  <c r="UB229" i="8" s="1"/>
  <c r="SR232" i="8"/>
  <c r="ML246" i="8"/>
  <c r="AEU208" i="8"/>
  <c r="AEV208" i="8" s="1"/>
  <c r="ZX217" i="8"/>
  <c r="AJY198" i="8"/>
  <c r="AGP205" i="8"/>
  <c r="AGK205" i="8" s="1"/>
  <c r="AGL205" i="8" s="1"/>
  <c r="AGM205" i="8" s="1"/>
  <c r="AGH206" i="8" s="1"/>
  <c r="AGX204" i="8"/>
  <c r="TK231" i="8"/>
  <c r="TF231" i="8" s="1"/>
  <c r="TS230" i="8"/>
  <c r="YG221" i="8"/>
  <c r="YB221" i="8" s="1"/>
  <c r="YO220" i="8"/>
  <c r="ADU210" i="8"/>
  <c r="ADP211" i="8" s="1"/>
  <c r="AIC201" i="8"/>
  <c r="AHX202" i="8" s="1"/>
  <c r="ACS212" i="8"/>
  <c r="ACN213" i="8" s="1"/>
  <c r="AAH216" i="8"/>
  <c r="AAC217" i="8" s="1"/>
  <c r="XW221" i="8"/>
  <c r="XR222" i="8" s="1"/>
  <c r="SS232" i="8"/>
  <c r="ST232" i="8" s="1"/>
  <c r="SO233" i="8" s="1"/>
  <c r="RN235" i="8"/>
  <c r="RR234" i="8"/>
  <c r="RM235" i="8" s="1"/>
  <c r="PT238" i="8"/>
  <c r="PU238" i="8" s="1"/>
  <c r="PP239" i="8" s="1"/>
  <c r="AJK199" i="8"/>
  <c r="AJL199" i="8" s="1"/>
  <c r="AJG200" i="8" s="1"/>
  <c r="MT245" i="8"/>
  <c r="MU245" i="8" s="1"/>
  <c r="ABF215" i="8"/>
  <c r="ABA215" i="8" s="1"/>
  <c r="ABN214" i="8"/>
  <c r="OJ241" i="8"/>
  <c r="OK241" i="8" s="1"/>
  <c r="LK248" i="8"/>
  <c r="LL248" i="8" s="1"/>
  <c r="WJ225" i="8"/>
  <c r="WE225" i="8" s="1"/>
  <c r="WR224" i="8"/>
  <c r="AFN207" i="8"/>
  <c r="AFI207" i="8" s="1"/>
  <c r="AFV206" i="8"/>
  <c r="ALA196" i="8"/>
  <c r="VH227" i="8"/>
  <c r="VC227" i="8" s="1"/>
  <c r="VD227" i="8" s="1"/>
  <c r="VP226" i="8"/>
  <c r="AHF203" i="8"/>
  <c r="AHG203" i="8" s="1"/>
  <c r="QZ236" i="8"/>
  <c r="QU236" i="8" s="1"/>
  <c r="QV236" i="8" s="1"/>
  <c r="RH235" i="8"/>
  <c r="ABB215" i="8"/>
  <c r="ABC215" i="8" s="1"/>
  <c r="AAX216" i="8" s="1"/>
  <c r="UN228" i="8"/>
  <c r="TE231" i="8"/>
  <c r="LY247" i="8"/>
  <c r="ZK218" i="8"/>
  <c r="ZL218" i="8" s="1"/>
  <c r="IR257" i="8" l="1"/>
  <c r="IE258" i="8"/>
  <c r="AMK193" i="8"/>
  <c r="AMF194" i="8" s="1"/>
  <c r="AMB194" i="8" s="1"/>
  <c r="IF258" i="8"/>
  <c r="IC259" i="8" s="1"/>
  <c r="JI255" i="8"/>
  <c r="JD256" i="8" s="1"/>
  <c r="JE256" i="8"/>
  <c r="HS259" i="8"/>
  <c r="HN260" i="8" s="1"/>
  <c r="HO260" i="8"/>
  <c r="FZ265" i="8"/>
  <c r="EP269" i="8"/>
  <c r="ET268" i="8"/>
  <c r="EO269" i="8" s="1"/>
  <c r="FM266" i="8"/>
  <c r="FN266" i="8" s="1"/>
  <c r="IG258" i="8"/>
  <c r="IB259" i="8" s="1"/>
  <c r="ANK191" i="8"/>
  <c r="ANL191" i="8" s="1"/>
  <c r="ANI192" i="8" s="1"/>
  <c r="AFJ207" i="8"/>
  <c r="AFG208" i="8" s="1"/>
  <c r="PK239" i="8"/>
  <c r="ANX190" i="8"/>
  <c r="ANZ190" i="8" s="1"/>
  <c r="AOA190" i="8" s="1"/>
  <c r="ANV191" i="8" s="1"/>
  <c r="AON189" i="8"/>
  <c r="RI235" i="8"/>
  <c r="RJ235" i="8" s="1"/>
  <c r="RK235" i="8" s="1"/>
  <c r="RF236" i="8" s="1"/>
  <c r="ZC219" i="8"/>
  <c r="ZY217" i="8"/>
  <c r="XN222" i="8"/>
  <c r="XO222" i="8" s="1"/>
  <c r="XP222" i="8" s="1"/>
  <c r="XK223" i="8" s="1"/>
  <c r="ALN195" i="8"/>
  <c r="ALO195" i="8" s="1"/>
  <c r="ALP195" i="8" s="1"/>
  <c r="ALK196" i="8" s="1"/>
  <c r="AMU193" i="8"/>
  <c r="AMP193" i="8" s="1"/>
  <c r="ANC192" i="8"/>
  <c r="AMA194" i="8"/>
  <c r="AHT202" i="8"/>
  <c r="AHU202" i="8" s="1"/>
  <c r="AHV202" i="8" s="1"/>
  <c r="AHQ203" i="8" s="1"/>
  <c r="QS237" i="8"/>
  <c r="QW236" i="8"/>
  <c r="QR237" i="8" s="1"/>
  <c r="AES209" i="8"/>
  <c r="AEW208" i="8"/>
  <c r="AER209" i="8" s="1"/>
  <c r="VR226" i="8"/>
  <c r="VS226" i="8" s="1"/>
  <c r="VN227" i="8" s="1"/>
  <c r="AKX197" i="8"/>
  <c r="LI249" i="8"/>
  <c r="LM248" i="8"/>
  <c r="LH249" i="8" s="1"/>
  <c r="VA228" i="8"/>
  <c r="AJV199" i="8"/>
  <c r="WX224" i="8"/>
  <c r="XB223" i="8"/>
  <c r="WW224" i="8" s="1"/>
  <c r="LZ247" i="8"/>
  <c r="MA247" i="8" s="1"/>
  <c r="LV248" i="8" s="1"/>
  <c r="NI244" i="8"/>
  <c r="NJ244" i="8" s="1"/>
  <c r="NE245" i="8" s="1"/>
  <c r="AKJ198" i="8"/>
  <c r="ZI219" i="8"/>
  <c r="ZM218" i="8"/>
  <c r="ZH219" i="8" s="1"/>
  <c r="TG231" i="8"/>
  <c r="TH231" i="8" s="1"/>
  <c r="TC232" i="8" s="1"/>
  <c r="AAY216" i="8"/>
  <c r="AAT216" i="8" s="1"/>
  <c r="ABG215" i="8"/>
  <c r="AHD204" i="8"/>
  <c r="AHH203" i="8"/>
  <c r="AHC204" i="8" s="1"/>
  <c r="ALB196" i="8"/>
  <c r="AKW197" i="8" s="1"/>
  <c r="OH242" i="8"/>
  <c r="OL241" i="8"/>
  <c r="OG242" i="8" s="1"/>
  <c r="ABP214" i="8"/>
  <c r="ABQ214" i="8" s="1"/>
  <c r="ABL215" i="8" s="1"/>
  <c r="AJP199" i="8"/>
  <c r="AJH200" i="8"/>
  <c r="AJC200" i="8" s="1"/>
  <c r="PQ239" i="8"/>
  <c r="PL239" i="8" s="1"/>
  <c r="PY238" i="8"/>
  <c r="RV234" i="8"/>
  <c r="VE227" i="8"/>
  <c r="UZ228" i="8" s="1"/>
  <c r="AJZ198" i="8"/>
  <c r="AJU199" i="8" s="1"/>
  <c r="ZZ217" i="8"/>
  <c r="AAA217" i="8" s="1"/>
  <c r="ZV218" i="8" s="1"/>
  <c r="TY230" i="8"/>
  <c r="UC229" i="8"/>
  <c r="TX230" i="8" s="1"/>
  <c r="SB234" i="8"/>
  <c r="RW234" i="8" s="1"/>
  <c r="SJ233" i="8"/>
  <c r="AIW200" i="8"/>
  <c r="AIX200" i="8" s="1"/>
  <c r="AIS201" i="8" s="1"/>
  <c r="WF225" i="8"/>
  <c r="WG225" i="8" s="1"/>
  <c r="WB226" i="8" s="1"/>
  <c r="YP220" i="8"/>
  <c r="YQ220" i="8" s="1"/>
  <c r="AKN197" i="8"/>
  <c r="AKI198" i="8" s="1"/>
  <c r="YA221" i="8"/>
  <c r="AAL216" i="8"/>
  <c r="ACJ213" i="8"/>
  <c r="QE238" i="8"/>
  <c r="PZ238" i="8" s="1"/>
  <c r="QM237" i="8"/>
  <c r="AIG201" i="8"/>
  <c r="ADY210" i="8"/>
  <c r="OX240" i="8"/>
  <c r="OY240" i="8" s="1"/>
  <c r="OZ240" i="8" s="1"/>
  <c r="OU241" i="8" s="1"/>
  <c r="AEM209" i="8"/>
  <c r="UP228" i="8"/>
  <c r="UQ228" i="8" s="1"/>
  <c r="UL229" i="8" s="1"/>
  <c r="AFX206" i="8"/>
  <c r="AFY206" i="8" s="1"/>
  <c r="AFT207" i="8" s="1"/>
  <c r="MR246" i="8"/>
  <c r="MV245" i="8"/>
  <c r="MQ246" i="8" s="1"/>
  <c r="AGI206" i="8"/>
  <c r="AGD206" i="8" s="1"/>
  <c r="AGQ205" i="8"/>
  <c r="SP233" i="8"/>
  <c r="SK233" i="8" s="1"/>
  <c r="SX232" i="8"/>
  <c r="ACA214" i="8"/>
  <c r="ABV214" i="8" s="1"/>
  <c r="ACI213" i="8"/>
  <c r="ACW212" i="8"/>
  <c r="ADL211" i="8"/>
  <c r="ADM211" i="8" s="1"/>
  <c r="PM239" i="8"/>
  <c r="PN239" i="8" s="1"/>
  <c r="PI240" i="8" s="1"/>
  <c r="ADZ210" i="8"/>
  <c r="AFK207" i="8" l="1"/>
  <c r="AFF208" i="8" s="1"/>
  <c r="AMO193" i="8"/>
  <c r="ANM191" i="8"/>
  <c r="ANH192" i="8" s="1"/>
  <c r="AND192" i="8" s="1"/>
  <c r="ANE192" i="8" s="1"/>
  <c r="ANF192" i="8" s="1"/>
  <c r="ANA193" i="8" s="1"/>
  <c r="IZ256" i="8"/>
  <c r="JA256" i="8" s="1"/>
  <c r="IX257" i="8" s="1"/>
  <c r="HW259" i="8"/>
  <c r="HJ260" i="8"/>
  <c r="HK260" i="8" s="1"/>
  <c r="JM255" i="8"/>
  <c r="JB256" i="8"/>
  <c r="IW257" i="8" s="1"/>
  <c r="AOO189" i="8"/>
  <c r="AOJ190" i="8" s="1"/>
  <c r="IK258" i="8"/>
  <c r="HX259" i="8"/>
  <c r="EK269" i="8"/>
  <c r="EL269" i="8" s="1"/>
  <c r="FK267" i="8"/>
  <c r="FO266" i="8"/>
  <c r="FJ267" i="8" s="1"/>
  <c r="EX268" i="8"/>
  <c r="XL223" i="8"/>
  <c r="XG223" i="8" s="1"/>
  <c r="AOK190" i="8"/>
  <c r="AOF190" i="8" s="1"/>
  <c r="XT222" i="8"/>
  <c r="AFA208" i="8"/>
  <c r="ZQ218" i="8"/>
  <c r="UG229" i="8"/>
  <c r="LD249" i="8"/>
  <c r="LE249" i="8" s="1"/>
  <c r="LB250" i="8" s="1"/>
  <c r="ANQ191" i="8"/>
  <c r="ANW191" i="8"/>
  <c r="ANR191" i="8" s="1"/>
  <c r="AOE190" i="8"/>
  <c r="ALL196" i="8"/>
  <c r="ALG196" i="8" s="1"/>
  <c r="AMQ193" i="8"/>
  <c r="AMR193" i="8" s="1"/>
  <c r="AMM194" i="8" s="1"/>
  <c r="ALT195" i="8"/>
  <c r="AMC194" i="8"/>
  <c r="YN221" i="8"/>
  <c r="YR220" i="8"/>
  <c r="YM221" i="8" s="1"/>
  <c r="ACY212" i="8"/>
  <c r="MZ245" i="8"/>
  <c r="AFU207" i="8"/>
  <c r="AFP207" i="8" s="1"/>
  <c r="AGC206" i="8"/>
  <c r="UM229" i="8"/>
  <c r="UH229" i="8" s="1"/>
  <c r="UU228" i="8"/>
  <c r="AEA210" i="8"/>
  <c r="AEB210" i="8" s="1"/>
  <c r="ADW211" i="8" s="1"/>
  <c r="YC221" i="8"/>
  <c r="YD221" i="8" s="1"/>
  <c r="XY222" i="8" s="1"/>
  <c r="AHR203" i="8"/>
  <c r="AHM203" i="8" s="1"/>
  <c r="AHZ202" i="8"/>
  <c r="WC226" i="8"/>
  <c r="VX226" i="8" s="1"/>
  <c r="WK225" i="8"/>
  <c r="AIT201" i="8"/>
  <c r="AIO201" i="8" s="1"/>
  <c r="AJB200" i="8"/>
  <c r="SL233" i="8"/>
  <c r="TT230" i="8"/>
  <c r="TU230" i="8" s="1"/>
  <c r="RX234" i="8"/>
  <c r="RY234" i="8" s="1"/>
  <c r="RT235" i="8" s="1"/>
  <c r="OP241" i="8"/>
  <c r="AHL203" i="8"/>
  <c r="RG236" i="8"/>
  <c r="RB236" i="8" s="1"/>
  <c r="RO235" i="8"/>
  <c r="ZD219" i="8"/>
  <c r="ZE219" i="8" s="1"/>
  <c r="AKE198" i="8"/>
  <c r="XF223" i="8"/>
  <c r="AKD198" i="8"/>
  <c r="VI227" i="8"/>
  <c r="LQ248" i="8"/>
  <c r="AKS197" i="8"/>
  <c r="AFB208" i="8"/>
  <c r="AEN209" i="8"/>
  <c r="AEO209" i="8" s="1"/>
  <c r="RA236" i="8"/>
  <c r="PJ240" i="8"/>
  <c r="PE240" i="8" s="1"/>
  <c r="PR239" i="8"/>
  <c r="ADJ212" i="8"/>
  <c r="ADN211" i="8"/>
  <c r="ADI212" i="8" s="1"/>
  <c r="ACK213" i="8"/>
  <c r="OV241" i="8"/>
  <c r="OQ241" i="8" s="1"/>
  <c r="PD240" i="8"/>
  <c r="MM246" i="8"/>
  <c r="MN246" i="8" s="1"/>
  <c r="AII201" i="8"/>
  <c r="AIJ201" i="8" s="1"/>
  <c r="AIE202" i="8" s="1"/>
  <c r="AAN216" i="8"/>
  <c r="AAO216" i="8" s="1"/>
  <c r="AAJ217" i="8" s="1"/>
  <c r="UI229" i="8"/>
  <c r="UJ229" i="8" s="1"/>
  <c r="UE230" i="8" s="1"/>
  <c r="ZW218" i="8"/>
  <c r="ZR218" i="8" s="1"/>
  <c r="ZS218" i="8" s="1"/>
  <c r="ZT218" i="8" s="1"/>
  <c r="ZO219" i="8" s="1"/>
  <c r="AAE217" i="8"/>
  <c r="QA238" i="8"/>
  <c r="ABM215" i="8"/>
  <c r="ABH215" i="8" s="1"/>
  <c r="ABI215" i="8" s="1"/>
  <c r="ABU214" i="8"/>
  <c r="OC242" i="8"/>
  <c r="OD242" i="8" s="1"/>
  <c r="AGY204" i="8"/>
  <c r="AGZ204" i="8" s="1"/>
  <c r="TD232" i="8"/>
  <c r="SY232" i="8" s="1"/>
  <c r="SZ232" i="8" s="1"/>
  <c r="TL231" i="8"/>
  <c r="AKR197" i="8"/>
  <c r="NF245" i="8"/>
  <c r="NA245" i="8" s="1"/>
  <c r="NN244" i="8"/>
  <c r="LW248" i="8"/>
  <c r="LR248" i="8" s="1"/>
  <c r="ME247" i="8"/>
  <c r="WS224" i="8"/>
  <c r="WT224" i="8" s="1"/>
  <c r="AJQ199" i="8"/>
  <c r="AJR199" i="8" s="1"/>
  <c r="UV228" i="8"/>
  <c r="LF249" i="8"/>
  <c r="LA250" i="8" s="1"/>
  <c r="ALF196" i="8"/>
  <c r="VO227" i="8"/>
  <c r="VJ227" i="8" s="1"/>
  <c r="VW226" i="8"/>
  <c r="AFO207" i="8"/>
  <c r="QN237" i="8"/>
  <c r="QO237" i="8" s="1"/>
  <c r="AFC208" i="8" l="1"/>
  <c r="HY259" i="8"/>
  <c r="HV260" i="8" s="1"/>
  <c r="IS257" i="8"/>
  <c r="IT257" i="8" s="1"/>
  <c r="IQ258" i="8" s="1"/>
  <c r="JF256" i="8"/>
  <c r="AOS189" i="8"/>
  <c r="AOU189" i="8" s="1"/>
  <c r="AOR190" i="8" s="1"/>
  <c r="HZ259" i="8"/>
  <c r="HU260" i="8" s="1"/>
  <c r="HQ260" i="8" s="1"/>
  <c r="IU257" i="8"/>
  <c r="IP258" i="8" s="1"/>
  <c r="HL260" i="8"/>
  <c r="HG261" i="8" s="1"/>
  <c r="HH261" i="8"/>
  <c r="FS266" i="8"/>
  <c r="FF267" i="8"/>
  <c r="FG267" i="8" s="1"/>
  <c r="EM269" i="8"/>
  <c r="EH270" i="8" s="1"/>
  <c r="EI270" i="8"/>
  <c r="EQ269" i="8"/>
  <c r="ID259" i="8"/>
  <c r="LJ249" i="8"/>
  <c r="ANS191" i="8"/>
  <c r="ANP192" i="8" s="1"/>
  <c r="AOG190" i="8"/>
  <c r="ANB193" i="8"/>
  <c r="AMW193" i="8" s="1"/>
  <c r="ANJ192" i="8"/>
  <c r="AMN194" i="8"/>
  <c r="AMI194" i="8" s="1"/>
  <c r="AMV193" i="8"/>
  <c r="ALZ195" i="8"/>
  <c r="AMD194" i="8"/>
  <c r="ALY195" i="8" s="1"/>
  <c r="QL238" i="8"/>
  <c r="QP237" i="8"/>
  <c r="QK238" i="8" s="1"/>
  <c r="AJO200" i="8"/>
  <c r="AJS199" i="8"/>
  <c r="AJN200" i="8" s="1"/>
  <c r="SW233" i="8"/>
  <c r="TA232" i="8"/>
  <c r="SV233" i="8" s="1"/>
  <c r="ABF216" i="8"/>
  <c r="ABJ215" i="8"/>
  <c r="ABE216" i="8" s="1"/>
  <c r="AEL210" i="8"/>
  <c r="AEP209" i="8"/>
  <c r="AEK210" i="8" s="1"/>
  <c r="ALH196" i="8"/>
  <c r="ALI196" i="8" s="1"/>
  <c r="ALD197" i="8" s="1"/>
  <c r="AKT197" i="8"/>
  <c r="AKU197" i="8" s="1"/>
  <c r="AKP198" i="8" s="1"/>
  <c r="PX239" i="8"/>
  <c r="PF240" i="8"/>
  <c r="PG240" i="8" s="1"/>
  <c r="PB241" i="8" s="1"/>
  <c r="ACH214" i="8"/>
  <c r="AKF198" i="8"/>
  <c r="AKG198" i="8" s="1"/>
  <c r="AKB199" i="8" s="1"/>
  <c r="XH223" i="8"/>
  <c r="XI223" i="8" s="1"/>
  <c r="XD224" i="8" s="1"/>
  <c r="ZB220" i="8"/>
  <c r="ZF219" i="8"/>
  <c r="ZA220" i="8" s="1"/>
  <c r="OR241" i="8"/>
  <c r="OS241" i="8" s="1"/>
  <c r="ON242" i="8" s="1"/>
  <c r="TR231" i="8"/>
  <c r="TV230" i="8"/>
  <c r="TQ231" i="8" s="1"/>
  <c r="SI234" i="8"/>
  <c r="ACV213" i="8"/>
  <c r="YI221" i="8"/>
  <c r="AEZ209" i="8"/>
  <c r="VY226" i="8"/>
  <c r="VZ226" i="8" s="1"/>
  <c r="VU227" i="8" s="1"/>
  <c r="OA243" i="8"/>
  <c r="OE242" i="8"/>
  <c r="NZ243" i="8" s="1"/>
  <c r="AFD208" i="8"/>
  <c r="AEY209" i="8" s="1"/>
  <c r="AFQ207" i="8"/>
  <c r="AFR207" i="8" s="1"/>
  <c r="AFM208" i="8" s="1"/>
  <c r="KW250" i="8"/>
  <c r="KX250" i="8" s="1"/>
  <c r="WQ225" i="8"/>
  <c r="WU224" i="8"/>
  <c r="WP225" i="8" s="1"/>
  <c r="ZP219" i="8"/>
  <c r="ZK219" i="8" s="1"/>
  <c r="ZX218" i="8"/>
  <c r="AGW205" i="8"/>
  <c r="AHA204" i="8"/>
  <c r="AGV205" i="8" s="1"/>
  <c r="ABW214" i="8"/>
  <c r="QB238" i="8"/>
  <c r="PW239" i="8" s="1"/>
  <c r="UF230" i="8"/>
  <c r="UA230" i="8" s="1"/>
  <c r="UN229" i="8"/>
  <c r="AAK217" i="8"/>
  <c r="AAF217" i="8" s="1"/>
  <c r="AAG217" i="8" s="1"/>
  <c r="AAS216" i="8"/>
  <c r="AIF202" i="8"/>
  <c r="AIA202" i="8" s="1"/>
  <c r="AIB202" i="8" s="1"/>
  <c r="AIN201" i="8"/>
  <c r="MK247" i="8"/>
  <c r="MO246" i="8"/>
  <c r="MJ247" i="8" s="1"/>
  <c r="ACL213" i="8"/>
  <c r="ACG214" i="8" s="1"/>
  <c r="ADR211" i="8"/>
  <c r="ADE212" i="8"/>
  <c r="RC236" i="8"/>
  <c r="RD236" i="8" s="1"/>
  <c r="QY237" i="8" s="1"/>
  <c r="LS248" i="8"/>
  <c r="LT248" i="8" s="1"/>
  <c r="LO249" i="8" s="1"/>
  <c r="VK227" i="8"/>
  <c r="VL227" i="8" s="1"/>
  <c r="VG228" i="8" s="1"/>
  <c r="AHN203" i="8"/>
  <c r="AHO203" i="8" s="1"/>
  <c r="AHJ204" i="8" s="1"/>
  <c r="RU235" i="8"/>
  <c r="RP235" i="8" s="1"/>
  <c r="RQ235" i="8" s="1"/>
  <c r="SC234" i="8"/>
  <c r="SM233" i="8"/>
  <c r="SH234" i="8" s="1"/>
  <c r="AJD200" i="8"/>
  <c r="XZ222" i="8"/>
  <c r="XU222" i="8" s="1"/>
  <c r="XV222" i="8" s="1"/>
  <c r="YH221" i="8"/>
  <c r="ADX211" i="8"/>
  <c r="ADS211" i="8" s="1"/>
  <c r="AEF210" i="8"/>
  <c r="UW228" i="8"/>
  <c r="AGE206" i="8"/>
  <c r="NB245" i="8"/>
  <c r="ACZ212" i="8"/>
  <c r="ACU213" i="8" s="1"/>
  <c r="YV220" i="8"/>
  <c r="AOV189" i="8" l="1"/>
  <c r="AOQ190" i="8" s="1"/>
  <c r="AOM190" i="8" s="1"/>
  <c r="IL258" i="8"/>
  <c r="IM258" i="8" s="1"/>
  <c r="HP260" i="8"/>
  <c r="HR260" i="8" s="1"/>
  <c r="HC261" i="8"/>
  <c r="HD261" i="8" s="1"/>
  <c r="IY257" i="8"/>
  <c r="ED270" i="8"/>
  <c r="EE270" i="8" s="1"/>
  <c r="EF270" i="8" s="1"/>
  <c r="EA271" i="8" s="1"/>
  <c r="FD268" i="8"/>
  <c r="FH267" i="8"/>
  <c r="FC268" i="8" s="1"/>
  <c r="WY224" i="8"/>
  <c r="AET209" i="8"/>
  <c r="AEU209" i="8"/>
  <c r="YW220" i="8"/>
  <c r="MS246" i="8"/>
  <c r="AOD191" i="8"/>
  <c r="ANT191" i="8"/>
  <c r="AOH190" i="8"/>
  <c r="AOC191" i="8" s="1"/>
  <c r="ALU195" i="8"/>
  <c r="ALV195" i="8" s="1"/>
  <c r="ALS196" i="8" s="1"/>
  <c r="AMX193" i="8"/>
  <c r="AMY193" i="8" s="1"/>
  <c r="AMT194" i="8" s="1"/>
  <c r="AMH194" i="8"/>
  <c r="AJW199" i="8"/>
  <c r="ALE197" i="8"/>
  <c r="AKZ197" i="8" s="1"/>
  <c r="ALM196" i="8"/>
  <c r="RN236" i="8"/>
  <c r="RR235" i="8"/>
  <c r="RM236" i="8" s="1"/>
  <c r="AAD218" i="8"/>
  <c r="AAH217" i="8"/>
  <c r="AAC218" i="8" s="1"/>
  <c r="MY246" i="8"/>
  <c r="AGB207" i="8"/>
  <c r="UT229" i="8"/>
  <c r="YJ221" i="8"/>
  <c r="YK221" i="8" s="1"/>
  <c r="YF222" i="8" s="1"/>
  <c r="AHY203" i="8"/>
  <c r="AJA201" i="8"/>
  <c r="ABT215" i="8"/>
  <c r="AGR205" i="8"/>
  <c r="AGS205" i="8" s="1"/>
  <c r="NV243" i="8"/>
  <c r="NW243" i="8" s="1"/>
  <c r="NC245" i="8"/>
  <c r="MX246" i="8" s="1"/>
  <c r="AGF206" i="8"/>
  <c r="AGA207" i="8" s="1"/>
  <c r="UX228" i="8"/>
  <c r="US229" i="8" s="1"/>
  <c r="XS223" i="8"/>
  <c r="XW222" i="8"/>
  <c r="XR223" i="8" s="1"/>
  <c r="AIC202" i="8"/>
  <c r="AHX203" i="8" s="1"/>
  <c r="AJE200" i="8"/>
  <c r="AIZ201" i="8" s="1"/>
  <c r="AHK204" i="8"/>
  <c r="AHF204" i="8" s="1"/>
  <c r="AHS203" i="8"/>
  <c r="VH228" i="8"/>
  <c r="VC228" i="8" s="1"/>
  <c r="VP227" i="8"/>
  <c r="LP249" i="8"/>
  <c r="LK249" i="8" s="1"/>
  <c r="LL249" i="8" s="1"/>
  <c r="LX248" i="8"/>
  <c r="QZ237" i="8"/>
  <c r="QU237" i="8" s="1"/>
  <c r="RH236" i="8"/>
  <c r="MF247" i="8"/>
  <c r="MG247" i="8" s="1"/>
  <c r="AIP201" i="8"/>
  <c r="AIQ201" i="8" s="1"/>
  <c r="AIL202" i="8" s="1"/>
  <c r="AAU216" i="8"/>
  <c r="AAV216" i="8" s="1"/>
  <c r="AAQ217" i="8" s="1"/>
  <c r="ABX214" i="8"/>
  <c r="ABS215" i="8" s="1"/>
  <c r="AHE204" i="8"/>
  <c r="WL225" i="8"/>
  <c r="WM225" i="8" s="1"/>
  <c r="AFN208" i="8"/>
  <c r="AFI208" i="8" s="1"/>
  <c r="AFV207" i="8"/>
  <c r="OI242" i="8"/>
  <c r="VV227" i="8"/>
  <c r="VQ227" i="8" s="1"/>
  <c r="WD226" i="8"/>
  <c r="AFH208" i="8"/>
  <c r="ACQ213" i="8"/>
  <c r="SD234" i="8"/>
  <c r="SE234" i="8" s="1"/>
  <c r="SF234" i="8" s="1"/>
  <c r="SA235" i="8" s="1"/>
  <c r="TZ230" i="8"/>
  <c r="OO242" i="8"/>
  <c r="OJ242" i="8" s="1"/>
  <c r="OW241" i="8"/>
  <c r="ZJ219" i="8"/>
  <c r="AKC199" i="8"/>
  <c r="AJX199" i="8" s="1"/>
  <c r="AKK198" i="8"/>
  <c r="PC241" i="8"/>
  <c r="OX241" i="8" s="1"/>
  <c r="PK240" i="8"/>
  <c r="PS239" i="8"/>
  <c r="PT239" i="8" s="1"/>
  <c r="AEG210" i="8"/>
  <c r="AEH210" i="8" s="1"/>
  <c r="AEI210" i="8" s="1"/>
  <c r="AED211" i="8" s="1"/>
  <c r="ABN215" i="8"/>
  <c r="ABA216" i="8"/>
  <c r="TE232" i="8"/>
  <c r="AJJ200" i="8"/>
  <c r="QT237" i="8"/>
  <c r="YX220" i="8"/>
  <c r="YY220" i="8" s="1"/>
  <c r="YT221" i="8" s="1"/>
  <c r="ADT211" i="8"/>
  <c r="ADU211" i="8" s="1"/>
  <c r="ADP212" i="8" s="1"/>
  <c r="KU251" i="8"/>
  <c r="KY250" i="8"/>
  <c r="KT251" i="8" s="1"/>
  <c r="ADD212" i="8"/>
  <c r="SQ233" i="8"/>
  <c r="TM231" i="8"/>
  <c r="TN231" i="8" s="1"/>
  <c r="XE224" i="8"/>
  <c r="WZ224" i="8" s="1"/>
  <c r="XA224" i="8" s="1"/>
  <c r="XM223" i="8"/>
  <c r="ACP213" i="8"/>
  <c r="ACC214" i="8"/>
  <c r="QF238" i="8"/>
  <c r="AKQ198" i="8"/>
  <c r="AKL198" i="8" s="1"/>
  <c r="AKY197" i="8"/>
  <c r="AEV209" i="8"/>
  <c r="AEW209" i="8" s="1"/>
  <c r="AER210" i="8" s="1"/>
  <c r="SR233" i="8"/>
  <c r="QG238" i="8"/>
  <c r="AOZ189" i="8" l="1"/>
  <c r="APC189" i="8" s="1"/>
  <c r="AOX190" i="8" s="1"/>
  <c r="AOT190" i="8" s="1"/>
  <c r="IN258" i="8"/>
  <c r="IJ259" i="8"/>
  <c r="HO261" i="8"/>
  <c r="HS260" i="8"/>
  <c r="HN261" i="8" s="1"/>
  <c r="HA262" i="8"/>
  <c r="HE261" i="8"/>
  <c r="GZ262" i="8" s="1"/>
  <c r="EB271" i="8"/>
  <c r="DW271" i="8" s="1"/>
  <c r="DX271" i="8" s="1"/>
  <c r="DU272" i="8" s="1"/>
  <c r="EJ270" i="8"/>
  <c r="FL267" i="8"/>
  <c r="EY268" i="8"/>
  <c r="EZ268" i="8" s="1"/>
  <c r="FA268" i="8" s="1"/>
  <c r="EV269" i="8" s="1"/>
  <c r="LC250" i="8"/>
  <c r="ALW195" i="8"/>
  <c r="ALR196" i="8" s="1"/>
  <c r="ALN196" i="8" s="1"/>
  <c r="ALO196" i="8" s="1"/>
  <c r="YA222" i="8"/>
  <c r="ANY191" i="8"/>
  <c r="AOL190" i="8"/>
  <c r="ANO192" i="8"/>
  <c r="ANK192" i="8" s="1"/>
  <c r="ANL192" i="8" s="1"/>
  <c r="ANI193" i="8" s="1"/>
  <c r="ANX191" i="8"/>
  <c r="AJY199" i="8"/>
  <c r="AJZ199" i="8" s="1"/>
  <c r="AJU200" i="8" s="1"/>
  <c r="AMU194" i="8"/>
  <c r="AMP194" i="8" s="1"/>
  <c r="ANC193" i="8"/>
  <c r="AJI200" i="8"/>
  <c r="AMJ194" i="8"/>
  <c r="AGJ206" i="8"/>
  <c r="WX225" i="8"/>
  <c r="XB224" i="8"/>
  <c r="WW225" i="8" s="1"/>
  <c r="ALA197" i="8"/>
  <c r="ALB197" i="8" s="1"/>
  <c r="AKW198" i="8" s="1"/>
  <c r="TK232" i="8"/>
  <c r="TO231" i="8"/>
  <c r="TJ232" i="8" s="1"/>
  <c r="ADF212" i="8"/>
  <c r="ADG212" i="8" s="1"/>
  <c r="ADB213" i="8" s="1"/>
  <c r="AES210" i="8"/>
  <c r="AEN210" i="8" s="1"/>
  <c r="AFA209" i="8"/>
  <c r="QH238" i="8"/>
  <c r="QI238" i="8" s="1"/>
  <c r="QD239" i="8" s="1"/>
  <c r="ACR213" i="8"/>
  <c r="ACS213" i="8" s="1"/>
  <c r="ACN214" i="8" s="1"/>
  <c r="SS233" i="8"/>
  <c r="ST233" i="8" s="1"/>
  <c r="SO234" i="8" s="1"/>
  <c r="KP251" i="8"/>
  <c r="KQ251" i="8" s="1"/>
  <c r="PQ240" i="8"/>
  <c r="PU239" i="8"/>
  <c r="PP240" i="8" s="1"/>
  <c r="AKM198" i="8"/>
  <c r="AKN198" i="8" s="1"/>
  <c r="AKI199" i="8" s="1"/>
  <c r="ZL219" i="8"/>
  <c r="ZM219" i="8" s="1"/>
  <c r="ZH220" i="8" s="1"/>
  <c r="AFJ208" i="8"/>
  <c r="AFK208" i="8" s="1"/>
  <c r="AFF209" i="8" s="1"/>
  <c r="WJ226" i="8"/>
  <c r="WN225" i="8"/>
  <c r="WI226" i="8" s="1"/>
  <c r="VR227" i="8"/>
  <c r="VS227" i="8" s="1"/>
  <c r="VN228" i="8" s="1"/>
  <c r="XN223" i="8"/>
  <c r="XO223" i="8" s="1"/>
  <c r="NT244" i="8"/>
  <c r="NX243" i="8"/>
  <c r="NS244" i="8" s="1"/>
  <c r="ACB214" i="8"/>
  <c r="ABO215" i="8"/>
  <c r="ABP215" i="8" s="1"/>
  <c r="ABQ215" i="8" s="1"/>
  <c r="ABL216" i="8" s="1"/>
  <c r="AIV201" i="8"/>
  <c r="AHT203" i="8"/>
  <c r="AHU203" i="8" s="1"/>
  <c r="UO229" i="8"/>
  <c r="UP229" i="8" s="1"/>
  <c r="AFW207" i="8"/>
  <c r="AFX207" i="8" s="1"/>
  <c r="MT246" i="8"/>
  <c r="MU246" i="8" s="1"/>
  <c r="AAL217" i="8"/>
  <c r="RV235" i="8"/>
  <c r="ADQ212" i="8"/>
  <c r="ADL212" i="8" s="1"/>
  <c r="ADY211" i="8"/>
  <c r="AEE211" i="8"/>
  <c r="ADZ211" i="8" s="1"/>
  <c r="AEM210" i="8"/>
  <c r="YU221" i="8"/>
  <c r="YP221" i="8" s="1"/>
  <c r="ZC220" i="8"/>
  <c r="QV237" i="8"/>
  <c r="QW237" i="8" s="1"/>
  <c r="QR238" i="8" s="1"/>
  <c r="OY241" i="8"/>
  <c r="OZ241" i="8" s="1"/>
  <c r="OU242" i="8" s="1"/>
  <c r="UB230" i="8"/>
  <c r="UC230" i="8" s="1"/>
  <c r="TX231" i="8" s="1"/>
  <c r="OK242" i="8"/>
  <c r="OL242" i="8" s="1"/>
  <c r="OG243" i="8" s="1"/>
  <c r="AHG204" i="8"/>
  <c r="AHH204" i="8" s="1"/>
  <c r="AHC205" i="8" s="1"/>
  <c r="AAR217" i="8"/>
  <c r="AAM217" i="8" s="1"/>
  <c r="AAZ216" i="8"/>
  <c r="AIM202" i="8"/>
  <c r="AIH202" i="8" s="1"/>
  <c r="AIU201" i="8"/>
  <c r="MD248" i="8"/>
  <c r="MH247" i="8"/>
  <c r="MC248" i="8" s="1"/>
  <c r="LI250" i="8"/>
  <c r="LM249" i="8"/>
  <c r="LH250" i="8" s="1"/>
  <c r="SB235" i="8"/>
  <c r="RW235" i="8" s="1"/>
  <c r="SJ234" i="8"/>
  <c r="AGP206" i="8"/>
  <c r="AGT205" i="8"/>
  <c r="AGO206" i="8" s="1"/>
  <c r="AJK200" i="8"/>
  <c r="AIG202" i="8"/>
  <c r="YG222" i="8"/>
  <c r="YB222" i="8" s="1"/>
  <c r="YC222" i="8" s="1"/>
  <c r="YO221" i="8"/>
  <c r="VB228" i="8"/>
  <c r="NG245" i="8"/>
  <c r="ZY218" i="8"/>
  <c r="ZZ218" i="8" s="1"/>
  <c r="RI236" i="8"/>
  <c r="RJ236" i="8" s="1"/>
  <c r="HW260" i="8" l="1"/>
  <c r="HJ261" i="8"/>
  <c r="II259" i="8"/>
  <c r="IE259" i="8" s="1"/>
  <c r="IF259" i="8" s="1"/>
  <c r="IR258" i="8"/>
  <c r="GV262" i="8"/>
  <c r="GW262" i="8" s="1"/>
  <c r="DY271" i="8"/>
  <c r="DT272" i="8" s="1"/>
  <c r="DP272" i="8" s="1"/>
  <c r="DQ272" i="8" s="1"/>
  <c r="HI261" i="8"/>
  <c r="EW269" i="8"/>
  <c r="ER269" i="8" s="1"/>
  <c r="ES269" i="8" s="1"/>
  <c r="FE268" i="8"/>
  <c r="AMA195" i="8"/>
  <c r="AJV200" i="8"/>
  <c r="AJQ200" i="8" s="1"/>
  <c r="ML247" i="8"/>
  <c r="WR225" i="8"/>
  <c r="ANM192" i="8"/>
  <c r="ANH193" i="8" s="1"/>
  <c r="AND193" i="8" s="1"/>
  <c r="ANE193" i="8" s="1"/>
  <c r="ANZ191" i="8"/>
  <c r="AOA191" i="8" s="1"/>
  <c r="ANV192" i="8" s="1"/>
  <c r="AON190" i="8"/>
  <c r="AKD199" i="8"/>
  <c r="AMG195" i="8"/>
  <c r="AMK194" i="8"/>
  <c r="AMF195" i="8" s="1"/>
  <c r="AGX205" i="8"/>
  <c r="ALL197" i="8"/>
  <c r="ALP196" i="8"/>
  <c r="ALK197" i="8" s="1"/>
  <c r="XZ223" i="8"/>
  <c r="YD222" i="8"/>
  <c r="XY223" i="8" s="1"/>
  <c r="AFU208" i="8"/>
  <c r="AFY207" i="8"/>
  <c r="AFT208" i="8" s="1"/>
  <c r="RG237" i="8"/>
  <c r="RK236" i="8"/>
  <c r="RF237" i="8" s="1"/>
  <c r="XL224" i="8"/>
  <c r="XP223" i="8"/>
  <c r="XK224" i="8" s="1"/>
  <c r="VD228" i="8"/>
  <c r="VE228" i="8" s="1"/>
  <c r="UZ229" i="8" s="1"/>
  <c r="AJH201" i="8"/>
  <c r="AHR204" i="8"/>
  <c r="LQ249" i="8"/>
  <c r="AIW201" i="8"/>
  <c r="AIX201" i="8" s="1"/>
  <c r="AIS202" i="8" s="1"/>
  <c r="ABB216" i="8"/>
  <c r="ABC216" i="8" s="1"/>
  <c r="AAX217" i="8" s="1"/>
  <c r="MR247" i="8"/>
  <c r="MV246" i="8"/>
  <c r="MQ247" i="8" s="1"/>
  <c r="UM230" i="8"/>
  <c r="UQ229" i="8"/>
  <c r="UL230" i="8" s="1"/>
  <c r="ACD214" i="8"/>
  <c r="ACE214" i="8" s="1"/>
  <c r="ABZ215" i="8" s="1"/>
  <c r="OB243" i="8"/>
  <c r="VW227" i="8"/>
  <c r="VO228" i="8"/>
  <c r="VJ228" i="8" s="1"/>
  <c r="WE226" i="8"/>
  <c r="WF226" i="8" s="1"/>
  <c r="PY239" i="8"/>
  <c r="KN252" i="8"/>
  <c r="KR251" i="8"/>
  <c r="KM252" i="8" s="1"/>
  <c r="SP234" i="8"/>
  <c r="SK234" i="8" s="1"/>
  <c r="SL234" i="8" s="1"/>
  <c r="SX233" i="8"/>
  <c r="TS231" i="8"/>
  <c r="AKX198" i="8"/>
  <c r="AKS198" i="8" s="1"/>
  <c r="ALF197" i="8"/>
  <c r="XF224" i="8"/>
  <c r="ZW219" i="8"/>
  <c r="AAA218" i="8"/>
  <c r="ZV219" i="8" s="1"/>
  <c r="YQ221" i="8"/>
  <c r="YR221" i="8" s="1"/>
  <c r="YM222" i="8" s="1"/>
  <c r="AII202" i="8"/>
  <c r="AIJ202" i="8" s="1"/>
  <c r="AIE203" i="8" s="1"/>
  <c r="AJL200" i="8"/>
  <c r="AJG201" i="8" s="1"/>
  <c r="AGK206" i="8"/>
  <c r="AGL206" i="8" s="1"/>
  <c r="AHV203" i="8"/>
  <c r="AHQ204" i="8" s="1"/>
  <c r="LD250" i="8"/>
  <c r="LE250" i="8" s="1"/>
  <c r="LY248" i="8"/>
  <c r="LZ248" i="8" s="1"/>
  <c r="AHD205" i="8"/>
  <c r="AGY205" i="8" s="1"/>
  <c r="AGZ205" i="8" s="1"/>
  <c r="AHL204" i="8"/>
  <c r="OP242" i="8"/>
  <c r="OH243" i="8"/>
  <c r="OC243" i="8" s="1"/>
  <c r="TY231" i="8"/>
  <c r="TT231" i="8" s="1"/>
  <c r="UG230" i="8"/>
  <c r="OV242" i="8"/>
  <c r="OQ242" i="8" s="1"/>
  <c r="PD241" i="8"/>
  <c r="ABM216" i="8"/>
  <c r="ABH216" i="8" s="1"/>
  <c r="ABU215" i="8"/>
  <c r="QS238" i="8"/>
  <c r="QN238" i="8" s="1"/>
  <c r="RA237" i="8"/>
  <c r="AEO210" i="8"/>
  <c r="AEP210" i="8" s="1"/>
  <c r="AEK211" i="8" s="1"/>
  <c r="AEA211" i="8"/>
  <c r="AEB211" i="8" s="1"/>
  <c r="ADW212" i="8" s="1"/>
  <c r="RX235" i="8"/>
  <c r="RY235" i="8" s="1"/>
  <c r="RT236" i="8" s="1"/>
  <c r="AAN217" i="8"/>
  <c r="AAO217" i="8" s="1"/>
  <c r="AAJ218" i="8" s="1"/>
  <c r="NO244" i="8"/>
  <c r="NP244" i="8" s="1"/>
  <c r="AFG209" i="8"/>
  <c r="AFB209" i="8" s="1"/>
  <c r="AFC209" i="8" s="1"/>
  <c r="AFO208" i="8"/>
  <c r="ZI220" i="8"/>
  <c r="ZD220" i="8" s="1"/>
  <c r="ZE220" i="8" s="1"/>
  <c r="ZQ219" i="8"/>
  <c r="AKR198" i="8"/>
  <c r="AKJ199" i="8"/>
  <c r="AKE199" i="8" s="1"/>
  <c r="AKF199" i="8" s="1"/>
  <c r="PL240" i="8"/>
  <c r="PM240" i="8" s="1"/>
  <c r="ACO214" i="8"/>
  <c r="ACJ214" i="8" s="1"/>
  <c r="ACW213" i="8"/>
  <c r="QE239" i="8"/>
  <c r="PZ239" i="8" s="1"/>
  <c r="QM238" i="8"/>
  <c r="ADC213" i="8"/>
  <c r="ACX213" i="8" s="1"/>
  <c r="ADK212" i="8"/>
  <c r="TF232" i="8"/>
  <c r="TG232" i="8" s="1"/>
  <c r="WS225" i="8"/>
  <c r="WT225" i="8" s="1"/>
  <c r="HK261" i="8" l="1"/>
  <c r="HH262" i="8" s="1"/>
  <c r="ANQ192" i="8"/>
  <c r="IG259" i="8"/>
  <c r="IB260" i="8" s="1"/>
  <c r="IC260" i="8"/>
  <c r="IK259" i="8"/>
  <c r="DR272" i="8"/>
  <c r="DV272" i="8" s="1"/>
  <c r="DN273" i="8"/>
  <c r="ANW192" i="8"/>
  <c r="ANR192" i="8" s="1"/>
  <c r="ANS192" i="8" s="1"/>
  <c r="GT263" i="8"/>
  <c r="GX262" i="8"/>
  <c r="GS263" i="8" s="1"/>
  <c r="HL261" i="8"/>
  <c r="HG262" i="8" s="1"/>
  <c r="EC271" i="8"/>
  <c r="EP270" i="8"/>
  <c r="ET269" i="8"/>
  <c r="EO270" i="8" s="1"/>
  <c r="HP261" i="8"/>
  <c r="AAE218" i="8"/>
  <c r="MZ246" i="8"/>
  <c r="KV251" i="8"/>
  <c r="XG224" i="8"/>
  <c r="AMB195" i="8"/>
  <c r="AMC195" i="8" s="1"/>
  <c r="ALZ196" i="8" s="1"/>
  <c r="AOE191" i="8"/>
  <c r="AOO190" i="8"/>
  <c r="AOJ191" i="8" s="1"/>
  <c r="AOK191" i="8"/>
  <c r="ANB194" i="8"/>
  <c r="ANF193" i="8"/>
  <c r="ANA194" i="8" s="1"/>
  <c r="AMO194" i="8"/>
  <c r="AMQ194" i="8" s="1"/>
  <c r="ALT196" i="8"/>
  <c r="AGC207" i="8"/>
  <c r="ALG197" i="8"/>
  <c r="ZB221" i="8"/>
  <c r="ZF220" i="8"/>
  <c r="ZA221" i="8" s="1"/>
  <c r="WQ226" i="8"/>
  <c r="WU225" i="8"/>
  <c r="WP226" i="8" s="1"/>
  <c r="AGW206" i="8"/>
  <c r="AHA205" i="8"/>
  <c r="AGV206" i="8" s="1"/>
  <c r="SI235" i="8"/>
  <c r="SM234" i="8"/>
  <c r="SH235" i="8" s="1"/>
  <c r="TD233" i="8"/>
  <c r="TH232" i="8"/>
  <c r="TC233" i="8" s="1"/>
  <c r="AKC200" i="8"/>
  <c r="AEZ210" i="8"/>
  <c r="QO238" i="8"/>
  <c r="QP238" i="8" s="1"/>
  <c r="QK239" i="8" s="1"/>
  <c r="ACY213" i="8"/>
  <c r="ACZ213" i="8" s="1"/>
  <c r="ACU214" i="8" s="1"/>
  <c r="ADM212" i="8"/>
  <c r="ADN212" i="8" s="1"/>
  <c r="ADI213" i="8" s="1"/>
  <c r="AKG199" i="8"/>
  <c r="AKB200" i="8" s="1"/>
  <c r="AFD209" i="8"/>
  <c r="AEY210" i="8" s="1"/>
  <c r="PJ241" i="8"/>
  <c r="PN240" i="8"/>
  <c r="PI241" i="8" s="1"/>
  <c r="AKT198" i="8"/>
  <c r="AKU198" i="8" s="1"/>
  <c r="AKP199" i="8" s="1"/>
  <c r="AAK218" i="8"/>
  <c r="AAF218" i="8" s="1"/>
  <c r="AAG218" i="8" s="1"/>
  <c r="AAS217" i="8"/>
  <c r="RU236" i="8"/>
  <c r="RP236" i="8" s="1"/>
  <c r="SC235" i="8"/>
  <c r="LW249" i="8"/>
  <c r="MA248" i="8"/>
  <c r="LV249" i="8" s="1"/>
  <c r="AGI207" i="8"/>
  <c r="AGM206" i="8"/>
  <c r="AGH207" i="8" s="1"/>
  <c r="AIF203" i="8"/>
  <c r="AIA203" i="8" s="1"/>
  <c r="AIN202" i="8"/>
  <c r="YN222" i="8"/>
  <c r="YI222" i="8" s="1"/>
  <c r="YV221" i="8"/>
  <c r="ZR219" i="8"/>
  <c r="ZS219" i="8" s="1"/>
  <c r="KI252" i="8"/>
  <c r="KJ252" i="8" s="1"/>
  <c r="OD243" i="8"/>
  <c r="OE243" i="8" s="1"/>
  <c r="NZ244" i="8" s="1"/>
  <c r="UU229" i="8"/>
  <c r="MM247" i="8"/>
  <c r="MN247" i="8" s="1"/>
  <c r="AAY217" i="8"/>
  <c r="AAT217" i="8" s="1"/>
  <c r="ABG216" i="8"/>
  <c r="AIT202" i="8"/>
  <c r="AIO202" i="8" s="1"/>
  <c r="AJB201" i="8"/>
  <c r="AHM204" i="8"/>
  <c r="AHN204" i="8" s="1"/>
  <c r="AJP200" i="8"/>
  <c r="VA229" i="8"/>
  <c r="UV229" i="8" s="1"/>
  <c r="VI228" i="8"/>
  <c r="XT223" i="8"/>
  <c r="RO236" i="8"/>
  <c r="AFP208" i="8"/>
  <c r="AFQ208" i="8" s="1"/>
  <c r="YH222" i="8"/>
  <c r="NM245" i="8"/>
  <c r="NQ244" i="8"/>
  <c r="NL245" i="8" s="1"/>
  <c r="ADX212" i="8"/>
  <c r="ADS212" i="8" s="1"/>
  <c r="AEF211" i="8"/>
  <c r="AEL211" i="8"/>
  <c r="AEG211" i="8" s="1"/>
  <c r="AET210" i="8"/>
  <c r="OR242" i="8"/>
  <c r="LB251" i="8"/>
  <c r="LF250" i="8"/>
  <c r="LA251" i="8" s="1"/>
  <c r="XH224" i="8"/>
  <c r="XI224" i="8" s="1"/>
  <c r="XD225" i="8" s="1"/>
  <c r="ALH197" i="8"/>
  <c r="TU231" i="8"/>
  <c r="TV231" i="8" s="1"/>
  <c r="TQ232" i="8" s="1"/>
  <c r="QA239" i="8"/>
  <c r="QB239" i="8" s="1"/>
  <c r="PW240" i="8" s="1"/>
  <c r="WC227" i="8"/>
  <c r="WG226" i="8"/>
  <c r="WB227" i="8" s="1"/>
  <c r="ACA215" i="8"/>
  <c r="ABV215" i="8" s="1"/>
  <c r="ABW215" i="8" s="1"/>
  <c r="ACI214" i="8"/>
  <c r="UH230" i="8"/>
  <c r="UI230" i="8" s="1"/>
  <c r="AHZ203" i="8"/>
  <c r="AJC201" i="8"/>
  <c r="RB237" i="8"/>
  <c r="RC237" i="8" s="1"/>
  <c r="XU223" i="8"/>
  <c r="HC262" i="8" l="1"/>
  <c r="DM273" i="8"/>
  <c r="DI273" i="8" s="1"/>
  <c r="DJ273" i="8" s="1"/>
  <c r="DG274" i="8" s="1"/>
  <c r="GO263" i="8"/>
  <c r="GP263" i="8" s="1"/>
  <c r="GM264" i="8" s="1"/>
  <c r="HX260" i="8"/>
  <c r="HY260" i="8" s="1"/>
  <c r="HZ260" i="8" s="1"/>
  <c r="HU261" i="8" s="1"/>
  <c r="ANP193" i="8"/>
  <c r="ANT192" i="8"/>
  <c r="ANO193" i="8" s="1"/>
  <c r="HB262" i="8"/>
  <c r="HD262" i="8" s="1"/>
  <c r="EX269" i="8"/>
  <c r="EK270" i="8"/>
  <c r="EL270" i="8" s="1"/>
  <c r="AMD195" i="8"/>
  <c r="ALY196" i="8" s="1"/>
  <c r="ALU196" i="8" s="1"/>
  <c r="ALV196" i="8" s="1"/>
  <c r="NU244" i="8"/>
  <c r="SQ234" i="8"/>
  <c r="LJ250" i="8"/>
  <c r="ME248" i="8"/>
  <c r="WY225" i="8"/>
  <c r="AOF191" i="8"/>
  <c r="AOG191" i="8" s="1"/>
  <c r="AOD192" i="8" s="1"/>
  <c r="AOS190" i="8"/>
  <c r="AMW194" i="8"/>
  <c r="ANJ193" i="8"/>
  <c r="AMN195" i="8"/>
  <c r="AMR194" i="8"/>
  <c r="AMM195" i="8" s="1"/>
  <c r="AKK199" i="8"/>
  <c r="ALE198" i="8"/>
  <c r="QZ238" i="8"/>
  <c r="RD237" i="8"/>
  <c r="QY238" i="8" s="1"/>
  <c r="ABT216" i="8"/>
  <c r="ABX215" i="8"/>
  <c r="ABS216" i="8" s="1"/>
  <c r="UF231" i="8"/>
  <c r="UJ230" i="8"/>
  <c r="UE231" i="8" s="1"/>
  <c r="AHK205" i="8"/>
  <c r="AHO204" i="8"/>
  <c r="AHJ205" i="8" s="1"/>
  <c r="OO243" i="8"/>
  <c r="AFN209" i="8"/>
  <c r="ZP220" i="8"/>
  <c r="YJ222" i="8"/>
  <c r="YK222" i="8" s="1"/>
  <c r="YF223" i="8" s="1"/>
  <c r="RQ236" i="8"/>
  <c r="RR236" i="8" s="1"/>
  <c r="RM237" i="8" s="1"/>
  <c r="VK228" i="8"/>
  <c r="VL228" i="8" s="1"/>
  <c r="VG229" i="8" s="1"/>
  <c r="AJR200" i="8"/>
  <c r="AJS200" i="8" s="1"/>
  <c r="AJN201" i="8" s="1"/>
  <c r="AJD201" i="8"/>
  <c r="AJE201" i="8" s="1"/>
  <c r="AIZ202" i="8" s="1"/>
  <c r="ABI216" i="8"/>
  <c r="ABJ216" i="8" s="1"/>
  <c r="ABE217" i="8" s="1"/>
  <c r="UW229" i="8"/>
  <c r="UX229" i="8" s="1"/>
  <c r="US230" i="8" s="1"/>
  <c r="AIP202" i="8"/>
  <c r="AIQ202" i="8" s="1"/>
  <c r="AIL203" i="8" s="1"/>
  <c r="AGD207" i="8"/>
  <c r="AGE207" i="8" s="1"/>
  <c r="PR240" i="8"/>
  <c r="AEU210" i="8"/>
  <c r="AEV210" i="8" s="1"/>
  <c r="AJX200" i="8"/>
  <c r="TL232" i="8"/>
  <c r="SD235" i="8"/>
  <c r="AHE205" i="8"/>
  <c r="WL226" i="8"/>
  <c r="ZJ220" i="8"/>
  <c r="VX227" i="8"/>
  <c r="VY227" i="8" s="1"/>
  <c r="AAD219" i="8"/>
  <c r="AIB203" i="8"/>
  <c r="ACK214" i="8"/>
  <c r="WK226" i="8"/>
  <c r="PX240" i="8"/>
  <c r="PS240" i="8" s="1"/>
  <c r="QF239" i="8"/>
  <c r="TR232" i="8"/>
  <c r="TM232" i="8" s="1"/>
  <c r="TZ231" i="8"/>
  <c r="ALI197" i="8"/>
  <c r="ALD198" i="8" s="1"/>
  <c r="AKZ198" i="8" s="1"/>
  <c r="XE225" i="8"/>
  <c r="WZ225" i="8" s="1"/>
  <c r="XM224" i="8"/>
  <c r="AAH218" i="8"/>
  <c r="AAC219" i="8" s="1"/>
  <c r="KW251" i="8"/>
  <c r="KX251" i="8" s="1"/>
  <c r="OS242" i="8"/>
  <c r="ON243" i="8" s="1"/>
  <c r="AEH211" i="8"/>
  <c r="NH245" i="8"/>
  <c r="NI245" i="8" s="1"/>
  <c r="AFR208" i="8"/>
  <c r="AFM209" i="8" s="1"/>
  <c r="ZT219" i="8"/>
  <c r="ZO220" i="8" s="1"/>
  <c r="XV223" i="8"/>
  <c r="MK248" i="8"/>
  <c r="MO247" i="8"/>
  <c r="MJ248" i="8" s="1"/>
  <c r="OA244" i="8"/>
  <c r="NV244" i="8" s="1"/>
  <c r="NW244" i="8" s="1"/>
  <c r="OI243" i="8"/>
  <c r="KG253" i="8"/>
  <c r="KK252" i="8"/>
  <c r="KF253" i="8" s="1"/>
  <c r="AGQ206" i="8"/>
  <c r="LR249" i="8"/>
  <c r="LS249" i="8" s="1"/>
  <c r="SE235" i="8"/>
  <c r="SF235" i="8" s="1"/>
  <c r="SA236" i="8" s="1"/>
  <c r="AAU217" i="8"/>
  <c r="AAV217" i="8" s="1"/>
  <c r="AAQ218" i="8" s="1"/>
  <c r="AKQ199" i="8"/>
  <c r="AKL199" i="8" s="1"/>
  <c r="AKM199" i="8" s="1"/>
  <c r="AKY198" i="8"/>
  <c r="PE241" i="8"/>
  <c r="PF241" i="8" s="1"/>
  <c r="ADJ213" i="8"/>
  <c r="ADE213" i="8" s="1"/>
  <c r="ADR212" i="8"/>
  <c r="ACV214" i="8"/>
  <c r="ACQ214" i="8" s="1"/>
  <c r="ADD213" i="8"/>
  <c r="QL239" i="8"/>
  <c r="QG239" i="8" s="1"/>
  <c r="QT238" i="8"/>
  <c r="AFH209" i="8"/>
  <c r="SY233" i="8"/>
  <c r="SZ233" i="8" s="1"/>
  <c r="AGR206" i="8"/>
  <c r="XA225" i="8"/>
  <c r="XB225" i="8" s="1"/>
  <c r="WW226" i="8" s="1"/>
  <c r="YW221" i="8"/>
  <c r="YX221" i="8" s="1"/>
  <c r="GQ263" i="8" l="1"/>
  <c r="GL264" i="8" s="1"/>
  <c r="DK273" i="8"/>
  <c r="DO273" i="8" s="1"/>
  <c r="ANX192" i="8"/>
  <c r="HV261" i="8"/>
  <c r="HQ261" i="8" s="1"/>
  <c r="HR261" i="8" s="1"/>
  <c r="HS261" i="8" s="1"/>
  <c r="HN262" i="8" s="1"/>
  <c r="ANK193" i="8"/>
  <c r="ANL193" i="8" s="1"/>
  <c r="ANM193" i="8" s="1"/>
  <c r="ANH194" i="8" s="1"/>
  <c r="AMI195" i="8"/>
  <c r="AMH195" i="8"/>
  <c r="ID260" i="8"/>
  <c r="HA263" i="8"/>
  <c r="HE262" i="8"/>
  <c r="GZ263" i="8" s="1"/>
  <c r="GH264" i="8"/>
  <c r="GI264" i="8" s="1"/>
  <c r="AOH191" i="8"/>
  <c r="AOC192" i="8" s="1"/>
  <c r="ANY192" i="8" s="1"/>
  <c r="EI271" i="8"/>
  <c r="EM270" i="8"/>
  <c r="EH271" i="8" s="1"/>
  <c r="MS247" i="8"/>
  <c r="AAL218" i="8"/>
  <c r="UN230" i="8"/>
  <c r="AOU190" i="8"/>
  <c r="AMV194" i="8"/>
  <c r="ALS197" i="8"/>
  <c r="ALW196" i="8"/>
  <c r="ALR197" i="8" s="1"/>
  <c r="ALM197" i="8"/>
  <c r="YU222" i="8"/>
  <c r="YY221" i="8"/>
  <c r="YT222" i="8" s="1"/>
  <c r="AKJ200" i="8"/>
  <c r="AKN199" i="8"/>
  <c r="AKI200" i="8" s="1"/>
  <c r="AES211" i="8"/>
  <c r="AEW210" i="8"/>
  <c r="AER211" i="8" s="1"/>
  <c r="NT245" i="8"/>
  <c r="NX244" i="8"/>
  <c r="NS245" i="8" s="1"/>
  <c r="KB253" i="8"/>
  <c r="KC253" i="8" s="1"/>
  <c r="XS224" i="8"/>
  <c r="AEE212" i="8"/>
  <c r="ACH215" i="8"/>
  <c r="AHY204" i="8"/>
  <c r="TN232" i="8"/>
  <c r="AIM203" i="8"/>
  <c r="AIH203" i="8" s="1"/>
  <c r="AIU202" i="8"/>
  <c r="UT230" i="8"/>
  <c r="UO230" i="8" s="1"/>
  <c r="VB229" i="8"/>
  <c r="ABF217" i="8"/>
  <c r="ABA217" i="8" s="1"/>
  <c r="ABN216" i="8"/>
  <c r="AJO201" i="8"/>
  <c r="AJJ201" i="8" s="1"/>
  <c r="AJW200" i="8"/>
  <c r="VH229" i="8"/>
  <c r="VC229" i="8" s="1"/>
  <c r="VP228" i="8"/>
  <c r="RN237" i="8"/>
  <c r="RI237" i="8" s="1"/>
  <c r="RV236" i="8"/>
  <c r="YG223" i="8"/>
  <c r="YB223" i="8" s="1"/>
  <c r="YO222" i="8"/>
  <c r="ZK220" i="8"/>
  <c r="ZL220" i="8" s="1"/>
  <c r="AFI209" i="8"/>
  <c r="OJ243" i="8"/>
  <c r="AHS204" i="8"/>
  <c r="UA231" i="8"/>
  <c r="UB231" i="8" s="1"/>
  <c r="UC231" i="8" s="1"/>
  <c r="TX232" i="8" s="1"/>
  <c r="ACB215" i="8"/>
  <c r="ABO216" i="8"/>
  <c r="RH237" i="8"/>
  <c r="SW234" i="8"/>
  <c r="TA233" i="8"/>
  <c r="SV234" i="8" s="1"/>
  <c r="ADF213" i="8"/>
  <c r="ADG213" i="8" s="1"/>
  <c r="ADB214" i="8" s="1"/>
  <c r="PC242" i="8"/>
  <c r="PG241" i="8"/>
  <c r="PB242" i="8" s="1"/>
  <c r="LP250" i="8"/>
  <c r="LT249" i="8"/>
  <c r="LO250" i="8" s="1"/>
  <c r="WX226" i="8"/>
  <c r="WS226" i="8" s="1"/>
  <c r="XF225" i="8"/>
  <c r="AFJ209" i="8"/>
  <c r="AFK209" i="8" s="1"/>
  <c r="AFF210" i="8" s="1"/>
  <c r="ADT212" i="8"/>
  <c r="ADU212" i="8" s="1"/>
  <c r="ADP213" i="8" s="1"/>
  <c r="ALA198" i="8"/>
  <c r="ALB198" i="8" s="1"/>
  <c r="AKW199" i="8" s="1"/>
  <c r="AAR218" i="8"/>
  <c r="AAM218" i="8" s="1"/>
  <c r="AAZ217" i="8"/>
  <c r="SB236" i="8"/>
  <c r="RW236" i="8" s="1"/>
  <c r="SJ235" i="8"/>
  <c r="AGS206" i="8"/>
  <c r="AGT206" i="8" s="1"/>
  <c r="AGO207" i="8" s="1"/>
  <c r="KO252" i="8"/>
  <c r="OK243" i="8"/>
  <c r="OL243" i="8" s="1"/>
  <c r="OG244" i="8" s="1"/>
  <c r="MF248" i="8"/>
  <c r="MG248" i="8" s="1"/>
  <c r="XW223" i="8"/>
  <c r="XR224" i="8" s="1"/>
  <c r="NF246" i="8"/>
  <c r="NJ245" i="8"/>
  <c r="NE246" i="8" s="1"/>
  <c r="AEI211" i="8"/>
  <c r="AED212" i="8" s="1"/>
  <c r="KU252" i="8"/>
  <c r="KY251" i="8"/>
  <c r="KT252" i="8" s="1"/>
  <c r="QH239" i="8"/>
  <c r="WM226" i="8"/>
  <c r="WN226" i="8" s="1"/>
  <c r="WI227" i="8" s="1"/>
  <c r="ACL214" i="8"/>
  <c r="ACG215" i="8" s="1"/>
  <c r="AIC203" i="8"/>
  <c r="AHX204" i="8" s="1"/>
  <c r="ZY219" i="8"/>
  <c r="VV228" i="8"/>
  <c r="VZ227" i="8"/>
  <c r="VU228" i="8" s="1"/>
  <c r="PT240" i="8"/>
  <c r="PU240" i="8" s="1"/>
  <c r="PP241" i="8" s="1"/>
  <c r="AGB208" i="8"/>
  <c r="AGF207" i="8"/>
  <c r="AGA208" i="8" s="1"/>
  <c r="AJA202" i="8"/>
  <c r="AIV202" i="8" s="1"/>
  <c r="AJI201" i="8"/>
  <c r="ZX219" i="8"/>
  <c r="AFV208" i="8"/>
  <c r="OW242" i="8"/>
  <c r="AHF205" i="8"/>
  <c r="AHG205" i="8" s="1"/>
  <c r="UP230" i="8"/>
  <c r="UQ230" i="8" s="1"/>
  <c r="UL231" i="8" s="1"/>
  <c r="QU238" i="8"/>
  <c r="QV238" i="8" s="1"/>
  <c r="AAN218" i="8" l="1"/>
  <c r="DF274" i="8"/>
  <c r="DB274" i="8" s="1"/>
  <c r="DC274" i="8" s="1"/>
  <c r="CZ275" i="8" s="1"/>
  <c r="ANZ192" i="8"/>
  <c r="ANW193" i="8" s="1"/>
  <c r="GU263" i="8"/>
  <c r="GV263" i="8"/>
  <c r="EQ270" i="8"/>
  <c r="AMJ195" i="8"/>
  <c r="AMK195" i="8" s="1"/>
  <c r="AMF196" i="8" s="1"/>
  <c r="HO262" i="8"/>
  <c r="HJ262" i="8" s="1"/>
  <c r="HI262" i="8"/>
  <c r="HW261" i="8"/>
  <c r="AOL191" i="8"/>
  <c r="GF265" i="8"/>
  <c r="GJ264" i="8"/>
  <c r="GE265" i="8" s="1"/>
  <c r="ED271" i="8"/>
  <c r="EE271" i="8" s="1"/>
  <c r="AOA192" i="8"/>
  <c r="ANV193" i="8" s="1"/>
  <c r="ANR193" i="8" s="1"/>
  <c r="VQ228" i="8"/>
  <c r="TE233" i="8"/>
  <c r="OB244" i="8"/>
  <c r="LC251" i="8"/>
  <c r="NA246" i="8"/>
  <c r="NB246" i="8" s="1"/>
  <c r="LX249" i="8"/>
  <c r="AOR191" i="8"/>
  <c r="AOV190" i="8"/>
  <c r="AOQ191" i="8" s="1"/>
  <c r="ANI194" i="8"/>
  <c r="AND194" i="8" s="1"/>
  <c r="ANQ193" i="8"/>
  <c r="AMX194" i="8"/>
  <c r="AMO195" i="8"/>
  <c r="AMA196" i="8"/>
  <c r="ALN197" i="8"/>
  <c r="ALO197" i="8" s="1"/>
  <c r="AKR199" i="8"/>
  <c r="AHD206" i="8"/>
  <c r="AHH205" i="8"/>
  <c r="AHC206" i="8" s="1"/>
  <c r="AAK219" i="8"/>
  <c r="AAO218" i="8"/>
  <c r="AAJ219" i="8" s="1"/>
  <c r="ZI221" i="8"/>
  <c r="ZM220" i="8"/>
  <c r="ZH221" i="8" s="1"/>
  <c r="QS239" i="8"/>
  <c r="QW238" i="8"/>
  <c r="QR239" i="8" s="1"/>
  <c r="AJK201" i="8"/>
  <c r="AJL201" i="8" s="1"/>
  <c r="AJG202" i="8" s="1"/>
  <c r="QE240" i="8"/>
  <c r="ZZ219" i="8"/>
  <c r="AAA219" i="8" s="1"/>
  <c r="ZV220" i="8" s="1"/>
  <c r="AGJ207" i="8"/>
  <c r="PQ241" i="8"/>
  <c r="PL241" i="8" s="1"/>
  <c r="PY240" i="8"/>
  <c r="WD227" i="8"/>
  <c r="WJ227" i="8"/>
  <c r="WE227" i="8" s="1"/>
  <c r="WR226" i="8"/>
  <c r="QI239" i="8"/>
  <c r="QD240" i="8" s="1"/>
  <c r="UG231" i="8"/>
  <c r="TY232" i="8"/>
  <c r="TT232" i="8" s="1"/>
  <c r="KP252" i="8"/>
  <c r="NN245" i="8"/>
  <c r="OH244" i="8"/>
  <c r="OC244" i="8" s="1"/>
  <c r="OP243" i="8"/>
  <c r="KQ252" i="8"/>
  <c r="KR252" i="8" s="1"/>
  <c r="KM253" i="8" s="1"/>
  <c r="ADQ213" i="8"/>
  <c r="ADL213" i="8" s="1"/>
  <c r="ADY212" i="8"/>
  <c r="AFG210" i="8"/>
  <c r="AFB210" i="8" s="1"/>
  <c r="AFO209" i="8"/>
  <c r="LK250" i="8"/>
  <c r="LL250" i="8" s="1"/>
  <c r="PK241" i="8"/>
  <c r="ADC214" i="8"/>
  <c r="ACX214" i="8" s="1"/>
  <c r="ADK213" i="8"/>
  <c r="SR234" i="8"/>
  <c r="SS234" i="8" s="1"/>
  <c r="RX236" i="8"/>
  <c r="RY236" i="8" s="1"/>
  <c r="RT237" i="8" s="1"/>
  <c r="VR228" i="8"/>
  <c r="VS228" i="8" s="1"/>
  <c r="VN229" i="8" s="1"/>
  <c r="AJY200" i="8"/>
  <c r="AJZ200" i="8" s="1"/>
  <c r="AJU201" i="8" s="1"/>
  <c r="TK233" i="8"/>
  <c r="AIG203" i="8"/>
  <c r="ACP214" i="8"/>
  <c r="ACC215" i="8"/>
  <c r="ACD215" i="8" s="1"/>
  <c r="ACE215" i="8" s="1"/>
  <c r="ABZ216" i="8" s="1"/>
  <c r="ADZ212" i="8"/>
  <c r="XN224" i="8"/>
  <c r="XO224" i="8" s="1"/>
  <c r="NO245" i="8"/>
  <c r="AFA210" i="8"/>
  <c r="AKE200" i="8"/>
  <c r="ZC221" i="8"/>
  <c r="UM231" i="8"/>
  <c r="UH231" i="8" s="1"/>
  <c r="UU230" i="8"/>
  <c r="AFW208" i="8"/>
  <c r="AFX208" i="8" s="1"/>
  <c r="MY247" i="8"/>
  <c r="NC246" i="8"/>
  <c r="MX247" i="8" s="1"/>
  <c r="MD249" i="8"/>
  <c r="MH248" i="8"/>
  <c r="MC249" i="8" s="1"/>
  <c r="AGP207" i="8"/>
  <c r="AGK207" i="8" s="1"/>
  <c r="AGX206" i="8"/>
  <c r="ABB217" i="8"/>
  <c r="ABC217" i="8" s="1"/>
  <c r="AAX218" i="8" s="1"/>
  <c r="AKX199" i="8"/>
  <c r="AKS199" i="8" s="1"/>
  <c r="ALF198" i="8"/>
  <c r="OX242" i="8"/>
  <c r="OY242" i="8" s="1"/>
  <c r="RJ237" i="8"/>
  <c r="RK237" i="8" s="1"/>
  <c r="RF238" i="8" s="1"/>
  <c r="ABP216" i="8"/>
  <c r="ABQ216" i="8" s="1"/>
  <c r="ABL217" i="8" s="1"/>
  <c r="VD229" i="8"/>
  <c r="VE229" i="8" s="1"/>
  <c r="UZ230" i="8" s="1"/>
  <c r="AIW202" i="8"/>
  <c r="AIX202" i="8" s="1"/>
  <c r="AIS203" i="8" s="1"/>
  <c r="TO232" i="8"/>
  <c r="TJ233" i="8" s="1"/>
  <c r="AHT204" i="8"/>
  <c r="AHU204" i="8" s="1"/>
  <c r="AEM211" i="8"/>
  <c r="YA223" i="8"/>
  <c r="JZ254" i="8"/>
  <c r="KD253" i="8"/>
  <c r="JY254" i="8" s="1"/>
  <c r="OD244" i="8"/>
  <c r="OE244" i="8" s="1"/>
  <c r="NZ245" i="8" s="1"/>
  <c r="AEN211" i="8"/>
  <c r="YP222" i="8"/>
  <c r="YQ222" i="8" s="1"/>
  <c r="DD274" i="8" l="1"/>
  <c r="CY275" i="8" s="1"/>
  <c r="CU275" i="8" s="1"/>
  <c r="CV275" i="8" s="1"/>
  <c r="GW263" i="8"/>
  <c r="AMG196" i="8"/>
  <c r="AMB196" i="8" s="1"/>
  <c r="AMC196" i="8" s="1"/>
  <c r="HK262" i="8"/>
  <c r="HH263" i="8" s="1"/>
  <c r="AOE192" i="8"/>
  <c r="GN264" i="8"/>
  <c r="GA265" i="8"/>
  <c r="GB265" i="8" s="1"/>
  <c r="EB272" i="8"/>
  <c r="EF271" i="8"/>
  <c r="EA272" i="8" s="1"/>
  <c r="AOM191" i="8"/>
  <c r="AON191" i="8" s="1"/>
  <c r="AOO191" i="8" s="1"/>
  <c r="AOJ192" i="8" s="1"/>
  <c r="NG246" i="8"/>
  <c r="AAS218" i="8"/>
  <c r="AOZ190" i="8"/>
  <c r="APC190" i="8" s="1"/>
  <c r="AOX191" i="8" s="1"/>
  <c r="AOT191" i="8" s="1"/>
  <c r="RA238" i="8"/>
  <c r="ANS193" i="8"/>
  <c r="ANT193" i="8" s="1"/>
  <c r="ANO194" i="8" s="1"/>
  <c r="AMU195" i="8"/>
  <c r="AKT199" i="8"/>
  <c r="AKU199" i="8" s="1"/>
  <c r="AKP200" i="8" s="1"/>
  <c r="AMY194" i="8"/>
  <c r="AMT195" i="8" s="1"/>
  <c r="AMP195" i="8" s="1"/>
  <c r="AMQ195" i="8" s="1"/>
  <c r="ALP197" i="8"/>
  <c r="ALK198" i="8" s="1"/>
  <c r="ALL198" i="8"/>
  <c r="AHR205" i="8"/>
  <c r="AHV204" i="8"/>
  <c r="AHQ205" i="8" s="1"/>
  <c r="OV243" i="8"/>
  <c r="OZ242" i="8"/>
  <c r="OU243" i="8" s="1"/>
  <c r="YN223" i="8"/>
  <c r="YR222" i="8"/>
  <c r="YM223" i="8" s="1"/>
  <c r="AFU209" i="8"/>
  <c r="AFY208" i="8"/>
  <c r="AFT209" i="8" s="1"/>
  <c r="KH253" i="8"/>
  <c r="ACA216" i="8"/>
  <c r="ABV216" i="8" s="1"/>
  <c r="ACI215" i="8"/>
  <c r="LY249" i="8"/>
  <c r="LZ249" i="8" s="1"/>
  <c r="MT247" i="8"/>
  <c r="MU247" i="8" s="1"/>
  <c r="AFC210" i="8"/>
  <c r="AFD210" i="8" s="1"/>
  <c r="AEY211" i="8" s="1"/>
  <c r="ACR214" i="8"/>
  <c r="ACS214" i="8" s="1"/>
  <c r="ACN215" i="8" s="1"/>
  <c r="TS232" i="8"/>
  <c r="AJV201" i="8"/>
  <c r="AJQ201" i="8" s="1"/>
  <c r="AKD200" i="8"/>
  <c r="ADM213" i="8"/>
  <c r="PM241" i="8"/>
  <c r="PN241" i="8" s="1"/>
  <c r="PI242" i="8" s="1"/>
  <c r="UI231" i="8"/>
  <c r="UJ231" i="8" s="1"/>
  <c r="UE232" i="8" s="1"/>
  <c r="WT226" i="8"/>
  <c r="WU226" i="8" s="1"/>
  <c r="WP227" i="8" s="1"/>
  <c r="WF227" i="8"/>
  <c r="WG227" i="8" s="1"/>
  <c r="WB228" i="8" s="1"/>
  <c r="ZW220" i="8"/>
  <c r="ZR220" i="8" s="1"/>
  <c r="AAE219" i="8"/>
  <c r="QM239" i="8"/>
  <c r="AJH202" i="8"/>
  <c r="AJC202" i="8" s="1"/>
  <c r="AJP201" i="8"/>
  <c r="QN239" i="8"/>
  <c r="ZQ220" i="8"/>
  <c r="AAF219" i="8"/>
  <c r="AHL205" i="8"/>
  <c r="OA245" i="8"/>
  <c r="NV245" i="8" s="1"/>
  <c r="OI244" i="8"/>
  <c r="JU254" i="8"/>
  <c r="JV254" i="8" s="1"/>
  <c r="YC223" i="8"/>
  <c r="AEO211" i="8"/>
  <c r="AIT203" i="8"/>
  <c r="AIO203" i="8" s="1"/>
  <c r="AJB202" i="8"/>
  <c r="VA230" i="8"/>
  <c r="UV230" i="8" s="1"/>
  <c r="UW230" i="8" s="1"/>
  <c r="VI229" i="8"/>
  <c r="ABM217" i="8"/>
  <c r="ABH217" i="8" s="1"/>
  <c r="ABU216" i="8"/>
  <c r="RG238" i="8"/>
  <c r="RB238" i="8" s="1"/>
  <c r="RO237" i="8"/>
  <c r="AAY218" i="8"/>
  <c r="AAT218" i="8" s="1"/>
  <c r="ABG217" i="8"/>
  <c r="ML248" i="8"/>
  <c r="XL225" i="8"/>
  <c r="XP224" i="8"/>
  <c r="XK225" i="8" s="1"/>
  <c r="AII203" i="8"/>
  <c r="AIJ203" i="8" s="1"/>
  <c r="AIE204" i="8" s="1"/>
  <c r="TF233" i="8"/>
  <c r="TG233" i="8" s="1"/>
  <c r="VO229" i="8"/>
  <c r="VJ229" i="8" s="1"/>
  <c r="VW228" i="8"/>
  <c r="RU237" i="8"/>
  <c r="RP237" i="8" s="1"/>
  <c r="SC236" i="8"/>
  <c r="SP235" i="8"/>
  <c r="ST234" i="8"/>
  <c r="SO235" i="8" s="1"/>
  <c r="LI251" i="8"/>
  <c r="LM250" i="8"/>
  <c r="LH251" i="8" s="1"/>
  <c r="AEA212" i="8"/>
  <c r="KN253" i="8"/>
  <c r="KI253" i="8" s="1"/>
  <c r="KV252" i="8"/>
  <c r="NP245" i="8"/>
  <c r="AGL207" i="8"/>
  <c r="PZ240" i="8"/>
  <c r="QA240" i="8" s="1"/>
  <c r="ZD221" i="8"/>
  <c r="ZE221" i="8" s="1"/>
  <c r="AGY206" i="8"/>
  <c r="AGZ206" i="8" s="1"/>
  <c r="DH274" i="8" l="1"/>
  <c r="CS276" i="8"/>
  <c r="CW275" i="8"/>
  <c r="CR276" i="8" s="1"/>
  <c r="GT264" i="8"/>
  <c r="GX263" i="8"/>
  <c r="GS264" i="8" s="1"/>
  <c r="AAU218" i="8"/>
  <c r="AAV218" i="8" s="1"/>
  <c r="AAQ219" i="8" s="1"/>
  <c r="RC238" i="8"/>
  <c r="RD238" i="8" s="1"/>
  <c r="QY239" i="8" s="1"/>
  <c r="HL262" i="8"/>
  <c r="HG263" i="8" s="1"/>
  <c r="HC263" i="8" s="1"/>
  <c r="DW272" i="8"/>
  <c r="DX272" i="8" s="1"/>
  <c r="DY272" i="8" s="1"/>
  <c r="DT273" i="8" s="1"/>
  <c r="GC265" i="8"/>
  <c r="FX266" i="8" s="1"/>
  <c r="FY266" i="8"/>
  <c r="EJ271" i="8"/>
  <c r="DA275" i="8"/>
  <c r="AOK192" i="8"/>
  <c r="SX234" i="8"/>
  <c r="AOF192" i="8"/>
  <c r="AOG192" i="8" s="1"/>
  <c r="AOD193" i="8" s="1"/>
  <c r="XT224" i="8"/>
  <c r="AKQ200" i="8"/>
  <c r="AKL200" i="8" s="1"/>
  <c r="OQ243" i="8"/>
  <c r="OR243" i="8" s="1"/>
  <c r="OO244" i="8" s="1"/>
  <c r="AOS191" i="8"/>
  <c r="AOU191" i="8" s="1"/>
  <c r="ALG198" i="8"/>
  <c r="ALH198" i="8" s="1"/>
  <c r="ALE199" i="8" s="1"/>
  <c r="ANP194" i="8"/>
  <c r="ANX193" i="8"/>
  <c r="ANK194" i="8"/>
  <c r="ANC194" i="8"/>
  <c r="AMN196" i="8"/>
  <c r="AKY199" i="8"/>
  <c r="AMR195" i="8"/>
  <c r="AMM196" i="8" s="1"/>
  <c r="AMI196" i="8" s="1"/>
  <c r="ALZ197" i="8"/>
  <c r="AMD196" i="8"/>
  <c r="ALY197" i="8" s="1"/>
  <c r="ALT197" i="8"/>
  <c r="AGC208" i="8"/>
  <c r="PX241" i="8"/>
  <c r="QB240" i="8"/>
  <c r="PW241" i="8" s="1"/>
  <c r="UT231" i="8"/>
  <c r="UX230" i="8"/>
  <c r="US231" i="8" s="1"/>
  <c r="AGW207" i="8"/>
  <c r="AHA206" i="8"/>
  <c r="AGV207" i="8" s="1"/>
  <c r="ZB222" i="8"/>
  <c r="ZF221" i="8"/>
  <c r="ZA222" i="8" s="1"/>
  <c r="QZ239" i="8"/>
  <c r="AGI208" i="8"/>
  <c r="NM246" i="8"/>
  <c r="ADX213" i="8"/>
  <c r="LD251" i="8"/>
  <c r="LE251" i="8" s="1"/>
  <c r="RQ237" i="8"/>
  <c r="RR237" i="8" s="1"/>
  <c r="RM238" i="8" s="1"/>
  <c r="XZ224" i="8"/>
  <c r="ADJ214" i="8"/>
  <c r="TU232" i="8"/>
  <c r="TV232" i="8" s="1"/>
  <c r="TQ233" i="8" s="1"/>
  <c r="LW250" i="8"/>
  <c r="MA249" i="8"/>
  <c r="LV250" i="8" s="1"/>
  <c r="AFP209" i="8"/>
  <c r="AFQ209" i="8" s="1"/>
  <c r="YV222" i="8"/>
  <c r="PD242" i="8"/>
  <c r="AHZ204" i="8"/>
  <c r="TD234" i="8"/>
  <c r="TH233" i="8"/>
  <c r="TC234" i="8" s="1"/>
  <c r="ABW216" i="8"/>
  <c r="ABX216" i="8" s="1"/>
  <c r="ABS217" i="8" s="1"/>
  <c r="AEL212" i="8"/>
  <c r="JS255" i="8"/>
  <c r="JW254" i="8"/>
  <c r="JR255" i="8" s="1"/>
  <c r="AAR219" i="8"/>
  <c r="AAM219" i="8" s="1"/>
  <c r="AAZ218" i="8"/>
  <c r="AGM207" i="8"/>
  <c r="AGH208" i="8" s="1"/>
  <c r="NQ245" i="8"/>
  <c r="NL246" i="8" s="1"/>
  <c r="OS243" i="8"/>
  <c r="ON244" i="8" s="1"/>
  <c r="AEB212" i="8"/>
  <c r="ADW213" i="8" s="1"/>
  <c r="LQ250" i="8"/>
  <c r="SK235" i="8"/>
  <c r="SL235" i="8" s="1"/>
  <c r="AIF204" i="8"/>
  <c r="AIA204" i="8" s="1"/>
  <c r="AIN203" i="8"/>
  <c r="XG225" i="8"/>
  <c r="XH225" i="8" s="1"/>
  <c r="ABI217" i="8"/>
  <c r="ABJ217" i="8" s="1"/>
  <c r="ABE218" i="8" s="1"/>
  <c r="ALI198" i="8"/>
  <c r="ALD199" i="8" s="1"/>
  <c r="VK229" i="8"/>
  <c r="VL229" i="8" s="1"/>
  <c r="VG230" i="8" s="1"/>
  <c r="AJD202" i="8"/>
  <c r="AJE202" i="8" s="1"/>
  <c r="AIZ203" i="8" s="1"/>
  <c r="AEP211" i="8"/>
  <c r="AEK212" i="8" s="1"/>
  <c r="YD223" i="8"/>
  <c r="XY224" i="8" s="1"/>
  <c r="ZS220" i="8"/>
  <c r="ZT220" i="8" s="1"/>
  <c r="ZO221" i="8" s="1"/>
  <c r="AJR201" i="8"/>
  <c r="AJS201" i="8" s="1"/>
  <c r="AJN202" i="8" s="1"/>
  <c r="QO239" i="8"/>
  <c r="QP239" i="8" s="1"/>
  <c r="QK240" i="8" s="1"/>
  <c r="AAG219" i="8"/>
  <c r="AAH219" i="8" s="1"/>
  <c r="AAC220" i="8" s="1"/>
  <c r="WC228" i="8"/>
  <c r="VX228" i="8" s="1"/>
  <c r="VY228" i="8" s="1"/>
  <c r="WK227" i="8"/>
  <c r="WQ227" i="8"/>
  <c r="WL227" i="8" s="1"/>
  <c r="WY226" i="8"/>
  <c r="UF232" i="8"/>
  <c r="UA232" i="8" s="1"/>
  <c r="UN231" i="8"/>
  <c r="PJ242" i="8"/>
  <c r="PE242" i="8" s="1"/>
  <c r="PR241" i="8"/>
  <c r="ADN213" i="8"/>
  <c r="ADI214" i="8" s="1"/>
  <c r="AKF200" i="8"/>
  <c r="ACO215" i="8"/>
  <c r="ACJ215" i="8" s="1"/>
  <c r="ACK215" i="8" s="1"/>
  <c r="ACL215" i="8" s="1"/>
  <c r="ACG216" i="8" s="1"/>
  <c r="ACW214" i="8"/>
  <c r="AEZ211" i="8"/>
  <c r="AEU211" i="8" s="1"/>
  <c r="AFH210" i="8"/>
  <c r="MR248" i="8"/>
  <c r="MV247" i="8"/>
  <c r="MQ248" i="8" s="1"/>
  <c r="KJ253" i="8"/>
  <c r="KK253" i="8" s="1"/>
  <c r="KF254" i="8" s="1"/>
  <c r="YI223" i="8"/>
  <c r="AHM205" i="8"/>
  <c r="AHN205" i="8" s="1"/>
  <c r="CN276" i="8" l="1"/>
  <c r="CO276" i="8" s="1"/>
  <c r="CP276" i="8" s="1"/>
  <c r="CK277" i="8" s="1"/>
  <c r="HP262" i="8"/>
  <c r="GO264" i="8"/>
  <c r="GP264" i="8" s="1"/>
  <c r="HB263" i="8"/>
  <c r="HD263" i="8" s="1"/>
  <c r="DU273" i="8"/>
  <c r="DP273" i="8" s="1"/>
  <c r="DQ273" i="8" s="1"/>
  <c r="GG265" i="8"/>
  <c r="FT266" i="8"/>
  <c r="FU266" i="8" s="1"/>
  <c r="EC272" i="8"/>
  <c r="CL277" i="8"/>
  <c r="AOH192" i="8"/>
  <c r="AOC193" i="8" s="1"/>
  <c r="ANY193" i="8" s="1"/>
  <c r="ANZ193" i="8" s="1"/>
  <c r="KA254" i="8"/>
  <c r="VB230" i="8"/>
  <c r="TL233" i="8"/>
  <c r="ZJ221" i="8"/>
  <c r="AOR192" i="8"/>
  <c r="AOV191" i="8"/>
  <c r="AOQ192" i="8" s="1"/>
  <c r="AKZ199" i="8"/>
  <c r="ALA199" i="8" s="1"/>
  <c r="AKX200" i="8" s="1"/>
  <c r="ANE194" i="8"/>
  <c r="AMV195" i="8"/>
  <c r="ALU197" i="8"/>
  <c r="ALV197" i="8" s="1"/>
  <c r="ALW197" i="8" s="1"/>
  <c r="ALR198" i="8" s="1"/>
  <c r="AMH196" i="8"/>
  <c r="ALM198" i="8"/>
  <c r="AHK206" i="8"/>
  <c r="AHO205" i="8"/>
  <c r="AHJ206" i="8" s="1"/>
  <c r="VV229" i="8"/>
  <c r="VZ228" i="8"/>
  <c r="VU229" i="8" s="1"/>
  <c r="AKC201" i="8"/>
  <c r="KG254" i="8"/>
  <c r="KB254" i="8" s="1"/>
  <c r="KO253" i="8"/>
  <c r="MZ247" i="8"/>
  <c r="ACY214" i="8"/>
  <c r="ACZ214" i="8" s="1"/>
  <c r="ACU215" i="8" s="1"/>
  <c r="AKG200" i="8"/>
  <c r="AKB201" i="8" s="1"/>
  <c r="WM227" i="8"/>
  <c r="WN227" i="8" s="1"/>
  <c r="WI228" i="8" s="1"/>
  <c r="AAD220" i="8"/>
  <c r="ZY220" i="8" s="1"/>
  <c r="AAL219" i="8"/>
  <c r="QL240" i="8"/>
  <c r="QG240" i="8" s="1"/>
  <c r="QT239" i="8"/>
  <c r="AJO202" i="8"/>
  <c r="AJJ202" i="8" s="1"/>
  <c r="AJW201" i="8"/>
  <c r="ZP221" i="8"/>
  <c r="ZK221" i="8" s="1"/>
  <c r="ZX220" i="8"/>
  <c r="XE226" i="8"/>
  <c r="XI225" i="8"/>
  <c r="XD226" i="8" s="1"/>
  <c r="JN255" i="8"/>
  <c r="JO255" i="8" s="1"/>
  <c r="AEG212" i="8"/>
  <c r="SY234" i="8"/>
  <c r="SZ234" i="8" s="1"/>
  <c r="AIB204" i="8"/>
  <c r="AIC204" i="8" s="1"/>
  <c r="AHX205" i="8" s="1"/>
  <c r="LR250" i="8"/>
  <c r="LS250" i="8" s="1"/>
  <c r="LT250" i="8" s="1"/>
  <c r="LO251" i="8" s="1"/>
  <c r="TR233" i="8"/>
  <c r="TM233" i="8" s="1"/>
  <c r="TZ232" i="8"/>
  <c r="XU224" i="8"/>
  <c r="XV224" i="8" s="1"/>
  <c r="RN238" i="8"/>
  <c r="RI238" i="8" s="1"/>
  <c r="RV237" i="8"/>
  <c r="AEF212" i="8"/>
  <c r="OJ244" i="8"/>
  <c r="OK244" i="8" s="1"/>
  <c r="NU245" i="8"/>
  <c r="AGQ207" i="8"/>
  <c r="RH238" i="8"/>
  <c r="YW222" i="8"/>
  <c r="YX222" i="8" s="1"/>
  <c r="AHE206" i="8"/>
  <c r="UO231" i="8"/>
  <c r="UP231" i="8" s="1"/>
  <c r="QF240" i="8"/>
  <c r="ACH216" i="8"/>
  <c r="ACC216" i="8" s="1"/>
  <c r="ACP215" i="8"/>
  <c r="MM248" i="8"/>
  <c r="MN248" i="8" s="1"/>
  <c r="AJA203" i="8"/>
  <c r="AIV203" i="8" s="1"/>
  <c r="AJI202" i="8"/>
  <c r="VH230" i="8"/>
  <c r="VC230" i="8" s="1"/>
  <c r="VD230" i="8" s="1"/>
  <c r="VE230" i="8" s="1"/>
  <c r="UZ231" i="8" s="1"/>
  <c r="VP229" i="8"/>
  <c r="ABF218" i="8"/>
  <c r="ABA218" i="8" s="1"/>
  <c r="ABB218" i="8" s="1"/>
  <c r="ABN217" i="8"/>
  <c r="AIP203" i="8"/>
  <c r="AIQ203" i="8" s="1"/>
  <c r="AIL204" i="8" s="1"/>
  <c r="SI236" i="8"/>
  <c r="SM235" i="8"/>
  <c r="SH236" i="8" s="1"/>
  <c r="AET211" i="8"/>
  <c r="ABT217" i="8"/>
  <c r="ABO217" i="8" s="1"/>
  <c r="ACB216" i="8"/>
  <c r="PF242" i="8"/>
  <c r="PG242" i="8" s="1"/>
  <c r="PB243" i="8" s="1"/>
  <c r="AFN210" i="8"/>
  <c r="AFR209" i="8"/>
  <c r="AFM210" i="8" s="1"/>
  <c r="ME249" i="8"/>
  <c r="ADR213" i="8"/>
  <c r="ADE214" i="8"/>
  <c r="YH223" i="8"/>
  <c r="LB252" i="8"/>
  <c r="LF251" i="8"/>
  <c r="LA252" i="8" s="1"/>
  <c r="ADS213" i="8"/>
  <c r="OW243" i="8"/>
  <c r="NH246" i="8"/>
  <c r="NI246" i="8" s="1"/>
  <c r="AGD208" i="8"/>
  <c r="AGE208" i="8" s="1"/>
  <c r="QU239" i="8"/>
  <c r="ZL221" i="8"/>
  <c r="AGR207" i="8"/>
  <c r="PS241" i="8"/>
  <c r="PT241" i="8" s="1"/>
  <c r="HE263" i="8" l="1"/>
  <c r="GZ264" i="8" s="1"/>
  <c r="HA264" i="8"/>
  <c r="HI263" i="8"/>
  <c r="GQ264" i="8"/>
  <c r="GM265" i="8"/>
  <c r="TN233" i="8"/>
  <c r="TO233" i="8" s="1"/>
  <c r="TJ234" i="8" s="1"/>
  <c r="FR267" i="8"/>
  <c r="FV266" i="8"/>
  <c r="FQ267" i="8" s="1"/>
  <c r="CG277" i="8"/>
  <c r="CH277" i="8" s="1"/>
  <c r="CI277" i="8" s="1"/>
  <c r="DR273" i="8"/>
  <c r="DM274" i="8" s="1"/>
  <c r="DN274" i="8"/>
  <c r="CT276" i="8"/>
  <c r="KC254" i="8"/>
  <c r="KD254" i="8" s="1"/>
  <c r="JY255" i="8" s="1"/>
  <c r="AOL192" i="8"/>
  <c r="SQ235" i="8"/>
  <c r="ALB199" i="8"/>
  <c r="AKW200" i="8" s="1"/>
  <c r="WD228" i="8"/>
  <c r="LJ251" i="8"/>
  <c r="AOM192" i="8"/>
  <c r="AOZ191" i="8"/>
  <c r="APC191" i="8" s="1"/>
  <c r="AOX192" i="8" s="1"/>
  <c r="AOT192" i="8" s="1"/>
  <c r="ANW194" i="8"/>
  <c r="ALS198" i="8"/>
  <c r="AOA193" i="8"/>
  <c r="ANV194" i="8" s="1"/>
  <c r="ANB195" i="8"/>
  <c r="ANF194" i="8"/>
  <c r="ANA195" i="8" s="1"/>
  <c r="ALN198" i="8"/>
  <c r="ALO198" i="8" s="1"/>
  <c r="AMJ196" i="8"/>
  <c r="AMA197" i="8"/>
  <c r="PQ242" i="8"/>
  <c r="PU241" i="8"/>
  <c r="PP242" i="8" s="1"/>
  <c r="AAY219" i="8"/>
  <c r="ABC218" i="8"/>
  <c r="AAX219" i="8" s="1"/>
  <c r="UM232" i="8"/>
  <c r="UQ231" i="8"/>
  <c r="UL232" i="8" s="1"/>
  <c r="YU223" i="8"/>
  <c r="YY222" i="8"/>
  <c r="YT223" i="8" s="1"/>
  <c r="AFV209" i="8"/>
  <c r="PC243" i="8"/>
  <c r="OX243" i="8" s="1"/>
  <c r="OY243" i="8" s="1"/>
  <c r="OZ243" i="8" s="1"/>
  <c r="OU244" i="8" s="1"/>
  <c r="PK242" i="8"/>
  <c r="TK234" i="8"/>
  <c r="TF234" i="8" s="1"/>
  <c r="ACD216" i="8"/>
  <c r="ACE216" i="8" s="1"/>
  <c r="ABZ217" i="8" s="1"/>
  <c r="LP251" i="8"/>
  <c r="LK251" i="8" s="1"/>
  <c r="LX250" i="8"/>
  <c r="SD236" i="8"/>
  <c r="SE236" i="8" s="1"/>
  <c r="AGS207" i="8"/>
  <c r="OH245" i="8"/>
  <c r="OL244" i="8"/>
  <c r="OG245" i="8" s="1"/>
  <c r="XS225" i="8"/>
  <c r="XW224" i="8"/>
  <c r="XR225" i="8" s="1"/>
  <c r="UB232" i="8"/>
  <c r="SW235" i="8"/>
  <c r="TA234" i="8"/>
  <c r="SV235" i="8" s="1"/>
  <c r="JL256" i="8"/>
  <c r="JP255" i="8"/>
  <c r="JK256" i="8" s="1"/>
  <c r="XM225" i="8"/>
  <c r="ACV215" i="8"/>
  <c r="ACQ215" i="8" s="1"/>
  <c r="ACR215" i="8" s="1"/>
  <c r="ADD214" i="8"/>
  <c r="AKK200" i="8"/>
  <c r="VQ229" i="8"/>
  <c r="VR229" i="8" s="1"/>
  <c r="AHF206" i="8"/>
  <c r="AHG206" i="8" s="1"/>
  <c r="AHH206" i="8" s="1"/>
  <c r="AHC207" i="8" s="1"/>
  <c r="ZI222" i="8"/>
  <c r="NF247" i="8"/>
  <c r="NJ246" i="8"/>
  <c r="NE247" i="8" s="1"/>
  <c r="YJ223" i="8"/>
  <c r="YK223" i="8" s="1"/>
  <c r="YF224" i="8" s="1"/>
  <c r="ADT213" i="8"/>
  <c r="ADU213" i="8" s="1"/>
  <c r="ADP214" i="8" s="1"/>
  <c r="VI230" i="8"/>
  <c r="VA231" i="8"/>
  <c r="UV231" i="8" s="1"/>
  <c r="ZM221" i="8"/>
  <c r="ZH222" i="8" s="1"/>
  <c r="AGB209" i="8"/>
  <c r="AGF208" i="8"/>
  <c r="AGA209" i="8" s="1"/>
  <c r="KW252" i="8"/>
  <c r="KX252" i="8" s="1"/>
  <c r="AFI210" i="8"/>
  <c r="AFJ210" i="8" s="1"/>
  <c r="AEV211" i="8"/>
  <c r="AEW211" i="8" s="1"/>
  <c r="AER212" i="8" s="1"/>
  <c r="AIM204" i="8"/>
  <c r="AIH204" i="8" s="1"/>
  <c r="AIU203" i="8"/>
  <c r="ABP217" i="8"/>
  <c r="ABQ217" i="8" s="1"/>
  <c r="ABL218" i="8" s="1"/>
  <c r="AJK202" i="8"/>
  <c r="AJL202" i="8" s="1"/>
  <c r="AJG203" i="8" s="1"/>
  <c r="MK249" i="8"/>
  <c r="MO248" i="8"/>
  <c r="MJ249" i="8" s="1"/>
  <c r="QH240" i="8"/>
  <c r="QI240" i="8" s="1"/>
  <c r="QD241" i="8" s="1"/>
  <c r="RJ238" i="8"/>
  <c r="RK238" i="8" s="1"/>
  <c r="RF239" i="8" s="1"/>
  <c r="NW245" i="8"/>
  <c r="NX245" i="8" s="1"/>
  <c r="NS246" i="8" s="1"/>
  <c r="AEH212" i="8"/>
  <c r="AEI212" i="8" s="1"/>
  <c r="AED213" i="8" s="1"/>
  <c r="AHY205" i="8"/>
  <c r="AHT205" i="8" s="1"/>
  <c r="AIG204" i="8"/>
  <c r="WZ226" i="8"/>
  <c r="XA226" i="8" s="1"/>
  <c r="ZZ220" i="8"/>
  <c r="QV239" i="8"/>
  <c r="AAN219" i="8"/>
  <c r="WR227" i="8"/>
  <c r="WJ228" i="8"/>
  <c r="WE228" i="8" s="1"/>
  <c r="WF228" i="8" s="1"/>
  <c r="AJX201" i="8"/>
  <c r="AJY201" i="8" s="1"/>
  <c r="AKS200" i="8"/>
  <c r="AHS205" i="8"/>
  <c r="JZ255" i="8" l="1"/>
  <c r="JU255" i="8" s="1"/>
  <c r="ALF199" i="8"/>
  <c r="TS233" i="8"/>
  <c r="GL265" i="8"/>
  <c r="GH265" i="8" s="1"/>
  <c r="GI265" i="8" s="1"/>
  <c r="GU264" i="8"/>
  <c r="GV264" i="8"/>
  <c r="KH254" i="8"/>
  <c r="FZ266" i="8"/>
  <c r="CE278" i="8"/>
  <c r="FM267" i="8"/>
  <c r="FN267" i="8" s="1"/>
  <c r="AON192" i="8"/>
  <c r="AOO192" i="8" s="1"/>
  <c r="AOJ193" i="8" s="1"/>
  <c r="DI274" i="8"/>
  <c r="DJ274" i="8" s="1"/>
  <c r="DV273" i="8"/>
  <c r="CD278" i="8"/>
  <c r="CM277" i="8"/>
  <c r="AGJ208" i="8"/>
  <c r="JT255" i="8"/>
  <c r="LL251" i="8"/>
  <c r="LM251" i="8" s="1"/>
  <c r="LH252" i="8" s="1"/>
  <c r="MS248" i="8"/>
  <c r="NN246" i="8"/>
  <c r="UU231" i="8"/>
  <c r="ALP198" i="8"/>
  <c r="ALK199" i="8" s="1"/>
  <c r="ALL199" i="8"/>
  <c r="ANR194" i="8"/>
  <c r="AOE193" i="8"/>
  <c r="AMW195" i="8"/>
  <c r="AMX195" i="8" s="1"/>
  <c r="AMU196" i="8" s="1"/>
  <c r="ANJ194" i="8"/>
  <c r="ANL194" i="8" s="1"/>
  <c r="AMG197" i="8"/>
  <c r="AMK196" i="8"/>
  <c r="AMF197" i="8" s="1"/>
  <c r="WC229" i="8"/>
  <c r="WG228" i="8"/>
  <c r="WB229" i="8" s="1"/>
  <c r="ACO216" i="8"/>
  <c r="ACS215" i="8"/>
  <c r="ACN216" i="8" s="1"/>
  <c r="LI252" i="8"/>
  <c r="AHU205" i="8"/>
  <c r="AHV205" i="8" s="1"/>
  <c r="AHQ206" i="8" s="1"/>
  <c r="AAK220" i="8"/>
  <c r="QS240" i="8"/>
  <c r="AJV202" i="8"/>
  <c r="ZW221" i="8"/>
  <c r="WX227" i="8"/>
  <c r="XB226" i="8"/>
  <c r="WW227" i="8" s="1"/>
  <c r="VO230" i="8"/>
  <c r="AIW203" i="8"/>
  <c r="AIX203" i="8" s="1"/>
  <c r="AIS204" i="8" s="1"/>
  <c r="AFG211" i="8"/>
  <c r="AFK210" i="8"/>
  <c r="AFF211" i="8" s="1"/>
  <c r="AAO219" i="8"/>
  <c r="AAJ220" i="8" s="1"/>
  <c r="QW239" i="8"/>
  <c r="QR240" i="8" s="1"/>
  <c r="AJZ201" i="8"/>
  <c r="AJU202" i="8" s="1"/>
  <c r="AAA220" i="8"/>
  <c r="ZV221" i="8" s="1"/>
  <c r="AII204" i="8"/>
  <c r="AEE213" i="8"/>
  <c r="ADZ213" i="8" s="1"/>
  <c r="AEM212" i="8"/>
  <c r="NT246" i="8"/>
  <c r="NO246" i="8" s="1"/>
  <c r="OB245" i="8"/>
  <c r="RO238" i="8"/>
  <c r="RG239" i="8"/>
  <c r="RB239" i="8" s="1"/>
  <c r="AHD207" i="8"/>
  <c r="AGY207" i="8" s="1"/>
  <c r="AHL206" i="8"/>
  <c r="QE241" i="8"/>
  <c r="PZ241" i="8" s="1"/>
  <c r="QM240" i="8"/>
  <c r="MF249" i="8"/>
  <c r="MG249" i="8" s="1"/>
  <c r="VS229" i="8"/>
  <c r="VN230" i="8" s="1"/>
  <c r="ABM218" i="8"/>
  <c r="ABH218" i="8" s="1"/>
  <c r="ABU217" i="8"/>
  <c r="AES212" i="8"/>
  <c r="AEN212" i="8" s="1"/>
  <c r="AFA211" i="8"/>
  <c r="OV244" i="8"/>
  <c r="OQ244" i="8" s="1"/>
  <c r="PD243" i="8"/>
  <c r="AFW209" i="8"/>
  <c r="AFX209" i="8" s="1"/>
  <c r="YG224" i="8"/>
  <c r="YB224" i="8" s="1"/>
  <c r="YO223" i="8"/>
  <c r="NA247" i="8"/>
  <c r="NB247" i="8" s="1"/>
  <c r="ZD222" i="8"/>
  <c r="ADF214" i="8"/>
  <c r="JG256" i="8"/>
  <c r="JH256" i="8" s="1"/>
  <c r="TE234" i="8"/>
  <c r="TY233" i="8"/>
  <c r="XN225" i="8"/>
  <c r="XO225" i="8" s="1"/>
  <c r="XP225" i="8" s="1"/>
  <c r="XK226" i="8" s="1"/>
  <c r="OP244" i="8"/>
  <c r="AGP208" i="8"/>
  <c r="SB237" i="8"/>
  <c r="SF236" i="8"/>
  <c r="SA237" i="8" s="1"/>
  <c r="ZC222" i="8"/>
  <c r="UH232" i="8"/>
  <c r="ABG218" i="8"/>
  <c r="AAT219" i="8"/>
  <c r="PY241" i="8"/>
  <c r="AJH203" i="8"/>
  <c r="AJC203" i="8" s="1"/>
  <c r="AJP202" i="8"/>
  <c r="KU253" i="8"/>
  <c r="KY252" i="8"/>
  <c r="KT253" i="8" s="1"/>
  <c r="ADQ214" i="8"/>
  <c r="ADL214" i="8" s="1"/>
  <c r="ADY213" i="8"/>
  <c r="ZQ221" i="8"/>
  <c r="AKM200" i="8"/>
  <c r="AKN200" i="8" s="1"/>
  <c r="AKI201" i="8" s="1"/>
  <c r="JV255" i="8"/>
  <c r="JW255" i="8" s="1"/>
  <c r="JR256" i="8" s="1"/>
  <c r="SR235" i="8"/>
  <c r="SS235" i="8" s="1"/>
  <c r="UC232" i="8"/>
  <c r="TX233" i="8" s="1"/>
  <c r="YA224" i="8"/>
  <c r="OC245" i="8"/>
  <c r="AGT207" i="8"/>
  <c r="AGO208" i="8" s="1"/>
  <c r="ACA217" i="8"/>
  <c r="ABV217" i="8" s="1"/>
  <c r="ACI216" i="8"/>
  <c r="YP223" i="8"/>
  <c r="UW231" i="8"/>
  <c r="UX231" i="8" s="1"/>
  <c r="US232" i="8" s="1"/>
  <c r="PL242" i="8"/>
  <c r="PM242" i="8" s="1"/>
  <c r="PN242" i="8" s="1"/>
  <c r="PI243" i="8" s="1"/>
  <c r="GJ265" i="8" l="1"/>
  <c r="GE266" i="8" s="1"/>
  <c r="GF266" i="8"/>
  <c r="GN265" i="8"/>
  <c r="AOK193" i="8"/>
  <c r="AOF193" i="8" s="1"/>
  <c r="AOS192" i="8"/>
  <c r="AOU192" i="8" s="1"/>
  <c r="BZ278" i="8"/>
  <c r="CA278" i="8" s="1"/>
  <c r="CB278" i="8" s="1"/>
  <c r="GW264" i="8"/>
  <c r="FK268" i="8"/>
  <c r="FO267" i="8"/>
  <c r="FJ268" i="8" s="1"/>
  <c r="BX279" i="8"/>
  <c r="DG275" i="8"/>
  <c r="DK274" i="8"/>
  <c r="DF275" i="8" s="1"/>
  <c r="ALT198" i="8"/>
  <c r="ALG199" i="8"/>
  <c r="ALH199" i="8" s="1"/>
  <c r="ALI199" i="8" s="1"/>
  <c r="ALD200" i="8" s="1"/>
  <c r="LQ251" i="8"/>
  <c r="AMB197" i="8"/>
  <c r="AMC197" i="8" s="1"/>
  <c r="ALZ198" i="8" s="1"/>
  <c r="NP246" i="8"/>
  <c r="NQ246" i="8" s="1"/>
  <c r="LC252" i="8"/>
  <c r="AMY195" i="8"/>
  <c r="AMT196" i="8" s="1"/>
  <c r="AMP196" i="8" s="1"/>
  <c r="AOG193" i="8"/>
  <c r="ANM194" i="8"/>
  <c r="ANH195" i="8" s="1"/>
  <c r="ANI195" i="8"/>
  <c r="AMO196" i="8"/>
  <c r="AFU210" i="8"/>
  <c r="UT232" i="8"/>
  <c r="UO232" i="8" s="1"/>
  <c r="VB231" i="8"/>
  <c r="AFY209" i="8"/>
  <c r="AFT210" i="8" s="1"/>
  <c r="YC224" i="8"/>
  <c r="YD224" i="8" s="1"/>
  <c r="XY225" i="8" s="1"/>
  <c r="AKJ201" i="8"/>
  <c r="AKE201" i="8" s="1"/>
  <c r="AKR200" i="8"/>
  <c r="AEA213" i="8"/>
  <c r="AEB213" i="8" s="1"/>
  <c r="ADW214" i="8" s="1"/>
  <c r="KP253" i="8"/>
  <c r="KQ253" i="8" s="1"/>
  <c r="RW237" i="8"/>
  <c r="RX237" i="8" s="1"/>
  <c r="AGX207" i="8"/>
  <c r="OR244" i="8"/>
  <c r="OS244" i="8" s="1"/>
  <c r="ON245" i="8" s="1"/>
  <c r="UG232" i="8"/>
  <c r="ADC215" i="8"/>
  <c r="YQ223" i="8"/>
  <c r="YR223" i="8" s="1"/>
  <c r="YM224" i="8" s="1"/>
  <c r="OD245" i="8"/>
  <c r="OE245" i="8" s="1"/>
  <c r="NZ246" i="8" s="1"/>
  <c r="AEO212" i="8"/>
  <c r="AEP212" i="8" s="1"/>
  <c r="AEK213" i="8" s="1"/>
  <c r="AIF205" i="8"/>
  <c r="AFB211" i="8"/>
  <c r="AFC211" i="8" s="1"/>
  <c r="VW229" i="8"/>
  <c r="WS227" i="8"/>
  <c r="WT227" i="8" s="1"/>
  <c r="AAE220" i="8"/>
  <c r="AKD201" i="8"/>
  <c r="RA239" i="8"/>
  <c r="AAF220" i="8"/>
  <c r="AHR206" i="8"/>
  <c r="AHM206" i="8" s="1"/>
  <c r="AHN206" i="8" s="1"/>
  <c r="AHZ205" i="8"/>
  <c r="LD252" i="8"/>
  <c r="ACW215" i="8"/>
  <c r="ACJ216" i="8"/>
  <c r="ACK216" i="8" s="1"/>
  <c r="WK228" i="8"/>
  <c r="PJ243" i="8"/>
  <c r="PE243" i="8" s="1"/>
  <c r="PF243" i="8" s="1"/>
  <c r="PR242" i="8"/>
  <c r="SP236" i="8"/>
  <c r="ST235" i="8"/>
  <c r="SO236" i="8" s="1"/>
  <c r="JS256" i="8"/>
  <c r="JN256" i="8" s="1"/>
  <c r="KA255" i="8"/>
  <c r="XL226" i="8"/>
  <c r="XG226" i="8" s="1"/>
  <c r="XT225" i="8"/>
  <c r="QA241" i="8"/>
  <c r="QB241" i="8" s="1"/>
  <c r="PW242" i="8" s="1"/>
  <c r="ABI218" i="8"/>
  <c r="ABJ218" i="8" s="1"/>
  <c r="ABE219" i="8" s="1"/>
  <c r="ZE222" i="8"/>
  <c r="ZF222" i="8" s="1"/>
  <c r="ZA223" i="8" s="1"/>
  <c r="SJ236" i="8"/>
  <c r="AGK208" i="8"/>
  <c r="AGL208" i="8" s="1"/>
  <c r="TT233" i="8"/>
  <c r="TU233" i="8" s="1"/>
  <c r="TG234" i="8"/>
  <c r="TH234" i="8" s="1"/>
  <c r="TC235" i="8" s="1"/>
  <c r="JE257" i="8"/>
  <c r="JI256" i="8"/>
  <c r="JD257" i="8" s="1"/>
  <c r="ADG214" i="8"/>
  <c r="ADB215" i="8" s="1"/>
  <c r="MY248" i="8"/>
  <c r="NC247" i="8"/>
  <c r="MX248" i="8" s="1"/>
  <c r="ABW217" i="8"/>
  <c r="MD250" i="8"/>
  <c r="MH249" i="8"/>
  <c r="MC250" i="8" s="1"/>
  <c r="AIJ204" i="8"/>
  <c r="AIE205" i="8" s="1"/>
  <c r="AFO210" i="8"/>
  <c r="AIT204" i="8"/>
  <c r="AIO204" i="8" s="1"/>
  <c r="AJB203" i="8"/>
  <c r="VJ230" i="8"/>
  <c r="VK230" i="8" s="1"/>
  <c r="XF226" i="8"/>
  <c r="ZR221" i="8"/>
  <c r="ZS221" i="8" s="1"/>
  <c r="AJQ202" i="8"/>
  <c r="AJR202" i="8" s="1"/>
  <c r="QN240" i="8"/>
  <c r="QO240" i="8" s="1"/>
  <c r="AAS219" i="8"/>
  <c r="VX229" i="8"/>
  <c r="LE252" i="8" l="1"/>
  <c r="GA266" i="8"/>
  <c r="GB266" i="8" s="1"/>
  <c r="GX264" i="8"/>
  <c r="GS265" i="8" s="1"/>
  <c r="GT265" i="8"/>
  <c r="HB264" i="8"/>
  <c r="ALE200" i="8"/>
  <c r="AKZ200" i="8" s="1"/>
  <c r="FS267" i="8"/>
  <c r="FF268" i="8"/>
  <c r="FG268" i="8" s="1"/>
  <c r="DB275" i="8"/>
  <c r="DC275" i="8" s="1"/>
  <c r="BW279" i="8"/>
  <c r="BS279" i="8" s="1"/>
  <c r="BT279" i="8" s="1"/>
  <c r="CF278" i="8"/>
  <c r="DO274" i="8"/>
  <c r="AMD197" i="8"/>
  <c r="ALY198" i="8" s="1"/>
  <c r="ALU198" i="8" s="1"/>
  <c r="ALV198" i="8" s="1"/>
  <c r="ALW198" i="8" s="1"/>
  <c r="ALR199" i="8" s="1"/>
  <c r="ML249" i="8"/>
  <c r="AND195" i="8"/>
  <c r="NL247" i="8"/>
  <c r="NU246" i="8"/>
  <c r="NM247" i="8"/>
  <c r="AOR193" i="8"/>
  <c r="AOV192" i="8"/>
  <c r="AOQ193" i="8" s="1"/>
  <c r="ANQ194" i="8"/>
  <c r="ANS194" i="8" s="1"/>
  <c r="AOD194" i="8"/>
  <c r="ANC195" i="8"/>
  <c r="ANE195" i="8" s="1"/>
  <c r="ANF195" i="8" s="1"/>
  <c r="ANA196" i="8" s="1"/>
  <c r="AOH193" i="8"/>
  <c r="AOC194" i="8" s="1"/>
  <c r="AMQ196" i="8"/>
  <c r="ALM199" i="8"/>
  <c r="AJO203" i="8"/>
  <c r="AJS202" i="8"/>
  <c r="AJN203" i="8" s="1"/>
  <c r="QL241" i="8"/>
  <c r="QP240" i="8"/>
  <c r="QK241" i="8" s="1"/>
  <c r="ZP222" i="8"/>
  <c r="ZT221" i="8"/>
  <c r="ZO222" i="8" s="1"/>
  <c r="PC244" i="8"/>
  <c r="PG243" i="8"/>
  <c r="PB244" i="8" s="1"/>
  <c r="ACH217" i="8"/>
  <c r="ACL216" i="8"/>
  <c r="ACG217" i="8" s="1"/>
  <c r="LB253" i="8"/>
  <c r="LF252" i="8"/>
  <c r="LA253" i="8" s="1"/>
  <c r="AHK207" i="8"/>
  <c r="AHO206" i="8"/>
  <c r="AHJ207" i="8" s="1"/>
  <c r="VH231" i="8"/>
  <c r="VL230" i="8"/>
  <c r="VG231" i="8" s="1"/>
  <c r="ABT218" i="8"/>
  <c r="AEZ212" i="8"/>
  <c r="AJD203" i="8"/>
  <c r="AJE203" i="8" s="1"/>
  <c r="AIZ204" i="8" s="1"/>
  <c r="LY250" i="8"/>
  <c r="LZ250" i="8" s="1"/>
  <c r="ABX217" i="8"/>
  <c r="ABS218" i="8" s="1"/>
  <c r="AFD211" i="8"/>
  <c r="AEY212" i="8" s="1"/>
  <c r="NG247" i="8"/>
  <c r="JM256" i="8"/>
  <c r="TD235" i="8"/>
  <c r="SY235" i="8" s="1"/>
  <c r="TL234" i="8"/>
  <c r="TR234" i="8"/>
  <c r="TV233" i="8"/>
  <c r="TQ234" i="8" s="1"/>
  <c r="ZB223" i="8"/>
  <c r="YW223" i="8" s="1"/>
  <c r="ZJ222" i="8"/>
  <c r="ABF219" i="8"/>
  <c r="ABA219" i="8" s="1"/>
  <c r="ABN218" i="8"/>
  <c r="PX242" i="8"/>
  <c r="PS242" i="8" s="1"/>
  <c r="PT242" i="8" s="1"/>
  <c r="QF241" i="8"/>
  <c r="SX235" i="8"/>
  <c r="AKF201" i="8"/>
  <c r="WQ228" i="8"/>
  <c r="WU227" i="8"/>
  <c r="WP228" i="8" s="1"/>
  <c r="VY229" i="8"/>
  <c r="VZ229" i="8" s="1"/>
  <c r="VU230" i="8" s="1"/>
  <c r="AIN204" i="8"/>
  <c r="AEL213" i="8"/>
  <c r="AEG213" i="8" s="1"/>
  <c r="AET212" i="8"/>
  <c r="OA246" i="8"/>
  <c r="NV246" i="8" s="1"/>
  <c r="OI245" i="8"/>
  <c r="YN224" i="8"/>
  <c r="YI224" i="8" s="1"/>
  <c r="YV223" i="8"/>
  <c r="ADK214" i="8"/>
  <c r="ACX215" i="8"/>
  <c r="ACY215" i="8" s="1"/>
  <c r="OO245" i="8"/>
  <c r="OJ245" i="8" s="1"/>
  <c r="OW244" i="8"/>
  <c r="AGZ207" i="8"/>
  <c r="AKT200" i="8"/>
  <c r="AFP210" i="8"/>
  <c r="AFQ210" i="8" s="1"/>
  <c r="AAU219" i="8"/>
  <c r="XH226" i="8"/>
  <c r="MT248" i="8"/>
  <c r="MU248" i="8" s="1"/>
  <c r="IZ257" i="8"/>
  <c r="JA257" i="8" s="1"/>
  <c r="AGI209" i="8"/>
  <c r="AGM208" i="8"/>
  <c r="AGH209" i="8" s="1"/>
  <c r="SK236" i="8"/>
  <c r="SL236" i="8" s="1"/>
  <c r="RC239" i="8"/>
  <c r="AAG220" i="8"/>
  <c r="AIA205" i="8"/>
  <c r="AIB205" i="8" s="1"/>
  <c r="UI232" i="8"/>
  <c r="RU238" i="8"/>
  <c r="RY237" i="8"/>
  <c r="RT238" i="8" s="1"/>
  <c r="KN254" i="8"/>
  <c r="KR253" i="8"/>
  <c r="KM254" i="8" s="1"/>
  <c r="ADX214" i="8"/>
  <c r="ADS214" i="8" s="1"/>
  <c r="AEF213" i="8"/>
  <c r="XZ225" i="8"/>
  <c r="XU225" i="8" s="1"/>
  <c r="XV225" i="8" s="1"/>
  <c r="YH224" i="8"/>
  <c r="AGC209" i="8"/>
  <c r="GO265" i="8" l="1"/>
  <c r="GP265" i="8" s="1"/>
  <c r="FY267" i="8"/>
  <c r="GC266" i="8"/>
  <c r="FD269" i="8"/>
  <c r="FH268" i="8"/>
  <c r="FC269" i="8" s="1"/>
  <c r="NW246" i="8"/>
  <c r="NX246" i="8" s="1"/>
  <c r="NS247" i="8" s="1"/>
  <c r="AMH197" i="8"/>
  <c r="NH247" i="8"/>
  <c r="NI247" i="8" s="1"/>
  <c r="NJ247" i="8" s="1"/>
  <c r="NE248" i="8" s="1"/>
  <c r="BQ280" i="8"/>
  <c r="BU279" i="8"/>
  <c r="DD275" i="8"/>
  <c r="CY276" i="8" s="1"/>
  <c r="CZ276" i="8"/>
  <c r="ANY194" i="8"/>
  <c r="SC237" i="8"/>
  <c r="WY227" i="8"/>
  <c r="PK243" i="8"/>
  <c r="TZ233" i="8"/>
  <c r="ACC217" i="8"/>
  <c r="ACP216" i="8"/>
  <c r="QG241" i="8"/>
  <c r="AOM193" i="8"/>
  <c r="AOZ192" i="8"/>
  <c r="APC192" i="8" s="1"/>
  <c r="AOX193" i="8" s="1"/>
  <c r="AOT193" i="8" s="1"/>
  <c r="ALS199" i="8"/>
  <c r="ALN199" i="8" s="1"/>
  <c r="ALO199" i="8" s="1"/>
  <c r="ANB196" i="8"/>
  <c r="AMW196" i="8" s="1"/>
  <c r="AOL193" i="8"/>
  <c r="AON193" i="8" s="1"/>
  <c r="ANJ195" i="8"/>
  <c r="ANP195" i="8"/>
  <c r="ANT194" i="8"/>
  <c r="ANO195" i="8" s="1"/>
  <c r="AMA198" i="8"/>
  <c r="AMN197" i="8"/>
  <c r="AMR196" i="8"/>
  <c r="AMM197" i="8" s="1"/>
  <c r="AGQ208" i="8"/>
  <c r="AHS206" i="8"/>
  <c r="XS226" i="8"/>
  <c r="XW225" i="8"/>
  <c r="XR226" i="8" s="1"/>
  <c r="SI237" i="8"/>
  <c r="SM236" i="8"/>
  <c r="SH237" i="8" s="1"/>
  <c r="AFN211" i="8"/>
  <c r="AFR210" i="8"/>
  <c r="AFM211" i="8" s="1"/>
  <c r="AHY206" i="8"/>
  <c r="AIC205" i="8"/>
  <c r="AHX206" i="8" s="1"/>
  <c r="AEH213" i="8"/>
  <c r="AEI213" i="8" s="1"/>
  <c r="AED214" i="8" s="1"/>
  <c r="KI254" i="8"/>
  <c r="KJ254" i="8" s="1"/>
  <c r="UF233" i="8"/>
  <c r="AAD221" i="8"/>
  <c r="QZ240" i="8"/>
  <c r="IX258" i="8"/>
  <c r="JB257" i="8"/>
  <c r="IW258" i="8" s="1"/>
  <c r="XE227" i="8"/>
  <c r="AAR220" i="8"/>
  <c r="AKQ201" i="8"/>
  <c r="AGW208" i="8"/>
  <c r="ADM214" i="8"/>
  <c r="ADN214" i="8" s="1"/>
  <c r="ADI215" i="8" s="1"/>
  <c r="OK245" i="8"/>
  <c r="OL245" i="8" s="1"/>
  <c r="OG246" i="8" s="1"/>
  <c r="AIP204" i="8"/>
  <c r="AIQ204" i="8" s="1"/>
  <c r="AIL205" i="8" s="1"/>
  <c r="AKC202" i="8"/>
  <c r="ACV216" i="8"/>
  <c r="PQ243" i="8"/>
  <c r="SZ235" i="8"/>
  <c r="QH241" i="8"/>
  <c r="QI241" i="8" s="1"/>
  <c r="QD242" i="8" s="1"/>
  <c r="JO256" i="8"/>
  <c r="LW251" i="8"/>
  <c r="MA250" i="8"/>
  <c r="LV251" i="8" s="1"/>
  <c r="AFH211" i="8"/>
  <c r="ACB217" i="8"/>
  <c r="VP230" i="8"/>
  <c r="AHF207" i="8"/>
  <c r="LJ252" i="8"/>
  <c r="OX244" i="8"/>
  <c r="OY244" i="8" s="1"/>
  <c r="ZK222" i="8"/>
  <c r="ZL222" i="8" s="1"/>
  <c r="QT240" i="8"/>
  <c r="AJW202" i="8"/>
  <c r="YJ224" i="8"/>
  <c r="YK224" i="8" s="1"/>
  <c r="YF225" i="8" s="1"/>
  <c r="NT247" i="8"/>
  <c r="KV253" i="8"/>
  <c r="RP238" i="8"/>
  <c r="RQ238" i="8" s="1"/>
  <c r="UJ232" i="8"/>
  <c r="UE233" i="8" s="1"/>
  <c r="AAH220" i="8"/>
  <c r="AAC221" i="8" s="1"/>
  <c r="RD239" i="8"/>
  <c r="QY240" i="8" s="1"/>
  <c r="AGD209" i="8"/>
  <c r="AGE209" i="8" s="1"/>
  <c r="MR249" i="8"/>
  <c r="MV248" i="8"/>
  <c r="MQ249" i="8" s="1"/>
  <c r="XI226" i="8"/>
  <c r="XD227" i="8" s="1"/>
  <c r="AAV219" i="8"/>
  <c r="AAQ220" i="8" s="1"/>
  <c r="AKU200" i="8"/>
  <c r="AKP201" i="8" s="1"/>
  <c r="AHA207" i="8"/>
  <c r="AGV208" i="8" s="1"/>
  <c r="YX223" i="8"/>
  <c r="VV230" i="8"/>
  <c r="VQ230" i="8" s="1"/>
  <c r="WD229" i="8"/>
  <c r="WL228" i="8"/>
  <c r="WM228" i="8" s="1"/>
  <c r="AKG201" i="8"/>
  <c r="AKB202" i="8" s="1"/>
  <c r="ACZ215" i="8"/>
  <c r="ACU216" i="8" s="1"/>
  <c r="PU242" i="8"/>
  <c r="PP243" i="8" s="1"/>
  <c r="TM234" i="8"/>
  <c r="TN234" i="8" s="1"/>
  <c r="AJA204" i="8"/>
  <c r="AIV204" i="8" s="1"/>
  <c r="AJI203" i="8"/>
  <c r="AEU212" i="8"/>
  <c r="AEV212" i="8" s="1"/>
  <c r="ABO218" i="8"/>
  <c r="ABP218" i="8" s="1"/>
  <c r="VC231" i="8"/>
  <c r="VD231" i="8" s="1"/>
  <c r="KW253" i="8"/>
  <c r="ZX221" i="8"/>
  <c r="AJJ203" i="8"/>
  <c r="FX267" i="8" l="1"/>
  <c r="FT267" i="8" s="1"/>
  <c r="FU267" i="8" s="1"/>
  <c r="GG266" i="8"/>
  <c r="GM266" i="8"/>
  <c r="GQ265" i="8"/>
  <c r="GL266" i="8" s="1"/>
  <c r="FL268" i="8"/>
  <c r="EY269" i="8"/>
  <c r="EZ269" i="8" s="1"/>
  <c r="CU276" i="8"/>
  <c r="CV276" i="8" s="1"/>
  <c r="BP280" i="8"/>
  <c r="BL280" i="8" s="1"/>
  <c r="BM280" i="8" s="1"/>
  <c r="BY279" i="8"/>
  <c r="DH275" i="8"/>
  <c r="SQ236" i="8"/>
  <c r="ME250" i="8"/>
  <c r="NO247" i="8"/>
  <c r="AOO193" i="8"/>
  <c r="AOJ194" i="8" s="1"/>
  <c r="AOK194" i="8"/>
  <c r="ANK195" i="8"/>
  <c r="ANL195" i="8" s="1"/>
  <c r="ANM195" i="8" s="1"/>
  <c r="ANH196" i="8" s="1"/>
  <c r="ANX194" i="8"/>
  <c r="ANZ194" i="8" s="1"/>
  <c r="ANW195" i="8" s="1"/>
  <c r="ALL200" i="8"/>
  <c r="ALP199" i="8"/>
  <c r="ALK200" i="8" s="1"/>
  <c r="AMI197" i="8"/>
  <c r="AMJ197" i="8" s="1"/>
  <c r="AMK197" i="8" s="1"/>
  <c r="AMF198" i="8" s="1"/>
  <c r="AMV196" i="8"/>
  <c r="AMX196" i="8" s="1"/>
  <c r="AIG205" i="8"/>
  <c r="AGB210" i="8"/>
  <c r="AGF209" i="8"/>
  <c r="AGA210" i="8" s="1"/>
  <c r="AES213" i="8"/>
  <c r="AEW212" i="8"/>
  <c r="AER213" i="8" s="1"/>
  <c r="TK235" i="8"/>
  <c r="TO234" i="8"/>
  <c r="TJ235" i="8" s="1"/>
  <c r="OV245" i="8"/>
  <c r="OZ244" i="8"/>
  <c r="OU245" i="8" s="1"/>
  <c r="ABM219" i="8"/>
  <c r="ABQ218" i="8"/>
  <c r="ABL219" i="8" s="1"/>
  <c r="MM249" i="8"/>
  <c r="MN249" i="8" s="1"/>
  <c r="KX253" i="8"/>
  <c r="KY253" i="8" s="1"/>
  <c r="KT254" i="8" s="1"/>
  <c r="VR230" i="8"/>
  <c r="VS230" i="8" s="1"/>
  <c r="VN231" i="8" s="1"/>
  <c r="ACD217" i="8"/>
  <c r="ACE217" i="8" s="1"/>
  <c r="ABZ218" i="8" s="1"/>
  <c r="JL257" i="8"/>
  <c r="SW236" i="8"/>
  <c r="PY242" i="8"/>
  <c r="ADD215" i="8"/>
  <c r="ACQ216" i="8"/>
  <c r="ACR216" i="8" s="1"/>
  <c r="AJX202" i="8"/>
  <c r="AJY202" i="8" s="1"/>
  <c r="AJZ202" i="8" s="1"/>
  <c r="AJU203" i="8" s="1"/>
  <c r="AGR208" i="8"/>
  <c r="AGS208" i="8" s="1"/>
  <c r="AKL201" i="8"/>
  <c r="XM226" i="8"/>
  <c r="IS258" i="8"/>
  <c r="IT258" i="8" s="1"/>
  <c r="QU240" i="8"/>
  <c r="QV240" i="8" s="1"/>
  <c r="ZY221" i="8"/>
  <c r="ZZ221" i="8" s="1"/>
  <c r="AAA221" i="8" s="1"/>
  <c r="ZV222" i="8" s="1"/>
  <c r="UA233" i="8"/>
  <c r="UB233" i="8" s="1"/>
  <c r="AEE214" i="8"/>
  <c r="ADZ214" i="8" s="1"/>
  <c r="AEM213" i="8"/>
  <c r="AHT206" i="8"/>
  <c r="AHU206" i="8" s="1"/>
  <c r="AFV210" i="8"/>
  <c r="SD237" i="8"/>
  <c r="SE237" i="8" s="1"/>
  <c r="XN226" i="8"/>
  <c r="ZI223" i="8"/>
  <c r="YU224" i="8"/>
  <c r="VA232" i="8"/>
  <c r="VE231" i="8"/>
  <c r="UZ232" i="8" s="1"/>
  <c r="AJK203" i="8"/>
  <c r="AJL203" i="8" s="1"/>
  <c r="AJG204" i="8" s="1"/>
  <c r="NF248" i="8"/>
  <c r="NA248" i="8" s="1"/>
  <c r="NN247" i="8"/>
  <c r="ZM222" i="8"/>
  <c r="ZH223" i="8" s="1"/>
  <c r="WJ229" i="8"/>
  <c r="WN228" i="8"/>
  <c r="WI229" i="8" s="1"/>
  <c r="YY223" i="8"/>
  <c r="YT224" i="8" s="1"/>
  <c r="MZ248" i="8"/>
  <c r="RN239" i="8"/>
  <c r="RR238" i="8"/>
  <c r="RM239" i="8" s="1"/>
  <c r="OB246" i="8"/>
  <c r="YG225" i="8"/>
  <c r="YB225" i="8" s="1"/>
  <c r="YO224" i="8"/>
  <c r="LR251" i="8"/>
  <c r="LS251" i="8" s="1"/>
  <c r="JP256" i="8"/>
  <c r="JK257" i="8" s="1"/>
  <c r="QE242" i="8"/>
  <c r="PZ242" i="8" s="1"/>
  <c r="QM241" i="8"/>
  <c r="TA235" i="8"/>
  <c r="SV236" i="8" s="1"/>
  <c r="PL243" i="8"/>
  <c r="PM243" i="8" s="1"/>
  <c r="AKK201" i="8"/>
  <c r="AIM205" i="8"/>
  <c r="AIH205" i="8" s="1"/>
  <c r="AII205" i="8" s="1"/>
  <c r="AIJ205" i="8" s="1"/>
  <c r="AIE206" i="8" s="1"/>
  <c r="AIU204" i="8"/>
  <c r="OH246" i="8"/>
  <c r="OC246" i="8" s="1"/>
  <c r="OP245" i="8"/>
  <c r="ADJ215" i="8"/>
  <c r="ADE215" i="8" s="1"/>
  <c r="ADR214" i="8"/>
  <c r="AHE207" i="8"/>
  <c r="AKY200" i="8"/>
  <c r="AAZ219" i="8"/>
  <c r="AAM220" i="8"/>
  <c r="WZ227" i="8"/>
  <c r="XA227" i="8" s="1"/>
  <c r="JF257" i="8"/>
  <c r="RH239" i="8"/>
  <c r="AAL220" i="8"/>
  <c r="UN232" i="8"/>
  <c r="KG255" i="8"/>
  <c r="KK254" i="8"/>
  <c r="KF255" i="8" s="1"/>
  <c r="AFI211" i="8"/>
  <c r="AFJ211" i="8" s="1"/>
  <c r="YA225" i="8"/>
  <c r="GH266" i="8" l="1"/>
  <c r="GI266" i="8" s="1"/>
  <c r="GU265" i="8"/>
  <c r="FR268" i="8"/>
  <c r="FV267" i="8"/>
  <c r="FQ268" i="8" s="1"/>
  <c r="EW270" i="8"/>
  <c r="FA269" i="8"/>
  <c r="EV270" i="8" s="1"/>
  <c r="BJ281" i="8"/>
  <c r="BN280" i="8"/>
  <c r="BI281" i="8" s="1"/>
  <c r="ANI196" i="8"/>
  <c r="AND196" i="8" s="1"/>
  <c r="CW276" i="8"/>
  <c r="CR277" i="8" s="1"/>
  <c r="CS277" i="8"/>
  <c r="AMG198" i="8"/>
  <c r="PD244" i="8"/>
  <c r="ALT199" i="8"/>
  <c r="ABH219" i="8"/>
  <c r="KO254" i="8"/>
  <c r="UV232" i="8"/>
  <c r="ZC223" i="8"/>
  <c r="ABU218" i="8"/>
  <c r="AFA212" i="8"/>
  <c r="AOF194" i="8"/>
  <c r="ALG200" i="8"/>
  <c r="AOA194" i="8"/>
  <c r="ANV195" i="8" s="1"/>
  <c r="ANR195" i="8" s="1"/>
  <c r="AOS193" i="8"/>
  <c r="AMB198" i="8"/>
  <c r="AMC198" i="8" s="1"/>
  <c r="AMD198" i="8" s="1"/>
  <c r="ALY199" i="8" s="1"/>
  <c r="ANQ195" i="8"/>
  <c r="AMY196" i="8"/>
  <c r="AMT197" i="8" s="1"/>
  <c r="AMU197" i="8"/>
  <c r="AMO197" i="8"/>
  <c r="AFG212" i="8"/>
  <c r="AFK211" i="8"/>
  <c r="AFF212" i="8" s="1"/>
  <c r="QS241" i="8"/>
  <c r="QW240" i="8"/>
  <c r="QR241" i="8" s="1"/>
  <c r="UP232" i="8"/>
  <c r="UQ232" i="8" s="1"/>
  <c r="UL233" i="8" s="1"/>
  <c r="AKM201" i="8"/>
  <c r="AKN201" i="8" s="1"/>
  <c r="AKI202" i="8" s="1"/>
  <c r="YC225" i="8"/>
  <c r="YD225" i="8" s="1"/>
  <c r="XY226" i="8" s="1"/>
  <c r="AIF206" i="8"/>
  <c r="AIA206" i="8" s="1"/>
  <c r="AIN205" i="8"/>
  <c r="KB255" i="8"/>
  <c r="KC255" i="8" s="1"/>
  <c r="AAN220" i="8"/>
  <c r="AAO220" i="8" s="1"/>
  <c r="AAJ221" i="8" s="1"/>
  <c r="WX228" i="8"/>
  <c r="XB227" i="8"/>
  <c r="WW228" i="8" s="1"/>
  <c r="ABB219" i="8"/>
  <c r="ABC219" i="8" s="1"/>
  <c r="AAX220" i="8" s="1"/>
  <c r="AHG207" i="8"/>
  <c r="AHH207" i="8" s="1"/>
  <c r="AHC208" i="8" s="1"/>
  <c r="ADT214" i="8"/>
  <c r="ADU214" i="8" s="1"/>
  <c r="ADP215" i="8" s="1"/>
  <c r="LP252" i="8"/>
  <c r="LT251" i="8"/>
  <c r="LO252" i="8" s="1"/>
  <c r="OD246" i="8"/>
  <c r="OE246" i="8" s="1"/>
  <c r="NZ247" i="8" s="1"/>
  <c r="RV238" i="8"/>
  <c r="WR228" i="8"/>
  <c r="NP247" i="8"/>
  <c r="NQ247" i="8" s="1"/>
  <c r="NL248" i="8" s="1"/>
  <c r="AJH204" i="8"/>
  <c r="AJC204" i="8" s="1"/>
  <c r="AJP203" i="8"/>
  <c r="VI231" i="8"/>
  <c r="YP224" i="8"/>
  <c r="YQ224" i="8" s="1"/>
  <c r="YR224" i="8" s="1"/>
  <c r="YM225" i="8" s="1"/>
  <c r="ZQ222" i="8"/>
  <c r="SB238" i="8"/>
  <c r="SF237" i="8"/>
  <c r="SA238" i="8" s="1"/>
  <c r="AHR207" i="8"/>
  <c r="AHV206" i="8"/>
  <c r="AHQ207" i="8" s="1"/>
  <c r="XO226" i="8"/>
  <c r="XP226" i="8" s="1"/>
  <c r="XK227" i="8" s="1"/>
  <c r="ADF215" i="8"/>
  <c r="ADG215" i="8" s="1"/>
  <c r="ADB216" i="8" s="1"/>
  <c r="TE235" i="8"/>
  <c r="JT256" i="8"/>
  <c r="VO231" i="8"/>
  <c r="VJ231" i="8" s="1"/>
  <c r="VW230" i="8"/>
  <c r="KU254" i="8"/>
  <c r="KP254" i="8" s="1"/>
  <c r="LC253" i="8"/>
  <c r="OQ245" i="8"/>
  <c r="OR245" i="8" s="1"/>
  <c r="TS234" i="8"/>
  <c r="AEN213" i="8"/>
  <c r="AEO213" i="8" s="1"/>
  <c r="AEP213" i="8" s="1"/>
  <c r="AEK214" i="8" s="1"/>
  <c r="AGJ209" i="8"/>
  <c r="ALA200" i="8"/>
  <c r="ALB200" i="8" s="1"/>
  <c r="AKW201" i="8" s="1"/>
  <c r="AIW204" i="8"/>
  <c r="AIX204" i="8" s="1"/>
  <c r="AIS205" i="8" s="1"/>
  <c r="PJ244" i="8"/>
  <c r="PN243" i="8"/>
  <c r="PI244" i="8" s="1"/>
  <c r="AKD202" i="8"/>
  <c r="AJV203" i="8"/>
  <c r="AJQ203" i="8" s="1"/>
  <c r="RI239" i="8"/>
  <c r="RJ239" i="8" s="1"/>
  <c r="NB248" i="8"/>
  <c r="NC248" i="8" s="1"/>
  <c r="MX249" i="8" s="1"/>
  <c r="WE229" i="8"/>
  <c r="WF229" i="8" s="1"/>
  <c r="ZW222" i="8"/>
  <c r="ZR222" i="8" s="1"/>
  <c r="AAE221" i="8"/>
  <c r="ZD223" i="8"/>
  <c r="TY234" i="8"/>
  <c r="UC233" i="8"/>
  <c r="TX234" i="8" s="1"/>
  <c r="IQ259" i="8"/>
  <c r="IU258" i="8"/>
  <c r="IP259" i="8" s="1"/>
  <c r="AGP209" i="8"/>
  <c r="AGT208" i="8"/>
  <c r="AGO209" i="8" s="1"/>
  <c r="ACO217" i="8"/>
  <c r="ACS216" i="8"/>
  <c r="ACN217" i="8" s="1"/>
  <c r="QA242" i="8"/>
  <c r="QB242" i="8" s="1"/>
  <c r="PW243" i="8" s="1"/>
  <c r="SR236" i="8"/>
  <c r="SS236" i="8" s="1"/>
  <c r="JG257" i="8"/>
  <c r="JH257" i="8" s="1"/>
  <c r="ACA218" i="8"/>
  <c r="ABV218" i="8" s="1"/>
  <c r="ACI217" i="8"/>
  <c r="MK250" i="8"/>
  <c r="MO249" i="8"/>
  <c r="MJ250" i="8" s="1"/>
  <c r="TF235" i="8"/>
  <c r="AFW210" i="8"/>
  <c r="AFX210" i="8" s="1"/>
  <c r="GF267" i="8" l="1"/>
  <c r="GJ266" i="8"/>
  <c r="FZ267" i="8"/>
  <c r="FM268" i="8"/>
  <c r="FN268" i="8" s="1"/>
  <c r="FK269" i="8" s="1"/>
  <c r="ABW218" i="8"/>
  <c r="ABT219" i="8" s="1"/>
  <c r="FE269" i="8"/>
  <c r="ER270" i="8"/>
  <c r="ES270" i="8" s="1"/>
  <c r="ZE223" i="8"/>
  <c r="ZF223" i="8" s="1"/>
  <c r="ZA224" i="8" s="1"/>
  <c r="CN277" i="8"/>
  <c r="CO277" i="8" s="1"/>
  <c r="BR280" i="8"/>
  <c r="DA276" i="8"/>
  <c r="BE281" i="8"/>
  <c r="BF281" i="8" s="1"/>
  <c r="ALZ199" i="8"/>
  <c r="ALU199" i="8" s="1"/>
  <c r="ALV199" i="8" s="1"/>
  <c r="MS249" i="8"/>
  <c r="IY258" i="8"/>
  <c r="AOE194" i="8"/>
  <c r="AOG194" i="8" s="1"/>
  <c r="KQ254" i="8"/>
  <c r="KR254" i="8" s="1"/>
  <c r="KM255" i="8" s="1"/>
  <c r="ACJ217" i="8"/>
  <c r="ACW216" i="8"/>
  <c r="PR243" i="8"/>
  <c r="SJ237" i="8"/>
  <c r="XF227" i="8"/>
  <c r="RA240" i="8"/>
  <c r="AOU193" i="8"/>
  <c r="ANS195" i="8"/>
  <c r="ANC196" i="8"/>
  <c r="ANE196" i="8" s="1"/>
  <c r="AMP197" i="8"/>
  <c r="AMQ197" i="8" s="1"/>
  <c r="AMH198" i="8"/>
  <c r="OO246" i="8"/>
  <c r="OS245" i="8"/>
  <c r="ON246" i="8" s="1"/>
  <c r="AFU211" i="8"/>
  <c r="AFY210" i="8"/>
  <c r="AFT211" i="8" s="1"/>
  <c r="JE258" i="8"/>
  <c r="JI257" i="8"/>
  <c r="JD258" i="8" s="1"/>
  <c r="RG240" i="8"/>
  <c r="RK239" i="8"/>
  <c r="RF240" i="8" s="1"/>
  <c r="ABX218" i="8"/>
  <c r="ABS219" i="8" s="1"/>
  <c r="ACK217" i="8"/>
  <c r="ACL217" i="8" s="1"/>
  <c r="ACG218" i="8" s="1"/>
  <c r="SP237" i="8"/>
  <c r="ST236" i="8"/>
  <c r="SO237" i="8" s="1"/>
  <c r="MF250" i="8"/>
  <c r="MG250" i="8" s="1"/>
  <c r="PX243" i="8"/>
  <c r="PS243" i="8" s="1"/>
  <c r="QF242" i="8"/>
  <c r="AGX208" i="8"/>
  <c r="IL259" i="8"/>
  <c r="IM259" i="8" s="1"/>
  <c r="UG233" i="8"/>
  <c r="AEL214" i="8"/>
  <c r="AEG214" i="8" s="1"/>
  <c r="AET213" i="8"/>
  <c r="MY249" i="8"/>
  <c r="MT249" i="8" s="1"/>
  <c r="NG248" i="8"/>
  <c r="PE244" i="8"/>
  <c r="PF244" i="8" s="1"/>
  <c r="AKX201" i="8"/>
  <c r="AKS201" i="8" s="1"/>
  <c r="ALF200" i="8"/>
  <c r="ADC216" i="8"/>
  <c r="ACX216" i="8" s="1"/>
  <c r="ADK215" i="8"/>
  <c r="AHZ206" i="8"/>
  <c r="RW238" i="8"/>
  <c r="RX238" i="8" s="1"/>
  <c r="RY238" i="8" s="1"/>
  <c r="RT239" i="8" s="1"/>
  <c r="AJR203" i="8"/>
  <c r="AJS203" i="8" s="1"/>
  <c r="AJN204" i="8" s="1"/>
  <c r="NM248" i="8"/>
  <c r="NH248" i="8" s="1"/>
  <c r="NU247" i="8"/>
  <c r="LX251" i="8"/>
  <c r="ADQ215" i="8"/>
  <c r="ADL215" i="8" s="1"/>
  <c r="ADY214" i="8"/>
  <c r="AHD208" i="8"/>
  <c r="AGY208" i="8" s="1"/>
  <c r="AHL207" i="8"/>
  <c r="AAY220" i="8"/>
  <c r="AAT220" i="8" s="1"/>
  <c r="ABG219" i="8"/>
  <c r="WS228" i="8"/>
  <c r="WT228" i="8" s="1"/>
  <c r="XZ226" i="8"/>
  <c r="XU226" i="8" s="1"/>
  <c r="YH225" i="8"/>
  <c r="AKJ202" i="8"/>
  <c r="AKE202" i="8" s="1"/>
  <c r="AKF202" i="8" s="1"/>
  <c r="AKR201" i="8"/>
  <c r="UM233" i="8"/>
  <c r="UH233" i="8" s="1"/>
  <c r="UU232" i="8"/>
  <c r="QN241" i="8"/>
  <c r="QO241" i="8" s="1"/>
  <c r="AFO211" i="8"/>
  <c r="AGK209" i="8"/>
  <c r="AGL209" i="8" s="1"/>
  <c r="AGM209" i="8" s="1"/>
  <c r="AGH210" i="8" s="1"/>
  <c r="TT234" i="8"/>
  <c r="TU234" i="8" s="1"/>
  <c r="TV234" i="8" s="1"/>
  <c r="TQ235" i="8" s="1"/>
  <c r="ZJ223" i="8"/>
  <c r="WC230" i="8"/>
  <c r="WG229" i="8"/>
  <c r="WB230" i="8" s="1"/>
  <c r="AIT205" i="8"/>
  <c r="AIO205" i="8" s="1"/>
  <c r="AIP205" i="8" s="1"/>
  <c r="AJB204" i="8"/>
  <c r="TG235" i="8"/>
  <c r="TH235" i="8" s="1"/>
  <c r="TC236" i="8" s="1"/>
  <c r="XL227" i="8"/>
  <c r="XG227" i="8" s="1"/>
  <c r="XH227" i="8" s="1"/>
  <c r="XI227" i="8" s="1"/>
  <c r="XD228" i="8" s="1"/>
  <c r="XT226" i="8"/>
  <c r="AHM207" i="8"/>
  <c r="ZS222" i="8"/>
  <c r="ZT222" i="8" s="1"/>
  <c r="ZO223" i="8" s="1"/>
  <c r="VK231" i="8"/>
  <c r="VL231" i="8" s="1"/>
  <c r="VG232" i="8" s="1"/>
  <c r="OA247" i="8"/>
  <c r="NV247" i="8" s="1"/>
  <c r="OI246" i="8"/>
  <c r="YN225" i="8"/>
  <c r="YI225" i="8" s="1"/>
  <c r="YV224" i="8"/>
  <c r="LK252" i="8"/>
  <c r="LL252" i="8" s="1"/>
  <c r="AAK221" i="8"/>
  <c r="AAF221" i="8" s="1"/>
  <c r="AAG221" i="8" s="1"/>
  <c r="AAS220" i="8"/>
  <c r="JZ256" i="8"/>
  <c r="KD255" i="8"/>
  <c r="JY256" i="8" s="1"/>
  <c r="AFB212" i="8"/>
  <c r="AFC212" i="8" s="1"/>
  <c r="ZB224" i="8" l="1"/>
  <c r="YW224" i="8" s="1"/>
  <c r="MU249" i="8"/>
  <c r="GE267" i="8"/>
  <c r="GN266" i="8"/>
  <c r="GA267" i="8"/>
  <c r="GB267" i="8" s="1"/>
  <c r="FO268" i="8"/>
  <c r="ACY216" i="8"/>
  <c r="ACZ216" i="8" s="1"/>
  <c r="ACU217" i="8" s="1"/>
  <c r="EP271" i="8"/>
  <c r="ET270" i="8"/>
  <c r="EO271" i="8" s="1"/>
  <c r="CL278" i="8"/>
  <c r="CP277" i="8"/>
  <c r="CK278" i="8" s="1"/>
  <c r="PT243" i="8"/>
  <c r="PU243" i="8" s="1"/>
  <c r="PP244" i="8" s="1"/>
  <c r="BC282" i="8"/>
  <c r="BG281" i="8"/>
  <c r="KN255" i="8"/>
  <c r="KI255" i="8" s="1"/>
  <c r="KV254" i="8"/>
  <c r="ACB218" i="8"/>
  <c r="ABO219" i="8"/>
  <c r="RO239" i="8"/>
  <c r="AOR194" i="8"/>
  <c r="AOV193" i="8"/>
  <c r="AOQ194" i="8" s="1"/>
  <c r="AOD195" i="8"/>
  <c r="AOH194" i="8"/>
  <c r="AOC195" i="8" s="1"/>
  <c r="ANP196" i="8"/>
  <c r="ANT195" i="8"/>
  <c r="ANO196" i="8" s="1"/>
  <c r="ANF196" i="8"/>
  <c r="ANA197" i="8" s="1"/>
  <c r="ANB197" i="8"/>
  <c r="AMN198" i="8"/>
  <c r="AMR197" i="8"/>
  <c r="AMM198" i="8" s="1"/>
  <c r="ALW199" i="8"/>
  <c r="ALR200" i="8" s="1"/>
  <c r="ALS200" i="8"/>
  <c r="AGC210" i="8"/>
  <c r="AAD222" i="8"/>
  <c r="AAH221" i="8"/>
  <c r="AAC222" i="8" s="1"/>
  <c r="AIM206" i="8"/>
  <c r="AIQ205" i="8"/>
  <c r="AIL206" i="8" s="1"/>
  <c r="WQ229" i="8"/>
  <c r="WU228" i="8"/>
  <c r="WP229" i="8" s="1"/>
  <c r="AKC203" i="8"/>
  <c r="AKG202" i="8"/>
  <c r="AKB203" i="8" s="1"/>
  <c r="ACV217" i="8"/>
  <c r="MR250" i="8"/>
  <c r="MV249" i="8"/>
  <c r="MQ250" i="8" s="1"/>
  <c r="AEZ213" i="8"/>
  <c r="AFD212" i="8"/>
  <c r="AEY213" i="8" s="1"/>
  <c r="KH255" i="8"/>
  <c r="AAU220" i="8"/>
  <c r="AAV220" i="8" s="1"/>
  <c r="AAQ221" i="8" s="1"/>
  <c r="XE228" i="8"/>
  <c r="WZ228" i="8" s="1"/>
  <c r="XM227" i="8"/>
  <c r="LI253" i="8"/>
  <c r="LM252" i="8"/>
  <c r="LH253" i="8" s="1"/>
  <c r="WK229" i="8"/>
  <c r="UW232" i="8"/>
  <c r="UX232" i="8" s="1"/>
  <c r="US233" i="8" s="1"/>
  <c r="AKT201" i="8"/>
  <c r="AKU201" i="8" s="1"/>
  <c r="AKP202" i="8" s="1"/>
  <c r="YJ225" i="8"/>
  <c r="YK225" i="8" s="1"/>
  <c r="YF226" i="8" s="1"/>
  <c r="AHN207" i="8"/>
  <c r="AHO207" i="8" s="1"/>
  <c r="AHJ208" i="8" s="1"/>
  <c r="AEA214" i="8"/>
  <c r="AEB214" i="8" s="1"/>
  <c r="ADW215" i="8" s="1"/>
  <c r="RU239" i="8"/>
  <c r="RP239" i="8" s="1"/>
  <c r="SC238" i="8"/>
  <c r="NW247" i="8"/>
  <c r="NX247" i="8" s="1"/>
  <c r="NS248" i="8" s="1"/>
  <c r="ALH200" i="8"/>
  <c r="ALI200" i="8" s="1"/>
  <c r="ALD201" i="8" s="1"/>
  <c r="NI248" i="8"/>
  <c r="NJ248" i="8" s="1"/>
  <c r="NE249" i="8" s="1"/>
  <c r="UI233" i="8"/>
  <c r="UJ233" i="8" s="1"/>
  <c r="UE234" i="8" s="1"/>
  <c r="AGZ208" i="8"/>
  <c r="AHA208" i="8" s="1"/>
  <c r="AGV209" i="8" s="1"/>
  <c r="MD251" i="8"/>
  <c r="MH250" i="8"/>
  <c r="MC251" i="8" s="1"/>
  <c r="SX236" i="8"/>
  <c r="RB240" i="8"/>
  <c r="RC240" i="8" s="1"/>
  <c r="JM257" i="8"/>
  <c r="AFP211" i="8"/>
  <c r="AFQ211" i="8" s="1"/>
  <c r="OW245" i="8"/>
  <c r="JU256" i="8"/>
  <c r="JV256" i="8" s="1"/>
  <c r="YX224" i="8"/>
  <c r="YY224" i="8" s="1"/>
  <c r="YT225" i="8" s="1"/>
  <c r="VH232" i="8"/>
  <c r="VC232" i="8" s="1"/>
  <c r="VP231" i="8"/>
  <c r="ZP223" i="8"/>
  <c r="ZK223" i="8" s="1"/>
  <c r="ZL223" i="8" s="1"/>
  <c r="ZX222" i="8"/>
  <c r="XV226" i="8"/>
  <c r="XW226" i="8" s="1"/>
  <c r="XR227" i="8" s="1"/>
  <c r="TD236" i="8"/>
  <c r="SY236" i="8" s="1"/>
  <c r="TL235" i="8"/>
  <c r="TR235" i="8"/>
  <c r="TM235" i="8" s="1"/>
  <c r="TZ234" i="8"/>
  <c r="AGI210" i="8"/>
  <c r="AGD210" i="8" s="1"/>
  <c r="AGQ209" i="8"/>
  <c r="AJD204" i="8"/>
  <c r="AJE204" i="8" s="1"/>
  <c r="AIZ205" i="8" s="1"/>
  <c r="VX230" i="8"/>
  <c r="VY230" i="8" s="1"/>
  <c r="QL242" i="8"/>
  <c r="QP241" i="8"/>
  <c r="QK242" i="8" s="1"/>
  <c r="ABI219" i="8"/>
  <c r="ABJ219" i="8" s="1"/>
  <c r="ABE220" i="8" s="1"/>
  <c r="AJO204" i="8"/>
  <c r="AJJ204" i="8" s="1"/>
  <c r="AJW203" i="8"/>
  <c r="AIB206" i="8"/>
  <c r="AIC206" i="8" s="1"/>
  <c r="AHX207" i="8" s="1"/>
  <c r="ADM215" i="8"/>
  <c r="ADN215" i="8" s="1"/>
  <c r="ADI216" i="8" s="1"/>
  <c r="PC245" i="8"/>
  <c r="PG244" i="8"/>
  <c r="PB245" i="8" s="1"/>
  <c r="IJ260" i="8"/>
  <c r="IN259" i="8"/>
  <c r="II260" i="8" s="1"/>
  <c r="SK237" i="8"/>
  <c r="SL237" i="8" s="1"/>
  <c r="ACH218" i="8"/>
  <c r="ACC218" i="8" s="1"/>
  <c r="ACP217" i="8"/>
  <c r="IZ258" i="8"/>
  <c r="JA258" i="8" s="1"/>
  <c r="OJ246" i="8"/>
  <c r="OK246" i="8" s="1"/>
  <c r="GC267" i="8" l="1"/>
  <c r="FX268" i="8" s="1"/>
  <c r="FY268" i="8"/>
  <c r="GG267" i="8"/>
  <c r="FJ269" i="8"/>
  <c r="FF269" i="8" s="1"/>
  <c r="FG269" i="8" s="1"/>
  <c r="FS268" i="8"/>
  <c r="AGE210" i="8"/>
  <c r="AGF210" i="8" s="1"/>
  <c r="AGA211" i="8" s="1"/>
  <c r="ACD218" i="8"/>
  <c r="ACE218" i="8" s="1"/>
  <c r="ABZ219" i="8" s="1"/>
  <c r="CG278" i="8"/>
  <c r="CH278" i="8" s="1"/>
  <c r="CI278" i="8" s="1"/>
  <c r="CD279" i="8" s="1"/>
  <c r="EX270" i="8"/>
  <c r="EK271" i="8"/>
  <c r="EL271" i="8" s="1"/>
  <c r="CT277" i="8"/>
  <c r="PY243" i="8"/>
  <c r="BB282" i="8"/>
  <c r="AX282" i="8" s="1"/>
  <c r="AY282" i="8" s="1"/>
  <c r="BK281" i="8"/>
  <c r="PQ244" i="8"/>
  <c r="PL244" i="8" s="1"/>
  <c r="AOM194" i="8"/>
  <c r="RQ239" i="8"/>
  <c r="RN240" i="8" s="1"/>
  <c r="ACQ217" i="8"/>
  <c r="ACR217" i="8" s="1"/>
  <c r="ACS217" i="8" s="1"/>
  <c r="ACN218" i="8" s="1"/>
  <c r="IR259" i="8"/>
  <c r="QT241" i="8"/>
  <c r="LQ252" i="8"/>
  <c r="ADD216" i="8"/>
  <c r="AOZ193" i="8"/>
  <c r="APC193" i="8" s="1"/>
  <c r="AOX194" i="8" s="1"/>
  <c r="AOT194" i="8" s="1"/>
  <c r="ANY195" i="8"/>
  <c r="AOL194" i="8"/>
  <c r="ANK196" i="8"/>
  <c r="ANX195" i="8"/>
  <c r="ANJ196" i="8"/>
  <c r="AMI198" i="8"/>
  <c r="AMJ198" i="8" s="1"/>
  <c r="AMK198" i="8" s="1"/>
  <c r="AMF199" i="8" s="1"/>
  <c r="AMV197" i="8"/>
  <c r="AMW197" i="8"/>
  <c r="ALN200" i="8"/>
  <c r="AMA199" i="8"/>
  <c r="AFH212" i="8"/>
  <c r="AJX203" i="8"/>
  <c r="AJY203" i="8" s="1"/>
  <c r="AJZ203" i="8" s="1"/>
  <c r="AJU204" i="8" s="1"/>
  <c r="AIU205" i="8"/>
  <c r="ALE201" i="8"/>
  <c r="AKZ201" i="8" s="1"/>
  <c r="ALM200" i="8"/>
  <c r="ZI224" i="8"/>
  <c r="ZM223" i="8"/>
  <c r="ZH224" i="8" s="1"/>
  <c r="AFN212" i="8"/>
  <c r="AFR211" i="8"/>
  <c r="AFM212" i="8" s="1"/>
  <c r="OH247" i="8"/>
  <c r="OL246" i="8"/>
  <c r="OG247" i="8" s="1"/>
  <c r="OX245" i="8"/>
  <c r="OY245" i="8" s="1"/>
  <c r="OZ245" i="8" s="1"/>
  <c r="OU246" i="8" s="1"/>
  <c r="VV231" i="8"/>
  <c r="VZ230" i="8"/>
  <c r="VU231" i="8" s="1"/>
  <c r="AJA205" i="8"/>
  <c r="AIV205" i="8" s="1"/>
  <c r="AJI204" i="8"/>
  <c r="YU225" i="8"/>
  <c r="YP225" i="8" s="1"/>
  <c r="ZC224" i="8"/>
  <c r="JS257" i="8"/>
  <c r="JW256" i="8"/>
  <c r="JR257" i="8" s="1"/>
  <c r="QZ241" i="8"/>
  <c r="RD240" i="8"/>
  <c r="QY241" i="8" s="1"/>
  <c r="SZ236" i="8"/>
  <c r="TA236" i="8" s="1"/>
  <c r="SV237" i="8" s="1"/>
  <c r="ML250" i="8"/>
  <c r="AGW209" i="8"/>
  <c r="AGR209" i="8" s="1"/>
  <c r="AGS209" i="8" s="1"/>
  <c r="AGT209" i="8" s="1"/>
  <c r="AGO210" i="8" s="1"/>
  <c r="AHE208" i="8"/>
  <c r="UF234" i="8"/>
  <c r="UA234" i="8" s="1"/>
  <c r="UB234" i="8" s="1"/>
  <c r="UC234" i="8" s="1"/>
  <c r="TX235" i="8" s="1"/>
  <c r="UN233" i="8"/>
  <c r="AKQ202" i="8"/>
  <c r="AKL202" i="8" s="1"/>
  <c r="AKY201" i="8"/>
  <c r="LD253" i="8"/>
  <c r="LE253" i="8" s="1"/>
  <c r="AAR221" i="8"/>
  <c r="AAM221" i="8" s="1"/>
  <c r="AAZ220" i="8"/>
  <c r="AEU213" i="8"/>
  <c r="AEV213" i="8" s="1"/>
  <c r="MZ249" i="8"/>
  <c r="AKK202" i="8"/>
  <c r="WY228" i="8"/>
  <c r="AIH206" i="8"/>
  <c r="AAL221" i="8"/>
  <c r="ACA219" i="8"/>
  <c r="AGB211" i="8"/>
  <c r="AFW211" i="8" s="1"/>
  <c r="AGJ210" i="8"/>
  <c r="IX259" i="8"/>
  <c r="JB258" i="8"/>
  <c r="IW259" i="8" s="1"/>
  <c r="SI238" i="8"/>
  <c r="SM237" i="8"/>
  <c r="SH238" i="8" s="1"/>
  <c r="IE260" i="8"/>
  <c r="IF260" i="8" s="1"/>
  <c r="PK244" i="8"/>
  <c r="ADJ216" i="8"/>
  <c r="ADE216" i="8" s="1"/>
  <c r="ADR215" i="8"/>
  <c r="AHY207" i="8"/>
  <c r="AHT207" i="8" s="1"/>
  <c r="AIG206" i="8"/>
  <c r="ABF220" i="8"/>
  <c r="ABA220" i="8" s="1"/>
  <c r="ABN219" i="8"/>
  <c r="QG242" i="8"/>
  <c r="QH242" i="8" s="1"/>
  <c r="TN235" i="8"/>
  <c r="TO235" i="8" s="1"/>
  <c r="TJ236" i="8" s="1"/>
  <c r="XS227" i="8"/>
  <c r="XN227" i="8" s="1"/>
  <c r="XO227" i="8" s="1"/>
  <c r="XP227" i="8" s="1"/>
  <c r="XK228" i="8" s="1"/>
  <c r="YA226" i="8"/>
  <c r="LY251" i="8"/>
  <c r="LZ251" i="8" s="1"/>
  <c r="NF249" i="8"/>
  <c r="NA249" i="8" s="1"/>
  <c r="NN248" i="8"/>
  <c r="NT248" i="8"/>
  <c r="NO248" i="8" s="1"/>
  <c r="OB247" i="8"/>
  <c r="ADX215" i="8"/>
  <c r="ADS215" i="8" s="1"/>
  <c r="AEF214" i="8"/>
  <c r="AHK208" i="8"/>
  <c r="AHF208" i="8" s="1"/>
  <c r="AHS207" i="8"/>
  <c r="YG226" i="8"/>
  <c r="YB226" i="8" s="1"/>
  <c r="YO225" i="8"/>
  <c r="UT233" i="8"/>
  <c r="UO233" i="8" s="1"/>
  <c r="VB232" i="8"/>
  <c r="KJ255" i="8"/>
  <c r="KK255" i="8" s="1"/>
  <c r="KF256" i="8" s="1"/>
  <c r="MM250" i="8"/>
  <c r="WL229" i="8"/>
  <c r="WM229" i="8" s="1"/>
  <c r="ZY222" i="8"/>
  <c r="ZZ222" i="8" s="1"/>
  <c r="FT268" i="8" l="1"/>
  <c r="FU268" i="8" s="1"/>
  <c r="FD270" i="8"/>
  <c r="FH269" i="8"/>
  <c r="ADF216" i="8"/>
  <c r="ADG216" i="8" s="1"/>
  <c r="ADB217" i="8" s="1"/>
  <c r="RR239" i="8"/>
  <c r="RM240" i="8" s="1"/>
  <c r="RI240" i="8" s="1"/>
  <c r="CE279" i="8"/>
  <c r="BZ279" i="8" s="1"/>
  <c r="CA279" i="8" s="1"/>
  <c r="CB279" i="8" s="1"/>
  <c r="BW280" i="8" s="1"/>
  <c r="EM271" i="8"/>
  <c r="EH272" i="8" s="1"/>
  <c r="EI272" i="8"/>
  <c r="ALO200" i="8"/>
  <c r="ALL201" i="8" s="1"/>
  <c r="ANL196" i="8"/>
  <c r="ANM196" i="8" s="1"/>
  <c r="ANH197" i="8" s="1"/>
  <c r="CM278" i="8"/>
  <c r="AZ282" i="8"/>
  <c r="AV283" i="8"/>
  <c r="KA256" i="8"/>
  <c r="AIW205" i="8"/>
  <c r="AIX205" i="8" s="1"/>
  <c r="AIS206" i="8" s="1"/>
  <c r="AON194" i="8"/>
  <c r="AOK195" i="8" s="1"/>
  <c r="JF258" i="8"/>
  <c r="AMO198" i="8"/>
  <c r="AMG199" i="8"/>
  <c r="AMB199" i="8" s="1"/>
  <c r="AMC199" i="8" s="1"/>
  <c r="AMD199" i="8" s="1"/>
  <c r="ALY200" i="8" s="1"/>
  <c r="AMX197" i="8"/>
  <c r="AMU198" i="8" s="1"/>
  <c r="ANZ195" i="8"/>
  <c r="AMY197" i="8"/>
  <c r="AMT198" i="8" s="1"/>
  <c r="AFV211" i="8"/>
  <c r="AFX211" i="8" s="1"/>
  <c r="AFY211" i="8" s="1"/>
  <c r="AFT212" i="8" s="1"/>
  <c r="WJ230" i="8"/>
  <c r="WN229" i="8"/>
  <c r="WI230" i="8" s="1"/>
  <c r="ZW223" i="8"/>
  <c r="AAA222" i="8"/>
  <c r="ZV223" i="8" s="1"/>
  <c r="VD232" i="8"/>
  <c r="VE232" i="8" s="1"/>
  <c r="UZ233" i="8" s="1"/>
  <c r="YQ225" i="8"/>
  <c r="YR225" i="8" s="1"/>
  <c r="YM226" i="8" s="1"/>
  <c r="AHU207" i="8"/>
  <c r="AHV207" i="8" s="1"/>
  <c r="AHQ208" i="8" s="1"/>
  <c r="AEH214" i="8"/>
  <c r="AEI214" i="8" s="1"/>
  <c r="AED215" i="8" s="1"/>
  <c r="NP248" i="8"/>
  <c r="NQ248" i="8" s="1"/>
  <c r="NL249" i="8" s="1"/>
  <c r="LW252" i="8"/>
  <c r="MA251" i="8"/>
  <c r="LV252" i="8" s="1"/>
  <c r="ABP219" i="8"/>
  <c r="ABQ219" i="8" s="1"/>
  <c r="ABL220" i="8" s="1"/>
  <c r="PM244" i="8"/>
  <c r="PN244" i="8" s="1"/>
  <c r="PI245" i="8" s="1"/>
  <c r="SQ237" i="8"/>
  <c r="IS259" i="8"/>
  <c r="IT259" i="8" s="1"/>
  <c r="AAN221" i="8"/>
  <c r="AAO221" i="8" s="1"/>
  <c r="AAJ222" i="8" s="1"/>
  <c r="XA228" i="8"/>
  <c r="XB228" i="8" s="1"/>
  <c r="WW229" i="8" s="1"/>
  <c r="AES214" i="8"/>
  <c r="AEW213" i="8"/>
  <c r="AER214" i="8" s="1"/>
  <c r="LB254" i="8"/>
  <c r="LF253" i="8"/>
  <c r="LA254" i="8" s="1"/>
  <c r="ALA201" i="8"/>
  <c r="ALB201" i="8" s="1"/>
  <c r="AKW202" i="8" s="1"/>
  <c r="UP233" i="8"/>
  <c r="UQ233" i="8" s="1"/>
  <c r="UL234" i="8" s="1"/>
  <c r="AHG208" i="8"/>
  <c r="AHH208" i="8" s="1"/>
  <c r="AHC209" i="8" s="1"/>
  <c r="MN250" i="8"/>
  <c r="MO250" i="8" s="1"/>
  <c r="MJ251" i="8" s="1"/>
  <c r="RH240" i="8"/>
  <c r="JN257" i="8"/>
  <c r="JO257" i="8" s="1"/>
  <c r="WD230" i="8"/>
  <c r="OP246" i="8"/>
  <c r="AFI212" i="8"/>
  <c r="AFJ212" i="8" s="1"/>
  <c r="ZD224" i="8"/>
  <c r="ZE224" i="8" s="1"/>
  <c r="ZF224" i="8" s="1"/>
  <c r="ZA225" i="8" s="1"/>
  <c r="ADK216" i="8"/>
  <c r="KO255" i="8"/>
  <c r="KG256" i="8"/>
  <c r="KB256" i="8" s="1"/>
  <c r="XL228" i="8"/>
  <c r="XG228" i="8" s="1"/>
  <c r="XT227" i="8"/>
  <c r="OV246" i="8"/>
  <c r="OQ246" i="8" s="1"/>
  <c r="PD245" i="8"/>
  <c r="YC226" i="8"/>
  <c r="YD226" i="8" s="1"/>
  <c r="XY227" i="8" s="1"/>
  <c r="TK236" i="8"/>
  <c r="TF236" i="8" s="1"/>
  <c r="TS235" i="8"/>
  <c r="TY235" i="8"/>
  <c r="TT235" i="8" s="1"/>
  <c r="UG234" i="8"/>
  <c r="AGP210" i="8"/>
  <c r="AGK210" i="8" s="1"/>
  <c r="AGL210" i="8" s="1"/>
  <c r="AGX209" i="8"/>
  <c r="QE243" i="8"/>
  <c r="QI242" i="8"/>
  <c r="QD243" i="8" s="1"/>
  <c r="AJV204" i="8"/>
  <c r="AJQ204" i="8" s="1"/>
  <c r="AKD203" i="8"/>
  <c r="AII206" i="8"/>
  <c r="AIJ206" i="8" s="1"/>
  <c r="AIE207" i="8" s="1"/>
  <c r="ADT215" i="8"/>
  <c r="ADU215" i="8" s="1"/>
  <c r="ADP216" i="8" s="1"/>
  <c r="IC261" i="8"/>
  <c r="IG260" i="8"/>
  <c r="IB261" i="8" s="1"/>
  <c r="SD238" i="8"/>
  <c r="SE238" i="8" s="1"/>
  <c r="ACO218" i="8"/>
  <c r="ACJ218" i="8" s="1"/>
  <c r="ACW217" i="8"/>
  <c r="ACI218" i="8"/>
  <c r="ABV219" i="8"/>
  <c r="AKM202" i="8"/>
  <c r="AKN202" i="8" s="1"/>
  <c r="AKI203" i="8" s="1"/>
  <c r="NB249" i="8"/>
  <c r="NC249" i="8" s="1"/>
  <c r="MX250" i="8" s="1"/>
  <c r="ABB220" i="8"/>
  <c r="ABC220" i="8" s="1"/>
  <c r="AAX221" i="8" s="1"/>
  <c r="TE236" i="8"/>
  <c r="SW237" i="8"/>
  <c r="SR237" i="8" s="1"/>
  <c r="QU241" i="8"/>
  <c r="QV241" i="8" s="1"/>
  <c r="AJK204" i="8"/>
  <c r="AJL204" i="8" s="1"/>
  <c r="AJG205" i="8" s="1"/>
  <c r="VQ231" i="8"/>
  <c r="VR231" i="8" s="1"/>
  <c r="OC247" i="8"/>
  <c r="OD247" i="8" s="1"/>
  <c r="ZQ223" i="8"/>
  <c r="ADC217" i="8" l="1"/>
  <c r="ACX217" i="8" s="1"/>
  <c r="FV268" i="8"/>
  <c r="FQ269" i="8" s="1"/>
  <c r="FR269" i="8"/>
  <c r="FM269" i="8" s="1"/>
  <c r="RV239" i="8"/>
  <c r="ALP200" i="8"/>
  <c r="ALK201" i="8" s="1"/>
  <c r="FC270" i="8"/>
  <c r="EY270" i="8" s="1"/>
  <c r="EZ270" i="8" s="1"/>
  <c r="FL269" i="8"/>
  <c r="ANI197" i="8"/>
  <c r="AND197" i="8" s="1"/>
  <c r="BX280" i="8"/>
  <c r="ED272" i="8"/>
  <c r="EE272" i="8" s="1"/>
  <c r="EQ271" i="8"/>
  <c r="AIT206" i="8"/>
  <c r="AIO206" i="8" s="1"/>
  <c r="BS280" i="8"/>
  <c r="BT280" i="8" s="1"/>
  <c r="KC256" i="8"/>
  <c r="KD256" i="8" s="1"/>
  <c r="JY257" i="8" s="1"/>
  <c r="AU283" i="8"/>
  <c r="AQ283" i="8" s="1"/>
  <c r="AJ283" i="8" s="1"/>
  <c r="BD282" i="8"/>
  <c r="CF279" i="8"/>
  <c r="AOO194" i="8"/>
  <c r="AOJ195" i="8" s="1"/>
  <c r="AOF195" i="8" s="1"/>
  <c r="AJB205" i="8"/>
  <c r="J159" i="8"/>
  <c r="I159" i="8"/>
  <c r="LJ253" i="8"/>
  <c r="ME251" i="8"/>
  <c r="IK260" i="8"/>
  <c r="ZR223" i="8"/>
  <c r="ZS223" i="8" s="1"/>
  <c r="ZT223" i="8" s="1"/>
  <c r="ZO224" i="8" s="1"/>
  <c r="ANW196" i="8"/>
  <c r="AOA195" i="8"/>
  <c r="ANV196" i="8" s="1"/>
  <c r="AMP198" i="8"/>
  <c r="AMQ198" i="8" s="1"/>
  <c r="AMR198" i="8" s="1"/>
  <c r="AMM199" i="8" s="1"/>
  <c r="ANQ196" i="8"/>
  <c r="ANC197" i="8"/>
  <c r="ALG201" i="8"/>
  <c r="ALZ200" i="8"/>
  <c r="ALU200" i="8" s="1"/>
  <c r="AMH199" i="8"/>
  <c r="ALT200" i="8"/>
  <c r="AGI211" i="8"/>
  <c r="AGM210" i="8"/>
  <c r="AGH211" i="8" s="1"/>
  <c r="OA248" i="8"/>
  <c r="OE247" i="8"/>
  <c r="NZ248" i="8" s="1"/>
  <c r="AFU212" i="8"/>
  <c r="AFP212" i="8" s="1"/>
  <c r="AGC211" i="8"/>
  <c r="VO232" i="8"/>
  <c r="VS231" i="8"/>
  <c r="VN232" i="8" s="1"/>
  <c r="AJH205" i="8"/>
  <c r="AJC205" i="8" s="1"/>
  <c r="AJP204" i="8"/>
  <c r="AAY221" i="8"/>
  <c r="AAT221" i="8" s="1"/>
  <c r="ABG220" i="8"/>
  <c r="MY250" i="8"/>
  <c r="MT250" i="8" s="1"/>
  <c r="NG249" i="8"/>
  <c r="AKR202" i="8"/>
  <c r="AKJ203" i="8"/>
  <c r="AKE203" i="8" s="1"/>
  <c r="AKF203" i="8" s="1"/>
  <c r="AKG203" i="8" s="1"/>
  <c r="AKB204" i="8" s="1"/>
  <c r="ACY217" i="8"/>
  <c r="ACZ217" i="8" s="1"/>
  <c r="ACU218" i="8" s="1"/>
  <c r="HX261" i="8"/>
  <c r="HY261" i="8" s="1"/>
  <c r="QM242" i="8"/>
  <c r="TU235" i="8"/>
  <c r="TV235" i="8" s="1"/>
  <c r="TQ236" i="8" s="1"/>
  <c r="XZ227" i="8"/>
  <c r="XU227" i="8" s="1"/>
  <c r="XV227" i="8" s="1"/>
  <c r="XW227" i="8" s="1"/>
  <c r="XR228" i="8" s="1"/>
  <c r="YH226" i="8"/>
  <c r="AFG213" i="8"/>
  <c r="AFK212" i="8"/>
  <c r="AFF213" i="8" s="1"/>
  <c r="JL258" i="8"/>
  <c r="JP257" i="8"/>
  <c r="JK258" i="8" s="1"/>
  <c r="MK251" i="8"/>
  <c r="MF251" i="8" s="1"/>
  <c r="MS250" i="8"/>
  <c r="AHD209" i="8"/>
  <c r="AGY209" i="8" s="1"/>
  <c r="AGZ209" i="8" s="1"/>
  <c r="AHL208" i="8"/>
  <c r="UM234" i="8"/>
  <c r="UH234" i="8" s="1"/>
  <c r="UI234" i="8" s="1"/>
  <c r="UU233" i="8"/>
  <c r="AKX202" i="8"/>
  <c r="AKS202" i="8" s="1"/>
  <c r="ALF201" i="8"/>
  <c r="KW254" i="8"/>
  <c r="KX254" i="8" s="1"/>
  <c r="AFA213" i="8"/>
  <c r="AAK222" i="8"/>
  <c r="AAF222" i="8" s="1"/>
  <c r="AAS221" i="8"/>
  <c r="SS237" i="8"/>
  <c r="ST237" i="8" s="1"/>
  <c r="SO238" i="8" s="1"/>
  <c r="LR252" i="8"/>
  <c r="LS252" i="8" s="1"/>
  <c r="AAE222" i="8"/>
  <c r="WR229" i="8"/>
  <c r="ZB225" i="8"/>
  <c r="YW225" i="8" s="1"/>
  <c r="ZJ224" i="8"/>
  <c r="JZ257" i="8"/>
  <c r="JU257" i="8" s="1"/>
  <c r="KH256" i="8"/>
  <c r="QS242" i="8"/>
  <c r="QW241" i="8"/>
  <c r="QR242" i="8" s="1"/>
  <c r="TG236" i="8"/>
  <c r="TH236" i="8" s="1"/>
  <c r="TC237" i="8" s="1"/>
  <c r="ACK218" i="8"/>
  <c r="ACL218" i="8" s="1"/>
  <c r="ACG219" i="8" s="1"/>
  <c r="SB239" i="8"/>
  <c r="SF238" i="8"/>
  <c r="SA239" i="8" s="1"/>
  <c r="ADQ216" i="8"/>
  <c r="ADL216" i="8" s="1"/>
  <c r="ADM216" i="8" s="1"/>
  <c r="ADY215" i="8"/>
  <c r="AIF207" i="8"/>
  <c r="AIA207" i="8" s="1"/>
  <c r="AIN206" i="8"/>
  <c r="PZ243" i="8"/>
  <c r="QA243" i="8" s="1"/>
  <c r="OR246" i="8"/>
  <c r="OS246" i="8" s="1"/>
  <c r="ON247" i="8" s="1"/>
  <c r="RJ240" i="8"/>
  <c r="RK240" i="8" s="1"/>
  <c r="RF241" i="8" s="1"/>
  <c r="AEN214" i="8"/>
  <c r="WX229" i="8"/>
  <c r="WS229" i="8" s="1"/>
  <c r="XF228" i="8"/>
  <c r="IQ260" i="8"/>
  <c r="IU259" i="8"/>
  <c r="IP260" i="8" s="1"/>
  <c r="PJ245" i="8"/>
  <c r="PE245" i="8" s="1"/>
  <c r="PF245" i="8" s="1"/>
  <c r="PR244" i="8"/>
  <c r="ABM220" i="8"/>
  <c r="ABH220" i="8" s="1"/>
  <c r="ABU219" i="8"/>
  <c r="NM249" i="8"/>
  <c r="NH249" i="8" s="1"/>
  <c r="NU248" i="8"/>
  <c r="AEE215" i="8"/>
  <c r="ADZ215" i="8" s="1"/>
  <c r="AEM214" i="8"/>
  <c r="AHR208" i="8"/>
  <c r="AHM208" i="8" s="1"/>
  <c r="AHZ207" i="8"/>
  <c r="YN226" i="8"/>
  <c r="YI226" i="8" s="1"/>
  <c r="YV225" i="8"/>
  <c r="VA233" i="8"/>
  <c r="UV233" i="8" s="1"/>
  <c r="VI232" i="8"/>
  <c r="WE230" i="8"/>
  <c r="WF230" i="8" s="1"/>
  <c r="AI283" i="8" l="1"/>
  <c r="FZ268" i="8"/>
  <c r="FN269" i="8"/>
  <c r="FA270" i="8"/>
  <c r="EV271" i="8" s="1"/>
  <c r="EW271" i="8"/>
  <c r="FE270" i="8"/>
  <c r="FK270" i="8"/>
  <c r="MG251" i="8"/>
  <c r="MH251" i="8" s="1"/>
  <c r="MC252" i="8" s="1"/>
  <c r="AJD205" i="8"/>
  <c r="AJE205" i="8" s="1"/>
  <c r="AIZ206" i="8" s="1"/>
  <c r="AOS194" i="8"/>
  <c r="AOU194" i="8" s="1"/>
  <c r="EF272" i="8"/>
  <c r="EA273" i="8" s="1"/>
  <c r="EB273" i="8"/>
  <c r="AR283" i="8"/>
  <c r="BU280" i="8"/>
  <c r="BP281" i="8" s="1"/>
  <c r="BQ281" i="8"/>
  <c r="G9" i="8"/>
  <c r="Q9" i="8" s="1"/>
  <c r="OI247" i="8"/>
  <c r="AMN199" i="8"/>
  <c r="AMI199" i="8" s="1"/>
  <c r="AMJ199" i="8" s="1"/>
  <c r="ANR196" i="8"/>
  <c r="ANS196" i="8" s="1"/>
  <c r="SJ238" i="8"/>
  <c r="AOE195" i="8"/>
  <c r="ANE197" i="8"/>
  <c r="AMV198" i="8"/>
  <c r="AFO212" i="8"/>
  <c r="AFQ212" i="8" s="1"/>
  <c r="AFR212" i="8" s="1"/>
  <c r="AFM213" i="8" s="1"/>
  <c r="ALV200" i="8"/>
  <c r="PC246" i="8"/>
  <c r="PG245" i="8"/>
  <c r="PB246" i="8" s="1"/>
  <c r="ADJ217" i="8"/>
  <c r="ADN216" i="8"/>
  <c r="ADI217" i="8" s="1"/>
  <c r="UF235" i="8"/>
  <c r="UJ234" i="8"/>
  <c r="UE235" i="8" s="1"/>
  <c r="WC231" i="8"/>
  <c r="WG230" i="8"/>
  <c r="WB231" i="8" s="1"/>
  <c r="AGW210" i="8"/>
  <c r="AHA209" i="8"/>
  <c r="AGV210" i="8" s="1"/>
  <c r="AEO214" i="8"/>
  <c r="AEP214" i="8" s="1"/>
  <c r="AEK215" i="8" s="1"/>
  <c r="IY259" i="8"/>
  <c r="XH228" i="8"/>
  <c r="XI228" i="8" s="1"/>
  <c r="XD229" i="8" s="1"/>
  <c r="RG241" i="8"/>
  <c r="RB241" i="8" s="1"/>
  <c r="RO240" i="8"/>
  <c r="OO247" i="8"/>
  <c r="OJ247" i="8" s="1"/>
  <c r="OW246" i="8"/>
  <c r="AJA206" i="8"/>
  <c r="AIV206" i="8" s="1"/>
  <c r="AJI205" i="8"/>
  <c r="AKC204" i="8"/>
  <c r="AJX204" i="8" s="1"/>
  <c r="AKK203" i="8"/>
  <c r="AIP206" i="8"/>
  <c r="AIQ206" i="8" s="1"/>
  <c r="AIL207" i="8" s="1"/>
  <c r="AEA215" i="8"/>
  <c r="AEB215" i="8" s="1"/>
  <c r="ADW216" i="8" s="1"/>
  <c r="RW239" i="8"/>
  <c r="RX239" i="8" s="1"/>
  <c r="RA241" i="8"/>
  <c r="ZP224" i="8"/>
  <c r="ZK224" i="8" s="1"/>
  <c r="ZL224" i="8" s="1"/>
  <c r="ZM224" i="8" s="1"/>
  <c r="ZH225" i="8" s="1"/>
  <c r="ZX223" i="8"/>
  <c r="WT229" i="8"/>
  <c r="WU229" i="8" s="1"/>
  <c r="WP230" i="8" s="1"/>
  <c r="LP253" i="8"/>
  <c r="LT252" i="8"/>
  <c r="LO253" i="8" s="1"/>
  <c r="SP238" i="8"/>
  <c r="SK238" i="8" s="1"/>
  <c r="SX237" i="8"/>
  <c r="AAU221" i="8"/>
  <c r="AAV221" i="8" s="1"/>
  <c r="AAQ222" i="8" s="1"/>
  <c r="KU255" i="8"/>
  <c r="KY254" i="8"/>
  <c r="KT255" i="8" s="1"/>
  <c r="JT257" i="8"/>
  <c r="AFB213" i="8"/>
  <c r="AFC213" i="8" s="1"/>
  <c r="AFD213" i="8" s="1"/>
  <c r="AEY214" i="8" s="1"/>
  <c r="YJ226" i="8"/>
  <c r="YK226" i="8" s="1"/>
  <c r="YF227" i="8" s="1"/>
  <c r="TR236" i="8"/>
  <c r="TM236" i="8" s="1"/>
  <c r="TZ235" i="8"/>
  <c r="HV262" i="8"/>
  <c r="HZ261" i="8"/>
  <c r="HU262" i="8" s="1"/>
  <c r="AKT202" i="8"/>
  <c r="AKU202" i="8" s="1"/>
  <c r="AKP203" i="8" s="1"/>
  <c r="VW231" i="8"/>
  <c r="NV248" i="8"/>
  <c r="NW248" i="8" s="1"/>
  <c r="NX248" i="8" s="1"/>
  <c r="NS249" i="8" s="1"/>
  <c r="AGQ210" i="8"/>
  <c r="YX225" i="8"/>
  <c r="YY225" i="8" s="1"/>
  <c r="YT226" i="8" s="1"/>
  <c r="AIB207" i="8"/>
  <c r="AIC207" i="8" s="1"/>
  <c r="AHX208" i="8" s="1"/>
  <c r="ABW219" i="8"/>
  <c r="ABX219" i="8" s="1"/>
  <c r="ABS220" i="8" s="1"/>
  <c r="IL260" i="8"/>
  <c r="IM260" i="8" s="1"/>
  <c r="PX244" i="8"/>
  <c r="QB243" i="8"/>
  <c r="PW244" i="8" s="1"/>
  <c r="ACH219" i="8"/>
  <c r="ACC219" i="8" s="1"/>
  <c r="ACP218" i="8"/>
  <c r="TD237" i="8"/>
  <c r="SY237" i="8" s="1"/>
  <c r="TL236" i="8"/>
  <c r="QN242" i="8"/>
  <c r="QO242" i="8" s="1"/>
  <c r="AAG222" i="8"/>
  <c r="AAH222" i="8" s="1"/>
  <c r="AAC223" i="8" s="1"/>
  <c r="ALH201" i="8"/>
  <c r="UW233" i="8"/>
  <c r="UX233" i="8" s="1"/>
  <c r="US234" i="8" s="1"/>
  <c r="AHN208" i="8"/>
  <c r="AHO208" i="8" s="1"/>
  <c r="AHJ209" i="8" s="1"/>
  <c r="MU250" i="8"/>
  <c r="MV250" i="8" s="1"/>
  <c r="MQ251" i="8" s="1"/>
  <c r="JG258" i="8"/>
  <c r="JH258" i="8" s="1"/>
  <c r="XS228" i="8"/>
  <c r="XN228" i="8" s="1"/>
  <c r="YA227" i="8"/>
  <c r="ACV218" i="8"/>
  <c r="ACQ218" i="8" s="1"/>
  <c r="ADD217" i="8"/>
  <c r="NI249" i="8"/>
  <c r="ABI220" i="8"/>
  <c r="AJR204" i="8"/>
  <c r="AJS204" i="8" s="1"/>
  <c r="AJN205" i="8" s="1"/>
  <c r="VJ232" i="8"/>
  <c r="VK232" i="8" s="1"/>
  <c r="AGD211" i="8"/>
  <c r="AGE211" i="8" s="1"/>
  <c r="F9" i="8" l="1"/>
  <c r="P9" i="8" s="1"/>
  <c r="OK247" i="8"/>
  <c r="OL247" i="8" s="1"/>
  <c r="OG248" i="8" s="1"/>
  <c r="MD252" i="8"/>
  <c r="LY252" i="8" s="1"/>
  <c r="FO269" i="8"/>
  <c r="FJ270" i="8" s="1"/>
  <c r="FF270" i="8" s="1"/>
  <c r="FG270" i="8" s="1"/>
  <c r="ER271" i="8"/>
  <c r="ES271" i="8" s="1"/>
  <c r="ML251" i="8"/>
  <c r="AW283" i="8"/>
  <c r="EJ272" i="8"/>
  <c r="DW273" i="8"/>
  <c r="DX273" i="8" s="1"/>
  <c r="BY280" i="8"/>
  <c r="BL281" i="8"/>
  <c r="BM281" i="8" s="1"/>
  <c r="BJ282" i="8" s="1"/>
  <c r="I9" i="8"/>
  <c r="J9" i="8"/>
  <c r="UN234" i="8"/>
  <c r="SL238" i="8"/>
  <c r="SM238" i="8" s="1"/>
  <c r="SH239" i="8" s="1"/>
  <c r="LC254" i="8"/>
  <c r="LX252" i="8"/>
  <c r="LZ252" i="8" s="1"/>
  <c r="AOR195" i="8"/>
  <c r="AOV194" i="8"/>
  <c r="AOQ195" i="8" s="1"/>
  <c r="AOG195" i="8"/>
  <c r="ANP197" i="8"/>
  <c r="ANT196" i="8"/>
  <c r="ANO197" i="8" s="1"/>
  <c r="ANB198" i="8"/>
  <c r="ANF197" i="8"/>
  <c r="ANA198" i="8" s="1"/>
  <c r="AMG200" i="8"/>
  <c r="AMK199" i="8"/>
  <c r="AMF200" i="8" s="1"/>
  <c r="ALW200" i="8"/>
  <c r="ALR201" i="8" s="1"/>
  <c r="ALS201" i="8"/>
  <c r="ALE202" i="8"/>
  <c r="AHE209" i="8"/>
  <c r="QL243" i="8"/>
  <c r="QP242" i="8"/>
  <c r="QK243" i="8" s="1"/>
  <c r="AGB212" i="8"/>
  <c r="AGF211" i="8"/>
  <c r="AGA212" i="8" s="1"/>
  <c r="VH233" i="8"/>
  <c r="VL232" i="8"/>
  <c r="VG233" i="8" s="1"/>
  <c r="ABF221" i="8"/>
  <c r="NF250" i="8"/>
  <c r="OH248" i="8"/>
  <c r="OC248" i="8" s="1"/>
  <c r="OP247" i="8"/>
  <c r="ABJ220" i="8"/>
  <c r="ABE221" i="8" s="1"/>
  <c r="NJ249" i="8"/>
  <c r="NE250" i="8" s="1"/>
  <c r="AFN213" i="8"/>
  <c r="AFI213" i="8" s="1"/>
  <c r="AFV212" i="8"/>
  <c r="JE259" i="8"/>
  <c r="JI258" i="8"/>
  <c r="JD259" i="8" s="1"/>
  <c r="ALI201" i="8"/>
  <c r="ALD202" i="8" s="1"/>
  <c r="AAD223" i="8"/>
  <c r="ZY223" i="8" s="1"/>
  <c r="ZZ223" i="8" s="1"/>
  <c r="AAA223" i="8" s="1"/>
  <c r="ZV224" i="8" s="1"/>
  <c r="AAL222" i="8"/>
  <c r="QF243" i="8"/>
  <c r="IJ261" i="8"/>
  <c r="IN260" i="8"/>
  <c r="II261" i="8" s="1"/>
  <c r="ID261" i="8"/>
  <c r="YG227" i="8"/>
  <c r="YB227" i="8" s="1"/>
  <c r="YC227" i="8" s="1"/>
  <c r="YO226" i="8"/>
  <c r="KP255" i="8"/>
  <c r="KQ255" i="8" s="1"/>
  <c r="SZ237" i="8"/>
  <c r="TA237" i="8" s="1"/>
  <c r="SV238" i="8" s="1"/>
  <c r="LK253" i="8"/>
  <c r="LL253" i="8" s="1"/>
  <c r="ADX216" i="8"/>
  <c r="ADS216" i="8" s="1"/>
  <c r="AEF215" i="8"/>
  <c r="AIU206" i="8"/>
  <c r="AIM207" i="8"/>
  <c r="AIH207" i="8" s="1"/>
  <c r="XE229" i="8"/>
  <c r="WZ229" i="8" s="1"/>
  <c r="XM228" i="8"/>
  <c r="AGR210" i="8"/>
  <c r="AGS210" i="8" s="1"/>
  <c r="WK230" i="8"/>
  <c r="UA235" i="8"/>
  <c r="UB235" i="8" s="1"/>
  <c r="ADR216" i="8"/>
  <c r="ADE217" i="8"/>
  <c r="ADF217" i="8" s="1"/>
  <c r="OX246" i="8"/>
  <c r="OY246" i="8" s="1"/>
  <c r="OZ246" i="8" s="1"/>
  <c r="OU247" i="8" s="1"/>
  <c r="AJO205" i="8"/>
  <c r="AJJ205" i="8" s="1"/>
  <c r="AJK205" i="8" s="1"/>
  <c r="AJW204" i="8"/>
  <c r="MR251" i="8"/>
  <c r="MM251" i="8" s="1"/>
  <c r="MZ250" i="8"/>
  <c r="AHK209" i="8"/>
  <c r="AHF209" i="8" s="1"/>
  <c r="AHS208" i="8"/>
  <c r="UT234" i="8"/>
  <c r="UO234" i="8" s="1"/>
  <c r="VB233" i="8"/>
  <c r="AEZ214" i="8"/>
  <c r="AEU214" i="8" s="1"/>
  <c r="AFH213" i="8"/>
  <c r="TN236" i="8"/>
  <c r="TO236" i="8" s="1"/>
  <c r="TJ237" i="8" s="1"/>
  <c r="ACR218" i="8"/>
  <c r="ACS218" i="8" s="1"/>
  <c r="ACN219" i="8" s="1"/>
  <c r="SI239" i="8"/>
  <c r="SD239" i="8" s="1"/>
  <c r="PS244" i="8"/>
  <c r="PT244" i="8" s="1"/>
  <c r="ABT220" i="8"/>
  <c r="ABO220" i="8" s="1"/>
  <c r="ACB219" i="8"/>
  <c r="NT249" i="8"/>
  <c r="NO249" i="8" s="1"/>
  <c r="OB248" i="8"/>
  <c r="AHY208" i="8"/>
  <c r="AHT208" i="8" s="1"/>
  <c r="AIG207" i="8"/>
  <c r="YU226" i="8"/>
  <c r="YP226" i="8" s="1"/>
  <c r="ZC225" i="8"/>
  <c r="AKY202" i="8"/>
  <c r="AKQ203" i="8"/>
  <c r="AKL203" i="8" s="1"/>
  <c r="AKM203" i="8" s="1"/>
  <c r="HQ262" i="8"/>
  <c r="HR262" i="8" s="1"/>
  <c r="JV257" i="8"/>
  <c r="JW257" i="8" s="1"/>
  <c r="JR258" i="8" s="1"/>
  <c r="AAR222" i="8"/>
  <c r="AAM222" i="8" s="1"/>
  <c r="AAZ221" i="8"/>
  <c r="WQ230" i="8"/>
  <c r="WL230" i="8" s="1"/>
  <c r="WY229" i="8"/>
  <c r="ZI225" i="8"/>
  <c r="ZD225" i="8" s="1"/>
  <c r="ZQ224" i="8"/>
  <c r="RC241" i="8"/>
  <c r="RD241" i="8" s="1"/>
  <c r="QY242" i="8" s="1"/>
  <c r="RU240" i="8"/>
  <c r="RY239" i="8"/>
  <c r="RT240" i="8" s="1"/>
  <c r="AEL215" i="8"/>
  <c r="AEG215" i="8" s="1"/>
  <c r="AET214" i="8"/>
  <c r="VX231" i="8"/>
  <c r="VY231" i="8" s="1"/>
  <c r="PK245" i="8"/>
  <c r="FH270" i="8" l="1"/>
  <c r="FC271" i="8" s="1"/>
  <c r="FD271" i="8"/>
  <c r="FS269" i="8"/>
  <c r="ET271" i="8"/>
  <c r="EO272" i="8" s="1"/>
  <c r="EP272" i="8"/>
  <c r="UP234" i="8"/>
  <c r="UQ234" i="8" s="1"/>
  <c r="UL235" i="8" s="1"/>
  <c r="AHG209" i="8"/>
  <c r="AHH209" i="8" s="1"/>
  <c r="AHC210" i="8" s="1"/>
  <c r="MN251" i="8"/>
  <c r="MO251" i="8" s="1"/>
  <c r="MJ252" i="8" s="1"/>
  <c r="DY273" i="8"/>
  <c r="DT274" i="8" s="1"/>
  <c r="DU274" i="8"/>
  <c r="BN281" i="8"/>
  <c r="BI282" i="8" s="1"/>
  <c r="BE282" i="8" s="1"/>
  <c r="BF282" i="8" s="1"/>
  <c r="SQ238" i="8"/>
  <c r="AOM195" i="8"/>
  <c r="AKZ202" i="8"/>
  <c r="ALA202" i="8" s="1"/>
  <c r="ALB202" i="8" s="1"/>
  <c r="AKW203" i="8" s="1"/>
  <c r="MA252" i="8"/>
  <c r="LV253" i="8" s="1"/>
  <c r="IR260" i="8"/>
  <c r="NA250" i="8"/>
  <c r="NB250" i="8" s="1"/>
  <c r="NC250" i="8" s="1"/>
  <c r="MX251" i="8" s="1"/>
  <c r="AOZ194" i="8"/>
  <c r="APC194" i="8" s="1"/>
  <c r="AOX195" i="8" s="1"/>
  <c r="AOT195" i="8" s="1"/>
  <c r="AMW198" i="8"/>
  <c r="AMX198" i="8" s="1"/>
  <c r="AMU199" i="8" s="1"/>
  <c r="ANK197" i="8"/>
  <c r="AOD196" i="8"/>
  <c r="AOH195" i="8"/>
  <c r="AOC196" i="8" s="1"/>
  <c r="ANJ197" i="8"/>
  <c r="ANX196" i="8"/>
  <c r="AMB200" i="8"/>
  <c r="AMO199" i="8"/>
  <c r="ALN201" i="8"/>
  <c r="AMA200" i="8"/>
  <c r="AGJ211" i="8"/>
  <c r="ALM201" i="8"/>
  <c r="VV232" i="8"/>
  <c r="VZ231" i="8"/>
  <c r="VU232" i="8" s="1"/>
  <c r="AKJ204" i="8"/>
  <c r="AKN203" i="8"/>
  <c r="AKI204" i="8" s="1"/>
  <c r="AJH206" i="8"/>
  <c r="AJL205" i="8"/>
  <c r="AJG206" i="8" s="1"/>
  <c r="ADC218" i="8"/>
  <c r="ADG217" i="8"/>
  <c r="ADB218" i="8" s="1"/>
  <c r="TY236" i="8"/>
  <c r="UC235" i="8"/>
  <c r="TX236" i="8" s="1"/>
  <c r="XZ228" i="8"/>
  <c r="YD227" i="8"/>
  <c r="XY228" i="8" s="1"/>
  <c r="AGP211" i="8"/>
  <c r="AGT210" i="8"/>
  <c r="AGO211" i="8" s="1"/>
  <c r="AHD210" i="8"/>
  <c r="AGY210" i="8" s="1"/>
  <c r="AEV214" i="8"/>
  <c r="AEW214" i="8" s="1"/>
  <c r="AER215" i="8" s="1"/>
  <c r="SC239" i="8"/>
  <c r="QZ242" i="8"/>
  <c r="QU242" i="8" s="1"/>
  <c r="RH241" i="8"/>
  <c r="ZW224" i="8"/>
  <c r="ZR224" i="8" s="1"/>
  <c r="ZS224" i="8" s="1"/>
  <c r="ZT224" i="8" s="1"/>
  <c r="ZO225" i="8" s="1"/>
  <c r="AAE223" i="8"/>
  <c r="XA229" i="8"/>
  <c r="XB229" i="8" s="1"/>
  <c r="WW230" i="8" s="1"/>
  <c r="LW253" i="8"/>
  <c r="JS258" i="8"/>
  <c r="JN258" i="8" s="1"/>
  <c r="KA257" i="8"/>
  <c r="PQ245" i="8"/>
  <c r="PU244" i="8"/>
  <c r="PP245" i="8" s="1"/>
  <c r="ACO219" i="8"/>
  <c r="ACJ219" i="8" s="1"/>
  <c r="ACW218" i="8"/>
  <c r="AHU208" i="8"/>
  <c r="AHV208" i="8" s="1"/>
  <c r="AHQ209" i="8" s="1"/>
  <c r="AJY204" i="8"/>
  <c r="AJZ204" i="8" s="1"/>
  <c r="AJU205" i="8" s="1"/>
  <c r="ADT216" i="8"/>
  <c r="ADU216" i="8" s="1"/>
  <c r="ADP217" i="8" s="1"/>
  <c r="WM230" i="8"/>
  <c r="WN230" i="8" s="1"/>
  <c r="WI231" i="8" s="1"/>
  <c r="XO228" i="8"/>
  <c r="XP228" i="8" s="1"/>
  <c r="XK229" i="8" s="1"/>
  <c r="AEH215" i="8"/>
  <c r="AEI215" i="8" s="1"/>
  <c r="AED216" i="8" s="1"/>
  <c r="LI254" i="8"/>
  <c r="LM253" i="8"/>
  <c r="LH254" i="8" s="1"/>
  <c r="YQ226" i="8"/>
  <c r="YR226" i="8" s="1"/>
  <c r="YM227" i="8" s="1"/>
  <c r="IE261" i="8"/>
  <c r="IF261" i="8" s="1"/>
  <c r="IG261" i="8" s="1"/>
  <c r="IB262" i="8" s="1"/>
  <c r="AAN222" i="8"/>
  <c r="AAO222" i="8" s="1"/>
  <c r="AAJ223" i="8" s="1"/>
  <c r="JM258" i="8"/>
  <c r="NN249" i="8"/>
  <c r="ABN220" i="8"/>
  <c r="ABA221" i="8"/>
  <c r="ABB221" i="8" s="1"/>
  <c r="ABC221" i="8" s="1"/>
  <c r="AAX222" i="8" s="1"/>
  <c r="VP232" i="8"/>
  <c r="AFW212" i="8"/>
  <c r="AFX212" i="8" s="1"/>
  <c r="QT242" i="8"/>
  <c r="UU234" i="8"/>
  <c r="RP240" i="8"/>
  <c r="RQ240" i="8" s="1"/>
  <c r="HO263" i="8"/>
  <c r="HS262" i="8"/>
  <c r="HN263" i="8" s="1"/>
  <c r="ZE225" i="8"/>
  <c r="ZF225" i="8" s="1"/>
  <c r="ZA226" i="8" s="1"/>
  <c r="AII207" i="8"/>
  <c r="AIJ207" i="8" s="1"/>
  <c r="AIE208" i="8" s="1"/>
  <c r="OD248" i="8"/>
  <c r="OE248" i="8" s="1"/>
  <c r="NZ249" i="8" s="1"/>
  <c r="MK252" i="8"/>
  <c r="MF252" i="8" s="1"/>
  <c r="ACD219" i="8"/>
  <c r="ACE219" i="8" s="1"/>
  <c r="ABZ220" i="8" s="1"/>
  <c r="TK237" i="8"/>
  <c r="TF237" i="8" s="1"/>
  <c r="TS236" i="8"/>
  <c r="AFJ213" i="8"/>
  <c r="AFK213" i="8" s="1"/>
  <c r="AFF214" i="8" s="1"/>
  <c r="OV247" i="8"/>
  <c r="OQ247" i="8" s="1"/>
  <c r="OR247" i="8" s="1"/>
  <c r="PD246" i="8"/>
  <c r="AIW206" i="8"/>
  <c r="SW238" i="8"/>
  <c r="SR238" i="8" s="1"/>
  <c r="TE237" i="8"/>
  <c r="KN256" i="8"/>
  <c r="KR255" i="8"/>
  <c r="KM256" i="8" s="1"/>
  <c r="IZ259" i="8"/>
  <c r="JA259" i="8" s="1"/>
  <c r="VC233" i="8"/>
  <c r="VD233" i="8" s="1"/>
  <c r="QG243" i="8"/>
  <c r="QH243" i="8" s="1"/>
  <c r="FL270" i="8" l="1"/>
  <c r="EY271" i="8"/>
  <c r="EK272" i="8"/>
  <c r="EL272" i="8" s="1"/>
  <c r="EI273" i="8" s="1"/>
  <c r="EX271" i="8"/>
  <c r="EZ271" i="8" s="1"/>
  <c r="EW272" i="8" s="1"/>
  <c r="ME252" i="8"/>
  <c r="AHL209" i="8"/>
  <c r="SS238" i="8"/>
  <c r="ST238" i="8" s="1"/>
  <c r="SO239" i="8" s="1"/>
  <c r="MS251" i="8"/>
  <c r="UM235" i="8"/>
  <c r="UH235" i="8" s="1"/>
  <c r="BR281" i="8"/>
  <c r="EC273" i="8"/>
  <c r="DP274" i="8"/>
  <c r="DQ274" i="8" s="1"/>
  <c r="LR253" i="8"/>
  <c r="BG282" i="8"/>
  <c r="BB283" i="8" s="1"/>
  <c r="BC283" i="8"/>
  <c r="KV255" i="8"/>
  <c r="HW262" i="8"/>
  <c r="ANL197" i="8"/>
  <c r="ANM197" i="8" s="1"/>
  <c r="ANH198" i="8" s="1"/>
  <c r="UG235" i="8"/>
  <c r="UI235" i="8" s="1"/>
  <c r="UJ235" i="8" s="1"/>
  <c r="UE236" i="8" s="1"/>
  <c r="AMY198" i="8"/>
  <c r="AMT199" i="8" s="1"/>
  <c r="AMP199" i="8" s="1"/>
  <c r="AMQ199" i="8" s="1"/>
  <c r="ANY196" i="8"/>
  <c r="ANZ196" i="8" s="1"/>
  <c r="AOA196" i="8" s="1"/>
  <c r="ANV197" i="8" s="1"/>
  <c r="AOL195" i="8"/>
  <c r="AMC200" i="8"/>
  <c r="AGX210" i="8"/>
  <c r="AGZ210" i="8" s="1"/>
  <c r="AKR203" i="8"/>
  <c r="ALO201" i="8"/>
  <c r="QE244" i="8"/>
  <c r="QI243" i="8"/>
  <c r="QD244" i="8" s="1"/>
  <c r="OO248" i="8"/>
  <c r="OS247" i="8"/>
  <c r="ON248" i="8" s="1"/>
  <c r="VA234" i="8"/>
  <c r="VE233" i="8"/>
  <c r="UZ234" i="8" s="1"/>
  <c r="AFU213" i="8"/>
  <c r="AFY212" i="8"/>
  <c r="AFT213" i="8" s="1"/>
  <c r="TG237" i="8"/>
  <c r="TH237" i="8" s="1"/>
  <c r="TC238" i="8" s="1"/>
  <c r="AIT207" i="8"/>
  <c r="IX260" i="8"/>
  <c r="JB259" i="8"/>
  <c r="IW260" i="8" s="1"/>
  <c r="KI256" i="8"/>
  <c r="KJ256" i="8" s="1"/>
  <c r="AIX206" i="8"/>
  <c r="AIS207" i="8" s="1"/>
  <c r="HJ263" i="8"/>
  <c r="HK263" i="8" s="1"/>
  <c r="QV242" i="8"/>
  <c r="QW242" i="8" s="1"/>
  <c r="QR243" i="8" s="1"/>
  <c r="ABP220" i="8"/>
  <c r="ABQ220" i="8" s="1"/>
  <c r="ABL221" i="8" s="1"/>
  <c r="JO258" i="8"/>
  <c r="JP258" i="8" s="1"/>
  <c r="JK259" i="8" s="1"/>
  <c r="LQ253" i="8"/>
  <c r="WR230" i="8"/>
  <c r="WJ231" i="8"/>
  <c r="WE231" i="8" s="1"/>
  <c r="ADQ217" i="8"/>
  <c r="ADL217" i="8" s="1"/>
  <c r="ADY216" i="8"/>
  <c r="AJV205" i="8"/>
  <c r="AJQ205" i="8" s="1"/>
  <c r="AKD204" i="8"/>
  <c r="MY251" i="8"/>
  <c r="MT251" i="8" s="1"/>
  <c r="NG250" i="8"/>
  <c r="AHR209" i="8"/>
  <c r="AHM209" i="8" s="1"/>
  <c r="AHZ208" i="8"/>
  <c r="PY244" i="8"/>
  <c r="AES215" i="8"/>
  <c r="AEN215" i="8" s="1"/>
  <c r="AFA214" i="8"/>
  <c r="AGK211" i="8"/>
  <c r="AGL211" i="8" s="1"/>
  <c r="YH227" i="8"/>
  <c r="TT236" i="8"/>
  <c r="TU236" i="8" s="1"/>
  <c r="ADK217" i="8"/>
  <c r="ACX218" i="8"/>
  <c r="ACY218" i="8" s="1"/>
  <c r="AJP205" i="8"/>
  <c r="AKE204" i="8"/>
  <c r="WD231" i="8"/>
  <c r="AFG214" i="8"/>
  <c r="AFB214" i="8" s="1"/>
  <c r="AFO213" i="8"/>
  <c r="SP239" i="8"/>
  <c r="SK239" i="8" s="1"/>
  <c r="ACA220" i="8"/>
  <c r="ABV220" i="8" s="1"/>
  <c r="ACI219" i="8"/>
  <c r="OA249" i="8"/>
  <c r="NV249" i="8" s="1"/>
  <c r="OI248" i="8"/>
  <c r="AIF208" i="8"/>
  <c r="AIA208" i="8" s="1"/>
  <c r="AIN207" i="8"/>
  <c r="ZB226" i="8"/>
  <c r="YW226" i="8" s="1"/>
  <c r="ZJ225" i="8"/>
  <c r="AKX203" i="8"/>
  <c r="AKS203" i="8" s="1"/>
  <c r="ALF202" i="8"/>
  <c r="AAY222" i="8"/>
  <c r="AAT222" i="8" s="1"/>
  <c r="ABG221" i="8"/>
  <c r="RN241" i="8"/>
  <c r="RR240" i="8"/>
  <c r="RM241" i="8" s="1"/>
  <c r="NP249" i="8"/>
  <c r="AAK223" i="8"/>
  <c r="AAF223" i="8" s="1"/>
  <c r="AAG223" i="8" s="1"/>
  <c r="AAH223" i="8" s="1"/>
  <c r="AAC224" i="8" s="1"/>
  <c r="AAS222" i="8"/>
  <c r="IK261" i="8"/>
  <c r="IC262" i="8"/>
  <c r="HX262" i="8" s="1"/>
  <c r="YN227" i="8"/>
  <c r="YI227" i="8" s="1"/>
  <c r="YV226" i="8"/>
  <c r="LD254" i="8"/>
  <c r="LE254" i="8" s="1"/>
  <c r="AEE216" i="8"/>
  <c r="ADZ216" i="8" s="1"/>
  <c r="AEM215" i="8"/>
  <c r="XL229" i="8"/>
  <c r="XG229" i="8" s="1"/>
  <c r="XT228" i="8"/>
  <c r="PL245" i="8"/>
  <c r="PM245" i="8" s="1"/>
  <c r="MG252" i="8"/>
  <c r="MH252" i="8" s="1"/>
  <c r="MC253" i="8" s="1"/>
  <c r="WX230" i="8"/>
  <c r="WS230" i="8" s="1"/>
  <c r="XF229" i="8"/>
  <c r="ZP225" i="8"/>
  <c r="ZK225" i="8" s="1"/>
  <c r="ZX224" i="8"/>
  <c r="SE239" i="8"/>
  <c r="SF239" i="8" s="1"/>
  <c r="SA240" i="8" s="1"/>
  <c r="XU228" i="8"/>
  <c r="AJC206" i="8"/>
  <c r="VQ232" i="8"/>
  <c r="VR232" i="8" s="1"/>
  <c r="AHN209" i="8" l="1"/>
  <c r="AHO209" i="8" s="1"/>
  <c r="AHJ210" i="8" s="1"/>
  <c r="MU251" i="8"/>
  <c r="FA271" i="8"/>
  <c r="EV272" i="8" s="1"/>
  <c r="ER272" i="8" s="1"/>
  <c r="EM272" i="8"/>
  <c r="EH273" i="8" s="1"/>
  <c r="ED273" i="8" s="1"/>
  <c r="FE271" i="8"/>
  <c r="EQ272" i="8"/>
  <c r="SX238" i="8"/>
  <c r="EE273" i="8"/>
  <c r="EB274" i="8" s="1"/>
  <c r="ANI198" i="8"/>
  <c r="AND198" i="8" s="1"/>
  <c r="DN275" i="8"/>
  <c r="DR274" i="8"/>
  <c r="DM275" i="8" s="1"/>
  <c r="AX283" i="8"/>
  <c r="AY283" i="8" s="1"/>
  <c r="BK282" i="8"/>
  <c r="HY262" i="8"/>
  <c r="HV263" i="8" s="1"/>
  <c r="ANC198" i="8"/>
  <c r="AKT203" i="8"/>
  <c r="AKU203" i="8" s="1"/>
  <c r="AKP204" i="8" s="1"/>
  <c r="OW247" i="8"/>
  <c r="ANW197" i="8"/>
  <c r="ANR197" i="8" s="1"/>
  <c r="AON195" i="8"/>
  <c r="AOE196" i="8"/>
  <c r="ANQ197" i="8"/>
  <c r="AMN200" i="8"/>
  <c r="AMR199" i="8"/>
  <c r="AMM200" i="8" s="1"/>
  <c r="ALZ201" i="8"/>
  <c r="AMD200" i="8"/>
  <c r="ALY201" i="8" s="1"/>
  <c r="AGC212" i="8"/>
  <c r="ALL202" i="8"/>
  <c r="AIO207" i="8"/>
  <c r="AIP207" i="8" s="1"/>
  <c r="AIQ207" i="8" s="1"/>
  <c r="AIL208" i="8" s="1"/>
  <c r="ALP201" i="8"/>
  <c r="ALK202" i="8" s="1"/>
  <c r="ACV219" i="8"/>
  <c r="ACZ218" i="8"/>
  <c r="ACU219" i="8" s="1"/>
  <c r="TR237" i="8"/>
  <c r="TV236" i="8"/>
  <c r="TQ237" i="8" s="1"/>
  <c r="VO233" i="8"/>
  <c r="VS232" i="8"/>
  <c r="VN233" i="8" s="1"/>
  <c r="MR252" i="8"/>
  <c r="MV251" i="8"/>
  <c r="MQ252" i="8" s="1"/>
  <c r="AGW211" i="8"/>
  <c r="XH229" i="8"/>
  <c r="XI229" i="8" s="1"/>
  <c r="XD230" i="8" s="1"/>
  <c r="NM250" i="8"/>
  <c r="RI241" i="8"/>
  <c r="RJ241" i="8" s="1"/>
  <c r="UF236" i="8"/>
  <c r="UA236" i="8" s="1"/>
  <c r="UN235" i="8"/>
  <c r="AHA210" i="8"/>
  <c r="AGV211" i="8" s="1"/>
  <c r="XV228" i="8"/>
  <c r="XW228" i="8" s="1"/>
  <c r="XR229" i="8" s="1"/>
  <c r="AEO215" i="8"/>
  <c r="AEP215" i="8" s="1"/>
  <c r="AEK216" i="8" s="1"/>
  <c r="LB255" i="8"/>
  <c r="LF254" i="8"/>
  <c r="LA255" i="8" s="1"/>
  <c r="NQ249" i="8"/>
  <c r="NL250" i="8" s="1"/>
  <c r="RV240" i="8"/>
  <c r="WF231" i="8"/>
  <c r="WG231" i="8" s="1"/>
  <c r="WB232" i="8" s="1"/>
  <c r="AJR205" i="8"/>
  <c r="AJS205" i="8" s="1"/>
  <c r="AJN206" i="8" s="1"/>
  <c r="ADM217" i="8"/>
  <c r="ADN217" i="8" s="1"/>
  <c r="ADI218" i="8" s="1"/>
  <c r="YJ227" i="8"/>
  <c r="YK227" i="8" s="1"/>
  <c r="YF228" i="8" s="1"/>
  <c r="AIB208" i="8"/>
  <c r="AIC208" i="8" s="1"/>
  <c r="AHX209" i="8" s="1"/>
  <c r="AKF204" i="8"/>
  <c r="AKG204" i="8" s="1"/>
  <c r="AKB205" i="8" s="1"/>
  <c r="AEA216" i="8"/>
  <c r="AEB216" i="8" s="1"/>
  <c r="ADW217" i="8" s="1"/>
  <c r="LS253" i="8"/>
  <c r="LT253" i="8" s="1"/>
  <c r="LO254" i="8" s="1"/>
  <c r="QS243" i="8"/>
  <c r="QN243" i="8" s="1"/>
  <c r="RA242" i="8"/>
  <c r="JF259" i="8"/>
  <c r="AJB206" i="8"/>
  <c r="TD238" i="8"/>
  <c r="SY238" i="8" s="1"/>
  <c r="TL237" i="8"/>
  <c r="AFP213" i="8"/>
  <c r="AFQ213" i="8" s="1"/>
  <c r="VI233" i="8"/>
  <c r="OJ248" i="8"/>
  <c r="OK248" i="8" s="1"/>
  <c r="OL248" i="8" s="1"/>
  <c r="OG249" i="8" s="1"/>
  <c r="QM243" i="8"/>
  <c r="SB240" i="8"/>
  <c r="RW240" i="8" s="1"/>
  <c r="SJ239" i="8"/>
  <c r="AAD224" i="8"/>
  <c r="ZY224" i="8" s="1"/>
  <c r="ZZ224" i="8" s="1"/>
  <c r="AAA224" i="8" s="1"/>
  <c r="ZV225" i="8" s="1"/>
  <c r="AAL223" i="8"/>
  <c r="MD253" i="8"/>
  <c r="LY253" i="8" s="1"/>
  <c r="ML252" i="8"/>
  <c r="PJ246" i="8"/>
  <c r="PN245" i="8"/>
  <c r="PI246" i="8" s="1"/>
  <c r="YX226" i="8"/>
  <c r="YY226" i="8" s="1"/>
  <c r="YT227" i="8" s="1"/>
  <c r="AAU222" i="8"/>
  <c r="AAV222" i="8" s="1"/>
  <c r="AAQ223" i="8" s="1"/>
  <c r="ZL225" i="8"/>
  <c r="ZM225" i="8" s="1"/>
  <c r="ZH226" i="8" s="1"/>
  <c r="ACK219" i="8"/>
  <c r="ACL219" i="8" s="1"/>
  <c r="ACG220" i="8" s="1"/>
  <c r="AGI212" i="8"/>
  <c r="AGM211" i="8"/>
  <c r="AGH212" i="8" s="1"/>
  <c r="AHK210" i="8"/>
  <c r="AHF210" i="8" s="1"/>
  <c r="AHS209" i="8"/>
  <c r="AFC214" i="8"/>
  <c r="AFD214" i="8" s="1"/>
  <c r="AEY215" i="8" s="1"/>
  <c r="WT230" i="8"/>
  <c r="WU230" i="8" s="1"/>
  <c r="WP231" i="8" s="1"/>
  <c r="JL259" i="8"/>
  <c r="JG259" i="8" s="1"/>
  <c r="JT258" i="8"/>
  <c r="ABM221" i="8"/>
  <c r="ABH221" i="8" s="1"/>
  <c r="ABI221" i="8" s="1"/>
  <c r="ABU220" i="8"/>
  <c r="HH264" i="8"/>
  <c r="HL263" i="8"/>
  <c r="HG264" i="8" s="1"/>
  <c r="KG257" i="8"/>
  <c r="KK256" i="8"/>
  <c r="KF257" i="8" s="1"/>
  <c r="IS260" i="8"/>
  <c r="IT260" i="8" s="1"/>
  <c r="UV234" i="8"/>
  <c r="UW234" i="8" s="1"/>
  <c r="PZ244" i="8"/>
  <c r="QA244" i="8" s="1"/>
  <c r="ES272" i="8" l="1"/>
  <c r="SZ238" i="8"/>
  <c r="SW239" i="8" s="1"/>
  <c r="HZ262" i="8"/>
  <c r="HU263" i="8" s="1"/>
  <c r="EF273" i="8"/>
  <c r="EA274" i="8" s="1"/>
  <c r="DW274" i="8" s="1"/>
  <c r="DV274" i="8"/>
  <c r="DI275" i="8"/>
  <c r="DJ275" i="8" s="1"/>
  <c r="AZ283" i="8"/>
  <c r="BD283" i="8" s="1"/>
  <c r="F10" i="8"/>
  <c r="P10" i="8" s="1"/>
  <c r="G10" i="8"/>
  <c r="Q10" i="8" s="1"/>
  <c r="ANE198" i="8"/>
  <c r="ANB199" i="8" s="1"/>
  <c r="ET272" i="8"/>
  <c r="EO273" i="8" s="1"/>
  <c r="EP273" i="8"/>
  <c r="AKY203" i="8"/>
  <c r="AKQ204" i="8"/>
  <c r="AKL204" i="8" s="1"/>
  <c r="PR245" i="8"/>
  <c r="VW232" i="8"/>
  <c r="MZ251" i="8"/>
  <c r="ANS197" i="8"/>
  <c r="ANT197" i="8" s="1"/>
  <c r="ANO198" i="8" s="1"/>
  <c r="AOK196" i="8"/>
  <c r="AOO195" i="8"/>
  <c r="AOJ196" i="8" s="1"/>
  <c r="ALU201" i="8"/>
  <c r="AMI200" i="8"/>
  <c r="AMH200" i="8"/>
  <c r="AMV199" i="8"/>
  <c r="ALG202" i="8"/>
  <c r="ALH202" i="8" s="1"/>
  <c r="ALE203" i="8" s="1"/>
  <c r="ALT201" i="8"/>
  <c r="ACQ219" i="8"/>
  <c r="ADD218" i="8"/>
  <c r="PX245" i="8"/>
  <c r="QB244" i="8"/>
  <c r="PW245" i="8" s="1"/>
  <c r="ABF222" i="8"/>
  <c r="ABJ221" i="8"/>
  <c r="ABE222" i="8" s="1"/>
  <c r="AFN214" i="8"/>
  <c r="AFR213" i="8"/>
  <c r="AFM214" i="8" s="1"/>
  <c r="TA238" i="8"/>
  <c r="SV239" i="8" s="1"/>
  <c r="KB257" i="8"/>
  <c r="KC257" i="8" s="1"/>
  <c r="HP263" i="8"/>
  <c r="ABW220" i="8"/>
  <c r="ABX220" i="8" s="1"/>
  <c r="ABS221" i="8" s="1"/>
  <c r="AGQ211" i="8"/>
  <c r="ACH220" i="8"/>
  <c r="ACC220" i="8" s="1"/>
  <c r="ACP219" i="8"/>
  <c r="OH249" i="8"/>
  <c r="OC249" i="8" s="1"/>
  <c r="OP248" i="8"/>
  <c r="AIM208" i="8"/>
  <c r="AIH208" i="8" s="1"/>
  <c r="AIU207" i="8"/>
  <c r="ZI226" i="8"/>
  <c r="ZD226" i="8" s="1"/>
  <c r="ZQ225" i="8"/>
  <c r="AAR223" i="8"/>
  <c r="AAM223" i="8" s="1"/>
  <c r="AAN223" i="8" s="1"/>
  <c r="AAO223" i="8" s="1"/>
  <c r="AAJ224" i="8" s="1"/>
  <c r="AAZ222" i="8"/>
  <c r="YU227" i="8"/>
  <c r="YP227" i="8" s="1"/>
  <c r="ZC226" i="8"/>
  <c r="PE246" i="8"/>
  <c r="PF246" i="8" s="1"/>
  <c r="JH259" i="8"/>
  <c r="JI259" i="8" s="1"/>
  <c r="JD260" i="8" s="1"/>
  <c r="ADX217" i="8"/>
  <c r="ADS217" i="8" s="1"/>
  <c r="AEF216" i="8"/>
  <c r="YO227" i="8"/>
  <c r="YG228" i="8"/>
  <c r="YB228" i="8" s="1"/>
  <c r="ADJ218" i="8"/>
  <c r="ADE218" i="8" s="1"/>
  <c r="ADR217" i="8"/>
  <c r="AJO206" i="8"/>
  <c r="AJJ206" i="8" s="1"/>
  <c r="AJW205" i="8"/>
  <c r="WC232" i="8"/>
  <c r="VX232" i="8" s="1"/>
  <c r="WK231" i="8"/>
  <c r="LJ254" i="8"/>
  <c r="AEL216" i="8"/>
  <c r="AEG216" i="8" s="1"/>
  <c r="AET215" i="8"/>
  <c r="XS229" i="8"/>
  <c r="XN229" i="8" s="1"/>
  <c r="YA228" i="8"/>
  <c r="NU249" i="8"/>
  <c r="XE230" i="8"/>
  <c r="WZ230" i="8" s="1"/>
  <c r="XM229" i="8"/>
  <c r="AHE210" i="8"/>
  <c r="MM252" i="8"/>
  <c r="MN252" i="8" s="1"/>
  <c r="MO252" i="8" s="1"/>
  <c r="MJ253" i="8" s="1"/>
  <c r="VJ233" i="8"/>
  <c r="VK233" i="8" s="1"/>
  <c r="VL233" i="8" s="1"/>
  <c r="VG234" i="8" s="1"/>
  <c r="TZ236" i="8"/>
  <c r="UT235" i="8"/>
  <c r="UX234" i="8"/>
  <c r="US235" i="8" s="1"/>
  <c r="IQ261" i="8"/>
  <c r="IU260" i="8"/>
  <c r="IP261" i="8" s="1"/>
  <c r="KO256" i="8"/>
  <c r="HC264" i="8"/>
  <c r="HD264" i="8" s="1"/>
  <c r="WQ231" i="8"/>
  <c r="WL231" i="8" s="1"/>
  <c r="WY230" i="8"/>
  <c r="AEZ215" i="8"/>
  <c r="AEU215" i="8" s="1"/>
  <c r="AFH214" i="8"/>
  <c r="AGD212" i="8"/>
  <c r="AGE212" i="8" s="1"/>
  <c r="AAE224" i="8"/>
  <c r="ZW225" i="8"/>
  <c r="ZR225" i="8" s="1"/>
  <c r="SL239" i="8"/>
  <c r="SM239" i="8" s="1"/>
  <c r="SH240" i="8" s="1"/>
  <c r="QO243" i="8"/>
  <c r="QP243" i="8" s="1"/>
  <c r="QK244" i="8" s="1"/>
  <c r="AJD206" i="8"/>
  <c r="AJE206" i="8" s="1"/>
  <c r="AIZ207" i="8" s="1"/>
  <c r="LP254" i="8"/>
  <c r="LK254" i="8" s="1"/>
  <c r="LX253" i="8"/>
  <c r="AKC205" i="8"/>
  <c r="AJX205" i="8" s="1"/>
  <c r="AKK204" i="8"/>
  <c r="AHY209" i="8"/>
  <c r="AHT209" i="8" s="1"/>
  <c r="AHU209" i="8" s="1"/>
  <c r="AIG208" i="8"/>
  <c r="RX240" i="8"/>
  <c r="KW255" i="8"/>
  <c r="KX255" i="8" s="1"/>
  <c r="RG242" i="8"/>
  <c r="RK241" i="8"/>
  <c r="RF242" i="8" s="1"/>
  <c r="NH250" i="8"/>
  <c r="NI250" i="8" s="1"/>
  <c r="AGR211" i="8"/>
  <c r="HQ263" i="8"/>
  <c r="TM237" i="8"/>
  <c r="TN237" i="8" s="1"/>
  <c r="J10" i="8" l="1"/>
  <c r="DX274" i="8"/>
  <c r="DU275" i="8" s="1"/>
  <c r="ID262" i="8"/>
  <c r="ANF198" i="8"/>
  <c r="ANA199" i="8" s="1"/>
  <c r="AMW199" i="8" s="1"/>
  <c r="AMX199" i="8" s="1"/>
  <c r="EJ273" i="8"/>
  <c r="DK275" i="8"/>
  <c r="DF276" i="8" s="1"/>
  <c r="DG276" i="8"/>
  <c r="I10" i="8"/>
  <c r="EX272" i="8"/>
  <c r="EK273" i="8"/>
  <c r="DY274" i="8"/>
  <c r="DT275" i="8" s="1"/>
  <c r="VY232" i="8"/>
  <c r="VZ232" i="8" s="1"/>
  <c r="VU233" i="8" s="1"/>
  <c r="TE238" i="8"/>
  <c r="ANP198" i="8"/>
  <c r="ANK198" i="8" s="1"/>
  <c r="ADF218" i="8"/>
  <c r="ADG218" i="8" s="1"/>
  <c r="ADB219" i="8" s="1"/>
  <c r="IY260" i="8"/>
  <c r="ABA222" i="8"/>
  <c r="ABB222" i="8" s="1"/>
  <c r="ABC222" i="8" s="1"/>
  <c r="AAX223" i="8" s="1"/>
  <c r="AOS195" i="8"/>
  <c r="AMJ200" i="8"/>
  <c r="AMK200" i="8" s="1"/>
  <c r="AMF201" i="8" s="1"/>
  <c r="AOF196" i="8"/>
  <c r="AOG196" i="8" s="1"/>
  <c r="AOH196" i="8" s="1"/>
  <c r="AOC197" i="8" s="1"/>
  <c r="ALI202" i="8"/>
  <c r="ALD203" i="8" s="1"/>
  <c r="AKZ203" i="8" s="1"/>
  <c r="ALA203" i="8" s="1"/>
  <c r="AKX204" i="8" s="1"/>
  <c r="ANX197" i="8"/>
  <c r="ALV201" i="8"/>
  <c r="TK238" i="8"/>
  <c r="TO237" i="8"/>
  <c r="TJ238" i="8" s="1"/>
  <c r="AHR210" i="8"/>
  <c r="AHV209" i="8"/>
  <c r="AHQ210" i="8" s="1"/>
  <c r="RU241" i="8"/>
  <c r="ADC219" i="8"/>
  <c r="ACX219" i="8" s="1"/>
  <c r="NF251" i="8"/>
  <c r="NJ250" i="8"/>
  <c r="NE251" i="8" s="1"/>
  <c r="RO241" i="8"/>
  <c r="KU256" i="8"/>
  <c r="KY255" i="8"/>
  <c r="KT256" i="8" s="1"/>
  <c r="RY240" i="8"/>
  <c r="RT241" i="8" s="1"/>
  <c r="AII208" i="8"/>
  <c r="AIJ208" i="8" s="1"/>
  <c r="AIE209" i="8" s="1"/>
  <c r="AKM204" i="8"/>
  <c r="AKN204" i="8" s="1"/>
  <c r="AKI205" i="8" s="1"/>
  <c r="LZ253" i="8"/>
  <c r="MA253" i="8" s="1"/>
  <c r="LV254" i="8" s="1"/>
  <c r="AJA207" i="8"/>
  <c r="AIV207" i="8" s="1"/>
  <c r="AIW207" i="8" s="1"/>
  <c r="AJI206" i="8"/>
  <c r="VH234" i="8"/>
  <c r="VC234" i="8" s="1"/>
  <c r="VP233" i="8"/>
  <c r="QL244" i="8"/>
  <c r="QG244" i="8" s="1"/>
  <c r="QT243" i="8"/>
  <c r="AAK224" i="8"/>
  <c r="AAF224" i="8" s="1"/>
  <c r="AAG224" i="8" s="1"/>
  <c r="AAS223" i="8"/>
  <c r="MK253" i="8"/>
  <c r="MF253" i="8" s="1"/>
  <c r="MS252" i="8"/>
  <c r="AGB213" i="8"/>
  <c r="AGF212" i="8"/>
  <c r="AGA213" i="8" s="1"/>
  <c r="XA230" i="8"/>
  <c r="XB230" i="8" s="1"/>
  <c r="WW231" i="8" s="1"/>
  <c r="HA265" i="8"/>
  <c r="HE264" i="8"/>
  <c r="GZ265" i="8" s="1"/>
  <c r="IL261" i="8"/>
  <c r="IM261" i="8" s="1"/>
  <c r="VB234" i="8"/>
  <c r="AHG210" i="8"/>
  <c r="AHH210" i="8" s="1"/>
  <c r="AHC211" i="8" s="1"/>
  <c r="YC228" i="8"/>
  <c r="YD228" i="8" s="1"/>
  <c r="XY229" i="8" s="1"/>
  <c r="AEV215" i="8"/>
  <c r="AEW215" i="8" s="1"/>
  <c r="AER216" i="8" s="1"/>
  <c r="LL254" i="8"/>
  <c r="LM254" i="8" s="1"/>
  <c r="LH255" i="8" s="1"/>
  <c r="WM231" i="8"/>
  <c r="WN231" i="8" s="1"/>
  <c r="WI232" i="8" s="1"/>
  <c r="AJY205" i="8"/>
  <c r="AJZ205" i="8" s="1"/>
  <c r="AJU206" i="8" s="1"/>
  <c r="ADT217" i="8"/>
  <c r="ADU217" i="8" s="1"/>
  <c r="ADP218" i="8" s="1"/>
  <c r="YQ227" i="8"/>
  <c r="YR227" i="8" s="1"/>
  <c r="YM228" i="8" s="1"/>
  <c r="ZE226" i="8"/>
  <c r="ZF226" i="8" s="1"/>
  <c r="ZA227" i="8" s="1"/>
  <c r="AGS211" i="8"/>
  <c r="AGT211" i="8" s="1"/>
  <c r="AGO212" i="8" s="1"/>
  <c r="ABT221" i="8"/>
  <c r="ABO221" i="8" s="1"/>
  <c r="ACB220" i="8"/>
  <c r="HR263" i="8"/>
  <c r="SR239" i="8"/>
  <c r="AFV213" i="8"/>
  <c r="ABN221" i="8"/>
  <c r="QF244" i="8"/>
  <c r="WD232" i="8"/>
  <c r="RB242" i="8"/>
  <c r="RC242" i="8" s="1"/>
  <c r="SI240" i="8"/>
  <c r="SD240" i="8" s="1"/>
  <c r="SQ239" i="8"/>
  <c r="UO235" i="8"/>
  <c r="UP235" i="8" s="1"/>
  <c r="UB236" i="8"/>
  <c r="UC236" i="8" s="1"/>
  <c r="TX237" i="8" s="1"/>
  <c r="XO229" i="8"/>
  <c r="XP229" i="8" s="1"/>
  <c r="XK230" i="8" s="1"/>
  <c r="NW249" i="8"/>
  <c r="NX249" i="8" s="1"/>
  <c r="NS250" i="8" s="1"/>
  <c r="AEH216" i="8"/>
  <c r="AEI216" i="8" s="1"/>
  <c r="AED217" i="8" s="1"/>
  <c r="JE260" i="8"/>
  <c r="IZ260" i="8" s="1"/>
  <c r="JM259" i="8"/>
  <c r="PC247" i="8"/>
  <c r="PG246" i="8"/>
  <c r="PB247" i="8" s="1"/>
  <c r="ZS225" i="8"/>
  <c r="ACR219" i="8"/>
  <c r="JZ258" i="8"/>
  <c r="KD257" i="8"/>
  <c r="JY258" i="8" s="1"/>
  <c r="AFI214" i="8"/>
  <c r="AFJ214" i="8" s="1"/>
  <c r="PS245" i="8"/>
  <c r="PT245" i="8" s="1"/>
  <c r="EL273" i="8" l="1"/>
  <c r="VV233" i="8"/>
  <c r="VQ233" i="8" s="1"/>
  <c r="ANJ198" i="8"/>
  <c r="ANL198" i="8" s="1"/>
  <c r="ANI199" i="8" s="1"/>
  <c r="DO275" i="8"/>
  <c r="DB276" i="8"/>
  <c r="DC276" i="8" s="1"/>
  <c r="EM273" i="8"/>
  <c r="EH274" i="8" s="1"/>
  <c r="EI274" i="8"/>
  <c r="EC274" i="8"/>
  <c r="DP275" i="8"/>
  <c r="JA260" i="8"/>
  <c r="IX261" i="8" s="1"/>
  <c r="AMG201" i="8"/>
  <c r="ADK218" i="8"/>
  <c r="RP241" i="8"/>
  <c r="RQ241" i="8" s="1"/>
  <c r="RR241" i="8" s="1"/>
  <c r="RM242" i="8" s="1"/>
  <c r="HI264" i="8"/>
  <c r="AOU195" i="8"/>
  <c r="AOD197" i="8"/>
  <c r="ANY197" i="8" s="1"/>
  <c r="ANZ197" i="8" s="1"/>
  <c r="AOL196" i="8"/>
  <c r="ALM202" i="8"/>
  <c r="AMU200" i="8"/>
  <c r="AMY199" i="8"/>
  <c r="AMT200" i="8" s="1"/>
  <c r="AMB201" i="8"/>
  <c r="AGJ212" i="8"/>
  <c r="AMO200" i="8"/>
  <c r="ALB203" i="8"/>
  <c r="ALW201" i="8"/>
  <c r="ALR202" i="8" s="1"/>
  <c r="ALS202" i="8"/>
  <c r="AFG215" i="8"/>
  <c r="AFK214" i="8"/>
  <c r="AFF215" i="8" s="1"/>
  <c r="PQ246" i="8"/>
  <c r="PU245" i="8"/>
  <c r="PP246" i="8" s="1"/>
  <c r="JU258" i="8"/>
  <c r="JV258" i="8" s="1"/>
  <c r="ACO220" i="8"/>
  <c r="AIT208" i="8"/>
  <c r="ZP226" i="8"/>
  <c r="AAD225" i="8"/>
  <c r="QZ243" i="8"/>
  <c r="RD242" i="8"/>
  <c r="QY243" i="8" s="1"/>
  <c r="HO264" i="8"/>
  <c r="KH257" i="8"/>
  <c r="ACS219" i="8"/>
  <c r="ACN220" i="8" s="1"/>
  <c r="AIX207" i="8"/>
  <c r="AIS208" i="8" s="1"/>
  <c r="ZT225" i="8"/>
  <c r="ZO226" i="8" s="1"/>
  <c r="PK246" i="8"/>
  <c r="AEE217" i="8"/>
  <c r="ADZ217" i="8" s="1"/>
  <c r="AEM216" i="8"/>
  <c r="OB249" i="8"/>
  <c r="NT250" i="8"/>
  <c r="NO250" i="8" s="1"/>
  <c r="XL230" i="8"/>
  <c r="XG230" i="8" s="1"/>
  <c r="XT229" i="8"/>
  <c r="TY237" i="8"/>
  <c r="TT237" i="8" s="1"/>
  <c r="UG236" i="8"/>
  <c r="UM236" i="8"/>
  <c r="UQ235" i="8"/>
  <c r="UL236" i="8" s="1"/>
  <c r="AAH224" i="8"/>
  <c r="AAC225" i="8" s="1"/>
  <c r="QH244" i="8"/>
  <c r="QI244" i="8" s="1"/>
  <c r="QD245" i="8" s="1"/>
  <c r="ABP221" i="8"/>
  <c r="ABQ221" i="8" s="1"/>
  <c r="ABL222" i="8" s="1"/>
  <c r="HS263" i="8"/>
  <c r="HN264" i="8" s="1"/>
  <c r="AGP212" i="8"/>
  <c r="AGK212" i="8" s="1"/>
  <c r="AGX211" i="8"/>
  <c r="AAY223" i="8"/>
  <c r="AAT223" i="8" s="1"/>
  <c r="AAU223" i="8" s="1"/>
  <c r="AAV223" i="8" s="1"/>
  <c r="AAQ224" i="8" s="1"/>
  <c r="ABG222" i="8"/>
  <c r="ZB227" i="8"/>
  <c r="YW227" i="8" s="1"/>
  <c r="ZJ226" i="8"/>
  <c r="YN228" i="8"/>
  <c r="YI228" i="8" s="1"/>
  <c r="YV227" i="8"/>
  <c r="ADQ218" i="8"/>
  <c r="ADL218" i="8" s="1"/>
  <c r="ADY217" i="8"/>
  <c r="AJV206" i="8"/>
  <c r="AJQ206" i="8" s="1"/>
  <c r="AKD205" i="8"/>
  <c r="WJ232" i="8"/>
  <c r="WE232" i="8" s="1"/>
  <c r="WF232" i="8" s="1"/>
  <c r="WR231" i="8"/>
  <c r="LI255" i="8"/>
  <c r="LD255" i="8" s="1"/>
  <c r="LQ254" i="8"/>
  <c r="AES216" i="8"/>
  <c r="AEN216" i="8" s="1"/>
  <c r="AFA215" i="8"/>
  <c r="XZ229" i="8"/>
  <c r="XU229" i="8" s="1"/>
  <c r="YH228" i="8"/>
  <c r="AHD211" i="8"/>
  <c r="AGY211" i="8" s="1"/>
  <c r="AHL210" i="8"/>
  <c r="VD234" i="8"/>
  <c r="VE234" i="8" s="1"/>
  <c r="UZ235" i="8" s="1"/>
  <c r="GV265" i="8"/>
  <c r="GW265" i="8" s="1"/>
  <c r="XF230" i="8"/>
  <c r="WX231" i="8"/>
  <c r="WS231" i="8" s="1"/>
  <c r="AFW213" i="8"/>
  <c r="AFX213" i="8" s="1"/>
  <c r="LC255" i="8"/>
  <c r="NN250" i="8"/>
  <c r="SC240" i="8"/>
  <c r="AHZ209" i="8"/>
  <c r="TS237" i="8"/>
  <c r="OX247" i="8"/>
  <c r="OY247" i="8" s="1"/>
  <c r="SS239" i="8"/>
  <c r="ACD220" i="8"/>
  <c r="IJ262" i="8"/>
  <c r="IN261" i="8"/>
  <c r="II262" i="8" s="1"/>
  <c r="VR233" i="8"/>
  <c r="VS233" i="8" s="1"/>
  <c r="VN234" i="8" s="1"/>
  <c r="AJK206" i="8"/>
  <c r="AJL206" i="8" s="1"/>
  <c r="AJG207" i="8" s="1"/>
  <c r="LW254" i="8"/>
  <c r="LR254" i="8" s="1"/>
  <c r="ME253" i="8"/>
  <c r="AKJ205" i="8"/>
  <c r="AKE205" i="8" s="1"/>
  <c r="AKR204" i="8"/>
  <c r="AIF209" i="8"/>
  <c r="AIA209" i="8" s="1"/>
  <c r="AIN208" i="8"/>
  <c r="KP256" i="8"/>
  <c r="KQ256" i="8" s="1"/>
  <c r="NA251" i="8"/>
  <c r="NB251" i="8" s="1"/>
  <c r="AHM210" i="8"/>
  <c r="TF238" i="8"/>
  <c r="TG238" i="8" s="1"/>
  <c r="DQ275" i="8" l="1"/>
  <c r="DR275" i="8" s="1"/>
  <c r="DM276" i="8" s="1"/>
  <c r="JB260" i="8"/>
  <c r="IW261" i="8" s="1"/>
  <c r="IS261" i="8" s="1"/>
  <c r="ED274" i="8"/>
  <c r="EE274" i="8" s="1"/>
  <c r="DD276" i="8"/>
  <c r="CY277" i="8" s="1"/>
  <c r="CZ277" i="8"/>
  <c r="EQ273" i="8"/>
  <c r="ANM198" i="8"/>
  <c r="ANH199" i="8" s="1"/>
  <c r="AND199" i="8" s="1"/>
  <c r="AGL212" i="8"/>
  <c r="AGM212" i="8" s="1"/>
  <c r="AGH213" i="8" s="1"/>
  <c r="DN276" i="8"/>
  <c r="ADM218" i="8"/>
  <c r="ADN218" i="8" s="1"/>
  <c r="ADI219" i="8" s="1"/>
  <c r="UU235" i="8"/>
  <c r="PY245" i="8"/>
  <c r="IR261" i="8"/>
  <c r="AOR196" i="8"/>
  <c r="AOV195" i="8"/>
  <c r="AOQ196" i="8" s="1"/>
  <c r="ANW198" i="8"/>
  <c r="AMP200" i="8"/>
  <c r="AMQ200" i="8" s="1"/>
  <c r="AMR200" i="8" s="1"/>
  <c r="AMM201" i="8" s="1"/>
  <c r="AOA197" i="8"/>
  <c r="ANV198" i="8" s="1"/>
  <c r="ANC199" i="8"/>
  <c r="ALN202" i="8"/>
  <c r="ALO202" i="8" s="1"/>
  <c r="ALP202" i="8" s="1"/>
  <c r="ALK203" i="8" s="1"/>
  <c r="AMA201" i="8"/>
  <c r="AKW204" i="8"/>
  <c r="AKS204" i="8" s="1"/>
  <c r="AKT204" i="8" s="1"/>
  <c r="AKU204" i="8" s="1"/>
  <c r="AKP205" i="8" s="1"/>
  <c r="ALF203" i="8"/>
  <c r="ALL203" i="8"/>
  <c r="ALG203" i="8" s="1"/>
  <c r="AIO208" i="8"/>
  <c r="AIP208" i="8" s="1"/>
  <c r="AIQ208" i="8" s="1"/>
  <c r="AIL209" i="8" s="1"/>
  <c r="WC233" i="8"/>
  <c r="WG232" i="8"/>
  <c r="WB233" i="8" s="1"/>
  <c r="KN257" i="8"/>
  <c r="KR256" i="8"/>
  <c r="KM257" i="8" s="1"/>
  <c r="ACA221" i="8"/>
  <c r="AFU214" i="8"/>
  <c r="SP240" i="8"/>
  <c r="TD239" i="8"/>
  <c r="TH238" i="8"/>
  <c r="TC239" i="8" s="1"/>
  <c r="MY252" i="8"/>
  <c r="NC251" i="8"/>
  <c r="MX252" i="8" s="1"/>
  <c r="MG253" i="8"/>
  <c r="MH253" i="8" s="1"/>
  <c r="MC254" i="8" s="1"/>
  <c r="AJH207" i="8"/>
  <c r="AJC207" i="8" s="1"/>
  <c r="AJP206" i="8"/>
  <c r="VO234" i="8"/>
  <c r="VJ234" i="8" s="1"/>
  <c r="VW233" i="8"/>
  <c r="AAR224" i="8"/>
  <c r="AAM224" i="8" s="1"/>
  <c r="AAZ223" i="8"/>
  <c r="IE262" i="8"/>
  <c r="IF262" i="8" s="1"/>
  <c r="ACE220" i="8"/>
  <c r="ABZ221" i="8" s="1"/>
  <c r="AFY213" i="8"/>
  <c r="AFT214" i="8" s="1"/>
  <c r="ST239" i="8"/>
  <c r="SO240" i="8" s="1"/>
  <c r="OV248" i="8"/>
  <c r="OZ247" i="8"/>
  <c r="OU248" i="8" s="1"/>
  <c r="SE240" i="8"/>
  <c r="SF240" i="8" s="1"/>
  <c r="SA241" i="8" s="1"/>
  <c r="RN242" i="8"/>
  <c r="RI242" i="8" s="1"/>
  <c r="RV241" i="8"/>
  <c r="LE255" i="8"/>
  <c r="LF255" i="8" s="1"/>
  <c r="LA256" i="8" s="1"/>
  <c r="GT266" i="8"/>
  <c r="GX265" i="8"/>
  <c r="GS266" i="8" s="1"/>
  <c r="AHN210" i="8"/>
  <c r="AHO210" i="8" s="1"/>
  <c r="AHJ211" i="8" s="1"/>
  <c r="YJ228" i="8"/>
  <c r="YK228" i="8" s="1"/>
  <c r="YF229" i="8" s="1"/>
  <c r="LS254" i="8"/>
  <c r="LT254" i="8" s="1"/>
  <c r="LO255" i="8" s="1"/>
  <c r="WT231" i="8"/>
  <c r="WU231" i="8" s="1"/>
  <c r="WP232" i="8" s="1"/>
  <c r="AKF205" i="8"/>
  <c r="AKG205" i="8" s="1"/>
  <c r="AKB206" i="8" s="1"/>
  <c r="AEA217" i="8"/>
  <c r="AEB217" i="8" s="1"/>
  <c r="ADW218" i="8" s="1"/>
  <c r="YX227" i="8"/>
  <c r="YY227" i="8" s="1"/>
  <c r="YT228" i="8" s="1"/>
  <c r="AGZ211" i="8"/>
  <c r="AHA211" i="8" s="1"/>
  <c r="AGV212" i="8" s="1"/>
  <c r="UH236" i="8"/>
  <c r="UI236" i="8" s="1"/>
  <c r="UJ236" i="8" s="1"/>
  <c r="UE237" i="8" s="1"/>
  <c r="OD249" i="8"/>
  <c r="OE249" i="8" s="1"/>
  <c r="NZ250" i="8" s="1"/>
  <c r="AEO216" i="8"/>
  <c r="AEP216" i="8" s="1"/>
  <c r="AEK217" i="8" s="1"/>
  <c r="HJ264" i="8"/>
  <c r="HK264" i="8" s="1"/>
  <c r="RH242" i="8"/>
  <c r="AAL224" i="8"/>
  <c r="ZX225" i="8"/>
  <c r="AJB207" i="8"/>
  <c r="ACJ220" i="8"/>
  <c r="PL246" i="8"/>
  <c r="PM246" i="8" s="1"/>
  <c r="AFO214" i="8"/>
  <c r="TU237" i="8"/>
  <c r="AIB209" i="8"/>
  <c r="AIC209" i="8" s="1"/>
  <c r="AHX210" i="8" s="1"/>
  <c r="NP250" i="8"/>
  <c r="NQ250" i="8" s="1"/>
  <c r="NL251" i="8" s="1"/>
  <c r="XH230" i="8"/>
  <c r="XI230" i="8" s="1"/>
  <c r="XD231" i="8" s="1"/>
  <c r="VA235" i="8"/>
  <c r="UV235" i="8" s="1"/>
  <c r="UW235" i="8" s="1"/>
  <c r="UX235" i="8" s="1"/>
  <c r="US236" i="8" s="1"/>
  <c r="VI234" i="8"/>
  <c r="ABM222" i="8"/>
  <c r="ABH222" i="8" s="1"/>
  <c r="ABI222" i="8" s="1"/>
  <c r="ABU221" i="8"/>
  <c r="QE245" i="8"/>
  <c r="PZ245" i="8" s="1"/>
  <c r="QM244" i="8"/>
  <c r="XV229" i="8"/>
  <c r="XW229" i="8" s="1"/>
  <c r="XR230" i="8" s="1"/>
  <c r="HW263" i="8"/>
  <c r="QU243" i="8"/>
  <c r="QV243" i="8" s="1"/>
  <c r="ZY225" i="8"/>
  <c r="ZK226" i="8"/>
  <c r="ZL226" i="8" s="1"/>
  <c r="ACW219" i="8"/>
  <c r="JS259" i="8"/>
  <c r="JW258" i="8"/>
  <c r="JR259" i="8" s="1"/>
  <c r="AFB215" i="8"/>
  <c r="AFC215" i="8" s="1"/>
  <c r="QA245" i="8" l="1"/>
  <c r="QB245" i="8" s="1"/>
  <c r="PW246" i="8" s="1"/>
  <c r="JF260" i="8"/>
  <c r="ANQ198" i="8"/>
  <c r="DH276" i="8"/>
  <c r="CU277" i="8"/>
  <c r="CV277" i="8" s="1"/>
  <c r="AGQ212" i="8"/>
  <c r="ANR198" i="8"/>
  <c r="IT261" i="8"/>
  <c r="IQ262" i="8" s="1"/>
  <c r="AGI213" i="8"/>
  <c r="AGD213" i="8" s="1"/>
  <c r="EF274" i="8"/>
  <c r="EA275" i="8" s="1"/>
  <c r="EB275" i="8"/>
  <c r="DV275" i="8"/>
  <c r="DI276" i="8"/>
  <c r="ADJ219" i="8"/>
  <c r="ADE219" i="8" s="1"/>
  <c r="TL238" i="8"/>
  <c r="ADR218" i="8"/>
  <c r="ALT202" i="8"/>
  <c r="AOM196" i="8"/>
  <c r="AON196" i="8" s="1"/>
  <c r="AOO196" i="8" s="1"/>
  <c r="AOJ197" i="8" s="1"/>
  <c r="SX239" i="8"/>
  <c r="ABV221" i="8"/>
  <c r="ABW221" i="8" s="1"/>
  <c r="ABX221" i="8" s="1"/>
  <c r="ABS222" i="8" s="1"/>
  <c r="KV256" i="8"/>
  <c r="HB265" i="8"/>
  <c r="ACI220" i="8"/>
  <c r="ACK220" i="8" s="1"/>
  <c r="AOZ195" i="8"/>
  <c r="APC195" i="8" s="1"/>
  <c r="AOX196" i="8" s="1"/>
  <c r="AOT196" i="8" s="1"/>
  <c r="AOE197" i="8"/>
  <c r="ALH203" i="8"/>
  <c r="ALI203" i="8" s="1"/>
  <c r="ALD204" i="8" s="1"/>
  <c r="ANS198" i="8"/>
  <c r="ANE199" i="8"/>
  <c r="ANF199" i="8" s="1"/>
  <c r="ANA200" i="8" s="1"/>
  <c r="AMN201" i="8"/>
  <c r="AMV200" i="8"/>
  <c r="AMI201" i="8"/>
  <c r="AMC201" i="8"/>
  <c r="AEZ216" i="8"/>
  <c r="AFD215" i="8"/>
  <c r="AEY216" i="8" s="1"/>
  <c r="ZI227" i="8"/>
  <c r="ZM226" i="8"/>
  <c r="ZH227" i="8" s="1"/>
  <c r="ABF223" i="8"/>
  <c r="ABJ222" i="8"/>
  <c r="ABE223" i="8" s="1"/>
  <c r="PJ247" i="8"/>
  <c r="PN246" i="8"/>
  <c r="PI247" i="8" s="1"/>
  <c r="TR238" i="8"/>
  <c r="HH265" i="8"/>
  <c r="HL264" i="8"/>
  <c r="HG265" i="8" s="1"/>
  <c r="KA258" i="8"/>
  <c r="ACY219" i="8"/>
  <c r="ACZ219" i="8" s="1"/>
  <c r="ACU220" i="8" s="1"/>
  <c r="UN236" i="8"/>
  <c r="UF237" i="8"/>
  <c r="UA237" i="8" s="1"/>
  <c r="VK234" i="8"/>
  <c r="VL234" i="8" s="1"/>
  <c r="VG235" i="8" s="1"/>
  <c r="XE231" i="8"/>
  <c r="WZ231" i="8" s="1"/>
  <c r="XM230" i="8"/>
  <c r="NM251" i="8"/>
  <c r="NH251" i="8" s="1"/>
  <c r="NU250" i="8"/>
  <c r="TV237" i="8"/>
  <c r="TQ238" i="8" s="1"/>
  <c r="ZZ225" i="8"/>
  <c r="AAA225" i="8" s="1"/>
  <c r="ZV226" i="8" s="1"/>
  <c r="RJ242" i="8"/>
  <c r="RK242" i="8" s="1"/>
  <c r="RF243" i="8" s="1"/>
  <c r="AEL217" i="8"/>
  <c r="AEG217" i="8" s="1"/>
  <c r="AET216" i="8"/>
  <c r="OA250" i="8"/>
  <c r="NV250" i="8" s="1"/>
  <c r="OI249" i="8"/>
  <c r="AGW212" i="8"/>
  <c r="AGR212" i="8" s="1"/>
  <c r="AGS212" i="8" s="1"/>
  <c r="AHE211" i="8"/>
  <c r="YU228" i="8"/>
  <c r="YP228" i="8" s="1"/>
  <c r="ZC227" i="8"/>
  <c r="ADX218" i="8"/>
  <c r="ADS218" i="8" s="1"/>
  <c r="AEF217" i="8"/>
  <c r="AKC206" i="8"/>
  <c r="AJX206" i="8" s="1"/>
  <c r="AKK205" i="8"/>
  <c r="WQ232" i="8"/>
  <c r="WL232" i="8" s="1"/>
  <c r="WY231" i="8"/>
  <c r="YG229" i="8"/>
  <c r="YB229" i="8" s="1"/>
  <c r="YO228" i="8"/>
  <c r="AHK211" i="8"/>
  <c r="AHF211" i="8" s="1"/>
  <c r="AHS210" i="8"/>
  <c r="GO266" i="8"/>
  <c r="GP266" i="8" s="1"/>
  <c r="PD247" i="8"/>
  <c r="AKQ205" i="8"/>
  <c r="AKL205" i="8" s="1"/>
  <c r="AKY204" i="8"/>
  <c r="AIM209" i="8"/>
  <c r="AIH209" i="8" s="1"/>
  <c r="AIU208" i="8"/>
  <c r="NG251" i="8"/>
  <c r="SY239" i="8"/>
  <c r="SK240" i="8"/>
  <c r="AFP214" i="8"/>
  <c r="AFQ214" i="8" s="1"/>
  <c r="AFR214" i="8" s="1"/>
  <c r="AFM215" i="8" s="1"/>
  <c r="KI257" i="8"/>
  <c r="KJ257" i="8" s="1"/>
  <c r="WK232" i="8"/>
  <c r="PX246" i="8"/>
  <c r="PS246" i="8" s="1"/>
  <c r="QF245" i="8"/>
  <c r="JN259" i="8"/>
  <c r="JO259" i="8" s="1"/>
  <c r="QS244" i="8"/>
  <c r="QW243" i="8"/>
  <c r="QR244" i="8" s="1"/>
  <c r="YA229" i="8"/>
  <c r="XS230" i="8"/>
  <c r="XN230" i="8" s="1"/>
  <c r="UT236" i="8"/>
  <c r="UO236" i="8" s="1"/>
  <c r="VB235" i="8"/>
  <c r="AHY210" i="8"/>
  <c r="AHT210" i="8" s="1"/>
  <c r="AIG209" i="8"/>
  <c r="AJD207" i="8"/>
  <c r="AAN224" i="8"/>
  <c r="LP255" i="8"/>
  <c r="LK255" i="8" s="1"/>
  <c r="LX254" i="8"/>
  <c r="LB256" i="8"/>
  <c r="KW256" i="8" s="1"/>
  <c r="KX256" i="8" s="1"/>
  <c r="LJ255" i="8"/>
  <c r="SB241" i="8"/>
  <c r="RW241" i="8" s="1"/>
  <c r="RX241" i="8" s="1"/>
  <c r="RY241" i="8" s="1"/>
  <c r="RT242" i="8" s="1"/>
  <c r="SJ240" i="8"/>
  <c r="OQ248" i="8"/>
  <c r="OR248" i="8" s="1"/>
  <c r="IC263" i="8"/>
  <c r="IG262" i="8"/>
  <c r="IB263" i="8" s="1"/>
  <c r="AJR206" i="8"/>
  <c r="AJS206" i="8" s="1"/>
  <c r="AJN207" i="8" s="1"/>
  <c r="MD254" i="8"/>
  <c r="LY254" i="8" s="1"/>
  <c r="ML253" i="8"/>
  <c r="MT252" i="8"/>
  <c r="MU252" i="8" s="1"/>
  <c r="AGC213" i="8"/>
  <c r="VX233" i="8"/>
  <c r="VY233" i="8" s="1"/>
  <c r="IU261" i="8" l="1"/>
  <c r="IP262" i="8" s="1"/>
  <c r="DJ276" i="8"/>
  <c r="DK276" i="8" s="1"/>
  <c r="DF277" i="8" s="1"/>
  <c r="CW277" i="8"/>
  <c r="CR278" i="8" s="1"/>
  <c r="CS278" i="8"/>
  <c r="EJ274" i="8"/>
  <c r="DG277" i="8"/>
  <c r="SZ239" i="8"/>
  <c r="TA239" i="8" s="1"/>
  <c r="SV240" i="8" s="1"/>
  <c r="DW275" i="8"/>
  <c r="DX275" i="8" s="1"/>
  <c r="PR246" i="8"/>
  <c r="PT246" i="8" s="1"/>
  <c r="PU246" i="8" s="1"/>
  <c r="PP247" i="8" s="1"/>
  <c r="AOK197" i="8"/>
  <c r="AOF197" i="8" s="1"/>
  <c r="AOG197" i="8" s="1"/>
  <c r="ADT218" i="8"/>
  <c r="ADU218" i="8" s="1"/>
  <c r="ADP219" i="8" s="1"/>
  <c r="ZQ226" i="8"/>
  <c r="ABN222" i="8"/>
  <c r="ALE204" i="8"/>
  <c r="AKZ204" i="8" s="1"/>
  <c r="ALA204" i="8" s="1"/>
  <c r="ALB204" i="8" s="1"/>
  <c r="AKW205" i="8" s="1"/>
  <c r="TM238" i="8"/>
  <c r="TN238" i="8" s="1"/>
  <c r="TO238" i="8" s="1"/>
  <c r="TJ239" i="8" s="1"/>
  <c r="ABA223" i="8"/>
  <c r="ABB223" i="8" s="1"/>
  <c r="ABC223" i="8" s="1"/>
  <c r="AAX224" i="8" s="1"/>
  <c r="AOS196" i="8"/>
  <c r="AOU196" i="8" s="1"/>
  <c r="AOV196" i="8" s="1"/>
  <c r="AOQ197" i="8" s="1"/>
  <c r="ALM203" i="8"/>
  <c r="ANP199" i="8"/>
  <c r="ANT198" i="8"/>
  <c r="ANO199" i="8" s="1"/>
  <c r="ANB200" i="8"/>
  <c r="AMW200" i="8" s="1"/>
  <c r="AMX200" i="8" s="1"/>
  <c r="ANJ199" i="8"/>
  <c r="ALZ202" i="8"/>
  <c r="AMD201" i="8"/>
  <c r="ALY202" i="8" s="1"/>
  <c r="VV234" i="8"/>
  <c r="VZ233" i="8"/>
  <c r="VU234" i="8" s="1"/>
  <c r="AGP213" i="8"/>
  <c r="AGT212" i="8"/>
  <c r="AGO213" i="8" s="1"/>
  <c r="KU257" i="8"/>
  <c r="ACH221" i="8"/>
  <c r="SL240" i="8"/>
  <c r="SM240" i="8" s="1"/>
  <c r="SH241" i="8" s="1"/>
  <c r="LL255" i="8"/>
  <c r="LM255" i="8" s="1"/>
  <c r="LH256" i="8" s="1"/>
  <c r="AAK225" i="8"/>
  <c r="AJA208" i="8"/>
  <c r="AII209" i="8"/>
  <c r="AIJ209" i="8" s="1"/>
  <c r="AIE210" i="8" s="1"/>
  <c r="KY256" i="8"/>
  <c r="KT257" i="8" s="1"/>
  <c r="ACL220" i="8"/>
  <c r="ACG221" i="8" s="1"/>
  <c r="MR253" i="8"/>
  <c r="MV252" i="8"/>
  <c r="MQ253" i="8" s="1"/>
  <c r="AJO207" i="8"/>
  <c r="AJJ207" i="8" s="1"/>
  <c r="AJW206" i="8"/>
  <c r="IK262" i="8"/>
  <c r="OO249" i="8"/>
  <c r="OS248" i="8"/>
  <c r="ON249" i="8" s="1"/>
  <c r="AAO224" i="8"/>
  <c r="AAJ225" i="8" s="1"/>
  <c r="AJE207" i="8"/>
  <c r="AIZ208" i="8" s="1"/>
  <c r="AFN215" i="8"/>
  <c r="AFI215" i="8" s="1"/>
  <c r="AFV214" i="8"/>
  <c r="YC229" i="8"/>
  <c r="YD229" i="8" s="1"/>
  <c r="XY230" i="8" s="1"/>
  <c r="RA243" i="8"/>
  <c r="JL260" i="8"/>
  <c r="JP259" i="8"/>
  <c r="JK260" i="8" s="1"/>
  <c r="KG258" i="8"/>
  <c r="KK257" i="8"/>
  <c r="KF258" i="8" s="1"/>
  <c r="AHU210" i="8"/>
  <c r="AHV210" i="8" s="1"/>
  <c r="AHQ211" i="8" s="1"/>
  <c r="YQ228" i="8"/>
  <c r="YR228" i="8" s="1"/>
  <c r="YM229" i="8" s="1"/>
  <c r="XA231" i="8"/>
  <c r="XB231" i="8" s="1"/>
  <c r="WW232" i="8" s="1"/>
  <c r="AKM205" i="8"/>
  <c r="AKN205" i="8" s="1"/>
  <c r="AKI206" i="8" s="1"/>
  <c r="AEH217" i="8"/>
  <c r="AEI217" i="8" s="1"/>
  <c r="AED218" i="8" s="1"/>
  <c r="AHG211" i="8"/>
  <c r="AHH211" i="8" s="1"/>
  <c r="AHC212" i="8" s="1"/>
  <c r="RG243" i="8"/>
  <c r="RB243" i="8" s="1"/>
  <c r="RO242" i="8"/>
  <c r="ZW226" i="8"/>
  <c r="ZR226" i="8" s="1"/>
  <c r="ZS226" i="8" s="1"/>
  <c r="ZT226" i="8" s="1"/>
  <c r="ZO227" i="8" s="1"/>
  <c r="AAE225" i="8"/>
  <c r="UP236" i="8"/>
  <c r="UQ236" i="8" s="1"/>
  <c r="UL237" i="8" s="1"/>
  <c r="HP264" i="8"/>
  <c r="TZ237" i="8"/>
  <c r="ABT222" i="8"/>
  <c r="ABO222" i="8" s="1"/>
  <c r="ABP222" i="8" s="1"/>
  <c r="ABQ222" i="8" s="1"/>
  <c r="ABL223" i="8" s="1"/>
  <c r="ACB221" i="8"/>
  <c r="PE247" i="8"/>
  <c r="PF247" i="8" s="1"/>
  <c r="ZD227" i="8"/>
  <c r="ZE227" i="8" s="1"/>
  <c r="AFH215" i="8"/>
  <c r="AGE213" i="8"/>
  <c r="AGF213" i="8" s="1"/>
  <c r="AGA214" i="8" s="1"/>
  <c r="HX263" i="8"/>
  <c r="HY263" i="8" s="1"/>
  <c r="RU242" i="8"/>
  <c r="RP242" i="8" s="1"/>
  <c r="SC241" i="8"/>
  <c r="LZ254" i="8"/>
  <c r="MA254" i="8" s="1"/>
  <c r="LV255" i="8" s="1"/>
  <c r="QN244" i="8"/>
  <c r="QO244" i="8" s="1"/>
  <c r="WM232" i="8"/>
  <c r="WN232" i="8" s="1"/>
  <c r="WI233" i="8" s="1"/>
  <c r="NI251" i="8"/>
  <c r="GM267" i="8"/>
  <c r="GQ266" i="8"/>
  <c r="GL267" i="8" s="1"/>
  <c r="NW250" i="8"/>
  <c r="XO230" i="8"/>
  <c r="XP230" i="8" s="1"/>
  <c r="XK231" i="8" s="1"/>
  <c r="VH235" i="8"/>
  <c r="VC235" i="8" s="1"/>
  <c r="VD235" i="8" s="1"/>
  <c r="VP234" i="8"/>
  <c r="ACV220" i="8"/>
  <c r="ACQ220" i="8" s="1"/>
  <c r="ADD219" i="8"/>
  <c r="HC265" i="8"/>
  <c r="HD265" i="8" s="1"/>
  <c r="IL262" i="8"/>
  <c r="AEU216" i="8"/>
  <c r="AEV216" i="8" s="1"/>
  <c r="IY261" i="8" l="1"/>
  <c r="TE239" i="8"/>
  <c r="DA277" i="8"/>
  <c r="CN278" i="8"/>
  <c r="CO278" i="8" s="1"/>
  <c r="ABG223" i="8"/>
  <c r="DO276" i="8"/>
  <c r="AAY224" i="8"/>
  <c r="AAT224" i="8" s="1"/>
  <c r="SW240" i="8"/>
  <c r="SR240" i="8" s="1"/>
  <c r="DU276" i="8"/>
  <c r="DY275" i="8"/>
  <c r="DT276" i="8" s="1"/>
  <c r="DB277" i="8"/>
  <c r="DC277" i="8" s="1"/>
  <c r="TS238" i="8"/>
  <c r="ADQ219" i="8"/>
  <c r="TK239" i="8"/>
  <c r="TF239" i="8" s="1"/>
  <c r="TG239" i="8" s="1"/>
  <c r="TH239" i="8" s="1"/>
  <c r="TC240" i="8" s="1"/>
  <c r="KO257" i="8"/>
  <c r="GU266" i="8"/>
  <c r="AAF225" i="8"/>
  <c r="AOR197" i="8"/>
  <c r="AOM197" i="8" s="1"/>
  <c r="AOZ196" i="8"/>
  <c r="APC196" i="8" s="1"/>
  <c r="AOX197" i="8" s="1"/>
  <c r="AOT197" i="8" s="1"/>
  <c r="AOD198" i="8"/>
  <c r="AOH197" i="8"/>
  <c r="AOC198" i="8" s="1"/>
  <c r="ANK199" i="8"/>
  <c r="ANL199" i="8" s="1"/>
  <c r="ANM199" i="8" s="1"/>
  <c r="ANH200" i="8" s="1"/>
  <c r="ANX198" i="8"/>
  <c r="AMY200" i="8"/>
  <c r="AMT201" i="8" s="1"/>
  <c r="AMU201" i="8"/>
  <c r="ALU202" i="8"/>
  <c r="ALV202" i="8" s="1"/>
  <c r="ALS203" i="8" s="1"/>
  <c r="AMH201" i="8"/>
  <c r="ADY218" i="8"/>
  <c r="VA236" i="8"/>
  <c r="VE235" i="8"/>
  <c r="UZ236" i="8" s="1"/>
  <c r="ZB228" i="8"/>
  <c r="ZF227" i="8"/>
  <c r="ZA228" i="8" s="1"/>
  <c r="PC248" i="8"/>
  <c r="PG247" i="8"/>
  <c r="PB248" i="8" s="1"/>
  <c r="AES217" i="8"/>
  <c r="AEW216" i="8"/>
  <c r="AER217" i="8" s="1"/>
  <c r="HA266" i="8"/>
  <c r="HE265" i="8"/>
  <c r="GZ266" i="8" s="1"/>
  <c r="NT251" i="8"/>
  <c r="NF252" i="8"/>
  <c r="QL245" i="8"/>
  <c r="QP244" i="8"/>
  <c r="QK245" i="8" s="1"/>
  <c r="ZP227" i="8"/>
  <c r="ZK227" i="8" s="1"/>
  <c r="ZX226" i="8"/>
  <c r="ABM223" i="8"/>
  <c r="ABH223" i="8" s="1"/>
  <c r="ABU222" i="8"/>
  <c r="ADF219" i="8"/>
  <c r="ADG219" i="8" s="1"/>
  <c r="ADB220" i="8" s="1"/>
  <c r="XT230" i="8"/>
  <c r="XL231" i="8"/>
  <c r="XG231" i="8" s="1"/>
  <c r="NX250" i="8"/>
  <c r="NS251" i="8" s="1"/>
  <c r="GH267" i="8"/>
  <c r="GI267" i="8" s="1"/>
  <c r="NJ251" i="8"/>
  <c r="NE252" i="8" s="1"/>
  <c r="LW255" i="8"/>
  <c r="LR255" i="8" s="1"/>
  <c r="ME254" i="8"/>
  <c r="HV264" i="8"/>
  <c r="HZ263" i="8"/>
  <c r="HU264" i="8" s="1"/>
  <c r="AGB214" i="8"/>
  <c r="AFW214" i="8" s="1"/>
  <c r="AGJ213" i="8"/>
  <c r="AHD212" i="8"/>
  <c r="AGY212" i="8" s="1"/>
  <c r="AHL211" i="8"/>
  <c r="YN229" i="8"/>
  <c r="YI229" i="8" s="1"/>
  <c r="YV228" i="8"/>
  <c r="AKX205" i="8"/>
  <c r="AKS205" i="8" s="1"/>
  <c r="ALF204" i="8"/>
  <c r="KB258" i="8"/>
  <c r="KC258" i="8" s="1"/>
  <c r="JT259" i="8"/>
  <c r="RC243" i="8"/>
  <c r="RD243" i="8" s="1"/>
  <c r="QY244" i="8" s="1"/>
  <c r="OJ249" i="8"/>
  <c r="OK249" i="8" s="1"/>
  <c r="IM262" i="8"/>
  <c r="IN262" i="8" s="1"/>
  <c r="II263" i="8" s="1"/>
  <c r="MZ252" i="8"/>
  <c r="AIF210" i="8"/>
  <c r="AIA210" i="8" s="1"/>
  <c r="AIN209" i="8"/>
  <c r="AJI207" i="8"/>
  <c r="AAS224" i="8"/>
  <c r="LI256" i="8"/>
  <c r="LD256" i="8" s="1"/>
  <c r="LQ255" i="8"/>
  <c r="SI241" i="8"/>
  <c r="SD241" i="8" s="1"/>
  <c r="SE241" i="8" s="1"/>
  <c r="SQ240" i="8"/>
  <c r="ACP220" i="8"/>
  <c r="ACC221" i="8"/>
  <c r="ACD221" i="8" s="1"/>
  <c r="KP257" i="8"/>
  <c r="KQ257" i="8" s="1"/>
  <c r="AGX212" i="8"/>
  <c r="ADL219" i="8"/>
  <c r="WD233" i="8"/>
  <c r="PQ247" i="8"/>
  <c r="PL247" i="8" s="1"/>
  <c r="PY246" i="8"/>
  <c r="WJ233" i="8"/>
  <c r="WE233" i="8" s="1"/>
  <c r="WR232" i="8"/>
  <c r="AFJ215" i="8"/>
  <c r="UB237" i="8"/>
  <c r="UC237" i="8" s="1"/>
  <c r="TX238" i="8" s="1"/>
  <c r="UM237" i="8"/>
  <c r="UH237" i="8" s="1"/>
  <c r="UU236" i="8"/>
  <c r="AAG225" i="8"/>
  <c r="AAH225" i="8" s="1"/>
  <c r="AAC226" i="8" s="1"/>
  <c r="RQ242" i="8"/>
  <c r="RR242" i="8" s="1"/>
  <c r="RM243" i="8" s="1"/>
  <c r="AEE218" i="8"/>
  <c r="ADZ218" i="8" s="1"/>
  <c r="AEM217" i="8"/>
  <c r="AKJ206" i="8"/>
  <c r="AKE206" i="8" s="1"/>
  <c r="AKR205" i="8"/>
  <c r="WX232" i="8"/>
  <c r="WS232" i="8" s="1"/>
  <c r="XF231" i="8"/>
  <c r="AHR211" i="8"/>
  <c r="AHM211" i="8" s="1"/>
  <c r="AHZ210" i="8"/>
  <c r="ABI223" i="8"/>
  <c r="ABJ223" i="8" s="1"/>
  <c r="ABE224" i="8" s="1"/>
  <c r="JG260" i="8"/>
  <c r="JH260" i="8" s="1"/>
  <c r="XZ230" i="8"/>
  <c r="XU230" i="8" s="1"/>
  <c r="YH229" i="8"/>
  <c r="AFX214" i="8"/>
  <c r="AFY214" i="8" s="1"/>
  <c r="AFT215" i="8" s="1"/>
  <c r="OW248" i="8"/>
  <c r="AJY206" i="8"/>
  <c r="AJZ206" i="8" s="1"/>
  <c r="AJU207" i="8" s="1"/>
  <c r="MM253" i="8"/>
  <c r="MN253" i="8" s="1"/>
  <c r="AIV208" i="8"/>
  <c r="AIW208" i="8" s="1"/>
  <c r="LC256" i="8"/>
  <c r="AGK213" i="8"/>
  <c r="VQ234" i="8"/>
  <c r="VR234" i="8" s="1"/>
  <c r="CP278" i="8" l="1"/>
  <c r="CK279" i="8" s="1"/>
  <c r="CL279" i="8"/>
  <c r="DP276" i="8"/>
  <c r="DQ276" i="8" s="1"/>
  <c r="DR276" i="8" s="1"/>
  <c r="ALW202" i="8"/>
  <c r="ALR203" i="8" s="1"/>
  <c r="ALN203" i="8" s="1"/>
  <c r="ALO203" i="8" s="1"/>
  <c r="ALL204" i="8" s="1"/>
  <c r="CZ278" i="8"/>
  <c r="DD277" i="8"/>
  <c r="CY278" i="8" s="1"/>
  <c r="EC275" i="8"/>
  <c r="AEA218" i="8"/>
  <c r="ADX219" i="8" s="1"/>
  <c r="NA252" i="8"/>
  <c r="ANY198" i="8"/>
  <c r="ANZ198" i="8" s="1"/>
  <c r="AOA198" i="8" s="1"/>
  <c r="ANV199" i="8" s="1"/>
  <c r="HQ264" i="8"/>
  <c r="HR264" i="8" s="1"/>
  <c r="HS264" i="8" s="1"/>
  <c r="HN265" i="8" s="1"/>
  <c r="NO251" i="8"/>
  <c r="ZJ227" i="8"/>
  <c r="AMP201" i="8"/>
  <c r="ANI200" i="8"/>
  <c r="AND200" i="8" s="1"/>
  <c r="AOL197" i="8"/>
  <c r="AON197" i="8" s="1"/>
  <c r="ANQ199" i="8"/>
  <c r="ANC200" i="8"/>
  <c r="AFA216" i="8"/>
  <c r="AMJ201" i="8"/>
  <c r="KN258" i="8"/>
  <c r="KR257" i="8"/>
  <c r="KM258" i="8" s="1"/>
  <c r="SB242" i="8"/>
  <c r="SF241" i="8"/>
  <c r="SA242" i="8" s="1"/>
  <c r="VO235" i="8"/>
  <c r="VS234" i="8"/>
  <c r="VN235" i="8" s="1"/>
  <c r="LE256" i="8"/>
  <c r="LF256" i="8" s="1"/>
  <c r="LA257" i="8" s="1"/>
  <c r="MK254" i="8"/>
  <c r="MO253" i="8"/>
  <c r="MJ254" i="8" s="1"/>
  <c r="JE261" i="8"/>
  <c r="JI260" i="8"/>
  <c r="JD261" i="8" s="1"/>
  <c r="ACA222" i="8"/>
  <c r="AFG216" i="8"/>
  <c r="AIT209" i="8"/>
  <c r="AIX208" i="8"/>
  <c r="AIS209" i="8" s="1"/>
  <c r="AKD206" i="8"/>
  <c r="AJV207" i="8"/>
  <c r="AJQ207" i="8" s="1"/>
  <c r="ABF224" i="8"/>
  <c r="ABA224" i="8" s="1"/>
  <c r="ABN223" i="8"/>
  <c r="AIB210" i="8"/>
  <c r="AIC210" i="8" s="1"/>
  <c r="AHX211" i="8" s="1"/>
  <c r="XH231" i="8"/>
  <c r="XI231" i="8" s="1"/>
  <c r="XD232" i="8" s="1"/>
  <c r="AKT205" i="8"/>
  <c r="AKU205" i="8" s="1"/>
  <c r="AKP206" i="8" s="1"/>
  <c r="RN243" i="8"/>
  <c r="RI243" i="8" s="1"/>
  <c r="RV242" i="8"/>
  <c r="AAD226" i="8"/>
  <c r="ZY226" i="8" s="1"/>
  <c r="AAL225" i="8"/>
  <c r="TY238" i="8"/>
  <c r="TT238" i="8" s="1"/>
  <c r="TU238" i="8" s="1"/>
  <c r="UG237" i="8"/>
  <c r="ACE221" i="8"/>
  <c r="ABZ222" i="8" s="1"/>
  <c r="AFK215" i="8"/>
  <c r="AFF216" i="8" s="1"/>
  <c r="WT232" i="8"/>
  <c r="WU232" i="8" s="1"/>
  <c r="WP233" i="8" s="1"/>
  <c r="WF233" i="8"/>
  <c r="WG233" i="8" s="1"/>
  <c r="WB234" i="8" s="1"/>
  <c r="AGZ212" i="8"/>
  <c r="AHA212" i="8" s="1"/>
  <c r="AGV213" i="8" s="1"/>
  <c r="SS240" i="8"/>
  <c r="ST240" i="8" s="1"/>
  <c r="SO241" i="8" s="1"/>
  <c r="LS255" i="8"/>
  <c r="LT255" i="8" s="1"/>
  <c r="LO256" i="8" s="1"/>
  <c r="AAU224" i="8"/>
  <c r="AAV224" i="8" s="1"/>
  <c r="AAQ225" i="8" s="1"/>
  <c r="TD240" i="8"/>
  <c r="SY240" i="8" s="1"/>
  <c r="TL239" i="8"/>
  <c r="NB252" i="8"/>
  <c r="NC252" i="8" s="1"/>
  <c r="MX253" i="8" s="1"/>
  <c r="QZ244" i="8"/>
  <c r="QU244" i="8" s="1"/>
  <c r="RH243" i="8"/>
  <c r="AHN211" i="8"/>
  <c r="AHO211" i="8" s="1"/>
  <c r="AHJ212" i="8" s="1"/>
  <c r="AGL213" i="8"/>
  <c r="AGM213" i="8" s="1"/>
  <c r="AGH214" i="8" s="1"/>
  <c r="ID263" i="8"/>
  <c r="XV230" i="8"/>
  <c r="ADC220" i="8"/>
  <c r="ACX220" i="8" s="1"/>
  <c r="ADK219" i="8"/>
  <c r="QT244" i="8"/>
  <c r="NN251" i="8"/>
  <c r="OB250" i="8"/>
  <c r="HI265" i="8"/>
  <c r="AEN217" i="8"/>
  <c r="AEO217" i="8" s="1"/>
  <c r="PK247" i="8"/>
  <c r="YW228" i="8"/>
  <c r="YX228" i="8" s="1"/>
  <c r="VI235" i="8"/>
  <c r="AFU215" i="8"/>
  <c r="AFP215" i="8" s="1"/>
  <c r="AGC214" i="8"/>
  <c r="YJ229" i="8"/>
  <c r="YK229" i="8" s="1"/>
  <c r="YF230" i="8" s="1"/>
  <c r="ACR220" i="8"/>
  <c r="ACS220" i="8" s="1"/>
  <c r="ACN221" i="8" s="1"/>
  <c r="AJK207" i="8"/>
  <c r="AJL207" i="8" s="1"/>
  <c r="AJG208" i="8" s="1"/>
  <c r="IJ263" i="8"/>
  <c r="IE263" i="8" s="1"/>
  <c r="IR262" i="8"/>
  <c r="OH250" i="8"/>
  <c r="OL249" i="8"/>
  <c r="OG250" i="8" s="1"/>
  <c r="JZ259" i="8"/>
  <c r="KD258" i="8"/>
  <c r="JY259" i="8" s="1"/>
  <c r="GF268" i="8"/>
  <c r="GJ267" i="8"/>
  <c r="GE268" i="8" s="1"/>
  <c r="ZZ226" i="8"/>
  <c r="QG245" i="8"/>
  <c r="QH245" i="8" s="1"/>
  <c r="GV266" i="8"/>
  <c r="GW266" i="8" s="1"/>
  <c r="OX248" i="8"/>
  <c r="OY248" i="8" s="1"/>
  <c r="ZL227" i="8"/>
  <c r="ZM227" i="8" s="1"/>
  <c r="ZH228" i="8" s="1"/>
  <c r="UV236" i="8"/>
  <c r="UW236" i="8" s="1"/>
  <c r="AMA202" i="8" l="1"/>
  <c r="DH277" i="8"/>
  <c r="CU278" i="8"/>
  <c r="CG279" i="8"/>
  <c r="CH279" i="8" s="1"/>
  <c r="CT278" i="8"/>
  <c r="CV278" i="8" s="1"/>
  <c r="DM277" i="8"/>
  <c r="DV276" i="8"/>
  <c r="HO265" i="8"/>
  <c r="HJ265" i="8" s="1"/>
  <c r="HK265" i="8" s="1"/>
  <c r="DN277" i="8"/>
  <c r="AEB218" i="8"/>
  <c r="ADW219" i="8" s="1"/>
  <c r="ADS219" i="8" s="1"/>
  <c r="HW264" i="8"/>
  <c r="JM260" i="8"/>
  <c r="KH258" i="8"/>
  <c r="KV257" i="8"/>
  <c r="ALP203" i="8"/>
  <c r="ALT203" i="8" s="1"/>
  <c r="ANE200" i="8"/>
  <c r="ANF200" i="8" s="1"/>
  <c r="ANA201" i="8" s="1"/>
  <c r="AOO197" i="8"/>
  <c r="AOJ198" i="8" s="1"/>
  <c r="AOK198" i="8"/>
  <c r="ANW199" i="8"/>
  <c r="ANR199" i="8" s="1"/>
  <c r="ANS199" i="8" s="1"/>
  <c r="AOE198" i="8"/>
  <c r="AMG202" i="8"/>
  <c r="AMK201" i="8"/>
  <c r="AMF202" i="8" s="1"/>
  <c r="OV249" i="8"/>
  <c r="OZ248" i="8"/>
  <c r="OU249" i="8" s="1"/>
  <c r="AEL218" i="8"/>
  <c r="AEP217" i="8"/>
  <c r="AEK218" i="8" s="1"/>
  <c r="UT237" i="8"/>
  <c r="UX236" i="8"/>
  <c r="US237" i="8" s="1"/>
  <c r="YU229" i="8"/>
  <c r="YY228" i="8"/>
  <c r="YT229" i="8" s="1"/>
  <c r="GT267" i="8"/>
  <c r="GX266" i="8"/>
  <c r="GS267" i="8" s="1"/>
  <c r="ZW227" i="8"/>
  <c r="GA268" i="8"/>
  <c r="GB268" i="8" s="1"/>
  <c r="OC250" i="8"/>
  <c r="OD250" i="8" s="1"/>
  <c r="OE250" i="8" s="1"/>
  <c r="NZ251" i="8" s="1"/>
  <c r="QV244" i="8"/>
  <c r="QW244" i="8" s="1"/>
  <c r="QR245" i="8" s="1"/>
  <c r="XS231" i="8"/>
  <c r="QE246" i="8"/>
  <c r="QI245" i="8"/>
  <c r="QD246" i="8" s="1"/>
  <c r="AAA226" i="8"/>
  <c r="ZV227" i="8" s="1"/>
  <c r="GN267" i="8"/>
  <c r="JU259" i="8"/>
  <c r="JV259" i="8" s="1"/>
  <c r="OP249" i="8"/>
  <c r="AJH208" i="8"/>
  <c r="AJC208" i="8" s="1"/>
  <c r="AJP207" i="8"/>
  <c r="ACO221" i="8"/>
  <c r="ACJ221" i="8" s="1"/>
  <c r="ACW220" i="8"/>
  <c r="YG230" i="8"/>
  <c r="YB230" i="8" s="1"/>
  <c r="YO229" i="8"/>
  <c r="PM247" i="8"/>
  <c r="PN247" i="8" s="1"/>
  <c r="PI248" i="8" s="1"/>
  <c r="NP251" i="8"/>
  <c r="NQ251" i="8" s="1"/>
  <c r="NL252" i="8" s="1"/>
  <c r="ADM219" i="8"/>
  <c r="ADN219" i="8" s="1"/>
  <c r="ADI220" i="8" s="1"/>
  <c r="XW230" i="8"/>
  <c r="XR231" i="8" s="1"/>
  <c r="AGI214" i="8"/>
  <c r="AGD214" i="8" s="1"/>
  <c r="AGE214" i="8" s="1"/>
  <c r="AGQ213" i="8"/>
  <c r="AHK212" i="8"/>
  <c r="AHF212" i="8" s="1"/>
  <c r="AHS211" i="8"/>
  <c r="RJ243" i="8"/>
  <c r="RK243" i="8" s="1"/>
  <c r="RF244" i="8" s="1"/>
  <c r="MY253" i="8"/>
  <c r="MT253" i="8" s="1"/>
  <c r="NG252" i="8"/>
  <c r="AAR225" i="8"/>
  <c r="AAM225" i="8" s="1"/>
  <c r="AAN225" i="8" s="1"/>
  <c r="AAO225" i="8" s="1"/>
  <c r="AAJ226" i="8" s="1"/>
  <c r="AAZ224" i="8"/>
  <c r="LP256" i="8"/>
  <c r="LK256" i="8" s="1"/>
  <c r="LX255" i="8"/>
  <c r="SX240" i="8"/>
  <c r="SP241" i="8"/>
  <c r="SK241" i="8" s="1"/>
  <c r="AGW213" i="8"/>
  <c r="AGR213" i="8" s="1"/>
  <c r="AHE212" i="8"/>
  <c r="WC234" i="8"/>
  <c r="VX234" i="8" s="1"/>
  <c r="WK233" i="8"/>
  <c r="UI237" i="8"/>
  <c r="UJ237" i="8" s="1"/>
  <c r="UE238" i="8" s="1"/>
  <c r="AKQ206" i="8"/>
  <c r="AKL206" i="8" s="1"/>
  <c r="AKY205" i="8"/>
  <c r="AHY211" i="8"/>
  <c r="AHT211" i="8" s="1"/>
  <c r="AIG210" i="8"/>
  <c r="AKF206" i="8"/>
  <c r="AKG206" i="8" s="1"/>
  <c r="AKB207" i="8" s="1"/>
  <c r="AIO209" i="8"/>
  <c r="AIP209" i="8" s="1"/>
  <c r="AFB216" i="8"/>
  <c r="AFC216" i="8" s="1"/>
  <c r="IZ261" i="8"/>
  <c r="JA261" i="8" s="1"/>
  <c r="MS253" i="8"/>
  <c r="VW234" i="8"/>
  <c r="SJ241" i="8"/>
  <c r="KI258" i="8"/>
  <c r="ZI228" i="8"/>
  <c r="ZD228" i="8" s="1"/>
  <c r="ZQ227" i="8"/>
  <c r="IF263" i="8"/>
  <c r="WQ233" i="8"/>
  <c r="WL233" i="8" s="1"/>
  <c r="WY232" i="8"/>
  <c r="TR239" i="8"/>
  <c r="TV238" i="8"/>
  <c r="TQ239" i="8" s="1"/>
  <c r="XE232" i="8"/>
  <c r="WZ232" i="8" s="1"/>
  <c r="XM231" i="8"/>
  <c r="AJB208" i="8"/>
  <c r="AFO215" i="8"/>
  <c r="ACI221" i="8"/>
  <c r="ABV222" i="8"/>
  <c r="ABW222" i="8" s="1"/>
  <c r="MF254" i="8"/>
  <c r="MG254" i="8" s="1"/>
  <c r="LB257" i="8"/>
  <c r="KW257" i="8" s="1"/>
  <c r="LJ256" i="8"/>
  <c r="VJ235" i="8"/>
  <c r="VK235" i="8" s="1"/>
  <c r="RW242" i="8"/>
  <c r="RX242" i="8" s="1"/>
  <c r="ANB201" i="8" l="1"/>
  <c r="AMW201" i="8" s="1"/>
  <c r="DI277" i="8"/>
  <c r="DJ277" i="8" s="1"/>
  <c r="DG278" i="8" s="1"/>
  <c r="CS279" i="8"/>
  <c r="CW278" i="8"/>
  <c r="CR279" i="8" s="1"/>
  <c r="CE280" i="8"/>
  <c r="CI279" i="8"/>
  <c r="CD280" i="8" s="1"/>
  <c r="KX257" i="8"/>
  <c r="KY257" i="8" s="1"/>
  <c r="KT258" i="8" s="1"/>
  <c r="AEF218" i="8"/>
  <c r="KJ258" i="8"/>
  <c r="KK258" i="8" s="1"/>
  <c r="KF259" i="8" s="1"/>
  <c r="ALK204" i="8"/>
  <c r="ALG204" i="8" s="1"/>
  <c r="ALH204" i="8" s="1"/>
  <c r="ALI204" i="8" s="1"/>
  <c r="ALD205" i="8" s="1"/>
  <c r="TZ238" i="8"/>
  <c r="ZC228" i="8"/>
  <c r="ZE228" i="8" s="1"/>
  <c r="AAE226" i="8"/>
  <c r="AOF198" i="8"/>
  <c r="AOG198" i="8" s="1"/>
  <c r="AOS197" i="8"/>
  <c r="ANP200" i="8"/>
  <c r="AMB202" i="8"/>
  <c r="AMC202" i="8" s="1"/>
  <c r="ALZ203" i="8" s="1"/>
  <c r="ANT199" i="8"/>
  <c r="ANO200" i="8" s="1"/>
  <c r="ANJ200" i="8"/>
  <c r="AMO201" i="8"/>
  <c r="AET217" i="8"/>
  <c r="VH236" i="8"/>
  <c r="VL235" i="8"/>
  <c r="VG236" i="8" s="1"/>
  <c r="HH266" i="8"/>
  <c r="HL265" i="8"/>
  <c r="HG266" i="8" s="1"/>
  <c r="RU243" i="8"/>
  <c r="RY242" i="8"/>
  <c r="RT243" i="8" s="1"/>
  <c r="AGB215" i="8"/>
  <c r="AGF214" i="8"/>
  <c r="AGA215" i="8" s="1"/>
  <c r="MD255" i="8"/>
  <c r="MH254" i="8"/>
  <c r="MC255" i="8" s="1"/>
  <c r="ACK221" i="8"/>
  <c r="ACL221" i="8" s="1"/>
  <c r="ACG222" i="8" s="1"/>
  <c r="AJD208" i="8"/>
  <c r="AJE208" i="8" s="1"/>
  <c r="AIZ209" i="8" s="1"/>
  <c r="IC264" i="8"/>
  <c r="ABT223" i="8"/>
  <c r="ABX222" i="8"/>
  <c r="ABS223" i="8" s="1"/>
  <c r="AFQ215" i="8"/>
  <c r="AFR215" i="8" s="1"/>
  <c r="AFM216" i="8" s="1"/>
  <c r="TM239" i="8"/>
  <c r="TN239" i="8" s="1"/>
  <c r="IG263" i="8"/>
  <c r="IB264" i="8" s="1"/>
  <c r="VY234" i="8"/>
  <c r="VZ234" i="8" s="1"/>
  <c r="VU235" i="8" s="1"/>
  <c r="MU253" i="8"/>
  <c r="MV253" i="8" s="1"/>
  <c r="MQ254" i="8" s="1"/>
  <c r="AIM210" i="8"/>
  <c r="AIQ209" i="8"/>
  <c r="AIL210" i="8" s="1"/>
  <c r="AKC207" i="8"/>
  <c r="AJX207" i="8" s="1"/>
  <c r="AKK206" i="8"/>
  <c r="SZ240" i="8"/>
  <c r="TA240" i="8" s="1"/>
  <c r="SV241" i="8" s="1"/>
  <c r="RG244" i="8"/>
  <c r="RB244" i="8" s="1"/>
  <c r="RO243" i="8"/>
  <c r="ADJ220" i="8"/>
  <c r="ADE220" i="8" s="1"/>
  <c r="ADR219" i="8"/>
  <c r="NM252" i="8"/>
  <c r="NH252" i="8" s="1"/>
  <c r="NI252" i="8" s="1"/>
  <c r="NU251" i="8"/>
  <c r="PJ248" i="8"/>
  <c r="PE248" i="8" s="1"/>
  <c r="PR247" i="8"/>
  <c r="ACY220" i="8"/>
  <c r="ACZ220" i="8" s="1"/>
  <c r="ACU221" i="8" s="1"/>
  <c r="JS260" i="8"/>
  <c r="JW259" i="8"/>
  <c r="JR260" i="8" s="1"/>
  <c r="QM245" i="8"/>
  <c r="YA230" i="8"/>
  <c r="QS245" i="8"/>
  <c r="QN245" i="8" s="1"/>
  <c r="RA244" i="8"/>
  <c r="FY269" i="8"/>
  <c r="GC268" i="8"/>
  <c r="FX269" i="8" s="1"/>
  <c r="ZR227" i="8"/>
  <c r="ZS227" i="8" s="1"/>
  <c r="ZT227" i="8" s="1"/>
  <c r="ZO228" i="8" s="1"/>
  <c r="HB266" i="8"/>
  <c r="YP229" i="8"/>
  <c r="YQ229" i="8" s="1"/>
  <c r="VB236" i="8"/>
  <c r="AEG218" i="8"/>
  <c r="PD248" i="8"/>
  <c r="LC257" i="8"/>
  <c r="LL256" i="8"/>
  <c r="LM256" i="8" s="1"/>
  <c r="LH257" i="8" s="1"/>
  <c r="XA232" i="8"/>
  <c r="XB232" i="8" s="1"/>
  <c r="WW233" i="8" s="1"/>
  <c r="OA251" i="8"/>
  <c r="NV251" i="8" s="1"/>
  <c r="OI250" i="8"/>
  <c r="SL241" i="8"/>
  <c r="SM241" i="8" s="1"/>
  <c r="SH242" i="8" s="1"/>
  <c r="IX262" i="8"/>
  <c r="JB261" i="8"/>
  <c r="IW262" i="8" s="1"/>
  <c r="AEZ217" i="8"/>
  <c r="AFD216" i="8"/>
  <c r="AEY217" i="8" s="1"/>
  <c r="AAK226" i="8"/>
  <c r="AAF226" i="8" s="1"/>
  <c r="AAS225" i="8"/>
  <c r="UF238" i="8"/>
  <c r="UA238" i="8" s="1"/>
  <c r="UN237" i="8"/>
  <c r="WM233" i="8"/>
  <c r="WN233" i="8" s="1"/>
  <c r="WI234" i="8" s="1"/>
  <c r="AHG212" i="8"/>
  <c r="AHH212" i="8" s="1"/>
  <c r="AHC213" i="8" s="1"/>
  <c r="ABB224" i="8"/>
  <c r="ABC224" i="8" s="1"/>
  <c r="AAX225" i="8" s="1"/>
  <c r="AHU211" i="8"/>
  <c r="AHV211" i="8" s="1"/>
  <c r="AHQ212" i="8" s="1"/>
  <c r="AGS213" i="8"/>
  <c r="AGT213" i="8" s="1"/>
  <c r="AGO214" i="8" s="1"/>
  <c r="AJR207" i="8"/>
  <c r="AJS207" i="8" s="1"/>
  <c r="AJN208" i="8" s="1"/>
  <c r="PZ246" i="8"/>
  <c r="QA246" i="8" s="1"/>
  <c r="XN231" i="8"/>
  <c r="XO231" i="8" s="1"/>
  <c r="GO267" i="8"/>
  <c r="GP267" i="8" s="1"/>
  <c r="UO237" i="8"/>
  <c r="OQ249" i="8"/>
  <c r="OR249" i="8" s="1"/>
  <c r="KU258" i="8" l="1"/>
  <c r="KP258" i="8" s="1"/>
  <c r="AEH218" i="8"/>
  <c r="AEI218" i="8" s="1"/>
  <c r="AED219" i="8" s="1"/>
  <c r="ALM204" i="8"/>
  <c r="CN279" i="8"/>
  <c r="DA278" i="8"/>
  <c r="DK277" i="8"/>
  <c r="DF278" i="8" s="1"/>
  <c r="CM279" i="8"/>
  <c r="BZ280" i="8"/>
  <c r="CA280" i="8" s="1"/>
  <c r="KO258" i="8"/>
  <c r="KQ258" i="8" s="1"/>
  <c r="KR258" i="8" s="1"/>
  <c r="KM259" i="8" s="1"/>
  <c r="DB278" i="8"/>
  <c r="UB238" i="8"/>
  <c r="TY239" i="8" s="1"/>
  <c r="AAG226" i="8"/>
  <c r="AAD227" i="8" s="1"/>
  <c r="KG259" i="8"/>
  <c r="KB259" i="8" s="1"/>
  <c r="ALE205" i="8"/>
  <c r="AKZ205" i="8" s="1"/>
  <c r="ALA205" i="8" s="1"/>
  <c r="AKX206" i="8" s="1"/>
  <c r="HP265" i="8"/>
  <c r="AOH198" i="8"/>
  <c r="AOC199" i="8" s="1"/>
  <c r="AOD199" i="8"/>
  <c r="AOU197" i="8"/>
  <c r="ANK200" i="8"/>
  <c r="ANL200" i="8" s="1"/>
  <c r="ANM200" i="8" s="1"/>
  <c r="ANH201" i="8" s="1"/>
  <c r="AMD202" i="8"/>
  <c r="ALY203" i="8" s="1"/>
  <c r="ALU203" i="8" s="1"/>
  <c r="ALV203" i="8" s="1"/>
  <c r="ALS204" i="8" s="1"/>
  <c r="ANX199" i="8"/>
  <c r="AGJ214" i="8"/>
  <c r="AMQ201" i="8"/>
  <c r="AFH216" i="8"/>
  <c r="GM268" i="8"/>
  <c r="GQ267" i="8"/>
  <c r="GL268" i="8" s="1"/>
  <c r="OO250" i="8"/>
  <c r="OS249" i="8"/>
  <c r="ON250" i="8" s="1"/>
  <c r="XL232" i="8"/>
  <c r="XP231" i="8"/>
  <c r="XK232" i="8" s="1"/>
  <c r="NF253" i="8"/>
  <c r="NJ252" i="8"/>
  <c r="NE253" i="8" s="1"/>
  <c r="YN230" i="8"/>
  <c r="YR229" i="8"/>
  <c r="YM230" i="8" s="1"/>
  <c r="ZB229" i="8"/>
  <c r="PX247" i="8"/>
  <c r="QB246" i="8"/>
  <c r="PW247" i="8" s="1"/>
  <c r="IS262" i="8"/>
  <c r="IT262" i="8" s="1"/>
  <c r="ZF228" i="8"/>
  <c r="ZA229" i="8" s="1"/>
  <c r="AJO208" i="8"/>
  <c r="AJJ208" i="8" s="1"/>
  <c r="AJW207" i="8"/>
  <c r="AGP214" i="8"/>
  <c r="AGK214" i="8" s="1"/>
  <c r="AGX213" i="8"/>
  <c r="AHR212" i="8"/>
  <c r="AHM212" i="8" s="1"/>
  <c r="AHZ211" i="8"/>
  <c r="AAY225" i="8"/>
  <c r="AAT225" i="8" s="1"/>
  <c r="AAU225" i="8" s="1"/>
  <c r="AAV225" i="8" s="1"/>
  <c r="AAQ226" i="8" s="1"/>
  <c r="ABG224" i="8"/>
  <c r="AHL212" i="8"/>
  <c r="AHD213" i="8"/>
  <c r="AGY213" i="8" s="1"/>
  <c r="WJ234" i="8"/>
  <c r="WE234" i="8" s="1"/>
  <c r="WR233" i="8"/>
  <c r="UP237" i="8"/>
  <c r="UQ237" i="8" s="1"/>
  <c r="UL238" i="8" s="1"/>
  <c r="AEU217" i="8"/>
  <c r="AEV217" i="8" s="1"/>
  <c r="JF261" i="8"/>
  <c r="SI242" i="8"/>
  <c r="SD242" i="8" s="1"/>
  <c r="SQ241" i="8"/>
  <c r="AEM218" i="8"/>
  <c r="ZP228" i="8"/>
  <c r="ZK228" i="8" s="1"/>
  <c r="ZX227" i="8"/>
  <c r="LI257" i="8"/>
  <c r="LD257" i="8" s="1"/>
  <c r="LE257" i="8" s="1"/>
  <c r="LF257" i="8" s="1"/>
  <c r="LA258" i="8" s="1"/>
  <c r="LQ256" i="8"/>
  <c r="GG268" i="8"/>
  <c r="QO245" i="8"/>
  <c r="QP245" i="8" s="1"/>
  <c r="QK246" i="8" s="1"/>
  <c r="KA259" i="8"/>
  <c r="ACV221" i="8"/>
  <c r="ACQ221" i="8" s="1"/>
  <c r="ADD220" i="8"/>
  <c r="NW251" i="8"/>
  <c r="NX251" i="8" s="1"/>
  <c r="NS252" i="8" s="1"/>
  <c r="ADT219" i="8"/>
  <c r="ADU219" i="8" s="1"/>
  <c r="ADP220" i="8" s="1"/>
  <c r="AIU209" i="8"/>
  <c r="VV235" i="8"/>
  <c r="VQ235" i="8" s="1"/>
  <c r="WD234" i="8"/>
  <c r="TK240" i="8"/>
  <c r="TO239" i="8"/>
  <c r="TJ240" i="8" s="1"/>
  <c r="ACB222" i="8"/>
  <c r="ABO223" i="8"/>
  <c r="ABP223" i="8" s="1"/>
  <c r="HX264" i="8"/>
  <c r="HY264" i="8" s="1"/>
  <c r="AJA209" i="8"/>
  <c r="AIV209" i="8" s="1"/>
  <c r="AJI208" i="8"/>
  <c r="ML254" i="8"/>
  <c r="AFW215" i="8"/>
  <c r="SC242" i="8"/>
  <c r="HC266" i="8"/>
  <c r="HD266" i="8" s="1"/>
  <c r="HE266" i="8" s="1"/>
  <c r="GZ267" i="8" s="1"/>
  <c r="VP235" i="8"/>
  <c r="WX233" i="8"/>
  <c r="WS233" i="8" s="1"/>
  <c r="XF232" i="8"/>
  <c r="PF248" i="8"/>
  <c r="PG248" i="8" s="1"/>
  <c r="PB249" i="8" s="1"/>
  <c r="FT269" i="8"/>
  <c r="FU269" i="8" s="1"/>
  <c r="RC244" i="8"/>
  <c r="RD244" i="8" s="1"/>
  <c r="QY245" i="8" s="1"/>
  <c r="YC230" i="8"/>
  <c r="YD230" i="8" s="1"/>
  <c r="XY231" i="8" s="1"/>
  <c r="JN260" i="8"/>
  <c r="JO260" i="8" s="1"/>
  <c r="SW241" i="8"/>
  <c r="SR241" i="8" s="1"/>
  <c r="TE240" i="8"/>
  <c r="AKM206" i="8"/>
  <c r="AKN206" i="8" s="1"/>
  <c r="AKI207" i="8" s="1"/>
  <c r="AIH210" i="8"/>
  <c r="AII210" i="8" s="1"/>
  <c r="MR254" i="8"/>
  <c r="MM254" i="8" s="1"/>
  <c r="MZ253" i="8"/>
  <c r="AFN216" i="8"/>
  <c r="AFI216" i="8" s="1"/>
  <c r="AFV215" i="8"/>
  <c r="IK263" i="8"/>
  <c r="ACP221" i="8"/>
  <c r="ACH222" i="8"/>
  <c r="ACC222" i="8" s="1"/>
  <c r="LY255" i="8"/>
  <c r="LZ255" i="8" s="1"/>
  <c r="RP243" i="8"/>
  <c r="RQ243" i="8" s="1"/>
  <c r="VC236" i="8"/>
  <c r="VD236" i="8" s="1"/>
  <c r="AEE219" i="8" l="1"/>
  <c r="ADZ219" i="8" s="1"/>
  <c r="AAH226" i="8"/>
  <c r="AAC227" i="8" s="1"/>
  <c r="ZY227" i="8" s="1"/>
  <c r="ZZ227" i="8" s="1"/>
  <c r="AAA227" i="8" s="1"/>
  <c r="ZV228" i="8" s="1"/>
  <c r="DO277" i="8"/>
  <c r="CO279" i="8"/>
  <c r="CP279" i="8" s="1"/>
  <c r="CK280" i="8" s="1"/>
  <c r="DC278" i="8"/>
  <c r="DD278" i="8" s="1"/>
  <c r="CY279" i="8" s="1"/>
  <c r="UC238" i="8"/>
  <c r="TX239" i="8" s="1"/>
  <c r="TT239" i="8" s="1"/>
  <c r="BX281" i="8"/>
  <c r="CB280" i="8"/>
  <c r="BW281" i="8" s="1"/>
  <c r="AGL214" i="8"/>
  <c r="AGM214" i="8" s="1"/>
  <c r="AGH215" i="8" s="1"/>
  <c r="AFJ216" i="8"/>
  <c r="AFG217" i="8" s="1"/>
  <c r="ALB205" i="8"/>
  <c r="AKW206" i="8" s="1"/>
  <c r="AAL226" i="8"/>
  <c r="QF246" i="8"/>
  <c r="ZJ228" i="8"/>
  <c r="ZL228" i="8" s="1"/>
  <c r="ZM228" i="8" s="1"/>
  <c r="ZH229" i="8" s="1"/>
  <c r="XT231" i="8"/>
  <c r="ANY199" i="8"/>
  <c r="ANZ199" i="8" s="1"/>
  <c r="AOL198" i="8"/>
  <c r="AOR198" i="8"/>
  <c r="AOV197" i="8"/>
  <c r="AOQ198" i="8" s="1"/>
  <c r="AMH202" i="8"/>
  <c r="ANI201" i="8"/>
  <c r="AND201" i="8" s="1"/>
  <c r="ANQ200" i="8"/>
  <c r="ALW203" i="8"/>
  <c r="ALR204" i="8" s="1"/>
  <c r="ALN204" i="8" s="1"/>
  <c r="ALO204" i="8" s="1"/>
  <c r="ALL205" i="8" s="1"/>
  <c r="AMN202" i="8"/>
  <c r="AMR201" i="8"/>
  <c r="AMM202" i="8" s="1"/>
  <c r="RN244" i="8"/>
  <c r="RR243" i="8"/>
  <c r="RM244" i="8" s="1"/>
  <c r="VA237" i="8"/>
  <c r="VE236" i="8"/>
  <c r="UZ237" i="8" s="1"/>
  <c r="AFK216" i="8"/>
  <c r="AFF217" i="8" s="1"/>
  <c r="ACR221" i="8"/>
  <c r="ACS221" i="8" s="1"/>
  <c r="ACN222" i="8" s="1"/>
  <c r="AIF211" i="8"/>
  <c r="AIJ210" i="8"/>
  <c r="AIE211" i="8" s="1"/>
  <c r="XZ231" i="8"/>
  <c r="XU231" i="8" s="1"/>
  <c r="YH230" i="8"/>
  <c r="QZ245" i="8"/>
  <c r="QU245" i="8" s="1"/>
  <c r="RH244" i="8"/>
  <c r="FR270" i="8"/>
  <c r="FV269" i="8"/>
  <c r="FQ270" i="8" s="1"/>
  <c r="AJK208" i="8"/>
  <c r="AJL208" i="8" s="1"/>
  <c r="AJG209" i="8" s="1"/>
  <c r="HV265" i="8"/>
  <c r="HZ264" i="8"/>
  <c r="HU265" i="8" s="1"/>
  <c r="ACD222" i="8"/>
  <c r="ACE222" i="8" s="1"/>
  <c r="ABZ223" i="8" s="1"/>
  <c r="TS239" i="8"/>
  <c r="KN259" i="8"/>
  <c r="KI259" i="8" s="1"/>
  <c r="KV258" i="8"/>
  <c r="WF234" i="8"/>
  <c r="WG234" i="8" s="1"/>
  <c r="WB235" i="8" s="1"/>
  <c r="ADQ220" i="8"/>
  <c r="ADL220" i="8" s="1"/>
  <c r="ADY219" i="8"/>
  <c r="NT252" i="8"/>
  <c r="NO252" i="8" s="1"/>
  <c r="OB251" i="8"/>
  <c r="ADF220" i="8"/>
  <c r="ADG220" i="8" s="1"/>
  <c r="ADB221" i="8" s="1"/>
  <c r="QL246" i="8"/>
  <c r="QG246" i="8" s="1"/>
  <c r="QH246" i="8" s="1"/>
  <c r="QI246" i="8" s="1"/>
  <c r="QD247" i="8" s="1"/>
  <c r="QT245" i="8"/>
  <c r="AES218" i="8"/>
  <c r="AEW217" i="8"/>
  <c r="AER218" i="8" s="1"/>
  <c r="AAR226" i="8"/>
  <c r="AAM226" i="8" s="1"/>
  <c r="AAZ225" i="8"/>
  <c r="UM238" i="8"/>
  <c r="UH238" i="8" s="1"/>
  <c r="UU237" i="8"/>
  <c r="WT233" i="8"/>
  <c r="WU233" i="8" s="1"/>
  <c r="WP234" i="8" s="1"/>
  <c r="AJY207" i="8"/>
  <c r="AJZ207" i="8" s="1"/>
  <c r="AJU208" i="8" s="1"/>
  <c r="ALF205" i="8"/>
  <c r="PS247" i="8"/>
  <c r="PT247" i="8" s="1"/>
  <c r="YW229" i="8"/>
  <c r="YV229" i="8"/>
  <c r="NN252" i="8"/>
  <c r="XG232" i="8"/>
  <c r="XH232" i="8" s="1"/>
  <c r="XI232" i="8" s="1"/>
  <c r="XD233" i="8" s="1"/>
  <c r="OW249" i="8"/>
  <c r="GU267" i="8"/>
  <c r="LW256" i="8"/>
  <c r="MA255" i="8"/>
  <c r="LV256" i="8" s="1"/>
  <c r="AFX215" i="8"/>
  <c r="AFY215" i="8" s="1"/>
  <c r="AFT216" i="8" s="1"/>
  <c r="AKJ207" i="8"/>
  <c r="AKE207" i="8" s="1"/>
  <c r="AKR206" i="8"/>
  <c r="JL261" i="8"/>
  <c r="JP260" i="8"/>
  <c r="JK261" i="8" s="1"/>
  <c r="HA267" i="8"/>
  <c r="GV267" i="8" s="1"/>
  <c r="HI266" i="8"/>
  <c r="PC249" i="8"/>
  <c r="OX249" i="8" s="1"/>
  <c r="PK248" i="8"/>
  <c r="LB258" i="8"/>
  <c r="KW258" i="8" s="1"/>
  <c r="LJ257" i="8"/>
  <c r="VR235" i="8"/>
  <c r="VS235" i="8" s="1"/>
  <c r="VN236" i="8" s="1"/>
  <c r="SE242" i="8"/>
  <c r="MN254" i="8"/>
  <c r="MO254" i="8" s="1"/>
  <c r="MJ255" i="8" s="1"/>
  <c r="ABM224" i="8"/>
  <c r="ABQ223" i="8"/>
  <c r="ABL224" i="8" s="1"/>
  <c r="TF240" i="8"/>
  <c r="TG240" i="8" s="1"/>
  <c r="AIW209" i="8"/>
  <c r="AIX209" i="8" s="1"/>
  <c r="AIS210" i="8" s="1"/>
  <c r="KC259" i="8"/>
  <c r="KD259" i="8" s="1"/>
  <c r="JY260" i="8" s="1"/>
  <c r="SS241" i="8"/>
  <c r="ST241" i="8" s="1"/>
  <c r="SO242" i="8" s="1"/>
  <c r="AHN212" i="8"/>
  <c r="AHO212" i="8" s="1"/>
  <c r="AHJ213" i="8" s="1"/>
  <c r="AGZ213" i="8"/>
  <c r="AHA213" i="8" s="1"/>
  <c r="AGV214" i="8" s="1"/>
  <c r="IQ263" i="8"/>
  <c r="IU262" i="8"/>
  <c r="IP263" i="8" s="1"/>
  <c r="AKS206" i="8"/>
  <c r="YI230" i="8"/>
  <c r="NA253" i="8"/>
  <c r="NB253" i="8" s="1"/>
  <c r="OJ250" i="8"/>
  <c r="OK250" i="8" s="1"/>
  <c r="GH268" i="8"/>
  <c r="GI268" i="8" s="1"/>
  <c r="AAN226" i="8" l="1"/>
  <c r="AAO226" i="8" s="1"/>
  <c r="AAJ227" i="8" s="1"/>
  <c r="XV231" i="8"/>
  <c r="XW231" i="8" s="1"/>
  <c r="XR232" i="8" s="1"/>
  <c r="UG238" i="8"/>
  <c r="UI238" i="8" s="1"/>
  <c r="UF239" i="8" s="1"/>
  <c r="AGI215" i="8"/>
  <c r="CZ279" i="8"/>
  <c r="CU279" i="8" s="1"/>
  <c r="CL280" i="8"/>
  <c r="CG280" i="8" s="1"/>
  <c r="CT279" i="8"/>
  <c r="BS281" i="8"/>
  <c r="BT281" i="8" s="1"/>
  <c r="BU281" i="8" s="1"/>
  <c r="BP282" i="8" s="1"/>
  <c r="CF280" i="8"/>
  <c r="BQ282" i="8"/>
  <c r="DH278" i="8"/>
  <c r="AOM198" i="8"/>
  <c r="AON198" i="8" s="1"/>
  <c r="ME255" i="8"/>
  <c r="AOZ197" i="8"/>
  <c r="APC197" i="8" s="1"/>
  <c r="AOX198" i="8" s="1"/>
  <c r="AOT198" i="8" s="1"/>
  <c r="FZ269" i="8"/>
  <c r="VI236" i="8"/>
  <c r="ANW200" i="8"/>
  <c r="AMA203" i="8"/>
  <c r="AOA199" i="8"/>
  <c r="ANV200" i="8" s="1"/>
  <c r="AMI202" i="8"/>
  <c r="AMJ202" i="8" s="1"/>
  <c r="AMK202" i="8" s="1"/>
  <c r="AMF203" i="8" s="1"/>
  <c r="ALP204" i="8"/>
  <c r="ALK205" i="8" s="1"/>
  <c r="ALG205" i="8" s="1"/>
  <c r="ALH205" i="8" s="1"/>
  <c r="ALI205" i="8" s="1"/>
  <c r="ALD206" i="8" s="1"/>
  <c r="AMV201" i="8"/>
  <c r="AMX201" i="8" s="1"/>
  <c r="AFA217" i="8"/>
  <c r="AIN210" i="8"/>
  <c r="AGQ214" i="8"/>
  <c r="GF269" i="8"/>
  <c r="GJ268" i="8"/>
  <c r="GE269" i="8" s="1"/>
  <c r="MY254" i="8"/>
  <c r="NC253" i="8"/>
  <c r="MX254" i="8" s="1"/>
  <c r="TD241" i="8"/>
  <c r="TH240" i="8"/>
  <c r="TC241" i="8" s="1"/>
  <c r="OH251" i="8"/>
  <c r="OL250" i="8"/>
  <c r="OG251" i="8" s="1"/>
  <c r="SB243" i="8"/>
  <c r="XS232" i="8"/>
  <c r="XN232" i="8" s="1"/>
  <c r="YA231" i="8"/>
  <c r="ZI229" i="8"/>
  <c r="ZD229" i="8" s="1"/>
  <c r="ZQ228" i="8"/>
  <c r="QE247" i="8"/>
  <c r="PZ247" i="8" s="1"/>
  <c r="QM246" i="8"/>
  <c r="IY262" i="8"/>
  <c r="AGW214" i="8"/>
  <c r="AGR214" i="8" s="1"/>
  <c r="AHE213" i="8"/>
  <c r="AHK213" i="8"/>
  <c r="AHF213" i="8" s="1"/>
  <c r="AHS212" i="8"/>
  <c r="SP242" i="8"/>
  <c r="SK242" i="8" s="1"/>
  <c r="SX241" i="8"/>
  <c r="ZW228" i="8"/>
  <c r="ZR228" i="8" s="1"/>
  <c r="AAE227" i="8"/>
  <c r="JZ260" i="8"/>
  <c r="JU260" i="8" s="1"/>
  <c r="KH259" i="8"/>
  <c r="AIT210" i="8"/>
  <c r="AIO210" i="8" s="1"/>
  <c r="AJB209" i="8"/>
  <c r="ABU223" i="8"/>
  <c r="ABH224" i="8"/>
  <c r="ABI224" i="8" s="1"/>
  <c r="SF242" i="8"/>
  <c r="SA243" i="8" s="1"/>
  <c r="VO236" i="8"/>
  <c r="VJ236" i="8" s="1"/>
  <c r="VW235" i="8"/>
  <c r="JT260" i="8"/>
  <c r="AKT206" i="8"/>
  <c r="AKU206" i="8" s="1"/>
  <c r="AKP207" i="8" s="1"/>
  <c r="AFU216" i="8"/>
  <c r="AFP216" i="8" s="1"/>
  <c r="AGC215" i="8"/>
  <c r="LR256" i="8"/>
  <c r="LS256" i="8" s="1"/>
  <c r="AEN218" i="8"/>
  <c r="AEO218" i="8" s="1"/>
  <c r="QV245" i="8"/>
  <c r="QW245" i="8" s="1"/>
  <c r="QR246" i="8" s="1"/>
  <c r="ADC221" i="8"/>
  <c r="ACX221" i="8" s="1"/>
  <c r="ADK220" i="8"/>
  <c r="AEA219" i="8"/>
  <c r="AEB219" i="8" s="1"/>
  <c r="ADW220" i="8" s="1"/>
  <c r="WC235" i="8"/>
  <c r="VX235" i="8" s="1"/>
  <c r="WK234" i="8"/>
  <c r="KX258" i="8"/>
  <c r="KY258" i="8" s="1"/>
  <c r="KT259" i="8" s="1"/>
  <c r="TU239" i="8"/>
  <c r="TV239" i="8" s="1"/>
  <c r="TQ240" i="8" s="1"/>
  <c r="HQ265" i="8"/>
  <c r="HR265" i="8" s="1"/>
  <c r="AJH209" i="8"/>
  <c r="AJC209" i="8" s="1"/>
  <c r="AJP208" i="8"/>
  <c r="FM270" i="8"/>
  <c r="FN270" i="8" s="1"/>
  <c r="AIA211" i="8"/>
  <c r="AIB211" i="8" s="1"/>
  <c r="ACO222" i="8"/>
  <c r="ACJ222" i="8" s="1"/>
  <c r="ACW221" i="8"/>
  <c r="AGD215" i="8"/>
  <c r="AFO216" i="8"/>
  <c r="UV237" i="8"/>
  <c r="RV243" i="8"/>
  <c r="AAK227" i="8"/>
  <c r="AAF227" i="8" s="1"/>
  <c r="AAS226" i="8"/>
  <c r="IL263" i="8"/>
  <c r="IM263" i="8" s="1"/>
  <c r="MK255" i="8"/>
  <c r="MF255" i="8" s="1"/>
  <c r="MG255" i="8" s="1"/>
  <c r="MH255" i="8" s="1"/>
  <c r="MC256" i="8" s="1"/>
  <c r="MS254" i="8"/>
  <c r="XE233" i="8"/>
  <c r="WZ233" i="8" s="1"/>
  <c r="XM232" i="8"/>
  <c r="JG261" i="8"/>
  <c r="JH261" i="8" s="1"/>
  <c r="GW267" i="8"/>
  <c r="GX267" i="8" s="1"/>
  <c r="GS268" i="8" s="1"/>
  <c r="OY249" i="8"/>
  <c r="OZ249" i="8" s="1"/>
  <c r="OU250" i="8" s="1"/>
  <c r="NP252" i="8"/>
  <c r="NQ252" i="8" s="1"/>
  <c r="NL253" i="8" s="1"/>
  <c r="YX229" i="8"/>
  <c r="YY229" i="8" s="1"/>
  <c r="YT230" i="8" s="1"/>
  <c r="PQ248" i="8"/>
  <c r="PU247" i="8"/>
  <c r="PP248" i="8" s="1"/>
  <c r="AJV208" i="8"/>
  <c r="AJQ208" i="8" s="1"/>
  <c r="AKD207" i="8"/>
  <c r="WQ234" i="8"/>
  <c r="WL234" i="8" s="1"/>
  <c r="WY233" i="8"/>
  <c r="UW237" i="8"/>
  <c r="UX237" i="8" s="1"/>
  <c r="US238" i="8" s="1"/>
  <c r="ACA223" i="8"/>
  <c r="ABV223" i="8" s="1"/>
  <c r="ACI222" i="8"/>
  <c r="ID264" i="8"/>
  <c r="YJ230" i="8"/>
  <c r="YK230" i="8" s="1"/>
  <c r="YF231" i="8" s="1"/>
  <c r="AFB217" i="8"/>
  <c r="AFC217" i="8" s="1"/>
  <c r="RI244" i="8"/>
  <c r="RJ244" i="8" s="1"/>
  <c r="CV279" i="8" l="1"/>
  <c r="CW279" i="8" s="1"/>
  <c r="CR280" i="8" s="1"/>
  <c r="CH280" i="8"/>
  <c r="CE281" i="8" s="1"/>
  <c r="BL282" i="8"/>
  <c r="BM282" i="8" s="1"/>
  <c r="BY281" i="8"/>
  <c r="UJ238" i="8"/>
  <c r="UE239" i="8" s="1"/>
  <c r="UA239" i="8" s="1"/>
  <c r="ANR200" i="8"/>
  <c r="ANS200" i="8" s="1"/>
  <c r="ANP201" i="8" s="1"/>
  <c r="CS280" i="8"/>
  <c r="AGS214" i="8"/>
  <c r="AGT214" i="8" s="1"/>
  <c r="AGO215" i="8" s="1"/>
  <c r="AMG203" i="8"/>
  <c r="AMB203" i="8" s="1"/>
  <c r="AMC203" i="8" s="1"/>
  <c r="ALZ204" i="8" s="1"/>
  <c r="VK236" i="8"/>
  <c r="VL236" i="8" s="1"/>
  <c r="VG237" i="8" s="1"/>
  <c r="AIP210" i="8"/>
  <c r="AIQ210" i="8" s="1"/>
  <c r="AIL211" i="8" s="1"/>
  <c r="AOO198" i="8"/>
  <c r="AOJ199" i="8" s="1"/>
  <c r="AOK199" i="8"/>
  <c r="OP250" i="8"/>
  <c r="PY247" i="8"/>
  <c r="NG253" i="8"/>
  <c r="ALT204" i="8"/>
  <c r="AOE199" i="8"/>
  <c r="ANT200" i="8"/>
  <c r="ANO201" i="8" s="1"/>
  <c r="AMY201" i="8"/>
  <c r="AMT202" i="8" s="1"/>
  <c r="AMU202" i="8"/>
  <c r="AMO202" i="8"/>
  <c r="ALE206" i="8"/>
  <c r="AKZ206" i="8" s="1"/>
  <c r="ALM205" i="8"/>
  <c r="RG245" i="8"/>
  <c r="RK244" i="8"/>
  <c r="RF245" i="8" s="1"/>
  <c r="AEZ218" i="8"/>
  <c r="AFD217" i="8"/>
  <c r="AEY218" i="8" s="1"/>
  <c r="ACK222" i="8"/>
  <c r="ACL222" i="8" s="1"/>
  <c r="ACG223" i="8" s="1"/>
  <c r="YG231" i="8"/>
  <c r="YB231" i="8" s="1"/>
  <c r="YC231" i="8" s="1"/>
  <c r="YD231" i="8" s="1"/>
  <c r="XY232" i="8" s="1"/>
  <c r="YO230" i="8"/>
  <c r="UT238" i="8"/>
  <c r="UO238" i="8" s="1"/>
  <c r="VB237" i="8"/>
  <c r="XA233" i="8"/>
  <c r="XB233" i="8" s="1"/>
  <c r="WW234" i="8" s="1"/>
  <c r="AKF207" i="8"/>
  <c r="AKG207" i="8" s="1"/>
  <c r="AKB208" i="8" s="1"/>
  <c r="PL248" i="8"/>
  <c r="PM248" i="8" s="1"/>
  <c r="YU230" i="8"/>
  <c r="YP230" i="8" s="1"/>
  <c r="ZC229" i="8"/>
  <c r="XO232" i="8"/>
  <c r="XP232" i="8" s="1"/>
  <c r="XK233" i="8" s="1"/>
  <c r="IJ264" i="8"/>
  <c r="IN263" i="8"/>
  <c r="II264" i="8" s="1"/>
  <c r="ACY221" i="8"/>
  <c r="ACZ221" i="8" s="1"/>
  <c r="ACU222" i="8" s="1"/>
  <c r="AHY212" i="8"/>
  <c r="AIC211" i="8"/>
  <c r="AHX212" i="8" s="1"/>
  <c r="AJR208" i="8"/>
  <c r="AJS208" i="8" s="1"/>
  <c r="AJN209" i="8" s="1"/>
  <c r="HO266" i="8"/>
  <c r="HS265" i="8"/>
  <c r="HN266" i="8" s="1"/>
  <c r="TR240" i="8"/>
  <c r="TM240" i="8" s="1"/>
  <c r="TZ239" i="8"/>
  <c r="QS246" i="8"/>
  <c r="QN246" i="8" s="1"/>
  <c r="QO246" i="8" s="1"/>
  <c r="RA245" i="8"/>
  <c r="AEL219" i="8"/>
  <c r="AEP218" i="8"/>
  <c r="AEK219" i="8" s="1"/>
  <c r="AGE215" i="8"/>
  <c r="JV260" i="8"/>
  <c r="ABF225" i="8"/>
  <c r="ABJ224" i="8"/>
  <c r="ABE225" i="8" s="1"/>
  <c r="AJD209" i="8"/>
  <c r="ZS228" i="8"/>
  <c r="RW243" i="8"/>
  <c r="RX243" i="8" s="1"/>
  <c r="RY243" i="8" s="1"/>
  <c r="RT244" i="8" s="1"/>
  <c r="OC251" i="8"/>
  <c r="OD251" i="8" s="1"/>
  <c r="TL240" i="8"/>
  <c r="MT254" i="8"/>
  <c r="MU254" i="8" s="1"/>
  <c r="GN268" i="8"/>
  <c r="QA247" i="8"/>
  <c r="NM253" i="8"/>
  <c r="NH253" i="8" s="1"/>
  <c r="NU252" i="8"/>
  <c r="OV250" i="8"/>
  <c r="OQ250" i="8" s="1"/>
  <c r="PD249" i="8"/>
  <c r="GT268" i="8"/>
  <c r="GO268" i="8" s="1"/>
  <c r="HB267" i="8"/>
  <c r="MD256" i="8"/>
  <c r="LY256" i="8" s="1"/>
  <c r="ML255" i="8"/>
  <c r="JE262" i="8"/>
  <c r="JI261" i="8"/>
  <c r="JD262" i="8" s="1"/>
  <c r="AFQ216" i="8"/>
  <c r="AFR216" i="8" s="1"/>
  <c r="AFM217" i="8" s="1"/>
  <c r="FK271" i="8"/>
  <c r="FO270" i="8"/>
  <c r="FJ271" i="8" s="1"/>
  <c r="KU259" i="8"/>
  <c r="KP259" i="8" s="1"/>
  <c r="LC258" i="8"/>
  <c r="WM234" i="8"/>
  <c r="ADX220" i="8"/>
  <c r="ADS220" i="8" s="1"/>
  <c r="AEF219" i="8"/>
  <c r="ADM220" i="8"/>
  <c r="LP257" i="8"/>
  <c r="LT256" i="8"/>
  <c r="LO257" i="8" s="1"/>
  <c r="AKQ207" i="8"/>
  <c r="AKL207" i="8" s="1"/>
  <c r="AKY206" i="8"/>
  <c r="VY235" i="8"/>
  <c r="VZ235" i="8" s="1"/>
  <c r="VU236" i="8" s="1"/>
  <c r="ABW223" i="8"/>
  <c r="ABX223" i="8" s="1"/>
  <c r="ABS224" i="8" s="1"/>
  <c r="KJ259" i="8"/>
  <c r="KK259" i="8" s="1"/>
  <c r="KF260" i="8" s="1"/>
  <c r="AAG227" i="8"/>
  <c r="AAH227" i="8" s="1"/>
  <c r="AAC228" i="8" s="1"/>
  <c r="AHG213" i="8"/>
  <c r="AHH213" i="8" s="1"/>
  <c r="AHC214" i="8" s="1"/>
  <c r="SJ242" i="8"/>
  <c r="SY241" i="8"/>
  <c r="SZ241" i="8" s="1"/>
  <c r="GA269" i="8"/>
  <c r="GB269" i="8" s="1"/>
  <c r="UN238" i="8" l="1"/>
  <c r="CI280" i="8"/>
  <c r="CD281" i="8" s="1"/>
  <c r="BZ281" i="8" s="1"/>
  <c r="CA281" i="8" s="1"/>
  <c r="AGP215" i="8"/>
  <c r="AGK215" i="8" s="1"/>
  <c r="CM280" i="8"/>
  <c r="AGX214" i="8"/>
  <c r="BN282" i="8"/>
  <c r="BI283" i="8" s="1"/>
  <c r="BJ283" i="8"/>
  <c r="CN280" i="8"/>
  <c r="ANC201" i="8"/>
  <c r="ANE201" i="8" s="1"/>
  <c r="VP236" i="8"/>
  <c r="DA279" i="8"/>
  <c r="NI253" i="8"/>
  <c r="NJ253" i="8" s="1"/>
  <c r="NE254" i="8" s="1"/>
  <c r="OR250" i="8"/>
  <c r="OS250" i="8" s="1"/>
  <c r="ON251" i="8" s="1"/>
  <c r="VH237" i="8"/>
  <c r="VC237" i="8" s="1"/>
  <c r="VD237" i="8" s="1"/>
  <c r="VE237" i="8" s="1"/>
  <c r="UZ238" i="8" s="1"/>
  <c r="AOF199" i="8"/>
  <c r="AIM211" i="8"/>
  <c r="AIH211" i="8" s="1"/>
  <c r="AIU210" i="8"/>
  <c r="LX256" i="8"/>
  <c r="LZ256" i="8" s="1"/>
  <c r="JM261" i="8"/>
  <c r="AOS198" i="8"/>
  <c r="AOU198" i="8" s="1"/>
  <c r="HW265" i="8"/>
  <c r="IR263" i="8"/>
  <c r="AMD203" i="8"/>
  <c r="ALY204" i="8" s="1"/>
  <c r="ALU204" i="8" s="1"/>
  <c r="ALV204" i="8" s="1"/>
  <c r="ANK201" i="8"/>
  <c r="AOG199" i="8"/>
  <c r="AOH199" i="8" s="1"/>
  <c r="AOC200" i="8" s="1"/>
  <c r="AMP202" i="8"/>
  <c r="AMQ202" i="8" s="1"/>
  <c r="ANX200" i="8"/>
  <c r="AFH217" i="8"/>
  <c r="SW242" i="8"/>
  <c r="TA241" i="8"/>
  <c r="SV242" i="8" s="1"/>
  <c r="MR255" i="8"/>
  <c r="MV254" i="8"/>
  <c r="MQ255" i="8" s="1"/>
  <c r="AET218" i="8"/>
  <c r="UB239" i="8"/>
  <c r="UC239" i="8" s="1"/>
  <c r="TX240" i="8" s="1"/>
  <c r="HJ266" i="8"/>
  <c r="HK266" i="8" s="1"/>
  <c r="AIG211" i="8"/>
  <c r="ACV222" i="8"/>
  <c r="ACQ222" i="8" s="1"/>
  <c r="ADD221" i="8"/>
  <c r="IE264" i="8"/>
  <c r="IF264" i="8" s="1"/>
  <c r="AKC208" i="8"/>
  <c r="AJX208" i="8" s="1"/>
  <c r="AKK207" i="8"/>
  <c r="WX234" i="8"/>
  <c r="WS234" i="8" s="1"/>
  <c r="XF233" i="8"/>
  <c r="YQ230" i="8"/>
  <c r="ACH223" i="8"/>
  <c r="ACC223" i="8" s="1"/>
  <c r="ACP222" i="8"/>
  <c r="AEU218" i="8"/>
  <c r="RO244" i="8"/>
  <c r="FY270" i="8"/>
  <c r="GC269" i="8"/>
  <c r="FX270" i="8" s="1"/>
  <c r="OO251" i="8"/>
  <c r="SL242" i="8"/>
  <c r="ADJ221" i="8"/>
  <c r="WJ235" i="8"/>
  <c r="FF271" i="8"/>
  <c r="FG271" i="8" s="1"/>
  <c r="PX248" i="8"/>
  <c r="GP268" i="8"/>
  <c r="GQ268" i="8" s="1"/>
  <c r="GL269" i="8" s="1"/>
  <c r="TN240" i="8"/>
  <c r="TO240" i="8" s="1"/>
  <c r="TJ241" i="8" s="1"/>
  <c r="UP238" i="8"/>
  <c r="UQ238" i="8" s="1"/>
  <c r="UL239" i="8" s="1"/>
  <c r="ZP229" i="8"/>
  <c r="QL247" i="8"/>
  <c r="AJA210" i="8"/>
  <c r="JS261" i="8"/>
  <c r="AGB216" i="8"/>
  <c r="NF254" i="8"/>
  <c r="NA254" i="8" s="1"/>
  <c r="XZ232" i="8"/>
  <c r="XU232" i="8" s="1"/>
  <c r="YH231" i="8"/>
  <c r="AHD214" i="8"/>
  <c r="AGY214" i="8" s="1"/>
  <c r="AHL213" i="8"/>
  <c r="AAD228" i="8"/>
  <c r="ZY228" i="8" s="1"/>
  <c r="AAL227" i="8"/>
  <c r="KO259" i="8"/>
  <c r="KG260" i="8"/>
  <c r="KB260" i="8" s="1"/>
  <c r="ABT224" i="8"/>
  <c r="ABO224" i="8" s="1"/>
  <c r="ACB223" i="8"/>
  <c r="VV236" i="8"/>
  <c r="VQ236" i="8" s="1"/>
  <c r="VR236" i="8" s="1"/>
  <c r="VS236" i="8" s="1"/>
  <c r="VN237" i="8" s="1"/>
  <c r="WD235" i="8"/>
  <c r="ALA206" i="8"/>
  <c r="LK257" i="8"/>
  <c r="LL257" i="8" s="1"/>
  <c r="ADN220" i="8"/>
  <c r="ADI221" i="8" s="1"/>
  <c r="WN234" i="8"/>
  <c r="WI235" i="8" s="1"/>
  <c r="FS270" i="8"/>
  <c r="AFN217" i="8"/>
  <c r="AFI217" i="8" s="1"/>
  <c r="AFV216" i="8"/>
  <c r="RU244" i="8"/>
  <c r="RP244" i="8" s="1"/>
  <c r="SC243" i="8"/>
  <c r="IZ262" i="8"/>
  <c r="JA262" i="8" s="1"/>
  <c r="QB247" i="8"/>
  <c r="PW248" i="8" s="1"/>
  <c r="OA252" i="8"/>
  <c r="OE251" i="8"/>
  <c r="NZ252" i="8" s="1"/>
  <c r="ZT228" i="8"/>
  <c r="ZO229" i="8" s="1"/>
  <c r="QP246" i="8"/>
  <c r="QK247" i="8" s="1"/>
  <c r="AJE209" i="8"/>
  <c r="AIZ210" i="8" s="1"/>
  <c r="ABN224" i="8"/>
  <c r="ABA225" i="8"/>
  <c r="ABB225" i="8" s="1"/>
  <c r="JW260" i="8"/>
  <c r="JR261" i="8" s="1"/>
  <c r="AGF215" i="8"/>
  <c r="AGA216" i="8" s="1"/>
  <c r="AEG219" i="8"/>
  <c r="AEH219" i="8" s="1"/>
  <c r="AJO209" i="8"/>
  <c r="AJJ209" i="8" s="1"/>
  <c r="AJW208" i="8"/>
  <c r="AHT212" i="8"/>
  <c r="AHU212" i="8" s="1"/>
  <c r="XL233" i="8"/>
  <c r="XG233" i="8" s="1"/>
  <c r="XT232" i="8"/>
  <c r="ZE229" i="8"/>
  <c r="PJ249" i="8"/>
  <c r="PN248" i="8"/>
  <c r="PI249" i="8" s="1"/>
  <c r="RB245" i="8"/>
  <c r="RC245" i="8" s="1"/>
  <c r="AGZ214" i="8" l="1"/>
  <c r="AHA214" i="8" s="1"/>
  <c r="AGV215" i="8" s="1"/>
  <c r="CB281" i="8"/>
  <c r="BW282" i="8" s="1"/>
  <c r="BX282" i="8"/>
  <c r="NN253" i="8"/>
  <c r="CO280" i="8"/>
  <c r="CP280" i="8" s="1"/>
  <c r="CK281" i="8" s="1"/>
  <c r="BR282" i="8"/>
  <c r="BE283" i="8"/>
  <c r="BF283" i="8" s="1"/>
  <c r="AFJ217" i="8"/>
  <c r="AFG218" i="8" s="1"/>
  <c r="CL281" i="8"/>
  <c r="CG281" i="8" s="1"/>
  <c r="PR248" i="8"/>
  <c r="ZK229" i="8"/>
  <c r="QF247" i="8"/>
  <c r="WE235" i="8"/>
  <c r="WF235" i="8" s="1"/>
  <c r="OW250" i="8"/>
  <c r="MZ254" i="8"/>
  <c r="NB254" i="8" s="1"/>
  <c r="AOR199" i="8"/>
  <c r="AOV198" i="8"/>
  <c r="AOQ199" i="8" s="1"/>
  <c r="ALS205" i="8"/>
  <c r="ALW204" i="8"/>
  <c r="ALR205" i="8" s="1"/>
  <c r="AMH203" i="8"/>
  <c r="AOD200" i="8"/>
  <c r="AOL199" i="8"/>
  <c r="ANY200" i="8"/>
  <c r="ANZ200" i="8" s="1"/>
  <c r="ANB202" i="8"/>
  <c r="ANF201" i="8"/>
  <c r="ANA202" i="8" s="1"/>
  <c r="AMN203" i="8"/>
  <c r="AMR202" i="8"/>
  <c r="AMM203" i="8" s="1"/>
  <c r="AGJ215" i="8"/>
  <c r="AGL215" i="8" s="1"/>
  <c r="AIV210" i="8"/>
  <c r="AIW210" i="8" s="1"/>
  <c r="AIT211" i="8" s="1"/>
  <c r="AEE220" i="8"/>
  <c r="AEI219" i="8"/>
  <c r="AED220" i="8" s="1"/>
  <c r="QZ246" i="8"/>
  <c r="RD245" i="8"/>
  <c r="QY246" i="8" s="1"/>
  <c r="ZB230" i="8"/>
  <c r="XV232" i="8"/>
  <c r="XW232" i="8" s="1"/>
  <c r="XR233" i="8" s="1"/>
  <c r="AHR213" i="8"/>
  <c r="AHV212" i="8"/>
  <c r="AHQ213" i="8" s="1"/>
  <c r="ABP224" i="8"/>
  <c r="ABQ224" i="8" s="1"/>
  <c r="ABL225" i="8" s="1"/>
  <c r="NV252" i="8"/>
  <c r="NW252" i="8" s="1"/>
  <c r="IX263" i="8"/>
  <c r="JB262" i="8"/>
  <c r="IW263" i="8" s="1"/>
  <c r="AKX207" i="8"/>
  <c r="ACD223" i="8"/>
  <c r="KQ259" i="8"/>
  <c r="KA260" i="8"/>
  <c r="QT246" i="8"/>
  <c r="FD272" i="8"/>
  <c r="FH271" i="8"/>
  <c r="FC272" i="8" s="1"/>
  <c r="ADE221" i="8"/>
  <c r="ADF221" i="8" s="1"/>
  <c r="LW257" i="8"/>
  <c r="SI243" i="8"/>
  <c r="FT270" i="8"/>
  <c r="FU270" i="8" s="1"/>
  <c r="AGW215" i="8"/>
  <c r="YN231" i="8"/>
  <c r="HH267" i="8"/>
  <c r="HL266" i="8"/>
  <c r="HG267" i="8" s="1"/>
  <c r="AEV218" i="8"/>
  <c r="SR242" i="8"/>
  <c r="PE249" i="8"/>
  <c r="PF249" i="8" s="1"/>
  <c r="ZF229" i="8"/>
  <c r="ZA230" i="8" s="1"/>
  <c r="AJY208" i="8"/>
  <c r="AJZ208" i="8" s="1"/>
  <c r="AJU209" i="8" s="1"/>
  <c r="AAY226" i="8"/>
  <c r="ABC225" i="8"/>
  <c r="AAX226" i="8" s="1"/>
  <c r="OI251" i="8"/>
  <c r="VO237" i="8"/>
  <c r="VJ237" i="8" s="1"/>
  <c r="VW236" i="8"/>
  <c r="LI258" i="8"/>
  <c r="LM257" i="8"/>
  <c r="LH258" i="8" s="1"/>
  <c r="ALB206" i="8"/>
  <c r="AKW207" i="8" s="1"/>
  <c r="AFW216" i="8"/>
  <c r="AFX216" i="8" s="1"/>
  <c r="JN261" i="8"/>
  <c r="JO261" i="8" s="1"/>
  <c r="AJI209" i="8"/>
  <c r="QG247" i="8"/>
  <c r="ZX228" i="8"/>
  <c r="UM239" i="8"/>
  <c r="UH239" i="8" s="1"/>
  <c r="UU238" i="8"/>
  <c r="TK241" i="8"/>
  <c r="TF241" i="8" s="1"/>
  <c r="TS240" i="8"/>
  <c r="GM269" i="8"/>
  <c r="GH269" i="8" s="1"/>
  <c r="GU268" i="8"/>
  <c r="PS248" i="8"/>
  <c r="WR234" i="8"/>
  <c r="ADR220" i="8"/>
  <c r="MA256" i="8"/>
  <c r="LV257" i="8" s="1"/>
  <c r="SM242" i="8"/>
  <c r="SH243" i="8" s="1"/>
  <c r="OJ251" i="8"/>
  <c r="GG269" i="8"/>
  <c r="RQ244" i="8"/>
  <c r="RR244" i="8" s="1"/>
  <c r="RM245" i="8" s="1"/>
  <c r="ACR222" i="8"/>
  <c r="ACS222" i="8" s="1"/>
  <c r="ACN223" i="8" s="1"/>
  <c r="YR230" i="8"/>
  <c r="YM231" i="8" s="1"/>
  <c r="VA238" i="8"/>
  <c r="UV238" i="8" s="1"/>
  <c r="VI237" i="8"/>
  <c r="XH233" i="8"/>
  <c r="XI233" i="8" s="1"/>
  <c r="XD234" i="8" s="1"/>
  <c r="AKM207" i="8"/>
  <c r="AKN207" i="8" s="1"/>
  <c r="AKI208" i="8" s="1"/>
  <c r="IC265" i="8"/>
  <c r="IG264" i="8"/>
  <c r="IB265" i="8" s="1"/>
  <c r="AII211" i="8"/>
  <c r="TY240" i="8"/>
  <c r="TT240" i="8" s="1"/>
  <c r="UG239" i="8"/>
  <c r="MM255" i="8"/>
  <c r="MN255" i="8" s="1"/>
  <c r="TE241" i="8"/>
  <c r="CF281" i="8" l="1"/>
  <c r="BS282" i="8"/>
  <c r="BT282" i="8" s="1"/>
  <c r="CT280" i="8"/>
  <c r="PT248" i="8"/>
  <c r="AFK217" i="8"/>
  <c r="AFF218" i="8" s="1"/>
  <c r="AFB218" i="8" s="1"/>
  <c r="F11" i="8"/>
  <c r="P11" i="8" s="1"/>
  <c r="BG283" i="8"/>
  <c r="BK283" i="8" s="1"/>
  <c r="G11" i="8"/>
  <c r="Q11" i="8" s="1"/>
  <c r="QH247" i="8"/>
  <c r="QE248" i="8" s="1"/>
  <c r="BU282" i="8"/>
  <c r="BP283" i="8" s="1"/>
  <c r="BQ283" i="8"/>
  <c r="CH281" i="8"/>
  <c r="AMI203" i="8"/>
  <c r="AMJ203" i="8" s="1"/>
  <c r="AMG204" i="8" s="1"/>
  <c r="AMA204" i="8"/>
  <c r="ALN205" i="8"/>
  <c r="ALO205" i="8" s="1"/>
  <c r="ALL206" i="8" s="1"/>
  <c r="FL271" i="8"/>
  <c r="LQ257" i="8"/>
  <c r="SQ242" i="8"/>
  <c r="SS242" i="8" s="1"/>
  <c r="AOM199" i="8"/>
  <c r="YI231" i="8"/>
  <c r="YJ231" i="8" s="1"/>
  <c r="YG232" i="8" s="1"/>
  <c r="YW230" i="8"/>
  <c r="AOZ198" i="8"/>
  <c r="APC198" i="8" s="1"/>
  <c r="AOX199" i="8" s="1"/>
  <c r="AOT199" i="8" s="1"/>
  <c r="AON199" i="8"/>
  <c r="ANW201" i="8"/>
  <c r="AMW202" i="8"/>
  <c r="AOA200" i="8"/>
  <c r="ANV201" i="8" s="1"/>
  <c r="ANJ201" i="8"/>
  <c r="ANL201" i="8" s="1"/>
  <c r="AMV202" i="8"/>
  <c r="AIX210" i="8"/>
  <c r="AAT226" i="8"/>
  <c r="AAU226" i="8" s="1"/>
  <c r="AAV226" i="8" s="1"/>
  <c r="AAQ227" i="8" s="1"/>
  <c r="PQ249" i="8"/>
  <c r="PU248" i="8"/>
  <c r="PP249" i="8" s="1"/>
  <c r="QI247" i="8"/>
  <c r="QD248" i="8" s="1"/>
  <c r="ADC222" i="8"/>
  <c r="ADG221" i="8"/>
  <c r="ADB222" i="8" s="1"/>
  <c r="TG241" i="8"/>
  <c r="TH241" i="8" s="1"/>
  <c r="TC242" i="8" s="1"/>
  <c r="UI239" i="8"/>
  <c r="AIF212" i="8"/>
  <c r="HX265" i="8"/>
  <c r="HY265" i="8" s="1"/>
  <c r="ADT220" i="8"/>
  <c r="JL262" i="8"/>
  <c r="JP261" i="8"/>
  <c r="JK262" i="8" s="1"/>
  <c r="AFU217" i="8"/>
  <c r="OK251" i="8"/>
  <c r="PC250" i="8"/>
  <c r="PG249" i="8"/>
  <c r="PB250" i="8" s="1"/>
  <c r="MY255" i="8"/>
  <c r="AES219" i="8"/>
  <c r="HC267" i="8"/>
  <c r="HD267" i="8" s="1"/>
  <c r="AGR215" i="8"/>
  <c r="ME256" i="8"/>
  <c r="AGI216" i="8"/>
  <c r="KN260" i="8"/>
  <c r="ACA224" i="8"/>
  <c r="WC236" i="8"/>
  <c r="AKS207" i="8"/>
  <c r="FR271" i="8"/>
  <c r="IS263" i="8"/>
  <c r="IT263" i="8" s="1"/>
  <c r="AHM213" i="8"/>
  <c r="AHN213" i="8" s="1"/>
  <c r="QU246" i="8"/>
  <c r="QV246" i="8" s="1"/>
  <c r="ADZ220" i="8"/>
  <c r="MK256" i="8"/>
  <c r="MO255" i="8"/>
  <c r="MJ256" i="8" s="1"/>
  <c r="AIJ211" i="8"/>
  <c r="AIE212" i="8" s="1"/>
  <c r="IK264" i="8"/>
  <c r="AKJ208" i="8"/>
  <c r="AKE208" i="8" s="1"/>
  <c r="AKR207" i="8"/>
  <c r="XE234" i="8"/>
  <c r="WZ234" i="8" s="1"/>
  <c r="XM233" i="8"/>
  <c r="VK237" i="8"/>
  <c r="ACO223" i="8"/>
  <c r="ACJ223" i="8" s="1"/>
  <c r="ACW222" i="8"/>
  <c r="RN245" i="8"/>
  <c r="RI245" i="8" s="1"/>
  <c r="RV244" i="8"/>
  <c r="GI269" i="8"/>
  <c r="GJ269" i="8" s="1"/>
  <c r="GE270" i="8" s="1"/>
  <c r="WT234" i="8"/>
  <c r="WU234" i="8" s="1"/>
  <c r="WP235" i="8" s="1"/>
  <c r="TU240" i="8"/>
  <c r="TV240" i="8" s="1"/>
  <c r="TQ241" i="8" s="1"/>
  <c r="UW238" i="8"/>
  <c r="UX238" i="8" s="1"/>
  <c r="US239" i="8" s="1"/>
  <c r="ZZ228" i="8"/>
  <c r="AAA228" i="8" s="1"/>
  <c r="ZV229" i="8" s="1"/>
  <c r="AJK209" i="8"/>
  <c r="AJL209" i="8" s="1"/>
  <c r="AJG210" i="8" s="1"/>
  <c r="LD258" i="8"/>
  <c r="LE258" i="8" s="1"/>
  <c r="AFY216" i="8"/>
  <c r="AFT217" i="8" s="1"/>
  <c r="ABG225" i="8"/>
  <c r="AJV209" i="8"/>
  <c r="AJQ209" i="8" s="1"/>
  <c r="AKD208" i="8"/>
  <c r="NC254" i="8"/>
  <c r="MX255" i="8" s="1"/>
  <c r="AEW218" i="8"/>
  <c r="AER219" i="8" s="1"/>
  <c r="HP266" i="8"/>
  <c r="YV230" i="8"/>
  <c r="AHE214" i="8"/>
  <c r="SD243" i="8"/>
  <c r="SE243" i="8" s="1"/>
  <c r="LR257" i="8"/>
  <c r="LS257" i="8" s="1"/>
  <c r="EY272" i="8"/>
  <c r="EZ272" i="8" s="1"/>
  <c r="KC260" i="8"/>
  <c r="KD260" i="8" s="1"/>
  <c r="JY261" i="8" s="1"/>
  <c r="AGM215" i="8"/>
  <c r="AGH216" i="8" s="1"/>
  <c r="KR259" i="8"/>
  <c r="KM260" i="8" s="1"/>
  <c r="ACE223" i="8"/>
  <c r="ABZ224" i="8" s="1"/>
  <c r="WG235" i="8"/>
  <c r="WB236" i="8" s="1"/>
  <c r="ALF206" i="8"/>
  <c r="FV270" i="8"/>
  <c r="FQ271" i="8" s="1"/>
  <c r="JF262" i="8"/>
  <c r="NT253" i="8"/>
  <c r="NX252" i="8"/>
  <c r="NS253" i="8" s="1"/>
  <c r="ABM225" i="8"/>
  <c r="ABH225" i="8" s="1"/>
  <c r="ABU224" i="8"/>
  <c r="AHZ212" i="8"/>
  <c r="XS233" i="8"/>
  <c r="XN233" i="8" s="1"/>
  <c r="YA232" i="8"/>
  <c r="ZJ229" i="8"/>
  <c r="RH245" i="8"/>
  <c r="AEM219" i="8"/>
  <c r="YK231" i="8" l="1"/>
  <c r="YF232" i="8" s="1"/>
  <c r="YB232" i="8" s="1"/>
  <c r="YC232" i="8" s="1"/>
  <c r="AFO217" i="8"/>
  <c r="J11" i="8"/>
  <c r="I11" i="8"/>
  <c r="BY282" i="8"/>
  <c r="ALP205" i="8"/>
  <c r="ALK206" i="8" s="1"/>
  <c r="ALG206" i="8" s="1"/>
  <c r="ALH206" i="8" s="1"/>
  <c r="CE282" i="8"/>
  <c r="BL283" i="8"/>
  <c r="BM283" i="8" s="1"/>
  <c r="CI281" i="8"/>
  <c r="CD282" i="8" s="1"/>
  <c r="OB252" i="8"/>
  <c r="AAR227" i="8"/>
  <c r="AAM227" i="8" s="1"/>
  <c r="AAN227" i="8" s="1"/>
  <c r="JT261" i="8"/>
  <c r="AMK203" i="8"/>
  <c r="AMF204" i="8" s="1"/>
  <c r="AMB204" i="8" s="1"/>
  <c r="AMC204" i="8" s="1"/>
  <c r="AMD204" i="8" s="1"/>
  <c r="ALY205" i="8" s="1"/>
  <c r="PK249" i="8"/>
  <c r="MS255" i="8"/>
  <c r="FZ270" i="8"/>
  <c r="QM247" i="8"/>
  <c r="VX236" i="8"/>
  <c r="VY236" i="8" s="1"/>
  <c r="VV237" i="8" s="1"/>
  <c r="KV259" i="8"/>
  <c r="ANR201" i="8"/>
  <c r="AOO199" i="8"/>
  <c r="AOJ200" i="8" s="1"/>
  <c r="AOK200" i="8"/>
  <c r="AOE200" i="8"/>
  <c r="ALT205" i="8"/>
  <c r="ANM201" i="8"/>
  <c r="ANH202" i="8" s="1"/>
  <c r="ANI202" i="8"/>
  <c r="AMX202" i="8"/>
  <c r="ACX222" i="8"/>
  <c r="ACY222" i="8" s="1"/>
  <c r="ACZ222" i="8" s="1"/>
  <c r="ACU223" i="8" s="1"/>
  <c r="AEN219" i="8"/>
  <c r="AEO219" i="8" s="1"/>
  <c r="ADK221" i="8"/>
  <c r="AIS211" i="8"/>
  <c r="AIO211" i="8" s="1"/>
  <c r="AJB210" i="8"/>
  <c r="QS247" i="8"/>
  <c r="QW246" i="8"/>
  <c r="QR247" i="8" s="1"/>
  <c r="RJ245" i="8"/>
  <c r="ZL229" i="8"/>
  <c r="EW273" i="8"/>
  <c r="FA272" i="8"/>
  <c r="EV273" i="8" s="1"/>
  <c r="SB244" i="8"/>
  <c r="SF243" i="8"/>
  <c r="SA244" i="8" s="1"/>
  <c r="VH238" i="8"/>
  <c r="XO233" i="8"/>
  <c r="XP233" i="8" s="1"/>
  <c r="XK234" i="8" s="1"/>
  <c r="AKT207" i="8"/>
  <c r="AKU207" i="8" s="1"/>
  <c r="AKP208" i="8" s="1"/>
  <c r="AHK214" i="8"/>
  <c r="AHO213" i="8"/>
  <c r="AHJ214" i="8" s="1"/>
  <c r="AGQ215" i="8"/>
  <c r="SP243" i="8"/>
  <c r="HA268" i="8"/>
  <c r="HE267" i="8"/>
  <c r="GZ268" i="8" s="1"/>
  <c r="MT255" i="8"/>
  <c r="AAZ226" i="8"/>
  <c r="OH252" i="8"/>
  <c r="AGC216" i="8"/>
  <c r="LP258" i="8"/>
  <c r="ADQ221" i="8"/>
  <c r="HV266" i="8"/>
  <c r="HZ265" i="8"/>
  <c r="HU266" i="8" s="1"/>
  <c r="AIN211" i="8"/>
  <c r="UF240" i="8"/>
  <c r="PL249" i="8"/>
  <c r="PM249" i="8" s="1"/>
  <c r="NO253" i="8"/>
  <c r="NP253" i="8" s="1"/>
  <c r="JZ261" i="8"/>
  <c r="JU261" i="8" s="1"/>
  <c r="JV261" i="8" s="1"/>
  <c r="KH260" i="8"/>
  <c r="YX230" i="8"/>
  <c r="YY230" i="8" s="1"/>
  <c r="YT231" i="8" s="1"/>
  <c r="AKF208" i="8"/>
  <c r="AKG208" i="8" s="1"/>
  <c r="AKB209" i="8" s="1"/>
  <c r="ABI225" i="8"/>
  <c r="ABJ225" i="8" s="1"/>
  <c r="ABE226" i="8" s="1"/>
  <c r="LB259" i="8"/>
  <c r="LF258" i="8"/>
  <c r="LA259" i="8" s="1"/>
  <c r="AJH210" i="8"/>
  <c r="AJC210" i="8" s="1"/>
  <c r="AJP209" i="8"/>
  <c r="ZW229" i="8"/>
  <c r="ZR229" i="8" s="1"/>
  <c r="AAE228" i="8"/>
  <c r="UT239" i="8"/>
  <c r="UO239" i="8" s="1"/>
  <c r="VB238" i="8"/>
  <c r="TR241" i="8"/>
  <c r="TM241" i="8" s="1"/>
  <c r="TZ240" i="8"/>
  <c r="WQ235" i="8"/>
  <c r="WL235" i="8" s="1"/>
  <c r="WY234" i="8"/>
  <c r="GF270" i="8"/>
  <c r="GA270" i="8" s="1"/>
  <c r="GN269" i="8"/>
  <c r="VL237" i="8"/>
  <c r="VG238" i="8" s="1"/>
  <c r="MF256" i="8"/>
  <c r="MG256" i="8" s="1"/>
  <c r="IQ264" i="8"/>
  <c r="IU263" i="8"/>
  <c r="IP264" i="8" s="1"/>
  <c r="FM271" i="8"/>
  <c r="FN271" i="8" s="1"/>
  <c r="WK235" i="8"/>
  <c r="ACI223" i="8"/>
  <c r="ABV224" i="8"/>
  <c r="ABW224" i="8" s="1"/>
  <c r="KI260" i="8"/>
  <c r="AGD216" i="8"/>
  <c r="ST242" i="8"/>
  <c r="SO243" i="8" s="1"/>
  <c r="AFA218" i="8"/>
  <c r="NG254" i="8"/>
  <c r="OX250" i="8"/>
  <c r="OY250" i="8" s="1"/>
  <c r="OL251" i="8"/>
  <c r="OG252" i="8" s="1"/>
  <c r="AFP217" i="8"/>
  <c r="LT257" i="8"/>
  <c r="LO258" i="8" s="1"/>
  <c r="JG262" i="8"/>
  <c r="JH262" i="8" s="1"/>
  <c r="ADU220" i="8"/>
  <c r="ADP221" i="8" s="1"/>
  <c r="AIA212" i="8"/>
  <c r="AIB212" i="8" s="1"/>
  <c r="UJ239" i="8"/>
  <c r="UE240" i="8" s="1"/>
  <c r="TD242" i="8"/>
  <c r="SY242" i="8" s="1"/>
  <c r="TL241" i="8"/>
  <c r="PZ248" i="8"/>
  <c r="PY248" i="8"/>
  <c r="YO231" i="8" l="1"/>
  <c r="AFQ217" i="8"/>
  <c r="GB270" i="8"/>
  <c r="FY271" i="8" s="1"/>
  <c r="G12" i="8"/>
  <c r="Q12" i="8" s="1"/>
  <c r="F12" i="8"/>
  <c r="P12" i="8" s="1"/>
  <c r="AMO203" i="8"/>
  <c r="BN283" i="8"/>
  <c r="BR283" i="8" s="1"/>
  <c r="CM281" i="8"/>
  <c r="BZ282" i="8"/>
  <c r="CA282" i="8" s="1"/>
  <c r="VZ236" i="8"/>
  <c r="VU237" i="8" s="1"/>
  <c r="VQ237" i="8" s="1"/>
  <c r="MU255" i="8"/>
  <c r="GV268" i="8"/>
  <c r="GW268" i="8" s="1"/>
  <c r="GX268" i="8" s="1"/>
  <c r="GS269" i="8" s="1"/>
  <c r="ID265" i="8"/>
  <c r="LX257" i="8"/>
  <c r="SX242" i="8"/>
  <c r="FE272" i="8"/>
  <c r="RA246" i="8"/>
  <c r="AOF200" i="8"/>
  <c r="AOG200" i="8" s="1"/>
  <c r="UN239" i="8"/>
  <c r="OC252" i="8"/>
  <c r="OD252" i="8" s="1"/>
  <c r="OA253" i="8" s="1"/>
  <c r="AOS199" i="8"/>
  <c r="AOU199" i="8" s="1"/>
  <c r="ALZ205" i="8"/>
  <c r="ALU205" i="8" s="1"/>
  <c r="ALV205" i="8" s="1"/>
  <c r="ALS206" i="8" s="1"/>
  <c r="AND202" i="8"/>
  <c r="ANQ201" i="8"/>
  <c r="AMU203" i="8"/>
  <c r="AMY202" i="8"/>
  <c r="AMT203" i="8" s="1"/>
  <c r="AJD210" i="8"/>
  <c r="AJE210" i="8" s="1"/>
  <c r="AIZ211" i="8" s="1"/>
  <c r="AMH204" i="8"/>
  <c r="ADY220" i="8"/>
  <c r="AEA220" i="8" s="1"/>
  <c r="AEB220" i="8" s="1"/>
  <c r="ADW221" i="8" s="1"/>
  <c r="ALE207" i="8"/>
  <c r="AHY213" i="8"/>
  <c r="AIC212" i="8"/>
  <c r="AHX213" i="8" s="1"/>
  <c r="JE263" i="8"/>
  <c r="JI262" i="8"/>
  <c r="JD263" i="8" s="1"/>
  <c r="GC270" i="8"/>
  <c r="FX271" i="8" s="1"/>
  <c r="PJ250" i="8"/>
  <c r="PN249" i="8"/>
  <c r="PI250" i="8" s="1"/>
  <c r="ABT225" i="8"/>
  <c r="ABX224" i="8"/>
  <c r="ABS225" i="8" s="1"/>
  <c r="JS262" i="8"/>
  <c r="JW261" i="8"/>
  <c r="JR262" i="8" s="1"/>
  <c r="MR256" i="8"/>
  <c r="MV255" i="8"/>
  <c r="MQ256" i="8" s="1"/>
  <c r="AFN218" i="8"/>
  <c r="AFR217" i="8"/>
  <c r="AFM218" i="8" s="1"/>
  <c r="AAK228" i="8"/>
  <c r="AAO227" i="8"/>
  <c r="AAJ228" i="8" s="1"/>
  <c r="OV251" i="8"/>
  <c r="OZ250" i="8"/>
  <c r="OU251" i="8" s="1"/>
  <c r="AFC218" i="8"/>
  <c r="AFD218" i="8" s="1"/>
  <c r="AEY219" i="8" s="1"/>
  <c r="MD257" i="8"/>
  <c r="WM235" i="8"/>
  <c r="WN235" i="8" s="1"/>
  <c r="WI236" i="8" s="1"/>
  <c r="IL264" i="8"/>
  <c r="IM264" i="8" s="1"/>
  <c r="XA234" i="8"/>
  <c r="AJR209" i="8"/>
  <c r="KW259" i="8"/>
  <c r="KX259" i="8" s="1"/>
  <c r="XZ233" i="8"/>
  <c r="UP239" i="8"/>
  <c r="UQ239" i="8" s="1"/>
  <c r="UL240" i="8" s="1"/>
  <c r="AIP211" i="8"/>
  <c r="AIQ211" i="8" s="1"/>
  <c r="AIL212" i="8" s="1"/>
  <c r="AGE216" i="8"/>
  <c r="AGF216" i="8" s="1"/>
  <c r="AGA217" i="8" s="1"/>
  <c r="GT269" i="8"/>
  <c r="SZ242" i="8"/>
  <c r="AGS215" i="8"/>
  <c r="AHF214" i="8"/>
  <c r="AHG214" i="8" s="1"/>
  <c r="VC238" i="8"/>
  <c r="VD238" i="8" s="1"/>
  <c r="RW244" i="8"/>
  <c r="RX244" i="8" s="1"/>
  <c r="ZI230" i="8"/>
  <c r="RG246" i="8"/>
  <c r="AEL220" i="8"/>
  <c r="QA248" i="8"/>
  <c r="TN241" i="8"/>
  <c r="MH256" i="8"/>
  <c r="MC257" i="8" s="1"/>
  <c r="ACK223" i="8"/>
  <c r="ACL223" i="8" s="1"/>
  <c r="ACG224" i="8" s="1"/>
  <c r="FK272" i="8"/>
  <c r="FO271" i="8"/>
  <c r="FJ272" i="8" s="1"/>
  <c r="IY263" i="8"/>
  <c r="ACV223" i="8"/>
  <c r="ACQ223" i="8" s="1"/>
  <c r="ADD222" i="8"/>
  <c r="AJA211" i="8"/>
  <c r="LJ258" i="8"/>
  <c r="ABF226" i="8"/>
  <c r="ABA226" i="8" s="1"/>
  <c r="ABB226" i="8" s="1"/>
  <c r="ABC226" i="8" s="1"/>
  <c r="AAX227" i="8" s="1"/>
  <c r="ABN225" i="8"/>
  <c r="AKC209" i="8"/>
  <c r="AJX209" i="8" s="1"/>
  <c r="AKK208" i="8"/>
  <c r="YU231" i="8"/>
  <c r="YP231" i="8" s="1"/>
  <c r="YQ231" i="8" s="1"/>
  <c r="ZC230" i="8"/>
  <c r="KJ260" i="8"/>
  <c r="KK260" i="8" s="1"/>
  <c r="KF261" i="8" s="1"/>
  <c r="NM254" i="8"/>
  <c r="NQ253" i="8"/>
  <c r="NL254" i="8" s="1"/>
  <c r="YD232" i="8"/>
  <c r="XY233" i="8" s="1"/>
  <c r="UA240" i="8"/>
  <c r="UB240" i="8" s="1"/>
  <c r="HQ266" i="8"/>
  <c r="HR266" i="8" s="1"/>
  <c r="ADL221" i="8"/>
  <c r="ADM221" i="8" s="1"/>
  <c r="LK258" i="8"/>
  <c r="OP251" i="8"/>
  <c r="HI267" i="8"/>
  <c r="SK243" i="8"/>
  <c r="AHS213" i="8"/>
  <c r="AKQ208" i="8"/>
  <c r="AKL208" i="8" s="1"/>
  <c r="AKY207" i="8"/>
  <c r="XL234" i="8"/>
  <c r="XG234" i="8" s="1"/>
  <c r="XT233" i="8"/>
  <c r="VP237" i="8"/>
  <c r="SJ243" i="8"/>
  <c r="ER273" i="8"/>
  <c r="ES273" i="8" s="1"/>
  <c r="ALI206" i="8"/>
  <c r="ALD207" i="8" s="1"/>
  <c r="ZM229" i="8"/>
  <c r="ZH230" i="8" s="1"/>
  <c r="RK245" i="8"/>
  <c r="RF246" i="8" s="1"/>
  <c r="AEP219" i="8"/>
  <c r="AEK220" i="8" s="1"/>
  <c r="QN247" i="8"/>
  <c r="QO247" i="8" s="1"/>
  <c r="AKZ207" i="8" l="1"/>
  <c r="ALA207" i="8" s="1"/>
  <c r="WD236" i="8"/>
  <c r="CB282" i="8"/>
  <c r="BW283" i="8" s="1"/>
  <c r="BX283" i="8"/>
  <c r="J12" i="8"/>
  <c r="I12" i="8"/>
  <c r="OE252" i="8"/>
  <c r="NZ253" i="8" s="1"/>
  <c r="NV253" i="8" s="1"/>
  <c r="JM262" i="8"/>
  <c r="AMP203" i="8"/>
  <c r="AMQ203" i="8" s="1"/>
  <c r="AMN204" i="8" s="1"/>
  <c r="RO245" i="8"/>
  <c r="PD250" i="8"/>
  <c r="PR249" i="8"/>
  <c r="LY257" i="8"/>
  <c r="LZ257" i="8" s="1"/>
  <c r="MA257" i="8" s="1"/>
  <c r="LV258" i="8" s="1"/>
  <c r="AOR200" i="8"/>
  <c r="AOV199" i="8"/>
  <c r="AOQ200" i="8" s="1"/>
  <c r="AOD201" i="8"/>
  <c r="AOH200" i="8"/>
  <c r="AOC201" i="8" s="1"/>
  <c r="ANC202" i="8"/>
  <c r="ANE202" i="8" s="1"/>
  <c r="ANS201" i="8"/>
  <c r="ALW205" i="8"/>
  <c r="AMA205" i="8" s="1"/>
  <c r="AMR203" i="8"/>
  <c r="AMM204" i="8" s="1"/>
  <c r="AJI210" i="8"/>
  <c r="AFV217" i="8"/>
  <c r="ACB224" i="8"/>
  <c r="ALM206" i="8"/>
  <c r="ABO225" i="8"/>
  <c r="ABP225" i="8" s="1"/>
  <c r="YN232" i="8"/>
  <c r="YR231" i="8"/>
  <c r="YM232" i="8" s="1"/>
  <c r="VA239" i="8"/>
  <c r="VE238" i="8"/>
  <c r="UZ239" i="8" s="1"/>
  <c r="LW258" i="8"/>
  <c r="QL248" i="8"/>
  <c r="QP247" i="8"/>
  <c r="QK248" i="8" s="1"/>
  <c r="EP274" i="8"/>
  <c r="ET273" i="8"/>
  <c r="EO274" i="8" s="1"/>
  <c r="HO267" i="8"/>
  <c r="HS266" i="8"/>
  <c r="HN267" i="8" s="1"/>
  <c r="NH254" i="8"/>
  <c r="NI254" i="8" s="1"/>
  <c r="LL258" i="8"/>
  <c r="FF272" i="8"/>
  <c r="FG272" i="8" s="1"/>
  <c r="TK242" i="8"/>
  <c r="PX249" i="8"/>
  <c r="AET219" i="8"/>
  <c r="ZQ229" i="8"/>
  <c r="AGP216" i="8"/>
  <c r="SW243" i="8"/>
  <c r="GO269" i="8"/>
  <c r="GP269" i="8" s="1"/>
  <c r="XU233" i="8"/>
  <c r="XV233" i="8" s="1"/>
  <c r="AJO210" i="8"/>
  <c r="TY241" i="8"/>
  <c r="WX235" i="8"/>
  <c r="IJ265" i="8"/>
  <c r="IN264" i="8"/>
  <c r="II265" i="8" s="1"/>
  <c r="AAF228" i="8"/>
  <c r="AAG228" i="8" s="1"/>
  <c r="MM256" i="8"/>
  <c r="JN262" i="8"/>
  <c r="JO262" i="8" s="1"/>
  <c r="FT271" i="8"/>
  <c r="AHT213" i="8"/>
  <c r="AHU213" i="8" s="1"/>
  <c r="SL243" i="8"/>
  <c r="SM243" i="8" s="1"/>
  <c r="SH244" i="8" s="1"/>
  <c r="VR237" i="8"/>
  <c r="VS237" i="8" s="1"/>
  <c r="VN238" i="8" s="1"/>
  <c r="AAY227" i="8"/>
  <c r="AAT227" i="8" s="1"/>
  <c r="ABG226" i="8"/>
  <c r="ADJ222" i="8"/>
  <c r="ADN221" i="8"/>
  <c r="ADI222" i="8" s="1"/>
  <c r="NU253" i="8"/>
  <c r="KG261" i="8"/>
  <c r="KB261" i="8" s="1"/>
  <c r="KO260" i="8"/>
  <c r="AKM208" i="8"/>
  <c r="AIV211" i="8"/>
  <c r="FS271" i="8"/>
  <c r="ACH224" i="8"/>
  <c r="ACC224" i="8" s="1"/>
  <c r="ACP223" i="8"/>
  <c r="TO241" i="8"/>
  <c r="TJ242" i="8" s="1"/>
  <c r="QB248" i="8"/>
  <c r="PW249" i="8" s="1"/>
  <c r="AEG220" i="8"/>
  <c r="RB246" i="8"/>
  <c r="RC246" i="8" s="1"/>
  <c r="ZD230" i="8"/>
  <c r="ZE230" i="8" s="1"/>
  <c r="RU245" i="8"/>
  <c r="RY244" i="8"/>
  <c r="RT245" i="8" s="1"/>
  <c r="AHD215" i="8"/>
  <c r="AHH214" i="8"/>
  <c r="AHC215" i="8" s="1"/>
  <c r="AGT215" i="8"/>
  <c r="AGO216" i="8" s="1"/>
  <c r="TA242" i="8"/>
  <c r="SV243" i="8" s="1"/>
  <c r="HB268" i="8"/>
  <c r="AGB217" i="8"/>
  <c r="AFW217" i="8" s="1"/>
  <c r="AFX217" i="8" s="1"/>
  <c r="AGJ216" i="8"/>
  <c r="ADX221" i="8"/>
  <c r="ADS221" i="8" s="1"/>
  <c r="AEF220" i="8"/>
  <c r="AIM212" i="8"/>
  <c r="AIH212" i="8" s="1"/>
  <c r="AIU211" i="8"/>
  <c r="UM240" i="8"/>
  <c r="UH240" i="8" s="1"/>
  <c r="UU239" i="8"/>
  <c r="YH232" i="8"/>
  <c r="KU260" i="8"/>
  <c r="KY259" i="8"/>
  <c r="KT260" i="8" s="1"/>
  <c r="AJS209" i="8"/>
  <c r="AJN210" i="8" s="1"/>
  <c r="UC240" i="8"/>
  <c r="TX241" i="8" s="1"/>
  <c r="XB234" i="8"/>
  <c r="WW235" i="8" s="1"/>
  <c r="WJ236" i="8"/>
  <c r="WE236" i="8" s="1"/>
  <c r="WR235" i="8"/>
  <c r="ML256" i="8"/>
  <c r="AEZ219" i="8"/>
  <c r="AEU219" i="8" s="1"/>
  <c r="AFH218" i="8"/>
  <c r="OQ251" i="8"/>
  <c r="OR251" i="8" s="1"/>
  <c r="AAS227" i="8"/>
  <c r="AFI218" i="8"/>
  <c r="MZ255" i="8"/>
  <c r="KA261" i="8"/>
  <c r="PE250" i="8"/>
  <c r="GG270" i="8"/>
  <c r="IZ263" i="8"/>
  <c r="JA263" i="8" s="1"/>
  <c r="AIG212" i="8"/>
  <c r="PF250" i="8" l="1"/>
  <c r="PC251" i="8" s="1"/>
  <c r="WF236" i="8"/>
  <c r="WG236" i="8" s="1"/>
  <c r="WB237" i="8" s="1"/>
  <c r="ACD224" i="8"/>
  <c r="ACA225" i="8" s="1"/>
  <c r="BS283" i="8"/>
  <c r="BT283" i="8" s="1"/>
  <c r="CF282" i="8"/>
  <c r="VI238" i="8"/>
  <c r="OI252" i="8"/>
  <c r="LC259" i="8"/>
  <c r="HW266" i="8"/>
  <c r="SC244" i="8"/>
  <c r="TF242" i="8"/>
  <c r="QT247" i="8"/>
  <c r="ANY201" i="8"/>
  <c r="AOM200" i="8"/>
  <c r="TT241" i="8"/>
  <c r="PS249" i="8"/>
  <c r="PT249" i="8" s="1"/>
  <c r="PU249" i="8" s="1"/>
  <c r="PP250" i="8" s="1"/>
  <c r="AOZ199" i="8"/>
  <c r="APC199" i="8" s="1"/>
  <c r="AOX200" i="8" s="1"/>
  <c r="AOT200" i="8" s="1"/>
  <c r="AOL200" i="8"/>
  <c r="AON200" i="8" s="1"/>
  <c r="ANF202" i="8"/>
  <c r="ANA203" i="8" s="1"/>
  <c r="ALR206" i="8"/>
  <c r="ALN206" i="8" s="1"/>
  <c r="AMI204" i="8"/>
  <c r="AMJ204" i="8" s="1"/>
  <c r="AMK204" i="8" s="1"/>
  <c r="AMF205" i="8" s="1"/>
  <c r="ANP202" i="8"/>
  <c r="ANT201" i="8"/>
  <c r="ANO202" i="8" s="1"/>
  <c r="ANB203" i="8"/>
  <c r="AMV203" i="8"/>
  <c r="ADR221" i="8"/>
  <c r="ADT221" i="8" s="1"/>
  <c r="ADU221" i="8" s="1"/>
  <c r="ADP222" i="8" s="1"/>
  <c r="AGK216" i="8"/>
  <c r="AGL216" i="8" s="1"/>
  <c r="ALO206" i="8"/>
  <c r="ALP206" i="8" s="1"/>
  <c r="ALK207" i="8" s="1"/>
  <c r="ADE222" i="8"/>
  <c r="ADF222" i="8" s="1"/>
  <c r="ADC223" i="8" s="1"/>
  <c r="IX264" i="8"/>
  <c r="JB263" i="8"/>
  <c r="IW264" i="8" s="1"/>
  <c r="WC237" i="8"/>
  <c r="ZB231" i="8"/>
  <c r="ZF230" i="8"/>
  <c r="ZA231" i="8" s="1"/>
  <c r="OO252" i="8"/>
  <c r="OS251" i="8"/>
  <c r="ON252" i="8" s="1"/>
  <c r="AFU218" i="8"/>
  <c r="AFY217" i="8"/>
  <c r="AFT218" i="8" s="1"/>
  <c r="AII212" i="8"/>
  <c r="AIJ212" i="8" s="1"/>
  <c r="AIE213" i="8" s="1"/>
  <c r="AGY215" i="8"/>
  <c r="FU271" i="8"/>
  <c r="FV271" i="8" s="1"/>
  <c r="FQ272" i="8" s="1"/>
  <c r="ABM226" i="8"/>
  <c r="AKJ209" i="8"/>
  <c r="NW253" i="8"/>
  <c r="NX253" i="8" s="1"/>
  <c r="NS254" i="8" s="1"/>
  <c r="JL263" i="8"/>
  <c r="IE265" i="8"/>
  <c r="IF265" i="8" s="1"/>
  <c r="XF234" i="8"/>
  <c r="AJJ210" i="8"/>
  <c r="AJK210" i="8" s="1"/>
  <c r="GM270" i="8"/>
  <c r="GQ269" i="8"/>
  <c r="GL270" i="8" s="1"/>
  <c r="SR243" i="8"/>
  <c r="AEV219" i="8"/>
  <c r="AEW219" i="8" s="1"/>
  <c r="AER220" i="8" s="1"/>
  <c r="LI259" i="8"/>
  <c r="NF255" i="8"/>
  <c r="NJ254" i="8"/>
  <c r="NE255" i="8" s="1"/>
  <c r="AHR214" i="8"/>
  <c r="AKX208" i="8"/>
  <c r="XS234" i="8"/>
  <c r="EK274" i="8"/>
  <c r="EL274" i="8" s="1"/>
  <c r="LR258" i="8"/>
  <c r="YI232" i="8"/>
  <c r="YJ232" i="8" s="1"/>
  <c r="KC261" i="8"/>
  <c r="KD261" i="8" s="1"/>
  <c r="JY262" i="8" s="1"/>
  <c r="AAU227" i="8"/>
  <c r="AAV227" i="8" s="1"/>
  <c r="AAQ228" i="8" s="1"/>
  <c r="AFJ218" i="8"/>
  <c r="AFK218" i="8" s="1"/>
  <c r="AFF219" i="8" s="1"/>
  <c r="MN256" i="8"/>
  <c r="MO256" i="8" s="1"/>
  <c r="MJ257" i="8" s="1"/>
  <c r="KP260" i="8"/>
  <c r="KQ260" i="8" s="1"/>
  <c r="AIW211" i="8"/>
  <c r="AIX211" i="8" s="1"/>
  <c r="AIS212" i="8" s="1"/>
  <c r="AEH220" i="8"/>
  <c r="AEI220" i="8" s="1"/>
  <c r="AED221" i="8" s="1"/>
  <c r="AHL214" i="8"/>
  <c r="RP245" i="8"/>
  <c r="RQ245" i="8" s="1"/>
  <c r="QZ247" i="8"/>
  <c r="RD246" i="8"/>
  <c r="QY247" i="8" s="1"/>
  <c r="ACR223" i="8"/>
  <c r="ACS223" i="8" s="1"/>
  <c r="ACN224" i="8" s="1"/>
  <c r="ABQ225" i="8"/>
  <c r="ABL226" i="8" s="1"/>
  <c r="AKN208" i="8"/>
  <c r="AKI209" i="8" s="1"/>
  <c r="VO238" i="8"/>
  <c r="VJ238" i="8" s="1"/>
  <c r="VW237" i="8"/>
  <c r="SI244" i="8"/>
  <c r="SD244" i="8" s="1"/>
  <c r="SQ243" i="8"/>
  <c r="JP262" i="8"/>
  <c r="JK263" i="8" s="1"/>
  <c r="AAD229" i="8"/>
  <c r="AAH228" i="8"/>
  <c r="AAC229" i="8" s="1"/>
  <c r="IR264" i="8"/>
  <c r="WS235" i="8"/>
  <c r="WT235" i="8" s="1"/>
  <c r="UG240" i="8"/>
  <c r="AJW209" i="8"/>
  <c r="TE242" i="8"/>
  <c r="AGX215" i="8"/>
  <c r="ZS229" i="8"/>
  <c r="QF248" i="8"/>
  <c r="TS241" i="8"/>
  <c r="FD273" i="8"/>
  <c r="FH272" i="8"/>
  <c r="FC273" i="8" s="1"/>
  <c r="LM258" i="8"/>
  <c r="LH259" i="8" s="1"/>
  <c r="HJ267" i="8"/>
  <c r="HK267" i="8" s="1"/>
  <c r="AHV213" i="8"/>
  <c r="AHQ214" i="8" s="1"/>
  <c r="ALB207" i="8"/>
  <c r="AKW208" i="8" s="1"/>
  <c r="XW233" i="8"/>
  <c r="XR234" i="8" s="1"/>
  <c r="EX273" i="8"/>
  <c r="QG248" i="8"/>
  <c r="ME257" i="8"/>
  <c r="UV239" i="8"/>
  <c r="UW239" i="8" s="1"/>
  <c r="YV231" i="8"/>
  <c r="PQ250" i="8" l="1"/>
  <c r="SE244" i="8"/>
  <c r="SF244" i="8" s="1"/>
  <c r="SA245" i="8" s="1"/>
  <c r="VK238" i="8"/>
  <c r="VL238" i="8" s="1"/>
  <c r="VG239" i="8" s="1"/>
  <c r="PG250" i="8"/>
  <c r="PB251" i="8" s="1"/>
  <c r="OX251" i="8" s="1"/>
  <c r="ACE224" i="8"/>
  <c r="ABZ225" i="8" s="1"/>
  <c r="G13" i="8"/>
  <c r="Q13" i="8" s="1"/>
  <c r="F13" i="8"/>
  <c r="P13" i="8" s="1"/>
  <c r="AMW203" i="8"/>
  <c r="AMX203" i="8" s="1"/>
  <c r="BU283" i="8"/>
  <c r="BY283" i="8" s="1"/>
  <c r="WK236" i="8"/>
  <c r="ANK202" i="8"/>
  <c r="RH246" i="8"/>
  <c r="PY249" i="8"/>
  <c r="OW251" i="8"/>
  <c r="ANX201" i="8"/>
  <c r="ANZ201" i="8" s="1"/>
  <c r="LQ258" i="8"/>
  <c r="LS258" i="8" s="1"/>
  <c r="AMG205" i="8"/>
  <c r="AMB205" i="8" s="1"/>
  <c r="AMC205" i="8" s="1"/>
  <c r="AMD205" i="8" s="1"/>
  <c r="ALY206" i="8" s="1"/>
  <c r="ANJ202" i="8"/>
  <c r="AOO200" i="8"/>
  <c r="AOJ201" i="8" s="1"/>
  <c r="AOK201" i="8"/>
  <c r="AMO204" i="8"/>
  <c r="ADG222" i="8"/>
  <c r="ADB223" i="8" s="1"/>
  <c r="ACX223" i="8" s="1"/>
  <c r="ALT206" i="8"/>
  <c r="AAL228" i="8"/>
  <c r="AKE209" i="8"/>
  <c r="ALL207" i="8"/>
  <c r="ALG207" i="8" s="1"/>
  <c r="ALF207" i="8"/>
  <c r="UT240" i="8"/>
  <c r="UX239" i="8"/>
  <c r="US240" i="8" s="1"/>
  <c r="WQ236" i="8"/>
  <c r="WU235" i="8"/>
  <c r="WP236" i="8" s="1"/>
  <c r="YG233" i="8"/>
  <c r="YK232" i="8"/>
  <c r="YF233" i="8" s="1"/>
  <c r="KN261" i="8"/>
  <c r="KR260" i="8"/>
  <c r="KM261" i="8" s="1"/>
  <c r="TU241" i="8"/>
  <c r="TV241" i="8" s="1"/>
  <c r="TQ242" i="8" s="1"/>
  <c r="ZP230" i="8"/>
  <c r="AJY209" i="8"/>
  <c r="AJZ209" i="8" s="1"/>
  <c r="AJU210" i="8" s="1"/>
  <c r="SS243" i="8"/>
  <c r="ST243" i="8" s="1"/>
  <c r="SO244" i="8" s="1"/>
  <c r="RN246" i="8"/>
  <c r="RR245" i="8"/>
  <c r="RM246" i="8" s="1"/>
  <c r="AGI217" i="8"/>
  <c r="YA233" i="8"/>
  <c r="NA255" i="8"/>
  <c r="NB255" i="8" s="1"/>
  <c r="XH234" i="8"/>
  <c r="XI234" i="8" s="1"/>
  <c r="XD235" i="8" s="1"/>
  <c r="JT262" i="8"/>
  <c r="HH268" i="8"/>
  <c r="HL267" i="8"/>
  <c r="HG268" i="8" s="1"/>
  <c r="FL272" i="8"/>
  <c r="QH248" i="8"/>
  <c r="QI248" i="8" s="1"/>
  <c r="QD249" i="8" s="1"/>
  <c r="ZT229" i="8"/>
  <c r="ZO230" i="8" s="1"/>
  <c r="TG242" i="8"/>
  <c r="TH242" i="8" s="1"/>
  <c r="TC243" i="8" s="1"/>
  <c r="UI240" i="8"/>
  <c r="UJ240" i="8" s="1"/>
  <c r="UE241" i="8" s="1"/>
  <c r="ZY229" i="8"/>
  <c r="ACO224" i="8"/>
  <c r="ACJ224" i="8" s="1"/>
  <c r="ACW223" i="8"/>
  <c r="QU247" i="8"/>
  <c r="QV247" i="8" s="1"/>
  <c r="AGM216" i="8"/>
  <c r="AGH217" i="8" s="1"/>
  <c r="MK257" i="8"/>
  <c r="MF257" i="8" s="1"/>
  <c r="MG257" i="8" s="1"/>
  <c r="MS256" i="8"/>
  <c r="AFG219" i="8"/>
  <c r="AFB219" i="8" s="1"/>
  <c r="AFO218" i="8"/>
  <c r="AAR228" i="8"/>
  <c r="AAM228" i="8" s="1"/>
  <c r="AAN228" i="8" s="1"/>
  <c r="AAO228" i="8" s="1"/>
  <c r="AAJ229" i="8" s="1"/>
  <c r="AAZ227" i="8"/>
  <c r="JZ262" i="8"/>
  <c r="JU262" i="8" s="1"/>
  <c r="KH261" i="8"/>
  <c r="EI275" i="8"/>
  <c r="EM274" i="8"/>
  <c r="EH275" i="8" s="1"/>
  <c r="XN234" i="8"/>
  <c r="AKS208" i="8"/>
  <c r="AHM214" i="8"/>
  <c r="AHN214" i="8" s="1"/>
  <c r="NN254" i="8"/>
  <c r="LD259" i="8"/>
  <c r="LE259" i="8" s="1"/>
  <c r="AES220" i="8"/>
  <c r="AEN220" i="8" s="1"/>
  <c r="AFA219" i="8"/>
  <c r="GU269" i="8"/>
  <c r="AJH211" i="8"/>
  <c r="AJL210" i="8"/>
  <c r="AJG211" i="8" s="1"/>
  <c r="IC266" i="8"/>
  <c r="IG265" i="8"/>
  <c r="IB266" i="8" s="1"/>
  <c r="JG263" i="8"/>
  <c r="ADQ222" i="8"/>
  <c r="ADL222" i="8" s="1"/>
  <c r="ADY221" i="8"/>
  <c r="NT254" i="8"/>
  <c r="NO254" i="8" s="1"/>
  <c r="OB253" i="8"/>
  <c r="AKR208" i="8"/>
  <c r="ABU225" i="8"/>
  <c r="ABH226" i="8"/>
  <c r="ABI226" i="8" s="1"/>
  <c r="FR272" i="8"/>
  <c r="FM272" i="8" s="1"/>
  <c r="FZ271" i="8"/>
  <c r="AIF213" i="8"/>
  <c r="AIA213" i="8" s="1"/>
  <c r="AIN212" i="8"/>
  <c r="PL250" i="8"/>
  <c r="ADK222" i="8"/>
  <c r="AGC217" i="8"/>
  <c r="OJ252" i="8"/>
  <c r="OK252" i="8" s="1"/>
  <c r="ACI224" i="8"/>
  <c r="ABV225" i="8"/>
  <c r="ZJ230" i="8"/>
  <c r="VX237" i="8"/>
  <c r="VY237" i="8" s="1"/>
  <c r="VZ237" i="8" s="1"/>
  <c r="VU238" i="8" s="1"/>
  <c r="JF263" i="8"/>
  <c r="EY273" i="8"/>
  <c r="EZ273" i="8" s="1"/>
  <c r="AGZ215" i="8"/>
  <c r="AHA215" i="8" s="1"/>
  <c r="AGV216" i="8" s="1"/>
  <c r="AEE221" i="8"/>
  <c r="ADZ221" i="8" s="1"/>
  <c r="AEM220" i="8"/>
  <c r="AIT212" i="8"/>
  <c r="AIO212" i="8" s="1"/>
  <c r="AJB211" i="8"/>
  <c r="VH239" i="8"/>
  <c r="VC239" i="8" s="1"/>
  <c r="VP238" i="8"/>
  <c r="AHZ213" i="8"/>
  <c r="GH270" i="8"/>
  <c r="GI270" i="8" s="1"/>
  <c r="SB245" i="8"/>
  <c r="RW245" i="8" s="1"/>
  <c r="SJ244" i="8"/>
  <c r="AFP218" i="8"/>
  <c r="YW231" i="8"/>
  <c r="YX231" i="8" s="1"/>
  <c r="IS264" i="8"/>
  <c r="IT264" i="8" s="1"/>
  <c r="OY251" i="8" l="1"/>
  <c r="OZ251" i="8" s="1"/>
  <c r="OU252" i="8" s="1"/>
  <c r="PK250" i="8"/>
  <c r="ANL202" i="8"/>
  <c r="ANI203" i="8" s="1"/>
  <c r="ALH207" i="8"/>
  <c r="ALI207" i="8" s="1"/>
  <c r="ALD208" i="8" s="1"/>
  <c r="J13" i="8"/>
  <c r="I13" i="8"/>
  <c r="IK265" i="8"/>
  <c r="RV245" i="8"/>
  <c r="RX245" i="8" s="1"/>
  <c r="RY245" i="8" s="1"/>
  <c r="RT246" i="8" s="1"/>
  <c r="AOF201" i="8"/>
  <c r="EQ274" i="8"/>
  <c r="YO232" i="8"/>
  <c r="AOS200" i="8"/>
  <c r="ALZ206" i="8"/>
  <c r="ALU206" i="8" s="1"/>
  <c r="ALV206" i="8" s="1"/>
  <c r="ANW202" i="8"/>
  <c r="AOA201" i="8"/>
  <c r="ANV202" i="8" s="1"/>
  <c r="AMU204" i="8"/>
  <c r="AMY203" i="8"/>
  <c r="AMT204" i="8" s="1"/>
  <c r="AMH205" i="8"/>
  <c r="IQ265" i="8"/>
  <c r="IU264" i="8"/>
  <c r="IP265" i="8" s="1"/>
  <c r="YU232" i="8"/>
  <c r="YY231" i="8"/>
  <c r="YT232" i="8" s="1"/>
  <c r="EW274" i="8"/>
  <c r="FA273" i="8"/>
  <c r="EV274" i="8" s="1"/>
  <c r="AHK215" i="8"/>
  <c r="AHO214" i="8"/>
  <c r="AHJ215" i="8" s="1"/>
  <c r="MD258" i="8"/>
  <c r="MH257" i="8"/>
  <c r="MC258" i="8" s="1"/>
  <c r="LP259" i="8"/>
  <c r="PD251" i="8"/>
  <c r="GF271" i="8"/>
  <c r="GJ270" i="8"/>
  <c r="GE271" i="8" s="1"/>
  <c r="LT258" i="8"/>
  <c r="LO259" i="8" s="1"/>
  <c r="AEO220" i="8"/>
  <c r="AEP220" i="8" s="1"/>
  <c r="AEK221" i="8" s="1"/>
  <c r="VV238" i="8"/>
  <c r="VQ238" i="8" s="1"/>
  <c r="VR238" i="8" s="1"/>
  <c r="VS238" i="8" s="1"/>
  <c r="VN239" i="8" s="1"/>
  <c r="WD237" i="8"/>
  <c r="AAK229" i="8"/>
  <c r="AAF229" i="8" s="1"/>
  <c r="AAS228" i="8"/>
  <c r="AGW216" i="8"/>
  <c r="AGR216" i="8" s="1"/>
  <c r="AHE215" i="8"/>
  <c r="ACK224" i="8"/>
  <c r="ACL224" i="8" s="1"/>
  <c r="ACG225" i="8" s="1"/>
  <c r="ADM222" i="8"/>
  <c r="ADN222" i="8" s="1"/>
  <c r="ADI223" i="8" s="1"/>
  <c r="AIP212" i="8"/>
  <c r="AIQ212" i="8" s="1"/>
  <c r="AIL213" i="8" s="1"/>
  <c r="ABW225" i="8"/>
  <c r="ABX225" i="8" s="1"/>
  <c r="ABS226" i="8" s="1"/>
  <c r="AEA221" i="8"/>
  <c r="AEB221" i="8" s="1"/>
  <c r="ADW222" i="8" s="1"/>
  <c r="HX266" i="8"/>
  <c r="HY266" i="8" s="1"/>
  <c r="AJP210" i="8"/>
  <c r="NP254" i="8"/>
  <c r="NQ254" i="8" s="1"/>
  <c r="NL255" i="8" s="1"/>
  <c r="ED275" i="8"/>
  <c r="EE275" i="8" s="1"/>
  <c r="AFQ218" i="8"/>
  <c r="AFR218" i="8" s="1"/>
  <c r="AFM219" i="8" s="1"/>
  <c r="ACY223" i="8"/>
  <c r="ACZ223" i="8" s="1"/>
  <c r="ACU224" i="8" s="1"/>
  <c r="QE249" i="8"/>
  <c r="PZ249" i="8" s="1"/>
  <c r="QA249" i="8" s="1"/>
  <c r="QM248" i="8"/>
  <c r="FN272" i="8"/>
  <c r="FO272" i="8" s="1"/>
  <c r="FJ273" i="8" s="1"/>
  <c r="HC268" i="8"/>
  <c r="HD268" i="8" s="1"/>
  <c r="JV262" i="8"/>
  <c r="JW262" i="8" s="1"/>
  <c r="JR263" i="8" s="1"/>
  <c r="XE235" i="8"/>
  <c r="WZ235" i="8" s="1"/>
  <c r="XM234" i="8"/>
  <c r="MY256" i="8"/>
  <c r="NC255" i="8"/>
  <c r="MX256" i="8" s="1"/>
  <c r="AGQ216" i="8"/>
  <c r="RI246" i="8"/>
  <c r="RJ246" i="8" s="1"/>
  <c r="ZK230" i="8"/>
  <c r="ZL230" i="8" s="1"/>
  <c r="ZM230" i="8" s="1"/>
  <c r="ZH231" i="8" s="1"/>
  <c r="KV260" i="8"/>
  <c r="YB233" i="8"/>
  <c r="WY235" i="8"/>
  <c r="VB239" i="8"/>
  <c r="AIB213" i="8"/>
  <c r="AIC213" i="8" s="1"/>
  <c r="AHX214" i="8" s="1"/>
  <c r="JH263" i="8"/>
  <c r="JI263" i="8" s="1"/>
  <c r="JD264" i="8" s="1"/>
  <c r="OH253" i="8"/>
  <c r="OL252" i="8"/>
  <c r="OG253" i="8" s="1"/>
  <c r="ABF227" i="8"/>
  <c r="ABJ226" i="8"/>
  <c r="ABE227" i="8" s="1"/>
  <c r="AKT208" i="8"/>
  <c r="AKU208" i="8" s="1"/>
  <c r="AKP209" i="8" s="1"/>
  <c r="AJC211" i="8"/>
  <c r="AJD211" i="8" s="1"/>
  <c r="AFC219" i="8"/>
  <c r="AFD219" i="8" s="1"/>
  <c r="AEY220" i="8" s="1"/>
  <c r="LB260" i="8"/>
  <c r="LF259" i="8"/>
  <c r="LA260" i="8" s="1"/>
  <c r="QS248" i="8"/>
  <c r="QW247" i="8"/>
  <c r="QR248" i="8" s="1"/>
  <c r="UN240" i="8"/>
  <c r="UF241" i="8"/>
  <c r="UA241" i="8" s="1"/>
  <c r="TD243" i="8"/>
  <c r="SY243" i="8" s="1"/>
  <c r="TL242" i="8"/>
  <c r="HP267" i="8"/>
  <c r="PM250" i="8"/>
  <c r="PN250" i="8" s="1"/>
  <c r="PI251" i="8" s="1"/>
  <c r="YC233" i="8"/>
  <c r="YD233" i="8" s="1"/>
  <c r="XY234" i="8" s="1"/>
  <c r="AGD217" i="8"/>
  <c r="AGE217" i="8" s="1"/>
  <c r="SP244" i="8"/>
  <c r="SK244" i="8" s="1"/>
  <c r="SL244" i="8" s="1"/>
  <c r="SX243" i="8"/>
  <c r="AJV210" i="8"/>
  <c r="AJQ210" i="8" s="1"/>
  <c r="AKD209" i="8"/>
  <c r="ZX229" i="8"/>
  <c r="TR242" i="8"/>
  <c r="TM242" i="8" s="1"/>
  <c r="TZ241" i="8"/>
  <c r="KI261" i="8"/>
  <c r="KJ261" i="8" s="1"/>
  <c r="WL236" i="8"/>
  <c r="WM236" i="8" s="1"/>
  <c r="UO240" i="8"/>
  <c r="OV252" i="8" l="1"/>
  <c r="OQ252" i="8" s="1"/>
  <c r="ALE208" i="8"/>
  <c r="ANM202" i="8"/>
  <c r="ANH203" i="8" s="1"/>
  <c r="AND203" i="8" s="1"/>
  <c r="MT256" i="8"/>
  <c r="MU256" i="8" s="1"/>
  <c r="MR257" i="8" s="1"/>
  <c r="ZC231" i="8"/>
  <c r="LJ259" i="8"/>
  <c r="OP252" i="8"/>
  <c r="LX258" i="8"/>
  <c r="AOU200" i="8"/>
  <c r="AMP204" i="8"/>
  <c r="AMQ204" i="8" s="1"/>
  <c r="AMR204" i="8" s="1"/>
  <c r="AMM205" i="8" s="1"/>
  <c r="ANR202" i="8"/>
  <c r="AOE201" i="8"/>
  <c r="AOG201" i="8" s="1"/>
  <c r="ANC203" i="8"/>
  <c r="ALW206" i="8"/>
  <c r="ALR207" i="8" s="1"/>
  <c r="ALS207" i="8"/>
  <c r="ABA227" i="8"/>
  <c r="ABB227" i="8" s="1"/>
  <c r="ABC227" i="8" s="1"/>
  <c r="AAX228" i="8" s="1"/>
  <c r="ABN226" i="8"/>
  <c r="AKZ208" i="8"/>
  <c r="AHS214" i="8"/>
  <c r="ALM207" i="8"/>
  <c r="KG262" i="8"/>
  <c r="KK261" i="8"/>
  <c r="KF262" i="8" s="1"/>
  <c r="AJA212" i="8"/>
  <c r="AJE211" i="8"/>
  <c r="AIZ212" i="8" s="1"/>
  <c r="SI245" i="8"/>
  <c r="SM244" i="8"/>
  <c r="SH245" i="8" s="1"/>
  <c r="AGB218" i="8"/>
  <c r="AGF217" i="8"/>
  <c r="AGA218" i="8" s="1"/>
  <c r="SZ243" i="8"/>
  <c r="TA243" i="8" s="1"/>
  <c r="SV244" i="8" s="1"/>
  <c r="TN242" i="8"/>
  <c r="TO242" i="8" s="1"/>
  <c r="TJ243" i="8" s="1"/>
  <c r="WJ237" i="8"/>
  <c r="WN236" i="8"/>
  <c r="WI237" i="8" s="1"/>
  <c r="UB241" i="8"/>
  <c r="UC241" i="8" s="1"/>
  <c r="TX242" i="8" s="1"/>
  <c r="ZZ229" i="8"/>
  <c r="AAA229" i="8" s="1"/>
  <c r="ZV230" i="8" s="1"/>
  <c r="XZ234" i="8"/>
  <c r="XU234" i="8" s="1"/>
  <c r="YH233" i="8"/>
  <c r="PJ251" i="8"/>
  <c r="PE251" i="8" s="1"/>
  <c r="PF251" i="8" s="1"/>
  <c r="PG251" i="8" s="1"/>
  <c r="PB252" i="8" s="1"/>
  <c r="PR250" i="8"/>
  <c r="UP240" i="8"/>
  <c r="UQ240" i="8" s="1"/>
  <c r="UL241" i="8" s="1"/>
  <c r="RA247" i="8"/>
  <c r="KW260" i="8"/>
  <c r="KX260" i="8" s="1"/>
  <c r="KY260" i="8" s="1"/>
  <c r="KT261" i="8" s="1"/>
  <c r="OC253" i="8"/>
  <c r="OD253" i="8" s="1"/>
  <c r="RG247" i="8"/>
  <c r="RK246" i="8"/>
  <c r="RF247" i="8" s="1"/>
  <c r="NG255" i="8"/>
  <c r="JS263" i="8"/>
  <c r="JN263" i="8" s="1"/>
  <c r="KA262" i="8"/>
  <c r="FK273" i="8"/>
  <c r="FF273" i="8" s="1"/>
  <c r="FS272" i="8"/>
  <c r="ACV224" i="8"/>
  <c r="ACQ224" i="8" s="1"/>
  <c r="ADD223" i="8"/>
  <c r="AFN219" i="8"/>
  <c r="AFI219" i="8" s="1"/>
  <c r="AFV218" i="8"/>
  <c r="EB276" i="8"/>
  <c r="EF275" i="8"/>
  <c r="EA276" i="8" s="1"/>
  <c r="HV267" i="8"/>
  <c r="HZ266" i="8"/>
  <c r="HU267" i="8" s="1"/>
  <c r="GN270" i="8"/>
  <c r="LK259" i="8"/>
  <c r="ML257" i="8"/>
  <c r="AHF215" i="8"/>
  <c r="AHG215" i="8" s="1"/>
  <c r="AHH215" i="8" s="1"/>
  <c r="AHC216" i="8" s="1"/>
  <c r="FE273" i="8"/>
  <c r="YP232" i="8"/>
  <c r="YQ232" i="8" s="1"/>
  <c r="IY264" i="8"/>
  <c r="AKF209" i="8"/>
  <c r="AKG209" i="8" s="1"/>
  <c r="AKB210" i="8" s="1"/>
  <c r="RU246" i="8"/>
  <c r="RP246" i="8" s="1"/>
  <c r="SC245" i="8"/>
  <c r="QN248" i="8"/>
  <c r="QO248" i="8" s="1"/>
  <c r="AEZ220" i="8"/>
  <c r="AEU220" i="8" s="1"/>
  <c r="AFH219" i="8"/>
  <c r="AKQ209" i="8"/>
  <c r="AKL209" i="8" s="1"/>
  <c r="AKY208" i="8"/>
  <c r="OR252" i="8"/>
  <c r="OS252" i="8" s="1"/>
  <c r="ON253" i="8" s="1"/>
  <c r="ZI231" i="8"/>
  <c r="ZD231" i="8" s="1"/>
  <c r="ZQ230" i="8"/>
  <c r="JE264" i="8"/>
  <c r="IZ264" i="8" s="1"/>
  <c r="JM263" i="8"/>
  <c r="AHY214" i="8"/>
  <c r="AHT214" i="8" s="1"/>
  <c r="AIG213" i="8"/>
  <c r="VD239" i="8"/>
  <c r="VE239" i="8" s="1"/>
  <c r="UZ240" i="8" s="1"/>
  <c r="XA235" i="8"/>
  <c r="XB235" i="8" s="1"/>
  <c r="WW236" i="8" s="1"/>
  <c r="AGS216" i="8"/>
  <c r="AGT216" i="8" s="1"/>
  <c r="AGO217" i="8" s="1"/>
  <c r="XO234" i="8"/>
  <c r="XP234" i="8" s="1"/>
  <c r="XK235" i="8" s="1"/>
  <c r="HA269" i="8"/>
  <c r="HE268" i="8"/>
  <c r="GZ269" i="8" s="1"/>
  <c r="PX250" i="8"/>
  <c r="QB249" i="8"/>
  <c r="PW250" i="8" s="1"/>
  <c r="NM255" i="8"/>
  <c r="NH255" i="8" s="1"/>
  <c r="NU254" i="8"/>
  <c r="AJR210" i="8"/>
  <c r="AJS210" i="8" s="1"/>
  <c r="AJN211" i="8" s="1"/>
  <c r="ADX222" i="8"/>
  <c r="ADS222" i="8" s="1"/>
  <c r="AEF221" i="8"/>
  <c r="ABT226" i="8"/>
  <c r="ABO226" i="8" s="1"/>
  <c r="ACB225" i="8"/>
  <c r="AIM213" i="8"/>
  <c r="AIH213" i="8" s="1"/>
  <c r="AIU212" i="8"/>
  <c r="ADJ223" i="8"/>
  <c r="ADE223" i="8" s="1"/>
  <c r="ADR222" i="8"/>
  <c r="ACH225" i="8"/>
  <c r="ACC225" i="8" s="1"/>
  <c r="ACP224" i="8"/>
  <c r="AEL221" i="8"/>
  <c r="AEG221" i="8" s="1"/>
  <c r="AET220" i="8"/>
  <c r="VO239" i="8"/>
  <c r="VJ239" i="8" s="1"/>
  <c r="VW238" i="8"/>
  <c r="GA271" i="8"/>
  <c r="GB271" i="8" s="1"/>
  <c r="LY258" i="8"/>
  <c r="LZ258" i="8" s="1"/>
  <c r="ER274" i="8"/>
  <c r="ES274" i="8" s="1"/>
  <c r="IL265" i="8"/>
  <c r="IM265" i="8" s="1"/>
  <c r="ZE231" i="8" l="1"/>
  <c r="ZF231" i="8" s="1"/>
  <c r="ZA232" i="8" s="1"/>
  <c r="ANQ202" i="8"/>
  <c r="LL259" i="8"/>
  <c r="LM259" i="8" s="1"/>
  <c r="LH260" i="8" s="1"/>
  <c r="ABP226" i="8"/>
  <c r="ABQ226" i="8" s="1"/>
  <c r="ABL227" i="8" s="1"/>
  <c r="MV256" i="8"/>
  <c r="MQ257" i="8" s="1"/>
  <c r="HI268" i="8"/>
  <c r="ID266" i="8"/>
  <c r="RO246" i="8"/>
  <c r="RQ246" i="8" s="1"/>
  <c r="RR246" i="8" s="1"/>
  <c r="RM247" i="8" s="1"/>
  <c r="AAY228" i="8"/>
  <c r="SQ244" i="8"/>
  <c r="KO261" i="8"/>
  <c r="AMN205" i="8"/>
  <c r="AOR201" i="8"/>
  <c r="ANS202" i="8"/>
  <c r="AOV200" i="8"/>
  <c r="AOQ201" i="8" s="1"/>
  <c r="AOM201" i="8" s="1"/>
  <c r="AHU214" i="8"/>
  <c r="AHV214" i="8" s="1"/>
  <c r="AHQ215" i="8" s="1"/>
  <c r="AOH201" i="8"/>
  <c r="AOC202" i="8" s="1"/>
  <c r="AOD202" i="8"/>
  <c r="ALN207" i="8"/>
  <c r="ALO207" i="8" s="1"/>
  <c r="ANE203" i="8"/>
  <c r="AMV204" i="8"/>
  <c r="AMI205" i="8"/>
  <c r="AMJ205" i="8" s="1"/>
  <c r="AMK205" i="8" s="1"/>
  <c r="AMF206" i="8" s="1"/>
  <c r="AMA206" i="8"/>
  <c r="ABM227" i="8"/>
  <c r="LW259" i="8"/>
  <c r="MA258" i="8"/>
  <c r="LV259" i="8" s="1"/>
  <c r="QL249" i="8"/>
  <c r="QP248" i="8"/>
  <c r="QK249" i="8" s="1"/>
  <c r="IJ266" i="8"/>
  <c r="IN265" i="8"/>
  <c r="II266" i="8" s="1"/>
  <c r="FY272" i="8"/>
  <c r="GC271" i="8"/>
  <c r="FX272" i="8" s="1"/>
  <c r="ZB232" i="8"/>
  <c r="YW232" i="8" s="1"/>
  <c r="ZJ231" i="8"/>
  <c r="EP275" i="8"/>
  <c r="ET274" i="8"/>
  <c r="EO275" i="8" s="1"/>
  <c r="AEV220" i="8"/>
  <c r="AEW220" i="8" s="1"/>
  <c r="AER221" i="8" s="1"/>
  <c r="AHD216" i="8"/>
  <c r="AGY216" i="8" s="1"/>
  <c r="AHL215" i="8"/>
  <c r="ACR224" i="8"/>
  <c r="ACS224" i="8" s="1"/>
  <c r="ACN225" i="8" s="1"/>
  <c r="ADT222" i="8"/>
  <c r="ADU222" i="8" s="1"/>
  <c r="ADP223" i="8" s="1"/>
  <c r="ACD225" i="8"/>
  <c r="ACE225" i="8" s="1"/>
  <c r="ABZ226" i="8" s="1"/>
  <c r="QF249" i="8"/>
  <c r="GV269" i="8"/>
  <c r="GW269" i="8" s="1"/>
  <c r="AII213" i="8"/>
  <c r="AIJ213" i="8" s="1"/>
  <c r="AIE214" i="8" s="1"/>
  <c r="JO263" i="8"/>
  <c r="JP263" i="8" s="1"/>
  <c r="JK264" i="8" s="1"/>
  <c r="OO253" i="8"/>
  <c r="OJ253" i="8" s="1"/>
  <c r="OW252" i="8"/>
  <c r="ALA208" i="8"/>
  <c r="ALB208" i="8" s="1"/>
  <c r="AKW209" i="8" s="1"/>
  <c r="AFJ219" i="8"/>
  <c r="AFK219" i="8" s="1"/>
  <c r="AFF220" i="8" s="1"/>
  <c r="LI260" i="8"/>
  <c r="LD260" i="8" s="1"/>
  <c r="LQ259" i="8"/>
  <c r="JA264" i="8"/>
  <c r="JB264" i="8" s="1"/>
  <c r="IW265" i="8" s="1"/>
  <c r="FG273" i="8"/>
  <c r="FH273" i="8" s="1"/>
  <c r="FC274" i="8" s="1"/>
  <c r="HQ267" i="8"/>
  <c r="HR267" i="8" s="1"/>
  <c r="DW276" i="8"/>
  <c r="DX276" i="8" s="1"/>
  <c r="ADF223" i="8"/>
  <c r="ADG223" i="8" s="1"/>
  <c r="ADB224" i="8" s="1"/>
  <c r="RB247" i="8"/>
  <c r="OA254" i="8"/>
  <c r="OE253" i="8"/>
  <c r="NZ254" i="8" s="1"/>
  <c r="WE237" i="8"/>
  <c r="WF237" i="8" s="1"/>
  <c r="AGJ217" i="8"/>
  <c r="SD245" i="8"/>
  <c r="SE245" i="8" s="1"/>
  <c r="AAT228" i="8"/>
  <c r="AAU228" i="8" s="1"/>
  <c r="AJI211" i="8"/>
  <c r="KB262" i="8"/>
  <c r="KC262" i="8" s="1"/>
  <c r="KD262" i="8" s="1"/>
  <c r="JY263" i="8" s="1"/>
  <c r="MZ256" i="8"/>
  <c r="AEH221" i="8"/>
  <c r="AEI221" i="8" s="1"/>
  <c r="AED222" i="8" s="1"/>
  <c r="AJO211" i="8"/>
  <c r="AJJ211" i="8" s="1"/>
  <c r="AJW210" i="8"/>
  <c r="PS250" i="8"/>
  <c r="XT234" i="8"/>
  <c r="XL235" i="8"/>
  <c r="XG235" i="8" s="1"/>
  <c r="AGP217" i="8"/>
  <c r="AGK217" i="8" s="1"/>
  <c r="AGX216" i="8"/>
  <c r="KU261" i="8"/>
  <c r="KP261" i="8" s="1"/>
  <c r="LC260" i="8"/>
  <c r="WX236" i="8"/>
  <c r="WS236" i="8" s="1"/>
  <c r="XF235" i="8"/>
  <c r="VA240" i="8"/>
  <c r="UV240" i="8" s="1"/>
  <c r="VI239" i="8"/>
  <c r="AKC210" i="8"/>
  <c r="AJX210" i="8" s="1"/>
  <c r="AKK209" i="8"/>
  <c r="YN233" i="8"/>
  <c r="YR232" i="8"/>
  <c r="YM233" i="8" s="1"/>
  <c r="PC252" i="8"/>
  <c r="OX252" i="8" s="1"/>
  <c r="PK251" i="8"/>
  <c r="EJ275" i="8"/>
  <c r="NI255" i="8"/>
  <c r="RC247" i="8"/>
  <c r="UM241" i="8"/>
  <c r="UH241" i="8" s="1"/>
  <c r="UU240" i="8"/>
  <c r="PT250" i="8"/>
  <c r="PU250" i="8" s="1"/>
  <c r="PP251" i="8" s="1"/>
  <c r="ZW230" i="8"/>
  <c r="ZR230" i="8" s="1"/>
  <c r="ZS230" i="8" s="1"/>
  <c r="AAE229" i="8"/>
  <c r="TY242" i="8"/>
  <c r="TT242" i="8" s="1"/>
  <c r="UG241" i="8"/>
  <c r="WR236" i="8"/>
  <c r="TK243" i="8"/>
  <c r="TF243" i="8" s="1"/>
  <c r="TS242" i="8"/>
  <c r="SW244" i="8"/>
  <c r="SR244" i="8" s="1"/>
  <c r="TE243" i="8"/>
  <c r="AFW218" i="8"/>
  <c r="AFX218" i="8" s="1"/>
  <c r="ABG227" i="8"/>
  <c r="AIV212" i="8"/>
  <c r="AIW212" i="8" s="1"/>
  <c r="KQ261" i="8"/>
  <c r="KR261" i="8" s="1"/>
  <c r="KM262" i="8" s="1"/>
  <c r="MM257" i="8"/>
  <c r="MN257" i="8" s="1"/>
  <c r="AHZ214" i="8" l="1"/>
  <c r="SS244" i="8"/>
  <c r="YV232" i="8"/>
  <c r="YX232" i="8" s="1"/>
  <c r="YY232" i="8" s="1"/>
  <c r="YT233" i="8" s="1"/>
  <c r="AHR215" i="8"/>
  <c r="AHM215" i="8" s="1"/>
  <c r="GG271" i="8"/>
  <c r="QT248" i="8"/>
  <c r="AOZ200" i="8"/>
  <c r="APC200" i="8" s="1"/>
  <c r="AOX201" i="8" s="1"/>
  <c r="AOT201" i="8" s="1"/>
  <c r="AOL201" i="8"/>
  <c r="AON201" i="8" s="1"/>
  <c r="AOK202" i="8" s="1"/>
  <c r="ANP203" i="8"/>
  <c r="ANT202" i="8"/>
  <c r="ANY202" i="8"/>
  <c r="AMO205" i="8"/>
  <c r="ANB204" i="8"/>
  <c r="ANF203" i="8"/>
  <c r="ANA204" i="8" s="1"/>
  <c r="AMG206" i="8"/>
  <c r="AMB206" i="8" s="1"/>
  <c r="AMC206" i="8" s="1"/>
  <c r="AMD206" i="8" s="1"/>
  <c r="ALY207" i="8" s="1"/>
  <c r="ALP207" i="8"/>
  <c r="ALK208" i="8" s="1"/>
  <c r="ABU226" i="8"/>
  <c r="ABH227" i="8"/>
  <c r="ALL208" i="8"/>
  <c r="AFU219" i="8"/>
  <c r="AFY218" i="8"/>
  <c r="AFT219" i="8" s="1"/>
  <c r="MK258" i="8"/>
  <c r="MO257" i="8"/>
  <c r="MJ258" i="8" s="1"/>
  <c r="AIT213" i="8"/>
  <c r="AIX212" i="8"/>
  <c r="AIS213" i="8" s="1"/>
  <c r="ZP231" i="8"/>
  <c r="ZT230" i="8"/>
  <c r="ZO231" i="8" s="1"/>
  <c r="SB246" i="8"/>
  <c r="SF245" i="8"/>
  <c r="SA246" i="8" s="1"/>
  <c r="SP245" i="8"/>
  <c r="UI241" i="8"/>
  <c r="UJ241" i="8" s="1"/>
  <c r="UE242" i="8" s="1"/>
  <c r="QZ248" i="8"/>
  <c r="NF256" i="8"/>
  <c r="ABI227" i="8"/>
  <c r="ABJ227" i="8" s="1"/>
  <c r="ABE228" i="8" s="1"/>
  <c r="ST244" i="8"/>
  <c r="SO245" i="8" s="1"/>
  <c r="TG243" i="8"/>
  <c r="TH243" i="8" s="1"/>
  <c r="TC244" i="8" s="1"/>
  <c r="TU242" i="8"/>
  <c r="TV242" i="8" s="1"/>
  <c r="TQ243" i="8" s="1"/>
  <c r="WT236" i="8"/>
  <c r="WU236" i="8" s="1"/>
  <c r="WP237" i="8" s="1"/>
  <c r="PQ251" i="8"/>
  <c r="PL251" i="8" s="1"/>
  <c r="PM251" i="8" s="1"/>
  <c r="PN251" i="8" s="1"/>
  <c r="PI252" i="8" s="1"/>
  <c r="PY250" i="8"/>
  <c r="RD247" i="8"/>
  <c r="QY248" i="8" s="1"/>
  <c r="NJ255" i="8"/>
  <c r="NE256" i="8" s="1"/>
  <c r="YI233" i="8"/>
  <c r="YJ233" i="8" s="1"/>
  <c r="XV234" i="8"/>
  <c r="XW234" i="8" s="1"/>
  <c r="XR235" i="8" s="1"/>
  <c r="AJY210" i="8"/>
  <c r="AJZ210" i="8" s="1"/>
  <c r="AJU211" i="8" s="1"/>
  <c r="AEE222" i="8"/>
  <c r="ADZ222" i="8" s="1"/>
  <c r="AEM221" i="8"/>
  <c r="AJK211" i="8"/>
  <c r="AJL211" i="8" s="1"/>
  <c r="AJG212" i="8" s="1"/>
  <c r="AGL217" i="8"/>
  <c r="AGM217" i="8" s="1"/>
  <c r="AGH218" i="8" s="1"/>
  <c r="WC238" i="8"/>
  <c r="WG237" i="8"/>
  <c r="WB238" i="8" s="1"/>
  <c r="OI253" i="8"/>
  <c r="HO268" i="8"/>
  <c r="HS267" i="8"/>
  <c r="HN268" i="8" s="1"/>
  <c r="ALF208" i="8"/>
  <c r="AKX209" i="8"/>
  <c r="AKS209" i="8" s="1"/>
  <c r="AES221" i="8"/>
  <c r="AEN221" i="8" s="1"/>
  <c r="AFA220" i="8"/>
  <c r="EX274" i="8"/>
  <c r="FT272" i="8"/>
  <c r="FU272" i="8" s="1"/>
  <c r="IR265" i="8"/>
  <c r="QG249" i="8"/>
  <c r="QH249" i="8" s="1"/>
  <c r="ME258" i="8"/>
  <c r="KN262" i="8"/>
  <c r="KI262" i="8" s="1"/>
  <c r="KV261" i="8"/>
  <c r="AAG229" i="8"/>
  <c r="AAH229" i="8" s="1"/>
  <c r="AAC230" i="8" s="1"/>
  <c r="UW240" i="8"/>
  <c r="UX240" i="8" s="1"/>
  <c r="US241" i="8" s="1"/>
  <c r="RN247" i="8"/>
  <c r="RI247" i="8" s="1"/>
  <c r="RV246" i="8"/>
  <c r="JZ263" i="8"/>
  <c r="JU263" i="8" s="1"/>
  <c r="KH262" i="8"/>
  <c r="AKM209" i="8"/>
  <c r="AKN209" i="8" s="1"/>
  <c r="AKI210" i="8" s="1"/>
  <c r="VK239" i="8"/>
  <c r="VL239" i="8" s="1"/>
  <c r="VG240" i="8" s="1"/>
  <c r="XH235" i="8"/>
  <c r="XI235" i="8" s="1"/>
  <c r="XD236" i="8" s="1"/>
  <c r="LE260" i="8"/>
  <c r="LF260" i="8" s="1"/>
  <c r="LA261" i="8" s="1"/>
  <c r="AGZ216" i="8"/>
  <c r="AHA216" i="8" s="1"/>
  <c r="AGV217" i="8" s="1"/>
  <c r="AAR229" i="8"/>
  <c r="AAV228" i="8"/>
  <c r="AAQ229" i="8" s="1"/>
  <c r="NV254" i="8"/>
  <c r="NW254" i="8" s="1"/>
  <c r="ADC224" i="8"/>
  <c r="ACX224" i="8" s="1"/>
  <c r="ADK223" i="8"/>
  <c r="DU277" i="8"/>
  <c r="DY276" i="8"/>
  <c r="DT277" i="8" s="1"/>
  <c r="FD274" i="8"/>
  <c r="EY274" i="8" s="1"/>
  <c r="FL273" i="8"/>
  <c r="JF264" i="8"/>
  <c r="IX265" i="8"/>
  <c r="IS265" i="8" s="1"/>
  <c r="AFG220" i="8"/>
  <c r="AFB220" i="8" s="1"/>
  <c r="AFO219" i="8"/>
  <c r="OY252" i="8"/>
  <c r="OZ252" i="8" s="1"/>
  <c r="OU253" i="8" s="1"/>
  <c r="JL264" i="8"/>
  <c r="JG264" i="8" s="1"/>
  <c r="JT263" i="8"/>
  <c r="AIF214" i="8"/>
  <c r="AIA214" i="8" s="1"/>
  <c r="AIB214" i="8" s="1"/>
  <c r="AIC214" i="8" s="1"/>
  <c r="AHX215" i="8" s="1"/>
  <c r="AIN213" i="8"/>
  <c r="GT270" i="8"/>
  <c r="GX269" i="8"/>
  <c r="GS270" i="8" s="1"/>
  <c r="ACA226" i="8"/>
  <c r="ABV226" i="8" s="1"/>
  <c r="ACI225" i="8"/>
  <c r="ADQ223" i="8"/>
  <c r="ADL223" i="8" s="1"/>
  <c r="ADY222" i="8"/>
  <c r="ACO225" i="8"/>
  <c r="ACJ225" i="8" s="1"/>
  <c r="ACW224" i="8"/>
  <c r="AHN215" i="8"/>
  <c r="EK275" i="8"/>
  <c r="EL275" i="8" s="1"/>
  <c r="IE266" i="8"/>
  <c r="IF266" i="8" s="1"/>
  <c r="LR259" i="8"/>
  <c r="LS259" i="8" s="1"/>
  <c r="ZX230" i="8" l="1"/>
  <c r="ABW226" i="8"/>
  <c r="ABX226" i="8" s="1"/>
  <c r="ABS227" i="8" s="1"/>
  <c r="EC276" i="8"/>
  <c r="HW267" i="8"/>
  <c r="WK237" i="8"/>
  <c r="SX244" i="8"/>
  <c r="MS257" i="8"/>
  <c r="AOO201" i="8"/>
  <c r="AOJ202" i="8" s="1"/>
  <c r="AOF202" i="8" s="1"/>
  <c r="ANO203" i="8"/>
  <c r="ANK203" i="8" s="1"/>
  <c r="ANX202" i="8"/>
  <c r="ANZ202" i="8" s="1"/>
  <c r="ANW203" i="8" s="1"/>
  <c r="AMW204" i="8"/>
  <c r="AMX204" i="8" s="1"/>
  <c r="AMY204" i="8" s="1"/>
  <c r="AMT205" i="8" s="1"/>
  <c r="ANJ203" i="8"/>
  <c r="ALZ207" i="8"/>
  <c r="AMH206" i="8"/>
  <c r="ALU207" i="8"/>
  <c r="ALG208" i="8"/>
  <c r="ALT207" i="8"/>
  <c r="LP260" i="8"/>
  <c r="LT259" i="8"/>
  <c r="LO260" i="8" s="1"/>
  <c r="EI276" i="8"/>
  <c r="EM275" i="8"/>
  <c r="EH276" i="8" s="1"/>
  <c r="QE250" i="8"/>
  <c r="QI249" i="8"/>
  <c r="QD250" i="8" s="1"/>
  <c r="AHK216" i="8"/>
  <c r="GO270" i="8"/>
  <c r="GP270" i="8" s="1"/>
  <c r="JH264" i="8"/>
  <c r="JI264" i="8" s="1"/>
  <c r="JD265" i="8" s="1"/>
  <c r="ACB226" i="8"/>
  <c r="AHO215" i="8"/>
  <c r="AHJ216" i="8" s="1"/>
  <c r="AEA222" i="8"/>
  <c r="AEB222" i="8" s="1"/>
  <c r="ADW223" i="8" s="1"/>
  <c r="ACK225" i="8"/>
  <c r="ACL225" i="8" s="1"/>
  <c r="ACG226" i="8" s="1"/>
  <c r="HB269" i="8"/>
  <c r="JV263" i="8"/>
  <c r="JW263" i="8" s="1"/>
  <c r="JR264" i="8" s="1"/>
  <c r="OV253" i="8"/>
  <c r="OQ253" i="8" s="1"/>
  <c r="PD252" i="8"/>
  <c r="DP277" i="8"/>
  <c r="DQ277" i="8" s="1"/>
  <c r="NT255" i="8"/>
  <c r="NX254" i="8"/>
  <c r="NS255" i="8" s="1"/>
  <c r="AAZ228" i="8"/>
  <c r="XE236" i="8"/>
  <c r="WZ236" i="8" s="1"/>
  <c r="XM235" i="8"/>
  <c r="VH240" i="8"/>
  <c r="VC240" i="8" s="1"/>
  <c r="VP239" i="8"/>
  <c r="UT241" i="8"/>
  <c r="UO241" i="8" s="1"/>
  <c r="VB240" i="8"/>
  <c r="AAD230" i="8"/>
  <c r="ZY230" i="8" s="1"/>
  <c r="AAL229" i="8"/>
  <c r="FR273" i="8"/>
  <c r="FV272" i="8"/>
  <c r="FQ273" i="8" s="1"/>
  <c r="AFC220" i="8"/>
  <c r="AFD220" i="8" s="1"/>
  <c r="AEY221" i="8" s="1"/>
  <c r="HJ268" i="8"/>
  <c r="HK268" i="8" s="1"/>
  <c r="VX238" i="8"/>
  <c r="VY238" i="8" s="1"/>
  <c r="AEO221" i="8"/>
  <c r="AEP221" i="8" s="1"/>
  <c r="AEK222" i="8" s="1"/>
  <c r="AJV211" i="8"/>
  <c r="AJQ211" i="8" s="1"/>
  <c r="AKD210" i="8"/>
  <c r="XS235" i="8"/>
  <c r="XN235" i="8" s="1"/>
  <c r="YA234" i="8"/>
  <c r="YG234" i="8"/>
  <c r="YK233" i="8"/>
  <c r="YF234" i="8" s="1"/>
  <c r="WQ237" i="8"/>
  <c r="WL237" i="8" s="1"/>
  <c r="WM237" i="8" s="1"/>
  <c r="WN237" i="8" s="1"/>
  <c r="WI238" i="8" s="1"/>
  <c r="WY236" i="8"/>
  <c r="TR243" i="8"/>
  <c r="TM243" i="8" s="1"/>
  <c r="TZ242" i="8"/>
  <c r="TL243" i="8"/>
  <c r="TD244" i="8"/>
  <c r="SY244" i="8" s="1"/>
  <c r="NA256" i="8"/>
  <c r="NB256" i="8" s="1"/>
  <c r="QU248" i="8"/>
  <c r="QV248" i="8" s="1"/>
  <c r="UF242" i="8"/>
  <c r="UA242" i="8" s="1"/>
  <c r="UN241" i="8"/>
  <c r="SK245" i="8"/>
  <c r="RW246" i="8"/>
  <c r="ZK231" i="8"/>
  <c r="ZL231" i="8" s="1"/>
  <c r="AJB212" i="8"/>
  <c r="MF258" i="8"/>
  <c r="MG258" i="8" s="1"/>
  <c r="MH258" i="8" s="1"/>
  <c r="MC259" i="8" s="1"/>
  <c r="AGC218" i="8"/>
  <c r="IC267" i="8"/>
  <c r="IG266" i="8"/>
  <c r="IB267" i="8" s="1"/>
  <c r="AHY215" i="8"/>
  <c r="AHT215" i="8" s="1"/>
  <c r="AIG214" i="8"/>
  <c r="ACY224" i="8"/>
  <c r="ACZ224" i="8" s="1"/>
  <c r="ACU225" i="8" s="1"/>
  <c r="ADM223" i="8"/>
  <c r="ADN223" i="8" s="1"/>
  <c r="ADI224" i="8" s="1"/>
  <c r="AAM229" i="8"/>
  <c r="AGW217" i="8"/>
  <c r="AGR217" i="8" s="1"/>
  <c r="AHE216" i="8"/>
  <c r="LB261" i="8"/>
  <c r="KW261" i="8" s="1"/>
  <c r="KX261" i="8" s="1"/>
  <c r="LJ260" i="8"/>
  <c r="AKJ210" i="8"/>
  <c r="AKE210" i="8" s="1"/>
  <c r="AKR209" i="8"/>
  <c r="YU233" i="8"/>
  <c r="YP233" i="8" s="1"/>
  <c r="ZC232" i="8"/>
  <c r="KJ262" i="8"/>
  <c r="KK262" i="8" s="1"/>
  <c r="KF263" i="8" s="1"/>
  <c r="RX246" i="8"/>
  <c r="RY246" i="8" s="1"/>
  <c r="RT247" i="8" s="1"/>
  <c r="IT265" i="8"/>
  <c r="IU265" i="8" s="1"/>
  <c r="IP266" i="8" s="1"/>
  <c r="EZ274" i="8"/>
  <c r="FA274" i="8" s="1"/>
  <c r="EV275" i="8" s="1"/>
  <c r="ALH208" i="8"/>
  <c r="OK253" i="8"/>
  <c r="OL253" i="8" s="1"/>
  <c r="OG254" i="8" s="1"/>
  <c r="AGI218" i="8"/>
  <c r="AGD218" i="8" s="1"/>
  <c r="AGQ217" i="8"/>
  <c r="AJH212" i="8"/>
  <c r="AJC212" i="8" s="1"/>
  <c r="AJP211" i="8"/>
  <c r="PJ252" i="8"/>
  <c r="PE252" i="8" s="1"/>
  <c r="PR251" i="8"/>
  <c r="ABF228" i="8"/>
  <c r="ABA228" i="8" s="1"/>
  <c r="ABN227" i="8"/>
  <c r="NN255" i="8"/>
  <c r="RH247" i="8"/>
  <c r="SJ245" i="8"/>
  <c r="AIO213" i="8"/>
  <c r="AIP213" i="8" s="1"/>
  <c r="AFP219" i="8"/>
  <c r="AFQ219" i="8" s="1"/>
  <c r="ZZ230" i="8" l="1"/>
  <c r="AAA230" i="8" s="1"/>
  <c r="ZV231" i="8" s="1"/>
  <c r="ABT227" i="8"/>
  <c r="ABO227" i="8" s="1"/>
  <c r="SZ244" i="8"/>
  <c r="TA244" i="8" s="1"/>
  <c r="SV245" i="8" s="1"/>
  <c r="YO233" i="8"/>
  <c r="OB254" i="8"/>
  <c r="PZ250" i="8"/>
  <c r="QA250" i="8" s="1"/>
  <c r="QB250" i="8" s="1"/>
  <c r="PW251" i="8" s="1"/>
  <c r="EQ275" i="8"/>
  <c r="AOS201" i="8"/>
  <c r="AOU201" i="8" s="1"/>
  <c r="AMU205" i="8"/>
  <c r="AOA202" i="8"/>
  <c r="ANV203" i="8" s="1"/>
  <c r="ANR203" i="8" s="1"/>
  <c r="AMP205" i="8"/>
  <c r="AMQ205" i="8" s="1"/>
  <c r="AMR205" i="8" s="1"/>
  <c r="AMM206" i="8" s="1"/>
  <c r="ANL203" i="8"/>
  <c r="ANM203" i="8" s="1"/>
  <c r="ANH204" i="8" s="1"/>
  <c r="ANC204" i="8"/>
  <c r="ALV207" i="8"/>
  <c r="ALE209" i="8"/>
  <c r="AFN220" i="8"/>
  <c r="AFR219" i="8"/>
  <c r="AFM220" i="8" s="1"/>
  <c r="AIM214" i="8"/>
  <c r="AIQ213" i="8"/>
  <c r="AIL214" i="8" s="1"/>
  <c r="KU262" i="8"/>
  <c r="KY261" i="8"/>
  <c r="KT262" i="8" s="1"/>
  <c r="ABP227" i="8"/>
  <c r="ABQ227" i="8" s="1"/>
  <c r="ABL228" i="8" s="1"/>
  <c r="ZW231" i="8"/>
  <c r="ZR231" i="8" s="1"/>
  <c r="SL245" i="8"/>
  <c r="SM245" i="8" s="1"/>
  <c r="SH246" i="8" s="1"/>
  <c r="TE244" i="8"/>
  <c r="AJR211" i="8"/>
  <c r="AJS211" i="8" s="1"/>
  <c r="AJN212" i="8" s="1"/>
  <c r="AGS217" i="8"/>
  <c r="AGT217" i="8" s="1"/>
  <c r="AGO218" i="8" s="1"/>
  <c r="WJ238" i="8"/>
  <c r="WE238" i="8" s="1"/>
  <c r="WR237" i="8"/>
  <c r="OH254" i="8"/>
  <c r="OC254" i="8" s="1"/>
  <c r="OP253" i="8"/>
  <c r="ALI208" i="8"/>
  <c r="ALD209" i="8" s="1"/>
  <c r="EW275" i="8"/>
  <c r="ER275" i="8" s="1"/>
  <c r="FE274" i="8"/>
  <c r="IQ266" i="8"/>
  <c r="IL266" i="8" s="1"/>
  <c r="IY265" i="8"/>
  <c r="RU247" i="8"/>
  <c r="RP247" i="8" s="1"/>
  <c r="SC246" i="8"/>
  <c r="KG263" i="8"/>
  <c r="KB263" i="8" s="1"/>
  <c r="KO262" i="8"/>
  <c r="AKT209" i="8"/>
  <c r="AKU209" i="8" s="1"/>
  <c r="AKP210" i="8" s="1"/>
  <c r="HX267" i="8"/>
  <c r="HY267" i="8" s="1"/>
  <c r="AGE218" i="8"/>
  <c r="AGF218" i="8" s="1"/>
  <c r="AGA219" i="8" s="1"/>
  <c r="AJD212" i="8"/>
  <c r="AJE212" i="8" s="1"/>
  <c r="AIZ213" i="8" s="1"/>
  <c r="UP241" i="8"/>
  <c r="UQ241" i="8" s="1"/>
  <c r="UL242" i="8" s="1"/>
  <c r="QS249" i="8"/>
  <c r="QW248" i="8"/>
  <c r="QR249" i="8" s="1"/>
  <c r="UB242" i="8"/>
  <c r="UC242" i="8" s="1"/>
  <c r="TX243" i="8" s="1"/>
  <c r="XA236" i="8"/>
  <c r="XB236" i="8" s="1"/>
  <c r="WW237" i="8" s="1"/>
  <c r="PX251" i="8"/>
  <c r="PS251" i="8" s="1"/>
  <c r="PT251" i="8" s="1"/>
  <c r="YB234" i="8"/>
  <c r="YC234" i="8" s="1"/>
  <c r="YD234" i="8" s="1"/>
  <c r="XY235" i="8" s="1"/>
  <c r="HH269" i="8"/>
  <c r="HL268" i="8"/>
  <c r="HG269" i="8" s="1"/>
  <c r="AEZ221" i="8"/>
  <c r="AEU221" i="8" s="1"/>
  <c r="AFH220" i="8"/>
  <c r="FZ272" i="8"/>
  <c r="AAN229" i="8"/>
  <c r="AAO229" i="8" s="1"/>
  <c r="AAJ230" i="8" s="1"/>
  <c r="VD240" i="8"/>
  <c r="VE240" i="8" s="1"/>
  <c r="UZ241" i="8" s="1"/>
  <c r="XO235" i="8"/>
  <c r="XP235" i="8" s="1"/>
  <c r="XK236" i="8" s="1"/>
  <c r="NO255" i="8"/>
  <c r="NP255" i="8" s="1"/>
  <c r="PF252" i="8"/>
  <c r="PG252" i="8" s="1"/>
  <c r="PB253" i="8" s="1"/>
  <c r="JS264" i="8"/>
  <c r="JN264" i="8" s="1"/>
  <c r="KA263" i="8"/>
  <c r="AHS215" i="8"/>
  <c r="QM249" i="8"/>
  <c r="ED276" i="8"/>
  <c r="EE276" i="8" s="1"/>
  <c r="LX259" i="8"/>
  <c r="RJ247" i="8"/>
  <c r="RK247" i="8" s="1"/>
  <c r="RF248" i="8" s="1"/>
  <c r="MD259" i="8"/>
  <c r="LY259" i="8" s="1"/>
  <c r="ML258" i="8"/>
  <c r="ADJ224" i="8"/>
  <c r="ADE224" i="8" s="1"/>
  <c r="ADR223" i="8"/>
  <c r="ACV225" i="8"/>
  <c r="ACQ225" i="8" s="1"/>
  <c r="ADD224" i="8"/>
  <c r="IK266" i="8"/>
  <c r="ZI232" i="8"/>
  <c r="ZM231" i="8"/>
  <c r="ZH232" i="8" s="1"/>
  <c r="MY257" i="8"/>
  <c r="NC256" i="8"/>
  <c r="MX257" i="8" s="1"/>
  <c r="TN243" i="8"/>
  <c r="TO243" i="8" s="1"/>
  <c r="TJ244" i="8" s="1"/>
  <c r="YQ233" i="8"/>
  <c r="YR233" i="8" s="1"/>
  <c r="YM234" i="8" s="1"/>
  <c r="AKF210" i="8"/>
  <c r="AKG210" i="8" s="1"/>
  <c r="AKB211" i="8" s="1"/>
  <c r="AEL222" i="8"/>
  <c r="AEG222" i="8" s="1"/>
  <c r="AET221" i="8"/>
  <c r="VV239" i="8"/>
  <c r="VZ238" i="8"/>
  <c r="VU239" i="8" s="1"/>
  <c r="FM273" i="8"/>
  <c r="FN273" i="8" s="1"/>
  <c r="ABB228" i="8"/>
  <c r="ABC228" i="8" s="1"/>
  <c r="AAX229" i="8" s="1"/>
  <c r="OD254" i="8"/>
  <c r="OE254" i="8" s="1"/>
  <c r="NZ255" i="8" s="1"/>
  <c r="DN278" i="8"/>
  <c r="DR277" i="8"/>
  <c r="DM278" i="8" s="1"/>
  <c r="ACH226" i="8"/>
  <c r="ACC226" i="8" s="1"/>
  <c r="ACD226" i="8" s="1"/>
  <c r="ACP225" i="8"/>
  <c r="ADX223" i="8"/>
  <c r="ADS223" i="8" s="1"/>
  <c r="AEF222" i="8"/>
  <c r="JE265" i="8"/>
  <c r="IZ265" i="8" s="1"/>
  <c r="JM264" i="8"/>
  <c r="GM271" i="8"/>
  <c r="GQ270" i="8"/>
  <c r="GL271" i="8" s="1"/>
  <c r="AHF216" i="8"/>
  <c r="AHG216" i="8" s="1"/>
  <c r="LK260" i="8"/>
  <c r="LL260" i="8" s="1"/>
  <c r="SW245" i="8" l="1"/>
  <c r="SR245" i="8" s="1"/>
  <c r="AAE230" i="8"/>
  <c r="QF250" i="8"/>
  <c r="ES275" i="8"/>
  <c r="AOE202" i="8"/>
  <c r="AOG202" i="8" s="1"/>
  <c r="WD238" i="8"/>
  <c r="HP268" i="8"/>
  <c r="RA248" i="8"/>
  <c r="AOR202" i="8"/>
  <c r="AMN206" i="8"/>
  <c r="AMI206" i="8" s="1"/>
  <c r="AMJ206" i="8" s="1"/>
  <c r="AOV201" i="8"/>
  <c r="AOQ202" i="8" s="1"/>
  <c r="AOM202" i="8" s="1"/>
  <c r="ANI204" i="8"/>
  <c r="AND204" i="8" s="1"/>
  <c r="ANE204" i="8" s="1"/>
  <c r="ANQ203" i="8"/>
  <c r="AKZ209" i="8"/>
  <c r="AMV205" i="8"/>
  <c r="AIU213" i="8"/>
  <c r="ALW207" i="8"/>
  <c r="ALR208" i="8" s="1"/>
  <c r="ALS208" i="8"/>
  <c r="ZQ231" i="8"/>
  <c r="ALM208" i="8"/>
  <c r="AHD217" i="8"/>
  <c r="AHH216" i="8"/>
  <c r="AHC217" i="8" s="1"/>
  <c r="ACA227" i="8"/>
  <c r="ACE226" i="8"/>
  <c r="ABZ227" i="8" s="1"/>
  <c r="NM256" i="8"/>
  <c r="NQ255" i="8"/>
  <c r="NL256" i="8" s="1"/>
  <c r="LI261" i="8"/>
  <c r="LM260" i="8"/>
  <c r="LH261" i="8" s="1"/>
  <c r="PQ252" i="8"/>
  <c r="PU251" i="8"/>
  <c r="PP252" i="8" s="1"/>
  <c r="EP276" i="8"/>
  <c r="GH271" i="8"/>
  <c r="GI271" i="8" s="1"/>
  <c r="DI278" i="8"/>
  <c r="DJ278" i="8" s="1"/>
  <c r="ET275" i="8"/>
  <c r="EO276" i="8" s="1"/>
  <c r="GU270" i="8"/>
  <c r="JO264" i="8"/>
  <c r="JP264" i="8" s="1"/>
  <c r="JK265" i="8" s="1"/>
  <c r="AEH222" i="8"/>
  <c r="AEI222" i="8" s="1"/>
  <c r="AED223" i="8" s="1"/>
  <c r="ACR225" i="8"/>
  <c r="ACS225" i="8" s="1"/>
  <c r="ACN226" i="8" s="1"/>
  <c r="DV277" i="8"/>
  <c r="VQ239" i="8"/>
  <c r="VR239" i="8" s="1"/>
  <c r="NG256" i="8"/>
  <c r="ZD232" i="8"/>
  <c r="ZE232" i="8" s="1"/>
  <c r="ADF224" i="8"/>
  <c r="ADG224" i="8" s="1"/>
  <c r="ADB225" i="8" s="1"/>
  <c r="ADT223" i="8"/>
  <c r="ADU223" i="8" s="1"/>
  <c r="ADP224" i="8" s="1"/>
  <c r="EB277" i="8"/>
  <c r="EF276" i="8"/>
  <c r="EA277" i="8" s="1"/>
  <c r="KC263" i="8"/>
  <c r="KD263" i="8" s="1"/>
  <c r="JY264" i="8" s="1"/>
  <c r="PC253" i="8"/>
  <c r="OX253" i="8" s="1"/>
  <c r="PK252" i="8"/>
  <c r="XL236" i="8"/>
  <c r="XG236" i="8" s="1"/>
  <c r="XT235" i="8"/>
  <c r="VA241" i="8"/>
  <c r="UV241" i="8" s="1"/>
  <c r="VI240" i="8"/>
  <c r="HC269" i="8"/>
  <c r="HD269" i="8" s="1"/>
  <c r="XF236" i="8"/>
  <c r="WX237" i="8"/>
  <c r="WS237" i="8" s="1"/>
  <c r="WT237" i="8" s="1"/>
  <c r="WU237" i="8" s="1"/>
  <c r="WP238" i="8" s="1"/>
  <c r="TY243" i="8"/>
  <c r="TT243" i="8" s="1"/>
  <c r="UG242" i="8"/>
  <c r="QN249" i="8"/>
  <c r="QO249" i="8" s="1"/>
  <c r="AKQ210" i="8"/>
  <c r="AKL210" i="8" s="1"/>
  <c r="AKY209" i="8"/>
  <c r="JA265" i="8"/>
  <c r="JB265" i="8" s="1"/>
  <c r="IW266" i="8" s="1"/>
  <c r="AGP218" i="8"/>
  <c r="AGK218" i="8" s="1"/>
  <c r="AGX217" i="8"/>
  <c r="LC261" i="8"/>
  <c r="AIH214" i="8"/>
  <c r="AII214" i="8" s="1"/>
  <c r="AFV219" i="8"/>
  <c r="OA255" i="8"/>
  <c r="NV255" i="8" s="1"/>
  <c r="OI254" i="8"/>
  <c r="AAY229" i="8"/>
  <c r="AAT229" i="8" s="1"/>
  <c r="ABG228" i="8"/>
  <c r="FK274" i="8"/>
  <c r="FO273" i="8"/>
  <c r="FJ274" i="8" s="1"/>
  <c r="WF238" i="8"/>
  <c r="WG238" i="8" s="1"/>
  <c r="WB239" i="8" s="1"/>
  <c r="AEV221" i="8"/>
  <c r="AEW221" i="8" s="1"/>
  <c r="AER222" i="8" s="1"/>
  <c r="AKC211" i="8"/>
  <c r="AJX211" i="8" s="1"/>
  <c r="AKK210" i="8"/>
  <c r="XZ235" i="8"/>
  <c r="XU235" i="8" s="1"/>
  <c r="YH234" i="8"/>
  <c r="YN234" i="8"/>
  <c r="YI234" i="8" s="1"/>
  <c r="YV233" i="8"/>
  <c r="TK244" i="8"/>
  <c r="TF244" i="8" s="1"/>
  <c r="TG244" i="8" s="1"/>
  <c r="TH244" i="8" s="1"/>
  <c r="TC245" i="8" s="1"/>
  <c r="TS243" i="8"/>
  <c r="MT257" i="8"/>
  <c r="MU257" i="8" s="1"/>
  <c r="ZS231" i="8"/>
  <c r="ZT231" i="8" s="1"/>
  <c r="ZO232" i="8" s="1"/>
  <c r="IM266" i="8"/>
  <c r="IN266" i="8" s="1"/>
  <c r="II267" i="8" s="1"/>
  <c r="RO247" i="8"/>
  <c r="RG248" i="8"/>
  <c r="RB248" i="8" s="1"/>
  <c r="RC248" i="8" s="1"/>
  <c r="RD248" i="8" s="1"/>
  <c r="QY249" i="8" s="1"/>
  <c r="LZ259" i="8"/>
  <c r="MA259" i="8" s="1"/>
  <c r="LV260" i="8" s="1"/>
  <c r="AHU215" i="8"/>
  <c r="AHV215" i="8" s="1"/>
  <c r="AHQ216" i="8" s="1"/>
  <c r="AAK230" i="8"/>
  <c r="AAF230" i="8" s="1"/>
  <c r="AAG230" i="8" s="1"/>
  <c r="AAS229" i="8"/>
  <c r="UM242" i="8"/>
  <c r="UH242" i="8" s="1"/>
  <c r="UU241" i="8"/>
  <c r="AJA213" i="8"/>
  <c r="AIV213" i="8" s="1"/>
  <c r="AJI212" i="8"/>
  <c r="AGB219" i="8"/>
  <c r="AFW219" i="8" s="1"/>
  <c r="AGJ218" i="8"/>
  <c r="HV268" i="8"/>
  <c r="HZ267" i="8"/>
  <c r="HU268" i="8" s="1"/>
  <c r="OR253" i="8"/>
  <c r="OS253" i="8" s="1"/>
  <c r="ON254" i="8" s="1"/>
  <c r="AJO212" i="8"/>
  <c r="AJJ212" i="8" s="1"/>
  <c r="AJW211" i="8"/>
  <c r="SI246" i="8"/>
  <c r="SD246" i="8" s="1"/>
  <c r="SE246" i="8" s="1"/>
  <c r="SQ245" i="8"/>
  <c r="ABM228" i="8"/>
  <c r="ABH228" i="8" s="1"/>
  <c r="ABU227" i="8"/>
  <c r="KP262" i="8"/>
  <c r="KQ262" i="8" s="1"/>
  <c r="AFI220" i="8"/>
  <c r="AFJ220" i="8" s="1"/>
  <c r="AIW213" i="8" l="1"/>
  <c r="AIX213" i="8" s="1"/>
  <c r="AIS214" i="8" s="1"/>
  <c r="LQ260" i="8"/>
  <c r="EJ276" i="8"/>
  <c r="AMG207" i="8"/>
  <c r="AMK206" i="8"/>
  <c r="AMF207" i="8" s="1"/>
  <c r="AOZ201" i="8"/>
  <c r="APC201" i="8" s="1"/>
  <c r="AOX202" i="8" s="1"/>
  <c r="AOT202" i="8" s="1"/>
  <c r="AOD203" i="8"/>
  <c r="AOH202" i="8"/>
  <c r="AOC203" i="8" s="1"/>
  <c r="ANS203" i="8"/>
  <c r="ALN208" i="8"/>
  <c r="ALO208" i="8" s="1"/>
  <c r="ANB205" i="8"/>
  <c r="ANF204" i="8"/>
  <c r="ANA205" i="8" s="1"/>
  <c r="AMO206" i="8"/>
  <c r="ACI226" i="8"/>
  <c r="AMA207" i="8"/>
  <c r="ABV227" i="8"/>
  <c r="ABW227" i="8" s="1"/>
  <c r="ABX227" i="8" s="1"/>
  <c r="ABS228" i="8" s="1"/>
  <c r="AHL216" i="8"/>
  <c r="AFG221" i="8"/>
  <c r="AFK220" i="8"/>
  <c r="AFF221" i="8" s="1"/>
  <c r="KN263" i="8"/>
  <c r="KR262" i="8"/>
  <c r="KM263" i="8" s="1"/>
  <c r="SB247" i="8"/>
  <c r="SF246" i="8"/>
  <c r="SA247" i="8" s="1"/>
  <c r="QL250" i="8"/>
  <c r="QP249" i="8"/>
  <c r="QK250" i="8" s="1"/>
  <c r="AAD231" i="8"/>
  <c r="AAH230" i="8"/>
  <c r="AAC231" i="8" s="1"/>
  <c r="ID267" i="8"/>
  <c r="AGL218" i="8"/>
  <c r="AGM218" i="8" s="1"/>
  <c r="AGH219" i="8" s="1"/>
  <c r="AJK212" i="8"/>
  <c r="AJL212" i="8" s="1"/>
  <c r="AJG213" i="8" s="1"/>
  <c r="UW241" i="8"/>
  <c r="UX241" i="8" s="1"/>
  <c r="US242" i="8" s="1"/>
  <c r="RH248" i="8"/>
  <c r="QZ249" i="8"/>
  <c r="QU249" i="8" s="1"/>
  <c r="AAU229" i="8"/>
  <c r="AAV229" i="8" s="1"/>
  <c r="AAQ230" i="8" s="1"/>
  <c r="AHR216" i="8"/>
  <c r="AHM216" i="8" s="1"/>
  <c r="AHZ215" i="8"/>
  <c r="LW260" i="8"/>
  <c r="LR260" i="8" s="1"/>
  <c r="ME259" i="8"/>
  <c r="IJ267" i="8"/>
  <c r="IE267" i="8" s="1"/>
  <c r="IR266" i="8"/>
  <c r="ZP232" i="8"/>
  <c r="ZK232" i="8" s="1"/>
  <c r="ZX231" i="8"/>
  <c r="MR258" i="8"/>
  <c r="MV257" i="8"/>
  <c r="MQ258" i="8" s="1"/>
  <c r="FS273" i="8"/>
  <c r="ABI228" i="8"/>
  <c r="ABJ228" i="8" s="1"/>
  <c r="ABE229" i="8" s="1"/>
  <c r="AIF215" i="8"/>
  <c r="AIJ214" i="8"/>
  <c r="AIE215" i="8" s="1"/>
  <c r="IX266" i="8"/>
  <c r="IS266" i="8" s="1"/>
  <c r="JF265" i="8"/>
  <c r="ALA209" i="8"/>
  <c r="ALB209" i="8" s="1"/>
  <c r="AKW210" i="8" s="1"/>
  <c r="XH236" i="8"/>
  <c r="XI236" i="8" s="1"/>
  <c r="XD237" i="8" s="1"/>
  <c r="XV235" i="8"/>
  <c r="XW235" i="8" s="1"/>
  <c r="XR236" i="8" s="1"/>
  <c r="JZ264" i="8"/>
  <c r="JU264" i="8" s="1"/>
  <c r="KH263" i="8"/>
  <c r="DW277" i="8"/>
  <c r="DX277" i="8" s="1"/>
  <c r="DY277" i="8" s="1"/>
  <c r="DT278" i="8" s="1"/>
  <c r="JL265" i="8"/>
  <c r="JG265" i="8" s="1"/>
  <c r="JT264" i="8"/>
  <c r="DG279" i="8"/>
  <c r="DK278" i="8"/>
  <c r="DF279" i="8" s="1"/>
  <c r="GF272" i="8"/>
  <c r="GJ271" i="8"/>
  <c r="GE272" i="8" s="1"/>
  <c r="EK276" i="8"/>
  <c r="PY251" i="8"/>
  <c r="LD261" i="8"/>
  <c r="LE261" i="8" s="1"/>
  <c r="NH256" i="8"/>
  <c r="NI256" i="8" s="1"/>
  <c r="AGY217" i="8"/>
  <c r="AGZ217" i="8" s="1"/>
  <c r="AJB213" i="8"/>
  <c r="SS245" i="8"/>
  <c r="ST245" i="8" s="1"/>
  <c r="SO246" i="8" s="1"/>
  <c r="TD245" i="8"/>
  <c r="SY245" i="8" s="1"/>
  <c r="TL244" i="8"/>
  <c r="AJY211" i="8"/>
  <c r="AJZ211" i="8" s="1"/>
  <c r="AJU212" i="8" s="1"/>
  <c r="WQ238" i="8"/>
  <c r="WL238" i="8" s="1"/>
  <c r="WY237" i="8"/>
  <c r="OO254" i="8"/>
  <c r="OJ254" i="8" s="1"/>
  <c r="OK254" i="8" s="1"/>
  <c r="OW253" i="8"/>
  <c r="HQ268" i="8"/>
  <c r="HR268" i="8" s="1"/>
  <c r="RQ247" i="8"/>
  <c r="RR247" i="8" s="1"/>
  <c r="RM248" i="8" s="1"/>
  <c r="TU243" i="8"/>
  <c r="TV243" i="8" s="1"/>
  <c r="TQ244" i="8" s="1"/>
  <c r="YJ234" i="8"/>
  <c r="YK234" i="8" s="1"/>
  <c r="YF235" i="8" s="1"/>
  <c r="AKM210" i="8"/>
  <c r="AKN210" i="8" s="1"/>
  <c r="AKI211" i="8" s="1"/>
  <c r="AES222" i="8"/>
  <c r="AEN222" i="8" s="1"/>
  <c r="AFA221" i="8"/>
  <c r="WC239" i="8"/>
  <c r="VX239" i="8" s="1"/>
  <c r="WK238" i="8"/>
  <c r="FF274" i="8"/>
  <c r="FG274" i="8" s="1"/>
  <c r="AFX219" i="8"/>
  <c r="AFY219" i="8" s="1"/>
  <c r="AFT220" i="8" s="1"/>
  <c r="UI242" i="8"/>
  <c r="UJ242" i="8" s="1"/>
  <c r="UE243" i="8" s="1"/>
  <c r="HA270" i="8"/>
  <c r="HE269" i="8"/>
  <c r="GZ270" i="8" s="1"/>
  <c r="ADQ224" i="8"/>
  <c r="ADL224" i="8" s="1"/>
  <c r="ADY223" i="8"/>
  <c r="ADC225" i="8"/>
  <c r="ACX225" i="8" s="1"/>
  <c r="ADK224" i="8"/>
  <c r="ZB233" i="8"/>
  <c r="ZF232" i="8"/>
  <c r="ZA233" i="8" s="1"/>
  <c r="VO240" i="8"/>
  <c r="VS239" i="8"/>
  <c r="VN240" i="8" s="1"/>
  <c r="ACO226" i="8"/>
  <c r="ACJ226" i="8" s="1"/>
  <c r="ACW225" i="8"/>
  <c r="AEE223" i="8"/>
  <c r="ADZ223" i="8" s="1"/>
  <c r="AEM222" i="8"/>
  <c r="EX275" i="8"/>
  <c r="PL252" i="8"/>
  <c r="PM252" i="8" s="1"/>
  <c r="NU255" i="8"/>
  <c r="AHN216" i="8" l="1"/>
  <c r="AHO216" i="8" s="1"/>
  <c r="AHJ217" i="8" s="1"/>
  <c r="EL276" i="8"/>
  <c r="AIT214" i="8"/>
  <c r="AIO214" i="8" s="1"/>
  <c r="LS260" i="8"/>
  <c r="LT260" i="8" s="1"/>
  <c r="LO261" i="8" s="1"/>
  <c r="ACK226" i="8"/>
  <c r="ACH227" i="8" s="1"/>
  <c r="VW239" i="8"/>
  <c r="GN271" i="8"/>
  <c r="QG250" i="8"/>
  <c r="QH250" i="8" s="1"/>
  <c r="QI250" i="8" s="1"/>
  <c r="QD251" i="8" s="1"/>
  <c r="KV262" i="8"/>
  <c r="AMB207" i="8"/>
  <c r="DO278" i="8"/>
  <c r="MZ257" i="8"/>
  <c r="ANY203" i="8"/>
  <c r="AOL202" i="8"/>
  <c r="AON202" i="8" s="1"/>
  <c r="AMW205" i="8"/>
  <c r="AMX205" i="8" s="1"/>
  <c r="AMY205" i="8" s="1"/>
  <c r="AMT206" i="8" s="1"/>
  <c r="ANP204" i="8"/>
  <c r="ANT203" i="8"/>
  <c r="ANO204" i="8" s="1"/>
  <c r="ANJ204" i="8"/>
  <c r="AMU206" i="8"/>
  <c r="AMC207" i="8"/>
  <c r="AIN214" i="8"/>
  <c r="AIP214" i="8" s="1"/>
  <c r="AIQ214" i="8" s="1"/>
  <c r="AIL215" i="8" s="1"/>
  <c r="ALP208" i="8"/>
  <c r="ALK209" i="8" s="1"/>
  <c r="ALL209" i="8"/>
  <c r="PJ253" i="8"/>
  <c r="PN252" i="8"/>
  <c r="PI253" i="8" s="1"/>
  <c r="OH255" i="8"/>
  <c r="OL254" i="8"/>
  <c r="OG255" i="8" s="1"/>
  <c r="AGW218" i="8"/>
  <c r="AHA217" i="8"/>
  <c r="AGV218" i="8" s="1"/>
  <c r="NF257" i="8"/>
  <c r="NJ256" i="8"/>
  <c r="NE257" i="8" s="1"/>
  <c r="LB262" i="8"/>
  <c r="LF261" i="8"/>
  <c r="LA262" i="8" s="1"/>
  <c r="ACY225" i="8"/>
  <c r="ACZ225" i="8" s="1"/>
  <c r="ACU226" i="8" s="1"/>
  <c r="VY239" i="8"/>
  <c r="VZ239" i="8" s="1"/>
  <c r="VU240" i="8" s="1"/>
  <c r="YW233" i="8"/>
  <c r="YX233" i="8" s="1"/>
  <c r="AEA223" i="8"/>
  <c r="AEB223" i="8" s="1"/>
  <c r="ADW224" i="8" s="1"/>
  <c r="EI277" i="8"/>
  <c r="AHK217" i="8"/>
  <c r="AHF217" i="8" s="1"/>
  <c r="AHS216" i="8"/>
  <c r="LX260" i="8"/>
  <c r="VJ240" i="8"/>
  <c r="VK240" i="8" s="1"/>
  <c r="ZJ232" i="8"/>
  <c r="ADM224" i="8"/>
  <c r="ADN224" i="8" s="1"/>
  <c r="ADI225" i="8" s="1"/>
  <c r="EM276" i="8"/>
  <c r="EH277" i="8" s="1"/>
  <c r="HI269" i="8"/>
  <c r="UF243" i="8"/>
  <c r="UA243" i="8" s="1"/>
  <c r="UN242" i="8"/>
  <c r="AFU220" i="8"/>
  <c r="AFP220" i="8" s="1"/>
  <c r="AGC219" i="8"/>
  <c r="FD275" i="8"/>
  <c r="FH274" i="8"/>
  <c r="FC275" i="8" s="1"/>
  <c r="OY253" i="8"/>
  <c r="OZ253" i="8" s="1"/>
  <c r="OU254" i="8" s="1"/>
  <c r="AJV212" i="8"/>
  <c r="AJQ212" i="8" s="1"/>
  <c r="AKD211" i="8"/>
  <c r="SP246" i="8"/>
  <c r="SK246" i="8" s="1"/>
  <c r="SX245" i="8"/>
  <c r="ABT228" i="8"/>
  <c r="ABO228" i="8" s="1"/>
  <c r="ACB227" i="8"/>
  <c r="GA272" i="8"/>
  <c r="GB272" i="8" s="1"/>
  <c r="DB279" i="8"/>
  <c r="DC279" i="8" s="1"/>
  <c r="XS236" i="8"/>
  <c r="XN236" i="8" s="1"/>
  <c r="YA235" i="8"/>
  <c r="XE237" i="8"/>
  <c r="WZ237" i="8" s="1"/>
  <c r="XA237" i="8" s="1"/>
  <c r="XM236" i="8"/>
  <c r="JH265" i="8"/>
  <c r="JI265" i="8" s="1"/>
  <c r="JD266" i="8" s="1"/>
  <c r="AIA215" i="8"/>
  <c r="AIB215" i="8" s="1"/>
  <c r="MM258" i="8"/>
  <c r="MN258" i="8" s="1"/>
  <c r="AAR230" i="8"/>
  <c r="AAM230" i="8" s="1"/>
  <c r="AAZ229" i="8"/>
  <c r="UT242" i="8"/>
  <c r="UO242" i="8" s="1"/>
  <c r="VB241" i="8"/>
  <c r="AJH213" i="8"/>
  <c r="AJC213" i="8" s="1"/>
  <c r="AJD213" i="8" s="1"/>
  <c r="AJP212" i="8"/>
  <c r="AGI219" i="8"/>
  <c r="AGD219" i="8" s="1"/>
  <c r="AGQ218" i="8"/>
  <c r="IF267" i="8"/>
  <c r="IG267" i="8" s="1"/>
  <c r="IB268" i="8" s="1"/>
  <c r="AAL230" i="8"/>
  <c r="QT249" i="8"/>
  <c r="SJ246" i="8"/>
  <c r="KI263" i="8"/>
  <c r="KJ263" i="8" s="1"/>
  <c r="AFO220" i="8"/>
  <c r="NW255" i="8"/>
  <c r="NX255" i="8" s="1"/>
  <c r="NS256" i="8" s="1"/>
  <c r="AEO222" i="8"/>
  <c r="AEP222" i="8" s="1"/>
  <c r="AEK223" i="8" s="1"/>
  <c r="GV270" i="8"/>
  <c r="GW270" i="8" s="1"/>
  <c r="WM238" i="8"/>
  <c r="WN238" i="8" s="1"/>
  <c r="WI239" i="8" s="1"/>
  <c r="AKJ211" i="8"/>
  <c r="AKE211" i="8" s="1"/>
  <c r="AKR210" i="8"/>
  <c r="YO234" i="8"/>
  <c r="YG235" i="8"/>
  <c r="YB235" i="8" s="1"/>
  <c r="TR244" i="8"/>
  <c r="TM244" i="8" s="1"/>
  <c r="TN244" i="8" s="1"/>
  <c r="TZ243" i="8"/>
  <c r="RN248" i="8"/>
  <c r="RI248" i="8" s="1"/>
  <c r="RJ248" i="8" s="1"/>
  <c r="RK248" i="8" s="1"/>
  <c r="RF249" i="8" s="1"/>
  <c r="RV247" i="8"/>
  <c r="HO269" i="8"/>
  <c r="HS268" i="8"/>
  <c r="HN269" i="8" s="1"/>
  <c r="JV264" i="8"/>
  <c r="JW264" i="8" s="1"/>
  <c r="JR265" i="8" s="1"/>
  <c r="DU278" i="8"/>
  <c r="DP278" i="8" s="1"/>
  <c r="EC277" i="8"/>
  <c r="AKX210" i="8"/>
  <c r="AKS210" i="8" s="1"/>
  <c r="ALF209" i="8"/>
  <c r="ABF229" i="8"/>
  <c r="ABA229" i="8" s="1"/>
  <c r="ABN228" i="8"/>
  <c r="IT266" i="8"/>
  <c r="IU266" i="8" s="1"/>
  <c r="IP267" i="8" s="1"/>
  <c r="ZY231" i="8"/>
  <c r="ZZ231" i="8" s="1"/>
  <c r="QE251" i="8"/>
  <c r="RW247" i="8"/>
  <c r="AFB221" i="8"/>
  <c r="AFC221" i="8" s="1"/>
  <c r="DQ278" i="8" l="1"/>
  <c r="DR278" i="8" s="1"/>
  <c r="DM279" i="8" s="1"/>
  <c r="ACL226" i="8"/>
  <c r="ACG227" i="8" s="1"/>
  <c r="LP261" i="8"/>
  <c r="LK261" i="8" s="1"/>
  <c r="OP254" i="8"/>
  <c r="NN256" i="8"/>
  <c r="AOO202" i="8"/>
  <c r="AOJ203" i="8" s="1"/>
  <c r="AOK203" i="8"/>
  <c r="ANK204" i="8"/>
  <c r="ANX203" i="8"/>
  <c r="AMP206" i="8"/>
  <c r="AMQ206" i="8" s="1"/>
  <c r="AMN207" i="8" s="1"/>
  <c r="ANC205" i="8"/>
  <c r="ANL204" i="8"/>
  <c r="ALG209" i="8"/>
  <c r="ALH209" i="8" s="1"/>
  <c r="ALZ208" i="8"/>
  <c r="ALT208" i="8"/>
  <c r="AMD207" i="8"/>
  <c r="ALY208" i="8" s="1"/>
  <c r="AEZ222" i="8"/>
  <c r="AFD221" i="8"/>
  <c r="AEY222" i="8" s="1"/>
  <c r="TK245" i="8"/>
  <c r="TO244" i="8"/>
  <c r="TJ245" i="8" s="1"/>
  <c r="AJA214" i="8"/>
  <c r="AJE213" i="8"/>
  <c r="AIZ214" i="8" s="1"/>
  <c r="ZW232" i="8"/>
  <c r="AAA231" i="8"/>
  <c r="ZV232" i="8" s="1"/>
  <c r="KG264" i="8"/>
  <c r="KK263" i="8"/>
  <c r="KF264" i="8" s="1"/>
  <c r="AHY216" i="8"/>
  <c r="AIC215" i="8"/>
  <c r="AHX216" i="8" s="1"/>
  <c r="WX238" i="8"/>
  <c r="XB237" i="8"/>
  <c r="WW238" i="8" s="1"/>
  <c r="QM250" i="8"/>
  <c r="RG249" i="8"/>
  <c r="RB249" i="8" s="1"/>
  <c r="RO248" i="8"/>
  <c r="IQ267" i="8"/>
  <c r="IL267" i="8" s="1"/>
  <c r="IY266" i="8"/>
  <c r="ABP228" i="8"/>
  <c r="ABQ228" i="8" s="1"/>
  <c r="ABL229" i="8" s="1"/>
  <c r="HW268" i="8"/>
  <c r="RX247" i="8"/>
  <c r="RY247" i="8" s="1"/>
  <c r="RT248" i="8" s="1"/>
  <c r="UB243" i="8"/>
  <c r="UC243" i="8" s="1"/>
  <c r="TX244" i="8" s="1"/>
  <c r="AKT210" i="8"/>
  <c r="AKU210" i="8" s="1"/>
  <c r="AKP211" i="8" s="1"/>
  <c r="WJ239" i="8"/>
  <c r="WE239" i="8" s="1"/>
  <c r="WR238" i="8"/>
  <c r="GT271" i="8"/>
  <c r="GX270" i="8"/>
  <c r="GS271" i="8" s="1"/>
  <c r="AEL223" i="8"/>
  <c r="AEG223" i="8" s="1"/>
  <c r="AET222" i="8"/>
  <c r="QV249" i="8"/>
  <c r="QW249" i="8" s="1"/>
  <c r="QR250" i="8" s="1"/>
  <c r="ABB229" i="8"/>
  <c r="ABC229" i="8" s="1"/>
  <c r="AAX230" i="8" s="1"/>
  <c r="MK259" i="8"/>
  <c r="MO258" i="8"/>
  <c r="MJ259" i="8" s="1"/>
  <c r="JM265" i="8"/>
  <c r="JE266" i="8"/>
  <c r="IZ266" i="8" s="1"/>
  <c r="XO236" i="8"/>
  <c r="XP236" i="8" s="1"/>
  <c r="XK237" i="8" s="1"/>
  <c r="YC235" i="8"/>
  <c r="YD235" i="8" s="1"/>
  <c r="XY236" i="8" s="1"/>
  <c r="CZ280" i="8"/>
  <c r="DD279" i="8"/>
  <c r="CY280" i="8" s="1"/>
  <c r="EY275" i="8"/>
  <c r="EZ275" i="8" s="1"/>
  <c r="AGE219" i="8"/>
  <c r="AGF219" i="8" s="1"/>
  <c r="AGA220" i="8" s="1"/>
  <c r="UP242" i="8"/>
  <c r="UQ242" i="8" s="1"/>
  <c r="UL243" i="8" s="1"/>
  <c r="ADJ225" i="8"/>
  <c r="ADE225" i="8" s="1"/>
  <c r="ADR224" i="8"/>
  <c r="ZL232" i="8"/>
  <c r="ZM232" i="8" s="1"/>
  <c r="ZH233" i="8" s="1"/>
  <c r="ED277" i="8"/>
  <c r="EE277" i="8" s="1"/>
  <c r="EF277" i="8" s="1"/>
  <c r="EA278" i="8" s="1"/>
  <c r="VV240" i="8"/>
  <c r="VQ240" i="8" s="1"/>
  <c r="WD239" i="8"/>
  <c r="ACV226" i="8"/>
  <c r="ACQ226" i="8" s="1"/>
  <c r="ADD225" i="8"/>
  <c r="ACP226" i="8"/>
  <c r="ACC227" i="8"/>
  <c r="ACD227" i="8" s="1"/>
  <c r="LJ261" i="8"/>
  <c r="NA257" i="8"/>
  <c r="NB257" i="8" s="1"/>
  <c r="AHE217" i="8"/>
  <c r="OC255" i="8"/>
  <c r="PR252" i="8"/>
  <c r="PZ251" i="8"/>
  <c r="QA251" i="8" s="1"/>
  <c r="AIM215" i="8"/>
  <c r="AIH215" i="8" s="1"/>
  <c r="AIU214" i="8"/>
  <c r="JS265" i="8"/>
  <c r="JN265" i="8" s="1"/>
  <c r="KA264" i="8"/>
  <c r="DV278" i="8"/>
  <c r="HJ269" i="8"/>
  <c r="HK269" i="8" s="1"/>
  <c r="NT256" i="8"/>
  <c r="NO256" i="8" s="1"/>
  <c r="NP256" i="8" s="1"/>
  <c r="NQ256" i="8" s="1"/>
  <c r="NL257" i="8" s="1"/>
  <c r="OB255" i="8"/>
  <c r="AFQ220" i="8"/>
  <c r="AFR220" i="8" s="1"/>
  <c r="AFM221" i="8" s="1"/>
  <c r="SL246" i="8"/>
  <c r="SM246" i="8" s="1"/>
  <c r="SH247" i="8" s="1"/>
  <c r="AAN230" i="8"/>
  <c r="AAO230" i="8" s="1"/>
  <c r="AAJ231" i="8" s="1"/>
  <c r="IC268" i="8"/>
  <c r="HX268" i="8" s="1"/>
  <c r="IK267" i="8"/>
  <c r="AJR212" i="8"/>
  <c r="AJS212" i="8" s="1"/>
  <c r="AJN213" i="8" s="1"/>
  <c r="FY273" i="8"/>
  <c r="GC272" i="8"/>
  <c r="FX273" i="8" s="1"/>
  <c r="SZ245" i="8"/>
  <c r="TA245" i="8" s="1"/>
  <c r="SV246" i="8" s="1"/>
  <c r="AKF211" i="8"/>
  <c r="AKG211" i="8" s="1"/>
  <c r="AKB212" i="8" s="1"/>
  <c r="OV254" i="8"/>
  <c r="OQ254" i="8" s="1"/>
  <c r="PD253" i="8"/>
  <c r="FL274" i="8"/>
  <c r="VH241" i="8"/>
  <c r="VL240" i="8"/>
  <c r="VG241" i="8" s="1"/>
  <c r="EQ276" i="8"/>
  <c r="ADX224" i="8"/>
  <c r="ADS224" i="8" s="1"/>
  <c r="AEF223" i="8"/>
  <c r="YU234" i="8"/>
  <c r="YY233" i="8"/>
  <c r="YT234" i="8" s="1"/>
  <c r="KW262" i="8"/>
  <c r="KX262" i="8" s="1"/>
  <c r="AGR218" i="8"/>
  <c r="AGS218" i="8" s="1"/>
  <c r="PE253" i="8"/>
  <c r="DN279" i="8" l="1"/>
  <c r="DI279" i="8" s="1"/>
  <c r="OR254" i="8"/>
  <c r="OS254" i="8" s="1"/>
  <c r="ON255" i="8" s="1"/>
  <c r="HB270" i="8"/>
  <c r="VP240" i="8"/>
  <c r="VR240" i="8" s="1"/>
  <c r="VS240" i="8" s="1"/>
  <c r="VN241" i="8" s="1"/>
  <c r="GG272" i="8"/>
  <c r="MS258" i="8"/>
  <c r="TS244" i="8"/>
  <c r="AMR206" i="8"/>
  <c r="AMM207" i="8" s="1"/>
  <c r="AMI207" i="8" s="1"/>
  <c r="AOF203" i="8"/>
  <c r="AOS202" i="8"/>
  <c r="ANZ203" i="8"/>
  <c r="AOA203" i="8" s="1"/>
  <c r="ANV204" i="8" s="1"/>
  <c r="ANI205" i="8"/>
  <c r="ANM204" i="8"/>
  <c r="ANH205" i="8" s="1"/>
  <c r="ALU208" i="8"/>
  <c r="ALV208" i="8" s="1"/>
  <c r="AMH207" i="8"/>
  <c r="AIG215" i="8"/>
  <c r="AII215" i="8" s="1"/>
  <c r="ALE210" i="8"/>
  <c r="ZC233" i="8"/>
  <c r="AAE231" i="8"/>
  <c r="AGP219" i="8"/>
  <c r="AGT218" i="8"/>
  <c r="AGO219" i="8" s="1"/>
  <c r="HH270" i="8"/>
  <c r="HL269" i="8"/>
  <c r="HG270" i="8" s="1"/>
  <c r="ACA228" i="8"/>
  <c r="ACE227" i="8"/>
  <c r="ABZ228" i="8" s="1"/>
  <c r="OO255" i="8"/>
  <c r="NM257" i="8"/>
  <c r="NH257" i="8" s="1"/>
  <c r="NU256" i="8"/>
  <c r="KU263" i="8"/>
  <c r="KY262" i="8"/>
  <c r="KT263" i="8" s="1"/>
  <c r="YP234" i="8"/>
  <c r="YQ234" i="8" s="1"/>
  <c r="VC241" i="8"/>
  <c r="VD241" i="8" s="1"/>
  <c r="PF253" i="8"/>
  <c r="PG253" i="8" s="1"/>
  <c r="PB254" i="8" s="1"/>
  <c r="SW246" i="8"/>
  <c r="SR246" i="8" s="1"/>
  <c r="TE245" i="8"/>
  <c r="FT273" i="8"/>
  <c r="FU273" i="8" s="1"/>
  <c r="AJO213" i="8"/>
  <c r="AJJ213" i="8" s="1"/>
  <c r="AJW212" i="8"/>
  <c r="ALI209" i="8"/>
  <c r="ALD210" i="8" s="1"/>
  <c r="AHG217" i="8"/>
  <c r="AHH217" i="8" s="1"/>
  <c r="AHC218" i="8" s="1"/>
  <c r="LL261" i="8"/>
  <c r="LM261" i="8" s="1"/>
  <c r="LH262" i="8" s="1"/>
  <c r="ACR226" i="8"/>
  <c r="ACS226" i="8" s="1"/>
  <c r="ACN227" i="8" s="1"/>
  <c r="WF239" i="8"/>
  <c r="WG239" i="8" s="1"/>
  <c r="WB240" i="8" s="1"/>
  <c r="ZI233" i="8"/>
  <c r="ZD233" i="8" s="1"/>
  <c r="ZQ232" i="8"/>
  <c r="ADT224" i="8"/>
  <c r="ADU224" i="8" s="1"/>
  <c r="ADP225" i="8" s="1"/>
  <c r="DH279" i="8"/>
  <c r="XZ236" i="8"/>
  <c r="XU236" i="8" s="1"/>
  <c r="YH235" i="8"/>
  <c r="XL237" i="8"/>
  <c r="XG237" i="8" s="1"/>
  <c r="XT236" i="8"/>
  <c r="MF259" i="8"/>
  <c r="MG259" i="8" s="1"/>
  <c r="GO271" i="8"/>
  <c r="GP271" i="8" s="1"/>
  <c r="AKQ211" i="8"/>
  <c r="AKL211" i="8" s="1"/>
  <c r="AKY210" i="8"/>
  <c r="ABM229" i="8"/>
  <c r="ABH229" i="8" s="1"/>
  <c r="ABU228" i="8"/>
  <c r="JA266" i="8"/>
  <c r="JB266" i="8" s="1"/>
  <c r="IW267" i="8" s="1"/>
  <c r="XF237" i="8"/>
  <c r="AHT216" i="8"/>
  <c r="AHU216" i="8" s="1"/>
  <c r="KO263" i="8"/>
  <c r="ZR232" i="8"/>
  <c r="AJI213" i="8"/>
  <c r="TF245" i="8"/>
  <c r="AFH221" i="8"/>
  <c r="AEH223" i="8"/>
  <c r="AEI223" i="8" s="1"/>
  <c r="AED224" i="8" s="1"/>
  <c r="AKC212" i="8"/>
  <c r="AJX212" i="8" s="1"/>
  <c r="AKK211" i="8"/>
  <c r="IM267" i="8"/>
  <c r="IN267" i="8" s="1"/>
  <c r="II268" i="8" s="1"/>
  <c r="AAK231" i="8"/>
  <c r="AAF231" i="8" s="1"/>
  <c r="AAS230" i="8"/>
  <c r="SI247" i="8"/>
  <c r="SD247" i="8" s="1"/>
  <c r="SQ246" i="8"/>
  <c r="AFN221" i="8"/>
  <c r="AFI221" i="8" s="1"/>
  <c r="AFV220" i="8"/>
  <c r="OD255" i="8"/>
  <c r="OE255" i="8" s="1"/>
  <c r="NZ256" i="8" s="1"/>
  <c r="EB278" i="8"/>
  <c r="DW278" i="8" s="1"/>
  <c r="DX278" i="8" s="1"/>
  <c r="DY278" i="8" s="1"/>
  <c r="DT279" i="8" s="1"/>
  <c r="EJ277" i="8"/>
  <c r="PX252" i="8"/>
  <c r="QB251" i="8"/>
  <c r="PW252" i="8" s="1"/>
  <c r="MY258" i="8"/>
  <c r="NC257" i="8"/>
  <c r="MX258" i="8" s="1"/>
  <c r="ADF225" i="8"/>
  <c r="ADG225" i="8" s="1"/>
  <c r="ADB226" i="8" s="1"/>
  <c r="UM243" i="8"/>
  <c r="UH243" i="8" s="1"/>
  <c r="UU242" i="8"/>
  <c r="AGB220" i="8"/>
  <c r="AFW220" i="8" s="1"/>
  <c r="AGJ219" i="8"/>
  <c r="EW276" i="8"/>
  <c r="FA275" i="8"/>
  <c r="EV276" i="8" s="1"/>
  <c r="CU280" i="8"/>
  <c r="CV280" i="8" s="1"/>
  <c r="JO265" i="8"/>
  <c r="JP265" i="8" s="1"/>
  <c r="JK266" i="8" s="1"/>
  <c r="AAY230" i="8"/>
  <c r="AAT230" i="8" s="1"/>
  <c r="ABG229" i="8"/>
  <c r="QS250" i="8"/>
  <c r="QN250" i="8" s="1"/>
  <c r="QO250" i="8" s="1"/>
  <c r="RA249" i="8"/>
  <c r="TY244" i="8"/>
  <c r="TT244" i="8" s="1"/>
  <c r="UG243" i="8"/>
  <c r="RU248" i="8"/>
  <c r="RP248" i="8" s="1"/>
  <c r="RQ248" i="8" s="1"/>
  <c r="SC247" i="8"/>
  <c r="HY268" i="8"/>
  <c r="HZ268" i="8" s="1"/>
  <c r="HU269" i="8" s="1"/>
  <c r="WS238" i="8"/>
  <c r="WT238" i="8" s="1"/>
  <c r="KB264" i="8"/>
  <c r="KC264" i="8" s="1"/>
  <c r="AAG231" i="8"/>
  <c r="AAH231" i="8" s="1"/>
  <c r="AAC232" i="8" s="1"/>
  <c r="AIV214" i="8"/>
  <c r="AIW214" i="8" s="1"/>
  <c r="AEU222" i="8"/>
  <c r="AEV222" i="8" s="1"/>
  <c r="TU244" i="8" l="1"/>
  <c r="ZE233" i="8"/>
  <c r="ZB234" i="8" s="1"/>
  <c r="AMV206" i="8"/>
  <c r="AND205" i="8"/>
  <c r="ANE205" i="8" s="1"/>
  <c r="ANF205" i="8" s="1"/>
  <c r="ANA206" i="8" s="1"/>
  <c r="NG257" i="8"/>
  <c r="NI257" i="8" s="1"/>
  <c r="NJ257" i="8" s="1"/>
  <c r="NE258" i="8" s="1"/>
  <c r="HP269" i="8"/>
  <c r="LC262" i="8"/>
  <c r="AOU202" i="8"/>
  <c r="AMJ207" i="8"/>
  <c r="AMK207" i="8" s="1"/>
  <c r="AMF208" i="8" s="1"/>
  <c r="ANW204" i="8"/>
  <c r="AOE203" i="8"/>
  <c r="ANR204" i="8"/>
  <c r="ANQ204" i="8"/>
  <c r="ALW208" i="8"/>
  <c r="ALR209" i="8" s="1"/>
  <c r="ALS209" i="8"/>
  <c r="AKZ210" i="8"/>
  <c r="ACI227" i="8"/>
  <c r="AMA208" i="8"/>
  <c r="ABV228" i="8"/>
  <c r="ABW228" i="8" s="1"/>
  <c r="ABX228" i="8" s="1"/>
  <c r="ABS229" i="8" s="1"/>
  <c r="ALM209" i="8"/>
  <c r="AIT215" i="8"/>
  <c r="AIX214" i="8"/>
  <c r="AIS215" i="8" s="1"/>
  <c r="JZ265" i="8"/>
  <c r="KD264" i="8"/>
  <c r="JY265" i="8" s="1"/>
  <c r="WQ239" i="8"/>
  <c r="WU238" i="8"/>
  <c r="WP239" i="8" s="1"/>
  <c r="RN249" i="8"/>
  <c r="RR248" i="8"/>
  <c r="RM249" i="8" s="1"/>
  <c r="AES223" i="8"/>
  <c r="AEW222" i="8"/>
  <c r="AER223" i="8" s="1"/>
  <c r="QL251" i="8"/>
  <c r="QP250" i="8"/>
  <c r="QK251" i="8" s="1"/>
  <c r="TR245" i="8"/>
  <c r="AIF216" i="8"/>
  <c r="TV244" i="8"/>
  <c r="TQ245" i="8" s="1"/>
  <c r="AAD232" i="8"/>
  <c r="ZY232" i="8" s="1"/>
  <c r="AAL231" i="8"/>
  <c r="AIJ215" i="8"/>
  <c r="AIE216" i="8" s="1"/>
  <c r="HV269" i="8"/>
  <c r="HQ269" i="8" s="1"/>
  <c r="ID268" i="8"/>
  <c r="SE247" i="8"/>
  <c r="SF247" i="8" s="1"/>
  <c r="SA248" i="8" s="1"/>
  <c r="UI243" i="8"/>
  <c r="UJ243" i="8" s="1"/>
  <c r="UE244" i="8" s="1"/>
  <c r="JL266" i="8"/>
  <c r="JG266" i="8" s="1"/>
  <c r="JT265" i="8"/>
  <c r="CS281" i="8"/>
  <c r="CW280" i="8"/>
  <c r="CR281" i="8" s="1"/>
  <c r="FE275" i="8"/>
  <c r="ADC226" i="8"/>
  <c r="ACX226" i="8" s="1"/>
  <c r="ADK225" i="8"/>
  <c r="MT258" i="8"/>
  <c r="MU258" i="8" s="1"/>
  <c r="QF251" i="8"/>
  <c r="AKM211" i="8"/>
  <c r="AKN211" i="8" s="1"/>
  <c r="AKI212" i="8" s="1"/>
  <c r="VW240" i="8"/>
  <c r="VO241" i="8"/>
  <c r="VJ241" i="8" s="1"/>
  <c r="AEE224" i="8"/>
  <c r="ADZ224" i="8" s="1"/>
  <c r="AEM223" i="8"/>
  <c r="AFJ221" i="8"/>
  <c r="AFK221" i="8" s="1"/>
  <c r="AFF222" i="8" s="1"/>
  <c r="AJK213" i="8"/>
  <c r="AJL213" i="8" s="1"/>
  <c r="AJG214" i="8" s="1"/>
  <c r="XH237" i="8"/>
  <c r="XI237" i="8" s="1"/>
  <c r="XD238" i="8" s="1"/>
  <c r="ALA210" i="8"/>
  <c r="ALB210" i="8" s="1"/>
  <c r="AKW211" i="8" s="1"/>
  <c r="MD260" i="8"/>
  <c r="MH259" i="8"/>
  <c r="MC260" i="8" s="1"/>
  <c r="ADQ225" i="8"/>
  <c r="ADL225" i="8" s="1"/>
  <c r="ADY224" i="8"/>
  <c r="ZS232" i="8"/>
  <c r="ZT232" i="8" s="1"/>
  <c r="ZO233" i="8" s="1"/>
  <c r="ACO227" i="8"/>
  <c r="ACJ227" i="8" s="1"/>
  <c r="ACW226" i="8"/>
  <c r="AHD218" i="8"/>
  <c r="AGY218" i="8" s="1"/>
  <c r="AHL217" i="8"/>
  <c r="AJY212" i="8"/>
  <c r="AJZ212" i="8" s="1"/>
  <c r="AJU213" i="8" s="1"/>
  <c r="FR274" i="8"/>
  <c r="FV273" i="8"/>
  <c r="FQ274" i="8" s="1"/>
  <c r="TG245" i="8"/>
  <c r="TH245" i="8" s="1"/>
  <c r="TC246" i="8" s="1"/>
  <c r="PC254" i="8"/>
  <c r="OX254" i="8" s="1"/>
  <c r="PK253" i="8"/>
  <c r="VA242" i="8"/>
  <c r="VE241" i="8"/>
  <c r="UZ242" i="8" s="1"/>
  <c r="KP263" i="8"/>
  <c r="KQ263" i="8" s="1"/>
  <c r="OW254" i="8"/>
  <c r="HC270" i="8"/>
  <c r="HD270" i="8" s="1"/>
  <c r="AGX218" i="8"/>
  <c r="RC249" i="8"/>
  <c r="RD249" i="8" s="1"/>
  <c r="QY250" i="8" s="1"/>
  <c r="ABI229" i="8"/>
  <c r="ABJ229" i="8" s="1"/>
  <c r="ABE230" i="8" s="1"/>
  <c r="ER276" i="8"/>
  <c r="ES276" i="8" s="1"/>
  <c r="PS252" i="8"/>
  <c r="PT252" i="8" s="1"/>
  <c r="DU279" i="8"/>
  <c r="DP279" i="8" s="1"/>
  <c r="EC278" i="8"/>
  <c r="OA256" i="8"/>
  <c r="NV256" i="8" s="1"/>
  <c r="NW256" i="8" s="1"/>
  <c r="NX256" i="8" s="1"/>
  <c r="NS257" i="8" s="1"/>
  <c r="OI255" i="8"/>
  <c r="AFX220" i="8"/>
  <c r="AFY220" i="8" s="1"/>
  <c r="AFT221" i="8" s="1"/>
  <c r="SS246" i="8"/>
  <c r="ST246" i="8" s="1"/>
  <c r="SO247" i="8" s="1"/>
  <c r="AAU230" i="8"/>
  <c r="AAV230" i="8" s="1"/>
  <c r="AAQ231" i="8" s="1"/>
  <c r="IJ268" i="8"/>
  <c r="IE268" i="8" s="1"/>
  <c r="IR267" i="8"/>
  <c r="AHR217" i="8"/>
  <c r="AHV216" i="8"/>
  <c r="AHQ217" i="8" s="1"/>
  <c r="JF266" i="8"/>
  <c r="IX267" i="8"/>
  <c r="IS267" i="8" s="1"/>
  <c r="GM272" i="8"/>
  <c r="GQ271" i="8"/>
  <c r="GL272" i="8" s="1"/>
  <c r="XV236" i="8"/>
  <c r="XW236" i="8" s="1"/>
  <c r="XR237" i="8" s="1"/>
  <c r="DJ279" i="8"/>
  <c r="DK279" i="8" s="1"/>
  <c r="DF280" i="8" s="1"/>
  <c r="WC240" i="8"/>
  <c r="VX240" i="8" s="1"/>
  <c r="WK239" i="8"/>
  <c r="LI262" i="8"/>
  <c r="LD262" i="8" s="1"/>
  <c r="LE262" i="8" s="1"/>
  <c r="LF262" i="8" s="1"/>
  <c r="LA263" i="8" s="1"/>
  <c r="LQ261" i="8"/>
  <c r="YN235" i="8"/>
  <c r="YR234" i="8"/>
  <c r="YM235" i="8" s="1"/>
  <c r="OJ255" i="8"/>
  <c r="AGK219" i="8"/>
  <c r="AGL219" i="8" s="1"/>
  <c r="HR269" i="8" l="1"/>
  <c r="HS269" i="8" s="1"/>
  <c r="HN270" i="8" s="1"/>
  <c r="ZF233" i="8"/>
  <c r="ZA234" i="8" s="1"/>
  <c r="YW234" i="8" s="1"/>
  <c r="ANB206" i="8"/>
  <c r="AMW206" i="8" s="1"/>
  <c r="AMX206" i="8" s="1"/>
  <c r="AMY206" i="8" s="1"/>
  <c r="AMT207" i="8" s="1"/>
  <c r="FZ273" i="8"/>
  <c r="AMG208" i="8"/>
  <c r="AMB208" i="8" s="1"/>
  <c r="AMC208" i="8" s="1"/>
  <c r="RV248" i="8"/>
  <c r="DA280" i="8"/>
  <c r="QT250" i="8"/>
  <c r="KH264" i="8"/>
  <c r="TZ244" i="8"/>
  <c r="AOR203" i="8"/>
  <c r="AOV202" i="8"/>
  <c r="AOQ203" i="8" s="1"/>
  <c r="AOG203" i="8"/>
  <c r="ANS204" i="8"/>
  <c r="AMO207" i="8"/>
  <c r="ALN209" i="8"/>
  <c r="ALO209" i="8" s="1"/>
  <c r="ALP209" i="8" s="1"/>
  <c r="ALK210" i="8" s="1"/>
  <c r="ANJ205" i="8"/>
  <c r="ACK227" i="8"/>
  <c r="ACL227" i="8" s="1"/>
  <c r="ACG228" i="8" s="1"/>
  <c r="AHZ216" i="8"/>
  <c r="AGI220" i="8"/>
  <c r="AGM219" i="8"/>
  <c r="AGH220" i="8" s="1"/>
  <c r="KN264" i="8"/>
  <c r="KR263" i="8"/>
  <c r="KM264" i="8" s="1"/>
  <c r="YV234" i="8"/>
  <c r="GU271" i="8"/>
  <c r="ABT229" i="8"/>
  <c r="ABO229" i="8" s="1"/>
  <c r="ACB228" i="8"/>
  <c r="AHM217" i="8"/>
  <c r="AHN217" i="8" s="1"/>
  <c r="AHO217" i="8" s="1"/>
  <c r="AHJ218" i="8" s="1"/>
  <c r="SP247" i="8"/>
  <c r="SK247" i="8" s="1"/>
  <c r="SX246" i="8"/>
  <c r="AFU221" i="8"/>
  <c r="AFP221" i="8" s="1"/>
  <c r="AGC220" i="8"/>
  <c r="NF258" i="8"/>
  <c r="NA258" i="8" s="1"/>
  <c r="NN257" i="8"/>
  <c r="ABF230" i="8"/>
  <c r="ABA230" i="8" s="1"/>
  <c r="ABN229" i="8"/>
  <c r="QZ250" i="8"/>
  <c r="QU250" i="8" s="1"/>
  <c r="QV250" i="8" s="1"/>
  <c r="QW250" i="8" s="1"/>
  <c r="QR251" i="8" s="1"/>
  <c r="RH249" i="8"/>
  <c r="AGZ218" i="8"/>
  <c r="AHA218" i="8" s="1"/>
  <c r="AGV219" i="8" s="1"/>
  <c r="VI241" i="8"/>
  <c r="TD246" i="8"/>
  <c r="SY246" i="8" s="1"/>
  <c r="TL245" i="8"/>
  <c r="FM274" i="8"/>
  <c r="FN274" i="8" s="1"/>
  <c r="ACY226" i="8"/>
  <c r="ACZ226" i="8" s="1"/>
  <c r="ACU227" i="8" s="1"/>
  <c r="ML259" i="8"/>
  <c r="AFG222" i="8"/>
  <c r="AFB222" i="8" s="1"/>
  <c r="AFO221" i="8"/>
  <c r="VY240" i="8"/>
  <c r="VZ240" i="8" s="1"/>
  <c r="VU241" i="8" s="1"/>
  <c r="MR259" i="8"/>
  <c r="MV258" i="8"/>
  <c r="MQ259" i="8" s="1"/>
  <c r="CN281" i="8"/>
  <c r="CO281" i="8" s="1"/>
  <c r="AIA216" i="8"/>
  <c r="TM245" i="8"/>
  <c r="QG251" i="8"/>
  <c r="QH251" i="8" s="1"/>
  <c r="QI251" i="8" s="1"/>
  <c r="QD252" i="8" s="1"/>
  <c r="AFA222" i="8"/>
  <c r="RI249" i="8"/>
  <c r="WY238" i="8"/>
  <c r="JU265" i="8"/>
  <c r="JV265" i="8" s="1"/>
  <c r="JW265" i="8" s="1"/>
  <c r="JR266" i="8" s="1"/>
  <c r="AJB214" i="8"/>
  <c r="NT257" i="8"/>
  <c r="NO257" i="8" s="1"/>
  <c r="OB256" i="8"/>
  <c r="LB263" i="8"/>
  <c r="KW263" i="8" s="1"/>
  <c r="LJ262" i="8"/>
  <c r="YI235" i="8"/>
  <c r="YJ235" i="8" s="1"/>
  <c r="DG280" i="8"/>
  <c r="DB280" i="8" s="1"/>
  <c r="DO279" i="8"/>
  <c r="XS237" i="8"/>
  <c r="XN237" i="8" s="1"/>
  <c r="YA236" i="8"/>
  <c r="GH272" i="8"/>
  <c r="GI272" i="8" s="1"/>
  <c r="JH266" i="8"/>
  <c r="JI266" i="8" s="1"/>
  <c r="JD267" i="8" s="1"/>
  <c r="IT267" i="8"/>
  <c r="IU267" i="8" s="1"/>
  <c r="IP268" i="8" s="1"/>
  <c r="AAR231" i="8"/>
  <c r="AAM231" i="8" s="1"/>
  <c r="AAN231" i="8" s="1"/>
  <c r="AAZ230" i="8"/>
  <c r="OK255" i="8"/>
  <c r="OL255" i="8" s="1"/>
  <c r="OG256" i="8" s="1"/>
  <c r="PQ253" i="8"/>
  <c r="PU252" i="8"/>
  <c r="PP253" i="8" s="1"/>
  <c r="EP277" i="8"/>
  <c r="ET276" i="8"/>
  <c r="EO277" i="8" s="1"/>
  <c r="HA271" i="8"/>
  <c r="HE270" i="8"/>
  <c r="GZ271" i="8" s="1"/>
  <c r="OY254" i="8"/>
  <c r="OZ254" i="8" s="1"/>
  <c r="OU255" i="8" s="1"/>
  <c r="UV242" i="8"/>
  <c r="UW242" i="8" s="1"/>
  <c r="AJV213" i="8"/>
  <c r="AJQ213" i="8" s="1"/>
  <c r="AKD212" i="8"/>
  <c r="ZX232" i="8"/>
  <c r="ZP233" i="8"/>
  <c r="ZK233" i="8" s="1"/>
  <c r="AEA224" i="8"/>
  <c r="AEB224" i="8" s="1"/>
  <c r="ADW225" i="8" s="1"/>
  <c r="LY260" i="8"/>
  <c r="LZ260" i="8" s="1"/>
  <c r="ALF210" i="8"/>
  <c r="AKX211" i="8"/>
  <c r="AKS211" i="8" s="1"/>
  <c r="XE238" i="8"/>
  <c r="WZ238" i="8" s="1"/>
  <c r="XM237" i="8"/>
  <c r="AJH214" i="8"/>
  <c r="AJC214" i="8" s="1"/>
  <c r="AJP213" i="8"/>
  <c r="AKJ212" i="8"/>
  <c r="AKE212" i="8" s="1"/>
  <c r="AKR211" i="8"/>
  <c r="ADM225" i="8"/>
  <c r="ADN225" i="8" s="1"/>
  <c r="ADI226" i="8" s="1"/>
  <c r="UF244" i="8"/>
  <c r="UA244" i="8" s="1"/>
  <c r="UN243" i="8"/>
  <c r="SB248" i="8"/>
  <c r="RW248" i="8" s="1"/>
  <c r="SJ247" i="8"/>
  <c r="IF268" i="8"/>
  <c r="IG268" i="8" s="1"/>
  <c r="IB269" i="8" s="1"/>
  <c r="AIN215" i="8"/>
  <c r="AEN223" i="8"/>
  <c r="AEO223" i="8" s="1"/>
  <c r="WL239" i="8"/>
  <c r="WM239" i="8" s="1"/>
  <c r="AIO215" i="8"/>
  <c r="HW269" i="8" l="1"/>
  <c r="RX248" i="8"/>
  <c r="RY248" i="8" s="1"/>
  <c r="RT249" i="8" s="1"/>
  <c r="UB244" i="8"/>
  <c r="UC244" i="8" s="1"/>
  <c r="TX245" i="8" s="1"/>
  <c r="ZJ233" i="8"/>
  <c r="HO270" i="8"/>
  <c r="HJ270" i="8" s="1"/>
  <c r="AIB216" i="8"/>
  <c r="AIC216" i="8" s="1"/>
  <c r="AHX217" i="8" s="1"/>
  <c r="ACP227" i="8"/>
  <c r="ANC206" i="8"/>
  <c r="DC280" i="8"/>
  <c r="DD280" i="8" s="1"/>
  <c r="CY281" i="8" s="1"/>
  <c r="EX276" i="8"/>
  <c r="KV263" i="8"/>
  <c r="KX263" i="8" s="1"/>
  <c r="KY263" i="8" s="1"/>
  <c r="KT264" i="8" s="1"/>
  <c r="AOM203" i="8"/>
  <c r="AOZ202" i="8"/>
  <c r="APC202" i="8" s="1"/>
  <c r="AOX203" i="8" s="1"/>
  <c r="AOT203" i="8" s="1"/>
  <c r="AOD204" i="8"/>
  <c r="AMU207" i="8"/>
  <c r="AMP207" i="8" s="1"/>
  <c r="AMQ207" i="8" s="1"/>
  <c r="AMN208" i="8" s="1"/>
  <c r="AOH203" i="8"/>
  <c r="AOC204" i="8" s="1"/>
  <c r="ANP205" i="8"/>
  <c r="ANT204" i="8"/>
  <c r="ANO205" i="8" s="1"/>
  <c r="ACH228" i="8"/>
  <c r="ACC228" i="8" s="1"/>
  <c r="ACD228" i="8" s="1"/>
  <c r="ACE228" i="8" s="1"/>
  <c r="ABZ229" i="8" s="1"/>
  <c r="ALZ209" i="8"/>
  <c r="AMD208" i="8"/>
  <c r="ALY209" i="8" s="1"/>
  <c r="ALT209" i="8"/>
  <c r="ALL210" i="8"/>
  <c r="ALG210" i="8" s="1"/>
  <c r="ALH210" i="8" s="1"/>
  <c r="WJ240" i="8"/>
  <c r="WN239" i="8"/>
  <c r="WI240" i="8" s="1"/>
  <c r="AEL224" i="8"/>
  <c r="AEP223" i="8"/>
  <c r="AEK224" i="8" s="1"/>
  <c r="AAK232" i="8"/>
  <c r="AAO231" i="8"/>
  <c r="AAJ232" i="8" s="1"/>
  <c r="SL247" i="8"/>
  <c r="SM247" i="8" s="1"/>
  <c r="SH248" i="8" s="1"/>
  <c r="SC248" i="8"/>
  <c r="RU249" i="8"/>
  <c r="RP249" i="8" s="1"/>
  <c r="TY245" i="8"/>
  <c r="TT245" i="8" s="1"/>
  <c r="AIP215" i="8"/>
  <c r="AIQ215" i="8" s="1"/>
  <c r="AIL216" i="8" s="1"/>
  <c r="QE252" i="8"/>
  <c r="PZ252" i="8" s="1"/>
  <c r="QM251" i="8"/>
  <c r="ADX225" i="8"/>
  <c r="ADS225" i="8" s="1"/>
  <c r="AEF224" i="8"/>
  <c r="AHK218" i="8"/>
  <c r="AHF218" i="8" s="1"/>
  <c r="AHS217" i="8"/>
  <c r="AKF212" i="8"/>
  <c r="AKG212" i="8" s="1"/>
  <c r="AKB213" i="8" s="1"/>
  <c r="UT243" i="8"/>
  <c r="UX242" i="8"/>
  <c r="US243" i="8" s="1"/>
  <c r="HI270" i="8"/>
  <c r="EK277" i="8"/>
  <c r="EL277" i="8" s="1"/>
  <c r="PY252" i="8"/>
  <c r="OP255" i="8"/>
  <c r="OH256" i="8"/>
  <c r="OC256" i="8" s="1"/>
  <c r="OD256" i="8" s="1"/>
  <c r="OE256" i="8" s="1"/>
  <c r="NZ257" i="8" s="1"/>
  <c r="DQ279" i="8"/>
  <c r="DR279" i="8" s="1"/>
  <c r="DM280" i="8" s="1"/>
  <c r="YG236" i="8"/>
  <c r="YK235" i="8"/>
  <c r="YF236" i="8" s="1"/>
  <c r="CL282" i="8"/>
  <c r="CP281" i="8"/>
  <c r="CK282" i="8" s="1"/>
  <c r="MZ258" i="8"/>
  <c r="WD240" i="8"/>
  <c r="VV241" i="8"/>
  <c r="VQ241" i="8" s="1"/>
  <c r="AFQ221" i="8"/>
  <c r="AFR221" i="8" s="1"/>
  <c r="AFM222" i="8" s="1"/>
  <c r="ACV227" i="8"/>
  <c r="ACQ227" i="8" s="1"/>
  <c r="ADD226" i="8"/>
  <c r="FK275" i="8"/>
  <c r="FO274" i="8"/>
  <c r="FJ275" i="8" s="1"/>
  <c r="AGW219" i="8"/>
  <c r="AGR219" i="8" s="1"/>
  <c r="AHE218" i="8"/>
  <c r="RJ249" i="8"/>
  <c r="RK249" i="8" s="1"/>
  <c r="RF250" i="8" s="1"/>
  <c r="ABP229" i="8"/>
  <c r="ABQ229" i="8" s="1"/>
  <c r="ABL230" i="8" s="1"/>
  <c r="YX234" i="8"/>
  <c r="YY234" i="8" s="1"/>
  <c r="YT235" i="8" s="1"/>
  <c r="KI264" i="8"/>
  <c r="KJ264" i="8" s="1"/>
  <c r="AGQ219" i="8"/>
  <c r="QS251" i="8"/>
  <c r="QN251" i="8" s="1"/>
  <c r="RA250" i="8"/>
  <c r="IC269" i="8"/>
  <c r="HX269" i="8" s="1"/>
  <c r="HY269" i="8" s="1"/>
  <c r="HZ269" i="8" s="1"/>
  <c r="HU270" i="8" s="1"/>
  <c r="IK268" i="8"/>
  <c r="JS266" i="8"/>
  <c r="JN266" i="8" s="1"/>
  <c r="KA265" i="8"/>
  <c r="ADJ226" i="8"/>
  <c r="ADE226" i="8" s="1"/>
  <c r="ADR225" i="8"/>
  <c r="AKT211" i="8"/>
  <c r="AKU211" i="8" s="1"/>
  <c r="AKP212" i="8" s="1"/>
  <c r="AJR213" i="8"/>
  <c r="AJS213" i="8" s="1"/>
  <c r="AJN214" i="8" s="1"/>
  <c r="XO237" i="8"/>
  <c r="XP237" i="8" s="1"/>
  <c r="XK238" i="8" s="1"/>
  <c r="LW261" i="8"/>
  <c r="MA260" i="8"/>
  <c r="LV261" i="8" s="1"/>
  <c r="ZZ232" i="8"/>
  <c r="AAA232" i="8" s="1"/>
  <c r="ZV233" i="8" s="1"/>
  <c r="OV255" i="8"/>
  <c r="OQ255" i="8" s="1"/>
  <c r="PD254" i="8"/>
  <c r="GV271" i="8"/>
  <c r="GW271" i="8" s="1"/>
  <c r="PL253" i="8"/>
  <c r="PM253" i="8" s="1"/>
  <c r="ABB230" i="8"/>
  <c r="IQ268" i="8"/>
  <c r="IL268" i="8" s="1"/>
  <c r="IY267" i="8"/>
  <c r="AHY217" i="8"/>
  <c r="AHT217" i="8" s="1"/>
  <c r="AIG216" i="8"/>
  <c r="JE267" i="8"/>
  <c r="IZ267" i="8" s="1"/>
  <c r="JM266" i="8"/>
  <c r="GF273" i="8"/>
  <c r="GJ272" i="8"/>
  <c r="GE273" i="8" s="1"/>
  <c r="AJD214" i="8"/>
  <c r="AJE214" i="8" s="1"/>
  <c r="AIZ215" i="8" s="1"/>
  <c r="XA238" i="8"/>
  <c r="XB238" i="8" s="1"/>
  <c r="WW239" i="8" s="1"/>
  <c r="AFC222" i="8"/>
  <c r="AFD222" i="8" s="1"/>
  <c r="AEY223" i="8" s="1"/>
  <c r="ZL233" i="8"/>
  <c r="ZM233" i="8" s="1"/>
  <c r="ZH234" i="8" s="1"/>
  <c r="MM259" i="8"/>
  <c r="MN259" i="8" s="1"/>
  <c r="TN245" i="8"/>
  <c r="TO245" i="8" s="1"/>
  <c r="TJ246" i="8" s="1"/>
  <c r="VK241" i="8"/>
  <c r="VL241" i="8" s="1"/>
  <c r="VG242" i="8" s="1"/>
  <c r="NP257" i="8"/>
  <c r="NQ257" i="8" s="1"/>
  <c r="NL258" i="8" s="1"/>
  <c r="SZ246" i="8"/>
  <c r="TA246" i="8" s="1"/>
  <c r="SV247" i="8" s="1"/>
  <c r="AGD220" i="8"/>
  <c r="AGE220" i="8" s="1"/>
  <c r="ACR227" i="8" l="1"/>
  <c r="ACS227" i="8" s="1"/>
  <c r="ACN228" i="8" s="1"/>
  <c r="DH280" i="8"/>
  <c r="UG244" i="8"/>
  <c r="CZ281" i="8"/>
  <c r="CU281" i="8" s="1"/>
  <c r="YO235" i="8"/>
  <c r="ANK205" i="8"/>
  <c r="ANL205" i="8" s="1"/>
  <c r="ANI206" i="8" s="1"/>
  <c r="GA273" i="8"/>
  <c r="GB273" i="8" s="1"/>
  <c r="FY274" i="8" s="1"/>
  <c r="ME260" i="8"/>
  <c r="FS274" i="8"/>
  <c r="VB242" i="8"/>
  <c r="AMR207" i="8"/>
  <c r="AMM208" i="8" s="1"/>
  <c r="AMI208" i="8" s="1"/>
  <c r="ANY204" i="8"/>
  <c r="AOL203" i="8"/>
  <c r="AON203" i="8" s="1"/>
  <c r="ANX204" i="8"/>
  <c r="ALU209" i="8"/>
  <c r="ALV209" i="8" s="1"/>
  <c r="AMH208" i="8"/>
  <c r="ALE211" i="8"/>
  <c r="AET223" i="8"/>
  <c r="MK260" i="8"/>
  <c r="MO259" i="8"/>
  <c r="MJ260" i="8" s="1"/>
  <c r="AGB221" i="8"/>
  <c r="AGF220" i="8"/>
  <c r="AGA221" i="8" s="1"/>
  <c r="GT272" i="8"/>
  <c r="AAY231" i="8"/>
  <c r="LC263" i="8"/>
  <c r="KU264" i="8"/>
  <c r="KP264" i="8" s="1"/>
  <c r="ACO228" i="8"/>
  <c r="ACJ228" i="8" s="1"/>
  <c r="ACW227" i="8"/>
  <c r="GX271" i="8"/>
  <c r="GS272" i="8" s="1"/>
  <c r="NM258" i="8"/>
  <c r="NH258" i="8" s="1"/>
  <c r="NU257" i="8"/>
  <c r="ZI234" i="8"/>
  <c r="ZD234" i="8" s="1"/>
  <c r="ZQ233" i="8"/>
  <c r="AEZ223" i="8"/>
  <c r="AEU223" i="8" s="1"/>
  <c r="AFH222" i="8"/>
  <c r="WX239" i="8"/>
  <c r="WS239" i="8" s="1"/>
  <c r="XF238" i="8"/>
  <c r="AJA215" i="8"/>
  <c r="AIV215" i="8" s="1"/>
  <c r="AJI214" i="8"/>
  <c r="OA257" i="8"/>
  <c r="NV257" i="8" s="1"/>
  <c r="OI256" i="8"/>
  <c r="GN272" i="8"/>
  <c r="ABC230" i="8"/>
  <c r="AAX231" i="8" s="1"/>
  <c r="ZW233" i="8"/>
  <c r="ZR233" i="8" s="1"/>
  <c r="AAE232" i="8"/>
  <c r="LR261" i="8"/>
  <c r="LS261" i="8" s="1"/>
  <c r="KG265" i="8"/>
  <c r="KK264" i="8"/>
  <c r="KF265" i="8" s="1"/>
  <c r="FF275" i="8"/>
  <c r="FG275" i="8" s="1"/>
  <c r="AFN222" i="8"/>
  <c r="AFI222" i="8" s="1"/>
  <c r="AFV221" i="8"/>
  <c r="NB258" i="8"/>
  <c r="NC258" i="8" s="1"/>
  <c r="MX259" i="8" s="1"/>
  <c r="CT281" i="8"/>
  <c r="YB236" i="8"/>
  <c r="YC236" i="8" s="1"/>
  <c r="OR255" i="8"/>
  <c r="OS255" i="8" s="1"/>
  <c r="ON256" i="8" s="1"/>
  <c r="EI278" i="8"/>
  <c r="EM277" i="8"/>
  <c r="EH278" i="8" s="1"/>
  <c r="UO243" i="8"/>
  <c r="UP243" i="8" s="1"/>
  <c r="ALI210" i="8"/>
  <c r="ALD211" i="8" s="1"/>
  <c r="QO251" i="8"/>
  <c r="QP251" i="8" s="1"/>
  <c r="QK252" i="8" s="1"/>
  <c r="AIM216" i="8"/>
  <c r="AIH216" i="8" s="1"/>
  <c r="AII216" i="8" s="1"/>
  <c r="AIU215" i="8"/>
  <c r="AAS231" i="8"/>
  <c r="AEG224" i="8"/>
  <c r="AEH224" i="8" s="1"/>
  <c r="WR239" i="8"/>
  <c r="SW247" i="8"/>
  <c r="SR247" i="8" s="1"/>
  <c r="TE246" i="8"/>
  <c r="VH242" i="8"/>
  <c r="VC242" i="8" s="1"/>
  <c r="VD242" i="8" s="1"/>
  <c r="VE242" i="8" s="1"/>
  <c r="UZ243" i="8" s="1"/>
  <c r="VP241" i="8"/>
  <c r="TK246" i="8"/>
  <c r="TF246" i="8" s="1"/>
  <c r="TS245" i="8"/>
  <c r="JO266" i="8"/>
  <c r="JP266" i="8" s="1"/>
  <c r="JK267" i="8" s="1"/>
  <c r="JA267" i="8"/>
  <c r="JB267" i="8" s="1"/>
  <c r="IW268" i="8" s="1"/>
  <c r="PJ254" i="8"/>
  <c r="PN253" i="8"/>
  <c r="PI254" i="8" s="1"/>
  <c r="XL238" i="8"/>
  <c r="XG238" i="8" s="1"/>
  <c r="XT237" i="8"/>
  <c r="AJO214" i="8"/>
  <c r="AJJ214" i="8" s="1"/>
  <c r="AJW213" i="8"/>
  <c r="AKQ212" i="8"/>
  <c r="AKL212" i="8" s="1"/>
  <c r="AKY211" i="8"/>
  <c r="ADT225" i="8"/>
  <c r="ADU225" i="8" s="1"/>
  <c r="ADP226" i="8" s="1"/>
  <c r="IM268" i="8"/>
  <c r="IN268" i="8" s="1"/>
  <c r="II269" i="8" s="1"/>
  <c r="AGS219" i="8"/>
  <c r="AGT219" i="8" s="1"/>
  <c r="AGO220" i="8" s="1"/>
  <c r="HV270" i="8"/>
  <c r="HQ270" i="8" s="1"/>
  <c r="ID269" i="8"/>
  <c r="YU235" i="8"/>
  <c r="YP235" i="8" s="1"/>
  <c r="YQ235" i="8" s="1"/>
  <c r="YR235" i="8" s="1"/>
  <c r="YM236" i="8" s="1"/>
  <c r="ZC234" i="8"/>
  <c r="ACA229" i="8"/>
  <c r="ABV229" i="8" s="1"/>
  <c r="ACI228" i="8"/>
  <c r="ABM230" i="8"/>
  <c r="ABH230" i="8" s="1"/>
  <c r="ABU229" i="8"/>
  <c r="RO249" i="8"/>
  <c r="RG250" i="8"/>
  <c r="RB250" i="8" s="1"/>
  <c r="RC250" i="8" s="1"/>
  <c r="AHG218" i="8"/>
  <c r="AHH218" i="8" s="1"/>
  <c r="AHC219" i="8" s="1"/>
  <c r="ADF226" i="8"/>
  <c r="ADG226" i="8" s="1"/>
  <c r="ADB227" i="8" s="1"/>
  <c r="CG282" i="8"/>
  <c r="CH282" i="8" s="1"/>
  <c r="DN280" i="8"/>
  <c r="DI280" i="8" s="1"/>
  <c r="DJ280" i="8" s="1"/>
  <c r="DV279" i="8"/>
  <c r="QA252" i="8"/>
  <c r="QB252" i="8" s="1"/>
  <c r="PW253" i="8" s="1"/>
  <c r="HK270" i="8"/>
  <c r="HL270" i="8" s="1"/>
  <c r="HG271" i="8" s="1"/>
  <c r="AKC213" i="8"/>
  <c r="AJX213" i="8" s="1"/>
  <c r="AKK212" i="8"/>
  <c r="AHU217" i="8"/>
  <c r="AHV217" i="8" s="1"/>
  <c r="AHQ218" i="8" s="1"/>
  <c r="SI248" i="8"/>
  <c r="SD248" i="8" s="1"/>
  <c r="SE248" i="8" s="1"/>
  <c r="SQ247" i="8"/>
  <c r="AAF232" i="8"/>
  <c r="WE240" i="8"/>
  <c r="WF240" i="8" s="1"/>
  <c r="ANZ204" i="8" l="1"/>
  <c r="ANW205" i="8" s="1"/>
  <c r="GC273" i="8"/>
  <c r="FX274" i="8" s="1"/>
  <c r="FT274" i="8" s="1"/>
  <c r="FU274" i="8" s="1"/>
  <c r="ANM205" i="8"/>
  <c r="ANH206" i="8" s="1"/>
  <c r="AND206" i="8" s="1"/>
  <c r="ANE206" i="8" s="1"/>
  <c r="ANB207" i="8" s="1"/>
  <c r="KO264" i="8"/>
  <c r="AMV207" i="8"/>
  <c r="AOO203" i="8"/>
  <c r="AOJ204" i="8" s="1"/>
  <c r="AOK204" i="8"/>
  <c r="AKZ211" i="8"/>
  <c r="ALA211" i="8" s="1"/>
  <c r="ALB211" i="8" s="1"/>
  <c r="AKW212" i="8" s="1"/>
  <c r="AOA204" i="8"/>
  <c r="ANV205" i="8" s="1"/>
  <c r="AEV223" i="8"/>
  <c r="AEW223" i="8" s="1"/>
  <c r="AER224" i="8" s="1"/>
  <c r="AMJ208" i="8"/>
  <c r="AMK208" i="8" s="1"/>
  <c r="AMF209" i="8" s="1"/>
  <c r="ALS210" i="8"/>
  <c r="ALW209" i="8"/>
  <c r="ALR210" i="8" s="1"/>
  <c r="AGJ220" i="8"/>
  <c r="ALM210" i="8"/>
  <c r="SB249" i="8"/>
  <c r="SF248" i="8"/>
  <c r="SA249" i="8" s="1"/>
  <c r="WC241" i="8"/>
  <c r="WG240" i="8"/>
  <c r="WB241" i="8" s="1"/>
  <c r="DG281" i="8"/>
  <c r="DK280" i="8"/>
  <c r="DF281" i="8" s="1"/>
  <c r="QZ251" i="8"/>
  <c r="RD250" i="8"/>
  <c r="QY251" i="8" s="1"/>
  <c r="AEE225" i="8"/>
  <c r="AEI224" i="8"/>
  <c r="AED225" i="8" s="1"/>
  <c r="AIF217" i="8"/>
  <c r="AIJ216" i="8"/>
  <c r="AIE217" i="8" s="1"/>
  <c r="AHR218" i="8"/>
  <c r="AHM218" i="8" s="1"/>
  <c r="AHZ217" i="8"/>
  <c r="AKM212" i="8"/>
  <c r="AKN212" i="8" s="1"/>
  <c r="AKI213" i="8" s="1"/>
  <c r="VA243" i="8"/>
  <c r="UV243" i="8" s="1"/>
  <c r="VI242" i="8"/>
  <c r="HH271" i="8"/>
  <c r="HC271" i="8" s="1"/>
  <c r="HP270" i="8"/>
  <c r="PX253" i="8"/>
  <c r="PS253" i="8" s="1"/>
  <c r="QF252" i="8"/>
  <c r="YN236" i="8"/>
  <c r="YI236" i="8" s="1"/>
  <c r="YV235" i="8"/>
  <c r="CE283" i="8"/>
  <c r="CI282" i="8"/>
  <c r="CD283" i="8" s="1"/>
  <c r="RQ249" i="8"/>
  <c r="RR249" i="8" s="1"/>
  <c r="RM250" i="8" s="1"/>
  <c r="ACK228" i="8"/>
  <c r="ACL228" i="8" s="1"/>
  <c r="ACG229" i="8" s="1"/>
  <c r="PR253" i="8"/>
  <c r="IX268" i="8"/>
  <c r="IS268" i="8" s="1"/>
  <c r="JF267" i="8"/>
  <c r="JL267" i="8"/>
  <c r="JG267" i="8" s="1"/>
  <c r="JT266" i="8"/>
  <c r="TU245" i="8"/>
  <c r="TV245" i="8" s="1"/>
  <c r="TQ246" i="8" s="1"/>
  <c r="VR241" i="8"/>
  <c r="VS241" i="8" s="1"/>
  <c r="VN242" i="8" s="1"/>
  <c r="TG246" i="8"/>
  <c r="TH246" i="8" s="1"/>
  <c r="TC247" i="8" s="1"/>
  <c r="WT239" i="8"/>
  <c r="WU239" i="8" s="1"/>
  <c r="WP240" i="8" s="1"/>
  <c r="UM244" i="8"/>
  <c r="UQ243" i="8"/>
  <c r="UL244" i="8" s="1"/>
  <c r="EQ277" i="8"/>
  <c r="OO256" i="8"/>
  <c r="OJ256" i="8" s="1"/>
  <c r="OK256" i="8" s="1"/>
  <c r="OL256" i="8" s="1"/>
  <c r="OG257" i="8" s="1"/>
  <c r="OW255" i="8"/>
  <c r="XZ237" i="8"/>
  <c r="YD236" i="8"/>
  <c r="XY237" i="8" s="1"/>
  <c r="CV281" i="8"/>
  <c r="CW281" i="8" s="1"/>
  <c r="CR282" i="8" s="1"/>
  <c r="KB265" i="8"/>
  <c r="KC265" i="8" s="1"/>
  <c r="AAG232" i="8"/>
  <c r="AAH232" i="8" s="1"/>
  <c r="AAC233" i="8" s="1"/>
  <c r="AJK214" i="8"/>
  <c r="AJL214" i="8" s="1"/>
  <c r="AJG215" i="8" s="1"/>
  <c r="XH238" i="8"/>
  <c r="XI238" i="8" s="1"/>
  <c r="XD239" i="8" s="1"/>
  <c r="AFJ222" i="8"/>
  <c r="AFK222" i="8" s="1"/>
  <c r="AFF223" i="8" s="1"/>
  <c r="ZS233" i="8"/>
  <c r="ZT233" i="8" s="1"/>
  <c r="ZO234" i="8" s="1"/>
  <c r="AAT231" i="8"/>
  <c r="AAU231" i="8" s="1"/>
  <c r="AAV231" i="8" s="1"/>
  <c r="AAQ232" i="8" s="1"/>
  <c r="HB271" i="8"/>
  <c r="AFW221" i="8"/>
  <c r="AFX221" i="8" s="1"/>
  <c r="AFY221" i="8" s="1"/>
  <c r="AFT222" i="8" s="1"/>
  <c r="MS259" i="8"/>
  <c r="SS247" i="8"/>
  <c r="ST247" i="8" s="1"/>
  <c r="SO248" i="8" s="1"/>
  <c r="ADC227" i="8"/>
  <c r="ACX227" i="8" s="1"/>
  <c r="ACY227" i="8" s="1"/>
  <c r="ACZ227" i="8" s="1"/>
  <c r="ACU228" i="8" s="1"/>
  <c r="ADK226" i="8"/>
  <c r="AHD219" i="8"/>
  <c r="AGY219" i="8" s="1"/>
  <c r="AHL218" i="8"/>
  <c r="ABW229" i="8"/>
  <c r="ABX229" i="8" s="1"/>
  <c r="ABS230" i="8" s="1"/>
  <c r="ZE234" i="8"/>
  <c r="ZF234" i="8" s="1"/>
  <c r="ZA235" i="8" s="1"/>
  <c r="AGP220" i="8"/>
  <c r="AGK220" i="8" s="1"/>
  <c r="AGX219" i="8"/>
  <c r="IJ269" i="8"/>
  <c r="IE269" i="8" s="1"/>
  <c r="IF269" i="8" s="1"/>
  <c r="IR268" i="8"/>
  <c r="ADQ226" i="8"/>
  <c r="ADL226" i="8" s="1"/>
  <c r="ADY225" i="8"/>
  <c r="AJY213" i="8"/>
  <c r="AJZ213" i="8" s="1"/>
  <c r="AJU214" i="8" s="1"/>
  <c r="PE254" i="8"/>
  <c r="PF254" i="8" s="1"/>
  <c r="AIW215" i="8"/>
  <c r="AIX215" i="8" s="1"/>
  <c r="AIS216" i="8" s="1"/>
  <c r="QL252" i="8"/>
  <c r="QG252" i="8" s="1"/>
  <c r="QT251" i="8"/>
  <c r="ED278" i="8"/>
  <c r="EE278" i="8" s="1"/>
  <c r="MY259" i="8"/>
  <c r="MT259" i="8" s="1"/>
  <c r="NG258" i="8"/>
  <c r="FD276" i="8"/>
  <c r="FH275" i="8"/>
  <c r="FC276" i="8" s="1"/>
  <c r="KQ264" i="8"/>
  <c r="LP262" i="8"/>
  <c r="LT261" i="8"/>
  <c r="LO262" i="8" s="1"/>
  <c r="NW257" i="8"/>
  <c r="ABG230" i="8"/>
  <c r="GO272" i="8"/>
  <c r="GP272" i="8" s="1"/>
  <c r="MF260" i="8"/>
  <c r="MG260" i="8" s="1"/>
  <c r="GG273" i="8" l="1"/>
  <c r="UU243" i="8"/>
  <c r="ANF206" i="8"/>
  <c r="ANA207" i="8" s="1"/>
  <c r="ANQ205" i="8"/>
  <c r="RH250" i="8"/>
  <c r="WK240" i="8"/>
  <c r="ANR205" i="8"/>
  <c r="AES224" i="8"/>
  <c r="AEN224" i="8" s="1"/>
  <c r="AOS203" i="8"/>
  <c r="AGL220" i="8"/>
  <c r="AGM220" i="8" s="1"/>
  <c r="AGH221" i="8" s="1"/>
  <c r="AFA223" i="8"/>
  <c r="AOF204" i="8"/>
  <c r="AOE204" i="8"/>
  <c r="AMG209" i="8"/>
  <c r="AMB209" i="8" s="1"/>
  <c r="AMW207" i="8"/>
  <c r="AMX207" i="8" s="1"/>
  <c r="AMY207" i="8" s="1"/>
  <c r="AMT208" i="8" s="1"/>
  <c r="AMO208" i="8"/>
  <c r="AMA209" i="8"/>
  <c r="ALN210" i="8"/>
  <c r="ALO210" i="8" s="1"/>
  <c r="ALP210" i="8" s="1"/>
  <c r="ALK211" i="8" s="1"/>
  <c r="YH236" i="8"/>
  <c r="YJ236" i="8" s="1"/>
  <c r="YK236" i="8" s="1"/>
  <c r="YF237" i="8" s="1"/>
  <c r="AIN216" i="8"/>
  <c r="IC270" i="8"/>
  <c r="IG269" i="8"/>
  <c r="IB270" i="8" s="1"/>
  <c r="FR275" i="8"/>
  <c r="FV274" i="8"/>
  <c r="FQ275" i="8" s="1"/>
  <c r="NT258" i="8"/>
  <c r="GM273" i="8"/>
  <c r="LK262" i="8"/>
  <c r="LL262" i="8" s="1"/>
  <c r="KN265" i="8"/>
  <c r="PC255" i="8"/>
  <c r="PG254" i="8"/>
  <c r="PB255" i="8" s="1"/>
  <c r="ABI230" i="8"/>
  <c r="ABJ230" i="8" s="1"/>
  <c r="ABE231" i="8" s="1"/>
  <c r="NX257" i="8"/>
  <c r="NS258" i="8" s="1"/>
  <c r="GQ272" i="8"/>
  <c r="GL273" i="8" s="1"/>
  <c r="LX261" i="8"/>
  <c r="KR264" i="8"/>
  <c r="KM265" i="8" s="1"/>
  <c r="FL275" i="8"/>
  <c r="NI258" i="8"/>
  <c r="NJ258" i="8" s="1"/>
  <c r="NE259" i="8" s="1"/>
  <c r="EB279" i="8"/>
  <c r="EF278" i="8"/>
  <c r="EA279" i="8" s="1"/>
  <c r="AKX212" i="8"/>
  <c r="AKS212" i="8" s="1"/>
  <c r="ALF211" i="8"/>
  <c r="IT268" i="8"/>
  <c r="IU268" i="8" s="1"/>
  <c r="IP269" i="8" s="1"/>
  <c r="AGZ219" i="8"/>
  <c r="AHA219" i="8" s="1"/>
  <c r="AGV220" i="8" s="1"/>
  <c r="ZB235" i="8"/>
  <c r="YW235" i="8" s="1"/>
  <c r="YX235" i="8" s="1"/>
  <c r="YY235" i="8" s="1"/>
  <c r="YT236" i="8" s="1"/>
  <c r="ZJ234" i="8"/>
  <c r="ABT230" i="8"/>
  <c r="ABO230" i="8" s="1"/>
  <c r="ACB229" i="8"/>
  <c r="AHN218" i="8"/>
  <c r="AHO218" i="8" s="1"/>
  <c r="AHJ219" i="8" s="1"/>
  <c r="ADM226" i="8"/>
  <c r="ADN226" i="8" s="1"/>
  <c r="ADI227" i="8" s="1"/>
  <c r="HD271" i="8"/>
  <c r="HE271" i="8" s="1"/>
  <c r="GZ272" i="8" s="1"/>
  <c r="AFG223" i="8"/>
  <c r="AFB223" i="8" s="1"/>
  <c r="AFC223" i="8" s="1"/>
  <c r="AFD223" i="8" s="1"/>
  <c r="AEY224" i="8" s="1"/>
  <c r="AFO222" i="8"/>
  <c r="XE239" i="8"/>
  <c r="WZ239" i="8" s="1"/>
  <c r="XM238" i="8"/>
  <c r="AJH215" i="8"/>
  <c r="AJC215" i="8" s="1"/>
  <c r="AJP214" i="8"/>
  <c r="AAD233" i="8"/>
  <c r="ZY233" i="8" s="1"/>
  <c r="AAL232" i="8"/>
  <c r="CS282" i="8"/>
  <c r="CN282" i="8" s="1"/>
  <c r="DA281" i="8"/>
  <c r="XU237" i="8"/>
  <c r="XV237" i="8" s="1"/>
  <c r="UH244" i="8"/>
  <c r="UI244" i="8" s="1"/>
  <c r="ACH229" i="8"/>
  <c r="ACC229" i="8" s="1"/>
  <c r="ACP228" i="8"/>
  <c r="RN250" i="8"/>
  <c r="RI250" i="8" s="1"/>
  <c r="RV249" i="8"/>
  <c r="CM282" i="8"/>
  <c r="QH252" i="8"/>
  <c r="QI252" i="8" s="1"/>
  <c r="QD253" i="8" s="1"/>
  <c r="HR270" i="8"/>
  <c r="HS270" i="8" s="1"/>
  <c r="HN271" i="8" s="1"/>
  <c r="AKJ213" i="8"/>
  <c r="AKE213" i="8" s="1"/>
  <c r="AKR212" i="8"/>
  <c r="AIA217" i="8"/>
  <c r="AIB217" i="8" s="1"/>
  <c r="AEM224" i="8"/>
  <c r="QU251" i="8"/>
  <c r="QV251" i="8" s="1"/>
  <c r="QW251" i="8" s="1"/>
  <c r="QR252" i="8" s="1"/>
  <c r="DO280" i="8"/>
  <c r="VX241" i="8"/>
  <c r="SJ248" i="8"/>
  <c r="MD261" i="8"/>
  <c r="MH260" i="8"/>
  <c r="MC261" i="8" s="1"/>
  <c r="ACV228" i="8"/>
  <c r="ACQ228" i="8" s="1"/>
  <c r="ADD227" i="8"/>
  <c r="EY276" i="8"/>
  <c r="EZ276" i="8" s="1"/>
  <c r="AFU222" i="8"/>
  <c r="AFP222" i="8" s="1"/>
  <c r="AGC221" i="8"/>
  <c r="AIT216" i="8"/>
  <c r="AIO216" i="8" s="1"/>
  <c r="AIP216" i="8" s="1"/>
  <c r="AIQ216" i="8" s="1"/>
  <c r="AIL217" i="8" s="1"/>
  <c r="AJB215" i="8"/>
  <c r="AJV214" i="8"/>
  <c r="AJQ214" i="8" s="1"/>
  <c r="AKD213" i="8"/>
  <c r="SP248" i="8"/>
  <c r="SK248" i="8" s="1"/>
  <c r="SX247" i="8"/>
  <c r="MU259" i="8"/>
  <c r="MV259" i="8" s="1"/>
  <c r="MQ260" i="8" s="1"/>
  <c r="ZP234" i="8"/>
  <c r="ZK234" i="8" s="1"/>
  <c r="ZX233" i="8"/>
  <c r="OH257" i="8"/>
  <c r="OC257" i="8" s="1"/>
  <c r="OP256" i="8"/>
  <c r="JZ266" i="8"/>
  <c r="KD265" i="8"/>
  <c r="JY266" i="8" s="1"/>
  <c r="UW243" i="8"/>
  <c r="UX243" i="8" s="1"/>
  <c r="US244" i="8" s="1"/>
  <c r="AAR232" i="8"/>
  <c r="AAM232" i="8" s="1"/>
  <c r="AAZ231" i="8"/>
  <c r="WQ240" i="8"/>
  <c r="WL240" i="8" s="1"/>
  <c r="WM240" i="8" s="1"/>
  <c r="WN240" i="8" s="1"/>
  <c r="WI241" i="8" s="1"/>
  <c r="WY239" i="8"/>
  <c r="TD247" i="8"/>
  <c r="SY247" i="8" s="1"/>
  <c r="TL246" i="8"/>
  <c r="VO242" i="8"/>
  <c r="VJ242" i="8" s="1"/>
  <c r="VK242" i="8" s="1"/>
  <c r="VW241" i="8"/>
  <c r="TR246" i="8"/>
  <c r="TM246" i="8" s="1"/>
  <c r="TZ245" i="8"/>
  <c r="JH267" i="8"/>
  <c r="JI267" i="8" s="1"/>
  <c r="JD268" i="8" s="1"/>
  <c r="PT253" i="8"/>
  <c r="BZ283" i="8"/>
  <c r="CA283" i="8" s="1"/>
  <c r="ADZ225" i="8"/>
  <c r="AEA225" i="8" s="1"/>
  <c r="RJ250" i="8"/>
  <c r="DB281" i="8"/>
  <c r="RW249" i="8"/>
  <c r="G14" i="8" l="1"/>
  <c r="Q14" i="8" s="1"/>
  <c r="F14" i="8"/>
  <c r="P14" i="8" s="1"/>
  <c r="AMU208" i="8"/>
  <c r="AMP208" i="8" s="1"/>
  <c r="AMQ208" i="8" s="1"/>
  <c r="ANJ206" i="8"/>
  <c r="ANS205" i="8"/>
  <c r="ANT205" i="8" s="1"/>
  <c r="ANO206" i="8" s="1"/>
  <c r="AGI221" i="8"/>
  <c r="AGD221" i="8" s="1"/>
  <c r="AGE221" i="8" s="1"/>
  <c r="KH265" i="8"/>
  <c r="LY261" i="8"/>
  <c r="OB257" i="8"/>
  <c r="AOU203" i="8"/>
  <c r="AOG204" i="8"/>
  <c r="ANC207" i="8"/>
  <c r="AMC209" i="8"/>
  <c r="ALT210" i="8"/>
  <c r="AGQ220" i="8"/>
  <c r="ALL211" i="8"/>
  <c r="ALG211" i="8" s="1"/>
  <c r="ADX226" i="8"/>
  <c r="AEB225" i="8"/>
  <c r="ADW226" i="8" s="1"/>
  <c r="VH243" i="8"/>
  <c r="VL242" i="8"/>
  <c r="VG243" i="8" s="1"/>
  <c r="AHY218" i="8"/>
  <c r="AIC217" i="8"/>
  <c r="AHX218" i="8" s="1"/>
  <c r="RG251" i="8"/>
  <c r="PQ254" i="8"/>
  <c r="TN246" i="8"/>
  <c r="TO246" i="8" s="1"/>
  <c r="TJ247" i="8" s="1"/>
  <c r="WJ241" i="8"/>
  <c r="WE241" i="8" s="1"/>
  <c r="WR240" i="8"/>
  <c r="RK250" i="8"/>
  <c r="RF251" i="8" s="1"/>
  <c r="AIM217" i="8"/>
  <c r="AIH217" i="8" s="1"/>
  <c r="AIU216" i="8"/>
  <c r="CB283" i="8"/>
  <c r="CF283" i="8" s="1"/>
  <c r="PU253" i="8"/>
  <c r="PP254" i="8" s="1"/>
  <c r="YG237" i="8"/>
  <c r="YB237" i="8" s="1"/>
  <c r="YO236" i="8"/>
  <c r="JU266" i="8"/>
  <c r="JV266" i="8" s="1"/>
  <c r="MR260" i="8"/>
  <c r="MM260" i="8" s="1"/>
  <c r="MZ259" i="8"/>
  <c r="SZ247" i="8"/>
  <c r="TA247" i="8" s="1"/>
  <c r="SV248" i="8" s="1"/>
  <c r="AKF213" i="8"/>
  <c r="AJD215" i="8"/>
  <c r="QS252" i="8"/>
  <c r="QN252" i="8" s="1"/>
  <c r="RA251" i="8"/>
  <c r="EW277" i="8"/>
  <c r="FA276" i="8"/>
  <c r="EV277" i="8" s="1"/>
  <c r="ML260" i="8"/>
  <c r="RX249" i="8"/>
  <c r="UF245" i="8"/>
  <c r="UJ244" i="8"/>
  <c r="UE245" i="8" s="1"/>
  <c r="DC281" i="8"/>
  <c r="DD281" i="8" s="1"/>
  <c r="CY282" i="8" s="1"/>
  <c r="AAN232" i="8"/>
  <c r="AAO232" i="8" s="1"/>
  <c r="AAJ233" i="8" s="1"/>
  <c r="AJR214" i="8"/>
  <c r="AJS214" i="8" s="1"/>
  <c r="AJN215" i="8" s="1"/>
  <c r="AFQ222" i="8"/>
  <c r="AFR222" i="8" s="1"/>
  <c r="AFM223" i="8" s="1"/>
  <c r="EJ278" i="8"/>
  <c r="NF259" i="8"/>
  <c r="NA259" i="8" s="1"/>
  <c r="NN258" i="8"/>
  <c r="LZ261" i="8"/>
  <c r="PK254" i="8"/>
  <c r="KV264" i="8"/>
  <c r="LI263" i="8"/>
  <c r="LM262" i="8"/>
  <c r="LH263" i="8" s="1"/>
  <c r="GU272" i="8"/>
  <c r="NO258" i="8"/>
  <c r="FZ274" i="8"/>
  <c r="IK269" i="8"/>
  <c r="JE268" i="8"/>
  <c r="IZ268" i="8" s="1"/>
  <c r="JM267" i="8"/>
  <c r="VY241" i="8"/>
  <c r="VZ241" i="8" s="1"/>
  <c r="VU242" i="8" s="1"/>
  <c r="XA239" i="8"/>
  <c r="XB239" i="8" s="1"/>
  <c r="WW240" i="8" s="1"/>
  <c r="UT244" i="8"/>
  <c r="UO244" i="8" s="1"/>
  <c r="VB243" i="8"/>
  <c r="ZZ233" i="8"/>
  <c r="SL248" i="8"/>
  <c r="AEO224" i="8"/>
  <c r="AEZ224" i="8"/>
  <c r="AEU224" i="8" s="1"/>
  <c r="AFH223" i="8"/>
  <c r="AKT212" i="8"/>
  <c r="HO271" i="8"/>
  <c r="HJ271" i="8" s="1"/>
  <c r="HW270" i="8"/>
  <c r="QE253" i="8"/>
  <c r="PZ253" i="8" s="1"/>
  <c r="QM252" i="8"/>
  <c r="YU236" i="8"/>
  <c r="YP236" i="8" s="1"/>
  <c r="ZC235" i="8"/>
  <c r="CO282" i="8"/>
  <c r="ACR228" i="8"/>
  <c r="XS238" i="8"/>
  <c r="XW237" i="8"/>
  <c r="XR238" i="8" s="1"/>
  <c r="HA272" i="8"/>
  <c r="GV272" i="8" s="1"/>
  <c r="HI271" i="8"/>
  <c r="ADJ227" i="8"/>
  <c r="ADE227" i="8" s="1"/>
  <c r="ADF227" i="8" s="1"/>
  <c r="ADR226" i="8"/>
  <c r="AHK219" i="8"/>
  <c r="AHF219" i="8" s="1"/>
  <c r="AHS218" i="8"/>
  <c r="ACD229" i="8"/>
  <c r="ZL234" i="8"/>
  <c r="AGW220" i="8"/>
  <c r="AGR220" i="8" s="1"/>
  <c r="AHE219" i="8"/>
  <c r="IQ269" i="8"/>
  <c r="IL269" i="8" s="1"/>
  <c r="IY268" i="8"/>
  <c r="ALH211" i="8"/>
  <c r="DW279" i="8"/>
  <c r="DX279" i="8" s="1"/>
  <c r="ABF231" i="8"/>
  <c r="ABA231" i="8" s="1"/>
  <c r="ABB231" i="8" s="1"/>
  <c r="ABN230" i="8"/>
  <c r="OX255" i="8"/>
  <c r="OY255" i="8" s="1"/>
  <c r="KI265" i="8"/>
  <c r="KJ265" i="8" s="1"/>
  <c r="GH273" i="8"/>
  <c r="GI273" i="8" s="1"/>
  <c r="OD257" i="8"/>
  <c r="OE257" i="8" s="1"/>
  <c r="NZ258" i="8" s="1"/>
  <c r="FM275" i="8"/>
  <c r="FN275" i="8" s="1"/>
  <c r="HX270" i="8"/>
  <c r="ANP206" i="8" l="1"/>
  <c r="ANK206" i="8" s="1"/>
  <c r="ANX205" i="8"/>
  <c r="J14" i="8"/>
  <c r="I14" i="8"/>
  <c r="ANL206" i="8"/>
  <c r="ANM206" i="8" s="1"/>
  <c r="ANH207" i="8" s="1"/>
  <c r="FE276" i="8"/>
  <c r="VP242" i="8"/>
  <c r="LQ262" i="8"/>
  <c r="UN244" i="8"/>
  <c r="UP244" i="8" s="1"/>
  <c r="UQ244" i="8" s="1"/>
  <c r="UL245" i="8" s="1"/>
  <c r="RO250" i="8"/>
  <c r="AOR204" i="8"/>
  <c r="AOV203" i="8"/>
  <c r="AOQ204" i="8" s="1"/>
  <c r="AGS220" i="8"/>
  <c r="AGP221" i="8" s="1"/>
  <c r="AOD205" i="8"/>
  <c r="AOH204" i="8"/>
  <c r="AOC205" i="8" s="1"/>
  <c r="AMN209" i="8"/>
  <c r="AMR208" i="8"/>
  <c r="AMM209" i="8" s="1"/>
  <c r="ALZ210" i="8"/>
  <c r="AMD209" i="8"/>
  <c r="ALY210" i="8" s="1"/>
  <c r="ALE212" i="8"/>
  <c r="YA237" i="8"/>
  <c r="YC237" i="8" s="1"/>
  <c r="YD237" i="8" s="1"/>
  <c r="XY238" i="8" s="1"/>
  <c r="FK276" i="8"/>
  <c r="FO275" i="8"/>
  <c r="FJ276" i="8" s="1"/>
  <c r="KG266" i="8"/>
  <c r="KK265" i="8"/>
  <c r="KF266" i="8" s="1"/>
  <c r="AAY232" i="8"/>
  <c r="ABC231" i="8"/>
  <c r="AAX232" i="8" s="1"/>
  <c r="ADC228" i="8"/>
  <c r="ADG227" i="8"/>
  <c r="ADB228" i="8" s="1"/>
  <c r="AHG219" i="8"/>
  <c r="AHH219" i="8" s="1"/>
  <c r="AHC220" i="8" s="1"/>
  <c r="ACA230" i="8"/>
  <c r="HY270" i="8"/>
  <c r="HZ270" i="8" s="1"/>
  <c r="HU271" i="8" s="1"/>
  <c r="AKQ213" i="8"/>
  <c r="AEL225" i="8"/>
  <c r="SI249" i="8"/>
  <c r="ZW234" i="8"/>
  <c r="IM269" i="8"/>
  <c r="IN269" i="8" s="1"/>
  <c r="II270" i="8" s="1"/>
  <c r="GW272" i="8"/>
  <c r="GX272" i="8" s="1"/>
  <c r="GS273" i="8" s="1"/>
  <c r="LW262" i="8"/>
  <c r="NP258" i="8"/>
  <c r="NQ258" i="8" s="1"/>
  <c r="NL259" i="8" s="1"/>
  <c r="RU250" i="8"/>
  <c r="MN260" i="8"/>
  <c r="MO260" i="8" s="1"/>
  <c r="MJ261" i="8" s="1"/>
  <c r="AGB222" i="8"/>
  <c r="AJA216" i="8"/>
  <c r="AKC214" i="8"/>
  <c r="YQ236" i="8"/>
  <c r="YR236" i="8" s="1"/>
  <c r="YM237" i="8" s="1"/>
  <c r="PL254" i="8"/>
  <c r="PM254" i="8" s="1"/>
  <c r="PN254" i="8" s="1"/>
  <c r="PI255" i="8" s="1"/>
  <c r="RB251" i="8"/>
  <c r="RC251" i="8" s="1"/>
  <c r="AIG217" i="8"/>
  <c r="VC243" i="8"/>
  <c r="VD243" i="8" s="1"/>
  <c r="VE243" i="8" s="1"/>
  <c r="UZ244" i="8" s="1"/>
  <c r="AEF225" i="8"/>
  <c r="ABP230" i="8"/>
  <c r="ABQ230" i="8" s="1"/>
  <c r="ABL231" i="8" s="1"/>
  <c r="JA268" i="8"/>
  <c r="JB268" i="8" s="1"/>
  <c r="IW269" i="8" s="1"/>
  <c r="ZI235" i="8"/>
  <c r="ACO229" i="8"/>
  <c r="CL283" i="8"/>
  <c r="QO252" i="8"/>
  <c r="QP252" i="8" s="1"/>
  <c r="QK253" i="8" s="1"/>
  <c r="OA258" i="8"/>
  <c r="NV258" i="8" s="1"/>
  <c r="OI257" i="8"/>
  <c r="GF274" i="8"/>
  <c r="GJ273" i="8"/>
  <c r="GE274" i="8" s="1"/>
  <c r="OV256" i="8"/>
  <c r="OZ255" i="8"/>
  <c r="OU256" i="8" s="1"/>
  <c r="DU280" i="8"/>
  <c r="DY279" i="8"/>
  <c r="DT280" i="8" s="1"/>
  <c r="ALI211" i="8"/>
  <c r="ALD212" i="8" s="1"/>
  <c r="ZM234" i="8"/>
  <c r="ZH235" i="8" s="1"/>
  <c r="ACE229" i="8"/>
  <c r="ABZ230" i="8" s="1"/>
  <c r="HK271" i="8"/>
  <c r="HL271" i="8" s="1"/>
  <c r="HG272" i="8" s="1"/>
  <c r="XN238" i="8"/>
  <c r="XO238" i="8" s="1"/>
  <c r="ACS228" i="8"/>
  <c r="ACN229" i="8" s="1"/>
  <c r="CP282" i="8"/>
  <c r="CK283" i="8" s="1"/>
  <c r="AKU212" i="8"/>
  <c r="AKP213" i="8" s="1"/>
  <c r="AEP224" i="8"/>
  <c r="AEK225" i="8" s="1"/>
  <c r="SM248" i="8"/>
  <c r="SH249" i="8" s="1"/>
  <c r="AAA233" i="8"/>
  <c r="ZV234" i="8" s="1"/>
  <c r="WX240" i="8"/>
  <c r="WS240" i="8" s="1"/>
  <c r="WT240" i="8" s="1"/>
  <c r="WU240" i="8" s="1"/>
  <c r="WP241" i="8" s="1"/>
  <c r="XF239" i="8"/>
  <c r="VV242" i="8"/>
  <c r="VQ242" i="8" s="1"/>
  <c r="VR242" i="8" s="1"/>
  <c r="WD241" i="8"/>
  <c r="LD263" i="8"/>
  <c r="LE263" i="8" s="1"/>
  <c r="MA261" i="8"/>
  <c r="LV262" i="8" s="1"/>
  <c r="AFN223" i="8"/>
  <c r="AFI223" i="8" s="1"/>
  <c r="AFJ223" i="8" s="1"/>
  <c r="AFV222" i="8"/>
  <c r="AJO215" i="8"/>
  <c r="AJJ215" i="8" s="1"/>
  <c r="AJW214" i="8"/>
  <c r="AAK233" i="8"/>
  <c r="AAF233" i="8" s="1"/>
  <c r="AAS232" i="8"/>
  <c r="DH281" i="8"/>
  <c r="CZ282" i="8"/>
  <c r="CU282" i="8" s="1"/>
  <c r="UA245" i="8"/>
  <c r="UB245" i="8" s="1"/>
  <c r="RY249" i="8"/>
  <c r="RT250" i="8" s="1"/>
  <c r="ER277" i="8"/>
  <c r="ES277" i="8" s="1"/>
  <c r="AGF221" i="8"/>
  <c r="AGA222" i="8" s="1"/>
  <c r="AJE215" i="8"/>
  <c r="AIZ216" i="8" s="1"/>
  <c r="AKG213" i="8"/>
  <c r="AKB214" i="8" s="1"/>
  <c r="SW248" i="8"/>
  <c r="SR248" i="8" s="1"/>
  <c r="TE247" i="8"/>
  <c r="NB259" i="8"/>
  <c r="NC259" i="8" s="1"/>
  <c r="MX260" i="8" s="1"/>
  <c r="JS267" i="8"/>
  <c r="JW266" i="8"/>
  <c r="JR267" i="8" s="1"/>
  <c r="TK247" i="8"/>
  <c r="TF247" i="8" s="1"/>
  <c r="TS246" i="8"/>
  <c r="PY253" i="8"/>
  <c r="AHT218" i="8"/>
  <c r="AHU218" i="8" s="1"/>
  <c r="ADS226" i="8"/>
  <c r="ADT226" i="8" s="1"/>
  <c r="AGT220" i="8" l="1"/>
  <c r="AGO221" i="8" s="1"/>
  <c r="AGK221" i="8" s="1"/>
  <c r="ANQ206" i="8"/>
  <c r="ANI207" i="8"/>
  <c r="AND207" i="8" s="1"/>
  <c r="ANE207" i="8" s="1"/>
  <c r="DP280" i="8"/>
  <c r="DQ280" i="8" s="1"/>
  <c r="DN281" i="8" s="1"/>
  <c r="GN273" i="8"/>
  <c r="AOM204" i="8"/>
  <c r="KB266" i="8"/>
  <c r="AOZ203" i="8"/>
  <c r="APC203" i="8" s="1"/>
  <c r="AOX204" i="8" s="1"/>
  <c r="AOT204" i="8" s="1"/>
  <c r="ANY205" i="8"/>
  <c r="ANZ205" i="8" s="1"/>
  <c r="AOA205" i="8" s="1"/>
  <c r="ANV206" i="8" s="1"/>
  <c r="AOL204" i="8"/>
  <c r="AKZ212" i="8"/>
  <c r="AMI209" i="8"/>
  <c r="ANB208" i="8"/>
  <c r="AMV208" i="8"/>
  <c r="ANF207" i="8"/>
  <c r="ANA208" i="8" s="1"/>
  <c r="ALU210" i="8"/>
  <c r="ALV210" i="8" s="1"/>
  <c r="ALW210" i="8" s="1"/>
  <c r="ALR211" i="8" s="1"/>
  <c r="AMH209" i="8"/>
  <c r="ACX228" i="8"/>
  <c r="ABG231" i="8"/>
  <c r="ALM211" i="8"/>
  <c r="ADK227" i="8"/>
  <c r="AAT232" i="8"/>
  <c r="AHR219" i="8"/>
  <c r="AHV218" i="8"/>
  <c r="AHQ219" i="8" s="1"/>
  <c r="AFG224" i="8"/>
  <c r="AFK223" i="8"/>
  <c r="AFF224" i="8" s="1"/>
  <c r="QZ252" i="8"/>
  <c r="RD251" i="8"/>
  <c r="QY252" i="8" s="1"/>
  <c r="ADQ227" i="8"/>
  <c r="ADU226" i="8"/>
  <c r="ADP227" i="8" s="1"/>
  <c r="VO243" i="8"/>
  <c r="VS242" i="8"/>
  <c r="VN243" i="8" s="1"/>
  <c r="QA253" i="8"/>
  <c r="QB253" i="8" s="1"/>
  <c r="PW254" i="8" s="1"/>
  <c r="WQ241" i="8"/>
  <c r="WL241" i="8" s="1"/>
  <c r="WY240" i="8"/>
  <c r="KA266" i="8"/>
  <c r="MY260" i="8"/>
  <c r="MT260" i="8" s="1"/>
  <c r="NG259" i="8"/>
  <c r="TG247" i="8"/>
  <c r="TH247" i="8" s="1"/>
  <c r="TC248" i="8" s="1"/>
  <c r="TY246" i="8"/>
  <c r="UC245" i="8"/>
  <c r="TX246" i="8" s="1"/>
  <c r="WF241" i="8"/>
  <c r="WG241" i="8" s="1"/>
  <c r="WB242" i="8" s="1"/>
  <c r="XL239" i="8"/>
  <c r="XP238" i="8"/>
  <c r="XK239" i="8" s="1"/>
  <c r="EC279" i="8"/>
  <c r="PD255" i="8"/>
  <c r="GA274" i="8"/>
  <c r="GB274" i="8" s="1"/>
  <c r="VA244" i="8"/>
  <c r="UV244" i="8" s="1"/>
  <c r="VI243" i="8"/>
  <c r="QL253" i="8"/>
  <c r="QG253" i="8" s="1"/>
  <c r="QT252" i="8"/>
  <c r="CT282" i="8"/>
  <c r="ACW228" i="8"/>
  <c r="ACJ229" i="8"/>
  <c r="ZD235" i="8"/>
  <c r="ZE235" i="8" s="1"/>
  <c r="ABM231" i="8"/>
  <c r="ABH231" i="8" s="1"/>
  <c r="ABU230" i="8"/>
  <c r="AII217" i="8"/>
  <c r="AIJ217" i="8" s="1"/>
  <c r="AIE218" i="8" s="1"/>
  <c r="AJX214" i="8"/>
  <c r="AJY214" i="8" s="1"/>
  <c r="AJZ214" i="8" s="1"/>
  <c r="AJU215" i="8" s="1"/>
  <c r="AIV216" i="8"/>
  <c r="AIW216" i="8" s="1"/>
  <c r="AFW222" i="8"/>
  <c r="AFX222" i="8" s="1"/>
  <c r="AFY222" i="8" s="1"/>
  <c r="AFT223" i="8" s="1"/>
  <c r="RP250" i="8"/>
  <c r="RQ250" i="8" s="1"/>
  <c r="UM245" i="8"/>
  <c r="UH245" i="8" s="1"/>
  <c r="UU244" i="8"/>
  <c r="NM259" i="8"/>
  <c r="NH259" i="8" s="1"/>
  <c r="NU258" i="8"/>
  <c r="ME261" i="8"/>
  <c r="GT273" i="8"/>
  <c r="GO273" i="8" s="1"/>
  <c r="HB272" i="8"/>
  <c r="IJ270" i="8"/>
  <c r="IE270" i="8" s="1"/>
  <c r="IR269" i="8"/>
  <c r="AAE233" i="8"/>
  <c r="SQ248" i="8"/>
  <c r="AET224" i="8"/>
  <c r="AKY212" i="8"/>
  <c r="HV271" i="8"/>
  <c r="HQ271" i="8" s="1"/>
  <c r="ID270" i="8"/>
  <c r="XZ238" i="8"/>
  <c r="XU238" i="8" s="1"/>
  <c r="YH237" i="8"/>
  <c r="ACI229" i="8"/>
  <c r="ABV230" i="8"/>
  <c r="KO265" i="8"/>
  <c r="FS275" i="8"/>
  <c r="JN267" i="8"/>
  <c r="JO267" i="8" s="1"/>
  <c r="EP278" i="8"/>
  <c r="ET277" i="8"/>
  <c r="EO278" i="8" s="1"/>
  <c r="AAU232" i="8"/>
  <c r="AAV232" i="8" s="1"/>
  <c r="AAQ233" i="8" s="1"/>
  <c r="PJ255" i="8"/>
  <c r="PE255" i="8" s="1"/>
  <c r="PR254" i="8"/>
  <c r="LB264" i="8"/>
  <c r="LF263" i="8"/>
  <c r="LA264" i="8" s="1"/>
  <c r="HH272" i="8"/>
  <c r="HC272" i="8" s="1"/>
  <c r="HP271" i="8"/>
  <c r="DR280" i="8"/>
  <c r="DM281" i="8" s="1"/>
  <c r="OQ256" i="8"/>
  <c r="OR256" i="8" s="1"/>
  <c r="CG283" i="8"/>
  <c r="CH283" i="8" s="1"/>
  <c r="ZQ234" i="8"/>
  <c r="IX269" i="8"/>
  <c r="IS269" i="8" s="1"/>
  <c r="JF268" i="8"/>
  <c r="YN237" i="8"/>
  <c r="YI237" i="8" s="1"/>
  <c r="YV236" i="8"/>
  <c r="AKK213" i="8"/>
  <c r="AJI215" i="8"/>
  <c r="AGJ221" i="8"/>
  <c r="MK261" i="8"/>
  <c r="MF261" i="8" s="1"/>
  <c r="MS260" i="8"/>
  <c r="SC249" i="8"/>
  <c r="LR262" i="8"/>
  <c r="LS262" i="8" s="1"/>
  <c r="ZR234" i="8"/>
  <c r="SD249" i="8"/>
  <c r="AEG225" i="8"/>
  <c r="AEH225" i="8" s="1"/>
  <c r="AKL213" i="8"/>
  <c r="AHD220" i="8"/>
  <c r="AGY220" i="8" s="1"/>
  <c r="AHL219" i="8"/>
  <c r="ABI231" i="8"/>
  <c r="ABJ231" i="8" s="1"/>
  <c r="ABE232" i="8" s="1"/>
  <c r="FF276" i="8"/>
  <c r="FG276" i="8" s="1"/>
  <c r="AGX220" i="8" l="1"/>
  <c r="G15" i="8"/>
  <c r="Q15" i="8" s="1"/>
  <c r="F15" i="8"/>
  <c r="P15" i="8" s="1"/>
  <c r="GP273" i="8"/>
  <c r="GQ273" i="8" s="1"/>
  <c r="GL274" i="8" s="1"/>
  <c r="AMA210" i="8"/>
  <c r="ANW206" i="8"/>
  <c r="ANR206" i="8" s="1"/>
  <c r="ANS206" i="8" s="1"/>
  <c r="ANP207" i="8" s="1"/>
  <c r="VJ243" i="8"/>
  <c r="LJ263" i="8"/>
  <c r="AON204" i="8"/>
  <c r="AOO204" i="8" s="1"/>
  <c r="AOJ205" i="8" s="1"/>
  <c r="AOE205" i="8"/>
  <c r="ALS211" i="8"/>
  <c r="ALN211" i="8" s="1"/>
  <c r="ALO211" i="8" s="1"/>
  <c r="ALP211" i="8" s="1"/>
  <c r="ALK212" i="8" s="1"/>
  <c r="AMW208" i="8"/>
  <c r="AMX208" i="8" s="1"/>
  <c r="AMY208" i="8" s="1"/>
  <c r="AMT209" i="8" s="1"/>
  <c r="ANJ207" i="8"/>
  <c r="AMJ209" i="8"/>
  <c r="ADY226" i="8"/>
  <c r="XT238" i="8"/>
  <c r="AFO223" i="8"/>
  <c r="AEE226" i="8"/>
  <c r="AEI225" i="8"/>
  <c r="AED226" i="8" s="1"/>
  <c r="FD277" i="8"/>
  <c r="FH276" i="8"/>
  <c r="FC277" i="8" s="1"/>
  <c r="AGZ220" i="8"/>
  <c r="AHA220" i="8" s="1"/>
  <c r="AGV221" i="8" s="1"/>
  <c r="LP263" i="8"/>
  <c r="LT262" i="8"/>
  <c r="LO263" i="8" s="1"/>
  <c r="SE249" i="8"/>
  <c r="SF249" i="8" s="1"/>
  <c r="SA250" i="8" s="1"/>
  <c r="AJK215" i="8"/>
  <c r="AJL215" i="8" s="1"/>
  <c r="AJG216" i="8" s="1"/>
  <c r="ZS234" i="8"/>
  <c r="ZT234" i="8" s="1"/>
  <c r="ZO235" i="8" s="1"/>
  <c r="CI283" i="8"/>
  <c r="CM283" i="8" s="1"/>
  <c r="DV280" i="8"/>
  <c r="HR271" i="8"/>
  <c r="HS271" i="8" s="1"/>
  <c r="HN272" i="8" s="1"/>
  <c r="KW264" i="8"/>
  <c r="KX264" i="8" s="1"/>
  <c r="AJV215" i="8"/>
  <c r="AJQ215" i="8" s="1"/>
  <c r="AKD214" i="8"/>
  <c r="EX277" i="8"/>
  <c r="JL268" i="8"/>
  <c r="JP267" i="8"/>
  <c r="JK268" i="8" s="1"/>
  <c r="ACK229" i="8"/>
  <c r="ACL229" i="8" s="1"/>
  <c r="ACG230" i="8" s="1"/>
  <c r="AEV224" i="8"/>
  <c r="AEW224" i="8" s="1"/>
  <c r="AER225" i="8" s="1"/>
  <c r="AAG233" i="8"/>
  <c r="AAH233" i="8" s="1"/>
  <c r="AAC234" i="8" s="1"/>
  <c r="NW258" i="8"/>
  <c r="NX258" i="8" s="1"/>
  <c r="NS259" i="8" s="1"/>
  <c r="UW244" i="8"/>
  <c r="UX244" i="8" s="1"/>
  <c r="US245" i="8" s="1"/>
  <c r="RN251" i="8"/>
  <c r="RR250" i="8"/>
  <c r="RM251" i="8" s="1"/>
  <c r="AIT217" i="8"/>
  <c r="AIX216" i="8"/>
  <c r="AIS217" i="8" s="1"/>
  <c r="AIF218" i="8"/>
  <c r="AIA218" i="8" s="1"/>
  <c r="AIN217" i="8"/>
  <c r="ABW230" i="8"/>
  <c r="ABX230" i="8" s="1"/>
  <c r="ABS231" i="8" s="1"/>
  <c r="CV282" i="8"/>
  <c r="CW282" i="8" s="1"/>
  <c r="CR283" i="8" s="1"/>
  <c r="PF255" i="8"/>
  <c r="PG255" i="8" s="1"/>
  <c r="PB256" i="8" s="1"/>
  <c r="XG239" i="8"/>
  <c r="XH239" i="8" s="1"/>
  <c r="UG245" i="8"/>
  <c r="TD248" i="8"/>
  <c r="SY248" i="8" s="1"/>
  <c r="TL247" i="8"/>
  <c r="NI259" i="8"/>
  <c r="NJ259" i="8" s="1"/>
  <c r="NE260" i="8" s="1"/>
  <c r="PX254" i="8"/>
  <c r="PS254" i="8" s="1"/>
  <c r="PT254" i="8" s="1"/>
  <c r="QF253" i="8"/>
  <c r="VW242" i="8"/>
  <c r="ADL227" i="8"/>
  <c r="ADM227" i="8" s="1"/>
  <c r="RH251" i="8"/>
  <c r="AFB224" i="8"/>
  <c r="AHZ218" i="8"/>
  <c r="ABF232" i="8"/>
  <c r="ABA232" i="8" s="1"/>
  <c r="ABN231" i="8"/>
  <c r="MU260" i="8"/>
  <c r="AGL221" i="8"/>
  <c r="AGM221" i="8" s="1"/>
  <c r="AGH222" i="8" s="1"/>
  <c r="AKM213" i="8"/>
  <c r="AKN213" i="8" s="1"/>
  <c r="AKI214" i="8" s="1"/>
  <c r="GM274" i="8"/>
  <c r="GH274" i="8" s="1"/>
  <c r="GU273" i="8"/>
  <c r="OO257" i="8"/>
  <c r="OS256" i="8"/>
  <c r="ON257" i="8" s="1"/>
  <c r="DI281" i="8"/>
  <c r="DJ281" i="8" s="1"/>
  <c r="AFU223" i="8"/>
  <c r="AFP223" i="8" s="1"/>
  <c r="AGC222" i="8"/>
  <c r="AAR233" i="8"/>
  <c r="AAM233" i="8" s="1"/>
  <c r="AAZ232" i="8"/>
  <c r="EK278" i="8"/>
  <c r="EL278" i="8" s="1"/>
  <c r="YJ237" i="8"/>
  <c r="YK237" i="8" s="1"/>
  <c r="YF238" i="8" s="1"/>
  <c r="IF270" i="8"/>
  <c r="IG270" i="8" s="1"/>
  <c r="IB271" i="8" s="1"/>
  <c r="ALA212" i="8"/>
  <c r="SS248" i="8"/>
  <c r="ST248" i="8" s="1"/>
  <c r="SO249" i="8" s="1"/>
  <c r="IT269" i="8"/>
  <c r="IU269" i="8" s="1"/>
  <c r="IP270" i="8" s="1"/>
  <c r="HD272" i="8"/>
  <c r="HE272" i="8" s="1"/>
  <c r="GZ273" i="8" s="1"/>
  <c r="MG261" i="8"/>
  <c r="MH261" i="8" s="1"/>
  <c r="MC262" i="8" s="1"/>
  <c r="ZB236" i="8"/>
  <c r="ZF235" i="8"/>
  <c r="ZA236" i="8" s="1"/>
  <c r="ACY228" i="8"/>
  <c r="ACZ228" i="8" s="1"/>
  <c r="ACU229" i="8" s="1"/>
  <c r="VK243" i="8"/>
  <c r="VL243" i="8" s="1"/>
  <c r="VG244" i="8" s="1"/>
  <c r="FY275" i="8"/>
  <c r="GC274" i="8"/>
  <c r="FX275" i="8" s="1"/>
  <c r="XV238" i="8"/>
  <c r="XW238" i="8" s="1"/>
  <c r="XR239" i="8" s="1"/>
  <c r="WC242" i="8"/>
  <c r="VX242" i="8" s="1"/>
  <c r="WK241" i="8"/>
  <c r="TT246" i="8"/>
  <c r="TU246" i="8" s="1"/>
  <c r="KC266" i="8"/>
  <c r="KD266" i="8" s="1"/>
  <c r="JY267" i="8" s="1"/>
  <c r="QU252" i="8"/>
  <c r="QV252" i="8" s="1"/>
  <c r="AHM219" i="8"/>
  <c r="AHN219" i="8" s="1"/>
  <c r="AMU209" i="8" l="1"/>
  <c r="J15" i="8"/>
  <c r="I15" i="8"/>
  <c r="ANT206" i="8"/>
  <c r="ANO207" i="8" s="1"/>
  <c r="GG274" i="8"/>
  <c r="JG268" i="8"/>
  <c r="JH268" i="8" s="1"/>
  <c r="JE269" i="8" s="1"/>
  <c r="FL276" i="8"/>
  <c r="ANK207" i="8"/>
  <c r="ANL207" i="8" s="1"/>
  <c r="ANI208" i="8" s="1"/>
  <c r="AOS204" i="8"/>
  <c r="ANX206" i="8"/>
  <c r="AOK205" i="8"/>
  <c r="AOF205" i="8" s="1"/>
  <c r="AOG205" i="8" s="1"/>
  <c r="AFQ223" i="8"/>
  <c r="AFN224" i="8" s="1"/>
  <c r="AMP209" i="8"/>
  <c r="ANC208" i="8"/>
  <c r="AMG210" i="8"/>
  <c r="AJB216" i="8"/>
  <c r="AMK209" i="8"/>
  <c r="AMF210" i="8" s="1"/>
  <c r="ALT211" i="8"/>
  <c r="ALL212" i="8"/>
  <c r="ALG212" i="8" s="1"/>
  <c r="AHK220" i="8"/>
  <c r="AHO219" i="8"/>
  <c r="AHJ220" i="8" s="1"/>
  <c r="AFR223" i="8"/>
  <c r="AFM224" i="8" s="1"/>
  <c r="QS253" i="8"/>
  <c r="QW252" i="8"/>
  <c r="QR253" i="8" s="1"/>
  <c r="PQ255" i="8"/>
  <c r="PU254" i="8"/>
  <c r="PP255" i="8" s="1"/>
  <c r="JI268" i="8"/>
  <c r="JD269" i="8" s="1"/>
  <c r="TR247" i="8"/>
  <c r="TV246" i="8"/>
  <c r="TQ247" i="8" s="1"/>
  <c r="GI274" i="8"/>
  <c r="GJ274" i="8" s="1"/>
  <c r="GE275" i="8" s="1"/>
  <c r="YW236" i="8"/>
  <c r="YX236" i="8" s="1"/>
  <c r="AKX213" i="8"/>
  <c r="OJ257" i="8"/>
  <c r="OK257" i="8" s="1"/>
  <c r="MR261" i="8"/>
  <c r="AIB218" i="8"/>
  <c r="AIC218" i="8" s="1"/>
  <c r="AHX219" i="8" s="1"/>
  <c r="WM241" i="8"/>
  <c r="WN241" i="8" s="1"/>
  <c r="WI242" i="8" s="1"/>
  <c r="XS239" i="8"/>
  <c r="XN239" i="8" s="1"/>
  <c r="YA238" i="8"/>
  <c r="FT275" i="8"/>
  <c r="FU275" i="8" s="1"/>
  <c r="ACV229" i="8"/>
  <c r="ACQ229" i="8" s="1"/>
  <c r="ADD228" i="8"/>
  <c r="ZJ235" i="8"/>
  <c r="MD262" i="8"/>
  <c r="LY262" i="8" s="1"/>
  <c r="ML261" i="8"/>
  <c r="HI272" i="8"/>
  <c r="HA273" i="8"/>
  <c r="GV273" i="8" s="1"/>
  <c r="IQ270" i="8"/>
  <c r="IL270" i="8" s="1"/>
  <c r="IY269" i="8"/>
  <c r="SP249" i="8"/>
  <c r="SK249" i="8" s="1"/>
  <c r="SX248" i="8"/>
  <c r="ALB212" i="8"/>
  <c r="AKW213" i="8" s="1"/>
  <c r="IC271" i="8"/>
  <c r="HX271" i="8" s="1"/>
  <c r="IK270" i="8"/>
  <c r="YG238" i="8"/>
  <c r="YB238" i="8" s="1"/>
  <c r="YO237" i="8"/>
  <c r="EI279" i="8"/>
  <c r="EM278" i="8"/>
  <c r="EH279" i="8" s="1"/>
  <c r="ABB232" i="8"/>
  <c r="ABC232" i="8" s="1"/>
  <c r="AAX233" i="8" s="1"/>
  <c r="DG282" i="8"/>
  <c r="DK281" i="8"/>
  <c r="DF282" i="8" s="1"/>
  <c r="OW256" i="8"/>
  <c r="GW273" i="8"/>
  <c r="GX273" i="8" s="1"/>
  <c r="GS274" i="8" s="1"/>
  <c r="AGI222" i="8"/>
  <c r="AGD222" i="8" s="1"/>
  <c r="AGE222" i="8" s="1"/>
  <c r="AGF222" i="8" s="1"/>
  <c r="AGA223" i="8" s="1"/>
  <c r="AGQ221" i="8"/>
  <c r="MV260" i="8"/>
  <c r="MQ261" i="8" s="1"/>
  <c r="ADJ228" i="8"/>
  <c r="ADN227" i="8"/>
  <c r="ADI228" i="8" s="1"/>
  <c r="QH253" i="8"/>
  <c r="QI253" i="8" s="1"/>
  <c r="QD254" i="8" s="1"/>
  <c r="NF260" i="8"/>
  <c r="NA260" i="8" s="1"/>
  <c r="NN259" i="8"/>
  <c r="UI245" i="8"/>
  <c r="UJ245" i="8" s="1"/>
  <c r="UE246" i="8" s="1"/>
  <c r="PC256" i="8"/>
  <c r="OX256" i="8" s="1"/>
  <c r="PK255" i="8"/>
  <c r="CS283" i="8"/>
  <c r="CN283" i="8" s="1"/>
  <c r="CO283" i="8" s="1"/>
  <c r="DA282" i="8"/>
  <c r="ABT231" i="8"/>
  <c r="ABO231" i="8" s="1"/>
  <c r="ABP231" i="8" s="1"/>
  <c r="ACB230" i="8"/>
  <c r="AIO217" i="8"/>
  <c r="AIP217" i="8" s="1"/>
  <c r="AIQ217" i="8" s="1"/>
  <c r="AIL218" i="8" s="1"/>
  <c r="RV250" i="8"/>
  <c r="NT259" i="8"/>
  <c r="NO259" i="8" s="1"/>
  <c r="OB258" i="8"/>
  <c r="AAD234" i="8"/>
  <c r="ZY234" i="8" s="1"/>
  <c r="AAL233" i="8"/>
  <c r="AES225" i="8"/>
  <c r="AEN225" i="8" s="1"/>
  <c r="AFA224" i="8"/>
  <c r="ACH230" i="8"/>
  <c r="ACC230" i="8" s="1"/>
  <c r="ACP229" i="8"/>
  <c r="JT267" i="8"/>
  <c r="KU265" i="8"/>
  <c r="KY264" i="8"/>
  <c r="KT265" i="8" s="1"/>
  <c r="HO272" i="8"/>
  <c r="HJ272" i="8" s="1"/>
  <c r="HW271" i="8"/>
  <c r="LX262" i="8"/>
  <c r="AGW221" i="8"/>
  <c r="AGR221" i="8" s="1"/>
  <c r="AHE220" i="8"/>
  <c r="EY277" i="8"/>
  <c r="EZ277" i="8" s="1"/>
  <c r="FA277" i="8" s="1"/>
  <c r="EV278" i="8" s="1"/>
  <c r="AEM225" i="8"/>
  <c r="JZ267" i="8"/>
  <c r="JU267" i="8" s="1"/>
  <c r="KH266" i="8"/>
  <c r="VH244" i="8"/>
  <c r="VC244" i="8" s="1"/>
  <c r="VP243" i="8"/>
  <c r="AKJ214" i="8"/>
  <c r="AKE214" i="8" s="1"/>
  <c r="AKF214" i="8" s="1"/>
  <c r="AKR213" i="8"/>
  <c r="VY242" i="8"/>
  <c r="VZ242" i="8" s="1"/>
  <c r="VU243" i="8" s="1"/>
  <c r="XE240" i="8"/>
  <c r="XI239" i="8"/>
  <c r="XD240" i="8" s="1"/>
  <c r="RI251" i="8"/>
  <c r="RJ251" i="8" s="1"/>
  <c r="UT245" i="8"/>
  <c r="UO245" i="8" s="1"/>
  <c r="VB244" i="8"/>
  <c r="ZP235" i="8"/>
  <c r="ZK235" i="8" s="1"/>
  <c r="ZX234" i="8"/>
  <c r="AJH216" i="8"/>
  <c r="AJC216" i="8" s="1"/>
  <c r="AJP215" i="8"/>
  <c r="SB250" i="8"/>
  <c r="RW250" i="8" s="1"/>
  <c r="SJ249" i="8"/>
  <c r="LK263" i="8"/>
  <c r="LL263" i="8" s="1"/>
  <c r="ADZ226" i="8"/>
  <c r="AEA226" i="8" s="1"/>
  <c r="AJD216" i="8" l="1"/>
  <c r="G16" i="8"/>
  <c r="Q16" i="8" s="1"/>
  <c r="F16" i="8"/>
  <c r="P16" i="8" s="1"/>
  <c r="AMB210" i="8"/>
  <c r="AMC210" i="8" s="1"/>
  <c r="AMD210" i="8" s="1"/>
  <c r="ALY211" i="8" s="1"/>
  <c r="ANM207" i="8"/>
  <c r="ANH208" i="8" s="1"/>
  <c r="AND208" i="8" s="1"/>
  <c r="ANE208" i="8" s="1"/>
  <c r="TZ246" i="8"/>
  <c r="EQ278" i="8"/>
  <c r="PY254" i="8"/>
  <c r="AOU204" i="8"/>
  <c r="AOD206" i="8"/>
  <c r="AOH205" i="8"/>
  <c r="AOC206" i="8" s="1"/>
  <c r="AMO209" i="8"/>
  <c r="AFV223" i="8"/>
  <c r="ALZ211" i="8"/>
  <c r="ALU211" i="8" s="1"/>
  <c r="ALV211" i="8" s="1"/>
  <c r="XM239" i="8"/>
  <c r="XO239" i="8" s="1"/>
  <c r="XP239" i="8" s="1"/>
  <c r="XK240" i="8" s="1"/>
  <c r="ADR227" i="8"/>
  <c r="ADE228" i="8"/>
  <c r="ADF228" i="8" s="1"/>
  <c r="ADG228" i="8" s="1"/>
  <c r="ADB229" i="8" s="1"/>
  <c r="AJA217" i="8"/>
  <c r="AJE216" i="8"/>
  <c r="AIZ217" i="8" s="1"/>
  <c r="RG252" i="8"/>
  <c r="RK251" i="8"/>
  <c r="RF252" i="8" s="1"/>
  <c r="AKC215" i="8"/>
  <c r="AKG214" i="8"/>
  <c r="AKB215" i="8" s="1"/>
  <c r="ABM232" i="8"/>
  <c r="ABQ231" i="8"/>
  <c r="ABL232" i="8" s="1"/>
  <c r="CP283" i="8"/>
  <c r="CT283" i="8" s="1"/>
  <c r="LI264" i="8"/>
  <c r="LM263" i="8"/>
  <c r="LH264" i="8" s="1"/>
  <c r="AJR215" i="8"/>
  <c r="AJS215" i="8" s="1"/>
  <c r="AJN216" i="8" s="1"/>
  <c r="ADX227" i="8"/>
  <c r="AEB226" i="8"/>
  <c r="ADW227" i="8" s="1"/>
  <c r="WZ240" i="8"/>
  <c r="XA240" i="8" s="1"/>
  <c r="KP265" i="8"/>
  <c r="KQ265" i="8" s="1"/>
  <c r="JV267" i="8"/>
  <c r="JW267" i="8" s="1"/>
  <c r="JR268" i="8" s="1"/>
  <c r="ACR229" i="8"/>
  <c r="ACS229" i="8" s="1"/>
  <c r="ACN230" i="8" s="1"/>
  <c r="UF246" i="8"/>
  <c r="UA246" i="8" s="1"/>
  <c r="UB246" i="8" s="1"/>
  <c r="UC246" i="8" s="1"/>
  <c r="TX247" i="8" s="1"/>
  <c r="UN245" i="8"/>
  <c r="NP259" i="8"/>
  <c r="NQ259" i="8" s="1"/>
  <c r="NL260" i="8" s="1"/>
  <c r="QE254" i="8"/>
  <c r="PZ254" i="8" s="1"/>
  <c r="QM253" i="8"/>
  <c r="GT274" i="8"/>
  <c r="GO274" i="8" s="1"/>
  <c r="HB273" i="8"/>
  <c r="OY256" i="8"/>
  <c r="OZ256" i="8" s="1"/>
  <c r="OU257" i="8" s="1"/>
  <c r="DB282" i="8"/>
  <c r="DC282" i="8" s="1"/>
  <c r="AAY233" i="8"/>
  <c r="AAT233" i="8" s="1"/>
  <c r="ABG232" i="8"/>
  <c r="ED279" i="8"/>
  <c r="EE279" i="8" s="1"/>
  <c r="SZ248" i="8"/>
  <c r="TA248" i="8" s="1"/>
  <c r="SV249" i="8" s="1"/>
  <c r="YC238" i="8"/>
  <c r="YD238" i="8" s="1"/>
  <c r="XY239" i="8" s="1"/>
  <c r="WJ242" i="8"/>
  <c r="WE242" i="8" s="1"/>
  <c r="WR241" i="8"/>
  <c r="AHY219" i="8"/>
  <c r="AHT219" i="8" s="1"/>
  <c r="AIG218" i="8"/>
  <c r="MZ260" i="8"/>
  <c r="OH258" i="8"/>
  <c r="OL257" i="8"/>
  <c r="OG258" i="8" s="1"/>
  <c r="AKS213" i="8"/>
  <c r="AKT213" i="8" s="1"/>
  <c r="AKU213" i="8" s="1"/>
  <c r="AKP214" i="8" s="1"/>
  <c r="GF275" i="8"/>
  <c r="GA275" i="8" s="1"/>
  <c r="GN274" i="8"/>
  <c r="TM247" i="8"/>
  <c r="TN247" i="8" s="1"/>
  <c r="JM268" i="8"/>
  <c r="PL255" i="8"/>
  <c r="PM255" i="8" s="1"/>
  <c r="RA252" i="8"/>
  <c r="AFI224" i="8"/>
  <c r="AHS219" i="8"/>
  <c r="SL249" i="8"/>
  <c r="SM249" i="8" s="1"/>
  <c r="SH250" i="8" s="1"/>
  <c r="ZZ234" i="8"/>
  <c r="AAA234" i="8" s="1"/>
  <c r="ZV235" i="8" s="1"/>
  <c r="EW278" i="8"/>
  <c r="ER278" i="8" s="1"/>
  <c r="FE277" i="8"/>
  <c r="VD244" i="8"/>
  <c r="VE244" i="8" s="1"/>
  <c r="UZ245" i="8" s="1"/>
  <c r="VV243" i="8"/>
  <c r="VQ243" i="8" s="1"/>
  <c r="VR243" i="8" s="1"/>
  <c r="WD242" i="8"/>
  <c r="AEO225" i="8"/>
  <c r="AEP225" i="8" s="1"/>
  <c r="AEK226" i="8" s="1"/>
  <c r="LZ262" i="8"/>
  <c r="MA262" i="8" s="1"/>
  <c r="LV263" i="8" s="1"/>
  <c r="HY271" i="8"/>
  <c r="HZ271" i="8" s="1"/>
  <c r="HU272" i="8" s="1"/>
  <c r="LC264" i="8"/>
  <c r="AFC224" i="8"/>
  <c r="AFD224" i="8" s="1"/>
  <c r="AEY225" i="8" s="1"/>
  <c r="AAN233" i="8"/>
  <c r="AAO233" i="8" s="1"/>
  <c r="AAJ234" i="8" s="1"/>
  <c r="RX250" i="8"/>
  <c r="RY250" i="8" s="1"/>
  <c r="RT251" i="8" s="1"/>
  <c r="AIM218" i="8"/>
  <c r="AIH218" i="8" s="1"/>
  <c r="AIU217" i="8"/>
  <c r="ACD230" i="8"/>
  <c r="AGS221" i="8"/>
  <c r="DO281" i="8"/>
  <c r="AGB223" i="8"/>
  <c r="AFW223" i="8" s="1"/>
  <c r="AGJ222" i="8"/>
  <c r="IM270" i="8"/>
  <c r="IN270" i="8" s="1"/>
  <c r="II271" i="8" s="1"/>
  <c r="HK272" i="8"/>
  <c r="HL272" i="8" s="1"/>
  <c r="HG273" i="8" s="1"/>
  <c r="ZL235" i="8"/>
  <c r="FR276" i="8"/>
  <c r="FV275" i="8"/>
  <c r="FQ276" i="8" s="1"/>
  <c r="MM261" i="8"/>
  <c r="MN261" i="8" s="1"/>
  <c r="ALF212" i="8"/>
  <c r="YU237" i="8"/>
  <c r="YY236" i="8"/>
  <c r="YT237" i="8" s="1"/>
  <c r="IZ269" i="8"/>
  <c r="JA269" i="8" s="1"/>
  <c r="QA254" i="8"/>
  <c r="QN253" i="8"/>
  <c r="AHF220" i="8"/>
  <c r="AHG220" i="8" s="1"/>
  <c r="AMH210" i="8" l="1"/>
  <c r="ES278" i="8"/>
  <c r="EP279" i="8" s="1"/>
  <c r="ANQ207" i="8"/>
  <c r="AFX223" i="8"/>
  <c r="AFU224" i="8" s="1"/>
  <c r="J16" i="8"/>
  <c r="I16" i="8"/>
  <c r="RO251" i="8"/>
  <c r="AOR205" i="8"/>
  <c r="AOV204" i="8"/>
  <c r="AOQ205" i="8" s="1"/>
  <c r="ANY206" i="8"/>
  <c r="ANZ206" i="8" s="1"/>
  <c r="AOA206" i="8" s="1"/>
  <c r="ANV207" i="8" s="1"/>
  <c r="AOL205" i="8"/>
  <c r="ANB209" i="8"/>
  <c r="ANF208" i="8"/>
  <c r="ANA209" i="8" s="1"/>
  <c r="AMQ209" i="8"/>
  <c r="ALW211" i="8"/>
  <c r="ALR212" i="8" s="1"/>
  <c r="ALS212" i="8"/>
  <c r="ZC236" i="8"/>
  <c r="AEF226" i="8"/>
  <c r="AHD221" i="8"/>
  <c r="AHH220" i="8"/>
  <c r="AHC221" i="8" s="1"/>
  <c r="MK262" i="8"/>
  <c r="MO261" i="8"/>
  <c r="MJ262" i="8" s="1"/>
  <c r="IX270" i="8"/>
  <c r="JB269" i="8"/>
  <c r="IW270" i="8" s="1"/>
  <c r="VO244" i="8"/>
  <c r="VS243" i="8"/>
  <c r="VN244" i="8" s="1"/>
  <c r="PJ256" i="8"/>
  <c r="PN255" i="8"/>
  <c r="PI256" i="8" s="1"/>
  <c r="CZ283" i="8"/>
  <c r="DD282" i="8"/>
  <c r="CY283" i="8" s="1"/>
  <c r="PX255" i="8"/>
  <c r="ALH212" i="8"/>
  <c r="ALI212" i="8" s="1"/>
  <c r="ALD213" i="8" s="1"/>
  <c r="ZI236" i="8"/>
  <c r="AGP222" i="8"/>
  <c r="ACA231" i="8"/>
  <c r="QB254" i="8"/>
  <c r="PW255" i="8" s="1"/>
  <c r="TY247" i="8"/>
  <c r="TT247" i="8" s="1"/>
  <c r="UG246" i="8"/>
  <c r="YP237" i="8"/>
  <c r="YQ237" i="8" s="1"/>
  <c r="FM276" i="8"/>
  <c r="FN276" i="8" s="1"/>
  <c r="ZM235" i="8"/>
  <c r="ZH236" i="8" s="1"/>
  <c r="HH273" i="8"/>
  <c r="HC273" i="8" s="1"/>
  <c r="HD273" i="8" s="1"/>
  <c r="HE273" i="8" s="1"/>
  <c r="GZ274" i="8" s="1"/>
  <c r="HP272" i="8"/>
  <c r="IJ271" i="8"/>
  <c r="IE271" i="8" s="1"/>
  <c r="IR270" i="8"/>
  <c r="AGT221" i="8"/>
  <c r="AGO222" i="8" s="1"/>
  <c r="ACE230" i="8"/>
  <c r="ABZ231" i="8" s="1"/>
  <c r="AAK234" i="8"/>
  <c r="AAF234" i="8" s="1"/>
  <c r="AAS233" i="8"/>
  <c r="HV272" i="8"/>
  <c r="HQ272" i="8" s="1"/>
  <c r="ID271" i="8"/>
  <c r="LW263" i="8"/>
  <c r="LR263" i="8" s="1"/>
  <c r="ME262" i="8"/>
  <c r="AEL226" i="8"/>
  <c r="AEG226" i="8" s="1"/>
  <c r="AET225" i="8"/>
  <c r="AKQ214" i="8"/>
  <c r="AKL214" i="8" s="1"/>
  <c r="AKY213" i="8"/>
  <c r="WF242" i="8"/>
  <c r="WG242" i="8" s="1"/>
  <c r="WB243" i="8" s="1"/>
  <c r="XL240" i="8"/>
  <c r="XG240" i="8" s="1"/>
  <c r="XT239" i="8"/>
  <c r="VA245" i="8"/>
  <c r="UV245" i="8" s="1"/>
  <c r="VI244" i="8"/>
  <c r="ZW235" i="8"/>
  <c r="ZR235" i="8" s="1"/>
  <c r="AAE234" i="8"/>
  <c r="SI250" i="8"/>
  <c r="SD250" i="8" s="1"/>
  <c r="SQ249" i="8"/>
  <c r="AHU219" i="8"/>
  <c r="AHV219" i="8" s="1"/>
  <c r="AHQ220" i="8" s="1"/>
  <c r="GP274" i="8"/>
  <c r="GQ274" i="8" s="1"/>
  <c r="GL275" i="8" s="1"/>
  <c r="OP257" i="8"/>
  <c r="NB260" i="8"/>
  <c r="NC260" i="8" s="1"/>
  <c r="MX261" i="8" s="1"/>
  <c r="ADS227" i="8"/>
  <c r="ADT227" i="8" s="1"/>
  <c r="LQ263" i="8"/>
  <c r="ABU231" i="8"/>
  <c r="ABH232" i="8"/>
  <c r="ABI232" i="8" s="1"/>
  <c r="ABJ232" i="8" s="1"/>
  <c r="ABE233" i="8" s="1"/>
  <c r="AKK214" i="8"/>
  <c r="RB252" i="8"/>
  <c r="RC252" i="8" s="1"/>
  <c r="AJI216" i="8"/>
  <c r="FZ275" i="8"/>
  <c r="RU251" i="8"/>
  <c r="RP251" i="8" s="1"/>
  <c r="RQ251" i="8" s="1"/>
  <c r="RR251" i="8" s="1"/>
  <c r="RM252" i="8" s="1"/>
  <c r="SC250" i="8"/>
  <c r="AEZ225" i="8"/>
  <c r="AEU225" i="8" s="1"/>
  <c r="AFH224" i="8"/>
  <c r="TK248" i="8"/>
  <c r="TO247" i="8"/>
  <c r="TJ248" i="8" s="1"/>
  <c r="OC258" i="8"/>
  <c r="OD258" i="8" s="1"/>
  <c r="AII218" i="8"/>
  <c r="AIJ218" i="8" s="1"/>
  <c r="AIE219" i="8" s="1"/>
  <c r="XZ239" i="8"/>
  <c r="XU239" i="8" s="1"/>
  <c r="YH238" i="8"/>
  <c r="ADC229" i="8"/>
  <c r="ACX229" i="8" s="1"/>
  <c r="ADK228" i="8"/>
  <c r="SW249" i="8"/>
  <c r="SR249" i="8" s="1"/>
  <c r="TE248" i="8"/>
  <c r="EB280" i="8"/>
  <c r="EF279" i="8"/>
  <c r="EA280" i="8" s="1"/>
  <c r="OV257" i="8"/>
  <c r="OQ257" i="8" s="1"/>
  <c r="PD256" i="8"/>
  <c r="QO253" i="8"/>
  <c r="NM260" i="8"/>
  <c r="NH260" i="8" s="1"/>
  <c r="NU259" i="8"/>
  <c r="UP245" i="8"/>
  <c r="ACO230" i="8"/>
  <c r="ACJ230" i="8" s="1"/>
  <c r="ACW229" i="8"/>
  <c r="JS268" i="8"/>
  <c r="JN268" i="8" s="1"/>
  <c r="JO268" i="8" s="1"/>
  <c r="KA267" i="8"/>
  <c r="KN266" i="8"/>
  <c r="KR265" i="8"/>
  <c r="KM266" i="8" s="1"/>
  <c r="WX241" i="8"/>
  <c r="XB240" i="8"/>
  <c r="WW241" i="8" s="1"/>
  <c r="AJO216" i="8"/>
  <c r="AJJ216" i="8" s="1"/>
  <c r="AJW215" i="8"/>
  <c r="LD264" i="8"/>
  <c r="LE264" i="8" s="1"/>
  <c r="AJX215" i="8"/>
  <c r="AIV217" i="8"/>
  <c r="AIW217" i="8" s="1"/>
  <c r="ET278" i="8" l="1"/>
  <c r="EO279" i="8" s="1"/>
  <c r="AEH226" i="8"/>
  <c r="AEE227" i="8" s="1"/>
  <c r="AFY223" i="8"/>
  <c r="AFT224" i="8" s="1"/>
  <c r="AFP224" i="8" s="1"/>
  <c r="AOM205" i="8"/>
  <c r="AON205" i="8" s="1"/>
  <c r="AOO205" i="8" s="1"/>
  <c r="AOJ206" i="8" s="1"/>
  <c r="AOE206" i="8"/>
  <c r="IS270" i="8"/>
  <c r="IT270" i="8" s="1"/>
  <c r="IU270" i="8" s="1"/>
  <c r="IP271" i="8" s="1"/>
  <c r="MS261" i="8"/>
  <c r="ANW207" i="8"/>
  <c r="ANR207" i="8" s="1"/>
  <c r="ANS207" i="8" s="1"/>
  <c r="ANP208" i="8" s="1"/>
  <c r="PS255" i="8"/>
  <c r="DH282" i="8"/>
  <c r="KV265" i="8"/>
  <c r="AOZ204" i="8"/>
  <c r="APC204" i="8" s="1"/>
  <c r="AOX205" i="8" s="1"/>
  <c r="AOT205" i="8" s="1"/>
  <c r="AMW209" i="8"/>
  <c r="ANJ208" i="8"/>
  <c r="ALN212" i="8"/>
  <c r="AMN210" i="8"/>
  <c r="AMR209" i="8"/>
  <c r="AMM210" i="8" s="1"/>
  <c r="AMA211" i="8"/>
  <c r="ACI230" i="8"/>
  <c r="ZQ235" i="8"/>
  <c r="ZS235" i="8" s="1"/>
  <c r="ZT235" i="8" s="1"/>
  <c r="ZO236" i="8" s="1"/>
  <c r="ALE213" i="8"/>
  <c r="AKZ213" i="8" s="1"/>
  <c r="ALA213" i="8" s="1"/>
  <c r="ALM212" i="8"/>
  <c r="LB265" i="8"/>
  <c r="LF264" i="8"/>
  <c r="LA265" i="8" s="1"/>
  <c r="AIT218" i="8"/>
  <c r="AIX217" i="8"/>
  <c r="AIS218" i="8" s="1"/>
  <c r="QZ253" i="8"/>
  <c r="RD252" i="8"/>
  <c r="QY253" i="8" s="1"/>
  <c r="JL269" i="8"/>
  <c r="JP268" i="8"/>
  <c r="JK269" i="8" s="1"/>
  <c r="AJY215" i="8"/>
  <c r="AJZ215" i="8" s="1"/>
  <c r="AJU216" i="8" s="1"/>
  <c r="WS241" i="8"/>
  <c r="WT241" i="8" s="1"/>
  <c r="UM246" i="8"/>
  <c r="QL254" i="8"/>
  <c r="RN252" i="8"/>
  <c r="RI252" i="8" s="1"/>
  <c r="RV251" i="8"/>
  <c r="XF240" i="8"/>
  <c r="KI266" i="8"/>
  <c r="KJ266" i="8" s="1"/>
  <c r="UQ245" i="8"/>
  <c r="UL246" i="8" s="1"/>
  <c r="QP253" i="8"/>
  <c r="QK254" i="8" s="1"/>
  <c r="EJ279" i="8"/>
  <c r="OA259" i="8"/>
  <c r="OE258" i="8"/>
  <c r="NZ259" i="8" s="1"/>
  <c r="TS247" i="8"/>
  <c r="AFJ224" i="8"/>
  <c r="AFK224" i="8" s="1"/>
  <c r="AFF225" i="8" s="1"/>
  <c r="SE250" i="8"/>
  <c r="SF250" i="8" s="1"/>
  <c r="SA251" i="8" s="1"/>
  <c r="GB275" i="8"/>
  <c r="GC275" i="8" s="1"/>
  <c r="FX276" i="8" s="1"/>
  <c r="LS263" i="8"/>
  <c r="LT263" i="8" s="1"/>
  <c r="LO264" i="8" s="1"/>
  <c r="MY261" i="8"/>
  <c r="MT261" i="8" s="1"/>
  <c r="MU261" i="8" s="1"/>
  <c r="MV261" i="8" s="1"/>
  <c r="MQ262" i="8" s="1"/>
  <c r="NG260" i="8"/>
  <c r="OR257" i="8"/>
  <c r="OS257" i="8" s="1"/>
  <c r="ON258" i="8" s="1"/>
  <c r="AAU233" i="8"/>
  <c r="AAV233" i="8" s="1"/>
  <c r="AAQ234" i="8" s="1"/>
  <c r="HR272" i="8"/>
  <c r="HS272" i="8" s="1"/>
  <c r="HN273" i="8" s="1"/>
  <c r="FK277" i="8"/>
  <c r="FO276" i="8"/>
  <c r="FJ277" i="8" s="1"/>
  <c r="ABV231" i="8"/>
  <c r="ABW231" i="8" s="1"/>
  <c r="ABX231" i="8" s="1"/>
  <c r="ABS232" i="8" s="1"/>
  <c r="AGK222" i="8"/>
  <c r="AGL222" i="8" s="1"/>
  <c r="ZD236" i="8"/>
  <c r="ZE236" i="8" s="1"/>
  <c r="QF254" i="8"/>
  <c r="CU283" i="8"/>
  <c r="CV283" i="8" s="1"/>
  <c r="PE256" i="8"/>
  <c r="PF256" i="8" s="1"/>
  <c r="PG256" i="8" s="1"/>
  <c r="PB257" i="8" s="1"/>
  <c r="EK279" i="8"/>
  <c r="VW243" i="8"/>
  <c r="JF269" i="8"/>
  <c r="MF262" i="8"/>
  <c r="MG262" i="8" s="1"/>
  <c r="MH262" i="8" s="1"/>
  <c r="MC263" i="8" s="1"/>
  <c r="AHL220" i="8"/>
  <c r="ACY229" i="8"/>
  <c r="ACZ229" i="8" s="1"/>
  <c r="ACU230" i="8" s="1"/>
  <c r="DW280" i="8"/>
  <c r="DX280" i="8" s="1"/>
  <c r="AIN218" i="8"/>
  <c r="AIF219" i="8"/>
  <c r="AIA219" i="8" s="1"/>
  <c r="TF248" i="8"/>
  <c r="TG248" i="8" s="1"/>
  <c r="TH248" i="8" s="1"/>
  <c r="TC249" i="8" s="1"/>
  <c r="AJK216" i="8"/>
  <c r="AJL216" i="8" s="1"/>
  <c r="AJG217" i="8" s="1"/>
  <c r="AKM214" i="8"/>
  <c r="AKN214" i="8" s="1"/>
  <c r="AKI215" i="8" s="1"/>
  <c r="ADQ228" i="8"/>
  <c r="ADU227" i="8"/>
  <c r="ADP228" i="8" s="1"/>
  <c r="HA274" i="8"/>
  <c r="GV274" i="8" s="1"/>
  <c r="HI273" i="8"/>
  <c r="ABF233" i="8"/>
  <c r="ABA233" i="8" s="1"/>
  <c r="ABN232" i="8"/>
  <c r="GM275" i="8"/>
  <c r="GH275" i="8" s="1"/>
  <c r="GU274" i="8"/>
  <c r="AHR220" i="8"/>
  <c r="AHM220" i="8" s="1"/>
  <c r="AHZ219" i="8"/>
  <c r="SS249" i="8"/>
  <c r="ST249" i="8" s="1"/>
  <c r="SO250" i="8" s="1"/>
  <c r="AAG234" i="8"/>
  <c r="XV239" i="8"/>
  <c r="WC243" i="8"/>
  <c r="VX243" i="8" s="1"/>
  <c r="WK242" i="8"/>
  <c r="AEV225" i="8"/>
  <c r="IF271" i="8"/>
  <c r="YN238" i="8"/>
  <c r="YR237" i="8"/>
  <c r="YM238" i="8" s="1"/>
  <c r="ACK230" i="8"/>
  <c r="ACL230" i="8" s="1"/>
  <c r="ACG231" i="8" s="1"/>
  <c r="AGX221" i="8"/>
  <c r="PR255" i="8"/>
  <c r="VJ244" i="8"/>
  <c r="VK244" i="8" s="1"/>
  <c r="AGY221" i="8"/>
  <c r="AEI226" i="8" l="1"/>
  <c r="AED227" i="8" s="1"/>
  <c r="EX278" i="8"/>
  <c r="AGC223" i="8"/>
  <c r="G17" i="8"/>
  <c r="Q17" i="8" s="1"/>
  <c r="F17" i="8"/>
  <c r="P17" i="8" s="1"/>
  <c r="ANT207" i="8"/>
  <c r="ANO208" i="8" s="1"/>
  <c r="ANK208" i="8" s="1"/>
  <c r="ANL208" i="8" s="1"/>
  <c r="RH252" i="8"/>
  <c r="RJ252" i="8" s="1"/>
  <c r="FS276" i="8"/>
  <c r="UH246" i="8"/>
  <c r="UI246" i="8" s="1"/>
  <c r="UJ246" i="8" s="1"/>
  <c r="UE247" i="8" s="1"/>
  <c r="AOS205" i="8"/>
  <c r="AOK206" i="8"/>
  <c r="AOF206" i="8" s="1"/>
  <c r="AOG206" i="8" s="1"/>
  <c r="ALO212" i="8"/>
  <c r="ALL213" i="8" s="1"/>
  <c r="AMI210" i="8"/>
  <c r="AMJ210" i="8" s="1"/>
  <c r="AMK210" i="8" s="1"/>
  <c r="AMF211" i="8" s="1"/>
  <c r="AMV209" i="8"/>
  <c r="YV237" i="8"/>
  <c r="AJB217" i="8"/>
  <c r="VH245" i="8"/>
  <c r="VL244" i="8"/>
  <c r="VG245" i="8" s="1"/>
  <c r="AGZ221" i="8"/>
  <c r="AHA221" i="8" s="1"/>
  <c r="AGV222" i="8" s="1"/>
  <c r="IC272" i="8"/>
  <c r="AES226" i="8"/>
  <c r="AKX214" i="8"/>
  <c r="XS240" i="8"/>
  <c r="AAD235" i="8"/>
  <c r="AIB219" i="8"/>
  <c r="AIC219" i="8" s="1"/>
  <c r="AHX220" i="8" s="1"/>
  <c r="MZ261" i="8"/>
  <c r="MR262" i="8"/>
  <c r="MM262" i="8" s="1"/>
  <c r="PT255" i="8"/>
  <c r="PU255" i="8" s="1"/>
  <c r="PP256" i="8" s="1"/>
  <c r="ACH231" i="8"/>
  <c r="ACC231" i="8" s="1"/>
  <c r="ACP230" i="8"/>
  <c r="YI238" i="8"/>
  <c r="YJ238" i="8" s="1"/>
  <c r="IG271" i="8"/>
  <c r="IB272" i="8" s="1"/>
  <c r="AEW225" i="8"/>
  <c r="AER226" i="8" s="1"/>
  <c r="ALB213" i="8"/>
  <c r="AKW214" i="8" s="1"/>
  <c r="XW239" i="8"/>
  <c r="XR240" i="8" s="1"/>
  <c r="AAH234" i="8"/>
  <c r="AAC235" i="8" s="1"/>
  <c r="ADY227" i="8"/>
  <c r="ABT232" i="8"/>
  <c r="ABO232" i="8" s="1"/>
  <c r="ABP232" i="8" s="1"/>
  <c r="ABQ232" i="8" s="1"/>
  <c r="ABL233" i="8" s="1"/>
  <c r="ACB231" i="8"/>
  <c r="AKJ215" i="8"/>
  <c r="AKE215" i="8" s="1"/>
  <c r="AKR214" i="8"/>
  <c r="AJH217" i="8"/>
  <c r="AJC217" i="8" s="1"/>
  <c r="AJP216" i="8"/>
  <c r="PC257" i="8"/>
  <c r="OX257" i="8" s="1"/>
  <c r="PK256" i="8"/>
  <c r="ACV230" i="8"/>
  <c r="ACQ230" i="8" s="1"/>
  <c r="ADD229" i="8"/>
  <c r="AHN220" i="8"/>
  <c r="AHO220" i="8" s="1"/>
  <c r="AHJ221" i="8" s="1"/>
  <c r="VY243" i="8"/>
  <c r="VZ243" i="8" s="1"/>
  <c r="VU244" i="8" s="1"/>
  <c r="ZB237" i="8"/>
  <c r="ZF236" i="8"/>
  <c r="ZA237" i="8" s="1"/>
  <c r="FF277" i="8"/>
  <c r="FG277" i="8" s="1"/>
  <c r="LP264" i="8"/>
  <c r="LK264" i="8" s="1"/>
  <c r="LX263" i="8"/>
  <c r="FY276" i="8"/>
  <c r="FT276" i="8" s="1"/>
  <c r="GG275" i="8"/>
  <c r="SB251" i="8"/>
  <c r="RW251" i="8" s="1"/>
  <c r="RX251" i="8" s="1"/>
  <c r="RY251" i="8" s="1"/>
  <c r="RT252" i="8" s="1"/>
  <c r="SJ250" i="8"/>
  <c r="AFG225" i="8"/>
  <c r="AFB225" i="8" s="1"/>
  <c r="AFO224" i="8"/>
  <c r="TU247" i="8"/>
  <c r="TV247" i="8" s="1"/>
  <c r="TQ248" i="8" s="1"/>
  <c r="OI258" i="8"/>
  <c r="EL279" i="8"/>
  <c r="EM279" i="8" s="1"/>
  <c r="EH280" i="8" s="1"/>
  <c r="XH240" i="8"/>
  <c r="XI240" i="8" s="1"/>
  <c r="XD241" i="8" s="1"/>
  <c r="QT253" i="8"/>
  <c r="UU245" i="8"/>
  <c r="WQ242" i="8"/>
  <c r="WU241" i="8"/>
  <c r="WP242" i="8" s="1"/>
  <c r="ADZ227" i="8"/>
  <c r="JT268" i="8"/>
  <c r="QU253" i="8"/>
  <c r="AIO218" i="8"/>
  <c r="AIP218" i="8" s="1"/>
  <c r="LJ264" i="8"/>
  <c r="ZP236" i="8"/>
  <c r="ZK236" i="8" s="1"/>
  <c r="ZX235" i="8"/>
  <c r="MD263" i="8"/>
  <c r="LY263" i="8" s="1"/>
  <c r="ML262" i="8"/>
  <c r="SP250" i="8"/>
  <c r="SK250" i="8" s="1"/>
  <c r="SX249" i="8"/>
  <c r="GW274" i="8"/>
  <c r="GX274" i="8" s="1"/>
  <c r="GS275" i="8" s="1"/>
  <c r="ADL228" i="8"/>
  <c r="ADM228" i="8" s="1"/>
  <c r="TL248" i="8"/>
  <c r="TD249" i="8"/>
  <c r="SY249" i="8" s="1"/>
  <c r="DU281" i="8"/>
  <c r="DY280" i="8"/>
  <c r="DT281" i="8" s="1"/>
  <c r="CW283" i="8"/>
  <c r="DA283" i="8" s="1"/>
  <c r="AGI223" i="8"/>
  <c r="AGM222" i="8"/>
  <c r="AGH223" i="8" s="1"/>
  <c r="UF247" i="8"/>
  <c r="UA247" i="8" s="1"/>
  <c r="UN246" i="8"/>
  <c r="HO273" i="8"/>
  <c r="HJ273" i="8" s="1"/>
  <c r="HK273" i="8" s="1"/>
  <c r="HW272" i="8"/>
  <c r="IQ271" i="8"/>
  <c r="IL271" i="8" s="1"/>
  <c r="IY270" i="8"/>
  <c r="AAR234" i="8"/>
  <c r="AAM234" i="8" s="1"/>
  <c r="AAZ233" i="8"/>
  <c r="OO258" i="8"/>
  <c r="OJ258" i="8" s="1"/>
  <c r="OW257" i="8"/>
  <c r="NI260" i="8"/>
  <c r="NJ260" i="8" s="1"/>
  <c r="NE261" i="8" s="1"/>
  <c r="NV259" i="8"/>
  <c r="NW259" i="8" s="1"/>
  <c r="KG267" i="8"/>
  <c r="KK266" i="8"/>
  <c r="KF267" i="8" s="1"/>
  <c r="QG254" i="8"/>
  <c r="QH254" i="8" s="1"/>
  <c r="AEM226" i="8"/>
  <c r="AJV216" i="8"/>
  <c r="AJQ216" i="8" s="1"/>
  <c r="AKD215" i="8"/>
  <c r="JG269" i="8"/>
  <c r="JH269" i="8" s="1"/>
  <c r="KW265" i="8"/>
  <c r="KX265" i="8" s="1"/>
  <c r="FU276" i="8" l="1"/>
  <c r="FR277" i="8" s="1"/>
  <c r="AMG211" i="8"/>
  <c r="J17" i="8"/>
  <c r="I17" i="8"/>
  <c r="ALP212" i="8"/>
  <c r="ALK213" i="8" s="1"/>
  <c r="ANX207" i="8"/>
  <c r="KO266" i="8"/>
  <c r="AJD217" i="8"/>
  <c r="AJE217" i="8" s="1"/>
  <c r="AIZ218" i="8" s="1"/>
  <c r="AOU205" i="8"/>
  <c r="AOD207" i="8"/>
  <c r="AOH206" i="8"/>
  <c r="AOC207" i="8" s="1"/>
  <c r="ANI209" i="8"/>
  <c r="ANM208" i="8"/>
  <c r="ANH209" i="8" s="1"/>
  <c r="AMX209" i="8"/>
  <c r="AMO210" i="8"/>
  <c r="AMB211" i="8"/>
  <c r="AMC211" i="8" s="1"/>
  <c r="ALZ212" i="8" s="1"/>
  <c r="ALG213" i="8"/>
  <c r="HH274" i="8"/>
  <c r="HL273" i="8"/>
  <c r="HG274" i="8" s="1"/>
  <c r="AIM219" i="8"/>
  <c r="AIQ218" i="8"/>
  <c r="AIL219" i="8" s="1"/>
  <c r="JE270" i="8"/>
  <c r="JI269" i="8"/>
  <c r="JD270" i="8" s="1"/>
  <c r="QE255" i="8"/>
  <c r="QI254" i="8"/>
  <c r="QD255" i="8" s="1"/>
  <c r="KU266" i="8"/>
  <c r="KY265" i="8"/>
  <c r="KT266" i="8" s="1"/>
  <c r="NT260" i="8"/>
  <c r="NX259" i="8"/>
  <c r="NS260" i="8" s="1"/>
  <c r="EC280" i="8"/>
  <c r="ADJ229" i="8"/>
  <c r="ADN228" i="8"/>
  <c r="ADI229" i="8" s="1"/>
  <c r="WY241" i="8"/>
  <c r="UW245" i="8"/>
  <c r="UX245" i="8" s="1"/>
  <c r="US246" i="8" s="1"/>
  <c r="RU252" i="8"/>
  <c r="RP252" i="8" s="1"/>
  <c r="SC251" i="8"/>
  <c r="XE241" i="8"/>
  <c r="WZ241" i="8" s="1"/>
  <c r="XM240" i="8"/>
  <c r="TR248" i="8"/>
  <c r="TM248" i="8" s="1"/>
  <c r="TZ247" i="8"/>
  <c r="AFQ224" i="8"/>
  <c r="AFR224" i="8" s="1"/>
  <c r="AFM225" i="8" s="1"/>
  <c r="SL250" i="8"/>
  <c r="SM250" i="8" s="1"/>
  <c r="SH251" i="8" s="1"/>
  <c r="GI275" i="8"/>
  <c r="GJ275" i="8" s="1"/>
  <c r="GE276" i="8" s="1"/>
  <c r="LZ263" i="8"/>
  <c r="MA263" i="8" s="1"/>
  <c r="LV264" i="8" s="1"/>
  <c r="FD278" i="8"/>
  <c r="FH277" i="8"/>
  <c r="FC278" i="8" s="1"/>
  <c r="ZJ236" i="8"/>
  <c r="VV244" i="8"/>
  <c r="VQ244" i="8" s="1"/>
  <c r="WD243" i="8"/>
  <c r="AHK221" i="8"/>
  <c r="AHF221" i="8" s="1"/>
  <c r="AHS220" i="8"/>
  <c r="AJR216" i="8"/>
  <c r="AJS216" i="8" s="1"/>
  <c r="AJN217" i="8" s="1"/>
  <c r="ACD231" i="8"/>
  <c r="ACE231" i="8" s="1"/>
  <c r="ABZ232" i="8" s="1"/>
  <c r="ACR230" i="8"/>
  <c r="ACS230" i="8" s="1"/>
  <c r="ACN231" i="8" s="1"/>
  <c r="ZY235" i="8"/>
  <c r="ZZ235" i="8" s="1"/>
  <c r="AAA235" i="8" s="1"/>
  <c r="ZV236" i="8" s="1"/>
  <c r="XN240" i="8"/>
  <c r="AKS214" i="8"/>
  <c r="AKT214" i="8" s="1"/>
  <c r="AKU214" i="8" s="1"/>
  <c r="AKP215" i="8" s="1"/>
  <c r="AEN226" i="8"/>
  <c r="AEO226" i="8" s="1"/>
  <c r="HX272" i="8"/>
  <c r="HY272" i="8" s="1"/>
  <c r="HZ272" i="8" s="1"/>
  <c r="HU273" i="8" s="1"/>
  <c r="VP244" i="8"/>
  <c r="RG253" i="8"/>
  <c r="AGD223" i="8"/>
  <c r="AGE223" i="8" s="1"/>
  <c r="RK252" i="8"/>
  <c r="RF253" i="8" s="1"/>
  <c r="AKF215" i="8"/>
  <c r="AKG215" i="8" s="1"/>
  <c r="AKB216" i="8" s="1"/>
  <c r="KB267" i="8"/>
  <c r="KC267" i="8" s="1"/>
  <c r="NF261" i="8"/>
  <c r="NA261" i="8" s="1"/>
  <c r="NB261" i="8" s="1"/>
  <c r="NC261" i="8" s="1"/>
  <c r="MX262" i="8" s="1"/>
  <c r="NN260" i="8"/>
  <c r="OY257" i="8"/>
  <c r="OZ257" i="8" s="1"/>
  <c r="OU258" i="8" s="1"/>
  <c r="ABB233" i="8"/>
  <c r="ABC233" i="8" s="1"/>
  <c r="AAX234" i="8" s="1"/>
  <c r="FV276" i="8"/>
  <c r="FQ277" i="8" s="1"/>
  <c r="AGQ222" i="8"/>
  <c r="DP281" i="8"/>
  <c r="DQ281" i="8" s="1"/>
  <c r="TN248" i="8"/>
  <c r="TO248" i="8" s="1"/>
  <c r="TJ249" i="8" s="1"/>
  <c r="ABM233" i="8"/>
  <c r="ABH233" i="8" s="1"/>
  <c r="ABU232" i="8"/>
  <c r="GT275" i="8"/>
  <c r="GO275" i="8" s="1"/>
  <c r="HB274" i="8"/>
  <c r="SZ249" i="8"/>
  <c r="TA249" i="8" s="1"/>
  <c r="SV250" i="8" s="1"/>
  <c r="MN262" i="8"/>
  <c r="MO262" i="8" s="1"/>
  <c r="MJ263" i="8" s="1"/>
  <c r="LL264" i="8"/>
  <c r="LM264" i="8" s="1"/>
  <c r="LH265" i="8" s="1"/>
  <c r="WL242" i="8"/>
  <c r="WM242" i="8" s="1"/>
  <c r="QV253" i="8"/>
  <c r="EI280" i="8"/>
  <c r="ED280" i="8" s="1"/>
  <c r="EQ279" i="8"/>
  <c r="OK258" i="8"/>
  <c r="OL258" i="8" s="1"/>
  <c r="OG259" i="8" s="1"/>
  <c r="YW237" i="8"/>
  <c r="YX237" i="8" s="1"/>
  <c r="AEA227" i="8"/>
  <c r="AEB227" i="8" s="1"/>
  <c r="ADW228" i="8" s="1"/>
  <c r="YG239" i="8"/>
  <c r="YK238" i="8"/>
  <c r="YF239" i="8" s="1"/>
  <c r="PQ256" i="8"/>
  <c r="PL256" i="8" s="1"/>
  <c r="PM256" i="8" s="1"/>
  <c r="PY255" i="8"/>
  <c r="AHY220" i="8"/>
  <c r="AHT220" i="8" s="1"/>
  <c r="AIG219" i="8"/>
  <c r="AAL234" i="8"/>
  <c r="YA239" i="8"/>
  <c r="ALF213" i="8"/>
  <c r="AFA225" i="8"/>
  <c r="IK271" i="8"/>
  <c r="AGW222" i="8"/>
  <c r="AGR222" i="8" s="1"/>
  <c r="AHE221" i="8"/>
  <c r="VC245" i="8"/>
  <c r="AJI217" i="8" l="1"/>
  <c r="AJA218" i="8"/>
  <c r="AIV218" i="8" s="1"/>
  <c r="ALT212" i="8"/>
  <c r="QM254" i="8"/>
  <c r="RO252" i="8"/>
  <c r="FL277" i="8"/>
  <c r="OB259" i="8"/>
  <c r="AOR206" i="8"/>
  <c r="AOV205" i="8"/>
  <c r="AOQ206" i="8" s="1"/>
  <c r="ANY207" i="8"/>
  <c r="ANZ207" i="8" s="1"/>
  <c r="ANW208" i="8" s="1"/>
  <c r="AND209" i="8"/>
  <c r="AOL206" i="8"/>
  <c r="ANQ208" i="8"/>
  <c r="AMU210" i="8"/>
  <c r="AMD211" i="8"/>
  <c r="ALY212" i="8" s="1"/>
  <c r="ALU212" i="8" s="1"/>
  <c r="ALV212" i="8" s="1"/>
  <c r="AMY209" i="8"/>
  <c r="AMT210" i="8" s="1"/>
  <c r="YO238" i="8"/>
  <c r="AIU218" i="8"/>
  <c r="AIW218" i="8" s="1"/>
  <c r="AIX218" i="8" s="1"/>
  <c r="AIS219" i="8" s="1"/>
  <c r="PJ257" i="8"/>
  <c r="PN256" i="8"/>
  <c r="PI257" i="8" s="1"/>
  <c r="AEL227" i="8"/>
  <c r="AEP226" i="8"/>
  <c r="AEK227" i="8" s="1"/>
  <c r="IM271" i="8"/>
  <c r="IN271" i="8" s="1"/>
  <c r="II272" i="8" s="1"/>
  <c r="AAN234" i="8"/>
  <c r="AAO234" i="8" s="1"/>
  <c r="AAJ235" i="8" s="1"/>
  <c r="YU238" i="8"/>
  <c r="YY237" i="8"/>
  <c r="YT238" i="8" s="1"/>
  <c r="QS254" i="8"/>
  <c r="AFC225" i="8"/>
  <c r="AFD225" i="8" s="1"/>
  <c r="AEY226" i="8" s="1"/>
  <c r="YB239" i="8"/>
  <c r="YC239" i="8" s="1"/>
  <c r="OH259" i="8"/>
  <c r="OC259" i="8" s="1"/>
  <c r="OP258" i="8"/>
  <c r="QW253" i="8"/>
  <c r="QR254" i="8" s="1"/>
  <c r="LI265" i="8"/>
  <c r="LD265" i="8" s="1"/>
  <c r="LQ264" i="8"/>
  <c r="SW250" i="8"/>
  <c r="SR250" i="8" s="1"/>
  <c r="TE249" i="8"/>
  <c r="AGS222" i="8"/>
  <c r="AGT222" i="8" s="1"/>
  <c r="AGO223" i="8" s="1"/>
  <c r="AKC216" i="8"/>
  <c r="AJX216" i="8" s="1"/>
  <c r="AKK215" i="8"/>
  <c r="RB253" i="8"/>
  <c r="EY278" i="8"/>
  <c r="EZ278" i="8" s="1"/>
  <c r="XO240" i="8"/>
  <c r="XP240" i="8" s="1"/>
  <c r="XK241" i="8" s="1"/>
  <c r="UT246" i="8"/>
  <c r="UO246" i="8" s="1"/>
  <c r="UP246" i="8" s="1"/>
  <c r="VB245" i="8"/>
  <c r="XA241" i="8"/>
  <c r="XB241" i="8" s="1"/>
  <c r="WW242" i="8" s="1"/>
  <c r="ADR228" i="8"/>
  <c r="ADE229" i="8"/>
  <c r="ADF229" i="8" s="1"/>
  <c r="FZ276" i="8"/>
  <c r="NO260" i="8"/>
  <c r="NP260" i="8" s="1"/>
  <c r="LC265" i="8"/>
  <c r="PZ255" i="8"/>
  <c r="QA255" i="8" s="1"/>
  <c r="JM269" i="8"/>
  <c r="AIH219" i="8"/>
  <c r="AII219" i="8" s="1"/>
  <c r="HP273" i="8"/>
  <c r="AHG221" i="8"/>
  <c r="AHH221" i="8" s="1"/>
  <c r="AHC222" i="8" s="1"/>
  <c r="ALH213" i="8"/>
  <c r="ADX228" i="8"/>
  <c r="ADS228" i="8" s="1"/>
  <c r="AEF227" i="8"/>
  <c r="WJ243" i="8"/>
  <c r="WN242" i="8"/>
  <c r="WI243" i="8" s="1"/>
  <c r="ZW236" i="8"/>
  <c r="ZR236" i="8" s="1"/>
  <c r="AAE235" i="8"/>
  <c r="MK263" i="8"/>
  <c r="MF263" i="8" s="1"/>
  <c r="MS262" i="8"/>
  <c r="TK249" i="8"/>
  <c r="TF249" i="8" s="1"/>
  <c r="TS248" i="8"/>
  <c r="DN282" i="8"/>
  <c r="DR281" i="8"/>
  <c r="DM282" i="8" s="1"/>
  <c r="AAY234" i="8"/>
  <c r="AAT234" i="8" s="1"/>
  <c r="ABG233" i="8"/>
  <c r="OV258" i="8"/>
  <c r="OQ258" i="8" s="1"/>
  <c r="PD257" i="8"/>
  <c r="JZ268" i="8"/>
  <c r="KD267" i="8"/>
  <c r="JY268" i="8" s="1"/>
  <c r="AGB224" i="8"/>
  <c r="AGF223" i="8"/>
  <c r="AGA224" i="8" s="1"/>
  <c r="HV273" i="8"/>
  <c r="HQ273" i="8" s="1"/>
  <c r="ID272" i="8"/>
  <c r="RQ252" i="8"/>
  <c r="RR252" i="8" s="1"/>
  <c r="RM253" i="8" s="1"/>
  <c r="VR244" i="8"/>
  <c r="VS244" i="8" s="1"/>
  <c r="VN245" i="8" s="1"/>
  <c r="MY262" i="8"/>
  <c r="MT262" i="8" s="1"/>
  <c r="NG261" i="8"/>
  <c r="ACO231" i="8"/>
  <c r="ACJ231" i="8" s="1"/>
  <c r="ACW230" i="8"/>
  <c r="ACA232" i="8"/>
  <c r="ABV232" i="8" s="1"/>
  <c r="ABW232" i="8" s="1"/>
  <c r="ACI231" i="8"/>
  <c r="AKQ215" i="8"/>
  <c r="AKL215" i="8" s="1"/>
  <c r="AKY214" i="8"/>
  <c r="AJO217" i="8"/>
  <c r="AJJ217" i="8" s="1"/>
  <c r="AJK217" i="8" s="1"/>
  <c r="AJW216" i="8"/>
  <c r="AHU220" i="8"/>
  <c r="AHV220" i="8" s="1"/>
  <c r="AHQ221" i="8" s="1"/>
  <c r="ZL236" i="8"/>
  <c r="LW264" i="8"/>
  <c r="LR264" i="8" s="1"/>
  <c r="ME263" i="8"/>
  <c r="GF276" i="8"/>
  <c r="GA276" i="8" s="1"/>
  <c r="GN275" i="8"/>
  <c r="SI251" i="8"/>
  <c r="SD251" i="8" s="1"/>
  <c r="SE251" i="8" s="1"/>
  <c r="SQ250" i="8"/>
  <c r="AFN225" i="8"/>
  <c r="AFI225" i="8" s="1"/>
  <c r="AFV224" i="8"/>
  <c r="UB247" i="8"/>
  <c r="EE280" i="8"/>
  <c r="EF280" i="8" s="1"/>
  <c r="EA281" i="8" s="1"/>
  <c r="FM277" i="8"/>
  <c r="KP266" i="8"/>
  <c r="KQ266" i="8" s="1"/>
  <c r="IZ270" i="8"/>
  <c r="JA270" i="8" s="1"/>
  <c r="HC274" i="8"/>
  <c r="HD274" i="8" s="1"/>
  <c r="OD259" i="8" l="1"/>
  <c r="OE259" i="8" s="1"/>
  <c r="NZ260" i="8" s="1"/>
  <c r="AMP210" i="8"/>
  <c r="AMQ210" i="8" s="1"/>
  <c r="AMN211" i="8" s="1"/>
  <c r="AMH211" i="8"/>
  <c r="FN277" i="8"/>
  <c r="FK278" i="8" s="1"/>
  <c r="AOM206" i="8"/>
  <c r="RA253" i="8"/>
  <c r="AOZ205" i="8"/>
  <c r="APC205" i="8" s="1"/>
  <c r="AOX206" i="8" s="1"/>
  <c r="AOT206" i="8" s="1"/>
  <c r="KH267" i="8"/>
  <c r="DV281" i="8"/>
  <c r="AOA207" i="8"/>
  <c r="ANV208" i="8" s="1"/>
  <c r="ANR208" i="8" s="1"/>
  <c r="ANS208" i="8" s="1"/>
  <c r="AON206" i="8"/>
  <c r="AOO206" i="8" s="1"/>
  <c r="AOJ207" i="8" s="1"/>
  <c r="ANC209" i="8"/>
  <c r="ANE209" i="8" s="1"/>
  <c r="ANB210" i="8" s="1"/>
  <c r="ALW212" i="8"/>
  <c r="ALR213" i="8" s="1"/>
  <c r="ALS213" i="8"/>
  <c r="ALE214" i="8"/>
  <c r="AET226" i="8"/>
  <c r="HA275" i="8"/>
  <c r="HE274" i="8"/>
  <c r="GZ275" i="8" s="1"/>
  <c r="ABT233" i="8"/>
  <c r="ABX232" i="8"/>
  <c r="ABS233" i="8" s="1"/>
  <c r="AIF220" i="8"/>
  <c r="AIJ219" i="8"/>
  <c r="AIE220" i="8" s="1"/>
  <c r="PX256" i="8"/>
  <c r="QB255" i="8"/>
  <c r="PW256" i="8" s="1"/>
  <c r="NM261" i="8"/>
  <c r="NQ260" i="8"/>
  <c r="NL261" i="8" s="1"/>
  <c r="XZ240" i="8"/>
  <c r="YD239" i="8"/>
  <c r="XY240" i="8" s="1"/>
  <c r="SB252" i="8"/>
  <c r="SF251" i="8"/>
  <c r="SA252" i="8" s="1"/>
  <c r="AJH218" i="8"/>
  <c r="AJL217" i="8"/>
  <c r="AJG218" i="8" s="1"/>
  <c r="IX271" i="8"/>
  <c r="JB270" i="8"/>
  <c r="IW271" i="8" s="1"/>
  <c r="OA260" i="8"/>
  <c r="TY248" i="8"/>
  <c r="SS250" i="8"/>
  <c r="ST250" i="8" s="1"/>
  <c r="SO251" i="8" s="1"/>
  <c r="GP275" i="8"/>
  <c r="GQ275" i="8" s="1"/>
  <c r="GL276" i="8" s="1"/>
  <c r="ZI237" i="8"/>
  <c r="AJY216" i="8"/>
  <c r="AJZ216" i="8" s="1"/>
  <c r="AJU217" i="8" s="1"/>
  <c r="ACK231" i="8"/>
  <c r="ACL231" i="8" s="1"/>
  <c r="ACG232" i="8" s="1"/>
  <c r="KN267" i="8"/>
  <c r="KR266" i="8"/>
  <c r="KM267" i="8" s="1"/>
  <c r="EB281" i="8"/>
  <c r="DW281" i="8" s="1"/>
  <c r="DX281" i="8" s="1"/>
  <c r="DY281" i="8" s="1"/>
  <c r="DT282" i="8" s="1"/>
  <c r="EJ280" i="8"/>
  <c r="UC247" i="8"/>
  <c r="TX248" i="8" s="1"/>
  <c r="ZM236" i="8"/>
  <c r="ZH237" i="8" s="1"/>
  <c r="RN253" i="8"/>
  <c r="RI253" i="8" s="1"/>
  <c r="RV252" i="8"/>
  <c r="AGJ223" i="8"/>
  <c r="JU268" i="8"/>
  <c r="JV268" i="8" s="1"/>
  <c r="DI282" i="8"/>
  <c r="DJ282" i="8" s="1"/>
  <c r="WR242" i="8"/>
  <c r="ALI213" i="8"/>
  <c r="ALD214" i="8" s="1"/>
  <c r="AHD222" i="8"/>
  <c r="AGY222" i="8" s="1"/>
  <c r="AHL221" i="8"/>
  <c r="HR273" i="8"/>
  <c r="HS273" i="8" s="1"/>
  <c r="HN274" i="8" s="1"/>
  <c r="LE265" i="8"/>
  <c r="LF265" i="8" s="1"/>
  <c r="LA266" i="8" s="1"/>
  <c r="GB276" i="8"/>
  <c r="GC276" i="8" s="1"/>
  <c r="FX277" i="8" s="1"/>
  <c r="ADT228" i="8"/>
  <c r="ADU228" i="8" s="1"/>
  <c r="ADP229" i="8" s="1"/>
  <c r="WX242" i="8"/>
  <c r="WS242" i="8" s="1"/>
  <c r="XF241" i="8"/>
  <c r="UM247" i="8"/>
  <c r="UQ246" i="8"/>
  <c r="UL247" i="8" s="1"/>
  <c r="AKM215" i="8"/>
  <c r="AKN215" i="8" s="1"/>
  <c r="AKI216" i="8" s="1"/>
  <c r="TG249" i="8"/>
  <c r="TH249" i="8" s="1"/>
  <c r="TC250" i="8" s="1"/>
  <c r="LS264" i="8"/>
  <c r="LT264" i="8" s="1"/>
  <c r="LO265" i="8" s="1"/>
  <c r="QN254" i="8"/>
  <c r="QO254" i="8" s="1"/>
  <c r="ZC237" i="8"/>
  <c r="AAS234" i="8"/>
  <c r="AAK235" i="8"/>
  <c r="AAF235" i="8" s="1"/>
  <c r="AAG235" i="8" s="1"/>
  <c r="IJ272" i="8"/>
  <c r="IE272" i="8" s="1"/>
  <c r="IF272" i="8" s="1"/>
  <c r="IR271" i="8"/>
  <c r="AEG227" i="8"/>
  <c r="AEH227" i="8" s="1"/>
  <c r="PR256" i="8"/>
  <c r="AIT219" i="8"/>
  <c r="AIO219" i="8" s="1"/>
  <c r="AJB218" i="8"/>
  <c r="MG263" i="8"/>
  <c r="MH263" i="8" s="1"/>
  <c r="MC264" i="8" s="1"/>
  <c r="AHR221" i="8"/>
  <c r="AHM221" i="8" s="1"/>
  <c r="AHZ220" i="8"/>
  <c r="VO245" i="8"/>
  <c r="VJ245" i="8" s="1"/>
  <c r="VW244" i="8"/>
  <c r="AFW224" i="8"/>
  <c r="AFX224" i="8" s="1"/>
  <c r="ABI233" i="8"/>
  <c r="MU262" i="8"/>
  <c r="MV262" i="8" s="1"/>
  <c r="MQ263" i="8" s="1"/>
  <c r="WE243" i="8"/>
  <c r="WF243" i="8" s="1"/>
  <c r="ADC230" i="8"/>
  <c r="ADG229" i="8"/>
  <c r="ADB230" i="8" s="1"/>
  <c r="VD245" i="8"/>
  <c r="VE245" i="8" s="1"/>
  <c r="UZ246" i="8" s="1"/>
  <c r="XL241" i="8"/>
  <c r="XG241" i="8" s="1"/>
  <c r="XT240" i="8"/>
  <c r="EW279" i="8"/>
  <c r="FA278" i="8"/>
  <c r="EV279" i="8" s="1"/>
  <c r="AGP223" i="8"/>
  <c r="AGK223" i="8" s="1"/>
  <c r="AGX222" i="8"/>
  <c r="OR258" i="8"/>
  <c r="OS258" i="8" s="1"/>
  <c r="ON259" i="8" s="1"/>
  <c r="AEZ226" i="8"/>
  <c r="AEU226" i="8" s="1"/>
  <c r="AEV226" i="8" s="1"/>
  <c r="AEW226" i="8" s="1"/>
  <c r="AER227" i="8" s="1"/>
  <c r="AFH225" i="8"/>
  <c r="RC253" i="8"/>
  <c r="RD253" i="8" s="1"/>
  <c r="QY254" i="8" s="1"/>
  <c r="YP238" i="8"/>
  <c r="YQ238" i="8" s="1"/>
  <c r="PE257" i="8"/>
  <c r="PF257" i="8" s="1"/>
  <c r="PG257" i="8" s="1"/>
  <c r="PB258" i="8" s="1"/>
  <c r="AKZ214" i="8" l="1"/>
  <c r="ALA214" i="8" s="1"/>
  <c r="AKX215" i="8" s="1"/>
  <c r="FO277" i="8"/>
  <c r="FJ278" i="8" s="1"/>
  <c r="FF278" i="8" s="1"/>
  <c r="AMR210" i="8"/>
  <c r="AMM211" i="8" s="1"/>
  <c r="AMI211" i="8" s="1"/>
  <c r="AMJ211" i="8" s="1"/>
  <c r="AMK211" i="8" s="1"/>
  <c r="AMF212" i="8" s="1"/>
  <c r="FS277" i="8"/>
  <c r="UU246" i="8"/>
  <c r="AOE207" i="8"/>
  <c r="FE278" i="8"/>
  <c r="KV266" i="8"/>
  <c r="NU260" i="8"/>
  <c r="UG247" i="8"/>
  <c r="AOK207" i="8"/>
  <c r="AOF207" i="8" s="1"/>
  <c r="AOS206" i="8"/>
  <c r="ANT208" i="8"/>
  <c r="ANO209" i="8" s="1"/>
  <c r="ANP209" i="8"/>
  <c r="ANF209" i="8"/>
  <c r="ANA210" i="8" s="1"/>
  <c r="AMW210" i="8" s="1"/>
  <c r="ALN213" i="8"/>
  <c r="AMA212" i="8"/>
  <c r="AIN219" i="8"/>
  <c r="AIP219" i="8" s="1"/>
  <c r="AIQ219" i="8" s="1"/>
  <c r="AIL220" i="8" s="1"/>
  <c r="ALM213" i="8"/>
  <c r="AJP217" i="8"/>
  <c r="AFU225" i="8"/>
  <c r="AFY224" i="8"/>
  <c r="AFT225" i="8" s="1"/>
  <c r="ALB214" i="8"/>
  <c r="AKW215" i="8" s="1"/>
  <c r="AEE228" i="8"/>
  <c r="AEI227" i="8"/>
  <c r="AED228" i="8" s="1"/>
  <c r="IC273" i="8"/>
  <c r="IG272" i="8"/>
  <c r="IB273" i="8" s="1"/>
  <c r="YN239" i="8"/>
  <c r="YR238" i="8"/>
  <c r="YM239" i="8" s="1"/>
  <c r="AAD236" i="8"/>
  <c r="ABF234" i="8"/>
  <c r="QZ254" i="8"/>
  <c r="QU254" i="8" s="1"/>
  <c r="RH253" i="8"/>
  <c r="AFJ225" i="8"/>
  <c r="AFK225" i="8" s="1"/>
  <c r="AFF226" i="8" s="1"/>
  <c r="OO259" i="8"/>
  <c r="OJ259" i="8" s="1"/>
  <c r="OW258" i="8"/>
  <c r="AGZ222" i="8"/>
  <c r="AHA222" i="8" s="1"/>
  <c r="AGV223" i="8" s="1"/>
  <c r="ER279" i="8"/>
  <c r="ES279" i="8" s="1"/>
  <c r="ADK229" i="8"/>
  <c r="ACX230" i="8"/>
  <c r="ACY230" i="8" s="1"/>
  <c r="WC244" i="8"/>
  <c r="WG243" i="8"/>
  <c r="WB244" i="8" s="1"/>
  <c r="AAH235" i="8"/>
  <c r="AAC236" i="8" s="1"/>
  <c r="ABJ233" i="8"/>
  <c r="ABE234" i="8" s="1"/>
  <c r="ML263" i="8"/>
  <c r="MD264" i="8"/>
  <c r="LY264" i="8" s="1"/>
  <c r="LP265" i="8"/>
  <c r="LK265" i="8" s="1"/>
  <c r="LX264" i="8"/>
  <c r="TD250" i="8"/>
  <c r="SY250" i="8" s="1"/>
  <c r="TL249" i="8"/>
  <c r="AKJ216" i="8"/>
  <c r="AKE216" i="8" s="1"/>
  <c r="AKR215" i="8"/>
  <c r="UH247" i="8"/>
  <c r="WT242" i="8"/>
  <c r="WU242" i="8" s="1"/>
  <c r="WP243" i="8" s="1"/>
  <c r="DG283" i="8"/>
  <c r="DK282" i="8"/>
  <c r="DF283" i="8" s="1"/>
  <c r="AGL223" i="8"/>
  <c r="AGM223" i="8" s="1"/>
  <c r="AGH224" i="8" s="1"/>
  <c r="KI267" i="8"/>
  <c r="KJ267" i="8" s="1"/>
  <c r="ZD237" i="8"/>
  <c r="ZE237" i="8" s="1"/>
  <c r="TT248" i="8"/>
  <c r="TU248" i="8" s="1"/>
  <c r="NV260" i="8"/>
  <c r="JF270" i="8"/>
  <c r="AJC218" i="8"/>
  <c r="AJD218" i="8" s="1"/>
  <c r="SJ251" i="8"/>
  <c r="YH239" i="8"/>
  <c r="NH261" i="8"/>
  <c r="NI261" i="8" s="1"/>
  <c r="QF255" i="8"/>
  <c r="AIA220" i="8"/>
  <c r="AIB220" i="8" s="1"/>
  <c r="ACB232" i="8"/>
  <c r="ABO233" i="8"/>
  <c r="HI274" i="8"/>
  <c r="AES227" i="8"/>
  <c r="AEN227" i="8" s="1"/>
  <c r="AFA226" i="8"/>
  <c r="VA246" i="8"/>
  <c r="UV246" i="8" s="1"/>
  <c r="VI245" i="8"/>
  <c r="MR263" i="8"/>
  <c r="MM263" i="8" s="1"/>
  <c r="MZ262" i="8"/>
  <c r="DU282" i="8"/>
  <c r="DP282" i="8" s="1"/>
  <c r="EC281" i="8"/>
  <c r="PC258" i="8"/>
  <c r="OX258" i="8" s="1"/>
  <c r="PK257" i="8"/>
  <c r="AAU234" i="8"/>
  <c r="AAV234" i="8" s="1"/>
  <c r="AAQ235" i="8" s="1"/>
  <c r="QL255" i="8"/>
  <c r="QP254" i="8"/>
  <c r="QK255" i="8" s="1"/>
  <c r="XH241" i="8"/>
  <c r="XI241" i="8" s="1"/>
  <c r="XD242" i="8" s="1"/>
  <c r="ADQ229" i="8"/>
  <c r="ADL229" i="8" s="1"/>
  <c r="ADY228" i="8"/>
  <c r="FY277" i="8"/>
  <c r="FT277" i="8" s="1"/>
  <c r="GG276" i="8"/>
  <c r="LB266" i="8"/>
  <c r="KW266" i="8" s="1"/>
  <c r="LJ265" i="8"/>
  <c r="HO274" i="8"/>
  <c r="HJ274" i="8" s="1"/>
  <c r="HW273" i="8"/>
  <c r="AHN221" i="8"/>
  <c r="AHO221" i="8" s="1"/>
  <c r="AHJ222" i="8" s="1"/>
  <c r="JS269" i="8"/>
  <c r="JW268" i="8"/>
  <c r="JR269" i="8" s="1"/>
  <c r="ACH232" i="8"/>
  <c r="ACC232" i="8" s="1"/>
  <c r="ACP231" i="8"/>
  <c r="AJV217" i="8"/>
  <c r="AJQ217" i="8" s="1"/>
  <c r="AKD216" i="8"/>
  <c r="ZQ236" i="8"/>
  <c r="GU275" i="8"/>
  <c r="GM276" i="8"/>
  <c r="GH276" i="8" s="1"/>
  <c r="SP251" i="8"/>
  <c r="SK251" i="8" s="1"/>
  <c r="SX250" i="8"/>
  <c r="OI259" i="8"/>
  <c r="IS271" i="8"/>
  <c r="IT271" i="8" s="1"/>
  <c r="RW252" i="8"/>
  <c r="RX252" i="8" s="1"/>
  <c r="XU240" i="8"/>
  <c r="XV240" i="8" s="1"/>
  <c r="PS256" i="8"/>
  <c r="PT256" i="8" s="1"/>
  <c r="GV275" i="8"/>
  <c r="FU277" i="8" l="1"/>
  <c r="FV277" i="8" s="1"/>
  <c r="FQ278" i="8" s="1"/>
  <c r="UI247" i="8"/>
  <c r="UJ247" i="8" s="1"/>
  <c r="UE248" i="8" s="1"/>
  <c r="AMV210" i="8"/>
  <c r="UW246" i="8"/>
  <c r="UX246" i="8" s="1"/>
  <c r="US247" i="8" s="1"/>
  <c r="FG278" i="8"/>
  <c r="FH278" i="8" s="1"/>
  <c r="FC279" i="8" s="1"/>
  <c r="KX266" i="8"/>
  <c r="KU267" i="8" s="1"/>
  <c r="NW260" i="8"/>
  <c r="ANX208" i="8"/>
  <c r="AOG207" i="8"/>
  <c r="AOH207" i="8" s="1"/>
  <c r="AOC208" i="8" s="1"/>
  <c r="KA268" i="8"/>
  <c r="DO282" i="8"/>
  <c r="DQ282" i="8" s="1"/>
  <c r="DR282" i="8" s="1"/>
  <c r="DM283" i="8" s="1"/>
  <c r="IK272" i="8"/>
  <c r="AJR217" i="8"/>
  <c r="AJS217" i="8" s="1"/>
  <c r="AJN218" i="8" s="1"/>
  <c r="AOU206" i="8"/>
  <c r="ANK209" i="8"/>
  <c r="AMG212" i="8"/>
  <c r="AMB212" i="8" s="1"/>
  <c r="AMC212" i="8" s="1"/>
  <c r="AMD212" i="8" s="1"/>
  <c r="ALY213" i="8" s="1"/>
  <c r="ANJ209" i="8"/>
  <c r="ALO213" i="8"/>
  <c r="ALL214" i="8" s="1"/>
  <c r="AMX210" i="8"/>
  <c r="AMO211" i="8"/>
  <c r="ALF214" i="8"/>
  <c r="ZY236" i="8"/>
  <c r="IQ272" i="8"/>
  <c r="IU271" i="8"/>
  <c r="IP272" i="8" s="1"/>
  <c r="AHY221" i="8"/>
  <c r="AIC220" i="8"/>
  <c r="AHX221" i="8" s="1"/>
  <c r="PQ257" i="8"/>
  <c r="PU256" i="8"/>
  <c r="PP257" i="8" s="1"/>
  <c r="XS241" i="8"/>
  <c r="XW240" i="8"/>
  <c r="XR241" i="8" s="1"/>
  <c r="RU253" i="8"/>
  <c r="RY252" i="8"/>
  <c r="RT253" i="8" s="1"/>
  <c r="AJA219" i="8"/>
  <c r="AJE218" i="8"/>
  <c r="AIZ219" i="8" s="1"/>
  <c r="ZB238" i="8"/>
  <c r="ZF237" i="8"/>
  <c r="ZA238" i="8" s="1"/>
  <c r="NT261" i="8"/>
  <c r="UF248" i="8"/>
  <c r="AIM220" i="8"/>
  <c r="AIH220" i="8" s="1"/>
  <c r="AIU219" i="8"/>
  <c r="NX260" i="8"/>
  <c r="NS261" i="8" s="1"/>
  <c r="OK259" i="8"/>
  <c r="OL259" i="8" s="1"/>
  <c r="OG260" i="8" s="1"/>
  <c r="GW275" i="8"/>
  <c r="GX275" i="8" s="1"/>
  <c r="GS276" i="8" s="1"/>
  <c r="AKF216" i="8"/>
  <c r="AKG216" i="8" s="1"/>
  <c r="AKB217" i="8" s="1"/>
  <c r="JN269" i="8"/>
  <c r="JO269" i="8" s="1"/>
  <c r="QT254" i="8"/>
  <c r="AAR235" i="8"/>
  <c r="AAM235" i="8" s="1"/>
  <c r="AAZ234" i="8"/>
  <c r="NF262" i="8"/>
  <c r="NJ261" i="8"/>
  <c r="NE262" i="8" s="1"/>
  <c r="AGI224" i="8"/>
  <c r="AGD224" i="8" s="1"/>
  <c r="AGQ223" i="8"/>
  <c r="DB283" i="8"/>
  <c r="DC283" i="8" s="1"/>
  <c r="LZ264" i="8"/>
  <c r="MA264" i="8" s="1"/>
  <c r="LV265" i="8" s="1"/>
  <c r="WK243" i="8"/>
  <c r="ACV231" i="8"/>
  <c r="ACZ230" i="8"/>
  <c r="ACU231" i="8" s="1"/>
  <c r="EP280" i="8"/>
  <c r="ET279" i="8"/>
  <c r="EO280" i="8" s="1"/>
  <c r="AGW223" i="8"/>
  <c r="AGR223" i="8" s="1"/>
  <c r="AHE222" i="8"/>
  <c r="AAL235" i="8"/>
  <c r="YV238" i="8"/>
  <c r="HX273" i="8"/>
  <c r="HY273" i="8" s="1"/>
  <c r="AEM227" i="8"/>
  <c r="AKS215" i="8"/>
  <c r="AKT215" i="8" s="1"/>
  <c r="AGC224" i="8"/>
  <c r="SZ250" i="8"/>
  <c r="TA250" i="8" s="1"/>
  <c r="SV251" i="8" s="1"/>
  <c r="ZS236" i="8"/>
  <c r="ZT236" i="8" s="1"/>
  <c r="ZO237" i="8" s="1"/>
  <c r="AHK222" i="8"/>
  <c r="AHF222" i="8" s="1"/>
  <c r="AHS221" i="8"/>
  <c r="LL265" i="8"/>
  <c r="LM265" i="8" s="1"/>
  <c r="LH266" i="8" s="1"/>
  <c r="GI276" i="8"/>
  <c r="GJ276" i="8" s="1"/>
  <c r="GE277" i="8" s="1"/>
  <c r="XE242" i="8"/>
  <c r="WZ242" i="8" s="1"/>
  <c r="XM241" i="8"/>
  <c r="VB246" i="8"/>
  <c r="QG255" i="8"/>
  <c r="QH255" i="8" s="1"/>
  <c r="VK245" i="8"/>
  <c r="HK274" i="8"/>
  <c r="HL274" i="8" s="1"/>
  <c r="HG275" i="8" s="1"/>
  <c r="ACD232" i="8"/>
  <c r="SL251" i="8"/>
  <c r="TR249" i="8"/>
  <c r="TV248" i="8"/>
  <c r="TQ249" i="8" s="1"/>
  <c r="KG268" i="8"/>
  <c r="KK267" i="8"/>
  <c r="KF268" i="8" s="1"/>
  <c r="WQ243" i="8"/>
  <c r="WL243" i="8" s="1"/>
  <c r="WY242" i="8"/>
  <c r="MN263" i="8"/>
  <c r="VX244" i="8"/>
  <c r="VY244" i="8" s="1"/>
  <c r="ADM229" i="8"/>
  <c r="ADN229" i="8" s="1"/>
  <c r="ADI230" i="8" s="1"/>
  <c r="OY258" i="8"/>
  <c r="OZ258" i="8" s="1"/>
  <c r="OU259" i="8" s="1"/>
  <c r="AFG226" i="8"/>
  <c r="AFB226" i="8" s="1"/>
  <c r="AFC226" i="8" s="1"/>
  <c r="AFO225" i="8"/>
  <c r="RJ253" i="8"/>
  <c r="RK253" i="8" s="1"/>
  <c r="RF254" i="8" s="1"/>
  <c r="ABN233" i="8"/>
  <c r="ABA234" i="8"/>
  <c r="YI239" i="8"/>
  <c r="YJ239" i="8" s="1"/>
  <c r="ADZ228" i="8"/>
  <c r="AEA228" i="8" s="1"/>
  <c r="AFP225" i="8"/>
  <c r="FD279" i="8" l="1"/>
  <c r="EY279" i="8" s="1"/>
  <c r="FZ277" i="8"/>
  <c r="FL278" i="8"/>
  <c r="FR278" i="8"/>
  <c r="FM278" i="8" s="1"/>
  <c r="UT247" i="8"/>
  <c r="UO247" i="8" s="1"/>
  <c r="KY266" i="8"/>
  <c r="KT267" i="8" s="1"/>
  <c r="F18" i="8"/>
  <c r="P18" i="8" s="1"/>
  <c r="G18" i="8"/>
  <c r="Q18" i="8" s="1"/>
  <c r="AJW217" i="8"/>
  <c r="AJO218" i="8"/>
  <c r="AJJ218" i="8" s="1"/>
  <c r="AOD208" i="8"/>
  <c r="ANY208" i="8" s="1"/>
  <c r="ANZ208" i="8" s="1"/>
  <c r="ALP213" i="8"/>
  <c r="ALK214" i="8" s="1"/>
  <c r="ALG214" i="8" s="1"/>
  <c r="ALH214" i="8" s="1"/>
  <c r="ANL209" i="8"/>
  <c r="ANI210" i="8" s="1"/>
  <c r="TZ248" i="8"/>
  <c r="NN261" i="8"/>
  <c r="LC266" i="8"/>
  <c r="OB260" i="8"/>
  <c r="AOR207" i="8"/>
  <c r="AOV206" i="8"/>
  <c r="AOQ207" i="8" s="1"/>
  <c r="AOL207" i="8"/>
  <c r="AMU211" i="8"/>
  <c r="AMY210" i="8"/>
  <c r="AMT211" i="8" s="1"/>
  <c r="ALZ213" i="8"/>
  <c r="ALU213" i="8" s="1"/>
  <c r="AMH212" i="8"/>
  <c r="AIG220" i="8"/>
  <c r="AII220" i="8" s="1"/>
  <c r="AJI218" i="8"/>
  <c r="AJK218" i="8" s="1"/>
  <c r="ADD230" i="8"/>
  <c r="YA240" i="8"/>
  <c r="ACQ231" i="8"/>
  <c r="ACR231" i="8" s="1"/>
  <c r="ACS231" i="8" s="1"/>
  <c r="ACN232" i="8" s="1"/>
  <c r="YG240" i="8"/>
  <c r="YK239" i="8"/>
  <c r="YF240" i="8" s="1"/>
  <c r="AKQ216" i="8"/>
  <c r="AKU215" i="8"/>
  <c r="AKP216" i="8" s="1"/>
  <c r="HV274" i="8"/>
  <c r="HZ273" i="8"/>
  <c r="HU274" i="8" s="1"/>
  <c r="ADX229" i="8"/>
  <c r="AEB228" i="8"/>
  <c r="ADW229" i="8" s="1"/>
  <c r="AEZ227" i="8"/>
  <c r="AFD226" i="8"/>
  <c r="AEY227" i="8" s="1"/>
  <c r="MK264" i="8"/>
  <c r="SI252" i="8"/>
  <c r="QE256" i="8"/>
  <c r="ACA233" i="8"/>
  <c r="VH246" i="8"/>
  <c r="AFQ225" i="8"/>
  <c r="AFR225" i="8" s="1"/>
  <c r="AFM226" i="8" s="1"/>
  <c r="OV259" i="8"/>
  <c r="OQ259" i="8" s="1"/>
  <c r="PD258" i="8"/>
  <c r="ADJ230" i="8"/>
  <c r="ADE230" i="8" s="1"/>
  <c r="ADR229" i="8"/>
  <c r="VV245" i="8"/>
  <c r="VZ244" i="8"/>
  <c r="VU245" i="8" s="1"/>
  <c r="MO263" i="8"/>
  <c r="MJ264" i="8" s="1"/>
  <c r="KO267" i="8"/>
  <c r="TM249" i="8"/>
  <c r="TN249" i="8" s="1"/>
  <c r="SM251" i="8"/>
  <c r="SH252" i="8" s="1"/>
  <c r="QI255" i="8"/>
  <c r="QD256" i="8" s="1"/>
  <c r="ACE232" i="8"/>
  <c r="ABZ233" i="8" s="1"/>
  <c r="VL245" i="8"/>
  <c r="VG246" i="8" s="1"/>
  <c r="GF277" i="8"/>
  <c r="GA277" i="8" s="1"/>
  <c r="GB277" i="8" s="1"/>
  <c r="GC277" i="8" s="1"/>
  <c r="FX278" i="8" s="1"/>
  <c r="GN276" i="8"/>
  <c r="LI266" i="8"/>
  <c r="LD266" i="8" s="1"/>
  <c r="LQ265" i="8"/>
  <c r="ZP237" i="8"/>
  <c r="ZK237" i="8" s="1"/>
  <c r="ZX236" i="8"/>
  <c r="AGE224" i="8"/>
  <c r="AGF224" i="8" s="1"/>
  <c r="AGA225" i="8" s="1"/>
  <c r="AEO227" i="8"/>
  <c r="AEP227" i="8" s="1"/>
  <c r="AEK228" i="8" s="1"/>
  <c r="EX279" i="8"/>
  <c r="WM243" i="8"/>
  <c r="WN243" i="8" s="1"/>
  <c r="WI244" i="8" s="1"/>
  <c r="AGS223" i="8"/>
  <c r="AGT223" i="8" s="1"/>
  <c r="AGO224" i="8" s="1"/>
  <c r="NA262" i="8"/>
  <c r="NB262" i="8" s="1"/>
  <c r="QV254" i="8"/>
  <c r="QW254" i="8" s="1"/>
  <c r="QR255" i="8" s="1"/>
  <c r="OH260" i="8"/>
  <c r="OC260" i="8" s="1"/>
  <c r="OP259" i="8"/>
  <c r="KP267" i="8"/>
  <c r="UA248" i="8"/>
  <c r="NO261" i="8"/>
  <c r="ZJ237" i="8"/>
  <c r="AIV219" i="8"/>
  <c r="AIW219" i="8" s="1"/>
  <c r="SC252" i="8"/>
  <c r="XN241" i="8"/>
  <c r="XO241" i="8" s="1"/>
  <c r="PY256" i="8"/>
  <c r="AHT221" i="8"/>
  <c r="AHU221" i="8" s="1"/>
  <c r="IY271" i="8"/>
  <c r="ABP233" i="8"/>
  <c r="ABQ233" i="8" s="1"/>
  <c r="ABL234" i="8" s="1"/>
  <c r="RG254" i="8"/>
  <c r="RB254" i="8" s="1"/>
  <c r="RO253" i="8"/>
  <c r="XA242" i="8"/>
  <c r="XB242" i="8" s="1"/>
  <c r="WW243" i="8" s="1"/>
  <c r="DN283" i="8"/>
  <c r="DI283" i="8" s="1"/>
  <c r="DV282" i="8"/>
  <c r="KB268" i="8"/>
  <c r="KC268" i="8" s="1"/>
  <c r="HH275" i="8"/>
  <c r="HC275" i="8" s="1"/>
  <c r="HP274" i="8"/>
  <c r="FN278" i="8"/>
  <c r="FO278" i="8" s="1"/>
  <c r="FJ279" i="8" s="1"/>
  <c r="SW251" i="8"/>
  <c r="SR251" i="8" s="1"/>
  <c r="TE250" i="8"/>
  <c r="AAN235" i="8"/>
  <c r="AAO235" i="8" s="1"/>
  <c r="AAJ236" i="8" s="1"/>
  <c r="AHG222" i="8"/>
  <c r="AHH222" i="8" s="1"/>
  <c r="AHC223" i="8" s="1"/>
  <c r="EK280" i="8"/>
  <c r="EL280" i="8" s="1"/>
  <c r="LW265" i="8"/>
  <c r="LR265" i="8" s="1"/>
  <c r="ME264" i="8"/>
  <c r="DD283" i="8"/>
  <c r="DH283" i="8" s="1"/>
  <c r="ABB234" i="8"/>
  <c r="ABC234" i="8" s="1"/>
  <c r="AAX235" i="8" s="1"/>
  <c r="JL270" i="8"/>
  <c r="JP269" i="8"/>
  <c r="JK270" i="8" s="1"/>
  <c r="AKC217" i="8"/>
  <c r="AJX217" i="8" s="1"/>
  <c r="AKK216" i="8"/>
  <c r="HB275" i="8"/>
  <c r="GT276" i="8"/>
  <c r="GO276" i="8" s="1"/>
  <c r="UN247" i="8"/>
  <c r="YW238" i="8"/>
  <c r="YX238" i="8" s="1"/>
  <c r="RP253" i="8"/>
  <c r="PL257" i="8"/>
  <c r="PM257" i="8" s="1"/>
  <c r="IL272" i="8"/>
  <c r="IM272" i="8" s="1"/>
  <c r="AJY217" i="8" l="1"/>
  <c r="AJV218" i="8" s="1"/>
  <c r="OD260" i="8"/>
  <c r="OE260" i="8" s="1"/>
  <c r="NZ261" i="8" s="1"/>
  <c r="AOA208" i="8"/>
  <c r="ANV209" i="8" s="1"/>
  <c r="ANW209" i="8"/>
  <c r="NP261" i="8"/>
  <c r="NQ261" i="8" s="1"/>
  <c r="NL262" i="8" s="1"/>
  <c r="UB248" i="8"/>
  <c r="LE266" i="8"/>
  <c r="ANM209" i="8"/>
  <c r="ANH210" i="8" s="1"/>
  <c r="J18" i="8"/>
  <c r="I18" i="8"/>
  <c r="ADF230" i="8"/>
  <c r="ADG230" i="8" s="1"/>
  <c r="ADB231" i="8" s="1"/>
  <c r="ALT213" i="8"/>
  <c r="ALV213" i="8" s="1"/>
  <c r="AOM207" i="8"/>
  <c r="AON207" i="8" s="1"/>
  <c r="AND210" i="8"/>
  <c r="AOZ206" i="8"/>
  <c r="APC206" i="8" s="1"/>
  <c r="AOX207" i="8" s="1"/>
  <c r="AOT207" i="8" s="1"/>
  <c r="AMP211" i="8"/>
  <c r="AMQ211" i="8" s="1"/>
  <c r="AMR211" i="8" s="1"/>
  <c r="AMM212" i="8" s="1"/>
  <c r="ANR209" i="8"/>
  <c r="ACO232" i="8"/>
  <c r="ACJ232" i="8" s="1"/>
  <c r="ANQ209" i="8"/>
  <c r="ANS209" i="8" s="1"/>
  <c r="ANP210" i="8" s="1"/>
  <c r="ANC210" i="8"/>
  <c r="AEF228" i="8"/>
  <c r="AKY215" i="8"/>
  <c r="ALE215" i="8"/>
  <c r="ALI214" i="8"/>
  <c r="ALD215" i="8" s="1"/>
  <c r="DJ283" i="8"/>
  <c r="XL242" i="8"/>
  <c r="XP241" i="8"/>
  <c r="XK242" i="8" s="1"/>
  <c r="TY249" i="8"/>
  <c r="UC248" i="8"/>
  <c r="TX249" i="8" s="1"/>
  <c r="YU239" i="8"/>
  <c r="YY238" i="8"/>
  <c r="YT239" i="8" s="1"/>
  <c r="AHR222" i="8"/>
  <c r="AHV221" i="8"/>
  <c r="AHQ222" i="8" s="1"/>
  <c r="AJH219" i="8"/>
  <c r="EI281" i="8"/>
  <c r="EM280" i="8"/>
  <c r="EH281" i="8" s="1"/>
  <c r="FK279" i="8"/>
  <c r="FF279" i="8" s="1"/>
  <c r="FS278" i="8"/>
  <c r="JZ269" i="8"/>
  <c r="KD268" i="8"/>
  <c r="JY269" i="8" s="1"/>
  <c r="AGP224" i="8"/>
  <c r="AGK224" i="8" s="1"/>
  <c r="AGX223" i="8"/>
  <c r="WJ244" i="8"/>
  <c r="WE244" i="8" s="1"/>
  <c r="WR243" i="8"/>
  <c r="ZZ236" i="8"/>
  <c r="AAA236" i="8" s="1"/>
  <c r="ZV237" i="8" s="1"/>
  <c r="LS265" i="8"/>
  <c r="LT265" i="8" s="1"/>
  <c r="LO266" i="8" s="1"/>
  <c r="GP276" i="8"/>
  <c r="GQ276" i="8" s="1"/>
  <c r="GL277" i="8" s="1"/>
  <c r="TK250" i="8"/>
  <c r="TO249" i="8"/>
  <c r="TJ250" i="8" s="1"/>
  <c r="WD244" i="8"/>
  <c r="VP245" i="8"/>
  <c r="ACI232" i="8"/>
  <c r="ABV233" i="8"/>
  <c r="PZ256" i="8"/>
  <c r="QA256" i="8" s="1"/>
  <c r="QB256" i="8" s="1"/>
  <c r="PW257" i="8" s="1"/>
  <c r="SD252" i="8"/>
  <c r="SE252" i="8" s="1"/>
  <c r="SF252" i="8" s="1"/>
  <c r="SA253" i="8" s="1"/>
  <c r="MF264" i="8"/>
  <c r="MG264" i="8" s="1"/>
  <c r="ACW231" i="8"/>
  <c r="AFH226" i="8"/>
  <c r="ADS229" i="8"/>
  <c r="ADT229" i="8" s="1"/>
  <c r="ADU229" i="8" s="1"/>
  <c r="ADP230" i="8" s="1"/>
  <c r="ID273" i="8"/>
  <c r="AKL216" i="8"/>
  <c r="AKM216" i="8" s="1"/>
  <c r="AKN216" i="8" s="1"/>
  <c r="AKI217" i="8" s="1"/>
  <c r="YO239" i="8"/>
  <c r="AIF221" i="8"/>
  <c r="PJ258" i="8"/>
  <c r="PN257" i="8"/>
  <c r="PI258" i="8" s="1"/>
  <c r="LB267" i="8"/>
  <c r="AIT220" i="8"/>
  <c r="JG270" i="8"/>
  <c r="JH270" i="8" s="1"/>
  <c r="IJ273" i="8"/>
  <c r="IN272" i="8"/>
  <c r="II273" i="8" s="1"/>
  <c r="AIJ220" i="8"/>
  <c r="AIE221" i="8" s="1"/>
  <c r="AJL218" i="8"/>
  <c r="AJG219" i="8" s="1"/>
  <c r="OA261" i="8"/>
  <c r="NV261" i="8" s="1"/>
  <c r="OI260" i="8"/>
  <c r="UP247" i="8"/>
  <c r="UQ247" i="8" s="1"/>
  <c r="UL248" i="8" s="1"/>
  <c r="LF266" i="8"/>
  <c r="LA267" i="8" s="1"/>
  <c r="AIX219" i="8"/>
  <c r="AIS220" i="8" s="1"/>
  <c r="HD275" i="8"/>
  <c r="HE275" i="8" s="1"/>
  <c r="GZ276" i="8" s="1"/>
  <c r="JT269" i="8"/>
  <c r="AAY235" i="8"/>
  <c r="AAT235" i="8" s="1"/>
  <c r="ABG234" i="8"/>
  <c r="NM262" i="8"/>
  <c r="NH262" i="8" s="1"/>
  <c r="AHD223" i="8"/>
  <c r="AGY223" i="8" s="1"/>
  <c r="AHL222" i="8"/>
  <c r="AAK236" i="8"/>
  <c r="AAF236" i="8" s="1"/>
  <c r="AAS235" i="8"/>
  <c r="WX243" i="8"/>
  <c r="WS243" i="8" s="1"/>
  <c r="XF242" i="8"/>
  <c r="RQ253" i="8"/>
  <c r="RR253" i="8" s="1"/>
  <c r="RM254" i="8" s="1"/>
  <c r="ABM234" i="8"/>
  <c r="ABH234" i="8" s="1"/>
  <c r="ABU233" i="8"/>
  <c r="ZL237" i="8"/>
  <c r="ZM237" i="8" s="1"/>
  <c r="ZH238" i="8" s="1"/>
  <c r="FY278" i="8"/>
  <c r="FT278" i="8" s="1"/>
  <c r="GG277" i="8"/>
  <c r="OR259" i="8"/>
  <c r="OS259" i="8" s="1"/>
  <c r="ON260" i="8" s="1"/>
  <c r="QS255" i="8"/>
  <c r="QN255" i="8" s="1"/>
  <c r="RA254" i="8"/>
  <c r="MY263" i="8"/>
  <c r="NC262" i="8"/>
  <c r="MX263" i="8" s="1"/>
  <c r="EZ279" i="8"/>
  <c r="AEL228" i="8"/>
  <c r="AEG228" i="8" s="1"/>
  <c r="AET227" i="8"/>
  <c r="AGB225" i="8"/>
  <c r="AFW225" i="8" s="1"/>
  <c r="AGJ224" i="8"/>
  <c r="KQ267" i="8"/>
  <c r="KR267" i="8" s="1"/>
  <c r="KM268" i="8" s="1"/>
  <c r="VQ245" i="8"/>
  <c r="AFN226" i="8"/>
  <c r="AFI226" i="8" s="1"/>
  <c r="AFV225" i="8"/>
  <c r="VC246" i="8"/>
  <c r="VD246" i="8" s="1"/>
  <c r="QM255" i="8"/>
  <c r="SQ251" i="8"/>
  <c r="MS263" i="8"/>
  <c r="AEU227" i="8"/>
  <c r="HQ274" i="8"/>
  <c r="HR274" i="8" s="1"/>
  <c r="YB240" i="8"/>
  <c r="YC240" i="8" s="1"/>
  <c r="ADK230" i="8" l="1"/>
  <c r="AJZ217" i="8"/>
  <c r="AJU218" i="8" s="1"/>
  <c r="NU261" i="8"/>
  <c r="NW261" i="8" s="1"/>
  <c r="AOE208" i="8"/>
  <c r="ADC231" i="8"/>
  <c r="ACX231" i="8" s="1"/>
  <c r="G19" i="8"/>
  <c r="Q19" i="8" s="1"/>
  <c r="F19" i="8"/>
  <c r="P19" i="8" s="1"/>
  <c r="AOK208" i="8"/>
  <c r="AOO207" i="8"/>
  <c r="AOJ208" i="8" s="1"/>
  <c r="DK283" i="8"/>
  <c r="AMV211" i="8"/>
  <c r="ANE210" i="8"/>
  <c r="ANF210" i="8" s="1"/>
  <c r="ANA211" i="8" s="1"/>
  <c r="ANT209" i="8"/>
  <c r="ANO210" i="8" s="1"/>
  <c r="ANK210" i="8" s="1"/>
  <c r="AMN212" i="8"/>
  <c r="AMI212" i="8" s="1"/>
  <c r="AMJ212" i="8" s="1"/>
  <c r="AMK212" i="8" s="1"/>
  <c r="AMF213" i="8" s="1"/>
  <c r="LJ266" i="8"/>
  <c r="TS249" i="8"/>
  <c r="KH268" i="8"/>
  <c r="AEH228" i="8"/>
  <c r="AEI228" i="8" s="1"/>
  <c r="AED229" i="8" s="1"/>
  <c r="ANB211" i="8"/>
  <c r="AMW211" i="8" s="1"/>
  <c r="ANJ210" i="8"/>
  <c r="ZC238" i="8"/>
  <c r="ALW213" i="8"/>
  <c r="ALR214" i="8" s="1"/>
  <c r="ALM214" i="8"/>
  <c r="ALS214" i="8"/>
  <c r="AKD217" i="8"/>
  <c r="AKZ215" i="8"/>
  <c r="ALA215" i="8" s="1"/>
  <c r="ALB215" i="8" s="1"/>
  <c r="AKW216" i="8" s="1"/>
  <c r="AIA221" i="8"/>
  <c r="HO275" i="8"/>
  <c r="HS274" i="8"/>
  <c r="HN275" i="8" s="1"/>
  <c r="MD265" i="8"/>
  <c r="MH264" i="8"/>
  <c r="MC265" i="8" s="1"/>
  <c r="VA247" i="8"/>
  <c r="VE246" i="8"/>
  <c r="UZ247" i="8" s="1"/>
  <c r="AGL224" i="8"/>
  <c r="AGM224" i="8" s="1"/>
  <c r="AGH225" i="8" s="1"/>
  <c r="EW280" i="8"/>
  <c r="SS251" i="8"/>
  <c r="ST251" i="8" s="1"/>
  <c r="SO252" i="8" s="1"/>
  <c r="AFX225" i="8"/>
  <c r="AFY225" i="8" s="1"/>
  <c r="AFT226" i="8" s="1"/>
  <c r="ADQ230" i="8"/>
  <c r="ADL230" i="8" s="1"/>
  <c r="ADY229" i="8"/>
  <c r="FA279" i="8"/>
  <c r="EV280" i="8" s="1"/>
  <c r="NG262" i="8"/>
  <c r="RC254" i="8"/>
  <c r="RD254" i="8" s="1"/>
  <c r="QY255" i="8" s="1"/>
  <c r="OO260" i="8"/>
  <c r="OJ260" i="8" s="1"/>
  <c r="OK260" i="8" s="1"/>
  <c r="OW259" i="8"/>
  <c r="ZI238" i="8"/>
  <c r="ZD238" i="8" s="1"/>
  <c r="ZQ237" i="8"/>
  <c r="SB253" i="8"/>
  <c r="RW253" i="8" s="1"/>
  <c r="SJ252" i="8"/>
  <c r="PX257" i="8"/>
  <c r="PS257" i="8" s="1"/>
  <c r="QF256" i="8"/>
  <c r="ABW233" i="8"/>
  <c r="ABX233" i="8" s="1"/>
  <c r="ABS234" i="8" s="1"/>
  <c r="ABI234" i="8"/>
  <c r="ABJ234" i="8" s="1"/>
  <c r="ABE235" i="8" s="1"/>
  <c r="IR272" i="8"/>
  <c r="JE271" i="8"/>
  <c r="JI270" i="8"/>
  <c r="JD271" i="8" s="1"/>
  <c r="AIO220" i="8"/>
  <c r="KW267" i="8"/>
  <c r="PR257" i="8"/>
  <c r="AIN220" i="8"/>
  <c r="AFJ226" i="8"/>
  <c r="AFK226" i="8" s="1"/>
  <c r="AFF227" i="8" s="1"/>
  <c r="ACY231" i="8"/>
  <c r="ACZ231" i="8" s="1"/>
  <c r="ACU232" i="8" s="1"/>
  <c r="VR245" i="8"/>
  <c r="VS245" i="8" s="1"/>
  <c r="VN246" i="8" s="1"/>
  <c r="TF250" i="8"/>
  <c r="TG250" i="8" s="1"/>
  <c r="WT243" i="8"/>
  <c r="WU243" i="8" s="1"/>
  <c r="WP244" i="8" s="1"/>
  <c r="AGZ223" i="8"/>
  <c r="AHA223" i="8" s="1"/>
  <c r="AGV224" i="8" s="1"/>
  <c r="JU269" i="8"/>
  <c r="JV269" i="8" s="1"/>
  <c r="EQ280" i="8"/>
  <c r="AJC219" i="8"/>
  <c r="AHZ221" i="8"/>
  <c r="YP239" i="8"/>
  <c r="YQ239" i="8" s="1"/>
  <c r="UG248" i="8"/>
  <c r="AJQ218" i="8"/>
  <c r="XT241" i="8"/>
  <c r="DO283" i="8"/>
  <c r="XZ241" i="8"/>
  <c r="YD240" i="8"/>
  <c r="XY241" i="8" s="1"/>
  <c r="QO255" i="8"/>
  <c r="QP255" i="8" s="1"/>
  <c r="QK256" i="8" s="1"/>
  <c r="KN268" i="8"/>
  <c r="KI268" i="8" s="1"/>
  <c r="KV267" i="8"/>
  <c r="AEV227" i="8"/>
  <c r="AEW227" i="8" s="1"/>
  <c r="AER228" i="8" s="1"/>
  <c r="MT263" i="8"/>
  <c r="MU263" i="8" s="1"/>
  <c r="RN254" i="8"/>
  <c r="RI254" i="8" s="1"/>
  <c r="RV253" i="8"/>
  <c r="AAU235" i="8"/>
  <c r="HI275" i="8"/>
  <c r="HA276" i="8"/>
  <c r="GV276" i="8" s="1"/>
  <c r="UM248" i="8"/>
  <c r="UH248" i="8" s="1"/>
  <c r="UU247" i="8"/>
  <c r="IE273" i="8"/>
  <c r="IF273" i="8" s="1"/>
  <c r="AKJ217" i="8"/>
  <c r="AKE217" i="8" s="1"/>
  <c r="AKR216" i="8"/>
  <c r="AJB219" i="8"/>
  <c r="PE258" i="8"/>
  <c r="PF258" i="8" s="1"/>
  <c r="ACK232" i="8"/>
  <c r="ACL232" i="8" s="1"/>
  <c r="ACG233" i="8" s="1"/>
  <c r="WF244" i="8"/>
  <c r="WG244" i="8" s="1"/>
  <c r="WB245" i="8" s="1"/>
  <c r="GM277" i="8"/>
  <c r="GH277" i="8" s="1"/>
  <c r="GI277" i="8" s="1"/>
  <c r="GU276" i="8"/>
  <c r="LP266" i="8"/>
  <c r="LK266" i="8" s="1"/>
  <c r="LX265" i="8"/>
  <c r="ZW237" i="8"/>
  <c r="ZR237" i="8" s="1"/>
  <c r="AAE236" i="8"/>
  <c r="FU278" i="8"/>
  <c r="FV278" i="8" s="1"/>
  <c r="FQ279" i="8" s="1"/>
  <c r="ED281" i="8"/>
  <c r="EE281" i="8" s="1"/>
  <c r="AJP218" i="8"/>
  <c r="AHM222" i="8"/>
  <c r="AHN222" i="8" s="1"/>
  <c r="TT249" i="8"/>
  <c r="XG242" i="8"/>
  <c r="XH242" i="8" s="1"/>
  <c r="KJ268" i="8" l="1"/>
  <c r="KG269" i="8" s="1"/>
  <c r="LL266" i="8"/>
  <c r="LM266" i="8" s="1"/>
  <c r="LH267" i="8" s="1"/>
  <c r="ADM230" i="8"/>
  <c r="ADN230" i="8" s="1"/>
  <c r="ADI231" i="8" s="1"/>
  <c r="AOF208" i="8"/>
  <c r="AOG208" i="8" s="1"/>
  <c r="AOH208" i="8" s="1"/>
  <c r="AOC209" i="8" s="1"/>
  <c r="AOS207" i="8"/>
  <c r="AOU207" i="8" s="1"/>
  <c r="AOR208" i="8" s="1"/>
  <c r="TU249" i="8"/>
  <c r="TV249" i="8" s="1"/>
  <c r="TQ250" i="8" s="1"/>
  <c r="I19" i="8"/>
  <c r="J19" i="8"/>
  <c r="AMX211" i="8"/>
  <c r="AMU212" i="8" s="1"/>
  <c r="ZE238" i="8"/>
  <c r="ZF238" i="8" s="1"/>
  <c r="ZA239" i="8" s="1"/>
  <c r="AKF217" i="8"/>
  <c r="AKC218" i="8" s="1"/>
  <c r="AEE229" i="8"/>
  <c r="ADZ229" i="8" s="1"/>
  <c r="AEA229" i="8" s="1"/>
  <c r="AEB229" i="8" s="1"/>
  <c r="ADW230" i="8" s="1"/>
  <c r="AMG213" i="8"/>
  <c r="AMB213" i="8" s="1"/>
  <c r="ANX209" i="8"/>
  <c r="ML264" i="8"/>
  <c r="JM270" i="8"/>
  <c r="AOV207" i="8"/>
  <c r="AOQ208" i="8" s="1"/>
  <c r="ANL210" i="8"/>
  <c r="AMY211" i="8"/>
  <c r="AMT212" i="8" s="1"/>
  <c r="AKX216" i="8"/>
  <c r="AKS216" i="8" s="1"/>
  <c r="AKT216" i="8" s="1"/>
  <c r="AKU216" i="8" s="1"/>
  <c r="AKP217" i="8" s="1"/>
  <c r="AMO212" i="8"/>
  <c r="ALN214" i="8"/>
  <c r="ALO214" i="8" s="1"/>
  <c r="AMA213" i="8"/>
  <c r="ALF215" i="8"/>
  <c r="YH240" i="8"/>
  <c r="XE243" i="8"/>
  <c r="XI242" i="8"/>
  <c r="XD243" i="8" s="1"/>
  <c r="IC274" i="8"/>
  <c r="IG273" i="8"/>
  <c r="IB274" i="8" s="1"/>
  <c r="YN240" i="8"/>
  <c r="YR239" i="8"/>
  <c r="YM240" i="8" s="1"/>
  <c r="AHK223" i="8"/>
  <c r="AHO222" i="8"/>
  <c r="AHJ223" i="8" s="1"/>
  <c r="GF278" i="8"/>
  <c r="GJ277" i="8"/>
  <c r="GE278" i="8" s="1"/>
  <c r="MR264" i="8"/>
  <c r="MV263" i="8"/>
  <c r="MQ264" i="8" s="1"/>
  <c r="KK268" i="8"/>
  <c r="KF269" i="8" s="1"/>
  <c r="JS270" i="8"/>
  <c r="JW269" i="8"/>
  <c r="JR270" i="8" s="1"/>
  <c r="EB282" i="8"/>
  <c r="EF281" i="8"/>
  <c r="EA282" i="8" s="1"/>
  <c r="AAG236" i="8"/>
  <c r="AAH236" i="8" s="1"/>
  <c r="AAC237" i="8" s="1"/>
  <c r="GW276" i="8"/>
  <c r="GX276" i="8" s="1"/>
  <c r="GS277" i="8" s="1"/>
  <c r="AJD219" i="8"/>
  <c r="AJE219" i="8" s="1"/>
  <c r="AIZ220" i="8" s="1"/>
  <c r="OH261" i="8"/>
  <c r="NT262" i="8"/>
  <c r="AAR236" i="8"/>
  <c r="RX253" i="8"/>
  <c r="RY253" i="8" s="1"/>
  <c r="RT254" i="8" s="1"/>
  <c r="AJR218" i="8"/>
  <c r="AJS218" i="8" s="1"/>
  <c r="AJN219" i="8" s="1"/>
  <c r="FR279" i="8"/>
  <c r="FM279" i="8" s="1"/>
  <c r="FZ278" i="8"/>
  <c r="ACH233" i="8"/>
  <c r="ACC233" i="8" s="1"/>
  <c r="ACP232" i="8"/>
  <c r="PC259" i="8"/>
  <c r="PG258" i="8"/>
  <c r="PB259" i="8" s="1"/>
  <c r="OL260" i="8"/>
  <c r="OG261" i="8" s="1"/>
  <c r="NX261" i="8"/>
  <c r="NS262" i="8" s="1"/>
  <c r="AAV235" i="8"/>
  <c r="AAQ236" i="8" s="1"/>
  <c r="AES228" i="8"/>
  <c r="AEN228" i="8" s="1"/>
  <c r="AFA227" i="8"/>
  <c r="KX267" i="8"/>
  <c r="KY267" i="8" s="1"/>
  <c r="KT268" i="8" s="1"/>
  <c r="QT255" i="8"/>
  <c r="QL256" i="8"/>
  <c r="QG256" i="8" s="1"/>
  <c r="XU241" i="8"/>
  <c r="TD251" i="8"/>
  <c r="TH250" i="8"/>
  <c r="TC251" i="8" s="1"/>
  <c r="VO246" i="8"/>
  <c r="VJ246" i="8" s="1"/>
  <c r="VW245" i="8"/>
  <c r="ACV232" i="8"/>
  <c r="ACQ232" i="8" s="1"/>
  <c r="ADD231" i="8"/>
  <c r="AFG227" i="8"/>
  <c r="AFB227" i="8" s="1"/>
  <c r="AFO226" i="8"/>
  <c r="AIP220" i="8"/>
  <c r="AIQ220" i="8" s="1"/>
  <c r="AIL221" i="8" s="1"/>
  <c r="IZ271" i="8"/>
  <c r="JA271" i="8" s="1"/>
  <c r="ABF235" i="8"/>
  <c r="ABA235" i="8" s="1"/>
  <c r="ABN234" i="8"/>
  <c r="ABT234" i="8"/>
  <c r="ABO234" i="8" s="1"/>
  <c r="ACB233" i="8"/>
  <c r="QH256" i="8"/>
  <c r="QI256" i="8" s="1"/>
  <c r="QD257" i="8" s="1"/>
  <c r="ZS237" i="8"/>
  <c r="ZT237" i="8" s="1"/>
  <c r="ZO238" i="8" s="1"/>
  <c r="QZ255" i="8"/>
  <c r="QU255" i="8" s="1"/>
  <c r="RH254" i="8"/>
  <c r="NI262" i="8"/>
  <c r="NJ262" i="8" s="1"/>
  <c r="NE263" i="8" s="1"/>
  <c r="AFU226" i="8"/>
  <c r="AFP226" i="8" s="1"/>
  <c r="AGC225" i="8"/>
  <c r="SP252" i="8"/>
  <c r="SK252" i="8" s="1"/>
  <c r="SL252" i="8" s="1"/>
  <c r="SX251" i="8"/>
  <c r="ER280" i="8"/>
  <c r="ES280" i="8" s="1"/>
  <c r="ET280" i="8" s="1"/>
  <c r="EO281" i="8" s="1"/>
  <c r="VI246" i="8"/>
  <c r="AEM228" i="8"/>
  <c r="LY265" i="8"/>
  <c r="LZ265" i="8" s="1"/>
  <c r="MA265" i="8" s="1"/>
  <c r="LV266" i="8" s="1"/>
  <c r="HW274" i="8"/>
  <c r="TR250" i="8"/>
  <c r="TM250" i="8" s="1"/>
  <c r="WC245" i="8"/>
  <c r="VX245" i="8" s="1"/>
  <c r="WK244" i="8"/>
  <c r="LI267" i="8"/>
  <c r="LD267" i="8" s="1"/>
  <c r="LQ266" i="8"/>
  <c r="XV241" i="8"/>
  <c r="XW241" i="8" s="1"/>
  <c r="XR242" i="8" s="1"/>
  <c r="UI248" i="8"/>
  <c r="UJ248" i="8" s="1"/>
  <c r="UE249" i="8" s="1"/>
  <c r="AIB221" i="8"/>
  <c r="AIC221" i="8" s="1"/>
  <c r="AHX222" i="8" s="1"/>
  <c r="ADJ231" i="8"/>
  <c r="ADE231" i="8" s="1"/>
  <c r="ADR230" i="8"/>
  <c r="AGW224" i="8"/>
  <c r="AGR224" i="8" s="1"/>
  <c r="AHE223" i="8"/>
  <c r="WQ244" i="8"/>
  <c r="WL244" i="8" s="1"/>
  <c r="WY243" i="8"/>
  <c r="PT257" i="8"/>
  <c r="PU257" i="8" s="1"/>
  <c r="PP258" i="8" s="1"/>
  <c r="FE279" i="8"/>
  <c r="AGI225" i="8"/>
  <c r="AGD225" i="8" s="1"/>
  <c r="AGQ224" i="8"/>
  <c r="UV247" i="8"/>
  <c r="UW247" i="8" s="1"/>
  <c r="HJ275" i="8"/>
  <c r="HK275" i="8" s="1"/>
  <c r="TZ249" i="8" l="1"/>
  <c r="ZB239" i="8"/>
  <c r="YW239" i="8" s="1"/>
  <c r="AOL208" i="8"/>
  <c r="AOD209" i="8"/>
  <c r="ANY209" i="8" s="1"/>
  <c r="ZJ238" i="8"/>
  <c r="ANZ209" i="8"/>
  <c r="ANW210" i="8" s="1"/>
  <c r="AKG217" i="8"/>
  <c r="AKB218" i="8" s="1"/>
  <c r="AMC213" i="8"/>
  <c r="AMD213" i="8" s="1"/>
  <c r="ALY214" i="8" s="1"/>
  <c r="KO268" i="8"/>
  <c r="PK258" i="8"/>
  <c r="EJ281" i="8"/>
  <c r="IK273" i="8"/>
  <c r="AOM208" i="8"/>
  <c r="AON208" i="8" s="1"/>
  <c r="AOZ207" i="8"/>
  <c r="APC207" i="8" s="1"/>
  <c r="AOX208" i="8" s="1"/>
  <c r="AOT208" i="8" s="1"/>
  <c r="ANI211" i="8"/>
  <c r="AMP212" i="8"/>
  <c r="AMQ212" i="8" s="1"/>
  <c r="ANM210" i="8"/>
  <c r="ANH211" i="8" s="1"/>
  <c r="ANC211" i="8"/>
  <c r="AKK217" i="8"/>
  <c r="ALL215" i="8"/>
  <c r="ALP214" i="8"/>
  <c r="ALK215" i="8" s="1"/>
  <c r="AHS222" i="8"/>
  <c r="HH276" i="8"/>
  <c r="HL275" i="8"/>
  <c r="HG276" i="8" s="1"/>
  <c r="UT248" i="8"/>
  <c r="UX247" i="8"/>
  <c r="US248" i="8" s="1"/>
  <c r="SI253" i="8"/>
  <c r="SM252" i="8"/>
  <c r="SH253" i="8" s="1"/>
  <c r="AGS224" i="8"/>
  <c r="AGT224" i="8" s="1"/>
  <c r="AGO225" i="8" s="1"/>
  <c r="FG279" i="8"/>
  <c r="FH279" i="8" s="1"/>
  <c r="FC280" i="8" s="1"/>
  <c r="EP281" i="8"/>
  <c r="EK281" i="8" s="1"/>
  <c r="EX280" i="8"/>
  <c r="AHY222" i="8"/>
  <c r="AHT222" i="8" s="1"/>
  <c r="AIG221" i="8"/>
  <c r="UF249" i="8"/>
  <c r="UA249" i="8" s="1"/>
  <c r="UB249" i="8" s="1"/>
  <c r="UC249" i="8" s="1"/>
  <c r="TX250" i="8" s="1"/>
  <c r="UN248" i="8"/>
  <c r="XS242" i="8"/>
  <c r="XN242" i="8" s="1"/>
  <c r="YA241" i="8"/>
  <c r="WM244" i="8"/>
  <c r="WN244" i="8" s="1"/>
  <c r="WI245" i="8" s="1"/>
  <c r="ME265" i="8"/>
  <c r="LW266" i="8"/>
  <c r="LR266" i="8" s="1"/>
  <c r="LS266" i="8" s="1"/>
  <c r="VK246" i="8"/>
  <c r="VL246" i="8" s="1"/>
  <c r="VG247" i="8" s="1"/>
  <c r="ABP234" i="8"/>
  <c r="ABQ234" i="8" s="1"/>
  <c r="ABL235" i="8" s="1"/>
  <c r="AIM221" i="8"/>
  <c r="AIH221" i="8" s="1"/>
  <c r="AIU220" i="8"/>
  <c r="AFQ226" i="8"/>
  <c r="AFR226" i="8" s="1"/>
  <c r="AFM227" i="8" s="1"/>
  <c r="ADF231" i="8"/>
  <c r="ADG231" i="8" s="1"/>
  <c r="ADB232" i="8" s="1"/>
  <c r="TL250" i="8"/>
  <c r="QV255" i="8"/>
  <c r="QW255" i="8" s="1"/>
  <c r="QR256" i="8" s="1"/>
  <c r="OX259" i="8"/>
  <c r="OY259" i="8" s="1"/>
  <c r="AAZ235" i="8"/>
  <c r="OB261" i="8"/>
  <c r="OP260" i="8"/>
  <c r="AJI219" i="8"/>
  <c r="AJA220" i="8"/>
  <c r="AIV220" i="8" s="1"/>
  <c r="GT277" i="8"/>
  <c r="GO277" i="8" s="1"/>
  <c r="HB276" i="8"/>
  <c r="AAD237" i="8"/>
  <c r="ZY237" i="8" s="1"/>
  <c r="AAL236" i="8"/>
  <c r="DW282" i="8"/>
  <c r="DX282" i="8" s="1"/>
  <c r="KA269" i="8"/>
  <c r="KB269" i="8"/>
  <c r="MZ263" i="8"/>
  <c r="AJX218" i="8"/>
  <c r="GN277" i="8"/>
  <c r="AHF223" i="8"/>
  <c r="YV239" i="8"/>
  <c r="HX274" i="8"/>
  <c r="HY274" i="8" s="1"/>
  <c r="HZ274" i="8" s="1"/>
  <c r="HU275" i="8" s="1"/>
  <c r="XM242" i="8"/>
  <c r="PQ258" i="8"/>
  <c r="PL258" i="8" s="1"/>
  <c r="PY257" i="8"/>
  <c r="AHG223" i="8"/>
  <c r="AHH223" i="8" s="1"/>
  <c r="AHC224" i="8" s="1"/>
  <c r="AEO228" i="8"/>
  <c r="AEP228" i="8" s="1"/>
  <c r="AEK229" i="8" s="1"/>
  <c r="AGE225" i="8"/>
  <c r="AGF225" i="8" s="1"/>
  <c r="AGA226" i="8" s="1"/>
  <c r="ADX230" i="8"/>
  <c r="ADS230" i="8" s="1"/>
  <c r="ADT230" i="8" s="1"/>
  <c r="ADU230" i="8" s="1"/>
  <c r="ADP231" i="8" s="1"/>
  <c r="AEF229" i="8"/>
  <c r="NF263" i="8"/>
  <c r="NA263" i="8" s="1"/>
  <c r="NN262" i="8"/>
  <c r="RJ254" i="8"/>
  <c r="RK254" i="8" s="1"/>
  <c r="RF255" i="8" s="1"/>
  <c r="ZP238" i="8"/>
  <c r="ZK238" i="8" s="1"/>
  <c r="ZL238" i="8" s="1"/>
  <c r="ZX237" i="8"/>
  <c r="QE257" i="8"/>
  <c r="PZ257" i="8" s="1"/>
  <c r="QM256" i="8"/>
  <c r="ACD233" i="8"/>
  <c r="ACE233" i="8" s="1"/>
  <c r="ABZ234" i="8" s="1"/>
  <c r="IX272" i="8"/>
  <c r="JB271" i="8"/>
  <c r="IW272" i="8" s="1"/>
  <c r="VY245" i="8"/>
  <c r="VZ245" i="8" s="1"/>
  <c r="VU246" i="8" s="1"/>
  <c r="SY251" i="8"/>
  <c r="SZ251" i="8" s="1"/>
  <c r="KU268" i="8"/>
  <c r="KP268" i="8" s="1"/>
  <c r="KQ268" i="8" s="1"/>
  <c r="KR268" i="8" s="1"/>
  <c r="KM269" i="8" s="1"/>
  <c r="LC267" i="8"/>
  <c r="AFC227" i="8"/>
  <c r="AFD227" i="8" s="1"/>
  <c r="AEY228" i="8" s="1"/>
  <c r="AKQ217" i="8"/>
  <c r="AKL217" i="8" s="1"/>
  <c r="AKY216" i="8"/>
  <c r="ACR232" i="8"/>
  <c r="ACS232" i="8" s="1"/>
  <c r="ACN233" i="8" s="1"/>
  <c r="AJO219" i="8"/>
  <c r="AJJ219" i="8" s="1"/>
  <c r="AJW218" i="8"/>
  <c r="RU254" i="8"/>
  <c r="RP254" i="8" s="1"/>
  <c r="SC253" i="8"/>
  <c r="AAM236" i="8"/>
  <c r="NO262" i="8"/>
  <c r="OC261" i="8"/>
  <c r="EL281" i="8"/>
  <c r="EM281" i="8" s="1"/>
  <c r="EH282" i="8" s="1"/>
  <c r="JN270" i="8"/>
  <c r="JO270" i="8" s="1"/>
  <c r="MM264" i="8"/>
  <c r="MN264" i="8" s="1"/>
  <c r="GA278" i="8"/>
  <c r="GB278" i="8" s="1"/>
  <c r="YI240" i="8"/>
  <c r="YJ240" i="8" s="1"/>
  <c r="WZ243" i="8"/>
  <c r="XA243" i="8" s="1"/>
  <c r="AOA209" i="8" l="1"/>
  <c r="ANV210" i="8" s="1"/>
  <c r="ALZ214" i="8"/>
  <c r="ALU214" i="8" s="1"/>
  <c r="AHU222" i="8"/>
  <c r="AHV222" i="8" s="1"/>
  <c r="AHQ223" i="8" s="1"/>
  <c r="AND211" i="8"/>
  <c r="ANE211" i="8" s="1"/>
  <c r="PM258" i="8"/>
  <c r="PN258" i="8" s="1"/>
  <c r="PI259" i="8" s="1"/>
  <c r="AKM217" i="8"/>
  <c r="AKN217" i="8" s="1"/>
  <c r="AKI218" i="8" s="1"/>
  <c r="JF271" i="8"/>
  <c r="UO248" i="8"/>
  <c r="UP248" i="8" s="1"/>
  <c r="ANR210" i="8"/>
  <c r="AOK209" i="8"/>
  <c r="AOO208" i="8"/>
  <c r="AOJ209" i="8" s="1"/>
  <c r="ANQ210" i="8"/>
  <c r="AMH213" i="8"/>
  <c r="AMN213" i="8"/>
  <c r="AMR212" i="8"/>
  <c r="AMM213" i="8" s="1"/>
  <c r="ALG215" i="8"/>
  <c r="ALH215" i="8" s="1"/>
  <c r="ALT214" i="8"/>
  <c r="ZI239" i="8"/>
  <c r="ZM238" i="8"/>
  <c r="ZH239" i="8" s="1"/>
  <c r="WX244" i="8"/>
  <c r="XB243" i="8"/>
  <c r="WW244" i="8" s="1"/>
  <c r="SW252" i="8"/>
  <c r="TA251" i="8"/>
  <c r="SV252" i="8" s="1"/>
  <c r="FY279" i="8"/>
  <c r="GC278" i="8"/>
  <c r="FX279" i="8" s="1"/>
  <c r="LP267" i="8"/>
  <c r="LT266" i="8"/>
  <c r="LO267" i="8" s="1"/>
  <c r="JL271" i="8"/>
  <c r="JP270" i="8"/>
  <c r="JK271" i="8" s="1"/>
  <c r="YG241" i="8"/>
  <c r="YK240" i="8"/>
  <c r="YF241" i="8" s="1"/>
  <c r="MK265" i="8"/>
  <c r="MO264" i="8"/>
  <c r="MJ265" i="8" s="1"/>
  <c r="EI282" i="8"/>
  <c r="ED282" i="8" s="1"/>
  <c r="EQ281" i="8"/>
  <c r="VV246" i="8"/>
  <c r="VQ246" i="8" s="1"/>
  <c r="WD245" i="8"/>
  <c r="IS272" i="8"/>
  <c r="IT272" i="8" s="1"/>
  <c r="DU283" i="8"/>
  <c r="DY282" i="8"/>
  <c r="DT283" i="8" s="1"/>
  <c r="AJK219" i="8"/>
  <c r="AJL219" i="8" s="1"/>
  <c r="AJG220" i="8" s="1"/>
  <c r="ABB235" i="8"/>
  <c r="ABC235" i="8" s="1"/>
  <c r="AAX236" i="8" s="1"/>
  <c r="QS256" i="8"/>
  <c r="QN256" i="8" s="1"/>
  <c r="RA255" i="8"/>
  <c r="TN250" i="8"/>
  <c r="TO250" i="8" s="1"/>
  <c r="TJ251" i="8" s="1"/>
  <c r="VH247" i="8"/>
  <c r="VC247" i="8" s="1"/>
  <c r="VP246" i="8"/>
  <c r="WJ245" i="8"/>
  <c r="WE245" i="8" s="1"/>
  <c r="WR244" i="8"/>
  <c r="FD280" i="8"/>
  <c r="EY280" i="8" s="1"/>
  <c r="EZ280" i="8" s="1"/>
  <c r="FA280" i="8" s="1"/>
  <c r="EV281" i="8" s="1"/>
  <c r="FL279" i="8"/>
  <c r="AGP225" i="8"/>
  <c r="AGK225" i="8" s="1"/>
  <c r="AGX224" i="8"/>
  <c r="SQ252" i="8"/>
  <c r="VB247" i="8"/>
  <c r="HP275" i="8"/>
  <c r="AHR223" i="8"/>
  <c r="AHM223" i="8" s="1"/>
  <c r="AHZ222" i="8"/>
  <c r="KN269" i="8"/>
  <c r="KI269" i="8" s="1"/>
  <c r="KV268" i="8"/>
  <c r="AJY218" i="8"/>
  <c r="AJZ218" i="8" s="1"/>
  <c r="AJU219" i="8" s="1"/>
  <c r="ACO233" i="8"/>
  <c r="ACJ233" i="8" s="1"/>
  <c r="ACW232" i="8"/>
  <c r="AEZ228" i="8"/>
  <c r="AEU228" i="8" s="1"/>
  <c r="AFH227" i="8"/>
  <c r="LE267" i="8"/>
  <c r="LF267" i="8" s="1"/>
  <c r="LA268" i="8" s="1"/>
  <c r="ACA234" i="8"/>
  <c r="ABV234" i="8" s="1"/>
  <c r="ACI233" i="8"/>
  <c r="QO256" i="8"/>
  <c r="QP256" i="8" s="1"/>
  <c r="QK257" i="8" s="1"/>
  <c r="ZZ237" i="8"/>
  <c r="AAA237" i="8" s="1"/>
  <c r="ZV238" i="8" s="1"/>
  <c r="RG255" i="8"/>
  <c r="RB255" i="8" s="1"/>
  <c r="RO254" i="8"/>
  <c r="NP262" i="8"/>
  <c r="NQ262" i="8" s="1"/>
  <c r="NL263" i="8" s="1"/>
  <c r="AGB226" i="8"/>
  <c r="AFW226" i="8" s="1"/>
  <c r="AGJ225" i="8"/>
  <c r="AEL229" i="8"/>
  <c r="AEG229" i="8" s="1"/>
  <c r="AEH229" i="8" s="1"/>
  <c r="AET228" i="8"/>
  <c r="HV275" i="8"/>
  <c r="HQ275" i="8" s="1"/>
  <c r="ID274" i="8"/>
  <c r="ADQ231" i="8"/>
  <c r="ADL231" i="8" s="1"/>
  <c r="ADY230" i="8"/>
  <c r="AHD224" i="8"/>
  <c r="AGY224" i="8" s="1"/>
  <c r="AHL223" i="8"/>
  <c r="QA257" i="8"/>
  <c r="QB257" i="8" s="1"/>
  <c r="PW258" i="8" s="1"/>
  <c r="XO242" i="8"/>
  <c r="XP242" i="8" s="1"/>
  <c r="XK243" i="8" s="1"/>
  <c r="YX239" i="8"/>
  <c r="YY239" i="8" s="1"/>
  <c r="YT240" i="8" s="1"/>
  <c r="GP277" i="8"/>
  <c r="GQ277" i="8" s="1"/>
  <c r="GL278" i="8" s="1"/>
  <c r="NB263" i="8"/>
  <c r="NC263" i="8" s="1"/>
  <c r="MX264" i="8" s="1"/>
  <c r="KC269" i="8"/>
  <c r="KD269" i="8" s="1"/>
  <c r="JY270" i="8" s="1"/>
  <c r="AAN236" i="8"/>
  <c r="AAO236" i="8" s="1"/>
  <c r="AAJ237" i="8" s="1"/>
  <c r="OD261" i="8"/>
  <c r="OE261" i="8" s="1"/>
  <c r="NZ262" i="8" s="1"/>
  <c r="OV260" i="8"/>
  <c r="OZ259" i="8"/>
  <c r="OU260" i="8" s="1"/>
  <c r="ADC232" i="8"/>
  <c r="ACX232" i="8" s="1"/>
  <c r="ADK231" i="8"/>
  <c r="AFN227" i="8"/>
  <c r="AFI227" i="8" s="1"/>
  <c r="AFV226" i="8"/>
  <c r="AIW220" i="8"/>
  <c r="AIX220" i="8" s="1"/>
  <c r="AIS221" i="8" s="1"/>
  <c r="ABM235" i="8"/>
  <c r="ABH235" i="8" s="1"/>
  <c r="ABU234" i="8"/>
  <c r="TY250" i="8"/>
  <c r="TT250" i="8" s="1"/>
  <c r="UG249" i="8"/>
  <c r="AII221" i="8"/>
  <c r="AIJ221" i="8" s="1"/>
  <c r="AIE222" i="8" s="1"/>
  <c r="SD253" i="8"/>
  <c r="SE253" i="8" s="1"/>
  <c r="HC276" i="8"/>
  <c r="HD276" i="8" s="1"/>
  <c r="AKJ218" i="8" l="1"/>
  <c r="AKE218" i="8" s="1"/>
  <c r="PJ259" i="8"/>
  <c r="PE259" i="8" s="1"/>
  <c r="AOE209" i="8"/>
  <c r="AKR217" i="8"/>
  <c r="ANS210" i="8"/>
  <c r="ANT210" i="8" s="1"/>
  <c r="ANO211" i="8" s="1"/>
  <c r="PR258" i="8"/>
  <c r="JT270" i="8"/>
  <c r="MS264" i="8"/>
  <c r="GG278" i="8"/>
  <c r="AOS208" i="8"/>
  <c r="AOU208" i="8" s="1"/>
  <c r="AOF209" i="8"/>
  <c r="AOG209" i="8" s="1"/>
  <c r="ANP211" i="8"/>
  <c r="ANB212" i="8"/>
  <c r="AMI213" i="8"/>
  <c r="AMJ213" i="8" s="1"/>
  <c r="AMK213" i="8" s="1"/>
  <c r="AMF214" i="8" s="1"/>
  <c r="ANF211" i="8"/>
  <c r="ANA212" i="8" s="1"/>
  <c r="AMV212" i="8"/>
  <c r="ALE216" i="8"/>
  <c r="ALI215" i="8"/>
  <c r="ALV214" i="8"/>
  <c r="XF243" i="8"/>
  <c r="SB254" i="8"/>
  <c r="SF253" i="8"/>
  <c r="SA254" i="8" s="1"/>
  <c r="HA277" i="8"/>
  <c r="HE276" i="8"/>
  <c r="GZ277" i="8" s="1"/>
  <c r="AEE230" i="8"/>
  <c r="AEI229" i="8"/>
  <c r="AED230" i="8" s="1"/>
  <c r="UM249" i="8"/>
  <c r="ABW234" i="8"/>
  <c r="ABX234" i="8" s="1"/>
  <c r="ABS235" i="8" s="1"/>
  <c r="EW281" i="8"/>
  <c r="ER281" i="8" s="1"/>
  <c r="ES281" i="8" s="1"/>
  <c r="ET281" i="8" s="1"/>
  <c r="EO282" i="8" s="1"/>
  <c r="FE280" i="8"/>
  <c r="UQ248" i="8"/>
  <c r="UL249" i="8" s="1"/>
  <c r="AIT221" i="8"/>
  <c r="AIO221" i="8" s="1"/>
  <c r="AJB220" i="8"/>
  <c r="AFX226" i="8"/>
  <c r="AFY226" i="8" s="1"/>
  <c r="AFT227" i="8" s="1"/>
  <c r="ADM231" i="8"/>
  <c r="ADN231" i="8" s="1"/>
  <c r="ADI232" i="8" s="1"/>
  <c r="OQ260" i="8"/>
  <c r="OR260" i="8" s="1"/>
  <c r="OA262" i="8"/>
  <c r="NV262" i="8" s="1"/>
  <c r="OI261" i="8"/>
  <c r="AAK237" i="8"/>
  <c r="AAF237" i="8" s="1"/>
  <c r="AAS236" i="8"/>
  <c r="JZ270" i="8"/>
  <c r="JU270" i="8" s="1"/>
  <c r="KH269" i="8"/>
  <c r="MY264" i="8"/>
  <c r="MT264" i="8" s="1"/>
  <c r="NG263" i="8"/>
  <c r="GM278" i="8"/>
  <c r="GH278" i="8" s="1"/>
  <c r="GU277" i="8"/>
  <c r="YU240" i="8"/>
  <c r="YP240" i="8" s="1"/>
  <c r="ZC239" i="8"/>
  <c r="XL243" i="8"/>
  <c r="XG243" i="8" s="1"/>
  <c r="XT242" i="8"/>
  <c r="PX258" i="8"/>
  <c r="PS258" i="8" s="1"/>
  <c r="PT258" i="8" s="1"/>
  <c r="PU258" i="8" s="1"/>
  <c r="PP259" i="8" s="1"/>
  <c r="QF257" i="8"/>
  <c r="AHN223" i="8"/>
  <c r="AHO223" i="8" s="1"/>
  <c r="AHJ224" i="8" s="1"/>
  <c r="AEV228" i="8"/>
  <c r="AEW228" i="8" s="1"/>
  <c r="AER229" i="8" s="1"/>
  <c r="AGL225" i="8"/>
  <c r="AGM225" i="8" s="1"/>
  <c r="AGH226" i="8" s="1"/>
  <c r="NM263" i="8"/>
  <c r="NH263" i="8" s="1"/>
  <c r="NU262" i="8"/>
  <c r="RQ254" i="8"/>
  <c r="RR254" i="8" s="1"/>
  <c r="RM255" i="8" s="1"/>
  <c r="ZW238" i="8"/>
  <c r="ZR238" i="8" s="1"/>
  <c r="AAE237" i="8"/>
  <c r="QL257" i="8"/>
  <c r="QG257" i="8" s="1"/>
  <c r="QT256" i="8"/>
  <c r="ACK233" i="8"/>
  <c r="ACL233" i="8" s="1"/>
  <c r="ACG234" i="8" s="1"/>
  <c r="LB268" i="8"/>
  <c r="KW268" i="8" s="1"/>
  <c r="KX268" i="8" s="1"/>
  <c r="KY268" i="8" s="1"/>
  <c r="KT269" i="8" s="1"/>
  <c r="LJ267" i="8"/>
  <c r="AFJ227" i="8"/>
  <c r="AFK227" i="8" s="1"/>
  <c r="AFF228" i="8" s="1"/>
  <c r="ACY232" i="8"/>
  <c r="ACZ232" i="8" s="1"/>
  <c r="ACU233" i="8" s="1"/>
  <c r="VD247" i="8"/>
  <c r="VE247" i="8" s="1"/>
  <c r="UZ248" i="8" s="1"/>
  <c r="AGZ224" i="8"/>
  <c r="AHA224" i="8" s="1"/>
  <c r="AGV225" i="8" s="1"/>
  <c r="FN279" i="8"/>
  <c r="FO279" i="8" s="1"/>
  <c r="FJ280" i="8" s="1"/>
  <c r="TK251" i="8"/>
  <c r="TF251" i="8" s="1"/>
  <c r="TS250" i="8"/>
  <c r="EC282" i="8"/>
  <c r="IQ273" i="8"/>
  <c r="IU272" i="8"/>
  <c r="IP273" i="8" s="1"/>
  <c r="WF245" i="8"/>
  <c r="WG245" i="8" s="1"/>
  <c r="WB246" i="8" s="1"/>
  <c r="MF265" i="8"/>
  <c r="MG265" i="8" s="1"/>
  <c r="YO240" i="8"/>
  <c r="JG271" i="8"/>
  <c r="JH271" i="8" s="1"/>
  <c r="LX266" i="8"/>
  <c r="FT279" i="8"/>
  <c r="TE251" i="8"/>
  <c r="WS244" i="8"/>
  <c r="WT244" i="8" s="1"/>
  <c r="WU244" i="8" s="1"/>
  <c r="WP245" i="8" s="1"/>
  <c r="ZQ238" i="8"/>
  <c r="AIF222" i="8"/>
  <c r="AIA222" i="8" s="1"/>
  <c r="AIB222" i="8" s="1"/>
  <c r="AIN221" i="8"/>
  <c r="PD259" i="8"/>
  <c r="AJV219" i="8"/>
  <c r="AJQ219" i="8" s="1"/>
  <c r="AKD218" i="8"/>
  <c r="HR275" i="8"/>
  <c r="HS275" i="8" s="1"/>
  <c r="HN276" i="8" s="1"/>
  <c r="VR246" i="8"/>
  <c r="VS246" i="8" s="1"/>
  <c r="VN247" i="8" s="1"/>
  <c r="RC255" i="8"/>
  <c r="RD255" i="8" s="1"/>
  <c r="QY256" i="8" s="1"/>
  <c r="AAY236" i="8"/>
  <c r="AAT236" i="8" s="1"/>
  <c r="ABG235" i="8"/>
  <c r="AJH220" i="8"/>
  <c r="AJC220" i="8" s="1"/>
  <c r="AJP219" i="8"/>
  <c r="DP283" i="8"/>
  <c r="DQ283" i="8" s="1"/>
  <c r="MU264" i="8"/>
  <c r="MV264" i="8" s="1"/>
  <c r="MQ265" i="8" s="1"/>
  <c r="YB241" i="8"/>
  <c r="YC241" i="8" s="1"/>
  <c r="JV270" i="8"/>
  <c r="JW270" i="8" s="1"/>
  <c r="JR271" i="8" s="1"/>
  <c r="LK267" i="8"/>
  <c r="GI278" i="8"/>
  <c r="GJ278" i="8" s="1"/>
  <c r="GE279" i="8" s="1"/>
  <c r="SR252" i="8"/>
  <c r="SS252" i="8" s="1"/>
  <c r="XH243" i="8"/>
  <c r="XI243" i="8" s="1"/>
  <c r="XD244" i="8" s="1"/>
  <c r="ZD239" i="8"/>
  <c r="F20" i="8" l="1"/>
  <c r="P20" i="8" s="1"/>
  <c r="G20" i="8"/>
  <c r="Q20" i="8" s="1"/>
  <c r="HI276" i="8"/>
  <c r="IY272" i="8"/>
  <c r="UU248" i="8"/>
  <c r="AOR209" i="8"/>
  <c r="AOV208" i="8"/>
  <c r="AOQ209" i="8" s="1"/>
  <c r="AMG214" i="8"/>
  <c r="AMB214" i="8" s="1"/>
  <c r="AMW212" i="8"/>
  <c r="AMX212" i="8" s="1"/>
  <c r="AOD210" i="8"/>
  <c r="ANK211" i="8"/>
  <c r="ANX210" i="8"/>
  <c r="AOH209" i="8"/>
  <c r="AOC210" i="8" s="1"/>
  <c r="ANJ211" i="8"/>
  <c r="AMO213" i="8"/>
  <c r="ALS215" i="8"/>
  <c r="ALD216" i="8"/>
  <c r="AKZ216" i="8" s="1"/>
  <c r="ALA216" i="8" s="1"/>
  <c r="ALM215" i="8"/>
  <c r="ALW214" i="8"/>
  <c r="ALR215" i="8" s="1"/>
  <c r="SP253" i="8"/>
  <c r="ST252" i="8"/>
  <c r="SO253" i="8" s="1"/>
  <c r="AHY223" i="8"/>
  <c r="AIC222" i="8"/>
  <c r="AHX223" i="8" s="1"/>
  <c r="XZ242" i="8"/>
  <c r="YD241" i="8"/>
  <c r="XY242" i="8" s="1"/>
  <c r="GF279" i="8"/>
  <c r="GA279" i="8" s="1"/>
  <c r="GN278" i="8"/>
  <c r="MR265" i="8"/>
  <c r="MM265" i="8" s="1"/>
  <c r="MZ264" i="8"/>
  <c r="DR283" i="8"/>
  <c r="DV283" i="8" s="1"/>
  <c r="ABI235" i="8"/>
  <c r="ABJ235" i="8" s="1"/>
  <c r="ABE236" i="8" s="1"/>
  <c r="AIP221" i="8"/>
  <c r="AIQ221" i="8" s="1"/>
  <c r="AIL222" i="8" s="1"/>
  <c r="ZS238" i="8"/>
  <c r="ZT238" i="8" s="1"/>
  <c r="ZO239" i="8" s="1"/>
  <c r="TG251" i="8"/>
  <c r="TH251" i="8" s="1"/>
  <c r="TC252" i="8" s="1"/>
  <c r="YQ240" i="8"/>
  <c r="YR240" i="8" s="1"/>
  <c r="YM241" i="8" s="1"/>
  <c r="EP282" i="8"/>
  <c r="EK282" i="8" s="1"/>
  <c r="EX281" i="8"/>
  <c r="PQ259" i="8"/>
  <c r="PL259" i="8" s="1"/>
  <c r="PY258" i="8"/>
  <c r="WC246" i="8"/>
  <c r="VX246" i="8" s="1"/>
  <c r="WK245" i="8"/>
  <c r="IL273" i="8"/>
  <c r="IM273" i="8" s="1"/>
  <c r="ADJ232" i="8"/>
  <c r="ADE232" i="8" s="1"/>
  <c r="ADR231" i="8"/>
  <c r="AJD220" i="8"/>
  <c r="AJE220" i="8" s="1"/>
  <c r="AIZ221" i="8" s="1"/>
  <c r="UH249" i="8"/>
  <c r="UI249" i="8" s="1"/>
  <c r="AEM229" i="8"/>
  <c r="GV277" i="8"/>
  <c r="GW277" i="8" s="1"/>
  <c r="SJ253" i="8"/>
  <c r="XE244" i="8"/>
  <c r="WZ244" i="8" s="1"/>
  <c r="XM243" i="8"/>
  <c r="JS271" i="8"/>
  <c r="JN271" i="8" s="1"/>
  <c r="KA270" i="8"/>
  <c r="AJR219" i="8"/>
  <c r="AJS219" i="8" s="1"/>
  <c r="AJN220" i="8" s="1"/>
  <c r="QZ256" i="8"/>
  <c r="QU256" i="8" s="1"/>
  <c r="QV256" i="8" s="1"/>
  <c r="RH255" i="8"/>
  <c r="VO247" i="8"/>
  <c r="VJ247" i="8" s="1"/>
  <c r="VW246" i="8"/>
  <c r="WQ245" i="8"/>
  <c r="WL245" i="8" s="1"/>
  <c r="WY244" i="8"/>
  <c r="HO276" i="8"/>
  <c r="HJ276" i="8" s="1"/>
  <c r="HK276" i="8" s="1"/>
  <c r="HW275" i="8"/>
  <c r="KU269" i="8"/>
  <c r="KP269" i="8" s="1"/>
  <c r="LC268" i="8"/>
  <c r="AKF218" i="8"/>
  <c r="PF259" i="8"/>
  <c r="JE272" i="8"/>
  <c r="JI271" i="8"/>
  <c r="JD272" i="8" s="1"/>
  <c r="MD266" i="8"/>
  <c r="MH265" i="8"/>
  <c r="MC266" i="8" s="1"/>
  <c r="EE282" i="8"/>
  <c r="EF282" i="8" s="1"/>
  <c r="EA283" i="8" s="1"/>
  <c r="TU250" i="8"/>
  <c r="FK280" i="8"/>
  <c r="FF280" i="8" s="1"/>
  <c r="FG280" i="8" s="1"/>
  <c r="FH280" i="8" s="1"/>
  <c r="FC281" i="8" s="1"/>
  <c r="FS279" i="8"/>
  <c r="AGW225" i="8"/>
  <c r="AGR225" i="8" s="1"/>
  <c r="AHE224" i="8"/>
  <c r="VA248" i="8"/>
  <c r="UV248" i="8" s="1"/>
  <c r="UW248" i="8" s="1"/>
  <c r="VI247" i="8"/>
  <c r="ACV233" i="8"/>
  <c r="ACQ233" i="8" s="1"/>
  <c r="ADD232" i="8"/>
  <c r="AFG228" i="8"/>
  <c r="AFB228" i="8" s="1"/>
  <c r="AFO227" i="8"/>
  <c r="LL267" i="8"/>
  <c r="LM267" i="8" s="1"/>
  <c r="LH268" i="8" s="1"/>
  <c r="ACH234" i="8"/>
  <c r="ACC234" i="8" s="1"/>
  <c r="ACP233" i="8"/>
  <c r="AAG237" i="8"/>
  <c r="AAH237" i="8" s="1"/>
  <c r="AAC238" i="8" s="1"/>
  <c r="RN255" i="8"/>
  <c r="RI255" i="8" s="1"/>
  <c r="RV254" i="8"/>
  <c r="NW262" i="8"/>
  <c r="NX262" i="8" s="1"/>
  <c r="NS263" i="8" s="1"/>
  <c r="AGI226" i="8"/>
  <c r="AGD226" i="8" s="1"/>
  <c r="AGQ225" i="8"/>
  <c r="AES229" i="8"/>
  <c r="AEN229" i="8" s="1"/>
  <c r="AFA228" i="8"/>
  <c r="AHK224" i="8"/>
  <c r="AHF224" i="8" s="1"/>
  <c r="AHS223" i="8"/>
  <c r="QH257" i="8"/>
  <c r="QI257" i="8" s="1"/>
  <c r="QD258" i="8" s="1"/>
  <c r="ZE239" i="8"/>
  <c r="ZF239" i="8" s="1"/>
  <c r="ZA240" i="8" s="1"/>
  <c r="NI263" i="8"/>
  <c r="KJ269" i="8"/>
  <c r="KK269" i="8" s="1"/>
  <c r="KF270" i="8" s="1"/>
  <c r="AAU236" i="8"/>
  <c r="OO261" i="8"/>
  <c r="OS260" i="8"/>
  <c r="ON261" i="8" s="1"/>
  <c r="AFU227" i="8"/>
  <c r="AFP227" i="8" s="1"/>
  <c r="AGC226" i="8"/>
  <c r="ABT235" i="8"/>
  <c r="ABO235" i="8" s="1"/>
  <c r="ACB234" i="8"/>
  <c r="ADZ230" i="8"/>
  <c r="AEA230" i="8" s="1"/>
  <c r="RW254" i="8"/>
  <c r="J20" i="8" l="1"/>
  <c r="I20" i="8"/>
  <c r="OW260" i="8"/>
  <c r="JM271" i="8"/>
  <c r="AOM209" i="8"/>
  <c r="ANL211" i="8"/>
  <c r="ANI212" i="8" s="1"/>
  <c r="AOZ208" i="8"/>
  <c r="APC208" i="8" s="1"/>
  <c r="AOX209" i="8" s="1"/>
  <c r="AOT209" i="8" s="1"/>
  <c r="ANY210" i="8"/>
  <c r="ANZ210" i="8" s="1"/>
  <c r="AOA210" i="8" s="1"/>
  <c r="ANV211" i="8" s="1"/>
  <c r="AOL209" i="8"/>
  <c r="AON209" i="8" s="1"/>
  <c r="ANM211" i="8"/>
  <c r="ANH212" i="8" s="1"/>
  <c r="AMU213" i="8"/>
  <c r="AMY212" i="8"/>
  <c r="AMT213" i="8" s="1"/>
  <c r="AMA214" i="8"/>
  <c r="ALB216" i="8"/>
  <c r="AKW217" i="8" s="1"/>
  <c r="AKX217" i="8"/>
  <c r="AIG222" i="8"/>
  <c r="ALN215" i="8"/>
  <c r="ALO215" i="8" s="1"/>
  <c r="HH277" i="8"/>
  <c r="HL276" i="8"/>
  <c r="HG277" i="8" s="1"/>
  <c r="UT249" i="8"/>
  <c r="ACD234" i="8"/>
  <c r="ACE234" i="8" s="1"/>
  <c r="ABZ235" i="8" s="1"/>
  <c r="AAR237" i="8"/>
  <c r="NF264" i="8"/>
  <c r="GT278" i="8"/>
  <c r="AFC228" i="8"/>
  <c r="AFD228" i="8" s="1"/>
  <c r="AEY229" i="8" s="1"/>
  <c r="RX254" i="8"/>
  <c r="RY254" i="8" s="1"/>
  <c r="RT255" i="8" s="1"/>
  <c r="QS257" i="8"/>
  <c r="VK247" i="8"/>
  <c r="VL247" i="8" s="1"/>
  <c r="VG248" i="8" s="1"/>
  <c r="FU279" i="8"/>
  <c r="FV279" i="8" s="1"/>
  <c r="FQ280" i="8" s="1"/>
  <c r="TR251" i="8"/>
  <c r="LY266" i="8"/>
  <c r="LZ266" i="8" s="1"/>
  <c r="PC260" i="8"/>
  <c r="AKC219" i="8"/>
  <c r="ADX231" i="8"/>
  <c r="AEB230" i="8"/>
  <c r="ADW231" i="8" s="1"/>
  <c r="UX248" i="8"/>
  <c r="US249" i="8" s="1"/>
  <c r="FD281" i="8"/>
  <c r="EY281" i="8" s="1"/>
  <c r="EZ281" i="8" s="1"/>
  <c r="FA281" i="8" s="1"/>
  <c r="EV282" i="8" s="1"/>
  <c r="FL280" i="8"/>
  <c r="AGE226" i="8"/>
  <c r="AGF226" i="8" s="1"/>
  <c r="AGA227" i="8" s="1"/>
  <c r="OJ261" i="8"/>
  <c r="OK261" i="8" s="1"/>
  <c r="AAV236" i="8"/>
  <c r="AAQ237" i="8" s="1"/>
  <c r="NJ263" i="8"/>
  <c r="NE264" i="8" s="1"/>
  <c r="GX277" i="8"/>
  <c r="GS278" i="8" s="1"/>
  <c r="ZB240" i="8"/>
  <c r="YW240" i="8" s="1"/>
  <c r="ZJ239" i="8"/>
  <c r="QW256" i="8"/>
  <c r="QR257" i="8" s="1"/>
  <c r="ACR233" i="8"/>
  <c r="ACS233" i="8" s="1"/>
  <c r="ACN234" i="8" s="1"/>
  <c r="LI268" i="8"/>
  <c r="LD268" i="8" s="1"/>
  <c r="LE268" i="8" s="1"/>
  <c r="LQ267" i="8"/>
  <c r="AFQ227" i="8"/>
  <c r="AFR227" i="8" s="1"/>
  <c r="AFM228" i="8" s="1"/>
  <c r="ADF232" i="8"/>
  <c r="ADG232" i="8" s="1"/>
  <c r="ADB233" i="8" s="1"/>
  <c r="TV250" i="8"/>
  <c r="TQ251" i="8" s="1"/>
  <c r="ML265" i="8"/>
  <c r="IZ272" i="8"/>
  <c r="JA272" i="8" s="1"/>
  <c r="PG259" i="8"/>
  <c r="PB260" i="8" s="1"/>
  <c r="AKG218" i="8"/>
  <c r="AKB219" i="8" s="1"/>
  <c r="XA244" i="8"/>
  <c r="XB244" i="8" s="1"/>
  <c r="WW245" i="8" s="1"/>
  <c r="VY246" i="8"/>
  <c r="VZ246" i="8" s="1"/>
  <c r="VU247" i="8" s="1"/>
  <c r="RJ255" i="8"/>
  <c r="RK255" i="8" s="1"/>
  <c r="RF256" i="8" s="1"/>
  <c r="AJO220" i="8"/>
  <c r="AJJ220" i="8" s="1"/>
  <c r="AJW219" i="8"/>
  <c r="AEO229" i="8"/>
  <c r="AEP229" i="8" s="1"/>
  <c r="AEK230" i="8" s="1"/>
  <c r="IJ274" i="8"/>
  <c r="IN273" i="8"/>
  <c r="II274" i="8" s="1"/>
  <c r="ABF236" i="8"/>
  <c r="ABA236" i="8" s="1"/>
  <c r="ABN235" i="8"/>
  <c r="YH241" i="8"/>
  <c r="AHT223" i="8"/>
  <c r="AHU223" i="8" s="1"/>
  <c r="AHV223" i="8" s="1"/>
  <c r="AHQ224" i="8" s="1"/>
  <c r="SX252" i="8"/>
  <c r="KG270" i="8"/>
  <c r="KB270" i="8" s="1"/>
  <c r="KC270" i="8" s="1"/>
  <c r="KO269" i="8"/>
  <c r="QE258" i="8"/>
  <c r="PZ258" i="8" s="1"/>
  <c r="QA258" i="8" s="1"/>
  <c r="QB258" i="8" s="1"/>
  <c r="PW259" i="8" s="1"/>
  <c r="QM257" i="8"/>
  <c r="AGS225" i="8"/>
  <c r="AGT225" i="8" s="1"/>
  <c r="AGO226" i="8" s="1"/>
  <c r="NT263" i="8"/>
  <c r="NO263" i="8" s="1"/>
  <c r="OB262" i="8"/>
  <c r="AAD238" i="8"/>
  <c r="ZY238" i="8" s="1"/>
  <c r="AAL237" i="8"/>
  <c r="AHG224" i="8"/>
  <c r="EB283" i="8"/>
  <c r="DW283" i="8" s="1"/>
  <c r="DX283" i="8" s="1"/>
  <c r="EJ282" i="8"/>
  <c r="JO271" i="8"/>
  <c r="UF250" i="8"/>
  <c r="UJ249" i="8"/>
  <c r="UE250" i="8" s="1"/>
  <c r="AJA221" i="8"/>
  <c r="AIV221" i="8" s="1"/>
  <c r="AJI220" i="8"/>
  <c r="WM245" i="8"/>
  <c r="WN245" i="8" s="1"/>
  <c r="WI246" i="8" s="1"/>
  <c r="YN241" i="8"/>
  <c r="YI241" i="8" s="1"/>
  <c r="YV240" i="8"/>
  <c r="TD252" i="8"/>
  <c r="SY252" i="8" s="1"/>
  <c r="TL251" i="8"/>
  <c r="ZP239" i="8"/>
  <c r="ZK239" i="8" s="1"/>
  <c r="ZX238" i="8"/>
  <c r="AIM222" i="8"/>
  <c r="AIH222" i="8" s="1"/>
  <c r="AIU221" i="8"/>
  <c r="XU242" i="8"/>
  <c r="XV242" i="8" s="1"/>
  <c r="SK253" i="8"/>
  <c r="SL253" i="8" s="1"/>
  <c r="G21" i="8" l="1"/>
  <c r="Q21" i="8" s="1"/>
  <c r="F21" i="8"/>
  <c r="P21" i="8" s="1"/>
  <c r="ALF216" i="8"/>
  <c r="ANW211" i="8"/>
  <c r="ANR211" i="8" s="1"/>
  <c r="UN249" i="8"/>
  <c r="NA264" i="8"/>
  <c r="NB264" i="8" s="1"/>
  <c r="NC264" i="8" s="1"/>
  <c r="MX265" i="8" s="1"/>
  <c r="TM251" i="8"/>
  <c r="QN257" i="8"/>
  <c r="QO257" i="8" s="1"/>
  <c r="QP257" i="8" s="1"/>
  <c r="QK258" i="8" s="1"/>
  <c r="AOO209" i="8"/>
  <c r="AOJ210" i="8" s="1"/>
  <c r="AOK210" i="8"/>
  <c r="AMP213" i="8"/>
  <c r="AMQ213" i="8" s="1"/>
  <c r="AMN214" i="8" s="1"/>
  <c r="ANQ211" i="8"/>
  <c r="AOE210" i="8"/>
  <c r="AND212" i="8"/>
  <c r="ANC212" i="8"/>
  <c r="AEF230" i="8"/>
  <c r="AKS217" i="8"/>
  <c r="AKT217" i="8" s="1"/>
  <c r="AKQ218" i="8" s="1"/>
  <c r="AMC214" i="8"/>
  <c r="ALP215" i="8"/>
  <c r="ALK216" i="8" s="1"/>
  <c r="ALL216" i="8"/>
  <c r="AKU217" i="8"/>
  <c r="AKP218" i="8" s="1"/>
  <c r="AII222" i="8"/>
  <c r="AIJ222" i="8" s="1"/>
  <c r="AIE223" i="8" s="1"/>
  <c r="AJX219" i="8"/>
  <c r="AJY219" i="8" s="1"/>
  <c r="AJZ219" i="8" s="1"/>
  <c r="AJU220" i="8" s="1"/>
  <c r="DY283" i="8"/>
  <c r="EC283" i="8" s="1"/>
  <c r="SI254" i="8"/>
  <c r="SM253" i="8"/>
  <c r="SH254" i="8" s="1"/>
  <c r="JZ271" i="8"/>
  <c r="KD270" i="8"/>
  <c r="JY271" i="8" s="1"/>
  <c r="LB269" i="8"/>
  <c r="LF268" i="8"/>
  <c r="LA269" i="8" s="1"/>
  <c r="JL272" i="8"/>
  <c r="AHD225" i="8"/>
  <c r="MY265" i="8"/>
  <c r="MT265" i="8" s="1"/>
  <c r="AIW221" i="8"/>
  <c r="AIX221" i="8" s="1"/>
  <c r="AIS222" i="8" s="1"/>
  <c r="ZZ238" i="8"/>
  <c r="AAA238" i="8" s="1"/>
  <c r="ZV239" i="8" s="1"/>
  <c r="TN251" i="8"/>
  <c r="TO251" i="8" s="1"/>
  <c r="TJ252" i="8" s="1"/>
  <c r="YX240" i="8"/>
  <c r="YY240" i="8" s="1"/>
  <c r="YT241" i="8" s="1"/>
  <c r="FE281" i="8"/>
  <c r="EW282" i="8"/>
  <c r="ER282" i="8" s="1"/>
  <c r="PX259" i="8"/>
  <c r="PS259" i="8" s="1"/>
  <c r="QF258" i="8"/>
  <c r="WJ246" i="8"/>
  <c r="WE246" i="8" s="1"/>
  <c r="WR245" i="8"/>
  <c r="AJK220" i="8"/>
  <c r="AJL220" i="8" s="1"/>
  <c r="AJG221" i="8" s="1"/>
  <c r="UA250" i="8"/>
  <c r="JP271" i="8"/>
  <c r="JK272" i="8" s="1"/>
  <c r="AHH224" i="8"/>
  <c r="AHC225" i="8" s="1"/>
  <c r="ABP235" i="8"/>
  <c r="ABQ235" i="8" s="1"/>
  <c r="ABL236" i="8" s="1"/>
  <c r="IR273" i="8"/>
  <c r="AEL230" i="8"/>
  <c r="AEG230" i="8" s="1"/>
  <c r="AET229" i="8"/>
  <c r="RG256" i="8"/>
  <c r="RB256" i="8" s="1"/>
  <c r="RO255" i="8"/>
  <c r="VV247" i="8"/>
  <c r="VQ247" i="8" s="1"/>
  <c r="WD246" i="8"/>
  <c r="WX245" i="8"/>
  <c r="WS245" i="8" s="1"/>
  <c r="XF244" i="8"/>
  <c r="IX273" i="8"/>
  <c r="JB272" i="8"/>
  <c r="IW273" i="8" s="1"/>
  <c r="AFN228" i="8"/>
  <c r="AFI228" i="8" s="1"/>
  <c r="AFV227" i="8"/>
  <c r="OH262" i="8"/>
  <c r="OL261" i="8"/>
  <c r="OG262" i="8" s="1"/>
  <c r="ADS231" i="8"/>
  <c r="ADT231" i="8" s="1"/>
  <c r="AKK218" i="8"/>
  <c r="OX260" i="8"/>
  <c r="OY260" i="8" s="1"/>
  <c r="TZ250" i="8"/>
  <c r="FR280" i="8"/>
  <c r="FM280" i="8" s="1"/>
  <c r="FN280" i="8" s="1"/>
  <c r="FZ279" i="8"/>
  <c r="VH248" i="8"/>
  <c r="VC248" i="8" s="1"/>
  <c r="VP247" i="8"/>
  <c r="RA256" i="8"/>
  <c r="RU255" i="8"/>
  <c r="RP255" i="8" s="1"/>
  <c r="SC254" i="8"/>
  <c r="AEZ229" i="8"/>
  <c r="AEU229" i="8" s="1"/>
  <c r="AFH228" i="8"/>
  <c r="HB277" i="8"/>
  <c r="NN263" i="8"/>
  <c r="AAZ236" i="8"/>
  <c r="UO249" i="8"/>
  <c r="UP249" i="8" s="1"/>
  <c r="UQ249" i="8" s="1"/>
  <c r="UL250" i="8" s="1"/>
  <c r="HP276" i="8"/>
  <c r="XS243" i="8"/>
  <c r="XW242" i="8"/>
  <c r="XR243" i="8" s="1"/>
  <c r="EL282" i="8"/>
  <c r="EM282" i="8" s="1"/>
  <c r="EH283" i="8" s="1"/>
  <c r="AGP226" i="8"/>
  <c r="AGK226" i="8" s="1"/>
  <c r="AGX225" i="8"/>
  <c r="AHR224" i="8"/>
  <c r="AHM224" i="8" s="1"/>
  <c r="AHZ223" i="8"/>
  <c r="KQ269" i="8"/>
  <c r="KR269" i="8" s="1"/>
  <c r="KM270" i="8" s="1"/>
  <c r="SZ252" i="8"/>
  <c r="TA252" i="8" s="1"/>
  <c r="SV253" i="8" s="1"/>
  <c r="YJ241" i="8"/>
  <c r="YK241" i="8" s="1"/>
  <c r="YF242" i="8" s="1"/>
  <c r="IE274" i="8"/>
  <c r="IF274" i="8" s="1"/>
  <c r="MN265" i="8"/>
  <c r="MO265" i="8" s="1"/>
  <c r="MJ266" i="8" s="1"/>
  <c r="ADC233" i="8"/>
  <c r="ACX233" i="8" s="1"/>
  <c r="ADK232" i="8"/>
  <c r="ACO234" i="8"/>
  <c r="ACJ234" i="8" s="1"/>
  <c r="ACW233" i="8"/>
  <c r="ZL239" i="8"/>
  <c r="ZM239" i="8" s="1"/>
  <c r="ZH240" i="8" s="1"/>
  <c r="AGB227" i="8"/>
  <c r="AFW227" i="8" s="1"/>
  <c r="AGJ226" i="8"/>
  <c r="PK259" i="8"/>
  <c r="LW267" i="8"/>
  <c r="MA266" i="8"/>
  <c r="LV267" i="8" s="1"/>
  <c r="GO278" i="8"/>
  <c r="GP278" i="8" s="1"/>
  <c r="AAM237" i="8"/>
  <c r="AAN237" i="8" s="1"/>
  <c r="ACA235" i="8"/>
  <c r="ABV235" i="8" s="1"/>
  <c r="ACI234" i="8"/>
  <c r="VB248" i="8"/>
  <c r="HC277" i="8"/>
  <c r="NG264" i="8" l="1"/>
  <c r="AEH230" i="8"/>
  <c r="AEI230" i="8" s="1"/>
  <c r="AED231" i="8" s="1"/>
  <c r="AMR213" i="8"/>
  <c r="AMM214" i="8" s="1"/>
  <c r="AMI214" i="8" s="1"/>
  <c r="ANS211" i="8"/>
  <c r="ANP212" i="8" s="1"/>
  <c r="I21" i="8"/>
  <c r="J21" i="8"/>
  <c r="AIF223" i="8"/>
  <c r="AIA223" i="8" s="1"/>
  <c r="AIB223" i="8" s="1"/>
  <c r="LJ268" i="8"/>
  <c r="KH270" i="8"/>
  <c r="JG272" i="8"/>
  <c r="AOS209" i="8"/>
  <c r="AOU209" i="8" s="1"/>
  <c r="AOF210" i="8"/>
  <c r="AOG210" i="8" s="1"/>
  <c r="ANE212" i="8"/>
  <c r="ANF212" i="8" s="1"/>
  <c r="ANA213" i="8" s="1"/>
  <c r="AKL218" i="8"/>
  <c r="AKM218" i="8" s="1"/>
  <c r="AKN218" i="8" s="1"/>
  <c r="AKI219" i="8" s="1"/>
  <c r="ALZ215" i="8"/>
  <c r="AMD214" i="8"/>
  <c r="ALY215" i="8" s="1"/>
  <c r="YA242" i="8"/>
  <c r="AKY217" i="8"/>
  <c r="ALG216" i="8"/>
  <c r="ALH216" i="8" s="1"/>
  <c r="ALT215" i="8"/>
  <c r="AAK238" i="8"/>
  <c r="AAO237" i="8"/>
  <c r="AAJ238" i="8" s="1"/>
  <c r="LR267" i="8"/>
  <c r="LS267" i="8" s="1"/>
  <c r="FK281" i="8"/>
  <c r="IC275" i="8"/>
  <c r="IG274" i="8"/>
  <c r="IB275" i="8" s="1"/>
  <c r="AFJ228" i="8"/>
  <c r="AFK228" i="8" s="1"/>
  <c r="AFF229" i="8" s="1"/>
  <c r="RC256" i="8"/>
  <c r="RD256" i="8" s="1"/>
  <c r="QY257" i="8" s="1"/>
  <c r="ADQ232" i="8"/>
  <c r="ADU231" i="8"/>
  <c r="ADP232" i="8" s="1"/>
  <c r="OC262" i="8"/>
  <c r="OD262" i="8" s="1"/>
  <c r="JF272" i="8"/>
  <c r="ACK234" i="8"/>
  <c r="ACL234" i="8" s="1"/>
  <c r="ACG235" i="8" s="1"/>
  <c r="GM279" i="8"/>
  <c r="GQ278" i="8"/>
  <c r="GL279" i="8" s="1"/>
  <c r="ME266" i="8"/>
  <c r="PM259" i="8"/>
  <c r="PN259" i="8" s="1"/>
  <c r="PI260" i="8" s="1"/>
  <c r="FO280" i="8"/>
  <c r="FJ281" i="8" s="1"/>
  <c r="AGL226" i="8"/>
  <c r="AGM226" i="8" s="1"/>
  <c r="AGH227" i="8" s="1"/>
  <c r="ZI240" i="8"/>
  <c r="ZD240" i="8" s="1"/>
  <c r="ZQ239" i="8"/>
  <c r="ACY233" i="8"/>
  <c r="ACZ233" i="8" s="1"/>
  <c r="ACU234" i="8" s="1"/>
  <c r="MK266" i="8"/>
  <c r="MF266" i="8" s="1"/>
  <c r="MS265" i="8"/>
  <c r="YG242" i="8"/>
  <c r="YB242" i="8" s="1"/>
  <c r="YO241" i="8"/>
  <c r="SW253" i="8"/>
  <c r="SR253" i="8" s="1"/>
  <c r="TE252" i="8"/>
  <c r="KN270" i="8"/>
  <c r="KI270" i="8" s="1"/>
  <c r="KV269" i="8"/>
  <c r="QL258" i="8"/>
  <c r="QG258" i="8" s="1"/>
  <c r="QH258" i="8" s="1"/>
  <c r="QI258" i="8" s="1"/>
  <c r="QD259" i="8" s="1"/>
  <c r="QT257" i="8"/>
  <c r="EI283" i="8"/>
  <c r="ED283" i="8" s="1"/>
  <c r="EE283" i="8" s="1"/>
  <c r="EQ282" i="8"/>
  <c r="UU249" i="8"/>
  <c r="UM250" i="8"/>
  <c r="UH250" i="8" s="1"/>
  <c r="XN243" i="8"/>
  <c r="XO243" i="8" s="1"/>
  <c r="ABB236" i="8"/>
  <c r="ABC236" i="8" s="1"/>
  <c r="AAX237" i="8" s="1"/>
  <c r="HD277" i="8"/>
  <c r="HE277" i="8" s="1"/>
  <c r="GZ278" i="8" s="1"/>
  <c r="VR247" i="8"/>
  <c r="VS247" i="8" s="1"/>
  <c r="VN248" i="8" s="1"/>
  <c r="GB279" i="8"/>
  <c r="GC279" i="8" s="1"/>
  <c r="FX280" i="8" s="1"/>
  <c r="UB250" i="8"/>
  <c r="UC250" i="8" s="1"/>
  <c r="TX251" i="8" s="1"/>
  <c r="OP261" i="8"/>
  <c r="AFX227" i="8"/>
  <c r="AFY227" i="8" s="1"/>
  <c r="AFT228" i="8" s="1"/>
  <c r="IS273" i="8"/>
  <c r="IT273" i="8" s="1"/>
  <c r="WF246" i="8"/>
  <c r="WG246" i="8" s="1"/>
  <c r="WB247" i="8" s="1"/>
  <c r="RQ255" i="8"/>
  <c r="RR255" i="8" s="1"/>
  <c r="RM256" i="8" s="1"/>
  <c r="AJV220" i="8"/>
  <c r="AJQ220" i="8" s="1"/>
  <c r="AKD219" i="8"/>
  <c r="AEV229" i="8"/>
  <c r="AEW229" i="8" s="1"/>
  <c r="AER230" i="8" s="1"/>
  <c r="ABM236" i="8"/>
  <c r="ABH236" i="8" s="1"/>
  <c r="ABU235" i="8"/>
  <c r="AJH221" i="8"/>
  <c r="AJC221" i="8" s="1"/>
  <c r="AJP220" i="8"/>
  <c r="WT245" i="8"/>
  <c r="WU245" i="8" s="1"/>
  <c r="WP246" i="8" s="1"/>
  <c r="TK252" i="8"/>
  <c r="TF252" i="8" s="1"/>
  <c r="TS251" i="8"/>
  <c r="ZW239" i="8"/>
  <c r="ZR239" i="8" s="1"/>
  <c r="AAE238" i="8"/>
  <c r="AIT222" i="8"/>
  <c r="AIO222" i="8" s="1"/>
  <c r="AJB221" i="8"/>
  <c r="AHL224" i="8"/>
  <c r="JT271" i="8"/>
  <c r="KW269" i="8"/>
  <c r="JU271" i="8"/>
  <c r="SQ253" i="8"/>
  <c r="AIN222" i="8"/>
  <c r="VD248" i="8"/>
  <c r="VE248" i="8" s="1"/>
  <c r="UZ249" i="8" s="1"/>
  <c r="AEM230" i="8"/>
  <c r="NP263" i="8"/>
  <c r="NQ263" i="8" s="1"/>
  <c r="NL264" i="8" s="1"/>
  <c r="OV261" i="8"/>
  <c r="OZ260" i="8"/>
  <c r="OU261" i="8" s="1"/>
  <c r="YU241" i="8"/>
  <c r="YP241" i="8" s="1"/>
  <c r="ZC240" i="8"/>
  <c r="AGY225" i="8"/>
  <c r="AGZ225" i="8" s="1"/>
  <c r="SD254" i="8"/>
  <c r="SE254" i="8" s="1"/>
  <c r="ANT211" i="8" l="1"/>
  <c r="ANO212" i="8" s="1"/>
  <c r="ANK212" i="8" s="1"/>
  <c r="AEE231" i="8"/>
  <c r="ADZ231" i="8" s="1"/>
  <c r="KJ270" i="8"/>
  <c r="KG271" i="8" s="1"/>
  <c r="AMV213" i="8"/>
  <c r="F22" i="8"/>
  <c r="P22" i="8" s="1"/>
  <c r="G22" i="8"/>
  <c r="Q22" i="8" s="1"/>
  <c r="AOR210" i="8"/>
  <c r="ALU215" i="8"/>
  <c r="ALV215" i="8" s="1"/>
  <c r="AOV209" i="8"/>
  <c r="AOQ210" i="8" s="1"/>
  <c r="AOM210" i="8" s="1"/>
  <c r="AOD211" i="8"/>
  <c r="AOH210" i="8"/>
  <c r="AOC211" i="8" s="1"/>
  <c r="ANB213" i="8"/>
  <c r="AMW213" i="8" s="1"/>
  <c r="AMX213" i="8" s="1"/>
  <c r="ANJ212" i="8"/>
  <c r="AMH214" i="8"/>
  <c r="AMJ214" i="8" s="1"/>
  <c r="ALI216" i="8"/>
  <c r="ALD217" i="8" s="1"/>
  <c r="ALE217" i="8"/>
  <c r="YC242" i="8"/>
  <c r="YD242" i="8" s="1"/>
  <c r="XY243" i="8" s="1"/>
  <c r="ADY231" i="8"/>
  <c r="AEA231" i="8" s="1"/>
  <c r="AHY224" i="8"/>
  <c r="AIC223" i="8"/>
  <c r="AHX224" i="8" s="1"/>
  <c r="AGW226" i="8"/>
  <c r="AHA225" i="8"/>
  <c r="AGV226" i="8" s="1"/>
  <c r="EF283" i="8"/>
  <c r="EJ283" i="8" s="1"/>
  <c r="ZE240" i="8"/>
  <c r="ZF240" i="8" s="1"/>
  <c r="ZA241" i="8" s="1"/>
  <c r="IQ274" i="8"/>
  <c r="OQ261" i="8"/>
  <c r="OR261" i="8" s="1"/>
  <c r="SB255" i="8"/>
  <c r="SS253" i="8"/>
  <c r="IU273" i="8"/>
  <c r="IP274" i="8" s="1"/>
  <c r="PD260" i="8"/>
  <c r="SF254" i="8"/>
  <c r="SA255" i="8" s="1"/>
  <c r="NM264" i="8"/>
  <c r="NH264" i="8" s="1"/>
  <c r="NI264" i="8" s="1"/>
  <c r="NU263" i="8"/>
  <c r="VA249" i="8"/>
  <c r="UV249" i="8" s="1"/>
  <c r="UW249" i="8" s="1"/>
  <c r="VI248" i="8"/>
  <c r="AIP222" i="8"/>
  <c r="JV271" i="8"/>
  <c r="AJD221" i="8"/>
  <c r="QE259" i="8"/>
  <c r="PZ259" i="8" s="1"/>
  <c r="QM258" i="8"/>
  <c r="WQ246" i="8"/>
  <c r="WL246" i="8" s="1"/>
  <c r="WY245" i="8"/>
  <c r="AJR220" i="8"/>
  <c r="AJS220" i="8" s="1"/>
  <c r="AJN221" i="8" s="1"/>
  <c r="ABW235" i="8"/>
  <c r="AFU228" i="8"/>
  <c r="AFP228" i="8" s="1"/>
  <c r="AGC227" i="8"/>
  <c r="ES282" i="8"/>
  <c r="KX269" i="8"/>
  <c r="TG252" i="8"/>
  <c r="YQ241" i="8"/>
  <c r="PJ260" i="8"/>
  <c r="PE260" i="8" s="1"/>
  <c r="PR259" i="8"/>
  <c r="MG266" i="8"/>
  <c r="MH266" i="8" s="1"/>
  <c r="MC267" i="8" s="1"/>
  <c r="GU278" i="8"/>
  <c r="ACH235" i="8"/>
  <c r="ACC235" i="8" s="1"/>
  <c r="ACP234" i="8"/>
  <c r="JH272" i="8"/>
  <c r="JI272" i="8" s="1"/>
  <c r="JD273" i="8" s="1"/>
  <c r="ADL232" i="8"/>
  <c r="ADM232" i="8" s="1"/>
  <c r="IK274" i="8"/>
  <c r="FS280" i="8"/>
  <c r="LP268" i="8"/>
  <c r="LT267" i="8"/>
  <c r="LO268" i="8" s="1"/>
  <c r="AAS237" i="8"/>
  <c r="AHN224" i="8"/>
  <c r="AES230" i="8"/>
  <c r="AEN230" i="8" s="1"/>
  <c r="AEO230" i="8" s="1"/>
  <c r="AFA229" i="8"/>
  <c r="RN256" i="8"/>
  <c r="RI256" i="8" s="1"/>
  <c r="RV255" i="8"/>
  <c r="WC247" i="8"/>
  <c r="VX247" i="8" s="1"/>
  <c r="WK246" i="8"/>
  <c r="AKJ219" i="8"/>
  <c r="AKE219" i="8" s="1"/>
  <c r="AKF219" i="8" s="1"/>
  <c r="AKR218" i="8"/>
  <c r="TY251" i="8"/>
  <c r="TT251" i="8" s="1"/>
  <c r="TU251" i="8" s="1"/>
  <c r="UG250" i="8"/>
  <c r="FY280" i="8"/>
  <c r="FT280" i="8" s="1"/>
  <c r="GG279" i="8"/>
  <c r="VW247" i="8"/>
  <c r="VO248" i="8"/>
  <c r="VJ248" i="8" s="1"/>
  <c r="HA278" i="8"/>
  <c r="GV278" i="8" s="1"/>
  <c r="HI277" i="8"/>
  <c r="AAY237" i="8"/>
  <c r="AAT237" i="8" s="1"/>
  <c r="ABG236" i="8"/>
  <c r="XL244" i="8"/>
  <c r="XP243" i="8"/>
  <c r="XK244" i="8" s="1"/>
  <c r="MU265" i="8"/>
  <c r="ACV234" i="8"/>
  <c r="ACQ234" i="8" s="1"/>
  <c r="ADD233" i="8"/>
  <c r="ZS239" i="8"/>
  <c r="ZT239" i="8" s="1"/>
  <c r="ZO240" i="8" s="1"/>
  <c r="AGI227" i="8"/>
  <c r="AGD227" i="8" s="1"/>
  <c r="AGQ226" i="8"/>
  <c r="GH279" i="8"/>
  <c r="OA263" i="8"/>
  <c r="OE262" i="8"/>
  <c r="NZ263" i="8" s="1"/>
  <c r="QZ257" i="8"/>
  <c r="QU257" i="8" s="1"/>
  <c r="QV257" i="8" s="1"/>
  <c r="RH256" i="8"/>
  <c r="AFG229" i="8"/>
  <c r="AFB229" i="8" s="1"/>
  <c r="AFO228" i="8"/>
  <c r="HX275" i="8"/>
  <c r="HY275" i="8" s="1"/>
  <c r="FF281" i="8"/>
  <c r="FG281" i="8" s="1"/>
  <c r="AAF238" i="8"/>
  <c r="AAG238" i="8" s="1"/>
  <c r="KK270" i="8" l="1"/>
  <c r="KF271" i="8" s="1"/>
  <c r="ANX211" i="8"/>
  <c r="ALM216" i="8"/>
  <c r="I22" i="8"/>
  <c r="J22" i="8"/>
  <c r="LX267" i="8"/>
  <c r="ANY211" i="8"/>
  <c r="KO270" i="8"/>
  <c r="AOZ209" i="8"/>
  <c r="APC209" i="8" s="1"/>
  <c r="AOX210" i="8" s="1"/>
  <c r="AOT210" i="8" s="1"/>
  <c r="AOL210" i="8"/>
  <c r="AON210" i="8" s="1"/>
  <c r="AOK211" i="8" s="1"/>
  <c r="ANZ211" i="8"/>
  <c r="AOA211" i="8" s="1"/>
  <c r="ANV212" i="8" s="1"/>
  <c r="ANL212" i="8"/>
  <c r="AMU214" i="8"/>
  <c r="AMY213" i="8"/>
  <c r="AMT214" i="8" s="1"/>
  <c r="XZ243" i="8"/>
  <c r="AMG215" i="8"/>
  <c r="AMK214" i="8"/>
  <c r="AMF215" i="8" s="1"/>
  <c r="AKZ217" i="8"/>
  <c r="ALA217" i="8" s="1"/>
  <c r="ALB217" i="8" s="1"/>
  <c r="AKW218" i="8" s="1"/>
  <c r="ALS216" i="8"/>
  <c r="ALW215" i="8"/>
  <c r="ALR216" i="8" s="1"/>
  <c r="AGR226" i="8"/>
  <c r="AGS226" i="8" s="1"/>
  <c r="AGT226" i="8" s="1"/>
  <c r="AGO227" i="8" s="1"/>
  <c r="AAD239" i="8"/>
  <c r="AAH238" i="8"/>
  <c r="AAC239" i="8" s="1"/>
  <c r="QS258" i="8"/>
  <c r="QW257" i="8"/>
  <c r="QR258" i="8" s="1"/>
  <c r="AEL231" i="8"/>
  <c r="AEP230" i="8"/>
  <c r="AEK231" i="8" s="1"/>
  <c r="TR252" i="8"/>
  <c r="TV251" i="8"/>
  <c r="TQ252" i="8" s="1"/>
  <c r="RJ256" i="8"/>
  <c r="RK256" i="8" s="1"/>
  <c r="RF257" i="8" s="1"/>
  <c r="ADX232" i="8"/>
  <c r="NV263" i="8"/>
  <c r="NW263" i="8" s="1"/>
  <c r="NX263" i="8" s="1"/>
  <c r="NS264" i="8" s="1"/>
  <c r="UT250" i="8"/>
  <c r="GI279" i="8"/>
  <c r="GJ279" i="8" s="1"/>
  <c r="GE280" i="8" s="1"/>
  <c r="AFC229" i="8"/>
  <c r="AFD229" i="8" s="1"/>
  <c r="AEY230" i="8" s="1"/>
  <c r="AHK225" i="8"/>
  <c r="AAU237" i="8"/>
  <c r="AAV237" i="8" s="1"/>
  <c r="AAQ238" i="8" s="1"/>
  <c r="FU280" i="8"/>
  <c r="FV280" i="8" s="1"/>
  <c r="FQ281" i="8" s="1"/>
  <c r="ADJ233" i="8"/>
  <c r="ADN232" i="8"/>
  <c r="ADI233" i="8" s="1"/>
  <c r="ACR234" i="8"/>
  <c r="ACS234" i="8" s="1"/>
  <c r="ACN235" i="8" s="1"/>
  <c r="GW278" i="8"/>
  <c r="GX278" i="8" s="1"/>
  <c r="GS279" i="8" s="1"/>
  <c r="YN242" i="8"/>
  <c r="TD253" i="8"/>
  <c r="KU270" i="8"/>
  <c r="EP283" i="8"/>
  <c r="OO262" i="8"/>
  <c r="AGE227" i="8"/>
  <c r="AGF227" i="8" s="1"/>
  <c r="AGA228" i="8" s="1"/>
  <c r="ABT236" i="8"/>
  <c r="AJA222" i="8"/>
  <c r="JS272" i="8"/>
  <c r="AIM223" i="8"/>
  <c r="VK248" i="8"/>
  <c r="VL248" i="8" s="1"/>
  <c r="VG249" i="8" s="1"/>
  <c r="SP254" i="8"/>
  <c r="RW255" i="8"/>
  <c r="RX255" i="8" s="1"/>
  <c r="IY273" i="8"/>
  <c r="YH242" i="8"/>
  <c r="AHE225" i="8"/>
  <c r="AIG223" i="8"/>
  <c r="FD282" i="8"/>
  <c r="FH281" i="8"/>
  <c r="FC282" i="8" s="1"/>
  <c r="AFQ228" i="8"/>
  <c r="AFR228" i="8" s="1"/>
  <c r="AFM229" i="8" s="1"/>
  <c r="MR266" i="8"/>
  <c r="XG244" i="8"/>
  <c r="XH244" i="8" s="1"/>
  <c r="UI250" i="8"/>
  <c r="UJ250" i="8" s="1"/>
  <c r="UE251" i="8" s="1"/>
  <c r="WM246" i="8"/>
  <c r="WN246" i="8" s="1"/>
  <c r="WI247" i="8" s="1"/>
  <c r="AKC220" i="8"/>
  <c r="HV276" i="8"/>
  <c r="HZ275" i="8"/>
  <c r="HU276" i="8" s="1"/>
  <c r="AEB231" i="8"/>
  <c r="ADW232" i="8" s="1"/>
  <c r="OI262" i="8"/>
  <c r="ZP240" i="8"/>
  <c r="ZK240" i="8" s="1"/>
  <c r="ZX239" i="8"/>
  <c r="MV265" i="8"/>
  <c r="MQ266" i="8" s="1"/>
  <c r="UX249" i="8"/>
  <c r="US250" i="8" s="1"/>
  <c r="XT243" i="8"/>
  <c r="ABI236" i="8"/>
  <c r="ABJ236" i="8" s="1"/>
  <c r="ABE237" i="8" s="1"/>
  <c r="VY247" i="8"/>
  <c r="VZ247" i="8" s="1"/>
  <c r="VU248" i="8" s="1"/>
  <c r="AKG219" i="8"/>
  <c r="AKB220" i="8" s="1"/>
  <c r="AHO224" i="8"/>
  <c r="AHJ225" i="8" s="1"/>
  <c r="LK268" i="8"/>
  <c r="LL268" i="8" s="1"/>
  <c r="JE273" i="8"/>
  <c r="IZ273" i="8" s="1"/>
  <c r="JM272" i="8"/>
  <c r="MD267" i="8"/>
  <c r="LY267" i="8" s="1"/>
  <c r="LZ267" i="8" s="1"/>
  <c r="ML266" i="8"/>
  <c r="PT259" i="8"/>
  <c r="PU259" i="8" s="1"/>
  <c r="PP260" i="8" s="1"/>
  <c r="YR241" i="8"/>
  <c r="YM242" i="8" s="1"/>
  <c r="TH252" i="8"/>
  <c r="TC253" i="8" s="1"/>
  <c r="KY269" i="8"/>
  <c r="KT270" i="8" s="1"/>
  <c r="ET282" i="8"/>
  <c r="EO283" i="8" s="1"/>
  <c r="OS261" i="8"/>
  <c r="ON262" i="8" s="1"/>
  <c r="ABX235" i="8"/>
  <c r="ABS236" i="8" s="1"/>
  <c r="AJO221" i="8"/>
  <c r="AJJ221" i="8" s="1"/>
  <c r="AJW220" i="8"/>
  <c r="AJE221" i="8"/>
  <c r="AIZ222" i="8" s="1"/>
  <c r="JW271" i="8"/>
  <c r="JR272" i="8" s="1"/>
  <c r="AIQ222" i="8"/>
  <c r="AIL223" i="8" s="1"/>
  <c r="NF265" i="8"/>
  <c r="NJ264" i="8"/>
  <c r="NE265" i="8" s="1"/>
  <c r="PF260" i="8"/>
  <c r="PG260" i="8" s="1"/>
  <c r="PB261" i="8" s="1"/>
  <c r="ST253" i="8"/>
  <c r="SO254" i="8" s="1"/>
  <c r="SJ254" i="8"/>
  <c r="IL274" i="8"/>
  <c r="IM274" i="8" s="1"/>
  <c r="ZB241" i="8"/>
  <c r="YW241" i="8" s="1"/>
  <c r="ZJ240" i="8"/>
  <c r="KB271" i="8"/>
  <c r="XU243" i="8"/>
  <c r="AHT224" i="8"/>
  <c r="ALF217" i="8" l="1"/>
  <c r="RA257" i="8"/>
  <c r="NN264" i="8"/>
  <c r="ID275" i="8"/>
  <c r="FL281" i="8"/>
  <c r="TZ251" i="8"/>
  <c r="ANW212" i="8"/>
  <c r="ANR212" i="8" s="1"/>
  <c r="AOO210" i="8"/>
  <c r="AOJ211" i="8" s="1"/>
  <c r="AOF211" i="8" s="1"/>
  <c r="AOE211" i="8"/>
  <c r="ANI213" i="8"/>
  <c r="AMP214" i="8"/>
  <c r="ANM212" i="8"/>
  <c r="ANH213" i="8" s="1"/>
  <c r="ANC213" i="8"/>
  <c r="AMB215" i="8"/>
  <c r="AMO214" i="8"/>
  <c r="AKX218" i="8"/>
  <c r="AKS218" i="8" s="1"/>
  <c r="AKT218" i="8" s="1"/>
  <c r="AKU218" i="8" s="1"/>
  <c r="AKP219" i="8" s="1"/>
  <c r="AMA215" i="8"/>
  <c r="ALN216" i="8"/>
  <c r="ALO216" i="8" s="1"/>
  <c r="AKK219" i="8"/>
  <c r="LW268" i="8"/>
  <c r="MA267" i="8"/>
  <c r="LV268" i="8" s="1"/>
  <c r="RU256" i="8"/>
  <c r="RY255" i="8"/>
  <c r="RT256" i="8" s="1"/>
  <c r="IJ275" i="8"/>
  <c r="IN274" i="8"/>
  <c r="II275" i="8" s="1"/>
  <c r="ZL240" i="8"/>
  <c r="ZM240" i="8" s="1"/>
  <c r="ZH241" i="8" s="1"/>
  <c r="PC261" i="8"/>
  <c r="OX261" i="8" s="1"/>
  <c r="PK260" i="8"/>
  <c r="NA265" i="8"/>
  <c r="PQ260" i="8"/>
  <c r="PL260" i="8" s="1"/>
  <c r="PY259" i="8"/>
  <c r="LI269" i="8"/>
  <c r="LM268" i="8"/>
  <c r="LH269" i="8" s="1"/>
  <c r="HQ276" i="8"/>
  <c r="HR276" i="8" s="1"/>
  <c r="AJX220" i="8"/>
  <c r="AJY220" i="8" s="1"/>
  <c r="MZ265" i="8"/>
  <c r="AGP227" i="8"/>
  <c r="AGK227" i="8" s="1"/>
  <c r="AGX226" i="8"/>
  <c r="AFN229" i="8"/>
  <c r="AFI229" i="8" s="1"/>
  <c r="AFV228" i="8"/>
  <c r="EY282" i="8"/>
  <c r="JA273" i="8"/>
  <c r="JB273" i="8" s="1"/>
  <c r="IW274" i="8" s="1"/>
  <c r="SX253" i="8"/>
  <c r="NT264" i="8"/>
  <c r="NO264" i="8" s="1"/>
  <c r="OB263" i="8"/>
  <c r="VH249" i="8"/>
  <c r="VC249" i="8" s="1"/>
  <c r="VP248" i="8"/>
  <c r="AIU222" i="8"/>
  <c r="KA271" i="8"/>
  <c r="AJI221" i="8"/>
  <c r="ACB235" i="8"/>
  <c r="ABO236" i="8"/>
  <c r="OJ262" i="8"/>
  <c r="OK262" i="8" s="1"/>
  <c r="EK283" i="8"/>
  <c r="EL283" i="8" s="1"/>
  <c r="KP270" i="8"/>
  <c r="KQ270" i="8" s="1"/>
  <c r="SY253" i="8"/>
  <c r="YI242" i="8"/>
  <c r="YJ242" i="8" s="1"/>
  <c r="YK242" i="8" s="1"/>
  <c r="YF243" i="8" s="1"/>
  <c r="ADR232" i="8"/>
  <c r="ADE233" i="8"/>
  <c r="ADF233" i="8" s="1"/>
  <c r="AHF225" i="8"/>
  <c r="AHG225" i="8" s="1"/>
  <c r="UO250" i="8"/>
  <c r="AEF231" i="8"/>
  <c r="RG257" i="8"/>
  <c r="RB257" i="8" s="1"/>
  <c r="RC257" i="8" s="1"/>
  <c r="RD257" i="8" s="1"/>
  <c r="QY258" i="8" s="1"/>
  <c r="RO256" i="8"/>
  <c r="TM252" i="8"/>
  <c r="AET230" i="8"/>
  <c r="QN258" i="8"/>
  <c r="QO258" i="8" s="1"/>
  <c r="AAL238" i="8"/>
  <c r="VV248" i="8"/>
  <c r="VQ248" i="8" s="1"/>
  <c r="WD247" i="8"/>
  <c r="ABF237" i="8"/>
  <c r="ABA237" i="8" s="1"/>
  <c r="ABN236" i="8"/>
  <c r="XV243" i="8"/>
  <c r="XW243" i="8" s="1"/>
  <c r="XR244" i="8" s="1"/>
  <c r="WJ247" i="8"/>
  <c r="WE247" i="8" s="1"/>
  <c r="WR246" i="8"/>
  <c r="UF251" i="8"/>
  <c r="UA251" i="8" s="1"/>
  <c r="UN250" i="8"/>
  <c r="XE245" i="8"/>
  <c r="XI244" i="8"/>
  <c r="XD245" i="8" s="1"/>
  <c r="MM266" i="8"/>
  <c r="MN266" i="8" s="1"/>
  <c r="SK254" i="8"/>
  <c r="SL254" i="8" s="1"/>
  <c r="AIH223" i="8"/>
  <c r="AII223" i="8" s="1"/>
  <c r="JN272" i="8"/>
  <c r="JO272" i="8" s="1"/>
  <c r="AIV222" i="8"/>
  <c r="AGB228" i="8"/>
  <c r="AFW228" i="8" s="1"/>
  <c r="AGJ227" i="8"/>
  <c r="OW261" i="8"/>
  <c r="EX282" i="8"/>
  <c r="LC269" i="8"/>
  <c r="TL252" i="8"/>
  <c r="YV241" i="8"/>
  <c r="GT279" i="8"/>
  <c r="GO279" i="8" s="1"/>
  <c r="HB278" i="8"/>
  <c r="ACO235" i="8"/>
  <c r="ACJ235" i="8" s="1"/>
  <c r="ACW234" i="8"/>
  <c r="FR281" i="8"/>
  <c r="FM281" i="8" s="1"/>
  <c r="FZ280" i="8"/>
  <c r="AAR238" i="8"/>
  <c r="AAM238" i="8" s="1"/>
  <c r="AAZ237" i="8"/>
  <c r="AHS224" i="8"/>
  <c r="AEZ230" i="8"/>
  <c r="AEU230" i="8" s="1"/>
  <c r="AFH229" i="8"/>
  <c r="AKQ219" i="8"/>
  <c r="AKL219" i="8" s="1"/>
  <c r="AKM219" i="8" s="1"/>
  <c r="GF280" i="8"/>
  <c r="GA280" i="8" s="1"/>
  <c r="GN279" i="8"/>
  <c r="VB249" i="8"/>
  <c r="ADS232" i="8"/>
  <c r="UB251" i="8"/>
  <c r="AEG231" i="8"/>
  <c r="ZY239" i="8"/>
  <c r="ZZ239" i="8" s="1"/>
  <c r="FN281" i="8" l="1"/>
  <c r="FO281" i="8" s="1"/>
  <c r="FJ282" i="8" s="1"/>
  <c r="NP264" i="8"/>
  <c r="NQ264" i="8" s="1"/>
  <c r="NL265" i="8" s="1"/>
  <c r="F23" i="8"/>
  <c r="P23" i="8" s="1"/>
  <c r="G23" i="8"/>
  <c r="Q23" i="8" s="1"/>
  <c r="AKY218" i="8"/>
  <c r="SC255" i="8"/>
  <c r="AOS210" i="8"/>
  <c r="AOU210" i="8" s="1"/>
  <c r="AND213" i="8"/>
  <c r="ANE213" i="8" s="1"/>
  <c r="AOG211" i="8"/>
  <c r="ANQ212" i="8"/>
  <c r="AMQ214" i="8"/>
  <c r="AMR214" i="8" s="1"/>
  <c r="AMM215" i="8" s="1"/>
  <c r="AMC215" i="8"/>
  <c r="AMD215" i="8" s="1"/>
  <c r="ALY216" i="8" s="1"/>
  <c r="ALL217" i="8"/>
  <c r="ALP216" i="8"/>
  <c r="ALK217" i="8" s="1"/>
  <c r="XM244" i="8"/>
  <c r="ZW240" i="8"/>
  <c r="AAA239" i="8"/>
  <c r="ZV240" i="8" s="1"/>
  <c r="AKJ220" i="8"/>
  <c r="AKN219" i="8"/>
  <c r="AKI220" i="8" s="1"/>
  <c r="JL273" i="8"/>
  <c r="JP272" i="8"/>
  <c r="JK273" i="8" s="1"/>
  <c r="AIF224" i="8"/>
  <c r="AIJ223" i="8"/>
  <c r="AIE224" i="8" s="1"/>
  <c r="MK267" i="8"/>
  <c r="MO266" i="8"/>
  <c r="MJ267" i="8" s="1"/>
  <c r="OH263" i="8"/>
  <c r="OL262" i="8"/>
  <c r="OG263" i="8" s="1"/>
  <c r="SI255" i="8"/>
  <c r="SM254" i="8"/>
  <c r="SH255" i="8" s="1"/>
  <c r="AHD226" i="8"/>
  <c r="AHH225" i="8"/>
  <c r="AHC226" i="8" s="1"/>
  <c r="AJV221" i="8"/>
  <c r="AJZ220" i="8"/>
  <c r="AJU221" i="8" s="1"/>
  <c r="TY252" i="8"/>
  <c r="AFJ229" i="8"/>
  <c r="AFK229" i="8" s="1"/>
  <c r="AFF230" i="8" s="1"/>
  <c r="QZ258" i="8"/>
  <c r="QU258" i="8" s="1"/>
  <c r="RH257" i="8"/>
  <c r="UC251" i="8"/>
  <c r="TX252" i="8" s="1"/>
  <c r="VD249" i="8"/>
  <c r="VE249" i="8" s="1"/>
  <c r="UZ250" i="8" s="1"/>
  <c r="ABB237" i="8"/>
  <c r="ABC237" i="8" s="1"/>
  <c r="AAX238" i="8" s="1"/>
  <c r="TN252" i="8"/>
  <c r="TO252" i="8" s="1"/>
  <c r="TJ253" i="8" s="1"/>
  <c r="EZ282" i="8"/>
  <c r="FA282" i="8" s="1"/>
  <c r="EV283" i="8" s="1"/>
  <c r="AGL227" i="8"/>
  <c r="AGM227" i="8" s="1"/>
  <c r="AGH228" i="8" s="1"/>
  <c r="WZ245" i="8"/>
  <c r="XA245" i="8" s="1"/>
  <c r="XS244" i="8"/>
  <c r="XN244" i="8" s="1"/>
  <c r="YA243" i="8"/>
  <c r="WF247" i="8"/>
  <c r="WG247" i="8" s="1"/>
  <c r="WB248" i="8" s="1"/>
  <c r="NM265" i="8"/>
  <c r="NH265" i="8" s="1"/>
  <c r="NU264" i="8"/>
  <c r="AAN238" i="8"/>
  <c r="AAO238" i="8" s="1"/>
  <c r="AAJ239" i="8" s="1"/>
  <c r="AEV230" i="8"/>
  <c r="AEW230" i="8" s="1"/>
  <c r="AER231" i="8" s="1"/>
  <c r="AEH231" i="8"/>
  <c r="AEI231" i="8" s="1"/>
  <c r="AED232" i="8" s="1"/>
  <c r="ADT232" i="8"/>
  <c r="ADU232" i="8" s="1"/>
  <c r="ADP233" i="8" s="1"/>
  <c r="EM283" i="8"/>
  <c r="EQ283" i="8" s="1"/>
  <c r="AJK221" i="8"/>
  <c r="AJL221" i="8" s="1"/>
  <c r="AJG222" i="8" s="1"/>
  <c r="AIW222" i="8"/>
  <c r="AIX222" i="8" s="1"/>
  <c r="AIS223" i="8" s="1"/>
  <c r="IX274" i="8"/>
  <c r="IS274" i="8" s="1"/>
  <c r="JF273" i="8"/>
  <c r="LQ268" i="8"/>
  <c r="PM260" i="8"/>
  <c r="PN260" i="8" s="1"/>
  <c r="PI261" i="8" s="1"/>
  <c r="IR274" i="8"/>
  <c r="RP256" i="8"/>
  <c r="RQ256" i="8" s="1"/>
  <c r="LR268" i="8"/>
  <c r="GP279" i="8"/>
  <c r="GQ279" i="8" s="1"/>
  <c r="GL280" i="8" s="1"/>
  <c r="AHU224" i="8"/>
  <c r="AHV224" i="8" s="1"/>
  <c r="AHQ225" i="8" s="1"/>
  <c r="GB280" i="8"/>
  <c r="GC280" i="8" s="1"/>
  <c r="FX281" i="8" s="1"/>
  <c r="YX241" i="8"/>
  <c r="YY241" i="8" s="1"/>
  <c r="YT242" i="8" s="1"/>
  <c r="OY261" i="8"/>
  <c r="OZ261" i="8" s="1"/>
  <c r="OU262" i="8" s="1"/>
  <c r="YG243" i="8"/>
  <c r="YB243" i="8" s="1"/>
  <c r="YO242" i="8"/>
  <c r="FS281" i="8"/>
  <c r="UP250" i="8"/>
  <c r="UQ250" i="8" s="1"/>
  <c r="UL251" i="8" s="1"/>
  <c r="ABP236" i="8"/>
  <c r="ABQ236" i="8" s="1"/>
  <c r="ABL237" i="8" s="1"/>
  <c r="QL259" i="8"/>
  <c r="QP258" i="8"/>
  <c r="QK259" i="8" s="1"/>
  <c r="ADC234" i="8"/>
  <c r="ADG233" i="8"/>
  <c r="ADB234" i="8" s="1"/>
  <c r="KN271" i="8"/>
  <c r="KR270" i="8"/>
  <c r="KM271" i="8" s="1"/>
  <c r="ACD235" i="8"/>
  <c r="ACE235" i="8" s="1"/>
  <c r="ABZ236" i="8" s="1"/>
  <c r="KC271" i="8"/>
  <c r="KD271" i="8" s="1"/>
  <c r="JY272" i="8" s="1"/>
  <c r="VR248" i="8"/>
  <c r="VS248" i="8" s="1"/>
  <c r="VN249" i="8" s="1"/>
  <c r="SZ253" i="8"/>
  <c r="TA253" i="8" s="1"/>
  <c r="SV254" i="8" s="1"/>
  <c r="AFX228" i="8"/>
  <c r="AFY228" i="8" s="1"/>
  <c r="AFT229" i="8" s="1"/>
  <c r="NB265" i="8"/>
  <c r="NC265" i="8" s="1"/>
  <c r="MX266" i="8" s="1"/>
  <c r="HO277" i="8"/>
  <c r="HS276" i="8"/>
  <c r="HN277" i="8" s="1"/>
  <c r="LD269" i="8"/>
  <c r="LE269" i="8" s="1"/>
  <c r="QA259" i="8"/>
  <c r="QB259" i="8" s="1"/>
  <c r="PW260" i="8" s="1"/>
  <c r="ZI241" i="8"/>
  <c r="ZD241" i="8" s="1"/>
  <c r="ZQ240" i="8"/>
  <c r="IE275" i="8"/>
  <c r="IF275" i="8" s="1"/>
  <c r="ME267" i="8"/>
  <c r="FK282" i="8" l="1"/>
  <c r="FF282" i="8" s="1"/>
  <c r="XO244" i="8"/>
  <c r="XP244" i="8" s="1"/>
  <c r="XK245" i="8" s="1"/>
  <c r="I23" i="8"/>
  <c r="J23" i="8"/>
  <c r="OP262" i="8"/>
  <c r="KV270" i="8"/>
  <c r="AOR211" i="8"/>
  <c r="AOV210" i="8"/>
  <c r="AOQ211" i="8" s="1"/>
  <c r="AOD212" i="8"/>
  <c r="AOH211" i="8"/>
  <c r="AOC212" i="8" s="1"/>
  <c r="ANS212" i="8"/>
  <c r="ANB214" i="8"/>
  <c r="ANF213" i="8"/>
  <c r="ANA214" i="8" s="1"/>
  <c r="AMN215" i="8"/>
  <c r="AMI215" i="8" s="1"/>
  <c r="AMV214" i="8"/>
  <c r="ALZ216" i="8"/>
  <c r="ALU216" i="8" s="1"/>
  <c r="AMH215" i="8"/>
  <c r="AHL225" i="8"/>
  <c r="AIN223" i="8"/>
  <c r="ALG217" i="8"/>
  <c r="ALH217" i="8" s="1"/>
  <c r="ALT216" i="8"/>
  <c r="AKR219" i="8"/>
  <c r="LB270" i="8"/>
  <c r="LF269" i="8"/>
  <c r="LA270" i="8" s="1"/>
  <c r="RN257" i="8"/>
  <c r="RR256" i="8"/>
  <c r="RM257" i="8" s="1"/>
  <c r="HJ277" i="8"/>
  <c r="HK277" i="8" s="1"/>
  <c r="PX260" i="8"/>
  <c r="PS260" i="8" s="1"/>
  <c r="QF259" i="8"/>
  <c r="HW276" i="8"/>
  <c r="MY266" i="8"/>
  <c r="MT266" i="8" s="1"/>
  <c r="NG265" i="8"/>
  <c r="AFU229" i="8"/>
  <c r="AFP229" i="8" s="1"/>
  <c r="AGC228" i="8"/>
  <c r="SW254" i="8"/>
  <c r="SR254" i="8" s="1"/>
  <c r="TE253" i="8"/>
  <c r="VO249" i="8"/>
  <c r="VJ249" i="8" s="1"/>
  <c r="VW248" i="8"/>
  <c r="JZ272" i="8"/>
  <c r="JU272" i="8" s="1"/>
  <c r="KH271" i="8"/>
  <c r="ACA236" i="8"/>
  <c r="ABV236" i="8" s="1"/>
  <c r="ACI235" i="8"/>
  <c r="KI271" i="8"/>
  <c r="ADK233" i="8"/>
  <c r="ACX234" i="8"/>
  <c r="ACY234" i="8" s="1"/>
  <c r="QT258" i="8"/>
  <c r="ABM237" i="8"/>
  <c r="ABH237" i="8" s="1"/>
  <c r="ABU236" i="8"/>
  <c r="UM251" i="8"/>
  <c r="UH251" i="8" s="1"/>
  <c r="UU250" i="8"/>
  <c r="XT244" i="8"/>
  <c r="OV262" i="8"/>
  <c r="OQ262" i="8" s="1"/>
  <c r="PD261" i="8"/>
  <c r="YU242" i="8"/>
  <c r="YP242" i="8" s="1"/>
  <c r="YQ242" i="8" s="1"/>
  <c r="ZC241" i="8"/>
  <c r="FY281" i="8"/>
  <c r="FT281" i="8" s="1"/>
  <c r="FU281" i="8" s="1"/>
  <c r="GG280" i="8"/>
  <c r="AHR225" i="8"/>
  <c r="AHM225" i="8" s="1"/>
  <c r="AHZ224" i="8"/>
  <c r="GM280" i="8"/>
  <c r="GH280" i="8" s="1"/>
  <c r="GU279" i="8"/>
  <c r="IT274" i="8"/>
  <c r="IU274" i="8" s="1"/>
  <c r="IP275" i="8" s="1"/>
  <c r="PJ261" i="8"/>
  <c r="PE261" i="8" s="1"/>
  <c r="PR260" i="8"/>
  <c r="AIT223" i="8"/>
  <c r="AIO223" i="8" s="1"/>
  <c r="AJB222" i="8"/>
  <c r="AJH222" i="8"/>
  <c r="AJC222" i="8" s="1"/>
  <c r="AJP221" i="8"/>
  <c r="AGI228" i="8"/>
  <c r="AGD228" i="8" s="1"/>
  <c r="AGQ227" i="8"/>
  <c r="EW283" i="8"/>
  <c r="ER283" i="8" s="1"/>
  <c r="ES283" i="8" s="1"/>
  <c r="FE282" i="8"/>
  <c r="TK253" i="8"/>
  <c r="TF253" i="8" s="1"/>
  <c r="TS252" i="8"/>
  <c r="AAY238" i="8"/>
  <c r="AAT238" i="8" s="1"/>
  <c r="ABG237" i="8"/>
  <c r="VI249" i="8"/>
  <c r="VA250" i="8"/>
  <c r="UV250" i="8" s="1"/>
  <c r="TT252" i="8"/>
  <c r="AKD220" i="8"/>
  <c r="AGY226" i="8"/>
  <c r="AGZ226" i="8" s="1"/>
  <c r="SQ254" i="8"/>
  <c r="OC263" i="8"/>
  <c r="OD263" i="8" s="1"/>
  <c r="MS266" i="8"/>
  <c r="AIA224" i="8"/>
  <c r="JG273" i="8"/>
  <c r="JH273" i="8" s="1"/>
  <c r="AKE220" i="8"/>
  <c r="AAE239" i="8"/>
  <c r="IC276" i="8"/>
  <c r="IG275" i="8"/>
  <c r="IB276" i="8" s="1"/>
  <c r="QG259" i="8"/>
  <c r="LS268" i="8"/>
  <c r="LT268" i="8" s="1"/>
  <c r="LO269" i="8" s="1"/>
  <c r="ADQ233" i="8"/>
  <c r="ADL233" i="8" s="1"/>
  <c r="ADY232" i="8"/>
  <c r="AEE232" i="8"/>
  <c r="ADZ232" i="8" s="1"/>
  <c r="AEM231" i="8"/>
  <c r="AES231" i="8"/>
  <c r="AEN231" i="8" s="1"/>
  <c r="AFA230" i="8"/>
  <c r="AAK239" i="8"/>
  <c r="AAF239" i="8" s="1"/>
  <c r="AAS238" i="8"/>
  <c r="WC248" i="8"/>
  <c r="VX248" i="8" s="1"/>
  <c r="WK247" i="8"/>
  <c r="YC243" i="8"/>
  <c r="YD243" i="8" s="1"/>
  <c r="XY244" i="8" s="1"/>
  <c r="WX246" i="8"/>
  <c r="XB245" i="8"/>
  <c r="WW246" i="8" s="1"/>
  <c r="AFG230" i="8"/>
  <c r="AFB230" i="8" s="1"/>
  <c r="AFO229" i="8"/>
  <c r="UG251" i="8"/>
  <c r="AJQ221" i="8"/>
  <c r="SD255" i="8"/>
  <c r="SE255" i="8" s="1"/>
  <c r="MF267" i="8"/>
  <c r="MG267" i="8" s="1"/>
  <c r="JT272" i="8"/>
  <c r="ZR240" i="8"/>
  <c r="ZS240" i="8" s="1"/>
  <c r="XL245" i="8" l="1"/>
  <c r="XG245" i="8" s="1"/>
  <c r="OR262" i="8"/>
  <c r="OS262" i="8" s="1"/>
  <c r="ON263" i="8" s="1"/>
  <c r="AIP223" i="8"/>
  <c r="AIM224" i="8" s="1"/>
  <c r="G24" i="8"/>
  <c r="Q24" i="8" s="1"/>
  <c r="F24" i="8"/>
  <c r="P24" i="8" s="1"/>
  <c r="RV256" i="8"/>
  <c r="ANY212" i="8"/>
  <c r="AOM211" i="8"/>
  <c r="AOZ210" i="8"/>
  <c r="APC210" i="8" s="1"/>
  <c r="AOX211" i="8" s="1"/>
  <c r="AOT211" i="8" s="1"/>
  <c r="AOL211" i="8"/>
  <c r="AHN225" i="8"/>
  <c r="AHO225" i="8" s="1"/>
  <c r="AHJ226" i="8" s="1"/>
  <c r="AMW214" i="8"/>
  <c r="AMX214" i="8" s="1"/>
  <c r="ANP213" i="8"/>
  <c r="ANT212" i="8"/>
  <c r="ANO213" i="8" s="1"/>
  <c r="ANJ213" i="8"/>
  <c r="AMJ215" i="8"/>
  <c r="ALV216" i="8"/>
  <c r="ALE218" i="8"/>
  <c r="ALI217" i="8"/>
  <c r="ALD218" i="8" s="1"/>
  <c r="ZP241" i="8"/>
  <c r="ZT240" i="8"/>
  <c r="ZO241" i="8" s="1"/>
  <c r="MD268" i="8"/>
  <c r="MH267" i="8"/>
  <c r="MC268" i="8" s="1"/>
  <c r="ET283" i="8"/>
  <c r="EX283" i="8" s="1"/>
  <c r="FR282" i="8"/>
  <c r="FV281" i="8"/>
  <c r="FQ282" i="8" s="1"/>
  <c r="YN243" i="8"/>
  <c r="YR242" i="8"/>
  <c r="YM243" i="8" s="1"/>
  <c r="JE274" i="8"/>
  <c r="JI273" i="8"/>
  <c r="JD274" i="8" s="1"/>
  <c r="AFQ229" i="8"/>
  <c r="WS246" i="8"/>
  <c r="WT246" i="8" s="1"/>
  <c r="JV272" i="8"/>
  <c r="JW272" i="8" s="1"/>
  <c r="JR273" i="8" s="1"/>
  <c r="SB256" i="8"/>
  <c r="SF255" i="8"/>
  <c r="SA256" i="8" s="1"/>
  <c r="UI251" i="8"/>
  <c r="UJ251" i="8" s="1"/>
  <c r="UE252" i="8" s="1"/>
  <c r="XF245" i="8"/>
  <c r="XZ244" i="8"/>
  <c r="XU244" i="8" s="1"/>
  <c r="XV244" i="8" s="1"/>
  <c r="YH243" i="8"/>
  <c r="IK275" i="8"/>
  <c r="AAG239" i="8"/>
  <c r="AAH239" i="8" s="1"/>
  <c r="AAC240" i="8" s="1"/>
  <c r="MU266" i="8"/>
  <c r="MV266" i="8" s="1"/>
  <c r="MQ267" i="8" s="1"/>
  <c r="SS254" i="8"/>
  <c r="ST254" i="8" s="1"/>
  <c r="SO255" i="8" s="1"/>
  <c r="AKF220" i="8"/>
  <c r="AKG220" i="8" s="1"/>
  <c r="AKB221" i="8" s="1"/>
  <c r="ABI237" i="8"/>
  <c r="ABJ237" i="8" s="1"/>
  <c r="ABE238" i="8" s="1"/>
  <c r="TU252" i="8"/>
  <c r="TV252" i="8" s="1"/>
  <c r="TQ253" i="8" s="1"/>
  <c r="FG282" i="8"/>
  <c r="FH282" i="8" s="1"/>
  <c r="FC283" i="8" s="1"/>
  <c r="AJR221" i="8"/>
  <c r="AJS221" i="8" s="1"/>
  <c r="AJN222" i="8" s="1"/>
  <c r="AJD222" i="8"/>
  <c r="PT260" i="8"/>
  <c r="PU260" i="8" s="1"/>
  <c r="PP261" i="8" s="1"/>
  <c r="IQ275" i="8"/>
  <c r="IL275" i="8" s="1"/>
  <c r="IY274" i="8"/>
  <c r="AIB224" i="8"/>
  <c r="AIC224" i="8" s="1"/>
  <c r="AHX225" i="8" s="1"/>
  <c r="GI280" i="8"/>
  <c r="GJ280" i="8" s="1"/>
  <c r="GE281" i="8" s="1"/>
  <c r="ZE241" i="8"/>
  <c r="ZF241" i="8" s="1"/>
  <c r="ZA242" i="8" s="1"/>
  <c r="PF261" i="8"/>
  <c r="PG261" i="8" s="1"/>
  <c r="PB262" i="8" s="1"/>
  <c r="UW250" i="8"/>
  <c r="UX250" i="8" s="1"/>
  <c r="US251" i="8" s="1"/>
  <c r="ABW236" i="8"/>
  <c r="ABX236" i="8" s="1"/>
  <c r="ABS237" i="8" s="1"/>
  <c r="ACV235" i="8"/>
  <c r="ACZ234" i="8"/>
  <c r="ACU235" i="8" s="1"/>
  <c r="KJ271" i="8"/>
  <c r="KK271" i="8" s="1"/>
  <c r="KF272" i="8" s="1"/>
  <c r="VY248" i="8"/>
  <c r="VZ248" i="8" s="1"/>
  <c r="VU249" i="8" s="1"/>
  <c r="TG253" i="8"/>
  <c r="TH253" i="8" s="1"/>
  <c r="TC254" i="8" s="1"/>
  <c r="AGE228" i="8"/>
  <c r="AGF228" i="8" s="1"/>
  <c r="AGA229" i="8" s="1"/>
  <c r="NI265" i="8"/>
  <c r="NJ265" i="8" s="1"/>
  <c r="NE266" i="8" s="1"/>
  <c r="RI257" i="8"/>
  <c r="RJ257" i="8" s="1"/>
  <c r="KW270" i="8"/>
  <c r="KX270" i="8" s="1"/>
  <c r="AHK226" i="8"/>
  <c r="AHF226" i="8" s="1"/>
  <c r="AAU238" i="8"/>
  <c r="AAV238" i="8" s="1"/>
  <c r="AAQ239" i="8" s="1"/>
  <c r="AFC230" i="8"/>
  <c r="AFD230" i="8" s="1"/>
  <c r="AEY231" i="8" s="1"/>
  <c r="AEO231" i="8"/>
  <c r="AEP231" i="8" s="1"/>
  <c r="AEK232" i="8" s="1"/>
  <c r="AEA232" i="8"/>
  <c r="AEB232" i="8" s="1"/>
  <c r="ADW233" i="8" s="1"/>
  <c r="LP269" i="8"/>
  <c r="LK269" i="8" s="1"/>
  <c r="LX268" i="8"/>
  <c r="HX276" i="8"/>
  <c r="HY276" i="8" s="1"/>
  <c r="OA264" i="8"/>
  <c r="OE263" i="8"/>
  <c r="NZ264" i="8" s="1"/>
  <c r="AGW227" i="8"/>
  <c r="AHA226" i="8"/>
  <c r="AGV227" i="8" s="1"/>
  <c r="VK249" i="8"/>
  <c r="QV258" i="8"/>
  <c r="ADM233" i="8"/>
  <c r="ACK235" i="8"/>
  <c r="QH259" i="8"/>
  <c r="HH278" i="8"/>
  <c r="HL277" i="8"/>
  <c r="HG278" i="8" s="1"/>
  <c r="LJ269" i="8"/>
  <c r="OW262" i="8" l="1"/>
  <c r="OO263" i="8"/>
  <c r="OJ263" i="8" s="1"/>
  <c r="AIQ223" i="8"/>
  <c r="AIL224" i="8" s="1"/>
  <c r="AIH224" i="8" s="1"/>
  <c r="AHS225" i="8"/>
  <c r="J24" i="8"/>
  <c r="I24" i="8"/>
  <c r="AON211" i="8"/>
  <c r="AOK212" i="8" s="1"/>
  <c r="HP277" i="8"/>
  <c r="NV264" i="8"/>
  <c r="NW264" i="8" s="1"/>
  <c r="NT265" i="8" s="1"/>
  <c r="ML267" i="8"/>
  <c r="SJ255" i="8"/>
  <c r="ANK213" i="8"/>
  <c r="ANL213" i="8" s="1"/>
  <c r="ANM213" i="8" s="1"/>
  <c r="ANH214" i="8" s="1"/>
  <c r="AOO211" i="8"/>
  <c r="AOJ212" i="8" s="1"/>
  <c r="AOF212" i="8" s="1"/>
  <c r="ANX212" i="8"/>
  <c r="ANZ212" i="8" s="1"/>
  <c r="AMU215" i="8"/>
  <c r="AMY214" i="8"/>
  <c r="AMT215" i="8" s="1"/>
  <c r="AMG216" i="8"/>
  <c r="AMK215" i="8"/>
  <c r="AMF216" i="8" s="1"/>
  <c r="ALM217" i="8"/>
  <c r="ALS217" i="8"/>
  <c r="AKZ218" i="8"/>
  <c r="ALA218" i="8" s="1"/>
  <c r="ALW216" i="8"/>
  <c r="ALR217" i="8" s="1"/>
  <c r="ACQ235" i="8"/>
  <c r="YI243" i="8"/>
  <c r="YJ243" i="8" s="1"/>
  <c r="YK243" i="8" s="1"/>
  <c r="YF244" i="8" s="1"/>
  <c r="HV277" i="8"/>
  <c r="HZ276" i="8"/>
  <c r="HU277" i="8" s="1"/>
  <c r="ACH236" i="8"/>
  <c r="QS259" i="8"/>
  <c r="AGR227" i="8"/>
  <c r="AGS227" i="8" s="1"/>
  <c r="RG258" i="8"/>
  <c r="RK257" i="8"/>
  <c r="RF258" i="8" s="1"/>
  <c r="AJA223" i="8"/>
  <c r="XH245" i="8"/>
  <c r="XI245" i="8" s="1"/>
  <c r="XD246" i="8" s="1"/>
  <c r="AFN230" i="8"/>
  <c r="IZ274" i="8"/>
  <c r="JA274" i="8" s="1"/>
  <c r="JB274" i="8" s="1"/>
  <c r="IW275" i="8" s="1"/>
  <c r="FM282" i="8"/>
  <c r="LY268" i="8"/>
  <c r="LZ268" i="8" s="1"/>
  <c r="ZX240" i="8"/>
  <c r="LL269" i="8"/>
  <c r="LM269" i="8" s="1"/>
  <c r="LH270" i="8" s="1"/>
  <c r="QE260" i="8"/>
  <c r="ADJ234" i="8"/>
  <c r="VH250" i="8"/>
  <c r="XS245" i="8"/>
  <c r="HC278" i="8"/>
  <c r="HD278" i="8" s="1"/>
  <c r="QI259" i="8"/>
  <c r="QD260" i="8" s="1"/>
  <c r="ACL235" i="8"/>
  <c r="ACG236" i="8" s="1"/>
  <c r="ADN233" i="8"/>
  <c r="ADI234" i="8" s="1"/>
  <c r="QW258" i="8"/>
  <c r="QR259" i="8" s="1"/>
  <c r="VL249" i="8"/>
  <c r="VG250" i="8" s="1"/>
  <c r="AHE226" i="8"/>
  <c r="OI263" i="8"/>
  <c r="ADX233" i="8"/>
  <c r="ADS233" i="8" s="1"/>
  <c r="AEF232" i="8"/>
  <c r="AEL232" i="8"/>
  <c r="AEG232" i="8" s="1"/>
  <c r="AET231" i="8"/>
  <c r="AEZ231" i="8"/>
  <c r="AEU231" i="8" s="1"/>
  <c r="AFH230" i="8"/>
  <c r="AAR239" i="8"/>
  <c r="AAM239" i="8" s="1"/>
  <c r="AAZ238" i="8"/>
  <c r="KU271" i="8"/>
  <c r="KY270" i="8"/>
  <c r="KT271" i="8" s="1"/>
  <c r="NF266" i="8"/>
  <c r="NA266" i="8" s="1"/>
  <c r="NN265" i="8"/>
  <c r="AGB229" i="8"/>
  <c r="AFW229" i="8" s="1"/>
  <c r="AGJ228" i="8"/>
  <c r="TD254" i="8"/>
  <c r="SY254" i="8" s="1"/>
  <c r="TL253" i="8"/>
  <c r="VV249" i="8"/>
  <c r="VQ249" i="8" s="1"/>
  <c r="WD248" i="8"/>
  <c r="KG272" i="8"/>
  <c r="KB272" i="8" s="1"/>
  <c r="KO271" i="8"/>
  <c r="ADD234" i="8"/>
  <c r="ABT237" i="8"/>
  <c r="ABO237" i="8" s="1"/>
  <c r="ACB236" i="8"/>
  <c r="UT251" i="8"/>
  <c r="UO251" i="8" s="1"/>
  <c r="VB250" i="8"/>
  <c r="XW244" i="8"/>
  <c r="XR245" i="8" s="1"/>
  <c r="PC262" i="8"/>
  <c r="OX262" i="8" s="1"/>
  <c r="PK261" i="8"/>
  <c r="ZB242" i="8"/>
  <c r="YW242" i="8" s="1"/>
  <c r="ZJ241" i="8"/>
  <c r="GF281" i="8"/>
  <c r="GA281" i="8" s="1"/>
  <c r="GN280" i="8"/>
  <c r="AHY225" i="8"/>
  <c r="AHT225" i="8" s="1"/>
  <c r="AIG224" i="8"/>
  <c r="PQ261" i="8"/>
  <c r="PL261" i="8" s="1"/>
  <c r="PY260" i="8"/>
  <c r="AJE222" i="8"/>
  <c r="AIZ223" i="8" s="1"/>
  <c r="AJO222" i="8"/>
  <c r="AJJ222" i="8" s="1"/>
  <c r="AJW221" i="8"/>
  <c r="FD283" i="8"/>
  <c r="EY283" i="8" s="1"/>
  <c r="EZ283" i="8" s="1"/>
  <c r="FL282" i="8"/>
  <c r="TR253" i="8"/>
  <c r="TM253" i="8" s="1"/>
  <c r="TZ252" i="8"/>
  <c r="ABF238" i="8"/>
  <c r="ABA238" i="8" s="1"/>
  <c r="ABN237" i="8"/>
  <c r="AKC221" i="8"/>
  <c r="AJX221" i="8" s="1"/>
  <c r="AKK220" i="8"/>
  <c r="SP255" i="8"/>
  <c r="SK255" i="8" s="1"/>
  <c r="SX254" i="8"/>
  <c r="MR267" i="8"/>
  <c r="MM267" i="8" s="1"/>
  <c r="MZ266" i="8"/>
  <c r="AAD240" i="8"/>
  <c r="ZY240" i="8" s="1"/>
  <c r="AAL239" i="8"/>
  <c r="IM275" i="8"/>
  <c r="IN275" i="8" s="1"/>
  <c r="II276" i="8" s="1"/>
  <c r="UF252" i="8"/>
  <c r="UA252" i="8" s="1"/>
  <c r="UN251" i="8"/>
  <c r="RW256" i="8"/>
  <c r="RX256" i="8" s="1"/>
  <c r="KA272" i="8"/>
  <c r="JS273" i="8"/>
  <c r="JN273" i="8" s="1"/>
  <c r="WQ247" i="8"/>
  <c r="WU246" i="8"/>
  <c r="WP247" i="8" s="1"/>
  <c r="AFR229" i="8"/>
  <c r="AFM230" i="8" s="1"/>
  <c r="JM273" i="8"/>
  <c r="YV242" i="8"/>
  <c r="FZ281" i="8"/>
  <c r="ZK241" i="8"/>
  <c r="OY262" i="8" l="1"/>
  <c r="AIU223" i="8"/>
  <c r="MN267" i="8"/>
  <c r="MK268" i="8" s="1"/>
  <c r="AHU225" i="8"/>
  <c r="AHR226" i="8" s="1"/>
  <c r="SL255" i="8"/>
  <c r="SM255" i="8" s="1"/>
  <c r="SH256" i="8" s="1"/>
  <c r="NX264" i="8"/>
  <c r="NS265" i="8" s="1"/>
  <c r="NO265" i="8" s="1"/>
  <c r="NP265" i="8" s="1"/>
  <c r="F25" i="8"/>
  <c r="P25" i="8" s="1"/>
  <c r="G25" i="8"/>
  <c r="Q25" i="8" s="1"/>
  <c r="RO257" i="8"/>
  <c r="AOS211" i="8"/>
  <c r="AOA212" i="8"/>
  <c r="ANV213" i="8" s="1"/>
  <c r="ANW213" i="8"/>
  <c r="ANI214" i="8"/>
  <c r="ANQ213" i="8"/>
  <c r="AMB216" i="8"/>
  <c r="AMP215" i="8"/>
  <c r="AND214" i="8"/>
  <c r="ANC214" i="8"/>
  <c r="AMO215" i="8"/>
  <c r="AMA216" i="8"/>
  <c r="ALB218" i="8"/>
  <c r="AKW219" i="8" s="1"/>
  <c r="AKX219" i="8"/>
  <c r="ALN217" i="8"/>
  <c r="ALO217" i="8" s="1"/>
  <c r="WY246" i="8"/>
  <c r="FA283" i="8"/>
  <c r="FE283" i="8" s="1"/>
  <c r="OV263" i="8"/>
  <c r="OZ262" i="8"/>
  <c r="OU263" i="8" s="1"/>
  <c r="SI256" i="8"/>
  <c r="LW269" i="8"/>
  <c r="MA268" i="8"/>
  <c r="LV269" i="8" s="1"/>
  <c r="JO273" i="8"/>
  <c r="JP273" i="8" s="1"/>
  <c r="JK274" i="8" s="1"/>
  <c r="AAN239" i="8"/>
  <c r="AAO239" i="8" s="1"/>
  <c r="AAJ240" i="8" s="1"/>
  <c r="MO267" i="8"/>
  <c r="MJ268" i="8" s="1"/>
  <c r="YX242" i="8"/>
  <c r="WL247" i="8"/>
  <c r="WM247" i="8" s="1"/>
  <c r="KC272" i="8"/>
  <c r="KD272" i="8" s="1"/>
  <c r="JY273" i="8" s="1"/>
  <c r="UP251" i="8"/>
  <c r="UQ251" i="8" s="1"/>
  <c r="UL252" i="8" s="1"/>
  <c r="UB252" i="8"/>
  <c r="UC252" i="8" s="1"/>
  <c r="TX253" i="8" s="1"/>
  <c r="FN282" i="8"/>
  <c r="FO282" i="8" s="1"/>
  <c r="FJ283" i="8" s="1"/>
  <c r="AJY221" i="8"/>
  <c r="AJZ221" i="8" s="1"/>
  <c r="AJU222" i="8" s="1"/>
  <c r="LC270" i="8"/>
  <c r="AEV231" i="8"/>
  <c r="AEH232" i="8"/>
  <c r="AEI232" i="8" s="1"/>
  <c r="AED233" i="8" s="1"/>
  <c r="OK263" i="8"/>
  <c r="HA279" i="8"/>
  <c r="HE278" i="8"/>
  <c r="GZ279" i="8" s="1"/>
  <c r="XN245" i="8"/>
  <c r="VP249" i="8"/>
  <c r="QM259" i="8"/>
  <c r="LI270" i="8"/>
  <c r="LD270" i="8" s="1"/>
  <c r="LQ269" i="8"/>
  <c r="ZZ240" i="8"/>
  <c r="AFI230" i="8"/>
  <c r="AFJ230" i="8" s="1"/>
  <c r="AJI222" i="8"/>
  <c r="RB258" i="8"/>
  <c r="RA258" i="8"/>
  <c r="ACP235" i="8"/>
  <c r="ACC236" i="8"/>
  <c r="ACD236" i="8" s="1"/>
  <c r="ID276" i="8"/>
  <c r="GB281" i="8"/>
  <c r="GC281" i="8" s="1"/>
  <c r="FX282" i="8" s="1"/>
  <c r="RU257" i="8"/>
  <c r="RY256" i="8"/>
  <c r="RT257" i="8" s="1"/>
  <c r="IJ276" i="8"/>
  <c r="IE276" i="8" s="1"/>
  <c r="IR275" i="8"/>
  <c r="NB266" i="8"/>
  <c r="SZ254" i="8"/>
  <c r="ABP237" i="8"/>
  <c r="IX275" i="8"/>
  <c r="IS275" i="8" s="1"/>
  <c r="JF274" i="8"/>
  <c r="AII224" i="8"/>
  <c r="ZL241" i="8"/>
  <c r="PM261" i="8"/>
  <c r="TN253" i="8"/>
  <c r="KP271" i="8"/>
  <c r="KQ271" i="8" s="1"/>
  <c r="ABB238" i="8"/>
  <c r="AHG226" i="8"/>
  <c r="AHH226" i="8" s="1"/>
  <c r="AHC227" i="8" s="1"/>
  <c r="YA244" i="8"/>
  <c r="VC250" i="8"/>
  <c r="VD250" i="8" s="1"/>
  <c r="ADR233" i="8"/>
  <c r="ADE234" i="8"/>
  <c r="ADF234" i="8" s="1"/>
  <c r="PZ260" i="8"/>
  <c r="QA260" i="8" s="1"/>
  <c r="AFV229" i="8"/>
  <c r="XE246" i="8"/>
  <c r="WZ246" i="8" s="1"/>
  <c r="XM245" i="8"/>
  <c r="YG244" i="8"/>
  <c r="YB244" i="8" s="1"/>
  <c r="YO243" i="8"/>
  <c r="AIV223" i="8"/>
  <c r="AIW223" i="8" s="1"/>
  <c r="AGP228" i="8"/>
  <c r="AGT227" i="8"/>
  <c r="AGO228" i="8" s="1"/>
  <c r="QN259" i="8"/>
  <c r="HQ277" i="8"/>
  <c r="HR277" i="8" s="1"/>
  <c r="OB264" i="8" l="1"/>
  <c r="AHV225" i="8"/>
  <c r="AHQ226" i="8" s="1"/>
  <c r="AHM226" i="8" s="1"/>
  <c r="XA246" i="8"/>
  <c r="XB246" i="8" s="1"/>
  <c r="WW247" i="8" s="1"/>
  <c r="I25" i="8"/>
  <c r="J25" i="8"/>
  <c r="AOE212" i="8"/>
  <c r="AOG212" i="8" s="1"/>
  <c r="AOH212" i="8" s="1"/>
  <c r="AOC213" i="8" s="1"/>
  <c r="ME268" i="8"/>
  <c r="GV279" i="8"/>
  <c r="GW279" i="8" s="1"/>
  <c r="GT280" i="8" s="1"/>
  <c r="PD262" i="8"/>
  <c r="ANR213" i="8"/>
  <c r="ANS213" i="8" s="1"/>
  <c r="AOU211" i="8"/>
  <c r="AOV211" i="8" s="1"/>
  <c r="AOQ212" i="8" s="1"/>
  <c r="AKS219" i="8"/>
  <c r="AKT219" i="8" s="1"/>
  <c r="AKU219" i="8" s="1"/>
  <c r="AKP220" i="8" s="1"/>
  <c r="ANE214" i="8"/>
  <c r="AMQ215" i="8"/>
  <c r="ALF218" i="8"/>
  <c r="AMC216" i="8"/>
  <c r="ALL218" i="8"/>
  <c r="ALP217" i="8"/>
  <c r="ALK218" i="8" s="1"/>
  <c r="ADC235" i="8"/>
  <c r="ADG234" i="8"/>
  <c r="ADB235" i="8" s="1"/>
  <c r="VA251" i="8"/>
  <c r="VE250" i="8"/>
  <c r="UZ251" i="8" s="1"/>
  <c r="AIT224" i="8"/>
  <c r="AIX223" i="8"/>
  <c r="AIS224" i="8" s="1"/>
  <c r="ACA237" i="8"/>
  <c r="ACE236" i="8"/>
  <c r="ABZ237" i="8" s="1"/>
  <c r="AFX229" i="8"/>
  <c r="AFY229" i="8" s="1"/>
  <c r="AFT230" i="8" s="1"/>
  <c r="YC244" i="8"/>
  <c r="YD244" i="8" s="1"/>
  <c r="XY245" i="8" s="1"/>
  <c r="AAY239" i="8"/>
  <c r="TK254" i="8"/>
  <c r="ZI242" i="8"/>
  <c r="AIF225" i="8"/>
  <c r="ABM238" i="8"/>
  <c r="IT275" i="8"/>
  <c r="IU275" i="8" s="1"/>
  <c r="IP276" i="8" s="1"/>
  <c r="RC258" i="8"/>
  <c r="RD258" i="8" s="1"/>
  <c r="QY259" i="8" s="1"/>
  <c r="AJK222" i="8"/>
  <c r="AJL222" i="8" s="1"/>
  <c r="AJG223" i="8" s="1"/>
  <c r="ZW241" i="8"/>
  <c r="QO259" i="8"/>
  <c r="QP259" i="8" s="1"/>
  <c r="QK260" i="8" s="1"/>
  <c r="VR249" i="8"/>
  <c r="VS249" i="8" s="1"/>
  <c r="VN250" i="8" s="1"/>
  <c r="GX279" i="8"/>
  <c r="GS280" i="8" s="1"/>
  <c r="OH264" i="8"/>
  <c r="AES232" i="8"/>
  <c r="AFG231" i="8"/>
  <c r="LE270" i="8"/>
  <c r="LF270" i="8" s="1"/>
  <c r="LA271" i="8" s="1"/>
  <c r="YU243" i="8"/>
  <c r="MF268" i="8"/>
  <c r="SD256" i="8"/>
  <c r="AGK228" i="8"/>
  <c r="AGL228" i="8" s="1"/>
  <c r="XO245" i="8"/>
  <c r="XP245" i="8" s="1"/>
  <c r="XK246" i="8" s="1"/>
  <c r="NM266" i="8"/>
  <c r="KN272" i="8"/>
  <c r="PJ262" i="8"/>
  <c r="PX261" i="8"/>
  <c r="SW255" i="8"/>
  <c r="MY267" i="8"/>
  <c r="RP257" i="8"/>
  <c r="RQ257" i="8" s="1"/>
  <c r="HO278" i="8"/>
  <c r="HS277" i="8"/>
  <c r="HN278" i="8" s="1"/>
  <c r="AGX227" i="8"/>
  <c r="ADT233" i="8"/>
  <c r="ADU233" i="8" s="1"/>
  <c r="ADP234" i="8" s="1"/>
  <c r="AHD227" i="8"/>
  <c r="AGY227" i="8" s="1"/>
  <c r="AHL226" i="8"/>
  <c r="ABC238" i="8"/>
  <c r="AAX239" i="8" s="1"/>
  <c r="NQ265" i="8"/>
  <c r="NL266" i="8" s="1"/>
  <c r="TO253" i="8"/>
  <c r="TJ254" i="8" s="1"/>
  <c r="KR271" i="8"/>
  <c r="KM272" i="8" s="1"/>
  <c r="PN261" i="8"/>
  <c r="PI262" i="8" s="1"/>
  <c r="ZM241" i="8"/>
  <c r="ZH242" i="8" s="1"/>
  <c r="AIJ224" i="8"/>
  <c r="AIE225" i="8" s="1"/>
  <c r="QB260" i="8"/>
  <c r="PW261" i="8" s="1"/>
  <c r="ABQ237" i="8"/>
  <c r="ABL238" i="8" s="1"/>
  <c r="TA254" i="8"/>
  <c r="SV255" i="8" s="1"/>
  <c r="NC266" i="8"/>
  <c r="MX267" i="8" s="1"/>
  <c r="SC256" i="8"/>
  <c r="FY282" i="8"/>
  <c r="FT282" i="8" s="1"/>
  <c r="GG281" i="8"/>
  <c r="IF276" i="8"/>
  <c r="IG276" i="8" s="1"/>
  <c r="IB277" i="8" s="1"/>
  <c r="ACR235" i="8"/>
  <c r="ACS235" i="8" s="1"/>
  <c r="ACN236" i="8" s="1"/>
  <c r="AAA240" i="8"/>
  <c r="ZV241" i="8" s="1"/>
  <c r="HI278" i="8"/>
  <c r="OL263" i="8"/>
  <c r="OG264" i="8" s="1"/>
  <c r="AEE233" i="8"/>
  <c r="ADZ233" i="8" s="1"/>
  <c r="AEM232" i="8"/>
  <c r="AEW231" i="8"/>
  <c r="AER232" i="8" s="1"/>
  <c r="AFK230" i="8"/>
  <c r="AFF231" i="8" s="1"/>
  <c r="AJV222" i="8"/>
  <c r="AJQ222" i="8" s="1"/>
  <c r="AKD221" i="8"/>
  <c r="FK283" i="8"/>
  <c r="FF283" i="8" s="1"/>
  <c r="FG283" i="8" s="1"/>
  <c r="FS282" i="8"/>
  <c r="TY253" i="8"/>
  <c r="TT253" i="8" s="1"/>
  <c r="UG252" i="8"/>
  <c r="UM252" i="8"/>
  <c r="UH252" i="8" s="1"/>
  <c r="UU251" i="8"/>
  <c r="JZ273" i="8"/>
  <c r="JU273" i="8" s="1"/>
  <c r="KH272" i="8"/>
  <c r="WJ248" i="8"/>
  <c r="WN247" i="8"/>
  <c r="WI248" i="8" s="1"/>
  <c r="YY242" i="8"/>
  <c r="YT243" i="8" s="1"/>
  <c r="AAK240" i="8"/>
  <c r="AAF240" i="8" s="1"/>
  <c r="AAS239" i="8"/>
  <c r="JL274" i="8"/>
  <c r="JG274" i="8" s="1"/>
  <c r="JH274" i="8" s="1"/>
  <c r="JT273" i="8"/>
  <c r="MS267" i="8"/>
  <c r="LR269" i="8"/>
  <c r="LS269" i="8" s="1"/>
  <c r="SQ255" i="8"/>
  <c r="OQ263" i="8"/>
  <c r="AHZ225" i="8" l="1"/>
  <c r="WX247" i="8"/>
  <c r="WS247" i="8" s="1"/>
  <c r="MG268" i="8"/>
  <c r="MH268" i="8" s="1"/>
  <c r="MC269" i="8" s="1"/>
  <c r="F26" i="8"/>
  <c r="P26" i="8" s="1"/>
  <c r="G26" i="8"/>
  <c r="Q26" i="8" s="1"/>
  <c r="HJ278" i="8"/>
  <c r="HK278" i="8" s="1"/>
  <c r="MT267" i="8"/>
  <c r="PS261" i="8"/>
  <c r="AKQ220" i="8"/>
  <c r="AKL220" i="8" s="1"/>
  <c r="AKM220" i="8" s="1"/>
  <c r="AOR212" i="8"/>
  <c r="AOZ211" i="8"/>
  <c r="APC211" i="8" s="1"/>
  <c r="AOX212" i="8" s="1"/>
  <c r="AOT212" i="8" s="1"/>
  <c r="AOM212" i="8"/>
  <c r="AOD213" i="8"/>
  <c r="ANY213" i="8" s="1"/>
  <c r="AOL212" i="8"/>
  <c r="ANP214" i="8"/>
  <c r="ANT213" i="8"/>
  <c r="ANO214" i="8" s="1"/>
  <c r="ANB215" i="8"/>
  <c r="ANF214" i="8"/>
  <c r="ANA215" i="8" s="1"/>
  <c r="AMN216" i="8"/>
  <c r="AMR215" i="8"/>
  <c r="AMM216" i="8" s="1"/>
  <c r="WE248" i="8"/>
  <c r="WF248" i="8" s="1"/>
  <c r="WC249" i="8" s="1"/>
  <c r="ALZ217" i="8"/>
  <c r="ADK234" i="8"/>
  <c r="AMD216" i="8"/>
  <c r="ALY217" i="8" s="1"/>
  <c r="ACI236" i="8"/>
  <c r="AKY219" i="8"/>
  <c r="ALG218" i="8"/>
  <c r="ALH218" i="8" s="1"/>
  <c r="ALT217" i="8"/>
  <c r="ABV237" i="8"/>
  <c r="AJB223" i="8"/>
  <c r="ACX235" i="8"/>
  <c r="XF246" i="8"/>
  <c r="LP270" i="8"/>
  <c r="LT269" i="8"/>
  <c r="LO270" i="8" s="1"/>
  <c r="JE275" i="8"/>
  <c r="JI274" i="8"/>
  <c r="JD275" i="8" s="1"/>
  <c r="FH283" i="8"/>
  <c r="FL283" i="8" s="1"/>
  <c r="MU267" i="8"/>
  <c r="WR247" i="8"/>
  <c r="UI252" i="8"/>
  <c r="UJ252" i="8" s="1"/>
  <c r="UE253" i="8" s="1"/>
  <c r="FU282" i="8"/>
  <c r="FV282" i="8" s="1"/>
  <c r="FQ283" i="8" s="1"/>
  <c r="HW277" i="8"/>
  <c r="NG266" i="8"/>
  <c r="TE254" i="8"/>
  <c r="QF260" i="8"/>
  <c r="PR261" i="8"/>
  <c r="KV271" i="8"/>
  <c r="NU265" i="8"/>
  <c r="XT245" i="8"/>
  <c r="XL246" i="8"/>
  <c r="XG246" i="8" s="1"/>
  <c r="AGI229" i="8"/>
  <c r="AGM228" i="8"/>
  <c r="AGH229" i="8" s="1"/>
  <c r="ZC242" i="8"/>
  <c r="AFB231" i="8"/>
  <c r="AEN232" i="8"/>
  <c r="AEO232" i="8" s="1"/>
  <c r="OC264" i="8"/>
  <c r="OD264" i="8" s="1"/>
  <c r="GO280" i="8"/>
  <c r="GP280" i="8" s="1"/>
  <c r="VO250" i="8"/>
  <c r="VJ250" i="8" s="1"/>
  <c r="VW249" i="8"/>
  <c r="QL260" i="8"/>
  <c r="QG260" i="8" s="1"/>
  <c r="QT259" i="8"/>
  <c r="AAE240" i="8"/>
  <c r="IQ276" i="8"/>
  <c r="IL276" i="8" s="1"/>
  <c r="IY275" i="8"/>
  <c r="ABU237" i="8"/>
  <c r="ABH238" i="8"/>
  <c r="AIA225" i="8"/>
  <c r="AIB225" i="8" s="1"/>
  <c r="ZD242" i="8"/>
  <c r="TF254" i="8"/>
  <c r="XZ245" i="8"/>
  <c r="XU245" i="8" s="1"/>
  <c r="YH244" i="8"/>
  <c r="AFU230" i="8"/>
  <c r="AFP230" i="8" s="1"/>
  <c r="AGC229" i="8"/>
  <c r="AIO224" i="8"/>
  <c r="VI250" i="8"/>
  <c r="JV273" i="8"/>
  <c r="ACO236" i="8"/>
  <c r="ACJ236" i="8" s="1"/>
  <c r="ACW235" i="8"/>
  <c r="IC277" i="8"/>
  <c r="HX277" i="8" s="1"/>
  <c r="IK276" i="8"/>
  <c r="SE256" i="8"/>
  <c r="SF256" i="8" s="1"/>
  <c r="SA257" i="8" s="1"/>
  <c r="AHN226" i="8"/>
  <c r="AHO226" i="8" s="1"/>
  <c r="AHJ227" i="8" s="1"/>
  <c r="ADQ234" i="8"/>
  <c r="ADL234" i="8" s="1"/>
  <c r="ADY233" i="8"/>
  <c r="AGZ227" i="8"/>
  <c r="AHA227" i="8" s="1"/>
  <c r="AGV228" i="8" s="1"/>
  <c r="RN258" i="8"/>
  <c r="RR257" i="8"/>
  <c r="RM258" i="8" s="1"/>
  <c r="SR255" i="8"/>
  <c r="SS255" i="8" s="1"/>
  <c r="PE262" i="8"/>
  <c r="PF262" i="8" s="1"/>
  <c r="KI272" i="8"/>
  <c r="KJ272" i="8" s="1"/>
  <c r="NH266" i="8"/>
  <c r="MD269" i="8"/>
  <c r="LY269" i="8" s="1"/>
  <c r="YP243" i="8"/>
  <c r="YQ243" i="8" s="1"/>
  <c r="LB271" i="8"/>
  <c r="KW271" i="8" s="1"/>
  <c r="LJ270" i="8"/>
  <c r="AFO230" i="8"/>
  <c r="AFA231" i="8"/>
  <c r="OP263" i="8"/>
  <c r="HB279" i="8"/>
  <c r="ZR241" i="8"/>
  <c r="AJH223" i="8"/>
  <c r="AJC223" i="8" s="1"/>
  <c r="AJP222" i="8"/>
  <c r="QZ259" i="8"/>
  <c r="QU259" i="8" s="1"/>
  <c r="RH258" i="8"/>
  <c r="AIN224" i="8"/>
  <c r="ZQ241" i="8"/>
  <c r="TS253" i="8"/>
  <c r="ABG238" i="8"/>
  <c r="AAT239" i="8"/>
  <c r="AAU239" i="8" s="1"/>
  <c r="UV251" i="8"/>
  <c r="UW251" i="8" s="1"/>
  <c r="AJD223" i="8" l="1"/>
  <c r="AJE223" i="8" s="1"/>
  <c r="AIZ224" i="8" s="1"/>
  <c r="ML268" i="8"/>
  <c r="ADM234" i="8"/>
  <c r="ADJ235" i="8" s="1"/>
  <c r="XH246" i="8"/>
  <c r="XI246" i="8" s="1"/>
  <c r="XD247" i="8" s="1"/>
  <c r="J26" i="8"/>
  <c r="I26" i="8"/>
  <c r="WG248" i="8"/>
  <c r="WB249" i="8" s="1"/>
  <c r="VX249" i="8" s="1"/>
  <c r="VY249" i="8" s="1"/>
  <c r="VZ249" i="8" s="1"/>
  <c r="VU250" i="8" s="1"/>
  <c r="JM274" i="8"/>
  <c r="AON212" i="8"/>
  <c r="ANK214" i="8"/>
  <c r="ANX213" i="8"/>
  <c r="ALU217" i="8"/>
  <c r="ALV217" i="8" s="1"/>
  <c r="AMI216" i="8"/>
  <c r="AMW215" i="8"/>
  <c r="ANJ214" i="8"/>
  <c r="AMH216" i="8"/>
  <c r="AMV215" i="8"/>
  <c r="AGQ228" i="8"/>
  <c r="ACK236" i="8"/>
  <c r="ACH237" i="8" s="1"/>
  <c r="AKJ221" i="8"/>
  <c r="AKN220" i="8"/>
  <c r="ALE219" i="8"/>
  <c r="ALI218" i="8"/>
  <c r="ALD219" i="8" s="1"/>
  <c r="SP256" i="8"/>
  <c r="ST255" i="8"/>
  <c r="SO256" i="8" s="1"/>
  <c r="UT252" i="8"/>
  <c r="UX251" i="8"/>
  <c r="US252" i="8" s="1"/>
  <c r="AAR240" i="8"/>
  <c r="AAV239" i="8"/>
  <c r="AAQ240" i="8" s="1"/>
  <c r="AHY226" i="8"/>
  <c r="AIC225" i="8"/>
  <c r="AHX226" i="8" s="1"/>
  <c r="AEL233" i="8"/>
  <c r="AEP232" i="8"/>
  <c r="AEK233" i="8" s="1"/>
  <c r="AIP224" i="8"/>
  <c r="AIQ224" i="8" s="1"/>
  <c r="AIL225" i="8" s="1"/>
  <c r="PC263" i="8"/>
  <c r="PG262" i="8"/>
  <c r="PB263" i="8" s="1"/>
  <c r="RI258" i="8"/>
  <c r="RJ258" i="8" s="1"/>
  <c r="RK258" i="8" s="1"/>
  <c r="RF259" i="8" s="1"/>
  <c r="IM276" i="8"/>
  <c r="IN276" i="8" s="1"/>
  <c r="II277" i="8" s="1"/>
  <c r="ACY235" i="8"/>
  <c r="ACZ235" i="8" s="1"/>
  <c r="ACU236" i="8" s="1"/>
  <c r="HH279" i="8"/>
  <c r="KG273" i="8"/>
  <c r="JS274" i="8"/>
  <c r="AAG240" i="8"/>
  <c r="AAH240" i="8" s="1"/>
  <c r="AAC241" i="8" s="1"/>
  <c r="OA265" i="8"/>
  <c r="OE264" i="8"/>
  <c r="NZ265" i="8" s="1"/>
  <c r="PT261" i="8"/>
  <c r="PU261" i="8" s="1"/>
  <c r="PP262" i="8" s="1"/>
  <c r="NI266" i="8"/>
  <c r="NJ266" i="8" s="1"/>
  <c r="NE267" i="8" s="1"/>
  <c r="MR268" i="8"/>
  <c r="IZ275" i="8"/>
  <c r="JA275" i="8" s="1"/>
  <c r="LX269" i="8"/>
  <c r="TU253" i="8"/>
  <c r="TV253" i="8" s="1"/>
  <c r="TQ254" i="8" s="1"/>
  <c r="AJR222" i="8"/>
  <c r="AJS222" i="8" s="1"/>
  <c r="AJN223" i="8" s="1"/>
  <c r="OR263" i="8"/>
  <c r="OS263" i="8" s="1"/>
  <c r="ON264" i="8" s="1"/>
  <c r="AFQ230" i="8"/>
  <c r="AFR230" i="8" s="1"/>
  <c r="AFM231" i="8" s="1"/>
  <c r="XE247" i="8"/>
  <c r="WZ247" i="8" s="1"/>
  <c r="AJI223" i="8"/>
  <c r="ABI238" i="8"/>
  <c r="ABJ238" i="8" s="1"/>
  <c r="ABE239" i="8" s="1"/>
  <c r="ZS241" i="8"/>
  <c r="ZT241" i="8" s="1"/>
  <c r="ZO242" i="8" s="1"/>
  <c r="AFC231" i="8"/>
  <c r="AFD231" i="8" s="1"/>
  <c r="AEY232" i="8" s="1"/>
  <c r="YN244" i="8"/>
  <c r="YR243" i="8"/>
  <c r="YM244" i="8" s="1"/>
  <c r="RV257" i="8"/>
  <c r="AGW228" i="8"/>
  <c r="AGR228" i="8" s="1"/>
  <c r="AHE227" i="8"/>
  <c r="AEA233" i="8"/>
  <c r="AEB233" i="8" s="1"/>
  <c r="ADW234" i="8" s="1"/>
  <c r="AHK227" i="8"/>
  <c r="AHF227" i="8" s="1"/>
  <c r="AHS226" i="8"/>
  <c r="SB257" i="8"/>
  <c r="RW257" i="8" s="1"/>
  <c r="SJ256" i="8"/>
  <c r="HL278" i="8"/>
  <c r="HG279" i="8" s="1"/>
  <c r="KK272" i="8"/>
  <c r="KF273" i="8" s="1"/>
  <c r="JW273" i="8"/>
  <c r="JR274" i="8" s="1"/>
  <c r="VK250" i="8"/>
  <c r="VL250" i="8" s="1"/>
  <c r="VG251" i="8" s="1"/>
  <c r="ABW237" i="8"/>
  <c r="ABX237" i="8" s="1"/>
  <c r="ABS238" i="8" s="1"/>
  <c r="QV259" i="8"/>
  <c r="QW259" i="8" s="1"/>
  <c r="QR260" i="8" s="1"/>
  <c r="GM281" i="8"/>
  <c r="GQ280" i="8"/>
  <c r="GL281" i="8" s="1"/>
  <c r="ZE242" i="8"/>
  <c r="ZF242" i="8" s="1"/>
  <c r="ZA243" i="8" s="1"/>
  <c r="AGD229" i="8"/>
  <c r="AGE229" i="8" s="1"/>
  <c r="XV245" i="8"/>
  <c r="XW245" i="8" s="1"/>
  <c r="XR246" i="8" s="1"/>
  <c r="KX271" i="8"/>
  <c r="KY271" i="8" s="1"/>
  <c r="KT272" i="8" s="1"/>
  <c r="QH260" i="8"/>
  <c r="TG254" i="8"/>
  <c r="TH254" i="8" s="1"/>
  <c r="TC255" i="8" s="1"/>
  <c r="HY277" i="8"/>
  <c r="FR283" i="8"/>
  <c r="FM283" i="8" s="1"/>
  <c r="FN283" i="8" s="1"/>
  <c r="FZ282" i="8"/>
  <c r="UF253" i="8"/>
  <c r="UA253" i="8" s="1"/>
  <c r="UN252" i="8"/>
  <c r="WT247" i="8"/>
  <c r="MV267" i="8"/>
  <c r="MQ268" i="8" s="1"/>
  <c r="LK270" i="8"/>
  <c r="LL270" i="8" s="1"/>
  <c r="WK248" i="8" l="1"/>
  <c r="AJA224" i="8"/>
  <c r="AIV224" i="8" s="1"/>
  <c r="ADN234" i="8"/>
  <c r="ADI235" i="8" s="1"/>
  <c r="ADE235" i="8" s="1"/>
  <c r="AGS228" i="8"/>
  <c r="AGT228" i="8" s="1"/>
  <c r="AGO229" i="8" s="1"/>
  <c r="XM246" i="8"/>
  <c r="F27" i="8"/>
  <c r="P27" i="8" s="1"/>
  <c r="G27" i="8"/>
  <c r="Q27" i="8" s="1"/>
  <c r="ACL236" i="8"/>
  <c r="ACG237" i="8" s="1"/>
  <c r="ACC237" i="8" s="1"/>
  <c r="GU280" i="8"/>
  <c r="AMJ216" i="8"/>
  <c r="AMG217" i="8" s="1"/>
  <c r="AOO212" i="8"/>
  <c r="AOJ213" i="8" s="1"/>
  <c r="AOK213" i="8"/>
  <c r="ANZ213" i="8"/>
  <c r="ANL214" i="8"/>
  <c r="AMX215" i="8"/>
  <c r="AAZ239" i="8"/>
  <c r="ALM218" i="8"/>
  <c r="AKI221" i="8"/>
  <c r="AKE221" i="8" s="1"/>
  <c r="AKF221" i="8" s="1"/>
  <c r="AKR220" i="8"/>
  <c r="ALS218" i="8"/>
  <c r="AKZ219" i="8"/>
  <c r="ALA219" i="8" s="1"/>
  <c r="ALW217" i="8"/>
  <c r="ALR218" i="8" s="1"/>
  <c r="AET232" i="8"/>
  <c r="AAM240" i="8"/>
  <c r="VB251" i="8"/>
  <c r="LI271" i="8"/>
  <c r="LM270" i="8"/>
  <c r="LH271" i="8" s="1"/>
  <c r="AGB230" i="8"/>
  <c r="AGF229" i="8"/>
  <c r="AGA230" i="8" s="1"/>
  <c r="FO283" i="8"/>
  <c r="FS283" i="8" s="1"/>
  <c r="AGP229" i="8"/>
  <c r="IX276" i="8"/>
  <c r="JB275" i="8"/>
  <c r="IW276" i="8" s="1"/>
  <c r="WQ248" i="8"/>
  <c r="HV278" i="8"/>
  <c r="QE261" i="8"/>
  <c r="WU247" i="8"/>
  <c r="WP248" i="8" s="1"/>
  <c r="HZ277" i="8"/>
  <c r="HU278" i="8" s="1"/>
  <c r="QI260" i="8"/>
  <c r="QD261" i="8" s="1"/>
  <c r="KU272" i="8"/>
  <c r="KP272" i="8" s="1"/>
  <c r="LC271" i="8"/>
  <c r="ZB243" i="8"/>
  <c r="YW243" i="8" s="1"/>
  <c r="ZJ242" i="8"/>
  <c r="GH281" i="8"/>
  <c r="GI281" i="8" s="1"/>
  <c r="ADX234" i="8"/>
  <c r="ADS234" i="8" s="1"/>
  <c r="AEF233" i="8"/>
  <c r="AHG227" i="8"/>
  <c r="AHH227" i="8" s="1"/>
  <c r="AHC228" i="8" s="1"/>
  <c r="RX257" i="8"/>
  <c r="RY257" i="8" s="1"/>
  <c r="RT258" i="8" s="1"/>
  <c r="YV243" i="8"/>
  <c r="AEZ232" i="8"/>
  <c r="AEU232" i="8" s="1"/>
  <c r="AFH231" i="8"/>
  <c r="ZP242" i="8"/>
  <c r="ZK242" i="8" s="1"/>
  <c r="ZX241" i="8"/>
  <c r="ABF239" i="8"/>
  <c r="ABA239" i="8" s="1"/>
  <c r="ABN238" i="8"/>
  <c r="LZ269" i="8"/>
  <c r="MA269" i="8" s="1"/>
  <c r="LV270" i="8" s="1"/>
  <c r="MM268" i="8"/>
  <c r="MN268" i="8" s="1"/>
  <c r="OI264" i="8"/>
  <c r="AAD241" i="8"/>
  <c r="ZY241" i="8" s="1"/>
  <c r="AAL240" i="8"/>
  <c r="KA273" i="8"/>
  <c r="KO272" i="8"/>
  <c r="HP278" i="8"/>
  <c r="ACV236" i="8"/>
  <c r="ACQ236" i="8" s="1"/>
  <c r="ADD235" i="8"/>
  <c r="IJ277" i="8"/>
  <c r="IE277" i="8" s="1"/>
  <c r="IR276" i="8"/>
  <c r="PK262" i="8"/>
  <c r="AIM225" i="8"/>
  <c r="AIH225" i="8" s="1"/>
  <c r="AIU224" i="8"/>
  <c r="AEG233" i="8"/>
  <c r="AIG225" i="8"/>
  <c r="UO252" i="8"/>
  <c r="UP252" i="8" s="1"/>
  <c r="ADR234" i="8"/>
  <c r="SK256" i="8"/>
  <c r="SL256" i="8" s="1"/>
  <c r="TD255" i="8"/>
  <c r="SY255" i="8" s="1"/>
  <c r="TL254" i="8"/>
  <c r="XS246" i="8"/>
  <c r="XN246" i="8" s="1"/>
  <c r="YA245" i="8"/>
  <c r="VV250" i="8"/>
  <c r="VQ250" i="8" s="1"/>
  <c r="WD249" i="8"/>
  <c r="QS260" i="8"/>
  <c r="QN260" i="8" s="1"/>
  <c r="RA259" i="8"/>
  <c r="ABT238" i="8"/>
  <c r="ABO238" i="8" s="1"/>
  <c r="ACB237" i="8"/>
  <c r="VH251" i="8"/>
  <c r="VC251" i="8" s="1"/>
  <c r="VP250" i="8"/>
  <c r="YI244" i="8"/>
  <c r="YJ244" i="8" s="1"/>
  <c r="AFN231" i="8"/>
  <c r="AFI231" i="8" s="1"/>
  <c r="AFV230" i="8"/>
  <c r="OO264" i="8"/>
  <c r="OJ264" i="8" s="1"/>
  <c r="OW263" i="8"/>
  <c r="AJO223" i="8"/>
  <c r="AJJ223" i="8" s="1"/>
  <c r="AJK223" i="8" s="1"/>
  <c r="AJW222" i="8"/>
  <c r="RG259" i="8"/>
  <c r="RB259" i="8" s="1"/>
  <c r="RO258" i="8"/>
  <c r="TR254" i="8"/>
  <c r="TM254" i="8" s="1"/>
  <c r="TZ253" i="8"/>
  <c r="ACP236" i="8"/>
  <c r="MZ267" i="8"/>
  <c r="NF267" i="8"/>
  <c r="NA267" i="8" s="1"/>
  <c r="NN266" i="8"/>
  <c r="PQ262" i="8"/>
  <c r="PL262" i="8" s="1"/>
  <c r="PY261" i="8"/>
  <c r="NV265" i="8"/>
  <c r="NW265" i="8" s="1"/>
  <c r="JN274" i="8"/>
  <c r="JO274" i="8" s="1"/>
  <c r="KB273" i="8"/>
  <c r="HC279" i="8"/>
  <c r="HD279" i="8" s="1"/>
  <c r="OX263" i="8"/>
  <c r="AHT226" i="8"/>
  <c r="AHU226" i="8" s="1"/>
  <c r="SX255" i="8"/>
  <c r="XO246" i="8" l="1"/>
  <c r="XP246" i="8" s="1"/>
  <c r="XK247" i="8" s="1"/>
  <c r="AMK216" i="8"/>
  <c r="AMF217" i="8" s="1"/>
  <c r="I27" i="8"/>
  <c r="J27" i="8"/>
  <c r="HQ278" i="8"/>
  <c r="JF275" i="8"/>
  <c r="AOF213" i="8"/>
  <c r="AOS212" i="8"/>
  <c r="ANW214" i="8"/>
  <c r="AEV232" i="8"/>
  <c r="AES233" i="8" s="1"/>
  <c r="AOA213" i="8"/>
  <c r="ANV214" i="8" s="1"/>
  <c r="ANR214" i="8" s="1"/>
  <c r="ABB239" i="8"/>
  <c r="ABC239" i="8" s="1"/>
  <c r="AAX240" i="8" s="1"/>
  <c r="ANI215" i="8"/>
  <c r="AMB217" i="8"/>
  <c r="ANM214" i="8"/>
  <c r="ANH215" i="8" s="1"/>
  <c r="AND215" i="8" s="1"/>
  <c r="AMU216" i="8"/>
  <c r="AMY215" i="8"/>
  <c r="AMT216" i="8" s="1"/>
  <c r="AMO216" i="8"/>
  <c r="AKG221" i="8"/>
  <c r="AKB222" i="8" s="1"/>
  <c r="AKC222" i="8"/>
  <c r="VD251" i="8"/>
  <c r="VE251" i="8" s="1"/>
  <c r="UZ252" i="8" s="1"/>
  <c r="AMA217" i="8"/>
  <c r="ALB219" i="8"/>
  <c r="AKW220" i="8" s="1"/>
  <c r="AKX220" i="8"/>
  <c r="ALN218" i="8"/>
  <c r="ALO218" i="8" s="1"/>
  <c r="AGJ229" i="8"/>
  <c r="AHR227" i="8"/>
  <c r="AHV226" i="8"/>
  <c r="AHQ227" i="8" s="1"/>
  <c r="SI257" i="8"/>
  <c r="SM256" i="8"/>
  <c r="SH257" i="8" s="1"/>
  <c r="AJH224" i="8"/>
  <c r="VR250" i="8"/>
  <c r="VS250" i="8" s="1"/>
  <c r="VN251" i="8" s="1"/>
  <c r="TN254" i="8"/>
  <c r="TO254" i="8" s="1"/>
  <c r="TJ255" i="8" s="1"/>
  <c r="UM253" i="8"/>
  <c r="ADT234" i="8"/>
  <c r="ADU234" i="8" s="1"/>
  <c r="ADP235" i="8" s="1"/>
  <c r="ADF235" i="8"/>
  <c r="ADG235" i="8" s="1"/>
  <c r="ADB236" i="8" s="1"/>
  <c r="KQ272" i="8"/>
  <c r="KR272" i="8" s="1"/>
  <c r="KM273" i="8" s="1"/>
  <c r="MK269" i="8"/>
  <c r="MO268" i="8"/>
  <c r="MJ269" i="8" s="1"/>
  <c r="ABP238" i="8"/>
  <c r="ABQ238" i="8" s="1"/>
  <c r="ABL239" i="8" s="1"/>
  <c r="AFJ231" i="8"/>
  <c r="AFK231" i="8" s="1"/>
  <c r="AFF232" i="8" s="1"/>
  <c r="YX243" i="8"/>
  <c r="YY243" i="8" s="1"/>
  <c r="YT244" i="8" s="1"/>
  <c r="ZL242" i="8"/>
  <c r="ZM242" i="8" s="1"/>
  <c r="ZH243" i="8" s="1"/>
  <c r="PZ261" i="8"/>
  <c r="QA261" i="8" s="1"/>
  <c r="QB261" i="8" s="1"/>
  <c r="PW262" i="8" s="1"/>
  <c r="WL248" i="8"/>
  <c r="WM248" i="8" s="1"/>
  <c r="AGK229" i="8"/>
  <c r="AFW230" i="8"/>
  <c r="AFX230" i="8" s="1"/>
  <c r="LQ270" i="8"/>
  <c r="NT266" i="8"/>
  <c r="NX265" i="8"/>
  <c r="NS266" i="8" s="1"/>
  <c r="UB253" i="8"/>
  <c r="UC253" i="8" s="1"/>
  <c r="TX254" i="8" s="1"/>
  <c r="OY263" i="8"/>
  <c r="OZ263" i="8" s="1"/>
  <c r="OU264" i="8" s="1"/>
  <c r="XL247" i="8"/>
  <c r="YG245" i="8"/>
  <c r="YK244" i="8"/>
  <c r="YF245" i="8" s="1"/>
  <c r="RC259" i="8"/>
  <c r="RD259" i="8" s="1"/>
  <c r="QY260" i="8" s="1"/>
  <c r="SZ255" i="8"/>
  <c r="TA255" i="8" s="1"/>
  <c r="SV256" i="8" s="1"/>
  <c r="AEW232" i="8"/>
  <c r="AER233" i="8" s="1"/>
  <c r="HA280" i="8"/>
  <c r="HE279" i="8"/>
  <c r="GZ280" i="8" s="1"/>
  <c r="JL275" i="8"/>
  <c r="JP274" i="8"/>
  <c r="JK275" i="8" s="1"/>
  <c r="NB267" i="8"/>
  <c r="NC267" i="8" s="1"/>
  <c r="MX268" i="8" s="1"/>
  <c r="ACR236" i="8"/>
  <c r="ACS236" i="8" s="1"/>
  <c r="ACN237" i="8" s="1"/>
  <c r="AJL223" i="8"/>
  <c r="AJG224" i="8" s="1"/>
  <c r="ACD237" i="8"/>
  <c r="ACE237" i="8" s="1"/>
  <c r="ABZ238" i="8" s="1"/>
  <c r="UQ252" i="8"/>
  <c r="UL253" i="8" s="1"/>
  <c r="AII225" i="8"/>
  <c r="AIJ225" i="8" s="1"/>
  <c r="AIE226" i="8" s="1"/>
  <c r="AIW224" i="8"/>
  <c r="AIX224" i="8" s="1"/>
  <c r="AIS225" i="8" s="1"/>
  <c r="PM262" i="8"/>
  <c r="PN262" i="8" s="1"/>
  <c r="PI263" i="8" s="1"/>
  <c r="HR278" i="8"/>
  <c r="HS278" i="8" s="1"/>
  <c r="HN279" i="8" s="1"/>
  <c r="KC273" i="8"/>
  <c r="KD273" i="8" s="1"/>
  <c r="JY274" i="8" s="1"/>
  <c r="AAN240" i="8"/>
  <c r="AAO240" i="8" s="1"/>
  <c r="AAJ241" i="8" s="1"/>
  <c r="OK264" i="8"/>
  <c r="OL264" i="8" s="1"/>
  <c r="OG265" i="8" s="1"/>
  <c r="LW270" i="8"/>
  <c r="LR270" i="8" s="1"/>
  <c r="ME269" i="8"/>
  <c r="ZZ241" i="8"/>
  <c r="AAA241" i="8" s="1"/>
  <c r="ZV242" i="8" s="1"/>
  <c r="RU258" i="8"/>
  <c r="RP258" i="8" s="1"/>
  <c r="RQ258" i="8" s="1"/>
  <c r="SC257" i="8"/>
  <c r="AHD228" i="8"/>
  <c r="AGY228" i="8" s="1"/>
  <c r="AHL227" i="8"/>
  <c r="AEH233" i="8"/>
  <c r="AEI233" i="8" s="1"/>
  <c r="AED234" i="8" s="1"/>
  <c r="GF282" i="8"/>
  <c r="GJ281" i="8"/>
  <c r="GE282" i="8" s="1"/>
  <c r="QM260" i="8"/>
  <c r="ID277" i="8"/>
  <c r="WY247" i="8"/>
  <c r="IS276" i="8"/>
  <c r="IT276" i="8" s="1"/>
  <c r="AGX228" i="8"/>
  <c r="LD271" i="8"/>
  <c r="LE271" i="8" s="1"/>
  <c r="VI251" i="8" l="1"/>
  <c r="AAY240" i="8"/>
  <c r="AAT240" i="8" s="1"/>
  <c r="ABG239" i="8"/>
  <c r="HI279" i="8"/>
  <c r="OB265" i="8"/>
  <c r="MS268" i="8"/>
  <c r="AOU212" i="8"/>
  <c r="AOE213" i="8"/>
  <c r="ANQ214" i="8"/>
  <c r="AMP216" i="8"/>
  <c r="AMQ216" i="8" s="1"/>
  <c r="ANC215" i="8"/>
  <c r="VA252" i="8"/>
  <c r="UV252" i="8" s="1"/>
  <c r="AKS220" i="8"/>
  <c r="AKT220" i="8" s="1"/>
  <c r="AKU220" i="8" s="1"/>
  <c r="AKP221" i="8" s="1"/>
  <c r="AJX222" i="8"/>
  <c r="AJY222" i="8" s="1"/>
  <c r="AJZ222" i="8" s="1"/>
  <c r="AJU223" i="8" s="1"/>
  <c r="AGL229" i="8"/>
  <c r="AGM229" i="8" s="1"/>
  <c r="AGH230" i="8" s="1"/>
  <c r="AMC217" i="8"/>
  <c r="AKK221" i="8"/>
  <c r="ALP218" i="8"/>
  <c r="ALK219" i="8" s="1"/>
  <c r="ALL219" i="8"/>
  <c r="ALF219" i="8"/>
  <c r="RN259" i="8"/>
  <c r="RR258" i="8"/>
  <c r="RM259" i="8" s="1"/>
  <c r="LB272" i="8"/>
  <c r="LF271" i="8"/>
  <c r="LA272" i="8" s="1"/>
  <c r="IQ277" i="8"/>
  <c r="IU276" i="8"/>
  <c r="IP277" i="8" s="1"/>
  <c r="AFU231" i="8"/>
  <c r="AFY230" i="8"/>
  <c r="AFT231" i="8" s="1"/>
  <c r="AGZ228" i="8"/>
  <c r="AHA228" i="8" s="1"/>
  <c r="AGV229" i="8" s="1"/>
  <c r="XA247" i="8"/>
  <c r="XB247" i="8" s="1"/>
  <c r="WW248" i="8" s="1"/>
  <c r="QO260" i="8"/>
  <c r="QP260" i="8" s="1"/>
  <c r="QK261" i="8" s="1"/>
  <c r="GN281" i="8"/>
  <c r="AEE234" i="8"/>
  <c r="ADZ234" i="8" s="1"/>
  <c r="AEM233" i="8"/>
  <c r="ZW242" i="8"/>
  <c r="ZR242" i="8" s="1"/>
  <c r="AAE241" i="8"/>
  <c r="OH265" i="8"/>
  <c r="OC265" i="8" s="1"/>
  <c r="OP264" i="8"/>
  <c r="AAK241" i="8"/>
  <c r="AAF241" i="8" s="1"/>
  <c r="AAS240" i="8"/>
  <c r="JZ274" i="8"/>
  <c r="JU274" i="8" s="1"/>
  <c r="KH273" i="8"/>
  <c r="HO279" i="8"/>
  <c r="HJ279" i="8" s="1"/>
  <c r="HW278" i="8"/>
  <c r="AIT225" i="8"/>
  <c r="AIO225" i="8" s="1"/>
  <c r="AJB224" i="8"/>
  <c r="AIF226" i="8"/>
  <c r="AIA226" i="8" s="1"/>
  <c r="AIN225" i="8"/>
  <c r="JG275" i="8"/>
  <c r="JH275" i="8" s="1"/>
  <c r="GV280" i="8"/>
  <c r="GW280" i="8" s="1"/>
  <c r="YO244" i="8"/>
  <c r="XT246" i="8"/>
  <c r="OV264" i="8"/>
  <c r="OQ264" i="8" s="1"/>
  <c r="PD263" i="8"/>
  <c r="TY254" i="8"/>
  <c r="TT254" i="8" s="1"/>
  <c r="UG253" i="8"/>
  <c r="NO266" i="8"/>
  <c r="NP266" i="8" s="1"/>
  <c r="WJ249" i="8"/>
  <c r="WN248" i="8"/>
  <c r="WI249" i="8" s="1"/>
  <c r="ZI243" i="8"/>
  <c r="ZD243" i="8" s="1"/>
  <c r="ZQ242" i="8"/>
  <c r="YU244" i="8"/>
  <c r="YP244" i="8" s="1"/>
  <c r="ZC243" i="8"/>
  <c r="AFG232" i="8"/>
  <c r="AFB232" i="8" s="1"/>
  <c r="AFO231" i="8"/>
  <c r="ABM239" i="8"/>
  <c r="ABH239" i="8" s="1"/>
  <c r="ABU238" i="8"/>
  <c r="MF269" i="8"/>
  <c r="MG269" i="8" s="1"/>
  <c r="UH253" i="8"/>
  <c r="AJC224" i="8"/>
  <c r="AEN233" i="8"/>
  <c r="SQ256" i="8"/>
  <c r="AHZ226" i="8"/>
  <c r="IF277" i="8"/>
  <c r="IG277" i="8" s="1"/>
  <c r="IB278" i="8" s="1"/>
  <c r="GA282" i="8"/>
  <c r="GB282" i="8" s="1"/>
  <c r="PJ263" i="8"/>
  <c r="PE263" i="8" s="1"/>
  <c r="PR262" i="8"/>
  <c r="ACA238" i="8"/>
  <c r="ABV238" i="8" s="1"/>
  <c r="ACI237" i="8"/>
  <c r="ACO237" i="8"/>
  <c r="ACJ237" i="8" s="1"/>
  <c r="ACW236" i="8"/>
  <c r="MY268" i="8"/>
  <c r="MT268" i="8" s="1"/>
  <c r="MU268" i="8" s="1"/>
  <c r="NG267" i="8"/>
  <c r="PX262" i="8"/>
  <c r="PS262" i="8" s="1"/>
  <c r="QF261" i="8"/>
  <c r="JT274" i="8"/>
  <c r="TE255" i="8"/>
  <c r="SW256" i="8"/>
  <c r="SR256" i="8" s="1"/>
  <c r="QZ260" i="8"/>
  <c r="QU260" i="8" s="1"/>
  <c r="RH259" i="8"/>
  <c r="YB245" i="8"/>
  <c r="YC245" i="8" s="1"/>
  <c r="XG247" i="8"/>
  <c r="OD265" i="8"/>
  <c r="OE265" i="8" s="1"/>
  <c r="NZ266" i="8" s="1"/>
  <c r="LS270" i="8"/>
  <c r="KN273" i="8"/>
  <c r="KI273" i="8" s="1"/>
  <c r="KV272" i="8"/>
  <c r="ADC236" i="8"/>
  <c r="ACX236" i="8" s="1"/>
  <c r="ADK235" i="8"/>
  <c r="ADQ235" i="8"/>
  <c r="ADL235" i="8" s="1"/>
  <c r="ADY234" i="8"/>
  <c r="UU252" i="8"/>
  <c r="TK255" i="8"/>
  <c r="TF255" i="8" s="1"/>
  <c r="TS254" i="8"/>
  <c r="VO251" i="8"/>
  <c r="VJ251" i="8" s="1"/>
  <c r="VW250" i="8"/>
  <c r="AJP223" i="8"/>
  <c r="AFA232" i="8"/>
  <c r="SD257" i="8"/>
  <c r="SE257" i="8" s="1"/>
  <c r="AHM227" i="8"/>
  <c r="AHN227" i="8" s="1"/>
  <c r="VK251" i="8" l="1"/>
  <c r="VH252" i="8" s="1"/>
  <c r="HK279" i="8"/>
  <c r="HL279" i="8" s="1"/>
  <c r="HG280" i="8" s="1"/>
  <c r="ABI239" i="8"/>
  <c r="ABF240" i="8" s="1"/>
  <c r="AJV223" i="8"/>
  <c r="AJQ223" i="8" s="1"/>
  <c r="AGQ229" i="8"/>
  <c r="LJ271" i="8"/>
  <c r="AOR213" i="8"/>
  <c r="AOV212" i="8"/>
  <c r="AOQ213" i="8" s="1"/>
  <c r="AOG213" i="8"/>
  <c r="AOH213" i="8" s="1"/>
  <c r="AOC214" i="8" s="1"/>
  <c r="AKD222" i="8"/>
  <c r="AKQ221" i="8"/>
  <c r="AKL221" i="8" s="1"/>
  <c r="AKM221" i="8" s="1"/>
  <c r="AKN221" i="8" s="1"/>
  <c r="AKI222" i="8" s="1"/>
  <c r="ANS214" i="8"/>
  <c r="ANE215" i="8"/>
  <c r="AMN217" i="8"/>
  <c r="AKY220" i="8"/>
  <c r="AMR216" i="8"/>
  <c r="AMM217" i="8" s="1"/>
  <c r="ALZ218" i="8"/>
  <c r="AGI230" i="8"/>
  <c r="AGD230" i="8" s="1"/>
  <c r="AGC230" i="8"/>
  <c r="AMD217" i="8"/>
  <c r="ALY218" i="8" s="1"/>
  <c r="WR248" i="8"/>
  <c r="ALG219" i="8"/>
  <c r="ALH219" i="8" s="1"/>
  <c r="ALT218" i="8"/>
  <c r="AHK228" i="8"/>
  <c r="AHO227" i="8"/>
  <c r="AHJ228" i="8" s="1"/>
  <c r="SB258" i="8"/>
  <c r="SF257" i="8"/>
  <c r="SA258" i="8" s="1"/>
  <c r="VL251" i="8"/>
  <c r="VG252" i="8" s="1"/>
  <c r="MR269" i="8"/>
  <c r="MV268" i="8"/>
  <c r="MQ269" i="8" s="1"/>
  <c r="MD270" i="8"/>
  <c r="MH269" i="8"/>
  <c r="MC270" i="8" s="1"/>
  <c r="TU254" i="8"/>
  <c r="TV254" i="8" s="1"/>
  <c r="TQ255" i="8" s="1"/>
  <c r="LP271" i="8"/>
  <c r="AFC232" i="8"/>
  <c r="AFD232" i="8" s="1"/>
  <c r="AEY233" i="8" s="1"/>
  <c r="AEA234" i="8"/>
  <c r="AEB234" i="8" s="1"/>
  <c r="ADW235" i="8" s="1"/>
  <c r="ADM235" i="8"/>
  <c r="ADN235" i="8" s="1"/>
  <c r="ADI236" i="8" s="1"/>
  <c r="LT270" i="8"/>
  <c r="LO271" i="8" s="1"/>
  <c r="XZ246" i="8"/>
  <c r="YD245" i="8"/>
  <c r="XY246" i="8" s="1"/>
  <c r="TG255" i="8"/>
  <c r="TH255" i="8" s="1"/>
  <c r="TC256" i="8" s="1"/>
  <c r="ACY236" i="8"/>
  <c r="ACZ236" i="8" s="1"/>
  <c r="ACU237" i="8" s="1"/>
  <c r="PT262" i="8"/>
  <c r="PU262" i="8" s="1"/>
  <c r="PP263" i="8" s="1"/>
  <c r="FY283" i="8"/>
  <c r="GC282" i="8"/>
  <c r="FX283" i="8" s="1"/>
  <c r="ZE243" i="8"/>
  <c r="ZF243" i="8" s="1"/>
  <c r="ZA244" i="8" s="1"/>
  <c r="ZS242" i="8"/>
  <c r="ZT242" i="8" s="1"/>
  <c r="ZO243" i="8" s="1"/>
  <c r="WE249" i="8"/>
  <c r="WF249" i="8" s="1"/>
  <c r="NM267" i="8"/>
  <c r="NQ266" i="8"/>
  <c r="NL267" i="8" s="1"/>
  <c r="YQ244" i="8"/>
  <c r="YR244" i="8" s="1"/>
  <c r="YM245" i="8" s="1"/>
  <c r="JE276" i="8"/>
  <c r="JI275" i="8"/>
  <c r="JD276" i="8" s="1"/>
  <c r="KJ273" i="8"/>
  <c r="KK273" i="8" s="1"/>
  <c r="KF274" i="8" s="1"/>
  <c r="QL261" i="8"/>
  <c r="QG261" i="8" s="1"/>
  <c r="QH261" i="8" s="1"/>
  <c r="QI261" i="8" s="1"/>
  <c r="QD262" i="8" s="1"/>
  <c r="QT260" i="8"/>
  <c r="WX248" i="8"/>
  <c r="WS248" i="8" s="1"/>
  <c r="XF247" i="8"/>
  <c r="AGW229" i="8"/>
  <c r="AGR229" i="8" s="1"/>
  <c r="AHE228" i="8"/>
  <c r="AFP231" i="8"/>
  <c r="AFQ231" i="8" s="1"/>
  <c r="IY276" i="8"/>
  <c r="KW272" i="8"/>
  <c r="RV258" i="8"/>
  <c r="AJR223" i="8"/>
  <c r="AJS223" i="8" s="1"/>
  <c r="AJN224" i="8" s="1"/>
  <c r="UW252" i="8"/>
  <c r="UX252" i="8" s="1"/>
  <c r="US253" i="8" s="1"/>
  <c r="KX272" i="8"/>
  <c r="KY272" i="8" s="1"/>
  <c r="KT273" i="8" s="1"/>
  <c r="OA266" i="8"/>
  <c r="NV266" i="8" s="1"/>
  <c r="OI265" i="8"/>
  <c r="HP279" i="8"/>
  <c r="JV274" i="8"/>
  <c r="JW274" i="8" s="1"/>
  <c r="JR275" i="8" s="1"/>
  <c r="ACK237" i="8"/>
  <c r="IC278" i="8"/>
  <c r="HX278" i="8" s="1"/>
  <c r="HY278" i="8" s="1"/>
  <c r="IK277" i="8"/>
  <c r="AIB226" i="8"/>
  <c r="SS256" i="8"/>
  <c r="ABW238" i="8"/>
  <c r="UI253" i="8"/>
  <c r="PF263" i="8"/>
  <c r="GT281" i="8"/>
  <c r="GX280" i="8"/>
  <c r="GS281" i="8" s="1"/>
  <c r="AIP225" i="8"/>
  <c r="AIQ225" i="8" s="1"/>
  <c r="AIL226" i="8" s="1"/>
  <c r="AJD224" i="8"/>
  <c r="AJE224" i="8" s="1"/>
  <c r="AIZ225" i="8" s="1"/>
  <c r="AAU240" i="8"/>
  <c r="AAV240" i="8" s="1"/>
  <c r="AAQ241" i="8" s="1"/>
  <c r="OR264" i="8"/>
  <c r="OS264" i="8" s="1"/>
  <c r="ON265" i="8" s="1"/>
  <c r="AAG241" i="8"/>
  <c r="AAH241" i="8" s="1"/>
  <c r="AAC242" i="8" s="1"/>
  <c r="AEO233" i="8"/>
  <c r="AEP233" i="8" s="1"/>
  <c r="AEK234" i="8" s="1"/>
  <c r="IL277" i="8"/>
  <c r="RI259" i="8"/>
  <c r="RJ259" i="8" s="1"/>
  <c r="HH280" i="8" l="1"/>
  <c r="HC280" i="8" s="1"/>
  <c r="ABJ239" i="8"/>
  <c r="ABE240" i="8" s="1"/>
  <c r="ABA240" i="8" s="1"/>
  <c r="AGS229" i="8"/>
  <c r="AGT229" i="8" s="1"/>
  <c r="AGO230" i="8" s="1"/>
  <c r="WT248" i="8"/>
  <c r="WU248" i="8" s="1"/>
  <c r="WP249" i="8" s="1"/>
  <c r="AMI217" i="8"/>
  <c r="AOM213" i="8"/>
  <c r="NU266" i="8"/>
  <c r="NW266" i="8" s="1"/>
  <c r="NX266" i="8" s="1"/>
  <c r="NS267" i="8" s="1"/>
  <c r="GG282" i="8"/>
  <c r="MZ268" i="8"/>
  <c r="HB280" i="8"/>
  <c r="SJ257" i="8"/>
  <c r="AOZ212" i="8"/>
  <c r="APC212" i="8" s="1"/>
  <c r="AOX213" i="8" s="1"/>
  <c r="AOT213" i="8" s="1"/>
  <c r="LX270" i="8"/>
  <c r="AOD214" i="8"/>
  <c r="ANY214" i="8" s="1"/>
  <c r="AOL213" i="8"/>
  <c r="ALU218" i="8"/>
  <c r="ALV218" i="8" s="1"/>
  <c r="ANP215" i="8"/>
  <c r="ANT214" i="8"/>
  <c r="ANO215" i="8" s="1"/>
  <c r="ANB216" i="8"/>
  <c r="ANF215" i="8"/>
  <c r="ANA216" i="8" s="1"/>
  <c r="AGE230" i="8"/>
  <c r="AGF230" i="8" s="1"/>
  <c r="AGA231" i="8" s="1"/>
  <c r="AMV216" i="8"/>
  <c r="AKJ222" i="8"/>
  <c r="AKE222" i="8" s="1"/>
  <c r="AKF222" i="8" s="1"/>
  <c r="AKC223" i="8" s="1"/>
  <c r="AMH217" i="8"/>
  <c r="ALE220" i="8"/>
  <c r="ALI219" i="8"/>
  <c r="ALD220" i="8" s="1"/>
  <c r="AKR221" i="8"/>
  <c r="HV279" i="8"/>
  <c r="HZ278" i="8"/>
  <c r="HU279" i="8" s="1"/>
  <c r="AFN232" i="8"/>
  <c r="AFR231" i="8"/>
  <c r="AFM232" i="8" s="1"/>
  <c r="RG260" i="8"/>
  <c r="RK259" i="8"/>
  <c r="RF260" i="8" s="1"/>
  <c r="PC264" i="8"/>
  <c r="UF254" i="8"/>
  <c r="ABT239" i="8"/>
  <c r="SP257" i="8"/>
  <c r="AHY227" i="8"/>
  <c r="ACH238" i="8"/>
  <c r="AEL234" i="8"/>
  <c r="AEG234" i="8" s="1"/>
  <c r="AET233" i="8"/>
  <c r="AAD242" i="8"/>
  <c r="ZY242" i="8" s="1"/>
  <c r="AAL241" i="8"/>
  <c r="OW264" i="8"/>
  <c r="OO265" i="8"/>
  <c r="OJ265" i="8" s="1"/>
  <c r="OK265" i="8" s="1"/>
  <c r="OL265" i="8" s="1"/>
  <c r="OG266" i="8" s="1"/>
  <c r="AAR241" i="8"/>
  <c r="AAM241" i="8" s="1"/>
  <c r="AAZ240" i="8"/>
  <c r="AJA225" i="8"/>
  <c r="AIV225" i="8" s="1"/>
  <c r="AJI224" i="8"/>
  <c r="AIM226" i="8"/>
  <c r="AIH226" i="8" s="1"/>
  <c r="AIU225" i="8"/>
  <c r="GO281" i="8"/>
  <c r="GP281" i="8" s="1"/>
  <c r="PG263" i="8"/>
  <c r="PB264" i="8" s="1"/>
  <c r="UJ253" i="8"/>
  <c r="UE254" i="8" s="1"/>
  <c r="ABX238" i="8"/>
  <c r="ABS239" i="8" s="1"/>
  <c r="ST256" i="8"/>
  <c r="SO257" i="8" s="1"/>
  <c r="AIC226" i="8"/>
  <c r="AHX227" i="8" s="1"/>
  <c r="ACL237" i="8"/>
  <c r="ACG238" i="8" s="1"/>
  <c r="JM275" i="8"/>
  <c r="YN245" i="8"/>
  <c r="YI245" i="8" s="1"/>
  <c r="YV244" i="8"/>
  <c r="NH267" i="8"/>
  <c r="NI267" i="8" s="1"/>
  <c r="ZP243" i="8"/>
  <c r="ZK243" i="8" s="1"/>
  <c r="ZX242" i="8"/>
  <c r="ZB244" i="8"/>
  <c r="YW244" i="8" s="1"/>
  <c r="ZJ243" i="8"/>
  <c r="FT283" i="8"/>
  <c r="FU283" i="8" s="1"/>
  <c r="YH245" i="8"/>
  <c r="LK271" i="8"/>
  <c r="LL271" i="8" s="1"/>
  <c r="ABN239" i="8"/>
  <c r="ML269" i="8"/>
  <c r="MM269" i="8"/>
  <c r="VP251" i="8"/>
  <c r="RW258" i="8"/>
  <c r="RX258" i="8" s="1"/>
  <c r="RY258" i="8" s="1"/>
  <c r="RT259" i="8" s="1"/>
  <c r="AHS227" i="8"/>
  <c r="WY248" i="8"/>
  <c r="IM277" i="8"/>
  <c r="IN277" i="8" s="1"/>
  <c r="II278" i="8" s="1"/>
  <c r="JS275" i="8"/>
  <c r="JN275" i="8" s="1"/>
  <c r="KA274" i="8"/>
  <c r="KU273" i="8"/>
  <c r="KP273" i="8" s="1"/>
  <c r="LC272" i="8"/>
  <c r="UT253" i="8"/>
  <c r="UO253" i="8" s="1"/>
  <c r="VB252" i="8"/>
  <c r="AJO224" i="8"/>
  <c r="AJJ224" i="8" s="1"/>
  <c r="AJW223" i="8"/>
  <c r="AGP230" i="8"/>
  <c r="AGK230" i="8" s="1"/>
  <c r="XH247" i="8"/>
  <c r="XI247" i="8" s="1"/>
  <c r="XD248" i="8" s="1"/>
  <c r="QV260" i="8"/>
  <c r="QW260" i="8" s="1"/>
  <c r="QR261" i="8" s="1"/>
  <c r="KG274" i="8"/>
  <c r="KB274" i="8" s="1"/>
  <c r="KO273" i="8"/>
  <c r="IZ276" i="8"/>
  <c r="JA276" i="8" s="1"/>
  <c r="WC250" i="8"/>
  <c r="WG249" i="8"/>
  <c r="WB250" i="8" s="1"/>
  <c r="PQ263" i="8"/>
  <c r="PL263" i="8" s="1"/>
  <c r="PY262" i="8"/>
  <c r="ACV237" i="8"/>
  <c r="ACQ237" i="8" s="1"/>
  <c r="ADD236" i="8"/>
  <c r="QE262" i="8"/>
  <c r="PZ262" i="8" s="1"/>
  <c r="QM261" i="8"/>
  <c r="TD256" i="8"/>
  <c r="SY256" i="8" s="1"/>
  <c r="TL255" i="8"/>
  <c r="XU246" i="8"/>
  <c r="XV246" i="8" s="1"/>
  <c r="ADJ236" i="8"/>
  <c r="ADE236" i="8" s="1"/>
  <c r="ADR235" i="8"/>
  <c r="ADX235" i="8"/>
  <c r="ADS235" i="8" s="1"/>
  <c r="AEF234" i="8"/>
  <c r="AEZ233" i="8"/>
  <c r="AEU233" i="8" s="1"/>
  <c r="AFH232" i="8"/>
  <c r="TR255" i="8"/>
  <c r="TM255" i="8" s="1"/>
  <c r="TZ254" i="8"/>
  <c r="LY270" i="8"/>
  <c r="VC252" i="8"/>
  <c r="AHF228" i="8"/>
  <c r="AHG228" i="8" s="1"/>
  <c r="WQ249" i="8" l="1"/>
  <c r="WL249" i="8" s="1"/>
  <c r="HD280" i="8"/>
  <c r="HE280" i="8" s="1"/>
  <c r="GZ281" i="8" s="1"/>
  <c r="AGX229" i="8"/>
  <c r="LZ270" i="8"/>
  <c r="MA270" i="8" s="1"/>
  <c r="LV271" i="8" s="1"/>
  <c r="G28" i="8"/>
  <c r="Q28" i="8" s="1"/>
  <c r="F28" i="8"/>
  <c r="P28" i="8" s="1"/>
  <c r="AON213" i="8"/>
  <c r="AOO213" i="8" s="1"/>
  <c r="AOJ214" i="8" s="1"/>
  <c r="AGB231" i="8"/>
  <c r="AFW231" i="8" s="1"/>
  <c r="ANK215" i="8"/>
  <c r="ANX214" i="8"/>
  <c r="AGJ230" i="8"/>
  <c r="AGL230" i="8" s="1"/>
  <c r="AMW216" i="8"/>
  <c r="AMX216" i="8" s="1"/>
  <c r="ANJ215" i="8"/>
  <c r="AMJ217" i="8"/>
  <c r="ALM219" i="8"/>
  <c r="AKG222" i="8"/>
  <c r="AKB223" i="8" s="1"/>
  <c r="AFV231" i="8"/>
  <c r="ALS219" i="8"/>
  <c r="VX250" i="8"/>
  <c r="VY250" i="8" s="1"/>
  <c r="VV251" i="8" s="1"/>
  <c r="ALW218" i="8"/>
  <c r="ALR219" i="8" s="1"/>
  <c r="AKZ220" i="8"/>
  <c r="ALA220" i="8" s="1"/>
  <c r="AHD229" i="8"/>
  <c r="AHH228" i="8"/>
  <c r="AHC229" i="8" s="1"/>
  <c r="IX277" i="8"/>
  <c r="JB276" i="8"/>
  <c r="IW277" i="8" s="1"/>
  <c r="LW271" i="8"/>
  <c r="ADT235" i="8"/>
  <c r="ADU235" i="8" s="1"/>
  <c r="ADP236" i="8" s="1"/>
  <c r="TN255" i="8"/>
  <c r="TO255" i="8" s="1"/>
  <c r="TJ256" i="8" s="1"/>
  <c r="XS247" i="8"/>
  <c r="XW246" i="8"/>
  <c r="XR247" i="8" s="1"/>
  <c r="QA262" i="8"/>
  <c r="QB262" i="8" s="1"/>
  <c r="PW263" i="8" s="1"/>
  <c r="WK249" i="8"/>
  <c r="KQ273" i="8"/>
  <c r="KR273" i="8" s="1"/>
  <c r="KM274" i="8" s="1"/>
  <c r="QS261" i="8"/>
  <c r="QN261" i="8" s="1"/>
  <c r="RA260" i="8"/>
  <c r="XE248" i="8"/>
  <c r="WZ248" i="8" s="1"/>
  <c r="XA248" i="8" s="1"/>
  <c r="XB248" i="8" s="1"/>
  <c r="WW249" i="8" s="1"/>
  <c r="XM247" i="8"/>
  <c r="RU259" i="8"/>
  <c r="RP259" i="8" s="1"/>
  <c r="SC258" i="8"/>
  <c r="VD252" i="8"/>
  <c r="VE252" i="8" s="1"/>
  <c r="UZ253" i="8" s="1"/>
  <c r="OH266" i="8"/>
  <c r="OC266" i="8" s="1"/>
  <c r="OP265" i="8"/>
  <c r="KC274" i="8"/>
  <c r="KD274" i="8" s="1"/>
  <c r="JY275" i="8" s="1"/>
  <c r="YJ245" i="8"/>
  <c r="YK245" i="8" s="1"/>
  <c r="YF246" i="8" s="1"/>
  <c r="FV283" i="8"/>
  <c r="FZ283" i="8" s="1"/>
  <c r="ZL243" i="8"/>
  <c r="ZM243" i="8" s="1"/>
  <c r="ZH244" i="8" s="1"/>
  <c r="ZZ242" i="8"/>
  <c r="AAA242" i="8" s="1"/>
  <c r="ZV243" i="8" s="1"/>
  <c r="NF268" i="8"/>
  <c r="NJ267" i="8"/>
  <c r="NE268" i="8" s="1"/>
  <c r="GM282" i="8"/>
  <c r="GQ281" i="8"/>
  <c r="GL282" i="8" s="1"/>
  <c r="AIW225" i="8"/>
  <c r="AIX225" i="8" s="1"/>
  <c r="AIS226" i="8" s="1"/>
  <c r="AJK224" i="8"/>
  <c r="ABB240" i="8"/>
  <c r="ABC240" i="8" s="1"/>
  <c r="AAX241" i="8" s="1"/>
  <c r="AIG226" i="8"/>
  <c r="SX256" i="8"/>
  <c r="ACB238" i="8"/>
  <c r="ABO239" i="8"/>
  <c r="ABP239" i="8" s="1"/>
  <c r="UA254" i="8"/>
  <c r="UB254" i="8" s="1"/>
  <c r="AJX223" i="8"/>
  <c r="AJY223" i="8" s="1"/>
  <c r="OX264" i="8"/>
  <c r="OY264" i="8" s="1"/>
  <c r="RB260" i="8"/>
  <c r="AFI232" i="8"/>
  <c r="AFJ232" i="8" s="1"/>
  <c r="ID278" i="8"/>
  <c r="AEH234" i="8"/>
  <c r="QO261" i="8"/>
  <c r="ADF236" i="8"/>
  <c r="NT267" i="8"/>
  <c r="NO267" i="8" s="1"/>
  <c r="OB266" i="8"/>
  <c r="IJ278" i="8"/>
  <c r="IE278" i="8" s="1"/>
  <c r="IR277" i="8"/>
  <c r="MN269" i="8"/>
  <c r="MO269" i="8" s="1"/>
  <c r="MJ270" i="8" s="1"/>
  <c r="LI272" i="8"/>
  <c r="LM271" i="8"/>
  <c r="LH272" i="8" s="1"/>
  <c r="YX244" i="8"/>
  <c r="YY244" i="8" s="1"/>
  <c r="YT245" i="8" s="1"/>
  <c r="JO275" i="8"/>
  <c r="AAN241" i="8"/>
  <c r="AEV233" i="8"/>
  <c r="ACP237" i="8"/>
  <c r="ACC238" i="8"/>
  <c r="AHT227" i="8"/>
  <c r="AHU227" i="8" s="1"/>
  <c r="SK257" i="8"/>
  <c r="SL257" i="8" s="1"/>
  <c r="UN253" i="8"/>
  <c r="PK263" i="8"/>
  <c r="HA281" i="8"/>
  <c r="GV281" i="8" s="1"/>
  <c r="HI280" i="8"/>
  <c r="RO259" i="8"/>
  <c r="HQ279" i="8"/>
  <c r="HR279" i="8" s="1"/>
  <c r="AKK222" i="8" l="1"/>
  <c r="AFX231" i="8"/>
  <c r="AFY231" i="8" s="1"/>
  <c r="AFT232" i="8" s="1"/>
  <c r="J28" i="8"/>
  <c r="I28" i="8"/>
  <c r="AOK214" i="8"/>
  <c r="AOF214" i="8" s="1"/>
  <c r="GU281" i="8"/>
  <c r="GW281" i="8" s="1"/>
  <c r="GX281" i="8" s="1"/>
  <c r="GS282" i="8" s="1"/>
  <c r="JF276" i="8"/>
  <c r="AOS213" i="8"/>
  <c r="ANZ214" i="8"/>
  <c r="ANL215" i="8"/>
  <c r="ANM215" i="8" s="1"/>
  <c r="ANH216" i="8" s="1"/>
  <c r="AMU217" i="8"/>
  <c r="AMY216" i="8"/>
  <c r="AMT217" i="8" s="1"/>
  <c r="AMG218" i="8"/>
  <c r="AMK217" i="8"/>
  <c r="AMF218" i="8" s="1"/>
  <c r="AMA218" i="8"/>
  <c r="ALN219" i="8"/>
  <c r="ALO219" i="8" s="1"/>
  <c r="ALP219" i="8" s="1"/>
  <c r="ALK220" i="8" s="1"/>
  <c r="ALB220" i="8"/>
  <c r="AKW221" i="8" s="1"/>
  <c r="AKX221" i="8"/>
  <c r="VZ250" i="8"/>
  <c r="YA246" i="8"/>
  <c r="AHR228" i="8"/>
  <c r="AHV227" i="8"/>
  <c r="AHQ228" i="8" s="1"/>
  <c r="TY255" i="8"/>
  <c r="UC254" i="8"/>
  <c r="TX255" i="8" s="1"/>
  <c r="AJV224" i="8"/>
  <c r="AJZ223" i="8"/>
  <c r="AJU224" i="8" s="1"/>
  <c r="ABM240" i="8"/>
  <c r="ABQ239" i="8"/>
  <c r="ABL240" i="8" s="1"/>
  <c r="OV265" i="8"/>
  <c r="OZ264" i="8"/>
  <c r="OU265" i="8" s="1"/>
  <c r="SI258" i="8"/>
  <c r="SM257" i="8"/>
  <c r="SH258" i="8" s="1"/>
  <c r="AAK242" i="8"/>
  <c r="ADC237" i="8"/>
  <c r="QL262" i="8"/>
  <c r="AEE235" i="8"/>
  <c r="AFG233" i="8"/>
  <c r="IF278" i="8"/>
  <c r="IG278" i="8" s="1"/>
  <c r="IB279" i="8" s="1"/>
  <c r="SZ256" i="8"/>
  <c r="TA256" i="8" s="1"/>
  <c r="SV257" i="8" s="1"/>
  <c r="AJH225" i="8"/>
  <c r="NA268" i="8"/>
  <c r="NB268" i="8" s="1"/>
  <c r="YG246" i="8"/>
  <c r="YB246" i="8" s="1"/>
  <c r="YO245" i="8"/>
  <c r="KH274" i="8"/>
  <c r="JZ275" i="8"/>
  <c r="JU275" i="8" s="1"/>
  <c r="PX263" i="8"/>
  <c r="PS263" i="8" s="1"/>
  <c r="QF262" i="8"/>
  <c r="XN247" i="8"/>
  <c r="XO247" i="8" s="1"/>
  <c r="XP247" i="8" s="1"/>
  <c r="XK248" i="8" s="1"/>
  <c r="TK256" i="8"/>
  <c r="TF256" i="8" s="1"/>
  <c r="TS255" i="8"/>
  <c r="ME270" i="8"/>
  <c r="IS277" i="8"/>
  <c r="IT277" i="8" s="1"/>
  <c r="IU277" i="8" s="1"/>
  <c r="IP278" i="8" s="1"/>
  <c r="AHL228" i="8"/>
  <c r="HO280" i="8"/>
  <c r="HS279" i="8"/>
  <c r="HN280" i="8" s="1"/>
  <c r="PM263" i="8"/>
  <c r="PN263" i="8" s="1"/>
  <c r="PI264" i="8" s="1"/>
  <c r="UP253" i="8"/>
  <c r="UQ253" i="8" s="1"/>
  <c r="UL254" i="8" s="1"/>
  <c r="AGI231" i="8"/>
  <c r="AES234" i="8"/>
  <c r="JL276" i="8"/>
  <c r="LD272" i="8"/>
  <c r="LE272" i="8" s="1"/>
  <c r="RQ259" i="8"/>
  <c r="RR259" i="8" s="1"/>
  <c r="RM260" i="8" s="1"/>
  <c r="ACR237" i="8"/>
  <c r="ACS237" i="8" s="1"/>
  <c r="ACN238" i="8" s="1"/>
  <c r="AGM230" i="8"/>
  <c r="AGH231" i="8" s="1"/>
  <c r="AEW233" i="8"/>
  <c r="AER234" i="8" s="1"/>
  <c r="AAO241" i="8"/>
  <c r="AAJ242" i="8" s="1"/>
  <c r="JP275" i="8"/>
  <c r="JK276" i="8" s="1"/>
  <c r="YU245" i="8"/>
  <c r="YP245" i="8" s="1"/>
  <c r="ZC244" i="8"/>
  <c r="LQ271" i="8"/>
  <c r="MK270" i="8"/>
  <c r="MF270" i="8" s="1"/>
  <c r="MS269" i="8"/>
  <c r="XF248" i="8"/>
  <c r="WX249" i="8"/>
  <c r="WS249" i="8" s="1"/>
  <c r="OD266" i="8"/>
  <c r="OE266" i="8" s="1"/>
  <c r="NZ267" i="8" s="1"/>
  <c r="ADG236" i="8"/>
  <c r="ADB237" i="8" s="1"/>
  <c r="QP261" i="8"/>
  <c r="QK262" i="8" s="1"/>
  <c r="AEI234" i="8"/>
  <c r="AED235" i="8" s="1"/>
  <c r="AFK232" i="8"/>
  <c r="AFF233" i="8" s="1"/>
  <c r="ACD238" i="8"/>
  <c r="ACE238" i="8" s="1"/>
  <c r="ABZ239" i="8" s="1"/>
  <c r="AII226" i="8"/>
  <c r="AIJ226" i="8" s="1"/>
  <c r="AIE227" i="8" s="1"/>
  <c r="AAY241" i="8"/>
  <c r="AAT241" i="8" s="1"/>
  <c r="ABG240" i="8"/>
  <c r="AJL224" i="8"/>
  <c r="AJG225" i="8" s="1"/>
  <c r="AIT226" i="8"/>
  <c r="AIO226" i="8" s="1"/>
  <c r="AJB225" i="8"/>
  <c r="GH282" i="8"/>
  <c r="GI282" i="8" s="1"/>
  <c r="NN267" i="8"/>
  <c r="ZW243" i="8"/>
  <c r="ZR243" i="8" s="1"/>
  <c r="AAE242" i="8"/>
  <c r="ZI244" i="8"/>
  <c r="ZD244" i="8" s="1"/>
  <c r="ZQ243" i="8"/>
  <c r="VA253" i="8"/>
  <c r="UV253" i="8" s="1"/>
  <c r="VI252" i="8"/>
  <c r="RC260" i="8"/>
  <c r="KN274" i="8"/>
  <c r="KI274" i="8" s="1"/>
  <c r="KV273" i="8"/>
  <c r="WM249" i="8"/>
  <c r="ADQ236" i="8"/>
  <c r="ADL236" i="8" s="1"/>
  <c r="ADY235" i="8"/>
  <c r="LR271" i="8"/>
  <c r="AGY229" i="8"/>
  <c r="AGZ229" i="8" s="1"/>
  <c r="AFU232" i="8" l="1"/>
  <c r="AFP232" i="8" s="1"/>
  <c r="ALL220" i="8"/>
  <c r="ALF220" i="8"/>
  <c r="YC246" i="8"/>
  <c r="YD246" i="8" s="1"/>
  <c r="XY247" i="8" s="1"/>
  <c r="PD264" i="8"/>
  <c r="AOU213" i="8"/>
  <c r="ANW215" i="8"/>
  <c r="AGC231" i="8"/>
  <c r="AMP217" i="8"/>
  <c r="AOA214" i="8"/>
  <c r="ANV215" i="8" s="1"/>
  <c r="ANI216" i="8"/>
  <c r="ANQ215" i="8"/>
  <c r="AND216" i="8"/>
  <c r="AMB218" i="8"/>
  <c r="AMC218" i="8" s="1"/>
  <c r="AMD218" i="8" s="1"/>
  <c r="ALY219" i="8" s="1"/>
  <c r="ANC216" i="8"/>
  <c r="AMO217" i="8"/>
  <c r="ALT219" i="8"/>
  <c r="AKS221" i="8"/>
  <c r="AKT221" i="8" s="1"/>
  <c r="AKU221" i="8" s="1"/>
  <c r="AKP222" i="8" s="1"/>
  <c r="AFA233" i="8"/>
  <c r="VU251" i="8"/>
  <c r="VQ251" i="8" s="1"/>
  <c r="VR251" i="8" s="1"/>
  <c r="VS251" i="8" s="1"/>
  <c r="VN252" i="8" s="1"/>
  <c r="WD250" i="8"/>
  <c r="ALG220" i="8"/>
  <c r="UG254" i="8"/>
  <c r="AGW230" i="8"/>
  <c r="AHA229" i="8"/>
  <c r="AGV230" i="8" s="1"/>
  <c r="WJ250" i="8"/>
  <c r="QZ261" i="8"/>
  <c r="XZ247" i="8"/>
  <c r="XU247" i="8" s="1"/>
  <c r="WN249" i="8"/>
  <c r="WI250" i="8" s="1"/>
  <c r="RD260" i="8"/>
  <c r="QY261" i="8" s="1"/>
  <c r="GF283" i="8"/>
  <c r="GJ282" i="8"/>
  <c r="GE283" i="8" s="1"/>
  <c r="OA267" i="8"/>
  <c r="NV267" i="8" s="1"/>
  <c r="OI266" i="8"/>
  <c r="IY277" i="8"/>
  <c r="IQ278" i="8"/>
  <c r="IL278" i="8" s="1"/>
  <c r="LS271" i="8"/>
  <c r="LT271" i="8" s="1"/>
  <c r="LO272" i="8" s="1"/>
  <c r="RV259" i="8"/>
  <c r="RN260" i="8"/>
  <c r="RI260" i="8" s="1"/>
  <c r="LB273" i="8"/>
  <c r="LF272" i="8"/>
  <c r="LA273" i="8" s="1"/>
  <c r="JG276" i="8"/>
  <c r="JH276" i="8" s="1"/>
  <c r="AEN234" i="8"/>
  <c r="AGD231" i="8"/>
  <c r="AGE231" i="8" s="1"/>
  <c r="HJ280" i="8"/>
  <c r="HK280" i="8" s="1"/>
  <c r="KJ274" i="8"/>
  <c r="KK274" i="8" s="1"/>
  <c r="KF275" i="8" s="1"/>
  <c r="GT282" i="8"/>
  <c r="GO282" i="8" s="1"/>
  <c r="HB281" i="8"/>
  <c r="AJP224" i="8"/>
  <c r="SW257" i="8"/>
  <c r="SR257" i="8" s="1"/>
  <c r="TE256" i="8"/>
  <c r="IK278" i="8"/>
  <c r="IC279" i="8"/>
  <c r="HX279" i="8" s="1"/>
  <c r="AFO232" i="8"/>
  <c r="AEM234" i="8"/>
  <c r="QG262" i="8"/>
  <c r="QH262" i="8" s="1"/>
  <c r="QI262" i="8" s="1"/>
  <c r="QD263" i="8" s="1"/>
  <c r="ADK236" i="8"/>
  <c r="ACX237" i="8"/>
  <c r="AAF242" i="8"/>
  <c r="AAG242" i="8" s="1"/>
  <c r="AAH242" i="8" s="1"/>
  <c r="AAC243" i="8" s="1"/>
  <c r="SQ257" i="8"/>
  <c r="OQ265" i="8"/>
  <c r="OR265" i="8" s="1"/>
  <c r="ABU239" i="8"/>
  <c r="ABH240" i="8"/>
  <c r="ABI240" i="8" s="1"/>
  <c r="AKD223" i="8"/>
  <c r="TT255" i="8"/>
  <c r="TU255" i="8" s="1"/>
  <c r="AHZ227" i="8"/>
  <c r="XL248" i="8"/>
  <c r="XG248" i="8" s="1"/>
  <c r="XH248" i="8" s="1"/>
  <c r="XI248" i="8" s="1"/>
  <c r="XD249" i="8" s="1"/>
  <c r="XT247" i="8"/>
  <c r="ZS243" i="8"/>
  <c r="ZT243" i="8" s="1"/>
  <c r="ZO244" i="8" s="1"/>
  <c r="NP267" i="8"/>
  <c r="NQ267" i="8" s="1"/>
  <c r="NL268" i="8" s="1"/>
  <c r="AIF227" i="8"/>
  <c r="AIA227" i="8" s="1"/>
  <c r="AIN226" i="8"/>
  <c r="ACA239" i="8"/>
  <c r="ABV239" i="8" s="1"/>
  <c r="ACI238" i="8"/>
  <c r="ZE244" i="8"/>
  <c r="ZF244" i="8" s="1"/>
  <c r="ZA245" i="8" s="1"/>
  <c r="ACO238" i="8"/>
  <c r="ACJ238" i="8" s="1"/>
  <c r="ACW237" i="8"/>
  <c r="JT275" i="8"/>
  <c r="AGQ230" i="8"/>
  <c r="UM254" i="8"/>
  <c r="UH254" i="8" s="1"/>
  <c r="UU253" i="8"/>
  <c r="PR263" i="8"/>
  <c r="PJ264" i="8"/>
  <c r="PE264" i="8" s="1"/>
  <c r="HW279" i="8"/>
  <c r="MG270" i="8"/>
  <c r="MH270" i="8" s="1"/>
  <c r="MC271" i="8" s="1"/>
  <c r="YQ245" i="8"/>
  <c r="YR245" i="8" s="1"/>
  <c r="YM246" i="8" s="1"/>
  <c r="MY269" i="8"/>
  <c r="NC268" i="8"/>
  <c r="MX269" i="8" s="1"/>
  <c r="AJC225" i="8"/>
  <c r="AJD225" i="8" s="1"/>
  <c r="AFB233" i="8"/>
  <c r="ADZ235" i="8"/>
  <c r="AEA235" i="8" s="1"/>
  <c r="QT261" i="8"/>
  <c r="AAS241" i="8"/>
  <c r="SD258" i="8"/>
  <c r="SE258" i="8" s="1"/>
  <c r="AJQ224" i="8"/>
  <c r="AHM228" i="8"/>
  <c r="AHN228" i="8" s="1"/>
  <c r="VO252" i="8" l="1"/>
  <c r="AFC233" i="8"/>
  <c r="AFD233" i="8" s="1"/>
  <c r="AEY234" i="8" s="1"/>
  <c r="PF264" i="8"/>
  <c r="PG264" i="8" s="1"/>
  <c r="PB265" i="8" s="1"/>
  <c r="ALH220" i="8"/>
  <c r="ALE221" i="8" s="1"/>
  <c r="ANE216" i="8"/>
  <c r="ANB217" i="8" s="1"/>
  <c r="YH246" i="8"/>
  <c r="GN282" i="8"/>
  <c r="AOR214" i="8"/>
  <c r="AKQ222" i="8"/>
  <c r="AKL222" i="8" s="1"/>
  <c r="AKM222" i="8" s="1"/>
  <c r="AKJ223" i="8" s="1"/>
  <c r="AOV213" i="8"/>
  <c r="AOQ214" i="8" s="1"/>
  <c r="AOM214" i="8" s="1"/>
  <c r="ANR215" i="8"/>
  <c r="ANS215" i="8" s="1"/>
  <c r="AOE214" i="8"/>
  <c r="ANF216" i="8"/>
  <c r="ANA217" i="8" s="1"/>
  <c r="UI254" i="8"/>
  <c r="UJ254" i="8" s="1"/>
  <c r="UE255" i="8" s="1"/>
  <c r="AMQ217" i="8"/>
  <c r="ALZ219" i="8"/>
  <c r="ALU219" i="8" s="1"/>
  <c r="ALV219" i="8" s="1"/>
  <c r="ALS220" i="8" s="1"/>
  <c r="AMH218" i="8"/>
  <c r="AKY221" i="8"/>
  <c r="AHK229" i="8"/>
  <c r="AHO228" i="8"/>
  <c r="AHJ229" i="8" s="1"/>
  <c r="ABF241" i="8"/>
  <c r="ABJ240" i="8"/>
  <c r="ABE241" i="8" s="1"/>
  <c r="ADX236" i="8"/>
  <c r="AEB235" i="8"/>
  <c r="ADW236" i="8" s="1"/>
  <c r="AJA226" i="8"/>
  <c r="AJE225" i="8"/>
  <c r="AIZ226" i="8" s="1"/>
  <c r="AGB232" i="8"/>
  <c r="AGF231" i="8"/>
  <c r="AGA232" i="8" s="1"/>
  <c r="TR256" i="8"/>
  <c r="TV255" i="8"/>
  <c r="TQ256" i="8" s="1"/>
  <c r="PK264" i="8"/>
  <c r="SB259" i="8"/>
  <c r="SF258" i="8"/>
  <c r="SA259" i="8" s="1"/>
  <c r="NG268" i="8"/>
  <c r="YN246" i="8"/>
  <c r="YI246" i="8" s="1"/>
  <c r="YJ246" i="8" s="1"/>
  <c r="YK246" i="8" s="1"/>
  <c r="YF247" i="8" s="1"/>
  <c r="YV245" i="8"/>
  <c r="QE263" i="8"/>
  <c r="PZ263" i="8" s="1"/>
  <c r="QM262" i="8"/>
  <c r="MD271" i="8"/>
  <c r="LY271" i="8" s="1"/>
  <c r="ML270" i="8"/>
  <c r="HY279" i="8"/>
  <c r="HZ279" i="8" s="1"/>
  <c r="HU280" i="8" s="1"/>
  <c r="PT263" i="8"/>
  <c r="PU263" i="8" s="1"/>
  <c r="PP264" i="8" s="1"/>
  <c r="JV275" i="8"/>
  <c r="JW275" i="8" s="1"/>
  <c r="JR276" i="8" s="1"/>
  <c r="ZB245" i="8"/>
  <c r="YW245" i="8" s="1"/>
  <c r="ZJ244" i="8"/>
  <c r="XE249" i="8"/>
  <c r="WZ249" i="8" s="1"/>
  <c r="XM248" i="8"/>
  <c r="VW251" i="8"/>
  <c r="ACK238" i="8"/>
  <c r="ACL238" i="8" s="1"/>
  <c r="ACG239" i="8" s="1"/>
  <c r="ZP244" i="8"/>
  <c r="ZK244" i="8" s="1"/>
  <c r="ZX243" i="8"/>
  <c r="OO266" i="8"/>
  <c r="OS265" i="8"/>
  <c r="ON266" i="8" s="1"/>
  <c r="ADM236" i="8"/>
  <c r="ADN236" i="8" s="1"/>
  <c r="ADI237" i="8" s="1"/>
  <c r="AEO234" i="8"/>
  <c r="AEP234" i="8" s="1"/>
  <c r="AEK235" i="8" s="1"/>
  <c r="TG256" i="8"/>
  <c r="TH256" i="8" s="1"/>
  <c r="TC257" i="8" s="1"/>
  <c r="KG275" i="8"/>
  <c r="KB275" i="8" s="1"/>
  <c r="KO274" i="8"/>
  <c r="HH281" i="8"/>
  <c r="HL280" i="8"/>
  <c r="HG281" i="8" s="1"/>
  <c r="JE277" i="8"/>
  <c r="JI276" i="8"/>
  <c r="JD277" i="8" s="1"/>
  <c r="LJ272" i="8"/>
  <c r="GA283" i="8"/>
  <c r="GB283" i="8" s="1"/>
  <c r="QU261" i="8"/>
  <c r="WR249" i="8"/>
  <c r="AHE229" i="8"/>
  <c r="AAU241" i="8"/>
  <c r="AAV241" i="8" s="1"/>
  <c r="AAQ242" i="8" s="1"/>
  <c r="QV261" i="8"/>
  <c r="QW261" i="8" s="1"/>
  <c r="QR262" i="8" s="1"/>
  <c r="MT269" i="8"/>
  <c r="MU269" i="8" s="1"/>
  <c r="UW253" i="8"/>
  <c r="UX253" i="8" s="1"/>
  <c r="US254" i="8" s="1"/>
  <c r="ACY237" i="8"/>
  <c r="ACZ237" i="8" s="1"/>
  <c r="ACU238" i="8" s="1"/>
  <c r="VJ252" i="8"/>
  <c r="VK252" i="8" s="1"/>
  <c r="AIP226" i="8"/>
  <c r="AIQ226" i="8" s="1"/>
  <c r="AIL227" i="8" s="1"/>
  <c r="NU267" i="8"/>
  <c r="NM268" i="8"/>
  <c r="NH268" i="8" s="1"/>
  <c r="AAD243" i="8"/>
  <c r="ZY243" i="8" s="1"/>
  <c r="AAL242" i="8"/>
  <c r="XV247" i="8"/>
  <c r="XW247" i="8" s="1"/>
  <c r="XR248" i="8" s="1"/>
  <c r="AIB227" i="8"/>
  <c r="AIC227" i="8" s="1"/>
  <c r="AHX228" i="8" s="1"/>
  <c r="ABW239" i="8"/>
  <c r="ABX239" i="8" s="1"/>
  <c r="ABS240" i="8" s="1"/>
  <c r="SS257" i="8"/>
  <c r="AFQ232" i="8"/>
  <c r="AFR232" i="8" s="1"/>
  <c r="AFM233" i="8" s="1"/>
  <c r="IM278" i="8"/>
  <c r="IN278" i="8" s="1"/>
  <c r="II279" i="8" s="1"/>
  <c r="AJR224" i="8"/>
  <c r="KW273" i="8"/>
  <c r="KX273" i="8" s="1"/>
  <c r="LP272" i="8"/>
  <c r="LK272" i="8" s="1"/>
  <c r="LX271" i="8"/>
  <c r="GP282" i="8"/>
  <c r="GQ282" i="8" s="1"/>
  <c r="GL283" i="8" s="1"/>
  <c r="RH260" i="8"/>
  <c r="WE250" i="8"/>
  <c r="WF250" i="8" s="1"/>
  <c r="AGR230" i="8"/>
  <c r="AGS230" i="8" s="1"/>
  <c r="UF255" i="8" l="1"/>
  <c r="UA255" i="8" s="1"/>
  <c r="PC265" i="8"/>
  <c r="OX265" i="8" s="1"/>
  <c r="AEZ234" i="8"/>
  <c r="AEU234" i="8" s="1"/>
  <c r="ALI220" i="8"/>
  <c r="ALD221" i="8" s="1"/>
  <c r="AKZ221" i="8" s="1"/>
  <c r="ALA221" i="8" s="1"/>
  <c r="F29" i="8"/>
  <c r="P29" i="8" s="1"/>
  <c r="G29" i="8"/>
  <c r="Q29" i="8" s="1"/>
  <c r="UN254" i="8"/>
  <c r="JM276" i="8"/>
  <c r="OW265" i="8"/>
  <c r="OY265" i="8" s="1"/>
  <c r="AOZ213" i="8"/>
  <c r="APC213" i="8" s="1"/>
  <c r="AOX214" i="8" s="1"/>
  <c r="AOT214" i="8" s="1"/>
  <c r="AOG214" i="8"/>
  <c r="ANP216" i="8"/>
  <c r="ANT215" i="8"/>
  <c r="ANO216" i="8" s="1"/>
  <c r="ANJ216" i="8"/>
  <c r="AMW217" i="8"/>
  <c r="AMN218" i="8"/>
  <c r="AMR217" i="8"/>
  <c r="AMM218" i="8" s="1"/>
  <c r="AJI225" i="8"/>
  <c r="ALW219" i="8"/>
  <c r="ALR220" i="8" s="1"/>
  <c r="AKN222" i="8"/>
  <c r="AKI223" i="8" s="1"/>
  <c r="AKE223" i="8" s="1"/>
  <c r="AKF223" i="8" s="1"/>
  <c r="AMA219" i="8"/>
  <c r="AFH233" i="8"/>
  <c r="ALN220" i="8"/>
  <c r="ALM220" i="8"/>
  <c r="TZ255" i="8"/>
  <c r="UB255" i="8" s="1"/>
  <c r="UC255" i="8" s="1"/>
  <c r="TX256" i="8" s="1"/>
  <c r="ABN240" i="8"/>
  <c r="ABA241" i="8"/>
  <c r="AGP231" i="8"/>
  <c r="AGT230" i="8"/>
  <c r="AGO231" i="8" s="1"/>
  <c r="RJ260" i="8"/>
  <c r="RK260" i="8" s="1"/>
  <c r="RF261" i="8" s="1"/>
  <c r="AJO225" i="8"/>
  <c r="SP258" i="8"/>
  <c r="WC251" i="8"/>
  <c r="WG250" i="8"/>
  <c r="WB251" i="8" s="1"/>
  <c r="LZ271" i="8"/>
  <c r="MA271" i="8" s="1"/>
  <c r="LV272" i="8" s="1"/>
  <c r="KU274" i="8"/>
  <c r="KY273" i="8"/>
  <c r="KT274" i="8" s="1"/>
  <c r="AJS224" i="8"/>
  <c r="AJN225" i="8" s="1"/>
  <c r="ST257" i="8"/>
  <c r="SO258" i="8" s="1"/>
  <c r="AHY228" i="8"/>
  <c r="AHT228" i="8" s="1"/>
  <c r="AIG227" i="8"/>
  <c r="NW267" i="8"/>
  <c r="NX267" i="8" s="1"/>
  <c r="NS268" i="8" s="1"/>
  <c r="ACV238" i="8"/>
  <c r="ACQ238" i="8" s="1"/>
  <c r="ADD237" i="8"/>
  <c r="UT254" i="8"/>
  <c r="UO254" i="8" s="1"/>
  <c r="VB253" i="8"/>
  <c r="MR270" i="8"/>
  <c r="MV269" i="8"/>
  <c r="MQ270" i="8" s="1"/>
  <c r="WT249" i="8"/>
  <c r="WU249" i="8" s="1"/>
  <c r="WP250" i="8" s="1"/>
  <c r="GC283" i="8"/>
  <c r="GG283" i="8" s="1"/>
  <c r="IZ277" i="8"/>
  <c r="JA277" i="8" s="1"/>
  <c r="HP280" i="8"/>
  <c r="TD257" i="8"/>
  <c r="SY257" i="8" s="1"/>
  <c r="TL256" i="8"/>
  <c r="AEL235" i="8"/>
  <c r="AEG235" i="8" s="1"/>
  <c r="AET234" i="8"/>
  <c r="ADJ237" i="8"/>
  <c r="ADE237" i="8" s="1"/>
  <c r="ADR236" i="8"/>
  <c r="OJ266" i="8"/>
  <c r="OK266" i="8" s="1"/>
  <c r="ZL244" i="8"/>
  <c r="ZM244" i="8" s="1"/>
  <c r="ZH245" i="8" s="1"/>
  <c r="JS276" i="8"/>
  <c r="JN276" i="8" s="1"/>
  <c r="JO276" i="8" s="1"/>
  <c r="JP276" i="8" s="1"/>
  <c r="JK277" i="8" s="1"/>
  <c r="KA275" i="8"/>
  <c r="PQ264" i="8"/>
  <c r="PL264" i="8" s="1"/>
  <c r="PM264" i="8" s="1"/>
  <c r="PY263" i="8"/>
  <c r="HV280" i="8"/>
  <c r="HQ280" i="8" s="1"/>
  <c r="ID279" i="8"/>
  <c r="YX245" i="8"/>
  <c r="YY245" i="8" s="1"/>
  <c r="YT246" i="8" s="1"/>
  <c r="NI268" i="8"/>
  <c r="SJ258" i="8"/>
  <c r="TM256" i="8"/>
  <c r="AGJ231" i="8"/>
  <c r="AIV226" i="8"/>
  <c r="AEF235" i="8"/>
  <c r="AHS228" i="8"/>
  <c r="YG247" i="8"/>
  <c r="YB247" i="8" s="1"/>
  <c r="YO246" i="8"/>
  <c r="GM283" i="8"/>
  <c r="GH283" i="8" s="1"/>
  <c r="GU282" i="8"/>
  <c r="IR278" i="8"/>
  <c r="IJ279" i="8"/>
  <c r="IE279" i="8" s="1"/>
  <c r="AFN233" i="8"/>
  <c r="AFI233" i="8" s="1"/>
  <c r="AFV232" i="8"/>
  <c r="ABT240" i="8"/>
  <c r="ABO240" i="8" s="1"/>
  <c r="ACB239" i="8"/>
  <c r="XS248" i="8"/>
  <c r="XN248" i="8" s="1"/>
  <c r="XO248" i="8" s="1"/>
  <c r="YA247" i="8"/>
  <c r="AIM227" i="8"/>
  <c r="AIH227" i="8" s="1"/>
  <c r="AIU226" i="8"/>
  <c r="VH253" i="8"/>
  <c r="VL252" i="8"/>
  <c r="VG253" i="8" s="1"/>
  <c r="QS262" i="8"/>
  <c r="QN262" i="8" s="1"/>
  <c r="QO262" i="8" s="1"/>
  <c r="RA261" i="8"/>
  <c r="AAR242" i="8"/>
  <c r="AAM242" i="8" s="1"/>
  <c r="AAN242" i="8" s="1"/>
  <c r="AAZ241" i="8"/>
  <c r="LL272" i="8"/>
  <c r="LM272" i="8" s="1"/>
  <c r="LH273" i="8" s="1"/>
  <c r="HC281" i="8"/>
  <c r="HD281" i="8" s="1"/>
  <c r="ZZ243" i="8"/>
  <c r="AAA243" i="8" s="1"/>
  <c r="ZV244" i="8" s="1"/>
  <c r="ACH239" i="8"/>
  <c r="ACC239" i="8" s="1"/>
  <c r="ACP238" i="8"/>
  <c r="RW259" i="8"/>
  <c r="RX259" i="8" s="1"/>
  <c r="AFW232" i="8"/>
  <c r="ADS236" i="8"/>
  <c r="AHF229" i="8"/>
  <c r="AHG229" i="8" s="1"/>
  <c r="UP254" i="8" l="1"/>
  <c r="UM255" i="8" s="1"/>
  <c r="AFJ233" i="8"/>
  <c r="AFK233" i="8" s="1"/>
  <c r="AFF234" i="8" s="1"/>
  <c r="I29" i="8"/>
  <c r="J29" i="8"/>
  <c r="LC273" i="8"/>
  <c r="ANK216" i="8"/>
  <c r="ANL216" i="8" s="1"/>
  <c r="ANM216" i="8" s="1"/>
  <c r="ANH217" i="8" s="1"/>
  <c r="AOD215" i="8"/>
  <c r="AOH214" i="8"/>
  <c r="AOC215" i="8" s="1"/>
  <c r="ANX215" i="8"/>
  <c r="AMI218" i="8"/>
  <c r="AMJ218" i="8" s="1"/>
  <c r="AMK218" i="8" s="1"/>
  <c r="AMF219" i="8" s="1"/>
  <c r="AMV217" i="8"/>
  <c r="ABP240" i="8"/>
  <c r="ABM241" i="8" s="1"/>
  <c r="AKG223" i="8"/>
  <c r="AKB224" i="8" s="1"/>
  <c r="AKC224" i="8"/>
  <c r="AKR222" i="8"/>
  <c r="ALB221" i="8"/>
  <c r="AKW222" i="8" s="1"/>
  <c r="AKX222" i="8"/>
  <c r="ALO220" i="8"/>
  <c r="ALP220" i="8" s="1"/>
  <c r="ALK221" i="8" s="1"/>
  <c r="SX257" i="8"/>
  <c r="SZ257" i="8" s="1"/>
  <c r="TA257" i="8" s="1"/>
  <c r="SV258" i="8" s="1"/>
  <c r="AHD230" i="8"/>
  <c r="AHH229" i="8"/>
  <c r="AHC230" i="8" s="1"/>
  <c r="AAK243" i="8"/>
  <c r="AAO242" i="8"/>
  <c r="AAJ243" i="8" s="1"/>
  <c r="XL249" i="8"/>
  <c r="XP248" i="8"/>
  <c r="XK249" i="8" s="1"/>
  <c r="GI283" i="8"/>
  <c r="RU260" i="8"/>
  <c r="RY259" i="8"/>
  <c r="RT260" i="8" s="1"/>
  <c r="OV266" i="8"/>
  <c r="VC253" i="8"/>
  <c r="VD253" i="8" s="1"/>
  <c r="VE253" i="8" s="1"/>
  <c r="UZ254" i="8" s="1"/>
  <c r="AHU228" i="8"/>
  <c r="AHV228" i="8" s="1"/>
  <c r="AHQ229" i="8" s="1"/>
  <c r="PJ265" i="8"/>
  <c r="NF269" i="8"/>
  <c r="QL263" i="8"/>
  <c r="KC275" i="8"/>
  <c r="KD275" i="8" s="1"/>
  <c r="JY276" i="8" s="1"/>
  <c r="ADT236" i="8"/>
  <c r="ADU236" i="8" s="1"/>
  <c r="ADP237" i="8" s="1"/>
  <c r="TY256" i="8"/>
  <c r="TT256" i="8" s="1"/>
  <c r="UG255" i="8"/>
  <c r="ACR238" i="8"/>
  <c r="ACS238" i="8" s="1"/>
  <c r="ACN239" i="8" s="1"/>
  <c r="ZW244" i="8"/>
  <c r="ZR244" i="8" s="1"/>
  <c r="AAE243" i="8"/>
  <c r="OZ265" i="8"/>
  <c r="OU266" i="8" s="1"/>
  <c r="JL277" i="8"/>
  <c r="JG277" i="8" s="1"/>
  <c r="JT276" i="8"/>
  <c r="LI273" i="8"/>
  <c r="LD273" i="8" s="1"/>
  <c r="LQ272" i="8"/>
  <c r="ABB241" i="8"/>
  <c r="ABC241" i="8" s="1"/>
  <c r="AAX242" i="8" s="1"/>
  <c r="VP252" i="8"/>
  <c r="AIW226" i="8"/>
  <c r="AIX226" i="8" s="1"/>
  <c r="AIS227" i="8" s="1"/>
  <c r="YC247" i="8"/>
  <c r="YD247" i="8" s="1"/>
  <c r="XY248" i="8" s="1"/>
  <c r="ACD239" i="8"/>
  <c r="ACE239" i="8" s="1"/>
  <c r="ABZ240" i="8" s="1"/>
  <c r="AEH235" i="8"/>
  <c r="AEI235" i="8" s="1"/>
  <c r="AED236" i="8" s="1"/>
  <c r="UQ254" i="8"/>
  <c r="UL255" i="8" s="1"/>
  <c r="PN264" i="8"/>
  <c r="PI265" i="8" s="1"/>
  <c r="NJ268" i="8"/>
  <c r="NE269" i="8" s="1"/>
  <c r="QP262" i="8"/>
  <c r="QK263" i="8" s="1"/>
  <c r="OH267" i="8"/>
  <c r="OL266" i="8"/>
  <c r="OG267" i="8" s="1"/>
  <c r="AEV234" i="8"/>
  <c r="AEW234" i="8" s="1"/>
  <c r="AER235" i="8" s="1"/>
  <c r="TN256" i="8"/>
  <c r="TO256" i="8" s="1"/>
  <c r="TJ257" i="8" s="1"/>
  <c r="HR280" i="8"/>
  <c r="HS280" i="8" s="1"/>
  <c r="HN281" i="8" s="1"/>
  <c r="MZ269" i="8"/>
  <c r="ADF237" i="8"/>
  <c r="ADG237" i="8" s="1"/>
  <c r="ADB238" i="8" s="1"/>
  <c r="NT268" i="8"/>
  <c r="NO268" i="8" s="1"/>
  <c r="OB267" i="8"/>
  <c r="AII227" i="8"/>
  <c r="AIJ227" i="8" s="1"/>
  <c r="AIE228" i="8" s="1"/>
  <c r="KP274" i="8"/>
  <c r="KQ274" i="8" s="1"/>
  <c r="WK250" i="8"/>
  <c r="SK258" i="8"/>
  <c r="SL258" i="8" s="1"/>
  <c r="AJJ225" i="8"/>
  <c r="AJK225" i="8" s="1"/>
  <c r="AGX230" i="8"/>
  <c r="HA282" i="8"/>
  <c r="HE281" i="8"/>
  <c r="GZ282" i="8" s="1"/>
  <c r="AFX232" i="8"/>
  <c r="AFY232" i="8" s="1"/>
  <c r="AFT233" i="8" s="1"/>
  <c r="YU246" i="8"/>
  <c r="YP246" i="8" s="1"/>
  <c r="YQ246" i="8" s="1"/>
  <c r="ZC245" i="8"/>
  <c r="IF279" i="8"/>
  <c r="IG279" i="8" s="1"/>
  <c r="IB280" i="8" s="1"/>
  <c r="QA263" i="8"/>
  <c r="QB263" i="8" s="1"/>
  <c r="PW264" i="8" s="1"/>
  <c r="ZI245" i="8"/>
  <c r="ZD245" i="8" s="1"/>
  <c r="ZQ244" i="8"/>
  <c r="IX278" i="8"/>
  <c r="JB277" i="8"/>
  <c r="IW278" i="8" s="1"/>
  <c r="WQ250" i="8"/>
  <c r="WL250" i="8" s="1"/>
  <c r="WY249" i="8"/>
  <c r="MM270" i="8"/>
  <c r="MN270" i="8" s="1"/>
  <c r="LW272" i="8"/>
  <c r="LR272" i="8" s="1"/>
  <c r="ME271" i="8"/>
  <c r="VX251" i="8"/>
  <c r="VY251" i="8" s="1"/>
  <c r="AJW224" i="8"/>
  <c r="RG261" i="8"/>
  <c r="RB261" i="8" s="1"/>
  <c r="RC261" i="8" s="1"/>
  <c r="RO260" i="8"/>
  <c r="AGK231" i="8"/>
  <c r="AGL231" i="8" s="1"/>
  <c r="LE273" i="8" l="1"/>
  <c r="LF273" i="8" s="1"/>
  <c r="LA274" i="8" s="1"/>
  <c r="AFG234" i="8"/>
  <c r="AFB234" i="8" s="1"/>
  <c r="AFO233" i="8"/>
  <c r="G30" i="8"/>
  <c r="Q30" i="8" s="1"/>
  <c r="F30" i="8"/>
  <c r="P30" i="8" s="1"/>
  <c r="GJ283" i="8"/>
  <c r="GN283" i="8" s="1"/>
  <c r="ANY215" i="8"/>
  <c r="AOL214" i="8"/>
  <c r="HI281" i="8"/>
  <c r="OP266" i="8"/>
  <c r="PD265" i="8"/>
  <c r="AON214" i="8"/>
  <c r="ANZ215" i="8"/>
  <c r="ABQ240" i="8"/>
  <c r="ABL241" i="8" s="1"/>
  <c r="ABH241" i="8" s="1"/>
  <c r="AMG219" i="8"/>
  <c r="AMB219" i="8" s="1"/>
  <c r="AMC219" i="8" s="1"/>
  <c r="ALZ220" i="8" s="1"/>
  <c r="ANI217" i="8"/>
  <c r="AND217" i="8" s="1"/>
  <c r="ANQ216" i="8"/>
  <c r="AMO218" i="8"/>
  <c r="AKS222" i="8"/>
  <c r="AKT222" i="8" s="1"/>
  <c r="AKQ223" i="8" s="1"/>
  <c r="AMX217" i="8"/>
  <c r="AJX224" i="8"/>
  <c r="AJY224" i="8" s="1"/>
  <c r="AJZ224" i="8" s="1"/>
  <c r="AJU225" i="8" s="1"/>
  <c r="AKK223" i="8"/>
  <c r="ALT220" i="8"/>
  <c r="ALL221" i="8"/>
  <c r="ALG221" i="8" s="1"/>
  <c r="ALF221" i="8"/>
  <c r="AAS242" i="8"/>
  <c r="YN247" i="8"/>
  <c r="YR246" i="8"/>
  <c r="YM247" i="8" s="1"/>
  <c r="SI259" i="8"/>
  <c r="SM258" i="8"/>
  <c r="SH259" i="8" s="1"/>
  <c r="AGI232" i="8"/>
  <c r="AGM231" i="8"/>
  <c r="AGH232" i="8" s="1"/>
  <c r="QZ262" i="8"/>
  <c r="RD261" i="8"/>
  <c r="QY262" i="8" s="1"/>
  <c r="VV252" i="8"/>
  <c r="VZ251" i="8"/>
  <c r="VU252" i="8" s="1"/>
  <c r="XA249" i="8"/>
  <c r="XB249" i="8" s="1"/>
  <c r="WW250" i="8" s="1"/>
  <c r="LB274" i="8"/>
  <c r="KW274" i="8" s="1"/>
  <c r="LJ273" i="8"/>
  <c r="MK271" i="8"/>
  <c r="MO270" i="8"/>
  <c r="MJ271" i="8" s="1"/>
  <c r="JF277" i="8"/>
  <c r="ZS244" i="8"/>
  <c r="ZT244" i="8" s="1"/>
  <c r="ZO245" i="8" s="1"/>
  <c r="PX264" i="8"/>
  <c r="PS264" i="8" s="1"/>
  <c r="QF263" i="8"/>
  <c r="IC280" i="8"/>
  <c r="HX280" i="8" s="1"/>
  <c r="IK279" i="8"/>
  <c r="ZE245" i="8"/>
  <c r="ZF245" i="8" s="1"/>
  <c r="ZA246" i="8" s="1"/>
  <c r="AFU233" i="8"/>
  <c r="AFP233" i="8" s="1"/>
  <c r="AFQ233" i="8" s="1"/>
  <c r="AFR233" i="8" s="1"/>
  <c r="AFM234" i="8" s="1"/>
  <c r="AGC232" i="8"/>
  <c r="GV282" i="8"/>
  <c r="GW282" i="8" s="1"/>
  <c r="AJH226" i="8"/>
  <c r="AJL225" i="8"/>
  <c r="AJG226" i="8" s="1"/>
  <c r="KN275" i="8"/>
  <c r="KR274" i="8"/>
  <c r="KM275" i="8" s="1"/>
  <c r="HO281" i="8"/>
  <c r="HJ281" i="8" s="1"/>
  <c r="HW280" i="8"/>
  <c r="TK257" i="8"/>
  <c r="TF257" i="8" s="1"/>
  <c r="TS256" i="8"/>
  <c r="AES235" i="8"/>
  <c r="AEN235" i="8" s="1"/>
  <c r="AFA234" i="8"/>
  <c r="OC267" i="8"/>
  <c r="OD267" i="8" s="1"/>
  <c r="OE267" i="8" s="1"/>
  <c r="NZ268" i="8" s="1"/>
  <c r="AAY242" i="8"/>
  <c r="AAT242" i="8" s="1"/>
  <c r="ABG241" i="8"/>
  <c r="LS272" i="8"/>
  <c r="LT272" i="8" s="1"/>
  <c r="LO273" i="8" s="1"/>
  <c r="ADQ237" i="8"/>
  <c r="ADL237" i="8" s="1"/>
  <c r="ADY236" i="8"/>
  <c r="JZ276" i="8"/>
  <c r="JU276" i="8" s="1"/>
  <c r="JV276" i="8" s="1"/>
  <c r="JW276" i="8" s="1"/>
  <c r="JR277" i="8" s="1"/>
  <c r="KH275" i="8"/>
  <c r="QT262" i="8"/>
  <c r="NN268" i="8"/>
  <c r="PR264" i="8"/>
  <c r="UU254" i="8"/>
  <c r="AHR229" i="8"/>
  <c r="AHM229" i="8" s="1"/>
  <c r="AHZ228" i="8"/>
  <c r="OQ266" i="8"/>
  <c r="SC259" i="8"/>
  <c r="ABU240" i="8"/>
  <c r="XT248" i="8"/>
  <c r="AAF243" i="8"/>
  <c r="AAG243" i="8" s="1"/>
  <c r="AGY230" i="8"/>
  <c r="AGZ230" i="8" s="1"/>
  <c r="AHA230" i="8" s="1"/>
  <c r="AGV231" i="8" s="1"/>
  <c r="SW258" i="8"/>
  <c r="SR258" i="8" s="1"/>
  <c r="TE257" i="8"/>
  <c r="IS278" i="8"/>
  <c r="IT278" i="8" s="1"/>
  <c r="WM250" i="8"/>
  <c r="WN250" i="8" s="1"/>
  <c r="WI251" i="8" s="1"/>
  <c r="AIF228" i="8"/>
  <c r="AIA228" i="8" s="1"/>
  <c r="AIN227" i="8"/>
  <c r="ADC238" i="8"/>
  <c r="ACX238" i="8" s="1"/>
  <c r="ADK237" i="8"/>
  <c r="VA254" i="8"/>
  <c r="UV254" i="8" s="1"/>
  <c r="VI253" i="8"/>
  <c r="AEE236" i="8"/>
  <c r="ADZ236" i="8" s="1"/>
  <c r="AEM235" i="8"/>
  <c r="ACA240" i="8"/>
  <c r="ABV240" i="8" s="1"/>
  <c r="ACI239" i="8"/>
  <c r="XZ248" i="8"/>
  <c r="XU248" i="8" s="1"/>
  <c r="YH247" i="8"/>
  <c r="AIT227" i="8"/>
  <c r="AIO227" i="8" s="1"/>
  <c r="AJB226" i="8"/>
  <c r="ACO239" i="8"/>
  <c r="ACJ239" i="8" s="1"/>
  <c r="ACW238" i="8"/>
  <c r="QG263" i="8"/>
  <c r="NA269" i="8"/>
  <c r="NB269" i="8" s="1"/>
  <c r="NC269" i="8" s="1"/>
  <c r="MX270" i="8" s="1"/>
  <c r="PE265" i="8"/>
  <c r="UH255" i="8"/>
  <c r="UI255" i="8" s="1"/>
  <c r="RP260" i="8"/>
  <c r="RQ260" i="8" s="1"/>
  <c r="XG249" i="8"/>
  <c r="AHL229" i="8"/>
  <c r="PF265" i="8" l="1"/>
  <c r="PG265" i="8" s="1"/>
  <c r="PB266" i="8" s="1"/>
  <c r="HK281" i="8"/>
  <c r="HL281" i="8" s="1"/>
  <c r="HG282" i="8" s="1"/>
  <c r="OR266" i="8"/>
  <c r="OS266" i="8" s="1"/>
  <c r="ON267" i="8" s="1"/>
  <c r="J30" i="8"/>
  <c r="I30" i="8"/>
  <c r="RH261" i="8"/>
  <c r="KV274" i="8"/>
  <c r="AKU222" i="8"/>
  <c r="AKP223" i="8" s="1"/>
  <c r="AKL223" i="8" s="1"/>
  <c r="AKM223" i="8" s="1"/>
  <c r="AOO214" i="8"/>
  <c r="AOJ215" i="8" s="1"/>
  <c r="AMD219" i="8"/>
  <c r="ALY220" i="8" s="1"/>
  <c r="ALU220" i="8" s="1"/>
  <c r="ALV220" i="8" s="1"/>
  <c r="ALW220" i="8" s="1"/>
  <c r="ALR221" i="8" s="1"/>
  <c r="AOK215" i="8"/>
  <c r="ANW216" i="8"/>
  <c r="AOA215" i="8"/>
  <c r="ANV216" i="8" s="1"/>
  <c r="AMU218" i="8"/>
  <c r="AMY217" i="8"/>
  <c r="AMT218" i="8" s="1"/>
  <c r="AAU242" i="8"/>
  <c r="AAV242" i="8" s="1"/>
  <c r="AAQ243" i="8" s="1"/>
  <c r="ALH221" i="8"/>
  <c r="SQ258" i="8"/>
  <c r="SS258" i="8" s="1"/>
  <c r="UF256" i="8"/>
  <c r="UJ255" i="8"/>
  <c r="UE256" i="8" s="1"/>
  <c r="OO267" i="8"/>
  <c r="RN261" i="8"/>
  <c r="RR260" i="8"/>
  <c r="RM261" i="8" s="1"/>
  <c r="AAD244" i="8"/>
  <c r="ACK239" i="8"/>
  <c r="ACL239" i="8" s="1"/>
  <c r="ACG240" i="8" s="1"/>
  <c r="AAH243" i="8"/>
  <c r="AAC244" i="8" s="1"/>
  <c r="AEO235" i="8"/>
  <c r="AEP235" i="8" s="1"/>
  <c r="AEK236" i="8" s="1"/>
  <c r="OA268" i="8"/>
  <c r="NV268" i="8" s="1"/>
  <c r="OI267" i="8"/>
  <c r="AIP227" i="8"/>
  <c r="AIQ227" i="8" s="1"/>
  <c r="AIL228" i="8" s="1"/>
  <c r="WJ251" i="8"/>
  <c r="WE251" i="8" s="1"/>
  <c r="WR250" i="8"/>
  <c r="HP281" i="8"/>
  <c r="IQ279" i="8"/>
  <c r="IU278" i="8"/>
  <c r="IP279" i="8" s="1"/>
  <c r="TG257" i="8"/>
  <c r="TH257" i="8" s="1"/>
  <c r="TC258" i="8" s="1"/>
  <c r="XV248" i="8"/>
  <c r="XW248" i="8" s="1"/>
  <c r="XR249" i="8" s="1"/>
  <c r="ABW240" i="8"/>
  <c r="ABX240" i="8" s="1"/>
  <c r="ABS241" i="8" s="1"/>
  <c r="PT264" i="8"/>
  <c r="PU264" i="8" s="1"/>
  <c r="PP265" i="8" s="1"/>
  <c r="AFN234" i="8"/>
  <c r="AFI234" i="8" s="1"/>
  <c r="AFV233" i="8"/>
  <c r="ABI241" i="8"/>
  <c r="ABJ241" i="8" s="1"/>
  <c r="ABE242" i="8" s="1"/>
  <c r="AFC234" i="8"/>
  <c r="AFD234" i="8" s="1"/>
  <c r="AEY235" i="8" s="1"/>
  <c r="TU256" i="8"/>
  <c r="TV256" i="8" s="1"/>
  <c r="TQ257" i="8" s="1"/>
  <c r="HY280" i="8"/>
  <c r="HZ280" i="8" s="1"/>
  <c r="HU281" i="8" s="1"/>
  <c r="KI275" i="8"/>
  <c r="AJP225" i="8"/>
  <c r="GT283" i="8"/>
  <c r="GX282" i="8"/>
  <c r="GS283" i="8" s="1"/>
  <c r="ZB246" i="8"/>
  <c r="YW246" i="8" s="1"/>
  <c r="ZJ245" i="8"/>
  <c r="QH263" i="8"/>
  <c r="QI263" i="8" s="1"/>
  <c r="QD264" i="8" s="1"/>
  <c r="ZP245" i="8"/>
  <c r="ZK245" i="8" s="1"/>
  <c r="ZX244" i="8"/>
  <c r="JH277" i="8"/>
  <c r="JI277" i="8" s="1"/>
  <c r="JD278" i="8" s="1"/>
  <c r="MS270" i="8"/>
  <c r="WD251" i="8"/>
  <c r="QU262" i="8"/>
  <c r="QV262" i="8" s="1"/>
  <c r="AGQ231" i="8"/>
  <c r="SD259" i="8"/>
  <c r="SE259" i="8" s="1"/>
  <c r="SF259" i="8" s="1"/>
  <c r="SA260" i="8" s="1"/>
  <c r="YV246" i="8"/>
  <c r="AHN229" i="8"/>
  <c r="AHO229" i="8" s="1"/>
  <c r="AHJ230" i="8" s="1"/>
  <c r="PC266" i="8"/>
  <c r="OX266" i="8" s="1"/>
  <c r="ACY238" i="8"/>
  <c r="ACZ238" i="8" s="1"/>
  <c r="ACU239" i="8" s="1"/>
  <c r="MY270" i="8"/>
  <c r="MT270" i="8" s="1"/>
  <c r="NG269" i="8"/>
  <c r="ADM237" i="8"/>
  <c r="ADN237" i="8" s="1"/>
  <c r="ADI238" i="8" s="1"/>
  <c r="AGW231" i="8"/>
  <c r="AGR231" i="8" s="1"/>
  <c r="AHE230" i="8"/>
  <c r="AIB228" i="8"/>
  <c r="AIC228" i="8" s="1"/>
  <c r="AHX229" i="8" s="1"/>
  <c r="UW254" i="8"/>
  <c r="UX254" i="8" s="1"/>
  <c r="US255" i="8" s="1"/>
  <c r="NP268" i="8"/>
  <c r="NQ268" i="8" s="1"/>
  <c r="NL269" i="8" s="1"/>
  <c r="KJ275" i="8"/>
  <c r="AEA236" i="8"/>
  <c r="AEB236" i="8" s="1"/>
  <c r="ADW237" i="8" s="1"/>
  <c r="JS277" i="8"/>
  <c r="JN277" i="8" s="1"/>
  <c r="KA276" i="8"/>
  <c r="LP273" i="8"/>
  <c r="LK273" i="8" s="1"/>
  <c r="LL273" i="8" s="1"/>
  <c r="LX272" i="8"/>
  <c r="KX274" i="8"/>
  <c r="KY274" i="8" s="1"/>
  <c r="KT275" i="8" s="1"/>
  <c r="AJC226" i="8"/>
  <c r="AJD226" i="8" s="1"/>
  <c r="MF271" i="8"/>
  <c r="MG271" i="8" s="1"/>
  <c r="AJV225" i="8"/>
  <c r="AJQ225" i="8" s="1"/>
  <c r="AKD224" i="8"/>
  <c r="WX250" i="8"/>
  <c r="WS250" i="8" s="1"/>
  <c r="XF249" i="8"/>
  <c r="VQ252" i="8"/>
  <c r="VR252" i="8" s="1"/>
  <c r="AGD232" i="8"/>
  <c r="AGE232" i="8" s="1"/>
  <c r="YI247" i="8"/>
  <c r="YJ247" i="8" s="1"/>
  <c r="HH282" i="8" l="1"/>
  <c r="HC282" i="8" s="1"/>
  <c r="PK265" i="8"/>
  <c r="ANR216" i="8"/>
  <c r="ANS216" i="8" s="1"/>
  <c r="ANP217" i="8" s="1"/>
  <c r="IY278" i="8"/>
  <c r="AAZ242" i="8"/>
  <c r="AKY222" i="8"/>
  <c r="OW266" i="8"/>
  <c r="OY266" i="8" s="1"/>
  <c r="OZ266" i="8" s="1"/>
  <c r="OU267" i="8" s="1"/>
  <c r="AOF215" i="8"/>
  <c r="AOS214" i="8"/>
  <c r="AMH219" i="8"/>
  <c r="AOE215" i="8"/>
  <c r="AAR243" i="8"/>
  <c r="AAM243" i="8" s="1"/>
  <c r="AMP218" i="8"/>
  <c r="AMQ218" i="8" s="1"/>
  <c r="AMR218" i="8" s="1"/>
  <c r="AMM219" i="8" s="1"/>
  <c r="ANC217" i="8"/>
  <c r="ANE217" i="8" s="1"/>
  <c r="AMA220" i="8"/>
  <c r="AKN223" i="8"/>
  <c r="AKI224" i="8" s="1"/>
  <c r="AKJ224" i="8"/>
  <c r="ALE222" i="8"/>
  <c r="ALS221" i="8"/>
  <c r="ALN221" i="8" s="1"/>
  <c r="ALI221" i="8"/>
  <c r="ALD222" i="8" s="1"/>
  <c r="YG248" i="8"/>
  <c r="YK247" i="8"/>
  <c r="YF248" i="8" s="1"/>
  <c r="AGB233" i="8"/>
  <c r="AGF232" i="8"/>
  <c r="AGA233" i="8" s="1"/>
  <c r="AJA227" i="8"/>
  <c r="AJE226" i="8"/>
  <c r="AIZ227" i="8" s="1"/>
  <c r="QS263" i="8"/>
  <c r="QW262" i="8"/>
  <c r="QR263" i="8" s="1"/>
  <c r="SP259" i="8"/>
  <c r="LI274" i="8"/>
  <c r="KG276" i="8"/>
  <c r="ST258" i="8"/>
  <c r="SO259" i="8" s="1"/>
  <c r="VO253" i="8"/>
  <c r="VS252" i="8"/>
  <c r="VN253" i="8" s="1"/>
  <c r="LM273" i="8"/>
  <c r="LH274" i="8" s="1"/>
  <c r="KK275" i="8"/>
  <c r="KF276" i="8" s="1"/>
  <c r="MU270" i="8"/>
  <c r="MV270" i="8" s="1"/>
  <c r="MQ271" i="8" s="1"/>
  <c r="HB282" i="8"/>
  <c r="AJR225" i="8"/>
  <c r="AJS225" i="8" s="1"/>
  <c r="AJN226" i="8" s="1"/>
  <c r="HV281" i="8"/>
  <c r="HQ281" i="8" s="1"/>
  <c r="HR281" i="8" s="1"/>
  <c r="HS281" i="8" s="1"/>
  <c r="HN282" i="8" s="1"/>
  <c r="ID280" i="8"/>
  <c r="TR257" i="8"/>
  <c r="TM257" i="8" s="1"/>
  <c r="TZ256" i="8"/>
  <c r="AEZ235" i="8"/>
  <c r="AEU235" i="8" s="1"/>
  <c r="AFH234" i="8"/>
  <c r="ABF242" i="8"/>
  <c r="ABA242" i="8" s="1"/>
  <c r="ABN241" i="8"/>
  <c r="PQ265" i="8"/>
  <c r="PL265" i="8" s="1"/>
  <c r="PM265" i="8" s="1"/>
  <c r="PY264" i="8"/>
  <c r="ABT241" i="8"/>
  <c r="ABO241" i="8" s="1"/>
  <c r="ACB240" i="8"/>
  <c r="XS249" i="8"/>
  <c r="XN249" i="8" s="1"/>
  <c r="YA248" i="8"/>
  <c r="TD258" i="8"/>
  <c r="SY258" i="8" s="1"/>
  <c r="TL257" i="8"/>
  <c r="IL279" i="8"/>
  <c r="IM279" i="8" s="1"/>
  <c r="ZY244" i="8"/>
  <c r="ZZ244" i="8" s="1"/>
  <c r="AAA244" i="8" s="1"/>
  <c r="ZV245" i="8" s="1"/>
  <c r="RV260" i="8"/>
  <c r="OJ267" i="8"/>
  <c r="OK267" i="8" s="1"/>
  <c r="OL267" i="8" s="1"/>
  <c r="OG268" i="8" s="1"/>
  <c r="UN255" i="8"/>
  <c r="XH249" i="8"/>
  <c r="XI249" i="8" s="1"/>
  <c r="XD250" i="8" s="1"/>
  <c r="MD272" i="8"/>
  <c r="MH271" i="8"/>
  <c r="MC272" i="8" s="1"/>
  <c r="LC274" i="8"/>
  <c r="KU275" i="8"/>
  <c r="KP275" i="8" s="1"/>
  <c r="ADX237" i="8"/>
  <c r="ADS237" i="8" s="1"/>
  <c r="AEF236" i="8"/>
  <c r="NM269" i="8"/>
  <c r="NH269" i="8" s="1"/>
  <c r="NI269" i="8" s="1"/>
  <c r="NJ269" i="8" s="1"/>
  <c r="NE270" i="8" s="1"/>
  <c r="NU268" i="8"/>
  <c r="UT255" i="8"/>
  <c r="UO255" i="8" s="1"/>
  <c r="VB254" i="8"/>
  <c r="AHY229" i="8"/>
  <c r="AHT229" i="8" s="1"/>
  <c r="AIG228" i="8"/>
  <c r="SB260" i="8"/>
  <c r="RW260" i="8" s="1"/>
  <c r="SJ259" i="8"/>
  <c r="ADJ238" i="8"/>
  <c r="ADE238" i="8" s="1"/>
  <c r="ADR237" i="8"/>
  <c r="ACV239" i="8"/>
  <c r="ACQ239" i="8" s="1"/>
  <c r="ADD238" i="8"/>
  <c r="AHK230" i="8"/>
  <c r="AHF230" i="8" s="1"/>
  <c r="AHG230" i="8" s="1"/>
  <c r="AHH230" i="8" s="1"/>
  <c r="AHC231" i="8" s="1"/>
  <c r="AHS229" i="8"/>
  <c r="YX246" i="8"/>
  <c r="YY246" i="8" s="1"/>
  <c r="YT247" i="8" s="1"/>
  <c r="AGS231" i="8"/>
  <c r="AGT231" i="8" s="1"/>
  <c r="AGO232" i="8" s="1"/>
  <c r="WF251" i="8"/>
  <c r="WG251" i="8" s="1"/>
  <c r="WB252" i="8" s="1"/>
  <c r="JE278" i="8"/>
  <c r="IZ278" i="8" s="1"/>
  <c r="JM277" i="8"/>
  <c r="QM263" i="8"/>
  <c r="QE264" i="8"/>
  <c r="PZ264" i="8" s="1"/>
  <c r="ZL245" i="8"/>
  <c r="GO283" i="8"/>
  <c r="GP283" i="8" s="1"/>
  <c r="WT250" i="8"/>
  <c r="WU250" i="8" s="1"/>
  <c r="WP251" i="8" s="1"/>
  <c r="AIM228" i="8"/>
  <c r="AIH228" i="8" s="1"/>
  <c r="AIU227" i="8"/>
  <c r="AEL236" i="8"/>
  <c r="AEG236" i="8" s="1"/>
  <c r="AET235" i="8"/>
  <c r="ACH240" i="8"/>
  <c r="ACC240" i="8" s="1"/>
  <c r="ACP239" i="8"/>
  <c r="AAL243" i="8"/>
  <c r="RI261" i="8"/>
  <c r="RJ261" i="8" s="1"/>
  <c r="UA256" i="8"/>
  <c r="JA278" i="8" l="1"/>
  <c r="JB278" i="8" s="1"/>
  <c r="IW279" i="8" s="1"/>
  <c r="ABB242" i="8"/>
  <c r="AAY243" i="8" s="1"/>
  <c r="ANT216" i="8"/>
  <c r="ANO217" i="8" s="1"/>
  <c r="G31" i="8"/>
  <c r="Q31" i="8" s="1"/>
  <c r="F31" i="8"/>
  <c r="P31" i="8" s="1"/>
  <c r="RA262" i="8"/>
  <c r="AOU214" i="8"/>
  <c r="AOV214" i="8" s="1"/>
  <c r="AOQ215" i="8" s="1"/>
  <c r="AMN219" i="8"/>
  <c r="AMI219" i="8" s="1"/>
  <c r="AMJ219" i="8" s="1"/>
  <c r="ANK217" i="8"/>
  <c r="AOG215" i="8"/>
  <c r="AOH215" i="8" s="1"/>
  <c r="AOC216" i="8" s="1"/>
  <c r="ANX216" i="8"/>
  <c r="ANB218" i="8"/>
  <c r="ANF217" i="8"/>
  <c r="ANA218" i="8" s="1"/>
  <c r="AKE224" i="8"/>
  <c r="AKF224" i="8" s="1"/>
  <c r="AKG224" i="8" s="1"/>
  <c r="AKB225" i="8" s="1"/>
  <c r="AMV218" i="8"/>
  <c r="AKR223" i="8"/>
  <c r="AGJ232" i="8"/>
  <c r="AKZ222" i="8"/>
  <c r="ALA222" i="8" s="1"/>
  <c r="ALB222" i="8" s="1"/>
  <c r="AKW223" i="8" s="1"/>
  <c r="VJ253" i="8"/>
  <c r="VK253" i="8" s="1"/>
  <c r="VH254" i="8" s="1"/>
  <c r="ALM221" i="8"/>
  <c r="PJ266" i="8"/>
  <c r="PN265" i="8"/>
  <c r="PI266" i="8" s="1"/>
  <c r="RG262" i="8"/>
  <c r="RK261" i="8"/>
  <c r="RF262" i="8" s="1"/>
  <c r="ZI246" i="8"/>
  <c r="JO277" i="8"/>
  <c r="JP277" i="8" s="1"/>
  <c r="JK278" i="8" s="1"/>
  <c r="AAN243" i="8"/>
  <c r="AAO243" i="8" s="1"/>
  <c r="AAJ244" i="8" s="1"/>
  <c r="AEV235" i="8"/>
  <c r="AEW235" i="8" s="1"/>
  <c r="AER236" i="8" s="1"/>
  <c r="OH268" i="8"/>
  <c r="OC268" i="8" s="1"/>
  <c r="OP267" i="8"/>
  <c r="WQ251" i="8"/>
  <c r="WL251" i="8" s="1"/>
  <c r="WY250" i="8"/>
  <c r="HO282" i="8"/>
  <c r="HJ282" i="8" s="1"/>
  <c r="HW281" i="8"/>
  <c r="IX279" i="8"/>
  <c r="IS279" i="8" s="1"/>
  <c r="GQ283" i="8"/>
  <c r="GU283" i="8" s="1"/>
  <c r="ZM245" i="8"/>
  <c r="ZH246" i="8" s="1"/>
  <c r="WC252" i="8"/>
  <c r="VX252" i="8" s="1"/>
  <c r="WK251" i="8"/>
  <c r="ADF238" i="8"/>
  <c r="NF270" i="8"/>
  <c r="NA270" i="8" s="1"/>
  <c r="NN269" i="8"/>
  <c r="ADT237" i="8"/>
  <c r="ADU237" i="8" s="1"/>
  <c r="ADP238" i="8" s="1"/>
  <c r="ML271" i="8"/>
  <c r="XE250" i="8"/>
  <c r="WZ250" i="8" s="1"/>
  <c r="XM249" i="8"/>
  <c r="UP255" i="8"/>
  <c r="UQ255" i="8" s="1"/>
  <c r="UL256" i="8" s="1"/>
  <c r="RX260" i="8"/>
  <c r="RY260" i="8" s="1"/>
  <c r="RT261" i="8" s="1"/>
  <c r="TN257" i="8"/>
  <c r="TO257" i="8" s="1"/>
  <c r="TJ258" i="8" s="1"/>
  <c r="ACD240" i="8"/>
  <c r="ACE240" i="8" s="1"/>
  <c r="ABZ241" i="8" s="1"/>
  <c r="AFJ234" i="8"/>
  <c r="AFK234" i="8" s="1"/>
  <c r="AFF235" i="8" s="1"/>
  <c r="UB256" i="8"/>
  <c r="UC256" i="8" s="1"/>
  <c r="TX257" i="8" s="1"/>
  <c r="AJO226" i="8"/>
  <c r="AJJ226" i="8" s="1"/>
  <c r="AJW225" i="8"/>
  <c r="HD282" i="8"/>
  <c r="HE282" i="8" s="1"/>
  <c r="GZ283" i="8" s="1"/>
  <c r="MR271" i="8"/>
  <c r="MM271" i="8" s="1"/>
  <c r="MZ270" i="8"/>
  <c r="VW252" i="8"/>
  <c r="KO275" i="8"/>
  <c r="LQ273" i="8"/>
  <c r="SX258" i="8"/>
  <c r="QN263" i="8"/>
  <c r="QO263" i="8" s="1"/>
  <c r="AJI226" i="8"/>
  <c r="AFW233" i="8"/>
  <c r="AFX233" i="8" s="1"/>
  <c r="YO247" i="8"/>
  <c r="PD266" i="8"/>
  <c r="OV267" i="8"/>
  <c r="OQ267" i="8" s="1"/>
  <c r="ACR239" i="8"/>
  <c r="ZW245" i="8"/>
  <c r="ZR245" i="8" s="1"/>
  <c r="AAE244" i="8"/>
  <c r="AGP232" i="8"/>
  <c r="AGK232" i="8" s="1"/>
  <c r="AGX231" i="8"/>
  <c r="YU247" i="8"/>
  <c r="YP247" i="8" s="1"/>
  <c r="ZC246" i="8"/>
  <c r="AHU229" i="8"/>
  <c r="AHD231" i="8"/>
  <c r="AGY231" i="8" s="1"/>
  <c r="AHL230" i="8"/>
  <c r="AII228" i="8"/>
  <c r="NW268" i="8"/>
  <c r="AEH236" i="8"/>
  <c r="LY272" i="8"/>
  <c r="LZ272" i="8" s="1"/>
  <c r="IJ280" i="8"/>
  <c r="IN279" i="8"/>
  <c r="II280" i="8" s="1"/>
  <c r="QA264" i="8"/>
  <c r="ABP241" i="8"/>
  <c r="VL253" i="8"/>
  <c r="VG254" i="8" s="1"/>
  <c r="KB276" i="8"/>
  <c r="KC276" i="8" s="1"/>
  <c r="LD274" i="8"/>
  <c r="LE274" i="8" s="1"/>
  <c r="SK259" i="8"/>
  <c r="SL259" i="8" s="1"/>
  <c r="AIV227" i="8"/>
  <c r="AIW227" i="8" s="1"/>
  <c r="YB248" i="8"/>
  <c r="YC248" i="8" s="1"/>
  <c r="AKK224" i="8" l="1"/>
  <c r="ABC242" i="8"/>
  <c r="AAX243" i="8" s="1"/>
  <c r="AAT243" i="8" s="1"/>
  <c r="JF278" i="8"/>
  <c r="AKC225" i="8"/>
  <c r="AJX225" i="8" s="1"/>
  <c r="AJY225" i="8" s="1"/>
  <c r="AJZ225" i="8" s="1"/>
  <c r="AJU226" i="8" s="1"/>
  <c r="AGL232" i="8"/>
  <c r="AGM232" i="8" s="1"/>
  <c r="AGH233" i="8" s="1"/>
  <c r="J31" i="8"/>
  <c r="I31" i="8"/>
  <c r="RO261" i="8"/>
  <c r="AOR215" i="8"/>
  <c r="AOM215" i="8" s="1"/>
  <c r="AOZ214" i="8"/>
  <c r="APC214" i="8" s="1"/>
  <c r="AOX215" i="8" s="1"/>
  <c r="AOT215" i="8" s="1"/>
  <c r="AOD216" i="8"/>
  <c r="AOL215" i="8"/>
  <c r="ANY216" i="8"/>
  <c r="ANZ216" i="8" s="1"/>
  <c r="AKX223" i="8"/>
  <c r="AMW218" i="8"/>
  <c r="ANJ217" i="8"/>
  <c r="AMX218" i="8"/>
  <c r="AMK219" i="8"/>
  <c r="AMF220" i="8" s="1"/>
  <c r="AMG220" i="8"/>
  <c r="AKS223" i="8"/>
  <c r="AKT223" i="8" s="1"/>
  <c r="AKQ224" i="8" s="1"/>
  <c r="VP253" i="8"/>
  <c r="ALF222" i="8"/>
  <c r="ALO221" i="8"/>
  <c r="ALP221" i="8" s="1"/>
  <c r="ALK222" i="8" s="1"/>
  <c r="XZ249" i="8"/>
  <c r="YD248" i="8"/>
  <c r="XY249" i="8" s="1"/>
  <c r="SI260" i="8"/>
  <c r="SM259" i="8"/>
  <c r="SH260" i="8" s="1"/>
  <c r="AIT228" i="8"/>
  <c r="AIX227" i="8"/>
  <c r="AIS228" i="8" s="1"/>
  <c r="LB275" i="8"/>
  <c r="LF274" i="8"/>
  <c r="LA275" i="8" s="1"/>
  <c r="QL264" i="8"/>
  <c r="QP263" i="8"/>
  <c r="QK264" i="8" s="1"/>
  <c r="JZ277" i="8"/>
  <c r="KD276" i="8"/>
  <c r="JY277" i="8" s="1"/>
  <c r="IE280" i="8"/>
  <c r="IF280" i="8" s="1"/>
  <c r="AEE237" i="8"/>
  <c r="AHR230" i="8"/>
  <c r="AGZ231" i="8"/>
  <c r="AHA231" i="8" s="1"/>
  <c r="AGV232" i="8" s="1"/>
  <c r="ACO240" i="8"/>
  <c r="YQ247" i="8"/>
  <c r="YR247" i="8" s="1"/>
  <c r="YM248" i="8" s="1"/>
  <c r="AJK226" i="8"/>
  <c r="AJL226" i="8" s="1"/>
  <c r="AJG227" i="8" s="1"/>
  <c r="SZ258" i="8"/>
  <c r="TA258" i="8" s="1"/>
  <c r="SV259" i="8" s="1"/>
  <c r="VY252" i="8"/>
  <c r="VZ252" i="8" s="1"/>
  <c r="VU253" i="8" s="1"/>
  <c r="ADC239" i="8"/>
  <c r="WM251" i="8"/>
  <c r="WN251" i="8" s="1"/>
  <c r="WI252" i="8" s="1"/>
  <c r="XA250" i="8"/>
  <c r="XB250" i="8" s="1"/>
  <c r="WW251" i="8" s="1"/>
  <c r="OR267" i="8"/>
  <c r="OS267" i="8" s="1"/>
  <c r="ON268" i="8" s="1"/>
  <c r="AES236" i="8"/>
  <c r="AEN236" i="8" s="1"/>
  <c r="AFA235" i="8"/>
  <c r="AAK244" i="8"/>
  <c r="AAF244" i="8" s="1"/>
  <c r="AAG244" i="8" s="1"/>
  <c r="AAS243" i="8"/>
  <c r="JL278" i="8"/>
  <c r="JG278" i="8" s="1"/>
  <c r="JT277" i="8"/>
  <c r="ZD246" i="8"/>
  <c r="ZE246" i="8" s="1"/>
  <c r="RB262" i="8"/>
  <c r="RC262" i="8" s="1"/>
  <c r="PR265" i="8"/>
  <c r="ABM242" i="8"/>
  <c r="PX265" i="8"/>
  <c r="NT269" i="8"/>
  <c r="AIF229" i="8"/>
  <c r="AGI233" i="8"/>
  <c r="AGD233" i="8" s="1"/>
  <c r="VC254" i="8"/>
  <c r="VD254" i="8" s="1"/>
  <c r="ABQ241" i="8"/>
  <c r="ABL242" i="8" s="1"/>
  <c r="QB264" i="8"/>
  <c r="PW265" i="8" s="1"/>
  <c r="IR279" i="8"/>
  <c r="LW273" i="8"/>
  <c r="MA272" i="8"/>
  <c r="LV273" i="8" s="1"/>
  <c r="AEI236" i="8"/>
  <c r="AED237" i="8" s="1"/>
  <c r="NX268" i="8"/>
  <c r="NS269" i="8" s="1"/>
  <c r="AIJ228" i="8"/>
  <c r="AIE229" i="8" s="1"/>
  <c r="AHV229" i="8"/>
  <c r="AHQ230" i="8" s="1"/>
  <c r="ACS239" i="8"/>
  <c r="ACN240" i="8" s="1"/>
  <c r="AFU234" i="8"/>
  <c r="AFY233" i="8"/>
  <c r="AFT234" i="8" s="1"/>
  <c r="KQ275" i="8"/>
  <c r="KR275" i="8" s="1"/>
  <c r="KM276" i="8" s="1"/>
  <c r="NB270" i="8"/>
  <c r="HA283" i="8"/>
  <c r="GV283" i="8" s="1"/>
  <c r="GW283" i="8" s="1"/>
  <c r="HI282" i="8"/>
  <c r="TY257" i="8"/>
  <c r="TT257" i="8" s="1"/>
  <c r="UG256" i="8"/>
  <c r="AFG235" i="8"/>
  <c r="AFB235" i="8" s="1"/>
  <c r="AFO234" i="8"/>
  <c r="ACA241" i="8"/>
  <c r="ABV241" i="8" s="1"/>
  <c r="ACI240" i="8"/>
  <c r="TK258" i="8"/>
  <c r="TF258" i="8" s="1"/>
  <c r="TS257" i="8"/>
  <c r="RU261" i="8"/>
  <c r="RP261" i="8" s="1"/>
  <c r="SC260" i="8"/>
  <c r="UU255" i="8"/>
  <c r="UM256" i="8"/>
  <c r="UH256" i="8" s="1"/>
  <c r="XO249" i="8"/>
  <c r="XP249" i="8" s="1"/>
  <c r="XK250" i="8" s="1"/>
  <c r="MN271" i="8"/>
  <c r="MO271" i="8" s="1"/>
  <c r="MJ272" i="8" s="1"/>
  <c r="ADQ238" i="8"/>
  <c r="ADL238" i="8" s="1"/>
  <c r="ADY237" i="8"/>
  <c r="ADG238" i="8"/>
  <c r="ADB239" i="8" s="1"/>
  <c r="JH278" i="8"/>
  <c r="JI278" i="8" s="1"/>
  <c r="JD279" i="8" s="1"/>
  <c r="ZQ245" i="8"/>
  <c r="PE266" i="8"/>
  <c r="PF266" i="8" s="1"/>
  <c r="PG266" i="8" s="1"/>
  <c r="PB267" i="8" s="1"/>
  <c r="ABG242" i="8" l="1"/>
  <c r="AGQ232" i="8"/>
  <c r="RQ261" i="8"/>
  <c r="RR261" i="8" s="1"/>
  <c r="RM262" i="8" s="1"/>
  <c r="LJ274" i="8"/>
  <c r="G32" i="8"/>
  <c r="Q32" i="8" s="1"/>
  <c r="F32" i="8"/>
  <c r="P32" i="8" s="1"/>
  <c r="ME272" i="8"/>
  <c r="KH276" i="8"/>
  <c r="NO269" i="8"/>
  <c r="NP269" i="8" s="1"/>
  <c r="NM270" i="8" s="1"/>
  <c r="AON215" i="8"/>
  <c r="AKU223" i="8"/>
  <c r="AKP224" i="8" s="1"/>
  <c r="AKL224" i="8" s="1"/>
  <c r="AKM224" i="8" s="1"/>
  <c r="ANW217" i="8"/>
  <c r="AOA216" i="8"/>
  <c r="ANV217" i="8" s="1"/>
  <c r="ANL217" i="8"/>
  <c r="ANM217" i="8" s="1"/>
  <c r="ANH218" i="8" s="1"/>
  <c r="AKY223" i="8"/>
  <c r="AMB220" i="8"/>
  <c r="AMC220" i="8" s="1"/>
  <c r="ALZ221" i="8" s="1"/>
  <c r="AMU219" i="8"/>
  <c r="AMO219" i="8"/>
  <c r="AMY218" i="8"/>
  <c r="AMT219" i="8" s="1"/>
  <c r="ALT221" i="8"/>
  <c r="ALL222" i="8"/>
  <c r="ALG222" i="8" s="1"/>
  <c r="ALH222" i="8" s="1"/>
  <c r="AFP234" i="8"/>
  <c r="AFQ234" i="8" s="1"/>
  <c r="SD260" i="8"/>
  <c r="SE260" i="8" s="1"/>
  <c r="ZB247" i="8"/>
  <c r="ZF246" i="8"/>
  <c r="ZA247" i="8" s="1"/>
  <c r="AAD245" i="8"/>
  <c r="AAH244" i="8"/>
  <c r="AAC245" i="8" s="1"/>
  <c r="GX283" i="8"/>
  <c r="HB283" i="8" s="1"/>
  <c r="ZS245" i="8"/>
  <c r="MY271" i="8"/>
  <c r="JE279" i="8"/>
  <c r="IZ279" i="8" s="1"/>
  <c r="JM278" i="8"/>
  <c r="MK272" i="8"/>
  <c r="MF272" i="8" s="1"/>
  <c r="MS271" i="8"/>
  <c r="XL250" i="8"/>
  <c r="XG250" i="8" s="1"/>
  <c r="XT249" i="8"/>
  <c r="TU257" i="8"/>
  <c r="UI256" i="8"/>
  <c r="AJV226" i="8"/>
  <c r="AJQ226" i="8" s="1"/>
  <c r="AKD225" i="8"/>
  <c r="HK282" i="8"/>
  <c r="NC270" i="8"/>
  <c r="MX271" i="8" s="1"/>
  <c r="KV275" i="8"/>
  <c r="KN276" i="8"/>
  <c r="KI276" i="8" s="1"/>
  <c r="AGC233" i="8"/>
  <c r="LR273" i="8"/>
  <c r="LS273" i="8" s="1"/>
  <c r="AIN228" i="8"/>
  <c r="OB268" i="8"/>
  <c r="QF264" i="8"/>
  <c r="ABU241" i="8"/>
  <c r="ABH242" i="8"/>
  <c r="ABI242" i="8" s="1"/>
  <c r="AFC235" i="8"/>
  <c r="OO268" i="8"/>
  <c r="OJ268" i="8" s="1"/>
  <c r="OW267" i="8"/>
  <c r="WX251" i="8"/>
  <c r="WS251" i="8" s="1"/>
  <c r="XF250" i="8"/>
  <c r="WJ252" i="8"/>
  <c r="WE252" i="8" s="1"/>
  <c r="WR251" i="8"/>
  <c r="ADK238" i="8"/>
  <c r="ACX239" i="8"/>
  <c r="AJH227" i="8"/>
  <c r="AJC227" i="8" s="1"/>
  <c r="AJP226" i="8"/>
  <c r="AGW232" i="8"/>
  <c r="AGR232" i="8" s="1"/>
  <c r="AHE231" i="8"/>
  <c r="AHZ229" i="8"/>
  <c r="ADZ237" i="8"/>
  <c r="AEA237" i="8" s="1"/>
  <c r="JU277" i="8"/>
  <c r="JV277" i="8" s="1"/>
  <c r="QT263" i="8"/>
  <c r="KW275" i="8"/>
  <c r="AJB227" i="8"/>
  <c r="SQ259" i="8"/>
  <c r="YH248" i="8"/>
  <c r="RV261" i="8"/>
  <c r="PC267" i="8"/>
  <c r="OX267" i="8" s="1"/>
  <c r="PK266" i="8"/>
  <c r="IT279" i="8"/>
  <c r="IU279" i="8" s="1"/>
  <c r="IP280" i="8" s="1"/>
  <c r="VA255" i="8"/>
  <c r="VE254" i="8"/>
  <c r="UZ255" i="8" s="1"/>
  <c r="AIA229" i="8"/>
  <c r="PS265" i="8"/>
  <c r="PT265" i="8" s="1"/>
  <c r="QZ263" i="8"/>
  <c r="RD262" i="8"/>
  <c r="QY263" i="8" s="1"/>
  <c r="AAU243" i="8"/>
  <c r="AAV243" i="8" s="1"/>
  <c r="AAQ244" i="8" s="1"/>
  <c r="VV253" i="8"/>
  <c r="VQ253" i="8" s="1"/>
  <c r="VR253" i="8" s="1"/>
  <c r="WD252" i="8"/>
  <c r="SW259" i="8"/>
  <c r="SR259" i="8" s="1"/>
  <c r="TE258" i="8"/>
  <c r="YN248" i="8"/>
  <c r="YI248" i="8" s="1"/>
  <c r="YV247" i="8"/>
  <c r="ACW239" i="8"/>
  <c r="ACJ240" i="8"/>
  <c r="ACK240" i="8" s="1"/>
  <c r="AHM230" i="8"/>
  <c r="AHN230" i="8" s="1"/>
  <c r="AEM236" i="8"/>
  <c r="IC281" i="8"/>
  <c r="IG280" i="8"/>
  <c r="IB281" i="8" s="1"/>
  <c r="QG264" i="8"/>
  <c r="AIO228" i="8"/>
  <c r="XU249" i="8"/>
  <c r="AGS232" i="8" l="1"/>
  <c r="MG272" i="8"/>
  <c r="MH272" i="8" s="1"/>
  <c r="MC273" i="8" s="1"/>
  <c r="RN262" i="8"/>
  <c r="RI262" i="8" s="1"/>
  <c r="KJ276" i="8"/>
  <c r="KK276" i="8" s="1"/>
  <c r="KF277" i="8" s="1"/>
  <c r="ANR217" i="8"/>
  <c r="J32" i="8"/>
  <c r="I32" i="8"/>
  <c r="NQ269" i="8"/>
  <c r="NL270" i="8" s="1"/>
  <c r="NH270" i="8" s="1"/>
  <c r="IK280" i="8"/>
  <c r="RH262" i="8"/>
  <c r="RJ262" i="8" s="1"/>
  <c r="RK262" i="8" s="1"/>
  <c r="RF263" i="8" s="1"/>
  <c r="MT271" i="8"/>
  <c r="MU271" i="8" s="1"/>
  <c r="MV271" i="8" s="1"/>
  <c r="MQ272" i="8" s="1"/>
  <c r="AOO215" i="8"/>
  <c r="AOJ216" i="8" s="1"/>
  <c r="AKN224" i="8"/>
  <c r="AKI225" i="8" s="1"/>
  <c r="AKJ225" i="8"/>
  <c r="AOK216" i="8"/>
  <c r="AOE216" i="8"/>
  <c r="ANI218" i="8"/>
  <c r="AND218" i="8" s="1"/>
  <c r="ANQ217" i="8"/>
  <c r="AMP219" i="8"/>
  <c r="AMQ219" i="8" s="1"/>
  <c r="AMR219" i="8" s="1"/>
  <c r="AMM220" i="8" s="1"/>
  <c r="ANC218" i="8"/>
  <c r="AMD220" i="8"/>
  <c r="ALY221" i="8" s="1"/>
  <c r="ALU221" i="8" s="1"/>
  <c r="ALV221" i="8" s="1"/>
  <c r="ALE223" i="8"/>
  <c r="ALI222" i="8"/>
  <c r="ALD223" i="8" s="1"/>
  <c r="AAL244" i="8"/>
  <c r="PQ266" i="8"/>
  <c r="PU265" i="8"/>
  <c r="PP266" i="8" s="1"/>
  <c r="ADX238" i="8"/>
  <c r="AEB237" i="8"/>
  <c r="ADW238" i="8" s="1"/>
  <c r="ACH241" i="8"/>
  <c r="ACL240" i="8"/>
  <c r="ACG241" i="8" s="1"/>
  <c r="JS278" i="8"/>
  <c r="JW277" i="8"/>
  <c r="JR278" i="8" s="1"/>
  <c r="AGP233" i="8"/>
  <c r="AGT232" i="8"/>
  <c r="AGO233" i="8" s="1"/>
  <c r="SS259" i="8"/>
  <c r="ST259" i="8" s="1"/>
  <c r="SO260" i="8" s="1"/>
  <c r="AIB229" i="8"/>
  <c r="AIC229" i="8" s="1"/>
  <c r="AHX230" i="8" s="1"/>
  <c r="AJR226" i="8"/>
  <c r="AJS226" i="8" s="1"/>
  <c r="AJN227" i="8" s="1"/>
  <c r="WT251" i="8"/>
  <c r="WU251" i="8" s="1"/>
  <c r="WP252" i="8" s="1"/>
  <c r="XH250" i="8"/>
  <c r="XI250" i="8" s="1"/>
  <c r="XD251" i="8" s="1"/>
  <c r="OY267" i="8"/>
  <c r="OZ267" i="8" s="1"/>
  <c r="OU268" i="8" s="1"/>
  <c r="AEZ236" i="8"/>
  <c r="ABF243" i="8"/>
  <c r="ABJ242" i="8"/>
  <c r="ABE243" i="8" s="1"/>
  <c r="QH264" i="8"/>
  <c r="QI264" i="8" s="1"/>
  <c r="QD265" i="8" s="1"/>
  <c r="AIP228" i="8"/>
  <c r="AIQ228" i="8" s="1"/>
  <c r="AIL229" i="8" s="1"/>
  <c r="AGE233" i="8"/>
  <c r="AGF233" i="8" s="1"/>
  <c r="AGA234" i="8" s="1"/>
  <c r="KX275" i="8"/>
  <c r="KY275" i="8" s="1"/>
  <c r="KT276" i="8" s="1"/>
  <c r="HH283" i="8"/>
  <c r="UF257" i="8"/>
  <c r="AFN235" i="8"/>
  <c r="TR258" i="8"/>
  <c r="SB261" i="8"/>
  <c r="XV249" i="8"/>
  <c r="XW249" i="8" s="1"/>
  <c r="XR250" i="8" s="1"/>
  <c r="ZP246" i="8"/>
  <c r="ZY245" i="8"/>
  <c r="ZJ246" i="8"/>
  <c r="AEO236" i="8"/>
  <c r="AEP236" i="8" s="1"/>
  <c r="AEK237" i="8" s="1"/>
  <c r="TG258" i="8"/>
  <c r="TH258" i="8" s="1"/>
  <c r="TC259" i="8" s="1"/>
  <c r="VO254" i="8"/>
  <c r="VS253" i="8"/>
  <c r="VN254" i="8" s="1"/>
  <c r="UV255" i="8"/>
  <c r="UW255" i="8" s="1"/>
  <c r="HX281" i="8"/>
  <c r="HY281" i="8" s="1"/>
  <c r="AHK231" i="8"/>
  <c r="AHO230" i="8"/>
  <c r="AHJ231" i="8" s="1"/>
  <c r="ACY239" i="8"/>
  <c r="ACZ239" i="8" s="1"/>
  <c r="ACU240" i="8" s="1"/>
  <c r="WF252" i="8"/>
  <c r="WG252" i="8" s="1"/>
  <c r="WB253" i="8" s="1"/>
  <c r="AAR244" i="8"/>
  <c r="AAM244" i="8" s="1"/>
  <c r="AAZ243" i="8"/>
  <c r="QU263" i="8"/>
  <c r="VI254" i="8"/>
  <c r="IQ280" i="8"/>
  <c r="IL280" i="8" s="1"/>
  <c r="IY279" i="8"/>
  <c r="ML272" i="8"/>
  <c r="YJ248" i="8"/>
  <c r="YK248" i="8" s="1"/>
  <c r="YF249" i="8" s="1"/>
  <c r="AJD227" i="8"/>
  <c r="AJE227" i="8" s="1"/>
  <c r="AIZ228" i="8" s="1"/>
  <c r="QV263" i="8"/>
  <c r="QW263" i="8" s="1"/>
  <c r="QR264" i="8" s="1"/>
  <c r="ADM238" i="8"/>
  <c r="ADN238" i="8" s="1"/>
  <c r="ADI239" i="8" s="1"/>
  <c r="AFD235" i="8"/>
  <c r="AEY236" i="8" s="1"/>
  <c r="ABW241" i="8"/>
  <c r="ABX241" i="8" s="1"/>
  <c r="ABS242" i="8" s="1"/>
  <c r="OD268" i="8"/>
  <c r="OE268" i="8" s="1"/>
  <c r="NZ269" i="8" s="1"/>
  <c r="LP274" i="8"/>
  <c r="LT273" i="8"/>
  <c r="LO274" i="8" s="1"/>
  <c r="HL282" i="8"/>
  <c r="HG283" i="8" s="1"/>
  <c r="UJ256" i="8"/>
  <c r="UE257" i="8" s="1"/>
  <c r="AFR234" i="8"/>
  <c r="AFM235" i="8" s="1"/>
  <c r="TV257" i="8"/>
  <c r="TQ258" i="8" s="1"/>
  <c r="SF260" i="8"/>
  <c r="SA261" i="8" s="1"/>
  <c r="NG270" i="8"/>
  <c r="ZT245" i="8"/>
  <c r="ZO246" i="8" s="1"/>
  <c r="YW247" i="8"/>
  <c r="YX247" i="8" s="1"/>
  <c r="MD273" i="8" l="1"/>
  <c r="LY273" i="8" s="1"/>
  <c r="KG277" i="8"/>
  <c r="KB277" i="8" s="1"/>
  <c r="IM280" i="8"/>
  <c r="IJ281" i="8" s="1"/>
  <c r="NU269" i="8"/>
  <c r="AAN244" i="8"/>
  <c r="AAO244" i="8" s="1"/>
  <c r="AAJ245" i="8" s="1"/>
  <c r="KO276" i="8"/>
  <c r="AOF216" i="8"/>
  <c r="AOG216" i="8" s="1"/>
  <c r="AKR224" i="8"/>
  <c r="LX273" i="8"/>
  <c r="LZ273" i="8" s="1"/>
  <c r="MA273" i="8" s="1"/>
  <c r="LV274" i="8" s="1"/>
  <c r="AOS215" i="8"/>
  <c r="AKE225" i="8"/>
  <c r="AKF225" i="8" s="1"/>
  <c r="AKG225" i="8" s="1"/>
  <c r="AKB226" i="8" s="1"/>
  <c r="ANS217" i="8"/>
  <c r="AMH220" i="8"/>
  <c r="ANE218" i="8"/>
  <c r="ANF218" i="8" s="1"/>
  <c r="ANA219" i="8" s="1"/>
  <c r="AMN220" i="8"/>
  <c r="AMI220" i="8" s="1"/>
  <c r="AMV219" i="8"/>
  <c r="AEF237" i="8"/>
  <c r="ALS222" i="8"/>
  <c r="ALM222" i="8"/>
  <c r="AHS230" i="8"/>
  <c r="AGX232" i="8"/>
  <c r="ALW221" i="8"/>
  <c r="ALR222" i="8" s="1"/>
  <c r="AKZ223" i="8"/>
  <c r="ALA223" i="8" s="1"/>
  <c r="ACP240" i="8"/>
  <c r="ACC241" i="8"/>
  <c r="YU248" i="8"/>
  <c r="YY247" i="8"/>
  <c r="YT248" i="8" s="1"/>
  <c r="NI270" i="8"/>
  <c r="NJ270" i="8" s="1"/>
  <c r="NE271" i="8" s="1"/>
  <c r="LK274" i="8"/>
  <c r="LL274" i="8" s="1"/>
  <c r="ADJ239" i="8"/>
  <c r="ADE239" i="8" s="1"/>
  <c r="ADR238" i="8"/>
  <c r="QS264" i="8"/>
  <c r="QN264" i="8" s="1"/>
  <c r="RA263" i="8"/>
  <c r="AJA228" i="8"/>
  <c r="AIV228" i="8" s="1"/>
  <c r="AJI227" i="8"/>
  <c r="YG249" i="8"/>
  <c r="YB249" i="8" s="1"/>
  <c r="YO248" i="8"/>
  <c r="WC253" i="8"/>
  <c r="VX253" i="8" s="1"/>
  <c r="WK252" i="8"/>
  <c r="ACV240" i="8"/>
  <c r="ACQ240" i="8" s="1"/>
  <c r="ADD239" i="8"/>
  <c r="AHF231" i="8"/>
  <c r="AHG231" i="8" s="1"/>
  <c r="UT256" i="8"/>
  <c r="UX255" i="8"/>
  <c r="US256" i="8" s="1"/>
  <c r="VW253" i="8"/>
  <c r="TD259" i="8"/>
  <c r="SY259" i="8" s="1"/>
  <c r="TL258" i="8"/>
  <c r="ZK246" i="8"/>
  <c r="ZL246" i="8" s="1"/>
  <c r="ZM246" i="8" s="1"/>
  <c r="ZH247" i="8" s="1"/>
  <c r="RW261" i="8"/>
  <c r="RX261" i="8" s="1"/>
  <c r="TM258" i="8"/>
  <c r="AFI235" i="8"/>
  <c r="UA257" i="8"/>
  <c r="HC283" i="8"/>
  <c r="HD283" i="8" s="1"/>
  <c r="ABN242" i="8"/>
  <c r="ABA243" i="8"/>
  <c r="ABB243" i="8" s="1"/>
  <c r="ABC243" i="8" s="1"/>
  <c r="AAX244" i="8" s="1"/>
  <c r="AEU236" i="8"/>
  <c r="AGK233" i="8"/>
  <c r="KA277" i="8"/>
  <c r="ADS238" i="8"/>
  <c r="PY265" i="8"/>
  <c r="OA269" i="8"/>
  <c r="NV269" i="8" s="1"/>
  <c r="OI268" i="8"/>
  <c r="ABT242" i="8"/>
  <c r="ABO242" i="8" s="1"/>
  <c r="ACB241" i="8"/>
  <c r="JA279" i="8"/>
  <c r="JB279" i="8" s="1"/>
  <c r="IW280" i="8" s="1"/>
  <c r="HV282" i="8"/>
  <c r="HZ281" i="8"/>
  <c r="HU282" i="8" s="1"/>
  <c r="VJ254" i="8"/>
  <c r="VK254" i="8" s="1"/>
  <c r="AEL237" i="8"/>
  <c r="AEG237" i="8" s="1"/>
  <c r="AET236" i="8"/>
  <c r="ZX245" i="8"/>
  <c r="MR272" i="8"/>
  <c r="MM272" i="8" s="1"/>
  <c r="MN272" i="8" s="1"/>
  <c r="MZ271" i="8"/>
  <c r="XS250" i="8"/>
  <c r="XN250" i="8" s="1"/>
  <c r="YA249" i="8"/>
  <c r="SJ260" i="8"/>
  <c r="TZ257" i="8"/>
  <c r="AFV234" i="8"/>
  <c r="UN256" i="8"/>
  <c r="AKK225" i="8"/>
  <c r="HP282" i="8"/>
  <c r="KU276" i="8"/>
  <c r="KP276" i="8" s="1"/>
  <c r="LC275" i="8"/>
  <c r="AGB234" i="8"/>
  <c r="AFW234" i="8" s="1"/>
  <c r="AGJ233" i="8"/>
  <c r="AIM229" i="8"/>
  <c r="AIH229" i="8" s="1"/>
  <c r="AIU228" i="8"/>
  <c r="QE265" i="8"/>
  <c r="PZ265" i="8" s="1"/>
  <c r="QM264" i="8"/>
  <c r="AFH235" i="8"/>
  <c r="OV268" i="8"/>
  <c r="OQ268" i="8" s="1"/>
  <c r="PD267" i="8"/>
  <c r="XE251" i="8"/>
  <c r="WZ251" i="8" s="1"/>
  <c r="XM250" i="8"/>
  <c r="WQ252" i="8"/>
  <c r="WL252" i="8" s="1"/>
  <c r="WY251" i="8"/>
  <c r="AJO227" i="8"/>
  <c r="AJJ227" i="8" s="1"/>
  <c r="AJW226" i="8"/>
  <c r="AHY230" i="8"/>
  <c r="AHT230" i="8" s="1"/>
  <c r="AIG229" i="8"/>
  <c r="SP260" i="8"/>
  <c r="SK260" i="8" s="1"/>
  <c r="SX259" i="8"/>
  <c r="RG263" i="8"/>
  <c r="RB263" i="8" s="1"/>
  <c r="RO262" i="8"/>
  <c r="JN278" i="8"/>
  <c r="JO278" i="8" s="1"/>
  <c r="PL266" i="8"/>
  <c r="PM266" i="8" s="1"/>
  <c r="AHU230" i="8" l="1"/>
  <c r="AEH237" i="8"/>
  <c r="AEI237" i="8" s="1"/>
  <c r="AED238" i="8" s="1"/>
  <c r="AAS244" i="8"/>
  <c r="NW269" i="8"/>
  <c r="NT270" i="8" s="1"/>
  <c r="AKC226" i="8"/>
  <c r="AJX226" i="8" s="1"/>
  <c r="AJY226" i="8" s="1"/>
  <c r="AJZ226" i="8" s="1"/>
  <c r="AJU227" i="8" s="1"/>
  <c r="IN280" i="8"/>
  <c r="II281" i="8" s="1"/>
  <c r="AAK245" i="8"/>
  <c r="AAF245" i="8" s="1"/>
  <c r="KQ276" i="8"/>
  <c r="KN277" i="8" s="1"/>
  <c r="AOH216" i="8"/>
  <c r="AOC217" i="8" s="1"/>
  <c r="AOD217" i="8"/>
  <c r="G33" i="8"/>
  <c r="Q33" i="8" s="1"/>
  <c r="F33" i="8"/>
  <c r="P33" i="8" s="1"/>
  <c r="ID281" i="8"/>
  <c r="IR280" i="8"/>
  <c r="AOU215" i="8"/>
  <c r="ANP218" i="8"/>
  <c r="ANT217" i="8"/>
  <c r="ANO218" i="8" s="1"/>
  <c r="AMJ220" i="8"/>
  <c r="AMG221" i="8" s="1"/>
  <c r="ANB219" i="8"/>
  <c r="AMW219" i="8" s="1"/>
  <c r="AMX219" i="8" s="1"/>
  <c r="ANJ218" i="8"/>
  <c r="ACR240" i="8"/>
  <c r="ACO241" i="8" s="1"/>
  <c r="AMA221" i="8"/>
  <c r="AKX224" i="8"/>
  <c r="ALB223" i="8"/>
  <c r="AKW224" i="8" s="1"/>
  <c r="ALN222" i="8"/>
  <c r="ALO222" i="8" s="1"/>
  <c r="KR276" i="8"/>
  <c r="KM277" i="8" s="1"/>
  <c r="MK273" i="8"/>
  <c r="MO272" i="8"/>
  <c r="MJ273" i="8" s="1"/>
  <c r="VH255" i="8"/>
  <c r="VL254" i="8"/>
  <c r="VG255" i="8" s="1"/>
  <c r="AHR231" i="8"/>
  <c r="AHV230" i="8"/>
  <c r="AHQ231" i="8" s="1"/>
  <c r="AEE238" i="8"/>
  <c r="PJ267" i="8"/>
  <c r="PN266" i="8"/>
  <c r="PI267" i="8" s="1"/>
  <c r="SZ259" i="8"/>
  <c r="TA259" i="8" s="1"/>
  <c r="SV260" i="8" s="1"/>
  <c r="AII229" i="8"/>
  <c r="AIJ229" i="8" s="1"/>
  <c r="AIE230" i="8" s="1"/>
  <c r="XA251" i="8"/>
  <c r="XB251" i="8" s="1"/>
  <c r="WW252" i="8" s="1"/>
  <c r="XO250" i="8"/>
  <c r="XP250" i="8" s="1"/>
  <c r="XK251" i="8" s="1"/>
  <c r="AFJ235" i="8"/>
  <c r="AFK235" i="8" s="1"/>
  <c r="AFF236" i="8" s="1"/>
  <c r="QO264" i="8"/>
  <c r="QP264" i="8" s="1"/>
  <c r="QK265" i="8" s="1"/>
  <c r="AIW228" i="8"/>
  <c r="AIX228" i="8" s="1"/>
  <c r="AIS229" i="8" s="1"/>
  <c r="AGL233" i="8"/>
  <c r="AGM233" i="8" s="1"/>
  <c r="AGH234" i="8" s="1"/>
  <c r="AFX234" i="8"/>
  <c r="AFY234" i="8" s="1"/>
  <c r="AFT235" i="8" s="1"/>
  <c r="SL260" i="8"/>
  <c r="SM260" i="8" s="1"/>
  <c r="SH261" i="8" s="1"/>
  <c r="AEV236" i="8"/>
  <c r="AEW236" i="8" s="1"/>
  <c r="AER237" i="8" s="1"/>
  <c r="HQ282" i="8"/>
  <c r="HR282" i="8" s="1"/>
  <c r="HS282" i="8" s="1"/>
  <c r="HN283" i="8" s="1"/>
  <c r="ACD241" i="8"/>
  <c r="ACE241" i="8" s="1"/>
  <c r="ABZ242" i="8" s="1"/>
  <c r="KC277" i="8"/>
  <c r="KD277" i="8" s="1"/>
  <c r="JY278" i="8" s="1"/>
  <c r="ABP242" i="8"/>
  <c r="ABQ242" i="8" s="1"/>
  <c r="ABL243" i="8" s="1"/>
  <c r="VB255" i="8"/>
  <c r="AHD232" i="8"/>
  <c r="AHH231" i="8"/>
  <c r="AHC232" i="8" s="1"/>
  <c r="WM252" i="8"/>
  <c r="WN252" i="8" s="1"/>
  <c r="WI253" i="8" s="1"/>
  <c r="ADT238" i="8"/>
  <c r="ADU238" i="8" s="1"/>
  <c r="ADP239" i="8" s="1"/>
  <c r="NF271" i="8"/>
  <c r="NA271" i="8" s="1"/>
  <c r="NB271" i="8" s="1"/>
  <c r="NC271" i="8" s="1"/>
  <c r="MX272" i="8" s="1"/>
  <c r="NN270" i="8"/>
  <c r="IE281" i="8"/>
  <c r="YP248" i="8"/>
  <c r="YQ248" i="8" s="1"/>
  <c r="YR248" i="8" s="1"/>
  <c r="YM249" i="8" s="1"/>
  <c r="JL279" i="8"/>
  <c r="JP278" i="8"/>
  <c r="JK279" i="8" s="1"/>
  <c r="UB257" i="8"/>
  <c r="UC257" i="8" s="1"/>
  <c r="TX258" i="8" s="1"/>
  <c r="YC249" i="8"/>
  <c r="YD249" i="8" s="1"/>
  <c r="XY250" i="8" s="1"/>
  <c r="ZZ245" i="8"/>
  <c r="AAA245" i="8" s="1"/>
  <c r="ZV246" i="8" s="1"/>
  <c r="AAY244" i="8"/>
  <c r="AAT244" i="8" s="1"/>
  <c r="ABG243" i="8"/>
  <c r="IX280" i="8"/>
  <c r="IS280" i="8" s="1"/>
  <c r="JF279" i="8"/>
  <c r="OK268" i="8"/>
  <c r="OL268" i="8" s="1"/>
  <c r="OG269" i="8" s="1"/>
  <c r="LW274" i="8"/>
  <c r="LR274" i="8" s="1"/>
  <c r="ME273" i="8"/>
  <c r="QA265" i="8"/>
  <c r="QB265" i="8" s="1"/>
  <c r="PW266" i="8" s="1"/>
  <c r="HE283" i="8"/>
  <c r="HI283" i="8" s="1"/>
  <c r="RU262" i="8"/>
  <c r="RY261" i="8"/>
  <c r="RT262" i="8" s="1"/>
  <c r="ZI247" i="8"/>
  <c r="ZD247" i="8" s="1"/>
  <c r="ZQ246" i="8"/>
  <c r="TN258" i="8"/>
  <c r="VY253" i="8"/>
  <c r="UO256" i="8"/>
  <c r="UP256" i="8" s="1"/>
  <c r="ADF239" i="8"/>
  <c r="ADG239" i="8" s="1"/>
  <c r="ADB240" i="8" s="1"/>
  <c r="AJK227" i="8"/>
  <c r="AJL227" i="8" s="1"/>
  <c r="AJG228" i="8" s="1"/>
  <c r="RC263" i="8"/>
  <c r="RD263" i="8" s="1"/>
  <c r="QY264" i="8" s="1"/>
  <c r="LI275" i="8"/>
  <c r="LM274" i="8"/>
  <c r="LH275" i="8" s="1"/>
  <c r="ZC247" i="8"/>
  <c r="NX269" i="8" l="1"/>
  <c r="NS270" i="8" s="1"/>
  <c r="AAU244" i="8"/>
  <c r="AAV244" i="8" s="1"/>
  <c r="AAQ245" i="8" s="1"/>
  <c r="AOL216" i="8"/>
  <c r="ANY217" i="8"/>
  <c r="IT280" i="8"/>
  <c r="IQ281" i="8" s="1"/>
  <c r="AMK220" i="8"/>
  <c r="AMO220" i="8" s="1"/>
  <c r="IF281" i="8"/>
  <c r="IG281" i="8" s="1"/>
  <c r="IB282" i="8" s="1"/>
  <c r="I33" i="8"/>
  <c r="J33" i="8"/>
  <c r="MS272" i="8"/>
  <c r="LD275" i="8"/>
  <c r="LE275" i="8" s="1"/>
  <c r="LF275" i="8" s="1"/>
  <c r="LA276" i="8" s="1"/>
  <c r="OB269" i="8"/>
  <c r="AOR216" i="8"/>
  <c r="ANK218" i="8"/>
  <c r="AOV215" i="8"/>
  <c r="AOQ216" i="8" s="1"/>
  <c r="AOM216" i="8" s="1"/>
  <c r="AON216" i="8" s="1"/>
  <c r="ACS240" i="8"/>
  <c r="ACN241" i="8" s="1"/>
  <c r="ANX217" i="8"/>
  <c r="ANL218" i="8"/>
  <c r="ANM218" i="8" s="1"/>
  <c r="ANH219" i="8" s="1"/>
  <c r="AMU220" i="8"/>
  <c r="AMF221" i="8"/>
  <c r="AMB221" i="8" s="1"/>
  <c r="AMC221" i="8" s="1"/>
  <c r="ALZ222" i="8" s="1"/>
  <c r="AMY219" i="8"/>
  <c r="AMT220" i="8" s="1"/>
  <c r="ALL223" i="8"/>
  <c r="ALP222" i="8"/>
  <c r="ALK223" i="8" s="1"/>
  <c r="AHL231" i="8"/>
  <c r="ALF223" i="8"/>
  <c r="AKS224" i="8"/>
  <c r="AKT224" i="8" s="1"/>
  <c r="AEM237" i="8"/>
  <c r="UM257" i="8"/>
  <c r="UQ256" i="8"/>
  <c r="UL257" i="8" s="1"/>
  <c r="AAR245" i="8"/>
  <c r="PX266" i="8"/>
  <c r="PS266" i="8" s="1"/>
  <c r="QF265" i="8"/>
  <c r="OH269" i="8"/>
  <c r="OC269" i="8" s="1"/>
  <c r="OP268" i="8"/>
  <c r="JT278" i="8"/>
  <c r="ADQ239" i="8"/>
  <c r="ADL239" i="8" s="1"/>
  <c r="ADY238" i="8"/>
  <c r="WJ253" i="8"/>
  <c r="WE253" i="8" s="1"/>
  <c r="WR252" i="8"/>
  <c r="AGY232" i="8"/>
  <c r="AGZ232" i="8" s="1"/>
  <c r="ABM243" i="8"/>
  <c r="ABH243" i="8" s="1"/>
  <c r="ABI243" i="8" s="1"/>
  <c r="ABU242" i="8"/>
  <c r="JZ278" i="8"/>
  <c r="JU278" i="8" s="1"/>
  <c r="KH277" i="8"/>
  <c r="ACA242" i="8"/>
  <c r="ABV242" i="8" s="1"/>
  <c r="ACI241" i="8"/>
  <c r="AFU235" i="8"/>
  <c r="AFP235" i="8" s="1"/>
  <c r="AGC234" i="8"/>
  <c r="AJV227" i="8"/>
  <c r="AJQ227" i="8" s="1"/>
  <c r="AKD226" i="8"/>
  <c r="PR266" i="8"/>
  <c r="ACJ241" i="8"/>
  <c r="ADZ238" i="8"/>
  <c r="AHZ230" i="8"/>
  <c r="NO270" i="8"/>
  <c r="NP270" i="8" s="1"/>
  <c r="VP254" i="8"/>
  <c r="MF273" i="8"/>
  <c r="MG273" i="8" s="1"/>
  <c r="KV276" i="8"/>
  <c r="VV254" i="8"/>
  <c r="TK259" i="8"/>
  <c r="RP262" i="8"/>
  <c r="RQ262" i="8" s="1"/>
  <c r="ZE247" i="8"/>
  <c r="ZF247" i="8" s="1"/>
  <c r="ZA248" i="8" s="1"/>
  <c r="IU280" i="8"/>
  <c r="IP281" i="8" s="1"/>
  <c r="LQ274" i="8"/>
  <c r="QZ264" i="8"/>
  <c r="QU264" i="8" s="1"/>
  <c r="RH263" i="8"/>
  <c r="AJH228" i="8"/>
  <c r="AJC228" i="8" s="1"/>
  <c r="AJP227" i="8"/>
  <c r="YN249" i="8"/>
  <c r="YI249" i="8" s="1"/>
  <c r="YV248" i="8"/>
  <c r="ADC240" i="8"/>
  <c r="ACX240" i="8" s="1"/>
  <c r="ADK239" i="8"/>
  <c r="VZ253" i="8"/>
  <c r="VU254" i="8" s="1"/>
  <c r="TO258" i="8"/>
  <c r="TJ259" i="8" s="1"/>
  <c r="SC261" i="8"/>
  <c r="ZW246" i="8"/>
  <c r="ZR246" i="8" s="1"/>
  <c r="ZS246" i="8" s="1"/>
  <c r="ZT246" i="8" s="1"/>
  <c r="ZO247" i="8" s="1"/>
  <c r="AAE245" i="8"/>
  <c r="MY272" i="8"/>
  <c r="MT272" i="8" s="1"/>
  <c r="MU272" i="8" s="1"/>
  <c r="MV272" i="8" s="1"/>
  <c r="MQ273" i="8" s="1"/>
  <c r="NG271" i="8"/>
  <c r="XZ250" i="8"/>
  <c r="XU250" i="8" s="1"/>
  <c r="YH249" i="8"/>
  <c r="TY258" i="8"/>
  <c r="TT258" i="8" s="1"/>
  <c r="UG257" i="8"/>
  <c r="JG279" i="8"/>
  <c r="JH279" i="8" s="1"/>
  <c r="AES237" i="8"/>
  <c r="AEN237" i="8" s="1"/>
  <c r="AFA236" i="8"/>
  <c r="SI261" i="8"/>
  <c r="SD261" i="8" s="1"/>
  <c r="SQ260" i="8"/>
  <c r="HO283" i="8"/>
  <c r="HJ283" i="8" s="1"/>
  <c r="HK283" i="8" s="1"/>
  <c r="HW282" i="8"/>
  <c r="AGI234" i="8"/>
  <c r="AGD234" i="8" s="1"/>
  <c r="AGQ233" i="8"/>
  <c r="AIT229" i="8"/>
  <c r="AIO229" i="8" s="1"/>
  <c r="AJB228" i="8"/>
  <c r="QL265" i="8"/>
  <c r="QG265" i="8" s="1"/>
  <c r="QT264" i="8"/>
  <c r="AFG236" i="8"/>
  <c r="AFB236" i="8" s="1"/>
  <c r="AFO235" i="8"/>
  <c r="XL251" i="8"/>
  <c r="XG251" i="8" s="1"/>
  <c r="XT250" i="8"/>
  <c r="WX252" i="8"/>
  <c r="WS252" i="8" s="1"/>
  <c r="XF251" i="8"/>
  <c r="AIF230" i="8"/>
  <c r="AIA230" i="8" s="1"/>
  <c r="AIN229" i="8"/>
  <c r="SW260" i="8"/>
  <c r="SR260" i="8" s="1"/>
  <c r="TE259" i="8"/>
  <c r="PE267" i="8"/>
  <c r="PF267" i="8" s="1"/>
  <c r="AHM231" i="8"/>
  <c r="VC255" i="8"/>
  <c r="VD255" i="8" s="1"/>
  <c r="KI277" i="8"/>
  <c r="OD269" i="8" l="1"/>
  <c r="ACW240" i="8"/>
  <c r="AEO237" i="8"/>
  <c r="AEL238" i="8" s="1"/>
  <c r="IK281" i="8"/>
  <c r="IC282" i="8"/>
  <c r="HX282" i="8" s="1"/>
  <c r="HY282" i="8" s="1"/>
  <c r="HZ282" i="8" s="1"/>
  <c r="HU283" i="8" s="1"/>
  <c r="LB276" i="8"/>
  <c r="ANZ217" i="8"/>
  <c r="AOA217" i="8" s="1"/>
  <c r="ANV218" i="8" s="1"/>
  <c r="G34" i="8"/>
  <c r="Q34" i="8" s="1"/>
  <c r="F34" i="8"/>
  <c r="P34" i="8" s="1"/>
  <c r="IL281" i="8"/>
  <c r="AOZ215" i="8"/>
  <c r="APC215" i="8" s="1"/>
  <c r="AOX216" i="8" s="1"/>
  <c r="AOT216" i="8" s="1"/>
  <c r="AOO216" i="8"/>
  <c r="AOJ217" i="8" s="1"/>
  <c r="AOK217" i="8"/>
  <c r="AHN231" i="8"/>
  <c r="AHO231" i="8" s="1"/>
  <c r="AHJ232" i="8" s="1"/>
  <c r="AMP220" i="8"/>
  <c r="AMQ220" i="8" s="1"/>
  <c r="ANI219" i="8"/>
  <c r="AND219" i="8" s="1"/>
  <c r="ANQ218" i="8"/>
  <c r="AMD221" i="8"/>
  <c r="ALY222" i="8" s="1"/>
  <c r="ALU222" i="8" s="1"/>
  <c r="ANC219" i="8"/>
  <c r="UU256" i="8"/>
  <c r="ALT222" i="8"/>
  <c r="AKU224" i="8"/>
  <c r="AKP225" i="8" s="1"/>
  <c r="AKQ225" i="8"/>
  <c r="ALG223" i="8"/>
  <c r="VQ254" i="8"/>
  <c r="VR254" i="8" s="1"/>
  <c r="ALH223" i="8"/>
  <c r="ALI223" i="8" s="1"/>
  <c r="ALD224" i="8" s="1"/>
  <c r="AAZ244" i="8"/>
  <c r="AAM245" i="8"/>
  <c r="JE280" i="8"/>
  <c r="JI279" i="8"/>
  <c r="JD280" i="8" s="1"/>
  <c r="VA256" i="8"/>
  <c r="VE255" i="8"/>
  <c r="UZ256" i="8" s="1"/>
  <c r="HL283" i="8"/>
  <c r="HP283" i="8" s="1"/>
  <c r="MD274" i="8"/>
  <c r="MH273" i="8"/>
  <c r="MC274" i="8" s="1"/>
  <c r="NM271" i="8"/>
  <c r="NQ270" i="8"/>
  <c r="NL271" i="8" s="1"/>
  <c r="ABF244" i="8"/>
  <c r="ABJ243" i="8"/>
  <c r="ABE244" i="8" s="1"/>
  <c r="OA270" i="8"/>
  <c r="PC268" i="8"/>
  <c r="PG267" i="8"/>
  <c r="PB268" i="8" s="1"/>
  <c r="MR273" i="8"/>
  <c r="MM273" i="8" s="1"/>
  <c r="MZ272" i="8"/>
  <c r="OE269" i="8"/>
  <c r="NZ270" i="8" s="1"/>
  <c r="AIP229" i="8"/>
  <c r="AIQ229" i="8" s="1"/>
  <c r="AIL230" i="8" s="1"/>
  <c r="XH251" i="8"/>
  <c r="XI251" i="8" s="1"/>
  <c r="XD252" i="8" s="1"/>
  <c r="XV250" i="8"/>
  <c r="XW250" i="8" s="1"/>
  <c r="XR251" i="8" s="1"/>
  <c r="AFQ235" i="8"/>
  <c r="AFR235" i="8" s="1"/>
  <c r="AFM236" i="8" s="1"/>
  <c r="QV264" i="8"/>
  <c r="QW264" i="8" s="1"/>
  <c r="QR265" i="8" s="1"/>
  <c r="AJD228" i="8"/>
  <c r="AJE228" i="8" s="1"/>
  <c r="AIZ229" i="8" s="1"/>
  <c r="SS260" i="8"/>
  <c r="ST260" i="8" s="1"/>
  <c r="SO261" i="8" s="1"/>
  <c r="AFC236" i="8"/>
  <c r="AFD236" i="8" s="1"/>
  <c r="AEY237" i="8" s="1"/>
  <c r="IM281" i="8"/>
  <c r="IN281" i="8" s="1"/>
  <c r="II282" i="8" s="1"/>
  <c r="SE261" i="8"/>
  <c r="SF261" i="8" s="1"/>
  <c r="SA262" i="8" s="1"/>
  <c r="AJR227" i="8"/>
  <c r="AJS227" i="8" s="1"/>
  <c r="AJN228" i="8" s="1"/>
  <c r="TS258" i="8"/>
  <c r="WD253" i="8"/>
  <c r="IY280" i="8"/>
  <c r="AIB230" i="8"/>
  <c r="AIC230" i="8" s="1"/>
  <c r="AHX231" i="8" s="1"/>
  <c r="PT266" i="8"/>
  <c r="KJ277" i="8"/>
  <c r="ABW242" i="8"/>
  <c r="UH257" i="8"/>
  <c r="UI257" i="8" s="1"/>
  <c r="LJ275" i="8"/>
  <c r="YJ249" i="8"/>
  <c r="YK249" i="8" s="1"/>
  <c r="YF250" i="8" s="1"/>
  <c r="AAG245" i="8"/>
  <c r="AAH245" i="8" s="1"/>
  <c r="AAC246" i="8" s="1"/>
  <c r="ADM239" i="8"/>
  <c r="LS274" i="8"/>
  <c r="LT274" i="8" s="1"/>
  <c r="LO275" i="8" s="1"/>
  <c r="ZB248" i="8"/>
  <c r="YW248" i="8" s="1"/>
  <c r="YX248" i="8" s="1"/>
  <c r="ZJ247" i="8"/>
  <c r="RN263" i="8"/>
  <c r="RR262" i="8"/>
  <c r="RM263" i="8" s="1"/>
  <c r="ZP247" i="8"/>
  <c r="ZK247" i="8" s="1"/>
  <c r="ZX246" i="8"/>
  <c r="TF259" i="8"/>
  <c r="TG259" i="8" s="1"/>
  <c r="ACY240" i="8"/>
  <c r="ACZ240" i="8" s="1"/>
  <c r="ACU241" i="8" s="1"/>
  <c r="AGE234" i="8"/>
  <c r="AGF234" i="8" s="1"/>
  <c r="AGA235" i="8" s="1"/>
  <c r="ACK241" i="8"/>
  <c r="ACL241" i="8" s="1"/>
  <c r="ACG242" i="8" s="1"/>
  <c r="AGW233" i="8"/>
  <c r="AHA232" i="8"/>
  <c r="AGV233" i="8" s="1"/>
  <c r="WT252" i="8"/>
  <c r="WU252" i="8" s="1"/>
  <c r="WP253" i="8" s="1"/>
  <c r="AEA238" i="8"/>
  <c r="AEB238" i="8" s="1"/>
  <c r="ADW239" i="8" s="1"/>
  <c r="JV278" i="8"/>
  <c r="OR268" i="8"/>
  <c r="OS268" i="8" s="1"/>
  <c r="ON269" i="8" s="1"/>
  <c r="QH265" i="8"/>
  <c r="QI265" i="8" s="1"/>
  <c r="QD266" i="8" s="1"/>
  <c r="KW276" i="8"/>
  <c r="KX276" i="8" s="1"/>
  <c r="KY276" i="8" s="1"/>
  <c r="KT277" i="8" s="1"/>
  <c r="AEP237" i="8" l="1"/>
  <c r="AEK238" i="8" s="1"/>
  <c r="AOE217" i="8"/>
  <c r="ANW218" i="8"/>
  <c r="ANR218" i="8" s="1"/>
  <c r="AHK232" i="8"/>
  <c r="AHF232" i="8" s="1"/>
  <c r="AKY224" i="8"/>
  <c r="I34" i="8"/>
  <c r="J34" i="8"/>
  <c r="NU270" i="8"/>
  <c r="AMH221" i="8"/>
  <c r="AOF217" i="8"/>
  <c r="AOG217" i="8" s="1"/>
  <c r="AOH217" i="8" s="1"/>
  <c r="AOC218" i="8" s="1"/>
  <c r="NV270" i="8"/>
  <c r="AOS216" i="8"/>
  <c r="ANS218" i="8"/>
  <c r="ALV222" i="8"/>
  <c r="ALS223" i="8" s="1"/>
  <c r="ANE219" i="8"/>
  <c r="AMN221" i="8"/>
  <c r="AMR220" i="8"/>
  <c r="AMM221" i="8" s="1"/>
  <c r="ABN243" i="8"/>
  <c r="AKL225" i="8"/>
  <c r="AKM225" i="8" s="1"/>
  <c r="ALE224" i="8"/>
  <c r="AKZ224" i="8" s="1"/>
  <c r="ALM223" i="8"/>
  <c r="ABA244" i="8"/>
  <c r="ABB244" i="8" s="1"/>
  <c r="ABC244" i="8" s="1"/>
  <c r="AAX245" i="8" s="1"/>
  <c r="VI255" i="8"/>
  <c r="TD260" i="8"/>
  <c r="TH259" i="8"/>
  <c r="TC260" i="8" s="1"/>
  <c r="YU249" i="8"/>
  <c r="YY248" i="8"/>
  <c r="YT249" i="8" s="1"/>
  <c r="UF258" i="8"/>
  <c r="UJ257" i="8"/>
  <c r="UE258" i="8" s="1"/>
  <c r="AAY245" i="8"/>
  <c r="JS279" i="8"/>
  <c r="RI263" i="8"/>
  <c r="RJ263" i="8" s="1"/>
  <c r="ADJ240" i="8"/>
  <c r="ABT243" i="8"/>
  <c r="KG278" i="8"/>
  <c r="PQ267" i="8"/>
  <c r="VO255" i="8"/>
  <c r="OX268" i="8"/>
  <c r="JW278" i="8"/>
  <c r="JR279" i="8" s="1"/>
  <c r="AHE232" i="8"/>
  <c r="ACH242" i="8"/>
  <c r="ACC242" i="8" s="1"/>
  <c r="ACP241" i="8"/>
  <c r="AGB235" i="8"/>
  <c r="AFW235" i="8" s="1"/>
  <c r="AGJ234" i="8"/>
  <c r="ACV241" i="8"/>
  <c r="ACQ241" i="8" s="1"/>
  <c r="ADD240" i="8"/>
  <c r="RV262" i="8"/>
  <c r="ZL247" i="8"/>
  <c r="ZM247" i="8" s="1"/>
  <c r="ZH248" i="8" s="1"/>
  <c r="LP275" i="8"/>
  <c r="LK275" i="8" s="1"/>
  <c r="LL275" i="8" s="1"/>
  <c r="LM275" i="8" s="1"/>
  <c r="LH276" i="8" s="1"/>
  <c r="LX274" i="8"/>
  <c r="ADN239" i="8"/>
  <c r="ADI240" i="8" s="1"/>
  <c r="AAD246" i="8"/>
  <c r="ZY246" i="8" s="1"/>
  <c r="ZZ246" i="8" s="1"/>
  <c r="AAL245" i="8"/>
  <c r="YO249" i="8"/>
  <c r="YG250" i="8"/>
  <c r="YB250" i="8" s="1"/>
  <c r="ABX242" i="8"/>
  <c r="ABS243" i="8" s="1"/>
  <c r="KK277" i="8"/>
  <c r="KF278" i="8" s="1"/>
  <c r="PU266" i="8"/>
  <c r="PP267" i="8" s="1"/>
  <c r="VS254" i="8"/>
  <c r="VN255" i="8" s="1"/>
  <c r="WF253" i="8"/>
  <c r="WG253" i="8" s="1"/>
  <c r="WB254" i="8" s="1"/>
  <c r="AJO228" i="8"/>
  <c r="AJJ228" i="8" s="1"/>
  <c r="AJW227" i="8"/>
  <c r="SB262" i="8"/>
  <c r="RW262" i="8" s="1"/>
  <c r="SJ261" i="8"/>
  <c r="IJ282" i="8"/>
  <c r="IE282" i="8" s="1"/>
  <c r="IR281" i="8"/>
  <c r="AEZ237" i="8"/>
  <c r="AEU237" i="8" s="1"/>
  <c r="AFH236" i="8"/>
  <c r="SP261" i="8"/>
  <c r="SK261" i="8" s="1"/>
  <c r="SX260" i="8"/>
  <c r="HV283" i="8"/>
  <c r="HQ283" i="8" s="1"/>
  <c r="HR283" i="8" s="1"/>
  <c r="ID282" i="8"/>
  <c r="AJA229" i="8"/>
  <c r="AIV229" i="8" s="1"/>
  <c r="AJI228" i="8"/>
  <c r="QS265" i="8"/>
  <c r="QN265" i="8" s="1"/>
  <c r="RA264" i="8"/>
  <c r="AFN236" i="8"/>
  <c r="AFI236" i="8" s="1"/>
  <c r="AFV235" i="8"/>
  <c r="XS251" i="8"/>
  <c r="XN251" i="8" s="1"/>
  <c r="YA250" i="8"/>
  <c r="XE252" i="8"/>
  <c r="WZ252" i="8" s="1"/>
  <c r="XM251" i="8"/>
  <c r="PK267" i="8"/>
  <c r="OI269" i="8"/>
  <c r="NH271" i="8"/>
  <c r="NI271" i="8" s="1"/>
  <c r="ML273" i="8"/>
  <c r="AET237" i="8"/>
  <c r="AHS231" i="8"/>
  <c r="UV256" i="8"/>
  <c r="UW256" i="8" s="1"/>
  <c r="JM279" i="8"/>
  <c r="QE266" i="8"/>
  <c r="PZ266" i="8" s="1"/>
  <c r="QM265" i="8"/>
  <c r="OO269" i="8"/>
  <c r="OJ269" i="8" s="1"/>
  <c r="OW268" i="8"/>
  <c r="ADX239" i="8"/>
  <c r="ADS239" i="8" s="1"/>
  <c r="AEF238" i="8"/>
  <c r="WQ253" i="8"/>
  <c r="WL253" i="8" s="1"/>
  <c r="WY252" i="8"/>
  <c r="AGR233" i="8"/>
  <c r="AGS233" i="8" s="1"/>
  <c r="AHY231" i="8"/>
  <c r="AHT231" i="8" s="1"/>
  <c r="AIG230" i="8"/>
  <c r="KU277" i="8"/>
  <c r="KP277" i="8" s="1"/>
  <c r="LC276" i="8"/>
  <c r="TU258" i="8"/>
  <c r="TV258" i="8" s="1"/>
  <c r="TQ259" i="8" s="1"/>
  <c r="AIM230" i="8"/>
  <c r="AIH230" i="8" s="1"/>
  <c r="AIU229" i="8"/>
  <c r="LY274" i="8"/>
  <c r="AEG238" i="8"/>
  <c r="IZ280" i="8"/>
  <c r="JA280" i="8" s="1"/>
  <c r="NW270" i="8" l="1"/>
  <c r="NX270" i="8" s="1"/>
  <c r="NS271" i="8" s="1"/>
  <c r="ALA224" i="8"/>
  <c r="AKX225" i="8" s="1"/>
  <c r="G35" i="8"/>
  <c r="Q35" i="8" s="1"/>
  <c r="F35" i="8"/>
  <c r="P35" i="8" s="1"/>
  <c r="ALW222" i="8"/>
  <c r="ALR223" i="8" s="1"/>
  <c r="ALN223" i="8" s="1"/>
  <c r="ALO223" i="8" s="1"/>
  <c r="ALP223" i="8" s="1"/>
  <c r="ALK224" i="8" s="1"/>
  <c r="JN279" i="8"/>
  <c r="JO279" i="8" s="1"/>
  <c r="AOU216" i="8"/>
  <c r="AOD218" i="8"/>
  <c r="ANY218" i="8" s="1"/>
  <c r="AOL217" i="8"/>
  <c r="ANP219" i="8"/>
  <c r="ANT218" i="8"/>
  <c r="ANO219" i="8" s="1"/>
  <c r="ANB220" i="8"/>
  <c r="ANF219" i="8"/>
  <c r="ANA220" i="8" s="1"/>
  <c r="AMV220" i="8"/>
  <c r="ZC248" i="8"/>
  <c r="AMI221" i="8"/>
  <c r="AMJ221" i="8" s="1"/>
  <c r="AKN225" i="8"/>
  <c r="AKI226" i="8" s="1"/>
  <c r="AKJ226" i="8"/>
  <c r="HS283" i="8"/>
  <c r="HW283" i="8" s="1"/>
  <c r="IX281" i="8"/>
  <c r="JB280" i="8"/>
  <c r="IW281" i="8" s="1"/>
  <c r="ZW247" i="8"/>
  <c r="AAA246" i="8"/>
  <c r="ZV247" i="8" s="1"/>
  <c r="XA252" i="8"/>
  <c r="AEH238" i="8"/>
  <c r="OY268" i="8"/>
  <c r="OZ268" i="8" s="1"/>
  <c r="OU269" i="8" s="1"/>
  <c r="QO265" i="8"/>
  <c r="AHU231" i="8"/>
  <c r="NF272" i="8"/>
  <c r="NJ271" i="8"/>
  <c r="NE272" i="8" s="1"/>
  <c r="OK269" i="8"/>
  <c r="OL269" i="8" s="1"/>
  <c r="OG270" i="8" s="1"/>
  <c r="WC254" i="8"/>
  <c r="VX254" i="8" s="1"/>
  <c r="WK253" i="8"/>
  <c r="LI276" i="8"/>
  <c r="LD276" i="8" s="1"/>
  <c r="LE276" i="8" s="1"/>
  <c r="LQ275" i="8"/>
  <c r="AAN245" i="8"/>
  <c r="AAO245" i="8" s="1"/>
  <c r="AAJ246" i="8" s="1"/>
  <c r="ACR241" i="8"/>
  <c r="ACS241" i="8" s="1"/>
  <c r="ACN242" i="8" s="1"/>
  <c r="VJ255" i="8"/>
  <c r="VK255" i="8" s="1"/>
  <c r="PY266" i="8"/>
  <c r="KB278" i="8"/>
  <c r="ADR239" i="8"/>
  <c r="ADE240" i="8"/>
  <c r="ADF240" i="8" s="1"/>
  <c r="KA278" i="8"/>
  <c r="ABG244" i="8"/>
  <c r="AAT245" i="8"/>
  <c r="UN257" i="8"/>
  <c r="YP249" i="8"/>
  <c r="YQ249" i="8" s="1"/>
  <c r="SY260" i="8"/>
  <c r="SZ260" i="8" s="1"/>
  <c r="TA260" i="8" s="1"/>
  <c r="SV261" i="8" s="1"/>
  <c r="OB270" i="8"/>
  <c r="AIW229" i="8"/>
  <c r="AIX229" i="8" s="1"/>
  <c r="AIS230" i="8" s="1"/>
  <c r="TR259" i="8"/>
  <c r="TM259" i="8" s="1"/>
  <c r="TZ258" i="8"/>
  <c r="AII230" i="8"/>
  <c r="AIJ230" i="8" s="1"/>
  <c r="AIE231" i="8" s="1"/>
  <c r="AGP234" i="8"/>
  <c r="AGT233" i="8"/>
  <c r="AGO234" i="8" s="1"/>
  <c r="UT257" i="8"/>
  <c r="UX256" i="8"/>
  <c r="US257" i="8" s="1"/>
  <c r="AEV237" i="8"/>
  <c r="AEW237" i="8" s="1"/>
  <c r="AER238" i="8" s="1"/>
  <c r="MN273" i="8"/>
  <c r="MO273" i="8" s="1"/>
  <c r="MJ274" i="8" s="1"/>
  <c r="XO251" i="8"/>
  <c r="XP251" i="8" s="1"/>
  <c r="XK252" i="8" s="1"/>
  <c r="YC250" i="8"/>
  <c r="YD250" i="8" s="1"/>
  <c r="XY251" i="8" s="1"/>
  <c r="AFX235" i="8"/>
  <c r="AFY235" i="8" s="1"/>
  <c r="AFT236" i="8" s="1"/>
  <c r="AJK228" i="8"/>
  <c r="AJL228" i="8" s="1"/>
  <c r="AJG229" i="8" s="1"/>
  <c r="IF282" i="8"/>
  <c r="AFJ236" i="8"/>
  <c r="AFK236" i="8" s="1"/>
  <c r="AFF237" i="8" s="1"/>
  <c r="SL261" i="8"/>
  <c r="SM261" i="8" s="1"/>
  <c r="SH262" i="8" s="1"/>
  <c r="LZ274" i="8"/>
  <c r="MA274" i="8" s="1"/>
  <c r="LV275" i="8" s="1"/>
  <c r="ZI248" i="8"/>
  <c r="ZD248" i="8" s="1"/>
  <c r="ZQ247" i="8"/>
  <c r="RX262" i="8"/>
  <c r="RY262" i="8" s="1"/>
  <c r="RT263" i="8" s="1"/>
  <c r="AHG232" i="8"/>
  <c r="AHH232" i="8" s="1"/>
  <c r="AHC233" i="8" s="1"/>
  <c r="VW254" i="8"/>
  <c r="PL267" i="8"/>
  <c r="PM267" i="8" s="1"/>
  <c r="KO277" i="8"/>
  <c r="ACB242" i="8"/>
  <c r="ABO243" i="8"/>
  <c r="ABP243" i="8" s="1"/>
  <c r="RG264" i="8"/>
  <c r="RK263" i="8"/>
  <c r="RF264" i="8" s="1"/>
  <c r="UA258" i="8"/>
  <c r="TL259" i="8"/>
  <c r="ZE248" i="8" l="1"/>
  <c r="ZB249" i="8" s="1"/>
  <c r="NT271" i="8"/>
  <c r="NO271" i="8" s="1"/>
  <c r="ALB224" i="8"/>
  <c r="AKW225" i="8" s="1"/>
  <c r="AKS225" i="8" s="1"/>
  <c r="AMW220" i="8"/>
  <c r="AMX220" i="8" s="1"/>
  <c r="AMA222" i="8"/>
  <c r="J35" i="8"/>
  <c r="I35" i="8"/>
  <c r="NN271" i="8"/>
  <c r="NP271" i="8" s="1"/>
  <c r="NQ271" i="8" s="1"/>
  <c r="NL272" i="8" s="1"/>
  <c r="AOR217" i="8"/>
  <c r="ANK219" i="8"/>
  <c r="AOV216" i="8"/>
  <c r="AOQ217" i="8" s="1"/>
  <c r="AOM217" i="8" s="1"/>
  <c r="AON217" i="8" s="1"/>
  <c r="ANX218" i="8"/>
  <c r="ANZ218" i="8" s="1"/>
  <c r="AOA218" i="8" s="1"/>
  <c r="ANV219" i="8" s="1"/>
  <c r="AKE226" i="8"/>
  <c r="AKF226" i="8" s="1"/>
  <c r="AKC227" i="8" s="1"/>
  <c r="AKR225" i="8"/>
  <c r="ANJ219" i="8"/>
  <c r="VB256" i="8"/>
  <c r="AMG222" i="8"/>
  <c r="AMK221" i="8"/>
  <c r="AMF222" i="8" s="1"/>
  <c r="ALT223" i="8"/>
  <c r="ALL224" i="8"/>
  <c r="ALG224" i="8" s="1"/>
  <c r="AAE246" i="8"/>
  <c r="PJ268" i="8"/>
  <c r="PN267" i="8"/>
  <c r="PI268" i="8" s="1"/>
  <c r="YN250" i="8"/>
  <c r="YR249" i="8"/>
  <c r="YM250" i="8" s="1"/>
  <c r="LB277" i="8"/>
  <c r="LF276" i="8"/>
  <c r="LA277" i="8" s="1"/>
  <c r="ADC241" i="8"/>
  <c r="ADG240" i="8"/>
  <c r="ADB241" i="8" s="1"/>
  <c r="RO263" i="8"/>
  <c r="KQ277" i="8"/>
  <c r="KR277" i="8" s="1"/>
  <c r="KM278" i="8" s="1"/>
  <c r="KC278" i="8"/>
  <c r="KD278" i="8" s="1"/>
  <c r="JY279" i="8" s="1"/>
  <c r="ADT239" i="8"/>
  <c r="ADU239" i="8" s="1"/>
  <c r="ADP240" i="8" s="1"/>
  <c r="VH256" i="8"/>
  <c r="VL255" i="8"/>
  <c r="VG256" i="8" s="1"/>
  <c r="AHR232" i="8"/>
  <c r="JL280" i="8"/>
  <c r="QL266" i="8"/>
  <c r="AEE239" i="8"/>
  <c r="WX253" i="8"/>
  <c r="IS281" i="8"/>
  <c r="IT281" i="8" s="1"/>
  <c r="ABM244" i="8"/>
  <c r="ABQ243" i="8"/>
  <c r="ABL244" i="8" s="1"/>
  <c r="VY254" i="8"/>
  <c r="VZ254" i="8" s="1"/>
  <c r="VU255" i="8" s="1"/>
  <c r="IC283" i="8"/>
  <c r="AGK234" i="8"/>
  <c r="AGL234" i="8" s="1"/>
  <c r="TN259" i="8"/>
  <c r="TO259" i="8" s="1"/>
  <c r="TJ260" i="8" s="1"/>
  <c r="ZF248" i="8"/>
  <c r="ZA249" i="8" s="1"/>
  <c r="RB264" i="8"/>
  <c r="RC264" i="8" s="1"/>
  <c r="ACD242" i="8"/>
  <c r="ACE242" i="8" s="1"/>
  <c r="ABZ243" i="8" s="1"/>
  <c r="AHD233" i="8"/>
  <c r="AGY233" i="8" s="1"/>
  <c r="AHL232" i="8"/>
  <c r="RU263" i="8"/>
  <c r="RP263" i="8" s="1"/>
  <c r="SC262" i="8"/>
  <c r="LW275" i="8"/>
  <c r="LR275" i="8" s="1"/>
  <c r="LS275" i="8" s="1"/>
  <c r="ME274" i="8"/>
  <c r="SI262" i="8"/>
  <c r="SD262" i="8" s="1"/>
  <c r="SQ261" i="8"/>
  <c r="AFG237" i="8"/>
  <c r="AFB237" i="8" s="1"/>
  <c r="AFO236" i="8"/>
  <c r="SW261" i="8"/>
  <c r="SR261" i="8" s="1"/>
  <c r="TE260" i="8"/>
  <c r="IG282" i="8"/>
  <c r="IB283" i="8" s="1"/>
  <c r="AJH229" i="8"/>
  <c r="AJC229" i="8" s="1"/>
  <c r="AJP228" i="8"/>
  <c r="AFU236" i="8"/>
  <c r="AFP236" i="8" s="1"/>
  <c r="AGC235" i="8"/>
  <c r="XZ251" i="8"/>
  <c r="XU251" i="8" s="1"/>
  <c r="YH250" i="8"/>
  <c r="XL252" i="8"/>
  <c r="XG252" i="8" s="1"/>
  <c r="XT251" i="8"/>
  <c r="MK274" i="8"/>
  <c r="MF274" i="8" s="1"/>
  <c r="MS273" i="8"/>
  <c r="AES238" i="8"/>
  <c r="AEN238" i="8" s="1"/>
  <c r="AFA237" i="8"/>
  <c r="UO257" i="8"/>
  <c r="UP257" i="8" s="1"/>
  <c r="AGX233" i="8"/>
  <c r="AIF231" i="8"/>
  <c r="AIA231" i="8" s="1"/>
  <c r="AIN230" i="8"/>
  <c r="UB258" i="8"/>
  <c r="UC258" i="8" s="1"/>
  <c r="TX259" i="8" s="1"/>
  <c r="AIT230" i="8"/>
  <c r="AIO230" i="8" s="1"/>
  <c r="AJB229" i="8"/>
  <c r="QA266" i="8"/>
  <c r="QB266" i="8" s="1"/>
  <c r="PW267" i="8" s="1"/>
  <c r="ACO242" i="8"/>
  <c r="ACJ242" i="8" s="1"/>
  <c r="ACW241" i="8"/>
  <c r="AAK246" i="8"/>
  <c r="AAF246" i="8" s="1"/>
  <c r="AAG246" i="8" s="1"/>
  <c r="AAS245" i="8"/>
  <c r="WM253" i="8"/>
  <c r="WN253" i="8" s="1"/>
  <c r="WI254" i="8" s="1"/>
  <c r="OH270" i="8"/>
  <c r="OC270" i="8" s="1"/>
  <c r="OD270" i="8" s="1"/>
  <c r="OP269" i="8"/>
  <c r="NA272" i="8"/>
  <c r="NB272" i="8" s="1"/>
  <c r="AHV231" i="8"/>
  <c r="AHQ232" i="8" s="1"/>
  <c r="JP279" i="8"/>
  <c r="JK280" i="8" s="1"/>
  <c r="QP265" i="8"/>
  <c r="QK266" i="8" s="1"/>
  <c r="OV269" i="8"/>
  <c r="OQ269" i="8" s="1"/>
  <c r="PD268" i="8"/>
  <c r="AEI238" i="8"/>
  <c r="AED239" i="8" s="1"/>
  <c r="XB252" i="8"/>
  <c r="WW253" i="8" s="1"/>
  <c r="ZR247" i="8"/>
  <c r="ZS247" i="8" s="1"/>
  <c r="JF280" i="8"/>
  <c r="ALF224" i="8" l="1"/>
  <c r="ALH224" i="8" s="1"/>
  <c r="ALI224" i="8" s="1"/>
  <c r="ALD225" i="8" s="1"/>
  <c r="AKG226" i="8"/>
  <c r="AKB227" i="8" s="1"/>
  <c r="ANL219" i="8"/>
  <c r="ANI220" i="8" s="1"/>
  <c r="AKK226" i="8"/>
  <c r="AKT225" i="8"/>
  <c r="AKU225" i="8" s="1"/>
  <c r="AKP226" i="8" s="1"/>
  <c r="AOO217" i="8"/>
  <c r="AOJ218" i="8" s="1"/>
  <c r="AOK218" i="8"/>
  <c r="AOZ216" i="8"/>
  <c r="APC216" i="8" s="1"/>
  <c r="AOX217" i="8" s="1"/>
  <c r="AOT217" i="8" s="1"/>
  <c r="ANW219" i="8"/>
  <c r="ANR219" i="8" s="1"/>
  <c r="AOE218" i="8"/>
  <c r="ANM219" i="8"/>
  <c r="ANH220" i="8" s="1"/>
  <c r="AMO221" i="8"/>
  <c r="AMU221" i="8"/>
  <c r="AMY220" i="8"/>
  <c r="AMT221" i="8" s="1"/>
  <c r="AMB222" i="8"/>
  <c r="AMC222" i="8" s="1"/>
  <c r="AJX227" i="8"/>
  <c r="AJY227" i="8" s="1"/>
  <c r="AKY225" i="8"/>
  <c r="VP255" i="8"/>
  <c r="YI250" i="8"/>
  <c r="YJ250" i="8" s="1"/>
  <c r="YK250" i="8" s="1"/>
  <c r="YF251" i="8" s="1"/>
  <c r="ZP248" i="8"/>
  <c r="ZT247" i="8"/>
  <c r="ZO248" i="8" s="1"/>
  <c r="AAD247" i="8"/>
  <c r="AAH246" i="8"/>
  <c r="AAC247" i="8" s="1"/>
  <c r="UM258" i="8"/>
  <c r="UQ257" i="8"/>
  <c r="UL258" i="8" s="1"/>
  <c r="OA271" i="8"/>
  <c r="OE270" i="8"/>
  <c r="NZ271" i="8" s="1"/>
  <c r="LP276" i="8"/>
  <c r="AAU245" i="8"/>
  <c r="AAV245" i="8" s="1"/>
  <c r="AAQ246" i="8" s="1"/>
  <c r="OR269" i="8"/>
  <c r="OS269" i="8" s="1"/>
  <c r="ON270" i="8" s="1"/>
  <c r="LT275" i="8"/>
  <c r="LO276" i="8" s="1"/>
  <c r="PX267" i="8"/>
  <c r="PS267" i="8" s="1"/>
  <c r="QF266" i="8"/>
  <c r="AJD229" i="8"/>
  <c r="AJE229" i="8" s="1"/>
  <c r="AIZ230" i="8" s="1"/>
  <c r="AIP230" i="8"/>
  <c r="AIQ230" i="8" s="1"/>
  <c r="AIL231" i="8" s="1"/>
  <c r="AGZ233" i="8"/>
  <c r="AHA233" i="8" s="1"/>
  <c r="AGV234" i="8" s="1"/>
  <c r="AFC237" i="8"/>
  <c r="AFD237" i="8" s="1"/>
  <c r="AEY238" i="8" s="1"/>
  <c r="AFQ236" i="8"/>
  <c r="AFR236" i="8" s="1"/>
  <c r="AFM237" i="8" s="1"/>
  <c r="SS261" i="8"/>
  <c r="ST261" i="8" s="1"/>
  <c r="SO262" i="8" s="1"/>
  <c r="MG274" i="8"/>
  <c r="MH274" i="8" s="1"/>
  <c r="MC275" i="8" s="1"/>
  <c r="SE262" i="8"/>
  <c r="SF262" i="8" s="1"/>
  <c r="SA263" i="8" s="1"/>
  <c r="ACA243" i="8"/>
  <c r="ABV243" i="8" s="1"/>
  <c r="ACI242" i="8"/>
  <c r="QZ265" i="8"/>
  <c r="RD264" i="8"/>
  <c r="QY265" i="8" s="1"/>
  <c r="TK260" i="8"/>
  <c r="TF260" i="8" s="1"/>
  <c r="TG260" i="8" s="1"/>
  <c r="TS259" i="8"/>
  <c r="AGI235" i="8"/>
  <c r="AGM234" i="8"/>
  <c r="AGH235" i="8" s="1"/>
  <c r="HX283" i="8"/>
  <c r="HY283" i="8" s="1"/>
  <c r="ABU243" i="8"/>
  <c r="ABH244" i="8"/>
  <c r="ABI244" i="8" s="1"/>
  <c r="YW249" i="8"/>
  <c r="XF252" i="8"/>
  <c r="AEM238" i="8"/>
  <c r="QT265" i="8"/>
  <c r="JT279" i="8"/>
  <c r="AHZ231" i="8"/>
  <c r="NM272" i="8"/>
  <c r="NH272" i="8" s="1"/>
  <c r="NU271" i="8"/>
  <c r="VC256" i="8"/>
  <c r="VD256" i="8" s="1"/>
  <c r="KN278" i="8"/>
  <c r="KI278" i="8" s="1"/>
  <c r="KV277" i="8"/>
  <c r="RQ263" i="8"/>
  <c r="RR263" i="8" s="1"/>
  <c r="RM264" i="8" s="1"/>
  <c r="ADK240" i="8"/>
  <c r="ACX241" i="8"/>
  <c r="ACY241" i="8" s="1"/>
  <c r="LJ276" i="8"/>
  <c r="YV249" i="8"/>
  <c r="PE268" i="8"/>
  <c r="PF268" i="8" s="1"/>
  <c r="MY273" i="8"/>
  <c r="NC272" i="8"/>
  <c r="MX273" i="8" s="1"/>
  <c r="WJ254" i="8"/>
  <c r="WE254" i="8" s="1"/>
  <c r="WR253" i="8"/>
  <c r="TY259" i="8"/>
  <c r="TT259" i="8" s="1"/>
  <c r="UG258" i="8"/>
  <c r="XV251" i="8"/>
  <c r="XW251" i="8" s="1"/>
  <c r="XR252" i="8" s="1"/>
  <c r="IK282" i="8"/>
  <c r="VV255" i="8"/>
  <c r="VQ255" i="8" s="1"/>
  <c r="VR255" i="8" s="1"/>
  <c r="WD254" i="8"/>
  <c r="ZJ248" i="8"/>
  <c r="IQ282" i="8"/>
  <c r="IU281" i="8"/>
  <c r="IP282" i="8" s="1"/>
  <c r="WS253" i="8"/>
  <c r="ADZ239" i="8"/>
  <c r="QG266" i="8"/>
  <c r="JG280" i="8"/>
  <c r="JH280" i="8" s="1"/>
  <c r="AHM232" i="8"/>
  <c r="AHN232" i="8" s="1"/>
  <c r="ADQ240" i="8"/>
  <c r="ADL240" i="8" s="1"/>
  <c r="ADY239" i="8"/>
  <c r="JZ279" i="8"/>
  <c r="JU279" i="8" s="1"/>
  <c r="KH278" i="8"/>
  <c r="KW277" i="8"/>
  <c r="PR267" i="8"/>
  <c r="AKQ226" i="8" l="1"/>
  <c r="AKL226" i="8" s="1"/>
  <c r="AKM226" i="8" s="1"/>
  <c r="AKJ227" i="8" s="1"/>
  <c r="G36" i="8"/>
  <c r="Q36" i="8" s="1"/>
  <c r="F36" i="8"/>
  <c r="P36" i="8" s="1"/>
  <c r="AOF218" i="8"/>
  <c r="AOS217" i="8"/>
  <c r="AOU217" i="8" s="1"/>
  <c r="AMP221" i="8"/>
  <c r="AMQ221" i="8" s="1"/>
  <c r="AMN222" i="8" s="1"/>
  <c r="ANQ219" i="8"/>
  <c r="ANS219" i="8" s="1"/>
  <c r="AOG218" i="8"/>
  <c r="ANC220" i="8"/>
  <c r="AND220" i="8"/>
  <c r="ALZ223" i="8"/>
  <c r="AMD222" i="8"/>
  <c r="ALY223" i="8" s="1"/>
  <c r="AGQ234" i="8"/>
  <c r="UU257" i="8"/>
  <c r="AJV228" i="8"/>
  <c r="AJZ227" i="8"/>
  <c r="ALE225" i="8"/>
  <c r="AKZ225" i="8" s="1"/>
  <c r="ALA225" i="8" s="1"/>
  <c r="ALM224" i="8"/>
  <c r="AKN226" i="8"/>
  <c r="AKI227" i="8" s="1"/>
  <c r="AAL246" i="8"/>
  <c r="AHK233" i="8"/>
  <c r="AHO232" i="8"/>
  <c r="AHJ233" i="8" s="1"/>
  <c r="PC269" i="8"/>
  <c r="PG268" i="8"/>
  <c r="PB269" i="8" s="1"/>
  <c r="JE281" i="8"/>
  <c r="JI280" i="8"/>
  <c r="JD281" i="8" s="1"/>
  <c r="ACV242" i="8"/>
  <c r="ACZ241" i="8"/>
  <c r="ACU242" i="8" s="1"/>
  <c r="TD261" i="8"/>
  <c r="TH260" i="8"/>
  <c r="TC261" i="8" s="1"/>
  <c r="KJ278" i="8"/>
  <c r="KK278" i="8" s="1"/>
  <c r="KF279" i="8" s="1"/>
  <c r="VO256" i="8"/>
  <c r="IL282" i="8"/>
  <c r="IM282" i="8" s="1"/>
  <c r="IN282" i="8" s="1"/>
  <c r="II283" i="8" s="1"/>
  <c r="PT267" i="8"/>
  <c r="PU267" i="8" s="1"/>
  <c r="PP268" i="8" s="1"/>
  <c r="VS255" i="8"/>
  <c r="VN256" i="8" s="1"/>
  <c r="IY281" i="8"/>
  <c r="WF254" i="8"/>
  <c r="WG254" i="8" s="1"/>
  <c r="WB255" i="8" s="1"/>
  <c r="YG251" i="8"/>
  <c r="YB251" i="8" s="1"/>
  <c r="YO250" i="8"/>
  <c r="XS252" i="8"/>
  <c r="XN252" i="8" s="1"/>
  <c r="YA251" i="8"/>
  <c r="NG272" i="8"/>
  <c r="ADM240" i="8"/>
  <c r="ADN240" i="8" s="1"/>
  <c r="ADI241" i="8" s="1"/>
  <c r="JV279" i="8"/>
  <c r="JW279" i="8" s="1"/>
  <c r="JR280" i="8" s="1"/>
  <c r="AEO238" i="8"/>
  <c r="AEP238" i="8" s="1"/>
  <c r="AEK239" i="8" s="1"/>
  <c r="ABW243" i="8"/>
  <c r="ABX243" i="8" s="1"/>
  <c r="ABS244" i="8" s="1"/>
  <c r="AGD235" i="8"/>
  <c r="AGE235" i="8" s="1"/>
  <c r="RH264" i="8"/>
  <c r="SB263" i="8"/>
  <c r="RW263" i="8" s="1"/>
  <c r="SJ262" i="8"/>
  <c r="MD275" i="8"/>
  <c r="LY275" i="8" s="1"/>
  <c r="ML274" i="8"/>
  <c r="SX261" i="8"/>
  <c r="SP262" i="8"/>
  <c r="SK262" i="8" s="1"/>
  <c r="AFN237" i="8"/>
  <c r="AFI237" i="8" s="1"/>
  <c r="AFV236" i="8"/>
  <c r="AEZ238" i="8"/>
  <c r="AEU238" i="8" s="1"/>
  <c r="AFH237" i="8"/>
  <c r="AGW234" i="8"/>
  <c r="AGR234" i="8" s="1"/>
  <c r="AGS234" i="8" s="1"/>
  <c r="AGT234" i="8" s="1"/>
  <c r="AGO235" i="8" s="1"/>
  <c r="AHE233" i="8"/>
  <c r="AJA230" i="8"/>
  <c r="AIV230" i="8" s="1"/>
  <c r="AJI229" i="8"/>
  <c r="LK276" i="8"/>
  <c r="LL276" i="8" s="1"/>
  <c r="OI270" i="8"/>
  <c r="UH258" i="8"/>
  <c r="UI258" i="8" s="1"/>
  <c r="ZY247" i="8"/>
  <c r="ZX247" i="8"/>
  <c r="AEA239" i="8"/>
  <c r="AEB239" i="8" s="1"/>
  <c r="ADW240" i="8" s="1"/>
  <c r="WT253" i="8"/>
  <c r="WU253" i="8" s="1"/>
  <c r="WP254" i="8" s="1"/>
  <c r="MT273" i="8"/>
  <c r="MU273" i="8" s="1"/>
  <c r="YX249" i="8"/>
  <c r="YY249" i="8" s="1"/>
  <c r="YT250" i="8" s="1"/>
  <c r="RN264" i="8"/>
  <c r="RI264" i="8" s="1"/>
  <c r="RV263" i="8"/>
  <c r="KX277" i="8"/>
  <c r="KY277" i="8" s="1"/>
  <c r="KT278" i="8" s="1"/>
  <c r="VA257" i="8"/>
  <c r="VE256" i="8"/>
  <c r="UZ257" i="8" s="1"/>
  <c r="AIB231" i="8"/>
  <c r="AIC231" i="8" s="1"/>
  <c r="AHX232" i="8" s="1"/>
  <c r="XH252" i="8"/>
  <c r="XI252" i="8" s="1"/>
  <c r="XD253" i="8" s="1"/>
  <c r="ABF245" i="8"/>
  <c r="ABJ244" i="8"/>
  <c r="ABE245" i="8" s="1"/>
  <c r="HZ283" i="8"/>
  <c r="ID283" i="8" s="1"/>
  <c r="TU259" i="8"/>
  <c r="TV259" i="8" s="1"/>
  <c r="TQ260" i="8" s="1"/>
  <c r="QU265" i="8"/>
  <c r="QV265" i="8" s="1"/>
  <c r="ACK242" i="8"/>
  <c r="AIM231" i="8"/>
  <c r="AIH231" i="8" s="1"/>
  <c r="AIU230" i="8"/>
  <c r="QH266" i="8"/>
  <c r="OO270" i="8"/>
  <c r="OJ270" i="8" s="1"/>
  <c r="OW269" i="8"/>
  <c r="AAR246" i="8"/>
  <c r="AAM246" i="8" s="1"/>
  <c r="AAN246" i="8" s="1"/>
  <c r="AAZ245" i="8"/>
  <c r="LX275" i="8"/>
  <c r="NV271" i="8"/>
  <c r="NW271" i="8" s="1"/>
  <c r="ZK248" i="8"/>
  <c r="ZL248" i="8" s="1"/>
  <c r="AKR226" i="8" l="1"/>
  <c r="I36" i="8"/>
  <c r="J36" i="8"/>
  <c r="AMR221" i="8"/>
  <c r="AMM222" i="8" s="1"/>
  <c r="JM280" i="8"/>
  <c r="PK268" i="8"/>
  <c r="AOV217" i="8"/>
  <c r="AOQ218" i="8" s="1"/>
  <c r="AOR218" i="8"/>
  <c r="AOD219" i="8"/>
  <c r="AOH218" i="8"/>
  <c r="AOC219" i="8" s="1"/>
  <c r="ANP220" i="8"/>
  <c r="ANT219" i="8"/>
  <c r="ANO220" i="8" s="1"/>
  <c r="AKE227" i="8"/>
  <c r="ANE220" i="8"/>
  <c r="ANB221" i="8" s="1"/>
  <c r="AMI222" i="8"/>
  <c r="ALU223" i="8"/>
  <c r="ALV223" i="8" s="1"/>
  <c r="AMV221" i="8"/>
  <c r="AMH222" i="8"/>
  <c r="ADD241" i="8"/>
  <c r="VI256" i="8"/>
  <c r="AJU228" i="8"/>
  <c r="AJQ228" i="8" s="1"/>
  <c r="AJR228" i="8" s="1"/>
  <c r="AKD227" i="8"/>
  <c r="ALB225" i="8"/>
  <c r="AKW226" i="8" s="1"/>
  <c r="AKX226" i="8"/>
  <c r="ABA245" i="8"/>
  <c r="ABB245" i="8" s="1"/>
  <c r="ABC245" i="8" s="1"/>
  <c r="AAX246" i="8" s="1"/>
  <c r="ABN244" i="8"/>
  <c r="ACQ242" i="8"/>
  <c r="NT272" i="8"/>
  <c r="NX271" i="8"/>
  <c r="NS272" i="8" s="1"/>
  <c r="UF259" i="8"/>
  <c r="UJ258" i="8"/>
  <c r="UE259" i="8" s="1"/>
  <c r="ZI249" i="8"/>
  <c r="ZM248" i="8"/>
  <c r="ZH249" i="8" s="1"/>
  <c r="QS266" i="8"/>
  <c r="QW265" i="8"/>
  <c r="QR266" i="8" s="1"/>
  <c r="LI277" i="8"/>
  <c r="LM276" i="8"/>
  <c r="LH277" i="8" s="1"/>
  <c r="AAK247" i="8"/>
  <c r="LZ275" i="8"/>
  <c r="MA275" i="8" s="1"/>
  <c r="LV276" i="8" s="1"/>
  <c r="QE267" i="8"/>
  <c r="AIW230" i="8"/>
  <c r="AIX230" i="8" s="1"/>
  <c r="AIS231" i="8" s="1"/>
  <c r="ACH243" i="8"/>
  <c r="XE253" i="8"/>
  <c r="WZ253" i="8" s="1"/>
  <c r="XM252" i="8"/>
  <c r="AHY232" i="8"/>
  <c r="AHT232" i="8" s="1"/>
  <c r="AIG231" i="8"/>
  <c r="UV257" i="8"/>
  <c r="UW257" i="8" s="1"/>
  <c r="WQ254" i="8"/>
  <c r="WL254" i="8" s="1"/>
  <c r="WY253" i="8"/>
  <c r="ADX240" i="8"/>
  <c r="ADS240" i="8" s="1"/>
  <c r="AEF239" i="8"/>
  <c r="ZZ247" i="8"/>
  <c r="AAA247" i="8" s="1"/>
  <c r="ZV248" i="8" s="1"/>
  <c r="OK270" i="8"/>
  <c r="OL270" i="8" s="1"/>
  <c r="OG271" i="8" s="1"/>
  <c r="AFJ237" i="8"/>
  <c r="AFK237" i="8" s="1"/>
  <c r="AFF238" i="8" s="1"/>
  <c r="SL262" i="8"/>
  <c r="SM262" i="8" s="1"/>
  <c r="SH263" i="8" s="1"/>
  <c r="RJ264" i="8"/>
  <c r="RK264" i="8" s="1"/>
  <c r="RF265" i="8" s="1"/>
  <c r="ABT244" i="8"/>
  <c r="ABO244" i="8" s="1"/>
  <c r="ACB243" i="8"/>
  <c r="AEL239" i="8"/>
  <c r="AEG239" i="8" s="1"/>
  <c r="AET238" i="8"/>
  <c r="JS280" i="8"/>
  <c r="JN280" i="8" s="1"/>
  <c r="KA279" i="8"/>
  <c r="ADJ241" i="8"/>
  <c r="ADE241" i="8" s="1"/>
  <c r="ADF241" i="8" s="1"/>
  <c r="ADG241" i="8" s="1"/>
  <c r="ADB242" i="8" s="1"/>
  <c r="ADR240" i="8"/>
  <c r="NI272" i="8"/>
  <c r="NJ272" i="8" s="1"/>
  <c r="NE273" i="8" s="1"/>
  <c r="YC251" i="8"/>
  <c r="YD251" i="8" s="1"/>
  <c r="XY252" i="8" s="1"/>
  <c r="IJ283" i="8"/>
  <c r="IE283" i="8" s="1"/>
  <c r="IF283" i="8" s="1"/>
  <c r="IR282" i="8"/>
  <c r="PQ268" i="8"/>
  <c r="PL268" i="8" s="1"/>
  <c r="PM268" i="8" s="1"/>
  <c r="PN268" i="8" s="1"/>
  <c r="PI269" i="8" s="1"/>
  <c r="PY267" i="8"/>
  <c r="VJ256" i="8"/>
  <c r="VK256" i="8" s="1"/>
  <c r="VL256" i="8" s="1"/>
  <c r="VG257" i="8" s="1"/>
  <c r="TL260" i="8"/>
  <c r="IZ281" i="8"/>
  <c r="JA281" i="8" s="1"/>
  <c r="OX269" i="8"/>
  <c r="OY269" i="8" s="1"/>
  <c r="AHS232" i="8"/>
  <c r="AAO246" i="8"/>
  <c r="AAJ247" i="8" s="1"/>
  <c r="QI266" i="8"/>
  <c r="QD267" i="8" s="1"/>
  <c r="ACL242" i="8"/>
  <c r="ACG243" i="8" s="1"/>
  <c r="TZ259" i="8"/>
  <c r="TR260" i="8"/>
  <c r="TM260" i="8" s="1"/>
  <c r="AGP235" i="8"/>
  <c r="AGK235" i="8" s="1"/>
  <c r="AGX234" i="8"/>
  <c r="ABP244" i="8"/>
  <c r="KU278" i="8"/>
  <c r="KP278" i="8" s="1"/>
  <c r="LC277" i="8"/>
  <c r="RX263" i="8"/>
  <c r="RY263" i="8" s="1"/>
  <c r="RT264" i="8" s="1"/>
  <c r="YU250" i="8"/>
  <c r="YP250" i="8" s="1"/>
  <c r="YQ250" i="8" s="1"/>
  <c r="YR250" i="8" s="1"/>
  <c r="YM251" i="8" s="1"/>
  <c r="ZC249" i="8"/>
  <c r="MR274" i="8"/>
  <c r="MV273" i="8"/>
  <c r="MQ274" i="8" s="1"/>
  <c r="AGB236" i="8"/>
  <c r="AGF235" i="8"/>
  <c r="AGA236" i="8" s="1"/>
  <c r="WC255" i="8"/>
  <c r="VX255" i="8" s="1"/>
  <c r="WK254" i="8"/>
  <c r="VW255" i="8"/>
  <c r="KG279" i="8"/>
  <c r="KB279" i="8" s="1"/>
  <c r="KO278" i="8"/>
  <c r="SY261" i="8"/>
  <c r="SZ261" i="8" s="1"/>
  <c r="JO280" i="8"/>
  <c r="JP280" i="8" s="1"/>
  <c r="JK281" i="8" s="1"/>
  <c r="AHF233" i="8"/>
  <c r="AHG233" i="8" s="1"/>
  <c r="AOZ217" i="8" l="1"/>
  <c r="APC217" i="8" s="1"/>
  <c r="AOX218" i="8" s="1"/>
  <c r="AOT218" i="8" s="1"/>
  <c r="F37" i="8"/>
  <c r="P37" i="8" s="1"/>
  <c r="G37" i="8"/>
  <c r="Q37" i="8" s="1"/>
  <c r="AOM218" i="8"/>
  <c r="MZ273" i="8"/>
  <c r="AKF227" i="8"/>
  <c r="AKG227" i="8" s="1"/>
  <c r="AKB228" i="8" s="1"/>
  <c r="AMJ222" i="8"/>
  <c r="AMK222" i="8" s="1"/>
  <c r="AMF223" i="8" s="1"/>
  <c r="ANF220" i="8"/>
  <c r="ANA221" i="8" s="1"/>
  <c r="AMW221" i="8" s="1"/>
  <c r="AMX221" i="8" s="1"/>
  <c r="ANK220" i="8"/>
  <c r="ANY219" i="8"/>
  <c r="ANX219" i="8"/>
  <c r="AOL218" i="8"/>
  <c r="AON218" i="8" s="1"/>
  <c r="ALS224" i="8"/>
  <c r="ALW223" i="8"/>
  <c r="AKS226" i="8"/>
  <c r="AKT226" i="8" s="1"/>
  <c r="AKU226" i="8" s="1"/>
  <c r="AKP227" i="8" s="1"/>
  <c r="AGJ235" i="8"/>
  <c r="AGL235" i="8" s="1"/>
  <c r="AGM235" i="8" s="1"/>
  <c r="AGH236" i="8" s="1"/>
  <c r="ALF225" i="8"/>
  <c r="AJO229" i="8"/>
  <c r="AJS228" i="8"/>
  <c r="UN258" i="8"/>
  <c r="RA265" i="8"/>
  <c r="AHD234" i="8"/>
  <c r="AHH233" i="8"/>
  <c r="AHC234" i="8" s="1"/>
  <c r="SW262" i="8"/>
  <c r="TA261" i="8"/>
  <c r="SV262" i="8" s="1"/>
  <c r="OV270" i="8"/>
  <c r="OZ269" i="8"/>
  <c r="OU270" i="8" s="1"/>
  <c r="IX282" i="8"/>
  <c r="JB281" i="8"/>
  <c r="IW282" i="8" s="1"/>
  <c r="IG283" i="8"/>
  <c r="IK283" i="8" s="1"/>
  <c r="ABM245" i="8"/>
  <c r="PJ269" i="8"/>
  <c r="PE269" i="8" s="1"/>
  <c r="PR268" i="8"/>
  <c r="ADC242" i="8"/>
  <c r="ACX242" i="8" s="1"/>
  <c r="ADK241" i="8"/>
  <c r="KQ278" i="8"/>
  <c r="KR278" i="8" s="1"/>
  <c r="KM279" i="8" s="1"/>
  <c r="VY255" i="8"/>
  <c r="VZ255" i="8" s="1"/>
  <c r="VU256" i="8" s="1"/>
  <c r="WM254" i="8"/>
  <c r="WN254" i="8" s="1"/>
  <c r="WI255" i="8" s="1"/>
  <c r="AFW236" i="8"/>
  <c r="AFX236" i="8" s="1"/>
  <c r="MM274" i="8"/>
  <c r="MN274" i="8" s="1"/>
  <c r="ABQ244" i="8"/>
  <c r="ABL245" i="8" s="1"/>
  <c r="AHU232" i="8"/>
  <c r="AHV232" i="8" s="1"/>
  <c r="AHQ233" i="8" s="1"/>
  <c r="XZ252" i="8"/>
  <c r="XU252" i="8" s="1"/>
  <c r="YH251" i="8"/>
  <c r="KC279" i="8"/>
  <c r="KD279" i="8" s="1"/>
  <c r="JY280" i="8" s="1"/>
  <c r="AEV238" i="8"/>
  <c r="AEW238" i="8" s="1"/>
  <c r="AER239" i="8" s="1"/>
  <c r="SI263" i="8"/>
  <c r="SD263" i="8" s="1"/>
  <c r="SQ262" i="8"/>
  <c r="AFG238" i="8"/>
  <c r="AFB238" i="8" s="1"/>
  <c r="AFO237" i="8"/>
  <c r="OH271" i="8"/>
  <c r="OC271" i="8" s="1"/>
  <c r="OP270" i="8"/>
  <c r="AEH239" i="8"/>
  <c r="AEI239" i="8" s="1"/>
  <c r="AED240" i="8" s="1"/>
  <c r="XA253" i="8"/>
  <c r="XB253" i="8" s="1"/>
  <c r="WW254" i="8" s="1"/>
  <c r="UT258" i="8"/>
  <c r="UX257" i="8"/>
  <c r="US258" i="8" s="1"/>
  <c r="ACP242" i="8"/>
  <c r="ACC243" i="8"/>
  <c r="ACD243" i="8" s="1"/>
  <c r="PZ267" i="8"/>
  <c r="QA267" i="8" s="1"/>
  <c r="QB267" i="8" s="1"/>
  <c r="PW268" i="8" s="1"/>
  <c r="AAF247" i="8"/>
  <c r="LQ276" i="8"/>
  <c r="QN266" i="8"/>
  <c r="ZQ248" i="8"/>
  <c r="UA259" i="8"/>
  <c r="UB259" i="8" s="1"/>
  <c r="OB271" i="8"/>
  <c r="JL281" i="8"/>
  <c r="JG281" i="8" s="1"/>
  <c r="JT280" i="8"/>
  <c r="RU264" i="8"/>
  <c r="RP264" i="8" s="1"/>
  <c r="SC263" i="8"/>
  <c r="VH257" i="8"/>
  <c r="VC257" i="8" s="1"/>
  <c r="VP256" i="8"/>
  <c r="AAY246" i="8"/>
  <c r="AAT246" i="8" s="1"/>
  <c r="ABG245" i="8"/>
  <c r="TN260" i="8"/>
  <c r="YN251" i="8"/>
  <c r="YI251" i="8" s="1"/>
  <c r="YV250" i="8"/>
  <c r="NF273" i="8"/>
  <c r="NA273" i="8" s="1"/>
  <c r="NN272" i="8"/>
  <c r="ADT240" i="8"/>
  <c r="ADU240" i="8" s="1"/>
  <c r="ADP241" i="8" s="1"/>
  <c r="RG265" i="8"/>
  <c r="RB265" i="8" s="1"/>
  <c r="RC265" i="8" s="1"/>
  <c r="RD265" i="8" s="1"/>
  <c r="QY266" i="8" s="1"/>
  <c r="RO264" i="8"/>
  <c r="ZW248" i="8"/>
  <c r="ZR248" i="8" s="1"/>
  <c r="AAE247" i="8"/>
  <c r="AII231" i="8"/>
  <c r="AIJ231" i="8" s="1"/>
  <c r="AIE232" i="8" s="1"/>
  <c r="XO252" i="8"/>
  <c r="XP252" i="8" s="1"/>
  <c r="XK253" i="8" s="1"/>
  <c r="AIT231" i="8"/>
  <c r="AIO231" i="8" s="1"/>
  <c r="AJB230" i="8"/>
  <c r="QM266" i="8"/>
  <c r="LW276" i="8"/>
  <c r="LR276" i="8" s="1"/>
  <c r="ME275" i="8"/>
  <c r="AAS246" i="8"/>
  <c r="LD277" i="8"/>
  <c r="LE277" i="8" s="1"/>
  <c r="ZD249" i="8"/>
  <c r="ZE249" i="8" s="1"/>
  <c r="NO272" i="8"/>
  <c r="NB273" i="8" l="1"/>
  <c r="NC273" i="8" s="1"/>
  <c r="MX274" i="8" s="1"/>
  <c r="AMG223" i="8"/>
  <c r="AMB223" i="8" s="1"/>
  <c r="AMO222" i="8"/>
  <c r="J37" i="8"/>
  <c r="I37" i="8"/>
  <c r="ANJ220" i="8"/>
  <c r="AKC228" i="8"/>
  <c r="AJX228" i="8" s="1"/>
  <c r="AKK227" i="8"/>
  <c r="PD269" i="8"/>
  <c r="ANZ219" i="8"/>
  <c r="ANW220" i="8" s="1"/>
  <c r="AOO218" i="8"/>
  <c r="AOJ219" i="8" s="1"/>
  <c r="AOK219" i="8"/>
  <c r="AKQ227" i="8"/>
  <c r="AKL227" i="8" s="1"/>
  <c r="ANL220" i="8"/>
  <c r="ANM220" i="8" s="1"/>
  <c r="ANH221" i="8" s="1"/>
  <c r="AMU222" i="8"/>
  <c r="ALR224" i="8"/>
  <c r="ALN224" i="8" s="1"/>
  <c r="ALO224" i="8" s="1"/>
  <c r="AMA223" i="8"/>
  <c r="AMY221" i="8"/>
  <c r="AMT222" i="8" s="1"/>
  <c r="AJN229" i="8"/>
  <c r="AJW228" i="8"/>
  <c r="AJJ229" i="8"/>
  <c r="AJK229" i="8" s="1"/>
  <c r="AKY226" i="8"/>
  <c r="ZB250" i="8"/>
  <c r="ZF249" i="8"/>
  <c r="ZA250" i="8" s="1"/>
  <c r="LB278" i="8"/>
  <c r="LF277" i="8"/>
  <c r="LA278" i="8" s="1"/>
  <c r="MY274" i="8"/>
  <c r="TY260" i="8"/>
  <c r="UC259" i="8"/>
  <c r="TX260" i="8" s="1"/>
  <c r="ACA244" i="8"/>
  <c r="ACE243" i="8"/>
  <c r="ABZ244" i="8" s="1"/>
  <c r="AAU246" i="8"/>
  <c r="AAV246" i="8" s="1"/>
  <c r="AAQ247" i="8" s="1"/>
  <c r="NP272" i="8"/>
  <c r="NQ272" i="8" s="1"/>
  <c r="NL273" i="8" s="1"/>
  <c r="TK261" i="8"/>
  <c r="UO258" i="8"/>
  <c r="UP258" i="8" s="1"/>
  <c r="QO266" i="8"/>
  <c r="QP266" i="8" s="1"/>
  <c r="QK267" i="8" s="1"/>
  <c r="XL253" i="8"/>
  <c r="XG253" i="8" s="1"/>
  <c r="XT252" i="8"/>
  <c r="AIF232" i="8"/>
  <c r="AIA232" i="8" s="1"/>
  <c r="AIN231" i="8"/>
  <c r="AAG247" i="8"/>
  <c r="AAH247" i="8" s="1"/>
  <c r="AAC248" i="8" s="1"/>
  <c r="TO260" i="8"/>
  <c r="TJ261" i="8" s="1"/>
  <c r="SE263" i="8"/>
  <c r="SF263" i="8" s="1"/>
  <c r="SA264" i="8" s="1"/>
  <c r="AGI236" i="8"/>
  <c r="AGD236" i="8" s="1"/>
  <c r="AGQ235" i="8"/>
  <c r="OD271" i="8"/>
  <c r="OE271" i="8" s="1"/>
  <c r="NZ272" i="8" s="1"/>
  <c r="ZS248" i="8"/>
  <c r="ZT248" i="8" s="1"/>
  <c r="ZO249" i="8" s="1"/>
  <c r="LS276" i="8"/>
  <c r="LT276" i="8" s="1"/>
  <c r="LO277" i="8" s="1"/>
  <c r="ACR242" i="8"/>
  <c r="ACS242" i="8" s="1"/>
  <c r="ACN243" i="8" s="1"/>
  <c r="VB257" i="8"/>
  <c r="WX254" i="8"/>
  <c r="WS254" i="8" s="1"/>
  <c r="XF253" i="8"/>
  <c r="AEE240" i="8"/>
  <c r="ADZ240" i="8" s="1"/>
  <c r="AEM239" i="8"/>
  <c r="MK275" i="8"/>
  <c r="MO274" i="8"/>
  <c r="MJ275" i="8" s="1"/>
  <c r="WJ255" i="8"/>
  <c r="WE255" i="8" s="1"/>
  <c r="WR254" i="8"/>
  <c r="WD255" i="8"/>
  <c r="VV256" i="8"/>
  <c r="VQ256" i="8" s="1"/>
  <c r="VR256" i="8" s="1"/>
  <c r="KN279" i="8"/>
  <c r="KI279" i="8" s="1"/>
  <c r="KV278" i="8"/>
  <c r="IS282" i="8"/>
  <c r="IT282" i="8" s="1"/>
  <c r="OQ270" i="8"/>
  <c r="OR270" i="8" s="1"/>
  <c r="TE261" i="8"/>
  <c r="AHL233" i="8"/>
  <c r="QZ266" i="8"/>
  <c r="QU266" i="8" s="1"/>
  <c r="RH265" i="8"/>
  <c r="RQ264" i="8"/>
  <c r="RR264" i="8" s="1"/>
  <c r="RM265" i="8" s="1"/>
  <c r="ADQ241" i="8"/>
  <c r="ADL241" i="8" s="1"/>
  <c r="ADM241" i="8" s="1"/>
  <c r="ADY240" i="8"/>
  <c r="AES239" i="8"/>
  <c r="AEN239" i="8" s="1"/>
  <c r="AFA238" i="8"/>
  <c r="JZ280" i="8"/>
  <c r="JU280" i="8" s="1"/>
  <c r="JV280" i="8" s="1"/>
  <c r="KH279" i="8"/>
  <c r="YJ251" i="8"/>
  <c r="PX268" i="8"/>
  <c r="PS268" i="8" s="1"/>
  <c r="PT268" i="8" s="1"/>
  <c r="QF267" i="8"/>
  <c r="AHR233" i="8"/>
  <c r="AHM233" i="8" s="1"/>
  <c r="AHZ232" i="8"/>
  <c r="AFU237" i="8"/>
  <c r="AFY236" i="8"/>
  <c r="AFT237" i="8" s="1"/>
  <c r="ABU244" i="8"/>
  <c r="ABH245" i="8"/>
  <c r="ABI245" i="8" s="1"/>
  <c r="JF281" i="8"/>
  <c r="PF269" i="8"/>
  <c r="PG269" i="8" s="1"/>
  <c r="PB270" i="8" s="1"/>
  <c r="SR262" i="8"/>
  <c r="SS262" i="8" s="1"/>
  <c r="AGY234" i="8"/>
  <c r="AGZ234" i="8" s="1"/>
  <c r="AMC223" i="8" l="1"/>
  <c r="ALZ224" i="8" s="1"/>
  <c r="AKM227" i="8"/>
  <c r="AKJ228" i="8" s="1"/>
  <c r="AJY228" i="8"/>
  <c r="AMP222" i="8"/>
  <c r="AMQ222" i="8" s="1"/>
  <c r="AMN223" i="8" s="1"/>
  <c r="MS274" i="8"/>
  <c r="LJ277" i="8"/>
  <c r="AOA219" i="8"/>
  <c r="ANV220" i="8" s="1"/>
  <c r="ANR220" i="8" s="1"/>
  <c r="AOS218" i="8"/>
  <c r="AOU218" i="8" s="1"/>
  <c r="AJV229" i="8"/>
  <c r="AOF219" i="8"/>
  <c r="AOE219" i="8"/>
  <c r="ANI221" i="8"/>
  <c r="AND221" i="8" s="1"/>
  <c r="ANQ220" i="8"/>
  <c r="ANC221" i="8"/>
  <c r="ALP224" i="8"/>
  <c r="ALK225" i="8" s="1"/>
  <c r="ALL225" i="8"/>
  <c r="AJL229" i="8"/>
  <c r="AJG230" i="8" s="1"/>
  <c r="AJH230" i="8"/>
  <c r="TF261" i="8"/>
  <c r="ACI243" i="8"/>
  <c r="UG259" i="8"/>
  <c r="SP263" i="8"/>
  <c r="ST262" i="8"/>
  <c r="SO263" i="8" s="1"/>
  <c r="ABF246" i="8"/>
  <c r="ABJ245" i="8"/>
  <c r="ABE246" i="8" s="1"/>
  <c r="VO257" i="8"/>
  <c r="VS256" i="8"/>
  <c r="VN257" i="8" s="1"/>
  <c r="JS281" i="8"/>
  <c r="JW280" i="8"/>
  <c r="JR281" i="8" s="1"/>
  <c r="ADJ242" i="8"/>
  <c r="ADN241" i="8"/>
  <c r="ADI242" i="8" s="1"/>
  <c r="OO271" i="8"/>
  <c r="OS270" i="8"/>
  <c r="ON271" i="8" s="1"/>
  <c r="PQ269" i="8"/>
  <c r="YG252" i="8"/>
  <c r="AGW235" i="8"/>
  <c r="AHA234" i="8"/>
  <c r="AGV235" i="8" s="1"/>
  <c r="PK269" i="8"/>
  <c r="PC270" i="8"/>
  <c r="OX270" i="8" s="1"/>
  <c r="JH281" i="8"/>
  <c r="JI281" i="8" s="1"/>
  <c r="JD282" i="8" s="1"/>
  <c r="PU268" i="8"/>
  <c r="PP269" i="8" s="1"/>
  <c r="AGC236" i="8"/>
  <c r="AIB232" i="8"/>
  <c r="AIC232" i="8" s="1"/>
  <c r="AHX233" i="8" s="1"/>
  <c r="YK251" i="8"/>
  <c r="YF252" i="8" s="1"/>
  <c r="KJ279" i="8"/>
  <c r="KK279" i="8" s="1"/>
  <c r="KF280" i="8" s="1"/>
  <c r="AFC238" i="8"/>
  <c r="AFD238" i="8" s="1"/>
  <c r="AEY239" i="8" s="1"/>
  <c r="AEA240" i="8"/>
  <c r="AEB240" i="8" s="1"/>
  <c r="ADW241" i="8" s="1"/>
  <c r="RN265" i="8"/>
  <c r="RI265" i="8" s="1"/>
  <c r="RJ265" i="8" s="1"/>
  <c r="RK265" i="8" s="1"/>
  <c r="RF266" i="8" s="1"/>
  <c r="RV264" i="8"/>
  <c r="AHN233" i="8"/>
  <c r="AHO233" i="8" s="1"/>
  <c r="AHJ234" i="8" s="1"/>
  <c r="TG261" i="8"/>
  <c r="TH261" i="8" s="1"/>
  <c r="TC262" i="8" s="1"/>
  <c r="IQ283" i="8"/>
  <c r="IU282" i="8"/>
  <c r="IP283" i="8" s="1"/>
  <c r="WT254" i="8"/>
  <c r="WU254" i="8" s="1"/>
  <c r="WP255" i="8" s="1"/>
  <c r="MF275" i="8"/>
  <c r="MG275" i="8" s="1"/>
  <c r="ACO243" i="8"/>
  <c r="ACJ243" i="8" s="1"/>
  <c r="ACW242" i="8"/>
  <c r="LP277" i="8"/>
  <c r="LK277" i="8" s="1"/>
  <c r="LX276" i="8"/>
  <c r="ZX248" i="8"/>
  <c r="ZP249" i="8"/>
  <c r="ZK249" i="8" s="1"/>
  <c r="OA272" i="8"/>
  <c r="NV272" i="8" s="1"/>
  <c r="OI271" i="8"/>
  <c r="SB264" i="8"/>
  <c r="RW264" i="8" s="1"/>
  <c r="SJ263" i="8"/>
  <c r="AAD248" i="8"/>
  <c r="ZY248" i="8" s="1"/>
  <c r="AAL247" i="8"/>
  <c r="AIP231" i="8"/>
  <c r="AIQ231" i="8" s="1"/>
  <c r="AIL232" i="8" s="1"/>
  <c r="XV252" i="8"/>
  <c r="XW252" i="8" s="1"/>
  <c r="XR253" i="8" s="1"/>
  <c r="TS260" i="8"/>
  <c r="NM273" i="8"/>
  <c r="NH273" i="8" s="1"/>
  <c r="NU272" i="8"/>
  <c r="AAR247" i="8"/>
  <c r="AAM247" i="8" s="1"/>
  <c r="AAZ246" i="8"/>
  <c r="ABV244" i="8"/>
  <c r="ABW244" i="8" s="1"/>
  <c r="TT260" i="8"/>
  <c r="NG273" i="8"/>
  <c r="KW278" i="8"/>
  <c r="KX278" i="8" s="1"/>
  <c r="ZJ249" i="8"/>
  <c r="AFP237" i="8"/>
  <c r="AFQ237" i="8" s="1"/>
  <c r="WF255" i="8"/>
  <c r="WG255" i="8" s="1"/>
  <c r="WB256" i="8" s="1"/>
  <c r="AEO239" i="8"/>
  <c r="AEP239" i="8" s="1"/>
  <c r="AEK240" i="8" s="1"/>
  <c r="XH253" i="8"/>
  <c r="XI253" i="8" s="1"/>
  <c r="XD254" i="8" s="1"/>
  <c r="VD257" i="8"/>
  <c r="VE257" i="8" s="1"/>
  <c r="UZ258" i="8" s="1"/>
  <c r="QL267" i="8"/>
  <c r="QG267" i="8" s="1"/>
  <c r="QH267" i="8" s="1"/>
  <c r="QT266" i="8"/>
  <c r="UM259" i="8"/>
  <c r="UQ258" i="8"/>
  <c r="UL259" i="8" s="1"/>
  <c r="MT274" i="8"/>
  <c r="MU274" i="8" s="1"/>
  <c r="LL277" i="8"/>
  <c r="LM277" i="8" s="1"/>
  <c r="LH278" i="8" s="1"/>
  <c r="YW250" i="8"/>
  <c r="YX250" i="8" s="1"/>
  <c r="AMR222" i="8" l="1"/>
  <c r="AMM223" i="8" s="1"/>
  <c r="AMI223" i="8" s="1"/>
  <c r="AMD223" i="8"/>
  <c r="ALY224" i="8" s="1"/>
  <c r="ALU224" i="8" s="1"/>
  <c r="AKN227" i="8"/>
  <c r="AKI228" i="8" s="1"/>
  <c r="AKE228" i="8" s="1"/>
  <c r="ALT224" i="8"/>
  <c r="ALV224" i="8" s="1"/>
  <c r="ALW224" i="8" s="1"/>
  <c r="ALR225" i="8" s="1"/>
  <c r="AJZ228" i="8"/>
  <c r="AJU229" i="8" s="1"/>
  <c r="AJQ229" i="8" s="1"/>
  <c r="AOR219" i="8"/>
  <c r="AOV218" i="8"/>
  <c r="AOQ219" i="8" s="1"/>
  <c r="AOG219" i="8"/>
  <c r="ANS220" i="8"/>
  <c r="ANE221" i="8"/>
  <c r="AMV222" i="8"/>
  <c r="ALG225" i="8"/>
  <c r="ALH225" i="8" s="1"/>
  <c r="ACK243" i="8"/>
  <c r="ACL243" i="8" s="1"/>
  <c r="ACG244" i="8" s="1"/>
  <c r="VW256" i="8"/>
  <c r="AJC230" i="8"/>
  <c r="AJD230" i="8" s="1"/>
  <c r="AJP229" i="8"/>
  <c r="AHE234" i="8"/>
  <c r="QE268" i="8"/>
  <c r="QI267" i="8"/>
  <c r="QD268" i="8" s="1"/>
  <c r="KU279" i="8"/>
  <c r="KY278" i="8"/>
  <c r="KT279" i="8" s="1"/>
  <c r="MR275" i="8"/>
  <c r="MV274" i="8"/>
  <c r="MQ275" i="8" s="1"/>
  <c r="ABT245" i="8"/>
  <c r="ABX244" i="8"/>
  <c r="ABS245" i="8" s="1"/>
  <c r="YU251" i="8"/>
  <c r="YY250" i="8"/>
  <c r="YT251" i="8" s="1"/>
  <c r="LI278" i="8"/>
  <c r="LD278" i="8" s="1"/>
  <c r="LQ277" i="8"/>
  <c r="UU258" i="8"/>
  <c r="QV266" i="8"/>
  <c r="QW266" i="8" s="1"/>
  <c r="QR267" i="8" s="1"/>
  <c r="VA258" i="8"/>
  <c r="UV258" i="8" s="1"/>
  <c r="VI257" i="8"/>
  <c r="XM253" i="8"/>
  <c r="XE254" i="8"/>
  <c r="WZ254" i="8" s="1"/>
  <c r="AEL240" i="8"/>
  <c r="AEG240" i="8" s="1"/>
  <c r="AET239" i="8"/>
  <c r="WK255" i="8"/>
  <c r="WC256" i="8"/>
  <c r="VX256" i="8" s="1"/>
  <c r="AFN238" i="8"/>
  <c r="AFR237" i="8"/>
  <c r="AFM238" i="8" s="1"/>
  <c r="TU260" i="8"/>
  <c r="TV260" i="8" s="1"/>
  <c r="TQ261" i="8" s="1"/>
  <c r="ZZ248" i="8"/>
  <c r="AAA248" i="8" s="1"/>
  <c r="ZV249" i="8" s="1"/>
  <c r="MD276" i="8"/>
  <c r="MH275" i="8"/>
  <c r="MC276" i="8" s="1"/>
  <c r="WQ255" i="8"/>
  <c r="WL255" i="8" s="1"/>
  <c r="WY254" i="8"/>
  <c r="IY282" i="8"/>
  <c r="TL261" i="8"/>
  <c r="TD262" i="8"/>
  <c r="SY262" i="8" s="1"/>
  <c r="AHK234" i="8"/>
  <c r="AHF234" i="8" s="1"/>
  <c r="AHS233" i="8"/>
  <c r="RG266" i="8"/>
  <c r="RB266" i="8" s="1"/>
  <c r="RO265" i="8"/>
  <c r="AHY233" i="8"/>
  <c r="AHT233" i="8" s="1"/>
  <c r="AIG232" i="8"/>
  <c r="AGE236" i="8"/>
  <c r="AGF236" i="8" s="1"/>
  <c r="AGA237" i="8" s="1"/>
  <c r="JE282" i="8"/>
  <c r="IZ282" i="8" s="1"/>
  <c r="JM281" i="8"/>
  <c r="AGR235" i="8"/>
  <c r="AGS235" i="8" s="1"/>
  <c r="YB252" i="8"/>
  <c r="PL269" i="8"/>
  <c r="OW270" i="8"/>
  <c r="ADR241" i="8"/>
  <c r="ADE242" i="8"/>
  <c r="KA280" i="8"/>
  <c r="VJ257" i="8"/>
  <c r="ABN245" i="8"/>
  <c r="ABA246" i="8"/>
  <c r="ABB246" i="8" s="1"/>
  <c r="SX262" i="8"/>
  <c r="ACH244" i="8"/>
  <c r="ACC244" i="8" s="1"/>
  <c r="UH259" i="8"/>
  <c r="UI259" i="8" s="1"/>
  <c r="ZL249" i="8"/>
  <c r="ZM249" i="8" s="1"/>
  <c r="ZH250" i="8" s="1"/>
  <c r="NI273" i="8"/>
  <c r="NJ273" i="8" s="1"/>
  <c r="NE274" i="8" s="1"/>
  <c r="NW272" i="8"/>
  <c r="NX272" i="8" s="1"/>
  <c r="NS273" i="8" s="1"/>
  <c r="XS253" i="8"/>
  <c r="XN253" i="8" s="1"/>
  <c r="YA252" i="8"/>
  <c r="AIM232" i="8"/>
  <c r="AIH232" i="8" s="1"/>
  <c r="AIU231" i="8"/>
  <c r="AAN247" i="8"/>
  <c r="AAO247" i="8" s="1"/>
  <c r="AAJ248" i="8" s="1"/>
  <c r="ACY242" i="8"/>
  <c r="ACZ242" i="8" s="1"/>
  <c r="ACU243" i="8" s="1"/>
  <c r="IL283" i="8"/>
  <c r="IM283" i="8" s="1"/>
  <c r="RX264" i="8"/>
  <c r="RY264" i="8" s="1"/>
  <c r="RT265" i="8" s="1"/>
  <c r="ADX241" i="8"/>
  <c r="ADS241" i="8" s="1"/>
  <c r="AEF240" i="8"/>
  <c r="AEZ239" i="8"/>
  <c r="AEU239" i="8" s="1"/>
  <c r="AFH238" i="8"/>
  <c r="KG280" i="8"/>
  <c r="KB280" i="8" s="1"/>
  <c r="KO279" i="8"/>
  <c r="PM269" i="8"/>
  <c r="YO251" i="8"/>
  <c r="PY268" i="8"/>
  <c r="OJ271" i="8"/>
  <c r="OK271" i="8" s="1"/>
  <c r="JN281" i="8"/>
  <c r="SK263" i="8"/>
  <c r="SL263" i="8" s="1"/>
  <c r="ACP243" i="8" l="1"/>
  <c r="AKR227" i="8"/>
  <c r="AMH223" i="8"/>
  <c r="AMJ223" i="8" s="1"/>
  <c r="G38" i="8"/>
  <c r="Q38" i="8" s="1"/>
  <c r="F38" i="8"/>
  <c r="P38" i="8" s="1"/>
  <c r="AKD228" i="8"/>
  <c r="AKF228" i="8" s="1"/>
  <c r="AJR229" i="8"/>
  <c r="AJS229" i="8" s="1"/>
  <c r="AJN230" i="8" s="1"/>
  <c r="ALS225" i="8"/>
  <c r="ALN225" i="8" s="1"/>
  <c r="AOM219" i="8"/>
  <c r="VY256" i="8"/>
  <c r="VZ256" i="8" s="1"/>
  <c r="VU257" i="8" s="1"/>
  <c r="LC278" i="8"/>
  <c r="LE278" i="8" s="1"/>
  <c r="AOZ218" i="8"/>
  <c r="APC218" i="8" s="1"/>
  <c r="AOX219" i="8" s="1"/>
  <c r="AOT219" i="8" s="1"/>
  <c r="AMA224" i="8"/>
  <c r="AOD220" i="8"/>
  <c r="AOH219" i="8"/>
  <c r="AOC220" i="8" s="1"/>
  <c r="AHG234" i="8"/>
  <c r="AHD235" i="8" s="1"/>
  <c r="ANP221" i="8"/>
  <c r="ANT220" i="8"/>
  <c r="ANO221" i="8" s="1"/>
  <c r="ANB222" i="8"/>
  <c r="ANF221" i="8"/>
  <c r="ANA222" i="8" s="1"/>
  <c r="ALI225" i="8"/>
  <c r="ALD226" i="8" s="1"/>
  <c r="ALE226" i="8"/>
  <c r="ALM225" i="8"/>
  <c r="AJE230" i="8"/>
  <c r="AJA231" i="8"/>
  <c r="AFV237" i="8"/>
  <c r="ZC250" i="8"/>
  <c r="SI264" i="8"/>
  <c r="SM263" i="8"/>
  <c r="SH264" i="8" s="1"/>
  <c r="AAY247" i="8"/>
  <c r="ABC246" i="8"/>
  <c r="AAX247" i="8" s="1"/>
  <c r="PJ270" i="8"/>
  <c r="AEH240" i="8"/>
  <c r="AEI240" i="8" s="1"/>
  <c r="AED241" i="8" s="1"/>
  <c r="IN283" i="8"/>
  <c r="IR283" i="8" s="1"/>
  <c r="OH272" i="8"/>
  <c r="VV257" i="8"/>
  <c r="VQ257" i="8" s="1"/>
  <c r="WD256" i="8"/>
  <c r="PN269" i="8"/>
  <c r="PI270" i="8" s="1"/>
  <c r="ACV243" i="8"/>
  <c r="ACQ243" i="8" s="1"/>
  <c r="ACR243" i="8" s="1"/>
  <c r="ADD242" i="8"/>
  <c r="OL271" i="8"/>
  <c r="OG272" i="8" s="1"/>
  <c r="AAS247" i="8"/>
  <c r="AAK248" i="8"/>
  <c r="AAF248" i="8" s="1"/>
  <c r="YC252" i="8"/>
  <c r="YD252" i="8" s="1"/>
  <c r="XY253" i="8" s="1"/>
  <c r="NT273" i="8"/>
  <c r="NO273" i="8" s="1"/>
  <c r="OB272" i="8"/>
  <c r="ZI250" i="8"/>
  <c r="ZD250" i="8" s="1"/>
  <c r="ZQ249" i="8"/>
  <c r="JO281" i="8"/>
  <c r="JP281" i="8" s="1"/>
  <c r="JK282" i="8" s="1"/>
  <c r="AGB237" i="8"/>
  <c r="AFW237" i="8" s="1"/>
  <c r="AGJ236" i="8"/>
  <c r="AII232" i="8"/>
  <c r="AIJ232" i="8" s="1"/>
  <c r="AIE233" i="8" s="1"/>
  <c r="AHU233" i="8"/>
  <c r="AHV233" i="8" s="1"/>
  <c r="AHQ234" i="8" s="1"/>
  <c r="JA282" i="8"/>
  <c r="JB282" i="8" s="1"/>
  <c r="IW283" i="8" s="1"/>
  <c r="LY276" i="8"/>
  <c r="LZ276" i="8" s="1"/>
  <c r="ZW249" i="8"/>
  <c r="ZR249" i="8" s="1"/>
  <c r="AAE248" i="8"/>
  <c r="TR261" i="8"/>
  <c r="TM261" i="8" s="1"/>
  <c r="TN261" i="8" s="1"/>
  <c r="TZ260" i="8"/>
  <c r="AFI238" i="8"/>
  <c r="AFJ238" i="8" s="1"/>
  <c r="AEV239" i="8"/>
  <c r="VK257" i="8"/>
  <c r="VL257" i="8" s="1"/>
  <c r="VG258" i="8" s="1"/>
  <c r="QS267" i="8"/>
  <c r="QN267" i="8" s="1"/>
  <c r="RA266" i="8"/>
  <c r="UW258" i="8"/>
  <c r="UX258" i="8" s="1"/>
  <c r="US259" i="8" s="1"/>
  <c r="YP251" i="8"/>
  <c r="YQ251" i="8" s="1"/>
  <c r="ACB244" i="8"/>
  <c r="ABO245" i="8"/>
  <c r="ABP245" i="8" s="1"/>
  <c r="MZ274" i="8"/>
  <c r="KP279" i="8"/>
  <c r="KQ279" i="8" s="1"/>
  <c r="PZ268" i="8"/>
  <c r="QA268" i="8" s="1"/>
  <c r="QB268" i="8" s="1"/>
  <c r="PW269" i="8" s="1"/>
  <c r="RU265" i="8"/>
  <c r="RP265" i="8" s="1"/>
  <c r="RQ265" i="8" s="1"/>
  <c r="SC264" i="8"/>
  <c r="NF274" i="8"/>
  <c r="NA274" i="8" s="1"/>
  <c r="NN273" i="8"/>
  <c r="UF260" i="8"/>
  <c r="UJ259" i="8"/>
  <c r="UE260" i="8" s="1"/>
  <c r="SZ262" i="8"/>
  <c r="KC280" i="8"/>
  <c r="KD280" i="8" s="1"/>
  <c r="JY281" i="8" s="1"/>
  <c r="ADT241" i="8"/>
  <c r="OY270" i="8"/>
  <c r="AGP236" i="8"/>
  <c r="AGT235" i="8"/>
  <c r="AGO236" i="8" s="1"/>
  <c r="XA254" i="8"/>
  <c r="XB254" i="8" s="1"/>
  <c r="WW255" i="8" s="1"/>
  <c r="ML275" i="8"/>
  <c r="WM255" i="8"/>
  <c r="XO253" i="8"/>
  <c r="MM275" i="8"/>
  <c r="QM267" i="8"/>
  <c r="AJO230" i="8" l="1"/>
  <c r="AFX237" i="8"/>
  <c r="AJW229" i="8"/>
  <c r="AMK223" i="8"/>
  <c r="AMF224" i="8" s="1"/>
  <c r="AMG224" i="8"/>
  <c r="AMO223" i="8"/>
  <c r="J38" i="8"/>
  <c r="I38" i="8"/>
  <c r="AKG228" i="8"/>
  <c r="AKB229" i="8" s="1"/>
  <c r="AKC229" i="8"/>
  <c r="ANY220" i="8"/>
  <c r="ANK221" i="8"/>
  <c r="OC272" i="8"/>
  <c r="OD272" i="8" s="1"/>
  <c r="OE272" i="8" s="1"/>
  <c r="NZ273" i="8" s="1"/>
  <c r="AOL219" i="8"/>
  <c r="AON219" i="8" s="1"/>
  <c r="AHH234" i="8"/>
  <c r="AHC235" i="8" s="1"/>
  <c r="AGY235" i="8" s="1"/>
  <c r="ANX220" i="8"/>
  <c r="ZE250" i="8"/>
  <c r="ZB251" i="8" s="1"/>
  <c r="AMW222" i="8"/>
  <c r="AMX222" i="8" s="1"/>
  <c r="AMY222" i="8" s="1"/>
  <c r="AMT223" i="8" s="1"/>
  <c r="ANJ221" i="8"/>
  <c r="ALO225" i="8"/>
  <c r="ALP225" i="8" s="1"/>
  <c r="ALK226" i="8" s="1"/>
  <c r="AKZ226" i="8"/>
  <c r="ALA226" i="8" s="1"/>
  <c r="AIZ231" i="8"/>
  <c r="AIV231" i="8" s="1"/>
  <c r="AIW231" i="8" s="1"/>
  <c r="AJI230" i="8"/>
  <c r="AJJ230" i="8"/>
  <c r="AGX235" i="8"/>
  <c r="AAT247" i="8"/>
  <c r="ABG246" i="8"/>
  <c r="TK262" i="8"/>
  <c r="TO261" i="8"/>
  <c r="TJ262" i="8" s="1"/>
  <c r="RN266" i="8"/>
  <c r="RR265" i="8"/>
  <c r="RM266" i="8" s="1"/>
  <c r="KN280" i="8"/>
  <c r="KR279" i="8"/>
  <c r="KM280" i="8" s="1"/>
  <c r="YN252" i="8"/>
  <c r="YR251" i="8"/>
  <c r="YM252" i="8" s="1"/>
  <c r="ACO244" i="8"/>
  <c r="ACS243" i="8"/>
  <c r="ACN244" i="8" s="1"/>
  <c r="LB279" i="8"/>
  <c r="XL254" i="8"/>
  <c r="MN275" i="8"/>
  <c r="MO275" i="8" s="1"/>
  <c r="MJ276" i="8" s="1"/>
  <c r="SW263" i="8"/>
  <c r="LW277" i="8"/>
  <c r="MA276" i="8"/>
  <c r="LV277" i="8" s="1"/>
  <c r="AAU247" i="8"/>
  <c r="AAV247" i="8" s="1"/>
  <c r="AAQ248" i="8" s="1"/>
  <c r="PR269" i="8"/>
  <c r="SQ263" i="8"/>
  <c r="WJ256" i="8"/>
  <c r="AFU238" i="8"/>
  <c r="OV271" i="8"/>
  <c r="ADQ242" i="8"/>
  <c r="ABM246" i="8"/>
  <c r="UA260" i="8"/>
  <c r="UB260" i="8" s="1"/>
  <c r="UC260" i="8" s="1"/>
  <c r="TX261" i="8" s="1"/>
  <c r="AFG239" i="8"/>
  <c r="AES240" i="8"/>
  <c r="QO267" i="8"/>
  <c r="QP267" i="8" s="1"/>
  <c r="QK268" i="8" s="1"/>
  <c r="LF278" i="8"/>
  <c r="LA279" i="8" s="1"/>
  <c r="XP253" i="8"/>
  <c r="XK254" i="8" s="1"/>
  <c r="WN255" i="8"/>
  <c r="WI256" i="8" s="1"/>
  <c r="AFY237" i="8"/>
  <c r="AFT238" i="8" s="1"/>
  <c r="WX255" i="8"/>
  <c r="WS255" i="8" s="1"/>
  <c r="XF254" i="8"/>
  <c r="AGK236" i="8"/>
  <c r="AGL236" i="8" s="1"/>
  <c r="AGM236" i="8" s="1"/>
  <c r="AGH237" i="8" s="1"/>
  <c r="OZ270" i="8"/>
  <c r="OU271" i="8" s="1"/>
  <c r="ADU241" i="8"/>
  <c r="ADP242" i="8" s="1"/>
  <c r="JZ281" i="8"/>
  <c r="JU281" i="8" s="1"/>
  <c r="KH280" i="8"/>
  <c r="ABQ245" i="8"/>
  <c r="ABL246" i="8" s="1"/>
  <c r="TA262" i="8"/>
  <c r="SV263" i="8" s="1"/>
  <c r="UN259" i="8"/>
  <c r="NP273" i="8"/>
  <c r="NQ273" i="8" s="1"/>
  <c r="NL274" i="8" s="1"/>
  <c r="AFK238" i="8"/>
  <c r="AFF239" i="8" s="1"/>
  <c r="PX269" i="8"/>
  <c r="PS269" i="8" s="1"/>
  <c r="QF268" i="8"/>
  <c r="NB274" i="8"/>
  <c r="NC274" i="8" s="1"/>
  <c r="MX275" i="8" s="1"/>
  <c r="ACD244" i="8"/>
  <c r="ACE244" i="8" s="1"/>
  <c r="ABZ245" i="8" s="1"/>
  <c r="UT259" i="8"/>
  <c r="UO259" i="8" s="1"/>
  <c r="VB258" i="8"/>
  <c r="RC266" i="8"/>
  <c r="RD266" i="8" s="1"/>
  <c r="QY267" i="8" s="1"/>
  <c r="VH258" i="8"/>
  <c r="VC258" i="8" s="1"/>
  <c r="VP257" i="8"/>
  <c r="AEW239" i="8"/>
  <c r="AER240" i="8" s="1"/>
  <c r="AAG248" i="8"/>
  <c r="AAH248" i="8" s="1"/>
  <c r="AAC249" i="8" s="1"/>
  <c r="IX283" i="8"/>
  <c r="IS283" i="8" s="1"/>
  <c r="IT283" i="8" s="1"/>
  <c r="JF282" i="8"/>
  <c r="AHR234" i="8"/>
  <c r="AHM234" i="8" s="1"/>
  <c r="AHZ233" i="8"/>
  <c r="AIF233" i="8"/>
  <c r="AIA233" i="8" s="1"/>
  <c r="AIN232" i="8"/>
  <c r="JL282" i="8"/>
  <c r="JG282" i="8" s="1"/>
  <c r="JT281" i="8"/>
  <c r="ZS249" i="8"/>
  <c r="ZT249" i="8" s="1"/>
  <c r="ZO250" i="8" s="1"/>
  <c r="XZ253" i="8"/>
  <c r="XU253" i="8" s="1"/>
  <c r="YH252" i="8"/>
  <c r="ADF242" i="8"/>
  <c r="ADG242" i="8" s="1"/>
  <c r="ADB243" i="8" s="1"/>
  <c r="OP271" i="8"/>
  <c r="AEE241" i="8"/>
  <c r="ADZ241" i="8" s="1"/>
  <c r="AEM240" i="8"/>
  <c r="PE270" i="8"/>
  <c r="SD264" i="8"/>
  <c r="SE264" i="8" s="1"/>
  <c r="AGZ235" i="8" l="1"/>
  <c r="ZF250" i="8"/>
  <c r="ZA251" i="8" s="1"/>
  <c r="AHL234" i="8"/>
  <c r="AMB224" i="8"/>
  <c r="AMC224" i="8" s="1"/>
  <c r="ALZ225" i="8" s="1"/>
  <c r="F39" i="8"/>
  <c r="P39" i="8" s="1"/>
  <c r="G39" i="8"/>
  <c r="Q39" i="8" s="1"/>
  <c r="AMU223" i="8"/>
  <c r="AMP223" i="8" s="1"/>
  <c r="AMQ223" i="8" s="1"/>
  <c r="AMN224" i="8" s="1"/>
  <c r="AJX229" i="8"/>
  <c r="AJY229" i="8" s="1"/>
  <c r="AJZ229" i="8" s="1"/>
  <c r="AJU230" i="8" s="1"/>
  <c r="AKK228" i="8"/>
  <c r="ANZ220" i="8"/>
  <c r="ANW221" i="8" s="1"/>
  <c r="ANL221" i="8"/>
  <c r="ANI222" i="8" s="1"/>
  <c r="AOO219" i="8"/>
  <c r="AOJ220" i="8" s="1"/>
  <c r="ANC222" i="8"/>
  <c r="AMD224" i="8"/>
  <c r="ALY225" i="8" s="1"/>
  <c r="ALU225" i="8" s="1"/>
  <c r="AOK220" i="8"/>
  <c r="ALB226" i="8"/>
  <c r="AKW227" i="8" s="1"/>
  <c r="AKX227" i="8"/>
  <c r="ALL226" i="8"/>
  <c r="ALG226" i="8" s="1"/>
  <c r="ALT225" i="8"/>
  <c r="AIX231" i="8"/>
  <c r="AIS232" i="8" s="1"/>
  <c r="AIT232" i="8"/>
  <c r="RV265" i="8"/>
  <c r="AJK230" i="8"/>
  <c r="AJL230" i="8" s="1"/>
  <c r="AJG231" i="8" s="1"/>
  <c r="ACW243" i="8"/>
  <c r="ACJ244" i="8"/>
  <c r="YV251" i="8"/>
  <c r="SB265" i="8"/>
  <c r="SF264" i="8"/>
  <c r="SA265" i="8" s="1"/>
  <c r="AGW236" i="8"/>
  <c r="AHA235" i="8"/>
  <c r="AGV236" i="8" s="1"/>
  <c r="IU283" i="8"/>
  <c r="IY283" i="8" s="1"/>
  <c r="ADC243" i="8"/>
  <c r="ACX243" i="8" s="1"/>
  <c r="ADK242" i="8"/>
  <c r="OA273" i="8"/>
  <c r="NV273" i="8" s="1"/>
  <c r="OI272" i="8"/>
  <c r="ZP250" i="8"/>
  <c r="ZK250" i="8" s="1"/>
  <c r="ZX249" i="8"/>
  <c r="JV281" i="8"/>
  <c r="JW281" i="8" s="1"/>
  <c r="JR282" i="8" s="1"/>
  <c r="AGI237" i="8"/>
  <c r="AGD237" i="8" s="1"/>
  <c r="AGQ236" i="8"/>
  <c r="AIB233" i="8"/>
  <c r="AIC233" i="8" s="1"/>
  <c r="AHX234" i="8" s="1"/>
  <c r="JH282" i="8"/>
  <c r="JI282" i="8" s="1"/>
  <c r="JD283" i="8" s="1"/>
  <c r="AAL248" i="8"/>
  <c r="AAD249" i="8"/>
  <c r="ZY249" i="8" s="1"/>
  <c r="TY261" i="8"/>
  <c r="TT261" i="8" s="1"/>
  <c r="UG260" i="8"/>
  <c r="AEN240" i="8"/>
  <c r="AEO240" i="8" s="1"/>
  <c r="AFB239" i="8"/>
  <c r="ADY241" i="8"/>
  <c r="PD270" i="8"/>
  <c r="AGC237" i="8"/>
  <c r="WR255" i="8"/>
  <c r="PT269" i="8"/>
  <c r="PU269" i="8" s="1"/>
  <c r="PP270" i="8" s="1"/>
  <c r="ME276" i="8"/>
  <c r="TE262" i="8"/>
  <c r="MK276" i="8"/>
  <c r="MF276" i="8" s="1"/>
  <c r="MS275" i="8"/>
  <c r="XG254" i="8"/>
  <c r="XH254" i="8" s="1"/>
  <c r="LJ278" i="8"/>
  <c r="YI252" i="8"/>
  <c r="YJ252" i="8" s="1"/>
  <c r="KV279" i="8"/>
  <c r="RI266" i="8"/>
  <c r="TS261" i="8"/>
  <c r="VR257" i="8"/>
  <c r="VS257" i="8" s="1"/>
  <c r="VN258" i="8" s="1"/>
  <c r="RH266" i="8"/>
  <c r="QZ267" i="8"/>
  <c r="QU267" i="8" s="1"/>
  <c r="VD258" i="8"/>
  <c r="VE258" i="8" s="1"/>
  <c r="UZ259" i="8" s="1"/>
  <c r="ACA245" i="8"/>
  <c r="ABV245" i="8" s="1"/>
  <c r="ACI244" i="8"/>
  <c r="MY275" i="8"/>
  <c r="MT275" i="8" s="1"/>
  <c r="NG274" i="8"/>
  <c r="NM274" i="8"/>
  <c r="NH274" i="8" s="1"/>
  <c r="NU273" i="8"/>
  <c r="UP259" i="8"/>
  <c r="QL268" i="8"/>
  <c r="QG268" i="8" s="1"/>
  <c r="QH268" i="8" s="1"/>
  <c r="QT267" i="8"/>
  <c r="AFA239" i="8"/>
  <c r="AFO238" i="8"/>
  <c r="ABU245" i="8"/>
  <c r="ABH246" i="8"/>
  <c r="ABI246" i="8" s="1"/>
  <c r="ADL242" i="8"/>
  <c r="OQ271" i="8"/>
  <c r="OR271" i="8" s="1"/>
  <c r="AFP238" i="8"/>
  <c r="WE256" i="8"/>
  <c r="WF256" i="8" s="1"/>
  <c r="YW251" i="8"/>
  <c r="YX251" i="8" s="1"/>
  <c r="AHN234" i="8"/>
  <c r="AAR248" i="8"/>
  <c r="AAM248" i="8" s="1"/>
  <c r="AAZ247" i="8"/>
  <c r="LR277" i="8"/>
  <c r="LS277" i="8" s="1"/>
  <c r="SR263" i="8"/>
  <c r="SS263" i="8" s="1"/>
  <c r="XT253" i="8"/>
  <c r="KW279" i="8"/>
  <c r="KI280" i="8"/>
  <c r="KJ280" i="8" s="1"/>
  <c r="TF262" i="8"/>
  <c r="AMR223" i="8" l="1"/>
  <c r="AMM224" i="8" s="1"/>
  <c r="ZJ250" i="8"/>
  <c r="ZL250" i="8" s="1"/>
  <c r="ZM250" i="8" s="1"/>
  <c r="ZH251" i="8" s="1"/>
  <c r="J39" i="8"/>
  <c r="I39" i="8"/>
  <c r="ALF226" i="8"/>
  <c r="ALH226" i="8" s="1"/>
  <c r="ALE227" i="8" s="1"/>
  <c r="ANM221" i="8"/>
  <c r="ANH222" i="8" s="1"/>
  <c r="AJV230" i="8"/>
  <c r="AJQ230" i="8" s="1"/>
  <c r="AKD229" i="8"/>
  <c r="AOA220" i="8"/>
  <c r="ANV221" i="8" s="1"/>
  <c r="ANR221" i="8" s="1"/>
  <c r="AMH224" i="8"/>
  <c r="AOF220" i="8"/>
  <c r="AOS219" i="8"/>
  <c r="ACY243" i="8"/>
  <c r="AND222" i="8"/>
  <c r="ANE222" i="8" s="1"/>
  <c r="ANF222" i="8" s="1"/>
  <c r="ANA223" i="8" s="1"/>
  <c r="AMV223" i="8"/>
  <c r="AIO232" i="8"/>
  <c r="AIP232" i="8" s="1"/>
  <c r="AIQ232" i="8" s="1"/>
  <c r="AIL233" i="8" s="1"/>
  <c r="AMI224" i="8"/>
  <c r="ALV225" i="8"/>
  <c r="ALW225" i="8" s="1"/>
  <c r="ALR226" i="8" s="1"/>
  <c r="AKS227" i="8"/>
  <c r="AKT227" i="8" s="1"/>
  <c r="AJB231" i="8"/>
  <c r="AJH231" i="8"/>
  <c r="AJC231" i="8" s="1"/>
  <c r="AJP230" i="8"/>
  <c r="AHE235" i="8"/>
  <c r="SP264" i="8"/>
  <c r="ST263" i="8"/>
  <c r="SO264" i="8" s="1"/>
  <c r="OO272" i="8"/>
  <c r="OS271" i="8"/>
  <c r="ON272" i="8" s="1"/>
  <c r="YG253" i="8"/>
  <c r="YK252" i="8"/>
  <c r="YF253" i="8" s="1"/>
  <c r="AEL241" i="8"/>
  <c r="AEP240" i="8"/>
  <c r="AEK241" i="8" s="1"/>
  <c r="XE255" i="8"/>
  <c r="XI254" i="8"/>
  <c r="XD255" i="8" s="1"/>
  <c r="ABW245" i="8"/>
  <c r="ABX245" i="8" s="1"/>
  <c r="ABS246" i="8" s="1"/>
  <c r="QV267" i="8"/>
  <c r="QW267" i="8" s="1"/>
  <c r="QR268" i="8" s="1"/>
  <c r="UM260" i="8"/>
  <c r="QE269" i="8"/>
  <c r="ACK244" i="8"/>
  <c r="ACL244" i="8" s="1"/>
  <c r="ACG245" i="8" s="1"/>
  <c r="MU275" i="8"/>
  <c r="MV275" i="8" s="1"/>
  <c r="MQ276" i="8" s="1"/>
  <c r="TG262" i="8"/>
  <c r="TH262" i="8" s="1"/>
  <c r="TC263" i="8" s="1"/>
  <c r="WT255" i="8"/>
  <c r="WU255" i="8" s="1"/>
  <c r="WP256" i="8" s="1"/>
  <c r="PF270" i="8"/>
  <c r="PG270" i="8" s="1"/>
  <c r="PB271" i="8" s="1"/>
  <c r="AAN248" i="8"/>
  <c r="AAO248" i="8" s="1"/>
  <c r="AAJ249" i="8" s="1"/>
  <c r="AGR236" i="8"/>
  <c r="AGS236" i="8" s="1"/>
  <c r="AGT236" i="8" s="1"/>
  <c r="AGO237" i="8" s="1"/>
  <c r="RW265" i="8"/>
  <c r="RX265" i="8" s="1"/>
  <c r="YU252" i="8"/>
  <c r="ACV244" i="8"/>
  <c r="AHK235" i="8"/>
  <c r="KG281" i="8"/>
  <c r="NW273" i="8"/>
  <c r="NX273" i="8" s="1"/>
  <c r="NS274" i="8" s="1"/>
  <c r="NI274" i="8"/>
  <c r="NJ274" i="8" s="1"/>
  <c r="NE275" i="8" s="1"/>
  <c r="RJ266" i="8"/>
  <c r="RK266" i="8" s="1"/>
  <c r="RF267" i="8" s="1"/>
  <c r="YY251" i="8"/>
  <c r="YT252" i="8" s="1"/>
  <c r="ACZ243" i="8"/>
  <c r="ACU244" i="8" s="1"/>
  <c r="XV253" i="8"/>
  <c r="XW253" i="8" s="1"/>
  <c r="XR254" i="8" s="1"/>
  <c r="LP278" i="8"/>
  <c r="LT277" i="8"/>
  <c r="LO278" i="8" s="1"/>
  <c r="AHO234" i="8"/>
  <c r="AHJ235" i="8" s="1"/>
  <c r="WC257" i="8"/>
  <c r="WG256" i="8"/>
  <c r="WB257" i="8" s="1"/>
  <c r="ABF247" i="8"/>
  <c r="ABJ246" i="8"/>
  <c r="ABE247" i="8" s="1"/>
  <c r="AFQ238" i="8"/>
  <c r="AFR238" i="8" s="1"/>
  <c r="AFM239" i="8" s="1"/>
  <c r="AFC239" i="8"/>
  <c r="AFD239" i="8" s="1"/>
  <c r="AEY240" i="8" s="1"/>
  <c r="KK280" i="8"/>
  <c r="KF281" i="8" s="1"/>
  <c r="UQ259" i="8"/>
  <c r="UL260" i="8" s="1"/>
  <c r="QI268" i="8"/>
  <c r="QD269" i="8" s="1"/>
  <c r="VA259" i="8"/>
  <c r="UV259" i="8" s="1"/>
  <c r="VI258" i="8"/>
  <c r="VO258" i="8"/>
  <c r="VJ258" i="8" s="1"/>
  <c r="VW257" i="8"/>
  <c r="TU261" i="8"/>
  <c r="TV261" i="8" s="1"/>
  <c r="TQ262" i="8" s="1"/>
  <c r="KX279" i="8"/>
  <c r="KY279" i="8" s="1"/>
  <c r="KT280" i="8" s="1"/>
  <c r="MG276" i="8"/>
  <c r="MH276" i="8" s="1"/>
  <c r="MC277" i="8" s="1"/>
  <c r="PQ270" i="8"/>
  <c r="PL270" i="8" s="1"/>
  <c r="PY269" i="8"/>
  <c r="AGE237" i="8"/>
  <c r="AEA241" i="8"/>
  <c r="AEB241" i="8" s="1"/>
  <c r="ADW242" i="8" s="1"/>
  <c r="JE283" i="8"/>
  <c r="IZ283" i="8" s="1"/>
  <c r="JA283" i="8" s="1"/>
  <c r="JM282" i="8"/>
  <c r="AHY234" i="8"/>
  <c r="AHT234" i="8" s="1"/>
  <c r="AIG233" i="8"/>
  <c r="AIM233" i="8"/>
  <c r="AIH233" i="8" s="1"/>
  <c r="JS282" i="8"/>
  <c r="JN282" i="8" s="1"/>
  <c r="KA281" i="8"/>
  <c r="ZZ249" i="8"/>
  <c r="AAA249" i="8" s="1"/>
  <c r="ZV250" i="8" s="1"/>
  <c r="ADM242" i="8"/>
  <c r="ADN242" i="8" s="1"/>
  <c r="ADI243" i="8" s="1"/>
  <c r="SJ264" i="8"/>
  <c r="AIU232" i="8" l="1"/>
  <c r="AMJ224" i="8"/>
  <c r="ANQ221" i="8"/>
  <c r="AOE220" i="8"/>
  <c r="F40" i="8"/>
  <c r="P40" i="8" s="1"/>
  <c r="G40" i="8"/>
  <c r="Q40" i="8" s="1"/>
  <c r="ANB223" i="8"/>
  <c r="AMW223" i="8" s="1"/>
  <c r="AMX223" i="8" s="1"/>
  <c r="KB281" i="8"/>
  <c r="ANS221" i="8"/>
  <c r="ANT221" i="8" s="1"/>
  <c r="ANO222" i="8" s="1"/>
  <c r="AOG220" i="8"/>
  <c r="AOD221" i="8" s="1"/>
  <c r="AOU219" i="8"/>
  <c r="ALI226" i="8"/>
  <c r="ALM226" i="8" s="1"/>
  <c r="ANJ222" i="8"/>
  <c r="AJD231" i="8"/>
  <c r="AKU227" i="8"/>
  <c r="AKP228" i="8" s="1"/>
  <c r="AKQ228" i="8"/>
  <c r="ALS226" i="8"/>
  <c r="ALN226" i="8" s="1"/>
  <c r="AMA225" i="8"/>
  <c r="AMG225" i="8"/>
  <c r="AMK224" i="8"/>
  <c r="YO252" i="8"/>
  <c r="AJR230" i="8"/>
  <c r="AJS230" i="8" s="1"/>
  <c r="AJN231" i="8" s="1"/>
  <c r="AHF235" i="8"/>
  <c r="AHG235" i="8" s="1"/>
  <c r="AHH235" i="8" s="1"/>
  <c r="AHC236" i="8" s="1"/>
  <c r="XM254" i="8"/>
  <c r="JB283" i="8"/>
  <c r="JF283" i="8" s="1"/>
  <c r="KC281" i="8"/>
  <c r="JO282" i="8"/>
  <c r="AGB238" i="8"/>
  <c r="AGP237" i="8"/>
  <c r="AGK237" i="8" s="1"/>
  <c r="AGX236" i="8"/>
  <c r="AGF237" i="8"/>
  <c r="AGA238" i="8" s="1"/>
  <c r="KU280" i="8"/>
  <c r="KP280" i="8" s="1"/>
  <c r="LC279" i="8"/>
  <c r="TZ261" i="8"/>
  <c r="TR262" i="8"/>
  <c r="TM262" i="8" s="1"/>
  <c r="VK258" i="8"/>
  <c r="VL258" i="8" s="1"/>
  <c r="VG259" i="8" s="1"/>
  <c r="ABN246" i="8"/>
  <c r="ABA247" i="8"/>
  <c r="ABB247" i="8" s="1"/>
  <c r="WK256" i="8"/>
  <c r="LX277" i="8"/>
  <c r="XS254" i="8"/>
  <c r="XN254" i="8" s="1"/>
  <c r="YA253" i="8"/>
  <c r="RG267" i="8"/>
  <c r="RB267" i="8" s="1"/>
  <c r="RO266" i="8"/>
  <c r="NF275" i="8"/>
  <c r="NA275" i="8" s="1"/>
  <c r="NN274" i="8"/>
  <c r="NT274" i="8"/>
  <c r="NO274" i="8" s="1"/>
  <c r="OB273" i="8"/>
  <c r="KO280" i="8"/>
  <c r="AHS234" i="8"/>
  <c r="ADD243" i="8"/>
  <c r="ACQ244" i="8"/>
  <c r="YP252" i="8"/>
  <c r="AAK249" i="8"/>
  <c r="AAF249" i="8" s="1"/>
  <c r="AAS248" i="8"/>
  <c r="PK270" i="8"/>
  <c r="PC271" i="8"/>
  <c r="OX271" i="8" s="1"/>
  <c r="WQ256" i="8"/>
  <c r="WL256" i="8" s="1"/>
  <c r="WY255" i="8"/>
  <c r="TD263" i="8"/>
  <c r="SY263" i="8" s="1"/>
  <c r="TL262" i="8"/>
  <c r="MR276" i="8"/>
  <c r="MM276" i="8" s="1"/>
  <c r="MZ275" i="8"/>
  <c r="ACH245" i="8"/>
  <c r="ACC245" i="8" s="1"/>
  <c r="ACP244" i="8"/>
  <c r="QM268" i="8"/>
  <c r="UU259" i="8"/>
  <c r="QS268" i="8"/>
  <c r="QN268" i="8" s="1"/>
  <c r="RA267" i="8"/>
  <c r="ABT246" i="8"/>
  <c r="ABO246" i="8" s="1"/>
  <c r="ACB245" i="8"/>
  <c r="WZ255" i="8"/>
  <c r="AET240" i="8"/>
  <c r="YB253" i="8"/>
  <c r="OW271" i="8"/>
  <c r="SX263" i="8"/>
  <c r="ADJ243" i="8"/>
  <c r="ADE243" i="8" s="1"/>
  <c r="ADR242" i="8"/>
  <c r="AAE249" i="8"/>
  <c r="ZW250" i="8"/>
  <c r="ZR250" i="8" s="1"/>
  <c r="AII233" i="8"/>
  <c r="ADX242" i="8"/>
  <c r="ADS242" i="8" s="1"/>
  <c r="AEF241" i="8"/>
  <c r="ZI251" i="8"/>
  <c r="ZD251" i="8" s="1"/>
  <c r="ZQ250" i="8"/>
  <c r="MD277" i="8"/>
  <c r="LY277" i="8" s="1"/>
  <c r="ML276" i="8"/>
  <c r="AEZ240" i="8"/>
  <c r="AEU240" i="8" s="1"/>
  <c r="AFH239" i="8"/>
  <c r="AFN239" i="8"/>
  <c r="AFI239" i="8" s="1"/>
  <c r="AFV238" i="8"/>
  <c r="VX257" i="8"/>
  <c r="VY257" i="8" s="1"/>
  <c r="LK278" i="8"/>
  <c r="LL278" i="8" s="1"/>
  <c r="ZC251" i="8"/>
  <c r="RU266" i="8"/>
  <c r="RY265" i="8"/>
  <c r="RT266" i="8" s="1"/>
  <c r="PZ269" i="8"/>
  <c r="QA269" i="8" s="1"/>
  <c r="UH260" i="8"/>
  <c r="UI260" i="8" s="1"/>
  <c r="XO254" i="8"/>
  <c r="XP254" i="8" s="1"/>
  <c r="XK255" i="8" s="1"/>
  <c r="AEG241" i="8"/>
  <c r="OJ272" i="8"/>
  <c r="OK272" i="8" s="1"/>
  <c r="SK264" i="8"/>
  <c r="SL264" i="8" s="1"/>
  <c r="YQ252" i="8" l="1"/>
  <c r="YR252" i="8" s="1"/>
  <c r="YM253" i="8" s="1"/>
  <c r="AOH220" i="8"/>
  <c r="AOC221" i="8" s="1"/>
  <c r="ANY221" i="8" s="1"/>
  <c r="J40" i="8"/>
  <c r="I40" i="8"/>
  <c r="AKY227" i="8"/>
  <c r="ANP222" i="8"/>
  <c r="ANK222" i="8" s="1"/>
  <c r="ANL222" i="8" s="1"/>
  <c r="AOR220" i="8"/>
  <c r="AOV219" i="8"/>
  <c r="AOQ220" i="8" s="1"/>
  <c r="ALD227" i="8"/>
  <c r="AKZ227" i="8" s="1"/>
  <c r="ANX221" i="8"/>
  <c r="AMY223" i="8"/>
  <c r="AMT224" i="8" s="1"/>
  <c r="AMU224" i="8"/>
  <c r="AJE231" i="8"/>
  <c r="AIZ232" i="8" s="1"/>
  <c r="AJA232" i="8"/>
  <c r="AMF225" i="8"/>
  <c r="AMB225" i="8" s="1"/>
  <c r="AMC225" i="8" s="1"/>
  <c r="AMO224" i="8"/>
  <c r="ALO226" i="8"/>
  <c r="ALP226" i="8" s="1"/>
  <c r="ALK227" i="8" s="1"/>
  <c r="AKL228" i="8"/>
  <c r="AKM228" i="8" s="1"/>
  <c r="AHL235" i="8"/>
  <c r="AJW230" i="8"/>
  <c r="AJO231" i="8"/>
  <c r="AJJ231" i="8" s="1"/>
  <c r="SC265" i="8"/>
  <c r="AHD236" i="8"/>
  <c r="AGY236" i="8" s="1"/>
  <c r="PX270" i="8"/>
  <c r="QB269" i="8"/>
  <c r="PW270" i="8" s="1"/>
  <c r="VV258" i="8"/>
  <c r="VZ257" i="8"/>
  <c r="VU258" i="8" s="1"/>
  <c r="SI265" i="8"/>
  <c r="SM264" i="8"/>
  <c r="SH265" i="8" s="1"/>
  <c r="ZS250" i="8"/>
  <c r="ZT250" i="8" s="1"/>
  <c r="ZO251" i="8" s="1"/>
  <c r="AEH241" i="8"/>
  <c r="AEI241" i="8" s="1"/>
  <c r="AED242" i="8" s="1"/>
  <c r="AIF234" i="8"/>
  <c r="ADT242" i="8"/>
  <c r="ADU242" i="8" s="1"/>
  <c r="ADP243" i="8" s="1"/>
  <c r="RC267" i="8"/>
  <c r="RD267" i="8" s="1"/>
  <c r="QY268" i="8" s="1"/>
  <c r="UW259" i="8"/>
  <c r="UX259" i="8" s="1"/>
  <c r="US260" i="8" s="1"/>
  <c r="ACR244" i="8"/>
  <c r="ACS244" i="8" s="1"/>
  <c r="ACN245" i="8" s="1"/>
  <c r="XA255" i="8"/>
  <c r="XB255" i="8" s="1"/>
  <c r="WW256" i="8" s="1"/>
  <c r="ADF243" i="8"/>
  <c r="ADG243" i="8" s="1"/>
  <c r="ADB244" i="8" s="1"/>
  <c r="NP274" i="8"/>
  <c r="NQ274" i="8" s="1"/>
  <c r="NL275" i="8" s="1"/>
  <c r="YC253" i="8"/>
  <c r="YD253" i="8" s="1"/>
  <c r="XY254" i="8" s="1"/>
  <c r="LZ277" i="8"/>
  <c r="MA277" i="8" s="1"/>
  <c r="LV278" i="8" s="1"/>
  <c r="AAY248" i="8"/>
  <c r="ABC247" i="8"/>
  <c r="AAX248" i="8" s="1"/>
  <c r="AGJ237" i="8"/>
  <c r="JL283" i="8"/>
  <c r="JZ282" i="8"/>
  <c r="YN253" i="8"/>
  <c r="ZE251" i="8"/>
  <c r="ZF251" i="8" s="1"/>
  <c r="ZA252" i="8" s="1"/>
  <c r="LI279" i="8"/>
  <c r="LM278" i="8"/>
  <c r="LH279" i="8" s="1"/>
  <c r="MN276" i="8"/>
  <c r="MO276" i="8" s="1"/>
  <c r="MJ277" i="8" s="1"/>
  <c r="OH273" i="8"/>
  <c r="OL272" i="8"/>
  <c r="OG273" i="8" s="1"/>
  <c r="XL255" i="8"/>
  <c r="XG255" i="8" s="1"/>
  <c r="XT254" i="8"/>
  <c r="UF261" i="8"/>
  <c r="UJ260" i="8"/>
  <c r="UE261" i="8" s="1"/>
  <c r="RP266" i="8"/>
  <c r="RQ266" i="8" s="1"/>
  <c r="AFJ239" i="8"/>
  <c r="AFK239" i="8" s="1"/>
  <c r="AFF240" i="8" s="1"/>
  <c r="AIJ233" i="8"/>
  <c r="AIE234" i="8" s="1"/>
  <c r="AAG249" i="8"/>
  <c r="SZ263" i="8"/>
  <c r="OY271" i="8"/>
  <c r="OZ271" i="8" s="1"/>
  <c r="OU272" i="8" s="1"/>
  <c r="AEV240" i="8"/>
  <c r="ACD245" i="8"/>
  <c r="QO268" i="8"/>
  <c r="QP268" i="8" s="1"/>
  <c r="QK269" i="8" s="1"/>
  <c r="NB275" i="8"/>
  <c r="NC275" i="8" s="1"/>
  <c r="MX276" i="8" s="1"/>
  <c r="TN262" i="8"/>
  <c r="TO262" i="8" s="1"/>
  <c r="TJ263" i="8" s="1"/>
  <c r="PM270" i="8"/>
  <c r="AHU234" i="8"/>
  <c r="KQ280" i="8"/>
  <c r="KR280" i="8" s="1"/>
  <c r="KM281" i="8" s="1"/>
  <c r="WM256" i="8"/>
  <c r="WN256" i="8" s="1"/>
  <c r="WI257" i="8" s="1"/>
  <c r="ABP246" i="8"/>
  <c r="ABQ246" i="8" s="1"/>
  <c r="ABL247" i="8" s="1"/>
  <c r="VH259" i="8"/>
  <c r="VC259" i="8" s="1"/>
  <c r="VP258" i="8"/>
  <c r="AGZ236" i="8"/>
  <c r="AFW238" i="8"/>
  <c r="AFX238" i="8" s="1"/>
  <c r="JP282" i="8"/>
  <c r="JK283" i="8" s="1"/>
  <c r="KD281" i="8"/>
  <c r="JY282" i="8" s="1"/>
  <c r="ALA227" i="8" l="1"/>
  <c r="ALB227" i="8" s="1"/>
  <c r="AKW228" i="8" s="1"/>
  <c r="AOL220" i="8"/>
  <c r="AJI231" i="8"/>
  <c r="AOM220" i="8"/>
  <c r="AON220" i="8" s="1"/>
  <c r="AOO220" i="8" s="1"/>
  <c r="AOJ221" i="8" s="1"/>
  <c r="AOZ219" i="8"/>
  <c r="APC219" i="8" s="1"/>
  <c r="AOX220" i="8" s="1"/>
  <c r="AOT220" i="8" s="1"/>
  <c r="LQ278" i="8"/>
  <c r="AJK231" i="8"/>
  <c r="AJH232" i="8" s="1"/>
  <c r="AIV232" i="8"/>
  <c r="AIW232" i="8" s="1"/>
  <c r="AIT233" i="8" s="1"/>
  <c r="AMP224" i="8"/>
  <c r="AMQ224" i="8" s="1"/>
  <c r="AMR224" i="8" s="1"/>
  <c r="AMM225" i="8" s="1"/>
  <c r="ANZ221" i="8"/>
  <c r="ANI223" i="8"/>
  <c r="ANM222" i="8"/>
  <c r="ANH223" i="8" s="1"/>
  <c r="AJL231" i="8"/>
  <c r="AJG232" i="8" s="1"/>
  <c r="ANC223" i="8"/>
  <c r="ALZ226" i="8"/>
  <c r="AMD225" i="8"/>
  <c r="ALY226" i="8" s="1"/>
  <c r="AKN228" i="8"/>
  <c r="AKI229" i="8" s="1"/>
  <c r="AKJ229" i="8"/>
  <c r="ALL227" i="8"/>
  <c r="ALG227" i="8" s="1"/>
  <c r="ALT226" i="8"/>
  <c r="AKX228" i="8"/>
  <c r="YV252" i="8"/>
  <c r="WD257" i="8"/>
  <c r="SQ264" i="8"/>
  <c r="AFU239" i="8"/>
  <c r="AFY238" i="8"/>
  <c r="AFT239" i="8" s="1"/>
  <c r="RN267" i="8"/>
  <c r="RR266" i="8"/>
  <c r="RM267" i="8" s="1"/>
  <c r="AGW237" i="8"/>
  <c r="AHR235" i="8"/>
  <c r="PJ271" i="8"/>
  <c r="ACA246" i="8"/>
  <c r="AES241" i="8"/>
  <c r="SW264" i="8"/>
  <c r="AAD250" i="8"/>
  <c r="AHA236" i="8"/>
  <c r="AGV237" i="8" s="1"/>
  <c r="WJ257" i="8"/>
  <c r="WE257" i="8" s="1"/>
  <c r="WR256" i="8"/>
  <c r="AHV234" i="8"/>
  <c r="AHQ235" i="8" s="1"/>
  <c r="PN270" i="8"/>
  <c r="PI271" i="8" s="1"/>
  <c r="ACE245" i="8"/>
  <c r="ABZ246" i="8" s="1"/>
  <c r="AEW240" i="8"/>
  <c r="AER241" i="8" s="1"/>
  <c r="TA263" i="8"/>
  <c r="SV264" i="8" s="1"/>
  <c r="AAH249" i="8"/>
  <c r="AAC250" i="8" s="1"/>
  <c r="AFG240" i="8"/>
  <c r="AFB240" i="8" s="1"/>
  <c r="AFO239" i="8"/>
  <c r="UN260" i="8"/>
  <c r="OP272" i="8"/>
  <c r="MK277" i="8"/>
  <c r="MF277" i="8" s="1"/>
  <c r="MS276" i="8"/>
  <c r="LD279" i="8"/>
  <c r="LE279" i="8" s="1"/>
  <c r="YI253" i="8"/>
  <c r="AJP231" i="8"/>
  <c r="KH281" i="8"/>
  <c r="JT282" i="8"/>
  <c r="AGL237" i="8"/>
  <c r="AGM237" i="8" s="1"/>
  <c r="AGH238" i="8" s="1"/>
  <c r="ABG247" i="8"/>
  <c r="AAT248" i="8"/>
  <c r="AAU248" i="8" s="1"/>
  <c r="AIA234" i="8"/>
  <c r="SD265" i="8"/>
  <c r="SE265" i="8" s="1"/>
  <c r="VQ258" i="8"/>
  <c r="VR258" i="8" s="1"/>
  <c r="QF269" i="8"/>
  <c r="ABM247" i="8"/>
  <c r="ABH247" i="8" s="1"/>
  <c r="ABU246" i="8"/>
  <c r="KN281" i="8"/>
  <c r="KI281" i="8" s="1"/>
  <c r="KV280" i="8"/>
  <c r="TK263" i="8"/>
  <c r="TF263" i="8" s="1"/>
  <c r="TS262" i="8"/>
  <c r="MY276" i="8"/>
  <c r="MT276" i="8" s="1"/>
  <c r="NG275" i="8"/>
  <c r="QL269" i="8"/>
  <c r="QG269" i="8" s="1"/>
  <c r="QT268" i="8"/>
  <c r="OV272" i="8"/>
  <c r="OQ272" i="8" s="1"/>
  <c r="PD271" i="8"/>
  <c r="UA261" i="8"/>
  <c r="UB261" i="8" s="1"/>
  <c r="OC273" i="8"/>
  <c r="OD273" i="8" s="1"/>
  <c r="ZB252" i="8"/>
  <c r="YW252" i="8" s="1"/>
  <c r="ZJ251" i="8"/>
  <c r="AJC232" i="8"/>
  <c r="JU282" i="8"/>
  <c r="JG283" i="8"/>
  <c r="JH283" i="8" s="1"/>
  <c r="LW278" i="8"/>
  <c r="LR278" i="8" s="1"/>
  <c r="LS278" i="8" s="1"/>
  <c r="ME277" i="8"/>
  <c r="XZ254" i="8"/>
  <c r="XU254" i="8" s="1"/>
  <c r="XV254" i="8" s="1"/>
  <c r="YH253" i="8"/>
  <c r="NM275" i="8"/>
  <c r="NH275" i="8" s="1"/>
  <c r="NU274" i="8"/>
  <c r="ADC244" i="8"/>
  <c r="ACX244" i="8" s="1"/>
  <c r="ADK243" i="8"/>
  <c r="WX256" i="8"/>
  <c r="WS256" i="8" s="1"/>
  <c r="XF255" i="8"/>
  <c r="ACO245" i="8"/>
  <c r="ACJ245" i="8" s="1"/>
  <c r="ACW244" i="8"/>
  <c r="UT260" i="8"/>
  <c r="UO260" i="8" s="1"/>
  <c r="VB259" i="8"/>
  <c r="QZ268" i="8"/>
  <c r="QU268" i="8" s="1"/>
  <c r="RH267" i="8"/>
  <c r="ADQ243" i="8"/>
  <c r="ADL243" i="8" s="1"/>
  <c r="ADY242" i="8"/>
  <c r="AIN233" i="8"/>
  <c r="AEM241" i="8"/>
  <c r="AEE242" i="8"/>
  <c r="ADZ242" i="8" s="1"/>
  <c r="ZP251" i="8"/>
  <c r="ZK251" i="8" s="1"/>
  <c r="ZX250" i="8"/>
  <c r="WF257" i="8"/>
  <c r="WG257" i="8" s="1"/>
  <c r="WB258" i="8" s="1"/>
  <c r="PS270" i="8"/>
  <c r="YX252" i="8" l="1"/>
  <c r="YY252" i="8" s="1"/>
  <c r="YT253" i="8" s="1"/>
  <c r="AKS228" i="8"/>
  <c r="ALF227" i="8"/>
  <c r="ALH227" i="8" s="1"/>
  <c r="ALE228" i="8" s="1"/>
  <c r="G41" i="8"/>
  <c r="Q41" i="8" s="1"/>
  <c r="F41" i="8"/>
  <c r="P41" i="8" s="1"/>
  <c r="AKE229" i="8"/>
  <c r="AKF229" i="8" s="1"/>
  <c r="AKG229" i="8" s="1"/>
  <c r="AKB230" i="8" s="1"/>
  <c r="AIX232" i="8"/>
  <c r="AIS233" i="8" s="1"/>
  <c r="AIO233" i="8" s="1"/>
  <c r="AIP233" i="8" s="1"/>
  <c r="AOK221" i="8"/>
  <c r="AOF221" i="8" s="1"/>
  <c r="AND223" i="8"/>
  <c r="ANE223" i="8" s="1"/>
  <c r="ANF223" i="8" s="1"/>
  <c r="ANA224" i="8" s="1"/>
  <c r="AOS220" i="8"/>
  <c r="AMV224" i="8"/>
  <c r="ANW222" i="8"/>
  <c r="AOA221" i="8"/>
  <c r="ANV222" i="8" s="1"/>
  <c r="AKR228" i="8"/>
  <c r="AKT228" i="8" s="1"/>
  <c r="AKQ229" i="8" s="1"/>
  <c r="AMH225" i="8"/>
  <c r="ANQ222" i="8"/>
  <c r="AMN225" i="8"/>
  <c r="AMI225" i="8" s="1"/>
  <c r="AKC230" i="8"/>
  <c r="ALU226" i="8"/>
  <c r="ALV226" i="8" s="1"/>
  <c r="RV266" i="8"/>
  <c r="XS255" i="8"/>
  <c r="XW254" i="8"/>
  <c r="XR255" i="8" s="1"/>
  <c r="LP279" i="8"/>
  <c r="LT278" i="8"/>
  <c r="LO279" i="8" s="1"/>
  <c r="VO259" i="8"/>
  <c r="VS258" i="8"/>
  <c r="VN259" i="8" s="1"/>
  <c r="WC258" i="8"/>
  <c r="VX258" i="8" s="1"/>
  <c r="WK257" i="8"/>
  <c r="AEA242" i="8"/>
  <c r="AEB242" i="8" s="1"/>
  <c r="ADW243" i="8" s="1"/>
  <c r="VD259" i="8"/>
  <c r="VE259" i="8" s="1"/>
  <c r="UZ260" i="8" s="1"/>
  <c r="ACY244" i="8"/>
  <c r="ACZ244" i="8" s="1"/>
  <c r="ACU245" i="8" s="1"/>
  <c r="ADM243" i="8"/>
  <c r="ADN243" i="8" s="1"/>
  <c r="ADI244" i="8" s="1"/>
  <c r="YJ253" i="8"/>
  <c r="YK253" i="8" s="1"/>
  <c r="YF254" i="8" s="1"/>
  <c r="MG277" i="8"/>
  <c r="MH277" i="8" s="1"/>
  <c r="MC278" i="8" s="1"/>
  <c r="TY262" i="8"/>
  <c r="UC261" i="8"/>
  <c r="TX262" i="8" s="1"/>
  <c r="QV268" i="8"/>
  <c r="NI275" i="8"/>
  <c r="QH269" i="8"/>
  <c r="ABI247" i="8"/>
  <c r="LB280" i="8"/>
  <c r="LF279" i="8"/>
  <c r="LA280" i="8" s="1"/>
  <c r="UP260" i="8"/>
  <c r="AAL249" i="8"/>
  <c r="TE263" i="8"/>
  <c r="AFA240" i="8"/>
  <c r="ACI245" i="8"/>
  <c r="ABV246" i="8"/>
  <c r="ABW246" i="8" s="1"/>
  <c r="PR270" i="8"/>
  <c r="AHZ234" i="8"/>
  <c r="AHE236" i="8"/>
  <c r="RI267" i="8"/>
  <c r="RJ267" i="8" s="1"/>
  <c r="AGC238" i="8"/>
  <c r="XH255" i="8"/>
  <c r="JI283" i="8"/>
  <c r="JM283" i="8" s="1"/>
  <c r="YU253" i="8"/>
  <c r="YP253" i="8" s="1"/>
  <c r="ZL251" i="8"/>
  <c r="ZM251" i="8" s="1"/>
  <c r="ZH252" i="8" s="1"/>
  <c r="OA274" i="8"/>
  <c r="OE273" i="8"/>
  <c r="NZ274" i="8" s="1"/>
  <c r="SB266" i="8"/>
  <c r="SF265" i="8"/>
  <c r="SA266" i="8" s="1"/>
  <c r="AAR249" i="8"/>
  <c r="AAV248" i="8"/>
  <c r="AAQ249" i="8" s="1"/>
  <c r="AGI238" i="8"/>
  <c r="AGD238" i="8" s="1"/>
  <c r="AGQ237" i="8"/>
  <c r="JV282" i="8"/>
  <c r="JW282" i="8" s="1"/>
  <c r="JR283" i="8" s="1"/>
  <c r="KJ281" i="8"/>
  <c r="KK281" i="8" s="1"/>
  <c r="KF282" i="8" s="1"/>
  <c r="MU276" i="8"/>
  <c r="MV276" i="8" s="1"/>
  <c r="MQ277" i="8" s="1"/>
  <c r="OR272" i="8"/>
  <c r="WT256" i="8"/>
  <c r="ZY250" i="8"/>
  <c r="ZZ250" i="8" s="1"/>
  <c r="SR264" i="8"/>
  <c r="SS264" i="8" s="1"/>
  <c r="AEN241" i="8"/>
  <c r="AEO241" i="8" s="1"/>
  <c r="PE271" i="8"/>
  <c r="PF271" i="8" s="1"/>
  <c r="AHM235" i="8"/>
  <c r="AHN235" i="8" s="1"/>
  <c r="AGR237" i="8"/>
  <c r="AFP239" i="8"/>
  <c r="AFQ239" i="8" s="1"/>
  <c r="ZC252" i="8" l="1"/>
  <c r="ALI227" i="8"/>
  <c r="ALM227" i="8" s="1"/>
  <c r="AKU228" i="8"/>
  <c r="AKP229" i="8" s="1"/>
  <c r="AKL229" i="8" s="1"/>
  <c r="AMJ225" i="8"/>
  <c r="AMK225" i="8" s="1"/>
  <c r="AMF226" i="8" s="1"/>
  <c r="AJB232" i="8"/>
  <c r="AJD232" i="8" s="1"/>
  <c r="AJE232" i="8" s="1"/>
  <c r="AIZ233" i="8" s="1"/>
  <c r="I41" i="8"/>
  <c r="J41" i="8"/>
  <c r="AMO225" i="8"/>
  <c r="LJ279" i="8"/>
  <c r="LX278" i="8"/>
  <c r="ANR222" i="8"/>
  <c r="ANS222" i="8" s="1"/>
  <c r="AOU220" i="8"/>
  <c r="AOV220" i="8" s="1"/>
  <c r="AOQ221" i="8" s="1"/>
  <c r="AOE221" i="8"/>
  <c r="AJX230" i="8"/>
  <c r="AJY230" i="8" s="1"/>
  <c r="ANB224" i="8"/>
  <c r="AMW224" i="8" s="1"/>
  <c r="AMX224" i="8" s="1"/>
  <c r="ANJ223" i="8"/>
  <c r="ALS227" i="8"/>
  <c r="ALW226" i="8"/>
  <c r="AKK229" i="8"/>
  <c r="AAZ248" i="8"/>
  <c r="UG261" i="8"/>
  <c r="AAM249" i="8"/>
  <c r="AAN249" i="8" s="1"/>
  <c r="AAO249" i="8" s="1"/>
  <c r="AAJ250" i="8" s="1"/>
  <c r="SJ265" i="8"/>
  <c r="PC272" i="8"/>
  <c r="PG271" i="8"/>
  <c r="PB272" i="8" s="1"/>
  <c r="AEL242" i="8"/>
  <c r="AEP241" i="8"/>
  <c r="AEK242" i="8" s="1"/>
  <c r="AFN240" i="8"/>
  <c r="AFR239" i="8"/>
  <c r="AFM240" i="8" s="1"/>
  <c r="RG268" i="8"/>
  <c r="RK267" i="8"/>
  <c r="RF268" i="8" s="1"/>
  <c r="ZW251" i="8"/>
  <c r="AAA250" i="8"/>
  <c r="ZV251" i="8" s="1"/>
  <c r="WQ257" i="8"/>
  <c r="XE256" i="8"/>
  <c r="AIM234" i="8"/>
  <c r="AGE238" i="8"/>
  <c r="AGF238" i="8" s="1"/>
  <c r="AGA239" i="8" s="1"/>
  <c r="PT270" i="8"/>
  <c r="PU270" i="8" s="1"/>
  <c r="PP271" i="8" s="1"/>
  <c r="ACK245" i="8"/>
  <c r="ACL245" i="8" s="1"/>
  <c r="ACG246" i="8" s="1"/>
  <c r="TG263" i="8"/>
  <c r="TH263" i="8" s="1"/>
  <c r="TC264" i="8" s="1"/>
  <c r="UM261" i="8"/>
  <c r="ABF248" i="8"/>
  <c r="QE270" i="8"/>
  <c r="NF276" i="8"/>
  <c r="QS269" i="8"/>
  <c r="TT262" i="8"/>
  <c r="TU262" i="8" s="1"/>
  <c r="VW258" i="8"/>
  <c r="LK279" i="8"/>
  <c r="YA254" i="8"/>
  <c r="AHK236" i="8"/>
  <c r="AHO235" i="8"/>
  <c r="AHJ236" i="8" s="1"/>
  <c r="SP265" i="8"/>
  <c r="ST264" i="8"/>
  <c r="SO265" i="8" s="1"/>
  <c r="OO273" i="8"/>
  <c r="ABT247" i="8"/>
  <c r="NV274" i="8"/>
  <c r="NW274" i="8" s="1"/>
  <c r="WU256" i="8"/>
  <c r="WP257" i="8" s="1"/>
  <c r="OS272" i="8"/>
  <c r="ON273" i="8" s="1"/>
  <c r="MR277" i="8"/>
  <c r="MM277" i="8" s="1"/>
  <c r="MZ276" i="8"/>
  <c r="KG282" i="8"/>
  <c r="KB282" i="8" s="1"/>
  <c r="KO281" i="8"/>
  <c r="JS283" i="8"/>
  <c r="JN283" i="8" s="1"/>
  <c r="JO283" i="8" s="1"/>
  <c r="KA282" i="8"/>
  <c r="AGS237" i="8"/>
  <c r="AGT237" i="8" s="1"/>
  <c r="AGO238" i="8" s="1"/>
  <c r="RW266" i="8"/>
  <c r="RX266" i="8" s="1"/>
  <c r="ABX246" i="8"/>
  <c r="ABS247" i="8" s="1"/>
  <c r="OI273" i="8"/>
  <c r="ZI252" i="8"/>
  <c r="ZD252" i="8" s="1"/>
  <c r="ZE252" i="8" s="1"/>
  <c r="ZQ251" i="8"/>
  <c r="XI255" i="8"/>
  <c r="XD256" i="8" s="1"/>
  <c r="AIQ233" i="8"/>
  <c r="AIL234" i="8" s="1"/>
  <c r="AIB234" i="8"/>
  <c r="AIC234" i="8" s="1"/>
  <c r="AHX235" i="8" s="1"/>
  <c r="AFC240" i="8"/>
  <c r="AFD240" i="8" s="1"/>
  <c r="AEY241" i="8" s="1"/>
  <c r="UQ260" i="8"/>
  <c r="UL261" i="8" s="1"/>
  <c r="KW280" i="8"/>
  <c r="KX280" i="8" s="1"/>
  <c r="AJA233" i="8"/>
  <c r="AIV233" i="8" s="1"/>
  <c r="ABJ247" i="8"/>
  <c r="ABE248" i="8" s="1"/>
  <c r="QI269" i="8"/>
  <c r="QD270" i="8" s="1"/>
  <c r="NJ275" i="8"/>
  <c r="NE276" i="8" s="1"/>
  <c r="QW268" i="8"/>
  <c r="QR269" i="8" s="1"/>
  <c r="MD278" i="8"/>
  <c r="LY278" i="8" s="1"/>
  <c r="LZ278" i="8" s="1"/>
  <c r="MA278" i="8" s="1"/>
  <c r="LV279" i="8" s="1"/>
  <c r="ML277" i="8"/>
  <c r="YG254" i="8"/>
  <c r="YB254" i="8" s="1"/>
  <c r="YO253" i="8"/>
  <c r="ADJ244" i="8"/>
  <c r="ADE244" i="8" s="1"/>
  <c r="ADR243" i="8"/>
  <c r="ACV245" i="8"/>
  <c r="ACQ245" i="8" s="1"/>
  <c r="ADD244" i="8"/>
  <c r="VA260" i="8"/>
  <c r="UV260" i="8" s="1"/>
  <c r="VI259" i="8"/>
  <c r="ADX243" i="8"/>
  <c r="ADS243" i="8" s="1"/>
  <c r="AEF242" i="8"/>
  <c r="VJ259" i="8"/>
  <c r="XN255" i="8"/>
  <c r="AJI232" i="8" l="1"/>
  <c r="LL279" i="8"/>
  <c r="ALD228" i="8"/>
  <c r="AKZ228" i="8" s="1"/>
  <c r="AMG226" i="8"/>
  <c r="AMB226" i="8" s="1"/>
  <c r="F42" i="8"/>
  <c r="P42" i="8" s="1"/>
  <c r="G42" i="8"/>
  <c r="Q42" i="8" s="1"/>
  <c r="AKY228" i="8"/>
  <c r="ALA228" i="8" s="1"/>
  <c r="AOR221" i="8"/>
  <c r="AOZ220" i="8"/>
  <c r="APC220" i="8" s="1"/>
  <c r="AOX221" i="8" s="1"/>
  <c r="AOT221" i="8" s="1"/>
  <c r="AOM221" i="8"/>
  <c r="AOG221" i="8"/>
  <c r="AOH221" i="8" s="1"/>
  <c r="AOC222" i="8" s="1"/>
  <c r="ANP223" i="8"/>
  <c r="ANT222" i="8"/>
  <c r="ANO223" i="8" s="1"/>
  <c r="AJZ230" i="8"/>
  <c r="AJU231" i="8" s="1"/>
  <c r="AJV231" i="8"/>
  <c r="AKM229" i="8"/>
  <c r="AKJ230" i="8" s="1"/>
  <c r="AMU225" i="8"/>
  <c r="AMY224" i="8"/>
  <c r="AMT225" i="8" s="1"/>
  <c r="AKX229" i="8"/>
  <c r="AMA226" i="8"/>
  <c r="AMC226" i="8" s="1"/>
  <c r="ALR227" i="8"/>
  <c r="ALN227" i="8" s="1"/>
  <c r="ALO227" i="8" s="1"/>
  <c r="ALP227" i="8" s="1"/>
  <c r="ALK228" i="8" s="1"/>
  <c r="AET241" i="8"/>
  <c r="SX264" i="8"/>
  <c r="RO267" i="8"/>
  <c r="ZB253" i="8"/>
  <c r="ZF252" i="8"/>
  <c r="ZA253" i="8" s="1"/>
  <c r="JP283" i="8"/>
  <c r="JT283" i="8" s="1"/>
  <c r="LI280" i="8"/>
  <c r="LM279" i="8"/>
  <c r="LH280" i="8" s="1"/>
  <c r="LW279" i="8"/>
  <c r="LR279" i="8" s="1"/>
  <c r="ME278" i="8"/>
  <c r="ADT243" i="8"/>
  <c r="ADU243" i="8" s="1"/>
  <c r="ADP244" i="8" s="1"/>
  <c r="KU281" i="8"/>
  <c r="KY280" i="8"/>
  <c r="KT281" i="8" s="1"/>
  <c r="AAK250" i="8"/>
  <c r="AAF250" i="8" s="1"/>
  <c r="AAS249" i="8"/>
  <c r="AEZ241" i="8"/>
  <c r="AEU241" i="8" s="1"/>
  <c r="AFH240" i="8"/>
  <c r="AHY235" i="8"/>
  <c r="AHT235" i="8" s="1"/>
  <c r="AIG234" i="8"/>
  <c r="ACB246" i="8"/>
  <c r="ABO247" i="8"/>
  <c r="OW272" i="8"/>
  <c r="SK265" i="8"/>
  <c r="SL265" i="8" s="1"/>
  <c r="AHS235" i="8"/>
  <c r="YC254" i="8"/>
  <c r="YD254" i="8" s="1"/>
  <c r="XY255" i="8" s="1"/>
  <c r="VY258" i="8"/>
  <c r="VZ258" i="8" s="1"/>
  <c r="VU259" i="8" s="1"/>
  <c r="RA268" i="8"/>
  <c r="NN275" i="8"/>
  <c r="PZ270" i="8"/>
  <c r="ABA248" i="8"/>
  <c r="ABB248" i="8" s="1"/>
  <c r="UH261" i="8"/>
  <c r="UI261" i="8" s="1"/>
  <c r="AIH234" i="8"/>
  <c r="XM255" i="8"/>
  <c r="WL257" i="8"/>
  <c r="WM257" i="8" s="1"/>
  <c r="AAE250" i="8"/>
  <c r="RB268" i="8"/>
  <c r="AFV239" i="8"/>
  <c r="AEG242" i="8"/>
  <c r="AEH242" i="8" s="1"/>
  <c r="PK271" i="8"/>
  <c r="VK259" i="8"/>
  <c r="VL259" i="8" s="1"/>
  <c r="VG260" i="8" s="1"/>
  <c r="ADF244" i="8"/>
  <c r="ADG244" i="8" s="1"/>
  <c r="ADB245" i="8" s="1"/>
  <c r="YQ253" i="8"/>
  <c r="YR253" i="8" s="1"/>
  <c r="YM254" i="8" s="1"/>
  <c r="MN277" i="8"/>
  <c r="MO277" i="8" s="1"/>
  <c r="MJ278" i="8" s="1"/>
  <c r="RU267" i="8"/>
  <c r="RY266" i="8"/>
  <c r="RT267" i="8" s="1"/>
  <c r="AGP238" i="8"/>
  <c r="AGK238" i="8" s="1"/>
  <c r="AGX237" i="8"/>
  <c r="KC282" i="8"/>
  <c r="KD282" i="8" s="1"/>
  <c r="JY283" i="8" s="1"/>
  <c r="NT275" i="8"/>
  <c r="NX274" i="8"/>
  <c r="NS275" i="8" s="1"/>
  <c r="OJ273" i="8"/>
  <c r="OK273" i="8" s="1"/>
  <c r="OL273" i="8" s="1"/>
  <c r="OG274" i="8" s="1"/>
  <c r="AHF236" i="8"/>
  <c r="AHG236" i="8" s="1"/>
  <c r="TR263" i="8"/>
  <c r="TV262" i="8"/>
  <c r="TQ263" i="8" s="1"/>
  <c r="QN269" i="8"/>
  <c r="NA276" i="8"/>
  <c r="NB276" i="8" s="1"/>
  <c r="QM269" i="8"/>
  <c r="ABN247" i="8"/>
  <c r="UU260" i="8"/>
  <c r="TD264" i="8"/>
  <c r="SY264" i="8" s="1"/>
  <c r="TL263" i="8"/>
  <c r="ACH246" i="8"/>
  <c r="ACC246" i="8" s="1"/>
  <c r="ACP245" i="8"/>
  <c r="PQ271" i="8"/>
  <c r="PL271" i="8" s="1"/>
  <c r="PY270" i="8"/>
  <c r="AGB239" i="8"/>
  <c r="AFW239" i="8" s="1"/>
  <c r="AGJ238" i="8"/>
  <c r="AIU233" i="8"/>
  <c r="WZ256" i="8"/>
  <c r="WY256" i="8"/>
  <c r="ZR251" i="8"/>
  <c r="ZS251" i="8" s="1"/>
  <c r="AFI240" i="8"/>
  <c r="AEV241" i="8"/>
  <c r="AEW241" i="8" s="1"/>
  <c r="AER242" i="8" s="1"/>
  <c r="OX272" i="8"/>
  <c r="ALB228" i="8" l="1"/>
  <c r="AKW229" i="8" s="1"/>
  <c r="J42" i="8"/>
  <c r="I42" i="8"/>
  <c r="AKD230" i="8"/>
  <c r="ANK223" i="8"/>
  <c r="ANL223" i="8" s="1"/>
  <c r="ANI224" i="8" s="1"/>
  <c r="AJQ231" i="8"/>
  <c r="AJR231" i="8" s="1"/>
  <c r="AJS231" i="8" s="1"/>
  <c r="AJN232" i="8" s="1"/>
  <c r="ANX222" i="8"/>
  <c r="AOD222" i="8"/>
  <c r="AOL221" i="8"/>
  <c r="AON221" i="8" s="1"/>
  <c r="ANY222" i="8"/>
  <c r="ALT227" i="8"/>
  <c r="ALL228" i="8"/>
  <c r="ALG228" i="8" s="1"/>
  <c r="AJO232" i="8"/>
  <c r="AKN229" i="8"/>
  <c r="AKI230" i="8" s="1"/>
  <c r="AKE230" i="8" s="1"/>
  <c r="AKF230" i="8" s="1"/>
  <c r="AMP225" i="8"/>
  <c r="AMQ225" i="8" s="1"/>
  <c r="SZ264" i="8"/>
  <c r="SW265" i="8" s="1"/>
  <c r="ALF228" i="8"/>
  <c r="ANC224" i="8"/>
  <c r="AMD226" i="8"/>
  <c r="ALY227" i="8" s="1"/>
  <c r="ALZ227" i="8"/>
  <c r="AKS229" i="8"/>
  <c r="TZ262" i="8"/>
  <c r="OB274" i="8"/>
  <c r="AEE243" i="8"/>
  <c r="AEI242" i="8"/>
  <c r="AED243" i="8" s="1"/>
  <c r="ZP252" i="8"/>
  <c r="ZT251" i="8"/>
  <c r="ZO252" i="8" s="1"/>
  <c r="QA270" i="8"/>
  <c r="QB270" i="8" s="1"/>
  <c r="PW271" i="8" s="1"/>
  <c r="AHD237" i="8"/>
  <c r="AHH236" i="8"/>
  <c r="AHC237" i="8" s="1"/>
  <c r="MY277" i="8"/>
  <c r="RP267" i="8"/>
  <c r="RQ267" i="8" s="1"/>
  <c r="AES242" i="8"/>
  <c r="AEN242" i="8" s="1"/>
  <c r="AFA241" i="8"/>
  <c r="XA256" i="8"/>
  <c r="XB256" i="8" s="1"/>
  <c r="WW257" i="8" s="1"/>
  <c r="AIW233" i="8"/>
  <c r="AIX233" i="8" s="1"/>
  <c r="AIS234" i="8" s="1"/>
  <c r="UW260" i="8"/>
  <c r="UX260" i="8" s="1"/>
  <c r="US261" i="8" s="1"/>
  <c r="ABP247" i="8"/>
  <c r="ABQ247" i="8" s="1"/>
  <c r="ABL248" i="8" s="1"/>
  <c r="TM263" i="8"/>
  <c r="TN263" i="8" s="1"/>
  <c r="NO275" i="8"/>
  <c r="NC276" i="8"/>
  <c r="MX277" i="8" s="1"/>
  <c r="SC266" i="8"/>
  <c r="MK278" i="8"/>
  <c r="MF278" i="8" s="1"/>
  <c r="MS277" i="8"/>
  <c r="YN254" i="8"/>
  <c r="YI254" i="8" s="1"/>
  <c r="YV253" i="8"/>
  <c r="ADC245" i="8"/>
  <c r="ACX245" i="8" s="1"/>
  <c r="ADK244" i="8"/>
  <c r="VP259" i="8"/>
  <c r="VH260" i="8"/>
  <c r="VC260" i="8" s="1"/>
  <c r="PM271" i="8"/>
  <c r="PN271" i="8" s="1"/>
  <c r="PI272" i="8" s="1"/>
  <c r="AFX239" i="8"/>
  <c r="AFY239" i="8" s="1"/>
  <c r="AFT240" i="8" s="1"/>
  <c r="AAG250" i="8"/>
  <c r="AAH250" i="8" s="1"/>
  <c r="AAC251" i="8" s="1"/>
  <c r="XO255" i="8"/>
  <c r="XP255" i="8" s="1"/>
  <c r="XK256" i="8" s="1"/>
  <c r="UF262" i="8"/>
  <c r="UJ261" i="8"/>
  <c r="UE262" i="8" s="1"/>
  <c r="AAY249" i="8"/>
  <c r="ABC248" i="8"/>
  <c r="AAX249" i="8" s="1"/>
  <c r="RC268" i="8"/>
  <c r="RD268" i="8" s="1"/>
  <c r="QY269" i="8" s="1"/>
  <c r="OY272" i="8"/>
  <c r="OZ272" i="8" s="1"/>
  <c r="OU273" i="8" s="1"/>
  <c r="ACD246" i="8"/>
  <c r="ACE246" i="8" s="1"/>
  <c r="ABZ247" i="8" s="1"/>
  <c r="LC280" i="8"/>
  <c r="ADQ244" i="8"/>
  <c r="ADL244" i="8" s="1"/>
  <c r="ADY243" i="8"/>
  <c r="MG278" i="8"/>
  <c r="MH278" i="8" s="1"/>
  <c r="MC279" i="8" s="1"/>
  <c r="LQ279" i="8"/>
  <c r="ZJ252" i="8"/>
  <c r="AGL238" i="8"/>
  <c r="AGM238" i="8" s="1"/>
  <c r="AGH239" i="8" s="1"/>
  <c r="ACR245" i="8"/>
  <c r="ACS245" i="8" s="1"/>
  <c r="ACN246" i="8" s="1"/>
  <c r="QO269" i="8"/>
  <c r="QP269" i="8" s="1"/>
  <c r="QK270" i="8" s="1"/>
  <c r="JZ283" i="8"/>
  <c r="JU283" i="8" s="1"/>
  <c r="JV283" i="8" s="1"/>
  <c r="KH282" i="8"/>
  <c r="WJ258" i="8"/>
  <c r="WN257" i="8"/>
  <c r="WI258" i="8" s="1"/>
  <c r="NP275" i="8"/>
  <c r="NQ275" i="8" s="1"/>
  <c r="NL276" i="8" s="1"/>
  <c r="VV259" i="8"/>
  <c r="VQ259" i="8" s="1"/>
  <c r="WD258" i="8"/>
  <c r="XZ255" i="8"/>
  <c r="XU255" i="8" s="1"/>
  <c r="YH254" i="8"/>
  <c r="AHU235" i="8"/>
  <c r="AHV235" i="8" s="1"/>
  <c r="AHQ236" i="8" s="1"/>
  <c r="SI266" i="8"/>
  <c r="SM265" i="8"/>
  <c r="SH266" i="8" s="1"/>
  <c r="OH274" i="8"/>
  <c r="OC274" i="8" s="1"/>
  <c r="OD274" i="8" s="1"/>
  <c r="OE274" i="8" s="1"/>
  <c r="NZ275" i="8" s="1"/>
  <c r="OP273" i="8"/>
  <c r="AII234" i="8"/>
  <c r="AIJ234" i="8" s="1"/>
  <c r="AIE235" i="8" s="1"/>
  <c r="AFJ240" i="8"/>
  <c r="KP281" i="8"/>
  <c r="KQ281" i="8" s="1"/>
  <c r="LD280" i="8"/>
  <c r="YW253" i="8"/>
  <c r="G43" i="8" l="1"/>
  <c r="Q43" i="8" s="1"/>
  <c r="F43" i="8"/>
  <c r="P43" i="8" s="1"/>
  <c r="TA264" i="8"/>
  <c r="SV265" i="8" s="1"/>
  <c r="AKR229" i="8"/>
  <c r="AKT229" i="8" s="1"/>
  <c r="ANM223" i="8"/>
  <c r="ANH224" i="8" s="1"/>
  <c r="AND224" i="8" s="1"/>
  <c r="ANE224" i="8" s="1"/>
  <c r="ANZ222" i="8"/>
  <c r="AOA222" i="8" s="1"/>
  <c r="ANV223" i="8" s="1"/>
  <c r="AOO221" i="8"/>
  <c r="AOJ222" i="8" s="1"/>
  <c r="AOK222" i="8"/>
  <c r="ALH228" i="8"/>
  <c r="ALI228" i="8" s="1"/>
  <c r="ALD229" i="8" s="1"/>
  <c r="AJW231" i="8"/>
  <c r="AJJ232" i="8"/>
  <c r="AJK232" i="8" s="1"/>
  <c r="AMR225" i="8"/>
  <c r="AMM226" i="8" s="1"/>
  <c r="AMN226" i="8"/>
  <c r="ALU227" i="8"/>
  <c r="ALV227" i="8" s="1"/>
  <c r="ALW227" i="8" s="1"/>
  <c r="ALR228" i="8" s="1"/>
  <c r="AKC231" i="8"/>
  <c r="AKG230" i="8"/>
  <c r="AMH226" i="8"/>
  <c r="UA262" i="8"/>
  <c r="UB262" i="8" s="1"/>
  <c r="UC262" i="8" s="1"/>
  <c r="TX263" i="8" s="1"/>
  <c r="WR257" i="8"/>
  <c r="AAT249" i="8"/>
  <c r="AAU249" i="8" s="1"/>
  <c r="AAV249" i="8" s="1"/>
  <c r="AAQ250" i="8" s="1"/>
  <c r="ABG248" i="8"/>
  <c r="JW283" i="8"/>
  <c r="KA283" i="8" s="1"/>
  <c r="TK264" i="8"/>
  <c r="TO263" i="8"/>
  <c r="TJ264" i="8" s="1"/>
  <c r="AFG241" i="8"/>
  <c r="KN282" i="8"/>
  <c r="KR281" i="8"/>
  <c r="KM282" i="8" s="1"/>
  <c r="AFK240" i="8"/>
  <c r="AFF241" i="8" s="1"/>
  <c r="AIF235" i="8"/>
  <c r="AIA235" i="8" s="1"/>
  <c r="AIN234" i="8"/>
  <c r="SD266" i="8"/>
  <c r="SE266" i="8" s="1"/>
  <c r="AHR236" i="8"/>
  <c r="AHM236" i="8" s="1"/>
  <c r="AHZ235" i="8"/>
  <c r="YJ254" i="8"/>
  <c r="YK254" i="8" s="1"/>
  <c r="YF255" i="8" s="1"/>
  <c r="NM276" i="8"/>
  <c r="NH276" i="8" s="1"/>
  <c r="NU275" i="8"/>
  <c r="WE258" i="8"/>
  <c r="WF258" i="8" s="1"/>
  <c r="LS279" i="8"/>
  <c r="LT279" i="8" s="1"/>
  <c r="LO280" i="8" s="1"/>
  <c r="MD279" i="8"/>
  <c r="LY279" i="8" s="1"/>
  <c r="ML278" i="8"/>
  <c r="ACA247" i="8"/>
  <c r="ABV247" i="8" s="1"/>
  <c r="ACI246" i="8"/>
  <c r="OV273" i="8"/>
  <c r="OQ273" i="8" s="1"/>
  <c r="PD272" i="8"/>
  <c r="QZ269" i="8"/>
  <c r="QU269" i="8" s="1"/>
  <c r="RH268" i="8"/>
  <c r="UN261" i="8"/>
  <c r="PJ272" i="8"/>
  <c r="PE272" i="8" s="1"/>
  <c r="PR271" i="8"/>
  <c r="VR259" i="8"/>
  <c r="ABM248" i="8"/>
  <c r="ABH248" i="8" s="1"/>
  <c r="ABI248" i="8" s="1"/>
  <c r="ABJ248" i="8" s="1"/>
  <c r="ABE249" i="8" s="1"/>
  <c r="ABU247" i="8"/>
  <c r="AIT234" i="8"/>
  <c r="AIO234" i="8" s="1"/>
  <c r="AJB233" i="8"/>
  <c r="WX257" i="8"/>
  <c r="WS257" i="8" s="1"/>
  <c r="WT257" i="8" s="1"/>
  <c r="XF256" i="8"/>
  <c r="RN268" i="8"/>
  <c r="RR267" i="8"/>
  <c r="RM268" i="8" s="1"/>
  <c r="MT277" i="8"/>
  <c r="MU277" i="8" s="1"/>
  <c r="AHL236" i="8"/>
  <c r="PX271" i="8"/>
  <c r="PS271" i="8" s="1"/>
  <c r="QF270" i="8"/>
  <c r="SR265" i="8"/>
  <c r="ZX251" i="8"/>
  <c r="AEM242" i="8"/>
  <c r="AAZ249" i="8"/>
  <c r="OR273" i="8"/>
  <c r="OS273" i="8" s="1"/>
  <c r="ON274" i="8" s="1"/>
  <c r="SQ265" i="8"/>
  <c r="OA275" i="8"/>
  <c r="NV275" i="8" s="1"/>
  <c r="OI274" i="8"/>
  <c r="UG262" i="8"/>
  <c r="QL270" i="8"/>
  <c r="QG270" i="8" s="1"/>
  <c r="QT269" i="8"/>
  <c r="ACO246" i="8"/>
  <c r="ACJ246" i="8" s="1"/>
  <c r="ACW245" i="8"/>
  <c r="AGI239" i="8"/>
  <c r="AGD239" i="8" s="1"/>
  <c r="AGQ238" i="8"/>
  <c r="LE280" i="8"/>
  <c r="LF280" i="8" s="1"/>
  <c r="LA281" i="8" s="1"/>
  <c r="XL256" i="8"/>
  <c r="XG256" i="8" s="1"/>
  <c r="XT255" i="8"/>
  <c r="AAD251" i="8"/>
  <c r="ZY251" i="8" s="1"/>
  <c r="AAL250" i="8"/>
  <c r="AFU240" i="8"/>
  <c r="AFP240" i="8" s="1"/>
  <c r="AGC239" i="8"/>
  <c r="ADM244" i="8"/>
  <c r="ADN244" i="8" s="1"/>
  <c r="ADI245" i="8" s="1"/>
  <c r="YX253" i="8"/>
  <c r="YY253" i="8" s="1"/>
  <c r="YT254" i="8" s="1"/>
  <c r="UT261" i="8"/>
  <c r="UO261" i="8" s="1"/>
  <c r="VB260" i="8"/>
  <c r="NG276" i="8"/>
  <c r="AGY237" i="8"/>
  <c r="AGZ237" i="8" s="1"/>
  <c r="ZK252" i="8"/>
  <c r="ZL252" i="8" s="1"/>
  <c r="ADZ243" i="8"/>
  <c r="AEA243" i="8" s="1"/>
  <c r="TE264" i="8" l="1"/>
  <c r="I43" i="8"/>
  <c r="J43" i="8"/>
  <c r="AMV225" i="8"/>
  <c r="AOE222" i="8"/>
  <c r="ANQ223" i="8"/>
  <c r="KV281" i="8"/>
  <c r="AMA227" i="8"/>
  <c r="ANW223" i="8"/>
  <c r="ANR223" i="8" s="1"/>
  <c r="AOF222" i="8"/>
  <c r="AOS221" i="8"/>
  <c r="ALE229" i="8"/>
  <c r="AKZ229" i="8" s="1"/>
  <c r="AKQ230" i="8"/>
  <c r="AKU229" i="8"/>
  <c r="ALM228" i="8"/>
  <c r="ANB225" i="8"/>
  <c r="TY263" i="8"/>
  <c r="TT263" i="8" s="1"/>
  <c r="ALS228" i="8"/>
  <c r="ALN228" i="8" s="1"/>
  <c r="AJH233" i="8"/>
  <c r="AJL232" i="8"/>
  <c r="AMI226" i="8"/>
  <c r="AMJ226" i="8" s="1"/>
  <c r="AMG227" i="8" s="1"/>
  <c r="ANF224" i="8"/>
  <c r="ANA225" i="8" s="1"/>
  <c r="AKB231" i="8"/>
  <c r="AJX231" i="8" s="1"/>
  <c r="AJY231" i="8" s="1"/>
  <c r="AKK230" i="8"/>
  <c r="RV267" i="8"/>
  <c r="AAR250" i="8"/>
  <c r="AAM250" i="8" s="1"/>
  <c r="AAN250" i="8" s="1"/>
  <c r="AAO250" i="8" s="1"/>
  <c r="AAJ251" i="8" s="1"/>
  <c r="ADX244" i="8"/>
  <c r="AEB243" i="8"/>
  <c r="ADW244" i="8" s="1"/>
  <c r="ZI253" i="8"/>
  <c r="ZM252" i="8"/>
  <c r="ZH253" i="8" s="1"/>
  <c r="MR278" i="8"/>
  <c r="MV277" i="8"/>
  <c r="MQ278" i="8" s="1"/>
  <c r="WC259" i="8"/>
  <c r="WG258" i="8"/>
  <c r="WB259" i="8" s="1"/>
  <c r="WQ258" i="8"/>
  <c r="ZZ251" i="8"/>
  <c r="AAA251" i="8" s="1"/>
  <c r="ZV252" i="8" s="1"/>
  <c r="AHN236" i="8"/>
  <c r="AHO236" i="8" s="1"/>
  <c r="AHJ237" i="8" s="1"/>
  <c r="XH256" i="8"/>
  <c r="XI256" i="8" s="1"/>
  <c r="XD257" i="8" s="1"/>
  <c r="SB267" i="8"/>
  <c r="VO260" i="8"/>
  <c r="PT271" i="8"/>
  <c r="PU271" i="8" s="1"/>
  <c r="PP272" i="8" s="1"/>
  <c r="UP261" i="8"/>
  <c r="UQ261" i="8" s="1"/>
  <c r="UL262" i="8" s="1"/>
  <c r="PF272" i="8"/>
  <c r="PG272" i="8" s="1"/>
  <c r="PB273" i="8" s="1"/>
  <c r="ACK246" i="8"/>
  <c r="ACL246" i="8" s="1"/>
  <c r="ACG247" i="8" s="1"/>
  <c r="AIP234" i="8"/>
  <c r="AIQ234" i="8" s="1"/>
  <c r="AIL235" i="8" s="1"/>
  <c r="AFO240" i="8"/>
  <c r="TF264" i="8"/>
  <c r="TG264" i="8" s="1"/>
  <c r="QV269" i="8"/>
  <c r="QW269" i="8" s="1"/>
  <c r="QR270" i="8" s="1"/>
  <c r="SS265" i="8"/>
  <c r="ST265" i="8" s="1"/>
  <c r="SO266" i="8" s="1"/>
  <c r="AEO242" i="8"/>
  <c r="AEP242" i="8" s="1"/>
  <c r="AEK243" i="8" s="1"/>
  <c r="QH270" i="8"/>
  <c r="QI270" i="8" s="1"/>
  <c r="QD271" i="8" s="1"/>
  <c r="AGW238" i="8"/>
  <c r="AHA237" i="8"/>
  <c r="AGV238" i="8" s="1"/>
  <c r="NI276" i="8"/>
  <c r="NJ276" i="8" s="1"/>
  <c r="NE277" i="8" s="1"/>
  <c r="VD260" i="8"/>
  <c r="VE260" i="8" s="1"/>
  <c r="UZ261" i="8" s="1"/>
  <c r="YU254" i="8"/>
  <c r="YP254" i="8" s="1"/>
  <c r="ZC253" i="8"/>
  <c r="ADJ245" i="8"/>
  <c r="ADE245" i="8" s="1"/>
  <c r="ADR244" i="8"/>
  <c r="AGE239" i="8"/>
  <c r="AGF239" i="8" s="1"/>
  <c r="AGA240" i="8" s="1"/>
  <c r="XV255" i="8"/>
  <c r="XW255" i="8" s="1"/>
  <c r="XR256" i="8" s="1"/>
  <c r="ABF249" i="8"/>
  <c r="ABA249" i="8" s="1"/>
  <c r="ABB249" i="8" s="1"/>
  <c r="ABC249" i="8" s="1"/>
  <c r="AAX250" i="8" s="1"/>
  <c r="ABN248" i="8"/>
  <c r="LB281" i="8"/>
  <c r="KW281" i="8" s="1"/>
  <c r="LJ280" i="8"/>
  <c r="ACY245" i="8"/>
  <c r="ACZ245" i="8" s="1"/>
  <c r="ACU246" i="8" s="1"/>
  <c r="WU257" i="8"/>
  <c r="WP258" i="8" s="1"/>
  <c r="OO274" i="8"/>
  <c r="OJ274" i="8" s="1"/>
  <c r="OK274" i="8" s="1"/>
  <c r="OW273" i="8"/>
  <c r="RI268" i="8"/>
  <c r="RJ268" i="8" s="1"/>
  <c r="ABW247" i="8"/>
  <c r="ABX247" i="8" s="1"/>
  <c r="ABS248" i="8" s="1"/>
  <c r="SF266" i="8"/>
  <c r="SA267" i="8" s="1"/>
  <c r="VS259" i="8"/>
  <c r="VN260" i="8" s="1"/>
  <c r="LP280" i="8"/>
  <c r="LK280" i="8" s="1"/>
  <c r="LX279" i="8"/>
  <c r="NW275" i="8"/>
  <c r="NX275" i="8" s="1"/>
  <c r="NS276" i="8" s="1"/>
  <c r="YG255" i="8"/>
  <c r="YB255" i="8" s="1"/>
  <c r="YO254" i="8"/>
  <c r="AIB235" i="8"/>
  <c r="AIC235" i="8" s="1"/>
  <c r="AHX236" i="8" s="1"/>
  <c r="KI282" i="8"/>
  <c r="KJ282" i="8" s="1"/>
  <c r="AFB241" i="8"/>
  <c r="AFC241" i="8" s="1"/>
  <c r="TS263" i="8"/>
  <c r="KX281" i="8" l="1"/>
  <c r="KY281" i="8" s="1"/>
  <c r="KT282" i="8" s="1"/>
  <c r="ANS223" i="8"/>
  <c r="ANT223" i="8" s="1"/>
  <c r="ANO224" i="8" s="1"/>
  <c r="AOG222" i="8"/>
  <c r="AOH222" i="8" s="1"/>
  <c r="AOC223" i="8" s="1"/>
  <c r="AMK226" i="8"/>
  <c r="AMF227" i="8" s="1"/>
  <c r="AMB227" i="8" s="1"/>
  <c r="AMC227" i="8" s="1"/>
  <c r="AMD227" i="8" s="1"/>
  <c r="ALY228" i="8" s="1"/>
  <c r="AMW225" i="8"/>
  <c r="AMX225" i="8" s="1"/>
  <c r="AMY225" i="8" s="1"/>
  <c r="AMT226" i="8" s="1"/>
  <c r="AOU221" i="8"/>
  <c r="AOD223" i="8"/>
  <c r="ANY223" i="8" s="1"/>
  <c r="ANJ224" i="8"/>
  <c r="AKP230" i="8"/>
  <c r="AKL230" i="8" s="1"/>
  <c r="AKM230" i="8" s="1"/>
  <c r="AKY229" i="8"/>
  <c r="ALA229" i="8" s="1"/>
  <c r="AKX230" i="8" s="1"/>
  <c r="ALO228" i="8"/>
  <c r="ANX223" i="8"/>
  <c r="AJG233" i="8"/>
  <c r="AJC233" i="8" s="1"/>
  <c r="AJD233" i="8" s="1"/>
  <c r="AJP232" i="8"/>
  <c r="AMU226" i="8"/>
  <c r="AJZ231" i="8"/>
  <c r="AJU232" i="8" s="1"/>
  <c r="AJV232" i="8"/>
  <c r="WK258" i="8"/>
  <c r="AHE237" i="8"/>
  <c r="ZQ252" i="8"/>
  <c r="RG269" i="8"/>
  <c r="RK268" i="8"/>
  <c r="RF269" i="8" s="1"/>
  <c r="OH275" i="8"/>
  <c r="OL274" i="8"/>
  <c r="OG275" i="8" s="1"/>
  <c r="KU282" i="8"/>
  <c r="AEZ242" i="8"/>
  <c r="AFD241" i="8"/>
  <c r="AEY242" i="8" s="1"/>
  <c r="TU263" i="8"/>
  <c r="TV263" i="8" s="1"/>
  <c r="TQ264" i="8" s="1"/>
  <c r="AHY236" i="8"/>
  <c r="AHT236" i="8" s="1"/>
  <c r="AIG235" i="8"/>
  <c r="YQ254" i="8"/>
  <c r="YR254" i="8" s="1"/>
  <c r="YM255" i="8" s="1"/>
  <c r="NT276" i="8"/>
  <c r="NO276" i="8" s="1"/>
  <c r="OB275" i="8"/>
  <c r="LZ279" i="8"/>
  <c r="MA279" i="8" s="1"/>
  <c r="LV280" i="8" s="1"/>
  <c r="AAY250" i="8"/>
  <c r="AAT250" i="8" s="1"/>
  <c r="ABG249" i="8"/>
  <c r="ACV246" i="8"/>
  <c r="ACQ246" i="8" s="1"/>
  <c r="ADD245" i="8"/>
  <c r="LL280" i="8"/>
  <c r="LM280" i="8" s="1"/>
  <c r="LH281" i="8" s="1"/>
  <c r="VA261" i="8"/>
  <c r="UV261" i="8" s="1"/>
  <c r="VI260" i="8"/>
  <c r="NF277" i="8"/>
  <c r="NA277" i="8" s="1"/>
  <c r="NN276" i="8"/>
  <c r="AGR238" i="8"/>
  <c r="AGS238" i="8" s="1"/>
  <c r="QE271" i="8"/>
  <c r="PZ271" i="8" s="1"/>
  <c r="QM270" i="8"/>
  <c r="AEL243" i="8"/>
  <c r="AEG243" i="8" s="1"/>
  <c r="AET242" i="8"/>
  <c r="SX265" i="8"/>
  <c r="SP266" i="8"/>
  <c r="SK266" i="8" s="1"/>
  <c r="AFQ240" i="8"/>
  <c r="AFR240" i="8" s="1"/>
  <c r="AFM241" i="8" s="1"/>
  <c r="AIM235" i="8"/>
  <c r="AIH235" i="8" s="1"/>
  <c r="AIU234" i="8"/>
  <c r="VJ260" i="8"/>
  <c r="SJ266" i="8"/>
  <c r="AHK237" i="8"/>
  <c r="AHF237" i="8" s="1"/>
  <c r="AHS236" i="8"/>
  <c r="ZW252" i="8"/>
  <c r="ZR252" i="8" s="1"/>
  <c r="AAE251" i="8"/>
  <c r="WY257" i="8"/>
  <c r="VX259" i="8"/>
  <c r="MZ277" i="8"/>
  <c r="ZD253" i="8"/>
  <c r="ZE253" i="8" s="1"/>
  <c r="AEF243" i="8"/>
  <c r="KG283" i="8"/>
  <c r="KK282" i="8"/>
  <c r="KF283" i="8" s="1"/>
  <c r="ABT248" i="8"/>
  <c r="ABO248" i="8" s="1"/>
  <c r="ABP248" i="8" s="1"/>
  <c r="ABQ248" i="8" s="1"/>
  <c r="ABL249" i="8" s="1"/>
  <c r="ACB247" i="8"/>
  <c r="XS256" i="8"/>
  <c r="XN256" i="8" s="1"/>
  <c r="YA255" i="8"/>
  <c r="AAK251" i="8"/>
  <c r="AAF251" i="8" s="1"/>
  <c r="AAS250" i="8"/>
  <c r="AGB240" i="8"/>
  <c r="AFW240" i="8" s="1"/>
  <c r="AGJ239" i="8"/>
  <c r="RA269" i="8"/>
  <c r="QS270" i="8"/>
  <c r="QN270" i="8" s="1"/>
  <c r="TD265" i="8"/>
  <c r="TH264" i="8"/>
  <c r="TC265" i="8" s="1"/>
  <c r="ACH247" i="8"/>
  <c r="ACC247" i="8" s="1"/>
  <c r="ACP246" i="8"/>
  <c r="PC273" i="8"/>
  <c r="OX273" i="8" s="1"/>
  <c r="OY273" i="8" s="1"/>
  <c r="PK272" i="8"/>
  <c r="UM262" i="8"/>
  <c r="UH262" i="8" s="1"/>
  <c r="UI262" i="8" s="1"/>
  <c r="UU261" i="8"/>
  <c r="PQ272" i="8"/>
  <c r="PL272" i="8" s="1"/>
  <c r="PY271" i="8"/>
  <c r="VW259" i="8"/>
  <c r="RW267" i="8"/>
  <c r="RX267" i="8" s="1"/>
  <c r="XE257" i="8"/>
  <c r="WZ257" i="8" s="1"/>
  <c r="XM256" i="8"/>
  <c r="WL258" i="8"/>
  <c r="MM278" i="8"/>
  <c r="MN278" i="8" s="1"/>
  <c r="ADS244" i="8"/>
  <c r="ADT244" i="8" s="1"/>
  <c r="ZS252" i="8" l="1"/>
  <c r="ZT252" i="8" s="1"/>
  <c r="ZO253" i="8" s="1"/>
  <c r="ANP224" i="8"/>
  <c r="ANK224" i="8" s="1"/>
  <c r="ANL224" i="8" s="1"/>
  <c r="AOL222" i="8"/>
  <c r="AMH227" i="8"/>
  <c r="ALZ228" i="8"/>
  <c r="ALU228" i="8" s="1"/>
  <c r="AMO226" i="8"/>
  <c r="LC281" i="8"/>
  <c r="AOR222" i="8"/>
  <c r="AOV221" i="8"/>
  <c r="AOQ222" i="8" s="1"/>
  <c r="AKN230" i="8"/>
  <c r="AKI231" i="8" s="1"/>
  <c r="AKJ231" i="8"/>
  <c r="ALB229" i="8"/>
  <c r="AKW230" i="8" s="1"/>
  <c r="AKS230" i="8" s="1"/>
  <c r="ANZ223" i="8"/>
  <c r="AOA223" i="8" s="1"/>
  <c r="ANV224" i="8" s="1"/>
  <c r="ALL229" i="8"/>
  <c r="ALP228" i="8"/>
  <c r="AJQ232" i="8"/>
  <c r="AJR232" i="8" s="1"/>
  <c r="AJS232" i="8" s="1"/>
  <c r="AJE233" i="8"/>
  <c r="AIZ234" i="8" s="1"/>
  <c r="AJA234" i="8"/>
  <c r="WM258" i="8"/>
  <c r="WN258" i="8" s="1"/>
  <c r="WI259" i="8" s="1"/>
  <c r="ANC225" i="8"/>
  <c r="AKD231" i="8"/>
  <c r="AMP226" i="8"/>
  <c r="OP274" i="8"/>
  <c r="AHG237" i="8"/>
  <c r="AHH237" i="8" s="1"/>
  <c r="AHC238" i="8" s="1"/>
  <c r="ADQ245" i="8"/>
  <c r="ADU244" i="8"/>
  <c r="ADP245" i="8" s="1"/>
  <c r="OV274" i="8"/>
  <c r="OZ273" i="8"/>
  <c r="OU274" i="8" s="1"/>
  <c r="ZB254" i="8"/>
  <c r="ZF253" i="8"/>
  <c r="ZA254" i="8" s="1"/>
  <c r="ZP253" i="8"/>
  <c r="MK279" i="8"/>
  <c r="MO278" i="8"/>
  <c r="MJ279" i="8" s="1"/>
  <c r="XO256" i="8"/>
  <c r="XP256" i="8" s="1"/>
  <c r="XK257" i="8" s="1"/>
  <c r="VY259" i="8"/>
  <c r="VZ259" i="8" s="1"/>
  <c r="VU260" i="8" s="1"/>
  <c r="UF263" i="8"/>
  <c r="UJ262" i="8"/>
  <c r="UE263" i="8" s="1"/>
  <c r="TL264" i="8"/>
  <c r="AAU250" i="8"/>
  <c r="AAV250" i="8" s="1"/>
  <c r="AAQ251" i="8" s="1"/>
  <c r="YC255" i="8"/>
  <c r="YD255" i="8" s="1"/>
  <c r="XY256" i="8" s="1"/>
  <c r="ABM249" i="8"/>
  <c r="ABH249" i="8" s="1"/>
  <c r="ABI249" i="8" s="1"/>
  <c r="ABJ249" i="8" s="1"/>
  <c r="ABE250" i="8" s="1"/>
  <c r="ABU248" i="8"/>
  <c r="ACD247" i="8"/>
  <c r="ACE247" i="8" s="1"/>
  <c r="ABZ248" i="8" s="1"/>
  <c r="KO282" i="8"/>
  <c r="AEH243" i="8"/>
  <c r="AEI243" i="8" s="1"/>
  <c r="AED244" i="8" s="1"/>
  <c r="NB277" i="8"/>
  <c r="NC277" i="8" s="1"/>
  <c r="MX278" i="8" s="1"/>
  <c r="XA257" i="8"/>
  <c r="XB257" i="8" s="1"/>
  <c r="WW258" i="8" s="1"/>
  <c r="SL266" i="8"/>
  <c r="SM266" i="8" s="1"/>
  <c r="SH267" i="8" s="1"/>
  <c r="AFN241" i="8"/>
  <c r="AFI241" i="8" s="1"/>
  <c r="AFV240" i="8"/>
  <c r="NP276" i="8"/>
  <c r="NQ276" i="8" s="1"/>
  <c r="NL277" i="8" s="1"/>
  <c r="VK260" i="8"/>
  <c r="VL260" i="8" s="1"/>
  <c r="VG261" i="8" s="1"/>
  <c r="LI281" i="8"/>
  <c r="LD281" i="8" s="1"/>
  <c r="LQ280" i="8"/>
  <c r="ADF245" i="8"/>
  <c r="ADG245" i="8" s="1"/>
  <c r="ADB246" i="8" s="1"/>
  <c r="LW280" i="8"/>
  <c r="LR280" i="8" s="1"/>
  <c r="ME279" i="8"/>
  <c r="AFH241" i="8"/>
  <c r="KP282" i="8"/>
  <c r="OC275" i="8"/>
  <c r="OD275" i="8" s="1"/>
  <c r="OE275" i="8" s="1"/>
  <c r="NZ276" i="8" s="1"/>
  <c r="RO268" i="8"/>
  <c r="WR258" i="8"/>
  <c r="RU268" i="8"/>
  <c r="RY267" i="8"/>
  <c r="RT268" i="8" s="1"/>
  <c r="QA271" i="8"/>
  <c r="QB271" i="8" s="1"/>
  <c r="PW272" i="8" s="1"/>
  <c r="UW261" i="8"/>
  <c r="UX261" i="8" s="1"/>
  <c r="US262" i="8" s="1"/>
  <c r="PM272" i="8"/>
  <c r="PN272" i="8" s="1"/>
  <c r="PI273" i="8" s="1"/>
  <c r="ACR246" i="8"/>
  <c r="ACS246" i="8" s="1"/>
  <c r="ACN247" i="8" s="1"/>
  <c r="SY265" i="8"/>
  <c r="SZ265" i="8" s="1"/>
  <c r="AHD238" i="8"/>
  <c r="AGY238" i="8" s="1"/>
  <c r="KB283" i="8"/>
  <c r="KC283" i="8" s="1"/>
  <c r="AAG251" i="8"/>
  <c r="AAH251" i="8" s="1"/>
  <c r="AAC252" i="8" s="1"/>
  <c r="AHU236" i="8"/>
  <c r="AHV236" i="8" s="1"/>
  <c r="AHQ237" i="8" s="1"/>
  <c r="QO270" i="8"/>
  <c r="QP270" i="8" s="1"/>
  <c r="QK271" i="8" s="1"/>
  <c r="AGP239" i="8"/>
  <c r="AGT238" i="8"/>
  <c r="AGO239" i="8" s="1"/>
  <c r="YN255" i="8"/>
  <c r="YI255" i="8" s="1"/>
  <c r="YV254" i="8"/>
  <c r="AII235" i="8"/>
  <c r="AIJ235" i="8" s="1"/>
  <c r="AIE236" i="8" s="1"/>
  <c r="TR264" i="8"/>
  <c r="TM264" i="8" s="1"/>
  <c r="TZ263" i="8"/>
  <c r="AEU242" i="8"/>
  <c r="AEV242" i="8" s="1"/>
  <c r="LE281" i="8"/>
  <c r="RB269" i="8"/>
  <c r="RC269" i="8" s="1"/>
  <c r="WJ259" i="8" l="1"/>
  <c r="WE259" i="8" s="1"/>
  <c r="ANI225" i="8"/>
  <c r="ANM224" i="8"/>
  <c r="ANH225" i="8" s="1"/>
  <c r="G44" i="8"/>
  <c r="Q44" i="8" s="1"/>
  <c r="F44" i="8"/>
  <c r="P44" i="8" s="1"/>
  <c r="AKR230" i="8"/>
  <c r="AMQ226" i="8"/>
  <c r="AMN227" i="8" s="1"/>
  <c r="AOM222" i="8"/>
  <c r="AON222" i="8" s="1"/>
  <c r="AOK223" i="8" s="1"/>
  <c r="MS278" i="8"/>
  <c r="AOZ221" i="8"/>
  <c r="APC221" i="8" s="1"/>
  <c r="AOX222" i="8" s="1"/>
  <c r="AOT222" i="8" s="1"/>
  <c r="AJO233" i="8"/>
  <c r="AIV234" i="8"/>
  <c r="AIW234" i="8" s="1"/>
  <c r="AIX234" i="8" s="1"/>
  <c r="AIS235" i="8" s="1"/>
  <c r="ANW224" i="8"/>
  <c r="ANR224" i="8" s="1"/>
  <c r="AOE223" i="8"/>
  <c r="ALF229" i="8"/>
  <c r="AKT230" i="8"/>
  <c r="AKQ231" i="8" s="1"/>
  <c r="AHL237" i="8"/>
  <c r="AJI233" i="8"/>
  <c r="ALK229" i="8"/>
  <c r="ALG229" i="8" s="1"/>
  <c r="ALT228" i="8"/>
  <c r="AKE231" i="8"/>
  <c r="AKF231" i="8" s="1"/>
  <c r="AJN233" i="8"/>
  <c r="AJW232" i="8"/>
  <c r="PD273" i="8"/>
  <c r="AGX238" i="8"/>
  <c r="AGZ238" i="8" s="1"/>
  <c r="AHA238" i="8" s="1"/>
  <c r="AGV239" i="8" s="1"/>
  <c r="QZ270" i="8"/>
  <c r="RD269" i="8"/>
  <c r="QY270" i="8" s="1"/>
  <c r="SW266" i="8"/>
  <c r="TA265" i="8"/>
  <c r="SV266" i="8" s="1"/>
  <c r="AES243" i="8"/>
  <c r="AEW242" i="8"/>
  <c r="AER243" i="8" s="1"/>
  <c r="LB282" i="8"/>
  <c r="LF281" i="8"/>
  <c r="LA282" i="8" s="1"/>
  <c r="AIF236" i="8"/>
  <c r="AIA236" i="8" s="1"/>
  <c r="AIN235" i="8"/>
  <c r="OI275" i="8"/>
  <c r="OA276" i="8"/>
  <c r="NV276" i="8" s="1"/>
  <c r="ABF250" i="8"/>
  <c r="ABA250" i="8" s="1"/>
  <c r="ABN249" i="8"/>
  <c r="AGK239" i="8"/>
  <c r="AGL239" i="8" s="1"/>
  <c r="SC267" i="8"/>
  <c r="ADC246" i="8"/>
  <c r="ACX246" i="8" s="1"/>
  <c r="ADK245" i="8"/>
  <c r="LS280" i="8"/>
  <c r="LT280" i="8" s="1"/>
  <c r="LO281" i="8" s="1"/>
  <c r="VH261" i="8"/>
  <c r="VC261" i="8" s="1"/>
  <c r="VP260" i="8"/>
  <c r="XZ256" i="8"/>
  <c r="XU256" i="8" s="1"/>
  <c r="YH255" i="8"/>
  <c r="AAR251" i="8"/>
  <c r="AAM251" i="8" s="1"/>
  <c r="AAZ250" i="8"/>
  <c r="TN264" i="8"/>
  <c r="TO264" i="8" s="1"/>
  <c r="TJ265" i="8" s="1"/>
  <c r="UN262" i="8"/>
  <c r="VV260" i="8"/>
  <c r="VQ260" i="8" s="1"/>
  <c r="WD259" i="8"/>
  <c r="XL257" i="8"/>
  <c r="XG257" i="8" s="1"/>
  <c r="XT256" i="8"/>
  <c r="MF279" i="8"/>
  <c r="MG279" i="8" s="1"/>
  <c r="ZK253" i="8"/>
  <c r="ZJ253" i="8"/>
  <c r="OQ274" i="8"/>
  <c r="OR274" i="8" s="1"/>
  <c r="ADY244" i="8"/>
  <c r="QL271" i="8"/>
  <c r="QG271" i="8" s="1"/>
  <c r="QT270" i="8"/>
  <c r="AHR237" i="8"/>
  <c r="AHM237" i="8" s="1"/>
  <c r="AHN237" i="8" s="1"/>
  <c r="AHZ236" i="8"/>
  <c r="AAD252" i="8"/>
  <c r="ZY252" i="8" s="1"/>
  <c r="AAL251" i="8"/>
  <c r="KD283" i="8"/>
  <c r="KH283" i="8" s="1"/>
  <c r="ACO247" i="8"/>
  <c r="ACJ247" i="8" s="1"/>
  <c r="ACW246" i="8"/>
  <c r="PR272" i="8"/>
  <c r="PJ273" i="8"/>
  <c r="PE273" i="8" s="1"/>
  <c r="UT262" i="8"/>
  <c r="UO262" i="8" s="1"/>
  <c r="VB261" i="8"/>
  <c r="PX272" i="8"/>
  <c r="PS272" i="8" s="1"/>
  <c r="QF271" i="8"/>
  <c r="RP268" i="8"/>
  <c r="RQ268" i="8" s="1"/>
  <c r="AFJ241" i="8"/>
  <c r="AFK241" i="8" s="1"/>
  <c r="AFF242" i="8" s="1"/>
  <c r="NM277" i="8"/>
  <c r="NH277" i="8" s="1"/>
  <c r="NU276" i="8"/>
  <c r="AFX240" i="8"/>
  <c r="AFY240" i="8" s="1"/>
  <c r="AFT241" i="8" s="1"/>
  <c r="SQ266" i="8"/>
  <c r="SI267" i="8"/>
  <c r="SD267" i="8" s="1"/>
  <c r="WX258" i="8"/>
  <c r="WS258" i="8" s="1"/>
  <c r="WT258" i="8" s="1"/>
  <c r="XF257" i="8"/>
  <c r="MY278" i="8"/>
  <c r="MT278" i="8" s="1"/>
  <c r="NG277" i="8"/>
  <c r="AEE244" i="8"/>
  <c r="ADZ244" i="8" s="1"/>
  <c r="AEM243" i="8"/>
  <c r="KQ282" i="8"/>
  <c r="KR282" i="8" s="1"/>
  <c r="KM283" i="8" s="1"/>
  <c r="ACA248" i="8"/>
  <c r="ABV248" i="8" s="1"/>
  <c r="ABW248" i="8" s="1"/>
  <c r="ABX248" i="8" s="1"/>
  <c r="ABS249" i="8" s="1"/>
  <c r="ACI247" i="8"/>
  <c r="UA263" i="8"/>
  <c r="UB263" i="8" s="1"/>
  <c r="ZX252" i="8"/>
  <c r="YW254" i="8"/>
  <c r="YX254" i="8" s="1"/>
  <c r="ADL245" i="8"/>
  <c r="AMR226" i="8" l="1"/>
  <c r="AMM227" i="8" s="1"/>
  <c r="MU278" i="8"/>
  <c r="MV278" i="8" s="1"/>
  <c r="MQ279" i="8" s="1"/>
  <c r="ANQ224" i="8"/>
  <c r="AJB234" i="8"/>
  <c r="AIT235" i="8"/>
  <c r="AIO235" i="8" s="1"/>
  <c r="AIP235" i="8" s="1"/>
  <c r="AIQ235" i="8" s="1"/>
  <c r="AIL236" i="8" s="1"/>
  <c r="AND225" i="8"/>
  <c r="ANE225" i="8" s="1"/>
  <c r="ANF225" i="8" s="1"/>
  <c r="ANA226" i="8" s="1"/>
  <c r="J44" i="8"/>
  <c r="I44" i="8"/>
  <c r="AMV226" i="8"/>
  <c r="AKU230" i="8"/>
  <c r="AKP231" i="8" s="1"/>
  <c r="AKL231" i="8" s="1"/>
  <c r="AJJ233" i="8"/>
  <c r="AJK233" i="8" s="1"/>
  <c r="AJL233" i="8" s="1"/>
  <c r="AOO222" i="8"/>
  <c r="AOJ223" i="8" s="1"/>
  <c r="AOF223" i="8" s="1"/>
  <c r="AOG223" i="8" s="1"/>
  <c r="LJ281" i="8"/>
  <c r="ALH229" i="8"/>
  <c r="ALE230" i="8" s="1"/>
  <c r="AKG231" i="8"/>
  <c r="AKB232" i="8" s="1"/>
  <c r="AKC232" i="8"/>
  <c r="AMI227" i="8"/>
  <c r="AMJ227" i="8" s="1"/>
  <c r="AMG228" i="8" s="1"/>
  <c r="ALV228" i="8"/>
  <c r="ALW228" i="8" s="1"/>
  <c r="ALR229" i="8" s="1"/>
  <c r="ANS224" i="8"/>
  <c r="ANT224" i="8" s="1"/>
  <c r="ANO225" i="8" s="1"/>
  <c r="ANB226" i="8"/>
  <c r="PF273" i="8"/>
  <c r="PG273" i="8" s="1"/>
  <c r="PB274" i="8" s="1"/>
  <c r="SR266" i="8"/>
  <c r="SS266" i="8" s="1"/>
  <c r="ST266" i="8" s="1"/>
  <c r="SO267" i="8" s="1"/>
  <c r="TY264" i="8"/>
  <c r="UC263" i="8"/>
  <c r="TX264" i="8" s="1"/>
  <c r="RN269" i="8"/>
  <c r="RR268" i="8"/>
  <c r="RM269" i="8" s="1"/>
  <c r="AHK238" i="8"/>
  <c r="AHO237" i="8"/>
  <c r="AHJ238" i="8" s="1"/>
  <c r="YU255" i="8"/>
  <c r="YY254" i="8"/>
  <c r="YT255" i="8" s="1"/>
  <c r="MD280" i="8"/>
  <c r="MH279" i="8"/>
  <c r="MC280" i="8" s="1"/>
  <c r="ACK247" i="8"/>
  <c r="ACL247" i="8" s="1"/>
  <c r="ACG248" i="8" s="1"/>
  <c r="NI277" i="8"/>
  <c r="NJ277" i="8" s="1"/>
  <c r="NE278" i="8" s="1"/>
  <c r="XH257" i="8"/>
  <c r="XI257" i="8" s="1"/>
  <c r="XD258" i="8" s="1"/>
  <c r="NW276" i="8"/>
  <c r="NX276" i="8" s="1"/>
  <c r="NS277" i="8" s="1"/>
  <c r="WQ259" i="8"/>
  <c r="PT272" i="8"/>
  <c r="PU272" i="8" s="1"/>
  <c r="PP273" i="8" s="1"/>
  <c r="ACY246" i="8"/>
  <c r="ACZ246" i="8" s="1"/>
  <c r="ACU247" i="8" s="1"/>
  <c r="ZZ252" i="8"/>
  <c r="AAA252" i="8" s="1"/>
  <c r="ZV253" i="8" s="1"/>
  <c r="ABT249" i="8"/>
  <c r="ABO249" i="8" s="1"/>
  <c r="ABP249" i="8" s="1"/>
  <c r="ABQ249" i="8" s="1"/>
  <c r="ABL250" i="8" s="1"/>
  <c r="ACB248" i="8"/>
  <c r="KN283" i="8"/>
  <c r="KI283" i="8" s="1"/>
  <c r="KJ283" i="8" s="1"/>
  <c r="KV282" i="8"/>
  <c r="WU258" i="8"/>
  <c r="WP259" i="8" s="1"/>
  <c r="QH271" i="8"/>
  <c r="QI271" i="8" s="1"/>
  <c r="QD272" i="8" s="1"/>
  <c r="VD261" i="8"/>
  <c r="VE261" i="8" s="1"/>
  <c r="UZ262" i="8" s="1"/>
  <c r="ZL253" i="8"/>
  <c r="ZM253" i="8" s="1"/>
  <c r="ZH254" i="8" s="1"/>
  <c r="YJ255" i="8"/>
  <c r="YK255" i="8" s="1"/>
  <c r="YF256" i="8" s="1"/>
  <c r="SE267" i="8"/>
  <c r="SF267" i="8" s="1"/>
  <c r="SA268" i="8" s="1"/>
  <c r="KW282" i="8"/>
  <c r="AFA242" i="8"/>
  <c r="TE265" i="8"/>
  <c r="RH269" i="8"/>
  <c r="PK273" i="8"/>
  <c r="MR279" i="8"/>
  <c r="MM279" i="8" s="1"/>
  <c r="MZ278" i="8"/>
  <c r="AFU241" i="8"/>
  <c r="AFP241" i="8" s="1"/>
  <c r="AGC240" i="8"/>
  <c r="AFG242" i="8"/>
  <c r="AFB242" i="8" s="1"/>
  <c r="AFO241" i="8"/>
  <c r="AAN251" i="8"/>
  <c r="AAO251" i="8" s="1"/>
  <c r="AAJ252" i="8" s="1"/>
  <c r="AIB236" i="8"/>
  <c r="AIC236" i="8" s="1"/>
  <c r="AHX237" i="8" s="1"/>
  <c r="AGW239" i="8"/>
  <c r="AGR239" i="8" s="1"/>
  <c r="AHE238" i="8"/>
  <c r="AEA244" i="8"/>
  <c r="AEB244" i="8" s="1"/>
  <c r="ADW245" i="8" s="1"/>
  <c r="OO275" i="8"/>
  <c r="OS274" i="8"/>
  <c r="ON275" i="8" s="1"/>
  <c r="XV256" i="8"/>
  <c r="XW256" i="8" s="1"/>
  <c r="XR257" i="8" s="1"/>
  <c r="WF259" i="8"/>
  <c r="WG259" i="8" s="1"/>
  <c r="WB260" i="8" s="1"/>
  <c r="UP262" i="8"/>
  <c r="UQ262" i="8" s="1"/>
  <c r="UL263" i="8" s="1"/>
  <c r="TK265" i="8"/>
  <c r="TF265" i="8" s="1"/>
  <c r="TS264" i="8"/>
  <c r="ABB250" i="8"/>
  <c r="ABC250" i="8" s="1"/>
  <c r="AAX251" i="8" s="1"/>
  <c r="VR260" i="8"/>
  <c r="VS260" i="8" s="1"/>
  <c r="VN261" i="8" s="1"/>
  <c r="LP281" i="8"/>
  <c r="LK281" i="8" s="1"/>
  <c r="LX280" i="8"/>
  <c r="ADM245" i="8"/>
  <c r="ADN245" i="8" s="1"/>
  <c r="ADI246" i="8" s="1"/>
  <c r="AGI240" i="8"/>
  <c r="AGM239" i="8"/>
  <c r="AGH240" i="8" s="1"/>
  <c r="AEN243" i="8"/>
  <c r="AEO243" i="8" s="1"/>
  <c r="QU270" i="8"/>
  <c r="QV270" i="8" s="1"/>
  <c r="LL281" i="8" l="1"/>
  <c r="LM281" i="8" s="1"/>
  <c r="LH282" i="8" s="1"/>
  <c r="F45" i="8"/>
  <c r="P45" i="8" s="1"/>
  <c r="G45" i="8"/>
  <c r="Q45" i="8" s="1"/>
  <c r="AKY230" i="8"/>
  <c r="ALI229" i="8"/>
  <c r="ALD230" i="8" s="1"/>
  <c r="AKZ230" i="8" s="1"/>
  <c r="AKK231" i="8"/>
  <c r="AKM231" i="8" s="1"/>
  <c r="AKN231" i="8" s="1"/>
  <c r="AKI232" i="8" s="1"/>
  <c r="ALM229" i="8"/>
  <c r="AOS222" i="8"/>
  <c r="AOU222" i="8" s="1"/>
  <c r="AOV222" i="8" s="1"/>
  <c r="AOQ223" i="8" s="1"/>
  <c r="AJH234" i="8"/>
  <c r="AJG234" i="8"/>
  <c r="AJP233" i="8"/>
  <c r="AMW226" i="8"/>
  <c r="AMX226" i="8" s="1"/>
  <c r="AMU227" i="8" s="1"/>
  <c r="AJX232" i="8"/>
  <c r="AJY232" i="8" s="1"/>
  <c r="AJV233" i="8" s="1"/>
  <c r="AOD224" i="8"/>
  <c r="AOH223" i="8"/>
  <c r="AOC224" i="8" s="1"/>
  <c r="ANP225" i="8"/>
  <c r="ANK225" i="8" s="1"/>
  <c r="ANX224" i="8"/>
  <c r="ALS229" i="8"/>
  <c r="ALN229" i="8" s="1"/>
  <c r="AMA228" i="8"/>
  <c r="AMK227" i="8"/>
  <c r="AMF228" i="8" s="1"/>
  <c r="AMB228" i="8" s="1"/>
  <c r="ANJ225" i="8"/>
  <c r="PC274" i="8"/>
  <c r="OX274" i="8" s="1"/>
  <c r="RV268" i="8"/>
  <c r="OW274" i="8"/>
  <c r="ZC254" i="8"/>
  <c r="QS271" i="8"/>
  <c r="QW270" i="8"/>
  <c r="QR271" i="8" s="1"/>
  <c r="AEL244" i="8"/>
  <c r="AEP243" i="8"/>
  <c r="AEK244" i="8" s="1"/>
  <c r="KK283" i="8"/>
  <c r="KO283" i="8" s="1"/>
  <c r="LI282" i="8"/>
  <c r="AGQ239" i="8"/>
  <c r="ADJ246" i="8"/>
  <c r="ADE246" i="8" s="1"/>
  <c r="ADR245" i="8"/>
  <c r="VO261" i="8"/>
  <c r="VJ261" i="8" s="1"/>
  <c r="VW260" i="8"/>
  <c r="AAY251" i="8"/>
  <c r="AAT251" i="8" s="1"/>
  <c r="ABG250" i="8"/>
  <c r="UM263" i="8"/>
  <c r="UH263" i="8" s="1"/>
  <c r="UU262" i="8"/>
  <c r="WK259" i="8"/>
  <c r="WC260" i="8"/>
  <c r="VX260" i="8" s="1"/>
  <c r="XS257" i="8"/>
  <c r="XN257" i="8" s="1"/>
  <c r="YA256" i="8"/>
  <c r="OJ275" i="8"/>
  <c r="OK275" i="8" s="1"/>
  <c r="ADX245" i="8"/>
  <c r="ADS245" i="8" s="1"/>
  <c r="AEF244" i="8"/>
  <c r="TG265" i="8"/>
  <c r="AIM236" i="8"/>
  <c r="AIH236" i="8" s="1"/>
  <c r="AIU235" i="8"/>
  <c r="VA262" i="8"/>
  <c r="UV262" i="8" s="1"/>
  <c r="VI261" i="8"/>
  <c r="QE272" i="8"/>
  <c r="PZ272" i="8" s="1"/>
  <c r="QM271" i="8"/>
  <c r="SP267" i="8"/>
  <c r="SK267" i="8" s="1"/>
  <c r="SX266" i="8"/>
  <c r="KX282" i="8"/>
  <c r="WY258" i="8"/>
  <c r="NT277" i="8"/>
  <c r="NO277" i="8" s="1"/>
  <c r="OB276" i="8"/>
  <c r="ML279" i="8"/>
  <c r="YP255" i="8"/>
  <c r="AHS237" i="8"/>
  <c r="RI269" i="8"/>
  <c r="RJ269" i="8" s="1"/>
  <c r="TT264" i="8"/>
  <c r="TU264" i="8" s="1"/>
  <c r="ABM250" i="8"/>
  <c r="ABH250" i="8" s="1"/>
  <c r="ABU249" i="8"/>
  <c r="AGD240" i="8"/>
  <c r="AGE240" i="8" s="1"/>
  <c r="AGF240" i="8" s="1"/>
  <c r="AGA241" i="8" s="1"/>
  <c r="AHY237" i="8"/>
  <c r="AHT237" i="8" s="1"/>
  <c r="AIG236" i="8"/>
  <c r="AAK252" i="8"/>
  <c r="AAF252" i="8" s="1"/>
  <c r="AAS251" i="8"/>
  <c r="AFQ241" i="8"/>
  <c r="AFR241" i="8" s="1"/>
  <c r="AFM242" i="8" s="1"/>
  <c r="AFC242" i="8"/>
  <c r="AFD242" i="8" s="1"/>
  <c r="AEY243" i="8" s="1"/>
  <c r="SB268" i="8"/>
  <c r="RW268" i="8" s="1"/>
  <c r="SJ267" i="8"/>
  <c r="YG256" i="8"/>
  <c r="YB256" i="8" s="1"/>
  <c r="YO255" i="8"/>
  <c r="ZQ253" i="8"/>
  <c r="ZI254" i="8"/>
  <c r="ZD254" i="8" s="1"/>
  <c r="ZW253" i="8"/>
  <c r="ZR253" i="8" s="1"/>
  <c r="AAE252" i="8"/>
  <c r="ACV247" i="8"/>
  <c r="ACQ247" i="8" s="1"/>
  <c r="ADD246" i="8"/>
  <c r="PY272" i="8"/>
  <c r="PQ273" i="8"/>
  <c r="PL273" i="8" s="1"/>
  <c r="PM273" i="8" s="1"/>
  <c r="WL259" i="8"/>
  <c r="XE258" i="8"/>
  <c r="WZ258" i="8" s="1"/>
  <c r="XM257" i="8"/>
  <c r="NN277" i="8"/>
  <c r="NF278" i="8"/>
  <c r="NA278" i="8" s="1"/>
  <c r="NB278" i="8" s="1"/>
  <c r="ACH248" i="8"/>
  <c r="ACC248" i="8" s="1"/>
  <c r="ACD248" i="8" s="1"/>
  <c r="ACP247" i="8"/>
  <c r="LY280" i="8"/>
  <c r="LZ280" i="8" s="1"/>
  <c r="AHF238" i="8"/>
  <c r="AHG238" i="8" s="1"/>
  <c r="UG263" i="8"/>
  <c r="ALA230" i="8" l="1"/>
  <c r="ALB230" i="8" s="1"/>
  <c r="AKW231" i="8" s="1"/>
  <c r="OY274" i="8"/>
  <c r="OZ274" i="8" s="1"/>
  <c r="OU275" i="8" s="1"/>
  <c r="AKJ232" i="8"/>
  <c r="AKE232" i="8" s="1"/>
  <c r="AMY226" i="8"/>
  <c r="AMT227" i="8" s="1"/>
  <c r="AMP227" i="8" s="1"/>
  <c r="AJZ232" i="8"/>
  <c r="AJU233" i="8" s="1"/>
  <c r="AJQ233" i="8" s="1"/>
  <c r="AJR233" i="8" s="1"/>
  <c r="J45" i="8"/>
  <c r="I45" i="8"/>
  <c r="AJC234" i="8"/>
  <c r="AJD234" i="8" s="1"/>
  <c r="AJE234" i="8" s="1"/>
  <c r="AIZ235" i="8" s="1"/>
  <c r="ALO229" i="8"/>
  <c r="ALP229" i="8" s="1"/>
  <c r="ANY224" i="8"/>
  <c r="ANZ224" i="8" s="1"/>
  <c r="AOL223" i="8"/>
  <c r="AOR223" i="8"/>
  <c r="AOM223" i="8" s="1"/>
  <c r="AOZ222" i="8"/>
  <c r="APC222" i="8" s="1"/>
  <c r="AOX223" i="8" s="1"/>
  <c r="AOT223" i="8" s="1"/>
  <c r="AMC228" i="8"/>
  <c r="ALZ229" i="8" s="1"/>
  <c r="AKX231" i="8"/>
  <c r="AMO227" i="8"/>
  <c r="ANL225" i="8"/>
  <c r="ANM225" i="8" s="1"/>
  <c r="ANH226" i="8" s="1"/>
  <c r="AKR231" i="8"/>
  <c r="AET243" i="8"/>
  <c r="RX268" i="8"/>
  <c r="RU269" i="8" s="1"/>
  <c r="ZE254" i="8"/>
  <c r="ZB255" i="8" s="1"/>
  <c r="LW281" i="8"/>
  <c r="MA280" i="8"/>
  <c r="LV281" i="8" s="1"/>
  <c r="MY279" i="8"/>
  <c r="NC278" i="8"/>
  <c r="MX279" i="8" s="1"/>
  <c r="TR265" i="8"/>
  <c r="TV264" i="8"/>
  <c r="TQ265" i="8" s="1"/>
  <c r="AHD239" i="8"/>
  <c r="AHH238" i="8"/>
  <c r="AHC239" i="8" s="1"/>
  <c r="ACA249" i="8"/>
  <c r="ACE248" i="8"/>
  <c r="ABZ249" i="8" s="1"/>
  <c r="PJ274" i="8"/>
  <c r="PN273" i="8"/>
  <c r="PI274" i="8" s="1"/>
  <c r="RG270" i="8"/>
  <c r="RK269" i="8"/>
  <c r="RF270" i="8" s="1"/>
  <c r="UI263" i="8"/>
  <c r="UJ263" i="8" s="1"/>
  <c r="UE264" i="8" s="1"/>
  <c r="QA272" i="8"/>
  <c r="QB272" i="8" s="1"/>
  <c r="PW273" i="8" s="1"/>
  <c r="AAG252" i="8"/>
  <c r="AAH252" i="8" s="1"/>
  <c r="AAC253" i="8" s="1"/>
  <c r="XA258" i="8"/>
  <c r="XB258" i="8" s="1"/>
  <c r="WW259" i="8" s="1"/>
  <c r="KU283" i="8"/>
  <c r="VK261" i="8"/>
  <c r="VL261" i="8" s="1"/>
  <c r="VG262" i="8" s="1"/>
  <c r="TD266" i="8"/>
  <c r="OH276" i="8"/>
  <c r="OL275" i="8"/>
  <c r="OG276" i="8" s="1"/>
  <c r="WM259" i="8"/>
  <c r="VY260" i="8"/>
  <c r="ADT245" i="8"/>
  <c r="LD282" i="8"/>
  <c r="AEG244" i="8"/>
  <c r="AEH244" i="8" s="1"/>
  <c r="RA270" i="8"/>
  <c r="ACR247" i="8"/>
  <c r="ACS247" i="8" s="1"/>
  <c r="ACN248" i="8" s="1"/>
  <c r="XO257" i="8"/>
  <c r="XP257" i="8" s="1"/>
  <c r="XK258" i="8" s="1"/>
  <c r="YQ255" i="8"/>
  <c r="NP277" i="8"/>
  <c r="NQ277" i="8" s="1"/>
  <c r="NL278" i="8" s="1"/>
  <c r="ADF246" i="8"/>
  <c r="ZS253" i="8"/>
  <c r="ZT253" i="8" s="1"/>
  <c r="ZO254" i="8" s="1"/>
  <c r="SL267" i="8"/>
  <c r="SM267" i="8" s="1"/>
  <c r="SH268" i="8" s="1"/>
  <c r="AEZ243" i="8"/>
  <c r="AEU243" i="8" s="1"/>
  <c r="AFH242" i="8"/>
  <c r="AGB241" i="8"/>
  <c r="AFW241" i="8" s="1"/>
  <c r="AGJ240" i="8"/>
  <c r="AFN242" i="8"/>
  <c r="AFI242" i="8" s="1"/>
  <c r="AFV241" i="8"/>
  <c r="AAU251" i="8"/>
  <c r="AAV251" i="8" s="1"/>
  <c r="AAQ252" i="8" s="1"/>
  <c r="AII236" i="8"/>
  <c r="AIJ236" i="8" s="1"/>
  <c r="AIE237" i="8" s="1"/>
  <c r="OV275" i="8"/>
  <c r="OQ275" i="8" s="1"/>
  <c r="AHU237" i="8"/>
  <c r="AHV237" i="8" s="1"/>
  <c r="AHQ238" i="8" s="1"/>
  <c r="MN279" i="8"/>
  <c r="KY282" i="8"/>
  <c r="KT283" i="8" s="1"/>
  <c r="TH265" i="8"/>
  <c r="TC266" i="8" s="1"/>
  <c r="YC256" i="8"/>
  <c r="YD256" i="8" s="1"/>
  <c r="XY257" i="8" s="1"/>
  <c r="UW262" i="8"/>
  <c r="ABI250" i="8"/>
  <c r="AGS239" i="8"/>
  <c r="AGT239" i="8" s="1"/>
  <c r="AGO240" i="8" s="1"/>
  <c r="LQ281" i="8"/>
  <c r="QN271" i="8"/>
  <c r="QO271" i="8" s="1"/>
  <c r="ALL230" i="8" l="1"/>
  <c r="PD274" i="8"/>
  <c r="RY268" i="8"/>
  <c r="RT269" i="8" s="1"/>
  <c r="RP269" i="8" s="1"/>
  <c r="ANC226" i="8"/>
  <c r="AKD232" i="8"/>
  <c r="AKF232" i="8" s="1"/>
  <c r="AJA235" i="8"/>
  <c r="AIV235" i="8" s="1"/>
  <c r="AIW235" i="8" s="1"/>
  <c r="AON223" i="8"/>
  <c r="AOO223" i="8" s="1"/>
  <c r="AOJ224" i="8" s="1"/>
  <c r="AJI234" i="8"/>
  <c r="AMD228" i="8"/>
  <c r="ALY229" i="8" s="1"/>
  <c r="ALU229" i="8" s="1"/>
  <c r="AMQ227" i="8"/>
  <c r="AMN228" i="8" s="1"/>
  <c r="ALF230" i="8"/>
  <c r="AKS231" i="8"/>
  <c r="AKT231" i="8" s="1"/>
  <c r="AKU231" i="8" s="1"/>
  <c r="ANW225" i="8"/>
  <c r="AEV243" i="8"/>
  <c r="AES244" i="8" s="1"/>
  <c r="AOA224" i="8"/>
  <c r="ANV225" i="8" s="1"/>
  <c r="ALK230" i="8"/>
  <c r="ALT229" i="8"/>
  <c r="ANI226" i="8"/>
  <c r="ANQ225" i="8"/>
  <c r="AJS233" i="8"/>
  <c r="AJN234" i="8" s="1"/>
  <c r="AJO234" i="8"/>
  <c r="AND226" i="8"/>
  <c r="ANE226" i="8" s="1"/>
  <c r="AHL238" i="8"/>
  <c r="ZF254" i="8"/>
  <c r="ZA255" i="8" s="1"/>
  <c r="YW255" i="8" s="1"/>
  <c r="RO269" i="8"/>
  <c r="ABV249" i="8"/>
  <c r="ABW249" i="8" s="1"/>
  <c r="ABX249" i="8" s="1"/>
  <c r="ABS250" i="8" s="1"/>
  <c r="SY266" i="8"/>
  <c r="SZ266" i="8" s="1"/>
  <c r="TA266" i="8" s="1"/>
  <c r="SV267" i="8" s="1"/>
  <c r="ACI248" i="8"/>
  <c r="NG278" i="8"/>
  <c r="QL272" i="8"/>
  <c r="QP271" i="8"/>
  <c r="QK272" i="8" s="1"/>
  <c r="AEE245" i="8"/>
  <c r="AEI244" i="8"/>
  <c r="AED245" i="8" s="1"/>
  <c r="ABF251" i="8"/>
  <c r="UT263" i="8"/>
  <c r="MK280" i="8"/>
  <c r="ADC247" i="8"/>
  <c r="YN256" i="8"/>
  <c r="ADQ246" i="8"/>
  <c r="VV261" i="8"/>
  <c r="WJ260" i="8"/>
  <c r="OP275" i="8"/>
  <c r="KP283" i="8"/>
  <c r="KQ283" i="8" s="1"/>
  <c r="PE274" i="8"/>
  <c r="TM265" i="8"/>
  <c r="LR281" i="8"/>
  <c r="LS281" i="8" s="1"/>
  <c r="AGP240" i="8"/>
  <c r="AGK240" i="8" s="1"/>
  <c r="AGL240" i="8" s="1"/>
  <c r="AGM240" i="8" s="1"/>
  <c r="AGH241" i="8" s="1"/>
  <c r="AGX239" i="8"/>
  <c r="ABJ250" i="8"/>
  <c r="ABE251" i="8" s="1"/>
  <c r="UX262" i="8"/>
  <c r="US263" i="8" s="1"/>
  <c r="XZ257" i="8"/>
  <c r="XU257" i="8" s="1"/>
  <c r="YH256" i="8"/>
  <c r="MO279" i="8"/>
  <c r="MJ280" i="8" s="1"/>
  <c r="AHR238" i="8"/>
  <c r="AHM238" i="8" s="1"/>
  <c r="AHN238" i="8" s="1"/>
  <c r="AHZ237" i="8"/>
  <c r="PF274" i="8"/>
  <c r="PG274" i="8" s="1"/>
  <c r="PB275" i="8" s="1"/>
  <c r="AIF237" i="8"/>
  <c r="AIA237" i="8" s="1"/>
  <c r="AIN236" i="8"/>
  <c r="AAR252" i="8"/>
  <c r="AAM252" i="8" s="1"/>
  <c r="AAZ251" i="8"/>
  <c r="AFX241" i="8"/>
  <c r="AFY241" i="8" s="1"/>
  <c r="AFT242" i="8" s="1"/>
  <c r="AFJ242" i="8"/>
  <c r="AFK242" i="8" s="1"/>
  <c r="AFF243" i="8" s="1"/>
  <c r="SQ267" i="8"/>
  <c r="SI268" i="8"/>
  <c r="SD268" i="8" s="1"/>
  <c r="ZP254" i="8"/>
  <c r="ZK254" i="8" s="1"/>
  <c r="ZX253" i="8"/>
  <c r="ADG246" i="8"/>
  <c r="ADB247" i="8" s="1"/>
  <c r="NM278" i="8"/>
  <c r="NH278" i="8" s="1"/>
  <c r="NU277" i="8"/>
  <c r="YR255" i="8"/>
  <c r="YM256" i="8" s="1"/>
  <c r="XL258" i="8"/>
  <c r="XG258" i="8" s="1"/>
  <c r="XT257" i="8"/>
  <c r="ACO248" i="8"/>
  <c r="ACJ248" i="8" s="1"/>
  <c r="ACW247" i="8"/>
  <c r="SC268" i="8"/>
  <c r="ADU245" i="8"/>
  <c r="ADP246" i="8" s="1"/>
  <c r="VZ260" i="8"/>
  <c r="VU261" i="8" s="1"/>
  <c r="WN259" i="8"/>
  <c r="WI260" i="8" s="1"/>
  <c r="OC276" i="8"/>
  <c r="OD276" i="8" s="1"/>
  <c r="TL265" i="8"/>
  <c r="VH262" i="8"/>
  <c r="VC262" i="8" s="1"/>
  <c r="VP261" i="8"/>
  <c r="LC282" i="8"/>
  <c r="WX259" i="8"/>
  <c r="WS259" i="8" s="1"/>
  <c r="XF258" i="8"/>
  <c r="AAD253" i="8"/>
  <c r="ZY253" i="8" s="1"/>
  <c r="AAL252" i="8"/>
  <c r="PX273" i="8"/>
  <c r="PS273" i="8" s="1"/>
  <c r="QF272" i="8"/>
  <c r="UF264" i="8"/>
  <c r="UA264" i="8" s="1"/>
  <c r="UN263" i="8"/>
  <c r="RB270" i="8"/>
  <c r="RC270" i="8" s="1"/>
  <c r="PR273" i="8"/>
  <c r="AGY239" i="8"/>
  <c r="TZ264" i="8"/>
  <c r="MT279" i="8"/>
  <c r="ME280" i="8"/>
  <c r="ALG230" i="8" l="1"/>
  <c r="ALH230" i="8" s="1"/>
  <c r="ALI230" i="8" s="1"/>
  <c r="ALD231" i="8" s="1"/>
  <c r="AOK224" i="8"/>
  <c r="AOF224" i="8" s="1"/>
  <c r="AKG232" i="8"/>
  <c r="AKB233" i="8" s="1"/>
  <c r="AKC233" i="8"/>
  <c r="G46" i="8"/>
  <c r="Q46" i="8" s="1"/>
  <c r="F46" i="8"/>
  <c r="P46" i="8" s="1"/>
  <c r="NI278" i="8"/>
  <c r="AIX235" i="8"/>
  <c r="AIS236" i="8" s="1"/>
  <c r="AIT236" i="8"/>
  <c r="AMR227" i="8"/>
  <c r="AMM228" i="8" s="1"/>
  <c r="AMI228" i="8" s="1"/>
  <c r="AOS223" i="8"/>
  <c r="AOU223" i="8" s="1"/>
  <c r="AMH228" i="8"/>
  <c r="RQ269" i="8"/>
  <c r="RR269" i="8" s="1"/>
  <c r="RM270" i="8" s="1"/>
  <c r="ANR225" i="8"/>
  <c r="ANS225" i="8" s="1"/>
  <c r="ANT225" i="8" s="1"/>
  <c r="ANO226" i="8" s="1"/>
  <c r="AEW243" i="8"/>
  <c r="AER244" i="8" s="1"/>
  <c r="AOE224" i="8"/>
  <c r="AKP232" i="8"/>
  <c r="AKY231" i="8"/>
  <c r="AKQ232" i="8"/>
  <c r="AKK232" i="8"/>
  <c r="ALV229" i="8"/>
  <c r="ALW229" i="8" s="1"/>
  <c r="ALR230" i="8" s="1"/>
  <c r="AJJ234" i="8"/>
  <c r="AJK234" i="8" s="1"/>
  <c r="ACK248" i="8"/>
  <c r="ACH249" i="8" s="1"/>
  <c r="ANB227" i="8"/>
  <c r="ANF226" i="8"/>
  <c r="ANA227" i="8" s="1"/>
  <c r="AJW233" i="8"/>
  <c r="ABT250" i="8"/>
  <c r="ABO250" i="8" s="1"/>
  <c r="SW267" i="8"/>
  <c r="SR267" i="8" s="1"/>
  <c r="SS267" i="8" s="1"/>
  <c r="AEM244" i="8"/>
  <c r="ZJ254" i="8"/>
  <c r="ZL254" i="8" s="1"/>
  <c r="MS279" i="8"/>
  <c r="MU279" i="8" s="1"/>
  <c r="MV279" i="8" s="1"/>
  <c r="MQ280" i="8" s="1"/>
  <c r="UO263" i="8"/>
  <c r="UP263" i="8" s="1"/>
  <c r="UQ263" i="8" s="1"/>
  <c r="UL264" i="8" s="1"/>
  <c r="ADY245" i="8"/>
  <c r="YV255" i="8"/>
  <c r="YX255" i="8" s="1"/>
  <c r="ADK246" i="8"/>
  <c r="QZ271" i="8"/>
  <c r="RD270" i="8"/>
  <c r="QY271" i="8" s="1"/>
  <c r="NF279" i="8"/>
  <c r="NJ278" i="8"/>
  <c r="NE279" i="8" s="1"/>
  <c r="AHK239" i="8"/>
  <c r="AHO238" i="8"/>
  <c r="AHJ239" i="8" s="1"/>
  <c r="UB264" i="8"/>
  <c r="TN265" i="8"/>
  <c r="SE268" i="8"/>
  <c r="XV257" i="8"/>
  <c r="AGZ239" i="8"/>
  <c r="KR283" i="8"/>
  <c r="KV283" i="8" s="1"/>
  <c r="WR259" i="8"/>
  <c r="WD260" i="8"/>
  <c r="LP282" i="8"/>
  <c r="AFA243" i="8"/>
  <c r="QG272" i="8"/>
  <c r="QH272" i="8" s="1"/>
  <c r="QI272" i="8" s="1"/>
  <c r="QD273" i="8" s="1"/>
  <c r="PT273" i="8"/>
  <c r="PU273" i="8" s="1"/>
  <c r="PP274" i="8" s="1"/>
  <c r="AAN252" i="8"/>
  <c r="AAO252" i="8" s="1"/>
  <c r="AAJ253" i="8" s="1"/>
  <c r="XH258" i="8"/>
  <c r="XI258" i="8" s="1"/>
  <c r="XD259" i="8" s="1"/>
  <c r="LE282" i="8"/>
  <c r="LF282" i="8" s="1"/>
  <c r="LA283" i="8" s="1"/>
  <c r="OA277" i="8"/>
  <c r="OE276" i="8"/>
  <c r="NZ277" i="8" s="1"/>
  <c r="ZZ253" i="8"/>
  <c r="AFG243" i="8"/>
  <c r="AFB243" i="8" s="1"/>
  <c r="AFO242" i="8"/>
  <c r="AGI241" i="8"/>
  <c r="AGD241" i="8" s="1"/>
  <c r="AGQ240" i="8"/>
  <c r="AFU242" i="8"/>
  <c r="AFP242" i="8" s="1"/>
  <c r="AGC241" i="8"/>
  <c r="PC275" i="8"/>
  <c r="OX275" i="8" s="1"/>
  <c r="PK274" i="8"/>
  <c r="AIB237" i="8"/>
  <c r="OR275" i="8"/>
  <c r="OS275" i="8" s="1"/>
  <c r="ON276" i="8" s="1"/>
  <c r="WE260" i="8"/>
  <c r="VQ261" i="8"/>
  <c r="VR261" i="8" s="1"/>
  <c r="ADL246" i="8"/>
  <c r="YI256" i="8"/>
  <c r="YJ256" i="8" s="1"/>
  <c r="ACX247" i="8"/>
  <c r="ACY247" i="8" s="1"/>
  <c r="MF280" i="8"/>
  <c r="MG280" i="8" s="1"/>
  <c r="VB262" i="8"/>
  <c r="ABN250" i="8"/>
  <c r="ABA251" i="8"/>
  <c r="ABB251" i="8" s="1"/>
  <c r="LT281" i="8"/>
  <c r="LO282" i="8" s="1"/>
  <c r="AEN244" i="8"/>
  <c r="AEO244" i="8" s="1"/>
  <c r="ACB249" i="8"/>
  <c r="TE266" i="8"/>
  <c r="ADZ245" i="8"/>
  <c r="AEA245" i="8" s="1"/>
  <c r="QT271" i="8"/>
  <c r="AJX233" i="8" l="1"/>
  <c r="ADM246" i="8"/>
  <c r="ADJ247" i="8" s="1"/>
  <c r="ALE231" i="8"/>
  <c r="AKZ231" i="8" s="1"/>
  <c r="ALA231" i="8" s="1"/>
  <c r="J46" i="8"/>
  <c r="I46" i="8"/>
  <c r="RN270" i="8"/>
  <c r="AKL232" i="8"/>
  <c r="AMV227" i="8"/>
  <c r="AIO236" i="8"/>
  <c r="AIP236" i="8" s="1"/>
  <c r="AIM237" i="8" s="1"/>
  <c r="AJB235" i="8"/>
  <c r="AKM232" i="8"/>
  <c r="AKN232" i="8" s="1"/>
  <c r="AKI233" i="8" s="1"/>
  <c r="AOG224" i="8"/>
  <c r="AOH224" i="8" s="1"/>
  <c r="AOC225" i="8" s="1"/>
  <c r="AJY233" i="8"/>
  <c r="AJV234" i="8" s="1"/>
  <c r="AMJ228" i="8"/>
  <c r="AMG229" i="8" s="1"/>
  <c r="AOR224" i="8"/>
  <c r="AOV223" i="8"/>
  <c r="AOQ224" i="8" s="1"/>
  <c r="ALM230" i="8"/>
  <c r="AOD225" i="8"/>
  <c r="ACL248" i="8"/>
  <c r="ACG249" i="8" s="1"/>
  <c r="ANP226" i="8"/>
  <c r="ANX225" i="8"/>
  <c r="ALS230" i="8"/>
  <c r="ALN230" i="8" s="1"/>
  <c r="AMA229" i="8"/>
  <c r="ANJ226" i="8"/>
  <c r="AJL234" i="8"/>
  <c r="AJH235" i="8"/>
  <c r="ANK226" i="8"/>
  <c r="AMW227" i="8"/>
  <c r="AMX227" i="8" s="1"/>
  <c r="AMY227" i="8" s="1"/>
  <c r="AMT228" i="8" s="1"/>
  <c r="AHS238" i="8"/>
  <c r="ZI255" i="8"/>
  <c r="ZM254" i="8"/>
  <c r="ZH255" i="8" s="1"/>
  <c r="YY255" i="8"/>
  <c r="YT256" i="8" s="1"/>
  <c r="RV269" i="8"/>
  <c r="NN278" i="8"/>
  <c r="ADX246" i="8"/>
  <c r="AEB245" i="8"/>
  <c r="ADW246" i="8" s="1"/>
  <c r="MD281" i="8"/>
  <c r="MH280" i="8"/>
  <c r="MC281" i="8" s="1"/>
  <c r="ACV248" i="8"/>
  <c r="ACZ247" i="8"/>
  <c r="ACU248" i="8" s="1"/>
  <c r="YG257" i="8"/>
  <c r="YK256" i="8"/>
  <c r="YF257" i="8" s="1"/>
  <c r="VO262" i="8"/>
  <c r="VS261" i="8"/>
  <c r="VN262" i="8" s="1"/>
  <c r="SP268" i="8"/>
  <c r="ST267" i="8"/>
  <c r="SO268" i="8" s="1"/>
  <c r="ADN246" i="8"/>
  <c r="ADI247" i="8" s="1"/>
  <c r="ABP250" i="8"/>
  <c r="ABQ250" i="8" s="1"/>
  <c r="ABL251" i="8" s="1"/>
  <c r="AHY238" i="8"/>
  <c r="AAY252" i="8"/>
  <c r="AGE241" i="8"/>
  <c r="AGF241" i="8" s="1"/>
  <c r="AGA242" i="8" s="1"/>
  <c r="AFQ242" i="8"/>
  <c r="AFR242" i="8" s="1"/>
  <c r="AFM243" i="8" s="1"/>
  <c r="ZW254" i="8"/>
  <c r="NV277" i="8"/>
  <c r="NW277" i="8" s="1"/>
  <c r="AEL245" i="8"/>
  <c r="AFC243" i="8"/>
  <c r="AFD243" i="8" s="1"/>
  <c r="AEY244" i="8" s="1"/>
  <c r="LK282" i="8"/>
  <c r="WT259" i="8"/>
  <c r="WU259" i="8" s="1"/>
  <c r="WP260" i="8" s="1"/>
  <c r="AGW240" i="8"/>
  <c r="XS258" i="8"/>
  <c r="SB269" i="8"/>
  <c r="TK266" i="8"/>
  <c r="TY265" i="8"/>
  <c r="QU271" i="8"/>
  <c r="QV271" i="8" s="1"/>
  <c r="VD262" i="8"/>
  <c r="VE262" i="8" s="1"/>
  <c r="UZ263" i="8" s="1"/>
  <c r="OO276" i="8"/>
  <c r="OJ276" i="8" s="1"/>
  <c r="OW275" i="8"/>
  <c r="AIC237" i="8"/>
  <c r="AHX238" i="8" s="1"/>
  <c r="ABC251" i="8"/>
  <c r="AAX252" i="8" s="1"/>
  <c r="AAA253" i="8"/>
  <c r="ZV254" i="8" s="1"/>
  <c r="OI276" i="8"/>
  <c r="LB283" i="8"/>
  <c r="KW283" i="8" s="1"/>
  <c r="KX283" i="8" s="1"/>
  <c r="LJ282" i="8"/>
  <c r="XE259" i="8"/>
  <c r="WZ259" i="8" s="1"/>
  <c r="XM258" i="8"/>
  <c r="AAK253" i="8"/>
  <c r="AAF253" i="8" s="1"/>
  <c r="AAS252" i="8"/>
  <c r="QE273" i="8"/>
  <c r="PZ273" i="8" s="1"/>
  <c r="QM272" i="8"/>
  <c r="UM264" i="8"/>
  <c r="UH264" i="8" s="1"/>
  <c r="UU263" i="8"/>
  <c r="PQ274" i="8"/>
  <c r="PL274" i="8" s="1"/>
  <c r="PM274" i="8" s="1"/>
  <c r="PY273" i="8"/>
  <c r="AEP244" i="8"/>
  <c r="AEK245" i="8" s="1"/>
  <c r="LX281" i="8"/>
  <c r="MR280" i="8"/>
  <c r="MM280" i="8" s="1"/>
  <c r="MZ279" i="8"/>
  <c r="YU256" i="8"/>
  <c r="YP256" i="8" s="1"/>
  <c r="WF260" i="8"/>
  <c r="WG260" i="8" s="1"/>
  <c r="WB261" i="8" s="1"/>
  <c r="RI270" i="8"/>
  <c r="AHA239" i="8"/>
  <c r="AGV240" i="8" s="1"/>
  <c r="XW257" i="8"/>
  <c r="XR258" i="8" s="1"/>
  <c r="SF268" i="8"/>
  <c r="SA269" i="8" s="1"/>
  <c r="TO265" i="8"/>
  <c r="TJ266" i="8" s="1"/>
  <c r="UC264" i="8"/>
  <c r="TX265" i="8" s="1"/>
  <c r="ACC249" i="8"/>
  <c r="ACD249" i="8" s="1"/>
  <c r="AHF239" i="8"/>
  <c r="NA279" i="8"/>
  <c r="RH270" i="8"/>
  <c r="AKJ233" i="8" l="1"/>
  <c r="AKE233" i="8" s="1"/>
  <c r="AJZ233" i="8"/>
  <c r="AJU234" i="8" s="1"/>
  <c r="AJQ234" i="8" s="1"/>
  <c r="ACP248" i="8"/>
  <c r="G47" i="8"/>
  <c r="Q47" i="8" s="1"/>
  <c r="F47" i="8"/>
  <c r="P47" i="8" s="1"/>
  <c r="AIQ236" i="8"/>
  <c r="AIL237" i="8" s="1"/>
  <c r="ANY225" i="8"/>
  <c r="ANZ225" i="8" s="1"/>
  <c r="AOA225" i="8" s="1"/>
  <c r="ANV226" i="8" s="1"/>
  <c r="AKD233" i="8"/>
  <c r="AOL224" i="8"/>
  <c r="AMK228" i="8"/>
  <c r="AMF229" i="8" s="1"/>
  <c r="AMB229" i="8" s="1"/>
  <c r="AMC229" i="8" s="1"/>
  <c r="ALZ230" i="8" s="1"/>
  <c r="ALO230" i="8"/>
  <c r="ALL231" i="8" s="1"/>
  <c r="AOM224" i="8"/>
  <c r="AOZ223" i="8"/>
  <c r="APC223" i="8" s="1"/>
  <c r="AOX224" i="8" s="1"/>
  <c r="AOT224" i="8" s="1"/>
  <c r="AKR232" i="8"/>
  <c r="ANL226" i="8"/>
  <c r="ANI227" i="8" s="1"/>
  <c r="ALP230" i="8"/>
  <c r="ALK231" i="8" s="1"/>
  <c r="ALB231" i="8"/>
  <c r="AKW232" i="8" s="1"/>
  <c r="AKX232" i="8"/>
  <c r="ZD255" i="8"/>
  <c r="AJG235" i="8"/>
  <c r="AJP234" i="8"/>
  <c r="AJC235" i="8"/>
  <c r="AJD235" i="8" s="1"/>
  <c r="AMD229" i="8"/>
  <c r="ALY230" i="8" s="1"/>
  <c r="AMU228" i="8"/>
  <c r="AMP228" i="8" s="1"/>
  <c r="ANC227" i="8"/>
  <c r="ZQ254" i="8"/>
  <c r="ZC255" i="8"/>
  <c r="ADD247" i="8"/>
  <c r="AIG237" i="8"/>
  <c r="VW261" i="8"/>
  <c r="ACQ248" i="8"/>
  <c r="ACR248" i="8" s="1"/>
  <c r="ACS248" i="8" s="1"/>
  <c r="ACN249" i="8" s="1"/>
  <c r="ML280" i="8"/>
  <c r="MN280" i="8" s="1"/>
  <c r="MO280" i="8" s="1"/>
  <c r="MJ281" i="8" s="1"/>
  <c r="UG264" i="8"/>
  <c r="UI264" i="8" s="1"/>
  <c r="UJ264" i="8" s="1"/>
  <c r="UE265" i="8" s="1"/>
  <c r="ZR254" i="8"/>
  <c r="AIU236" i="8"/>
  <c r="PJ275" i="8"/>
  <c r="PN274" i="8"/>
  <c r="PI275" i="8" s="1"/>
  <c r="ACA250" i="8"/>
  <c r="ACE249" i="8"/>
  <c r="ABZ250" i="8" s="1"/>
  <c r="KY283" i="8"/>
  <c r="LC283" i="8" s="1"/>
  <c r="QS272" i="8"/>
  <c r="QW271" i="8"/>
  <c r="QR272" i="8" s="1"/>
  <c r="RJ270" i="8"/>
  <c r="RK270" i="8" s="1"/>
  <c r="RF271" i="8" s="1"/>
  <c r="WC261" i="8"/>
  <c r="VX261" i="8" s="1"/>
  <c r="WK260" i="8"/>
  <c r="NB279" i="8"/>
  <c r="NC279" i="8" s="1"/>
  <c r="MX280" i="8" s="1"/>
  <c r="QA273" i="8"/>
  <c r="QB273" i="8" s="1"/>
  <c r="PW274" i="8" s="1"/>
  <c r="LL282" i="8"/>
  <c r="LM282" i="8" s="1"/>
  <c r="LH283" i="8" s="1"/>
  <c r="TT265" i="8"/>
  <c r="TF266" i="8"/>
  <c r="TG266" i="8" s="1"/>
  <c r="RW269" i="8"/>
  <c r="RX269" i="8" s="1"/>
  <c r="XN258" i="8"/>
  <c r="XO258" i="8" s="1"/>
  <c r="XP258" i="8" s="1"/>
  <c r="XK259" i="8" s="1"/>
  <c r="AGR240" i="8"/>
  <c r="AGS240" i="8" s="1"/>
  <c r="AEG245" i="8"/>
  <c r="AAE253" i="8"/>
  <c r="AFN243" i="8"/>
  <c r="AFI243" i="8" s="1"/>
  <c r="AFV242" i="8"/>
  <c r="AGB242" i="8"/>
  <c r="AFW242" i="8" s="1"/>
  <c r="AGJ241" i="8"/>
  <c r="ABG251" i="8"/>
  <c r="AAT252" i="8"/>
  <c r="AAU252" i="8" s="1"/>
  <c r="AAV252" i="8" s="1"/>
  <c r="AAQ253" i="8" s="1"/>
  <c r="AIH237" i="8"/>
  <c r="AHT238" i="8"/>
  <c r="AHU238" i="8" s="1"/>
  <c r="ADR246" i="8"/>
  <c r="ADE247" i="8"/>
  <c r="ADF247" i="8" s="1"/>
  <c r="SX267" i="8"/>
  <c r="VJ262" i="8"/>
  <c r="YO256" i="8"/>
  <c r="LY281" i="8"/>
  <c r="LZ281" i="8" s="1"/>
  <c r="MA281" i="8" s="1"/>
  <c r="LV282" i="8" s="1"/>
  <c r="AEF245" i="8"/>
  <c r="OK276" i="8"/>
  <c r="OL276" i="8" s="1"/>
  <c r="OG277" i="8" s="1"/>
  <c r="OY275" i="8"/>
  <c r="OZ275" i="8" s="1"/>
  <c r="OU276" i="8" s="1"/>
  <c r="VA263" i="8"/>
  <c r="UV263" i="8" s="1"/>
  <c r="UW263" i="8" s="1"/>
  <c r="UX263" i="8" s="1"/>
  <c r="US264" i="8" s="1"/>
  <c r="VI262" i="8"/>
  <c r="TS265" i="8"/>
  <c r="SJ268" i="8"/>
  <c r="YA257" i="8"/>
  <c r="AHE239" i="8"/>
  <c r="WQ260" i="8"/>
  <c r="WL260" i="8" s="1"/>
  <c r="WY259" i="8"/>
  <c r="AEZ244" i="8"/>
  <c r="AEU244" i="8" s="1"/>
  <c r="AFH243" i="8"/>
  <c r="AET244" i="8"/>
  <c r="NT278" i="8"/>
  <c r="NX277" i="8"/>
  <c r="NS278" i="8" s="1"/>
  <c r="ABM251" i="8"/>
  <c r="ABH251" i="8" s="1"/>
  <c r="ABU250" i="8"/>
  <c r="SK268" i="8"/>
  <c r="YB257" i="8"/>
  <c r="ADS246" i="8"/>
  <c r="VY261" i="8" l="1"/>
  <c r="AKF233" i="8"/>
  <c r="AKC234" i="8" s="1"/>
  <c r="J47" i="8"/>
  <c r="I47" i="8"/>
  <c r="ALF231" i="8"/>
  <c r="AON224" i="8"/>
  <c r="AOO224" i="8" s="1"/>
  <c r="AOJ225" i="8" s="1"/>
  <c r="AII237" i="8"/>
  <c r="AIJ237" i="8" s="1"/>
  <c r="AIE238" i="8" s="1"/>
  <c r="ZE255" i="8"/>
  <c r="ZF255" i="8" s="1"/>
  <c r="ZA256" i="8" s="1"/>
  <c r="AMO228" i="8"/>
  <c r="AMQ228" i="8" s="1"/>
  <c r="AMN229" i="8" s="1"/>
  <c r="AMH229" i="8"/>
  <c r="AJR234" i="8"/>
  <c r="AJO235" i="8" s="1"/>
  <c r="ANM226" i="8"/>
  <c r="ANH227" i="8" s="1"/>
  <c r="AND227" i="8" s="1"/>
  <c r="ANE227" i="8" s="1"/>
  <c r="ALG231" i="8"/>
  <c r="ALH231" i="8" s="1"/>
  <c r="AKS232" i="8"/>
  <c r="AKT232" i="8" s="1"/>
  <c r="AKQ233" i="8" s="1"/>
  <c r="ANW226" i="8"/>
  <c r="ANR226" i="8" s="1"/>
  <c r="AOE225" i="8"/>
  <c r="ALT230" i="8"/>
  <c r="ZS254" i="8"/>
  <c r="ZT254" i="8" s="1"/>
  <c r="ZO255" i="8" s="1"/>
  <c r="AJA236" i="8"/>
  <c r="AJE235" i="8"/>
  <c r="ALU230" i="8"/>
  <c r="OB277" i="8"/>
  <c r="ADC248" i="8"/>
  <c r="ADG247" i="8"/>
  <c r="ADB248" i="8" s="1"/>
  <c r="AIF238" i="8"/>
  <c r="VV262" i="8"/>
  <c r="AHG239" i="8"/>
  <c r="AHH239" i="8" s="1"/>
  <c r="AHC240" i="8" s="1"/>
  <c r="VK262" i="8"/>
  <c r="VL262" i="8" s="1"/>
  <c r="VG263" i="8" s="1"/>
  <c r="AEH245" i="8"/>
  <c r="AEI245" i="8" s="1"/>
  <c r="AED246" i="8" s="1"/>
  <c r="AHR239" i="8"/>
  <c r="AHV238" i="8"/>
  <c r="AHQ239" i="8" s="1"/>
  <c r="ABI251" i="8"/>
  <c r="ABJ251" i="8" s="1"/>
  <c r="ABE252" i="8" s="1"/>
  <c r="MK281" i="8"/>
  <c r="MF281" i="8" s="1"/>
  <c r="MS280" i="8"/>
  <c r="VZ261" i="8"/>
  <c r="VU262" i="8" s="1"/>
  <c r="NO278" i="8"/>
  <c r="NP278" i="8" s="1"/>
  <c r="AFJ243" i="8"/>
  <c r="AFK243" i="8" s="1"/>
  <c r="AFF244" i="8" s="1"/>
  <c r="YC257" i="8"/>
  <c r="YD257" i="8" s="1"/>
  <c r="XY258" i="8" s="1"/>
  <c r="TU265" i="8"/>
  <c r="TV265" i="8" s="1"/>
  <c r="TQ266" i="8" s="1"/>
  <c r="YQ256" i="8"/>
  <c r="YR256" i="8" s="1"/>
  <c r="YM257" i="8" s="1"/>
  <c r="ADT246" i="8"/>
  <c r="ADU246" i="8" s="1"/>
  <c r="ADP247" i="8" s="1"/>
  <c r="AFX242" i="8"/>
  <c r="AFY242" i="8" s="1"/>
  <c r="AFT243" i="8" s="1"/>
  <c r="AAG253" i="8"/>
  <c r="AAH253" i="8" s="1"/>
  <c r="AAC254" i="8" s="1"/>
  <c r="AGP241" i="8"/>
  <c r="AGT240" i="8"/>
  <c r="AGO241" i="8" s="1"/>
  <c r="LI283" i="8"/>
  <c r="LD283" i="8" s="1"/>
  <c r="LE283" i="8" s="1"/>
  <c r="LQ282" i="8"/>
  <c r="MY280" i="8"/>
  <c r="MT280" i="8" s="1"/>
  <c r="NG279" i="8"/>
  <c r="ZB256" i="8"/>
  <c r="YW256" i="8" s="1"/>
  <c r="WM260" i="8"/>
  <c r="WN260" i="8" s="1"/>
  <c r="WI261" i="8" s="1"/>
  <c r="RA271" i="8"/>
  <c r="ACI249" i="8"/>
  <c r="ABV250" i="8"/>
  <c r="ABW250" i="8" s="1"/>
  <c r="PR274" i="8"/>
  <c r="AEV244" i="8"/>
  <c r="AEW244" i="8" s="1"/>
  <c r="AER245" i="8" s="1"/>
  <c r="XA259" i="8"/>
  <c r="XB259" i="8" s="1"/>
  <c r="WW260" i="8" s="1"/>
  <c r="SL268" i="8"/>
  <c r="SM268" i="8" s="1"/>
  <c r="SH269" i="8" s="1"/>
  <c r="UF265" i="8"/>
  <c r="UA265" i="8" s="1"/>
  <c r="UN264" i="8"/>
  <c r="OV276" i="8"/>
  <c r="OQ276" i="8" s="1"/>
  <c r="PD275" i="8"/>
  <c r="OH277" i="8"/>
  <c r="OC277" i="8" s="1"/>
  <c r="OD277" i="8" s="1"/>
  <c r="OP276" i="8"/>
  <c r="RU270" i="8"/>
  <c r="RY269" i="8"/>
  <c r="RT270" i="8" s="1"/>
  <c r="TD267" i="8"/>
  <c r="TH266" i="8"/>
  <c r="TC267" i="8" s="1"/>
  <c r="XL259" i="8"/>
  <c r="XG259" i="8" s="1"/>
  <c r="XT258" i="8"/>
  <c r="AAR253" i="8"/>
  <c r="AAM253" i="8" s="1"/>
  <c r="AAZ252" i="8"/>
  <c r="UT264" i="8"/>
  <c r="UO264" i="8" s="1"/>
  <c r="VB263" i="8"/>
  <c r="PX274" i="8"/>
  <c r="PS274" i="8" s="1"/>
  <c r="QF273" i="8"/>
  <c r="LW282" i="8"/>
  <c r="LR282" i="8" s="1"/>
  <c r="ME281" i="8"/>
  <c r="ACO249" i="8"/>
  <c r="ACJ249" i="8" s="1"/>
  <c r="ACW248" i="8"/>
  <c r="ZP255" i="8"/>
  <c r="ZK255" i="8" s="1"/>
  <c r="ZX254" i="8"/>
  <c r="RG271" i="8"/>
  <c r="RB271" i="8" s="1"/>
  <c r="RO270" i="8"/>
  <c r="QN272" i="8"/>
  <c r="QO272" i="8" s="1"/>
  <c r="PE275" i="8"/>
  <c r="AJS234" i="8" l="1"/>
  <c r="AJW234" i="8" s="1"/>
  <c r="AOK225" i="8"/>
  <c r="AKG233" i="8"/>
  <c r="AKB234" i="8" s="1"/>
  <c r="AJX234" i="8" s="1"/>
  <c r="G48" i="8"/>
  <c r="Q48" i="8" s="1"/>
  <c r="F48" i="8"/>
  <c r="P48" i="8" s="1"/>
  <c r="AOF225" i="8"/>
  <c r="AOS224" i="8"/>
  <c r="AOU224" i="8" s="1"/>
  <c r="AOV224" i="8" s="1"/>
  <c r="AOQ225" i="8" s="1"/>
  <c r="ZJ255" i="8"/>
  <c r="AKK233" i="8"/>
  <c r="AMR228" i="8"/>
  <c r="AMM229" i="8" s="1"/>
  <c r="AMI229" i="8" s="1"/>
  <c r="AMJ229" i="8" s="1"/>
  <c r="AMG230" i="8" s="1"/>
  <c r="ANQ226" i="8"/>
  <c r="ANS226" i="8" s="1"/>
  <c r="ANT226" i="8" s="1"/>
  <c r="ANO227" i="8" s="1"/>
  <c r="ANB228" i="8"/>
  <c r="ANF227" i="8"/>
  <c r="ANA228" i="8" s="1"/>
  <c r="AKU232" i="8"/>
  <c r="AKP233" i="8" s="1"/>
  <c r="AKL233" i="8" s="1"/>
  <c r="ALI231" i="8"/>
  <c r="ALD232" i="8" s="1"/>
  <c r="ALE232" i="8"/>
  <c r="ALV230" i="8"/>
  <c r="ALW230" i="8" s="1"/>
  <c r="ALR231" i="8" s="1"/>
  <c r="AOG225" i="8"/>
  <c r="AOH225" i="8" s="1"/>
  <c r="AOC226" i="8" s="1"/>
  <c r="AIZ236" i="8"/>
  <c r="AIV236" i="8" s="1"/>
  <c r="AIW236" i="8" s="1"/>
  <c r="AJI235" i="8"/>
  <c r="AJN235" i="8"/>
  <c r="AJJ235" i="8" s="1"/>
  <c r="TL266" i="8"/>
  <c r="AGX240" i="8"/>
  <c r="ADK247" i="8"/>
  <c r="ACX248" i="8"/>
  <c r="ACY248" i="8" s="1"/>
  <c r="ACZ248" i="8" s="1"/>
  <c r="ACU249" i="8" s="1"/>
  <c r="OA278" i="8"/>
  <c r="OE277" i="8"/>
  <c r="NZ278" i="8" s="1"/>
  <c r="ABT251" i="8"/>
  <c r="ABX250" i="8"/>
  <c r="ABS251" i="8" s="1"/>
  <c r="LF283" i="8"/>
  <c r="LJ283" i="8" s="1"/>
  <c r="SY267" i="8"/>
  <c r="SZ267" i="8" s="1"/>
  <c r="SC269" i="8"/>
  <c r="OR276" i="8"/>
  <c r="OS276" i="8" s="1"/>
  <c r="ON277" i="8" s="1"/>
  <c r="PF275" i="8"/>
  <c r="PG275" i="8" s="1"/>
  <c r="PB276" i="8" s="1"/>
  <c r="UP264" i="8"/>
  <c r="UQ264" i="8" s="1"/>
  <c r="UL265" i="8" s="1"/>
  <c r="SI269" i="8"/>
  <c r="SD269" i="8" s="1"/>
  <c r="SQ268" i="8"/>
  <c r="WX260" i="8"/>
  <c r="WS260" i="8" s="1"/>
  <c r="XF259" i="8"/>
  <c r="AES245" i="8"/>
  <c r="AEN245" i="8" s="1"/>
  <c r="AFA244" i="8"/>
  <c r="PT274" i="8"/>
  <c r="PU274" i="8" s="1"/>
  <c r="PP275" i="8" s="1"/>
  <c r="ACK249" i="8"/>
  <c r="ACL249" i="8" s="1"/>
  <c r="ACG250" i="8" s="1"/>
  <c r="RC271" i="8"/>
  <c r="RD271" i="8" s="1"/>
  <c r="QY272" i="8" s="1"/>
  <c r="AGK241" i="8"/>
  <c r="AGL241" i="8" s="1"/>
  <c r="AHZ238" i="8"/>
  <c r="AEE246" i="8"/>
  <c r="ADZ246" i="8" s="1"/>
  <c r="AEM245" i="8"/>
  <c r="VH263" i="8"/>
  <c r="VC263" i="8" s="1"/>
  <c r="VD263" i="8" s="1"/>
  <c r="VP262" i="8"/>
  <c r="AHD240" i="8"/>
  <c r="AGY240" i="8" s="1"/>
  <c r="AGZ240" i="8" s="1"/>
  <c r="AHL239" i="8"/>
  <c r="WD261" i="8"/>
  <c r="AIN237" i="8"/>
  <c r="QL273" i="8"/>
  <c r="QP272" i="8"/>
  <c r="QK273" i="8" s="1"/>
  <c r="MG281" i="8"/>
  <c r="RP270" i="8"/>
  <c r="RQ270" i="8" s="1"/>
  <c r="WJ261" i="8"/>
  <c r="WE261" i="8" s="1"/>
  <c r="WR260" i="8"/>
  <c r="ZL255" i="8"/>
  <c r="ZM255" i="8" s="1"/>
  <c r="ZH256" i="8" s="1"/>
  <c r="LS282" i="8"/>
  <c r="LT282" i="8" s="1"/>
  <c r="LO283" i="8" s="1"/>
  <c r="AAD254" i="8"/>
  <c r="ZY254" i="8" s="1"/>
  <c r="ZZ254" i="8" s="1"/>
  <c r="AAL253" i="8"/>
  <c r="AFU243" i="8"/>
  <c r="AFP243" i="8" s="1"/>
  <c r="AGC242" i="8"/>
  <c r="ADQ247" i="8"/>
  <c r="ADL247" i="8" s="1"/>
  <c r="ADM247" i="8" s="1"/>
  <c r="ADY246" i="8"/>
  <c r="YN257" i="8"/>
  <c r="YI257" i="8" s="1"/>
  <c r="YV256" i="8"/>
  <c r="TR266" i="8"/>
  <c r="TM266" i="8" s="1"/>
  <c r="TN266" i="8" s="1"/>
  <c r="TZ265" i="8"/>
  <c r="XZ258" i="8"/>
  <c r="XU258" i="8" s="1"/>
  <c r="XV258" i="8" s="1"/>
  <c r="YH257" i="8"/>
  <c r="AFG244" i="8"/>
  <c r="AFB244" i="8" s="1"/>
  <c r="AFO243" i="8"/>
  <c r="NM279" i="8"/>
  <c r="NQ278" i="8"/>
  <c r="NL279" i="8" s="1"/>
  <c r="MU280" i="8"/>
  <c r="ABF252" i="8"/>
  <c r="ABA252" i="8" s="1"/>
  <c r="ABB252" i="8" s="1"/>
  <c r="ABN251" i="8"/>
  <c r="AHM239" i="8"/>
  <c r="VQ262" i="8"/>
  <c r="AIA238" i="8"/>
  <c r="AJK235" i="8" l="1"/>
  <c r="AJH236" i="8" s="1"/>
  <c r="AKM233" i="8"/>
  <c r="AKN233" i="8" s="1"/>
  <c r="AKI234" i="8" s="1"/>
  <c r="J48" i="8"/>
  <c r="I48" i="8"/>
  <c r="AJY234" i="8"/>
  <c r="AJZ234" i="8" s="1"/>
  <c r="AJU235" i="8" s="1"/>
  <c r="AMV228" i="8"/>
  <c r="ALS231" i="8"/>
  <c r="AMK229" i="8"/>
  <c r="AMF230" i="8" s="1"/>
  <c r="AMB230" i="8" s="1"/>
  <c r="AMW228" i="8"/>
  <c r="ANJ227" i="8"/>
  <c r="AKY232" i="8"/>
  <c r="ALM231" i="8"/>
  <c r="AOR225" i="8"/>
  <c r="AOM225" i="8" s="1"/>
  <c r="AOZ224" i="8"/>
  <c r="APC224" i="8" s="1"/>
  <c r="AOX225" i="8" s="1"/>
  <c r="AOT225" i="8" s="1"/>
  <c r="ALN231" i="8"/>
  <c r="AKZ232" i="8"/>
  <c r="AOD226" i="8"/>
  <c r="ANY226" i="8" s="1"/>
  <c r="AOL225" i="8"/>
  <c r="ANP227" i="8"/>
  <c r="ANK227" i="8" s="1"/>
  <c r="ANX226" i="8"/>
  <c r="AIX236" i="8"/>
  <c r="AIS237" i="8" s="1"/>
  <c r="AIT237" i="8"/>
  <c r="AJL235" i="8"/>
  <c r="AJG236" i="8" s="1"/>
  <c r="AMA230" i="8"/>
  <c r="AJV235" i="8"/>
  <c r="XS259" i="8"/>
  <c r="XW258" i="8"/>
  <c r="XR259" i="8" s="1"/>
  <c r="TK267" i="8"/>
  <c r="TO266" i="8"/>
  <c r="TJ267" i="8" s="1"/>
  <c r="ADJ248" i="8"/>
  <c r="ADN247" i="8"/>
  <c r="ADI248" i="8" s="1"/>
  <c r="ZW255" i="8"/>
  <c r="AAA254" i="8"/>
  <c r="ZV255" i="8" s="1"/>
  <c r="AAY253" i="8"/>
  <c r="ABC252" i="8"/>
  <c r="AAX253" i="8" s="1"/>
  <c r="RN271" i="8"/>
  <c r="RR270" i="8"/>
  <c r="RM271" i="8" s="1"/>
  <c r="AGW241" i="8"/>
  <c r="AHA240" i="8"/>
  <c r="AGV241" i="8" s="1"/>
  <c r="MR281" i="8"/>
  <c r="NH279" i="8"/>
  <c r="NI279" i="8" s="1"/>
  <c r="VA264" i="8"/>
  <c r="MD282" i="8"/>
  <c r="MV280" i="8"/>
  <c r="MQ281" i="8" s="1"/>
  <c r="NU278" i="8"/>
  <c r="AFQ243" i="8"/>
  <c r="AFR243" i="8" s="1"/>
  <c r="AFM244" i="8" s="1"/>
  <c r="YJ257" i="8"/>
  <c r="YK257" i="8" s="1"/>
  <c r="YF258" i="8" s="1"/>
  <c r="UB265" i="8"/>
  <c r="UC265" i="8" s="1"/>
  <c r="TX266" i="8" s="1"/>
  <c r="YX256" i="8"/>
  <c r="YY256" i="8" s="1"/>
  <c r="YT257" i="8" s="1"/>
  <c r="AEA246" i="8"/>
  <c r="AEB246" i="8" s="1"/>
  <c r="ADW247" i="8" s="1"/>
  <c r="AAN253" i="8"/>
  <c r="AAO253" i="8" s="1"/>
  <c r="AAJ254" i="8" s="1"/>
  <c r="LP283" i="8"/>
  <c r="LK283" i="8" s="1"/>
  <c r="LL283" i="8" s="1"/>
  <c r="LX282" i="8"/>
  <c r="ZI256" i="8"/>
  <c r="ZD256" i="8" s="1"/>
  <c r="ZQ255" i="8"/>
  <c r="WT260" i="8"/>
  <c r="WU260" i="8" s="1"/>
  <c r="WP261" i="8" s="1"/>
  <c r="VE263" i="8"/>
  <c r="UZ264" i="8" s="1"/>
  <c r="MH281" i="8"/>
  <c r="MC282" i="8" s="1"/>
  <c r="QG273" i="8"/>
  <c r="QH273" i="8" s="1"/>
  <c r="AHN239" i="8"/>
  <c r="VR262" i="8"/>
  <c r="VS262" i="8" s="1"/>
  <c r="VN263" i="8" s="1"/>
  <c r="AEO245" i="8"/>
  <c r="AIB238" i="8"/>
  <c r="AGI242" i="8"/>
  <c r="AGM241" i="8"/>
  <c r="AGH242" i="8" s="1"/>
  <c r="OO277" i="8"/>
  <c r="OJ277" i="8" s="1"/>
  <c r="OW276" i="8"/>
  <c r="SE269" i="8"/>
  <c r="SF269" i="8" s="1"/>
  <c r="SA270" i="8" s="1"/>
  <c r="ACV249" i="8"/>
  <c r="ACQ249" i="8" s="1"/>
  <c r="ADD248" i="8"/>
  <c r="ACB250" i="8"/>
  <c r="ABO251" i="8"/>
  <c r="ABP251" i="8" s="1"/>
  <c r="OI277" i="8"/>
  <c r="QT272" i="8"/>
  <c r="WF261" i="8"/>
  <c r="QZ272" i="8"/>
  <c r="QU272" i="8" s="1"/>
  <c r="RH271" i="8"/>
  <c r="ACH250" i="8"/>
  <c r="ACC250" i="8" s="1"/>
  <c r="ACP249" i="8"/>
  <c r="PQ275" i="8"/>
  <c r="PL275" i="8" s="1"/>
  <c r="PY274" i="8"/>
  <c r="AFC244" i="8"/>
  <c r="AFD244" i="8" s="1"/>
  <c r="AEY245" i="8" s="1"/>
  <c r="XH259" i="8"/>
  <c r="XI259" i="8" s="1"/>
  <c r="XD260" i="8" s="1"/>
  <c r="UM265" i="8"/>
  <c r="UH265" i="8" s="1"/>
  <c r="UU264" i="8"/>
  <c r="PK275" i="8"/>
  <c r="PC276" i="8"/>
  <c r="OX276" i="8" s="1"/>
  <c r="SW268" i="8"/>
  <c r="TA267" i="8"/>
  <c r="SV268" i="8" s="1"/>
  <c r="NV278" i="8"/>
  <c r="ALO231" i="8" l="1"/>
  <c r="ALL232" i="8" s="1"/>
  <c r="AKJ234" i="8"/>
  <c r="ALP231" i="8"/>
  <c r="ALK232" i="8" s="1"/>
  <c r="ALA232" i="8"/>
  <c r="ALB232" i="8" s="1"/>
  <c r="AKW233" i="8" s="1"/>
  <c r="AKR233" i="8"/>
  <c r="F49" i="8"/>
  <c r="P49" i="8" s="1"/>
  <c r="G49" i="8"/>
  <c r="Q49" i="8" s="1"/>
  <c r="AKD234" i="8"/>
  <c r="AON225" i="8"/>
  <c r="AOO225" i="8" s="1"/>
  <c r="AOJ226" i="8" s="1"/>
  <c r="AMX228" i="8"/>
  <c r="AMY228" i="8" s="1"/>
  <c r="AMT229" i="8" s="1"/>
  <c r="AMO229" i="8"/>
  <c r="ANL227" i="8"/>
  <c r="ANI228" i="8" s="1"/>
  <c r="AKE234" i="8"/>
  <c r="AMC230" i="8"/>
  <c r="ALZ231" i="8" s="1"/>
  <c r="AIO237" i="8"/>
  <c r="AIP237" i="8" s="1"/>
  <c r="AIQ237" i="8" s="1"/>
  <c r="AIL238" i="8" s="1"/>
  <c r="AJC236" i="8"/>
  <c r="AKX233" i="8"/>
  <c r="AKS233" i="8" s="1"/>
  <c r="AKT233" i="8" s="1"/>
  <c r="AKU233" i="8" s="1"/>
  <c r="AKP234" i="8" s="1"/>
  <c r="ALF232" i="8"/>
  <c r="ALG232" i="8"/>
  <c r="AJP235" i="8"/>
  <c r="AJB236" i="8"/>
  <c r="ANZ226" i="8"/>
  <c r="AOA226" i="8" s="1"/>
  <c r="ANV227" i="8" s="1"/>
  <c r="AJQ235" i="8"/>
  <c r="AMU229" i="8"/>
  <c r="RV270" i="8"/>
  <c r="ALT231" i="8"/>
  <c r="AGQ241" i="8"/>
  <c r="AHE240" i="8"/>
  <c r="LM283" i="8"/>
  <c r="LQ283" i="8" s="1"/>
  <c r="PM275" i="8"/>
  <c r="PN275" i="8" s="1"/>
  <c r="PI276" i="8" s="1"/>
  <c r="WC262" i="8"/>
  <c r="QV272" i="8"/>
  <c r="QW272" i="8" s="1"/>
  <c r="QR273" i="8" s="1"/>
  <c r="ABM252" i="8"/>
  <c r="AHY239" i="8"/>
  <c r="AEL246" i="8"/>
  <c r="AHK240" i="8"/>
  <c r="QE274" i="8"/>
  <c r="QI273" i="8"/>
  <c r="QD274" i="8" s="1"/>
  <c r="AIU237" i="8"/>
  <c r="ML281" i="8"/>
  <c r="VI263" i="8"/>
  <c r="NF280" i="8"/>
  <c r="NJ279" i="8"/>
  <c r="NE280" i="8" s="1"/>
  <c r="MM281" i="8"/>
  <c r="AGR241" i="8"/>
  <c r="RI271" i="8"/>
  <c r="RJ271" i="8" s="1"/>
  <c r="AAT253" i="8"/>
  <c r="AAE254" i="8"/>
  <c r="TF267" i="8"/>
  <c r="XN259" i="8"/>
  <c r="SR268" i="8"/>
  <c r="SS268" i="8" s="1"/>
  <c r="TE267" i="8"/>
  <c r="XE260" i="8"/>
  <c r="WZ260" i="8" s="1"/>
  <c r="XM259" i="8"/>
  <c r="AEZ245" i="8"/>
  <c r="AEU245" i="8" s="1"/>
  <c r="AFH244" i="8"/>
  <c r="ACR249" i="8"/>
  <c r="ACS249" i="8" s="1"/>
  <c r="ACN250" i="8" s="1"/>
  <c r="AKY233" i="8"/>
  <c r="AKQ234" i="8"/>
  <c r="AKL234" i="8" s="1"/>
  <c r="WG261" i="8"/>
  <c r="WB262" i="8" s="1"/>
  <c r="ABQ251" i="8"/>
  <c r="ABL252" i="8" s="1"/>
  <c r="OK277" i="8"/>
  <c r="OL277" i="8" s="1"/>
  <c r="OG278" i="8" s="1"/>
  <c r="ACD250" i="8"/>
  <c r="ACE250" i="8" s="1"/>
  <c r="ABZ251" i="8" s="1"/>
  <c r="SB270" i="8"/>
  <c r="RW270" i="8" s="1"/>
  <c r="SJ269" i="8"/>
  <c r="OY276" i="8"/>
  <c r="OZ276" i="8" s="1"/>
  <c r="OU277" i="8" s="1"/>
  <c r="AGD242" i="8"/>
  <c r="AGE242" i="8" s="1"/>
  <c r="AIC238" i="8"/>
  <c r="AHX239" i="8" s="1"/>
  <c r="AEP245" i="8"/>
  <c r="AEK246" i="8" s="1"/>
  <c r="VO263" i="8"/>
  <c r="VJ263" i="8" s="1"/>
  <c r="VW262" i="8"/>
  <c r="AHO239" i="8"/>
  <c r="AHJ240" i="8" s="1"/>
  <c r="WQ261" i="8"/>
  <c r="WL261" i="8" s="1"/>
  <c r="WY260" i="8"/>
  <c r="AAK254" i="8"/>
  <c r="AAF254" i="8" s="1"/>
  <c r="AAS253" i="8"/>
  <c r="ADX247" i="8"/>
  <c r="ADS247" i="8" s="1"/>
  <c r="AEF246" i="8"/>
  <c r="YU257" i="8"/>
  <c r="YP257" i="8" s="1"/>
  <c r="ZC256" i="8"/>
  <c r="TY266" i="8"/>
  <c r="TT266" i="8" s="1"/>
  <c r="UG265" i="8"/>
  <c r="YG258" i="8"/>
  <c r="YB258" i="8" s="1"/>
  <c r="YO257" i="8"/>
  <c r="AFN244" i="8"/>
  <c r="AFI244" i="8" s="1"/>
  <c r="AFV243" i="8"/>
  <c r="NW278" i="8"/>
  <c r="NX278" i="8" s="1"/>
  <c r="NS279" i="8" s="1"/>
  <c r="LY282" i="8"/>
  <c r="LZ282" i="8" s="1"/>
  <c r="UV264" i="8"/>
  <c r="UW264" i="8" s="1"/>
  <c r="MZ280" i="8"/>
  <c r="ABG252" i="8"/>
  <c r="ZR255" i="8"/>
  <c r="ZS255" i="8" s="1"/>
  <c r="ADR247" i="8"/>
  <c r="ADE248" i="8"/>
  <c r="ADF248" i="8" s="1"/>
  <c r="TS266" i="8"/>
  <c r="YA258" i="8"/>
  <c r="AIM238" i="8" l="1"/>
  <c r="AIH238" i="8" s="1"/>
  <c r="AOK226" i="8"/>
  <c r="AKF234" i="8"/>
  <c r="AKG234" i="8" s="1"/>
  <c r="AKB235" i="8" s="1"/>
  <c r="RX270" i="8"/>
  <c r="I49" i="8"/>
  <c r="J49" i="8"/>
  <c r="AMP229" i="8"/>
  <c r="AMQ229" i="8" s="1"/>
  <c r="ANM227" i="8"/>
  <c r="ANH228" i="8" s="1"/>
  <c r="ANC228" i="8"/>
  <c r="AJD236" i="8"/>
  <c r="AJE236" i="8" s="1"/>
  <c r="AIZ237" i="8" s="1"/>
  <c r="AJR235" i="8"/>
  <c r="AJS235" i="8" s="1"/>
  <c r="AJN236" i="8" s="1"/>
  <c r="AMD230" i="8"/>
  <c r="ALY231" i="8" s="1"/>
  <c r="ALU231" i="8" s="1"/>
  <c r="ALV231" i="8" s="1"/>
  <c r="ALW231" i="8" s="1"/>
  <c r="ALR232" i="8" s="1"/>
  <c r="ALH232" i="8"/>
  <c r="ALI232" i="8" s="1"/>
  <c r="ALD233" i="8" s="1"/>
  <c r="AOF226" i="8"/>
  <c r="NN279" i="8"/>
  <c r="AOS225" i="8"/>
  <c r="AND228" i="8"/>
  <c r="ANW227" i="8"/>
  <c r="ANR227" i="8" s="1"/>
  <c r="AOE226" i="8"/>
  <c r="ANQ227" i="8"/>
  <c r="AJA237" i="8"/>
  <c r="AHS239" i="8"/>
  <c r="ABH252" i="8"/>
  <c r="ABI252" i="8" s="1"/>
  <c r="ABJ252" i="8" s="1"/>
  <c r="ABE253" i="8" s="1"/>
  <c r="AGS241" i="8"/>
  <c r="AGT241" i="8" s="1"/>
  <c r="AGO242" i="8" s="1"/>
  <c r="AIG238" i="8"/>
  <c r="AII238" i="8" s="1"/>
  <c r="AIJ238" i="8" s="1"/>
  <c r="AIE239" i="8" s="1"/>
  <c r="ABU251" i="8"/>
  <c r="ADC249" i="8"/>
  <c r="ADG248" i="8"/>
  <c r="ADB249" i="8" s="1"/>
  <c r="ZP256" i="8"/>
  <c r="ZT255" i="8"/>
  <c r="ZO256" i="8" s="1"/>
  <c r="UT265" i="8"/>
  <c r="UX264" i="8"/>
  <c r="US265" i="8" s="1"/>
  <c r="LW283" i="8"/>
  <c r="MA282" i="8"/>
  <c r="LV283" i="8" s="1"/>
  <c r="RU271" i="8"/>
  <c r="RY270" i="8"/>
  <c r="RT271" i="8" s="1"/>
  <c r="TU266" i="8"/>
  <c r="TV266" i="8" s="1"/>
  <c r="TQ267" i="8" s="1"/>
  <c r="SP269" i="8"/>
  <c r="ST268" i="8"/>
  <c r="SO269" i="8" s="1"/>
  <c r="AAG254" i="8"/>
  <c r="AAH254" i="8" s="1"/>
  <c r="AAC255" i="8" s="1"/>
  <c r="VK263" i="8"/>
  <c r="VL263" i="8" s="1"/>
  <c r="VG264" i="8" s="1"/>
  <c r="PZ274" i="8"/>
  <c r="QA274" i="8" s="1"/>
  <c r="AEG246" i="8"/>
  <c r="AEH246" i="8" s="1"/>
  <c r="AEI246" i="8" s="1"/>
  <c r="AED247" i="8" s="1"/>
  <c r="VX262" i="8"/>
  <c r="VY262" i="8" s="1"/>
  <c r="RG272" i="8"/>
  <c r="ADT247" i="8"/>
  <c r="ADU247" i="8" s="1"/>
  <c r="ADP248" i="8" s="1"/>
  <c r="AGB243" i="8"/>
  <c r="AGF242" i="8"/>
  <c r="AGA243" i="8" s="1"/>
  <c r="YC258" i="8"/>
  <c r="YD258" i="8" s="1"/>
  <c r="XY259" i="8" s="1"/>
  <c r="OB278" i="8"/>
  <c r="NT279" i="8"/>
  <c r="NO279" i="8" s="1"/>
  <c r="NP279" i="8" s="1"/>
  <c r="YQ257" i="8"/>
  <c r="YR257" i="8" s="1"/>
  <c r="YM258" i="8" s="1"/>
  <c r="UI265" i="8"/>
  <c r="UJ265" i="8" s="1"/>
  <c r="UE266" i="8" s="1"/>
  <c r="ZE256" i="8"/>
  <c r="ZF256" i="8" s="1"/>
  <c r="ZA257" i="8" s="1"/>
  <c r="AAU253" i="8"/>
  <c r="AAV253" i="8" s="1"/>
  <c r="AAQ254" i="8" s="1"/>
  <c r="XA260" i="8"/>
  <c r="XB260" i="8" s="1"/>
  <c r="WW261" i="8" s="1"/>
  <c r="OV277" i="8"/>
  <c r="OQ277" i="8" s="1"/>
  <c r="PD276" i="8"/>
  <c r="ACA251" i="8"/>
  <c r="ABV251" i="8" s="1"/>
  <c r="ABW251" i="8" s="1"/>
  <c r="ACI250" i="8"/>
  <c r="OH278" i="8"/>
  <c r="OC278" i="8" s="1"/>
  <c r="OP277" i="8"/>
  <c r="ACO250" i="8"/>
  <c r="ACJ250" i="8" s="1"/>
  <c r="ACW249" i="8"/>
  <c r="AFJ244" i="8"/>
  <c r="AFK244" i="8" s="1"/>
  <c r="AFF245" i="8" s="1"/>
  <c r="XO259" i="8"/>
  <c r="XP259" i="8" s="1"/>
  <c r="XK260" i="8" s="1"/>
  <c r="TG267" i="8"/>
  <c r="TH267" i="8" s="1"/>
  <c r="TC268" i="8" s="1"/>
  <c r="NA280" i="8"/>
  <c r="NB280" i="8" s="1"/>
  <c r="MN281" i="8"/>
  <c r="MO281" i="8" s="1"/>
  <c r="MJ282" i="8" s="1"/>
  <c r="QM273" i="8"/>
  <c r="AHF240" i="8"/>
  <c r="AHG240" i="8" s="1"/>
  <c r="AET245" i="8"/>
  <c r="AHT239" i="8"/>
  <c r="AHU239" i="8" s="1"/>
  <c r="QS273" i="8"/>
  <c r="QN273" i="8" s="1"/>
  <c r="RA272" i="8"/>
  <c r="WK261" i="8"/>
  <c r="RK271" i="8"/>
  <c r="RF272" i="8" s="1"/>
  <c r="PJ276" i="8"/>
  <c r="PE276" i="8" s="1"/>
  <c r="PR275" i="8"/>
  <c r="AJO236" i="8" l="1"/>
  <c r="ANE228" i="8"/>
  <c r="ANF228" i="8" s="1"/>
  <c r="ANA229" i="8" s="1"/>
  <c r="AKC235" i="8"/>
  <c r="ALM232" i="8"/>
  <c r="AKK234" i="8"/>
  <c r="AKM234" i="8" s="1"/>
  <c r="AKN234" i="8" s="1"/>
  <c r="AKI235" i="8" s="1"/>
  <c r="AMR229" i="8"/>
  <c r="AMM230" i="8" s="1"/>
  <c r="AMN230" i="8"/>
  <c r="AMH230" i="8"/>
  <c r="ALE233" i="8"/>
  <c r="AKZ233" i="8" s="1"/>
  <c r="ALA233" i="8" s="1"/>
  <c r="ALB233" i="8" s="1"/>
  <c r="AKW234" i="8" s="1"/>
  <c r="ANS227" i="8"/>
  <c r="ANP228" i="8" s="1"/>
  <c r="AJX235" i="8"/>
  <c r="AOU225" i="8"/>
  <c r="AOV225" i="8" s="1"/>
  <c r="AOQ226" i="8" s="1"/>
  <c r="AJJ236" i="8"/>
  <c r="AIV237" i="8"/>
  <c r="AIW237" i="8" s="1"/>
  <c r="AIX237" i="8" s="1"/>
  <c r="AIS238" i="8" s="1"/>
  <c r="AOG226" i="8"/>
  <c r="AOH226" i="8" s="1"/>
  <c r="AOC227" i="8" s="1"/>
  <c r="AJI236" i="8"/>
  <c r="AGP242" i="8"/>
  <c r="AMV229" i="8"/>
  <c r="AJW235" i="8"/>
  <c r="ANB229" i="8"/>
  <c r="ANJ228" i="8"/>
  <c r="AMW229" i="8"/>
  <c r="ZX255" i="8"/>
  <c r="AMA231" i="8"/>
  <c r="ALS232" i="8"/>
  <c r="ALN232" i="8" s="1"/>
  <c r="ALO232" i="8" s="1"/>
  <c r="AGJ242" i="8"/>
  <c r="SX268" i="8"/>
  <c r="ME282" i="8"/>
  <c r="AHR240" i="8"/>
  <c r="AHV239" i="8"/>
  <c r="AHQ240" i="8" s="1"/>
  <c r="MY281" i="8"/>
  <c r="NC280" i="8"/>
  <c r="MX281" i="8" s="1"/>
  <c r="ABT252" i="8"/>
  <c r="ABX251" i="8"/>
  <c r="ABS252" i="8" s="1"/>
  <c r="NM280" i="8"/>
  <c r="NQ279" i="8"/>
  <c r="NL280" i="8" s="1"/>
  <c r="VV263" i="8"/>
  <c r="VZ262" i="8"/>
  <c r="VU263" i="8" s="1"/>
  <c r="AEV245" i="8"/>
  <c r="AEW245" i="8" s="1"/>
  <c r="AER246" i="8" s="1"/>
  <c r="WM261" i="8"/>
  <c r="WN261" i="8" s="1"/>
  <c r="WI262" i="8" s="1"/>
  <c r="AHD241" i="8"/>
  <c r="AHH240" i="8"/>
  <c r="AHC241" i="8" s="1"/>
  <c r="MK282" i="8"/>
  <c r="MF282" i="8" s="1"/>
  <c r="MS281" i="8"/>
  <c r="TL267" i="8"/>
  <c r="TD268" i="8"/>
  <c r="SY268" i="8" s="1"/>
  <c r="XL260" i="8"/>
  <c r="XG260" i="8" s="1"/>
  <c r="XT259" i="8"/>
  <c r="AFG245" i="8"/>
  <c r="AFB245" i="8" s="1"/>
  <c r="AFO244" i="8"/>
  <c r="PF276" i="8"/>
  <c r="PG276" i="8" s="1"/>
  <c r="PB277" i="8" s="1"/>
  <c r="WX261" i="8"/>
  <c r="WS261" i="8" s="1"/>
  <c r="XF260" i="8"/>
  <c r="AAR254" i="8"/>
  <c r="AAM254" i="8" s="1"/>
  <c r="AAZ253" i="8"/>
  <c r="AEE247" i="8"/>
  <c r="ADZ247" i="8" s="1"/>
  <c r="AEM246" i="8"/>
  <c r="ZB257" i="8"/>
  <c r="YW257" i="8" s="1"/>
  <c r="ZJ256" i="8"/>
  <c r="UF266" i="8"/>
  <c r="UA266" i="8" s="1"/>
  <c r="UN265" i="8"/>
  <c r="YN258" i="8"/>
  <c r="YI258" i="8" s="1"/>
  <c r="YV257" i="8"/>
  <c r="XZ259" i="8"/>
  <c r="XU259" i="8" s="1"/>
  <c r="YH258" i="8"/>
  <c r="AFW243" i="8"/>
  <c r="AFX243" i="8" s="1"/>
  <c r="RB272" i="8"/>
  <c r="RC272" i="8" s="1"/>
  <c r="RD272" i="8" s="1"/>
  <c r="QY273" i="8" s="1"/>
  <c r="AIF239" i="8"/>
  <c r="AIA239" i="8" s="1"/>
  <c r="AIN238" i="8"/>
  <c r="AIT238" i="8"/>
  <c r="AIO238" i="8" s="1"/>
  <c r="VH264" i="8"/>
  <c r="VC264" i="8" s="1"/>
  <c r="VP263" i="8"/>
  <c r="SK269" i="8"/>
  <c r="SL269" i="8" s="1"/>
  <c r="SC270" i="8"/>
  <c r="LR283" i="8"/>
  <c r="LS283" i="8" s="1"/>
  <c r="VB264" i="8"/>
  <c r="ZK256" i="8"/>
  <c r="AGX241" i="8"/>
  <c r="QO273" i="8"/>
  <c r="QP273" i="8" s="1"/>
  <c r="QK274" i="8" s="1"/>
  <c r="OR277" i="8"/>
  <c r="OS277" i="8" s="1"/>
  <c r="ON278" i="8" s="1"/>
  <c r="ACK250" i="8"/>
  <c r="ACL250" i="8" s="1"/>
  <c r="ACG251" i="8" s="1"/>
  <c r="OD278" i="8"/>
  <c r="OE278" i="8" s="1"/>
  <c r="NZ279" i="8" s="1"/>
  <c r="ADQ248" i="8"/>
  <c r="ADL248" i="8" s="1"/>
  <c r="ADY247" i="8"/>
  <c r="RO271" i="8"/>
  <c r="PX275" i="8"/>
  <c r="QB274" i="8"/>
  <c r="PW275" i="8" s="1"/>
  <c r="AAD255" i="8"/>
  <c r="ZY255" i="8" s="1"/>
  <c r="ZZ255" i="8" s="1"/>
  <c r="AAA255" i="8" s="1"/>
  <c r="ZV256" i="8" s="1"/>
  <c r="AAL254" i="8"/>
  <c r="AKX234" i="8"/>
  <c r="AKS234" i="8" s="1"/>
  <c r="ALF233" i="8"/>
  <c r="ABF253" i="8"/>
  <c r="ABA253" i="8" s="1"/>
  <c r="ABN252" i="8"/>
  <c r="TR267" i="8"/>
  <c r="TM267" i="8" s="1"/>
  <c r="TZ266" i="8"/>
  <c r="RP271" i="8"/>
  <c r="MG282" i="8"/>
  <c r="UO265" i="8"/>
  <c r="AGK242" i="8"/>
  <c r="AGL242" i="8" s="1"/>
  <c r="ADK248" i="8"/>
  <c r="ACX249" i="8"/>
  <c r="ACY249" i="8" s="1"/>
  <c r="SZ268" i="8" l="1"/>
  <c r="TA268" i="8" s="1"/>
  <c r="SV269" i="8" s="1"/>
  <c r="G50" i="8"/>
  <c r="Q50" i="8" s="1"/>
  <c r="F50" i="8"/>
  <c r="P50" i="8" s="1"/>
  <c r="AMI230" i="8"/>
  <c r="AMJ230" i="8" s="1"/>
  <c r="AKJ235" i="8"/>
  <c r="AKE235" i="8" s="1"/>
  <c r="AKR234" i="8"/>
  <c r="AKT234" i="8" s="1"/>
  <c r="AJB237" i="8"/>
  <c r="AMX229" i="8"/>
  <c r="AMY229" i="8" s="1"/>
  <c r="AMT230" i="8" s="1"/>
  <c r="AJY235" i="8"/>
  <c r="AJV236" i="8" s="1"/>
  <c r="ANT227" i="8"/>
  <c r="ANO228" i="8" s="1"/>
  <c r="ANK228" i="8" s="1"/>
  <c r="ANL228" i="8" s="1"/>
  <c r="ANM228" i="8" s="1"/>
  <c r="ANH229" i="8" s="1"/>
  <c r="AOR226" i="8"/>
  <c r="AOM226" i="8" s="1"/>
  <c r="AOZ225" i="8"/>
  <c r="APC225" i="8" s="1"/>
  <c r="AOX226" i="8" s="1"/>
  <c r="AOT226" i="8" s="1"/>
  <c r="AJK236" i="8"/>
  <c r="AJL236" i="8" s="1"/>
  <c r="AJG237" i="8" s="1"/>
  <c r="AOD227" i="8"/>
  <c r="ANY227" i="8" s="1"/>
  <c r="AOL226" i="8"/>
  <c r="ANC229" i="8"/>
  <c r="ACB251" i="8"/>
  <c r="ALL233" i="8"/>
  <c r="ALP232" i="8"/>
  <c r="ALK233" i="8" s="1"/>
  <c r="WD262" i="8"/>
  <c r="ABO252" i="8"/>
  <c r="ABP252" i="8" s="1"/>
  <c r="ABQ252" i="8" s="1"/>
  <c r="ABL253" i="8" s="1"/>
  <c r="NG280" i="8"/>
  <c r="AGI243" i="8"/>
  <c r="AGM242" i="8"/>
  <c r="AGH243" i="8" s="1"/>
  <c r="ACV250" i="8"/>
  <c r="ACZ249" i="8"/>
  <c r="ACU250" i="8" s="1"/>
  <c r="ADM248" i="8"/>
  <c r="ADN248" i="8" s="1"/>
  <c r="ADI249" i="8" s="1"/>
  <c r="MD283" i="8"/>
  <c r="ZW256" i="8"/>
  <c r="ZR256" i="8" s="1"/>
  <c r="AAE255" i="8"/>
  <c r="MH282" i="8"/>
  <c r="MC283" i="8" s="1"/>
  <c r="UB266" i="8"/>
  <c r="UC266" i="8" s="1"/>
  <c r="TX267" i="8" s="1"/>
  <c r="QF274" i="8"/>
  <c r="RQ271" i="8"/>
  <c r="RR271" i="8" s="1"/>
  <c r="RM272" i="8" s="1"/>
  <c r="QL274" i="8"/>
  <c r="QG274" i="8" s="1"/>
  <c r="QT273" i="8"/>
  <c r="QZ273" i="8"/>
  <c r="QU273" i="8" s="1"/>
  <c r="RH272" i="8"/>
  <c r="LT283" i="8"/>
  <c r="LX283" i="8" s="1"/>
  <c r="SI270" i="8"/>
  <c r="SM269" i="8"/>
  <c r="SH270" i="8" s="1"/>
  <c r="AFU244" i="8"/>
  <c r="AFY243" i="8"/>
  <c r="AFT244" i="8" s="1"/>
  <c r="XH260" i="8"/>
  <c r="XI260" i="8" s="1"/>
  <c r="XD261" i="8" s="1"/>
  <c r="PC277" i="8"/>
  <c r="OX277" i="8" s="1"/>
  <c r="PK276" i="8"/>
  <c r="XV259" i="8"/>
  <c r="AHL240" i="8"/>
  <c r="WJ262" i="8"/>
  <c r="WE262" i="8" s="1"/>
  <c r="WR261" i="8"/>
  <c r="AES246" i="8"/>
  <c r="AEN246" i="8" s="1"/>
  <c r="AEO246" i="8" s="1"/>
  <c r="AFA245" i="8"/>
  <c r="VQ263" i="8"/>
  <c r="NU279" i="8"/>
  <c r="MT281" i="8"/>
  <c r="MU281" i="8" s="1"/>
  <c r="AHZ239" i="8"/>
  <c r="SW269" i="8"/>
  <c r="SR269" i="8" s="1"/>
  <c r="TE268" i="8"/>
  <c r="AAN254" i="8"/>
  <c r="PS275" i="8"/>
  <c r="PT275" i="8" s="1"/>
  <c r="AEA247" i="8"/>
  <c r="OA279" i="8"/>
  <c r="NV279" i="8" s="1"/>
  <c r="OI278" i="8"/>
  <c r="ACH251" i="8"/>
  <c r="ACC251" i="8" s="1"/>
  <c r="ACD251" i="8" s="1"/>
  <c r="ACE251" i="8" s="1"/>
  <c r="ABZ252" i="8" s="1"/>
  <c r="ACP250" i="8"/>
  <c r="OO278" i="8"/>
  <c r="OJ278" i="8" s="1"/>
  <c r="OW277" i="8"/>
  <c r="VD264" i="8"/>
  <c r="VE264" i="8" s="1"/>
  <c r="UZ265" i="8" s="1"/>
  <c r="VR263" i="8"/>
  <c r="VS263" i="8" s="1"/>
  <c r="VN264" i="8" s="1"/>
  <c r="AIP238" i="8"/>
  <c r="AIQ238" i="8" s="1"/>
  <c r="AIL239" i="8" s="1"/>
  <c r="YJ258" i="8"/>
  <c r="YK258" i="8" s="1"/>
  <c r="YF259" i="8" s="1"/>
  <c r="YX257" i="8"/>
  <c r="UP265" i="8"/>
  <c r="UQ265" i="8" s="1"/>
  <c r="UL266" i="8" s="1"/>
  <c r="ZL256" i="8"/>
  <c r="ABB253" i="8"/>
  <c r="ABC253" i="8" s="1"/>
  <c r="AAX254" i="8" s="1"/>
  <c r="TN267" i="8"/>
  <c r="TO267" i="8" s="1"/>
  <c r="TJ268" i="8" s="1"/>
  <c r="AGY241" i="8"/>
  <c r="AGZ241" i="8" s="1"/>
  <c r="NH280" i="8"/>
  <c r="NI280" i="8" s="1"/>
  <c r="AHM240" i="8"/>
  <c r="AJH237" i="8" l="1"/>
  <c r="AJC237" i="8" s="1"/>
  <c r="AJD237" i="8" s="1"/>
  <c r="AJE237" i="8" s="1"/>
  <c r="AIZ238" i="8" s="1"/>
  <c r="AKQ235" i="8"/>
  <c r="AKU234" i="8"/>
  <c r="AKP235" i="8" s="1"/>
  <c r="J50" i="8"/>
  <c r="I50" i="8"/>
  <c r="AMU230" i="8"/>
  <c r="AMP230" i="8" s="1"/>
  <c r="AJZ235" i="8"/>
  <c r="AJU236" i="8" s="1"/>
  <c r="AJQ236" i="8" s="1"/>
  <c r="AMK230" i="8"/>
  <c r="AMF231" i="8" s="1"/>
  <c r="AMG231" i="8"/>
  <c r="ANX227" i="8"/>
  <c r="ANZ227" i="8" s="1"/>
  <c r="AOA227" i="8" s="1"/>
  <c r="ANV228" i="8" s="1"/>
  <c r="AON226" i="8"/>
  <c r="AOK227" i="8" s="1"/>
  <c r="AJP236" i="8"/>
  <c r="WF262" i="8"/>
  <c r="WC263" i="8" s="1"/>
  <c r="ANI229" i="8"/>
  <c r="AND229" i="8" s="1"/>
  <c r="ANE229" i="8" s="1"/>
  <c r="ANF229" i="8" s="1"/>
  <c r="ANA230" i="8" s="1"/>
  <c r="ANQ228" i="8"/>
  <c r="ALG233" i="8"/>
  <c r="ALH233" i="8" s="1"/>
  <c r="ALI233" i="8" s="1"/>
  <c r="ALD234" i="8" s="1"/>
  <c r="ADD249" i="8"/>
  <c r="ALT232" i="8"/>
  <c r="ACQ250" i="8"/>
  <c r="AGC243" i="8"/>
  <c r="AGW242" i="8"/>
  <c r="AHA241" i="8"/>
  <c r="AGV242" i="8" s="1"/>
  <c r="MR282" i="8"/>
  <c r="MV281" i="8"/>
  <c r="MQ282" i="8" s="1"/>
  <c r="AEL247" i="8"/>
  <c r="AEP246" i="8"/>
  <c r="AEK247" i="8" s="1"/>
  <c r="ZI257" i="8"/>
  <c r="PQ276" i="8"/>
  <c r="PU275" i="8"/>
  <c r="PP276" i="8" s="1"/>
  <c r="AAK255" i="8"/>
  <c r="NW279" i="8"/>
  <c r="NX279" i="8" s="1"/>
  <c r="NS280" i="8" s="1"/>
  <c r="XS260" i="8"/>
  <c r="SD270" i="8"/>
  <c r="SE270" i="8" s="1"/>
  <c r="QV273" i="8"/>
  <c r="QW273" i="8" s="1"/>
  <c r="QR274" i="8" s="1"/>
  <c r="RN272" i="8"/>
  <c r="RI272" i="8" s="1"/>
  <c r="RJ272" i="8" s="1"/>
  <c r="RV271" i="8"/>
  <c r="QH274" i="8"/>
  <c r="QI274" i="8" s="1"/>
  <c r="QD275" i="8" s="1"/>
  <c r="ML282" i="8"/>
  <c r="ADJ249" i="8"/>
  <c r="ADE249" i="8" s="1"/>
  <c r="ADR248" i="8"/>
  <c r="AKL235" i="8"/>
  <c r="AGQ242" i="8"/>
  <c r="NF281" i="8"/>
  <c r="YU258" i="8"/>
  <c r="OK278" i="8"/>
  <c r="OL278" i="8" s="1"/>
  <c r="OG279" i="8" s="1"/>
  <c r="ADX248" i="8"/>
  <c r="NJ280" i="8"/>
  <c r="NE281" i="8" s="1"/>
  <c r="ACA252" i="8"/>
  <c r="ABV252" i="8" s="1"/>
  <c r="ACI251" i="8"/>
  <c r="TK268" i="8"/>
  <c r="TF268" i="8" s="1"/>
  <c r="TG268" i="8" s="1"/>
  <c r="TH268" i="8" s="1"/>
  <c r="TC269" i="8" s="1"/>
  <c r="TS267" i="8"/>
  <c r="AAY254" i="8"/>
  <c r="AAT254" i="8" s="1"/>
  <c r="ABG253" i="8"/>
  <c r="ZM256" i="8"/>
  <c r="ZH257" i="8" s="1"/>
  <c r="UM266" i="8"/>
  <c r="UH266" i="8" s="1"/>
  <c r="UU265" i="8"/>
  <c r="YY257" i="8"/>
  <c r="YT258" i="8" s="1"/>
  <c r="YO258" i="8"/>
  <c r="YG259" i="8"/>
  <c r="YB259" i="8" s="1"/>
  <c r="AIM239" i="8"/>
  <c r="AIH239" i="8" s="1"/>
  <c r="AIU238" i="8"/>
  <c r="VO264" i="8"/>
  <c r="VJ264" i="8" s="1"/>
  <c r="VW263" i="8"/>
  <c r="VA265" i="8"/>
  <c r="UV265" i="8" s="1"/>
  <c r="VI264" i="8"/>
  <c r="OY277" i="8"/>
  <c r="OZ277" i="8" s="1"/>
  <c r="OU278" i="8" s="1"/>
  <c r="ACR250" i="8"/>
  <c r="ACS250" i="8" s="1"/>
  <c r="ACN251" i="8" s="1"/>
  <c r="AEB247" i="8"/>
  <c r="ADW248" i="8" s="1"/>
  <c r="AAO254" i="8"/>
  <c r="AAJ255" i="8" s="1"/>
  <c r="AIB239" i="8"/>
  <c r="AIC239" i="8" s="1"/>
  <c r="AHX240" i="8" s="1"/>
  <c r="AFC245" i="8"/>
  <c r="AFD245" i="8" s="1"/>
  <c r="AEY246" i="8" s="1"/>
  <c r="WT261" i="8"/>
  <c r="WU261" i="8" s="1"/>
  <c r="WP262" i="8" s="1"/>
  <c r="AHN240" i="8"/>
  <c r="XW259" i="8"/>
  <c r="XR260" i="8" s="1"/>
  <c r="XE261" i="8"/>
  <c r="WZ261" i="8" s="1"/>
  <c r="XM260" i="8"/>
  <c r="AFP244" i="8"/>
  <c r="AFQ244" i="8" s="1"/>
  <c r="SQ269" i="8"/>
  <c r="ABM253" i="8"/>
  <c r="ABH253" i="8" s="1"/>
  <c r="ABU252" i="8"/>
  <c r="TY267" i="8"/>
  <c r="TT267" i="8" s="1"/>
  <c r="UG266" i="8"/>
  <c r="LY283" i="8"/>
  <c r="LZ283" i="8" s="1"/>
  <c r="AGD243" i="8"/>
  <c r="AGE243" i="8" s="1"/>
  <c r="AKY234" i="8" l="1"/>
  <c r="WG262" i="8"/>
  <c r="WB263" i="8" s="1"/>
  <c r="ADF249" i="8"/>
  <c r="ADG249" i="8" s="1"/>
  <c r="ADB250" i="8" s="1"/>
  <c r="G51" i="8"/>
  <c r="Q51" i="8" s="1"/>
  <c r="F51" i="8"/>
  <c r="P51" i="8" s="1"/>
  <c r="AOO226" i="8"/>
  <c r="AOJ227" i="8" s="1"/>
  <c r="AKD235" i="8"/>
  <c r="AKF235" i="8" s="1"/>
  <c r="AKC236" i="8" s="1"/>
  <c r="AJI237" i="8"/>
  <c r="AJA238" i="8"/>
  <c r="AIV238" i="8" s="1"/>
  <c r="AMB231" i="8"/>
  <c r="AMC231" i="8" s="1"/>
  <c r="AMO230" i="8"/>
  <c r="ALM233" i="8"/>
  <c r="AJR236" i="8"/>
  <c r="AJS236" i="8" s="1"/>
  <c r="AJN237" i="8" s="1"/>
  <c r="AOF227" i="8"/>
  <c r="AOS226" i="8"/>
  <c r="ANW228" i="8"/>
  <c r="ANR228" i="8" s="1"/>
  <c r="ANS228" i="8" s="1"/>
  <c r="AOE227" i="8"/>
  <c r="ALE234" i="8"/>
  <c r="AKZ234" i="8" s="1"/>
  <c r="ANB230" i="8"/>
  <c r="AMW230" i="8" s="1"/>
  <c r="ANJ229" i="8"/>
  <c r="WK262" i="8"/>
  <c r="NN280" i="8"/>
  <c r="PY275" i="8"/>
  <c r="MZ281" i="8"/>
  <c r="AGB244" i="8"/>
  <c r="AGF243" i="8"/>
  <c r="AGA244" i="8" s="1"/>
  <c r="RG273" i="8"/>
  <c r="RK272" i="8"/>
  <c r="RF273" i="8" s="1"/>
  <c r="MA283" i="8"/>
  <c r="ME283" i="8" s="1"/>
  <c r="ABW252" i="8"/>
  <c r="ABX252" i="8" s="1"/>
  <c r="ABS253" i="8" s="1"/>
  <c r="AFN245" i="8"/>
  <c r="AFR244" i="8"/>
  <c r="AFM245" i="8" s="1"/>
  <c r="AHK241" i="8"/>
  <c r="ADC250" i="8"/>
  <c r="ACX250" i="8" s="1"/>
  <c r="ADK249" i="8"/>
  <c r="SS269" i="8"/>
  <c r="ST269" i="8" s="1"/>
  <c r="SO270" i="8" s="1"/>
  <c r="AHO240" i="8"/>
  <c r="AHJ241" i="8" s="1"/>
  <c r="TD269" i="8"/>
  <c r="SY269" i="8" s="1"/>
  <c r="TL268" i="8"/>
  <c r="UW265" i="8"/>
  <c r="UX265" i="8" s="1"/>
  <c r="US266" i="8" s="1"/>
  <c r="TU267" i="8"/>
  <c r="TV267" i="8" s="1"/>
  <c r="TQ268" i="8" s="1"/>
  <c r="ADS248" i="8"/>
  <c r="ADT248" i="8" s="1"/>
  <c r="YP258" i="8"/>
  <c r="YQ258" i="8" s="1"/>
  <c r="VX263" i="8"/>
  <c r="VY263" i="8" s="1"/>
  <c r="NA281" i="8"/>
  <c r="QE275" i="8"/>
  <c r="PZ275" i="8" s="1"/>
  <c r="QA275" i="8" s="1"/>
  <c r="QB275" i="8" s="1"/>
  <c r="PW276" i="8" s="1"/>
  <c r="QM274" i="8"/>
  <c r="QS274" i="8"/>
  <c r="QN274" i="8" s="1"/>
  <c r="RA273" i="8"/>
  <c r="YA259" i="8"/>
  <c r="NT280" i="8"/>
  <c r="NO280" i="8" s="1"/>
  <c r="OB279" i="8"/>
  <c r="AAS254" i="8"/>
  <c r="PL276" i="8"/>
  <c r="PM276" i="8" s="1"/>
  <c r="ZD257" i="8"/>
  <c r="AET246" i="8"/>
  <c r="MM282" i="8"/>
  <c r="MN282" i="8" s="1"/>
  <c r="AHE241" i="8"/>
  <c r="UI266" i="8"/>
  <c r="UJ266" i="8" s="1"/>
  <c r="UE267" i="8" s="1"/>
  <c r="WQ262" i="8"/>
  <c r="WL262" i="8" s="1"/>
  <c r="WY261" i="8"/>
  <c r="AEZ246" i="8"/>
  <c r="AEU246" i="8" s="1"/>
  <c r="AFH245" i="8"/>
  <c r="AHY240" i="8"/>
  <c r="AHT240" i="8" s="1"/>
  <c r="AIG239" i="8"/>
  <c r="ACO251" i="8"/>
  <c r="ACJ251" i="8" s="1"/>
  <c r="ACK251" i="8" s="1"/>
  <c r="ACW250" i="8"/>
  <c r="OV278" i="8"/>
  <c r="OQ278" i="8" s="1"/>
  <c r="PD277" i="8"/>
  <c r="VK264" i="8"/>
  <c r="AIW238" i="8"/>
  <c r="ABI253" i="8"/>
  <c r="AEF247" i="8"/>
  <c r="OH279" i="8"/>
  <c r="OC279" i="8" s="1"/>
  <c r="OP278" i="8"/>
  <c r="ZC257" i="8"/>
  <c r="SB271" i="8"/>
  <c r="SF270" i="8"/>
  <c r="SA271" i="8" s="1"/>
  <c r="XN260" i="8"/>
  <c r="XO260" i="8" s="1"/>
  <c r="AAF255" i="8"/>
  <c r="AAG255" i="8" s="1"/>
  <c r="ZQ256" i="8"/>
  <c r="AEG247" i="8"/>
  <c r="AGR242" i="8"/>
  <c r="AGS242" i="8" s="1"/>
  <c r="ALA234" i="8" l="1"/>
  <c r="ALB234" i="8" s="1"/>
  <c r="AKW235" i="8" s="1"/>
  <c r="AJO237" i="8"/>
  <c r="AKG235" i="8"/>
  <c r="AKB236" i="8" s="1"/>
  <c r="AJX236" i="8" s="1"/>
  <c r="NB281" i="8"/>
  <c r="NC281" i="8" s="1"/>
  <c r="MX282" i="8" s="1"/>
  <c r="ALF234" i="8"/>
  <c r="NP280" i="8"/>
  <c r="I51" i="8"/>
  <c r="J51" i="8"/>
  <c r="WM262" i="8"/>
  <c r="WN262" i="8" s="1"/>
  <c r="WI263" i="8" s="1"/>
  <c r="AMQ230" i="8"/>
  <c r="AMR230" i="8" s="1"/>
  <c r="AMM231" i="8" s="1"/>
  <c r="AMD231" i="8"/>
  <c r="ALY232" i="8" s="1"/>
  <c r="ALZ232" i="8"/>
  <c r="AJJ237" i="8"/>
  <c r="AJK237" i="8" s="1"/>
  <c r="AOU226" i="8"/>
  <c r="AJW236" i="8"/>
  <c r="AOG227" i="8"/>
  <c r="ANP229" i="8"/>
  <c r="ANT228" i="8"/>
  <c r="ANO229" i="8" s="1"/>
  <c r="SJ270" i="8"/>
  <c r="RO272" i="8"/>
  <c r="AGP243" i="8"/>
  <c r="AGT242" i="8"/>
  <c r="AGO243" i="8" s="1"/>
  <c r="XL261" i="8"/>
  <c r="XP260" i="8"/>
  <c r="XK261" i="8" s="1"/>
  <c r="YN259" i="8"/>
  <c r="YR258" i="8"/>
  <c r="YM259" i="8" s="1"/>
  <c r="ADQ249" i="8"/>
  <c r="ADU248" i="8"/>
  <c r="ADP249" i="8" s="1"/>
  <c r="MK283" i="8"/>
  <c r="ZE257" i="8"/>
  <c r="ZF257" i="8" s="1"/>
  <c r="ZA258" i="8" s="1"/>
  <c r="ACH252" i="8"/>
  <c r="AJH238" i="8"/>
  <c r="XA261" i="8"/>
  <c r="XB261" i="8" s="1"/>
  <c r="WW262" i="8" s="1"/>
  <c r="AEV246" i="8"/>
  <c r="AEW246" i="8" s="1"/>
  <c r="AER247" i="8" s="1"/>
  <c r="PJ277" i="8"/>
  <c r="PN276" i="8"/>
  <c r="PI277" i="8" s="1"/>
  <c r="OD279" i="8"/>
  <c r="OE279" i="8" s="1"/>
  <c r="NZ280" i="8" s="1"/>
  <c r="YC259" i="8"/>
  <c r="YD259" i="8" s="1"/>
  <c r="XY260" i="8" s="1"/>
  <c r="AHS240" i="8"/>
  <c r="AFI245" i="8"/>
  <c r="RB273" i="8"/>
  <c r="RC273" i="8" s="1"/>
  <c r="RD273" i="8" s="1"/>
  <c r="QY274" i="8" s="1"/>
  <c r="AGJ243" i="8"/>
  <c r="ZS256" i="8"/>
  <c r="ZT256" i="8" s="1"/>
  <c r="ZO257" i="8" s="1"/>
  <c r="NM281" i="8"/>
  <c r="ABF254" i="8"/>
  <c r="AIT239" i="8"/>
  <c r="VV264" i="8"/>
  <c r="VH265" i="8"/>
  <c r="ACY250" i="8"/>
  <c r="ACZ250" i="8" s="1"/>
  <c r="ACU251" i="8" s="1"/>
  <c r="AFJ245" i="8"/>
  <c r="AFK245" i="8" s="1"/>
  <c r="AFF246" i="8" s="1"/>
  <c r="MY282" i="8"/>
  <c r="MT282" i="8" s="1"/>
  <c r="NG281" i="8"/>
  <c r="QF275" i="8"/>
  <c r="PX276" i="8"/>
  <c r="PS276" i="8" s="1"/>
  <c r="AAD256" i="8"/>
  <c r="AAH255" i="8"/>
  <c r="AAC256" i="8" s="1"/>
  <c r="RW271" i="8"/>
  <c r="RX271" i="8" s="1"/>
  <c r="MO282" i="8"/>
  <c r="MJ283" i="8" s="1"/>
  <c r="NQ280" i="8"/>
  <c r="NL281" i="8" s="1"/>
  <c r="WJ263" i="8"/>
  <c r="WE263" i="8" s="1"/>
  <c r="WR262" i="8"/>
  <c r="OR278" i="8"/>
  <c r="OS278" i="8" s="1"/>
  <c r="ON279" i="8" s="1"/>
  <c r="AEH247" i="8"/>
  <c r="AEI247" i="8" s="1"/>
  <c r="AED248" i="8" s="1"/>
  <c r="ACL251" i="8"/>
  <c r="ACG252" i="8" s="1"/>
  <c r="ABJ253" i="8"/>
  <c r="ABE254" i="8" s="1"/>
  <c r="AIX238" i="8"/>
  <c r="AIS239" i="8" s="1"/>
  <c r="AJL237" i="8"/>
  <c r="AJG238" i="8" s="1"/>
  <c r="VZ263" i="8"/>
  <c r="VU264" i="8" s="1"/>
  <c r="VL264" i="8"/>
  <c r="VG265" i="8" s="1"/>
  <c r="AII239" i="8"/>
  <c r="AIJ239" i="8" s="1"/>
  <c r="AIE240" i="8" s="1"/>
  <c r="UF267" i="8"/>
  <c r="UA267" i="8" s="1"/>
  <c r="UN266" i="8"/>
  <c r="AAU254" i="8"/>
  <c r="AAV254" i="8" s="1"/>
  <c r="AAQ255" i="8" s="1"/>
  <c r="QO274" i="8"/>
  <c r="QP274" i="8" s="1"/>
  <c r="QK275" i="8" s="1"/>
  <c r="TR268" i="8"/>
  <c r="TM268" i="8" s="1"/>
  <c r="TN268" i="8" s="1"/>
  <c r="TO268" i="8" s="1"/>
  <c r="TJ269" i="8" s="1"/>
  <c r="TZ267" i="8"/>
  <c r="UT266" i="8"/>
  <c r="UO266" i="8" s="1"/>
  <c r="VB265" i="8"/>
  <c r="SP270" i="8"/>
  <c r="SK270" i="8" s="1"/>
  <c r="SL270" i="8" s="1"/>
  <c r="SX269" i="8"/>
  <c r="AHF241" i="8"/>
  <c r="AHG241" i="8" s="1"/>
  <c r="AFV244" i="8"/>
  <c r="ABT253" i="8"/>
  <c r="ABO253" i="8" s="1"/>
  <c r="ACB252" i="8"/>
  <c r="AFW244" i="8"/>
  <c r="AKX235" i="8" l="1"/>
  <c r="AKS235" i="8" s="1"/>
  <c r="AKK235" i="8"/>
  <c r="AKM235" i="8" s="1"/>
  <c r="AKJ236" i="8" s="1"/>
  <c r="AJY236" i="8"/>
  <c r="AJV237" i="8" s="1"/>
  <c r="ALU232" i="8"/>
  <c r="ALV232" i="8" s="1"/>
  <c r="ALW232" i="8" s="1"/>
  <c r="ALR233" i="8" s="1"/>
  <c r="AMH231" i="8"/>
  <c r="AMN231" i="8"/>
  <c r="AMI231" i="8" s="1"/>
  <c r="AMV230" i="8"/>
  <c r="AMX230" i="8" s="1"/>
  <c r="AMY230" i="8" s="1"/>
  <c r="AMT231" i="8" s="1"/>
  <c r="AOR227" i="8"/>
  <c r="AOV226" i="8"/>
  <c r="AOQ227" i="8" s="1"/>
  <c r="AOD228" i="8"/>
  <c r="AJZ236" i="8"/>
  <c r="AJU237" i="8" s="1"/>
  <c r="ANK229" i="8"/>
  <c r="ANL229" i="8" s="1"/>
  <c r="ANM229" i="8" s="1"/>
  <c r="ANH230" i="8" s="1"/>
  <c r="AOH227" i="8"/>
  <c r="AOC228" i="8" s="1"/>
  <c r="ANX228" i="8"/>
  <c r="PR276" i="8"/>
  <c r="AMA232" i="8"/>
  <c r="AAL255" i="8"/>
  <c r="XT260" i="8"/>
  <c r="ADY248" i="8"/>
  <c r="AHD242" i="8"/>
  <c r="AHH241" i="8"/>
  <c r="AHC242" i="8" s="1"/>
  <c r="SI271" i="8"/>
  <c r="SM270" i="8"/>
  <c r="SH271" i="8" s="1"/>
  <c r="AFX244" i="8"/>
  <c r="AFY244" i="8" s="1"/>
  <c r="AFT245" i="8" s="1"/>
  <c r="SZ269" i="8"/>
  <c r="TA269" i="8" s="1"/>
  <c r="SV270" i="8" s="1"/>
  <c r="TK269" i="8"/>
  <c r="TF269" i="8" s="1"/>
  <c r="TS268" i="8"/>
  <c r="ZY256" i="8"/>
  <c r="VC265" i="8"/>
  <c r="VD265" i="8" s="1"/>
  <c r="VE265" i="8" s="1"/>
  <c r="UZ266" i="8" s="1"/>
  <c r="VQ264" i="8"/>
  <c r="AIO239" i="8"/>
  <c r="NU280" i="8"/>
  <c r="ZP257" i="8"/>
  <c r="ZK257" i="8" s="1"/>
  <c r="ZX256" i="8"/>
  <c r="XZ260" i="8"/>
  <c r="XU260" i="8" s="1"/>
  <c r="YH259" i="8"/>
  <c r="OA280" i="8"/>
  <c r="NV280" i="8" s="1"/>
  <c r="OI279" i="8"/>
  <c r="PE277" i="8"/>
  <c r="PF277" i="8" s="1"/>
  <c r="AJC238" i="8"/>
  <c r="ZB258" i="8"/>
  <c r="YW258" i="8" s="1"/>
  <c r="ZJ257" i="8"/>
  <c r="MS282" i="8"/>
  <c r="ADL249" i="8"/>
  <c r="ADM249" i="8" s="1"/>
  <c r="YV258" i="8"/>
  <c r="XG261" i="8"/>
  <c r="AGX242" i="8"/>
  <c r="UB267" i="8"/>
  <c r="UC267" i="8" s="1"/>
  <c r="TX268" i="8" s="1"/>
  <c r="QT274" i="8"/>
  <c r="QL275" i="8"/>
  <c r="QG275" i="8" s="1"/>
  <c r="QH275" i="8" s="1"/>
  <c r="QZ274" i="8"/>
  <c r="QU274" i="8" s="1"/>
  <c r="RH273" i="8"/>
  <c r="AAR255" i="8"/>
  <c r="AAM255" i="8" s="1"/>
  <c r="AAN255" i="8" s="1"/>
  <c r="AAO255" i="8" s="1"/>
  <c r="AAJ256" i="8" s="1"/>
  <c r="AAZ254" i="8"/>
  <c r="UP266" i="8"/>
  <c r="UQ266" i="8" s="1"/>
  <c r="UL267" i="8" s="1"/>
  <c r="AIF240" i="8"/>
  <c r="AIA240" i="8" s="1"/>
  <c r="AIN239" i="8"/>
  <c r="AEE248" i="8"/>
  <c r="ADZ248" i="8" s="1"/>
  <c r="AEM247" i="8"/>
  <c r="OO279" i="8"/>
  <c r="OJ279" i="8" s="1"/>
  <c r="OW278" i="8"/>
  <c r="RU272" i="8"/>
  <c r="RY271" i="8"/>
  <c r="RT272" i="8" s="1"/>
  <c r="AFG246" i="8"/>
  <c r="AFB246" i="8" s="1"/>
  <c r="AFO245" i="8"/>
  <c r="ACV251" i="8"/>
  <c r="ACQ251" i="8" s="1"/>
  <c r="ADD250" i="8"/>
  <c r="VP264" i="8"/>
  <c r="WD263" i="8"/>
  <c r="AJB238" i="8"/>
  <c r="ABN253" i="8"/>
  <c r="ABA254" i="8"/>
  <c r="NH281" i="8"/>
  <c r="NI281" i="8" s="1"/>
  <c r="AHU240" i="8"/>
  <c r="AHV240" i="8" s="1"/>
  <c r="AHQ241" i="8" s="1"/>
  <c r="PT276" i="8"/>
  <c r="PU276" i="8" s="1"/>
  <c r="PP277" i="8" s="1"/>
  <c r="AES247" i="8"/>
  <c r="AEN247" i="8" s="1"/>
  <c r="AFA246" i="8"/>
  <c r="WX262" i="8"/>
  <c r="WS262" i="8" s="1"/>
  <c r="WT262" i="8" s="1"/>
  <c r="XF261" i="8"/>
  <c r="AJP237" i="8"/>
  <c r="ACP251" i="8"/>
  <c r="ACC252" i="8"/>
  <c r="ACD252" i="8" s="1"/>
  <c r="MF283" i="8"/>
  <c r="MG283" i="8" s="1"/>
  <c r="YI259" i="8"/>
  <c r="AGK243" i="8"/>
  <c r="AGL243" i="8" s="1"/>
  <c r="AKN235" i="8" l="1"/>
  <c r="AKI236" i="8" s="1"/>
  <c r="ANY228" i="8"/>
  <c r="G52" i="8"/>
  <c r="Q52" i="8" s="1"/>
  <c r="F52" i="8"/>
  <c r="P52" i="8" s="1"/>
  <c r="AKR235" i="8"/>
  <c r="AKT235" i="8" s="1"/>
  <c r="ALS233" i="8"/>
  <c r="ANC230" i="8"/>
  <c r="AMU231" i="8"/>
  <c r="AMP231" i="8" s="1"/>
  <c r="AMJ231" i="8"/>
  <c r="AMG232" i="8" s="1"/>
  <c r="ALN233" i="8"/>
  <c r="ALO233" i="8" s="1"/>
  <c r="ALP233" i="8" s="1"/>
  <c r="ALK234" i="8" s="1"/>
  <c r="ANQ229" i="8"/>
  <c r="AJQ237" i="8"/>
  <c r="AJR237" i="8" s="1"/>
  <c r="AJS237" i="8" s="1"/>
  <c r="AJN238" i="8" s="1"/>
  <c r="AOM227" i="8"/>
  <c r="AOZ226" i="8"/>
  <c r="APC226" i="8" s="1"/>
  <c r="AOX227" i="8" s="1"/>
  <c r="AOT227" i="8" s="1"/>
  <c r="AKE236" i="8"/>
  <c r="AKD236" i="8"/>
  <c r="ANI230" i="8"/>
  <c r="AND230" i="8" s="1"/>
  <c r="AOL227" i="8"/>
  <c r="AEA248" i="8"/>
  <c r="AEB248" i="8" s="1"/>
  <c r="ADW249" i="8" s="1"/>
  <c r="XV260" i="8"/>
  <c r="XW260" i="8" s="1"/>
  <c r="XR261" i="8" s="1"/>
  <c r="ANZ228" i="8"/>
  <c r="AOA228" i="8" s="1"/>
  <c r="ANV229" i="8" s="1"/>
  <c r="SC271" i="8"/>
  <c r="SQ270" i="8"/>
  <c r="AGI244" i="8"/>
  <c r="AGM243" i="8"/>
  <c r="AGH244" i="8" s="1"/>
  <c r="ACA253" i="8"/>
  <c r="ACE252" i="8"/>
  <c r="ABZ253" i="8" s="1"/>
  <c r="WQ263" i="8"/>
  <c r="WU262" i="8"/>
  <c r="WP263" i="8" s="1"/>
  <c r="NF282" i="8"/>
  <c r="NJ281" i="8"/>
  <c r="NE282" i="8" s="1"/>
  <c r="QE276" i="8"/>
  <c r="QI275" i="8"/>
  <c r="QD276" i="8" s="1"/>
  <c r="MH283" i="8"/>
  <c r="ML283" i="8" s="1"/>
  <c r="XH261" i="8"/>
  <c r="XI261" i="8" s="1"/>
  <c r="XD262" i="8" s="1"/>
  <c r="AFC246" i="8"/>
  <c r="AFD246" i="8" s="1"/>
  <c r="AEY247" i="8" s="1"/>
  <c r="PQ277" i="8"/>
  <c r="PL277" i="8" s="1"/>
  <c r="PY276" i="8"/>
  <c r="AJD238" i="8"/>
  <c r="AJE238" i="8" s="1"/>
  <c r="AIZ239" i="8" s="1"/>
  <c r="VR264" i="8"/>
  <c r="VS264" i="8" s="1"/>
  <c r="VN265" i="8" s="1"/>
  <c r="AAK256" i="8"/>
  <c r="AAF256" i="8" s="1"/>
  <c r="AAS255" i="8"/>
  <c r="RP272" i="8"/>
  <c r="RQ272" i="8" s="1"/>
  <c r="AIP239" i="8"/>
  <c r="ABB254" i="8"/>
  <c r="QV274" i="8"/>
  <c r="ADJ250" i="8"/>
  <c r="ADN249" i="8"/>
  <c r="ADI250" i="8" s="1"/>
  <c r="ZL257" i="8"/>
  <c r="ZM257" i="8" s="1"/>
  <c r="ZH258" i="8" s="1"/>
  <c r="OK279" i="8"/>
  <c r="OL279" i="8" s="1"/>
  <c r="OG280" i="8" s="1"/>
  <c r="YJ259" i="8"/>
  <c r="YK259" i="8" s="1"/>
  <c r="YF260" i="8" s="1"/>
  <c r="SW270" i="8"/>
  <c r="SR270" i="8" s="1"/>
  <c r="TE269" i="8"/>
  <c r="AFU245" i="8"/>
  <c r="AFP245" i="8" s="1"/>
  <c r="AFQ245" i="8" s="1"/>
  <c r="AGC244" i="8"/>
  <c r="SD271" i="8"/>
  <c r="AHL241" i="8"/>
  <c r="ADX249" i="8"/>
  <c r="ADS249" i="8" s="1"/>
  <c r="ACR251" i="8"/>
  <c r="ACS251" i="8" s="1"/>
  <c r="ACN252" i="8" s="1"/>
  <c r="AHR241" i="8"/>
  <c r="AHM241" i="8" s="1"/>
  <c r="AHZ240" i="8"/>
  <c r="ABP253" i="8"/>
  <c r="ABQ253" i="8" s="1"/>
  <c r="ABL254" i="8" s="1"/>
  <c r="WF263" i="8"/>
  <c r="WG263" i="8" s="1"/>
  <c r="WB264" i="8" s="1"/>
  <c r="AEO247" i="8"/>
  <c r="AEP247" i="8" s="1"/>
  <c r="AEK248" i="8" s="1"/>
  <c r="UM267" i="8"/>
  <c r="UH267" i="8" s="1"/>
  <c r="UU266" i="8"/>
  <c r="TY268" i="8"/>
  <c r="TT268" i="8" s="1"/>
  <c r="TU268" i="8" s="1"/>
  <c r="UG267" i="8"/>
  <c r="VA266" i="8"/>
  <c r="UV266" i="8" s="1"/>
  <c r="VI265" i="8"/>
  <c r="YX258" i="8"/>
  <c r="MU282" i="8"/>
  <c r="PC278" i="8"/>
  <c r="PG277" i="8"/>
  <c r="PB278" i="8" s="1"/>
  <c r="ZZ256" i="8"/>
  <c r="AAA256" i="8" s="1"/>
  <c r="ZV257" i="8" s="1"/>
  <c r="NW280" i="8"/>
  <c r="NX280" i="8" s="1"/>
  <c r="NS281" i="8" s="1"/>
  <c r="AGY242" i="8"/>
  <c r="AGZ242" i="8" s="1"/>
  <c r="AEF248" i="8" l="1"/>
  <c r="SS270" i="8"/>
  <c r="ST270" i="8" s="1"/>
  <c r="SO271" i="8" s="1"/>
  <c r="ANE230" i="8"/>
  <c r="ANF230" i="8" s="1"/>
  <c r="ANA231" i="8" s="1"/>
  <c r="XS261" i="8"/>
  <c r="XN261" i="8" s="1"/>
  <c r="AKU235" i="8"/>
  <c r="AKP236" i="8" s="1"/>
  <c r="AKQ236" i="8"/>
  <c r="YA260" i="8"/>
  <c r="ALL234" i="8"/>
  <c r="ALG234" i="8" s="1"/>
  <c r="ALH234" i="8" s="1"/>
  <c r="ALE235" i="8" s="1"/>
  <c r="J52" i="8"/>
  <c r="I52" i="8"/>
  <c r="AMK231" i="8"/>
  <c r="AMF232" i="8" s="1"/>
  <c r="AMB232" i="8" s="1"/>
  <c r="AMC232" i="8" s="1"/>
  <c r="ALT233" i="8"/>
  <c r="AKF236" i="8"/>
  <c r="AKC237" i="8" s="1"/>
  <c r="AON227" i="8"/>
  <c r="AOO227" i="8" s="1"/>
  <c r="AOJ228" i="8" s="1"/>
  <c r="SE271" i="8"/>
  <c r="SB272" i="8" s="1"/>
  <c r="PZ276" i="8"/>
  <c r="QA276" i="8" s="1"/>
  <c r="QB276" i="8" s="1"/>
  <c r="PW277" i="8" s="1"/>
  <c r="WY262" i="8"/>
  <c r="ANW229" i="8"/>
  <c r="ANR229" i="8" s="1"/>
  <c r="ANS229" i="8" s="1"/>
  <c r="ANT229" i="8" s="1"/>
  <c r="ANO230" i="8" s="1"/>
  <c r="AOE228" i="8"/>
  <c r="ANJ230" i="8"/>
  <c r="ADE250" i="8"/>
  <c r="ADF250" i="8" s="1"/>
  <c r="ADG250" i="8" s="1"/>
  <c r="ADB251" i="8" s="1"/>
  <c r="PK277" i="8"/>
  <c r="PM277" i="8" s="1"/>
  <c r="ADR249" i="8"/>
  <c r="ADT249" i="8" s="1"/>
  <c r="ADU249" i="8" s="1"/>
  <c r="ADP250" i="8" s="1"/>
  <c r="TR269" i="8"/>
  <c r="TV268" i="8"/>
  <c r="TQ269" i="8" s="1"/>
  <c r="AGW243" i="8"/>
  <c r="AHA242" i="8"/>
  <c r="AGV243" i="8" s="1"/>
  <c r="AFN246" i="8"/>
  <c r="AFR245" i="8"/>
  <c r="AFM246" i="8" s="1"/>
  <c r="MR283" i="8"/>
  <c r="TG269" i="8"/>
  <c r="TH269" i="8" s="1"/>
  <c r="TC270" i="8" s="1"/>
  <c r="AAY255" i="8"/>
  <c r="AIM240" i="8"/>
  <c r="RN273" i="8"/>
  <c r="RR272" i="8"/>
  <c r="RM273" i="8" s="1"/>
  <c r="QM275" i="8"/>
  <c r="NN281" i="8"/>
  <c r="WL263" i="8"/>
  <c r="ACI252" i="8"/>
  <c r="ABV253" i="8"/>
  <c r="AGQ243" i="8"/>
  <c r="YU259" i="8"/>
  <c r="QS275" i="8"/>
  <c r="SP271" i="8"/>
  <c r="SK271" i="8" s="1"/>
  <c r="NT281" i="8"/>
  <c r="NO281" i="8" s="1"/>
  <c r="OB280" i="8"/>
  <c r="ZW257" i="8"/>
  <c r="ZR257" i="8" s="1"/>
  <c r="AAE256" i="8"/>
  <c r="OX278" i="8"/>
  <c r="OY278" i="8" s="1"/>
  <c r="MV282" i="8"/>
  <c r="MQ283" i="8" s="1"/>
  <c r="YY258" i="8"/>
  <c r="YT259" i="8" s="1"/>
  <c r="UI267" i="8"/>
  <c r="UJ267" i="8" s="1"/>
  <c r="UE268" i="8" s="1"/>
  <c r="UW266" i="8"/>
  <c r="UX266" i="8" s="1"/>
  <c r="US267" i="8" s="1"/>
  <c r="AEL248" i="8"/>
  <c r="AEG248" i="8" s="1"/>
  <c r="AET247" i="8"/>
  <c r="SF271" i="8"/>
  <c r="SA272" i="8" s="1"/>
  <c r="WC264" i="8"/>
  <c r="VX264" i="8" s="1"/>
  <c r="WK263" i="8"/>
  <c r="ABM254" i="8"/>
  <c r="ABH254" i="8" s="1"/>
  <c r="ABU253" i="8"/>
  <c r="AIB240" i="8"/>
  <c r="AIC240" i="8" s="1"/>
  <c r="AHX241" i="8" s="1"/>
  <c r="ACO252" i="8"/>
  <c r="ACJ252" i="8" s="1"/>
  <c r="ACW251" i="8"/>
  <c r="AHN241" i="8"/>
  <c r="AHO241" i="8" s="1"/>
  <c r="AHJ242" i="8" s="1"/>
  <c r="YG260" i="8"/>
  <c r="YB260" i="8" s="1"/>
  <c r="YC260" i="8" s="1"/>
  <c r="YO259" i="8"/>
  <c r="OH280" i="8"/>
  <c r="OC280" i="8" s="1"/>
  <c r="OP279" i="8"/>
  <c r="ZI258" i="8"/>
  <c r="ZD258" i="8" s="1"/>
  <c r="ZQ257" i="8"/>
  <c r="QW274" i="8"/>
  <c r="QR275" i="8" s="1"/>
  <c r="ABC254" i="8"/>
  <c r="AAX255" i="8" s="1"/>
  <c r="AIQ239" i="8"/>
  <c r="AIL240" i="8" s="1"/>
  <c r="VO265" i="8"/>
  <c r="VJ265" i="8" s="1"/>
  <c r="VK265" i="8" s="1"/>
  <c r="VW264" i="8"/>
  <c r="AJA239" i="8"/>
  <c r="AIV239" i="8" s="1"/>
  <c r="AJI238" i="8"/>
  <c r="AEZ247" i="8"/>
  <c r="AEU247" i="8" s="1"/>
  <c r="AFH246" i="8"/>
  <c r="AJO238" i="8"/>
  <c r="AJJ238" i="8" s="1"/>
  <c r="AJW237" i="8"/>
  <c r="XE262" i="8"/>
  <c r="WZ262" i="8" s="1"/>
  <c r="XM261" i="8"/>
  <c r="NA282" i="8"/>
  <c r="AGD244" i="8"/>
  <c r="AGE244" i="8" s="1"/>
  <c r="SX270" i="8" l="1"/>
  <c r="AEH248" i="8"/>
  <c r="AEI248" i="8" s="1"/>
  <c r="AED249" i="8" s="1"/>
  <c r="ANB231" i="8"/>
  <c r="AMW231" i="8" s="1"/>
  <c r="AKY235" i="8"/>
  <c r="AKL236" i="8"/>
  <c r="ALZ233" i="8"/>
  <c r="AMD232" i="8"/>
  <c r="ALY233" i="8" s="1"/>
  <c r="XA262" i="8"/>
  <c r="XB262" i="8" s="1"/>
  <c r="WW263" i="8" s="1"/>
  <c r="ALI234" i="8"/>
  <c r="ALD235" i="8" s="1"/>
  <c r="AKZ235" i="8" s="1"/>
  <c r="AMO231" i="8"/>
  <c r="AKG236" i="8"/>
  <c r="AKB237" i="8" s="1"/>
  <c r="AJX237" i="8" s="1"/>
  <c r="AJY237" i="8" s="1"/>
  <c r="AJZ237" i="8" s="1"/>
  <c r="AJU238" i="8" s="1"/>
  <c r="AOK228" i="8"/>
  <c r="AOF228" i="8" s="1"/>
  <c r="AOG228" i="8" s="1"/>
  <c r="AOH228" i="8" s="1"/>
  <c r="AOC229" i="8" s="1"/>
  <c r="AOS227" i="8"/>
  <c r="ADC251" i="8"/>
  <c r="ACX251" i="8" s="1"/>
  <c r="ACY251" i="8" s="1"/>
  <c r="ANP230" i="8"/>
  <c r="ANK230" i="8" s="1"/>
  <c r="ANL230" i="8" s="1"/>
  <c r="ANM230" i="8" s="1"/>
  <c r="ANH231" i="8" s="1"/>
  <c r="ANX229" i="8"/>
  <c r="PN277" i="8"/>
  <c r="PI278" i="8" s="1"/>
  <c r="RV272" i="8"/>
  <c r="AHE242" i="8"/>
  <c r="VH266" i="8"/>
  <c r="VL265" i="8"/>
  <c r="VG266" i="8" s="1"/>
  <c r="XZ261" i="8"/>
  <c r="YD260" i="8"/>
  <c r="XY261" i="8" s="1"/>
  <c r="AGB245" i="8"/>
  <c r="AGF244" i="8"/>
  <c r="AGA245" i="8" s="1"/>
  <c r="ZS257" i="8"/>
  <c r="ZT257" i="8" s="1"/>
  <c r="ZO258" i="8" s="1"/>
  <c r="ABW253" i="8"/>
  <c r="ABX253" i="8" s="1"/>
  <c r="ABS254" i="8" s="1"/>
  <c r="WM263" i="8"/>
  <c r="WN263" i="8" s="1"/>
  <c r="WI264" i="8" s="1"/>
  <c r="UT267" i="8"/>
  <c r="UO267" i="8" s="1"/>
  <c r="VB266" i="8"/>
  <c r="UN267" i="8"/>
  <c r="UF268" i="8"/>
  <c r="UA268" i="8" s="1"/>
  <c r="AAG256" i="8"/>
  <c r="AAH256" i="8" s="1"/>
  <c r="AAC257" i="8" s="1"/>
  <c r="OD280" i="8"/>
  <c r="OE280" i="8" s="1"/>
  <c r="NZ281" i="8" s="1"/>
  <c r="RA274" i="8"/>
  <c r="ADQ250" i="8"/>
  <c r="ADL250" i="8" s="1"/>
  <c r="ADY249" i="8"/>
  <c r="SJ271" i="8"/>
  <c r="ZC258" i="8"/>
  <c r="PJ278" i="8"/>
  <c r="ACK252" i="8"/>
  <c r="ACL252" i="8" s="1"/>
  <c r="ACG253" i="8" s="1"/>
  <c r="NP281" i="8"/>
  <c r="NQ281" i="8" s="1"/>
  <c r="NL282" i="8" s="1"/>
  <c r="RI273" i="8"/>
  <c r="RJ273" i="8" s="1"/>
  <c r="AIH240" i="8"/>
  <c r="MM283" i="8"/>
  <c r="MN283" i="8" s="1"/>
  <c r="AFV245" i="8"/>
  <c r="AGR243" i="8"/>
  <c r="AGS243" i="8" s="1"/>
  <c r="ADK250" i="8"/>
  <c r="TZ268" i="8"/>
  <c r="XO261" i="8"/>
  <c r="XP261" i="8" s="1"/>
  <c r="XK262" i="8" s="1"/>
  <c r="PX277" i="8"/>
  <c r="PS277" i="8" s="1"/>
  <c r="QF276" i="8"/>
  <c r="AJK238" i="8"/>
  <c r="AJL238" i="8" s="1"/>
  <c r="AJG239" i="8" s="1"/>
  <c r="VY264" i="8"/>
  <c r="VZ264" i="8" s="1"/>
  <c r="VU265" i="8" s="1"/>
  <c r="AHK242" i="8"/>
  <c r="AHF242" i="8" s="1"/>
  <c r="AHG242" i="8" s="1"/>
  <c r="AHH242" i="8" s="1"/>
  <c r="AHC243" i="8" s="1"/>
  <c r="AHS241" i="8"/>
  <c r="AHY241" i="8"/>
  <c r="AHT241" i="8" s="1"/>
  <c r="AIG240" i="8"/>
  <c r="AEV247" i="8"/>
  <c r="AEW247" i="8" s="1"/>
  <c r="AER248" i="8" s="1"/>
  <c r="OV279" i="8"/>
  <c r="OZ278" i="8"/>
  <c r="OU279" i="8" s="1"/>
  <c r="QN275" i="8"/>
  <c r="QO275" i="8" s="1"/>
  <c r="RW272" i="8"/>
  <c r="RX272" i="8" s="1"/>
  <c r="RY272" i="8" s="1"/>
  <c r="RT273" i="8" s="1"/>
  <c r="YP259" i="8"/>
  <c r="YQ259" i="8" s="1"/>
  <c r="AIU239" i="8"/>
  <c r="ABG254" i="8"/>
  <c r="AAT255" i="8"/>
  <c r="AAU255" i="8" s="1"/>
  <c r="TD270" i="8"/>
  <c r="SY270" i="8" s="1"/>
  <c r="SZ270" i="8" s="1"/>
  <c r="TL269" i="8"/>
  <c r="MZ282" i="8"/>
  <c r="AFI246" i="8"/>
  <c r="AFJ246" i="8" s="1"/>
  <c r="TM269" i="8"/>
  <c r="AEM248" i="8" l="1"/>
  <c r="AEE249" i="8"/>
  <c r="ADZ249" i="8" s="1"/>
  <c r="AEA249" i="8" s="1"/>
  <c r="AEB249" i="8" s="1"/>
  <c r="ADW250" i="8" s="1"/>
  <c r="ALA235" i="8"/>
  <c r="ALB235" i="8" s="1"/>
  <c r="AKW236" i="8" s="1"/>
  <c r="ALU233" i="8"/>
  <c r="ALV233" i="8" s="1"/>
  <c r="ALS234" i="8" s="1"/>
  <c r="G53" i="8"/>
  <c r="Q53" i="8" s="1"/>
  <c r="F53" i="8"/>
  <c r="P53" i="8" s="1"/>
  <c r="ALM234" i="8"/>
  <c r="AMQ231" i="8"/>
  <c r="AMR231" i="8" s="1"/>
  <c r="AMM232" i="8" s="1"/>
  <c r="WX263" i="8"/>
  <c r="WS263" i="8" s="1"/>
  <c r="AMH232" i="8"/>
  <c r="XF262" i="8"/>
  <c r="PE278" i="8"/>
  <c r="AKK236" i="8"/>
  <c r="AKM236" i="8" s="1"/>
  <c r="AKN236" i="8" s="1"/>
  <c r="AKI237" i="8" s="1"/>
  <c r="AOU227" i="8"/>
  <c r="AOV227" i="8" s="1"/>
  <c r="AOQ228" i="8" s="1"/>
  <c r="AOD229" i="8"/>
  <c r="ANY229" i="8" s="1"/>
  <c r="ANZ229" i="8" s="1"/>
  <c r="AOL228" i="8"/>
  <c r="PR277" i="8"/>
  <c r="ANI231" i="8"/>
  <c r="AND231" i="8" s="1"/>
  <c r="ANQ230" i="8"/>
  <c r="YH260" i="8"/>
  <c r="OQ279" i="8"/>
  <c r="OR279" i="8" s="1"/>
  <c r="OS279" i="8" s="1"/>
  <c r="ON280" i="8" s="1"/>
  <c r="AFG247" i="8"/>
  <c r="AFK246" i="8"/>
  <c r="AFF247" i="8" s="1"/>
  <c r="SW271" i="8"/>
  <c r="TA270" i="8"/>
  <c r="SV271" i="8" s="1"/>
  <c r="QL276" i="8"/>
  <c r="QP275" i="8"/>
  <c r="QK276" i="8" s="1"/>
  <c r="YN260" i="8"/>
  <c r="YR259" i="8"/>
  <c r="YM260" i="8" s="1"/>
  <c r="ACV252" i="8"/>
  <c r="ACZ251" i="8"/>
  <c r="ACU252" i="8" s="1"/>
  <c r="AGP244" i="8"/>
  <c r="AGT243" i="8"/>
  <c r="AGO244" i="8" s="1"/>
  <c r="AAR256" i="8"/>
  <c r="AAV255" i="8"/>
  <c r="AAQ256" i="8" s="1"/>
  <c r="NB282" i="8"/>
  <c r="NC282" i="8" s="1"/>
  <c r="MX283" i="8" s="1"/>
  <c r="TN269" i="8"/>
  <c r="TO269" i="8" s="1"/>
  <c r="TJ270" i="8" s="1"/>
  <c r="ABI254" i="8"/>
  <c r="ABJ254" i="8" s="1"/>
  <c r="ABE255" i="8" s="1"/>
  <c r="RU273" i="8"/>
  <c r="RP273" i="8" s="1"/>
  <c r="SC272" i="8"/>
  <c r="PD278" i="8"/>
  <c r="ADM250" i="8"/>
  <c r="ADN250" i="8" s="1"/>
  <c r="ADI251" i="8" s="1"/>
  <c r="RG274" i="8"/>
  <c r="RK273" i="8"/>
  <c r="RF274" i="8" s="1"/>
  <c r="PT277" i="8"/>
  <c r="PU277" i="8" s="1"/>
  <c r="PP278" i="8" s="1"/>
  <c r="UP267" i="8"/>
  <c r="UQ267" i="8" s="1"/>
  <c r="UL268" i="8" s="1"/>
  <c r="AGJ244" i="8"/>
  <c r="XU261" i="8"/>
  <c r="VP265" i="8"/>
  <c r="AHD243" i="8"/>
  <c r="AGY243" i="8" s="1"/>
  <c r="AHL242" i="8"/>
  <c r="AIW239" i="8"/>
  <c r="AIX239" i="8" s="1"/>
  <c r="AIS240" i="8" s="1"/>
  <c r="AES248" i="8"/>
  <c r="AEN248" i="8" s="1"/>
  <c r="AEO248" i="8" s="1"/>
  <c r="AEP248" i="8" s="1"/>
  <c r="AEK249" i="8" s="1"/>
  <c r="AFA247" i="8"/>
  <c r="AII240" i="8"/>
  <c r="AIJ240" i="8" s="1"/>
  <c r="AIE241" i="8" s="1"/>
  <c r="AHU241" i="8"/>
  <c r="AHV241" i="8" s="1"/>
  <c r="AHQ242" i="8" s="1"/>
  <c r="VV265" i="8"/>
  <c r="VQ265" i="8" s="1"/>
  <c r="WD264" i="8"/>
  <c r="AJH239" i="8"/>
  <c r="AJC239" i="8" s="1"/>
  <c r="AJP238" i="8"/>
  <c r="XT261" i="8"/>
  <c r="XL262" i="8"/>
  <c r="XG262" i="8" s="1"/>
  <c r="UB268" i="8"/>
  <c r="UC268" i="8" s="1"/>
  <c r="TX269" i="8" s="1"/>
  <c r="MO283" i="8"/>
  <c r="MS283" i="8" s="1"/>
  <c r="NU281" i="8"/>
  <c r="NM282" i="8"/>
  <c r="NH282" i="8" s="1"/>
  <c r="ACH253" i="8"/>
  <c r="ACC253" i="8" s="1"/>
  <c r="ACP252" i="8"/>
  <c r="ZE258" i="8"/>
  <c r="SL271" i="8"/>
  <c r="OA281" i="8"/>
  <c r="NV281" i="8" s="1"/>
  <c r="OI280" i="8"/>
  <c r="AAD257" i="8"/>
  <c r="ZY257" i="8" s="1"/>
  <c r="AAL256" i="8"/>
  <c r="WJ264" i="8"/>
  <c r="WE264" i="8" s="1"/>
  <c r="WR263" i="8"/>
  <c r="ABT254" i="8"/>
  <c r="ABO254" i="8" s="1"/>
  <c r="ACB253" i="8"/>
  <c r="ZP258" i="8"/>
  <c r="ZK258" i="8" s="1"/>
  <c r="ZX257" i="8"/>
  <c r="AJV238" i="8"/>
  <c r="AJQ238" i="8" s="1"/>
  <c r="AKD237" i="8"/>
  <c r="AFW245" i="8"/>
  <c r="AFX245" i="8" s="1"/>
  <c r="VC266" i="8"/>
  <c r="VD266" i="8" s="1"/>
  <c r="AKX236" i="8" l="1"/>
  <c r="ALF235" i="8"/>
  <c r="ALW233" i="8"/>
  <c r="ALR234" i="8" s="1"/>
  <c r="ALN234" i="8" s="1"/>
  <c r="ALO234" i="8" s="1"/>
  <c r="XH262" i="8"/>
  <c r="XI262" i="8" s="1"/>
  <c r="XD263" i="8" s="1"/>
  <c r="J53" i="8"/>
  <c r="I53" i="8"/>
  <c r="AMN232" i="8"/>
  <c r="AMI232" i="8" s="1"/>
  <c r="AMJ232" i="8" s="1"/>
  <c r="AMK232" i="8" s="1"/>
  <c r="AMF233" i="8" s="1"/>
  <c r="AMV231" i="8"/>
  <c r="AKS236" i="8"/>
  <c r="OO280" i="8"/>
  <c r="OJ280" i="8" s="1"/>
  <c r="OK280" i="8" s="1"/>
  <c r="AOR228" i="8"/>
  <c r="AOM228" i="8" s="1"/>
  <c r="AON228" i="8" s="1"/>
  <c r="AOO228" i="8" s="1"/>
  <c r="AOZ227" i="8"/>
  <c r="APC227" i="8" s="1"/>
  <c r="AOX228" i="8" s="1"/>
  <c r="AOT228" i="8" s="1"/>
  <c r="AKJ237" i="8"/>
  <c r="AKE237" i="8" s="1"/>
  <c r="AKF237" i="8" s="1"/>
  <c r="AKG237" i="8" s="1"/>
  <c r="AKB238" i="8" s="1"/>
  <c r="AKR236" i="8"/>
  <c r="ANW230" i="8"/>
  <c r="AOA229" i="8"/>
  <c r="ANV230" i="8" s="1"/>
  <c r="AMG233" i="8"/>
  <c r="AMB233" i="8" s="1"/>
  <c r="OW279" i="8"/>
  <c r="AAM256" i="8"/>
  <c r="AAN256" i="8" s="1"/>
  <c r="AAO256" i="8" s="1"/>
  <c r="AAJ257" i="8" s="1"/>
  <c r="AGX243" i="8"/>
  <c r="AGZ243" i="8" s="1"/>
  <c r="SR271" i="8"/>
  <c r="AFU246" i="8"/>
  <c r="AFY245" i="8"/>
  <c r="AFT246" i="8" s="1"/>
  <c r="WT263" i="8"/>
  <c r="WU263" i="8" s="1"/>
  <c r="WP264" i="8" s="1"/>
  <c r="VA267" i="8"/>
  <c r="SI272" i="8"/>
  <c r="ZB259" i="8"/>
  <c r="NW281" i="8"/>
  <c r="NX281" i="8" s="1"/>
  <c r="NS282" i="8" s="1"/>
  <c r="XM262" i="8"/>
  <c r="ZZ257" i="8"/>
  <c r="AAA257" i="8" s="1"/>
  <c r="ZV258" i="8" s="1"/>
  <c r="AEL249" i="8"/>
  <c r="AEG249" i="8" s="1"/>
  <c r="AET248" i="8"/>
  <c r="ACD253" i="8"/>
  <c r="ACE253" i="8" s="1"/>
  <c r="ABZ254" i="8" s="1"/>
  <c r="VE266" i="8"/>
  <c r="UZ267" i="8" s="1"/>
  <c r="SM271" i="8"/>
  <c r="SH272" i="8" s="1"/>
  <c r="ZF258" i="8"/>
  <c r="ZA259" i="8" s="1"/>
  <c r="TY269" i="8"/>
  <c r="TT269" i="8" s="1"/>
  <c r="UG268" i="8"/>
  <c r="XV261" i="8"/>
  <c r="XW261" i="8" s="1"/>
  <c r="XR262" i="8" s="1"/>
  <c r="AHR242" i="8"/>
  <c r="AHM242" i="8" s="1"/>
  <c r="AHN242" i="8" s="1"/>
  <c r="AHO242" i="8" s="1"/>
  <c r="AHJ243" i="8" s="1"/>
  <c r="AHZ241" i="8"/>
  <c r="AIF241" i="8"/>
  <c r="AIA241" i="8" s="1"/>
  <c r="AIN240" i="8"/>
  <c r="ADX250" i="8"/>
  <c r="ADS250" i="8" s="1"/>
  <c r="AEF249" i="8"/>
  <c r="RO273" i="8"/>
  <c r="ADJ251" i="8"/>
  <c r="ADE251" i="8" s="1"/>
  <c r="ADR250" i="8"/>
  <c r="ABF255" i="8"/>
  <c r="ABA255" i="8" s="1"/>
  <c r="ABN254" i="8"/>
  <c r="TS269" i="8"/>
  <c r="TK270" i="8"/>
  <c r="TF270" i="8" s="1"/>
  <c r="AAZ255" i="8"/>
  <c r="AGK244" i="8"/>
  <c r="AGL244" i="8" s="1"/>
  <c r="AGM244" i="8" s="1"/>
  <c r="AGH245" i="8" s="1"/>
  <c r="ADD251" i="8"/>
  <c r="ACQ252" i="8"/>
  <c r="ACR252" i="8" s="1"/>
  <c r="YV259" i="8"/>
  <c r="QT275" i="8"/>
  <c r="TE270" i="8"/>
  <c r="AFO246" i="8"/>
  <c r="AJR238" i="8"/>
  <c r="AJS238" i="8" s="1"/>
  <c r="AJN239" i="8" s="1"/>
  <c r="WF264" i="8"/>
  <c r="WG264" i="8" s="1"/>
  <c r="WB265" i="8" s="1"/>
  <c r="AIT240" i="8"/>
  <c r="AIO240" i="8" s="1"/>
  <c r="AJB239" i="8"/>
  <c r="VR265" i="8"/>
  <c r="VS265" i="8" s="1"/>
  <c r="VN266" i="8" s="1"/>
  <c r="UM268" i="8"/>
  <c r="UH268" i="8" s="1"/>
  <c r="UU267" i="8"/>
  <c r="PQ278" i="8"/>
  <c r="PL278" i="8" s="1"/>
  <c r="PY277" i="8"/>
  <c r="RB274" i="8"/>
  <c r="RC274" i="8" s="1"/>
  <c r="PF278" i="8"/>
  <c r="PG278" i="8" s="1"/>
  <c r="PB279" i="8" s="1"/>
  <c r="MY283" i="8"/>
  <c r="MT283" i="8" s="1"/>
  <c r="MU283" i="8" s="1"/>
  <c r="NG282" i="8"/>
  <c r="YI260" i="8"/>
  <c r="YJ260" i="8" s="1"/>
  <c r="QG276" i="8"/>
  <c r="QH276" i="8" s="1"/>
  <c r="AFB247" i="8"/>
  <c r="AFC247" i="8" s="1"/>
  <c r="AMA233" i="8" l="1"/>
  <c r="AMC233" i="8" s="1"/>
  <c r="ALP234" i="8"/>
  <c r="ALK235" i="8" s="1"/>
  <c r="ALL235" i="8"/>
  <c r="XE263" i="8"/>
  <c r="WZ263" i="8" s="1"/>
  <c r="G54" i="8"/>
  <c r="Q54" i="8" s="1"/>
  <c r="F54" i="8"/>
  <c r="P54" i="8" s="1"/>
  <c r="AMO232" i="8"/>
  <c r="AKT236" i="8"/>
  <c r="AMX231" i="8"/>
  <c r="AMY231" i="8" s="1"/>
  <c r="AMT232" i="8" s="1"/>
  <c r="AOJ229" i="8"/>
  <c r="AOK229" i="8"/>
  <c r="AOS228" i="8"/>
  <c r="ANR230" i="8"/>
  <c r="ANS230" i="8" s="1"/>
  <c r="ANT230" i="8" s="1"/>
  <c r="ANO231" i="8" s="1"/>
  <c r="AOE229" i="8"/>
  <c r="ALG235" i="8"/>
  <c r="ALH235" i="8" s="1"/>
  <c r="ALE236" i="8" s="1"/>
  <c r="AEZ248" i="8"/>
  <c r="AFD247" i="8"/>
  <c r="AEY248" i="8" s="1"/>
  <c r="MV283" i="8"/>
  <c r="MZ283" i="8" s="1"/>
  <c r="OH281" i="8"/>
  <c r="OL280" i="8"/>
  <c r="OG281" i="8" s="1"/>
  <c r="ACO253" i="8"/>
  <c r="ACS252" i="8"/>
  <c r="ACN253" i="8" s="1"/>
  <c r="TG270" i="8"/>
  <c r="TH270" i="8" s="1"/>
  <c r="TC271" i="8" s="1"/>
  <c r="TU269" i="8"/>
  <c r="TV269" i="8" s="1"/>
  <c r="TQ270" i="8" s="1"/>
  <c r="ADT250" i="8"/>
  <c r="ADU250" i="8" s="1"/>
  <c r="ADP251" i="8" s="1"/>
  <c r="YW259" i="8"/>
  <c r="YX259" i="8" s="1"/>
  <c r="SD272" i="8"/>
  <c r="SE272" i="8" s="1"/>
  <c r="UV267" i="8"/>
  <c r="UW267" i="8" s="1"/>
  <c r="UX267" i="8" s="1"/>
  <c r="US268" i="8" s="1"/>
  <c r="AGC245" i="8"/>
  <c r="YG261" i="8"/>
  <c r="YK260" i="8"/>
  <c r="YF261" i="8" s="1"/>
  <c r="AGW244" i="8"/>
  <c r="QE277" i="8"/>
  <c r="QI276" i="8"/>
  <c r="QD277" i="8" s="1"/>
  <c r="AHA243" i="8"/>
  <c r="AGV244" i="8" s="1"/>
  <c r="NI282" i="8"/>
  <c r="NJ282" i="8" s="1"/>
  <c r="NE283" i="8" s="1"/>
  <c r="PC279" i="8"/>
  <c r="OX279" i="8" s="1"/>
  <c r="OY279" i="8" s="1"/>
  <c r="PK278" i="8"/>
  <c r="QZ275" i="8"/>
  <c r="RD274" i="8"/>
  <c r="QY275" i="8" s="1"/>
  <c r="AGI245" i="8"/>
  <c r="AGD245" i="8" s="1"/>
  <c r="AGQ244" i="8"/>
  <c r="VW265" i="8"/>
  <c r="VO266" i="8"/>
  <c r="VJ266" i="8" s="1"/>
  <c r="AHK243" i="8"/>
  <c r="AHF243" i="8" s="1"/>
  <c r="AHS242" i="8"/>
  <c r="AJD239" i="8"/>
  <c r="AJE239" i="8" s="1"/>
  <c r="AIZ240" i="8" s="1"/>
  <c r="WC265" i="8"/>
  <c r="VX265" i="8" s="1"/>
  <c r="WK264" i="8"/>
  <c r="AJO239" i="8"/>
  <c r="AJJ239" i="8" s="1"/>
  <c r="AJW238" i="8"/>
  <c r="ADF251" i="8"/>
  <c r="ADG251" i="8" s="1"/>
  <c r="ADB252" i="8" s="1"/>
  <c r="ABB255" i="8"/>
  <c r="ABP254" i="8"/>
  <c r="ABQ254" i="8" s="1"/>
  <c r="ABL255" i="8" s="1"/>
  <c r="RQ273" i="8"/>
  <c r="RR273" i="8" s="1"/>
  <c r="RM274" i="8" s="1"/>
  <c r="AEH249" i="8"/>
  <c r="AEI249" i="8" s="1"/>
  <c r="AED250" i="8" s="1"/>
  <c r="AIP240" i="8"/>
  <c r="AIQ240" i="8" s="1"/>
  <c r="AIL241" i="8" s="1"/>
  <c r="AIB241" i="8"/>
  <c r="XS262" i="8"/>
  <c r="XN262" i="8" s="1"/>
  <c r="XO262" i="8" s="1"/>
  <c r="XP262" i="8" s="1"/>
  <c r="XK263" i="8" s="1"/>
  <c r="YA261" i="8"/>
  <c r="UI268" i="8"/>
  <c r="ACA254" i="8"/>
  <c r="ABV254" i="8" s="1"/>
  <c r="ACI253" i="8"/>
  <c r="ZW258" i="8"/>
  <c r="ZR258" i="8" s="1"/>
  <c r="AAE257" i="8"/>
  <c r="AKC238" i="8"/>
  <c r="AJX238" i="8" s="1"/>
  <c r="AKK237" i="8"/>
  <c r="NT282" i="8"/>
  <c r="NO282" i="8" s="1"/>
  <c r="OB281" i="8"/>
  <c r="ZJ258" i="8"/>
  <c r="SQ271" i="8"/>
  <c r="AAK257" i="8"/>
  <c r="AAF257" i="8" s="1"/>
  <c r="AAS256" i="8"/>
  <c r="VI266" i="8"/>
  <c r="WQ264" i="8"/>
  <c r="WL264" i="8" s="1"/>
  <c r="WY263" i="8"/>
  <c r="AFP246" i="8"/>
  <c r="AFQ246" i="8" s="1"/>
  <c r="ALZ234" i="8" l="1"/>
  <c r="AMD233" i="8"/>
  <c r="ALY234" i="8" s="1"/>
  <c r="ALT234" i="8"/>
  <c r="J54" i="8"/>
  <c r="I54" i="8"/>
  <c r="AMU232" i="8"/>
  <c r="AMP232" i="8" s="1"/>
  <c r="AMQ232" i="8" s="1"/>
  <c r="AMR232" i="8" s="1"/>
  <c r="AMM233" i="8" s="1"/>
  <c r="ANC231" i="8"/>
  <c r="ANP231" i="8"/>
  <c r="ANK231" i="8" s="1"/>
  <c r="AKU236" i="8"/>
  <c r="AKP237" i="8" s="1"/>
  <c r="AKQ237" i="8"/>
  <c r="AOF229" i="8"/>
  <c r="AOG229" i="8" s="1"/>
  <c r="AOU228" i="8"/>
  <c r="ALU234" i="8"/>
  <c r="ALV234" i="8" s="1"/>
  <c r="ALW234" i="8" s="1"/>
  <c r="ALR235" i="8" s="1"/>
  <c r="ANX230" i="8"/>
  <c r="ALI235" i="8"/>
  <c r="AMH233" i="8"/>
  <c r="QM276" i="8"/>
  <c r="QU275" i="8"/>
  <c r="QV275" i="8" s="1"/>
  <c r="QW275" i="8" s="1"/>
  <c r="QR276" i="8" s="1"/>
  <c r="SS271" i="8"/>
  <c r="ST271" i="8" s="1"/>
  <c r="SO272" i="8" s="1"/>
  <c r="UF269" i="8"/>
  <c r="AHY242" i="8"/>
  <c r="AAY256" i="8"/>
  <c r="YU260" i="8"/>
  <c r="AFN247" i="8"/>
  <c r="WM264" i="8"/>
  <c r="WN264" i="8" s="1"/>
  <c r="WI265" i="8" s="1"/>
  <c r="XA263" i="8"/>
  <c r="XB263" i="8" s="1"/>
  <c r="WW264" i="8" s="1"/>
  <c r="VK266" i="8"/>
  <c r="VL266" i="8" s="1"/>
  <c r="VG267" i="8" s="1"/>
  <c r="ZL258" i="8"/>
  <c r="ZM258" i="8" s="1"/>
  <c r="ZH259" i="8" s="1"/>
  <c r="XL263" i="8"/>
  <c r="XG263" i="8" s="1"/>
  <c r="XT262" i="8"/>
  <c r="AAG257" i="8"/>
  <c r="AAH257" i="8" s="1"/>
  <c r="AAC258" i="8" s="1"/>
  <c r="UJ268" i="8"/>
  <c r="UE269" i="8" s="1"/>
  <c r="AIC241" i="8"/>
  <c r="AHX242" i="8" s="1"/>
  <c r="ABC255" i="8"/>
  <c r="AAX256" i="8" s="1"/>
  <c r="YY259" i="8"/>
  <c r="YT260" i="8" s="1"/>
  <c r="AFR246" i="8"/>
  <c r="AFM247" i="8" s="1"/>
  <c r="VY265" i="8"/>
  <c r="VZ265" i="8" s="1"/>
  <c r="VU266" i="8" s="1"/>
  <c r="RH274" i="8"/>
  <c r="PM278" i="8"/>
  <c r="PN278" i="8" s="1"/>
  <c r="PI279" i="8" s="1"/>
  <c r="NF283" i="8"/>
  <c r="NA283" i="8" s="1"/>
  <c r="NB283" i="8" s="1"/>
  <c r="NN282" i="8"/>
  <c r="PZ277" i="8"/>
  <c r="QA277" i="8" s="1"/>
  <c r="AGR244" i="8"/>
  <c r="AGS244" i="8" s="1"/>
  <c r="AGT244" i="8" s="1"/>
  <c r="AGO245" i="8" s="1"/>
  <c r="YO260" i="8"/>
  <c r="AGE245" i="8"/>
  <c r="AGF245" i="8" s="1"/>
  <c r="AGA246" i="8" s="1"/>
  <c r="ACJ253" i="8"/>
  <c r="ACK253" i="8" s="1"/>
  <c r="OP280" i="8"/>
  <c r="AFH247" i="8"/>
  <c r="AIM241" i="8"/>
  <c r="AIH241" i="8" s="1"/>
  <c r="AIU240" i="8"/>
  <c r="AEE250" i="8"/>
  <c r="ADZ250" i="8" s="1"/>
  <c r="AEM249" i="8"/>
  <c r="RN274" i="8"/>
  <c r="RI274" i="8" s="1"/>
  <c r="RV273" i="8"/>
  <c r="ABM255" i="8"/>
  <c r="ABH255" i="8" s="1"/>
  <c r="ABU254" i="8"/>
  <c r="ADC252" i="8"/>
  <c r="ACX252" i="8" s="1"/>
  <c r="ADK251" i="8"/>
  <c r="AJY238" i="8"/>
  <c r="AJZ238" i="8" s="1"/>
  <c r="AJU239" i="8" s="1"/>
  <c r="AJA240" i="8"/>
  <c r="AIV240" i="8" s="1"/>
  <c r="AJI239" i="8"/>
  <c r="UT268" i="8"/>
  <c r="UO268" i="8" s="1"/>
  <c r="VB267" i="8"/>
  <c r="OV280" i="8"/>
  <c r="OZ279" i="8"/>
  <c r="OU280" i="8" s="1"/>
  <c r="AHE243" i="8"/>
  <c r="YB261" i="8"/>
  <c r="YC261" i="8" s="1"/>
  <c r="SB273" i="8"/>
  <c r="SF272" i="8"/>
  <c r="SA273" i="8" s="1"/>
  <c r="ADQ251" i="8"/>
  <c r="ADL251" i="8" s="1"/>
  <c r="ADY250" i="8"/>
  <c r="TR270" i="8"/>
  <c r="TM270" i="8" s="1"/>
  <c r="TZ269" i="8"/>
  <c r="TD271" i="8"/>
  <c r="SY271" i="8" s="1"/>
  <c r="TL270" i="8"/>
  <c r="ACW252" i="8"/>
  <c r="OC281" i="8"/>
  <c r="OD281" i="8" s="1"/>
  <c r="AEU248" i="8"/>
  <c r="AEV248" i="8" s="1"/>
  <c r="AMV232" i="8" l="1"/>
  <c r="G55" i="8"/>
  <c r="Q55" i="8" s="1"/>
  <c r="F55" i="8"/>
  <c r="P55" i="8" s="1"/>
  <c r="AMN233" i="8"/>
  <c r="AMI233" i="8" s="1"/>
  <c r="ALS235" i="8"/>
  <c r="QS276" i="8"/>
  <c r="QN276" i="8" s="1"/>
  <c r="QO276" i="8" s="1"/>
  <c r="QP276" i="8" s="1"/>
  <c r="QK277" i="8" s="1"/>
  <c r="AKL237" i="8"/>
  <c r="AKM237" i="8" s="1"/>
  <c r="AKN237" i="8" s="1"/>
  <c r="AKI238" i="8" s="1"/>
  <c r="ANE231" i="8"/>
  <c r="ANF231" i="8" s="1"/>
  <c r="ANA232" i="8" s="1"/>
  <c r="AKY236" i="8"/>
  <c r="RA275" i="8"/>
  <c r="AOR229" i="8"/>
  <c r="AOV228" i="8"/>
  <c r="AOQ229" i="8" s="1"/>
  <c r="AOD230" i="8"/>
  <c r="AOH229" i="8"/>
  <c r="AOC230" i="8" s="1"/>
  <c r="ALN235" i="8"/>
  <c r="ALD236" i="8"/>
  <c r="AKZ236" i="8" s="1"/>
  <c r="ALM235" i="8"/>
  <c r="AMJ233" i="8"/>
  <c r="AMA234" i="8"/>
  <c r="OA282" i="8"/>
  <c r="OE281" i="8"/>
  <c r="NZ282" i="8" s="1"/>
  <c r="XZ262" i="8"/>
  <c r="YD261" i="8"/>
  <c r="XY262" i="8" s="1"/>
  <c r="ACH254" i="8"/>
  <c r="ACL253" i="8"/>
  <c r="ACG254" i="8" s="1"/>
  <c r="NC283" i="8"/>
  <c r="NG283" i="8" s="1"/>
  <c r="TN270" i="8"/>
  <c r="TO270" i="8" s="1"/>
  <c r="TJ271" i="8" s="1"/>
  <c r="AEA250" i="8"/>
  <c r="AEB250" i="8" s="1"/>
  <c r="ADW251" i="8" s="1"/>
  <c r="AES249" i="8"/>
  <c r="AEW248" i="8"/>
  <c r="AER249" i="8" s="1"/>
  <c r="ACY252" i="8"/>
  <c r="RW273" i="8"/>
  <c r="RX273" i="8" s="1"/>
  <c r="QL277" i="8"/>
  <c r="QG277" i="8" s="1"/>
  <c r="PD279" i="8"/>
  <c r="AGP245" i="8"/>
  <c r="AGK245" i="8" s="1"/>
  <c r="AGX244" i="8"/>
  <c r="AJK239" i="8"/>
  <c r="AJV239" i="8"/>
  <c r="AJQ239" i="8" s="1"/>
  <c r="AKD238" i="8"/>
  <c r="ADM251" i="8"/>
  <c r="AIW240" i="8"/>
  <c r="PX278" i="8"/>
  <c r="QB277" i="8"/>
  <c r="PW278" i="8" s="1"/>
  <c r="NP282" i="8"/>
  <c r="PJ279" i="8"/>
  <c r="PE279" i="8" s="1"/>
  <c r="PR278" i="8"/>
  <c r="VV266" i="8"/>
  <c r="VQ266" i="8" s="1"/>
  <c r="WD265" i="8"/>
  <c r="AAD258" i="8"/>
  <c r="ZY258" i="8" s="1"/>
  <c r="AAL257" i="8"/>
  <c r="ZI259" i="8"/>
  <c r="ZD259" i="8" s="1"/>
  <c r="ZQ258" i="8"/>
  <c r="VH267" i="8"/>
  <c r="VC267" i="8" s="1"/>
  <c r="VD267" i="8" s="1"/>
  <c r="VP266" i="8"/>
  <c r="WX264" i="8"/>
  <c r="WS264" i="8" s="1"/>
  <c r="XF263" i="8"/>
  <c r="WJ265" i="8"/>
  <c r="WE265" i="8" s="1"/>
  <c r="WR264" i="8"/>
  <c r="AFV246" i="8"/>
  <c r="ZC259" i="8"/>
  <c r="ABG255" i="8"/>
  <c r="AAT256" i="8"/>
  <c r="AAU256" i="8" s="1"/>
  <c r="AIG241" i="8"/>
  <c r="UN268" i="8"/>
  <c r="SP272" i="8"/>
  <c r="SK272" i="8" s="1"/>
  <c r="SX271" i="8"/>
  <c r="SJ272" i="8"/>
  <c r="AHG243" i="8"/>
  <c r="AHH243" i="8" s="1"/>
  <c r="AHC244" i="8" s="1"/>
  <c r="OQ280" i="8"/>
  <c r="OR280" i="8" s="1"/>
  <c r="ABW254" i="8"/>
  <c r="AGB246" i="8"/>
  <c r="AFW246" i="8" s="1"/>
  <c r="AGJ245" i="8"/>
  <c r="RJ274" i="8"/>
  <c r="RK274" i="8" s="1"/>
  <c r="RF275" i="8" s="1"/>
  <c r="AKJ238" i="8"/>
  <c r="AKE238" i="8" s="1"/>
  <c r="AFI247" i="8"/>
  <c r="AFJ247" i="8" s="1"/>
  <c r="YP260" i="8"/>
  <c r="YQ260" i="8" s="1"/>
  <c r="AHT242" i="8"/>
  <c r="AHU242" i="8" s="1"/>
  <c r="UA269" i="8"/>
  <c r="UB269" i="8" s="1"/>
  <c r="ALA236" i="8" l="1"/>
  <c r="ALB236" i="8" s="1"/>
  <c r="AKW237" i="8" s="1"/>
  <c r="QT276" i="8"/>
  <c r="AKR237" i="8"/>
  <c r="J55" i="8"/>
  <c r="I55" i="8"/>
  <c r="ANB232" i="8"/>
  <c r="AMW232" i="8" s="1"/>
  <c r="AMX232" i="8" s="1"/>
  <c r="AMY232" i="8" s="1"/>
  <c r="AMT233" i="8" s="1"/>
  <c r="ANJ231" i="8"/>
  <c r="ANL231" i="8" s="1"/>
  <c r="ANI232" i="8" s="1"/>
  <c r="AOM229" i="8"/>
  <c r="AOZ228" i="8"/>
  <c r="APC228" i="8" s="1"/>
  <c r="AOX229" i="8" s="1"/>
  <c r="AOT229" i="8" s="1"/>
  <c r="ANY230" i="8"/>
  <c r="ANZ230" i="8" s="1"/>
  <c r="AOA230" i="8" s="1"/>
  <c r="ANV231" i="8" s="1"/>
  <c r="AOL229" i="8"/>
  <c r="AMU233" i="8"/>
  <c r="AMG234" i="8"/>
  <c r="ALO235" i="8"/>
  <c r="ALP235" i="8" s="1"/>
  <c r="AMK233" i="8"/>
  <c r="AMF234" i="8" s="1"/>
  <c r="XU262" i="8"/>
  <c r="XV262" i="8" s="1"/>
  <c r="XS263" i="8" s="1"/>
  <c r="ACP253" i="8"/>
  <c r="ACC254" i="8"/>
  <c r="YN261" i="8"/>
  <c r="YR260" i="8"/>
  <c r="YM261" i="8" s="1"/>
  <c r="TY270" i="8"/>
  <c r="UC269" i="8"/>
  <c r="TX270" i="8" s="1"/>
  <c r="AFG248" i="8"/>
  <c r="AFK247" i="8"/>
  <c r="AFF248" i="8" s="1"/>
  <c r="OO281" i="8"/>
  <c r="OS280" i="8"/>
  <c r="ON281" i="8" s="1"/>
  <c r="AAR257" i="8"/>
  <c r="AAV256" i="8"/>
  <c r="AAQ257" i="8" s="1"/>
  <c r="WT264" i="8"/>
  <c r="WU264" i="8" s="1"/>
  <c r="WP265" i="8" s="1"/>
  <c r="VR266" i="8"/>
  <c r="VS266" i="8" s="1"/>
  <c r="VN267" i="8" s="1"/>
  <c r="WF265" i="8"/>
  <c r="WG265" i="8" s="1"/>
  <c r="WB266" i="8" s="1"/>
  <c r="NM283" i="8"/>
  <c r="PS278" i="8"/>
  <c r="PT278" i="8" s="1"/>
  <c r="PU278" i="8" s="1"/>
  <c r="PP279" i="8" s="1"/>
  <c r="AIT241" i="8"/>
  <c r="RU274" i="8"/>
  <c r="ADJ252" i="8"/>
  <c r="AKF238" i="8"/>
  <c r="AKG238" i="8" s="1"/>
  <c r="AKB239" i="8" s="1"/>
  <c r="AJH240" i="8"/>
  <c r="VA268" i="8"/>
  <c r="PF279" i="8"/>
  <c r="PG279" i="8" s="1"/>
  <c r="PB280" i="8" s="1"/>
  <c r="ACV253" i="8"/>
  <c r="AEN249" i="8"/>
  <c r="AEO249" i="8" s="1"/>
  <c r="YH261" i="8"/>
  <c r="OI281" i="8"/>
  <c r="ABT255" i="8"/>
  <c r="SZ271" i="8"/>
  <c r="TA271" i="8" s="1"/>
  <c r="SV272" i="8" s="1"/>
  <c r="UP268" i="8"/>
  <c r="UQ268" i="8" s="1"/>
  <c r="UL269" i="8" s="1"/>
  <c r="ZE259" i="8"/>
  <c r="ZF259" i="8" s="1"/>
  <c r="ZA260" i="8" s="1"/>
  <c r="XH263" i="8"/>
  <c r="XI263" i="8" s="1"/>
  <c r="XD264" i="8" s="1"/>
  <c r="ZS258" i="8"/>
  <c r="ZT258" i="8" s="1"/>
  <c r="ZO259" i="8" s="1"/>
  <c r="AHR243" i="8"/>
  <c r="AHV242" i="8"/>
  <c r="AHQ243" i="8" s="1"/>
  <c r="RO274" i="8"/>
  <c r="RG275" i="8"/>
  <c r="RB275" i="8" s="1"/>
  <c r="RC275" i="8" s="1"/>
  <c r="AGL245" i="8"/>
  <c r="AGM245" i="8" s="1"/>
  <c r="AGH246" i="8" s="1"/>
  <c r="ABX254" i="8"/>
  <c r="ABS255" i="8" s="1"/>
  <c r="AHD244" i="8"/>
  <c r="AGY244" i="8" s="1"/>
  <c r="AGZ244" i="8" s="1"/>
  <c r="AHL243" i="8"/>
  <c r="SL272" i="8"/>
  <c r="SM272" i="8" s="1"/>
  <c r="SH273" i="8" s="1"/>
  <c r="AII241" i="8"/>
  <c r="AIJ241" i="8" s="1"/>
  <c r="AIE242" i="8" s="1"/>
  <c r="ABI255" i="8"/>
  <c r="ABJ255" i="8" s="1"/>
  <c r="ABE256" i="8" s="1"/>
  <c r="AFX246" i="8"/>
  <c r="AFY246" i="8" s="1"/>
  <c r="AFT247" i="8" s="1"/>
  <c r="NQ282" i="8"/>
  <c r="NL283" i="8" s="1"/>
  <c r="QF277" i="8"/>
  <c r="AIX240" i="8"/>
  <c r="AIS241" i="8" s="1"/>
  <c r="RY273" i="8"/>
  <c r="RT274" i="8" s="1"/>
  <c r="ADN251" i="8"/>
  <c r="ADI252" i="8" s="1"/>
  <c r="AJL239" i="8"/>
  <c r="AJG240" i="8" s="1"/>
  <c r="VE267" i="8"/>
  <c r="UZ268" i="8" s="1"/>
  <c r="ACZ252" i="8"/>
  <c r="ACU253" i="8" s="1"/>
  <c r="AFA248" i="8"/>
  <c r="ADX251" i="8"/>
  <c r="ADS251" i="8" s="1"/>
  <c r="AEF250" i="8"/>
  <c r="TK271" i="8"/>
  <c r="TF271" i="8" s="1"/>
  <c r="TS270" i="8"/>
  <c r="NV282" i="8"/>
  <c r="AKX237" i="8" l="1"/>
  <c r="ANM231" i="8"/>
  <c r="ANH232" i="8" s="1"/>
  <c r="AND232" i="8" s="1"/>
  <c r="XW262" i="8"/>
  <c r="XR263" i="8" s="1"/>
  <c r="XN263" i="8" s="1"/>
  <c r="ANW231" i="8"/>
  <c r="ANR231" i="8" s="1"/>
  <c r="AON229" i="8"/>
  <c r="AOE230" i="8"/>
  <c r="AMB234" i="8"/>
  <c r="AMC234" i="8" s="1"/>
  <c r="AMD234" i="8" s="1"/>
  <c r="ALY235" i="8" s="1"/>
  <c r="AMP233" i="8"/>
  <c r="AKS237" i="8"/>
  <c r="AKT237" i="8" s="1"/>
  <c r="AKU237" i="8" s="1"/>
  <c r="AKP238" i="8" s="1"/>
  <c r="ANC232" i="8"/>
  <c r="ALK236" i="8"/>
  <c r="ALT235" i="8"/>
  <c r="ALF236" i="8"/>
  <c r="AMO233" i="8"/>
  <c r="ALL236" i="8"/>
  <c r="OW280" i="8"/>
  <c r="AHZ242" i="8"/>
  <c r="UG269" i="8"/>
  <c r="AGW245" i="8"/>
  <c r="AHA244" i="8"/>
  <c r="AGV245" i="8" s="1"/>
  <c r="QH277" i="8"/>
  <c r="QI277" i="8" s="1"/>
  <c r="QD278" i="8" s="1"/>
  <c r="AIF242" i="8"/>
  <c r="AIA242" i="8" s="1"/>
  <c r="AIN241" i="8"/>
  <c r="AGI246" i="8"/>
  <c r="AGD246" i="8" s="1"/>
  <c r="AGQ245" i="8"/>
  <c r="QZ276" i="8"/>
  <c r="RD275" i="8"/>
  <c r="QY276" i="8" s="1"/>
  <c r="AHM243" i="8"/>
  <c r="AHN243" i="8" s="1"/>
  <c r="AHO243" i="8" s="1"/>
  <c r="AHJ244" i="8" s="1"/>
  <c r="AEL250" i="8"/>
  <c r="AEP249" i="8"/>
  <c r="AEK250" i="8" s="1"/>
  <c r="PC280" i="8"/>
  <c r="OX280" i="8" s="1"/>
  <c r="PK279" i="8"/>
  <c r="VI267" i="8"/>
  <c r="AJP239" i="8"/>
  <c r="AKC239" i="8"/>
  <c r="AJX239" i="8" s="1"/>
  <c r="AKK238" i="8"/>
  <c r="ADR251" i="8"/>
  <c r="ADE252" i="8"/>
  <c r="RP274" i="8"/>
  <c r="RQ274" i="8" s="1"/>
  <c r="RR274" i="8" s="1"/>
  <c r="RM275" i="8" s="1"/>
  <c r="AJB240" i="8"/>
  <c r="NH283" i="8"/>
  <c r="NI283" i="8" s="1"/>
  <c r="AAZ256" i="8"/>
  <c r="AAM257" i="8"/>
  <c r="AAN257" i="8" s="1"/>
  <c r="OJ281" i="8"/>
  <c r="OK281" i="8" s="1"/>
  <c r="OL281" i="8" s="1"/>
  <c r="OG282" i="8" s="1"/>
  <c r="AFO247" i="8"/>
  <c r="TT270" i="8"/>
  <c r="TU270" i="8" s="1"/>
  <c r="YV260" i="8"/>
  <c r="AFU247" i="8"/>
  <c r="AFP247" i="8" s="1"/>
  <c r="AGC246" i="8"/>
  <c r="ABF256" i="8"/>
  <c r="ABA256" i="8" s="1"/>
  <c r="ABN255" i="8"/>
  <c r="SI273" i="8"/>
  <c r="SD273" i="8" s="1"/>
  <c r="SQ272" i="8"/>
  <c r="ZP259" i="8"/>
  <c r="ZK259" i="8" s="1"/>
  <c r="ZX258" i="8"/>
  <c r="XE264" i="8"/>
  <c r="WZ264" i="8" s="1"/>
  <c r="XM263" i="8"/>
  <c r="ZB260" i="8"/>
  <c r="YW260" i="8" s="1"/>
  <c r="ZJ259" i="8"/>
  <c r="UM269" i="8"/>
  <c r="UH269" i="8" s="1"/>
  <c r="UU268" i="8"/>
  <c r="SW272" i="8"/>
  <c r="SR272" i="8" s="1"/>
  <c r="TE271" i="8"/>
  <c r="ACB254" i="8"/>
  <c r="ABO255" i="8"/>
  <c r="ADD252" i="8"/>
  <c r="ACQ253" i="8"/>
  <c r="ACR253" i="8" s="1"/>
  <c r="UV268" i="8"/>
  <c r="AJC240" i="8"/>
  <c r="SC273" i="8"/>
  <c r="AIO241" i="8"/>
  <c r="NU282" i="8"/>
  <c r="PQ279" i="8"/>
  <c r="PL279" i="8" s="1"/>
  <c r="PY278" i="8"/>
  <c r="WC266" i="8"/>
  <c r="VX266" i="8" s="1"/>
  <c r="WK265" i="8"/>
  <c r="VO267" i="8"/>
  <c r="VJ267" i="8" s="1"/>
  <c r="VW266" i="8"/>
  <c r="WQ265" i="8"/>
  <c r="WL265" i="8" s="1"/>
  <c r="WY264" i="8"/>
  <c r="AFB248" i="8"/>
  <c r="AFC248" i="8" s="1"/>
  <c r="YI261" i="8"/>
  <c r="YJ261" i="8" s="1"/>
  <c r="YA262" i="8" l="1"/>
  <c r="ANQ231" i="8"/>
  <c r="ANS231" i="8" s="1"/>
  <c r="AMQ233" i="8"/>
  <c r="AMR233" i="8" s="1"/>
  <c r="AMM234" i="8" s="1"/>
  <c r="F56" i="8"/>
  <c r="P56" i="8" s="1"/>
  <c r="G56" i="8"/>
  <c r="Q56" i="8" s="1"/>
  <c r="AIB242" i="8"/>
  <c r="AIC242" i="8" s="1"/>
  <c r="AHX243" i="8" s="1"/>
  <c r="ALZ235" i="8"/>
  <c r="ALU235" i="8" s="1"/>
  <c r="ALV235" i="8" s="1"/>
  <c r="ALS236" i="8" s="1"/>
  <c r="OY280" i="8"/>
  <c r="OZ280" i="8" s="1"/>
  <c r="OU281" i="8" s="1"/>
  <c r="AKQ238" i="8"/>
  <c r="AKL238" i="8" s="1"/>
  <c r="AKM238" i="8" s="1"/>
  <c r="AKN238" i="8" s="1"/>
  <c r="AKI239" i="8" s="1"/>
  <c r="AKY237" i="8"/>
  <c r="UI269" i="8"/>
  <c r="UJ269" i="8" s="1"/>
  <c r="UE270" i="8" s="1"/>
  <c r="AOO229" i="8"/>
  <c r="AOJ230" i="8" s="1"/>
  <c r="AOK230" i="8"/>
  <c r="ALG236" i="8"/>
  <c r="ALH236" i="8" s="1"/>
  <c r="ALI236" i="8" s="1"/>
  <c r="AMH234" i="8"/>
  <c r="ANE232" i="8"/>
  <c r="RH275" i="8"/>
  <c r="AEZ249" i="8"/>
  <c r="AFD248" i="8"/>
  <c r="AEY249" i="8" s="1"/>
  <c r="YG262" i="8"/>
  <c r="YK261" i="8"/>
  <c r="YF262" i="8" s="1"/>
  <c r="TR271" i="8"/>
  <c r="TV270" i="8"/>
  <c r="TQ271" i="8" s="1"/>
  <c r="XA264" i="8"/>
  <c r="XB264" i="8" s="1"/>
  <c r="WW265" i="8" s="1"/>
  <c r="VY266" i="8"/>
  <c r="VZ266" i="8" s="1"/>
  <c r="VU267" i="8" s="1"/>
  <c r="ADF252" i="8"/>
  <c r="ADG252" i="8" s="1"/>
  <c r="ADB253" i="8" s="1"/>
  <c r="ACD254" i="8"/>
  <c r="ACE254" i="8" s="1"/>
  <c r="ABZ255" i="8" s="1"/>
  <c r="AGE246" i="8"/>
  <c r="AGF246" i="8" s="1"/>
  <c r="AGA247" i="8" s="1"/>
  <c r="YX260" i="8"/>
  <c r="YY260" i="8" s="1"/>
  <c r="YT261" i="8" s="1"/>
  <c r="AFQ247" i="8"/>
  <c r="AFR247" i="8" s="1"/>
  <c r="AFM248" i="8" s="1"/>
  <c r="AAK258" i="8"/>
  <c r="AAO257" i="8"/>
  <c r="AAJ258" i="8" s="1"/>
  <c r="AJD240" i="8"/>
  <c r="AJE240" i="8" s="1"/>
  <c r="AIZ241" i="8" s="1"/>
  <c r="AJR239" i="8"/>
  <c r="AJS239" i="8" s="1"/>
  <c r="AJN240" i="8" s="1"/>
  <c r="PM279" i="8"/>
  <c r="PN279" i="8" s="1"/>
  <c r="PI280" i="8" s="1"/>
  <c r="AET249" i="8"/>
  <c r="QU276" i="8"/>
  <c r="QV276" i="8" s="1"/>
  <c r="AHE244" i="8"/>
  <c r="WM265" i="8"/>
  <c r="WN265" i="8" s="1"/>
  <c r="WI266" i="8" s="1"/>
  <c r="NW282" i="8"/>
  <c r="NX282" i="8" s="1"/>
  <c r="NS283" i="8" s="1"/>
  <c r="SE273" i="8"/>
  <c r="SF273" i="8" s="1"/>
  <c r="SA274" i="8" s="1"/>
  <c r="ACO254" i="8"/>
  <c r="ACS253" i="8"/>
  <c r="ACN254" i="8" s="1"/>
  <c r="OP281" i="8"/>
  <c r="OH282" i="8"/>
  <c r="OC282" i="8" s="1"/>
  <c r="TG271" i="8"/>
  <c r="TH271" i="8" s="1"/>
  <c r="TC272" i="8" s="1"/>
  <c r="UW268" i="8"/>
  <c r="UX268" i="8" s="1"/>
  <c r="US269" i="8" s="1"/>
  <c r="ZL259" i="8"/>
  <c r="ZM259" i="8" s="1"/>
  <c r="ZH260" i="8" s="1"/>
  <c r="XO263" i="8"/>
  <c r="XP263" i="8" s="1"/>
  <c r="XK264" i="8" s="1"/>
  <c r="ZZ258" i="8"/>
  <c r="AAA258" i="8" s="1"/>
  <c r="ZV259" i="8" s="1"/>
  <c r="AHY243" i="8"/>
  <c r="AHT243" i="8" s="1"/>
  <c r="RN275" i="8"/>
  <c r="RI275" i="8" s="1"/>
  <c r="RV274" i="8"/>
  <c r="AHK244" i="8"/>
  <c r="AHF244" i="8" s="1"/>
  <c r="AHS243" i="8"/>
  <c r="SS272" i="8"/>
  <c r="ST272" i="8" s="1"/>
  <c r="SO273" i="8" s="1"/>
  <c r="ABP255" i="8"/>
  <c r="ABQ255" i="8" s="1"/>
  <c r="ABL256" i="8" s="1"/>
  <c r="ABB256" i="8"/>
  <c r="ABC256" i="8" s="1"/>
  <c r="AAX257" i="8" s="1"/>
  <c r="NJ283" i="8"/>
  <c r="NN283" i="8" s="1"/>
  <c r="ADT251" i="8"/>
  <c r="ADU251" i="8" s="1"/>
  <c r="ADP252" i="8" s="1"/>
  <c r="VK267" i="8"/>
  <c r="VL267" i="8" s="1"/>
  <c r="VG268" i="8" s="1"/>
  <c r="AEG250" i="8"/>
  <c r="AEH250" i="8" s="1"/>
  <c r="AIP241" i="8"/>
  <c r="QE278" i="8"/>
  <c r="PZ278" i="8" s="1"/>
  <c r="QA278" i="8" s="1"/>
  <c r="QM277" i="8"/>
  <c r="AGR245" i="8"/>
  <c r="AGS245" i="8" s="1"/>
  <c r="AIG242" i="8" l="1"/>
  <c r="OV281" i="8"/>
  <c r="OQ281" i="8" s="1"/>
  <c r="AMN234" i="8"/>
  <c r="PD280" i="8"/>
  <c r="I56" i="8"/>
  <c r="J56" i="8"/>
  <c r="UN269" i="8"/>
  <c r="RJ275" i="8"/>
  <c r="RG276" i="8" s="1"/>
  <c r="UF270" i="8"/>
  <c r="UA270" i="8" s="1"/>
  <c r="AOF230" i="8"/>
  <c r="AOG230" i="8" s="1"/>
  <c r="AOD231" i="8" s="1"/>
  <c r="AOS229" i="8"/>
  <c r="ALW235" i="8"/>
  <c r="AMA235" i="8" s="1"/>
  <c r="ALE237" i="8"/>
  <c r="ANP232" i="8"/>
  <c r="ANT231" i="8"/>
  <c r="ANO232" i="8" s="1"/>
  <c r="AMI234" i="8"/>
  <c r="AMJ234" i="8" s="1"/>
  <c r="AMK234" i="8" s="1"/>
  <c r="AMF235" i="8" s="1"/>
  <c r="ANB233" i="8"/>
  <c r="YO261" i="8"/>
  <c r="ANF232" i="8"/>
  <c r="ANA233" i="8" s="1"/>
  <c r="AMV233" i="8"/>
  <c r="ALD237" i="8"/>
  <c r="AKZ237" i="8" s="1"/>
  <c r="ALA237" i="8" s="1"/>
  <c r="ALB237" i="8" s="1"/>
  <c r="AKW238" i="8" s="1"/>
  <c r="ALM236" i="8"/>
  <c r="ACW253" i="8"/>
  <c r="ACJ254" i="8"/>
  <c r="AGP246" i="8"/>
  <c r="AGT245" i="8"/>
  <c r="AGO246" i="8" s="1"/>
  <c r="PX279" i="8"/>
  <c r="QB278" i="8"/>
  <c r="PW279" i="8" s="1"/>
  <c r="AAY257" i="8"/>
  <c r="AAT257" i="8" s="1"/>
  <c r="ABG256" i="8"/>
  <c r="ABM256" i="8"/>
  <c r="ABH256" i="8" s="1"/>
  <c r="ABU255" i="8"/>
  <c r="SP273" i="8"/>
  <c r="SK273" i="8" s="1"/>
  <c r="SX272" i="8"/>
  <c r="AHU243" i="8"/>
  <c r="AHV243" i="8" s="1"/>
  <c r="AHQ244" i="8" s="1"/>
  <c r="ZW259" i="8"/>
  <c r="ZR259" i="8" s="1"/>
  <c r="AAE258" i="8"/>
  <c r="XL264" i="8"/>
  <c r="XG264" i="8" s="1"/>
  <c r="XT263" i="8"/>
  <c r="ZI260" i="8"/>
  <c r="ZD260" i="8" s="1"/>
  <c r="ZQ259" i="8"/>
  <c r="UT269" i="8"/>
  <c r="UO269" i="8" s="1"/>
  <c r="UP269" i="8" s="1"/>
  <c r="UQ269" i="8" s="1"/>
  <c r="UL270" i="8" s="1"/>
  <c r="VB268" i="8"/>
  <c r="TD272" i="8"/>
  <c r="SY272" i="8" s="1"/>
  <c r="TL271" i="8"/>
  <c r="SB274" i="8"/>
  <c r="RW274" i="8" s="1"/>
  <c r="RX274" i="8" s="1"/>
  <c r="SJ273" i="8"/>
  <c r="WJ266" i="8"/>
  <c r="WE266" i="8" s="1"/>
  <c r="WR265" i="8"/>
  <c r="AHG244" i="8"/>
  <c r="AHH244" i="8" s="1"/>
  <c r="AHC245" i="8" s="1"/>
  <c r="AKJ239" i="8"/>
  <c r="AKE239" i="8" s="1"/>
  <c r="AKR238" i="8"/>
  <c r="AAS257" i="8"/>
  <c r="ALF237" i="8"/>
  <c r="AFN248" i="8"/>
  <c r="AFI248" i="8" s="1"/>
  <c r="AFV247" i="8"/>
  <c r="YU261" i="8"/>
  <c r="YP261" i="8" s="1"/>
  <c r="ZC260" i="8"/>
  <c r="AGB247" i="8"/>
  <c r="AFW247" i="8" s="1"/>
  <c r="AGJ246" i="8"/>
  <c r="TZ270" i="8"/>
  <c r="YB262" i="8"/>
  <c r="YC262" i="8" s="1"/>
  <c r="AFH248" i="8"/>
  <c r="AIM242" i="8"/>
  <c r="AEE251" i="8"/>
  <c r="AEI250" i="8"/>
  <c r="AED251" i="8" s="1"/>
  <c r="AIQ241" i="8"/>
  <c r="AIL242" i="8" s="1"/>
  <c r="VH268" i="8"/>
  <c r="VC268" i="8" s="1"/>
  <c r="VP267" i="8"/>
  <c r="ADQ252" i="8"/>
  <c r="ADL252" i="8" s="1"/>
  <c r="ADY251" i="8"/>
  <c r="OR281" i="8"/>
  <c r="OS281" i="8" s="1"/>
  <c r="ON282" i="8" s="1"/>
  <c r="NT283" i="8"/>
  <c r="NO283" i="8" s="1"/>
  <c r="NP283" i="8" s="1"/>
  <c r="OB282" i="8"/>
  <c r="QS277" i="8"/>
  <c r="QW276" i="8"/>
  <c r="QR277" i="8" s="1"/>
  <c r="PJ280" i="8"/>
  <c r="PE280" i="8" s="1"/>
  <c r="PR279" i="8"/>
  <c r="AJO240" i="8"/>
  <c r="AJJ240" i="8" s="1"/>
  <c r="AJW239" i="8"/>
  <c r="AJA241" i="8"/>
  <c r="AIV241" i="8" s="1"/>
  <c r="AJI240" i="8"/>
  <c r="AAF258" i="8"/>
  <c r="ACA255" i="8"/>
  <c r="ABV255" i="8" s="1"/>
  <c r="ACI254" i="8"/>
  <c r="ADC253" i="8"/>
  <c r="ACX253" i="8" s="1"/>
  <c r="ACY253" i="8" s="1"/>
  <c r="ADK252" i="8"/>
  <c r="VV267" i="8"/>
  <c r="VQ267" i="8" s="1"/>
  <c r="WD266" i="8"/>
  <c r="WX265" i="8"/>
  <c r="WS265" i="8" s="1"/>
  <c r="XF264" i="8"/>
  <c r="TM271" i="8"/>
  <c r="AEU249" i="8"/>
  <c r="AEV249" i="8" s="1"/>
  <c r="PF280" i="8" l="1"/>
  <c r="PG280" i="8" s="1"/>
  <c r="PB281" i="8" s="1"/>
  <c r="RK275" i="8"/>
  <c r="RF276" i="8" s="1"/>
  <c r="F57" i="8"/>
  <c r="P57" i="8" s="1"/>
  <c r="G57" i="8"/>
  <c r="Q57" i="8" s="1"/>
  <c r="YQ261" i="8"/>
  <c r="YR261" i="8" s="1"/>
  <c r="YM262" i="8" s="1"/>
  <c r="AMW233" i="8"/>
  <c r="AKX238" i="8"/>
  <c r="AKS238" i="8" s="1"/>
  <c r="ALR236" i="8"/>
  <c r="ALN236" i="8" s="1"/>
  <c r="ALO236" i="8" s="1"/>
  <c r="ALL237" i="8" s="1"/>
  <c r="AOH230" i="8"/>
  <c r="AOC231" i="8" s="1"/>
  <c r="ANY231" i="8" s="1"/>
  <c r="ANK232" i="8"/>
  <c r="AOU229" i="8"/>
  <c r="ANX231" i="8"/>
  <c r="AMG235" i="8"/>
  <c r="AMB235" i="8" s="1"/>
  <c r="AMC235" i="8" s="1"/>
  <c r="ANJ232" i="8"/>
  <c r="AMX233" i="8"/>
  <c r="AMO234" i="8"/>
  <c r="RA276" i="8"/>
  <c r="AEM250" i="8"/>
  <c r="RO275" i="8"/>
  <c r="QF278" i="8"/>
  <c r="AES250" i="8"/>
  <c r="AEW249" i="8"/>
  <c r="AER250" i="8" s="1"/>
  <c r="ACV254" i="8"/>
  <c r="ACZ253" i="8"/>
  <c r="ACU254" i="8" s="1"/>
  <c r="NQ283" i="8"/>
  <c r="NU283" i="8" s="1"/>
  <c r="RU275" i="8"/>
  <c r="RY274" i="8"/>
  <c r="RT275" i="8" s="1"/>
  <c r="YN262" i="8"/>
  <c r="YI262" i="8" s="1"/>
  <c r="PC281" i="8"/>
  <c r="OX281" i="8" s="1"/>
  <c r="AJK240" i="8"/>
  <c r="AJL240" i="8" s="1"/>
  <c r="AJG241" i="8" s="1"/>
  <c r="AJY239" i="8"/>
  <c r="QN277" i="8"/>
  <c r="QO277" i="8" s="1"/>
  <c r="ADZ251" i="8"/>
  <c r="AEA251" i="8" s="1"/>
  <c r="RB276" i="8"/>
  <c r="RC276" i="8" s="1"/>
  <c r="RD276" i="8" s="1"/>
  <c r="QY277" i="8" s="1"/>
  <c r="AIH242" i="8"/>
  <c r="AII242" i="8" s="1"/>
  <c r="XZ263" i="8"/>
  <c r="YD262" i="8"/>
  <c r="XY263" i="8" s="1"/>
  <c r="ZE260" i="8"/>
  <c r="ZF260" i="8" s="1"/>
  <c r="ZA261" i="8" s="1"/>
  <c r="AFX247" i="8"/>
  <c r="AFY247" i="8" s="1"/>
  <c r="AFT248" i="8" s="1"/>
  <c r="AAU257" i="8"/>
  <c r="AAV257" i="8" s="1"/>
  <c r="AAQ258" i="8" s="1"/>
  <c r="TN271" i="8"/>
  <c r="TO271" i="8" s="1"/>
  <c r="TJ272" i="8" s="1"/>
  <c r="VD268" i="8"/>
  <c r="VE268" i="8" s="1"/>
  <c r="UZ269" i="8" s="1"/>
  <c r="ZS259" i="8"/>
  <c r="ZT259" i="8" s="1"/>
  <c r="ZO260" i="8" s="1"/>
  <c r="AAG258" i="8"/>
  <c r="AAH258" i="8" s="1"/>
  <c r="AAC259" i="8" s="1"/>
  <c r="AHR244" i="8"/>
  <c r="AHM244" i="8" s="1"/>
  <c r="AHZ243" i="8"/>
  <c r="SZ272" i="8"/>
  <c r="TA272" i="8" s="1"/>
  <c r="SV273" i="8" s="1"/>
  <c r="ABW255" i="8"/>
  <c r="ABX255" i="8" s="1"/>
  <c r="ABS256" i="8" s="1"/>
  <c r="PS279" i="8"/>
  <c r="PT279" i="8" s="1"/>
  <c r="AGX245" i="8"/>
  <c r="UM270" i="8"/>
  <c r="UH270" i="8" s="1"/>
  <c r="UU269" i="8"/>
  <c r="XH264" i="8"/>
  <c r="XI264" i="8" s="1"/>
  <c r="XD265" i="8" s="1"/>
  <c r="WF266" i="8"/>
  <c r="WG266" i="8" s="1"/>
  <c r="WB267" i="8" s="1"/>
  <c r="ADM252" i="8"/>
  <c r="ADN252" i="8" s="1"/>
  <c r="ADI253" i="8" s="1"/>
  <c r="ACK254" i="8"/>
  <c r="ACL254" i="8" s="1"/>
  <c r="ACG255" i="8" s="1"/>
  <c r="OD282" i="8"/>
  <c r="OE282" i="8" s="1"/>
  <c r="NZ283" i="8" s="1"/>
  <c r="OW281" i="8"/>
  <c r="OO282" i="8"/>
  <c r="OJ282" i="8" s="1"/>
  <c r="VR267" i="8"/>
  <c r="VS267" i="8" s="1"/>
  <c r="VN268" i="8" s="1"/>
  <c r="AIU241" i="8"/>
  <c r="AFJ248" i="8"/>
  <c r="UB270" i="8"/>
  <c r="AKT238" i="8"/>
  <c r="AKU238" i="8" s="1"/>
  <c r="AKP239" i="8" s="1"/>
  <c r="AHD245" i="8"/>
  <c r="AGY245" i="8" s="1"/>
  <c r="AHL244" i="8"/>
  <c r="WT265" i="8"/>
  <c r="WU265" i="8" s="1"/>
  <c r="WP266" i="8" s="1"/>
  <c r="SL273" i="8"/>
  <c r="ABI256" i="8"/>
  <c r="AGK246" i="8"/>
  <c r="AGL246" i="8" s="1"/>
  <c r="PK280" i="8" l="1"/>
  <c r="YV261" i="8"/>
  <c r="I57" i="8"/>
  <c r="J57" i="8"/>
  <c r="ANZ231" i="8"/>
  <c r="ANW232" i="8" s="1"/>
  <c r="AOL230" i="8"/>
  <c r="AOR230" i="8"/>
  <c r="AOV229" i="8"/>
  <c r="AOQ230" i="8" s="1"/>
  <c r="ALZ236" i="8"/>
  <c r="AMD235" i="8"/>
  <c r="ALY236" i="8" s="1"/>
  <c r="ALP236" i="8"/>
  <c r="ALT236" i="8" s="1"/>
  <c r="ANL232" i="8"/>
  <c r="AMU234" i="8"/>
  <c r="AMY233" i="8"/>
  <c r="AMT234" i="8" s="1"/>
  <c r="YH262" i="8"/>
  <c r="YJ262" i="8" s="1"/>
  <c r="AGI247" i="8"/>
  <c r="AGM246" i="8"/>
  <c r="AGH247" i="8" s="1"/>
  <c r="PQ280" i="8"/>
  <c r="PU279" i="8"/>
  <c r="PP280" i="8" s="1"/>
  <c r="ADX252" i="8"/>
  <c r="AEB251" i="8"/>
  <c r="ADW252" i="8" s="1"/>
  <c r="ABF257" i="8"/>
  <c r="SI274" i="8"/>
  <c r="AHN244" i="8"/>
  <c r="AHO244" i="8" s="1"/>
  <c r="AHJ245" i="8" s="1"/>
  <c r="TY271" i="8"/>
  <c r="AFG249" i="8"/>
  <c r="OY281" i="8"/>
  <c r="OZ281" i="8" s="1"/>
  <c r="OU282" i="8" s="1"/>
  <c r="AIF243" i="8"/>
  <c r="AIJ242" i="8"/>
  <c r="AIE243" i="8" s="1"/>
  <c r="AJV240" i="8"/>
  <c r="ABJ256" i="8"/>
  <c r="ABE257" i="8" s="1"/>
  <c r="SM273" i="8"/>
  <c r="SH274" i="8" s="1"/>
  <c r="UC270" i="8"/>
  <c r="TX271" i="8" s="1"/>
  <c r="AFK248" i="8"/>
  <c r="AFF249" i="8" s="1"/>
  <c r="VW267" i="8"/>
  <c r="VO268" i="8"/>
  <c r="VJ268" i="8" s="1"/>
  <c r="OA283" i="8"/>
  <c r="NV283" i="8" s="1"/>
  <c r="NW283" i="8" s="1"/>
  <c r="OI282" i="8"/>
  <c r="QZ277" i="8"/>
  <c r="QU277" i="8" s="1"/>
  <c r="RH276" i="8"/>
  <c r="ACH255" i="8"/>
  <c r="ACC255" i="8" s="1"/>
  <c r="ACP254" i="8"/>
  <c r="ADJ253" i="8"/>
  <c r="ADE253" i="8" s="1"/>
  <c r="ADR252" i="8"/>
  <c r="WC267" i="8"/>
  <c r="VX267" i="8" s="1"/>
  <c r="WK266" i="8"/>
  <c r="XE265" i="8"/>
  <c r="WZ265" i="8" s="1"/>
  <c r="XM264" i="8"/>
  <c r="AGZ245" i="8"/>
  <c r="AHA245" i="8" s="1"/>
  <c r="AGV246" i="8" s="1"/>
  <c r="ABT256" i="8"/>
  <c r="ABO256" i="8" s="1"/>
  <c r="ACB255" i="8"/>
  <c r="SW273" i="8"/>
  <c r="SR273" i="8" s="1"/>
  <c r="TE272" i="8"/>
  <c r="AAD259" i="8"/>
  <c r="ZY259" i="8" s="1"/>
  <c r="AAL258" i="8"/>
  <c r="ZX259" i="8"/>
  <c r="ZP260" i="8"/>
  <c r="ZK260" i="8" s="1"/>
  <c r="VA269" i="8"/>
  <c r="UV269" i="8" s="1"/>
  <c r="UW269" i="8" s="1"/>
  <c r="VI268" i="8"/>
  <c r="TK272" i="8"/>
  <c r="TF272" i="8" s="1"/>
  <c r="TS271" i="8"/>
  <c r="AAR258" i="8"/>
  <c r="AAM258" i="8" s="1"/>
  <c r="AAZ257" i="8"/>
  <c r="AFU248" i="8"/>
  <c r="AFP248" i="8" s="1"/>
  <c r="AGC247" i="8"/>
  <c r="ZB261" i="8"/>
  <c r="YW261" i="8" s="1"/>
  <c r="YX261" i="8" s="1"/>
  <c r="YY261" i="8" s="1"/>
  <c r="YT262" i="8" s="1"/>
  <c r="ZJ260" i="8"/>
  <c r="XU263" i="8"/>
  <c r="XV263" i="8" s="1"/>
  <c r="QL278" i="8"/>
  <c r="QP277" i="8"/>
  <c r="QK278" i="8" s="1"/>
  <c r="AJZ239" i="8"/>
  <c r="AJU240" i="8" s="1"/>
  <c r="SC274" i="8"/>
  <c r="ADD253" i="8"/>
  <c r="ACQ254" i="8"/>
  <c r="AFA249" i="8"/>
  <c r="WQ266" i="8"/>
  <c r="WL266" i="8" s="1"/>
  <c r="WY265" i="8"/>
  <c r="AKQ239" i="8"/>
  <c r="AKL239" i="8" s="1"/>
  <c r="AKY238" i="8"/>
  <c r="AIW241" i="8"/>
  <c r="AIX241" i="8" s="1"/>
  <c r="AIS242" i="8" s="1"/>
  <c r="AJH241" i="8"/>
  <c r="AJC241" i="8" s="1"/>
  <c r="AJP240" i="8"/>
  <c r="RP275" i="8"/>
  <c r="RQ275" i="8" s="1"/>
  <c r="AEN250" i="8"/>
  <c r="AEO250" i="8" s="1"/>
  <c r="G58" i="8" l="1"/>
  <c r="Q58" i="8" s="1"/>
  <c r="F58" i="8"/>
  <c r="P58" i="8" s="1"/>
  <c r="AOA231" i="8"/>
  <c r="ANV232" i="8" s="1"/>
  <c r="AOM230" i="8"/>
  <c r="AON230" i="8" s="1"/>
  <c r="AMH235" i="8"/>
  <c r="ALU236" i="8"/>
  <c r="ALV236" i="8" s="1"/>
  <c r="ALW236" i="8" s="1"/>
  <c r="ALR237" i="8" s="1"/>
  <c r="AOZ229" i="8"/>
  <c r="APC229" i="8" s="1"/>
  <c r="AOX230" i="8" s="1"/>
  <c r="AOT230" i="8" s="1"/>
  <c r="ALK237" i="8"/>
  <c r="ALG237" i="8" s="1"/>
  <c r="ALH237" i="8" s="1"/>
  <c r="ALE238" i="8" s="1"/>
  <c r="ANR232" i="8"/>
  <c r="AMP234" i="8"/>
  <c r="AMQ234" i="8" s="1"/>
  <c r="AMR234" i="8" s="1"/>
  <c r="AMM235" i="8" s="1"/>
  <c r="AOE231" i="8"/>
  <c r="ANI233" i="8"/>
  <c r="ANM232" i="8"/>
  <c r="ANH233" i="8" s="1"/>
  <c r="ANC233" i="8"/>
  <c r="PY279" i="8"/>
  <c r="ALI237" i="8"/>
  <c r="ALD238" i="8" s="1"/>
  <c r="AIN242" i="8"/>
  <c r="QT277" i="8"/>
  <c r="QV277" i="8" s="1"/>
  <c r="QW277" i="8" s="1"/>
  <c r="QR278" i="8" s="1"/>
  <c r="UT270" i="8"/>
  <c r="UX269" i="8"/>
  <c r="US270" i="8" s="1"/>
  <c r="NX283" i="8"/>
  <c r="OB283" i="8" s="1"/>
  <c r="AEL251" i="8"/>
  <c r="AEP250" i="8"/>
  <c r="AEK251" i="8" s="1"/>
  <c r="YG263" i="8"/>
  <c r="YU262" i="8"/>
  <c r="YP262" i="8" s="1"/>
  <c r="ZC261" i="8"/>
  <c r="YK262" i="8"/>
  <c r="YF263" i="8" s="1"/>
  <c r="QG278" i="8"/>
  <c r="QH278" i="8" s="1"/>
  <c r="ZL260" i="8"/>
  <c r="ZM260" i="8" s="1"/>
  <c r="ZH261" i="8" s="1"/>
  <c r="VK268" i="8"/>
  <c r="VL268" i="8" s="1"/>
  <c r="VG269" i="8" s="1"/>
  <c r="AAN258" i="8"/>
  <c r="AAO258" i="8" s="1"/>
  <c r="AAJ259" i="8" s="1"/>
  <c r="TG272" i="8"/>
  <c r="TH272" i="8" s="1"/>
  <c r="TC273" i="8" s="1"/>
  <c r="ACD255" i="8"/>
  <c r="ACE255" i="8" s="1"/>
  <c r="ABZ256" i="8" s="1"/>
  <c r="WM266" i="8"/>
  <c r="WN266" i="8" s="1"/>
  <c r="WI267" i="8" s="1"/>
  <c r="OK282" i="8"/>
  <c r="OL282" i="8" s="1"/>
  <c r="OG283" i="8" s="1"/>
  <c r="AKD239" i="8"/>
  <c r="AIA243" i="8"/>
  <c r="AIB243" i="8" s="1"/>
  <c r="AFB249" i="8"/>
  <c r="AFC249" i="8" s="1"/>
  <c r="AFD249" i="8" s="1"/>
  <c r="AEY250" i="8" s="1"/>
  <c r="TT271" i="8"/>
  <c r="TU271" i="8" s="1"/>
  <c r="TV271" i="8" s="1"/>
  <c r="TQ272" i="8" s="1"/>
  <c r="SD274" i="8"/>
  <c r="SE274" i="8" s="1"/>
  <c r="ABN256" i="8"/>
  <c r="ABA257" i="8"/>
  <c r="ABB257" i="8" s="1"/>
  <c r="AEF251" i="8"/>
  <c r="PL280" i="8"/>
  <c r="PM280" i="8" s="1"/>
  <c r="AGQ246" i="8"/>
  <c r="RN276" i="8"/>
  <c r="RR275" i="8"/>
  <c r="RM276" i="8" s="1"/>
  <c r="AIT242" i="8"/>
  <c r="AIO242" i="8" s="1"/>
  <c r="AIP242" i="8" s="1"/>
  <c r="AIQ242" i="8" s="1"/>
  <c r="AIL243" i="8" s="1"/>
  <c r="AJB241" i="8"/>
  <c r="XA265" i="8"/>
  <c r="ADF253" i="8"/>
  <c r="XS264" i="8"/>
  <c r="XW263" i="8"/>
  <c r="XR264" i="8" s="1"/>
  <c r="ZZ259" i="8"/>
  <c r="AAA259" i="8" s="1"/>
  <c r="ZV260" i="8" s="1"/>
  <c r="AGW246" i="8"/>
  <c r="AGR246" i="8" s="1"/>
  <c r="AHE245" i="8"/>
  <c r="ACR254" i="8"/>
  <c r="ACS254" i="8" s="1"/>
  <c r="ACN255" i="8" s="1"/>
  <c r="VY267" i="8"/>
  <c r="VZ267" i="8" s="1"/>
  <c r="VU268" i="8" s="1"/>
  <c r="AJQ240" i="8"/>
  <c r="AJR240" i="8" s="1"/>
  <c r="OV282" i="8"/>
  <c r="OQ282" i="8" s="1"/>
  <c r="PD281" i="8"/>
  <c r="AFO248" i="8"/>
  <c r="UG270" i="8"/>
  <c r="AHK245" i="8"/>
  <c r="AHF245" i="8" s="1"/>
  <c r="AHS244" i="8"/>
  <c r="SQ273" i="8"/>
  <c r="ADS252" i="8"/>
  <c r="ADT252" i="8" s="1"/>
  <c r="AGD247" i="8"/>
  <c r="AGE247" i="8" s="1"/>
  <c r="I58" i="8" l="1"/>
  <c r="J58" i="8"/>
  <c r="AOO230" i="8"/>
  <c r="AOJ231" i="8" s="1"/>
  <c r="AOK231" i="8"/>
  <c r="AMN235" i="8"/>
  <c r="AMI235" i="8" s="1"/>
  <c r="AMJ235" i="8" s="1"/>
  <c r="AMG236" i="8" s="1"/>
  <c r="AND233" i="8"/>
  <c r="ANE233" i="8" s="1"/>
  <c r="AOS230" i="8"/>
  <c r="ANQ232" i="8"/>
  <c r="ANS232" i="8" s="1"/>
  <c r="AMV234" i="8"/>
  <c r="AKZ238" i="8"/>
  <c r="ALA238" i="8" s="1"/>
  <c r="AKX239" i="8" s="1"/>
  <c r="AMA236" i="8"/>
  <c r="ALS237" i="8"/>
  <c r="ALN237" i="8" s="1"/>
  <c r="ALM237" i="8"/>
  <c r="YA263" i="8"/>
  <c r="YO262" i="8"/>
  <c r="YQ262" i="8" s="1"/>
  <c r="ADQ253" i="8"/>
  <c r="ADU252" i="8"/>
  <c r="ADP253" i="8" s="1"/>
  <c r="AAY258" i="8"/>
  <c r="ABC257" i="8"/>
  <c r="AAX258" i="8" s="1"/>
  <c r="SB275" i="8"/>
  <c r="SF274" i="8"/>
  <c r="SA275" i="8" s="1"/>
  <c r="AGB248" i="8"/>
  <c r="AGF247" i="8"/>
  <c r="AGA248" i="8" s="1"/>
  <c r="AJO241" i="8"/>
  <c r="AJS240" i="8"/>
  <c r="AJN241" i="8" s="1"/>
  <c r="SS273" i="8"/>
  <c r="ST273" i="8" s="1"/>
  <c r="SO274" i="8" s="1"/>
  <c r="ADC254" i="8"/>
  <c r="WX266" i="8"/>
  <c r="PJ281" i="8"/>
  <c r="PN280" i="8"/>
  <c r="PI281" i="8" s="1"/>
  <c r="UI270" i="8"/>
  <c r="UJ270" i="8" s="1"/>
  <c r="UE271" i="8" s="1"/>
  <c r="VV268" i="8"/>
  <c r="VQ268" i="8" s="1"/>
  <c r="WD267" i="8"/>
  <c r="ACO255" i="8"/>
  <c r="ACJ255" i="8" s="1"/>
  <c r="ACW254" i="8"/>
  <c r="AHG245" i="8"/>
  <c r="AHH245" i="8" s="1"/>
  <c r="AHC246" i="8" s="1"/>
  <c r="ZW260" i="8"/>
  <c r="ZR260" i="8" s="1"/>
  <c r="AAE259" i="8"/>
  <c r="XN264" i="8"/>
  <c r="XO264" i="8" s="1"/>
  <c r="ADG253" i="8"/>
  <c r="ADB254" i="8" s="1"/>
  <c r="XB265" i="8"/>
  <c r="WW266" i="8" s="1"/>
  <c r="RV275" i="8"/>
  <c r="AGS246" i="8"/>
  <c r="AGT246" i="8" s="1"/>
  <c r="AGO247" i="8" s="1"/>
  <c r="ABP256" i="8"/>
  <c r="ABQ256" i="8" s="1"/>
  <c r="ABL257" i="8" s="1"/>
  <c r="AKF239" i="8"/>
  <c r="AKG239" i="8" s="1"/>
  <c r="AKB240" i="8" s="1"/>
  <c r="YB263" i="8"/>
  <c r="YC263" i="8" s="1"/>
  <c r="AET250" i="8"/>
  <c r="UO270" i="8"/>
  <c r="AFQ248" i="8"/>
  <c r="AFR248" i="8" s="1"/>
  <c r="AFM249" i="8" s="1"/>
  <c r="AIM243" i="8"/>
  <c r="AIH243" i="8" s="1"/>
  <c r="AIU242" i="8"/>
  <c r="QS278" i="8"/>
  <c r="QN278" i="8" s="1"/>
  <c r="RA277" i="8"/>
  <c r="AEZ250" i="8"/>
  <c r="AEU250" i="8" s="1"/>
  <c r="AFH249" i="8"/>
  <c r="AJD241" i="8"/>
  <c r="AJE241" i="8" s="1"/>
  <c r="AIZ242" i="8" s="1"/>
  <c r="RI276" i="8"/>
  <c r="RJ276" i="8" s="1"/>
  <c r="AHY244" i="8"/>
  <c r="AIC243" i="8"/>
  <c r="AHX244" i="8" s="1"/>
  <c r="OH283" i="8"/>
  <c r="OC283" i="8" s="1"/>
  <c r="OD283" i="8" s="1"/>
  <c r="OP282" i="8"/>
  <c r="WJ267" i="8"/>
  <c r="WE267" i="8" s="1"/>
  <c r="WR266" i="8"/>
  <c r="ACA256" i="8"/>
  <c r="ABV256" i="8" s="1"/>
  <c r="ACI255" i="8"/>
  <c r="TD273" i="8"/>
  <c r="SY273" i="8" s="1"/>
  <c r="TL272" i="8"/>
  <c r="AAK259" i="8"/>
  <c r="AAF259" i="8" s="1"/>
  <c r="AAS258" i="8"/>
  <c r="VH269" i="8"/>
  <c r="VC269" i="8" s="1"/>
  <c r="VP268" i="8"/>
  <c r="TR272" i="8"/>
  <c r="TM272" i="8" s="1"/>
  <c r="TZ271" i="8"/>
  <c r="ZI261" i="8"/>
  <c r="ZD261" i="8" s="1"/>
  <c r="ZE261" i="8" s="1"/>
  <c r="ZF261" i="8" s="1"/>
  <c r="ZA262" i="8" s="1"/>
  <c r="ZQ260" i="8"/>
  <c r="QE279" i="8"/>
  <c r="QI278" i="8"/>
  <c r="QD279" i="8" s="1"/>
  <c r="AEG251" i="8"/>
  <c r="AEH251" i="8" s="1"/>
  <c r="VB269" i="8"/>
  <c r="AOF231" i="8" l="1"/>
  <c r="AOG231" i="8" s="1"/>
  <c r="AOH231" i="8" s="1"/>
  <c r="AOC232" i="8" s="1"/>
  <c r="F59" i="8"/>
  <c r="P59" i="8" s="1"/>
  <c r="G59" i="8"/>
  <c r="Q59" i="8" s="1"/>
  <c r="ALB238" i="8"/>
  <c r="AKW239" i="8" s="1"/>
  <c r="AMK235" i="8"/>
  <c r="AMF236" i="8" s="1"/>
  <c r="AMB236" i="8" s="1"/>
  <c r="AMC236" i="8" s="1"/>
  <c r="AOU230" i="8"/>
  <c r="AOD232" i="8"/>
  <c r="ANP233" i="8"/>
  <c r="ANT232" i="8"/>
  <c r="ANO233" i="8" s="1"/>
  <c r="ANB234" i="8"/>
  <c r="ANF233" i="8"/>
  <c r="ANA234" i="8" s="1"/>
  <c r="SJ274" i="8"/>
  <c r="ALO237" i="8"/>
  <c r="QM278" i="8"/>
  <c r="QO278" i="8" s="1"/>
  <c r="QP278" i="8" s="1"/>
  <c r="QK279" i="8" s="1"/>
  <c r="PR280" i="8"/>
  <c r="AJW240" i="8"/>
  <c r="AEE252" i="8"/>
  <c r="AEI251" i="8"/>
  <c r="AED252" i="8" s="1"/>
  <c r="OE283" i="8"/>
  <c r="OI283" i="8" s="1"/>
  <c r="XZ264" i="8"/>
  <c r="YD263" i="8"/>
  <c r="XY264" i="8" s="1"/>
  <c r="YN263" i="8"/>
  <c r="VD269" i="8"/>
  <c r="VE269" i="8" s="1"/>
  <c r="UZ270" i="8" s="1"/>
  <c r="YR262" i="8"/>
  <c r="YM263" i="8" s="1"/>
  <c r="ZJ261" i="8"/>
  <c r="ZB262" i="8"/>
  <c r="YW262" i="8" s="1"/>
  <c r="PZ279" i="8"/>
  <c r="QA279" i="8" s="1"/>
  <c r="AHT244" i="8"/>
  <c r="AHU244" i="8" s="1"/>
  <c r="RG277" i="8"/>
  <c r="RK276" i="8"/>
  <c r="RF277" i="8" s="1"/>
  <c r="AJA242" i="8"/>
  <c r="AIV242" i="8" s="1"/>
  <c r="AIW242" i="8" s="1"/>
  <c r="AIX242" i="8" s="1"/>
  <c r="AIS243" i="8" s="1"/>
  <c r="AJI241" i="8"/>
  <c r="AFN249" i="8"/>
  <c r="AFI249" i="8" s="1"/>
  <c r="AFJ249" i="8" s="1"/>
  <c r="AFV248" i="8"/>
  <c r="AAG259" i="8"/>
  <c r="AAH259" i="8" s="1"/>
  <c r="AAC260" i="8" s="1"/>
  <c r="AHD246" i="8"/>
  <c r="AGY246" i="8" s="1"/>
  <c r="AHL245" i="8"/>
  <c r="WF267" i="8"/>
  <c r="WG267" i="8" s="1"/>
  <c r="WB268" i="8" s="1"/>
  <c r="UF271" i="8"/>
  <c r="UA271" i="8" s="1"/>
  <c r="UB271" i="8" s="1"/>
  <c r="UC271" i="8" s="1"/>
  <c r="TX272" i="8" s="1"/>
  <c r="UN270" i="8"/>
  <c r="PE281" i="8"/>
  <c r="PF281" i="8" s="1"/>
  <c r="AKS239" i="8"/>
  <c r="XF265" i="8"/>
  <c r="SP274" i="8"/>
  <c r="SK274" i="8" s="1"/>
  <c r="SX273" i="8"/>
  <c r="AJJ241" i="8"/>
  <c r="AGJ247" i="8"/>
  <c r="RW275" i="8"/>
  <c r="RX275" i="8" s="1"/>
  <c r="ABG257" i="8"/>
  <c r="AAT258" i="8"/>
  <c r="AAU258" i="8" s="1"/>
  <c r="ADY252" i="8"/>
  <c r="ZS260" i="8"/>
  <c r="ZT260" i="8" s="1"/>
  <c r="ZO261" i="8" s="1"/>
  <c r="VR268" i="8"/>
  <c r="VS268" i="8" s="1"/>
  <c r="VN269" i="8" s="1"/>
  <c r="TN272" i="8"/>
  <c r="TO272" i="8" s="1"/>
  <c r="TJ273" i="8" s="1"/>
  <c r="ACK255" i="8"/>
  <c r="ACL255" i="8" s="1"/>
  <c r="ACG256" i="8" s="1"/>
  <c r="OR282" i="8"/>
  <c r="OS282" i="8" s="1"/>
  <c r="ON283" i="8" s="1"/>
  <c r="AIG243" i="8"/>
  <c r="AEV250" i="8"/>
  <c r="AKC240" i="8"/>
  <c r="AJX240" i="8" s="1"/>
  <c r="AKK239" i="8"/>
  <c r="ABM257" i="8"/>
  <c r="ABH257" i="8" s="1"/>
  <c r="ABU256" i="8"/>
  <c r="AGP247" i="8"/>
  <c r="AGK247" i="8" s="1"/>
  <c r="AGX246" i="8"/>
  <c r="XL265" i="8"/>
  <c r="XP264" i="8"/>
  <c r="XK265" i="8" s="1"/>
  <c r="WS266" i="8"/>
  <c r="WT266" i="8" s="1"/>
  <c r="ADK253" i="8"/>
  <c r="ACX254" i="8"/>
  <c r="ACY254" i="8" s="1"/>
  <c r="AFW248" i="8"/>
  <c r="ADL253" i="8"/>
  <c r="AMO235" i="8" l="1"/>
  <c r="ALF238" i="8"/>
  <c r="AJY240" i="8"/>
  <c r="AJZ240" i="8" s="1"/>
  <c r="AJU241" i="8" s="1"/>
  <c r="J59" i="8"/>
  <c r="I59" i="8"/>
  <c r="ANY232" i="8"/>
  <c r="AOR231" i="8"/>
  <c r="AOV230" i="8"/>
  <c r="AOQ231" i="8" s="1"/>
  <c r="SL274" i="8"/>
  <c r="SM274" i="8" s="1"/>
  <c r="SH275" i="8" s="1"/>
  <c r="ANK233" i="8"/>
  <c r="AOL231" i="8"/>
  <c r="AMW234" i="8"/>
  <c r="AMX234" i="8" s="1"/>
  <c r="AMU235" i="8" s="1"/>
  <c r="ANX232" i="8"/>
  <c r="ANJ233" i="8"/>
  <c r="ALZ237" i="8"/>
  <c r="AMD236" i="8"/>
  <c r="ALY237" i="8" s="1"/>
  <c r="ALP237" i="8"/>
  <c r="ALK238" i="8" s="1"/>
  <c r="ALL238" i="8"/>
  <c r="YV262" i="8"/>
  <c r="YX262" i="8" s="1"/>
  <c r="YY262" i="8" s="1"/>
  <c r="YT263" i="8" s="1"/>
  <c r="ACV255" i="8"/>
  <c r="ACZ254" i="8"/>
  <c r="ACU255" i="8" s="1"/>
  <c r="AAR259" i="8"/>
  <c r="AAV258" i="8"/>
  <c r="AAQ259" i="8" s="1"/>
  <c r="RU276" i="8"/>
  <c r="RY275" i="8"/>
  <c r="RT276" i="8" s="1"/>
  <c r="WQ267" i="8"/>
  <c r="WU266" i="8"/>
  <c r="WP267" i="8" s="1"/>
  <c r="AKM239" i="8"/>
  <c r="AKN239" i="8" s="1"/>
  <c r="AKI240" i="8" s="1"/>
  <c r="AES251" i="8"/>
  <c r="AFG250" i="8"/>
  <c r="ADM253" i="8"/>
  <c r="ADN253" i="8" s="1"/>
  <c r="ADI254" i="8" s="1"/>
  <c r="XT264" i="8"/>
  <c r="AGZ246" i="8"/>
  <c r="AHA246" i="8" s="1"/>
  <c r="AGV247" i="8" s="1"/>
  <c r="ABW256" i="8"/>
  <c r="ABX256" i="8" s="1"/>
  <c r="ABS257" i="8" s="1"/>
  <c r="AEW250" i="8"/>
  <c r="AER251" i="8" s="1"/>
  <c r="AFK249" i="8"/>
  <c r="AFF250" i="8" s="1"/>
  <c r="ACH256" i="8"/>
  <c r="ACC256" i="8" s="1"/>
  <c r="ACP255" i="8"/>
  <c r="TS272" i="8"/>
  <c r="TK273" i="8"/>
  <c r="TF273" i="8" s="1"/>
  <c r="VO269" i="8"/>
  <c r="VJ269" i="8" s="1"/>
  <c r="VW268" i="8"/>
  <c r="TY272" i="8"/>
  <c r="TT272" i="8" s="1"/>
  <c r="UG271" i="8"/>
  <c r="ZP261" i="8"/>
  <c r="ZK261" i="8" s="1"/>
  <c r="ZL261" i="8" s="1"/>
  <c r="ZM261" i="8" s="1"/>
  <c r="ZH262" i="8" s="1"/>
  <c r="ZX260" i="8"/>
  <c r="ABI257" i="8"/>
  <c r="ABJ257" i="8" s="1"/>
  <c r="ABE258" i="8" s="1"/>
  <c r="AGL247" i="8"/>
  <c r="AGM247" i="8" s="1"/>
  <c r="AGH248" i="8" s="1"/>
  <c r="SZ273" i="8"/>
  <c r="TA273" i="8" s="1"/>
  <c r="SV274" i="8" s="1"/>
  <c r="RO276" i="8"/>
  <c r="AHR245" i="8"/>
  <c r="AHV244" i="8"/>
  <c r="AHQ245" i="8" s="1"/>
  <c r="YI263" i="8"/>
  <c r="YH263" i="8"/>
  <c r="AEM251" i="8"/>
  <c r="XG265" i="8"/>
  <c r="AII243" i="8"/>
  <c r="AIJ243" i="8" s="1"/>
  <c r="AIE244" i="8" s="1"/>
  <c r="OO283" i="8"/>
  <c r="OJ283" i="8" s="1"/>
  <c r="OK283" i="8" s="1"/>
  <c r="OW282" i="8"/>
  <c r="XH265" i="8"/>
  <c r="XI265" i="8" s="1"/>
  <c r="XD266" i="8" s="1"/>
  <c r="PC282" i="8"/>
  <c r="PG281" i="8"/>
  <c r="PB282" i="8" s="1"/>
  <c r="UP270" i="8"/>
  <c r="UQ270" i="8" s="1"/>
  <c r="UL271" i="8" s="1"/>
  <c r="WC268" i="8"/>
  <c r="VX268" i="8" s="1"/>
  <c r="WK267" i="8"/>
  <c r="AAD260" i="8"/>
  <c r="ZY260" i="8" s="1"/>
  <c r="AAL259" i="8"/>
  <c r="AFX248" i="8"/>
  <c r="AFY248" i="8" s="1"/>
  <c r="AFT249" i="8" s="1"/>
  <c r="AIT243" i="8"/>
  <c r="AIO243" i="8" s="1"/>
  <c r="AJB242" i="8"/>
  <c r="AJK241" i="8"/>
  <c r="AJL241" i="8" s="1"/>
  <c r="AJG242" i="8" s="1"/>
  <c r="RB277" i="8"/>
  <c r="RC277" i="8" s="1"/>
  <c r="PX280" i="8"/>
  <c r="QB279" i="8"/>
  <c r="PW280" i="8" s="1"/>
  <c r="VA270" i="8"/>
  <c r="UV270" i="8" s="1"/>
  <c r="VI269" i="8"/>
  <c r="QL279" i="8"/>
  <c r="QG279" i="8" s="1"/>
  <c r="QT278" i="8"/>
  <c r="XU264" i="8"/>
  <c r="ADZ252" i="8"/>
  <c r="AEA252" i="8" s="1"/>
  <c r="AKD240" i="8" l="1"/>
  <c r="AJV241" i="8"/>
  <c r="AJQ241" i="8" s="1"/>
  <c r="G60" i="8"/>
  <c r="Q60" i="8" s="1"/>
  <c r="F60" i="8"/>
  <c r="P60" i="8" s="1"/>
  <c r="SI275" i="8"/>
  <c r="SD275" i="8" s="1"/>
  <c r="ALT237" i="8"/>
  <c r="AOM231" i="8"/>
  <c r="AON231" i="8" s="1"/>
  <c r="AOZ230" i="8"/>
  <c r="APC230" i="8" s="1"/>
  <c r="AOX231" i="8" s="1"/>
  <c r="AOT231" i="8" s="1"/>
  <c r="AMY234" i="8"/>
  <c r="AMT235" i="8" s="1"/>
  <c r="AMP235" i="8" s="1"/>
  <c r="AMQ235" i="8" s="1"/>
  <c r="AMN236" i="8" s="1"/>
  <c r="ANZ232" i="8"/>
  <c r="ANL233" i="8"/>
  <c r="ALU237" i="8"/>
  <c r="ALV237" i="8" s="1"/>
  <c r="ALW237" i="8" s="1"/>
  <c r="ALR238" i="8" s="1"/>
  <c r="AMH236" i="8"/>
  <c r="ALG238" i="8"/>
  <c r="ALH238" i="8" s="1"/>
  <c r="ALI238" i="8" s="1"/>
  <c r="ALD239" i="8" s="1"/>
  <c r="QF279" i="8"/>
  <c r="QH279" i="8" s="1"/>
  <c r="QI279" i="8" s="1"/>
  <c r="QD280" i="8" s="1"/>
  <c r="OX282" i="8"/>
  <c r="OY282" i="8" s="1"/>
  <c r="OZ282" i="8" s="1"/>
  <c r="OU283" i="8" s="1"/>
  <c r="AHZ244" i="8"/>
  <c r="ADX253" i="8"/>
  <c r="AEB252" i="8"/>
  <c r="ADW253" i="8" s="1"/>
  <c r="OL283" i="8"/>
  <c r="OP283" i="8" s="1"/>
  <c r="YU263" i="8"/>
  <c r="YP263" i="8" s="1"/>
  <c r="ZC262" i="8"/>
  <c r="VK269" i="8"/>
  <c r="VL269" i="8" s="1"/>
  <c r="VG270" i="8" s="1"/>
  <c r="ZI262" i="8"/>
  <c r="ZD262" i="8" s="1"/>
  <c r="ZQ261" i="8"/>
  <c r="PS280" i="8"/>
  <c r="PT280" i="8" s="1"/>
  <c r="AJH242" i="8"/>
  <c r="AJC242" i="8" s="1"/>
  <c r="AJP241" i="8"/>
  <c r="AJD242" i="8"/>
  <c r="AJE242" i="8" s="1"/>
  <c r="AIZ243" i="8" s="1"/>
  <c r="AFU249" i="8"/>
  <c r="AFP249" i="8" s="1"/>
  <c r="AGC248" i="8"/>
  <c r="UM271" i="8"/>
  <c r="UH271" i="8" s="1"/>
  <c r="UI271" i="8" s="1"/>
  <c r="UJ271" i="8" s="1"/>
  <c r="UE272" i="8" s="1"/>
  <c r="UU270" i="8"/>
  <c r="PK281" i="8"/>
  <c r="AHM245" i="8"/>
  <c r="AHN245" i="8" s="1"/>
  <c r="ABF258" i="8"/>
  <c r="ABA258" i="8" s="1"/>
  <c r="ABN257" i="8"/>
  <c r="TU272" i="8"/>
  <c r="TV272" i="8" s="1"/>
  <c r="TQ273" i="8" s="1"/>
  <c r="ABT257" i="8"/>
  <c r="ABO257" i="8" s="1"/>
  <c r="ACB256" i="8"/>
  <c r="AGW247" i="8"/>
  <c r="AGR247" i="8" s="1"/>
  <c r="AHE246" i="8"/>
  <c r="XV264" i="8"/>
  <c r="AFB250" i="8"/>
  <c r="AEN251" i="8"/>
  <c r="AEO251" i="8" s="1"/>
  <c r="AEP251" i="8" s="1"/>
  <c r="AEK252" i="8" s="1"/>
  <c r="AKJ240" i="8"/>
  <c r="AKE240" i="8" s="1"/>
  <c r="AKF240" i="8" s="1"/>
  <c r="AKR239" i="8"/>
  <c r="WY266" i="8"/>
  <c r="SQ274" i="8"/>
  <c r="SC275" i="8"/>
  <c r="AAM259" i="8"/>
  <c r="AAN259" i="8" s="1"/>
  <c r="AAO259" i="8" s="1"/>
  <c r="AAJ260" i="8" s="1"/>
  <c r="QZ278" i="8"/>
  <c r="RD277" i="8"/>
  <c r="QY278" i="8" s="1"/>
  <c r="XE266" i="8"/>
  <c r="WZ266" i="8" s="1"/>
  <c r="XM265" i="8"/>
  <c r="AIF244" i="8"/>
  <c r="AIA244" i="8" s="1"/>
  <c r="AIN243" i="8"/>
  <c r="YJ263" i="8"/>
  <c r="YK263" i="8" s="1"/>
  <c r="YF264" i="8" s="1"/>
  <c r="SW274" i="8"/>
  <c r="SR274" i="8" s="1"/>
  <c r="TE273" i="8"/>
  <c r="AGI248" i="8"/>
  <c r="AGD248" i="8" s="1"/>
  <c r="AGQ247" i="8"/>
  <c r="ZZ260" i="8"/>
  <c r="AAA260" i="8" s="1"/>
  <c r="ZV261" i="8" s="1"/>
  <c r="VY268" i="8"/>
  <c r="VZ268" i="8" s="1"/>
  <c r="VU269" i="8" s="1"/>
  <c r="ADJ254" i="8"/>
  <c r="ADE254" i="8" s="1"/>
  <c r="ADR253" i="8"/>
  <c r="AFO249" i="8"/>
  <c r="AFA250" i="8"/>
  <c r="WL267" i="8"/>
  <c r="WM267" i="8" s="1"/>
  <c r="RP276" i="8"/>
  <c r="RQ276" i="8" s="1"/>
  <c r="AAZ258" i="8"/>
  <c r="ADD254" i="8"/>
  <c r="ACQ255" i="8"/>
  <c r="ACR255" i="8" s="1"/>
  <c r="I60" i="8" l="1"/>
  <c r="J60" i="8"/>
  <c r="AIB244" i="8"/>
  <c r="AIC244" i="8" s="1"/>
  <c r="AHX245" i="8" s="1"/>
  <c r="AOO231" i="8"/>
  <c r="AOJ232" i="8" s="1"/>
  <c r="AOK232" i="8"/>
  <c r="AMR235" i="8"/>
  <c r="AMM236" i="8" s="1"/>
  <c r="AMI236" i="8" s="1"/>
  <c r="AMJ236" i="8" s="1"/>
  <c r="AMK236" i="8" s="1"/>
  <c r="AMF237" i="8" s="1"/>
  <c r="ANC234" i="8"/>
  <c r="ANW233" i="8"/>
  <c r="AOA232" i="8"/>
  <c r="ANV233" i="8" s="1"/>
  <c r="ANI234" i="8"/>
  <c r="ALM238" i="8"/>
  <c r="ANM233" i="8"/>
  <c r="ANH234" i="8" s="1"/>
  <c r="ALE239" i="8"/>
  <c r="AKZ239" i="8" s="1"/>
  <c r="AMA237" i="8"/>
  <c r="ALS238" i="8"/>
  <c r="ALN238" i="8" s="1"/>
  <c r="QU278" i="8"/>
  <c r="QV278" i="8" s="1"/>
  <c r="QS279" i="8" s="1"/>
  <c r="ACO256" i="8"/>
  <c r="ACS255" i="8"/>
  <c r="ACN256" i="8" s="1"/>
  <c r="RN277" i="8"/>
  <c r="RR276" i="8"/>
  <c r="RM277" i="8" s="1"/>
  <c r="AHY245" i="8"/>
  <c r="WJ268" i="8"/>
  <c r="WN267" i="8"/>
  <c r="WI268" i="8" s="1"/>
  <c r="AKC241" i="8"/>
  <c r="AKG240" i="8"/>
  <c r="AKB241" i="8" s="1"/>
  <c r="AFC250" i="8"/>
  <c r="AFD250" i="8" s="1"/>
  <c r="AEY251" i="8" s="1"/>
  <c r="SE275" i="8"/>
  <c r="SF275" i="8" s="1"/>
  <c r="SA276" i="8" s="1"/>
  <c r="XS265" i="8"/>
  <c r="ADF254" i="8"/>
  <c r="ADG254" i="8" s="1"/>
  <c r="ADB255" i="8" s="1"/>
  <c r="ABB258" i="8"/>
  <c r="ABC258" i="8" s="1"/>
  <c r="AAX259" i="8" s="1"/>
  <c r="AFQ249" i="8"/>
  <c r="AFR249" i="8" s="1"/>
  <c r="AFM250" i="8" s="1"/>
  <c r="VV269" i="8"/>
  <c r="VQ269" i="8" s="1"/>
  <c r="WD268" i="8"/>
  <c r="UF272" i="8"/>
  <c r="UA272" i="8" s="1"/>
  <c r="UN271" i="8"/>
  <c r="ZW261" i="8"/>
  <c r="ZR261" i="8" s="1"/>
  <c r="ZS261" i="8" s="1"/>
  <c r="ZT261" i="8" s="1"/>
  <c r="ZO262" i="8" s="1"/>
  <c r="AAE260" i="8"/>
  <c r="AGS247" i="8"/>
  <c r="AGT247" i="8" s="1"/>
  <c r="AGO248" i="8" s="1"/>
  <c r="TG273" i="8"/>
  <c r="TH273" i="8" s="1"/>
  <c r="TC274" i="8" s="1"/>
  <c r="YO263" i="8"/>
  <c r="YG264" i="8"/>
  <c r="YB264" i="8" s="1"/>
  <c r="AIP243" i="8"/>
  <c r="AIQ243" i="8" s="1"/>
  <c r="AIL244" i="8" s="1"/>
  <c r="OV283" i="8"/>
  <c r="OQ283" i="8" s="1"/>
  <c r="OR283" i="8" s="1"/>
  <c r="PD282" i="8"/>
  <c r="RH277" i="8"/>
  <c r="SS274" i="8"/>
  <c r="ST274" i="8" s="1"/>
  <c r="SO275" i="8" s="1"/>
  <c r="AKT239" i="8"/>
  <c r="AKU239" i="8" s="1"/>
  <c r="AKP240" i="8" s="1"/>
  <c r="XW264" i="8"/>
  <c r="XR265" i="8" s="1"/>
  <c r="ACD256" i="8"/>
  <c r="ACE256" i="8" s="1"/>
  <c r="ABZ257" i="8" s="1"/>
  <c r="TR273" i="8"/>
  <c r="TM273" i="8" s="1"/>
  <c r="TZ272" i="8"/>
  <c r="ABP257" i="8"/>
  <c r="ABQ257" i="8" s="1"/>
  <c r="ABL258" i="8" s="1"/>
  <c r="AHK246" i="8"/>
  <c r="AHO245" i="8"/>
  <c r="AHJ246" i="8" s="1"/>
  <c r="VH270" i="8"/>
  <c r="VC270" i="8" s="1"/>
  <c r="VP269" i="8"/>
  <c r="ZE262" i="8"/>
  <c r="ZF262" i="8" s="1"/>
  <c r="ZA263" i="8" s="1"/>
  <c r="AEF252" i="8"/>
  <c r="XA266" i="8"/>
  <c r="XB266" i="8" s="1"/>
  <c r="WW267" i="8" s="1"/>
  <c r="AEL252" i="8"/>
  <c r="AEG252" i="8" s="1"/>
  <c r="AET251" i="8"/>
  <c r="UW270" i="8"/>
  <c r="AAS259" i="8"/>
  <c r="AAK260" i="8"/>
  <c r="AAF260" i="8" s="1"/>
  <c r="AGE248" i="8"/>
  <c r="AGF248" i="8" s="1"/>
  <c r="AGA249" i="8" s="1"/>
  <c r="AJA243" i="8"/>
  <c r="AIV243" i="8" s="1"/>
  <c r="AJI242" i="8"/>
  <c r="AJR241" i="8"/>
  <c r="AJS241" i="8" s="1"/>
  <c r="AJN242" i="8" s="1"/>
  <c r="PQ281" i="8"/>
  <c r="PU280" i="8"/>
  <c r="PP281" i="8" s="1"/>
  <c r="QE280" i="8"/>
  <c r="PZ280" i="8" s="1"/>
  <c r="QM279" i="8"/>
  <c r="ADS253" i="8"/>
  <c r="ADT253" i="8" s="1"/>
  <c r="F61" i="8" l="1"/>
  <c r="P61" i="8" s="1"/>
  <c r="G61" i="8"/>
  <c r="Q61" i="8" s="1"/>
  <c r="AND234" i="8"/>
  <c r="AOF232" i="8"/>
  <c r="ANE234" i="8"/>
  <c r="ANB235" i="8" s="1"/>
  <c r="AOS231" i="8"/>
  <c r="AOU231" i="8" s="1"/>
  <c r="AOV231" i="8" s="1"/>
  <c r="AOQ232" i="8" s="1"/>
  <c r="AMV235" i="8"/>
  <c r="ANR233" i="8"/>
  <c r="QW278" i="8"/>
  <c r="QR279" i="8" s="1"/>
  <c r="QN279" i="8" s="1"/>
  <c r="QO279" i="8" s="1"/>
  <c r="ALO238" i="8"/>
  <c r="ALL239" i="8" s="1"/>
  <c r="AOE232" i="8"/>
  <c r="WR267" i="8"/>
  <c r="ACW255" i="8"/>
  <c r="ANQ233" i="8"/>
  <c r="AMG237" i="8"/>
  <c r="AMB237" i="8" s="1"/>
  <c r="AMC237" i="8" s="1"/>
  <c r="AMD237" i="8" s="1"/>
  <c r="ALY238" i="8" s="1"/>
  <c r="AMO236" i="8"/>
  <c r="PY280" i="8"/>
  <c r="QA280" i="8" s="1"/>
  <c r="AHS245" i="8"/>
  <c r="AIG244" i="8"/>
  <c r="ADQ254" i="8"/>
  <c r="ADU253" i="8"/>
  <c r="ADP254" i="8" s="1"/>
  <c r="OS283" i="8"/>
  <c r="OW283" i="8" s="1"/>
  <c r="UT271" i="8"/>
  <c r="PL281" i="8"/>
  <c r="PM281" i="8" s="1"/>
  <c r="UX270" i="8"/>
  <c r="US271" i="8" s="1"/>
  <c r="ZB263" i="8"/>
  <c r="YW263" i="8" s="1"/>
  <c r="ZJ262" i="8"/>
  <c r="VR269" i="8"/>
  <c r="VS269" i="8" s="1"/>
  <c r="VN270" i="8" s="1"/>
  <c r="ZP262" i="8"/>
  <c r="ZK262" i="8" s="1"/>
  <c r="ZX261" i="8"/>
  <c r="AHF246" i="8"/>
  <c r="AHG246" i="8" s="1"/>
  <c r="AIM244" i="8"/>
  <c r="AIH244" i="8" s="1"/>
  <c r="AII244" i="8" s="1"/>
  <c r="AIJ244" i="8" s="1"/>
  <c r="AIE245" i="8" s="1"/>
  <c r="AIU243" i="8"/>
  <c r="TD274" i="8"/>
  <c r="SY274" i="8" s="1"/>
  <c r="TL273" i="8"/>
  <c r="AAG260" i="8"/>
  <c r="AAH260" i="8" s="1"/>
  <c r="AAC261" i="8" s="1"/>
  <c r="AFN250" i="8"/>
  <c r="AFI250" i="8" s="1"/>
  <c r="AFV249" i="8"/>
  <c r="AAY259" i="8"/>
  <c r="AAT259" i="8" s="1"/>
  <c r="AAU259" i="8" s="1"/>
  <c r="ABG258" i="8"/>
  <c r="ADC255" i="8"/>
  <c r="ACX255" i="8" s="1"/>
  <c r="ADK254" i="8"/>
  <c r="XN265" i="8"/>
  <c r="XO265" i="8" s="1"/>
  <c r="AKK240" i="8"/>
  <c r="WE268" i="8"/>
  <c r="WF268" i="8" s="1"/>
  <c r="AHT245" i="8"/>
  <c r="RV276" i="8"/>
  <c r="AJO242" i="8"/>
  <c r="AJJ242" i="8" s="1"/>
  <c r="AJK242" i="8" s="1"/>
  <c r="AJW241" i="8"/>
  <c r="AGB249" i="8"/>
  <c r="AFW249" i="8" s="1"/>
  <c r="AGJ248" i="8"/>
  <c r="WX267" i="8"/>
  <c r="WS267" i="8" s="1"/>
  <c r="XF266" i="8"/>
  <c r="AEH252" i="8"/>
  <c r="AEI252" i="8" s="1"/>
  <c r="AED253" i="8" s="1"/>
  <c r="ABM258" i="8"/>
  <c r="ABH258" i="8" s="1"/>
  <c r="ABU257" i="8"/>
  <c r="UB272" i="8"/>
  <c r="UC272" i="8" s="1"/>
  <c r="TX273" i="8" s="1"/>
  <c r="ACA257" i="8"/>
  <c r="ABV257" i="8" s="1"/>
  <c r="ACI256" i="8"/>
  <c r="AKQ240" i="8"/>
  <c r="AKL240" i="8" s="1"/>
  <c r="AKY239" i="8"/>
  <c r="SP275" i="8"/>
  <c r="SK275" i="8" s="1"/>
  <c r="SX274" i="8"/>
  <c r="YQ263" i="8"/>
  <c r="YR263" i="8" s="1"/>
  <c r="YM264" i="8" s="1"/>
  <c r="AGP248" i="8"/>
  <c r="AGK248" i="8" s="1"/>
  <c r="AGX247" i="8"/>
  <c r="YA264" i="8"/>
  <c r="SB276" i="8"/>
  <c r="RW276" i="8" s="1"/>
  <c r="SJ275" i="8"/>
  <c r="AEZ251" i="8"/>
  <c r="AEU251" i="8" s="1"/>
  <c r="AEV251" i="8" s="1"/>
  <c r="AFH250" i="8"/>
  <c r="AJX241" i="8"/>
  <c r="RI277" i="8"/>
  <c r="RJ277" i="8" s="1"/>
  <c r="ACJ256" i="8"/>
  <c r="ACY255" i="8" l="1"/>
  <c r="ACZ255" i="8" s="1"/>
  <c r="ACU256" i="8" s="1"/>
  <c r="WT267" i="8"/>
  <c r="WQ268" i="8" s="1"/>
  <c r="AHU245" i="8"/>
  <c r="AHR246" i="8" s="1"/>
  <c r="RA278" i="8"/>
  <c r="ANF234" i="8"/>
  <c r="ANA235" i="8" s="1"/>
  <c r="AMW235" i="8" s="1"/>
  <c r="AMX235" i="8" s="1"/>
  <c r="J61" i="8"/>
  <c r="I61" i="8"/>
  <c r="ALP238" i="8"/>
  <c r="ALK239" i="8" s="1"/>
  <c r="ALG239" i="8" s="1"/>
  <c r="AOR232" i="8"/>
  <c r="AOZ231" i="8"/>
  <c r="APC231" i="8" s="1"/>
  <c r="AOX232" i="8" s="1"/>
  <c r="AOT232" i="8" s="1"/>
  <c r="AOM232" i="8"/>
  <c r="AOG232" i="8"/>
  <c r="ANS233" i="8"/>
  <c r="ALZ238" i="8"/>
  <c r="ALU238" i="8" s="1"/>
  <c r="AMH237" i="8"/>
  <c r="UO271" i="8"/>
  <c r="UP271" i="8" s="1"/>
  <c r="UQ271" i="8" s="1"/>
  <c r="UL272" i="8" s="1"/>
  <c r="QL280" i="8"/>
  <c r="QP279" i="8"/>
  <c r="QK280" i="8" s="1"/>
  <c r="AJH243" i="8"/>
  <c r="AJL242" i="8"/>
  <c r="AJG243" i="8" s="1"/>
  <c r="WC269" i="8"/>
  <c r="WG268" i="8"/>
  <c r="WB269" i="8" s="1"/>
  <c r="AAR260" i="8"/>
  <c r="AAV259" i="8"/>
  <c r="AAQ260" i="8" s="1"/>
  <c r="AES252" i="8"/>
  <c r="AEW251" i="8"/>
  <c r="AER252" i="8" s="1"/>
  <c r="RG278" i="8"/>
  <c r="RK277" i="8"/>
  <c r="RF278" i="8" s="1"/>
  <c r="AJY241" i="8"/>
  <c r="AJZ241" i="8" s="1"/>
  <c r="AJU242" i="8" s="1"/>
  <c r="PX281" i="8"/>
  <c r="XL266" i="8"/>
  <c r="XP265" i="8"/>
  <c r="XK266" i="8" s="1"/>
  <c r="AIF245" i="8"/>
  <c r="AIA245" i="8" s="1"/>
  <c r="AIN244" i="8"/>
  <c r="WU267" i="8"/>
  <c r="WP268" i="8" s="1"/>
  <c r="AFJ250" i="8"/>
  <c r="AFK250" i="8" s="1"/>
  <c r="AFF251" i="8" s="1"/>
  <c r="SL275" i="8"/>
  <c r="SM275" i="8" s="1"/>
  <c r="SH276" i="8" s="1"/>
  <c r="YC264" i="8"/>
  <c r="YD264" i="8" s="1"/>
  <c r="XY265" i="8" s="1"/>
  <c r="YN264" i="8"/>
  <c r="YI264" i="8" s="1"/>
  <c r="YV263" i="8"/>
  <c r="SZ274" i="8"/>
  <c r="TA274" i="8" s="1"/>
  <c r="SV275" i="8" s="1"/>
  <c r="ALA239" i="8"/>
  <c r="ALB239" i="8" s="1"/>
  <c r="AKW240" i="8" s="1"/>
  <c r="ACK256" i="8"/>
  <c r="ACL256" i="8" s="1"/>
  <c r="ACG257" i="8" s="1"/>
  <c r="AEE253" i="8"/>
  <c r="ADZ253" i="8" s="1"/>
  <c r="AEM252" i="8"/>
  <c r="QB280" i="8"/>
  <c r="PW281" i="8" s="1"/>
  <c r="RX276" i="8"/>
  <c r="RY276" i="8" s="1"/>
  <c r="RT277" i="8" s="1"/>
  <c r="AKM240" i="8"/>
  <c r="AKN240" i="8" s="1"/>
  <c r="AKI241" i="8" s="1"/>
  <c r="AFX249" i="8"/>
  <c r="AFY249" i="8" s="1"/>
  <c r="AFT250" i="8" s="1"/>
  <c r="AAD261" i="8"/>
  <c r="ZY261" i="8" s="1"/>
  <c r="ZZ261" i="8" s="1"/>
  <c r="AAL260" i="8"/>
  <c r="AIW243" i="8"/>
  <c r="AIX243" i="8" s="1"/>
  <c r="AIS244" i="8" s="1"/>
  <c r="AHD247" i="8"/>
  <c r="AHH246" i="8"/>
  <c r="AHC247" i="8" s="1"/>
  <c r="VB270" i="8"/>
  <c r="ADY253" i="8"/>
  <c r="ACV256" i="8"/>
  <c r="ACQ256" i="8" s="1"/>
  <c r="TY273" i="8"/>
  <c r="TT273" i="8" s="1"/>
  <c r="UG272" i="8"/>
  <c r="ABW257" i="8"/>
  <c r="ABX257" i="8" s="1"/>
  <c r="ABS258" i="8" s="1"/>
  <c r="AGL248" i="8"/>
  <c r="AGM248" i="8" s="1"/>
  <c r="AGH249" i="8" s="1"/>
  <c r="ABI258" i="8"/>
  <c r="ABJ258" i="8" s="1"/>
  <c r="ABE259" i="8" s="1"/>
  <c r="UU271" i="8"/>
  <c r="TN273" i="8"/>
  <c r="TO273" i="8" s="1"/>
  <c r="TJ274" i="8" s="1"/>
  <c r="VO270" i="8"/>
  <c r="VJ270" i="8" s="1"/>
  <c r="VW269" i="8"/>
  <c r="ZL262" i="8"/>
  <c r="PJ282" i="8"/>
  <c r="PN281" i="8"/>
  <c r="PI282" i="8" s="1"/>
  <c r="ADL254" i="8"/>
  <c r="ADM254" i="8" s="1"/>
  <c r="ADD255" i="8" l="1"/>
  <c r="AHV245" i="8"/>
  <c r="AHQ246" i="8" s="1"/>
  <c r="ANJ234" i="8"/>
  <c r="AMY235" i="8"/>
  <c r="AMT236" i="8" s="1"/>
  <c r="AMU236" i="8"/>
  <c r="UM272" i="8"/>
  <c r="UH272" i="8" s="1"/>
  <c r="ALT238" i="8"/>
  <c r="ALV238" i="8" s="1"/>
  <c r="ALW238" i="8" s="1"/>
  <c r="ALR239" i="8" s="1"/>
  <c r="AOD233" i="8"/>
  <c r="AOH232" i="8"/>
  <c r="AOC233" i="8" s="1"/>
  <c r="ANP234" i="8"/>
  <c r="ANT233" i="8"/>
  <c r="ANO234" i="8" s="1"/>
  <c r="RO277" i="8"/>
  <c r="PR281" i="8"/>
  <c r="AJP242" i="8"/>
  <c r="AHL246" i="8"/>
  <c r="AAM260" i="8"/>
  <c r="AAN260" i="8" s="1"/>
  <c r="AAO260" i="8" s="1"/>
  <c r="AAJ261" i="8" s="1"/>
  <c r="WK268" i="8"/>
  <c r="ADJ255" i="8"/>
  <c r="ADN254" i="8"/>
  <c r="ADI255" i="8" s="1"/>
  <c r="ZI263" i="8"/>
  <c r="ZW262" i="8"/>
  <c r="PE282" i="8"/>
  <c r="PF282" i="8" s="1"/>
  <c r="ZM262" i="8"/>
  <c r="ZH263" i="8" s="1"/>
  <c r="AAA261" i="8"/>
  <c r="ZV262" i="8" s="1"/>
  <c r="TK274" i="8"/>
  <c r="TF274" i="8" s="1"/>
  <c r="TS273" i="8"/>
  <c r="AEA253" i="8"/>
  <c r="AEB253" i="8" s="1"/>
  <c r="ADW254" i="8" s="1"/>
  <c r="AGY247" i="8"/>
  <c r="AGZ247" i="8" s="1"/>
  <c r="ACH257" i="8"/>
  <c r="ACC257" i="8" s="1"/>
  <c r="ACP256" i="8"/>
  <c r="AKX240" i="8"/>
  <c r="AKS240" i="8" s="1"/>
  <c r="ALF239" i="8"/>
  <c r="TE274" i="8"/>
  <c r="SW275" i="8"/>
  <c r="SR275" i="8" s="1"/>
  <c r="YX263" i="8"/>
  <c r="YY263" i="8" s="1"/>
  <c r="YT264" i="8" s="1"/>
  <c r="XZ265" i="8"/>
  <c r="XU265" i="8" s="1"/>
  <c r="YH264" i="8"/>
  <c r="SI276" i="8"/>
  <c r="SD276" i="8" s="1"/>
  <c r="SQ275" i="8"/>
  <c r="XG266" i="8"/>
  <c r="XH266" i="8" s="1"/>
  <c r="QF280" i="8"/>
  <c r="AJV242" i="8"/>
  <c r="AJQ242" i="8" s="1"/>
  <c r="AKD241" i="8"/>
  <c r="WL268" i="8"/>
  <c r="RB278" i="8"/>
  <c r="RC278" i="8" s="1"/>
  <c r="AFA251" i="8"/>
  <c r="AAZ259" i="8"/>
  <c r="VX269" i="8"/>
  <c r="AHZ245" i="8"/>
  <c r="AJC243" i="8"/>
  <c r="QT279" i="8"/>
  <c r="VY269" i="8"/>
  <c r="VZ269" i="8" s="1"/>
  <c r="VU270" i="8" s="1"/>
  <c r="ABF259" i="8"/>
  <c r="ABA259" i="8" s="1"/>
  <c r="ABN258" i="8"/>
  <c r="AGI249" i="8"/>
  <c r="AGD249" i="8" s="1"/>
  <c r="AGQ248" i="8"/>
  <c r="ABT258" i="8"/>
  <c r="ABO258" i="8" s="1"/>
  <c r="ACB257" i="8"/>
  <c r="UI272" i="8"/>
  <c r="UJ272" i="8" s="1"/>
  <c r="UE273" i="8" s="1"/>
  <c r="VD270" i="8"/>
  <c r="VE270" i="8" s="1"/>
  <c r="UZ271" i="8" s="1"/>
  <c r="AIT244" i="8"/>
  <c r="AIO244" i="8" s="1"/>
  <c r="AIP244" i="8" s="1"/>
  <c r="AJB243" i="8"/>
  <c r="AFU250" i="8"/>
  <c r="AFP250" i="8" s="1"/>
  <c r="AGC249" i="8"/>
  <c r="AKJ241" i="8"/>
  <c r="AKE241" i="8" s="1"/>
  <c r="AKR240" i="8"/>
  <c r="RU277" i="8"/>
  <c r="RP277" i="8" s="1"/>
  <c r="RQ277" i="8" s="1"/>
  <c r="SC276" i="8"/>
  <c r="AFG251" i="8"/>
  <c r="AFB251" i="8" s="1"/>
  <c r="AFO250" i="8"/>
  <c r="XT265" i="8"/>
  <c r="PS281" i="8"/>
  <c r="WY267" i="8"/>
  <c r="AEN252" i="8"/>
  <c r="AEO252" i="8" s="1"/>
  <c r="WM268" i="8"/>
  <c r="WN268" i="8" s="1"/>
  <c r="WI269" i="8" s="1"/>
  <c r="AHM246" i="8"/>
  <c r="AJR242" i="8"/>
  <c r="AJS242" i="8" s="1"/>
  <c r="AJN243" i="8" s="1"/>
  <c r="QG280" i="8"/>
  <c r="PT281" i="8" l="1"/>
  <c r="PU281" i="8" s="1"/>
  <c r="PP282" i="8" s="1"/>
  <c r="AMP236" i="8"/>
  <c r="AMQ236" i="8" s="1"/>
  <c r="AMN237" i="8" s="1"/>
  <c r="ANC235" i="8"/>
  <c r="AHN246" i="8"/>
  <c r="AHO246" i="8" s="1"/>
  <c r="AHJ247" i="8" s="1"/>
  <c r="ANY233" i="8"/>
  <c r="AOL232" i="8"/>
  <c r="ANK234" i="8"/>
  <c r="ANL234" i="8" s="1"/>
  <c r="ANI235" i="8" s="1"/>
  <c r="ANX233" i="8"/>
  <c r="AMA238" i="8"/>
  <c r="ALS239" i="8"/>
  <c r="ALN239" i="8" s="1"/>
  <c r="ZD263" i="8"/>
  <c r="ADR254" i="8"/>
  <c r="AEL253" i="8"/>
  <c r="AEP252" i="8"/>
  <c r="AEK253" i="8" s="1"/>
  <c r="AIM245" i="8"/>
  <c r="AIQ244" i="8"/>
  <c r="AIL245" i="8" s="1"/>
  <c r="PQ282" i="8"/>
  <c r="RN278" i="8"/>
  <c r="XV265" i="8"/>
  <c r="XW265" i="8" s="1"/>
  <c r="XR266" i="8" s="1"/>
  <c r="AJO243" i="8"/>
  <c r="AJJ243" i="8" s="1"/>
  <c r="AJW242" i="8"/>
  <c r="WJ269" i="8"/>
  <c r="WE269" i="8" s="1"/>
  <c r="WR268" i="8"/>
  <c r="RR277" i="8"/>
  <c r="RM278" i="8" s="1"/>
  <c r="AFQ250" i="8"/>
  <c r="AFR250" i="8" s="1"/>
  <c r="AFM251" i="8" s="1"/>
  <c r="SE276" i="8"/>
  <c r="SF276" i="8" s="1"/>
  <c r="SA277" i="8" s="1"/>
  <c r="AKT240" i="8"/>
  <c r="AKU240" i="8" s="1"/>
  <c r="AKP241" i="8" s="1"/>
  <c r="AGE249" i="8"/>
  <c r="AGF249" i="8" s="1"/>
  <c r="AGA250" i="8" s="1"/>
  <c r="AAK261" i="8"/>
  <c r="AAF261" i="8" s="1"/>
  <c r="AAS260" i="8"/>
  <c r="AJD243" i="8"/>
  <c r="AJE243" i="8" s="1"/>
  <c r="AIZ244" i="8" s="1"/>
  <c r="VA271" i="8"/>
  <c r="UV271" i="8" s="1"/>
  <c r="UW271" i="8" s="1"/>
  <c r="VI270" i="8"/>
  <c r="UF273" i="8"/>
  <c r="UA273" i="8" s="1"/>
  <c r="UN272" i="8"/>
  <c r="ACD257" i="8"/>
  <c r="ACE257" i="8" s="1"/>
  <c r="ABZ258" i="8" s="1"/>
  <c r="ABP258" i="8"/>
  <c r="ABQ258" i="8" s="1"/>
  <c r="ABL259" i="8" s="1"/>
  <c r="AFC251" i="8"/>
  <c r="AFD251" i="8" s="1"/>
  <c r="AEY252" i="8" s="1"/>
  <c r="AKF241" i="8"/>
  <c r="AKG241" i="8" s="1"/>
  <c r="AKB242" i="8" s="1"/>
  <c r="QH280" i="8"/>
  <c r="QI280" i="8" s="1"/>
  <c r="QD281" i="8" s="1"/>
  <c r="SS275" i="8"/>
  <c r="ST275" i="8" s="1"/>
  <c r="SO276" i="8" s="1"/>
  <c r="YJ264" i="8"/>
  <c r="YK264" i="8" s="1"/>
  <c r="YF265" i="8" s="1"/>
  <c r="YU264" i="8"/>
  <c r="YP264" i="8" s="1"/>
  <c r="ZC263" i="8"/>
  <c r="ALH239" i="8"/>
  <c r="ALI239" i="8" s="1"/>
  <c r="ALD240" i="8" s="1"/>
  <c r="ACR256" i="8"/>
  <c r="ACS256" i="8" s="1"/>
  <c r="ACN257" i="8" s="1"/>
  <c r="ADX254" i="8"/>
  <c r="ADS254" i="8" s="1"/>
  <c r="AEF253" i="8"/>
  <c r="AAE261" i="8"/>
  <c r="ZQ262" i="8"/>
  <c r="ADE255" i="8"/>
  <c r="ADF255" i="8" s="1"/>
  <c r="VV270" i="8"/>
  <c r="VQ270" i="8" s="1"/>
  <c r="WD269" i="8"/>
  <c r="AIB245" i="8"/>
  <c r="AIC245" i="8" s="1"/>
  <c r="AHX246" i="8" s="1"/>
  <c r="ABB259" i="8"/>
  <c r="ABC259" i="8" s="1"/>
  <c r="AAX260" i="8" s="1"/>
  <c r="QZ279" i="8"/>
  <c r="RD278" i="8"/>
  <c r="QY279" i="8" s="1"/>
  <c r="XE267" i="8"/>
  <c r="XI266" i="8"/>
  <c r="XD267" i="8" s="1"/>
  <c r="TG274" i="8"/>
  <c r="TH274" i="8" s="1"/>
  <c r="TC275" i="8" s="1"/>
  <c r="AGW248" i="8"/>
  <c r="AHA247" i="8"/>
  <c r="AGV248" i="8" s="1"/>
  <c r="TU273" i="8"/>
  <c r="TV273" i="8" s="1"/>
  <c r="TQ274" i="8" s="1"/>
  <c r="PC283" i="8"/>
  <c r="PG282" i="8"/>
  <c r="PB283" i="8" s="1"/>
  <c r="ZR262" i="8"/>
  <c r="AHK247" i="8" l="1"/>
  <c r="AHF247" i="8" s="1"/>
  <c r="AMR236" i="8"/>
  <c r="AMM237" i="8" s="1"/>
  <c r="AMI237" i="8" s="1"/>
  <c r="AMJ237" i="8" s="1"/>
  <c r="ADT254" i="8"/>
  <c r="ADU254" i="8" s="1"/>
  <c r="ADP255" i="8" s="1"/>
  <c r="ANM234" i="8"/>
  <c r="ANH235" i="8" s="1"/>
  <c r="AND235" i="8" s="1"/>
  <c r="ANE235" i="8" s="1"/>
  <c r="AON232" i="8"/>
  <c r="AOO232" i="8" s="1"/>
  <c r="AOJ233" i="8" s="1"/>
  <c r="ANZ233" i="8"/>
  <c r="XM266" i="8"/>
  <c r="ALE240" i="8"/>
  <c r="AKZ240" i="8" s="1"/>
  <c r="ALM239" i="8"/>
  <c r="ALO239" i="8" s="1"/>
  <c r="RI278" i="8"/>
  <c r="AHS246" i="8"/>
  <c r="OX283" i="8"/>
  <c r="OY283" i="8" s="1"/>
  <c r="QU279" i="8"/>
  <c r="QV279" i="8" s="1"/>
  <c r="PK282" i="8"/>
  <c r="AHE247" i="8"/>
  <c r="TD275" i="8"/>
  <c r="SY275" i="8" s="1"/>
  <c r="TL274" i="8"/>
  <c r="WZ267" i="8"/>
  <c r="XA267" i="8" s="1"/>
  <c r="RH278" i="8"/>
  <c r="AAY260" i="8"/>
  <c r="AAT260" i="8" s="1"/>
  <c r="AAU260" i="8" s="1"/>
  <c r="ABG259" i="8"/>
  <c r="AHY246" i="8"/>
  <c r="AHT246" i="8" s="1"/>
  <c r="AIG245" i="8"/>
  <c r="WF269" i="8"/>
  <c r="ADC256" i="8"/>
  <c r="ADG255" i="8"/>
  <c r="ADB256" i="8" s="1"/>
  <c r="AAG261" i="8"/>
  <c r="ACO257" i="8"/>
  <c r="ACJ257" i="8" s="1"/>
  <c r="ACW256" i="8"/>
  <c r="ZE263" i="8"/>
  <c r="YG265" i="8"/>
  <c r="YB265" i="8" s="1"/>
  <c r="YO264" i="8"/>
  <c r="SX275" i="8"/>
  <c r="SP276" i="8"/>
  <c r="SK276" i="8" s="1"/>
  <c r="QE281" i="8"/>
  <c r="PZ281" i="8" s="1"/>
  <c r="QM280" i="8"/>
  <c r="AKC242" i="8"/>
  <c r="AJX242" i="8" s="1"/>
  <c r="AJY242" i="8" s="1"/>
  <c r="AKK241" i="8"/>
  <c r="AEZ252" i="8"/>
  <c r="AEU252" i="8" s="1"/>
  <c r="AFH251" i="8"/>
  <c r="ABM259" i="8"/>
  <c r="ABH259" i="8" s="1"/>
  <c r="ABU258" i="8"/>
  <c r="ACA258" i="8"/>
  <c r="ABV258" i="8" s="1"/>
  <c r="ACI257" i="8"/>
  <c r="VK270" i="8"/>
  <c r="AJA244" i="8"/>
  <c r="AIV244" i="8" s="1"/>
  <c r="AJI243" i="8"/>
  <c r="AGB250" i="8"/>
  <c r="AFW250" i="8" s="1"/>
  <c r="AGJ249" i="8"/>
  <c r="AKQ241" i="8"/>
  <c r="AKL241" i="8" s="1"/>
  <c r="AKY240" i="8"/>
  <c r="SB277" i="8"/>
  <c r="RW277" i="8" s="1"/>
  <c r="SJ276" i="8"/>
  <c r="AFN251" i="8"/>
  <c r="AFI251" i="8" s="1"/>
  <c r="AFV250" i="8"/>
  <c r="RV277" i="8"/>
  <c r="PY281" i="8"/>
  <c r="AIU244" i="8"/>
  <c r="AET252" i="8"/>
  <c r="TR274" i="8"/>
  <c r="TM274" i="8" s="1"/>
  <c r="TZ273" i="8"/>
  <c r="AGR248" i="8"/>
  <c r="AGS248" i="8" s="1"/>
  <c r="ZS262" i="8"/>
  <c r="ZT262" i="8" s="1"/>
  <c r="ZO263" i="8" s="1"/>
  <c r="UT272" i="8"/>
  <c r="UX271" i="8"/>
  <c r="US272" i="8" s="1"/>
  <c r="XS266" i="8"/>
  <c r="XN266" i="8" s="1"/>
  <c r="YA265" i="8"/>
  <c r="PL282" i="8"/>
  <c r="AIH245" i="8"/>
  <c r="AEG253" i="8"/>
  <c r="AEH253" i="8" s="1"/>
  <c r="ADQ255" i="8" l="1"/>
  <c r="ADL255" i="8" s="1"/>
  <c r="AMK237" i="8"/>
  <c r="AMF238" i="8" s="1"/>
  <c r="AMG238" i="8"/>
  <c r="AMO237" i="8"/>
  <c r="AMV236" i="8"/>
  <c r="ADY254" i="8"/>
  <c r="G62" i="8"/>
  <c r="Q62" i="8" s="1"/>
  <c r="F62" i="8"/>
  <c r="P62" i="8" s="1"/>
  <c r="AHU246" i="8"/>
  <c r="AHV246" i="8" s="1"/>
  <c r="AHQ247" i="8" s="1"/>
  <c r="XO266" i="8"/>
  <c r="XL267" i="8" s="1"/>
  <c r="ANQ234" i="8"/>
  <c r="ANF235" i="8"/>
  <c r="ANA236" i="8" s="1"/>
  <c r="ANB236" i="8"/>
  <c r="AOS232" i="8"/>
  <c r="AOK233" i="8"/>
  <c r="AOF233" i="8" s="1"/>
  <c r="ANW234" i="8"/>
  <c r="AOA233" i="8"/>
  <c r="ANV234" i="8" s="1"/>
  <c r="VB271" i="8"/>
  <c r="ALP239" i="8"/>
  <c r="ALK240" i="8" s="1"/>
  <c r="ALL240" i="8"/>
  <c r="AEE254" i="8"/>
  <c r="AEI253" i="8"/>
  <c r="AED254" i="8" s="1"/>
  <c r="AGP249" i="8"/>
  <c r="AGT248" i="8"/>
  <c r="AGO249" i="8" s="1"/>
  <c r="RX277" i="8"/>
  <c r="RY277" i="8" s="1"/>
  <c r="RT278" i="8" s="1"/>
  <c r="AAR261" i="8"/>
  <c r="AJK243" i="8"/>
  <c r="AJL243" i="8" s="1"/>
  <c r="AJG244" i="8" s="1"/>
  <c r="VH271" i="8"/>
  <c r="ACK257" i="8"/>
  <c r="ACL257" i="8" s="1"/>
  <c r="ACG258" i="8" s="1"/>
  <c r="AFJ251" i="8"/>
  <c r="AFK251" i="8" s="1"/>
  <c r="AFF252" i="8" s="1"/>
  <c r="AKM241" i="8"/>
  <c r="AKN241" i="8" s="1"/>
  <c r="AKI242" i="8" s="1"/>
  <c r="YQ264" i="8"/>
  <c r="YR264" i="8" s="1"/>
  <c r="YM265" i="8" s="1"/>
  <c r="ZB264" i="8"/>
  <c r="AAD262" i="8"/>
  <c r="WC270" i="8"/>
  <c r="AII245" i="8"/>
  <c r="AIJ245" i="8" s="1"/>
  <c r="AIE246" i="8" s="1"/>
  <c r="ABI259" i="8"/>
  <c r="ABJ259" i="8" s="1"/>
  <c r="ABE260" i="8" s="1"/>
  <c r="WX268" i="8"/>
  <c r="XB267" i="8"/>
  <c r="WW268" i="8" s="1"/>
  <c r="AHG247" i="8"/>
  <c r="AHH247" i="8" s="1"/>
  <c r="AHC248" i="8" s="1"/>
  <c r="QS280" i="8"/>
  <c r="QW279" i="8"/>
  <c r="QR280" i="8" s="1"/>
  <c r="AJV243" i="8"/>
  <c r="YC265" i="8"/>
  <c r="YD265" i="8" s="1"/>
  <c r="XY266" i="8" s="1"/>
  <c r="AJZ242" i="8"/>
  <c r="AJU243" i="8" s="1"/>
  <c r="UO272" i="8"/>
  <c r="UP272" i="8" s="1"/>
  <c r="ZP263" i="8"/>
  <c r="ZK263" i="8" s="1"/>
  <c r="ZX262" i="8"/>
  <c r="UB273" i="8"/>
  <c r="UC273" i="8" s="1"/>
  <c r="TX274" i="8" s="1"/>
  <c r="AEV252" i="8"/>
  <c r="AEW252" i="8" s="1"/>
  <c r="AER253" i="8" s="1"/>
  <c r="AIW244" i="8"/>
  <c r="AIX244" i="8" s="1"/>
  <c r="AIS245" i="8" s="1"/>
  <c r="QA281" i="8"/>
  <c r="QB281" i="8" s="1"/>
  <c r="PW282" i="8" s="1"/>
  <c r="AFX250" i="8"/>
  <c r="AFY250" i="8" s="1"/>
  <c r="AFT251" i="8" s="1"/>
  <c r="SL276" i="8"/>
  <c r="SM276" i="8" s="1"/>
  <c r="SH277" i="8" s="1"/>
  <c r="ALA240" i="8"/>
  <c r="ALB240" i="8" s="1"/>
  <c r="AKW241" i="8" s="1"/>
  <c r="AAV260" i="8"/>
  <c r="AAQ261" i="8" s="1"/>
  <c r="VL270" i="8"/>
  <c r="VG271" i="8" s="1"/>
  <c r="ABW258" i="8"/>
  <c r="ABX258" i="8" s="1"/>
  <c r="ABS259" i="8" s="1"/>
  <c r="SZ275" i="8"/>
  <c r="TA275" i="8" s="1"/>
  <c r="SV276" i="8" s="1"/>
  <c r="ZF263" i="8"/>
  <c r="ZA264" i="8" s="1"/>
  <c r="AAH261" i="8"/>
  <c r="AAC262" i="8" s="1"/>
  <c r="ADK255" i="8"/>
  <c r="ACX256" i="8"/>
  <c r="ACY256" i="8" s="1"/>
  <c r="ACZ256" i="8" s="1"/>
  <c r="ACU257" i="8" s="1"/>
  <c r="WG269" i="8"/>
  <c r="WB270" i="8" s="1"/>
  <c r="RJ278" i="8"/>
  <c r="RK278" i="8" s="1"/>
  <c r="RF279" i="8" s="1"/>
  <c r="TN274" i="8"/>
  <c r="PM282" i="8"/>
  <c r="OZ283" i="8"/>
  <c r="PD283" i="8" s="1"/>
  <c r="AHZ246" i="8" l="1"/>
  <c r="AHR247" i="8"/>
  <c r="AHM247" i="8" s="1"/>
  <c r="AMB238" i="8"/>
  <c r="AMC238" i="8" s="1"/>
  <c r="J62" i="8"/>
  <c r="I62" i="8"/>
  <c r="XP266" i="8"/>
  <c r="XK267" i="8" s="1"/>
  <c r="XG267" i="8" s="1"/>
  <c r="AMW236" i="8"/>
  <c r="AMX236" i="8" s="1"/>
  <c r="AMU237" i="8" s="1"/>
  <c r="ANJ235" i="8"/>
  <c r="AOU232" i="8"/>
  <c r="AOV232" i="8" s="1"/>
  <c r="AOQ233" i="8" s="1"/>
  <c r="ANR234" i="8"/>
  <c r="ANS234" i="8" s="1"/>
  <c r="ANT234" i="8" s="1"/>
  <c r="ANO235" i="8" s="1"/>
  <c r="AOE233" i="8"/>
  <c r="ALT239" i="8"/>
  <c r="AEM253" i="8"/>
  <c r="XF267" i="8"/>
  <c r="ALG240" i="8"/>
  <c r="PJ283" i="8"/>
  <c r="TK275" i="8"/>
  <c r="ADM255" i="8"/>
  <c r="ADN255" i="8" s="1"/>
  <c r="ADI256" i="8" s="1"/>
  <c r="PN282" i="8"/>
  <c r="PI283" i="8" s="1"/>
  <c r="TO274" i="8"/>
  <c r="TJ275" i="8" s="1"/>
  <c r="TE275" i="8"/>
  <c r="SW276" i="8"/>
  <c r="SR276" i="8" s="1"/>
  <c r="ABT259" i="8"/>
  <c r="ABO259" i="8" s="1"/>
  <c r="ACB258" i="8"/>
  <c r="AKX241" i="8"/>
  <c r="AKS241" i="8" s="1"/>
  <c r="ALF240" i="8"/>
  <c r="SI277" i="8"/>
  <c r="SD277" i="8" s="1"/>
  <c r="SQ276" i="8"/>
  <c r="AFU251" i="8"/>
  <c r="AFP251" i="8" s="1"/>
  <c r="AGC250" i="8"/>
  <c r="PX282" i="8"/>
  <c r="PS282" i="8" s="1"/>
  <c r="QF281" i="8"/>
  <c r="AIT245" i="8"/>
  <c r="AIO245" i="8" s="1"/>
  <c r="AJB244" i="8"/>
  <c r="AES253" i="8"/>
  <c r="AEN253" i="8" s="1"/>
  <c r="AEO253" i="8" s="1"/>
  <c r="AEP253" i="8" s="1"/>
  <c r="AEK254" i="8" s="1"/>
  <c r="AFA252" i="8"/>
  <c r="TY274" i="8"/>
  <c r="TT274" i="8" s="1"/>
  <c r="UG273" i="8"/>
  <c r="UM273" i="8"/>
  <c r="UQ272" i="8"/>
  <c r="UL273" i="8" s="1"/>
  <c r="YH265" i="8"/>
  <c r="XZ266" i="8"/>
  <c r="XU266" i="8" s="1"/>
  <c r="AKD242" i="8"/>
  <c r="RA279" i="8"/>
  <c r="AHD248" i="8"/>
  <c r="AGY248" i="8" s="1"/>
  <c r="AHL247" i="8"/>
  <c r="WS268" i="8"/>
  <c r="WT268" i="8" s="1"/>
  <c r="VX270" i="8"/>
  <c r="AAL261" i="8"/>
  <c r="ZJ263" i="8"/>
  <c r="YN265" i="8"/>
  <c r="YI265" i="8" s="1"/>
  <c r="YV264" i="8"/>
  <c r="AKJ242" i="8"/>
  <c r="AKE242" i="8" s="1"/>
  <c r="AKR241" i="8"/>
  <c r="AFG252" i="8"/>
  <c r="AFB252" i="8" s="1"/>
  <c r="AFO251" i="8"/>
  <c r="ACH258" i="8"/>
  <c r="ACC258" i="8" s="1"/>
  <c r="ACP257" i="8"/>
  <c r="VC271" i="8"/>
  <c r="VD271" i="8" s="1"/>
  <c r="AJH244" i="8"/>
  <c r="AJC244" i="8" s="1"/>
  <c r="AJP243" i="8"/>
  <c r="AAM261" i="8"/>
  <c r="AGX248" i="8"/>
  <c r="ADZ254" i="8"/>
  <c r="AEA254" i="8" s="1"/>
  <c r="RG279" i="8"/>
  <c r="RB279" i="8" s="1"/>
  <c r="RO278" i="8"/>
  <c r="ACV257" i="8"/>
  <c r="ACQ257" i="8" s="1"/>
  <c r="ADD256" i="8"/>
  <c r="AJQ243" i="8"/>
  <c r="QN280" i="8"/>
  <c r="QO280" i="8" s="1"/>
  <c r="ABF260" i="8"/>
  <c r="ABA260" i="8" s="1"/>
  <c r="ABN259" i="8"/>
  <c r="AIF246" i="8"/>
  <c r="AIA246" i="8" s="1"/>
  <c r="AIB246" i="8" s="1"/>
  <c r="AIN245" i="8"/>
  <c r="WK269" i="8"/>
  <c r="ZY262" i="8"/>
  <c r="ZZ262" i="8" s="1"/>
  <c r="YW264" i="8"/>
  <c r="VP270" i="8"/>
  <c r="AAZ260" i="8"/>
  <c r="RU278" i="8"/>
  <c r="RP278" i="8" s="1"/>
  <c r="SC277" i="8"/>
  <c r="AGK249" i="8"/>
  <c r="AGL249" i="8" s="1"/>
  <c r="XT266" i="8" l="1"/>
  <c r="XV266" i="8" s="1"/>
  <c r="XW266" i="8" s="1"/>
  <c r="XR267" i="8" s="1"/>
  <c r="ALZ239" i="8"/>
  <c r="AMD238" i="8"/>
  <c r="ANP235" i="8"/>
  <c r="ANK235" i="8" s="1"/>
  <c r="ANL235" i="8" s="1"/>
  <c r="XH267" i="8"/>
  <c r="XE268" i="8" s="1"/>
  <c r="AMY236" i="8"/>
  <c r="AOR233" i="8"/>
  <c r="AOM233" i="8" s="1"/>
  <c r="AOZ232" i="8"/>
  <c r="APC232" i="8" s="1"/>
  <c r="AOX233" i="8" s="1"/>
  <c r="AOT233" i="8" s="1"/>
  <c r="AOG233" i="8"/>
  <c r="ANX234" i="8"/>
  <c r="XI267" i="8"/>
  <c r="XD268" i="8" s="1"/>
  <c r="AHY247" i="8"/>
  <c r="AIC246" i="8"/>
  <c r="AHX247" i="8" s="1"/>
  <c r="ZW263" i="8"/>
  <c r="AAA262" i="8"/>
  <c r="ZV263" i="8" s="1"/>
  <c r="AGI250" i="8"/>
  <c r="AGM249" i="8"/>
  <c r="AGH250" i="8" s="1"/>
  <c r="SE277" i="8"/>
  <c r="SF277" i="8" s="1"/>
  <c r="SA278" i="8" s="1"/>
  <c r="ABB260" i="8"/>
  <c r="ABC260" i="8" s="1"/>
  <c r="AAX261" i="8" s="1"/>
  <c r="QL281" i="8"/>
  <c r="QP280" i="8"/>
  <c r="QK281" i="8" s="1"/>
  <c r="ADX255" i="8"/>
  <c r="AEB254" i="8"/>
  <c r="ADW255" i="8" s="1"/>
  <c r="AJR243" i="8"/>
  <c r="AJS243" i="8" s="1"/>
  <c r="AJN244" i="8" s="1"/>
  <c r="VA272" i="8"/>
  <c r="VE271" i="8"/>
  <c r="UZ272" i="8" s="1"/>
  <c r="AFQ251" i="8"/>
  <c r="AFR251" i="8" s="1"/>
  <c r="AFM252" i="8" s="1"/>
  <c r="AKT241" i="8"/>
  <c r="AKU241" i="8" s="1"/>
  <c r="AKP242" i="8" s="1"/>
  <c r="YX264" i="8"/>
  <c r="YY264" i="8" s="1"/>
  <c r="YT265" i="8" s="1"/>
  <c r="ZL263" i="8"/>
  <c r="ZM263" i="8" s="1"/>
  <c r="ZH264" i="8" s="1"/>
  <c r="AAN261" i="8"/>
  <c r="AAO261" i="8" s="1"/>
  <c r="AAJ262" i="8" s="1"/>
  <c r="WQ269" i="8"/>
  <c r="WU268" i="8"/>
  <c r="WP269" i="8" s="1"/>
  <c r="AKF242" i="8"/>
  <c r="AKG242" i="8" s="1"/>
  <c r="AKB243" i="8" s="1"/>
  <c r="YJ265" i="8"/>
  <c r="YK265" i="8" s="1"/>
  <c r="YF266" i="8" s="1"/>
  <c r="UU272" i="8"/>
  <c r="AFC252" i="8"/>
  <c r="AFD252" i="8" s="1"/>
  <c r="AEY253" i="8" s="1"/>
  <c r="AJD244" i="8"/>
  <c r="AJE244" i="8" s="1"/>
  <c r="AIZ245" i="8" s="1"/>
  <c r="SS276" i="8"/>
  <c r="ST276" i="8" s="1"/>
  <c r="SO277" i="8" s="1"/>
  <c r="ALH240" i="8"/>
  <c r="ACD258" i="8"/>
  <c r="ACE258" i="8" s="1"/>
  <c r="ABZ259" i="8" s="1"/>
  <c r="ADJ256" i="8"/>
  <c r="ADE256" i="8" s="1"/>
  <c r="ADF256" i="8" s="1"/>
  <c r="ADR255" i="8"/>
  <c r="TF275" i="8"/>
  <c r="TG275" i="8" s="1"/>
  <c r="PR282" i="8"/>
  <c r="AEL254" i="8"/>
  <c r="AEG254" i="8" s="1"/>
  <c r="AET253" i="8"/>
  <c r="VR270" i="8"/>
  <c r="VS270" i="8" s="1"/>
  <c r="VN271" i="8" s="1"/>
  <c r="AIP245" i="8"/>
  <c r="AIQ245" i="8" s="1"/>
  <c r="AIL246" i="8" s="1"/>
  <c r="ABP259" i="8"/>
  <c r="ABQ259" i="8" s="1"/>
  <c r="ABL260" i="8" s="1"/>
  <c r="RQ278" i="8"/>
  <c r="RR278" i="8" s="1"/>
  <c r="RM279" i="8" s="1"/>
  <c r="AGZ248" i="8"/>
  <c r="AHA248" i="8" s="1"/>
  <c r="AGV249" i="8" s="1"/>
  <c r="ACR257" i="8"/>
  <c r="ACS257" i="8" s="1"/>
  <c r="ACN258" i="8" s="1"/>
  <c r="AHN247" i="8"/>
  <c r="AHO247" i="8" s="1"/>
  <c r="AHJ248" i="8" s="1"/>
  <c r="RC279" i="8"/>
  <c r="RD279" i="8" s="1"/>
  <c r="QY280" i="8" s="1"/>
  <c r="UH273" i="8"/>
  <c r="UI273" i="8" s="1"/>
  <c r="TS274" i="8"/>
  <c r="PE283" i="8"/>
  <c r="PF283" i="8" s="1"/>
  <c r="ALY239" i="8" l="1"/>
  <c r="AMH238" i="8"/>
  <c r="ALU239" i="8"/>
  <c r="ALV239" i="8" s="1"/>
  <c r="ALW239" i="8" s="1"/>
  <c r="ALR240" i="8" s="1"/>
  <c r="ANM235" i="8"/>
  <c r="ANH236" i="8" s="1"/>
  <c r="ANI236" i="8"/>
  <c r="G63" i="8"/>
  <c r="Q63" i="8" s="1"/>
  <c r="F63" i="8"/>
  <c r="P63" i="8" s="1"/>
  <c r="AMT237" i="8"/>
  <c r="AMP237" i="8" s="1"/>
  <c r="AMQ237" i="8" s="1"/>
  <c r="ANC236" i="8"/>
  <c r="ANQ235" i="8"/>
  <c r="AOD234" i="8"/>
  <c r="AOH233" i="8"/>
  <c r="AOC234" i="8" s="1"/>
  <c r="VI271" i="8"/>
  <c r="QT280" i="8"/>
  <c r="AIG246" i="8"/>
  <c r="ALE241" i="8"/>
  <c r="AGQ249" i="8"/>
  <c r="UF274" i="8"/>
  <c r="UJ273" i="8"/>
  <c r="UE274" i="8" s="1"/>
  <c r="ADC257" i="8"/>
  <c r="ADG256" i="8"/>
  <c r="ADB257" i="8" s="1"/>
  <c r="TD276" i="8"/>
  <c r="TH275" i="8"/>
  <c r="TC276" i="8" s="1"/>
  <c r="TU274" i="8"/>
  <c r="TV274" i="8" s="1"/>
  <c r="TQ275" i="8" s="1"/>
  <c r="PG283" i="8"/>
  <c r="PK283" i="8" s="1"/>
  <c r="QZ280" i="8"/>
  <c r="QU280" i="8" s="1"/>
  <c r="RH279" i="8"/>
  <c r="AHK248" i="8"/>
  <c r="AHF248" i="8" s="1"/>
  <c r="AHS247" i="8"/>
  <c r="ACO258" i="8"/>
  <c r="ACJ258" i="8" s="1"/>
  <c r="ACW257" i="8"/>
  <c r="AGW249" i="8"/>
  <c r="AGR249" i="8" s="1"/>
  <c r="AHE248" i="8"/>
  <c r="XS267" i="8"/>
  <c r="XN267" i="8" s="1"/>
  <c r="YA266" i="8"/>
  <c r="RN279" i="8"/>
  <c r="RI279" i="8" s="1"/>
  <c r="RV278" i="8"/>
  <c r="ABM260" i="8"/>
  <c r="ABH260" i="8" s="1"/>
  <c r="ABU259" i="8"/>
  <c r="AIM246" i="8"/>
  <c r="AIH246" i="8" s="1"/>
  <c r="AIU245" i="8"/>
  <c r="VW270" i="8"/>
  <c r="VO271" i="8"/>
  <c r="VJ271" i="8" s="1"/>
  <c r="PT282" i="8"/>
  <c r="PU282" i="8" s="1"/>
  <c r="PP283" i="8" s="1"/>
  <c r="ACA259" i="8"/>
  <c r="ABV259" i="8" s="1"/>
  <c r="ACI258" i="8"/>
  <c r="ALI240" i="8"/>
  <c r="ALD241" i="8" s="1"/>
  <c r="AKZ241" i="8" s="1"/>
  <c r="AJA245" i="8"/>
  <c r="AIV245" i="8" s="1"/>
  <c r="AJI244" i="8"/>
  <c r="AEZ253" i="8"/>
  <c r="AEU253" i="8" s="1"/>
  <c r="AEV253" i="8" s="1"/>
  <c r="AFH252" i="8"/>
  <c r="WY268" i="8"/>
  <c r="AAK262" i="8"/>
  <c r="AAF262" i="8" s="1"/>
  <c r="AAS261" i="8"/>
  <c r="ZI264" i="8"/>
  <c r="ZD264" i="8" s="1"/>
  <c r="ZQ263" i="8"/>
  <c r="YU265" i="8"/>
  <c r="YP265" i="8" s="1"/>
  <c r="ZC264" i="8"/>
  <c r="AFN252" i="8"/>
  <c r="AFI252" i="8" s="1"/>
  <c r="AFV251" i="8"/>
  <c r="UV272" i="8"/>
  <c r="UW272" i="8" s="1"/>
  <c r="AEF254" i="8"/>
  <c r="QG281" i="8"/>
  <c r="QH281" i="8" s="1"/>
  <c r="AAY261" i="8"/>
  <c r="AAT261" i="8" s="1"/>
  <c r="ABG260" i="8"/>
  <c r="SB278" i="8"/>
  <c r="RW278" i="8" s="1"/>
  <c r="SJ277" i="8"/>
  <c r="AGD250" i="8"/>
  <c r="AGE250" i="8" s="1"/>
  <c r="ZR263" i="8"/>
  <c r="AHT247" i="8"/>
  <c r="WZ268" i="8"/>
  <c r="SP277" i="8"/>
  <c r="SK277" i="8" s="1"/>
  <c r="SX276" i="8"/>
  <c r="YO265" i="8"/>
  <c r="YG266" i="8"/>
  <c r="YB266" i="8" s="1"/>
  <c r="AKC243" i="8"/>
  <c r="AJX243" i="8" s="1"/>
  <c r="AKK242" i="8"/>
  <c r="WL269" i="8"/>
  <c r="WM269" i="8" s="1"/>
  <c r="AKQ242" i="8"/>
  <c r="AKL242" i="8" s="1"/>
  <c r="AKY241" i="8"/>
  <c r="AJW243" i="8"/>
  <c r="AJO244" i="8"/>
  <c r="AJJ244" i="8" s="1"/>
  <c r="ADS255" i="8"/>
  <c r="ADT255" i="8" s="1"/>
  <c r="AGS249" i="8"/>
  <c r="AGT249" i="8" s="1"/>
  <c r="AGO250" i="8" s="1"/>
  <c r="AAE262" i="8"/>
  <c r="XM267" i="8"/>
  <c r="AMA239" i="8" l="1"/>
  <c r="ALS240" i="8"/>
  <c r="ALN240" i="8" s="1"/>
  <c r="AND236" i="8"/>
  <c r="ANE236" i="8" s="1"/>
  <c r="I63" i="8"/>
  <c r="J63" i="8"/>
  <c r="AII246" i="8"/>
  <c r="AIJ246" i="8" s="1"/>
  <c r="AIE247" i="8" s="1"/>
  <c r="ANY234" i="8"/>
  <c r="ANZ234" i="8" s="1"/>
  <c r="ANW235" i="8" s="1"/>
  <c r="AMN238" i="8"/>
  <c r="AMR237" i="8"/>
  <c r="AMM238" i="8" s="1"/>
  <c r="AOL233" i="8"/>
  <c r="VK271" i="8"/>
  <c r="VH272" i="8" s="1"/>
  <c r="QV280" i="8"/>
  <c r="QW280" i="8" s="1"/>
  <c r="QR281" i="8" s="1"/>
  <c r="ALM240" i="8"/>
  <c r="ADQ256" i="8"/>
  <c r="ADU255" i="8"/>
  <c r="ADP256" i="8" s="1"/>
  <c r="UT273" i="8"/>
  <c r="UX272" i="8"/>
  <c r="US273" i="8" s="1"/>
  <c r="AES254" i="8"/>
  <c r="AEW253" i="8"/>
  <c r="AER254" i="8" s="1"/>
  <c r="ABI260" i="8"/>
  <c r="ABJ260" i="8" s="1"/>
  <c r="ABE261" i="8" s="1"/>
  <c r="QE282" i="8"/>
  <c r="QI281" i="8"/>
  <c r="QD282" i="8" s="1"/>
  <c r="ZE264" i="8"/>
  <c r="ZF264" i="8" s="1"/>
  <c r="ZA265" i="8" s="1"/>
  <c r="AIF247" i="8"/>
  <c r="AIA247" i="8" s="1"/>
  <c r="AAG262" i="8"/>
  <c r="AAH262" i="8" s="1"/>
  <c r="AAC263" i="8" s="1"/>
  <c r="AJY243" i="8"/>
  <c r="AJZ243" i="8" s="1"/>
  <c r="AJU244" i="8" s="1"/>
  <c r="ALA241" i="8"/>
  <c r="ALB241" i="8" s="1"/>
  <c r="AKW242" i="8" s="1"/>
  <c r="WJ270" i="8"/>
  <c r="WN269" i="8"/>
  <c r="WI270" i="8" s="1"/>
  <c r="YQ265" i="8"/>
  <c r="YR265" i="8" s="1"/>
  <c r="YM266" i="8" s="1"/>
  <c r="AGB251" i="8"/>
  <c r="AGF250" i="8"/>
  <c r="AGA251" i="8" s="1"/>
  <c r="AEH254" i="8"/>
  <c r="AEI254" i="8" s="1"/>
  <c r="AED255" i="8" s="1"/>
  <c r="AFJ252" i="8"/>
  <c r="AFK252" i="8" s="1"/>
  <c r="AFF253" i="8" s="1"/>
  <c r="AJK244" i="8"/>
  <c r="AJL244" i="8" s="1"/>
  <c r="AJG245" i="8" s="1"/>
  <c r="PQ283" i="8"/>
  <c r="PL283" i="8" s="1"/>
  <c r="PM283" i="8" s="1"/>
  <c r="PY282" i="8"/>
  <c r="AIW245" i="8"/>
  <c r="AIX245" i="8" s="1"/>
  <c r="AIS246" i="8" s="1"/>
  <c r="ABW259" i="8"/>
  <c r="ABX259" i="8" s="1"/>
  <c r="ABS260" i="8" s="1"/>
  <c r="RX278" i="8"/>
  <c r="RY278" i="8" s="1"/>
  <c r="RT279" i="8" s="1"/>
  <c r="YC266" i="8"/>
  <c r="YD266" i="8" s="1"/>
  <c r="XY267" i="8" s="1"/>
  <c r="AHG248" i="8"/>
  <c r="AHH248" i="8" s="1"/>
  <c r="AHC249" i="8" s="1"/>
  <c r="SY276" i="8"/>
  <c r="SZ276" i="8" s="1"/>
  <c r="TA276" i="8" s="1"/>
  <c r="SV277" i="8" s="1"/>
  <c r="ADK256" i="8"/>
  <c r="ACX257" i="8"/>
  <c r="ACY257" i="8" s="1"/>
  <c r="UN273" i="8"/>
  <c r="XO267" i="8"/>
  <c r="XP267" i="8" s="1"/>
  <c r="XK268" i="8" s="1"/>
  <c r="AGP250" i="8"/>
  <c r="AGK250" i="8" s="1"/>
  <c r="AGX249" i="8"/>
  <c r="AKM242" i="8"/>
  <c r="AKN242" i="8" s="1"/>
  <c r="AKI243" i="8" s="1"/>
  <c r="SL277" i="8"/>
  <c r="SM277" i="8" s="1"/>
  <c r="SH278" i="8" s="1"/>
  <c r="ZS263" i="8"/>
  <c r="ZT263" i="8" s="1"/>
  <c r="ZO264" i="8" s="1"/>
  <c r="AAU261" i="8"/>
  <c r="AAV261" i="8" s="1"/>
  <c r="AAQ262" i="8" s="1"/>
  <c r="XA268" i="8"/>
  <c r="XB268" i="8" s="1"/>
  <c r="WW269" i="8" s="1"/>
  <c r="ACK258" i="8"/>
  <c r="ACL258" i="8" s="1"/>
  <c r="ACG259" i="8" s="1"/>
  <c r="VY270" i="8"/>
  <c r="VZ270" i="8" s="1"/>
  <c r="VU271" i="8" s="1"/>
  <c r="AHU247" i="8"/>
  <c r="AHV247" i="8" s="1"/>
  <c r="AHQ248" i="8" s="1"/>
  <c r="RJ279" i="8"/>
  <c r="RK279" i="8" s="1"/>
  <c r="RF280" i="8" s="1"/>
  <c r="TR275" i="8"/>
  <c r="TM275" i="8" s="1"/>
  <c r="TZ274" i="8"/>
  <c r="TL275" i="8"/>
  <c r="UA274" i="8"/>
  <c r="ANF236" i="8" l="1"/>
  <c r="ANA237" i="8" s="1"/>
  <c r="ANB237" i="8"/>
  <c r="G64" i="8"/>
  <c r="Q64" i="8" s="1"/>
  <c r="F64" i="8"/>
  <c r="P64" i="8" s="1"/>
  <c r="AOA234" i="8"/>
  <c r="ANV235" i="8" s="1"/>
  <c r="ANR235" i="8" s="1"/>
  <c r="ANS235" i="8" s="1"/>
  <c r="ANT235" i="8" s="1"/>
  <c r="ANO236" i="8" s="1"/>
  <c r="AIN246" i="8"/>
  <c r="VL271" i="8"/>
  <c r="VG272" i="8" s="1"/>
  <c r="VC272" i="8" s="1"/>
  <c r="AMV237" i="8"/>
  <c r="AMI238" i="8"/>
  <c r="AMJ238" i="8" s="1"/>
  <c r="AON233" i="8"/>
  <c r="QS281" i="8"/>
  <c r="QN281" i="8" s="1"/>
  <c r="RA280" i="8"/>
  <c r="WR269" i="8"/>
  <c r="ALO240" i="8"/>
  <c r="QM281" i="8"/>
  <c r="VB272" i="8"/>
  <c r="ACV258" i="8"/>
  <c r="ACZ257" i="8"/>
  <c r="ACU258" i="8" s="1"/>
  <c r="PN283" i="8"/>
  <c r="PR283" i="8" s="1"/>
  <c r="UB274" i="8"/>
  <c r="UC274" i="8" s="1"/>
  <c r="TX275" i="8" s="1"/>
  <c r="RG280" i="8"/>
  <c r="RB280" i="8" s="1"/>
  <c r="RO279" i="8"/>
  <c r="AHR248" i="8"/>
  <c r="AHM248" i="8" s="1"/>
  <c r="AHZ247" i="8"/>
  <c r="WD270" i="8"/>
  <c r="VV271" i="8"/>
  <c r="VQ271" i="8" s="1"/>
  <c r="ACH259" i="8"/>
  <c r="ACC259" i="8" s="1"/>
  <c r="ACP258" i="8"/>
  <c r="WX269" i="8"/>
  <c r="WS269" i="8" s="1"/>
  <c r="XF268" i="8"/>
  <c r="AAR262" i="8"/>
  <c r="AAM262" i="8" s="1"/>
  <c r="AAZ261" i="8"/>
  <c r="ZX263" i="8"/>
  <c r="ZP264" i="8"/>
  <c r="ZK264" i="8" s="1"/>
  <c r="SI278" i="8"/>
  <c r="SD278" i="8" s="1"/>
  <c r="SQ277" i="8"/>
  <c r="SW277" i="8"/>
  <c r="SR277" i="8" s="1"/>
  <c r="TE276" i="8"/>
  <c r="XL268" i="8"/>
  <c r="XG268" i="8" s="1"/>
  <c r="XT267" i="8"/>
  <c r="AFG253" i="8"/>
  <c r="AFB253" i="8" s="1"/>
  <c r="AFO252" i="8"/>
  <c r="AGJ250" i="8"/>
  <c r="YN266" i="8"/>
  <c r="YI266" i="8" s="1"/>
  <c r="YV265" i="8"/>
  <c r="WE270" i="8"/>
  <c r="AJV244" i="8"/>
  <c r="AJQ244" i="8" s="1"/>
  <c r="AKD243" i="8"/>
  <c r="AAD263" i="8"/>
  <c r="ZY263" i="8" s="1"/>
  <c r="AAL262" i="8"/>
  <c r="ZB265" i="8"/>
  <c r="YW265" i="8" s="1"/>
  <c r="ZJ264" i="8"/>
  <c r="PZ282" i="8"/>
  <c r="QA282" i="8" s="1"/>
  <c r="ABF261" i="8"/>
  <c r="ABA261" i="8" s="1"/>
  <c r="ABN260" i="8"/>
  <c r="AFA253" i="8"/>
  <c r="UO273" i="8"/>
  <c r="UP273" i="8" s="1"/>
  <c r="ADY255" i="8"/>
  <c r="TN275" i="8"/>
  <c r="AKJ243" i="8"/>
  <c r="AKE243" i="8" s="1"/>
  <c r="AKR242" i="8"/>
  <c r="AHD249" i="8"/>
  <c r="AGY249" i="8" s="1"/>
  <c r="AGZ249" i="8" s="1"/>
  <c r="AHL248" i="8"/>
  <c r="XZ267" i="8"/>
  <c r="XU267" i="8" s="1"/>
  <c r="YH266" i="8"/>
  <c r="RU279" i="8"/>
  <c r="RP279" i="8" s="1"/>
  <c r="SC278" i="8"/>
  <c r="ABT260" i="8"/>
  <c r="ABO260" i="8" s="1"/>
  <c r="ACB259" i="8"/>
  <c r="AIT246" i="8"/>
  <c r="AIO246" i="8" s="1"/>
  <c r="AIP246" i="8" s="1"/>
  <c r="AJB245" i="8"/>
  <c r="AJH245" i="8"/>
  <c r="AJC245" i="8" s="1"/>
  <c r="AJP244" i="8"/>
  <c r="AEE255" i="8"/>
  <c r="ADZ255" i="8" s="1"/>
  <c r="AEM254" i="8"/>
  <c r="AFW251" i="8"/>
  <c r="AFX251" i="8" s="1"/>
  <c r="AKX242" i="8"/>
  <c r="AKS242" i="8" s="1"/>
  <c r="ALF241" i="8"/>
  <c r="AEN254" i="8"/>
  <c r="ADL256" i="8"/>
  <c r="ADM256" i="8" s="1"/>
  <c r="AMW237" i="8" l="1"/>
  <c r="AMX237" i="8" s="1"/>
  <c r="AMY237" i="8" s="1"/>
  <c r="AMT238" i="8" s="1"/>
  <c r="AOE234" i="8"/>
  <c r="ANJ236" i="8"/>
  <c r="RC280" i="8"/>
  <c r="QO281" i="8"/>
  <c r="QP281" i="8" s="1"/>
  <c r="QK282" i="8" s="1"/>
  <c r="ANP236" i="8"/>
  <c r="ANK236" i="8" s="1"/>
  <c r="VP271" i="8"/>
  <c r="VR271" i="8" s="1"/>
  <c r="VS271" i="8" s="1"/>
  <c r="VN272" i="8" s="1"/>
  <c r="I64" i="8"/>
  <c r="J64" i="8"/>
  <c r="VD272" i="8"/>
  <c r="WT269" i="8"/>
  <c r="WQ270" i="8" s="1"/>
  <c r="AMK238" i="8"/>
  <c r="AMG239" i="8"/>
  <c r="ANX235" i="8"/>
  <c r="AOO233" i="8"/>
  <c r="AOJ234" i="8" s="1"/>
  <c r="AOK234" i="8"/>
  <c r="ALP240" i="8"/>
  <c r="ALK241" i="8" s="1"/>
  <c r="ADD257" i="8"/>
  <c r="ACQ258" i="8"/>
  <c r="ACR258" i="8" s="1"/>
  <c r="ACS258" i="8" s="1"/>
  <c r="ACN259" i="8" s="1"/>
  <c r="ALL241" i="8"/>
  <c r="ADJ257" i="8"/>
  <c r="ADN256" i="8"/>
  <c r="ADI257" i="8" s="1"/>
  <c r="AGW250" i="8"/>
  <c r="AHA249" i="8"/>
  <c r="AGV250" i="8" s="1"/>
  <c r="UM274" i="8"/>
  <c r="UQ273" i="8"/>
  <c r="UL274" i="8" s="1"/>
  <c r="AIM247" i="8"/>
  <c r="AIQ246" i="8"/>
  <c r="AIL247" i="8" s="1"/>
  <c r="QL282" i="8"/>
  <c r="PX283" i="8"/>
  <c r="ACD259" i="8"/>
  <c r="ACE259" i="8" s="1"/>
  <c r="ABZ260" i="8" s="1"/>
  <c r="TK276" i="8"/>
  <c r="ABP260" i="8"/>
  <c r="ABQ260" i="8" s="1"/>
  <c r="ABL261" i="8" s="1"/>
  <c r="ZL264" i="8"/>
  <c r="ZM264" i="8" s="1"/>
  <c r="ZH265" i="8" s="1"/>
  <c r="AAN262" i="8"/>
  <c r="AAO262" i="8" s="1"/>
  <c r="AAJ263" i="8" s="1"/>
  <c r="AKF243" i="8"/>
  <c r="AKG243" i="8" s="1"/>
  <c r="AKB244" i="8" s="1"/>
  <c r="ZZ263" i="8"/>
  <c r="AAA263" i="8" s="1"/>
  <c r="ZV264" i="8" s="1"/>
  <c r="XH268" i="8"/>
  <c r="XI268" i="8" s="1"/>
  <c r="XD269" i="8" s="1"/>
  <c r="WF270" i="8"/>
  <c r="WG270" i="8" s="1"/>
  <c r="WB271" i="8" s="1"/>
  <c r="VA273" i="8"/>
  <c r="AFU252" i="8"/>
  <c r="AFY251" i="8"/>
  <c r="AFT252" i="8" s="1"/>
  <c r="AJD245" i="8"/>
  <c r="AJE245" i="8" s="1"/>
  <c r="AIZ246" i="8" s="1"/>
  <c r="AEA255" i="8"/>
  <c r="AEB255" i="8" s="1"/>
  <c r="ADW256" i="8" s="1"/>
  <c r="AFC253" i="8"/>
  <c r="AFD253" i="8" s="1"/>
  <c r="AEY254" i="8" s="1"/>
  <c r="QZ281" i="8"/>
  <c r="VE272" i="8"/>
  <c r="UZ273" i="8" s="1"/>
  <c r="AEO254" i="8"/>
  <c r="AEP254" i="8" s="1"/>
  <c r="AEK255" i="8" s="1"/>
  <c r="AJR244" i="8"/>
  <c r="AJS244" i="8" s="1"/>
  <c r="AJN245" i="8" s="1"/>
  <c r="QB282" i="8"/>
  <c r="PW283" i="8" s="1"/>
  <c r="SE278" i="8"/>
  <c r="SF278" i="8" s="1"/>
  <c r="SA279" i="8" s="1"/>
  <c r="YJ266" i="8"/>
  <c r="YK266" i="8" s="1"/>
  <c r="YF267" i="8" s="1"/>
  <c r="AHN248" i="8"/>
  <c r="AHO248" i="8" s="1"/>
  <c r="AHJ249" i="8" s="1"/>
  <c r="AKT242" i="8"/>
  <c r="AKU242" i="8" s="1"/>
  <c r="AKP243" i="8" s="1"/>
  <c r="TO275" i="8"/>
  <c r="TJ276" i="8" s="1"/>
  <c r="RD280" i="8"/>
  <c r="QY281" i="8" s="1"/>
  <c r="YX265" i="8"/>
  <c r="YY265" i="8" s="1"/>
  <c r="YT266" i="8" s="1"/>
  <c r="AGL250" i="8"/>
  <c r="AGM250" i="8" s="1"/>
  <c r="AGH251" i="8" s="1"/>
  <c r="XV267" i="8"/>
  <c r="XW267" i="8" s="1"/>
  <c r="XR268" i="8" s="1"/>
  <c r="SS277" i="8"/>
  <c r="ST277" i="8" s="1"/>
  <c r="SO278" i="8" s="1"/>
  <c r="ABB261" i="8"/>
  <c r="ABC261" i="8" s="1"/>
  <c r="AAX262" i="8" s="1"/>
  <c r="AIB247" i="8"/>
  <c r="AIC247" i="8" s="1"/>
  <c r="AHX248" i="8" s="1"/>
  <c r="RQ279" i="8"/>
  <c r="RR279" i="8" s="1"/>
  <c r="RM280" i="8" s="1"/>
  <c r="TY275" i="8"/>
  <c r="TT275" i="8" s="1"/>
  <c r="UG274" i="8"/>
  <c r="WU269" i="8" l="1"/>
  <c r="WP270" i="8" s="1"/>
  <c r="ANL236" i="8"/>
  <c r="ANI237" i="8" s="1"/>
  <c r="AOF234" i="8"/>
  <c r="AOG234" i="8" s="1"/>
  <c r="AOD235" i="8" s="1"/>
  <c r="AOS233" i="8"/>
  <c r="AOU233" i="8" s="1"/>
  <c r="AOV233" i="8" s="1"/>
  <c r="AOQ234" i="8" s="1"/>
  <c r="ANC237" i="8"/>
  <c r="AMU238" i="8"/>
  <c r="AMP238" i="8" s="1"/>
  <c r="AMF239" i="8"/>
  <c r="AMB239" i="8" s="1"/>
  <c r="AMC239" i="8" s="1"/>
  <c r="AMO238" i="8"/>
  <c r="AMQ238" i="8" s="1"/>
  <c r="AMR238" i="8" s="1"/>
  <c r="AMM239" i="8" s="1"/>
  <c r="ALG241" i="8"/>
  <c r="ALH241" i="8" s="1"/>
  <c r="ALI241" i="8" s="1"/>
  <c r="ALD242" i="8" s="1"/>
  <c r="AGC251" i="8"/>
  <c r="ALT240" i="8"/>
  <c r="UU273" i="8"/>
  <c r="AHY248" i="8"/>
  <c r="AHT248" i="8" s="1"/>
  <c r="AIG247" i="8"/>
  <c r="AAY262" i="8"/>
  <c r="AAT262" i="8" s="1"/>
  <c r="ABG261" i="8"/>
  <c r="SP278" i="8"/>
  <c r="SK278" i="8" s="1"/>
  <c r="SX277" i="8"/>
  <c r="XS268" i="8"/>
  <c r="XN268" i="8" s="1"/>
  <c r="YA267" i="8"/>
  <c r="AGI251" i="8"/>
  <c r="AGD251" i="8" s="1"/>
  <c r="AGQ250" i="8"/>
  <c r="YU266" i="8"/>
  <c r="YP266" i="8" s="1"/>
  <c r="ZC265" i="8"/>
  <c r="AKY242" i="8"/>
  <c r="AKQ243" i="8"/>
  <c r="AKL243" i="8" s="1"/>
  <c r="AHK249" i="8"/>
  <c r="AHF249" i="8" s="1"/>
  <c r="AHS248" i="8"/>
  <c r="YG267" i="8"/>
  <c r="YB267" i="8" s="1"/>
  <c r="YO266" i="8"/>
  <c r="SB279" i="8"/>
  <c r="RW279" i="8" s="1"/>
  <c r="SJ278" i="8"/>
  <c r="AJO245" i="8"/>
  <c r="AJJ245" i="8" s="1"/>
  <c r="AJW244" i="8"/>
  <c r="RH280" i="8"/>
  <c r="AEZ254" i="8"/>
  <c r="AEU254" i="8" s="1"/>
  <c r="AFH253" i="8"/>
  <c r="ADX256" i="8"/>
  <c r="ADS256" i="8" s="1"/>
  <c r="AEF255" i="8"/>
  <c r="AJA246" i="8"/>
  <c r="AIV246" i="8" s="1"/>
  <c r="AJI245" i="8"/>
  <c r="AFP252" i="8"/>
  <c r="AFQ252" i="8" s="1"/>
  <c r="UV273" i="8"/>
  <c r="XE269" i="8"/>
  <c r="WZ269" i="8" s="1"/>
  <c r="XM268" i="8"/>
  <c r="TF276" i="8"/>
  <c r="TG276" i="8" s="1"/>
  <c r="PS283" i="8"/>
  <c r="PT283" i="8" s="1"/>
  <c r="WL270" i="8"/>
  <c r="QG282" i="8"/>
  <c r="AIU246" i="8"/>
  <c r="UH274" i="8"/>
  <c r="UI274" i="8" s="1"/>
  <c r="AHE249" i="8"/>
  <c r="ADR256" i="8"/>
  <c r="RN280" i="8"/>
  <c r="RI280" i="8" s="1"/>
  <c r="RV279" i="8"/>
  <c r="AEL255" i="8"/>
  <c r="AEG255" i="8" s="1"/>
  <c r="AET254" i="8"/>
  <c r="VO272" i="8"/>
  <c r="VJ272" i="8" s="1"/>
  <c r="VW271" i="8"/>
  <c r="QU281" i="8"/>
  <c r="VI272" i="8"/>
  <c r="WC271" i="8"/>
  <c r="VX271" i="8" s="1"/>
  <c r="WK270" i="8"/>
  <c r="ACO259" i="8"/>
  <c r="ACJ259" i="8" s="1"/>
  <c r="ACW258" i="8"/>
  <c r="ZW264" i="8"/>
  <c r="ZR264" i="8" s="1"/>
  <c r="AAE263" i="8"/>
  <c r="AKC244" i="8"/>
  <c r="AJX244" i="8" s="1"/>
  <c r="AKK243" i="8"/>
  <c r="AAK263" i="8"/>
  <c r="AAF263" i="8" s="1"/>
  <c r="AAS262" i="8"/>
  <c r="ZQ264" i="8"/>
  <c r="ZI265" i="8"/>
  <c r="ZD265" i="8" s="1"/>
  <c r="ABM261" i="8"/>
  <c r="ABH261" i="8" s="1"/>
  <c r="ABU260" i="8"/>
  <c r="TS275" i="8"/>
  <c r="ACA260" i="8"/>
  <c r="ABV260" i="8" s="1"/>
  <c r="ACI259" i="8"/>
  <c r="QF282" i="8"/>
  <c r="WY269" i="8"/>
  <c r="QT281" i="8"/>
  <c r="AIH247" i="8"/>
  <c r="AGR250" i="8"/>
  <c r="ADE257" i="8"/>
  <c r="ADF257" i="8" s="1"/>
  <c r="AOH234" i="8" l="1"/>
  <c r="AOC235" i="8" s="1"/>
  <c r="ANM236" i="8"/>
  <c r="UW273" i="8"/>
  <c r="UX273" i="8" s="1"/>
  <c r="US274" i="8" s="1"/>
  <c r="G65" i="8"/>
  <c r="Q65" i="8" s="1"/>
  <c r="F65" i="8"/>
  <c r="P65" i="8" s="1"/>
  <c r="ALE242" i="8"/>
  <c r="AKZ242" i="8" s="1"/>
  <c r="AMN239" i="8"/>
  <c r="AMI239" i="8" s="1"/>
  <c r="AGE251" i="8"/>
  <c r="AGF251" i="8" s="1"/>
  <c r="AGA252" i="8" s="1"/>
  <c r="ALM241" i="8"/>
  <c r="AMV238" i="8"/>
  <c r="ALZ240" i="8"/>
  <c r="AMD239" i="8"/>
  <c r="ALY240" i="8" s="1"/>
  <c r="AOR234" i="8"/>
  <c r="AOM234" i="8" s="1"/>
  <c r="AOZ233" i="8"/>
  <c r="APC233" i="8" s="1"/>
  <c r="AOX234" i="8" s="1"/>
  <c r="AOT234" i="8" s="1"/>
  <c r="ANY235" i="8"/>
  <c r="ANZ235" i="8" s="1"/>
  <c r="AOA235" i="8" s="1"/>
  <c r="ANV236" i="8" s="1"/>
  <c r="UF275" i="8"/>
  <c r="UJ274" i="8"/>
  <c r="UE275" i="8" s="1"/>
  <c r="QV281" i="8"/>
  <c r="QW281" i="8" s="1"/>
  <c r="QR282" i="8" s="1"/>
  <c r="TU275" i="8"/>
  <c r="TV275" i="8" s="1"/>
  <c r="TQ276" i="8" s="1"/>
  <c r="AAU262" i="8"/>
  <c r="AAV262" i="8" s="1"/>
  <c r="AAQ263" i="8" s="1"/>
  <c r="AKM243" i="8"/>
  <c r="AKN243" i="8" s="1"/>
  <c r="AKI244" i="8" s="1"/>
  <c r="AAG263" i="8"/>
  <c r="AAH263" i="8" s="1"/>
  <c r="AAC264" i="8" s="1"/>
  <c r="AHG249" i="8"/>
  <c r="AHH249" i="8" s="1"/>
  <c r="AHC250" i="8" s="1"/>
  <c r="AIW246" i="8"/>
  <c r="AIX246" i="8" s="1"/>
  <c r="AIS247" i="8" s="1"/>
  <c r="TD277" i="8"/>
  <c r="TH276" i="8"/>
  <c r="TC277" i="8" s="1"/>
  <c r="AJK245" i="8"/>
  <c r="AJL245" i="8" s="1"/>
  <c r="AJG246" i="8" s="1"/>
  <c r="AEH255" i="8"/>
  <c r="AEI255" i="8" s="1"/>
  <c r="AED256" i="8" s="1"/>
  <c r="RJ280" i="8"/>
  <c r="RK280" i="8" s="1"/>
  <c r="RF281" i="8" s="1"/>
  <c r="AJY244" i="8"/>
  <c r="AJZ244" i="8" s="1"/>
  <c r="AJU245" i="8" s="1"/>
  <c r="ALA242" i="8"/>
  <c r="ALB242" i="8" s="1"/>
  <c r="AKW243" i="8" s="1"/>
  <c r="ZE265" i="8"/>
  <c r="ZF265" i="8" s="1"/>
  <c r="ZA266" i="8" s="1"/>
  <c r="AGS250" i="8"/>
  <c r="AGT250" i="8" s="1"/>
  <c r="AGO251" i="8" s="1"/>
  <c r="YC267" i="8"/>
  <c r="YD267" i="8" s="1"/>
  <c r="XY268" i="8" s="1"/>
  <c r="ABI261" i="8"/>
  <c r="ABJ261" i="8" s="1"/>
  <c r="ABE262" i="8" s="1"/>
  <c r="AII247" i="8"/>
  <c r="AIJ247" i="8" s="1"/>
  <c r="AIE248" i="8" s="1"/>
  <c r="QH282" i="8"/>
  <c r="QI282" i="8" s="1"/>
  <c r="QD283" i="8" s="1"/>
  <c r="ADC258" i="8"/>
  <c r="ADG257" i="8"/>
  <c r="ADB258" i="8" s="1"/>
  <c r="UT274" i="8"/>
  <c r="UO274" i="8" s="1"/>
  <c r="XA269" i="8"/>
  <c r="XB269" i="8" s="1"/>
  <c r="WW270" i="8" s="1"/>
  <c r="ACK259" i="8"/>
  <c r="ACL259" i="8" s="1"/>
  <c r="ACG260" i="8" s="1"/>
  <c r="ABW260" i="8"/>
  <c r="ABX260" i="8" s="1"/>
  <c r="ABS261" i="8" s="1"/>
  <c r="ZS264" i="8"/>
  <c r="ZT264" i="8" s="1"/>
  <c r="ZO265" i="8" s="1"/>
  <c r="WM270" i="8"/>
  <c r="WN270" i="8" s="1"/>
  <c r="WI271" i="8" s="1"/>
  <c r="VK272" i="8"/>
  <c r="VL272" i="8" s="1"/>
  <c r="VG273" i="8" s="1"/>
  <c r="VY271" i="8"/>
  <c r="VZ271" i="8" s="1"/>
  <c r="VU272" i="8" s="1"/>
  <c r="AEV254" i="8"/>
  <c r="AEW254" i="8" s="1"/>
  <c r="AER255" i="8" s="1"/>
  <c r="RX279" i="8"/>
  <c r="RY279" i="8" s="1"/>
  <c r="RT280" i="8" s="1"/>
  <c r="ADT256" i="8"/>
  <c r="ADU256" i="8" s="1"/>
  <c r="ADP257" i="8" s="1"/>
  <c r="PU283" i="8"/>
  <c r="PY283" i="8" s="1"/>
  <c r="XO268" i="8"/>
  <c r="XP268" i="8" s="1"/>
  <c r="XK269" i="8" s="1"/>
  <c r="AFN253" i="8"/>
  <c r="AFR252" i="8"/>
  <c r="AFM253" i="8" s="1"/>
  <c r="SL278" i="8"/>
  <c r="YQ266" i="8"/>
  <c r="AHU248" i="8"/>
  <c r="VB273" i="8" l="1"/>
  <c r="AOL234" i="8"/>
  <c r="ANH237" i="8"/>
  <c r="AND237" i="8" s="1"/>
  <c r="ANE237" i="8" s="1"/>
  <c r="ANF237" i="8" s="1"/>
  <c r="ANA238" i="8" s="1"/>
  <c r="ANQ236" i="8"/>
  <c r="AGJ251" i="8"/>
  <c r="AGB252" i="8"/>
  <c r="AFW252" i="8" s="1"/>
  <c r="I65" i="8"/>
  <c r="J65" i="8"/>
  <c r="ANW236" i="8"/>
  <c r="ANR236" i="8" s="1"/>
  <c r="ANS236" i="8" s="1"/>
  <c r="AMH239" i="8"/>
  <c r="ALU240" i="8"/>
  <c r="ALV240" i="8" s="1"/>
  <c r="ALW240" i="8" s="1"/>
  <c r="ALR241" i="8" s="1"/>
  <c r="AON234" i="8"/>
  <c r="AOO234" i="8" s="1"/>
  <c r="AOJ235" i="8" s="1"/>
  <c r="AOE235" i="8"/>
  <c r="ACX258" i="8"/>
  <c r="ACY258" i="8" s="1"/>
  <c r="ACZ258" i="8" s="1"/>
  <c r="ACU259" i="8" s="1"/>
  <c r="ADK257" i="8"/>
  <c r="TL276" i="8"/>
  <c r="RU280" i="8"/>
  <c r="RP280" i="8" s="1"/>
  <c r="SC279" i="8"/>
  <c r="AES255" i="8"/>
  <c r="AEN255" i="8" s="1"/>
  <c r="AFA254" i="8"/>
  <c r="VV272" i="8"/>
  <c r="VQ272" i="8" s="1"/>
  <c r="WD271" i="8"/>
  <c r="VP272" i="8"/>
  <c r="VH273" i="8"/>
  <c r="VC273" i="8" s="1"/>
  <c r="QE283" i="8"/>
  <c r="PZ283" i="8" s="1"/>
  <c r="QA283" i="8" s="1"/>
  <c r="QM282" i="8"/>
  <c r="AIF248" i="8"/>
  <c r="AIA248" i="8" s="1"/>
  <c r="AIN247" i="8"/>
  <c r="ABF262" i="8"/>
  <c r="ABA262" i="8" s="1"/>
  <c r="ABN261" i="8"/>
  <c r="XZ268" i="8"/>
  <c r="XU268" i="8" s="1"/>
  <c r="YH267" i="8"/>
  <c r="AGP251" i="8"/>
  <c r="AGK251" i="8" s="1"/>
  <c r="AGL251" i="8" s="1"/>
  <c r="AGX250" i="8"/>
  <c r="ZB266" i="8"/>
  <c r="YW266" i="8" s="1"/>
  <c r="ZJ265" i="8"/>
  <c r="AJV245" i="8"/>
  <c r="AJQ245" i="8" s="1"/>
  <c r="AKD244" i="8"/>
  <c r="RG281" i="8"/>
  <c r="RB281" i="8" s="1"/>
  <c r="RO280" i="8"/>
  <c r="AEE256" i="8"/>
  <c r="ADZ256" i="8" s="1"/>
  <c r="AEM255" i="8"/>
  <c r="AJH246" i="8"/>
  <c r="AJC246" i="8" s="1"/>
  <c r="AJP245" i="8"/>
  <c r="SY277" i="8"/>
  <c r="SZ277" i="8" s="1"/>
  <c r="AIT247" i="8"/>
  <c r="AIO247" i="8" s="1"/>
  <c r="AJB246" i="8"/>
  <c r="UN274" i="8"/>
  <c r="AHR249" i="8"/>
  <c r="YN267" i="8"/>
  <c r="SI279" i="8"/>
  <c r="AFI253" i="8"/>
  <c r="AFJ253" i="8" s="1"/>
  <c r="AHV248" i="8"/>
  <c r="AHQ249" i="8" s="1"/>
  <c r="YR266" i="8"/>
  <c r="YM267" i="8" s="1"/>
  <c r="SM278" i="8"/>
  <c r="SH279" i="8" s="1"/>
  <c r="AFV252" i="8"/>
  <c r="XL269" i="8"/>
  <c r="XG269" i="8" s="1"/>
  <c r="XT268" i="8"/>
  <c r="ADQ257" i="8"/>
  <c r="ADL257" i="8" s="1"/>
  <c r="ADY256" i="8"/>
  <c r="WR270" i="8"/>
  <c r="WJ271" i="8"/>
  <c r="WE271" i="8" s="1"/>
  <c r="ZP265" i="8"/>
  <c r="ZK265" i="8" s="1"/>
  <c r="ZX264" i="8"/>
  <c r="ABT261" i="8"/>
  <c r="ABO261" i="8" s="1"/>
  <c r="ACB260" i="8"/>
  <c r="ACH260" i="8"/>
  <c r="ACC260" i="8" s="1"/>
  <c r="ACP259" i="8"/>
  <c r="XF269" i="8"/>
  <c r="WX270" i="8"/>
  <c r="WS270" i="8" s="1"/>
  <c r="AKX243" i="8"/>
  <c r="AKS243" i="8" s="1"/>
  <c r="ALF242" i="8"/>
  <c r="AHD250" i="8"/>
  <c r="AGY250" i="8" s="1"/>
  <c r="AHL249" i="8"/>
  <c r="AAL263" i="8"/>
  <c r="AAD264" i="8"/>
  <c r="ZY264" i="8" s="1"/>
  <c r="AKJ244" i="8"/>
  <c r="AKE244" i="8" s="1"/>
  <c r="AKR243" i="8"/>
  <c r="AAR263" i="8"/>
  <c r="AAM263" i="8" s="1"/>
  <c r="AAZ262" i="8"/>
  <c r="TR276" i="8"/>
  <c r="TM276" i="8" s="1"/>
  <c r="TZ275" i="8"/>
  <c r="QS282" i="8"/>
  <c r="QN282" i="8" s="1"/>
  <c r="RA281" i="8"/>
  <c r="UA275" i="8"/>
  <c r="VD273" i="8" l="1"/>
  <c r="VE273" i="8" s="1"/>
  <c r="UZ274" i="8" s="1"/>
  <c r="ANB238" i="8"/>
  <c r="F66" i="8"/>
  <c r="P66" i="8" s="1"/>
  <c r="G66" i="8"/>
  <c r="Q66" i="8" s="1"/>
  <c r="AMA240" i="8"/>
  <c r="TN276" i="8"/>
  <c r="TK277" i="8" s="1"/>
  <c r="ALS241" i="8"/>
  <c r="ALN241" i="8" s="1"/>
  <c r="ALO241" i="8" s="1"/>
  <c r="ALP241" i="8" s="1"/>
  <c r="ALK242" i="8" s="1"/>
  <c r="AMW238" i="8"/>
  <c r="AMX238" i="8" s="1"/>
  <c r="ANJ237" i="8"/>
  <c r="AMJ239" i="8"/>
  <c r="AMK239" i="8" s="1"/>
  <c r="AMF240" i="8" s="1"/>
  <c r="AOS234" i="8"/>
  <c r="AOK235" i="8"/>
  <c r="AOF235" i="8" s="1"/>
  <c r="AOG235" i="8" s="1"/>
  <c r="ANT236" i="8"/>
  <c r="ANO237" i="8" s="1"/>
  <c r="ANP237" i="8"/>
  <c r="ACV259" i="8"/>
  <c r="ACQ259" i="8" s="1"/>
  <c r="ACR259" i="8" s="1"/>
  <c r="ADM257" i="8"/>
  <c r="ADN257" i="8" s="1"/>
  <c r="ADI258" i="8" s="1"/>
  <c r="ADD258" i="8"/>
  <c r="SD279" i="8"/>
  <c r="SE279" i="8" s="1"/>
  <c r="AHM249" i="8"/>
  <c r="AHN249" i="8" s="1"/>
  <c r="AHO249" i="8" s="1"/>
  <c r="AHJ250" i="8" s="1"/>
  <c r="AGI252" i="8"/>
  <c r="AGM251" i="8"/>
  <c r="AGH252" i="8" s="1"/>
  <c r="QB283" i="8"/>
  <c r="QF283" i="8" s="1"/>
  <c r="RC281" i="8"/>
  <c r="RD281" i="8" s="1"/>
  <c r="QY282" i="8" s="1"/>
  <c r="ABB262" i="8"/>
  <c r="ABC262" i="8" s="1"/>
  <c r="AAX263" i="8" s="1"/>
  <c r="AAN263" i="8"/>
  <c r="AAO263" i="8" s="1"/>
  <c r="AAJ264" i="8" s="1"/>
  <c r="VI273" i="8"/>
  <c r="XH269" i="8"/>
  <c r="XI269" i="8" s="1"/>
  <c r="XD270" i="8" s="1"/>
  <c r="ACD260" i="8"/>
  <c r="ACE260" i="8" s="1"/>
  <c r="ABZ261" i="8" s="1"/>
  <c r="WT270" i="8"/>
  <c r="WU270" i="8" s="1"/>
  <c r="WP271" i="8" s="1"/>
  <c r="SQ278" i="8"/>
  <c r="YV266" i="8"/>
  <c r="AHZ248" i="8"/>
  <c r="UP274" i="8"/>
  <c r="AJR245" i="8"/>
  <c r="AEO255" i="8"/>
  <c r="RQ280" i="8"/>
  <c r="AKF244" i="8"/>
  <c r="ZL265" i="8"/>
  <c r="AGZ250" i="8"/>
  <c r="ABP261" i="8"/>
  <c r="WF271" i="8"/>
  <c r="WG271" i="8" s="1"/>
  <c r="WB272" i="8" s="1"/>
  <c r="UB275" i="8"/>
  <c r="UC275" i="8" s="1"/>
  <c r="TX276" i="8" s="1"/>
  <c r="AKT243" i="8"/>
  <c r="ZZ264" i="8"/>
  <c r="AEA256" i="8"/>
  <c r="XV268" i="8"/>
  <c r="AFX252" i="8"/>
  <c r="AFG254" i="8"/>
  <c r="AFK253" i="8"/>
  <c r="AFF254" i="8" s="1"/>
  <c r="YI267" i="8"/>
  <c r="YJ267" i="8" s="1"/>
  <c r="AJD246" i="8"/>
  <c r="SW278" i="8"/>
  <c r="TA277" i="8"/>
  <c r="SV278" i="8" s="1"/>
  <c r="AIP247" i="8"/>
  <c r="QO282" i="8"/>
  <c r="VR272" i="8"/>
  <c r="VA274" i="8" l="1"/>
  <c r="UV274" i="8" s="1"/>
  <c r="ALL242" i="8"/>
  <c r="TO276" i="8"/>
  <c r="TJ277" i="8" s="1"/>
  <c r="ADR257" i="8"/>
  <c r="I66" i="8"/>
  <c r="J66" i="8"/>
  <c r="ADJ258" i="8"/>
  <c r="ADE258" i="8" s="1"/>
  <c r="AMY238" i="8"/>
  <c r="AMT239" i="8" s="1"/>
  <c r="AMU239" i="8"/>
  <c r="AMG240" i="8"/>
  <c r="AMB240" i="8" s="1"/>
  <c r="AMC240" i="8" s="1"/>
  <c r="AMD240" i="8" s="1"/>
  <c r="ALY241" i="8" s="1"/>
  <c r="AMO239" i="8"/>
  <c r="ANK237" i="8"/>
  <c r="ANL237" i="8" s="1"/>
  <c r="ANI238" i="8" s="1"/>
  <c r="AOU234" i="8"/>
  <c r="AOV234" i="8" s="1"/>
  <c r="AOQ235" i="8" s="1"/>
  <c r="AOD236" i="8"/>
  <c r="AOH235" i="8"/>
  <c r="AOC236" i="8" s="1"/>
  <c r="ANX236" i="8"/>
  <c r="ADF258" i="8"/>
  <c r="ADG258" i="8" s="1"/>
  <c r="ADB259" i="8" s="1"/>
  <c r="ALG242" i="8"/>
  <c r="ALH242" i="8" s="1"/>
  <c r="ALE243" i="8" s="1"/>
  <c r="ALT241" i="8"/>
  <c r="AFO253" i="8"/>
  <c r="AGQ251" i="8"/>
  <c r="YG268" i="8"/>
  <c r="YK267" i="8"/>
  <c r="YF268" i="8" s="1"/>
  <c r="VO273" i="8"/>
  <c r="AIM248" i="8"/>
  <c r="XS269" i="8"/>
  <c r="AKQ244" i="8"/>
  <c r="ABM262" i="8"/>
  <c r="AGD252" i="8"/>
  <c r="QL283" i="8"/>
  <c r="TE277" i="8"/>
  <c r="AJA247" i="8"/>
  <c r="AFU253" i="8"/>
  <c r="ADX257" i="8"/>
  <c r="ZW265" i="8"/>
  <c r="ACO260" i="8"/>
  <c r="SB280" i="8"/>
  <c r="AGW251" i="8"/>
  <c r="ZI266" i="8"/>
  <c r="AKC245" i="8"/>
  <c r="RN281" i="8"/>
  <c r="AEL256" i="8"/>
  <c r="AJO246" i="8"/>
  <c r="UM275" i="8"/>
  <c r="AIB248" i="8"/>
  <c r="AIC248" i="8" s="1"/>
  <c r="AHX249" i="8" s="1"/>
  <c r="VS272" i="8"/>
  <c r="VN273" i="8" s="1"/>
  <c r="QP282" i="8"/>
  <c r="QK283" i="8" s="1"/>
  <c r="AIQ247" i="8"/>
  <c r="AIL248" i="8" s="1"/>
  <c r="SR278" i="8"/>
  <c r="SS278" i="8" s="1"/>
  <c r="AJE246" i="8"/>
  <c r="AIZ247" i="8" s="1"/>
  <c r="AFB254" i="8"/>
  <c r="AFC254" i="8" s="1"/>
  <c r="AFY252" i="8"/>
  <c r="AFT253" i="8" s="1"/>
  <c r="XW268" i="8"/>
  <c r="XR269" i="8" s="1"/>
  <c r="AEB256" i="8"/>
  <c r="ADW257" i="8" s="1"/>
  <c r="AAA264" i="8"/>
  <c r="ZV265" i="8" s="1"/>
  <c r="ACS259" i="8"/>
  <c r="ACN260" i="8" s="1"/>
  <c r="AHK250" i="8"/>
  <c r="AHF250" i="8" s="1"/>
  <c r="AHS249" i="8"/>
  <c r="AKU243" i="8"/>
  <c r="AKP244" i="8" s="1"/>
  <c r="TY276" i="8"/>
  <c r="TT276" i="8" s="1"/>
  <c r="UG275" i="8"/>
  <c r="SF279" i="8"/>
  <c r="SA280" i="8" s="1"/>
  <c r="WC272" i="8"/>
  <c r="VX272" i="8" s="1"/>
  <c r="WK271" i="8"/>
  <c r="ABQ261" i="8"/>
  <c r="ABL262" i="8" s="1"/>
  <c r="AHA250" i="8"/>
  <c r="AGV251" i="8" s="1"/>
  <c r="ZM265" i="8"/>
  <c r="ZH266" i="8" s="1"/>
  <c r="AKG244" i="8"/>
  <c r="AKB245" i="8" s="1"/>
  <c r="RR280" i="8"/>
  <c r="RM281" i="8" s="1"/>
  <c r="AEP255" i="8"/>
  <c r="AEK256" i="8" s="1"/>
  <c r="AJS245" i="8"/>
  <c r="AJN246" i="8" s="1"/>
  <c r="UQ274" i="8"/>
  <c r="UL275" i="8" s="1"/>
  <c r="YX266" i="8"/>
  <c r="YY266" i="8" s="1"/>
  <c r="YT267" i="8" s="1"/>
  <c r="WQ271" i="8"/>
  <c r="WL271" i="8" s="1"/>
  <c r="WY270" i="8"/>
  <c r="ACA261" i="8"/>
  <c r="ABV261" i="8" s="1"/>
  <c r="ACI260" i="8"/>
  <c r="XM269" i="8"/>
  <c r="XE270" i="8"/>
  <c r="WZ270" i="8" s="1"/>
  <c r="AAK264" i="8"/>
  <c r="AAF264" i="8" s="1"/>
  <c r="AAS263" i="8"/>
  <c r="AAY263" i="8"/>
  <c r="AAT263" i="8" s="1"/>
  <c r="ABG262" i="8"/>
  <c r="QZ282" i="8"/>
  <c r="QU282" i="8" s="1"/>
  <c r="RH281" i="8"/>
  <c r="TF277" i="8"/>
  <c r="TS276" i="8" l="1"/>
  <c r="ALZ241" i="8"/>
  <c r="ANY236" i="8"/>
  <c r="ANZ236" i="8" s="1"/>
  <c r="AOA236" i="8" s="1"/>
  <c r="ANV237" i="8" s="1"/>
  <c r="ALU241" i="8"/>
  <c r="ALV241" i="8" s="1"/>
  <c r="ALW241" i="8" s="1"/>
  <c r="ALR242" i="8" s="1"/>
  <c r="ANM237" i="8"/>
  <c r="ANH238" i="8" s="1"/>
  <c r="AND238" i="8" s="1"/>
  <c r="ADC259" i="8"/>
  <c r="AOL235" i="8"/>
  <c r="AMP239" i="8"/>
  <c r="AMQ239" i="8" s="1"/>
  <c r="ANC238" i="8"/>
  <c r="AMH240" i="8"/>
  <c r="AOR235" i="8"/>
  <c r="AOM235" i="8" s="1"/>
  <c r="AOZ234" i="8"/>
  <c r="APC234" i="8" s="1"/>
  <c r="AOX235" i="8" s="1"/>
  <c r="AOT235" i="8" s="1"/>
  <c r="ALI242" i="8"/>
  <c r="ALD243" i="8" s="1"/>
  <c r="AKZ243" i="8" s="1"/>
  <c r="SP279" i="8"/>
  <c r="ST278" i="8"/>
  <c r="SO279" i="8" s="1"/>
  <c r="AHY249" i="8"/>
  <c r="AHT249" i="8" s="1"/>
  <c r="AIG248" i="8"/>
  <c r="UH275" i="8"/>
  <c r="UI275" i="8" s="1"/>
  <c r="AJW245" i="8"/>
  <c r="AET255" i="8"/>
  <c r="RV280" i="8"/>
  <c r="AKK244" i="8"/>
  <c r="ZQ265" i="8"/>
  <c r="AHE250" i="8"/>
  <c r="SJ279" i="8"/>
  <c r="ACW259" i="8"/>
  <c r="ACJ260" i="8"/>
  <c r="ACK260" i="8" s="1"/>
  <c r="AAE264" i="8"/>
  <c r="ADS257" i="8"/>
  <c r="ADT257" i="8" s="1"/>
  <c r="AFP253" i="8"/>
  <c r="AFQ253" i="8" s="1"/>
  <c r="AIV247" i="8"/>
  <c r="QT282" i="8"/>
  <c r="TU276" i="8"/>
  <c r="TV276" i="8" s="1"/>
  <c r="TQ277" i="8" s="1"/>
  <c r="AKY243" i="8"/>
  <c r="YA268" i="8"/>
  <c r="AIU247" i="8"/>
  <c r="VW272" i="8"/>
  <c r="YO267" i="8"/>
  <c r="AAU263" i="8"/>
  <c r="XA270" i="8"/>
  <c r="YU267" i="8"/>
  <c r="YP267" i="8" s="1"/>
  <c r="ZC266" i="8"/>
  <c r="WM271" i="8"/>
  <c r="AHU249" i="8"/>
  <c r="AEZ255" i="8"/>
  <c r="AFD254" i="8"/>
  <c r="AEY255" i="8" s="1"/>
  <c r="UU274" i="8"/>
  <c r="AJJ246" i="8"/>
  <c r="AEG256" i="8"/>
  <c r="RI281" i="8"/>
  <c r="RJ281" i="8" s="1"/>
  <c r="AJX245" i="8"/>
  <c r="ZD266" i="8"/>
  <c r="AGR251" i="8"/>
  <c r="AGS251" i="8" s="1"/>
  <c r="RW280" i="8"/>
  <c r="ZR265" i="8"/>
  <c r="AEF256" i="8"/>
  <c r="AGC252" i="8"/>
  <c r="AJI246" i="8"/>
  <c r="TG277" i="8"/>
  <c r="TH277" i="8" s="1"/>
  <c r="TC278" i="8" s="1"/>
  <c r="QG283" i="8"/>
  <c r="QH283" i="8" s="1"/>
  <c r="ADK258" i="8"/>
  <c r="ACX259" i="8"/>
  <c r="ABU261" i="8"/>
  <c r="ABH262" i="8"/>
  <c r="ABI262" i="8" s="1"/>
  <c r="AKL244" i="8"/>
  <c r="XN269" i="8"/>
  <c r="XO269" i="8" s="1"/>
  <c r="AIH248" i="8"/>
  <c r="VJ273" i="8"/>
  <c r="VK273" i="8" s="1"/>
  <c r="YB268" i="8"/>
  <c r="G67" i="8" l="1"/>
  <c r="Q67" i="8" s="1"/>
  <c r="F67" i="8"/>
  <c r="P67" i="8" s="1"/>
  <c r="ANQ237" i="8"/>
  <c r="ANE238" i="8"/>
  <c r="ANF238" i="8" s="1"/>
  <c r="ANA239" i="8" s="1"/>
  <c r="AON235" i="8"/>
  <c r="AOK236" i="8" s="1"/>
  <c r="AMA241" i="8"/>
  <c r="AMN240" i="8"/>
  <c r="AMR239" i="8"/>
  <c r="AMM240" i="8" s="1"/>
  <c r="ALM242" i="8"/>
  <c r="ANW237" i="8"/>
  <c r="ANR237" i="8" s="1"/>
  <c r="AOE236" i="8"/>
  <c r="ALS242" i="8"/>
  <c r="ALN242" i="8" s="1"/>
  <c r="XL270" i="8"/>
  <c r="XP269" i="8"/>
  <c r="XK270" i="8" s="1"/>
  <c r="ABF263" i="8"/>
  <c r="ABJ262" i="8"/>
  <c r="ABE263" i="8" s="1"/>
  <c r="RG282" i="8"/>
  <c r="RK281" i="8"/>
  <c r="RF282" i="8" s="1"/>
  <c r="ACH261" i="8"/>
  <c r="ACL260" i="8"/>
  <c r="ACG261" i="8" s="1"/>
  <c r="UF276" i="8"/>
  <c r="UJ275" i="8"/>
  <c r="UE276" i="8" s="1"/>
  <c r="QI283" i="8"/>
  <c r="QM283" i="8" s="1"/>
  <c r="AGE252" i="8"/>
  <c r="AGF252" i="8" s="1"/>
  <c r="AGA253" i="8" s="1"/>
  <c r="AEU255" i="8"/>
  <c r="AEV255" i="8" s="1"/>
  <c r="AHR250" i="8"/>
  <c r="WJ272" i="8"/>
  <c r="ZE266" i="8"/>
  <c r="ZF266" i="8" s="1"/>
  <c r="ZA267" i="8" s="1"/>
  <c r="WX271" i="8"/>
  <c r="AAR264" i="8"/>
  <c r="YQ267" i="8"/>
  <c r="YR267" i="8" s="1"/>
  <c r="YM268" i="8" s="1"/>
  <c r="VY272" i="8"/>
  <c r="VZ272" i="8" s="1"/>
  <c r="VU273" i="8" s="1"/>
  <c r="YC268" i="8"/>
  <c r="QV282" i="8"/>
  <c r="QW282" i="8" s="1"/>
  <c r="QR283" i="8" s="1"/>
  <c r="AFN254" i="8"/>
  <c r="AFR253" i="8"/>
  <c r="AFM254" i="8" s="1"/>
  <c r="AAG264" i="8"/>
  <c r="AAH264" i="8" s="1"/>
  <c r="AAC265" i="8" s="1"/>
  <c r="ACY259" i="8"/>
  <c r="ACZ259" i="8" s="1"/>
  <c r="ACU260" i="8" s="1"/>
  <c r="AHG250" i="8"/>
  <c r="AHH250" i="8" s="1"/>
  <c r="AHC251" i="8" s="1"/>
  <c r="AKM244" i="8"/>
  <c r="AKN244" i="8" s="1"/>
  <c r="AKI245" i="8" s="1"/>
  <c r="SK279" i="8"/>
  <c r="SL279" i="8" s="1"/>
  <c r="VH274" i="8"/>
  <c r="VL273" i="8"/>
  <c r="VG274" i="8" s="1"/>
  <c r="ABW261" i="8"/>
  <c r="TL277" i="8"/>
  <c r="TD278" i="8"/>
  <c r="SY278" i="8" s="1"/>
  <c r="AJK246" i="8"/>
  <c r="AJL246" i="8" s="1"/>
  <c r="AJG247" i="8" s="1"/>
  <c r="AEH256" i="8"/>
  <c r="AGP252" i="8"/>
  <c r="AGT251" i="8"/>
  <c r="AGO252" i="8" s="1"/>
  <c r="UW274" i="8"/>
  <c r="UX274" i="8" s="1"/>
  <c r="US275" i="8" s="1"/>
  <c r="AFH254" i="8"/>
  <c r="AHV249" i="8"/>
  <c r="AHQ250" i="8" s="1"/>
  <c r="WN271" i="8"/>
  <c r="WI272" i="8" s="1"/>
  <c r="XB270" i="8"/>
  <c r="WW271" i="8" s="1"/>
  <c r="AAV263" i="8"/>
  <c r="AAQ264" i="8" s="1"/>
  <c r="AIW247" i="8"/>
  <c r="AIX247" i="8" s="1"/>
  <c r="AIS248" i="8" s="1"/>
  <c r="ALA243" i="8"/>
  <c r="ALB243" i="8" s="1"/>
  <c r="AKW244" i="8" s="1"/>
  <c r="TR277" i="8"/>
  <c r="TM277" i="8" s="1"/>
  <c r="TZ276" i="8"/>
  <c r="ADQ258" i="8"/>
  <c r="ADU257" i="8"/>
  <c r="ADP258" i="8" s="1"/>
  <c r="ZS265" i="8"/>
  <c r="ZT265" i="8" s="1"/>
  <c r="ZO266" i="8" s="1"/>
  <c r="RX280" i="8"/>
  <c r="RY280" i="8" s="1"/>
  <c r="RT281" i="8" s="1"/>
  <c r="AJY245" i="8"/>
  <c r="AJZ245" i="8" s="1"/>
  <c r="AJU246" i="8" s="1"/>
  <c r="AII248" i="8"/>
  <c r="AIJ248" i="8" s="1"/>
  <c r="AIE249" i="8" s="1"/>
  <c r="SX278" i="8"/>
  <c r="ALO242" i="8" l="1"/>
  <c r="ALP242" i="8" s="1"/>
  <c r="ALK243" i="8" s="1"/>
  <c r="ANS237" i="8"/>
  <c r="AOO235" i="8"/>
  <c r="AOJ236" i="8" s="1"/>
  <c r="AOF236" i="8" s="1"/>
  <c r="AOG236" i="8" s="1"/>
  <c r="I67" i="8"/>
  <c r="J67" i="8"/>
  <c r="ANJ238" i="8"/>
  <c r="ANB239" i="8"/>
  <c r="AMW239" i="8" s="1"/>
  <c r="AMV239" i="8"/>
  <c r="AMI240" i="8"/>
  <c r="AMJ240" i="8" s="1"/>
  <c r="ANT237" i="8"/>
  <c r="ANO238" i="8" s="1"/>
  <c r="ANP238" i="8"/>
  <c r="AAM264" i="8"/>
  <c r="RO281" i="8"/>
  <c r="ADY257" i="8"/>
  <c r="AGX251" i="8"/>
  <c r="VP273" i="8"/>
  <c r="ACC261" i="8"/>
  <c r="AFV253" i="8"/>
  <c r="AAZ263" i="8"/>
  <c r="XF270" i="8"/>
  <c r="AHZ249" i="8"/>
  <c r="ACP260" i="8"/>
  <c r="SI280" i="8"/>
  <c r="SM279" i="8"/>
  <c r="SH280" i="8" s="1"/>
  <c r="AES256" i="8"/>
  <c r="AEW255" i="8"/>
  <c r="AER256" i="8" s="1"/>
  <c r="SZ278" i="8"/>
  <c r="TA278" i="8" s="1"/>
  <c r="SV279" i="8" s="1"/>
  <c r="AEE257" i="8"/>
  <c r="ABT262" i="8"/>
  <c r="XZ269" i="8"/>
  <c r="AIF249" i="8"/>
  <c r="AIA249" i="8" s="1"/>
  <c r="AIB249" i="8" s="1"/>
  <c r="AIN248" i="8"/>
  <c r="RU281" i="8"/>
  <c r="RP281" i="8" s="1"/>
  <c r="SC280" i="8"/>
  <c r="ZP266" i="8"/>
  <c r="ZK266" i="8" s="1"/>
  <c r="ZX265" i="8"/>
  <c r="ADL258" i="8"/>
  <c r="ADM258" i="8" s="1"/>
  <c r="AKX244" i="8"/>
  <c r="AKS244" i="8" s="1"/>
  <c r="ALF243" i="8"/>
  <c r="UT275" i="8"/>
  <c r="UO275" i="8" s="1"/>
  <c r="VB274" i="8"/>
  <c r="AGK252" i="8"/>
  <c r="AEI256" i="8"/>
  <c r="AED257" i="8" s="1"/>
  <c r="AJH247" i="8"/>
  <c r="AJC247" i="8" s="1"/>
  <c r="AJP246" i="8"/>
  <c r="TN277" i="8"/>
  <c r="TO277" i="8" s="1"/>
  <c r="TJ278" i="8" s="1"/>
  <c r="ABX261" i="8"/>
  <c r="ABS262" i="8" s="1"/>
  <c r="VC274" i="8"/>
  <c r="AKJ245" i="8"/>
  <c r="AKE245" i="8" s="1"/>
  <c r="AKR244" i="8"/>
  <c r="AHD251" i="8"/>
  <c r="AGY251" i="8" s="1"/>
  <c r="AGZ251" i="8" s="1"/>
  <c r="AHL250" i="8"/>
  <c r="ACV260" i="8"/>
  <c r="ACQ260" i="8" s="1"/>
  <c r="ADD259" i="8"/>
  <c r="AAD265" i="8"/>
  <c r="ZY265" i="8" s="1"/>
  <c r="AAL264" i="8"/>
  <c r="AFI254" i="8"/>
  <c r="AFJ254" i="8" s="1"/>
  <c r="YD268" i="8"/>
  <c r="XY269" i="8" s="1"/>
  <c r="WS271" i="8"/>
  <c r="WE272" i="8"/>
  <c r="AHM250" i="8"/>
  <c r="AGB253" i="8"/>
  <c r="AFW253" i="8" s="1"/>
  <c r="AFX253" i="8" s="1"/>
  <c r="AGJ252" i="8"/>
  <c r="UN275" i="8"/>
  <c r="RB282" i="8"/>
  <c r="ABN262" i="8"/>
  <c r="ABA263" i="8"/>
  <c r="ABB263" i="8" s="1"/>
  <c r="XT269" i="8"/>
  <c r="AJV246" i="8"/>
  <c r="AJQ246" i="8" s="1"/>
  <c r="AKD245" i="8"/>
  <c r="AIT248" i="8"/>
  <c r="AIO248" i="8" s="1"/>
  <c r="AJB247" i="8"/>
  <c r="QS283" i="8"/>
  <c r="QN283" i="8" s="1"/>
  <c r="QO283" i="8" s="1"/>
  <c r="RA282" i="8"/>
  <c r="WD272" i="8"/>
  <c r="VV273" i="8"/>
  <c r="VQ273" i="8" s="1"/>
  <c r="YN268" i="8"/>
  <c r="YI268" i="8" s="1"/>
  <c r="YV267" i="8"/>
  <c r="ZB267" i="8"/>
  <c r="YW267" i="8" s="1"/>
  <c r="ZJ266" i="8"/>
  <c r="WR271" i="8"/>
  <c r="UA276" i="8"/>
  <c r="UB276" i="8" s="1"/>
  <c r="XG270" i="8"/>
  <c r="ALL243" i="8" l="1"/>
  <c r="AOS235" i="8"/>
  <c r="G68" i="8"/>
  <c r="Q68" i="8" s="1"/>
  <c r="F68" i="8"/>
  <c r="P68" i="8" s="1"/>
  <c r="AMX239" i="8"/>
  <c r="AMY239" i="8" s="1"/>
  <c r="AMT240" i="8" s="1"/>
  <c r="ANX237" i="8"/>
  <c r="ANC239" i="8"/>
  <c r="AMK240" i="8"/>
  <c r="AMF241" i="8" s="1"/>
  <c r="AMG241" i="8"/>
  <c r="AOU235" i="8"/>
  <c r="AOV235" i="8" s="1"/>
  <c r="AOQ236" i="8" s="1"/>
  <c r="ACR260" i="8"/>
  <c r="ACS260" i="8" s="1"/>
  <c r="ACN261" i="8" s="1"/>
  <c r="RQ281" i="8"/>
  <c r="RN282" i="8" s="1"/>
  <c r="ALT242" i="8"/>
  <c r="AOD237" i="8"/>
  <c r="ALG243" i="8"/>
  <c r="ALH243" i="8" s="1"/>
  <c r="ANK238" i="8"/>
  <c r="ANL238" i="8" s="1"/>
  <c r="AOH236" i="8"/>
  <c r="AOC237" i="8" s="1"/>
  <c r="XH270" i="8"/>
  <c r="XI270" i="8" s="1"/>
  <c r="XD271" i="8" s="1"/>
  <c r="VR273" i="8"/>
  <c r="VS273" i="8" s="1"/>
  <c r="VN274" i="8" s="1"/>
  <c r="AFA255" i="8"/>
  <c r="AIC249" i="8"/>
  <c r="AHX250" i="8" s="1"/>
  <c r="AAY264" i="8"/>
  <c r="ABC263" i="8"/>
  <c r="AAX264" i="8" s="1"/>
  <c r="TY277" i="8"/>
  <c r="UC276" i="8"/>
  <c r="TX277" i="8" s="1"/>
  <c r="AGW252" i="8"/>
  <c r="AHA251" i="8"/>
  <c r="AGV252" i="8" s="1"/>
  <c r="QP283" i="8"/>
  <c r="QT283" i="8" s="1"/>
  <c r="AFU254" i="8"/>
  <c r="AFY253" i="8"/>
  <c r="AFT254" i="8" s="1"/>
  <c r="AFG255" i="8"/>
  <c r="AFK254" i="8"/>
  <c r="AFF255" i="8" s="1"/>
  <c r="AHY250" i="8"/>
  <c r="WT271" i="8"/>
  <c r="YX267" i="8"/>
  <c r="UP275" i="8"/>
  <c r="AHN250" i="8"/>
  <c r="AKT244" i="8"/>
  <c r="ADJ259" i="8"/>
  <c r="ADN258" i="8"/>
  <c r="ADI259" i="8" s="1"/>
  <c r="XU269" i="8"/>
  <c r="XV269" i="8" s="1"/>
  <c r="XW269" i="8" s="1"/>
  <c r="XR270" i="8" s="1"/>
  <c r="ACB261" i="8"/>
  <c r="ABO262" i="8"/>
  <c r="ABP262" i="8" s="1"/>
  <c r="ABQ262" i="8" s="1"/>
  <c r="ABL263" i="8" s="1"/>
  <c r="ADZ257" i="8"/>
  <c r="AEA257" i="8" s="1"/>
  <c r="SW279" i="8"/>
  <c r="SR279" i="8" s="1"/>
  <c r="TE278" i="8"/>
  <c r="AEN256" i="8"/>
  <c r="SQ279" i="8"/>
  <c r="ZL266" i="8"/>
  <c r="WF272" i="8"/>
  <c r="WG272" i="8" s="1"/>
  <c r="WB273" i="8" s="1"/>
  <c r="RC282" i="8"/>
  <c r="AJD247" i="8"/>
  <c r="AJE247" i="8" s="1"/>
  <c r="AIZ248" i="8" s="1"/>
  <c r="AKF245" i="8"/>
  <c r="AKG245" i="8" s="1"/>
  <c r="AKB246" i="8" s="1"/>
  <c r="AGL252" i="8"/>
  <c r="AGM252" i="8" s="1"/>
  <c r="AGH253" i="8" s="1"/>
  <c r="AAN264" i="8"/>
  <c r="AAO264" i="8" s="1"/>
  <c r="AAJ265" i="8" s="1"/>
  <c r="TK278" i="8"/>
  <c r="TF278" i="8" s="1"/>
  <c r="TS277" i="8"/>
  <c r="AJR246" i="8"/>
  <c r="AJS246" i="8" s="1"/>
  <c r="AJN247" i="8" s="1"/>
  <c r="VD274" i="8"/>
  <c r="VE274" i="8" s="1"/>
  <c r="UZ275" i="8" s="1"/>
  <c r="ZZ265" i="8"/>
  <c r="AAA265" i="8" s="1"/>
  <c r="ZV266" i="8" s="1"/>
  <c r="AIP248" i="8"/>
  <c r="YH268" i="8"/>
  <c r="AEM256" i="8"/>
  <c r="SD280" i="8"/>
  <c r="SE280" i="8" s="1"/>
  <c r="AMU240" i="8" l="1"/>
  <c r="AMP240" i="8" s="1"/>
  <c r="ACO261" i="8"/>
  <c r="ACJ261" i="8" s="1"/>
  <c r="XE271" i="8"/>
  <c r="WZ271" i="8" s="1"/>
  <c r="J68" i="8"/>
  <c r="I68" i="8"/>
  <c r="RR281" i="8"/>
  <c r="RM282" i="8" s="1"/>
  <c r="AMB241" i="8"/>
  <c r="AMC241" i="8" s="1"/>
  <c r="ALZ242" i="8" s="1"/>
  <c r="VO274" i="8"/>
  <c r="AMO240" i="8"/>
  <c r="AMQ240" i="8" s="1"/>
  <c r="ANY237" i="8"/>
  <c r="ANZ237" i="8" s="1"/>
  <c r="AOA237" i="8" s="1"/>
  <c r="ANV238" i="8" s="1"/>
  <c r="AOR236" i="8"/>
  <c r="AOM236" i="8" s="1"/>
  <c r="AOZ235" i="8"/>
  <c r="APC235" i="8" s="1"/>
  <c r="AOX236" i="8" s="1"/>
  <c r="AOT236" i="8" s="1"/>
  <c r="ACW260" i="8"/>
  <c r="ANI239" i="8"/>
  <c r="ANM238" i="8"/>
  <c r="AOL236" i="8"/>
  <c r="AHT250" i="8"/>
  <c r="AIG249" i="8"/>
  <c r="AHE251" i="8"/>
  <c r="ALE244" i="8"/>
  <c r="AFO254" i="8"/>
  <c r="SB281" i="8"/>
  <c r="SF280" i="8"/>
  <c r="SA281" i="8" s="1"/>
  <c r="AEO256" i="8"/>
  <c r="AEP256" i="8" s="1"/>
  <c r="AEK257" i="8" s="1"/>
  <c r="TG278" i="8"/>
  <c r="TH278" i="8" s="1"/>
  <c r="TC279" i="8" s="1"/>
  <c r="AKQ245" i="8"/>
  <c r="UM276" i="8"/>
  <c r="YU268" i="8"/>
  <c r="WQ272" i="8"/>
  <c r="RV281" i="8"/>
  <c r="AFP254" i="8"/>
  <c r="AGR252" i="8"/>
  <c r="UG276" i="8"/>
  <c r="XM270" i="8"/>
  <c r="ABG263" i="8"/>
  <c r="AAT264" i="8"/>
  <c r="VW273" i="8"/>
  <c r="YJ268" i="8"/>
  <c r="YK268" i="8" s="1"/>
  <c r="YF269" i="8" s="1"/>
  <c r="AIM249" i="8"/>
  <c r="QZ283" i="8"/>
  <c r="ZI267" i="8"/>
  <c r="SS279" i="8"/>
  <c r="ST279" i="8" s="1"/>
  <c r="SO280" i="8" s="1"/>
  <c r="ADX258" i="8"/>
  <c r="AEB257" i="8"/>
  <c r="ADW258" i="8" s="1"/>
  <c r="ACD261" i="8"/>
  <c r="ACE261" i="8" s="1"/>
  <c r="ABZ262" i="8" s="1"/>
  <c r="AHK251" i="8"/>
  <c r="AIQ248" i="8"/>
  <c r="AIL249" i="8" s="1"/>
  <c r="ZW266" i="8"/>
  <c r="ZR266" i="8" s="1"/>
  <c r="AAE265" i="8"/>
  <c r="ALI243" i="8"/>
  <c r="ALD244" i="8" s="1"/>
  <c r="VI274" i="8"/>
  <c r="VA275" i="8"/>
  <c r="UV275" i="8" s="1"/>
  <c r="AJO247" i="8"/>
  <c r="AJJ247" i="8" s="1"/>
  <c r="AJW246" i="8"/>
  <c r="AAK265" i="8"/>
  <c r="AAF265" i="8" s="1"/>
  <c r="AAS264" i="8"/>
  <c r="AGI253" i="8"/>
  <c r="AGD253" i="8" s="1"/>
  <c r="AGQ252" i="8"/>
  <c r="ABM263" i="8"/>
  <c r="ABH263" i="8" s="1"/>
  <c r="ABU262" i="8"/>
  <c r="YA269" i="8"/>
  <c r="XS270" i="8"/>
  <c r="XN270" i="8" s="1"/>
  <c r="AKC246" i="8"/>
  <c r="AJX246" i="8" s="1"/>
  <c r="AKK245" i="8"/>
  <c r="AJA248" i="8"/>
  <c r="AIV248" i="8" s="1"/>
  <c r="AJI247" i="8"/>
  <c r="RD282" i="8"/>
  <c r="QY283" i="8" s="1"/>
  <c r="WK272" i="8"/>
  <c r="WC273" i="8"/>
  <c r="VX273" i="8" s="1"/>
  <c r="ZM266" i="8"/>
  <c r="ZH267" i="8" s="1"/>
  <c r="ADR258" i="8"/>
  <c r="ADE259" i="8"/>
  <c r="ADF259" i="8" s="1"/>
  <c r="AKU244" i="8"/>
  <c r="AKP245" i="8" s="1"/>
  <c r="AHO250" i="8"/>
  <c r="AHJ251" i="8" s="1"/>
  <c r="UQ275" i="8"/>
  <c r="UL276" i="8" s="1"/>
  <c r="YY267" i="8"/>
  <c r="YT268" i="8" s="1"/>
  <c r="WU271" i="8"/>
  <c r="WP272" i="8" s="1"/>
  <c r="RI282" i="8"/>
  <c r="AFB255" i="8"/>
  <c r="AFC255" i="8" s="1"/>
  <c r="AGC253" i="8"/>
  <c r="TT277" i="8"/>
  <c r="TU277" i="8" s="1"/>
  <c r="VJ274" i="8"/>
  <c r="ANW238" i="8" l="1"/>
  <c r="ANR238" i="8" s="1"/>
  <c r="AMD241" i="8"/>
  <c r="ALY242" i="8" s="1"/>
  <c r="ALU242" i="8" s="1"/>
  <c r="ALV242" i="8" s="1"/>
  <c r="AFQ254" i="8"/>
  <c r="AFN255" i="8" s="1"/>
  <c r="AMR240" i="8"/>
  <c r="AMM241" i="8" s="1"/>
  <c r="AMN241" i="8"/>
  <c r="AON236" i="8"/>
  <c r="AOK237" i="8" s="1"/>
  <c r="ANH239" i="8"/>
  <c r="AND239" i="8" s="1"/>
  <c r="ANE239" i="8" s="1"/>
  <c r="ANQ238" i="8"/>
  <c r="AOE237" i="8"/>
  <c r="AKZ244" i="8"/>
  <c r="AEF257" i="8"/>
  <c r="ALM243" i="8"/>
  <c r="TR278" i="8"/>
  <c r="TV277" i="8"/>
  <c r="TQ278" i="8" s="1"/>
  <c r="AGE253" i="8"/>
  <c r="AGF253" i="8" s="1"/>
  <c r="AGA254" i="8" s="1"/>
  <c r="AJK247" i="8"/>
  <c r="AJL247" i="8" s="1"/>
  <c r="AJG248" i="8" s="1"/>
  <c r="VK274" i="8"/>
  <c r="VL274" i="8" s="1"/>
  <c r="VG275" i="8" s="1"/>
  <c r="AAG265" i="8"/>
  <c r="AAH265" i="8" s="1"/>
  <c r="AAC266" i="8" s="1"/>
  <c r="AHF251" i="8"/>
  <c r="AHG251" i="8" s="1"/>
  <c r="ACA262" i="8"/>
  <c r="ABV262" i="8" s="1"/>
  <c r="ABW262" i="8" s="1"/>
  <c r="ACI261" i="8"/>
  <c r="ADS258" i="8"/>
  <c r="ADT258" i="8" s="1"/>
  <c r="ZD267" i="8"/>
  <c r="QU283" i="8"/>
  <c r="QV283" i="8" s="1"/>
  <c r="AIH249" i="8"/>
  <c r="AII249" i="8" s="1"/>
  <c r="XO270" i="8"/>
  <c r="XP270" i="8" s="1"/>
  <c r="XK271" i="8" s="1"/>
  <c r="WL272" i="8"/>
  <c r="WM272" i="8" s="1"/>
  <c r="YP268" i="8"/>
  <c r="UH276" i="8"/>
  <c r="AKY244" i="8"/>
  <c r="TD279" i="8"/>
  <c r="SY279" i="8" s="1"/>
  <c r="TL278" i="8"/>
  <c r="SJ280" i="8"/>
  <c r="AEZ256" i="8"/>
  <c r="AFD255" i="8"/>
  <c r="AEY256" i="8" s="1"/>
  <c r="ADC260" i="8"/>
  <c r="ADG259" i="8"/>
  <c r="ADB260" i="8" s="1"/>
  <c r="AGS252" i="8"/>
  <c r="AGT252" i="8" s="1"/>
  <c r="AGO253" i="8" s="1"/>
  <c r="AAU264" i="8"/>
  <c r="AAV264" i="8" s="1"/>
  <c r="AAQ265" i="8" s="1"/>
  <c r="AJY246" i="8"/>
  <c r="AJZ246" i="8" s="1"/>
  <c r="AJU247" i="8" s="1"/>
  <c r="AHS250" i="8"/>
  <c r="SP280" i="8"/>
  <c r="SK280" i="8" s="1"/>
  <c r="SX279" i="8"/>
  <c r="ZQ266" i="8"/>
  <c r="RH282" i="8"/>
  <c r="AIU248" i="8"/>
  <c r="YG269" i="8"/>
  <c r="YB269" i="8" s="1"/>
  <c r="YC269" i="8" s="1"/>
  <c r="YO268" i="8"/>
  <c r="VY273" i="8"/>
  <c r="VZ273" i="8" s="1"/>
  <c r="VU274" i="8" s="1"/>
  <c r="ABI263" i="8"/>
  <c r="UI276" i="8"/>
  <c r="UJ276" i="8" s="1"/>
  <c r="UE277" i="8" s="1"/>
  <c r="WY271" i="8"/>
  <c r="ZC267" i="8"/>
  <c r="UU275" i="8"/>
  <c r="AKL245" i="8"/>
  <c r="AKM245" i="8" s="1"/>
  <c r="AEL257" i="8"/>
  <c r="AEG257" i="8" s="1"/>
  <c r="AET256" i="8"/>
  <c r="RW281" i="8"/>
  <c r="RX281" i="8" s="1"/>
  <c r="G69" i="8" l="1"/>
  <c r="Q69" i="8" s="1"/>
  <c r="F69" i="8"/>
  <c r="P69" i="8" s="1"/>
  <c r="AMV240" i="8"/>
  <c r="AOO236" i="8"/>
  <c r="AOJ237" i="8" s="1"/>
  <c r="AOF237" i="8" s="1"/>
  <c r="AOG237" i="8" s="1"/>
  <c r="ANS238" i="8"/>
  <c r="ANP239" i="8" s="1"/>
  <c r="AMH241" i="8"/>
  <c r="AMI241" i="8"/>
  <c r="AFR254" i="8"/>
  <c r="AFM255" i="8" s="1"/>
  <c r="AFI255" i="8" s="1"/>
  <c r="ALS243" i="8"/>
  <c r="ALW242" i="8"/>
  <c r="ANF239" i="8"/>
  <c r="ANA240" i="8" s="1"/>
  <c r="ANB240" i="8"/>
  <c r="ANJ239" i="8"/>
  <c r="AEH257" i="8"/>
  <c r="AEE258" i="8" s="1"/>
  <c r="AFH255" i="8"/>
  <c r="ACX260" i="8"/>
  <c r="ACY260" i="8" s="1"/>
  <c r="ACV261" i="8" s="1"/>
  <c r="ADK259" i="8"/>
  <c r="XZ270" i="8"/>
  <c r="YD269" i="8"/>
  <c r="XY270" i="8" s="1"/>
  <c r="AKJ246" i="8"/>
  <c r="AKN245" i="8"/>
  <c r="AKI246" i="8" s="1"/>
  <c r="WJ273" i="8"/>
  <c r="WN272" i="8"/>
  <c r="WI273" i="8" s="1"/>
  <c r="ABT263" i="8"/>
  <c r="ABX262" i="8"/>
  <c r="ABS263" i="8" s="1"/>
  <c r="RU282" i="8"/>
  <c r="RY281" i="8"/>
  <c r="RT282" i="8" s="1"/>
  <c r="ADQ259" i="8"/>
  <c r="ADU258" i="8"/>
  <c r="ADP259" i="8" s="1"/>
  <c r="ZE267" i="8"/>
  <c r="ZF267" i="8" s="1"/>
  <c r="ZA268" i="8" s="1"/>
  <c r="ABF264" i="8"/>
  <c r="YQ268" i="8"/>
  <c r="YR268" i="8" s="1"/>
  <c r="YM269" i="8" s="1"/>
  <c r="UW275" i="8"/>
  <c r="UX275" i="8" s="1"/>
  <c r="US276" i="8" s="1"/>
  <c r="XA271" i="8"/>
  <c r="XB271" i="8" s="1"/>
  <c r="WW272" i="8" s="1"/>
  <c r="ABJ263" i="8"/>
  <c r="ABE264" i="8" s="1"/>
  <c r="RJ282" i="8"/>
  <c r="RK282" i="8" s="1"/>
  <c r="RF283" i="8" s="1"/>
  <c r="SZ279" i="8"/>
  <c r="TA279" i="8" s="1"/>
  <c r="SV280" i="8" s="1"/>
  <c r="AHU250" i="8"/>
  <c r="AHV250" i="8" s="1"/>
  <c r="AHQ251" i="8" s="1"/>
  <c r="AAR265" i="8"/>
  <c r="AAM265" i="8" s="1"/>
  <c r="AAZ264" i="8"/>
  <c r="AGP253" i="8"/>
  <c r="AGK253" i="8" s="1"/>
  <c r="AGX252" i="8"/>
  <c r="AEU256" i="8"/>
  <c r="AEV256" i="8" s="1"/>
  <c r="AEW256" i="8" s="1"/>
  <c r="AER257" i="8" s="1"/>
  <c r="ALA244" i="8"/>
  <c r="ALB244" i="8" s="1"/>
  <c r="AKW245" i="8" s="1"/>
  <c r="QW283" i="8"/>
  <c r="RA283" i="8" s="1"/>
  <c r="AHD252" i="8"/>
  <c r="AHH251" i="8"/>
  <c r="AHC252" i="8" s="1"/>
  <c r="AAD266" i="8"/>
  <c r="ZY266" i="8" s="1"/>
  <c r="AAL265" i="8"/>
  <c r="VH275" i="8"/>
  <c r="VC275" i="8" s="1"/>
  <c r="VP274" i="8"/>
  <c r="AGB254" i="8"/>
  <c r="AFW254" i="8" s="1"/>
  <c r="AGJ253" i="8"/>
  <c r="TZ277" i="8"/>
  <c r="UF277" i="8"/>
  <c r="UA277" i="8" s="1"/>
  <c r="UN276" i="8"/>
  <c r="VV274" i="8"/>
  <c r="VQ274" i="8" s="1"/>
  <c r="WD273" i="8"/>
  <c r="AIW248" i="8"/>
  <c r="ZS266" i="8"/>
  <c r="ZT266" i="8" s="1"/>
  <c r="ZO267" i="8" s="1"/>
  <c r="AJV247" i="8"/>
  <c r="AJQ247" i="8" s="1"/>
  <c r="AKD246" i="8"/>
  <c r="SL280" i="8"/>
  <c r="XL271" i="8"/>
  <c r="XG271" i="8" s="1"/>
  <c r="XT270" i="8"/>
  <c r="AIF250" i="8"/>
  <c r="AIJ249" i="8"/>
  <c r="AIE250" i="8" s="1"/>
  <c r="ACK261" i="8"/>
  <c r="ACL261" i="8" s="1"/>
  <c r="ACG262" i="8" s="1"/>
  <c r="AJP247" i="8"/>
  <c r="AJH248" i="8"/>
  <c r="AJC248" i="8" s="1"/>
  <c r="TM278" i="8"/>
  <c r="TN278" i="8" s="1"/>
  <c r="ACZ260" i="8" l="1"/>
  <c r="ACU261" i="8" s="1"/>
  <c r="ACQ261" i="8" s="1"/>
  <c r="AMJ241" i="8"/>
  <c r="AMK241" i="8" s="1"/>
  <c r="AMF242" i="8" s="1"/>
  <c r="ANT238" i="8"/>
  <c r="ANO239" i="8" s="1"/>
  <c r="ANK239" i="8" s="1"/>
  <c r="ANL239" i="8" s="1"/>
  <c r="I69" i="8"/>
  <c r="J69" i="8"/>
  <c r="AOS236" i="8"/>
  <c r="AOU236" i="8" s="1"/>
  <c r="AOV236" i="8" s="1"/>
  <c r="AOQ237" i="8" s="1"/>
  <c r="AFV254" i="8"/>
  <c r="AFX254" i="8" s="1"/>
  <c r="AFY254" i="8" s="1"/>
  <c r="ALR243" i="8"/>
  <c r="ALN243" i="8" s="1"/>
  <c r="ALO243" i="8" s="1"/>
  <c r="AMA242" i="8"/>
  <c r="AMG242" i="8"/>
  <c r="AFJ255" i="8"/>
  <c r="AFG256" i="8" s="1"/>
  <c r="AEI257" i="8"/>
  <c r="AED258" i="8" s="1"/>
  <c r="ADZ258" i="8" s="1"/>
  <c r="AOD238" i="8"/>
  <c r="AMW240" i="8"/>
  <c r="AMX240" i="8" s="1"/>
  <c r="AOH237" i="8"/>
  <c r="AOC238" i="8" s="1"/>
  <c r="YH269" i="8"/>
  <c r="ACB262" i="8"/>
  <c r="ABN263" i="8"/>
  <c r="AIA250" i="8"/>
  <c r="ABA264" i="8"/>
  <c r="ABB264" i="8" s="1"/>
  <c r="ABC264" i="8" s="1"/>
  <c r="AAX265" i="8" s="1"/>
  <c r="ADY258" i="8"/>
  <c r="ABO263" i="8"/>
  <c r="WR272" i="8"/>
  <c r="TK279" i="8"/>
  <c r="TO278" i="8"/>
  <c r="TJ279" i="8" s="1"/>
  <c r="AIT249" i="8"/>
  <c r="AGL253" i="8"/>
  <c r="AGM253" i="8" s="1"/>
  <c r="AGH254" i="8" s="1"/>
  <c r="VR274" i="8"/>
  <c r="VS274" i="8" s="1"/>
  <c r="VN275" i="8" s="1"/>
  <c r="AAN265" i="8"/>
  <c r="AAO265" i="8" s="1"/>
  <c r="AAJ266" i="8" s="1"/>
  <c r="AGY252" i="8"/>
  <c r="AGZ252" i="8" s="1"/>
  <c r="AHA252" i="8" s="1"/>
  <c r="AGV253" i="8" s="1"/>
  <c r="ALF244" i="8"/>
  <c r="AKX245" i="8"/>
  <c r="AKS245" i="8" s="1"/>
  <c r="RG283" i="8"/>
  <c r="RB283" i="8" s="1"/>
  <c r="RC283" i="8" s="1"/>
  <c r="RO282" i="8"/>
  <c r="YN269" i="8"/>
  <c r="YI269" i="8" s="1"/>
  <c r="YJ269" i="8" s="1"/>
  <c r="YK269" i="8" s="1"/>
  <c r="YF270" i="8" s="1"/>
  <c r="YV268" i="8"/>
  <c r="ZB268" i="8"/>
  <c r="YW268" i="8" s="1"/>
  <c r="ZJ267" i="8"/>
  <c r="ADL259" i="8"/>
  <c r="ADM259" i="8" s="1"/>
  <c r="SC281" i="8"/>
  <c r="WE273" i="8"/>
  <c r="WF273" i="8" s="1"/>
  <c r="WG273" i="8" s="1"/>
  <c r="WB274" i="8" s="1"/>
  <c r="AKR245" i="8"/>
  <c r="XU270" i="8"/>
  <c r="XV270" i="8" s="1"/>
  <c r="AJR247" i="8"/>
  <c r="AJS247" i="8" s="1"/>
  <c r="AJN248" i="8" s="1"/>
  <c r="SI281" i="8"/>
  <c r="ACH262" i="8"/>
  <c r="ACC262" i="8" s="1"/>
  <c r="ACP261" i="8"/>
  <c r="AIN249" i="8"/>
  <c r="SM280" i="8"/>
  <c r="SH281" i="8" s="1"/>
  <c r="ADD260" i="8"/>
  <c r="ZP267" i="8"/>
  <c r="ZK267" i="8" s="1"/>
  <c r="ZX266" i="8"/>
  <c r="AIX248" i="8"/>
  <c r="AIS249" i="8" s="1"/>
  <c r="UB277" i="8"/>
  <c r="UC277" i="8" s="1"/>
  <c r="TX278" i="8" s="1"/>
  <c r="AHL251" i="8"/>
  <c r="AHR251" i="8"/>
  <c r="AHM251" i="8" s="1"/>
  <c r="AHZ250" i="8"/>
  <c r="SW280" i="8"/>
  <c r="SR280" i="8" s="1"/>
  <c r="TE279" i="8"/>
  <c r="WX272" i="8"/>
  <c r="WS272" i="8" s="1"/>
  <c r="XF271" i="8"/>
  <c r="UT276" i="8"/>
  <c r="UO276" i="8" s="1"/>
  <c r="UP276" i="8" s="1"/>
  <c r="VB275" i="8"/>
  <c r="AES257" i="8"/>
  <c r="AEN257" i="8" s="1"/>
  <c r="AFA256" i="8"/>
  <c r="RP282" i="8"/>
  <c r="AKE246" i="8"/>
  <c r="AKF246" i="8" s="1"/>
  <c r="WT272" i="8" l="1"/>
  <c r="WU272" i="8" s="1"/>
  <c r="WP273" i="8" s="1"/>
  <c r="AFK255" i="8"/>
  <c r="AFF256" i="8" s="1"/>
  <c r="F70" i="8"/>
  <c r="P70" i="8" s="1"/>
  <c r="G70" i="8"/>
  <c r="Q70" i="8" s="1"/>
  <c r="ANX238" i="8"/>
  <c r="ACD262" i="8"/>
  <c r="ACE262" i="8" s="1"/>
  <c r="ABZ263" i="8" s="1"/>
  <c r="ABP263" i="8"/>
  <c r="ABM264" i="8" s="1"/>
  <c r="AFT255" i="8"/>
  <c r="AGC254" i="8"/>
  <c r="AFU255" i="8"/>
  <c r="ANY238" i="8"/>
  <c r="ANZ238" i="8" s="1"/>
  <c r="ANW239" i="8" s="1"/>
  <c r="AMO241" i="8"/>
  <c r="ALL244" i="8"/>
  <c r="ALP243" i="8"/>
  <c r="ALK244" i="8" s="1"/>
  <c r="AMB242" i="8"/>
  <c r="AMC242" i="8" s="1"/>
  <c r="AOR237" i="8"/>
  <c r="AOZ236" i="8"/>
  <c r="APC236" i="8" s="1"/>
  <c r="AOX237" i="8" s="1"/>
  <c r="AOT237" i="8" s="1"/>
  <c r="AEA258" i="8"/>
  <c r="AEB258" i="8" s="1"/>
  <c r="ADW259" i="8" s="1"/>
  <c r="AEM257" i="8"/>
  <c r="AEO257" i="8" s="1"/>
  <c r="AEP257" i="8" s="1"/>
  <c r="AEK258" i="8" s="1"/>
  <c r="AOM237" i="8"/>
  <c r="AMU241" i="8"/>
  <c r="AMY240" i="8"/>
  <c r="AMT241" i="8" s="1"/>
  <c r="AOL237" i="8"/>
  <c r="ANM239" i="8"/>
  <c r="ANH240" i="8" s="1"/>
  <c r="ANI240" i="8"/>
  <c r="AKC247" i="8"/>
  <c r="AKG246" i="8"/>
  <c r="AKB247" i="8" s="1"/>
  <c r="UM277" i="8"/>
  <c r="UQ276" i="8"/>
  <c r="UL277" i="8" s="1"/>
  <c r="XS271" i="8"/>
  <c r="XW270" i="8"/>
  <c r="XR271" i="8" s="1"/>
  <c r="RD283" i="8"/>
  <c r="RH283" i="8" s="1"/>
  <c r="YG270" i="8"/>
  <c r="YB270" i="8" s="1"/>
  <c r="YO269" i="8"/>
  <c r="VD275" i="8"/>
  <c r="XH271" i="8"/>
  <c r="AIB250" i="8"/>
  <c r="TY278" i="8"/>
  <c r="TT278" i="8" s="1"/>
  <c r="UG277" i="8"/>
  <c r="WC274" i="8"/>
  <c r="VX274" i="8" s="1"/>
  <c r="WK273" i="8"/>
  <c r="SQ280" i="8"/>
  <c r="ZL267" i="8"/>
  <c r="ZM267" i="8" s="1"/>
  <c r="ZH268" i="8" s="1"/>
  <c r="AAK266" i="8"/>
  <c r="AAF266" i="8" s="1"/>
  <c r="AAS265" i="8"/>
  <c r="VO275" i="8"/>
  <c r="VJ275" i="8" s="1"/>
  <c r="VW274" i="8"/>
  <c r="AGI254" i="8"/>
  <c r="AGD254" i="8" s="1"/>
  <c r="AGQ253" i="8"/>
  <c r="AJB248" i="8"/>
  <c r="AFB256" i="8"/>
  <c r="AFC256" i="8" s="1"/>
  <c r="TS278" i="8"/>
  <c r="WQ273" i="8"/>
  <c r="WL273" i="8" s="1"/>
  <c r="WY272" i="8"/>
  <c r="ACA263" i="8"/>
  <c r="ABV263" i="8" s="1"/>
  <c r="ACI262" i="8"/>
  <c r="AHN251" i="8"/>
  <c r="ZZ266" i="8"/>
  <c r="ACR261" i="8"/>
  <c r="SD281" i="8"/>
  <c r="SE281" i="8" s="1"/>
  <c r="AJO248" i="8"/>
  <c r="AJJ248" i="8" s="1"/>
  <c r="AJW247" i="8"/>
  <c r="AKT245" i="8"/>
  <c r="ADJ260" i="8"/>
  <c r="ADN259" i="8"/>
  <c r="ADI260" i="8" s="1"/>
  <c r="YX268" i="8"/>
  <c r="YY268" i="8" s="1"/>
  <c r="YT269" i="8" s="1"/>
  <c r="RQ282" i="8"/>
  <c r="RR282" i="8" s="1"/>
  <c r="RM283" i="8" s="1"/>
  <c r="AAY265" i="8"/>
  <c r="AAT265" i="8" s="1"/>
  <c r="ABG264" i="8"/>
  <c r="AGW253" i="8"/>
  <c r="AGR253" i="8" s="1"/>
  <c r="AHE252" i="8"/>
  <c r="AIO249" i="8"/>
  <c r="AIP249" i="8" s="1"/>
  <c r="AFO255" i="8"/>
  <c r="TF279" i="8"/>
  <c r="TG279" i="8" s="1"/>
  <c r="ABQ263" i="8" l="1"/>
  <c r="ABL264" i="8" s="1"/>
  <c r="ABH264" i="8" s="1"/>
  <c r="ABI264" i="8" s="1"/>
  <c r="ABJ264" i="8" s="1"/>
  <c r="ABE265" i="8" s="1"/>
  <c r="AFP255" i="8"/>
  <c r="J70" i="8"/>
  <c r="I70" i="8"/>
  <c r="AGE254" i="8"/>
  <c r="AGB255" i="8" s="1"/>
  <c r="ALT243" i="8"/>
  <c r="ALG244" i="8"/>
  <c r="ALH244" i="8" s="1"/>
  <c r="ALE245" i="8" s="1"/>
  <c r="AOA238" i="8"/>
  <c r="ANV239" i="8" s="1"/>
  <c r="ANR239" i="8" s="1"/>
  <c r="ALZ243" i="8"/>
  <c r="AMD242" i="8"/>
  <c r="ALY243" i="8" s="1"/>
  <c r="ADX259" i="8"/>
  <c r="ADS259" i="8" s="1"/>
  <c r="AND240" i="8"/>
  <c r="ANQ239" i="8"/>
  <c r="AON237" i="8"/>
  <c r="AOO237" i="8" s="1"/>
  <c r="AOJ238" i="8" s="1"/>
  <c r="ANC240" i="8"/>
  <c r="AMP241" i="8"/>
  <c r="AMQ241" i="8" s="1"/>
  <c r="AEF258" i="8"/>
  <c r="ADE260" i="8"/>
  <c r="ADF260" i="8" s="1"/>
  <c r="ADC261" i="8" s="1"/>
  <c r="ADR259" i="8"/>
  <c r="YA270" i="8"/>
  <c r="YC270" i="8" s="1"/>
  <c r="YD270" i="8" s="1"/>
  <c r="XY271" i="8" s="1"/>
  <c r="TD280" i="8"/>
  <c r="TH279" i="8"/>
  <c r="TC280" i="8" s="1"/>
  <c r="SB282" i="8"/>
  <c r="SF281" i="8"/>
  <c r="SA282" i="8" s="1"/>
  <c r="AFQ255" i="8"/>
  <c r="AFR255" i="8" s="1"/>
  <c r="AFM256" i="8" s="1"/>
  <c r="AIM250" i="8"/>
  <c r="AHK252" i="8"/>
  <c r="AJD248" i="8"/>
  <c r="AJE248" i="8" s="1"/>
  <c r="AIZ249" i="8" s="1"/>
  <c r="AHY251" i="8"/>
  <c r="XE272" i="8"/>
  <c r="VA276" i="8"/>
  <c r="AEZ257" i="8"/>
  <c r="XN271" i="8"/>
  <c r="UU276" i="8"/>
  <c r="AKK246" i="8"/>
  <c r="AKQ246" i="8"/>
  <c r="ACO262" i="8"/>
  <c r="ZW267" i="8"/>
  <c r="TU278" i="8"/>
  <c r="TV278" i="8" s="1"/>
  <c r="TQ279" i="8" s="1"/>
  <c r="RN283" i="8"/>
  <c r="RI283" i="8" s="1"/>
  <c r="RJ283" i="8" s="1"/>
  <c r="RV282" i="8"/>
  <c r="YU269" i="8"/>
  <c r="YP269" i="8" s="1"/>
  <c r="YQ269" i="8" s="1"/>
  <c r="ZC268" i="8"/>
  <c r="AKU245" i="8"/>
  <c r="AKP246" i="8" s="1"/>
  <c r="AEL258" i="8"/>
  <c r="AEG258" i="8" s="1"/>
  <c r="AET257" i="8"/>
  <c r="AGF254" i="8"/>
  <c r="AGA255" i="8" s="1"/>
  <c r="ACS261" i="8"/>
  <c r="ACN262" i="8" s="1"/>
  <c r="AIQ249" i="8"/>
  <c r="AIL250" i="8" s="1"/>
  <c r="AAA266" i="8"/>
  <c r="ZV267" i="8" s="1"/>
  <c r="AHO251" i="8"/>
  <c r="AHJ252" i="8" s="1"/>
  <c r="AGS253" i="8"/>
  <c r="AGT253" i="8" s="1"/>
  <c r="AGO254" i="8" s="1"/>
  <c r="VY274" i="8"/>
  <c r="VZ274" i="8" s="1"/>
  <c r="VU275" i="8" s="1"/>
  <c r="AAU265" i="8"/>
  <c r="AAV265" i="8" s="1"/>
  <c r="AAQ266" i="8" s="1"/>
  <c r="ALI244" i="8"/>
  <c r="ALD245" i="8" s="1"/>
  <c r="ZQ267" i="8"/>
  <c r="ZI268" i="8"/>
  <c r="ZD268" i="8" s="1"/>
  <c r="SS280" i="8"/>
  <c r="ST280" i="8" s="1"/>
  <c r="SO281" i="8" s="1"/>
  <c r="WM273" i="8"/>
  <c r="WN273" i="8" s="1"/>
  <c r="WI274" i="8" s="1"/>
  <c r="AIC250" i="8"/>
  <c r="AHX251" i="8" s="1"/>
  <c r="XI271" i="8"/>
  <c r="XD272" i="8" s="1"/>
  <c r="VE275" i="8"/>
  <c r="UZ276" i="8" s="1"/>
  <c r="AFD256" i="8"/>
  <c r="AEY257" i="8" s="1"/>
  <c r="UH277" i="8"/>
  <c r="UI277" i="8" s="1"/>
  <c r="UJ277" i="8" s="1"/>
  <c r="UE278" i="8" s="1"/>
  <c r="AJX247" i="8"/>
  <c r="AJY247" i="8" s="1"/>
  <c r="ABU263" i="8" l="1"/>
  <c r="ABW263" i="8" s="1"/>
  <c r="ABX263" i="8" s="1"/>
  <c r="ABS264" i="8" s="1"/>
  <c r="G71" i="8"/>
  <c r="Q71" i="8" s="1"/>
  <c r="F71" i="8"/>
  <c r="P71" i="8" s="1"/>
  <c r="AOE238" i="8"/>
  <c r="AMH242" i="8"/>
  <c r="ALU243" i="8"/>
  <c r="ALV243" i="8" s="1"/>
  <c r="ALW243" i="8" s="1"/>
  <c r="ALR244" i="8" s="1"/>
  <c r="ANS239" i="8"/>
  <c r="ANE240" i="8"/>
  <c r="ANB241" i="8" s="1"/>
  <c r="AOS237" i="8"/>
  <c r="ANF240" i="8"/>
  <c r="ANA241" i="8" s="1"/>
  <c r="AMN242" i="8"/>
  <c r="AMR241" i="8"/>
  <c r="AOK238" i="8"/>
  <c r="AOF238" i="8" s="1"/>
  <c r="AKZ245" i="8"/>
  <c r="AEH258" i="8"/>
  <c r="AEI258" i="8" s="1"/>
  <c r="AED259" i="8" s="1"/>
  <c r="ADT259" i="8"/>
  <c r="ADU259" i="8" s="1"/>
  <c r="ADP260" i="8" s="1"/>
  <c r="SJ281" i="8"/>
  <c r="ADG260" i="8"/>
  <c r="ADB261" i="8" s="1"/>
  <c r="ACX261" i="8" s="1"/>
  <c r="ALM244" i="8"/>
  <c r="AJV248" i="8"/>
  <c r="AJZ247" i="8"/>
  <c r="AJU248" i="8" s="1"/>
  <c r="RK283" i="8"/>
  <c r="RO283" i="8" s="1"/>
  <c r="YN270" i="8"/>
  <c r="AEE259" i="8"/>
  <c r="ADZ259" i="8" s="1"/>
  <c r="YR269" i="8"/>
  <c r="YM270" i="8" s="1"/>
  <c r="SP281" i="8"/>
  <c r="SK281" i="8" s="1"/>
  <c r="SX280" i="8"/>
  <c r="AAR266" i="8"/>
  <c r="AAM266" i="8" s="1"/>
  <c r="AAZ265" i="8"/>
  <c r="VV275" i="8"/>
  <c r="VQ275" i="8" s="1"/>
  <c r="WD274" i="8"/>
  <c r="AGP254" i="8"/>
  <c r="AGK254" i="8" s="1"/>
  <c r="AGX253" i="8"/>
  <c r="ZE268" i="8"/>
  <c r="ZF268" i="8" s="1"/>
  <c r="ZA269" i="8" s="1"/>
  <c r="TR279" i="8"/>
  <c r="TM279" i="8" s="1"/>
  <c r="TZ278" i="8"/>
  <c r="AAE266" i="8"/>
  <c r="ACJ262" i="8"/>
  <c r="ACK262" i="8" s="1"/>
  <c r="AFW255" i="8"/>
  <c r="AKL246" i="8"/>
  <c r="AKM246" i="8" s="1"/>
  <c r="AKN246" i="8" s="1"/>
  <c r="AKI247" i="8" s="1"/>
  <c r="ABT264" i="8"/>
  <c r="ABO264" i="8" s="1"/>
  <c r="ACB263" i="8"/>
  <c r="AFH256" i="8"/>
  <c r="VI275" i="8"/>
  <c r="XM271" i="8"/>
  <c r="AIG250" i="8"/>
  <c r="AJA249" i="8"/>
  <c r="AIV249" i="8" s="1"/>
  <c r="AJI248" i="8"/>
  <c r="AHS251" i="8"/>
  <c r="AIU249" i="8"/>
  <c r="ABF265" i="8"/>
  <c r="ABA265" i="8" s="1"/>
  <c r="ABN264" i="8"/>
  <c r="AFN256" i="8"/>
  <c r="AFI256" i="8" s="1"/>
  <c r="AFV255" i="8"/>
  <c r="RW282" i="8"/>
  <c r="RX282" i="8" s="1"/>
  <c r="TL279" i="8"/>
  <c r="XZ271" i="8"/>
  <c r="XU271" i="8" s="1"/>
  <c r="YH270" i="8"/>
  <c r="UF278" i="8"/>
  <c r="UA278" i="8" s="1"/>
  <c r="UN277" i="8"/>
  <c r="WJ274" i="8"/>
  <c r="WE274" i="8" s="1"/>
  <c r="WR273" i="8"/>
  <c r="ZR267" i="8"/>
  <c r="ZS267" i="8" s="1"/>
  <c r="ACW261" i="8"/>
  <c r="AGJ254" i="8"/>
  <c r="AKY245" i="8"/>
  <c r="AEU257" i="8"/>
  <c r="AEV257" i="8" s="1"/>
  <c r="UV276" i="8"/>
  <c r="UW276" i="8" s="1"/>
  <c r="WZ272" i="8"/>
  <c r="XA272" i="8" s="1"/>
  <c r="AHT251" i="8"/>
  <c r="AHF252" i="8"/>
  <c r="AHG252" i="8" s="1"/>
  <c r="AIH250" i="8"/>
  <c r="SY280" i="8"/>
  <c r="ADK260" i="8" l="1"/>
  <c r="ADQ260" i="8"/>
  <c r="ADL260" i="8" s="1"/>
  <c r="ADM260" i="8" s="1"/>
  <c r="ALS244" i="8"/>
  <c r="ALN244" i="8" s="1"/>
  <c r="AOG238" i="8"/>
  <c r="I71" i="8"/>
  <c r="J71" i="8"/>
  <c r="AMA243" i="8"/>
  <c r="AMW241" i="8"/>
  <c r="ANT239" i="8"/>
  <c r="ANP240" i="8"/>
  <c r="AOU237" i="8"/>
  <c r="AOD239" i="8"/>
  <c r="ANJ240" i="8"/>
  <c r="AMM242" i="8"/>
  <c r="AMI242" i="8" s="1"/>
  <c r="AMJ242" i="8" s="1"/>
  <c r="AMV241" i="8"/>
  <c r="SL281" i="8"/>
  <c r="SI282" i="8" s="1"/>
  <c r="AEM258" i="8"/>
  <c r="AOH238" i="8"/>
  <c r="AOC239" i="8" s="1"/>
  <c r="ANY239" i="8" s="1"/>
  <c r="ALO244" i="8"/>
  <c r="ALP244" i="8" s="1"/>
  <c r="ALK245" i="8" s="1"/>
  <c r="UT277" i="8"/>
  <c r="UX276" i="8"/>
  <c r="US277" i="8" s="1"/>
  <c r="RU283" i="8"/>
  <c r="RY282" i="8"/>
  <c r="RT283" i="8" s="1"/>
  <c r="ACY261" i="8"/>
  <c r="ACZ261" i="8" s="1"/>
  <c r="ACU262" i="8" s="1"/>
  <c r="AES258" i="8"/>
  <c r="ZP268" i="8"/>
  <c r="TN279" i="8"/>
  <c r="TO279" i="8" s="1"/>
  <c r="TJ280" i="8" s="1"/>
  <c r="AFX255" i="8"/>
  <c r="AFY255" i="8" s="1"/>
  <c r="AFT256" i="8" s="1"/>
  <c r="AFJ256" i="8"/>
  <c r="AFK256" i="8" s="1"/>
  <c r="AFF257" i="8" s="1"/>
  <c r="SM281" i="8"/>
  <c r="SH282" i="8" s="1"/>
  <c r="AHD253" i="8"/>
  <c r="AHH252" i="8"/>
  <c r="AHC253" i="8" s="1"/>
  <c r="WX273" i="8"/>
  <c r="XB272" i="8"/>
  <c r="WW273" i="8" s="1"/>
  <c r="AGL254" i="8"/>
  <c r="AGM254" i="8" s="1"/>
  <c r="AGH255" i="8" s="1"/>
  <c r="AEW257" i="8"/>
  <c r="AER258" i="8" s="1"/>
  <c r="ZT267" i="8"/>
  <c r="ZO268" i="8" s="1"/>
  <c r="AIW249" i="8"/>
  <c r="AIX249" i="8" s="1"/>
  <c r="AIS250" i="8" s="1"/>
  <c r="AJK248" i="8"/>
  <c r="AJL248" i="8" s="1"/>
  <c r="AJG249" i="8" s="1"/>
  <c r="AII250" i="8"/>
  <c r="AIJ250" i="8" s="1"/>
  <c r="AIE251" i="8" s="1"/>
  <c r="VK275" i="8"/>
  <c r="VL275" i="8" s="1"/>
  <c r="VG276" i="8" s="1"/>
  <c r="UB278" i="8"/>
  <c r="UC278" i="8" s="1"/>
  <c r="TX279" i="8" s="1"/>
  <c r="WF274" i="8"/>
  <c r="WG274" i="8" s="1"/>
  <c r="WB275" i="8" s="1"/>
  <c r="ABB265" i="8"/>
  <c r="ABC265" i="8" s="1"/>
  <c r="AAX266" i="8" s="1"/>
  <c r="YV269" i="8"/>
  <c r="ADY259" i="8"/>
  <c r="AJQ248" i="8"/>
  <c r="ALA245" i="8"/>
  <c r="ALB245" i="8" s="1"/>
  <c r="AKW246" i="8" s="1"/>
  <c r="ABP264" i="8"/>
  <c r="ABQ264" i="8" s="1"/>
  <c r="ABL265" i="8" s="1"/>
  <c r="AHU251" i="8"/>
  <c r="AHV251" i="8" s="1"/>
  <c r="AHQ252" i="8" s="1"/>
  <c r="XO271" i="8"/>
  <c r="XP271" i="8" s="1"/>
  <c r="XK272" i="8" s="1"/>
  <c r="AKJ247" i="8"/>
  <c r="AKE247" i="8" s="1"/>
  <c r="AKR246" i="8"/>
  <c r="ACH263" i="8"/>
  <c r="ACL262" i="8"/>
  <c r="ACG263" i="8" s="1"/>
  <c r="AAG266" i="8"/>
  <c r="AAH266" i="8" s="1"/>
  <c r="AAC267" i="8" s="1"/>
  <c r="ZB269" i="8"/>
  <c r="YW269" i="8" s="1"/>
  <c r="ZJ268" i="8"/>
  <c r="SZ280" i="8"/>
  <c r="TA280" i="8" s="1"/>
  <c r="SV281" i="8" s="1"/>
  <c r="YI270" i="8"/>
  <c r="YJ270" i="8" s="1"/>
  <c r="AKD247" i="8"/>
  <c r="AMX241" i="8" l="1"/>
  <c r="AMU242" i="8" s="1"/>
  <c r="ANO240" i="8"/>
  <c r="ANK240" i="8" s="1"/>
  <c r="ANL240" i="8" s="1"/>
  <c r="ANX239" i="8"/>
  <c r="ANZ239" i="8" s="1"/>
  <c r="AOR238" i="8"/>
  <c r="AOV237" i="8"/>
  <c r="AOQ238" i="8" s="1"/>
  <c r="AOL238" i="8"/>
  <c r="AMG243" i="8"/>
  <c r="AMK242" i="8"/>
  <c r="ACP262" i="8"/>
  <c r="ALT244" i="8"/>
  <c r="ACC263" i="8"/>
  <c r="ACD263" i="8" s="1"/>
  <c r="ACA264" i="8" s="1"/>
  <c r="AHL252" i="8"/>
  <c r="SC282" i="8"/>
  <c r="ALL245" i="8"/>
  <c r="ALG245" i="8" s="1"/>
  <c r="YG271" i="8"/>
  <c r="YK270" i="8"/>
  <c r="YF271" i="8" s="1"/>
  <c r="ADJ261" i="8"/>
  <c r="ADN260" i="8"/>
  <c r="ADI261" i="8" s="1"/>
  <c r="AKF247" i="8"/>
  <c r="AKG247" i="8" s="1"/>
  <c r="AKB248" i="8" s="1"/>
  <c r="SW281" i="8"/>
  <c r="SR281" i="8" s="1"/>
  <c r="TE280" i="8"/>
  <c r="AAD267" i="8"/>
  <c r="ZY267" i="8" s="1"/>
  <c r="AAL266" i="8"/>
  <c r="XL272" i="8"/>
  <c r="XG272" i="8" s="1"/>
  <c r="XT271" i="8"/>
  <c r="AHR252" i="8"/>
  <c r="AHM252" i="8" s="1"/>
  <c r="AHZ251" i="8"/>
  <c r="ABM265" i="8"/>
  <c r="ABH265" i="8" s="1"/>
  <c r="ABU264" i="8"/>
  <c r="AKX246" i="8"/>
  <c r="AKS246" i="8" s="1"/>
  <c r="AKT246" i="8" s="1"/>
  <c r="ALF245" i="8"/>
  <c r="AAY266" i="8"/>
  <c r="AAT266" i="8" s="1"/>
  <c r="ABG265" i="8"/>
  <c r="WK274" i="8"/>
  <c r="WC275" i="8"/>
  <c r="VX275" i="8" s="1"/>
  <c r="TY279" i="8"/>
  <c r="TT279" i="8" s="1"/>
  <c r="UG278" i="8"/>
  <c r="VH276" i="8"/>
  <c r="VC276" i="8" s="1"/>
  <c r="VP275" i="8"/>
  <c r="AIF251" i="8"/>
  <c r="AIA251" i="8" s="1"/>
  <c r="AIN250" i="8"/>
  <c r="AJH249" i="8"/>
  <c r="AJC249" i="8" s="1"/>
  <c r="AJP248" i="8"/>
  <c r="AIT250" i="8"/>
  <c r="AIO250" i="8" s="1"/>
  <c r="AJB249" i="8"/>
  <c r="XF272" i="8"/>
  <c r="AGY253" i="8"/>
  <c r="AGZ253" i="8" s="1"/>
  <c r="AFG257" i="8"/>
  <c r="AFB257" i="8" s="1"/>
  <c r="AFO256" i="8"/>
  <c r="TK280" i="8"/>
  <c r="TF280" i="8" s="1"/>
  <c r="TS279" i="8"/>
  <c r="ZX267" i="8"/>
  <c r="AFA257" i="8"/>
  <c r="ACV262" i="8"/>
  <c r="ACQ262" i="8" s="1"/>
  <c r="ADD261" i="8"/>
  <c r="SQ281" i="8"/>
  <c r="RP283" i="8"/>
  <c r="RQ283" i="8" s="1"/>
  <c r="VB276" i="8"/>
  <c r="AEA259" i="8"/>
  <c r="AEB259" i="8" s="1"/>
  <c r="ADW260" i="8" s="1"/>
  <c r="YX269" i="8"/>
  <c r="YY269" i="8" s="1"/>
  <c r="YT270" i="8" s="1"/>
  <c r="AGI255" i="8"/>
  <c r="AGD255" i="8" s="1"/>
  <c r="AGQ254" i="8"/>
  <c r="WS273" i="8"/>
  <c r="WT273" i="8" s="1"/>
  <c r="AHN252" i="8"/>
  <c r="AFU256" i="8"/>
  <c r="AFP256" i="8" s="1"/>
  <c r="AGC255" i="8"/>
  <c r="ZK268" i="8"/>
  <c r="ZL268" i="8" s="1"/>
  <c r="AEN258" i="8"/>
  <c r="AEO258" i="8" s="1"/>
  <c r="SD282" i="8"/>
  <c r="UO277" i="8"/>
  <c r="UP277" i="8" s="1"/>
  <c r="G72" i="8" l="1"/>
  <c r="Q72" i="8" s="1"/>
  <c r="F72" i="8"/>
  <c r="P72" i="8" s="1"/>
  <c r="AOA239" i="8"/>
  <c r="ANV240" i="8" s="1"/>
  <c r="ANW240" i="8"/>
  <c r="ANM240" i="8"/>
  <c r="ANI241" i="8"/>
  <c r="AMY241" i="8"/>
  <c r="AMT242" i="8" s="1"/>
  <c r="AMP242" i="8" s="1"/>
  <c r="AOM238" i="8"/>
  <c r="AON238" i="8" s="1"/>
  <c r="AOZ237" i="8"/>
  <c r="APC237" i="8" s="1"/>
  <c r="AOX238" i="8" s="1"/>
  <c r="AOT238" i="8" s="1"/>
  <c r="AMF243" i="8"/>
  <c r="AMB243" i="8" s="1"/>
  <c r="AMC243" i="8" s="1"/>
  <c r="AMO242" i="8"/>
  <c r="SE282" i="8"/>
  <c r="SF282" i="8" s="1"/>
  <c r="SA283" i="8" s="1"/>
  <c r="ACE263" i="8"/>
  <c r="ABZ264" i="8" s="1"/>
  <c r="ACR262" i="8"/>
  <c r="ACS262" i="8" s="1"/>
  <c r="ACN263" i="8" s="1"/>
  <c r="ZI269" i="8"/>
  <c r="ZM268" i="8"/>
  <c r="ZH269" i="8" s="1"/>
  <c r="AKQ247" i="8"/>
  <c r="AKU246" i="8"/>
  <c r="AKP247" i="8" s="1"/>
  <c r="AEL259" i="8"/>
  <c r="AEP258" i="8"/>
  <c r="AEK259" i="8" s="1"/>
  <c r="AHK253" i="8"/>
  <c r="AHO252" i="8"/>
  <c r="AHJ253" i="8" s="1"/>
  <c r="YU270" i="8"/>
  <c r="YP270" i="8" s="1"/>
  <c r="ZC269" i="8"/>
  <c r="ADX260" i="8"/>
  <c r="ADS260" i="8" s="1"/>
  <c r="AEF259" i="8"/>
  <c r="VD276" i="8"/>
  <c r="VE276" i="8" s="1"/>
  <c r="UZ277" i="8" s="1"/>
  <c r="SS281" i="8"/>
  <c r="ST281" i="8" s="1"/>
  <c r="SO282" i="8" s="1"/>
  <c r="AFC257" i="8"/>
  <c r="AFD257" i="8" s="1"/>
  <c r="AEY258" i="8" s="1"/>
  <c r="TU279" i="8"/>
  <c r="TV279" i="8" s="1"/>
  <c r="TQ280" i="8" s="1"/>
  <c r="AFQ256" i="8"/>
  <c r="AFR256" i="8" s="1"/>
  <c r="AFM257" i="8" s="1"/>
  <c r="AGW254" i="8"/>
  <c r="AHA253" i="8"/>
  <c r="AGV254" i="8" s="1"/>
  <c r="ABI265" i="8"/>
  <c r="ABJ265" i="8" s="1"/>
  <c r="ABE266" i="8" s="1"/>
  <c r="AIB251" i="8"/>
  <c r="AIC251" i="8" s="1"/>
  <c r="AHX252" i="8" s="1"/>
  <c r="XV271" i="8"/>
  <c r="XW271" i="8" s="1"/>
  <c r="XR272" i="8" s="1"/>
  <c r="ABV264" i="8"/>
  <c r="ABW264" i="8" s="1"/>
  <c r="ADR260" i="8"/>
  <c r="ADE261" i="8"/>
  <c r="ADF261" i="8" s="1"/>
  <c r="ADG261" i="8" s="1"/>
  <c r="ADB262" i="8" s="1"/>
  <c r="YO270" i="8"/>
  <c r="UM278" i="8"/>
  <c r="UQ277" i="8"/>
  <c r="UL278" i="8" s="1"/>
  <c r="AGE255" i="8"/>
  <c r="AGF255" i="8" s="1"/>
  <c r="AGA256" i="8" s="1"/>
  <c r="WQ274" i="8"/>
  <c r="WU273" i="8"/>
  <c r="WP274" i="8" s="1"/>
  <c r="RR283" i="8"/>
  <c r="RV283" i="8" s="1"/>
  <c r="ZZ267" i="8"/>
  <c r="AAA267" i="8" s="1"/>
  <c r="ZV268" i="8" s="1"/>
  <c r="XH272" i="8"/>
  <c r="XI272" i="8" s="1"/>
  <c r="XD273" i="8" s="1"/>
  <c r="AJD249" i="8"/>
  <c r="AJE249" i="8" s="1"/>
  <c r="AIZ250" i="8" s="1"/>
  <c r="AJR248" i="8"/>
  <c r="AJS248" i="8" s="1"/>
  <c r="AJN249" i="8" s="1"/>
  <c r="AIP250" i="8"/>
  <c r="AIQ250" i="8" s="1"/>
  <c r="AIL251" i="8" s="1"/>
  <c r="VR275" i="8"/>
  <c r="VS275" i="8" s="1"/>
  <c r="VN276" i="8" s="1"/>
  <c r="ALH245" i="8"/>
  <c r="AAN266" i="8"/>
  <c r="TG280" i="8"/>
  <c r="AKC248" i="8"/>
  <c r="AJX248" i="8" s="1"/>
  <c r="AKK247" i="8"/>
  <c r="YB271" i="8"/>
  <c r="J72" i="8" l="1"/>
  <c r="I72" i="8"/>
  <c r="SB283" i="8"/>
  <c r="RW283" i="8" s="1"/>
  <c r="RX283" i="8" s="1"/>
  <c r="ANC241" i="8"/>
  <c r="ANR240" i="8"/>
  <c r="AOE239" i="8"/>
  <c r="ACO263" i="8"/>
  <c r="ACJ263" i="8" s="1"/>
  <c r="AMQ242" i="8"/>
  <c r="AMN243" i="8" s="1"/>
  <c r="ANQ240" i="8"/>
  <c r="ANS240" i="8" s="1"/>
  <c r="ANH241" i="8"/>
  <c r="AND241" i="8" s="1"/>
  <c r="ANE241" i="8" s="1"/>
  <c r="ANB242" i="8" s="1"/>
  <c r="AOK239" i="8"/>
  <c r="AOO238" i="8"/>
  <c r="AOJ239" i="8" s="1"/>
  <c r="ACW262" i="8"/>
  <c r="AOS238" i="8"/>
  <c r="AMD243" i="8"/>
  <c r="ALY244" i="8" s="1"/>
  <c r="ALZ244" i="8"/>
  <c r="SJ282" i="8"/>
  <c r="ACI263" i="8"/>
  <c r="WY273" i="8"/>
  <c r="AHS252" i="8"/>
  <c r="ALE246" i="8"/>
  <c r="AHE253" i="8"/>
  <c r="AKY246" i="8"/>
  <c r="ABT265" i="8"/>
  <c r="WL274" i="8"/>
  <c r="WM274" i="8" s="1"/>
  <c r="UH278" i="8"/>
  <c r="UI278" i="8" s="1"/>
  <c r="YQ270" i="8"/>
  <c r="YR270" i="8" s="1"/>
  <c r="YM271" i="8" s="1"/>
  <c r="ADT260" i="8"/>
  <c r="ADU260" i="8" s="1"/>
  <c r="ADP261" i="8" s="1"/>
  <c r="ABF266" i="8"/>
  <c r="ABA266" i="8" s="1"/>
  <c r="ABN265" i="8"/>
  <c r="AGR254" i="8"/>
  <c r="AGS254" i="8" s="1"/>
  <c r="AHF253" i="8"/>
  <c r="AET258" i="8"/>
  <c r="AKL247" i="8"/>
  <c r="AKM247" i="8" s="1"/>
  <c r="ZQ268" i="8"/>
  <c r="TD281" i="8"/>
  <c r="AAK267" i="8"/>
  <c r="TH280" i="8"/>
  <c r="TC281" i="8" s="1"/>
  <c r="AAO266" i="8"/>
  <c r="AAJ267" i="8" s="1"/>
  <c r="ABX264" i="8"/>
  <c r="ABS265" i="8" s="1"/>
  <c r="ALI245" i="8"/>
  <c r="ALD246" i="8" s="1"/>
  <c r="VW275" i="8"/>
  <c r="VO276" i="8"/>
  <c r="VJ276" i="8" s="1"/>
  <c r="AIM251" i="8"/>
  <c r="AIH251" i="8" s="1"/>
  <c r="AIU250" i="8"/>
  <c r="AJO249" i="8"/>
  <c r="AJJ249" i="8" s="1"/>
  <c r="AJW248" i="8"/>
  <c r="AJA250" i="8"/>
  <c r="AIV250" i="8" s="1"/>
  <c r="AJI249" i="8"/>
  <c r="XE273" i="8"/>
  <c r="WZ273" i="8" s="1"/>
  <c r="XM272" i="8"/>
  <c r="ZW268" i="8"/>
  <c r="ZR268" i="8" s="1"/>
  <c r="AAE267" i="8"/>
  <c r="ADC262" i="8"/>
  <c r="ACX262" i="8" s="1"/>
  <c r="ADK261" i="8"/>
  <c r="AGB256" i="8"/>
  <c r="AFW256" i="8" s="1"/>
  <c r="AGJ255" i="8"/>
  <c r="UU277" i="8"/>
  <c r="XS272" i="8"/>
  <c r="XN272" i="8" s="1"/>
  <c r="YA271" i="8"/>
  <c r="AHY252" i="8"/>
  <c r="AHT252" i="8" s="1"/>
  <c r="AIG251" i="8"/>
  <c r="AFN257" i="8"/>
  <c r="AFI257" i="8" s="1"/>
  <c r="AFV256" i="8"/>
  <c r="TR280" i="8"/>
  <c r="TM280" i="8" s="1"/>
  <c r="TZ279" i="8"/>
  <c r="AEZ258" i="8"/>
  <c r="AEU258" i="8" s="1"/>
  <c r="AFH257" i="8"/>
  <c r="SP282" i="8"/>
  <c r="SK282" i="8" s="1"/>
  <c r="SX281" i="8"/>
  <c r="VA277" i="8"/>
  <c r="UV277" i="8" s="1"/>
  <c r="VI276" i="8"/>
  <c r="AEG259" i="8"/>
  <c r="AEH259" i="8" s="1"/>
  <c r="ZD269" i="8"/>
  <c r="ZE269" i="8" s="1"/>
  <c r="G73" i="8" l="1"/>
  <c r="Q73" i="8" s="1"/>
  <c r="F73" i="8"/>
  <c r="P73" i="8" s="1"/>
  <c r="RY283" i="8"/>
  <c r="ACK263" i="8"/>
  <c r="ACL263" i="8" s="1"/>
  <c r="ACG264" i="8" s="1"/>
  <c r="AMR242" i="8"/>
  <c r="ANT240" i="8"/>
  <c r="ANO241" i="8" s="1"/>
  <c r="ANP241" i="8"/>
  <c r="ALU244" i="8"/>
  <c r="ALV244" i="8" s="1"/>
  <c r="ALW244" i="8" s="1"/>
  <c r="ALR245" i="8" s="1"/>
  <c r="ANF241" i="8"/>
  <c r="AOF239" i="8"/>
  <c r="AOG239" i="8" s="1"/>
  <c r="AOD240" i="8" s="1"/>
  <c r="AOU238" i="8"/>
  <c r="ACY262" i="8"/>
  <c r="ACV263" i="8" s="1"/>
  <c r="XA273" i="8"/>
  <c r="XB273" i="8" s="1"/>
  <c r="WW274" i="8" s="1"/>
  <c r="AMH243" i="8"/>
  <c r="SL282" i="8"/>
  <c r="SM282" i="8" s="1"/>
  <c r="SH283" i="8" s="1"/>
  <c r="AHU252" i="8"/>
  <c r="AHV252" i="8" s="1"/>
  <c r="AHQ253" i="8" s="1"/>
  <c r="AHG253" i="8"/>
  <c r="AHH253" i="8" s="1"/>
  <c r="AHC254" i="8" s="1"/>
  <c r="AKZ246" i="8"/>
  <c r="ALA246" i="8" s="1"/>
  <c r="AKX247" i="8" s="1"/>
  <c r="ALM245" i="8"/>
  <c r="ZB270" i="8"/>
  <c r="ZF269" i="8"/>
  <c r="ZA270" i="8" s="1"/>
  <c r="AKJ248" i="8"/>
  <c r="AKN247" i="8"/>
  <c r="AKI248" i="8" s="1"/>
  <c r="AEE260" i="8"/>
  <c r="AEI259" i="8"/>
  <c r="AED260" i="8" s="1"/>
  <c r="ACZ262" i="8"/>
  <c r="ACU263" i="8" s="1"/>
  <c r="UW277" i="8"/>
  <c r="UX277" i="8" s="1"/>
  <c r="US278" i="8" s="1"/>
  <c r="XO272" i="8"/>
  <c r="XP272" i="8" s="1"/>
  <c r="XK273" i="8" s="1"/>
  <c r="AJK249" i="8"/>
  <c r="AJL249" i="8" s="1"/>
  <c r="AJG250" i="8" s="1"/>
  <c r="AJY248" i="8"/>
  <c r="AJZ248" i="8" s="1"/>
  <c r="AJU249" i="8" s="1"/>
  <c r="AIW250" i="8"/>
  <c r="AIX250" i="8" s="1"/>
  <c r="AIS251" i="8" s="1"/>
  <c r="AAS266" i="8"/>
  <c r="TL280" i="8"/>
  <c r="ZS268" i="8"/>
  <c r="ZT268" i="8" s="1"/>
  <c r="ZO269" i="8" s="1"/>
  <c r="AEV258" i="8"/>
  <c r="AEW258" i="8" s="1"/>
  <c r="AER259" i="8" s="1"/>
  <c r="AGP255" i="8"/>
  <c r="AGT254" i="8"/>
  <c r="AGO255" i="8" s="1"/>
  <c r="WJ275" i="8"/>
  <c r="WN274" i="8"/>
  <c r="WI275" i="8" s="1"/>
  <c r="SC283" i="8"/>
  <c r="VK276" i="8"/>
  <c r="AFJ257" i="8"/>
  <c r="AFX256" i="8"/>
  <c r="AHD254" i="8"/>
  <c r="AGY254" i="8" s="1"/>
  <c r="AII251" i="8"/>
  <c r="YC271" i="8"/>
  <c r="VY275" i="8"/>
  <c r="AAF267" i="8"/>
  <c r="AAG267" i="8" s="1"/>
  <c r="SY281" i="8"/>
  <c r="SZ281" i="8" s="1"/>
  <c r="ACH264" i="8"/>
  <c r="ACC264" i="8" s="1"/>
  <c r="ACP263" i="8"/>
  <c r="ADQ261" i="8"/>
  <c r="ADL261" i="8" s="1"/>
  <c r="ADM261" i="8" s="1"/>
  <c r="ADY260" i="8"/>
  <c r="YN271" i="8"/>
  <c r="YI271" i="8" s="1"/>
  <c r="YV270" i="8"/>
  <c r="UF279" i="8"/>
  <c r="UJ278" i="8"/>
  <c r="UE279" i="8" s="1"/>
  <c r="ACB264" i="8"/>
  <c r="ABO265" i="8"/>
  <c r="ABP265" i="8" s="1"/>
  <c r="I73" i="8" l="1"/>
  <c r="J73" i="8"/>
  <c r="AMA244" i="8"/>
  <c r="WX274" i="8"/>
  <c r="ANK241" i="8"/>
  <c r="ANX240" i="8"/>
  <c r="AHL253" i="8"/>
  <c r="SI283" i="8"/>
  <c r="AMM243" i="8"/>
  <c r="AMI243" i="8" s="1"/>
  <c r="AMV242" i="8"/>
  <c r="ALS245" i="8"/>
  <c r="ALN245" i="8" s="1"/>
  <c r="ALO245" i="8" s="1"/>
  <c r="ALP245" i="8" s="1"/>
  <c r="ALK246" i="8" s="1"/>
  <c r="ANA242" i="8"/>
  <c r="AMW242" i="8" s="1"/>
  <c r="ANJ241" i="8"/>
  <c r="ANL241" i="8" s="1"/>
  <c r="AOH239" i="8"/>
  <c r="AOC240" i="8" s="1"/>
  <c r="ANY240" i="8" s="1"/>
  <c r="ANZ240" i="8" s="1"/>
  <c r="AOR239" i="8"/>
  <c r="AOV238" i="8"/>
  <c r="AOQ239" i="8" s="1"/>
  <c r="AMJ243" i="8"/>
  <c r="AHZ252" i="8"/>
  <c r="SQ282" i="8"/>
  <c r="AGX254" i="8"/>
  <c r="AGZ254" i="8" s="1"/>
  <c r="AHA254" i="8" s="1"/>
  <c r="AGV255" i="8" s="1"/>
  <c r="UN278" i="8"/>
  <c r="AHR253" i="8"/>
  <c r="AHM253" i="8" s="1"/>
  <c r="ACQ263" i="8"/>
  <c r="ACR263" i="8" s="1"/>
  <c r="ACS263" i="8" s="1"/>
  <c r="ACN264" i="8" s="1"/>
  <c r="ALB246" i="8"/>
  <c r="AKR247" i="8"/>
  <c r="ABM266" i="8"/>
  <c r="ABQ265" i="8"/>
  <c r="ABL266" i="8" s="1"/>
  <c r="AAD268" i="8"/>
  <c r="AAH267" i="8"/>
  <c r="AAC268" i="8" s="1"/>
  <c r="ACD264" i="8"/>
  <c r="ACE264" i="8" s="1"/>
  <c r="ABZ265" i="8" s="1"/>
  <c r="ADJ262" i="8"/>
  <c r="AIF252" i="8"/>
  <c r="WR274" i="8"/>
  <c r="AGK255" i="8"/>
  <c r="AGL255" i="8" s="1"/>
  <c r="ZP269" i="8"/>
  <c r="ZK269" i="8" s="1"/>
  <c r="ZX268" i="8"/>
  <c r="AIT251" i="8"/>
  <c r="AIO251" i="8" s="1"/>
  <c r="AJB250" i="8"/>
  <c r="AJV249" i="8"/>
  <c r="AJQ249" i="8" s="1"/>
  <c r="AKD248" i="8"/>
  <c r="XL273" i="8"/>
  <c r="XG273" i="8" s="1"/>
  <c r="XT272" i="8"/>
  <c r="VB277" i="8"/>
  <c r="UT278" i="8"/>
  <c r="UO278" i="8" s="1"/>
  <c r="ADD262" i="8"/>
  <c r="AEM259" i="8"/>
  <c r="AKE248" i="8"/>
  <c r="XF273" i="8"/>
  <c r="SD283" i="8"/>
  <c r="SE283" i="8" s="1"/>
  <c r="ZJ269" i="8"/>
  <c r="VV276" i="8"/>
  <c r="XZ272" i="8"/>
  <c r="AHN253" i="8"/>
  <c r="AHO253" i="8" s="1"/>
  <c r="AHJ254" i="8" s="1"/>
  <c r="AFU257" i="8"/>
  <c r="AFG258" i="8"/>
  <c r="SW282" i="8"/>
  <c r="VH277" i="8"/>
  <c r="UA279" i="8"/>
  <c r="UB279" i="8" s="1"/>
  <c r="VZ275" i="8"/>
  <c r="VU276" i="8" s="1"/>
  <c r="ADN261" i="8"/>
  <c r="ADI262" i="8" s="1"/>
  <c r="YD271" i="8"/>
  <c r="XY272" i="8" s="1"/>
  <c r="AIJ251" i="8"/>
  <c r="AIE252" i="8" s="1"/>
  <c r="AFY256" i="8"/>
  <c r="AFT257" i="8" s="1"/>
  <c r="AFK257" i="8"/>
  <c r="AFF258" i="8" s="1"/>
  <c r="TA281" i="8"/>
  <c r="SV282" i="8" s="1"/>
  <c r="VL276" i="8"/>
  <c r="VG277" i="8" s="1"/>
  <c r="WE275" i="8"/>
  <c r="AES259" i="8"/>
  <c r="AEN259" i="8" s="1"/>
  <c r="AFA258" i="8"/>
  <c r="TN280" i="8"/>
  <c r="TO280" i="8" s="1"/>
  <c r="TJ281" i="8" s="1"/>
  <c r="AAU266" i="8"/>
  <c r="AAV266" i="8" s="1"/>
  <c r="AAQ267" i="8" s="1"/>
  <c r="AJH250" i="8"/>
  <c r="AJC250" i="8" s="1"/>
  <c r="AJP249" i="8"/>
  <c r="ADZ260" i="8"/>
  <c r="AEA260" i="8" s="1"/>
  <c r="WS274" i="8"/>
  <c r="YW270" i="8"/>
  <c r="YX270" i="8" s="1"/>
  <c r="F74" i="8" l="1"/>
  <c r="P74" i="8" s="1"/>
  <c r="G74" i="8"/>
  <c r="Q74" i="8" s="1"/>
  <c r="SF283" i="8"/>
  <c r="AMX242" i="8"/>
  <c r="AMU243" i="8" s="1"/>
  <c r="UP278" i="8"/>
  <c r="UQ278" i="8" s="1"/>
  <c r="UL279" i="8" s="1"/>
  <c r="AOM239" i="8"/>
  <c r="ANM241" i="8"/>
  <c r="ANH242" i="8" s="1"/>
  <c r="ANI242" i="8"/>
  <c r="AOL239" i="8"/>
  <c r="AOZ238" i="8"/>
  <c r="APC238" i="8" s="1"/>
  <c r="AOX239" i="8" s="1"/>
  <c r="AOT239" i="8" s="1"/>
  <c r="AMG244" i="8"/>
  <c r="AMK243" i="8"/>
  <c r="AMF244" i="8" s="1"/>
  <c r="ANW241" i="8"/>
  <c r="AOA240" i="8"/>
  <c r="ANV241" i="8" s="1"/>
  <c r="ABU265" i="8"/>
  <c r="VP276" i="8"/>
  <c r="ALT245" i="8"/>
  <c r="AKW247" i="8"/>
  <c r="AKS247" i="8" s="1"/>
  <c r="AKT247" i="8" s="1"/>
  <c r="AKU247" i="8" s="1"/>
  <c r="AKP248" i="8" s="1"/>
  <c r="ALF246" i="8"/>
  <c r="AFO257" i="8"/>
  <c r="ALL246" i="8"/>
  <c r="ALG246" i="8" s="1"/>
  <c r="YU271" i="8"/>
  <c r="YY270" i="8"/>
  <c r="YT271" i="8" s="1"/>
  <c r="ADX261" i="8"/>
  <c r="AEB260" i="8"/>
  <c r="ADW261" i="8" s="1"/>
  <c r="AJR249" i="8"/>
  <c r="AJS249" i="8" s="1"/>
  <c r="AJN250" i="8" s="1"/>
  <c r="AAR267" i="8"/>
  <c r="AAM267" i="8" s="1"/>
  <c r="AAZ266" i="8"/>
  <c r="SJ283" i="8"/>
  <c r="TY280" i="8"/>
  <c r="UC279" i="8"/>
  <c r="TX280" i="8" s="1"/>
  <c r="VC277" i="8"/>
  <c r="VD277" i="8" s="1"/>
  <c r="SR282" i="8"/>
  <c r="SS282" i="8" s="1"/>
  <c r="AFB258" i="8"/>
  <c r="AFC258" i="8" s="1"/>
  <c r="AFP257" i="8"/>
  <c r="XU272" i="8"/>
  <c r="XV272" i="8" s="1"/>
  <c r="VQ276" i="8"/>
  <c r="AKF248" i="8"/>
  <c r="AJD250" i="8"/>
  <c r="AIN251" i="8"/>
  <c r="ADR261" i="8"/>
  <c r="AAL267" i="8"/>
  <c r="TK281" i="8"/>
  <c r="TF281" i="8" s="1"/>
  <c r="TS280" i="8"/>
  <c r="AHE254" i="8"/>
  <c r="AGW255" i="8"/>
  <c r="AGR255" i="8" s="1"/>
  <c r="TE281" i="8"/>
  <c r="AGC256" i="8"/>
  <c r="AHK254" i="8"/>
  <c r="AHF254" i="8" s="1"/>
  <c r="AHS253" i="8"/>
  <c r="YH271" i="8"/>
  <c r="WD275" i="8"/>
  <c r="UM279" i="8"/>
  <c r="UH279" i="8" s="1"/>
  <c r="ZL269" i="8"/>
  <c r="ZM269" i="8" s="1"/>
  <c r="ZH270" i="8" s="1"/>
  <c r="XH273" i="8"/>
  <c r="AEO259" i="8"/>
  <c r="AEP259" i="8" s="1"/>
  <c r="AEK260" i="8" s="1"/>
  <c r="AGI256" i="8"/>
  <c r="AGM255" i="8"/>
  <c r="AGH256" i="8" s="1"/>
  <c r="WT274" i="8"/>
  <c r="AIA252" i="8"/>
  <c r="AIB252" i="8" s="1"/>
  <c r="ADE262" i="8"/>
  <c r="ADF262" i="8" s="1"/>
  <c r="ACO264" i="8"/>
  <c r="ACJ264" i="8" s="1"/>
  <c r="ACW263" i="8"/>
  <c r="ACA265" i="8"/>
  <c r="ABV265" i="8" s="1"/>
  <c r="ACI264" i="8"/>
  <c r="ZY268" i="8"/>
  <c r="ZZ268" i="8" s="1"/>
  <c r="ABH266" i="8"/>
  <c r="UU278" i="8" l="1"/>
  <c r="VR276" i="8"/>
  <c r="I74" i="8"/>
  <c r="J74" i="8"/>
  <c r="AMY242" i="8"/>
  <c r="AON239" i="8"/>
  <c r="AND242" i="8"/>
  <c r="ANQ241" i="8"/>
  <c r="ANR241" i="8"/>
  <c r="AOK240" i="8"/>
  <c r="AMO243" i="8"/>
  <c r="AOO239" i="8"/>
  <c r="AOJ240" i="8" s="1"/>
  <c r="AOF240" i="8" s="1"/>
  <c r="AMB244" i="8"/>
  <c r="AMC244" i="8" s="1"/>
  <c r="AOE240" i="8"/>
  <c r="AKQ248" i="8"/>
  <c r="AKL248" i="8" s="1"/>
  <c r="ABW265" i="8"/>
  <c r="ABT266" i="8" s="1"/>
  <c r="AEF260" i="8"/>
  <c r="AFQ257" i="8"/>
  <c r="AFR257" i="8" s="1"/>
  <c r="AFM258" i="8" s="1"/>
  <c r="UG279" i="8"/>
  <c r="UI279" i="8" s="1"/>
  <c r="UJ279" i="8" s="1"/>
  <c r="UE280" i="8" s="1"/>
  <c r="AKY247" i="8"/>
  <c r="ALH246" i="8"/>
  <c r="ADC263" i="8"/>
  <c r="ADG262" i="8"/>
  <c r="ADB263" i="8" s="1"/>
  <c r="VA278" i="8"/>
  <c r="VE277" i="8"/>
  <c r="UZ278" i="8" s="1"/>
  <c r="ZW269" i="8"/>
  <c r="AAA268" i="8"/>
  <c r="ZV269" i="8" s="1"/>
  <c r="WQ275" i="8"/>
  <c r="AGD256" i="8"/>
  <c r="AGE256" i="8" s="1"/>
  <c r="AGF256" i="8" s="1"/>
  <c r="AGA257" i="8" s="1"/>
  <c r="AAN267" i="8"/>
  <c r="AAO267" i="8" s="1"/>
  <c r="AAJ268" i="8" s="1"/>
  <c r="AIP251" i="8"/>
  <c r="AIQ251" i="8" s="1"/>
  <c r="AIL252" i="8" s="1"/>
  <c r="AJA251" i="8"/>
  <c r="AKC249" i="8"/>
  <c r="XS273" i="8"/>
  <c r="ABB266" i="8"/>
  <c r="ABC266" i="8" s="1"/>
  <c r="AAX267" i="8" s="1"/>
  <c r="ADS261" i="8"/>
  <c r="ZC270" i="8"/>
  <c r="AHY253" i="8"/>
  <c r="AIC252" i="8"/>
  <c r="AHX253" i="8" s="1"/>
  <c r="XE274" i="8"/>
  <c r="WF275" i="8"/>
  <c r="WG275" i="8" s="1"/>
  <c r="WB276" i="8" s="1"/>
  <c r="VO277" i="8"/>
  <c r="AEZ259" i="8"/>
  <c r="ABX265" i="8"/>
  <c r="ABS266" i="8" s="1"/>
  <c r="ACK264" i="8"/>
  <c r="ACL264" i="8" s="1"/>
  <c r="ACG265" i="8" s="1"/>
  <c r="WU274" i="8"/>
  <c r="WP275" i="8" s="1"/>
  <c r="AGQ255" i="8"/>
  <c r="AEL260" i="8"/>
  <c r="AEG260" i="8" s="1"/>
  <c r="AET259" i="8"/>
  <c r="XI273" i="8"/>
  <c r="XD274" i="8" s="1"/>
  <c r="ZI270" i="8"/>
  <c r="ZD270" i="8" s="1"/>
  <c r="ZQ269" i="8"/>
  <c r="YJ271" i="8"/>
  <c r="YK271" i="8" s="1"/>
  <c r="YF272" i="8" s="1"/>
  <c r="AFN258" i="8"/>
  <c r="AFI258" i="8" s="1"/>
  <c r="TG281" i="8"/>
  <c r="TH281" i="8" s="1"/>
  <c r="TC282" i="8" s="1"/>
  <c r="VS276" i="8"/>
  <c r="VN277" i="8" s="1"/>
  <c r="AHG254" i="8"/>
  <c r="AHH254" i="8" s="1"/>
  <c r="AHC255" i="8" s="1"/>
  <c r="AFD258" i="8"/>
  <c r="AEY259" i="8" s="1"/>
  <c r="ADT261" i="8"/>
  <c r="ADU261" i="8" s="1"/>
  <c r="ADP262" i="8" s="1"/>
  <c r="AJE250" i="8"/>
  <c r="AIZ251" i="8" s="1"/>
  <c r="AKG248" i="8"/>
  <c r="AKB249" i="8" s="1"/>
  <c r="XW272" i="8"/>
  <c r="XR273" i="8" s="1"/>
  <c r="SP283" i="8"/>
  <c r="ST282" i="8"/>
  <c r="SO283" i="8" s="1"/>
  <c r="TT280" i="8"/>
  <c r="TU280" i="8" s="1"/>
  <c r="AJO250" i="8"/>
  <c r="AJJ250" i="8" s="1"/>
  <c r="AJW249" i="8"/>
  <c r="YP271" i="8"/>
  <c r="AMT243" i="8" l="1"/>
  <c r="AMP243" i="8" s="1"/>
  <c r="AMQ243" i="8" s="1"/>
  <c r="ANC242" i="8"/>
  <c r="ANE242" i="8" s="1"/>
  <c r="AFV257" i="8"/>
  <c r="AEH260" i="8"/>
  <c r="AEI260" i="8" s="1"/>
  <c r="AED261" i="8" s="1"/>
  <c r="ANS241" i="8"/>
  <c r="AOS239" i="8"/>
  <c r="ALZ245" i="8"/>
  <c r="AMD244" i="8"/>
  <c r="ALY245" i="8" s="1"/>
  <c r="AOG240" i="8"/>
  <c r="ADK262" i="8"/>
  <c r="AAE268" i="8"/>
  <c r="ACX263" i="8"/>
  <c r="ACY263" i="8" s="1"/>
  <c r="ACZ263" i="8" s="1"/>
  <c r="ACU264" i="8" s="1"/>
  <c r="ALE247" i="8"/>
  <c r="ALI246" i="8"/>
  <c r="ALD247" i="8" s="1"/>
  <c r="TR281" i="8"/>
  <c r="TV280" i="8"/>
  <c r="TQ281" i="8" s="1"/>
  <c r="AEE261" i="8"/>
  <c r="SX282" i="8"/>
  <c r="ADQ262" i="8"/>
  <c r="ADL262" i="8" s="1"/>
  <c r="ADY261" i="8"/>
  <c r="AHD255" i="8"/>
  <c r="AGY255" i="8" s="1"/>
  <c r="AHL254" i="8"/>
  <c r="AGS255" i="8"/>
  <c r="AGT255" i="8" s="1"/>
  <c r="AGO256" i="8" s="1"/>
  <c r="ACH265" i="8"/>
  <c r="ACC265" i="8" s="1"/>
  <c r="ACP264" i="8"/>
  <c r="AEU259" i="8"/>
  <c r="AEV259" i="8" s="1"/>
  <c r="VJ277" i="8"/>
  <c r="WZ274" i="8"/>
  <c r="AIG252" i="8"/>
  <c r="ADD263" i="8"/>
  <c r="ZE270" i="8"/>
  <c r="ZF270" i="8" s="1"/>
  <c r="ZA271" i="8" s="1"/>
  <c r="AAY267" i="8"/>
  <c r="AAT267" i="8" s="1"/>
  <c r="ABG266" i="8"/>
  <c r="UF280" i="8"/>
  <c r="UA280" i="8" s="1"/>
  <c r="UN279" i="8"/>
  <c r="YA272" i="8"/>
  <c r="AKK248" i="8"/>
  <c r="AIV251" i="8"/>
  <c r="AIM252" i="8"/>
  <c r="AIH252" i="8" s="1"/>
  <c r="AIU251" i="8"/>
  <c r="AAK268" i="8"/>
  <c r="AAF268" i="8" s="1"/>
  <c r="AAS267" i="8"/>
  <c r="AGB257" i="8"/>
  <c r="AFW257" i="8" s="1"/>
  <c r="AFX257" i="8" s="1"/>
  <c r="AFY257" i="8" s="1"/>
  <c r="AFT258" i="8" s="1"/>
  <c r="AGJ256" i="8"/>
  <c r="WL275" i="8"/>
  <c r="ZR269" i="8"/>
  <c r="ZS269" i="8" s="1"/>
  <c r="ZT269" i="8" s="1"/>
  <c r="ZO270" i="8" s="1"/>
  <c r="VI277" i="8"/>
  <c r="SK283" i="8"/>
  <c r="SL283" i="8" s="1"/>
  <c r="TD282" i="8"/>
  <c r="SY282" i="8" s="1"/>
  <c r="TL281" i="8"/>
  <c r="YG272" i="8"/>
  <c r="YB272" i="8" s="1"/>
  <c r="YO271" i="8"/>
  <c r="AFH258" i="8"/>
  <c r="VW276" i="8"/>
  <c r="WC276" i="8"/>
  <c r="VX276" i="8" s="1"/>
  <c r="WK275" i="8"/>
  <c r="XM273" i="8"/>
  <c r="AHT253" i="8"/>
  <c r="AHU253" i="8" s="1"/>
  <c r="XN273" i="8"/>
  <c r="AJX249" i="8"/>
  <c r="AJY249" i="8" s="1"/>
  <c r="AJI250" i="8"/>
  <c r="WY274" i="8"/>
  <c r="ACB265" i="8"/>
  <c r="ABO266" i="8"/>
  <c r="UV278" i="8"/>
  <c r="UW278" i="8" s="1"/>
  <c r="ADZ261" i="8" l="1"/>
  <c r="AEA261" i="8" s="1"/>
  <c r="F75" i="8"/>
  <c r="P75" i="8" s="1"/>
  <c r="G75" i="8"/>
  <c r="Q75" i="8" s="1"/>
  <c r="ANB243" i="8"/>
  <c r="ANF242" i="8"/>
  <c r="ANA243" i="8" s="1"/>
  <c r="AMR243" i="8"/>
  <c r="AMM244" i="8" s="1"/>
  <c r="AMN244" i="8"/>
  <c r="AEM260" i="8"/>
  <c r="ANT241" i="8"/>
  <c r="ANO242" i="8" s="1"/>
  <c r="ANP242" i="8"/>
  <c r="AMH244" i="8"/>
  <c r="ALU245" i="8"/>
  <c r="ALV245" i="8" s="1"/>
  <c r="ALS246" i="8" s="1"/>
  <c r="ACV264" i="8"/>
  <c r="ACQ264" i="8" s="1"/>
  <c r="ACR264" i="8" s="1"/>
  <c r="ACS264" i="8" s="1"/>
  <c r="ACN265" i="8" s="1"/>
  <c r="ADM262" i="8"/>
  <c r="ADN262" i="8" s="1"/>
  <c r="ADI263" i="8" s="1"/>
  <c r="AOU239" i="8"/>
  <c r="AOD241" i="8"/>
  <c r="AOH240" i="8"/>
  <c r="AOC241" i="8" s="1"/>
  <c r="AAG268" i="8"/>
  <c r="AAH268" i="8" s="1"/>
  <c r="AAC269" i="8" s="1"/>
  <c r="AKZ247" i="8"/>
  <c r="ALA247" i="8" s="1"/>
  <c r="ALM246" i="8"/>
  <c r="AJV250" i="8"/>
  <c r="AJZ249" i="8"/>
  <c r="AJU250" i="8" s="1"/>
  <c r="AES260" i="8"/>
  <c r="AEW259" i="8"/>
  <c r="AER260" i="8" s="1"/>
  <c r="UT279" i="8"/>
  <c r="UX278" i="8"/>
  <c r="US279" i="8" s="1"/>
  <c r="ACD265" i="8"/>
  <c r="ACE265" i="8" s="1"/>
  <c r="ABZ266" i="8" s="1"/>
  <c r="AJK250" i="8"/>
  <c r="AJL250" i="8" s="1"/>
  <c r="AJG251" i="8" s="1"/>
  <c r="XO273" i="8"/>
  <c r="XP273" i="8" s="1"/>
  <c r="XK274" i="8" s="1"/>
  <c r="AFJ258" i="8"/>
  <c r="AFK258" i="8" s="1"/>
  <c r="AFF259" i="8" s="1"/>
  <c r="SM283" i="8"/>
  <c r="SQ283" i="8" s="1"/>
  <c r="VK277" i="8"/>
  <c r="VL277" i="8" s="1"/>
  <c r="VG278" i="8" s="1"/>
  <c r="AKM248" i="8"/>
  <c r="AKN248" i="8" s="1"/>
  <c r="AKI249" i="8" s="1"/>
  <c r="ABI266" i="8"/>
  <c r="ABJ266" i="8" s="1"/>
  <c r="ABE267" i="8" s="1"/>
  <c r="ZB271" i="8"/>
  <c r="YW271" i="8" s="1"/>
  <c r="ZJ270" i="8"/>
  <c r="AII252" i="8"/>
  <c r="AIJ252" i="8" s="1"/>
  <c r="AIE253" i="8" s="1"/>
  <c r="AGP256" i="8"/>
  <c r="AGK256" i="8" s="1"/>
  <c r="AGL256" i="8" s="1"/>
  <c r="AGM256" i="8" s="1"/>
  <c r="AGH257" i="8" s="1"/>
  <c r="AGX255" i="8"/>
  <c r="SZ282" i="8"/>
  <c r="TA282" i="8" s="1"/>
  <c r="SV283" i="8" s="1"/>
  <c r="TM281" i="8"/>
  <c r="TN281" i="8" s="1"/>
  <c r="TO281" i="8" s="1"/>
  <c r="TJ282" i="8" s="1"/>
  <c r="XA274" i="8"/>
  <c r="XB274" i="8" s="1"/>
  <c r="WW275" i="8" s="1"/>
  <c r="AHR254" i="8"/>
  <c r="AHV253" i="8"/>
  <c r="AHQ254" i="8" s="1"/>
  <c r="WM275" i="8"/>
  <c r="WN275" i="8" s="1"/>
  <c r="WI276" i="8" s="1"/>
  <c r="VY276" i="8"/>
  <c r="VZ276" i="8" s="1"/>
  <c r="VU277" i="8" s="1"/>
  <c r="ZX269" i="8"/>
  <c r="ZP270" i="8"/>
  <c r="ZK270" i="8" s="1"/>
  <c r="YQ271" i="8"/>
  <c r="YR271" i="8" s="1"/>
  <c r="YM272" i="8" s="1"/>
  <c r="AFU258" i="8"/>
  <c r="AFP258" i="8" s="1"/>
  <c r="AGC257" i="8"/>
  <c r="AAU267" i="8"/>
  <c r="AAV267" i="8" s="1"/>
  <c r="AAQ268" i="8" s="1"/>
  <c r="AIW251" i="8"/>
  <c r="AIX251" i="8" s="1"/>
  <c r="AIS252" i="8" s="1"/>
  <c r="YC272" i="8"/>
  <c r="YD272" i="8" s="1"/>
  <c r="XY273" i="8" s="1"/>
  <c r="TZ280" i="8"/>
  <c r="ANJ242" i="8" l="1"/>
  <c r="AMW243" i="8"/>
  <c r="ALW245" i="8"/>
  <c r="ALR246" i="8" s="1"/>
  <c r="ALN246" i="8" s="1"/>
  <c r="ALO246" i="8" s="1"/>
  <c r="ALP246" i="8" s="1"/>
  <c r="ALK247" i="8" s="1"/>
  <c r="AMI244" i="8"/>
  <c r="AMJ244" i="8" s="1"/>
  <c r="AAD269" i="8"/>
  <c r="ZY269" i="8" s="1"/>
  <c r="ZZ269" i="8" s="1"/>
  <c r="AAA269" i="8" s="1"/>
  <c r="ZV270" i="8" s="1"/>
  <c r="I75" i="8"/>
  <c r="J75" i="8"/>
  <c r="AAL268" i="8"/>
  <c r="AMV243" i="8"/>
  <c r="ADR262" i="8"/>
  <c r="ADJ263" i="8"/>
  <c r="ADE263" i="8" s="1"/>
  <c r="ADF263" i="8" s="1"/>
  <c r="ADC264" i="8" s="1"/>
  <c r="ANK242" i="8"/>
  <c r="ANX241" i="8"/>
  <c r="ANY241" i="8"/>
  <c r="AOR240" i="8"/>
  <c r="AOV239" i="8"/>
  <c r="AOQ240" i="8" s="1"/>
  <c r="AOL240" i="8"/>
  <c r="AKX248" i="8"/>
  <c r="ALB247" i="8"/>
  <c r="AKW248" i="8" s="1"/>
  <c r="AFA259" i="8"/>
  <c r="ADX262" i="8"/>
  <c r="UB280" i="8"/>
  <c r="UC280" i="8" s="1"/>
  <c r="TX281" i="8" s="1"/>
  <c r="ADG263" i="8"/>
  <c r="ADB264" i="8" s="1"/>
  <c r="VV277" i="8"/>
  <c r="VQ277" i="8" s="1"/>
  <c r="WD276" i="8"/>
  <c r="AHZ253" i="8"/>
  <c r="WX275" i="8"/>
  <c r="WS275" i="8" s="1"/>
  <c r="XF274" i="8"/>
  <c r="SW283" i="8"/>
  <c r="SR283" i="8" s="1"/>
  <c r="SS283" i="8" s="1"/>
  <c r="TE282" i="8"/>
  <c r="AEB261" i="8"/>
  <c r="ADW262" i="8" s="1"/>
  <c r="AGZ255" i="8"/>
  <c r="AHA255" i="8" s="1"/>
  <c r="AGV256" i="8" s="1"/>
  <c r="AIF253" i="8"/>
  <c r="AIA253" i="8" s="1"/>
  <c r="AIN252" i="8"/>
  <c r="ZL270" i="8"/>
  <c r="ZM270" i="8" s="1"/>
  <c r="ZH271" i="8" s="1"/>
  <c r="ABF267" i="8"/>
  <c r="ABA267" i="8" s="1"/>
  <c r="ABN266" i="8"/>
  <c r="AKJ249" i="8"/>
  <c r="AKE249" i="8" s="1"/>
  <c r="AKR248" i="8"/>
  <c r="VH278" i="8"/>
  <c r="VC278" i="8" s="1"/>
  <c r="VP277" i="8"/>
  <c r="VB278" i="8"/>
  <c r="AEN260" i="8"/>
  <c r="AEO260" i="8" s="1"/>
  <c r="AKD249" i="8"/>
  <c r="ACO265" i="8"/>
  <c r="ACJ265" i="8" s="1"/>
  <c r="ACW264" i="8"/>
  <c r="XZ273" i="8"/>
  <c r="XU273" i="8" s="1"/>
  <c r="YH272" i="8"/>
  <c r="AIT252" i="8"/>
  <c r="AIO252" i="8" s="1"/>
  <c r="AJB251" i="8"/>
  <c r="AAR268" i="8"/>
  <c r="AAM268" i="8" s="1"/>
  <c r="AAN268" i="8" s="1"/>
  <c r="AAZ267" i="8"/>
  <c r="AGI257" i="8"/>
  <c r="AGD257" i="8" s="1"/>
  <c r="AGQ256" i="8"/>
  <c r="TK282" i="8"/>
  <c r="TF282" i="8" s="1"/>
  <c r="TS281" i="8"/>
  <c r="AGE257" i="8"/>
  <c r="AGF257" i="8" s="1"/>
  <c r="AGA258" i="8" s="1"/>
  <c r="YN272" i="8"/>
  <c r="YI272" i="8" s="1"/>
  <c r="YV271" i="8"/>
  <c r="WR275" i="8"/>
  <c r="WJ276" i="8"/>
  <c r="WE276" i="8" s="1"/>
  <c r="AHM254" i="8"/>
  <c r="AHN254" i="8" s="1"/>
  <c r="AFG259" i="8"/>
  <c r="AFB259" i="8" s="1"/>
  <c r="AFC259" i="8" s="1"/>
  <c r="AFD259" i="8" s="1"/>
  <c r="AEY260" i="8" s="1"/>
  <c r="AFO258" i="8"/>
  <c r="XL274" i="8"/>
  <c r="XG274" i="8" s="1"/>
  <c r="XT273" i="8"/>
  <c r="AJH251" i="8"/>
  <c r="AJC251" i="8" s="1"/>
  <c r="AJP250" i="8"/>
  <c r="ACA266" i="8"/>
  <c r="ABV266" i="8" s="1"/>
  <c r="ACI265" i="8"/>
  <c r="UO279" i="8"/>
  <c r="UP279" i="8" s="1"/>
  <c r="AJQ250" i="8"/>
  <c r="AMA245" i="8" l="1"/>
  <c r="ANL242" i="8"/>
  <c r="ANM242" i="8" s="1"/>
  <c r="ANH243" i="8" s="1"/>
  <c r="AMX243" i="8"/>
  <c r="AMY243" i="8" s="1"/>
  <c r="AMT244" i="8" s="1"/>
  <c r="F76" i="8"/>
  <c r="P76" i="8" s="1"/>
  <c r="G76" i="8"/>
  <c r="Q76" i="8" s="1"/>
  <c r="ANQ242" i="8"/>
  <c r="ANI243" i="8"/>
  <c r="ANZ241" i="8"/>
  <c r="AMG245" i="8"/>
  <c r="AMK244" i="8"/>
  <c r="AMF245" i="8" s="1"/>
  <c r="AND243" i="8"/>
  <c r="AOM240" i="8"/>
  <c r="AON240" i="8" s="1"/>
  <c r="AOZ239" i="8"/>
  <c r="APC239" i="8" s="1"/>
  <c r="AOX240" i="8" s="1"/>
  <c r="AOT240" i="8" s="1"/>
  <c r="ALF247" i="8"/>
  <c r="AKS248" i="8"/>
  <c r="AKT248" i="8" s="1"/>
  <c r="AKU248" i="8" s="1"/>
  <c r="AKP249" i="8" s="1"/>
  <c r="ALT246" i="8"/>
  <c r="ALL247" i="8"/>
  <c r="ALG247" i="8" s="1"/>
  <c r="AAK269" i="8"/>
  <c r="AAO268" i="8"/>
  <c r="AAJ269" i="8" s="1"/>
  <c r="ST283" i="8"/>
  <c r="SX283" i="8" s="1"/>
  <c r="ACK265" i="8"/>
  <c r="ACL265" i="8" s="1"/>
  <c r="ACG266" i="8" s="1"/>
  <c r="AHK255" i="8"/>
  <c r="AHO254" i="8"/>
  <c r="AHJ255" i="8" s="1"/>
  <c r="WT275" i="8"/>
  <c r="WU275" i="8" s="1"/>
  <c r="WP276" i="8" s="1"/>
  <c r="AJD251" i="8"/>
  <c r="AJE251" i="8" s="1"/>
  <c r="AIZ252" i="8" s="1"/>
  <c r="YJ272" i="8"/>
  <c r="YK272" i="8" s="1"/>
  <c r="YF273" i="8" s="1"/>
  <c r="AKF249" i="8"/>
  <c r="AKG249" i="8" s="1"/>
  <c r="AKB250" i="8" s="1"/>
  <c r="VD278" i="8"/>
  <c r="VE278" i="8" s="1"/>
  <c r="UZ279" i="8" s="1"/>
  <c r="ABP266" i="8"/>
  <c r="ABQ266" i="8" s="1"/>
  <c r="ABL267" i="8" s="1"/>
  <c r="TG282" i="8"/>
  <c r="TH282" i="8" s="1"/>
  <c r="TC283" i="8" s="1"/>
  <c r="XH274" i="8"/>
  <c r="XI274" i="8" s="1"/>
  <c r="XD275" i="8" s="1"/>
  <c r="AIB253" i="8"/>
  <c r="AIC253" i="8" s="1"/>
  <c r="AHX254" i="8" s="1"/>
  <c r="TY281" i="8"/>
  <c r="TT281" i="8" s="1"/>
  <c r="TU281" i="8" s="1"/>
  <c r="UG280" i="8"/>
  <c r="AEF261" i="8"/>
  <c r="AEZ260" i="8"/>
  <c r="AEU260" i="8" s="1"/>
  <c r="AFH259" i="8"/>
  <c r="UM280" i="8"/>
  <c r="UQ279" i="8"/>
  <c r="UL280" i="8" s="1"/>
  <c r="AJR250" i="8"/>
  <c r="AJS250" i="8" s="1"/>
  <c r="AJN251" i="8" s="1"/>
  <c r="XV273" i="8"/>
  <c r="XW273" i="8" s="1"/>
  <c r="XR274" i="8" s="1"/>
  <c r="AFQ258" i="8"/>
  <c r="AFR258" i="8" s="1"/>
  <c r="AFM259" i="8" s="1"/>
  <c r="YX271" i="8"/>
  <c r="YY271" i="8" s="1"/>
  <c r="YT272" i="8" s="1"/>
  <c r="AGB258" i="8"/>
  <c r="AFW258" i="8" s="1"/>
  <c r="AGJ257" i="8"/>
  <c r="ABB267" i="8"/>
  <c r="ABC267" i="8" s="1"/>
  <c r="AAX268" i="8" s="1"/>
  <c r="AEL261" i="8"/>
  <c r="AEP260" i="8"/>
  <c r="AEK261" i="8" s="1"/>
  <c r="VR277" i="8"/>
  <c r="ZI271" i="8"/>
  <c r="ZD271" i="8" s="1"/>
  <c r="ZQ270" i="8"/>
  <c r="AIP252" i="8"/>
  <c r="AIQ252" i="8" s="1"/>
  <c r="AIL253" i="8" s="1"/>
  <c r="AGW256" i="8"/>
  <c r="AGR256" i="8" s="1"/>
  <c r="AGS256" i="8" s="1"/>
  <c r="AHE255" i="8"/>
  <c r="WF276" i="8"/>
  <c r="ZW270" i="8"/>
  <c r="ZR270" i="8" s="1"/>
  <c r="AAE269" i="8"/>
  <c r="ADS262" i="8"/>
  <c r="ADT262" i="8" s="1"/>
  <c r="ADK263" i="8"/>
  <c r="ACX264" i="8"/>
  <c r="ACY264" i="8" s="1"/>
  <c r="AMU244" i="8" l="1"/>
  <c r="AMP244" i="8" s="1"/>
  <c r="ANC243" i="8"/>
  <c r="ANE243" i="8" s="1"/>
  <c r="J76" i="8"/>
  <c r="I76" i="8"/>
  <c r="AMB245" i="8"/>
  <c r="AMC245" i="8" s="1"/>
  <c r="AOA241" i="8"/>
  <c r="ANV242" i="8" s="1"/>
  <c r="ANW242" i="8"/>
  <c r="AMO244" i="8"/>
  <c r="AOO240" i="8"/>
  <c r="AOJ241" i="8" s="1"/>
  <c r="AOK241" i="8"/>
  <c r="ALH247" i="8"/>
  <c r="ALI247" i="8" s="1"/>
  <c r="ALD248" i="8" s="1"/>
  <c r="UU279" i="8"/>
  <c r="AHS254" i="8"/>
  <c r="ACV265" i="8"/>
  <c r="ACZ264" i="8"/>
  <c r="ACU265" i="8" s="1"/>
  <c r="AGP257" i="8"/>
  <c r="AGT256" i="8"/>
  <c r="AGO257" i="8" s="1"/>
  <c r="TR282" i="8"/>
  <c r="TV281" i="8"/>
  <c r="TQ282" i="8" s="1"/>
  <c r="WC277" i="8"/>
  <c r="ZS270" i="8"/>
  <c r="ZT270" i="8" s="1"/>
  <c r="ZO271" i="8" s="1"/>
  <c r="VO278" i="8"/>
  <c r="AEG261" i="8"/>
  <c r="AEH261" i="8" s="1"/>
  <c r="ADQ263" i="8"/>
  <c r="ADU262" i="8"/>
  <c r="ADP263" i="8" s="1"/>
  <c r="WG276" i="8"/>
  <c r="WB277" i="8" s="1"/>
  <c r="VS277" i="8"/>
  <c r="VN278" i="8" s="1"/>
  <c r="AET260" i="8"/>
  <c r="AAY268" i="8"/>
  <c r="AAT268" i="8" s="1"/>
  <c r="ABG267" i="8"/>
  <c r="YU272" i="8"/>
  <c r="YP272" i="8" s="1"/>
  <c r="ZC271" i="8"/>
  <c r="AFN259" i="8"/>
  <c r="AFI259" i="8" s="1"/>
  <c r="AFJ259" i="8" s="1"/>
  <c r="AFV258" i="8"/>
  <c r="XS274" i="8"/>
  <c r="XN274" i="8" s="1"/>
  <c r="YA273" i="8"/>
  <c r="AJO251" i="8"/>
  <c r="AJJ251" i="8" s="1"/>
  <c r="AJW250" i="8"/>
  <c r="UH280" i="8"/>
  <c r="UI280" i="8" s="1"/>
  <c r="AHY254" i="8"/>
  <c r="AHT254" i="8" s="1"/>
  <c r="AIG253" i="8"/>
  <c r="XE275" i="8"/>
  <c r="WZ275" i="8" s="1"/>
  <c r="XM274" i="8"/>
  <c r="TD283" i="8"/>
  <c r="SY283" i="8" s="1"/>
  <c r="SZ283" i="8" s="1"/>
  <c r="TL282" i="8"/>
  <c r="ABM267" i="8"/>
  <c r="ABH267" i="8" s="1"/>
  <c r="ABU266" i="8"/>
  <c r="AKQ249" i="8"/>
  <c r="AKL249" i="8" s="1"/>
  <c r="AKY248" i="8"/>
  <c r="VA279" i="8"/>
  <c r="UV279" i="8" s="1"/>
  <c r="UW279" i="8" s="1"/>
  <c r="VI278" i="8"/>
  <c r="AKK249" i="8"/>
  <c r="AKC250" i="8"/>
  <c r="AJX250" i="8" s="1"/>
  <c r="YG273" i="8"/>
  <c r="YB273" i="8" s="1"/>
  <c r="YO272" i="8"/>
  <c r="AJA252" i="8"/>
  <c r="AIV252" i="8" s="1"/>
  <c r="AJI251" i="8"/>
  <c r="WQ276" i="8"/>
  <c r="WL276" i="8" s="1"/>
  <c r="WY275" i="8"/>
  <c r="AHF255" i="8"/>
  <c r="AHG255" i="8" s="1"/>
  <c r="ACH266" i="8"/>
  <c r="ACC266" i="8" s="1"/>
  <c r="ACP265" i="8"/>
  <c r="AAF269" i="8"/>
  <c r="AAG269" i="8" s="1"/>
  <c r="AIM253" i="8"/>
  <c r="AIH253" i="8" s="1"/>
  <c r="AIU252" i="8"/>
  <c r="AAS268" i="8"/>
  <c r="AMQ244" i="8" l="1"/>
  <c r="AMN245" i="8" s="1"/>
  <c r="ANF243" i="8"/>
  <c r="ANA244" i="8" s="1"/>
  <c r="ANB244" i="8"/>
  <c r="G77" i="8"/>
  <c r="Q77" i="8" s="1"/>
  <c r="F77" i="8"/>
  <c r="P77" i="8" s="1"/>
  <c r="AOF241" i="8"/>
  <c r="ANR242" i="8"/>
  <c r="ANS242" i="8" s="1"/>
  <c r="AMD245" i="8"/>
  <c r="ALZ246" i="8"/>
  <c r="AOE241" i="8"/>
  <c r="AOG241" i="8" s="1"/>
  <c r="AOD242" i="8" s="1"/>
  <c r="AMR244" i="8"/>
  <c r="AMM245" i="8" s="1"/>
  <c r="AHU254" i="8"/>
  <c r="AHR255" i="8" s="1"/>
  <c r="AOS240" i="8"/>
  <c r="AOU240" i="8" s="1"/>
  <c r="AOV240" i="8" s="1"/>
  <c r="AOQ241" i="8" s="1"/>
  <c r="ALE248" i="8"/>
  <c r="AKZ248" i="8" s="1"/>
  <c r="ALA248" i="8" s="1"/>
  <c r="ALB248" i="8" s="1"/>
  <c r="AKW249" i="8" s="1"/>
  <c r="ANJ243" i="8"/>
  <c r="TZ281" i="8"/>
  <c r="ALM247" i="8"/>
  <c r="VJ278" i="8"/>
  <c r="VK278" i="8" s="1"/>
  <c r="VL278" i="8" s="1"/>
  <c r="VG279" i="8" s="1"/>
  <c r="ADY262" i="8"/>
  <c r="VX277" i="8"/>
  <c r="TA283" i="8"/>
  <c r="TE283" i="8" s="1"/>
  <c r="AFG260" i="8"/>
  <c r="AFK259" i="8"/>
  <c r="AFF260" i="8" s="1"/>
  <c r="AAD270" i="8"/>
  <c r="AAH269" i="8"/>
  <c r="AAC270" i="8" s="1"/>
  <c r="AEE262" i="8"/>
  <c r="UT280" i="8"/>
  <c r="AHD256" i="8"/>
  <c r="XO274" i="8"/>
  <c r="XP274" i="8" s="1"/>
  <c r="XK275" i="8" s="1"/>
  <c r="AII253" i="8"/>
  <c r="AIJ253" i="8" s="1"/>
  <c r="AIE254" i="8" s="1"/>
  <c r="UF281" i="8"/>
  <c r="ABI267" i="8"/>
  <c r="ABJ267" i="8" s="1"/>
  <c r="ABE268" i="8" s="1"/>
  <c r="AEV260" i="8"/>
  <c r="AEW260" i="8" s="1"/>
  <c r="AER261" i="8" s="1"/>
  <c r="AGK257" i="8"/>
  <c r="AGL257" i="8" s="1"/>
  <c r="AIW252" i="8"/>
  <c r="AIX252" i="8" s="1"/>
  <c r="AIS253" i="8" s="1"/>
  <c r="AKM249" i="8"/>
  <c r="AAU268" i="8"/>
  <c r="AEI261" i="8"/>
  <c r="AED262" i="8" s="1"/>
  <c r="UX279" i="8"/>
  <c r="US280" i="8" s="1"/>
  <c r="AHH255" i="8"/>
  <c r="AHC256" i="8" s="1"/>
  <c r="XA275" i="8"/>
  <c r="XB275" i="8" s="1"/>
  <c r="WW276" i="8" s="1"/>
  <c r="AJK251" i="8"/>
  <c r="AJL251" i="8" s="1"/>
  <c r="AJG252" i="8" s="1"/>
  <c r="YQ272" i="8"/>
  <c r="YR272" i="8" s="1"/>
  <c r="YM273" i="8" s="1"/>
  <c r="ABW266" i="8"/>
  <c r="ABX266" i="8" s="1"/>
  <c r="ABS267" i="8" s="1"/>
  <c r="UJ280" i="8"/>
  <c r="UE281" i="8" s="1"/>
  <c r="AJY250" i="8"/>
  <c r="YC273" i="8"/>
  <c r="AFX258" i="8"/>
  <c r="ZE271" i="8"/>
  <c r="ADL263" i="8"/>
  <c r="ADM263" i="8" s="1"/>
  <c r="VW277" i="8"/>
  <c r="ZP271" i="8"/>
  <c r="ZK271" i="8" s="1"/>
  <c r="ZX270" i="8"/>
  <c r="WK276" i="8"/>
  <c r="TM282" i="8"/>
  <c r="TN282" i="8" s="1"/>
  <c r="AGX256" i="8"/>
  <c r="ADD264" i="8"/>
  <c r="ACQ265" i="8"/>
  <c r="ACR265" i="8" s="1"/>
  <c r="AMW244" i="8" l="1"/>
  <c r="I77" i="8"/>
  <c r="J77" i="8"/>
  <c r="AHV254" i="8"/>
  <c r="AHQ255" i="8" s="1"/>
  <c r="AOH241" i="8"/>
  <c r="AOC242" i="8" s="1"/>
  <c r="ANY242" i="8" s="1"/>
  <c r="ALY246" i="8"/>
  <c r="ALU246" i="8" s="1"/>
  <c r="ALV246" i="8" s="1"/>
  <c r="AMH245" i="8"/>
  <c r="ANT242" i="8"/>
  <c r="ANP243" i="8"/>
  <c r="AMI245" i="8"/>
  <c r="AMV244" i="8"/>
  <c r="AMX244" i="8" s="1"/>
  <c r="AOR241" i="8"/>
  <c r="AOM241" i="8" s="1"/>
  <c r="AOZ240" i="8"/>
  <c r="APC240" i="8" s="1"/>
  <c r="AOX241" i="8" s="1"/>
  <c r="AOT241" i="8" s="1"/>
  <c r="AGY256" i="8"/>
  <c r="AGZ256" i="8" s="1"/>
  <c r="AHA256" i="8" s="1"/>
  <c r="AGV257" i="8" s="1"/>
  <c r="AAL269" i="8"/>
  <c r="ACO266" i="8"/>
  <c r="ACS265" i="8"/>
  <c r="ACN266" i="8" s="1"/>
  <c r="TK283" i="8"/>
  <c r="TO282" i="8"/>
  <c r="TJ283" i="8" s="1"/>
  <c r="VY277" i="8"/>
  <c r="VZ277" i="8" s="1"/>
  <c r="VU278" i="8" s="1"/>
  <c r="ZB272" i="8"/>
  <c r="AJV251" i="8"/>
  <c r="AKJ250" i="8"/>
  <c r="UO280" i="8"/>
  <c r="ADZ262" i="8"/>
  <c r="AEA262" i="8" s="1"/>
  <c r="AFB260" i="8"/>
  <c r="AFU259" i="8"/>
  <c r="XZ274" i="8"/>
  <c r="AAR269" i="8"/>
  <c r="UN280" i="8"/>
  <c r="WM276" i="8"/>
  <c r="WN276" i="8" s="1"/>
  <c r="WI277" i="8" s="1"/>
  <c r="ADJ264" i="8"/>
  <c r="ADN263" i="8"/>
  <c r="ADI264" i="8" s="1"/>
  <c r="ZF271" i="8"/>
  <c r="ZA272" i="8" s="1"/>
  <c r="AFY258" i="8"/>
  <c r="AFT259" i="8" s="1"/>
  <c r="YD273" i="8"/>
  <c r="XY274" i="8" s="1"/>
  <c r="AJZ250" i="8"/>
  <c r="AJU251" i="8" s="1"/>
  <c r="ABT267" i="8"/>
  <c r="ABO267" i="8" s="1"/>
  <c r="ACB266" i="8"/>
  <c r="AKX249" i="8"/>
  <c r="AKS249" i="8" s="1"/>
  <c r="ALF248" i="8"/>
  <c r="VH279" i="8"/>
  <c r="VC279" i="8" s="1"/>
  <c r="VP278" i="8"/>
  <c r="YV272" i="8"/>
  <c r="YN273" i="8"/>
  <c r="YI273" i="8" s="1"/>
  <c r="AJH252" i="8"/>
  <c r="AJC252" i="8" s="1"/>
  <c r="AJP251" i="8"/>
  <c r="WX276" i="8"/>
  <c r="WS276" i="8" s="1"/>
  <c r="XF275" i="8"/>
  <c r="AAV268" i="8"/>
  <c r="AAQ269" i="8" s="1"/>
  <c r="AKN249" i="8"/>
  <c r="AKI250" i="8" s="1"/>
  <c r="AIT253" i="8"/>
  <c r="AIO253" i="8" s="1"/>
  <c r="AJB252" i="8"/>
  <c r="AHM255" i="8"/>
  <c r="AGI258" i="8"/>
  <c r="AGM257" i="8"/>
  <c r="AGH258" i="8" s="1"/>
  <c r="AES261" i="8"/>
  <c r="AEN261" i="8" s="1"/>
  <c r="AFA260" i="8"/>
  <c r="ABF268" i="8"/>
  <c r="ABA268" i="8" s="1"/>
  <c r="ABN267" i="8"/>
  <c r="UA281" i="8"/>
  <c r="UB281" i="8" s="1"/>
  <c r="AIF254" i="8"/>
  <c r="AIA254" i="8" s="1"/>
  <c r="AIN253" i="8"/>
  <c r="XL275" i="8"/>
  <c r="XG275" i="8" s="1"/>
  <c r="XT274" i="8"/>
  <c r="AHL255" i="8"/>
  <c r="VB279" i="8"/>
  <c r="AEM261" i="8"/>
  <c r="ZY270" i="8"/>
  <c r="ZZ270" i="8" s="1"/>
  <c r="AFO259" i="8"/>
  <c r="AHZ254" i="8" l="1"/>
  <c r="AIB254" i="8" s="1"/>
  <c r="AMJ245" i="8"/>
  <c r="AMG246" i="8" s="1"/>
  <c r="AOL241" i="8"/>
  <c r="AON241" i="8" s="1"/>
  <c r="ALW246" i="8"/>
  <c r="ALR247" i="8" s="1"/>
  <c r="ALS247" i="8"/>
  <c r="ANO243" i="8"/>
  <c r="ANK243" i="8" s="1"/>
  <c r="ANL243" i="8" s="1"/>
  <c r="ANX242" i="8"/>
  <c r="ANZ242" i="8" s="1"/>
  <c r="ANW243" i="8" s="1"/>
  <c r="AMY244" i="8"/>
  <c r="AMT245" i="8" s="1"/>
  <c r="AMU245" i="8"/>
  <c r="ACJ266" i="8"/>
  <c r="AGQ257" i="8"/>
  <c r="ACW265" i="8"/>
  <c r="ZW271" i="8"/>
  <c r="AAA270" i="8"/>
  <c r="ZV271" i="8" s="1"/>
  <c r="AEO261" i="8"/>
  <c r="AEP261" i="8" s="1"/>
  <c r="AEK262" i="8" s="1"/>
  <c r="AHN255" i="8"/>
  <c r="AHO255" i="8" s="1"/>
  <c r="AHJ256" i="8" s="1"/>
  <c r="AIP253" i="8"/>
  <c r="AIQ253" i="8" s="1"/>
  <c r="AIL254" i="8" s="1"/>
  <c r="TY282" i="8"/>
  <c r="UC281" i="8"/>
  <c r="TX282" i="8" s="1"/>
  <c r="AFC260" i="8"/>
  <c r="AFD260" i="8" s="1"/>
  <c r="AEY261" i="8" s="1"/>
  <c r="AGD258" i="8"/>
  <c r="AJD252" i="8"/>
  <c r="AJE252" i="8" s="1"/>
  <c r="AIZ253" i="8" s="1"/>
  <c r="XH275" i="8"/>
  <c r="XI275" i="8" s="1"/>
  <c r="XD276" i="8" s="1"/>
  <c r="ACD266" i="8"/>
  <c r="ACE266" i="8" s="1"/>
  <c r="ABZ267" i="8" s="1"/>
  <c r="ADR263" i="8"/>
  <c r="ADE264" i="8"/>
  <c r="ADF264" i="8" s="1"/>
  <c r="AAZ268" i="8"/>
  <c r="AAM269" i="8"/>
  <c r="AAN269" i="8" s="1"/>
  <c r="XU274" i="8"/>
  <c r="XV274" i="8" s="1"/>
  <c r="AFP259" i="8"/>
  <c r="AFQ259" i="8" s="1"/>
  <c r="ADX263" i="8"/>
  <c r="AEB262" i="8"/>
  <c r="ADW263" i="8" s="1"/>
  <c r="AKR249" i="8"/>
  <c r="AKD250" i="8"/>
  <c r="ZJ271" i="8"/>
  <c r="VV278" i="8"/>
  <c r="VQ278" i="8" s="1"/>
  <c r="VR278" i="8" s="1"/>
  <c r="WD277" i="8"/>
  <c r="AHE256" i="8"/>
  <c r="AGW257" i="8"/>
  <c r="AGR257" i="8" s="1"/>
  <c r="AGS257" i="8" s="1"/>
  <c r="AGT257" i="8" s="1"/>
  <c r="AGO258" i="8" s="1"/>
  <c r="TS282" i="8"/>
  <c r="VD279" i="8"/>
  <c r="VE279" i="8" s="1"/>
  <c r="UZ280" i="8" s="1"/>
  <c r="ABP267" i="8"/>
  <c r="ABQ267" i="8" s="1"/>
  <c r="ABL268" i="8" s="1"/>
  <c r="WJ277" i="8"/>
  <c r="WE277" i="8" s="1"/>
  <c r="WR276" i="8"/>
  <c r="UP280" i="8"/>
  <c r="UQ280" i="8" s="1"/>
  <c r="UL281" i="8" s="1"/>
  <c r="YH273" i="8"/>
  <c r="AGC258" i="8"/>
  <c r="AKE250" i="8"/>
  <c r="AJQ251" i="8"/>
  <c r="AJR251" i="8" s="1"/>
  <c r="YW272" i="8"/>
  <c r="YX272" i="8" s="1"/>
  <c r="TF283" i="8"/>
  <c r="TG283" i="8" s="1"/>
  <c r="F78" i="8" l="1"/>
  <c r="P78" i="8" s="1"/>
  <c r="G78" i="8"/>
  <c r="Q78" i="8" s="1"/>
  <c r="AMK245" i="8"/>
  <c r="AMF246" i="8" s="1"/>
  <c r="AMB246" i="8" s="1"/>
  <c r="AIC254" i="8"/>
  <c r="AHX255" i="8" s="1"/>
  <c r="AHY255" i="8"/>
  <c r="ANC244" i="8"/>
  <c r="AMO245" i="8"/>
  <c r="ALN247" i="8"/>
  <c r="ALO247" i="8" s="1"/>
  <c r="ALP247" i="8" s="1"/>
  <c r="AOA242" i="8"/>
  <c r="ANV243" i="8" s="1"/>
  <c r="ANR243" i="8" s="1"/>
  <c r="ANM243" i="8"/>
  <c r="ANH244" i="8" s="1"/>
  <c r="ANI244" i="8"/>
  <c r="AOO241" i="8"/>
  <c r="AOJ242" i="8" s="1"/>
  <c r="AOK242" i="8"/>
  <c r="AMA246" i="8"/>
  <c r="ALL248" i="8"/>
  <c r="AMP245" i="8"/>
  <c r="AAE270" i="8"/>
  <c r="AEF262" i="8"/>
  <c r="YU273" i="8"/>
  <c r="YY272" i="8"/>
  <c r="YT273" i="8" s="1"/>
  <c r="AJO252" i="8"/>
  <c r="AJS251" i="8"/>
  <c r="AJN252" i="8" s="1"/>
  <c r="VO279" i="8"/>
  <c r="VS278" i="8"/>
  <c r="VN279" i="8" s="1"/>
  <c r="XS275" i="8"/>
  <c r="XW274" i="8"/>
  <c r="XR275" i="8" s="1"/>
  <c r="AFN260" i="8"/>
  <c r="AFR259" i="8"/>
  <c r="AFM260" i="8" s="1"/>
  <c r="YJ273" i="8"/>
  <c r="YK273" i="8" s="1"/>
  <c r="YF274" i="8" s="1"/>
  <c r="UM281" i="8"/>
  <c r="UH281" i="8" s="1"/>
  <c r="UU280" i="8"/>
  <c r="WT276" i="8"/>
  <c r="WU276" i="8" s="1"/>
  <c r="WP277" i="8" s="1"/>
  <c r="AKF250" i="8"/>
  <c r="AKG250" i="8" s="1"/>
  <c r="AKB251" i="8" s="1"/>
  <c r="ADS263" i="8"/>
  <c r="ADT263" i="8" s="1"/>
  <c r="ADU263" i="8" s="1"/>
  <c r="ADP264" i="8" s="1"/>
  <c r="ABB268" i="8"/>
  <c r="ABC268" i="8" s="1"/>
  <c r="AAX269" i="8" s="1"/>
  <c r="ADC265" i="8"/>
  <c r="ADG264" i="8"/>
  <c r="ADB265" i="8" s="1"/>
  <c r="ACA267" i="8"/>
  <c r="ABV267" i="8" s="1"/>
  <c r="ACI266" i="8"/>
  <c r="XE276" i="8"/>
  <c r="WZ276" i="8" s="1"/>
  <c r="XM275" i="8"/>
  <c r="AJA253" i="8"/>
  <c r="AIV253" i="8" s="1"/>
  <c r="AJI252" i="8"/>
  <c r="UG281" i="8"/>
  <c r="AIM254" i="8"/>
  <c r="AIH254" i="8" s="1"/>
  <c r="AIU253" i="8"/>
  <c r="AHK256" i="8"/>
  <c r="AHF256" i="8" s="1"/>
  <c r="AHG256" i="8" s="1"/>
  <c r="AHS255" i="8"/>
  <c r="AEL262" i="8"/>
  <c r="AEG262" i="8" s="1"/>
  <c r="AET261" i="8"/>
  <c r="ZR271" i="8"/>
  <c r="TH283" i="8"/>
  <c r="TL283" i="8" s="1"/>
  <c r="AGE258" i="8"/>
  <c r="AGF258" i="8" s="1"/>
  <c r="AGA259" i="8" s="1"/>
  <c r="AGP258" i="8"/>
  <c r="AGK258" i="8" s="1"/>
  <c r="AGX257" i="8"/>
  <c r="ABM268" i="8"/>
  <c r="ABH268" i="8" s="1"/>
  <c r="ABU267" i="8"/>
  <c r="VA280" i="8"/>
  <c r="UV280" i="8" s="1"/>
  <c r="VI279" i="8"/>
  <c r="WF277" i="8"/>
  <c r="ZL271" i="8"/>
  <c r="AKT249" i="8"/>
  <c r="AKU249" i="8" s="1"/>
  <c r="AKP250" i="8" s="1"/>
  <c r="AAK270" i="8"/>
  <c r="AAO269" i="8"/>
  <c r="AAJ270" i="8" s="1"/>
  <c r="AEZ261" i="8"/>
  <c r="AEU261" i="8" s="1"/>
  <c r="AFH260" i="8"/>
  <c r="TT282" i="8"/>
  <c r="TU282" i="8" s="1"/>
  <c r="AMQ245" i="8" l="1"/>
  <c r="AMN246" i="8" s="1"/>
  <c r="AHT255" i="8"/>
  <c r="AIG254" i="8"/>
  <c r="AMC246" i="8"/>
  <c r="ALZ247" i="8" s="1"/>
  <c r="ANQ243" i="8"/>
  <c r="ANS243" i="8" s="1"/>
  <c r="ANT243" i="8" s="1"/>
  <c r="ANO244" i="8" s="1"/>
  <c r="AEH262" i="8"/>
  <c r="AEE263" i="8" s="1"/>
  <c r="J78" i="8"/>
  <c r="I78" i="8"/>
  <c r="AOS241" i="8"/>
  <c r="AOU241" i="8" s="1"/>
  <c r="AOR242" i="8" s="1"/>
  <c r="AOE242" i="8"/>
  <c r="AOF242" i="8"/>
  <c r="AMD246" i="8"/>
  <c r="ALY247" i="8" s="1"/>
  <c r="ALU247" i="8" s="1"/>
  <c r="AND244" i="8"/>
  <c r="ANE244" i="8" s="1"/>
  <c r="ALK248" i="8"/>
  <c r="ALG248" i="8" s="1"/>
  <c r="ALH248" i="8" s="1"/>
  <c r="ALT247" i="8"/>
  <c r="ADK264" i="8"/>
  <c r="YA274" i="8"/>
  <c r="AAS269" i="8"/>
  <c r="ACX265" i="8"/>
  <c r="ACY265" i="8" s="1"/>
  <c r="ACV266" i="8" s="1"/>
  <c r="AJW251" i="8"/>
  <c r="TR283" i="8"/>
  <c r="TV282" i="8"/>
  <c r="TQ283" i="8" s="1"/>
  <c r="AHD257" i="8"/>
  <c r="AHH256" i="8"/>
  <c r="AHC257" i="8" s="1"/>
  <c r="WC278" i="8"/>
  <c r="ABW267" i="8"/>
  <c r="ABX267" i="8" s="1"/>
  <c r="ABS268" i="8" s="1"/>
  <c r="AII254" i="8"/>
  <c r="AIJ254" i="8" s="1"/>
  <c r="AIE255" i="8" s="1"/>
  <c r="AEV261" i="8"/>
  <c r="AEW261" i="8" s="1"/>
  <c r="AER262" i="8" s="1"/>
  <c r="AHU255" i="8"/>
  <c r="AHV255" i="8" s="1"/>
  <c r="AHQ256" i="8" s="1"/>
  <c r="AIW253" i="8"/>
  <c r="AIX253" i="8" s="1"/>
  <c r="AIS254" i="8" s="1"/>
  <c r="UI281" i="8"/>
  <c r="UJ281" i="8" s="1"/>
  <c r="UE282" i="8" s="1"/>
  <c r="AAY269" i="8"/>
  <c r="AAT269" i="8" s="1"/>
  <c r="ABG268" i="8"/>
  <c r="AFV259" i="8"/>
  <c r="XN275" i="8"/>
  <c r="XO275" i="8" s="1"/>
  <c r="VW278" i="8"/>
  <c r="AJJ252" i="8"/>
  <c r="AJK252" i="8" s="1"/>
  <c r="ZC272" i="8"/>
  <c r="ZI272" i="8"/>
  <c r="ADQ264" i="8"/>
  <c r="ADL264" i="8" s="1"/>
  <c r="ADY263" i="8"/>
  <c r="AAF270" i="8"/>
  <c r="AAG270" i="8" s="1"/>
  <c r="AEI262" i="8"/>
  <c r="AED263" i="8" s="1"/>
  <c r="AKQ250" i="8"/>
  <c r="AKL250" i="8" s="1"/>
  <c r="AKY249" i="8"/>
  <c r="ZM271" i="8"/>
  <c r="ZH272" i="8" s="1"/>
  <c r="WG277" i="8"/>
  <c r="WB278" i="8" s="1"/>
  <c r="AGB259" i="8"/>
  <c r="AFW259" i="8" s="1"/>
  <c r="AGJ258" i="8"/>
  <c r="ACK266" i="8"/>
  <c r="ACL266" i="8" s="1"/>
  <c r="ACG267" i="8" s="1"/>
  <c r="AKC251" i="8"/>
  <c r="AJX251" i="8" s="1"/>
  <c r="AJY251" i="8" s="1"/>
  <c r="AJZ251" i="8" s="1"/>
  <c r="AJU252" i="8" s="1"/>
  <c r="AKK250" i="8"/>
  <c r="WQ277" i="8"/>
  <c r="WL277" i="8" s="1"/>
  <c r="WY276" i="8"/>
  <c r="UW280" i="8"/>
  <c r="UX280" i="8" s="1"/>
  <c r="US281" i="8" s="1"/>
  <c r="YG274" i="8"/>
  <c r="YB274" i="8" s="1"/>
  <c r="YO273" i="8"/>
  <c r="AFI260" i="8"/>
  <c r="AFJ260" i="8" s="1"/>
  <c r="VJ279" i="8"/>
  <c r="VK279" i="8" s="1"/>
  <c r="YP273" i="8"/>
  <c r="YC274" i="8" l="1"/>
  <c r="YD274" i="8" s="1"/>
  <c r="XY275" i="8" s="1"/>
  <c r="AMR245" i="8"/>
  <c r="AMM246" i="8" s="1"/>
  <c r="AOV241" i="8"/>
  <c r="AOQ242" i="8" s="1"/>
  <c r="AOM242" i="8" s="1"/>
  <c r="ACZ265" i="8"/>
  <c r="ACU266" i="8" s="1"/>
  <c r="ACQ266" i="8" s="1"/>
  <c r="ANP244" i="8"/>
  <c r="ANK244" i="8" s="1"/>
  <c r="AOG242" i="8"/>
  <c r="AOD243" i="8" s="1"/>
  <c r="ANX243" i="8"/>
  <c r="ADM264" i="8"/>
  <c r="ADN264" i="8" s="1"/>
  <c r="ADI265" i="8" s="1"/>
  <c r="AMH246" i="8"/>
  <c r="ALI248" i="8"/>
  <c r="ALD249" i="8" s="1"/>
  <c r="ALE249" i="8"/>
  <c r="ANF244" i="8"/>
  <c r="ANB245" i="8"/>
  <c r="ALV247" i="8"/>
  <c r="AAU269" i="8"/>
  <c r="AAV269" i="8" s="1"/>
  <c r="AAQ270" i="8" s="1"/>
  <c r="AMI246" i="8"/>
  <c r="AHL256" i="8"/>
  <c r="AFG261" i="8"/>
  <c r="AFK260" i="8"/>
  <c r="AFF261" i="8" s="1"/>
  <c r="VH280" i="8"/>
  <c r="VL279" i="8"/>
  <c r="VG280" i="8" s="1"/>
  <c r="AJH253" i="8"/>
  <c r="AJL252" i="8"/>
  <c r="AJG253" i="8" s="1"/>
  <c r="XL276" i="8"/>
  <c r="XP275" i="8"/>
  <c r="XK276" i="8" s="1"/>
  <c r="AJV252" i="8"/>
  <c r="AJQ252" i="8" s="1"/>
  <c r="AKD251" i="8"/>
  <c r="YQ273" i="8"/>
  <c r="YR273" i="8" s="1"/>
  <c r="YM274" i="8" s="1"/>
  <c r="UT281" i="8"/>
  <c r="UO281" i="8" s="1"/>
  <c r="VB280" i="8"/>
  <c r="XA276" i="8"/>
  <c r="XB276" i="8" s="1"/>
  <c r="WW277" i="8" s="1"/>
  <c r="ZQ271" i="8"/>
  <c r="AFX259" i="8"/>
  <c r="AFY259" i="8" s="1"/>
  <c r="AFT260" i="8" s="1"/>
  <c r="ABI268" i="8"/>
  <c r="ABJ268" i="8" s="1"/>
  <c r="ABE269" i="8" s="1"/>
  <c r="UF282" i="8"/>
  <c r="UA282" i="8" s="1"/>
  <c r="UN281" i="8"/>
  <c r="AIT254" i="8"/>
  <c r="AIO254" i="8" s="1"/>
  <c r="AJB253" i="8"/>
  <c r="AHR256" i="8"/>
  <c r="AHM256" i="8" s="1"/>
  <c r="AHZ255" i="8"/>
  <c r="AES262" i="8"/>
  <c r="AEN262" i="8" s="1"/>
  <c r="AFA261" i="8"/>
  <c r="AIF255" i="8"/>
  <c r="AIA255" i="8" s="1"/>
  <c r="AIN254" i="8"/>
  <c r="ABT268" i="8"/>
  <c r="ABO268" i="8" s="1"/>
  <c r="ACB267" i="8"/>
  <c r="WK277" i="8"/>
  <c r="AEM262" i="8"/>
  <c r="AGY257" i="8"/>
  <c r="AGZ257" i="8" s="1"/>
  <c r="TZ282" i="8"/>
  <c r="XZ275" i="8"/>
  <c r="XU275" i="8" s="1"/>
  <c r="AKM250" i="8"/>
  <c r="AKN250" i="8" s="1"/>
  <c r="AKI251" i="8" s="1"/>
  <c r="ACH267" i="8"/>
  <c r="ACC267" i="8" s="1"/>
  <c r="ACP266" i="8"/>
  <c r="AGL258" i="8"/>
  <c r="AGM258" i="8" s="1"/>
  <c r="AGH259" i="8" s="1"/>
  <c r="AAD271" i="8"/>
  <c r="AAH270" i="8"/>
  <c r="AAC271" i="8" s="1"/>
  <c r="ZD272" i="8"/>
  <c r="ZE272" i="8" s="1"/>
  <c r="VX278" i="8"/>
  <c r="VY278" i="8" s="1"/>
  <c r="ADZ263" i="8"/>
  <c r="AEA263" i="8" s="1"/>
  <c r="TM283" i="8"/>
  <c r="TN283" i="8" s="1"/>
  <c r="YH274" i="8" l="1"/>
  <c r="AMV245" i="8"/>
  <c r="AHN256" i="8"/>
  <c r="AHO256" i="8" s="1"/>
  <c r="AHJ257" i="8" s="1"/>
  <c r="ADJ265" i="8"/>
  <c r="ADE265" i="8" s="1"/>
  <c r="ADD265" i="8"/>
  <c r="AOZ241" i="8"/>
  <c r="APC241" i="8" s="1"/>
  <c r="AOX242" i="8" s="1"/>
  <c r="AOT242" i="8" s="1"/>
  <c r="F79" i="8"/>
  <c r="P79" i="8" s="1"/>
  <c r="G79" i="8"/>
  <c r="Q79" i="8" s="1"/>
  <c r="ALM248" i="8"/>
  <c r="AOH242" i="8"/>
  <c r="AOC243" i="8" s="1"/>
  <c r="ANY243" i="8" s="1"/>
  <c r="AMJ246" i="8"/>
  <c r="AMG247" i="8" s="1"/>
  <c r="ANZ243" i="8"/>
  <c r="AOA243" i="8" s="1"/>
  <c r="ANV244" i="8" s="1"/>
  <c r="ADR264" i="8"/>
  <c r="AAZ269" i="8"/>
  <c r="ALW247" i="8"/>
  <c r="ALR248" i="8" s="1"/>
  <c r="ALS248" i="8"/>
  <c r="ANA245" i="8"/>
  <c r="AMW245" i="8" s="1"/>
  <c r="ANJ244" i="8"/>
  <c r="ANL244" i="8" s="1"/>
  <c r="ANI245" i="8" s="1"/>
  <c r="AKZ249" i="8"/>
  <c r="ALA249" i="8" s="1"/>
  <c r="ALB249" i="8" s="1"/>
  <c r="AKW250" i="8" s="1"/>
  <c r="AAR270" i="8"/>
  <c r="AAM270" i="8" s="1"/>
  <c r="VP279" i="8"/>
  <c r="AAL270" i="8"/>
  <c r="XT275" i="8"/>
  <c r="XV275" i="8" s="1"/>
  <c r="VV279" i="8"/>
  <c r="VZ278" i="8"/>
  <c r="VU279" i="8" s="1"/>
  <c r="ADX264" i="8"/>
  <c r="AEB263" i="8"/>
  <c r="ADW264" i="8" s="1"/>
  <c r="ZB273" i="8"/>
  <c r="ZF272" i="8"/>
  <c r="ZA273" i="8" s="1"/>
  <c r="AHS256" i="8"/>
  <c r="ZY271" i="8"/>
  <c r="AGI259" i="8"/>
  <c r="AGD259" i="8" s="1"/>
  <c r="AGQ258" i="8"/>
  <c r="ACR266" i="8"/>
  <c r="ACS266" i="8" s="1"/>
  <c r="ACN267" i="8" s="1"/>
  <c r="AKJ251" i="8"/>
  <c r="AKE251" i="8" s="1"/>
  <c r="AKF251" i="8" s="1"/>
  <c r="AKG251" i="8" s="1"/>
  <c r="AKB252" i="8" s="1"/>
  <c r="AKR250" i="8"/>
  <c r="AGW258" i="8"/>
  <c r="AHA257" i="8"/>
  <c r="AGV258" i="8" s="1"/>
  <c r="WM277" i="8"/>
  <c r="WN277" i="8" s="1"/>
  <c r="WI278" i="8" s="1"/>
  <c r="AIP254" i="8"/>
  <c r="AIQ254" i="8" s="1"/>
  <c r="AIL255" i="8" s="1"/>
  <c r="AIB255" i="8"/>
  <c r="AIC255" i="8" s="1"/>
  <c r="AHX256" i="8" s="1"/>
  <c r="UP281" i="8"/>
  <c r="UQ281" i="8" s="1"/>
  <c r="UL282" i="8" s="1"/>
  <c r="ZS271" i="8"/>
  <c r="ZT271" i="8" s="1"/>
  <c r="ZO272" i="8" s="1"/>
  <c r="WX277" i="8"/>
  <c r="WS277" i="8" s="1"/>
  <c r="XF276" i="8"/>
  <c r="YN274" i="8"/>
  <c r="YI274" i="8" s="1"/>
  <c r="YJ274" i="8" s="1"/>
  <c r="YK274" i="8" s="1"/>
  <c r="YF275" i="8" s="1"/>
  <c r="YV273" i="8"/>
  <c r="XG276" i="8"/>
  <c r="AJP252" i="8"/>
  <c r="VC280" i="8"/>
  <c r="VD280" i="8" s="1"/>
  <c r="AFO260" i="8"/>
  <c r="TO283" i="8"/>
  <c r="TS283" i="8" s="1"/>
  <c r="UB282" i="8"/>
  <c r="UC282" i="8" s="1"/>
  <c r="TX283" i="8" s="1"/>
  <c r="AEO262" i="8"/>
  <c r="ACD267" i="8"/>
  <c r="ACE267" i="8" s="1"/>
  <c r="ABZ268" i="8" s="1"/>
  <c r="ABF269" i="8"/>
  <c r="ABA269" i="8" s="1"/>
  <c r="ABB269" i="8" s="1"/>
  <c r="ABN268" i="8"/>
  <c r="AFU260" i="8"/>
  <c r="AFP260" i="8" s="1"/>
  <c r="AGC259" i="8"/>
  <c r="ADF265" i="8"/>
  <c r="AJC253" i="8"/>
  <c r="AJD253" i="8" s="1"/>
  <c r="AFB261" i="8"/>
  <c r="AFC261" i="8" s="1"/>
  <c r="AHK257" i="8" l="1"/>
  <c r="AHF257" i="8" s="1"/>
  <c r="AMX245" i="8"/>
  <c r="AMY245" i="8" s="1"/>
  <c r="AMT246" i="8" s="1"/>
  <c r="AMA247" i="8"/>
  <c r="ALF249" i="8"/>
  <c r="AOL242" i="8"/>
  <c r="AON242" i="8" s="1"/>
  <c r="AOK243" i="8" s="1"/>
  <c r="AKX250" i="8"/>
  <c r="AKS250" i="8" s="1"/>
  <c r="AOE243" i="8"/>
  <c r="ANW244" i="8"/>
  <c r="ANR244" i="8" s="1"/>
  <c r="I79" i="8"/>
  <c r="J79" i="8"/>
  <c r="AMK246" i="8"/>
  <c r="AMF247" i="8" s="1"/>
  <c r="AMB247" i="8" s="1"/>
  <c r="AMC247" i="8" s="1"/>
  <c r="ALZ248" i="8" s="1"/>
  <c r="ANM244" i="8"/>
  <c r="ANH245" i="8" s="1"/>
  <c r="AND245" i="8" s="1"/>
  <c r="ALN248" i="8"/>
  <c r="ALO248" i="8" s="1"/>
  <c r="ALP248" i="8" s="1"/>
  <c r="AAN270" i="8"/>
  <c r="AAO270" i="8" s="1"/>
  <c r="AAJ271" i="8" s="1"/>
  <c r="AOO242" i="8"/>
  <c r="AOJ243" i="8" s="1"/>
  <c r="ANQ244" i="8"/>
  <c r="ANS244" i="8" s="1"/>
  <c r="AMU246" i="8"/>
  <c r="AMP246" i="8" s="1"/>
  <c r="ANC245" i="8"/>
  <c r="ADS264" i="8"/>
  <c r="ADT264" i="8" s="1"/>
  <c r="ADU264" i="8" s="1"/>
  <c r="ADP265" i="8" s="1"/>
  <c r="AEZ262" i="8"/>
  <c r="AFD261" i="8"/>
  <c r="AEY262" i="8" s="1"/>
  <c r="AJA254" i="8"/>
  <c r="AJE253" i="8"/>
  <c r="AIZ254" i="8" s="1"/>
  <c r="VA281" i="8"/>
  <c r="VE280" i="8"/>
  <c r="UZ281" i="8" s="1"/>
  <c r="XS276" i="8"/>
  <c r="ADC266" i="8"/>
  <c r="AAY270" i="8"/>
  <c r="AGE259" i="8"/>
  <c r="AGF259" i="8" s="1"/>
  <c r="AGA260" i="8" s="1"/>
  <c r="ABP268" i="8"/>
  <c r="ABQ268" i="8" s="1"/>
  <c r="ABL269" i="8" s="1"/>
  <c r="AEL263" i="8"/>
  <c r="XW275" i="8"/>
  <c r="XR276" i="8" s="1"/>
  <c r="ADG265" i="8"/>
  <c r="ADB266" i="8" s="1"/>
  <c r="ABC269" i="8"/>
  <c r="AAX270" i="8" s="1"/>
  <c r="ACA268" i="8"/>
  <c r="ABV268" i="8" s="1"/>
  <c r="ACI267" i="8"/>
  <c r="AEP262" i="8"/>
  <c r="AEK263" i="8" s="1"/>
  <c r="TY283" i="8"/>
  <c r="TT283" i="8" s="1"/>
  <c r="TU283" i="8" s="1"/>
  <c r="UG282" i="8"/>
  <c r="YG275" i="8"/>
  <c r="YB275" i="8" s="1"/>
  <c r="YO274" i="8"/>
  <c r="AAS270" i="8"/>
  <c r="AHE257" i="8"/>
  <c r="AKT250" i="8"/>
  <c r="AKU250" i="8" s="1"/>
  <c r="AKP251" i="8" s="1"/>
  <c r="ACO267" i="8"/>
  <c r="ACJ267" i="8" s="1"/>
  <c r="ACW266" i="8"/>
  <c r="ZJ272" i="8"/>
  <c r="AEF263" i="8"/>
  <c r="WD278" i="8"/>
  <c r="AFQ260" i="8"/>
  <c r="AFR260" i="8" s="1"/>
  <c r="AFM261" i="8" s="1"/>
  <c r="AJR252" i="8"/>
  <c r="AJS252" i="8" s="1"/>
  <c r="AJN253" i="8" s="1"/>
  <c r="AKC252" i="8"/>
  <c r="AJX252" i="8" s="1"/>
  <c r="AKK251" i="8"/>
  <c r="XH276" i="8"/>
  <c r="XI276" i="8" s="1"/>
  <c r="XD277" i="8" s="1"/>
  <c r="ZP272" i="8"/>
  <c r="ZK272" i="8" s="1"/>
  <c r="ZX271" i="8"/>
  <c r="UM282" i="8"/>
  <c r="UH282" i="8" s="1"/>
  <c r="UU281" i="8"/>
  <c r="AHY256" i="8"/>
  <c r="AHT256" i="8" s="1"/>
  <c r="AHU256" i="8" s="1"/>
  <c r="AIG255" i="8"/>
  <c r="AIM255" i="8"/>
  <c r="AIH255" i="8" s="1"/>
  <c r="AIU254" i="8"/>
  <c r="WJ278" i="8"/>
  <c r="WE278" i="8" s="1"/>
  <c r="WR277" i="8"/>
  <c r="AGR258" i="8"/>
  <c r="AGS258" i="8" s="1"/>
  <c r="YW273" i="8"/>
  <c r="YX273" i="8" s="1"/>
  <c r="VQ279" i="8"/>
  <c r="VR279" i="8" s="1"/>
  <c r="G80" i="8" l="1"/>
  <c r="Q80" i="8" s="1"/>
  <c r="F80" i="8"/>
  <c r="P80" i="8" s="1"/>
  <c r="AMO246" i="8"/>
  <c r="AMD247" i="8"/>
  <c r="ALY248" i="8" s="1"/>
  <c r="ALU248" i="8" s="1"/>
  <c r="ALL249" i="8"/>
  <c r="AAK271" i="8"/>
  <c r="AAF271" i="8" s="1"/>
  <c r="ALK249" i="8"/>
  <c r="ALT248" i="8"/>
  <c r="AOS242" i="8"/>
  <c r="AOF243" i="8"/>
  <c r="AOG243" i="8" s="1"/>
  <c r="AOH243" i="8" s="1"/>
  <c r="AOC244" i="8" s="1"/>
  <c r="AMQ246" i="8"/>
  <c r="AMN247" i="8" s="1"/>
  <c r="ANP245" i="8"/>
  <c r="ANT244" i="8"/>
  <c r="ANO245" i="8" s="1"/>
  <c r="ADY264" i="8"/>
  <c r="ADQ265" i="8"/>
  <c r="ADL265" i="8" s="1"/>
  <c r="ANE245" i="8"/>
  <c r="AJI253" i="8"/>
  <c r="YU274" i="8"/>
  <c r="YY273" i="8"/>
  <c r="YT274" i="8" s="1"/>
  <c r="AGP259" i="8"/>
  <c r="AGT258" i="8"/>
  <c r="AGO259" i="8" s="1"/>
  <c r="TV283" i="8"/>
  <c r="TZ283" i="8" s="1"/>
  <c r="AHR257" i="8"/>
  <c r="VO280" i="8"/>
  <c r="VS279" i="8"/>
  <c r="VN280" i="8" s="1"/>
  <c r="AHV256" i="8"/>
  <c r="AHQ257" i="8" s="1"/>
  <c r="WT277" i="8"/>
  <c r="WU277" i="8" s="1"/>
  <c r="WP278" i="8" s="1"/>
  <c r="AII255" i="8"/>
  <c r="AIJ255" i="8" s="1"/>
  <c r="AIE256" i="8" s="1"/>
  <c r="ZZ271" i="8"/>
  <c r="AAA271" i="8" s="1"/>
  <c r="ZV272" i="8" s="1"/>
  <c r="XE277" i="8"/>
  <c r="WZ277" i="8" s="1"/>
  <c r="XM276" i="8"/>
  <c r="AJO253" i="8"/>
  <c r="AJJ253" i="8" s="1"/>
  <c r="AJW252" i="8"/>
  <c r="WF278" i="8"/>
  <c r="WG278" i="8" s="1"/>
  <c r="WB279" i="8" s="1"/>
  <c r="ZL272" i="8"/>
  <c r="ZM272" i="8" s="1"/>
  <c r="ZH273" i="8" s="1"/>
  <c r="UI282" i="8"/>
  <c r="UJ282" i="8" s="1"/>
  <c r="UE283" i="8" s="1"/>
  <c r="AEG263" i="8"/>
  <c r="AEH263" i="8" s="1"/>
  <c r="AEI263" i="8" s="1"/>
  <c r="AED264" i="8" s="1"/>
  <c r="ADK265" i="8"/>
  <c r="ACX266" i="8"/>
  <c r="ACY266" i="8" s="1"/>
  <c r="XN276" i="8"/>
  <c r="VI280" i="8"/>
  <c r="AIV254" i="8"/>
  <c r="AIW254" i="8" s="1"/>
  <c r="AFH261" i="8"/>
  <c r="AFN261" i="8"/>
  <c r="AFI261" i="8" s="1"/>
  <c r="AFV260" i="8"/>
  <c r="AKY250" i="8"/>
  <c r="AKQ251" i="8"/>
  <c r="AKL251" i="8" s="1"/>
  <c r="AKM251" i="8" s="1"/>
  <c r="AHG257" i="8"/>
  <c r="ACK267" i="8"/>
  <c r="AET262" i="8"/>
  <c r="ABM269" i="8"/>
  <c r="ABH269" i="8" s="1"/>
  <c r="ABU268" i="8"/>
  <c r="AGB260" i="8"/>
  <c r="AFW260" i="8" s="1"/>
  <c r="AGJ259" i="8"/>
  <c r="ABG269" i="8"/>
  <c r="AAT270" i="8"/>
  <c r="AAU270" i="8" s="1"/>
  <c r="YA275" i="8"/>
  <c r="UV281" i="8"/>
  <c r="UW281" i="8" s="1"/>
  <c r="AEU262" i="8"/>
  <c r="AJK253" i="8" l="1"/>
  <c r="ALG249" i="8"/>
  <c r="ALH249" i="8" s="1"/>
  <c r="ALI249" i="8" s="1"/>
  <c r="I80" i="8"/>
  <c r="J80" i="8"/>
  <c r="ALV248" i="8"/>
  <c r="ALW248" i="8" s="1"/>
  <c r="ALR249" i="8" s="1"/>
  <c r="AMH247" i="8"/>
  <c r="AMR246" i="8"/>
  <c r="AMM247" i="8" s="1"/>
  <c r="AMI247" i="8" s="1"/>
  <c r="AOU242" i="8"/>
  <c r="ANK245" i="8"/>
  <c r="AOD244" i="8"/>
  <c r="ANY244" i="8" s="1"/>
  <c r="AOL243" i="8"/>
  <c r="ANX244" i="8"/>
  <c r="ANB246" i="8"/>
  <c r="ANF245" i="8"/>
  <c r="ANA246" i="8" s="1"/>
  <c r="AGX258" i="8"/>
  <c r="AHM257" i="8"/>
  <c r="UT282" i="8"/>
  <c r="UX281" i="8"/>
  <c r="US282" i="8" s="1"/>
  <c r="AAR271" i="8"/>
  <c r="AAV270" i="8"/>
  <c r="AAQ271" i="8" s="1"/>
  <c r="AKJ252" i="8"/>
  <c r="AKN251" i="8"/>
  <c r="AKI252" i="8" s="1"/>
  <c r="AIT255" i="8"/>
  <c r="AIX254" i="8"/>
  <c r="AIS255" i="8" s="1"/>
  <c r="ACV267" i="8"/>
  <c r="ACZ266" i="8"/>
  <c r="ACU267" i="8" s="1"/>
  <c r="AJH254" i="8"/>
  <c r="ABW268" i="8"/>
  <c r="ABX268" i="8" s="1"/>
  <c r="ABS269" i="8" s="1"/>
  <c r="ACH268" i="8"/>
  <c r="AHD258" i="8"/>
  <c r="VJ280" i="8"/>
  <c r="VK280" i="8" s="1"/>
  <c r="VL280" i="8" s="1"/>
  <c r="VG281" i="8" s="1"/>
  <c r="AGK259" i="8"/>
  <c r="AGL259" i="8" s="1"/>
  <c r="ZC273" i="8"/>
  <c r="ADM265" i="8"/>
  <c r="ADN265" i="8" s="1"/>
  <c r="ADI266" i="8" s="1"/>
  <c r="AJL253" i="8"/>
  <c r="AJG254" i="8" s="1"/>
  <c r="YC275" i="8"/>
  <c r="YD275" i="8" s="1"/>
  <c r="XY276" i="8" s="1"/>
  <c r="ABI269" i="8"/>
  <c r="ABJ269" i="8" s="1"/>
  <c r="ABE270" i="8" s="1"/>
  <c r="AEV262" i="8"/>
  <c r="AEW262" i="8" s="1"/>
  <c r="AER263" i="8" s="1"/>
  <c r="ACL267" i="8"/>
  <c r="ACG268" i="8" s="1"/>
  <c r="AHH257" i="8"/>
  <c r="AHC258" i="8" s="1"/>
  <c r="AEE264" i="8"/>
  <c r="ADZ264" i="8" s="1"/>
  <c r="AEA264" i="8" s="1"/>
  <c r="AEM263" i="8"/>
  <c r="AFX260" i="8"/>
  <c r="AFY260" i="8" s="1"/>
  <c r="AFT261" i="8" s="1"/>
  <c r="AFJ261" i="8"/>
  <c r="AFK261" i="8" s="1"/>
  <c r="AFF262" i="8" s="1"/>
  <c r="UF283" i="8"/>
  <c r="UA283" i="8" s="1"/>
  <c r="UB283" i="8" s="1"/>
  <c r="UN282" i="8"/>
  <c r="ZI273" i="8"/>
  <c r="ZD273" i="8" s="1"/>
  <c r="ZQ272" i="8"/>
  <c r="WC279" i="8"/>
  <c r="VX279" i="8" s="1"/>
  <c r="WK278" i="8"/>
  <c r="AJY252" i="8"/>
  <c r="AJZ252" i="8" s="1"/>
  <c r="AJU253" i="8" s="1"/>
  <c r="XO276" i="8"/>
  <c r="XP276" i="8" s="1"/>
  <c r="XK277" i="8" s="1"/>
  <c r="ZW272" i="8"/>
  <c r="ZR272" i="8" s="1"/>
  <c r="AAE271" i="8"/>
  <c r="AIF256" i="8"/>
  <c r="AIA256" i="8" s="1"/>
  <c r="AIN255" i="8"/>
  <c r="WQ278" i="8"/>
  <c r="WL278" i="8" s="1"/>
  <c r="WY277" i="8"/>
  <c r="VW279" i="8"/>
  <c r="AHZ256" i="8"/>
  <c r="YP274" i="8"/>
  <c r="YQ274" i="8" s="1"/>
  <c r="AMJ247" i="8" l="1"/>
  <c r="AMG248" i="8" s="1"/>
  <c r="ALE250" i="8"/>
  <c r="G81" i="8"/>
  <c r="Q81" i="8" s="1"/>
  <c r="F81" i="8"/>
  <c r="P81" i="8" s="1"/>
  <c r="ALS249" i="8"/>
  <c r="ALD250" i="8"/>
  <c r="ALM249" i="8"/>
  <c r="AMV246" i="8"/>
  <c r="ALN249" i="8"/>
  <c r="AKZ250" i="8"/>
  <c r="ALA250" i="8" s="1"/>
  <c r="ALB250" i="8" s="1"/>
  <c r="AKW251" i="8" s="1"/>
  <c r="AMA248" i="8"/>
  <c r="AMW246" i="8"/>
  <c r="AOR243" i="8"/>
  <c r="AOV242" i="8"/>
  <c r="AOQ243" i="8" s="1"/>
  <c r="ANZ244" i="8"/>
  <c r="ANJ245" i="8"/>
  <c r="ANL245" i="8" s="1"/>
  <c r="AKR251" i="8"/>
  <c r="UC283" i="8"/>
  <c r="UG283" i="8" s="1"/>
  <c r="AGI260" i="8"/>
  <c r="AGM259" i="8"/>
  <c r="AGH260" i="8" s="1"/>
  <c r="AIB256" i="8"/>
  <c r="YN275" i="8"/>
  <c r="YR274" i="8"/>
  <c r="YM275" i="8" s="1"/>
  <c r="VY279" i="8"/>
  <c r="VZ279" i="8" s="1"/>
  <c r="VU280" i="8" s="1"/>
  <c r="XA277" i="8"/>
  <c r="XB277" i="8" s="1"/>
  <c r="WW278" i="8" s="1"/>
  <c r="AAG271" i="8"/>
  <c r="AAH271" i="8" s="1"/>
  <c r="AAC272" i="8" s="1"/>
  <c r="XL277" i="8"/>
  <c r="XG277" i="8" s="1"/>
  <c r="XT276" i="8"/>
  <c r="AJV253" i="8"/>
  <c r="AJQ253" i="8" s="1"/>
  <c r="AKD252" i="8"/>
  <c r="WM278" i="8"/>
  <c r="WN278" i="8" s="1"/>
  <c r="WI279" i="8" s="1"/>
  <c r="ZS272" i="8"/>
  <c r="ZT272" i="8" s="1"/>
  <c r="ZO273" i="8" s="1"/>
  <c r="ADX265" i="8"/>
  <c r="AEB264" i="8"/>
  <c r="ADW265" i="8" s="1"/>
  <c r="ABF270" i="8"/>
  <c r="ABA270" i="8" s="1"/>
  <c r="ABN269" i="8"/>
  <c r="ZE273" i="8"/>
  <c r="ZF273" i="8" s="1"/>
  <c r="ZA274" i="8" s="1"/>
  <c r="AHL257" i="8"/>
  <c r="ACP267" i="8"/>
  <c r="ACC268" i="8"/>
  <c r="AJC254" i="8"/>
  <c r="ADD266" i="8"/>
  <c r="ACQ267" i="8"/>
  <c r="AJB254" i="8"/>
  <c r="AKE252" i="8"/>
  <c r="AAZ270" i="8"/>
  <c r="AAM271" i="8"/>
  <c r="VB281" i="8"/>
  <c r="VH281" i="8"/>
  <c r="VC281" i="8" s="1"/>
  <c r="VP280" i="8"/>
  <c r="AFG262" i="8"/>
  <c r="AFB262" i="8" s="1"/>
  <c r="AFO261" i="8"/>
  <c r="AFU261" i="8"/>
  <c r="AFP261" i="8" s="1"/>
  <c r="AGC260" i="8"/>
  <c r="AES263" i="8"/>
  <c r="AEN263" i="8" s="1"/>
  <c r="AEO263" i="8" s="1"/>
  <c r="AFA262" i="8"/>
  <c r="YH275" i="8"/>
  <c r="XZ276" i="8"/>
  <c r="XU276" i="8" s="1"/>
  <c r="ADJ266" i="8"/>
  <c r="ADE266" i="8" s="1"/>
  <c r="ADR265" i="8"/>
  <c r="AGY258" i="8"/>
  <c r="AGZ258" i="8" s="1"/>
  <c r="ABT269" i="8"/>
  <c r="ABO269" i="8" s="1"/>
  <c r="ACB268" i="8"/>
  <c r="AJP253" i="8"/>
  <c r="AIO255" i="8"/>
  <c r="AIP255" i="8" s="1"/>
  <c r="UO282" i="8"/>
  <c r="UP282" i="8" s="1"/>
  <c r="ALO249" i="8" l="1"/>
  <c r="ALP249" i="8" s="1"/>
  <c r="ALK250" i="8" s="1"/>
  <c r="ALF250" i="8"/>
  <c r="AMK247" i="8"/>
  <c r="AMF248" i="8" s="1"/>
  <c r="AMB248" i="8" s="1"/>
  <c r="AMC248" i="8" s="1"/>
  <c r="AMX246" i="8"/>
  <c r="AMU247" i="8" s="1"/>
  <c r="AKX251" i="8"/>
  <c r="AKS251" i="8" s="1"/>
  <c r="AKT251" i="8" s="1"/>
  <c r="AKQ252" i="8" s="1"/>
  <c r="I81" i="8"/>
  <c r="J81" i="8"/>
  <c r="YV274" i="8"/>
  <c r="AOM243" i="8"/>
  <c r="AON243" i="8" s="1"/>
  <c r="AOO243" i="8" s="1"/>
  <c r="AOJ244" i="8" s="1"/>
  <c r="AOZ242" i="8"/>
  <c r="APC242" i="8" s="1"/>
  <c r="AOX243" i="8" s="1"/>
  <c r="AOT243" i="8" s="1"/>
  <c r="ANW245" i="8"/>
  <c r="AOA244" i="8"/>
  <c r="ANV245" i="8" s="1"/>
  <c r="ANI246" i="8"/>
  <c r="ANM245" i="8"/>
  <c r="ANH246" i="8" s="1"/>
  <c r="ALL250" i="8"/>
  <c r="UM283" i="8"/>
  <c r="UQ282" i="8"/>
  <c r="UL283" i="8" s="1"/>
  <c r="AIM256" i="8"/>
  <c r="AIQ255" i="8"/>
  <c r="AIL256" i="8" s="1"/>
  <c r="AGW259" i="8"/>
  <c r="AHA258" i="8"/>
  <c r="AGV259" i="8" s="1"/>
  <c r="AFC262" i="8"/>
  <c r="AFD262" i="8" s="1"/>
  <c r="AEY263" i="8" s="1"/>
  <c r="ABB270" i="8"/>
  <c r="ABC270" i="8" s="1"/>
  <c r="AAX271" i="8" s="1"/>
  <c r="ADF266" i="8"/>
  <c r="ADG266" i="8" s="1"/>
  <c r="ADB267" i="8" s="1"/>
  <c r="AHN257" i="8"/>
  <c r="AHO257" i="8" s="1"/>
  <c r="AHJ258" i="8" s="1"/>
  <c r="ABP269" i="8"/>
  <c r="ABQ269" i="8" s="1"/>
  <c r="ABL270" i="8" s="1"/>
  <c r="AHY257" i="8"/>
  <c r="AGD260" i="8"/>
  <c r="AGE260" i="8" s="1"/>
  <c r="ACD268" i="8"/>
  <c r="ACE268" i="8" s="1"/>
  <c r="ABZ269" i="8" s="1"/>
  <c r="AEL264" i="8"/>
  <c r="AFQ261" i="8"/>
  <c r="AFR261" i="8" s="1"/>
  <c r="AFM262" i="8" s="1"/>
  <c r="VD281" i="8"/>
  <c r="VE281" i="8" s="1"/>
  <c r="UZ282" i="8" s="1"/>
  <c r="AJD254" i="8"/>
  <c r="AJE254" i="8" s="1"/>
  <c r="AIZ255" i="8" s="1"/>
  <c r="ADS265" i="8"/>
  <c r="ADT265" i="8" s="1"/>
  <c r="AJR253" i="8"/>
  <c r="AJS253" i="8" s="1"/>
  <c r="AJN254" i="8" s="1"/>
  <c r="AEP263" i="8"/>
  <c r="AEK264" i="8" s="1"/>
  <c r="ACR267" i="8"/>
  <c r="ACS267" i="8" s="1"/>
  <c r="ACN268" i="8" s="1"/>
  <c r="ZB274" i="8"/>
  <c r="YW274" i="8" s="1"/>
  <c r="ZJ273" i="8"/>
  <c r="AEF264" i="8"/>
  <c r="ZP273" i="8"/>
  <c r="ZK273" i="8" s="1"/>
  <c r="ZX272" i="8"/>
  <c r="WJ279" i="8"/>
  <c r="WE279" i="8" s="1"/>
  <c r="WR278" i="8"/>
  <c r="AKF252" i="8"/>
  <c r="AKG252" i="8" s="1"/>
  <c r="AKB253" i="8" s="1"/>
  <c r="XV276" i="8"/>
  <c r="XW276" i="8" s="1"/>
  <c r="XR277" i="8" s="1"/>
  <c r="AAD272" i="8"/>
  <c r="ZY272" i="8" s="1"/>
  <c r="AAL271" i="8"/>
  <c r="WX278" i="8"/>
  <c r="WS278" i="8" s="1"/>
  <c r="XF277" i="8"/>
  <c r="VV280" i="8"/>
  <c r="VQ280" i="8" s="1"/>
  <c r="VR280" i="8" s="1"/>
  <c r="WD279" i="8"/>
  <c r="YI275" i="8"/>
  <c r="YJ275" i="8" s="1"/>
  <c r="AIC256" i="8"/>
  <c r="AHX257" i="8" s="1"/>
  <c r="AGQ259" i="8"/>
  <c r="AMO247" i="8" l="1"/>
  <c r="AMD248" i="8"/>
  <c r="ALY249" i="8" s="1"/>
  <c r="ALZ249" i="8"/>
  <c r="AMY246" i="8"/>
  <c r="AMT247" i="8" s="1"/>
  <c r="AMP247" i="8" s="1"/>
  <c r="AOK244" i="8"/>
  <c r="AOF244" i="8" s="1"/>
  <c r="YX274" i="8"/>
  <c r="YU275" i="8" s="1"/>
  <c r="AKU251" i="8"/>
  <c r="AKP252" i="8" s="1"/>
  <c r="AOS243" i="8"/>
  <c r="ANR245" i="8"/>
  <c r="AND246" i="8"/>
  <c r="AOE244" i="8"/>
  <c r="ANQ245" i="8"/>
  <c r="ALT249" i="8"/>
  <c r="AHE258" i="8"/>
  <c r="ALG250" i="8"/>
  <c r="ALH250" i="8" s="1"/>
  <c r="YG276" i="8"/>
  <c r="YK275" i="8"/>
  <c r="YF276" i="8" s="1"/>
  <c r="VO281" i="8"/>
  <c r="VS280" i="8"/>
  <c r="VN281" i="8" s="1"/>
  <c r="ADQ266" i="8"/>
  <c r="ADU265" i="8"/>
  <c r="ADP266" i="8" s="1"/>
  <c r="AGB261" i="8"/>
  <c r="AGF260" i="8"/>
  <c r="AGA261" i="8" s="1"/>
  <c r="AKC253" i="8"/>
  <c r="AJX253" i="8" s="1"/>
  <c r="AKK252" i="8"/>
  <c r="ZL273" i="8"/>
  <c r="ZM273" i="8" s="1"/>
  <c r="ZH274" i="8" s="1"/>
  <c r="ACO268" i="8"/>
  <c r="ACJ268" i="8" s="1"/>
  <c r="ACW267" i="8"/>
  <c r="AJO254" i="8"/>
  <c r="AJJ254" i="8" s="1"/>
  <c r="AJW253" i="8"/>
  <c r="AEG264" i="8"/>
  <c r="AEH264" i="8" s="1"/>
  <c r="AEI264" i="8" s="1"/>
  <c r="AED265" i="8" s="1"/>
  <c r="AIG256" i="8"/>
  <c r="ABM270" i="8"/>
  <c r="ABH270" i="8" s="1"/>
  <c r="ABU269" i="8"/>
  <c r="AHK258" i="8"/>
  <c r="AHF258" i="8" s="1"/>
  <c r="AHS257" i="8"/>
  <c r="ADC267" i="8"/>
  <c r="ACX267" i="8" s="1"/>
  <c r="ADK266" i="8"/>
  <c r="AAY271" i="8"/>
  <c r="AAT271" i="8" s="1"/>
  <c r="ABG270" i="8"/>
  <c r="AEZ263" i="8"/>
  <c r="AEU263" i="8" s="1"/>
  <c r="AFH262" i="8"/>
  <c r="AGR259" i="8"/>
  <c r="AGS259" i="8" s="1"/>
  <c r="AIU255" i="8"/>
  <c r="AKL252" i="8"/>
  <c r="UU282" i="8"/>
  <c r="WF279" i="8"/>
  <c r="WG279" i="8" s="1"/>
  <c r="WB280" i="8" s="1"/>
  <c r="XH277" i="8"/>
  <c r="XI277" i="8" s="1"/>
  <c r="XD278" i="8" s="1"/>
  <c r="AAN271" i="8"/>
  <c r="AAO271" i="8" s="1"/>
  <c r="AAJ272" i="8" s="1"/>
  <c r="XS277" i="8"/>
  <c r="XN277" i="8" s="1"/>
  <c r="YA276" i="8"/>
  <c r="WT278" i="8"/>
  <c r="WU278" i="8" s="1"/>
  <c r="WP279" i="8" s="1"/>
  <c r="ZZ272" i="8"/>
  <c r="AAA272" i="8" s="1"/>
  <c r="ZV273" i="8" s="1"/>
  <c r="AJA255" i="8"/>
  <c r="AIV255" i="8" s="1"/>
  <c r="AJI254" i="8"/>
  <c r="VA282" i="8"/>
  <c r="UV282" i="8" s="1"/>
  <c r="VI281" i="8"/>
  <c r="AFN262" i="8"/>
  <c r="AFI262" i="8" s="1"/>
  <c r="AFV261" i="8"/>
  <c r="AET263" i="8"/>
  <c r="ACA269" i="8"/>
  <c r="ABV269" i="8" s="1"/>
  <c r="ACI268" i="8"/>
  <c r="AHT257" i="8"/>
  <c r="AIH256" i="8"/>
  <c r="UH283" i="8"/>
  <c r="UI283" i="8" s="1"/>
  <c r="AMQ247" i="8" l="1"/>
  <c r="AMR247" i="8" s="1"/>
  <c r="AMM248" i="8" s="1"/>
  <c r="ALU249" i="8"/>
  <c r="ANC246" i="8"/>
  <c r="AMH248" i="8"/>
  <c r="F82" i="8"/>
  <c r="P82" i="8" s="1"/>
  <c r="G82" i="8"/>
  <c r="Q82" i="8" s="1"/>
  <c r="YY274" i="8"/>
  <c r="YT275" i="8" s="1"/>
  <c r="AKY251" i="8"/>
  <c r="AMN248" i="8"/>
  <c r="AMI248" i="8" s="1"/>
  <c r="ANS245" i="8"/>
  <c r="ANP246" i="8" s="1"/>
  <c r="AOU243" i="8"/>
  <c r="AOG244" i="8"/>
  <c r="AOH244" i="8" s="1"/>
  <c r="AOC245" i="8" s="1"/>
  <c r="AHG258" i="8"/>
  <c r="AHD259" i="8" s="1"/>
  <c r="ANT245" i="8"/>
  <c r="ANO246" i="8" s="1"/>
  <c r="ANE246" i="8"/>
  <c r="ADY265" i="8"/>
  <c r="ALV249" i="8"/>
  <c r="ALW249" i="8" s="1"/>
  <c r="ALR250" i="8" s="1"/>
  <c r="YB276" i="8"/>
  <c r="ALE251" i="8"/>
  <c r="ALI250" i="8"/>
  <c r="ALD251" i="8" s="1"/>
  <c r="AGP260" i="8"/>
  <c r="AGT259" i="8"/>
  <c r="AGO260" i="8" s="1"/>
  <c r="UJ283" i="8"/>
  <c r="UN283" i="8" s="1"/>
  <c r="ACK268" i="8"/>
  <c r="ACL268" i="8" s="1"/>
  <c r="ACG269" i="8" s="1"/>
  <c r="AEV263" i="8"/>
  <c r="AEW263" i="8" s="1"/>
  <c r="AER264" i="8" s="1"/>
  <c r="AAK272" i="8"/>
  <c r="AAF272" i="8" s="1"/>
  <c r="AAS271" i="8"/>
  <c r="AFJ262" i="8"/>
  <c r="AFK262" i="8" s="1"/>
  <c r="AFF263" i="8" s="1"/>
  <c r="ABI270" i="8"/>
  <c r="ABJ270" i="8" s="1"/>
  <c r="ABE271" i="8" s="1"/>
  <c r="AHU257" i="8"/>
  <c r="AHV257" i="8" s="1"/>
  <c r="AHQ258" i="8" s="1"/>
  <c r="ABW269" i="8"/>
  <c r="ABX269" i="8" s="1"/>
  <c r="ABS270" i="8" s="1"/>
  <c r="AJY253" i="8"/>
  <c r="ACY267" i="8"/>
  <c r="ACZ267" i="8" s="1"/>
  <c r="ACU268" i="8" s="1"/>
  <c r="ZI274" i="8"/>
  <c r="ZD274" i="8" s="1"/>
  <c r="ZQ273" i="8"/>
  <c r="AGJ260" i="8"/>
  <c r="ADL266" i="8"/>
  <c r="ADM266" i="8" s="1"/>
  <c r="ADN266" i="8" s="1"/>
  <c r="ADI267" i="8" s="1"/>
  <c r="VW280" i="8"/>
  <c r="YO275" i="8"/>
  <c r="AJK254" i="8"/>
  <c r="AEE265" i="8"/>
  <c r="ADZ265" i="8" s="1"/>
  <c r="AEM264" i="8"/>
  <c r="ZW273" i="8"/>
  <c r="ZR273" i="8" s="1"/>
  <c r="AAE272" i="8"/>
  <c r="WQ279" i="8"/>
  <c r="WL279" i="8" s="1"/>
  <c r="WY278" i="8"/>
  <c r="YC276" i="8"/>
  <c r="YD276" i="8" s="1"/>
  <c r="XY277" i="8" s="1"/>
  <c r="XE278" i="8"/>
  <c r="WZ278" i="8" s="1"/>
  <c r="XM277" i="8"/>
  <c r="WC280" i="8"/>
  <c r="VX280" i="8" s="1"/>
  <c r="WK279" i="8"/>
  <c r="UW282" i="8"/>
  <c r="AIW255" i="8"/>
  <c r="AII256" i="8"/>
  <c r="AKM252" i="8"/>
  <c r="AKN252" i="8" s="1"/>
  <c r="AKI253" i="8" s="1"/>
  <c r="AFW261" i="8"/>
  <c r="AFX261" i="8" s="1"/>
  <c r="VJ281" i="8"/>
  <c r="VK281" i="8" s="1"/>
  <c r="YP275" i="8"/>
  <c r="ZC274" i="8" l="1"/>
  <c r="AMV247" i="8"/>
  <c r="AMJ248" i="8"/>
  <c r="AMK248" i="8" s="1"/>
  <c r="AMF249" i="8" s="1"/>
  <c r="AHH258" i="8"/>
  <c r="AHC259" i="8" s="1"/>
  <c r="AGY259" i="8" s="1"/>
  <c r="J82" i="8"/>
  <c r="I82" i="8"/>
  <c r="AMG249" i="8"/>
  <c r="AEA265" i="8"/>
  <c r="AEB265" i="8" s="1"/>
  <c r="ADW266" i="8" s="1"/>
  <c r="AOR244" i="8"/>
  <c r="AOV243" i="8"/>
  <c r="AOQ244" i="8" s="1"/>
  <c r="AMB249" i="8"/>
  <c r="AOD245" i="8"/>
  <c r="ANY245" i="8" s="1"/>
  <c r="AOL244" i="8"/>
  <c r="ANX245" i="8"/>
  <c r="ANK246" i="8"/>
  <c r="ANB247" i="8"/>
  <c r="ANF246" i="8"/>
  <c r="ANA247" i="8" s="1"/>
  <c r="AMA249" i="8"/>
  <c r="ALM250" i="8"/>
  <c r="ALS250" i="8"/>
  <c r="ALN250" i="8" s="1"/>
  <c r="AKZ251" i="8"/>
  <c r="ALA251" i="8" s="1"/>
  <c r="VH282" i="8"/>
  <c r="VL281" i="8"/>
  <c r="VG282" i="8" s="1"/>
  <c r="AIF257" i="8"/>
  <c r="AIT256" i="8"/>
  <c r="UT283" i="8"/>
  <c r="XO277" i="8"/>
  <c r="XP277" i="8" s="1"/>
  <c r="XK278" i="8" s="1"/>
  <c r="AAG272" i="8"/>
  <c r="AAH272" i="8" s="1"/>
  <c r="AAC273" i="8" s="1"/>
  <c r="AJH255" i="8"/>
  <c r="AFU262" i="8"/>
  <c r="VY280" i="8"/>
  <c r="VZ280" i="8" s="1"/>
  <c r="VU281" i="8" s="1"/>
  <c r="AJV254" i="8"/>
  <c r="AKJ253" i="8"/>
  <c r="AKE253" i="8" s="1"/>
  <c r="AKR252" i="8"/>
  <c r="AIJ256" i="8"/>
  <c r="AIE257" i="8" s="1"/>
  <c r="ADJ267" i="8"/>
  <c r="ADE267" i="8" s="1"/>
  <c r="ADR266" i="8"/>
  <c r="AIX255" i="8"/>
  <c r="AIS256" i="8" s="1"/>
  <c r="UX282" i="8"/>
  <c r="US283" i="8" s="1"/>
  <c r="XZ277" i="8"/>
  <c r="XU277" i="8" s="1"/>
  <c r="YH276" i="8"/>
  <c r="AJL254" i="8"/>
  <c r="AJG255" i="8" s="1"/>
  <c r="AFY261" i="8"/>
  <c r="AFT262" i="8" s="1"/>
  <c r="YQ275" i="8"/>
  <c r="YR275" i="8" s="1"/>
  <c r="YM276" i="8" s="1"/>
  <c r="ZS273" i="8"/>
  <c r="ZT273" i="8" s="1"/>
  <c r="ZO274" i="8" s="1"/>
  <c r="ACV268" i="8"/>
  <c r="ACQ268" i="8" s="1"/>
  <c r="ADD267" i="8"/>
  <c r="AJZ253" i="8"/>
  <c r="AJU254" i="8" s="1"/>
  <c r="AHR258" i="8"/>
  <c r="AHM258" i="8" s="1"/>
  <c r="AHZ257" i="8"/>
  <c r="ABF271" i="8"/>
  <c r="ABA271" i="8" s="1"/>
  <c r="ABN270" i="8"/>
  <c r="AFG263" i="8"/>
  <c r="AFB263" i="8" s="1"/>
  <c r="AFO262" i="8"/>
  <c r="AAU271" i="8"/>
  <c r="AAV271" i="8" s="1"/>
  <c r="AAQ272" i="8" s="1"/>
  <c r="AES264" i="8"/>
  <c r="AEN264" i="8" s="1"/>
  <c r="AEO264" i="8" s="1"/>
  <c r="AEP264" i="8" s="1"/>
  <c r="AEK265" i="8" s="1"/>
  <c r="AFA263" i="8"/>
  <c r="ACH269" i="8"/>
  <c r="ACC269" i="8" s="1"/>
  <c r="ACP268" i="8"/>
  <c r="AGX259" i="8"/>
  <c r="WM279" i="8"/>
  <c r="WN279" i="8" s="1"/>
  <c r="WI280" i="8" s="1"/>
  <c r="XA278" i="8"/>
  <c r="XB278" i="8" s="1"/>
  <c r="WW279" i="8" s="1"/>
  <c r="ZE274" i="8"/>
  <c r="ZF274" i="8" s="1"/>
  <c r="ZA275" i="8" s="1"/>
  <c r="ABT270" i="8"/>
  <c r="ABO270" i="8" s="1"/>
  <c r="ACB269" i="8"/>
  <c r="AHL258" i="8"/>
  <c r="AGK260" i="8"/>
  <c r="AGL260" i="8" s="1"/>
  <c r="AMO248" i="8" l="1"/>
  <c r="AEF265" i="8"/>
  <c r="ADX266" i="8"/>
  <c r="ADS266" i="8" s="1"/>
  <c r="ADT266" i="8" s="1"/>
  <c r="ADU266" i="8" s="1"/>
  <c r="ADP267" i="8" s="1"/>
  <c r="AOM244" i="8"/>
  <c r="AON244" i="8" s="1"/>
  <c r="AOO244" i="8" s="1"/>
  <c r="AOJ245" i="8" s="1"/>
  <c r="AOZ243" i="8"/>
  <c r="APC243" i="8" s="1"/>
  <c r="AOX244" i="8" s="1"/>
  <c r="AOT244" i="8" s="1"/>
  <c r="ANZ245" i="8"/>
  <c r="AOA245" i="8" s="1"/>
  <c r="ANV246" i="8" s="1"/>
  <c r="AMW247" i="8"/>
  <c r="AMX247" i="8" s="1"/>
  <c r="AMU248" i="8" s="1"/>
  <c r="ANJ246" i="8"/>
  <c r="ALO250" i="8"/>
  <c r="ALL251" i="8" s="1"/>
  <c r="AMC249" i="8"/>
  <c r="AMD249" i="8" s="1"/>
  <c r="ALY250" i="8" s="1"/>
  <c r="AKX252" i="8"/>
  <c r="ALB251" i="8"/>
  <c r="AGI261" i="8"/>
  <c r="AGM260" i="8"/>
  <c r="AGH261" i="8" s="1"/>
  <c r="AHN258" i="8"/>
  <c r="AHO258" i="8" s="1"/>
  <c r="AHJ259" i="8" s="1"/>
  <c r="ZJ274" i="8"/>
  <c r="ZB275" i="8"/>
  <c r="YW275" i="8" s="1"/>
  <c r="WX279" i="8"/>
  <c r="WS279" i="8" s="1"/>
  <c r="XF278" i="8"/>
  <c r="WJ280" i="8"/>
  <c r="WE280" i="8" s="1"/>
  <c r="WR279" i="8"/>
  <c r="ACR268" i="8"/>
  <c r="ACS268" i="8" s="1"/>
  <c r="ACN269" i="8" s="1"/>
  <c r="ADF267" i="8"/>
  <c r="ADG267" i="8" s="1"/>
  <c r="ADB268" i="8" s="1"/>
  <c r="AKD253" i="8"/>
  <c r="VV281" i="8"/>
  <c r="VQ281" i="8" s="1"/>
  <c r="WD280" i="8"/>
  <c r="AGC261" i="8"/>
  <c r="AJP254" i="8"/>
  <c r="AAD273" i="8"/>
  <c r="ZY273" i="8" s="1"/>
  <c r="AAL272" i="8"/>
  <c r="XL278" i="8"/>
  <c r="XG278" i="8" s="1"/>
  <c r="XT277" i="8"/>
  <c r="VB282" i="8"/>
  <c r="AJB255" i="8"/>
  <c r="AIN256" i="8"/>
  <c r="VP281" i="8"/>
  <c r="ACD269" i="8"/>
  <c r="ACE269" i="8" s="1"/>
  <c r="ABZ270" i="8" s="1"/>
  <c r="AEL265" i="8"/>
  <c r="AEG265" i="8" s="1"/>
  <c r="AEH265" i="8" s="1"/>
  <c r="AET264" i="8"/>
  <c r="AGZ259" i="8"/>
  <c r="AHA259" i="8" s="1"/>
  <c r="AGV260" i="8" s="1"/>
  <c r="AFC263" i="8"/>
  <c r="AFD263" i="8" s="1"/>
  <c r="AEY264" i="8" s="1"/>
  <c r="AAR272" i="8"/>
  <c r="AAM272" i="8" s="1"/>
  <c r="AAZ271" i="8"/>
  <c r="ABP270" i="8"/>
  <c r="ABQ270" i="8" s="1"/>
  <c r="ABL271" i="8" s="1"/>
  <c r="ZP274" i="8"/>
  <c r="ZK274" i="8" s="1"/>
  <c r="ZX273" i="8"/>
  <c r="YN276" i="8"/>
  <c r="YI276" i="8" s="1"/>
  <c r="YJ276" i="8" s="1"/>
  <c r="YV275" i="8"/>
  <c r="AJQ254" i="8"/>
  <c r="AFP262" i="8"/>
  <c r="AFQ262" i="8" s="1"/>
  <c r="AJC255" i="8"/>
  <c r="UO283" i="8"/>
  <c r="UP283" i="8" s="1"/>
  <c r="AIO256" i="8"/>
  <c r="AIA257" i="8"/>
  <c r="AIB257" i="8" s="1"/>
  <c r="VC282" i="8"/>
  <c r="G83" i="8" l="1"/>
  <c r="Q83" i="8" s="1"/>
  <c r="F83" i="8"/>
  <c r="P83" i="8" s="1"/>
  <c r="ALP250" i="8"/>
  <c r="ALK251" i="8" s="1"/>
  <c r="AMY247" i="8"/>
  <c r="AMT248" i="8" s="1"/>
  <c r="AMP248" i="8" s="1"/>
  <c r="AMQ248" i="8" s="1"/>
  <c r="ALG251" i="8"/>
  <c r="AOS244" i="8"/>
  <c r="AOK245" i="8"/>
  <c r="AOF245" i="8" s="1"/>
  <c r="ANW246" i="8"/>
  <c r="ANR246" i="8" s="1"/>
  <c r="AOE245" i="8"/>
  <c r="ANL246" i="8"/>
  <c r="ALT250" i="8"/>
  <c r="ALZ250" i="8"/>
  <c r="ALU250" i="8" s="1"/>
  <c r="AMH249" i="8"/>
  <c r="AKW252" i="8"/>
  <c r="AKS252" i="8" s="1"/>
  <c r="AKT252" i="8" s="1"/>
  <c r="ALF251" i="8"/>
  <c r="AEE266" i="8"/>
  <c r="AEI265" i="8"/>
  <c r="AED266" i="8" s="1"/>
  <c r="AHY258" i="8"/>
  <c r="AIC257" i="8"/>
  <c r="AHX258" i="8" s="1"/>
  <c r="AFN263" i="8"/>
  <c r="AFR262" i="8"/>
  <c r="AFM263" i="8" s="1"/>
  <c r="YG277" i="8"/>
  <c r="YK276" i="8"/>
  <c r="YF277" i="8" s="1"/>
  <c r="YX275" i="8"/>
  <c r="YY275" i="8" s="1"/>
  <c r="YT276" i="8" s="1"/>
  <c r="ABM271" i="8"/>
  <c r="ABH271" i="8" s="1"/>
  <c r="ABU270" i="8"/>
  <c r="ABB271" i="8"/>
  <c r="ABC271" i="8" s="1"/>
  <c r="AAX272" i="8" s="1"/>
  <c r="AEZ264" i="8"/>
  <c r="AEU264" i="8" s="1"/>
  <c r="AFH263" i="8"/>
  <c r="AGW260" i="8"/>
  <c r="AGR260" i="8" s="1"/>
  <c r="AHE259" i="8"/>
  <c r="AEV264" i="8"/>
  <c r="AEW264" i="8" s="1"/>
  <c r="AER265" i="8" s="1"/>
  <c r="ACA270" i="8"/>
  <c r="ABV270" i="8" s="1"/>
  <c r="ACI269" i="8"/>
  <c r="VR281" i="8"/>
  <c r="VS281" i="8" s="1"/>
  <c r="VN282" i="8" s="1"/>
  <c r="AJD255" i="8"/>
  <c r="AJE255" i="8" s="1"/>
  <c r="AIZ256" i="8" s="1"/>
  <c r="XV277" i="8"/>
  <c r="XW277" i="8" s="1"/>
  <c r="XR278" i="8" s="1"/>
  <c r="AAN272" i="8"/>
  <c r="AAO272" i="8" s="1"/>
  <c r="AAJ273" i="8" s="1"/>
  <c r="AJR254" i="8"/>
  <c r="AJS254" i="8" s="1"/>
  <c r="AJN255" i="8" s="1"/>
  <c r="WF280" i="8"/>
  <c r="WG280" i="8" s="1"/>
  <c r="WB281" i="8" s="1"/>
  <c r="AKF253" i="8"/>
  <c r="AKG253" i="8" s="1"/>
  <c r="AKB254" i="8" s="1"/>
  <c r="ZL274" i="8"/>
  <c r="ZM274" i="8" s="1"/>
  <c r="ZH275" i="8" s="1"/>
  <c r="AGQ260" i="8"/>
  <c r="UQ283" i="8"/>
  <c r="UU283" i="8" s="1"/>
  <c r="ZZ273" i="8"/>
  <c r="AIP256" i="8"/>
  <c r="VD282" i="8"/>
  <c r="ADQ267" i="8"/>
  <c r="ADL267" i="8" s="1"/>
  <c r="ADY266" i="8"/>
  <c r="ADC268" i="8"/>
  <c r="ACX268" i="8" s="1"/>
  <c r="ADK267" i="8"/>
  <c r="ACO269" i="8"/>
  <c r="ACJ269" i="8" s="1"/>
  <c r="ACW268" i="8"/>
  <c r="WT279" i="8"/>
  <c r="XH278" i="8"/>
  <c r="XI278" i="8" s="1"/>
  <c r="XD279" i="8" s="1"/>
  <c r="AHK259" i="8"/>
  <c r="AHF259" i="8" s="1"/>
  <c r="AHS258" i="8"/>
  <c r="AGD261" i="8"/>
  <c r="AGE261" i="8" s="1"/>
  <c r="AMR248" i="8" l="1"/>
  <c r="AMM249" i="8" s="1"/>
  <c r="AMN249" i="8"/>
  <c r="ANC247" i="8"/>
  <c r="J83" i="8"/>
  <c r="I83" i="8"/>
  <c r="AOG245" i="8"/>
  <c r="AOH245" i="8" s="1"/>
  <c r="AOC246" i="8" s="1"/>
  <c r="AOU244" i="8"/>
  <c r="ALV250" i="8"/>
  <c r="ALW250" i="8" s="1"/>
  <c r="ALR251" i="8" s="1"/>
  <c r="ANI247" i="8"/>
  <c r="ANM246" i="8"/>
  <c r="ANH247" i="8" s="1"/>
  <c r="AIG257" i="8"/>
  <c r="AKU252" i="8"/>
  <c r="AKP253" i="8" s="1"/>
  <c r="AKQ253" i="8"/>
  <c r="YO276" i="8"/>
  <c r="ALH251" i="8"/>
  <c r="ALI251" i="8" s="1"/>
  <c r="ALD252" i="8" s="1"/>
  <c r="VA283" i="8"/>
  <c r="AGS260" i="8"/>
  <c r="AGT260" i="8" s="1"/>
  <c r="AGO261" i="8" s="1"/>
  <c r="AES265" i="8"/>
  <c r="AEN265" i="8" s="1"/>
  <c r="AFA264" i="8"/>
  <c r="AHG259" i="8"/>
  <c r="AHH259" i="8" s="1"/>
  <c r="AHC260" i="8" s="1"/>
  <c r="ZC275" i="8"/>
  <c r="YU276" i="8"/>
  <c r="YP276" i="8" s="1"/>
  <c r="YB277" i="8"/>
  <c r="AFV262" i="8"/>
  <c r="AHT258" i="8"/>
  <c r="AHU258" i="8" s="1"/>
  <c r="AEM265" i="8"/>
  <c r="WQ280" i="8"/>
  <c r="AGB262" i="8"/>
  <c r="AIM257" i="8"/>
  <c r="ZW274" i="8"/>
  <c r="XE279" i="8"/>
  <c r="WZ279" i="8" s="1"/>
  <c r="XM278" i="8"/>
  <c r="WU279" i="8"/>
  <c r="WP280" i="8" s="1"/>
  <c r="ACY268" i="8"/>
  <c r="ACZ268" i="8" s="1"/>
  <c r="ACU269" i="8" s="1"/>
  <c r="ADM267" i="8"/>
  <c r="ADN267" i="8" s="1"/>
  <c r="ADI268" i="8" s="1"/>
  <c r="AGF261" i="8"/>
  <c r="AGA262" i="8" s="1"/>
  <c r="VE282" i="8"/>
  <c r="UZ283" i="8" s="1"/>
  <c r="AIQ256" i="8"/>
  <c r="AIL257" i="8" s="1"/>
  <c r="AAA273" i="8"/>
  <c r="ZV274" i="8" s="1"/>
  <c r="ZI275" i="8"/>
  <c r="ZD275" i="8" s="1"/>
  <c r="ZQ274" i="8"/>
  <c r="AKC254" i="8"/>
  <c r="AJX254" i="8" s="1"/>
  <c r="AKK253" i="8"/>
  <c r="WC281" i="8"/>
  <c r="VX281" i="8" s="1"/>
  <c r="WK280" i="8"/>
  <c r="AJO255" i="8"/>
  <c r="AJJ255" i="8" s="1"/>
  <c r="AJW254" i="8"/>
  <c r="AAK273" i="8"/>
  <c r="AAF273" i="8" s="1"/>
  <c r="AAS272" i="8"/>
  <c r="XS278" i="8"/>
  <c r="XN278" i="8" s="1"/>
  <c r="YA277" i="8"/>
  <c r="AJA256" i="8"/>
  <c r="AIV256" i="8" s="1"/>
  <c r="AJI255" i="8"/>
  <c r="VW281" i="8"/>
  <c r="VO282" i="8"/>
  <c r="VJ282" i="8" s="1"/>
  <c r="ACK269" i="8"/>
  <c r="ACL269" i="8" s="1"/>
  <c r="ACG270" i="8" s="1"/>
  <c r="AAY272" i="8"/>
  <c r="AAT272" i="8" s="1"/>
  <c r="ABG271" i="8"/>
  <c r="ABW270" i="8"/>
  <c r="AFI263" i="8"/>
  <c r="AFJ263" i="8" s="1"/>
  <c r="ADZ266" i="8"/>
  <c r="AEA266" i="8" s="1"/>
  <c r="AMV248" i="8" l="1"/>
  <c r="AMI249" i="8"/>
  <c r="AMJ249" i="8" s="1"/>
  <c r="AMK249" i="8" s="1"/>
  <c r="AMF250" i="8" s="1"/>
  <c r="AOD246" i="8"/>
  <c r="YQ276" i="8"/>
  <c r="YR276" i="8" s="1"/>
  <c r="YM277" i="8" s="1"/>
  <c r="AKY252" i="8"/>
  <c r="ALS251" i="8"/>
  <c r="ALN251" i="8" s="1"/>
  <c r="AOR245" i="8"/>
  <c r="AOV244" i="8"/>
  <c r="AOQ245" i="8" s="1"/>
  <c r="AOL245" i="8"/>
  <c r="AND247" i="8"/>
  <c r="ANE247" i="8" s="1"/>
  <c r="ANB248" i="8" s="1"/>
  <c r="ANY246" i="8"/>
  <c r="ANQ246" i="8"/>
  <c r="ANS246" i="8" s="1"/>
  <c r="AMA250" i="8"/>
  <c r="ALE252" i="8"/>
  <c r="AKZ252" i="8" s="1"/>
  <c r="ALM251" i="8"/>
  <c r="AKL253" i="8"/>
  <c r="AFG264" i="8"/>
  <c r="AFK263" i="8"/>
  <c r="AFF264" i="8" s="1"/>
  <c r="ADX267" i="8"/>
  <c r="AEB266" i="8"/>
  <c r="ADW267" i="8" s="1"/>
  <c r="AHR259" i="8"/>
  <c r="AHV258" i="8"/>
  <c r="AHQ259" i="8" s="1"/>
  <c r="ABT271" i="8"/>
  <c r="ABI271" i="8"/>
  <c r="ABJ271" i="8" s="1"/>
  <c r="ABE272" i="8" s="1"/>
  <c r="ABX270" i="8"/>
  <c r="ABS271" i="8" s="1"/>
  <c r="AJK255" i="8"/>
  <c r="AJL255" i="8" s="1"/>
  <c r="AJG256" i="8" s="1"/>
  <c r="YC277" i="8"/>
  <c r="YD277" i="8" s="1"/>
  <c r="XY278" i="8" s="1"/>
  <c r="AAU272" i="8"/>
  <c r="AAV272" i="8" s="1"/>
  <c r="AAQ273" i="8" s="1"/>
  <c r="AJY254" i="8"/>
  <c r="AJZ254" i="8" s="1"/>
  <c r="AJU255" i="8" s="1"/>
  <c r="AKM253" i="8"/>
  <c r="AKN253" i="8" s="1"/>
  <c r="AKI254" i="8" s="1"/>
  <c r="ADJ268" i="8"/>
  <c r="ADE268" i="8" s="1"/>
  <c r="ADR267" i="8"/>
  <c r="XO278" i="8"/>
  <c r="XP278" i="8" s="1"/>
  <c r="XK279" i="8" s="1"/>
  <c r="AAE273" i="8"/>
  <c r="AIU256" i="8"/>
  <c r="AGJ261" i="8"/>
  <c r="WY279" i="8"/>
  <c r="AEO265" i="8"/>
  <c r="AEP265" i="8" s="1"/>
  <c r="AEK266" i="8" s="1"/>
  <c r="AHD260" i="8"/>
  <c r="AGY260" i="8" s="1"/>
  <c r="AHL259" i="8"/>
  <c r="AGX260" i="8"/>
  <c r="AGP261" i="8"/>
  <c r="AGK261" i="8" s="1"/>
  <c r="VI282" i="8"/>
  <c r="YN277" i="8"/>
  <c r="YI277" i="8" s="1"/>
  <c r="ACH270" i="8"/>
  <c r="ACC270" i="8" s="1"/>
  <c r="ACP269" i="8"/>
  <c r="VY281" i="8"/>
  <c r="VZ281" i="8" s="1"/>
  <c r="VU282" i="8" s="1"/>
  <c r="ACV269" i="8"/>
  <c r="ACQ269" i="8" s="1"/>
  <c r="ADD268" i="8"/>
  <c r="ZR274" i="8"/>
  <c r="ZS274" i="8" s="1"/>
  <c r="AIH257" i="8"/>
  <c r="AII257" i="8" s="1"/>
  <c r="AFW262" i="8"/>
  <c r="AFX262" i="8" s="1"/>
  <c r="WL280" i="8"/>
  <c r="WM280" i="8" s="1"/>
  <c r="ZE275" i="8"/>
  <c r="UV283" i="8"/>
  <c r="UW283" i="8" s="1"/>
  <c r="YV276" i="8" l="1"/>
  <c r="ALA252" i="8"/>
  <c r="AMO249" i="8"/>
  <c r="AMG250" i="8"/>
  <c r="AMB250" i="8" s="1"/>
  <c r="AMC250" i="8" s="1"/>
  <c r="G84" i="8"/>
  <c r="Q84" i="8" s="1"/>
  <c r="F84" i="8"/>
  <c r="P84" i="8" s="1"/>
  <c r="AOM245" i="8"/>
  <c r="AON245" i="8" s="1"/>
  <c r="ANF247" i="8"/>
  <c r="ANA248" i="8" s="1"/>
  <c r="AMW248" i="8" s="1"/>
  <c r="AMX248" i="8" s="1"/>
  <c r="AMU249" i="8" s="1"/>
  <c r="AOZ244" i="8"/>
  <c r="APC244" i="8" s="1"/>
  <c r="AOX245" i="8" s="1"/>
  <c r="AOT245" i="8" s="1"/>
  <c r="ANT246" i="8"/>
  <c r="ANO247" i="8" s="1"/>
  <c r="ANP247" i="8"/>
  <c r="ANJ247" i="8"/>
  <c r="AEF266" i="8"/>
  <c r="ALO251" i="8"/>
  <c r="WJ281" i="8"/>
  <c r="WN280" i="8"/>
  <c r="WI281" i="8" s="1"/>
  <c r="ZP275" i="8"/>
  <c r="ZT274" i="8"/>
  <c r="ZO275" i="8" s="1"/>
  <c r="AFU263" i="8"/>
  <c r="AFY262" i="8"/>
  <c r="AFT263" i="8" s="1"/>
  <c r="ZB276" i="8"/>
  <c r="UX283" i="8"/>
  <c r="VB283" i="8" s="1"/>
  <c r="ZF275" i="8"/>
  <c r="ZA276" i="8" s="1"/>
  <c r="ACR269" i="8"/>
  <c r="ACS269" i="8" s="1"/>
  <c r="ACN270" i="8" s="1"/>
  <c r="AEL266" i="8"/>
  <c r="AEG266" i="8" s="1"/>
  <c r="AET265" i="8"/>
  <c r="XA279" i="8"/>
  <c r="AGL261" i="8"/>
  <c r="AGM261" i="8" s="1"/>
  <c r="AGH262" i="8" s="1"/>
  <c r="XL279" i="8"/>
  <c r="XG279" i="8" s="1"/>
  <c r="XT278" i="8"/>
  <c r="ABF272" i="8"/>
  <c r="ABA272" i="8" s="1"/>
  <c r="ABN271" i="8"/>
  <c r="ACB270" i="8"/>
  <c r="ABO271" i="8"/>
  <c r="AHZ258" i="8"/>
  <c r="ADS267" i="8"/>
  <c r="ADT267" i="8" s="1"/>
  <c r="ADU267" i="8" s="1"/>
  <c r="ADP268" i="8" s="1"/>
  <c r="AFO263" i="8"/>
  <c r="AIF258" i="8"/>
  <c r="AIJ257" i="8"/>
  <c r="AIE258" i="8" s="1"/>
  <c r="ADF268" i="8"/>
  <c r="ADG268" i="8" s="1"/>
  <c r="ADB269" i="8" s="1"/>
  <c r="VV282" i="8"/>
  <c r="VQ282" i="8" s="1"/>
  <c r="WD281" i="8"/>
  <c r="VK282" i="8"/>
  <c r="VL282" i="8" s="1"/>
  <c r="VG283" i="8" s="1"/>
  <c r="AGZ260" i="8"/>
  <c r="AHA260" i="8" s="1"/>
  <c r="AGV261" i="8" s="1"/>
  <c r="AIW256" i="8"/>
  <c r="AIX256" i="8" s="1"/>
  <c r="AIS257" i="8" s="1"/>
  <c r="AAG273" i="8"/>
  <c r="AAH273" i="8" s="1"/>
  <c r="AAC274" i="8" s="1"/>
  <c r="AKJ254" i="8"/>
  <c r="AKE254" i="8" s="1"/>
  <c r="AKR253" i="8"/>
  <c r="AKD254" i="8"/>
  <c r="AJV255" i="8"/>
  <c r="AJQ255" i="8" s="1"/>
  <c r="AAR273" i="8"/>
  <c r="AAM273" i="8" s="1"/>
  <c r="AAZ272" i="8"/>
  <c r="XZ278" i="8"/>
  <c r="XU278" i="8" s="1"/>
  <c r="YH277" i="8"/>
  <c r="AJH256" i="8"/>
  <c r="AJC256" i="8" s="1"/>
  <c r="AJP255" i="8"/>
  <c r="AHM259" i="8"/>
  <c r="AHN259" i="8" s="1"/>
  <c r="AFB264" i="8"/>
  <c r="AFC264" i="8" s="1"/>
  <c r="ALB252" i="8" l="1"/>
  <c r="AKW253" i="8" s="1"/>
  <c r="AKX253" i="8"/>
  <c r="I84" i="8"/>
  <c r="J84" i="8"/>
  <c r="AMY248" i="8"/>
  <c r="AMT249" i="8" s="1"/>
  <c r="AEH266" i="8"/>
  <c r="AEI266" i="8" s="1"/>
  <c r="AED267" i="8" s="1"/>
  <c r="AOO245" i="8"/>
  <c r="AOJ246" i="8" s="1"/>
  <c r="AOK246" i="8"/>
  <c r="ANX246" i="8"/>
  <c r="ANZ246" i="8" s="1"/>
  <c r="ANW247" i="8" s="1"/>
  <c r="ANK247" i="8"/>
  <c r="ANL247" i="8" s="1"/>
  <c r="AMP249" i="8"/>
  <c r="AMQ249" i="8" s="1"/>
  <c r="AMN250" i="8" s="1"/>
  <c r="ALZ251" i="8"/>
  <c r="AIN257" i="8"/>
  <c r="AMD250" i="8"/>
  <c r="ALY251" i="8" s="1"/>
  <c r="ALP251" i="8"/>
  <c r="ALK252" i="8" s="1"/>
  <c r="ZX274" i="8"/>
  <c r="ALL252" i="8"/>
  <c r="AHK260" i="8"/>
  <c r="AHO259" i="8"/>
  <c r="AHJ260" i="8" s="1"/>
  <c r="AJR255" i="8"/>
  <c r="AJS255" i="8" s="1"/>
  <c r="AJN256" i="8" s="1"/>
  <c r="AKF254" i="8"/>
  <c r="AKG254" i="8" s="1"/>
  <c r="AKB255" i="8" s="1"/>
  <c r="ACD270" i="8"/>
  <c r="ACE270" i="8" s="1"/>
  <c r="ABZ271" i="8" s="1"/>
  <c r="XV278" i="8"/>
  <c r="XW278" i="8" s="1"/>
  <c r="XR279" i="8" s="1"/>
  <c r="WX280" i="8"/>
  <c r="AEZ265" i="8"/>
  <c r="AFD264" i="8"/>
  <c r="AEY265" i="8" s="1"/>
  <c r="ABB272" i="8"/>
  <c r="ABC272" i="8" s="1"/>
  <c r="AAX273" i="8" s="1"/>
  <c r="AAD274" i="8"/>
  <c r="ZY274" i="8" s="1"/>
  <c r="AAL273" i="8"/>
  <c r="AIT257" i="8"/>
  <c r="AIO257" i="8" s="1"/>
  <c r="AJB256" i="8"/>
  <c r="AGW261" i="8"/>
  <c r="AGR261" i="8" s="1"/>
  <c r="AHE260" i="8"/>
  <c r="VH283" i="8"/>
  <c r="VC283" i="8" s="1"/>
  <c r="VD283" i="8" s="1"/>
  <c r="VP282" i="8"/>
  <c r="ADC269" i="8"/>
  <c r="ACX269" i="8" s="1"/>
  <c r="ADK268" i="8"/>
  <c r="AIA258" i="8"/>
  <c r="AIB258" i="8" s="1"/>
  <c r="AIC258" i="8" s="1"/>
  <c r="AHX259" i="8" s="1"/>
  <c r="ABP271" i="8"/>
  <c r="ABQ271" i="8" s="1"/>
  <c r="ABL272" i="8" s="1"/>
  <c r="XB279" i="8"/>
  <c r="WW280" i="8" s="1"/>
  <c r="YW276" i="8"/>
  <c r="YX276" i="8" s="1"/>
  <c r="AGC262" i="8"/>
  <c r="ZK275" i="8"/>
  <c r="WR280" i="8"/>
  <c r="YJ277" i="8"/>
  <c r="YK277" i="8" s="1"/>
  <c r="YF278" i="8" s="1"/>
  <c r="ADQ268" i="8"/>
  <c r="ADL268" i="8" s="1"/>
  <c r="ADY267" i="8"/>
  <c r="AGI262" i="8"/>
  <c r="AGD262" i="8" s="1"/>
  <c r="AGQ261" i="8"/>
  <c r="ACO270" i="8"/>
  <c r="ACJ270" i="8" s="1"/>
  <c r="ACW269" i="8"/>
  <c r="ZJ275" i="8"/>
  <c r="AFP263" i="8"/>
  <c r="AFQ263" i="8" s="1"/>
  <c r="WE281" i="8"/>
  <c r="WF281" i="8" s="1"/>
  <c r="ZZ274" i="8" l="1"/>
  <c r="AAA274" i="8" s="1"/>
  <c r="ZV275" i="8" s="1"/>
  <c r="AEM266" i="8"/>
  <c r="AEE267" i="8"/>
  <c r="ADZ267" i="8" s="1"/>
  <c r="AEA267" i="8" s="1"/>
  <c r="AEB267" i="8" s="1"/>
  <c r="ADW268" i="8" s="1"/>
  <c r="AKS253" i="8"/>
  <c r="AKT253" i="8" s="1"/>
  <c r="AKU253" i="8" s="1"/>
  <c r="AKP254" i="8" s="1"/>
  <c r="ALF252" i="8"/>
  <c r="ANC248" i="8"/>
  <c r="F85" i="8"/>
  <c r="P85" i="8" s="1"/>
  <c r="G85" i="8"/>
  <c r="Q85" i="8" s="1"/>
  <c r="AOF246" i="8"/>
  <c r="AOS245" i="8"/>
  <c r="AOA246" i="8"/>
  <c r="ANV247" i="8" s="1"/>
  <c r="ANR247" i="8" s="1"/>
  <c r="ANI248" i="8"/>
  <c r="AMR249" i="8"/>
  <c r="AMM250" i="8" s="1"/>
  <c r="AMI250" i="8" s="1"/>
  <c r="ANM247" i="8"/>
  <c r="ANH248" i="8" s="1"/>
  <c r="ALU251" i="8"/>
  <c r="AMH250" i="8"/>
  <c r="AIP257" i="8"/>
  <c r="AIQ257" i="8" s="1"/>
  <c r="AIL258" i="8" s="1"/>
  <c r="ALG252" i="8"/>
  <c r="ALT251" i="8"/>
  <c r="AFH264" i="8"/>
  <c r="WC282" i="8"/>
  <c r="WG281" i="8"/>
  <c r="WB282" i="8" s="1"/>
  <c r="AFN264" i="8"/>
  <c r="AFR263" i="8"/>
  <c r="AFM264" i="8" s="1"/>
  <c r="VE283" i="8"/>
  <c r="VI283" i="8" s="1"/>
  <c r="ZL275" i="8"/>
  <c r="ZM275" i="8" s="1"/>
  <c r="ZH276" i="8" s="1"/>
  <c r="YU277" i="8"/>
  <c r="YY276" i="8"/>
  <c r="YT277" i="8" s="1"/>
  <c r="ABM272" i="8"/>
  <c r="ABH272" i="8" s="1"/>
  <c r="ABU271" i="8"/>
  <c r="AKQ254" i="8"/>
  <c r="AKL254" i="8" s="1"/>
  <c r="AAY273" i="8"/>
  <c r="AAT273" i="8" s="1"/>
  <c r="ABG272" i="8"/>
  <c r="AEU265" i="8"/>
  <c r="AEV265" i="8" s="1"/>
  <c r="WS280" i="8"/>
  <c r="WT280" i="8" s="1"/>
  <c r="AHS259" i="8"/>
  <c r="ZW275" i="8"/>
  <c r="ZR275" i="8" s="1"/>
  <c r="ACY269" i="8"/>
  <c r="AGS261" i="8"/>
  <c r="AHY259" i="8"/>
  <c r="AHT259" i="8" s="1"/>
  <c r="AIG258" i="8"/>
  <c r="YG278" i="8"/>
  <c r="YB278" i="8" s="1"/>
  <c r="YO277" i="8"/>
  <c r="AGE262" i="8"/>
  <c r="AGF262" i="8" s="1"/>
  <c r="AGA263" i="8" s="1"/>
  <c r="ADM268" i="8"/>
  <c r="VR282" i="8"/>
  <c r="AJD256" i="8"/>
  <c r="AAN273" i="8"/>
  <c r="XF279" i="8"/>
  <c r="XS279" i="8"/>
  <c r="XN279" i="8" s="1"/>
  <c r="YA278" i="8"/>
  <c r="ACA271" i="8"/>
  <c r="ABV271" i="8" s="1"/>
  <c r="ACI270" i="8"/>
  <c r="AKK254" i="8"/>
  <c r="AKC255" i="8"/>
  <c r="AJX255" i="8" s="1"/>
  <c r="AJO256" i="8"/>
  <c r="AJJ256" i="8" s="1"/>
  <c r="AJW255" i="8"/>
  <c r="AHF260" i="8"/>
  <c r="AHG260" i="8" s="1"/>
  <c r="AAE274" i="8" l="1"/>
  <c r="ALH252" i="8"/>
  <c r="ALI252" i="8" s="1"/>
  <c r="ALD253" i="8" s="1"/>
  <c r="AKY253" i="8"/>
  <c r="I85" i="8"/>
  <c r="J85" i="8"/>
  <c r="AIM258" i="8"/>
  <c r="AIH258" i="8" s="1"/>
  <c r="AOU245" i="8"/>
  <c r="AND248" i="8"/>
  <c r="ANE248" i="8" s="1"/>
  <c r="ANF248" i="8" s="1"/>
  <c r="ANA249" i="8" s="1"/>
  <c r="AOE246" i="8"/>
  <c r="AOG246" i="8" s="1"/>
  <c r="AMV249" i="8"/>
  <c r="ANQ247" i="8"/>
  <c r="AIU257" i="8"/>
  <c r="AMJ250" i="8"/>
  <c r="ALV251" i="8"/>
  <c r="AFV263" i="8"/>
  <c r="AHD261" i="8"/>
  <c r="AHH260" i="8"/>
  <c r="AHC261" i="8" s="1"/>
  <c r="AKM254" i="8"/>
  <c r="AKN254" i="8" s="1"/>
  <c r="AKI255" i="8" s="1"/>
  <c r="XH279" i="8"/>
  <c r="XI279" i="8" s="1"/>
  <c r="XD280" i="8" s="1"/>
  <c r="AJA257" i="8"/>
  <c r="ADJ269" i="8"/>
  <c r="WQ281" i="8"/>
  <c r="ACV270" i="8"/>
  <c r="AHU259" i="8"/>
  <c r="AHV259" i="8" s="1"/>
  <c r="AHQ260" i="8" s="1"/>
  <c r="AES266" i="8"/>
  <c r="AEW265" i="8"/>
  <c r="AER266" i="8" s="1"/>
  <c r="YP277" i="8"/>
  <c r="AFI264" i="8"/>
  <c r="AFJ264" i="8" s="1"/>
  <c r="WK281" i="8"/>
  <c r="YC278" i="8"/>
  <c r="AAK274" i="8"/>
  <c r="VO283" i="8"/>
  <c r="YQ277" i="8"/>
  <c r="AII258" i="8"/>
  <c r="AGP262" i="8"/>
  <c r="ABI272" i="8"/>
  <c r="AJY255" i="8"/>
  <c r="ACK270" i="8"/>
  <c r="AAO273" i="8"/>
  <c r="AAJ274" i="8" s="1"/>
  <c r="AJE256" i="8"/>
  <c r="AIZ257" i="8" s="1"/>
  <c r="VS282" i="8"/>
  <c r="VN283" i="8" s="1"/>
  <c r="ADN268" i="8"/>
  <c r="ADI269" i="8" s="1"/>
  <c r="AGB263" i="8"/>
  <c r="AFW263" i="8" s="1"/>
  <c r="AFX263" i="8" s="1"/>
  <c r="AGJ262" i="8"/>
  <c r="WU280" i="8"/>
  <c r="WP281" i="8" s="1"/>
  <c r="ADX268" i="8"/>
  <c r="ADS268" i="8" s="1"/>
  <c r="AEF267" i="8"/>
  <c r="AGT261" i="8"/>
  <c r="AGO262" i="8" s="1"/>
  <c r="ACZ269" i="8"/>
  <c r="ACU270" i="8" s="1"/>
  <c r="ABW271" i="8"/>
  <c r="ZC276" i="8"/>
  <c r="ZQ275" i="8"/>
  <c r="ZI276" i="8"/>
  <c r="ZD276" i="8" s="1"/>
  <c r="VX282" i="8"/>
  <c r="ALE253" i="8" l="1"/>
  <c r="AKZ253" i="8" s="1"/>
  <c r="ALA253" i="8" s="1"/>
  <c r="ALB253" i="8" s="1"/>
  <c r="AKW254" i="8" s="1"/>
  <c r="ALM252" i="8"/>
  <c r="ANB249" i="8"/>
  <c r="AOR246" i="8"/>
  <c r="AOH246" i="8"/>
  <c r="AOC247" i="8" s="1"/>
  <c r="AOV245" i="8"/>
  <c r="AOQ246" i="8" s="1"/>
  <c r="AOM246" i="8" s="1"/>
  <c r="AOD247" i="8"/>
  <c r="ANS247" i="8"/>
  <c r="AMW249" i="8"/>
  <c r="AMX249" i="8" s="1"/>
  <c r="AMY249" i="8" s="1"/>
  <c r="AMT250" i="8" s="1"/>
  <c r="ANJ248" i="8"/>
  <c r="AMG251" i="8"/>
  <c r="VW282" i="8"/>
  <c r="VY282" i="8" s="1"/>
  <c r="AAS273" i="8"/>
  <c r="AAU273" i="8" s="1"/>
  <c r="AMK250" i="8"/>
  <c r="AMF251" i="8" s="1"/>
  <c r="ALW251" i="8"/>
  <c r="ALR252" i="8" s="1"/>
  <c r="ALS252" i="8"/>
  <c r="AGY261" i="8"/>
  <c r="ABT272" i="8"/>
  <c r="ACH271" i="8"/>
  <c r="AJV256" i="8"/>
  <c r="ABF273" i="8"/>
  <c r="AGX261" i="8"/>
  <c r="AIF259" i="8"/>
  <c r="YN278" i="8"/>
  <c r="XZ279" i="8"/>
  <c r="AEN266" i="8"/>
  <c r="AEO266" i="8" s="1"/>
  <c r="WY280" i="8"/>
  <c r="ADR268" i="8"/>
  <c r="ADE269" i="8"/>
  <c r="AIV257" i="8"/>
  <c r="AIW257" i="8" s="1"/>
  <c r="AFU264" i="8"/>
  <c r="AFY263" i="8"/>
  <c r="AFT264" i="8" s="1"/>
  <c r="ZS275" i="8"/>
  <c r="ZT275" i="8" s="1"/>
  <c r="ZO276" i="8" s="1"/>
  <c r="ZE276" i="8"/>
  <c r="ZF276" i="8" s="1"/>
  <c r="ZA277" i="8" s="1"/>
  <c r="ABX271" i="8"/>
  <c r="ABS272" i="8" s="1"/>
  <c r="ALF253" i="8"/>
  <c r="ACL270" i="8"/>
  <c r="ACG271" i="8" s="1"/>
  <c r="AJZ255" i="8"/>
  <c r="AJU256" i="8" s="1"/>
  <c r="ABJ272" i="8"/>
  <c r="ABE273" i="8" s="1"/>
  <c r="AGK262" i="8"/>
  <c r="AGL262" i="8" s="1"/>
  <c r="AIJ258" i="8"/>
  <c r="AIE259" i="8" s="1"/>
  <c r="YR277" i="8"/>
  <c r="YM278" i="8" s="1"/>
  <c r="VJ283" i="8"/>
  <c r="VK283" i="8" s="1"/>
  <c r="AAF274" i="8"/>
  <c r="AAG274" i="8" s="1"/>
  <c r="YD278" i="8"/>
  <c r="XY279" i="8" s="1"/>
  <c r="AFG265" i="8"/>
  <c r="AFK264" i="8"/>
  <c r="AFF265" i="8" s="1"/>
  <c r="AFA265" i="8"/>
  <c r="AHR260" i="8"/>
  <c r="AHM260" i="8" s="1"/>
  <c r="AHZ259" i="8"/>
  <c r="ADD269" i="8"/>
  <c r="ACQ270" i="8"/>
  <c r="WL281" i="8"/>
  <c r="WM281" i="8" s="1"/>
  <c r="AJI256" i="8"/>
  <c r="XE280" i="8"/>
  <c r="WZ280" i="8" s="1"/>
  <c r="XM279" i="8"/>
  <c r="AKJ255" i="8"/>
  <c r="AKE255" i="8" s="1"/>
  <c r="AKR254" i="8"/>
  <c r="AHL260" i="8"/>
  <c r="AKX254" i="8" l="1"/>
  <c r="AKS254" i="8" s="1"/>
  <c r="F86" i="8"/>
  <c r="P86" i="8" s="1"/>
  <c r="G86" i="8"/>
  <c r="Q86" i="8" s="1"/>
  <c r="ANY247" i="8"/>
  <c r="AMU250" i="8"/>
  <c r="AMP250" i="8" s="1"/>
  <c r="AOL246" i="8"/>
  <c r="AON246" i="8" s="1"/>
  <c r="AOZ245" i="8"/>
  <c r="APC245" i="8" s="1"/>
  <c r="AOX246" i="8" s="1"/>
  <c r="AOT246" i="8" s="1"/>
  <c r="ANP248" i="8"/>
  <c r="ANT247" i="8"/>
  <c r="ANO248" i="8" s="1"/>
  <c r="AMB251" i="8"/>
  <c r="ANC249" i="8"/>
  <c r="AMO250" i="8"/>
  <c r="ALN252" i="8"/>
  <c r="ALO252" i="8" s="1"/>
  <c r="ALL253" i="8" s="1"/>
  <c r="AMA251" i="8"/>
  <c r="AFO264" i="8"/>
  <c r="AGC263" i="8"/>
  <c r="WJ282" i="8"/>
  <c r="WN281" i="8"/>
  <c r="WI282" i="8" s="1"/>
  <c r="AGI263" i="8"/>
  <c r="AGM262" i="8"/>
  <c r="AGH263" i="8" s="1"/>
  <c r="AKT254" i="8"/>
  <c r="AKU254" i="8" s="1"/>
  <c r="AKP255" i="8" s="1"/>
  <c r="AJK256" i="8"/>
  <c r="AJL256" i="8" s="1"/>
  <c r="AJG257" i="8" s="1"/>
  <c r="ADF269" i="8"/>
  <c r="ADG269" i="8" s="1"/>
  <c r="ADB270" i="8" s="1"/>
  <c r="AAD275" i="8"/>
  <c r="AAH274" i="8"/>
  <c r="AAC275" i="8" s="1"/>
  <c r="AIT258" i="8"/>
  <c r="AIX257" i="8"/>
  <c r="AIS258" i="8" s="1"/>
  <c r="ADT268" i="8"/>
  <c r="ADU268" i="8" s="1"/>
  <c r="ADP269" i="8" s="1"/>
  <c r="YH278" i="8"/>
  <c r="AAR274" i="8"/>
  <c r="VV283" i="8"/>
  <c r="YV277" i="8"/>
  <c r="AIN258" i="8"/>
  <c r="AGZ261" i="8"/>
  <c r="AHA261" i="8" s="1"/>
  <c r="AGV262" i="8" s="1"/>
  <c r="AKD255" i="8"/>
  <c r="ACP270" i="8"/>
  <c r="XO279" i="8"/>
  <c r="XP279" i="8" s="1"/>
  <c r="XK280" i="8" s="1"/>
  <c r="AHN260" i="8"/>
  <c r="AHO260" i="8" s="1"/>
  <c r="AHJ261" i="8" s="1"/>
  <c r="AFB265" i="8"/>
  <c r="AFC265" i="8" s="1"/>
  <c r="AFD265" i="8" s="1"/>
  <c r="AEY266" i="8" s="1"/>
  <c r="VL283" i="8"/>
  <c r="VP283" i="8" s="1"/>
  <c r="ZB277" i="8"/>
  <c r="YW277" i="8" s="1"/>
  <c r="ZJ276" i="8"/>
  <c r="ZP276" i="8"/>
  <c r="ZK276" i="8" s="1"/>
  <c r="ZX275" i="8"/>
  <c r="AFP264" i="8"/>
  <c r="XA280" i="8"/>
  <c r="AEL267" i="8"/>
  <c r="AEP266" i="8"/>
  <c r="AEK267" i="8" s="1"/>
  <c r="XU279" i="8"/>
  <c r="AAV273" i="8"/>
  <c r="AAQ274" i="8" s="1"/>
  <c r="VZ282" i="8"/>
  <c r="VU283" i="8" s="1"/>
  <c r="YI278" i="8"/>
  <c r="AIA259" i="8"/>
  <c r="AIB259" i="8" s="1"/>
  <c r="ABN272" i="8"/>
  <c r="ABA273" i="8"/>
  <c r="AJQ256" i="8"/>
  <c r="ACC271" i="8"/>
  <c r="ACB271" i="8"/>
  <c r="ABO272" i="8"/>
  <c r="J86" i="8" l="1"/>
  <c r="I86" i="8"/>
  <c r="ALP252" i="8"/>
  <c r="ALT252" i="8" s="1"/>
  <c r="AOO246" i="8"/>
  <c r="AOJ247" i="8" s="1"/>
  <c r="AOK247" i="8"/>
  <c r="ANK248" i="8"/>
  <c r="ANL248" i="8" s="1"/>
  <c r="ANM248" i="8" s="1"/>
  <c r="ANH249" i="8" s="1"/>
  <c r="ANX247" i="8"/>
  <c r="AFQ264" i="8"/>
  <c r="AFR264" i="8" s="1"/>
  <c r="AFM265" i="8" s="1"/>
  <c r="AMQ250" i="8"/>
  <c r="AJB257" i="8"/>
  <c r="AGQ262" i="8"/>
  <c r="AMC251" i="8"/>
  <c r="AET266" i="8"/>
  <c r="AHY260" i="8"/>
  <c r="AIC259" i="8"/>
  <c r="AHX260" i="8" s="1"/>
  <c r="AKF255" i="8"/>
  <c r="AKG255" i="8" s="1"/>
  <c r="AKB256" i="8" s="1"/>
  <c r="AGW262" i="8"/>
  <c r="AGR262" i="8" s="1"/>
  <c r="AHE261" i="8"/>
  <c r="WD282" i="8"/>
  <c r="AAZ273" i="8"/>
  <c r="AAM274" i="8"/>
  <c r="ADQ269" i="8"/>
  <c r="ADL269" i="8" s="1"/>
  <c r="ADY268" i="8"/>
  <c r="AIO258" i="8"/>
  <c r="AIP258" i="8" s="1"/>
  <c r="ZY275" i="8"/>
  <c r="ZZ275" i="8" s="1"/>
  <c r="AAA275" i="8" s="1"/>
  <c r="ZV276" i="8" s="1"/>
  <c r="ADC270" i="8"/>
  <c r="ACX270" i="8" s="1"/>
  <c r="ADK269" i="8"/>
  <c r="AKQ255" i="8"/>
  <c r="AKL255" i="8" s="1"/>
  <c r="AKY254" i="8"/>
  <c r="AGD263" i="8"/>
  <c r="AGE263" i="8" s="1"/>
  <c r="WR281" i="8"/>
  <c r="WX281" i="8"/>
  <c r="ACD271" i="8"/>
  <c r="ACE271" i="8" s="1"/>
  <c r="ABZ272" i="8" s="1"/>
  <c r="ABP272" i="8"/>
  <c r="ABQ272" i="8" s="1"/>
  <c r="ABL273" i="8" s="1"/>
  <c r="AEG267" i="8"/>
  <c r="AEH267" i="8" s="1"/>
  <c r="XB280" i="8"/>
  <c r="WW281" i="8" s="1"/>
  <c r="ZL276" i="8"/>
  <c r="ZM276" i="8" s="1"/>
  <c r="ZH277" i="8" s="1"/>
  <c r="AEZ266" i="8"/>
  <c r="AEU266" i="8" s="1"/>
  <c r="AFH265" i="8"/>
  <c r="AHK261" i="8"/>
  <c r="AHF261" i="8" s="1"/>
  <c r="AHS260" i="8"/>
  <c r="XL280" i="8"/>
  <c r="XG280" i="8" s="1"/>
  <c r="XT279" i="8"/>
  <c r="ACR270" i="8"/>
  <c r="ACS270" i="8" s="1"/>
  <c r="ACN271" i="8" s="1"/>
  <c r="YX277" i="8"/>
  <c r="VQ283" i="8"/>
  <c r="VR283" i="8" s="1"/>
  <c r="YJ278" i="8"/>
  <c r="YK278" i="8" s="1"/>
  <c r="YF279" i="8" s="1"/>
  <c r="AAL274" i="8"/>
  <c r="AJH257" i="8"/>
  <c r="AJC257" i="8" s="1"/>
  <c r="AJP256" i="8"/>
  <c r="WE282" i="8"/>
  <c r="ALK253" i="8" l="1"/>
  <c r="ALG253" i="8" s="1"/>
  <c r="ALH253" i="8" s="1"/>
  <c r="ALI253" i="8" s="1"/>
  <c r="ALD254" i="8" s="1"/>
  <c r="G87" i="8"/>
  <c r="Q87" i="8" s="1"/>
  <c r="F87" i="8"/>
  <c r="P87" i="8" s="1"/>
  <c r="AGS262" i="8"/>
  <c r="AGT262" i="8" s="1"/>
  <c r="AGO263" i="8" s="1"/>
  <c r="AEV266" i="8"/>
  <c r="AES267" i="8" s="1"/>
  <c r="ANI249" i="8"/>
  <c r="AOF247" i="8"/>
  <c r="AOS246" i="8"/>
  <c r="ALE254" i="8"/>
  <c r="AKZ254" i="8" s="1"/>
  <c r="ALA254" i="8" s="1"/>
  <c r="AND249" i="8"/>
  <c r="ANE249" i="8" s="1"/>
  <c r="ANB250" i="8" s="1"/>
  <c r="AFN265" i="8"/>
  <c r="AFI265" i="8" s="1"/>
  <c r="AFJ265" i="8" s="1"/>
  <c r="ANZ247" i="8"/>
  <c r="ANQ248" i="8"/>
  <c r="AJD257" i="8"/>
  <c r="AJE257" i="8" s="1"/>
  <c r="AIZ258" i="8" s="1"/>
  <c r="AMN251" i="8"/>
  <c r="AMR250" i="8"/>
  <c r="AMM251" i="8" s="1"/>
  <c r="ALZ252" i="8"/>
  <c r="AMD251" i="8"/>
  <c r="ALY252" i="8" s="1"/>
  <c r="WS281" i="8"/>
  <c r="WT281" i="8" s="1"/>
  <c r="AFV264" i="8"/>
  <c r="ALM253" i="8"/>
  <c r="VS283" i="8"/>
  <c r="VW283" i="8" s="1"/>
  <c r="AIM259" i="8"/>
  <c r="AIQ258" i="8"/>
  <c r="AIL259" i="8" s="1"/>
  <c r="YU278" i="8"/>
  <c r="AGP263" i="8"/>
  <c r="AGK263" i="8" s="1"/>
  <c r="AJR256" i="8"/>
  <c r="AAN274" i="8"/>
  <c r="YY277" i="8"/>
  <c r="YT278" i="8" s="1"/>
  <c r="ZI277" i="8"/>
  <c r="ZD277" i="8" s="1"/>
  <c r="ZQ276" i="8"/>
  <c r="AAE275" i="8"/>
  <c r="ZW276" i="8"/>
  <c r="ZR276" i="8" s="1"/>
  <c r="ABM273" i="8"/>
  <c r="ABH273" i="8" s="1"/>
  <c r="ABU272" i="8"/>
  <c r="ACA272" i="8"/>
  <c r="ABV272" i="8" s="1"/>
  <c r="ACI271" i="8"/>
  <c r="XF280" i="8"/>
  <c r="ADM269" i="8"/>
  <c r="WF282" i="8"/>
  <c r="AIG259" i="8"/>
  <c r="YG279" i="8"/>
  <c r="YB279" i="8" s="1"/>
  <c r="YO278" i="8"/>
  <c r="ACO271" i="8"/>
  <c r="ACJ271" i="8" s="1"/>
  <c r="ACW270" i="8"/>
  <c r="XV279" i="8"/>
  <c r="XW279" i="8" s="1"/>
  <c r="XR280" i="8" s="1"/>
  <c r="AEE268" i="8"/>
  <c r="AEI267" i="8"/>
  <c r="AED268" i="8" s="1"/>
  <c r="AGB264" i="8"/>
  <c r="AGF263" i="8"/>
  <c r="AGA264" i="8" s="1"/>
  <c r="ABB273" i="8"/>
  <c r="ABC273" i="8" s="1"/>
  <c r="AAX274" i="8" s="1"/>
  <c r="AHG261" i="8"/>
  <c r="AHH261" i="8" s="1"/>
  <c r="AHC262" i="8" s="1"/>
  <c r="AKC256" i="8"/>
  <c r="AJX256" i="8" s="1"/>
  <c r="AKK255" i="8"/>
  <c r="AHT260" i="8"/>
  <c r="AHU260" i="8" s="1"/>
  <c r="AEW266" i="8" l="1"/>
  <c r="AER267" i="8" s="1"/>
  <c r="AEN267" i="8" s="1"/>
  <c r="AGX262" i="8"/>
  <c r="AJA258" i="8"/>
  <c r="AIV258" i="8" s="1"/>
  <c r="J87" i="8"/>
  <c r="I87" i="8"/>
  <c r="AOU246" i="8"/>
  <c r="ANF249" i="8"/>
  <c r="ANA250" i="8" s="1"/>
  <c r="AMW250" i="8" s="1"/>
  <c r="ANW248" i="8"/>
  <c r="AOA247" i="8"/>
  <c r="ANV248" i="8" s="1"/>
  <c r="ALU252" i="8"/>
  <c r="ALV252" i="8" s="1"/>
  <c r="ALS253" i="8" s="1"/>
  <c r="AMI251" i="8"/>
  <c r="AMV250" i="8"/>
  <c r="AMH251" i="8"/>
  <c r="AJI257" i="8"/>
  <c r="AGJ263" i="8"/>
  <c r="AGL263" i="8" s="1"/>
  <c r="AGM263" i="8" s="1"/>
  <c r="AGH264" i="8" s="1"/>
  <c r="ZC277" i="8"/>
  <c r="ZE277" i="8" s="1"/>
  <c r="ZF277" i="8" s="1"/>
  <c r="ZA278" i="8" s="1"/>
  <c r="AHR261" i="8"/>
  <c r="AHV260" i="8"/>
  <c r="AHQ261" i="8" s="1"/>
  <c r="AFG266" i="8"/>
  <c r="AFK265" i="8"/>
  <c r="AFF266" i="8" s="1"/>
  <c r="WC283" i="8"/>
  <c r="WQ282" i="8"/>
  <c r="AAK275" i="8"/>
  <c r="AJO257" i="8"/>
  <c r="AIH259" i="8"/>
  <c r="AII259" i="8" s="1"/>
  <c r="ADZ268" i="8"/>
  <c r="AEA268" i="8" s="1"/>
  <c r="ACY270" i="8"/>
  <c r="ACZ270" i="8" s="1"/>
  <c r="ACU271" i="8" s="1"/>
  <c r="ADJ270" i="8"/>
  <c r="AKX255" i="8"/>
  <c r="XH280" i="8"/>
  <c r="XI280" i="8" s="1"/>
  <c r="XD281" i="8" s="1"/>
  <c r="AKM255" i="8"/>
  <c r="AKN255" i="8" s="1"/>
  <c r="AKI256" i="8" s="1"/>
  <c r="AHD262" i="8"/>
  <c r="AGY262" i="8" s="1"/>
  <c r="AGZ262" i="8" s="1"/>
  <c r="AHL261" i="8"/>
  <c r="AAY274" i="8"/>
  <c r="AAT274" i="8" s="1"/>
  <c r="ABG273" i="8"/>
  <c r="AFW264" i="8"/>
  <c r="AFX264" i="8" s="1"/>
  <c r="AEM267" i="8"/>
  <c r="XS280" i="8"/>
  <c r="XN280" i="8" s="1"/>
  <c r="YA279" i="8"/>
  <c r="WG282" i="8"/>
  <c r="WB283" i="8" s="1"/>
  <c r="ADN269" i="8"/>
  <c r="ADI270" i="8" s="1"/>
  <c r="ALB254" i="8"/>
  <c r="AKW255" i="8" s="1"/>
  <c r="WU281" i="8"/>
  <c r="WP282" i="8" s="1"/>
  <c r="ACK271" i="8"/>
  <c r="ACL271" i="8" s="1"/>
  <c r="ACG272" i="8" s="1"/>
  <c r="ABW272" i="8"/>
  <c r="ABX272" i="8" s="1"/>
  <c r="ABS273" i="8" s="1"/>
  <c r="ZS276" i="8"/>
  <c r="ZT276" i="8" s="1"/>
  <c r="ZO277" i="8" s="1"/>
  <c r="AAO274" i="8"/>
  <c r="AAJ275" i="8" s="1"/>
  <c r="AJS256" i="8"/>
  <c r="AJN257" i="8" s="1"/>
  <c r="YP278" i="8"/>
  <c r="YQ278" i="8" s="1"/>
  <c r="AIU258" i="8"/>
  <c r="AFA266" i="8" l="1"/>
  <c r="ANJ249" i="8"/>
  <c r="ALW252" i="8"/>
  <c r="AMA252" i="8" s="1"/>
  <c r="AOR247" i="8"/>
  <c r="AOV246" i="8"/>
  <c r="AOQ247" i="8" s="1"/>
  <c r="ANR248" i="8"/>
  <c r="ANS248" i="8" s="1"/>
  <c r="ANT248" i="8" s="1"/>
  <c r="ANO249" i="8" s="1"/>
  <c r="AOE247" i="8"/>
  <c r="AMX250" i="8"/>
  <c r="AMJ251" i="8"/>
  <c r="AMK251" i="8" s="1"/>
  <c r="AMF252" i="8" s="1"/>
  <c r="AFO265" i="8"/>
  <c r="YN279" i="8"/>
  <c r="YR278" i="8"/>
  <c r="YM279" i="8" s="1"/>
  <c r="AGW263" i="8"/>
  <c r="AHA262" i="8"/>
  <c r="AGV263" i="8" s="1"/>
  <c r="AIF260" i="8"/>
  <c r="AIW258" i="8"/>
  <c r="AIX258" i="8" s="1"/>
  <c r="AIS259" i="8" s="1"/>
  <c r="ZP277" i="8"/>
  <c r="ZK277" i="8" s="1"/>
  <c r="ZX276" i="8"/>
  <c r="ABT273" i="8"/>
  <c r="ABO273" i="8" s="1"/>
  <c r="ACB272" i="8"/>
  <c r="ACH272" i="8"/>
  <c r="ACC272" i="8" s="1"/>
  <c r="ACP271" i="8"/>
  <c r="AIJ259" i="8"/>
  <c r="AIE260" i="8" s="1"/>
  <c r="YC279" i="8"/>
  <c r="YD279" i="8" s="1"/>
  <c r="XY280" i="8" s="1"/>
  <c r="AEO267" i="8"/>
  <c r="AEP267" i="8" s="1"/>
  <c r="AEK268" i="8" s="1"/>
  <c r="AKJ256" i="8"/>
  <c r="AKE256" i="8" s="1"/>
  <c r="AKR255" i="8"/>
  <c r="XM280" i="8"/>
  <c r="XE281" i="8"/>
  <c r="WZ281" i="8" s="1"/>
  <c r="ALF254" i="8"/>
  <c r="ADR269" i="8"/>
  <c r="ADE270" i="8"/>
  <c r="ZB278" i="8"/>
  <c r="YW278" i="8" s="1"/>
  <c r="ZJ277" i="8"/>
  <c r="AJW256" i="8"/>
  <c r="AAS274" i="8"/>
  <c r="WY281" i="8"/>
  <c r="WK282" i="8"/>
  <c r="AFB266" i="8"/>
  <c r="AFC266" i="8" s="1"/>
  <c r="AHZ260" i="8"/>
  <c r="AFU265" i="8"/>
  <c r="AFY264" i="8"/>
  <c r="AFT265" i="8" s="1"/>
  <c r="ABI273" i="8"/>
  <c r="ABJ273" i="8" s="1"/>
  <c r="ABE274" i="8" s="1"/>
  <c r="AKS255" i="8"/>
  <c r="ACV271" i="8"/>
  <c r="ACQ271" i="8" s="1"/>
  <c r="ADD270" i="8"/>
  <c r="ADX269" i="8"/>
  <c r="AEB268" i="8"/>
  <c r="ADW269" i="8" s="1"/>
  <c r="AJJ257" i="8"/>
  <c r="AJK257" i="8" s="1"/>
  <c r="AAF275" i="8"/>
  <c r="AAG275" i="8" s="1"/>
  <c r="WL282" i="8"/>
  <c r="VX283" i="8"/>
  <c r="VY283" i="8" s="1"/>
  <c r="AGI264" i="8"/>
  <c r="AGD264" i="8" s="1"/>
  <c r="AGQ263" i="8"/>
  <c r="AHM261" i="8"/>
  <c r="AHN261" i="8" s="1"/>
  <c r="G88" i="8" l="1"/>
  <c r="Q88" i="8" s="1"/>
  <c r="F88" i="8"/>
  <c r="P88" i="8" s="1"/>
  <c r="ALR253" i="8"/>
  <c r="ALN253" i="8" s="1"/>
  <c r="ALO253" i="8" s="1"/>
  <c r="ALP253" i="8" s="1"/>
  <c r="ANP249" i="8"/>
  <c r="ANK249" i="8" s="1"/>
  <c r="ANL249" i="8" s="1"/>
  <c r="ANI250" i="8" s="1"/>
  <c r="AOM247" i="8"/>
  <c r="AOZ246" i="8"/>
  <c r="APC246" i="8" s="1"/>
  <c r="AOX247" i="8" s="1"/>
  <c r="AOT247" i="8" s="1"/>
  <c r="AOG247" i="8"/>
  <c r="ANX248" i="8"/>
  <c r="AMU251" i="8"/>
  <c r="AMY250" i="8"/>
  <c r="AMT251" i="8" s="1"/>
  <c r="AMG252" i="8"/>
  <c r="AMB252" i="8" s="1"/>
  <c r="AMC252" i="8" s="1"/>
  <c r="AMO251" i="8"/>
  <c r="ALK254" i="8"/>
  <c r="AGC264" i="8"/>
  <c r="AGE264" i="8" s="1"/>
  <c r="AHE262" i="8"/>
  <c r="AHK262" i="8"/>
  <c r="AHO261" i="8"/>
  <c r="AHJ262" i="8" s="1"/>
  <c r="AAD276" i="8"/>
  <c r="AAH275" i="8"/>
  <c r="AAC276" i="8" s="1"/>
  <c r="AEZ267" i="8"/>
  <c r="VZ283" i="8"/>
  <c r="WD283" i="8" s="1"/>
  <c r="AJH258" i="8"/>
  <c r="AJL257" i="8"/>
  <c r="AJG258" i="8" s="1"/>
  <c r="AFD266" i="8"/>
  <c r="AEY267" i="8" s="1"/>
  <c r="AEF268" i="8"/>
  <c r="ADF270" i="8"/>
  <c r="ABF274" i="8"/>
  <c r="ABA274" i="8" s="1"/>
  <c r="ABN273" i="8"/>
  <c r="AFP265" i="8"/>
  <c r="AFQ265" i="8" s="1"/>
  <c r="XA281" i="8"/>
  <c r="XB281" i="8" s="1"/>
  <c r="WW282" i="8" s="1"/>
  <c r="AAU274" i="8"/>
  <c r="ZL277" i="8"/>
  <c r="XO280" i="8"/>
  <c r="AKT255" i="8"/>
  <c r="XZ280" i="8"/>
  <c r="XU280" i="8" s="1"/>
  <c r="YH279" i="8"/>
  <c r="ACR271" i="8"/>
  <c r="AIT259" i="8"/>
  <c r="AIO259" i="8" s="1"/>
  <c r="AJB258" i="8"/>
  <c r="AIN259" i="8"/>
  <c r="AGR263" i="8"/>
  <c r="AGS263" i="8" s="1"/>
  <c r="YV278" i="8"/>
  <c r="ADS269" i="8"/>
  <c r="ADT269" i="8" s="1"/>
  <c r="WM282" i="8"/>
  <c r="WN282" i="8" s="1"/>
  <c r="WI283" i="8" s="1"/>
  <c r="AJY256" i="8"/>
  <c r="AJZ256" i="8" s="1"/>
  <c r="AJU257" i="8" s="1"/>
  <c r="AEL268" i="8"/>
  <c r="AEG268" i="8" s="1"/>
  <c r="AET267" i="8"/>
  <c r="ACD272" i="8"/>
  <c r="AIA260" i="8"/>
  <c r="AIB260" i="8" s="1"/>
  <c r="YI279" i="8"/>
  <c r="ALL254" i="8" l="1"/>
  <c r="ALG254" i="8" s="1"/>
  <c r="ALH254" i="8" s="1"/>
  <c r="ALE255" i="8" s="1"/>
  <c r="ALT253" i="8"/>
  <c r="J88" i="8"/>
  <c r="I88" i="8"/>
  <c r="ANM249" i="8"/>
  <c r="ANH250" i="8" s="1"/>
  <c r="AND250" i="8" s="1"/>
  <c r="AMP251" i="8"/>
  <c r="AMQ251" i="8" s="1"/>
  <c r="AOD248" i="8"/>
  <c r="AOH247" i="8"/>
  <c r="AOC248" i="8" s="1"/>
  <c r="ANC250" i="8"/>
  <c r="ALZ253" i="8"/>
  <c r="AMD252" i="8"/>
  <c r="ALY253" i="8" s="1"/>
  <c r="AAL275" i="8"/>
  <c r="AGP264" i="8"/>
  <c r="AGT263" i="8"/>
  <c r="AGO264" i="8" s="1"/>
  <c r="YJ279" i="8"/>
  <c r="YK279" i="8" s="1"/>
  <c r="YF280" i="8" s="1"/>
  <c r="AKQ256" i="8"/>
  <c r="AAR275" i="8"/>
  <c r="AFN266" i="8"/>
  <c r="AFR265" i="8"/>
  <c r="AFM266" i="8" s="1"/>
  <c r="ADC271" i="8"/>
  <c r="AEH268" i="8"/>
  <c r="AEI268" i="8" s="1"/>
  <c r="AED269" i="8" s="1"/>
  <c r="AJC258" i="8"/>
  <c r="AJD258" i="8" s="1"/>
  <c r="AJE258" i="8" s="1"/>
  <c r="AIZ259" i="8" s="1"/>
  <c r="AFH266" i="8"/>
  <c r="ZY276" i="8"/>
  <c r="ZZ276" i="8" s="1"/>
  <c r="AHS261" i="8"/>
  <c r="ACA273" i="8"/>
  <c r="ADQ270" i="8"/>
  <c r="AHY261" i="8"/>
  <c r="AGB265" i="8"/>
  <c r="ACO272" i="8"/>
  <c r="XL281" i="8"/>
  <c r="ZI278" i="8"/>
  <c r="ACE272" i="8"/>
  <c r="ABZ273" i="8" s="1"/>
  <c r="ADU269" i="8"/>
  <c r="ADP270" i="8" s="1"/>
  <c r="AJV257" i="8"/>
  <c r="AJQ257" i="8" s="1"/>
  <c r="AKD256" i="8"/>
  <c r="WJ283" i="8"/>
  <c r="WE283" i="8" s="1"/>
  <c r="WF283" i="8" s="1"/>
  <c r="WR282" i="8"/>
  <c r="AIC260" i="8"/>
  <c r="AHX261" i="8" s="1"/>
  <c r="AGF264" i="8"/>
  <c r="AGA265" i="8" s="1"/>
  <c r="YX278" i="8"/>
  <c r="YY278" i="8" s="1"/>
  <c r="YT279" i="8" s="1"/>
  <c r="AIP259" i="8"/>
  <c r="AIQ259" i="8" s="1"/>
  <c r="AIL260" i="8" s="1"/>
  <c r="ACS271" i="8"/>
  <c r="ACN272" i="8" s="1"/>
  <c r="AKU255" i="8"/>
  <c r="AKP256" i="8" s="1"/>
  <c r="XP280" i="8"/>
  <c r="XK281" i="8" s="1"/>
  <c r="ZM277" i="8"/>
  <c r="ZH278" i="8" s="1"/>
  <c r="AAV274" i="8"/>
  <c r="AAQ275" i="8" s="1"/>
  <c r="WX282" i="8"/>
  <c r="WS282" i="8" s="1"/>
  <c r="XF281" i="8"/>
  <c r="ABP273" i="8"/>
  <c r="ABQ273" i="8" s="1"/>
  <c r="ABL274" i="8" s="1"/>
  <c r="ADG270" i="8"/>
  <c r="ADB271" i="8" s="1"/>
  <c r="AJP257" i="8"/>
  <c r="AEU267" i="8"/>
  <c r="AEV267" i="8" s="1"/>
  <c r="AHF262" i="8"/>
  <c r="AHG262" i="8" s="1"/>
  <c r="G89" i="8" l="1"/>
  <c r="Q89" i="8" s="1"/>
  <c r="F89" i="8"/>
  <c r="P89" i="8" s="1"/>
  <c r="ALI254" i="8"/>
  <c r="ALD255" i="8" s="1"/>
  <c r="ANE250" i="8"/>
  <c r="ANB251" i="8" s="1"/>
  <c r="ANQ249" i="8"/>
  <c r="ANY248" i="8"/>
  <c r="ANZ248" i="8" s="1"/>
  <c r="AOA248" i="8" s="1"/>
  <c r="ANV249" i="8" s="1"/>
  <c r="AOL247" i="8"/>
  <c r="AON247" i="8" s="1"/>
  <c r="AMN252" i="8"/>
  <c r="AKZ255" i="8"/>
  <c r="ALU253" i="8"/>
  <c r="ALV253" i="8" s="1"/>
  <c r="ALS254" i="8" s="1"/>
  <c r="AMR251" i="8"/>
  <c r="AMM252" i="8" s="1"/>
  <c r="AMH252" i="8"/>
  <c r="ALM254" i="8"/>
  <c r="AES268" i="8"/>
  <c r="AEW267" i="8"/>
  <c r="AER268" i="8" s="1"/>
  <c r="WG283" i="8"/>
  <c r="WK283" i="8" s="1"/>
  <c r="AHD263" i="8"/>
  <c r="AHH262" i="8"/>
  <c r="AHC263" i="8" s="1"/>
  <c r="AJR257" i="8"/>
  <c r="AJS257" i="8" s="1"/>
  <c r="AJN258" i="8" s="1"/>
  <c r="ZQ277" i="8"/>
  <c r="XT280" i="8"/>
  <c r="ACW271" i="8"/>
  <c r="ACJ272" i="8"/>
  <c r="AFW265" i="8"/>
  <c r="AHT261" i="8"/>
  <c r="AHU261" i="8" s="1"/>
  <c r="AHV261" i="8" s="1"/>
  <c r="AHQ262" i="8" s="1"/>
  <c r="ADL270" i="8"/>
  <c r="AEE269" i="8"/>
  <c r="ADZ269" i="8" s="1"/>
  <c r="AEM268" i="8"/>
  <c r="ADK270" i="8"/>
  <c r="ACX271" i="8"/>
  <c r="AFV265" i="8"/>
  <c r="AAZ274" i="8"/>
  <c r="AAM275" i="8"/>
  <c r="AAN275" i="8" s="1"/>
  <c r="AKY255" i="8"/>
  <c r="YG280" i="8"/>
  <c r="YB280" i="8" s="1"/>
  <c r="YO279" i="8"/>
  <c r="AGX263" i="8"/>
  <c r="ABM274" i="8"/>
  <c r="ABH274" i="8" s="1"/>
  <c r="ABU273" i="8"/>
  <c r="AIM260" i="8"/>
  <c r="AIH260" i="8" s="1"/>
  <c r="AIU259" i="8"/>
  <c r="YU279" i="8"/>
  <c r="YP279" i="8" s="1"/>
  <c r="ZC278" i="8"/>
  <c r="WT282" i="8"/>
  <c r="AKF256" i="8"/>
  <c r="AKG256" i="8" s="1"/>
  <c r="AKB257" i="8" s="1"/>
  <c r="ZD278" i="8"/>
  <c r="XG281" i="8"/>
  <c r="XH281" i="8" s="1"/>
  <c r="AJA259" i="8"/>
  <c r="AIV259" i="8" s="1"/>
  <c r="AJI258" i="8"/>
  <c r="AGJ264" i="8"/>
  <c r="AIG260" i="8"/>
  <c r="ADY269" i="8"/>
  <c r="ACI272" i="8"/>
  <c r="ABV273" i="8"/>
  <c r="ZW277" i="8"/>
  <c r="AAA276" i="8"/>
  <c r="ZV277" i="8" s="1"/>
  <c r="AFI266" i="8"/>
  <c r="AFJ266" i="8" s="1"/>
  <c r="AKL256" i="8"/>
  <c r="AGK264" i="8"/>
  <c r="I89" i="8" l="1"/>
  <c r="J89" i="8"/>
  <c r="ALW253" i="8"/>
  <c r="ALR254" i="8" s="1"/>
  <c r="ALN254" i="8" s="1"/>
  <c r="ALO254" i="8" s="1"/>
  <c r="ALP254" i="8" s="1"/>
  <c r="ALK255" i="8" s="1"/>
  <c r="ANW249" i="8"/>
  <c r="ANR249" i="8" s="1"/>
  <c r="ANS249" i="8" s="1"/>
  <c r="ANP250" i="8" s="1"/>
  <c r="ANF250" i="8"/>
  <c r="ANA251" i="8" s="1"/>
  <c r="AMW251" i="8" s="1"/>
  <c r="AOO247" i="8"/>
  <c r="AOJ248" i="8" s="1"/>
  <c r="AOK248" i="8"/>
  <c r="AOE248" i="8"/>
  <c r="AMA253" i="8"/>
  <c r="AMI252" i="8"/>
  <c r="AMJ252" i="8" s="1"/>
  <c r="ANJ250" i="8"/>
  <c r="AMV251" i="8"/>
  <c r="AFG267" i="8"/>
  <c r="AFK266" i="8"/>
  <c r="AFF267" i="8" s="1"/>
  <c r="XE282" i="8"/>
  <c r="XI281" i="8"/>
  <c r="XD282" i="8" s="1"/>
  <c r="ACK272" i="8"/>
  <c r="ACL272" i="8" s="1"/>
  <c r="ACG273" i="8" s="1"/>
  <c r="WQ283" i="8"/>
  <c r="AIW259" i="8"/>
  <c r="AIX259" i="8" s="1"/>
  <c r="AIS260" i="8" s="1"/>
  <c r="ALA255" i="8"/>
  <c r="ALB255" i="8" s="1"/>
  <c r="AKW256" i="8" s="1"/>
  <c r="AAE276" i="8"/>
  <c r="AEA269" i="8"/>
  <c r="AEB269" i="8" s="1"/>
  <c r="ADW270" i="8" s="1"/>
  <c r="AGL264" i="8"/>
  <c r="AGM264" i="8" s="1"/>
  <c r="AGH265" i="8" s="1"/>
  <c r="WU282" i="8"/>
  <c r="WP283" i="8" s="1"/>
  <c r="ABW273" i="8"/>
  <c r="ABX273" i="8" s="1"/>
  <c r="ABS274" i="8" s="1"/>
  <c r="AAK276" i="8"/>
  <c r="AAO275" i="8"/>
  <c r="AAJ276" i="8" s="1"/>
  <c r="AFX265" i="8"/>
  <c r="AFY265" i="8" s="1"/>
  <c r="AFT266" i="8" s="1"/>
  <c r="AHR262" i="8"/>
  <c r="AHM262" i="8" s="1"/>
  <c r="AHZ261" i="8"/>
  <c r="AHL262" i="8"/>
  <c r="AFA267" i="8"/>
  <c r="ZR277" i="8"/>
  <c r="ZS277" i="8" s="1"/>
  <c r="ZT277" i="8" s="1"/>
  <c r="ZO278" i="8" s="1"/>
  <c r="AII260" i="8"/>
  <c r="AIJ260" i="8" s="1"/>
  <c r="AIE261" i="8" s="1"/>
  <c r="AKC257" i="8"/>
  <c r="AJX257" i="8" s="1"/>
  <c r="AKK256" i="8"/>
  <c r="ZE278" i="8"/>
  <c r="ZF278" i="8" s="1"/>
  <c r="ZA279" i="8" s="1"/>
  <c r="YQ279" i="8"/>
  <c r="YR279" i="8" s="1"/>
  <c r="YM280" i="8" s="1"/>
  <c r="ABB274" i="8"/>
  <c r="ABC274" i="8" s="1"/>
  <c r="AAX275" i="8" s="1"/>
  <c r="ADM270" i="8"/>
  <c r="ADN270" i="8" s="1"/>
  <c r="ADI271" i="8" s="1"/>
  <c r="ACY271" i="8"/>
  <c r="ACZ271" i="8" s="1"/>
  <c r="ACU272" i="8" s="1"/>
  <c r="XV280" i="8"/>
  <c r="XW280" i="8" s="1"/>
  <c r="XR281" i="8" s="1"/>
  <c r="AJO258" i="8"/>
  <c r="AJJ258" i="8" s="1"/>
  <c r="AJK258" i="8" s="1"/>
  <c r="AJW257" i="8"/>
  <c r="AGY263" i="8"/>
  <c r="AGZ263" i="8" s="1"/>
  <c r="AEN268" i="8"/>
  <c r="AEO268" i="8" s="1"/>
  <c r="ANT249" i="8" l="1"/>
  <c r="ANO250" i="8" s="1"/>
  <c r="ANK250" i="8" s="1"/>
  <c r="ANL250" i="8" s="1"/>
  <c r="AOS247" i="8"/>
  <c r="AOF248" i="8"/>
  <c r="AOG248" i="8" s="1"/>
  <c r="AMX251" i="8"/>
  <c r="AMG253" i="8"/>
  <c r="AMK252" i="8"/>
  <c r="AMF253" i="8" s="1"/>
  <c r="XM281" i="8"/>
  <c r="ALT254" i="8"/>
  <c r="WL283" i="8"/>
  <c r="WM283" i="8" s="1"/>
  <c r="ALL255" i="8"/>
  <c r="ALG255" i="8" s="1"/>
  <c r="AGW264" i="8"/>
  <c r="AHA263" i="8"/>
  <c r="AGV264" i="8" s="1"/>
  <c r="AJH259" i="8"/>
  <c r="AJL258" i="8"/>
  <c r="AJG259" i="8" s="1"/>
  <c r="AEL269" i="8"/>
  <c r="AEP268" i="8"/>
  <c r="AEK269" i="8" s="1"/>
  <c r="AJY257" i="8"/>
  <c r="XS281" i="8"/>
  <c r="XN281" i="8" s="1"/>
  <c r="YA280" i="8"/>
  <c r="ACV272" i="8"/>
  <c r="ACQ272" i="8" s="1"/>
  <c r="ADD271" i="8"/>
  <c r="ADJ271" i="8"/>
  <c r="ADE271" i="8" s="1"/>
  <c r="ADR270" i="8"/>
  <c r="AAY275" i="8"/>
  <c r="AAT275" i="8" s="1"/>
  <c r="ABG274" i="8"/>
  <c r="YN280" i="8"/>
  <c r="YI280" i="8" s="1"/>
  <c r="YV279" i="8"/>
  <c r="ZB279" i="8"/>
  <c r="YW279" i="8" s="1"/>
  <c r="ZJ278" i="8"/>
  <c r="AKM256" i="8"/>
  <c r="AIF261" i="8"/>
  <c r="AIA261" i="8" s="1"/>
  <c r="AIB261" i="8" s="1"/>
  <c r="AIN260" i="8"/>
  <c r="AHN262" i="8"/>
  <c r="AHO262" i="8" s="1"/>
  <c r="AHJ263" i="8" s="1"/>
  <c r="AAS275" i="8"/>
  <c r="ABT274" i="8"/>
  <c r="ABO274" i="8" s="1"/>
  <c r="ACB273" i="8"/>
  <c r="AKX256" i="8"/>
  <c r="AKS256" i="8" s="1"/>
  <c r="ALF255" i="8"/>
  <c r="AIT260" i="8"/>
  <c r="AIO260" i="8" s="1"/>
  <c r="AJB259" i="8"/>
  <c r="WY282" i="8"/>
  <c r="ACH273" i="8"/>
  <c r="ACC273" i="8" s="1"/>
  <c r="ACP272" i="8"/>
  <c r="WZ282" i="8"/>
  <c r="AFO266" i="8"/>
  <c r="ZP278" i="8"/>
  <c r="ZK278" i="8" s="1"/>
  <c r="ZX277" i="8"/>
  <c r="AFU266" i="8"/>
  <c r="AFP266" i="8" s="1"/>
  <c r="AGC265" i="8"/>
  <c r="AAF276" i="8"/>
  <c r="AAG276" i="8" s="1"/>
  <c r="AAH276" i="8" s="1"/>
  <c r="AAC277" i="8" s="1"/>
  <c r="AGI265" i="8"/>
  <c r="AGD265" i="8" s="1"/>
  <c r="AGQ264" i="8"/>
  <c r="ADX270" i="8"/>
  <c r="ADS270" i="8" s="1"/>
  <c r="AEF269" i="8"/>
  <c r="AFB267" i="8"/>
  <c r="AFC267" i="8" s="1"/>
  <c r="XO281" i="8" l="1"/>
  <c r="XP281" i="8" s="1"/>
  <c r="XK282" i="8" s="1"/>
  <c r="ANX249" i="8"/>
  <c r="G90" i="8"/>
  <c r="Q90" i="8" s="1"/>
  <c r="F90" i="8"/>
  <c r="P90" i="8" s="1"/>
  <c r="WN283" i="8"/>
  <c r="WR283" i="8" s="1"/>
  <c r="AOU247" i="8"/>
  <c r="AOD249" i="8"/>
  <c r="AOH248" i="8"/>
  <c r="AOC249" i="8" s="1"/>
  <c r="ANI251" i="8"/>
  <c r="ANM250" i="8"/>
  <c r="ANH251" i="8" s="1"/>
  <c r="AMB253" i="8"/>
  <c r="AMC253" i="8" s="1"/>
  <c r="ALZ254" i="8" s="1"/>
  <c r="AMU252" i="8"/>
  <c r="AMY251" i="8"/>
  <c r="AMT252" i="8" s="1"/>
  <c r="AMO252" i="8"/>
  <c r="AMD253" i="8"/>
  <c r="ALY254" i="8" s="1"/>
  <c r="AJP258" i="8"/>
  <c r="AHY262" i="8"/>
  <c r="AIC261" i="8"/>
  <c r="AHX262" i="8" s="1"/>
  <c r="ZL278" i="8"/>
  <c r="ZM278" i="8" s="1"/>
  <c r="ZH279" i="8" s="1"/>
  <c r="ABI274" i="8"/>
  <c r="ABJ274" i="8" s="1"/>
  <c r="ABE275" i="8" s="1"/>
  <c r="ADT270" i="8"/>
  <c r="ADU270" i="8" s="1"/>
  <c r="ADP271" i="8" s="1"/>
  <c r="YC280" i="8"/>
  <c r="YD280" i="8" s="1"/>
  <c r="XY281" i="8" s="1"/>
  <c r="AJV258" i="8"/>
  <c r="AEG269" i="8"/>
  <c r="AJC259" i="8"/>
  <c r="AJD259" i="8" s="1"/>
  <c r="AJE259" i="8" s="1"/>
  <c r="AIZ260" i="8" s="1"/>
  <c r="AHE263" i="8"/>
  <c r="AGE265" i="8"/>
  <c r="AGF265" i="8" s="1"/>
  <c r="AGA266" i="8" s="1"/>
  <c r="AEZ268" i="8"/>
  <c r="XA282" i="8"/>
  <c r="XB282" i="8" s="1"/>
  <c r="WW283" i="8" s="1"/>
  <c r="ACD273" i="8"/>
  <c r="ACE273" i="8" s="1"/>
  <c r="ABZ274" i="8" s="1"/>
  <c r="AKJ257" i="8"/>
  <c r="XT281" i="8"/>
  <c r="AAD277" i="8"/>
  <c r="ZY277" i="8" s="1"/>
  <c r="ZZ277" i="8" s="1"/>
  <c r="AAL276" i="8"/>
  <c r="AEH269" i="8"/>
  <c r="AEI269" i="8" s="1"/>
  <c r="AED270" i="8" s="1"/>
  <c r="AFD267" i="8"/>
  <c r="AEY268" i="8" s="1"/>
  <c r="AFQ266" i="8"/>
  <c r="AFR266" i="8" s="1"/>
  <c r="AFM267" i="8" s="1"/>
  <c r="ACR272" i="8"/>
  <c r="ACS272" i="8" s="1"/>
  <c r="ACN273" i="8" s="1"/>
  <c r="ALH255" i="8"/>
  <c r="AAU275" i="8"/>
  <c r="AAV275" i="8" s="1"/>
  <c r="AAQ276" i="8" s="1"/>
  <c r="AHK263" i="8"/>
  <c r="AHF263" i="8" s="1"/>
  <c r="AHS262" i="8"/>
  <c r="AIP260" i="8"/>
  <c r="AIQ260" i="8" s="1"/>
  <c r="AIL261" i="8" s="1"/>
  <c r="AKN256" i="8"/>
  <c r="AKI257" i="8" s="1"/>
  <c r="YX279" i="8"/>
  <c r="YY279" i="8" s="1"/>
  <c r="YT280" i="8" s="1"/>
  <c r="ADF271" i="8"/>
  <c r="ADG271" i="8" s="1"/>
  <c r="ADB272" i="8" s="1"/>
  <c r="AJZ257" i="8"/>
  <c r="AJU258" i="8" s="1"/>
  <c r="AET268" i="8"/>
  <c r="AGR264" i="8"/>
  <c r="AGS264" i="8" s="1"/>
  <c r="XL282" i="8" l="1"/>
  <c r="XG282" i="8" s="1"/>
  <c r="I90" i="8"/>
  <c r="J90" i="8"/>
  <c r="AOR248" i="8"/>
  <c r="AOV247" i="8"/>
  <c r="AOQ248" i="8" s="1"/>
  <c r="ANY249" i="8"/>
  <c r="ANZ249" i="8" s="1"/>
  <c r="AOA249" i="8" s="1"/>
  <c r="ANV250" i="8" s="1"/>
  <c r="AOL248" i="8"/>
  <c r="AMP252" i="8"/>
  <c r="AMQ252" i="8" s="1"/>
  <c r="AMR252" i="8" s="1"/>
  <c r="AMM253" i="8" s="1"/>
  <c r="AND251" i="8"/>
  <c r="ANQ250" i="8"/>
  <c r="ANC251" i="8"/>
  <c r="AMH253" i="8"/>
  <c r="ALU254" i="8"/>
  <c r="ALV254" i="8" s="1"/>
  <c r="ALW254" i="8" s="1"/>
  <c r="ALR255" i="8" s="1"/>
  <c r="ALE256" i="8"/>
  <c r="AGP265" i="8"/>
  <c r="AGT264" i="8"/>
  <c r="AGO265" i="8" s="1"/>
  <c r="ZW278" i="8"/>
  <c r="AAA277" i="8"/>
  <c r="ZV278" i="8" s="1"/>
  <c r="ADC272" i="8"/>
  <c r="ACX272" i="8" s="1"/>
  <c r="ADK271" i="8"/>
  <c r="ALI255" i="8"/>
  <c r="ALD256" i="8" s="1"/>
  <c r="AEE270" i="8"/>
  <c r="ADZ270" i="8" s="1"/>
  <c r="AEM269" i="8"/>
  <c r="AKR256" i="8"/>
  <c r="ACA274" i="8"/>
  <c r="ABV274" i="8" s="1"/>
  <c r="ACI273" i="8"/>
  <c r="WX283" i="8"/>
  <c r="WS283" i="8" s="1"/>
  <c r="WT283" i="8" s="1"/>
  <c r="XF282" i="8"/>
  <c r="AFH267" i="8"/>
  <c r="AGB266" i="8"/>
  <c r="AFW266" i="8" s="1"/>
  <c r="AGJ265" i="8"/>
  <c r="AHG263" i="8"/>
  <c r="AHH263" i="8" s="1"/>
  <c r="AHC264" i="8" s="1"/>
  <c r="AJQ258" i="8"/>
  <c r="AJR258" i="8" s="1"/>
  <c r="AIG261" i="8"/>
  <c r="YU280" i="8"/>
  <c r="YP280" i="8" s="1"/>
  <c r="ZC279" i="8"/>
  <c r="AIM261" i="8"/>
  <c r="AIH261" i="8" s="1"/>
  <c r="AIU260" i="8"/>
  <c r="AAZ275" i="8"/>
  <c r="AAR276" i="8"/>
  <c r="AAM276" i="8" s="1"/>
  <c r="AAN276" i="8" s="1"/>
  <c r="AJA260" i="8"/>
  <c r="AIV260" i="8" s="1"/>
  <c r="AJI259" i="8"/>
  <c r="ACO273" i="8"/>
  <c r="ACJ273" i="8" s="1"/>
  <c r="ACW272" i="8"/>
  <c r="AFN267" i="8"/>
  <c r="AFI267" i="8" s="1"/>
  <c r="AFV266" i="8"/>
  <c r="AKE257" i="8"/>
  <c r="AEU268" i="8"/>
  <c r="AEV268" i="8" s="1"/>
  <c r="AKD257" i="8"/>
  <c r="XZ281" i="8"/>
  <c r="XU281" i="8" s="1"/>
  <c r="XV281" i="8" s="1"/>
  <c r="YH280" i="8"/>
  <c r="ADQ271" i="8"/>
  <c r="ADL271" i="8" s="1"/>
  <c r="ADY270" i="8"/>
  <c r="ABF275" i="8"/>
  <c r="ABA275" i="8" s="1"/>
  <c r="ABN274" i="8"/>
  <c r="ZI279" i="8"/>
  <c r="ZD279" i="8" s="1"/>
  <c r="ZQ278" i="8"/>
  <c r="AHT262" i="8"/>
  <c r="AHU262" i="8" s="1"/>
  <c r="G91" i="8" l="1"/>
  <c r="Q91" i="8" s="1"/>
  <c r="F91" i="8"/>
  <c r="P91" i="8" s="1"/>
  <c r="ANW250" i="8"/>
  <c r="AOM248" i="8"/>
  <c r="ANR250" i="8"/>
  <c r="ANS250" i="8" s="1"/>
  <c r="AOZ247" i="8"/>
  <c r="APC247" i="8" s="1"/>
  <c r="AOX248" i="8" s="1"/>
  <c r="AOT248" i="8" s="1"/>
  <c r="ANE251" i="8"/>
  <c r="ANB252" i="8" s="1"/>
  <c r="AON248" i="8"/>
  <c r="AOO248" i="8" s="1"/>
  <c r="AOJ249" i="8" s="1"/>
  <c r="AKZ256" i="8"/>
  <c r="AOE249" i="8"/>
  <c r="ALS255" i="8"/>
  <c r="ALN255" i="8" s="1"/>
  <c r="AMN253" i="8"/>
  <c r="AMI253" i="8" s="1"/>
  <c r="AMJ253" i="8" s="1"/>
  <c r="AMV252" i="8"/>
  <c r="AAE277" i="8"/>
  <c r="AMA254" i="8"/>
  <c r="ALM255" i="8"/>
  <c r="AES269" i="8"/>
  <c r="AEW268" i="8"/>
  <c r="AER269" i="8" s="1"/>
  <c r="AAK277" i="8"/>
  <c r="AAO276" i="8"/>
  <c r="AAJ277" i="8" s="1"/>
  <c r="AHR263" i="8"/>
  <c r="AHV262" i="8"/>
  <c r="AHQ263" i="8" s="1"/>
  <c r="XS282" i="8"/>
  <c r="XW281" i="8"/>
  <c r="XR282" i="8" s="1"/>
  <c r="ABP274" i="8"/>
  <c r="ABQ274" i="8" s="1"/>
  <c r="ABL275" i="8" s="1"/>
  <c r="AEA270" i="8"/>
  <c r="AEB270" i="8" s="1"/>
  <c r="ADW271" i="8" s="1"/>
  <c r="YJ280" i="8"/>
  <c r="YK280" i="8" s="1"/>
  <c r="YF281" i="8" s="1"/>
  <c r="AKF257" i="8"/>
  <c r="AKG257" i="8" s="1"/>
  <c r="AKB258" i="8" s="1"/>
  <c r="ABB275" i="8"/>
  <c r="ABC275" i="8" s="1"/>
  <c r="AAX276" i="8" s="1"/>
  <c r="AJO259" i="8"/>
  <c r="AJS258" i="8"/>
  <c r="AJN259" i="8" s="1"/>
  <c r="XH282" i="8"/>
  <c r="XI282" i="8" s="1"/>
  <c r="XD283" i="8" s="1"/>
  <c r="ACK273" i="8"/>
  <c r="ACL273" i="8" s="1"/>
  <c r="ACG274" i="8" s="1"/>
  <c r="ZR278" i="8"/>
  <c r="ZS278" i="8" s="1"/>
  <c r="ZT278" i="8" s="1"/>
  <c r="ZO279" i="8" s="1"/>
  <c r="AGX264" i="8"/>
  <c r="AFX266" i="8"/>
  <c r="AFY266" i="8" s="1"/>
  <c r="AFT267" i="8" s="1"/>
  <c r="ACY272" i="8"/>
  <c r="ACZ272" i="8" s="1"/>
  <c r="ACU273" i="8" s="1"/>
  <c r="AIW260" i="8"/>
  <c r="AIX260" i="8" s="1"/>
  <c r="AIS261" i="8" s="1"/>
  <c r="ZE279" i="8"/>
  <c r="ZF279" i="8" s="1"/>
  <c r="ZA280" i="8" s="1"/>
  <c r="AII261" i="8"/>
  <c r="AIJ261" i="8" s="1"/>
  <c r="AIE262" i="8" s="1"/>
  <c r="AHD264" i="8"/>
  <c r="AGY264" i="8" s="1"/>
  <c r="AHL263" i="8"/>
  <c r="AFJ267" i="8"/>
  <c r="WU283" i="8"/>
  <c r="WY283" i="8" s="1"/>
  <c r="AKT256" i="8"/>
  <c r="AKU256" i="8" s="1"/>
  <c r="AKP257" i="8" s="1"/>
  <c r="ADM271" i="8"/>
  <c r="ADN271" i="8" s="1"/>
  <c r="ADI272" i="8" s="1"/>
  <c r="AGK265" i="8"/>
  <c r="AGL265" i="8" s="1"/>
  <c r="I91" i="8" l="1"/>
  <c r="J91" i="8"/>
  <c r="ANF251" i="8"/>
  <c r="ANA252" i="8" s="1"/>
  <c r="AMW252" i="8" s="1"/>
  <c r="AMX252" i="8" s="1"/>
  <c r="AOS248" i="8"/>
  <c r="AOK249" i="8"/>
  <c r="AOF249" i="8" s="1"/>
  <c r="AOG249" i="8" s="1"/>
  <c r="ANP251" i="8"/>
  <c r="ANT250" i="8"/>
  <c r="ANO251" i="8" s="1"/>
  <c r="YA281" i="8"/>
  <c r="AMG254" i="8"/>
  <c r="AMK253" i="8"/>
  <c r="AMF254" i="8" s="1"/>
  <c r="AAS276" i="8"/>
  <c r="ALO255" i="8"/>
  <c r="ALP255" i="8" s="1"/>
  <c r="ALK256" i="8" s="1"/>
  <c r="AGI266" i="8"/>
  <c r="AGM265" i="8"/>
  <c r="AGH266" i="8" s="1"/>
  <c r="AFG268" i="8"/>
  <c r="ADJ272" i="8"/>
  <c r="ADE272" i="8" s="1"/>
  <c r="ADR271" i="8"/>
  <c r="AKQ257" i="8"/>
  <c r="AKL257" i="8" s="1"/>
  <c r="AKY256" i="8"/>
  <c r="AFK267" i="8"/>
  <c r="AFF268" i="8" s="1"/>
  <c r="AJW258" i="8"/>
  <c r="AAY276" i="8"/>
  <c r="AAT276" i="8" s="1"/>
  <c r="ABG275" i="8"/>
  <c r="AKC258" i="8"/>
  <c r="AJX258" i="8" s="1"/>
  <c r="AKK257" i="8"/>
  <c r="YG281" i="8"/>
  <c r="YB281" i="8" s="1"/>
  <c r="YO280" i="8"/>
  <c r="ADX271" i="8"/>
  <c r="ADS271" i="8" s="1"/>
  <c r="AEF270" i="8"/>
  <c r="ABM275" i="8"/>
  <c r="ABH275" i="8" s="1"/>
  <c r="ABU274" i="8"/>
  <c r="XN282" i="8"/>
  <c r="AHZ262" i="8"/>
  <c r="AAF277" i="8"/>
  <c r="AAG277" i="8" s="1"/>
  <c r="AFA268" i="8"/>
  <c r="AIF262" i="8"/>
  <c r="AIA262" i="8" s="1"/>
  <c r="AIN261" i="8"/>
  <c r="ZB280" i="8"/>
  <c r="YW280" i="8" s="1"/>
  <c r="ZJ279" i="8"/>
  <c r="AIT261" i="8"/>
  <c r="AIO261" i="8" s="1"/>
  <c r="AJB260" i="8"/>
  <c r="ACV273" i="8"/>
  <c r="ACQ273" i="8" s="1"/>
  <c r="ADD272" i="8"/>
  <c r="AFU267" i="8"/>
  <c r="AFP267" i="8" s="1"/>
  <c r="AGC266" i="8"/>
  <c r="ZP279" i="8"/>
  <c r="ZK279" i="8" s="1"/>
  <c r="ZX278" i="8"/>
  <c r="AGZ264" i="8"/>
  <c r="AHA264" i="8" s="1"/>
  <c r="AGV265" i="8" s="1"/>
  <c r="ACH274" i="8"/>
  <c r="ACC274" i="8" s="1"/>
  <c r="ACP273" i="8"/>
  <c r="XE283" i="8"/>
  <c r="WZ283" i="8" s="1"/>
  <c r="XA283" i="8" s="1"/>
  <c r="XM282" i="8"/>
  <c r="AJJ259" i="8"/>
  <c r="AJK259" i="8" s="1"/>
  <c r="YC281" i="8"/>
  <c r="YD281" i="8" s="1"/>
  <c r="XY282" i="8" s="1"/>
  <c r="AHM263" i="8"/>
  <c r="AHN263" i="8" s="1"/>
  <c r="AEN269" i="8"/>
  <c r="AEO269" i="8" s="1"/>
  <c r="G92" i="8" l="1"/>
  <c r="Q92" i="8" s="1"/>
  <c r="F92" i="8"/>
  <c r="P92" i="8" s="1"/>
  <c r="AAU276" i="8"/>
  <c r="AAV276" i="8" s="1"/>
  <c r="AAQ277" i="8" s="1"/>
  <c r="ANJ251" i="8"/>
  <c r="AOU248" i="8"/>
  <c r="AOV248" i="8" s="1"/>
  <c r="AOQ249" i="8" s="1"/>
  <c r="ANK251" i="8"/>
  <c r="ANL251" i="8" s="1"/>
  <c r="ANM251" i="8" s="1"/>
  <c r="ANH252" i="8" s="1"/>
  <c r="AOD250" i="8"/>
  <c r="AMB254" i="8"/>
  <c r="AMC254" i="8" s="1"/>
  <c r="AMD254" i="8" s="1"/>
  <c r="ALY255" i="8" s="1"/>
  <c r="AOH249" i="8"/>
  <c r="AOC250" i="8" s="1"/>
  <c r="ANY250" i="8" s="1"/>
  <c r="ANX250" i="8"/>
  <c r="AMU253" i="8"/>
  <c r="AMY252" i="8"/>
  <c r="AMT253" i="8" s="1"/>
  <c r="AMO253" i="8"/>
  <c r="ALZ255" i="8"/>
  <c r="ALT255" i="8"/>
  <c r="ALL256" i="8"/>
  <c r="ALG256" i="8" s="1"/>
  <c r="XB283" i="8"/>
  <c r="XF283" i="8" s="1"/>
  <c r="AHK264" i="8"/>
  <c r="AHO263" i="8"/>
  <c r="AHJ264" i="8" s="1"/>
  <c r="AEL270" i="8"/>
  <c r="AEP269" i="8"/>
  <c r="AEK270" i="8" s="1"/>
  <c r="XZ282" i="8"/>
  <c r="XU282" i="8" s="1"/>
  <c r="YH281" i="8"/>
  <c r="AJH260" i="8"/>
  <c r="AJL259" i="8"/>
  <c r="AJG260" i="8" s="1"/>
  <c r="AGW265" i="8"/>
  <c r="AGR265" i="8" s="1"/>
  <c r="AHE264" i="8"/>
  <c r="ADF272" i="8"/>
  <c r="AAD278" i="8"/>
  <c r="AAH277" i="8"/>
  <c r="AAC278" i="8" s="1"/>
  <c r="ABI275" i="8"/>
  <c r="ABJ275" i="8" s="1"/>
  <c r="ABE276" i="8" s="1"/>
  <c r="AFB268" i="8"/>
  <c r="AFC268" i="8" s="1"/>
  <c r="AGQ265" i="8"/>
  <c r="XO282" i="8"/>
  <c r="XP282" i="8" s="1"/>
  <c r="XK283" i="8" s="1"/>
  <c r="ACR273" i="8"/>
  <c r="ZL279" i="8"/>
  <c r="AIP261" i="8"/>
  <c r="AIB262" i="8"/>
  <c r="ABW274" i="8"/>
  <c r="YQ280" i="8"/>
  <c r="AKM257" i="8"/>
  <c r="AKN257" i="8" s="1"/>
  <c r="AKI258" i="8" s="1"/>
  <c r="AJY258" i="8"/>
  <c r="ALA256" i="8"/>
  <c r="ADT271" i="8"/>
  <c r="AFO267" i="8"/>
  <c r="AGD266" i="8"/>
  <c r="AGE266" i="8" s="1"/>
  <c r="AAR277" i="8" l="1"/>
  <c r="AAM277" i="8" s="1"/>
  <c r="AAZ276" i="8"/>
  <c r="J92" i="8"/>
  <c r="I92" i="8"/>
  <c r="AOR249" i="8"/>
  <c r="AOM249" i="8" s="1"/>
  <c r="AOZ248" i="8"/>
  <c r="APC248" i="8" s="1"/>
  <c r="AOX249" i="8" s="1"/>
  <c r="AOT249" i="8" s="1"/>
  <c r="AOL249" i="8"/>
  <c r="ALU255" i="8"/>
  <c r="ALV255" i="8" s="1"/>
  <c r="ALW255" i="8" s="1"/>
  <c r="ALR256" i="8" s="1"/>
  <c r="ANZ250" i="8"/>
  <c r="ANI252" i="8"/>
  <c r="AND252" i="8" s="1"/>
  <c r="ANQ251" i="8"/>
  <c r="AMP253" i="8"/>
  <c r="AMQ253" i="8" s="1"/>
  <c r="ANC252" i="8"/>
  <c r="AMH254" i="8"/>
  <c r="AAL277" i="8"/>
  <c r="AAN277" i="8" s="1"/>
  <c r="AAO277" i="8" s="1"/>
  <c r="AAJ278" i="8" s="1"/>
  <c r="AET269" i="8"/>
  <c r="AGB267" i="8"/>
  <c r="AGF266" i="8"/>
  <c r="AGA267" i="8" s="1"/>
  <c r="YN281" i="8"/>
  <c r="AHY263" i="8"/>
  <c r="AHF264" i="8"/>
  <c r="AHG264" i="8" s="1"/>
  <c r="ADQ272" i="8"/>
  <c r="AKX257" i="8"/>
  <c r="AJV259" i="8"/>
  <c r="ABT275" i="8"/>
  <c r="AEZ269" i="8"/>
  <c r="AIM262" i="8"/>
  <c r="ZI280" i="8"/>
  <c r="ACO274" i="8"/>
  <c r="ADC273" i="8"/>
  <c r="AJC260" i="8"/>
  <c r="AJD260" i="8" s="1"/>
  <c r="AFQ267" i="8"/>
  <c r="AFR267" i="8" s="1"/>
  <c r="AFM268" i="8" s="1"/>
  <c r="ADU271" i="8"/>
  <c r="ADP272" i="8" s="1"/>
  <c r="ALB256" i="8"/>
  <c r="AKW257" i="8" s="1"/>
  <c r="AJZ258" i="8"/>
  <c r="AJU259" i="8" s="1"/>
  <c r="AKJ258" i="8"/>
  <c r="AKE258" i="8" s="1"/>
  <c r="AKR257" i="8"/>
  <c r="YR280" i="8"/>
  <c r="YM281" i="8" s="1"/>
  <c r="ABX274" i="8"/>
  <c r="ABS275" i="8" s="1"/>
  <c r="AIC262" i="8"/>
  <c r="AHX263" i="8" s="1"/>
  <c r="AFD268" i="8"/>
  <c r="AEY269" i="8" s="1"/>
  <c r="AIQ261" i="8"/>
  <c r="AIL262" i="8" s="1"/>
  <c r="ZM279" i="8"/>
  <c r="ZH280" i="8" s="1"/>
  <c r="ACS273" i="8"/>
  <c r="ACN274" i="8" s="1"/>
  <c r="XL283" i="8"/>
  <c r="XG283" i="8" s="1"/>
  <c r="XH283" i="8" s="1"/>
  <c r="XT282" i="8"/>
  <c r="AGS265" i="8"/>
  <c r="ABF276" i="8"/>
  <c r="ABA276" i="8" s="1"/>
  <c r="ABB276" i="8" s="1"/>
  <c r="ABN275" i="8"/>
  <c r="ZY278" i="8"/>
  <c r="ZZ278" i="8" s="1"/>
  <c r="ADG272" i="8"/>
  <c r="ADB273" i="8" s="1"/>
  <c r="AJP259" i="8"/>
  <c r="AEG270" i="8"/>
  <c r="AEH270" i="8" s="1"/>
  <c r="AHS263" i="8"/>
  <c r="F93" i="8" l="1"/>
  <c r="P93" i="8" s="1"/>
  <c r="G93" i="8"/>
  <c r="Q93" i="8" s="1"/>
  <c r="AON249" i="8"/>
  <c r="ANW251" i="8"/>
  <c r="AOA250" i="8"/>
  <c r="ANV251" i="8" s="1"/>
  <c r="ANE252" i="8"/>
  <c r="AMN254" i="8"/>
  <c r="AMR253" i="8"/>
  <c r="AMM254" i="8" s="1"/>
  <c r="AMA255" i="8"/>
  <c r="ALS256" i="8"/>
  <c r="ALN256" i="8" s="1"/>
  <c r="AAY277" i="8"/>
  <c r="ABC276" i="8"/>
  <c r="AAX277" i="8" s="1"/>
  <c r="XI283" i="8"/>
  <c r="XM283" i="8" s="1"/>
  <c r="AHD265" i="8"/>
  <c r="AHH264" i="8"/>
  <c r="AHC265" i="8" s="1"/>
  <c r="AEE271" i="8"/>
  <c r="AEI270" i="8"/>
  <c r="AED271" i="8" s="1"/>
  <c r="ZW279" i="8"/>
  <c r="AAA278" i="8"/>
  <c r="ZV279" i="8" s="1"/>
  <c r="AGP266" i="8"/>
  <c r="XV282" i="8"/>
  <c r="ADK272" i="8"/>
  <c r="ACX273" i="8"/>
  <c r="ZD280" i="8"/>
  <c r="AIH262" i="8"/>
  <c r="AEU269" i="8"/>
  <c r="AEV269" i="8" s="1"/>
  <c r="AKD258" i="8"/>
  <c r="ALF256" i="8"/>
  <c r="ADY271" i="8"/>
  <c r="AHT263" i="8"/>
  <c r="AHU263" i="8" s="1"/>
  <c r="YI281" i="8"/>
  <c r="YJ281" i="8" s="1"/>
  <c r="AGJ266" i="8"/>
  <c r="AGT265" i="8"/>
  <c r="AGO266" i="8" s="1"/>
  <c r="AFN268" i="8"/>
  <c r="AFI268" i="8" s="1"/>
  <c r="AFV267" i="8"/>
  <c r="AJA261" i="8"/>
  <c r="AJE260" i="8"/>
  <c r="AIZ261" i="8" s="1"/>
  <c r="AAK278" i="8"/>
  <c r="AAF278" i="8" s="1"/>
  <c r="AAS277" i="8"/>
  <c r="ACW273" i="8"/>
  <c r="ACJ274" i="8"/>
  <c r="ZQ279" i="8"/>
  <c r="AIU261" i="8"/>
  <c r="AFH268" i="8"/>
  <c r="ACB274" i="8"/>
  <c r="ABO275" i="8"/>
  <c r="ABP275" i="8" s="1"/>
  <c r="AJQ259" i="8"/>
  <c r="AJR259" i="8" s="1"/>
  <c r="AKS257" i="8"/>
  <c r="AKT257" i="8" s="1"/>
  <c r="ADL272" i="8"/>
  <c r="AIG262" i="8"/>
  <c r="YV280" i="8"/>
  <c r="AFW267" i="8"/>
  <c r="J93" i="8" l="1"/>
  <c r="I93" i="8"/>
  <c r="AOO249" i="8"/>
  <c r="AOJ250" i="8" s="1"/>
  <c r="ANR251" i="8"/>
  <c r="ANS251" i="8" s="1"/>
  <c r="ANT251" i="8" s="1"/>
  <c r="ANO252" i="8" s="1"/>
  <c r="AOK250" i="8"/>
  <c r="AOE250" i="8"/>
  <c r="ANB253" i="8"/>
  <c r="AMI254" i="8"/>
  <c r="AMJ254" i="8" s="1"/>
  <c r="AMG255" i="8" s="1"/>
  <c r="ANF252" i="8"/>
  <c r="ANA253" i="8" s="1"/>
  <c r="AMV253" i="8"/>
  <c r="AIV261" i="8"/>
  <c r="AIW261" i="8" s="1"/>
  <c r="AIX261" i="8" s="1"/>
  <c r="AIS262" i="8" s="1"/>
  <c r="AEM270" i="8"/>
  <c r="AAT277" i="8"/>
  <c r="AAU277" i="8" s="1"/>
  <c r="AAV277" i="8" s="1"/>
  <c r="AAQ278" i="8" s="1"/>
  <c r="ABM276" i="8"/>
  <c r="ABQ275" i="8"/>
  <c r="ABL276" i="8" s="1"/>
  <c r="AKQ258" i="8"/>
  <c r="AKU257" i="8"/>
  <c r="AKP258" i="8" s="1"/>
  <c r="AHR264" i="8"/>
  <c r="AES270" i="8"/>
  <c r="AEW269" i="8"/>
  <c r="AER270" i="8" s="1"/>
  <c r="XS283" i="8"/>
  <c r="AGX265" i="8"/>
  <c r="ZR279" i="8"/>
  <c r="ZS279" i="8" s="1"/>
  <c r="AGY265" i="8"/>
  <c r="ABG276" i="8"/>
  <c r="AII262" i="8"/>
  <c r="AIJ262" i="8" s="1"/>
  <c r="AIE263" i="8" s="1"/>
  <c r="AFJ268" i="8"/>
  <c r="AFK268" i="8" s="1"/>
  <c r="AFF269" i="8" s="1"/>
  <c r="ACY273" i="8"/>
  <c r="ACZ273" i="8" s="1"/>
  <c r="ACU274" i="8" s="1"/>
  <c r="AJO260" i="8"/>
  <c r="YG282" i="8"/>
  <c r="YK281" i="8"/>
  <c r="YF282" i="8" s="1"/>
  <c r="AKF258" i="8"/>
  <c r="AKG258" i="8" s="1"/>
  <c r="AKB259" i="8" s="1"/>
  <c r="YX280" i="8"/>
  <c r="YY280" i="8" s="1"/>
  <c r="YT281" i="8" s="1"/>
  <c r="ACD274" i="8"/>
  <c r="ACE274" i="8" s="1"/>
  <c r="ABZ275" i="8" s="1"/>
  <c r="AJI260" i="8"/>
  <c r="AFX267" i="8"/>
  <c r="AFY267" i="8" s="1"/>
  <c r="AFT268" i="8" s="1"/>
  <c r="AJS259" i="8"/>
  <c r="AJN260" i="8" s="1"/>
  <c r="AHV263" i="8"/>
  <c r="AHQ264" i="8" s="1"/>
  <c r="ALH256" i="8"/>
  <c r="ALI256" i="8" s="1"/>
  <c r="ALD257" i="8" s="1"/>
  <c r="ADM272" i="8"/>
  <c r="ADN272" i="8" s="1"/>
  <c r="ADI273" i="8" s="1"/>
  <c r="XW282" i="8"/>
  <c r="XR283" i="8" s="1"/>
  <c r="AGK266" i="8"/>
  <c r="AGL266" i="8" s="1"/>
  <c r="AAE278" i="8"/>
  <c r="ADZ271" i="8"/>
  <c r="AEA271" i="8" s="1"/>
  <c r="AHL264" i="8"/>
  <c r="ANP252" i="8" l="1"/>
  <c r="ANK252" i="8" s="1"/>
  <c r="AOF250" i="8"/>
  <c r="AOG250" i="8" s="1"/>
  <c r="AOS249" i="8"/>
  <c r="AMK254" i="8"/>
  <c r="AMF255" i="8" s="1"/>
  <c r="AMB255" i="8" s="1"/>
  <c r="AMC255" i="8" s="1"/>
  <c r="AMW253" i="8"/>
  <c r="AMX253" i="8" s="1"/>
  <c r="AMU254" i="8" s="1"/>
  <c r="ANX251" i="8"/>
  <c r="ANJ252" i="8"/>
  <c r="AMO254" i="8"/>
  <c r="AFA269" i="8"/>
  <c r="ABU275" i="8"/>
  <c r="ALE257" i="8"/>
  <c r="AKZ257" i="8" s="1"/>
  <c r="ALM256" i="8"/>
  <c r="ALO256" i="8" s="1"/>
  <c r="ADX272" i="8"/>
  <c r="AEB271" i="8"/>
  <c r="ADW272" i="8" s="1"/>
  <c r="AGI267" i="8"/>
  <c r="AGM266" i="8"/>
  <c r="AGH267" i="8" s="1"/>
  <c r="ZP280" i="8"/>
  <c r="ZT279" i="8"/>
  <c r="ZO280" i="8" s="1"/>
  <c r="AAG278" i="8"/>
  <c r="AAH278" i="8" s="1"/>
  <c r="AAC279" i="8" s="1"/>
  <c r="AFU268" i="8"/>
  <c r="AFP268" i="8" s="1"/>
  <c r="AGC267" i="8"/>
  <c r="YO281" i="8"/>
  <c r="AJW259" i="8"/>
  <c r="ACV274" i="8"/>
  <c r="ACQ274" i="8" s="1"/>
  <c r="ADD273" i="8"/>
  <c r="AFG269" i="8"/>
  <c r="AFB269" i="8" s="1"/>
  <c r="AFO268" i="8"/>
  <c r="YA282" i="8"/>
  <c r="AEN270" i="8"/>
  <c r="AEO270" i="8" s="1"/>
  <c r="AHM264" i="8"/>
  <c r="AHN264" i="8" s="1"/>
  <c r="AKY257" i="8"/>
  <c r="ADJ273" i="8"/>
  <c r="ADE273" i="8" s="1"/>
  <c r="ADR272" i="8"/>
  <c r="AAR278" i="8"/>
  <c r="AAM278" i="8" s="1"/>
  <c r="AAZ277" i="8"/>
  <c r="AIT262" i="8"/>
  <c r="AIO262" i="8" s="1"/>
  <c r="AJB261" i="8"/>
  <c r="ACA275" i="8"/>
  <c r="ABV275" i="8" s="1"/>
  <c r="ACI274" i="8"/>
  <c r="YU281" i="8"/>
  <c r="YP281" i="8" s="1"/>
  <c r="ZC280" i="8"/>
  <c r="AKC259" i="8"/>
  <c r="AJX259" i="8" s="1"/>
  <c r="AKK258" i="8"/>
  <c r="YB282" i="8"/>
  <c r="AJJ260" i="8"/>
  <c r="AJK260" i="8" s="1"/>
  <c r="AIF263" i="8"/>
  <c r="AIA263" i="8" s="1"/>
  <c r="AIN262" i="8"/>
  <c r="AGZ265" i="8"/>
  <c r="XN283" i="8"/>
  <c r="XO283" i="8" s="1"/>
  <c r="AHZ263" i="8"/>
  <c r="AKL258" i="8"/>
  <c r="ABW275" i="8"/>
  <c r="ABX275" i="8" s="1"/>
  <c r="ABS276" i="8" s="1"/>
  <c r="ABH276" i="8"/>
  <c r="ABI276" i="8" s="1"/>
  <c r="F94" i="8" l="1"/>
  <c r="P94" i="8" s="1"/>
  <c r="G94" i="8"/>
  <c r="Q94" i="8" s="1"/>
  <c r="AMD255" i="8"/>
  <c r="ALY256" i="8" s="1"/>
  <c r="ALZ256" i="8"/>
  <c r="AOD251" i="8"/>
  <c r="AOH250" i="8"/>
  <c r="AOC251" i="8" s="1"/>
  <c r="AOU249" i="8"/>
  <c r="AFC269" i="8"/>
  <c r="AFD269" i="8" s="1"/>
  <c r="AEY270" i="8" s="1"/>
  <c r="ZX279" i="8"/>
  <c r="AMY253" i="8"/>
  <c r="AMT254" i="8" s="1"/>
  <c r="ANL252" i="8"/>
  <c r="ANM252" i="8" s="1"/>
  <c r="ANH253" i="8" s="1"/>
  <c r="AMP254" i="8"/>
  <c r="AMQ254" i="8" s="1"/>
  <c r="AEF271" i="8"/>
  <c r="ALP256" i="8"/>
  <c r="ALK257" i="8" s="1"/>
  <c r="ALL257" i="8"/>
  <c r="ABF277" i="8"/>
  <c r="ABJ276" i="8"/>
  <c r="ABE277" i="8" s="1"/>
  <c r="AHK265" i="8"/>
  <c r="AHO264" i="8"/>
  <c r="AHJ265" i="8" s="1"/>
  <c r="AJH261" i="8"/>
  <c r="AJL260" i="8"/>
  <c r="AJG261" i="8" s="1"/>
  <c r="AIB263" i="8"/>
  <c r="AIC263" i="8" s="1"/>
  <c r="AHX264" i="8" s="1"/>
  <c r="AGW266" i="8"/>
  <c r="ABT276" i="8"/>
  <c r="ABO276" i="8" s="1"/>
  <c r="ACB275" i="8"/>
  <c r="XP283" i="8"/>
  <c r="XT283" i="8" s="1"/>
  <c r="AHA265" i="8"/>
  <c r="AGV266" i="8" s="1"/>
  <c r="ACK274" i="8"/>
  <c r="YC282" i="8"/>
  <c r="AJY259" i="8"/>
  <c r="AJZ259" i="8" s="1"/>
  <c r="AJU260" i="8" s="1"/>
  <c r="AAD279" i="8"/>
  <c r="ZY279" i="8" s="1"/>
  <c r="AAL278" i="8"/>
  <c r="ZK280" i="8"/>
  <c r="AGQ266" i="8"/>
  <c r="ADS272" i="8"/>
  <c r="ADT272" i="8" s="1"/>
  <c r="AIP262" i="8"/>
  <c r="AIQ262" i="8" s="1"/>
  <c r="AIL263" i="8" s="1"/>
  <c r="AKM258" i="8"/>
  <c r="ZE280" i="8"/>
  <c r="ALA257" i="8"/>
  <c r="AEL271" i="8"/>
  <c r="AEP270" i="8"/>
  <c r="AEK271" i="8" s="1"/>
  <c r="AFQ268" i="8"/>
  <c r="AFR268" i="8" s="1"/>
  <c r="AFM269" i="8" s="1"/>
  <c r="ADF273" i="8"/>
  <c r="ADG273" i="8" s="1"/>
  <c r="ADB274" i="8" s="1"/>
  <c r="YQ281" i="8"/>
  <c r="YR281" i="8" s="1"/>
  <c r="YM282" i="8" s="1"/>
  <c r="AGD267" i="8"/>
  <c r="AGE267" i="8" s="1"/>
  <c r="ALU256" i="8" l="1"/>
  <c r="ZZ279" i="8"/>
  <c r="AAA279" i="8" s="1"/>
  <c r="ZV280" i="8" s="1"/>
  <c r="AFH269" i="8"/>
  <c r="I94" i="8"/>
  <c r="J94" i="8"/>
  <c r="AMH255" i="8"/>
  <c r="ANY251" i="8"/>
  <c r="ANZ251" i="8" s="1"/>
  <c r="AOA251" i="8" s="1"/>
  <c r="ANV252" i="8" s="1"/>
  <c r="AEZ270" i="8"/>
  <c r="AEU270" i="8" s="1"/>
  <c r="AOL250" i="8"/>
  <c r="AOR250" i="8"/>
  <c r="AOV249" i="8"/>
  <c r="AOQ250" i="8" s="1"/>
  <c r="ANI253" i="8"/>
  <c r="AND253" i="8" s="1"/>
  <c r="ANQ252" i="8"/>
  <c r="ANC253" i="8"/>
  <c r="AMN255" i="8"/>
  <c r="ALG257" i="8"/>
  <c r="AMR254" i="8"/>
  <c r="AMM255" i="8" s="1"/>
  <c r="ALT256" i="8"/>
  <c r="AET270" i="8"/>
  <c r="ABN276" i="8"/>
  <c r="ABP276" i="8" s="1"/>
  <c r="AJP260" i="8"/>
  <c r="ABA277" i="8"/>
  <c r="ABB277" i="8" s="1"/>
  <c r="AAY278" i="8" s="1"/>
  <c r="AGB268" i="8"/>
  <c r="AGF267" i="8"/>
  <c r="AGA268" i="8" s="1"/>
  <c r="AKX258" i="8"/>
  <c r="ADQ273" i="8"/>
  <c r="ZB281" i="8"/>
  <c r="AKJ259" i="8"/>
  <c r="AAN278" i="8"/>
  <c r="XZ283" i="8"/>
  <c r="ACH275" i="8"/>
  <c r="ZW280" i="8"/>
  <c r="ZR280" i="8" s="1"/>
  <c r="YN282" i="8"/>
  <c r="YI282" i="8" s="1"/>
  <c r="YV281" i="8"/>
  <c r="ADC274" i="8"/>
  <c r="ACX274" i="8" s="1"/>
  <c r="ADK273" i="8"/>
  <c r="AFN269" i="8"/>
  <c r="AFI269" i="8" s="1"/>
  <c r="AFJ269" i="8" s="1"/>
  <c r="AFK269" i="8" s="1"/>
  <c r="AFF270" i="8" s="1"/>
  <c r="AFV268" i="8"/>
  <c r="AEG271" i="8"/>
  <c r="AEH271" i="8" s="1"/>
  <c r="ALB257" i="8"/>
  <c r="AKW258" i="8" s="1"/>
  <c r="ADU272" i="8"/>
  <c r="ADP273" i="8" s="1"/>
  <c r="ZF280" i="8"/>
  <c r="ZA281" i="8" s="1"/>
  <c r="AKN258" i="8"/>
  <c r="AKI259" i="8" s="1"/>
  <c r="AJV260" i="8"/>
  <c r="AJQ260" i="8" s="1"/>
  <c r="AKD259" i="8"/>
  <c r="YD282" i="8"/>
  <c r="XY283" i="8" s="1"/>
  <c r="ACL274" i="8"/>
  <c r="ACG275" i="8" s="1"/>
  <c r="AHE265" i="8"/>
  <c r="AHY264" i="8"/>
  <c r="AHT264" i="8" s="1"/>
  <c r="AIG263" i="8"/>
  <c r="AJC261" i="8"/>
  <c r="AJD261" i="8" s="1"/>
  <c r="AHS264" i="8"/>
  <c r="AIM263" i="8"/>
  <c r="AIH263" i="8" s="1"/>
  <c r="AIU262" i="8"/>
  <c r="AGR266" i="8"/>
  <c r="AGS266" i="8" s="1"/>
  <c r="AHF265" i="8"/>
  <c r="ABC277" i="8" l="1"/>
  <c r="AAX278" i="8" s="1"/>
  <c r="AAT278" i="8" s="1"/>
  <c r="ALV256" i="8"/>
  <c r="ALW256" i="8" s="1"/>
  <c r="ALR257" i="8" s="1"/>
  <c r="AAE279" i="8"/>
  <c r="AMI255" i="8"/>
  <c r="AMJ255" i="8" s="1"/>
  <c r="AEV270" i="8"/>
  <c r="AEW270" i="8" s="1"/>
  <c r="AER271" i="8" s="1"/>
  <c r="AOE251" i="8"/>
  <c r="ANW252" i="8"/>
  <c r="ANR252" i="8" s="1"/>
  <c r="ANS252" i="8" s="1"/>
  <c r="AOM250" i="8"/>
  <c r="AON250" i="8" s="1"/>
  <c r="AOK251" i="8" s="1"/>
  <c r="AOZ249" i="8"/>
  <c r="APC249" i="8" s="1"/>
  <c r="AOX250" i="8" s="1"/>
  <c r="AOT250" i="8" s="1"/>
  <c r="ANE253" i="8"/>
  <c r="ANB254" i="8" s="1"/>
  <c r="AJR260" i="8"/>
  <c r="AJO261" i="8" s="1"/>
  <c r="AMV254" i="8"/>
  <c r="AGP267" i="8"/>
  <c r="AGT266" i="8"/>
  <c r="AGO267" i="8" s="1"/>
  <c r="AJA262" i="8"/>
  <c r="AJE261" i="8"/>
  <c r="AIZ262" i="8" s="1"/>
  <c r="AEE272" i="8"/>
  <c r="AEI271" i="8"/>
  <c r="AED272" i="8" s="1"/>
  <c r="ABG277" i="8"/>
  <c r="YH282" i="8"/>
  <c r="AAK279" i="8"/>
  <c r="AKE259" i="8"/>
  <c r="AKF259" i="8" s="1"/>
  <c r="YW281" i="8"/>
  <c r="YX281" i="8" s="1"/>
  <c r="YY281" i="8" s="1"/>
  <c r="YT282" i="8" s="1"/>
  <c r="ADL273" i="8"/>
  <c r="ADM273" i="8" s="1"/>
  <c r="ADN273" i="8" s="1"/>
  <c r="ADI274" i="8" s="1"/>
  <c r="AKS258" i="8"/>
  <c r="AGJ267" i="8"/>
  <c r="ABM277" i="8"/>
  <c r="ABQ276" i="8"/>
  <c r="ABL277" i="8" s="1"/>
  <c r="AFG270" i="8"/>
  <c r="AFB270" i="8" s="1"/>
  <c r="AFO269" i="8"/>
  <c r="AHU264" i="8"/>
  <c r="AHV264" i="8" s="1"/>
  <c r="AHQ265" i="8" s="1"/>
  <c r="AII263" i="8"/>
  <c r="AIJ263" i="8" s="1"/>
  <c r="AIE264" i="8" s="1"/>
  <c r="AHG265" i="8"/>
  <c r="AHH265" i="8" s="1"/>
  <c r="AHC266" i="8" s="1"/>
  <c r="ACP274" i="8"/>
  <c r="ACC275" i="8"/>
  <c r="ACD275" i="8" s="1"/>
  <c r="XU283" i="8"/>
  <c r="XV283" i="8" s="1"/>
  <c r="AAO278" i="8"/>
  <c r="AAJ279" i="8" s="1"/>
  <c r="AKR258" i="8"/>
  <c r="ZJ280" i="8"/>
  <c r="ADY272" i="8"/>
  <c r="ALF257" i="8"/>
  <c r="AFW268" i="8"/>
  <c r="AFX268" i="8" s="1"/>
  <c r="AJS260" i="8" l="1"/>
  <c r="AJN261" i="8" s="1"/>
  <c r="AJJ261" i="8" s="1"/>
  <c r="ALS257" i="8"/>
  <c r="AFA270" i="8"/>
  <c r="AFC270" i="8" s="1"/>
  <c r="AES271" i="8"/>
  <c r="AEN271" i="8" s="1"/>
  <c r="G95" i="8"/>
  <c r="Q95" i="8" s="1"/>
  <c r="F95" i="8"/>
  <c r="P95" i="8" s="1"/>
  <c r="AMK255" i="8"/>
  <c r="AMF256" i="8" s="1"/>
  <c r="AMG256" i="8"/>
  <c r="AOO250" i="8"/>
  <c r="AOJ251" i="8" s="1"/>
  <c r="AOF251" i="8" s="1"/>
  <c r="AOG251" i="8" s="1"/>
  <c r="AOD252" i="8" s="1"/>
  <c r="ALN257" i="8"/>
  <c r="ANF253" i="8"/>
  <c r="ANA254" i="8" s="1"/>
  <c r="AMW254" i="8" s="1"/>
  <c r="AMX254" i="8" s="1"/>
  <c r="ANP253" i="8"/>
  <c r="ANT252" i="8"/>
  <c r="ANO253" i="8" s="1"/>
  <c r="AMA256" i="8"/>
  <c r="AMO255" i="8"/>
  <c r="ABH277" i="8"/>
  <c r="AJI261" i="8"/>
  <c r="ABU276" i="8"/>
  <c r="AEM271" i="8"/>
  <c r="AFU269" i="8"/>
  <c r="AFY268" i="8"/>
  <c r="AFT269" i="8" s="1"/>
  <c r="AKC260" i="8"/>
  <c r="AKG259" i="8"/>
  <c r="AKB260" i="8" s="1"/>
  <c r="XW283" i="8"/>
  <c r="YA283" i="8" s="1"/>
  <c r="ALH257" i="8"/>
  <c r="ZL280" i="8"/>
  <c r="ZM280" i="8" s="1"/>
  <c r="ZH281" i="8" s="1"/>
  <c r="ACA276" i="8"/>
  <c r="ACE275" i="8"/>
  <c r="ABZ276" i="8" s="1"/>
  <c r="YU282" i="8"/>
  <c r="YP282" i="8" s="1"/>
  <c r="ZC281" i="8"/>
  <c r="ADJ274" i="8"/>
  <c r="ADE274" i="8" s="1"/>
  <c r="ADR273" i="8"/>
  <c r="AAF279" i="8"/>
  <c r="AAG279" i="8" s="1"/>
  <c r="ABI277" i="8"/>
  <c r="ABJ277" i="8" s="1"/>
  <c r="ABE278" i="8" s="1"/>
  <c r="ADZ272" i="8"/>
  <c r="AEA272" i="8" s="1"/>
  <c r="AIV262" i="8"/>
  <c r="AIW262" i="8" s="1"/>
  <c r="AGX266" i="8"/>
  <c r="AKT258" i="8"/>
  <c r="ACR274" i="8"/>
  <c r="AHD266" i="8"/>
  <c r="AGY266" i="8" s="1"/>
  <c r="AHL265" i="8"/>
  <c r="AIF264" i="8"/>
  <c r="AIA264" i="8" s="1"/>
  <c r="AIN263" i="8"/>
  <c r="AHR265" i="8"/>
  <c r="AHM265" i="8" s="1"/>
  <c r="AHZ264" i="8"/>
  <c r="AAS278" i="8"/>
  <c r="YJ282" i="8"/>
  <c r="YK282" i="8" s="1"/>
  <c r="YF283" i="8" s="1"/>
  <c r="AGK267" i="8"/>
  <c r="AGL267" i="8" s="1"/>
  <c r="AJW260" i="8" l="1"/>
  <c r="AEO271" i="8"/>
  <c r="AEL272" i="8" s="1"/>
  <c r="AMB256" i="8"/>
  <c r="AOS250" i="8"/>
  <c r="AOU250" i="8" s="1"/>
  <c r="AOR251" i="8" s="1"/>
  <c r="AMC256" i="8"/>
  <c r="AMD256" i="8" s="1"/>
  <c r="ALY257" i="8" s="1"/>
  <c r="ANJ253" i="8"/>
  <c r="J95" i="8"/>
  <c r="I95" i="8"/>
  <c r="AJK261" i="8"/>
  <c r="AJL261" i="8" s="1"/>
  <c r="AJG262" i="8" s="1"/>
  <c r="AOH251" i="8"/>
  <c r="AOC252" i="8" s="1"/>
  <c r="ANY252" i="8" s="1"/>
  <c r="AMU255" i="8"/>
  <c r="AMY254" i="8"/>
  <c r="AMT255" i="8" s="1"/>
  <c r="ANK253" i="8"/>
  <c r="ANX252" i="8"/>
  <c r="ALZ257" i="8"/>
  <c r="AKK259" i="8"/>
  <c r="ABV276" i="8"/>
  <c r="ABW276" i="8" s="1"/>
  <c r="ABT277" i="8" s="1"/>
  <c r="ALE258" i="8"/>
  <c r="AGI268" i="8"/>
  <c r="AGM267" i="8"/>
  <c r="AGH268" i="8" s="1"/>
  <c r="ADX273" i="8"/>
  <c r="AEB272" i="8"/>
  <c r="ADW273" i="8" s="1"/>
  <c r="AAU278" i="8"/>
  <c r="AAV278" i="8" s="1"/>
  <c r="AAQ279" i="8" s="1"/>
  <c r="ACO275" i="8"/>
  <c r="AGZ266" i="8"/>
  <c r="AHA266" i="8" s="1"/>
  <c r="AGV267" i="8" s="1"/>
  <c r="AEZ271" i="8"/>
  <c r="AJX260" i="8"/>
  <c r="AJY260" i="8" s="1"/>
  <c r="AJZ260" i="8" s="1"/>
  <c r="AJU261" i="8" s="1"/>
  <c r="AGC268" i="8"/>
  <c r="AIB264" i="8"/>
  <c r="AIC264" i="8" s="1"/>
  <c r="AHX265" i="8" s="1"/>
  <c r="AHN265" i="8"/>
  <c r="AHO265" i="8" s="1"/>
  <c r="AHJ266" i="8" s="1"/>
  <c r="AKQ259" i="8"/>
  <c r="AIT263" i="8"/>
  <c r="AIX262" i="8"/>
  <c r="AIS263" i="8" s="1"/>
  <c r="AEP271" i="8"/>
  <c r="AEK272" i="8" s="1"/>
  <c r="YG283" i="8"/>
  <c r="YB283" i="8" s="1"/>
  <c r="YC283" i="8" s="1"/>
  <c r="YO282" i="8"/>
  <c r="ACS274" i="8"/>
  <c r="ACN275" i="8" s="1"/>
  <c r="AKU258" i="8"/>
  <c r="AKP259" i="8" s="1"/>
  <c r="ABF278" i="8"/>
  <c r="ABA278" i="8" s="1"/>
  <c r="ABN277" i="8"/>
  <c r="AAD280" i="8"/>
  <c r="AAH279" i="8"/>
  <c r="AAC280" i="8" s="1"/>
  <c r="ACI275" i="8"/>
  <c r="ZI281" i="8"/>
  <c r="ZD281" i="8" s="1"/>
  <c r="ZE281" i="8" s="1"/>
  <c r="ZQ280" i="8"/>
  <c r="ALI257" i="8"/>
  <c r="ALD258" i="8" s="1"/>
  <c r="AFD270" i="8"/>
  <c r="AEY271" i="8" s="1"/>
  <c r="AFP269" i="8"/>
  <c r="AFQ269" i="8" s="1"/>
  <c r="AJH262" i="8" l="1"/>
  <c r="AJC262" i="8" s="1"/>
  <c r="AOV250" i="8"/>
  <c r="AOQ251" i="8" s="1"/>
  <c r="AOM251" i="8" s="1"/>
  <c r="ANL253" i="8"/>
  <c r="ANM253" i="8" s="1"/>
  <c r="ANH254" i="8" s="1"/>
  <c r="G96" i="8"/>
  <c r="Q96" i="8" s="1"/>
  <c r="F96" i="8"/>
  <c r="P96" i="8" s="1"/>
  <c r="AKZ258" i="8"/>
  <c r="ANC254" i="8"/>
  <c r="AMP255" i="8"/>
  <c r="AMQ255" i="8" s="1"/>
  <c r="AMR255" i="8" s="1"/>
  <c r="AMM256" i="8" s="1"/>
  <c r="AOL251" i="8"/>
  <c r="ANZ252" i="8"/>
  <c r="ANI254" i="8"/>
  <c r="AND254" i="8" s="1"/>
  <c r="ALU257" i="8"/>
  <c r="AMH256" i="8"/>
  <c r="ABX276" i="8"/>
  <c r="AEF272" i="8"/>
  <c r="ALM257" i="8"/>
  <c r="ALO257" i="8" s="1"/>
  <c r="ZB282" i="8"/>
  <c r="ZF281" i="8"/>
  <c r="ZA282" i="8" s="1"/>
  <c r="YD283" i="8"/>
  <c r="YH283" i="8" s="1"/>
  <c r="AFN270" i="8"/>
  <c r="AFR269" i="8"/>
  <c r="AFM270" i="8" s="1"/>
  <c r="ZY280" i="8"/>
  <c r="ZS280" i="8"/>
  <c r="ZT280" i="8" s="1"/>
  <c r="ZO281" i="8" s="1"/>
  <c r="AAL279" i="8"/>
  <c r="YQ282" i="8"/>
  <c r="YR282" i="8" s="1"/>
  <c r="YM283" i="8" s="1"/>
  <c r="AJB262" i="8"/>
  <c r="AKY258" i="8"/>
  <c r="AHK266" i="8"/>
  <c r="AHF266" i="8" s="1"/>
  <c r="AHS265" i="8"/>
  <c r="AJP261" i="8"/>
  <c r="AFH270" i="8"/>
  <c r="AAR279" i="8"/>
  <c r="AAM279" i="8" s="1"/>
  <c r="AAZ278" i="8"/>
  <c r="AET271" i="8"/>
  <c r="ADS273" i="8"/>
  <c r="ADT273" i="8" s="1"/>
  <c r="AGQ267" i="8"/>
  <c r="AJV261" i="8"/>
  <c r="AJQ261" i="8" s="1"/>
  <c r="AKD260" i="8"/>
  <c r="AIO263" i="8"/>
  <c r="AIP263" i="8" s="1"/>
  <c r="AKL259" i="8"/>
  <c r="AKM259" i="8" s="1"/>
  <c r="AHY265" i="8"/>
  <c r="AHT265" i="8" s="1"/>
  <c r="AIG264" i="8"/>
  <c r="AEU271" i="8"/>
  <c r="AGW267" i="8"/>
  <c r="AGR267" i="8" s="1"/>
  <c r="AHE266" i="8"/>
  <c r="ACW274" i="8"/>
  <c r="ACJ275" i="8"/>
  <c r="ACK275" i="8" s="1"/>
  <c r="AEG272" i="8"/>
  <c r="AGD268" i="8"/>
  <c r="AGE268" i="8" s="1"/>
  <c r="ANQ253" i="8" l="1"/>
  <c r="ANE254" i="8"/>
  <c r="ANF254" i="8" s="1"/>
  <c r="ANA255" i="8" s="1"/>
  <c r="AOZ250" i="8"/>
  <c r="APC250" i="8" s="1"/>
  <c r="AOX251" i="8" s="1"/>
  <c r="AOT251" i="8" s="1"/>
  <c r="I96" i="8"/>
  <c r="J96" i="8"/>
  <c r="AMN256" i="8"/>
  <c r="AMI256" i="8" s="1"/>
  <c r="AMJ256" i="8" s="1"/>
  <c r="AON251" i="8"/>
  <c r="AOO251" i="8" s="1"/>
  <c r="AOJ252" i="8" s="1"/>
  <c r="ANW253" i="8"/>
  <c r="AOA252" i="8"/>
  <c r="ANV253" i="8" s="1"/>
  <c r="ANB255" i="8"/>
  <c r="AMV255" i="8"/>
  <c r="AEH272" i="8"/>
  <c r="AEE273" i="8" s="1"/>
  <c r="ALP257" i="8"/>
  <c r="ALK258" i="8" s="1"/>
  <c r="ALL258" i="8"/>
  <c r="ABS277" i="8"/>
  <c r="ABO277" i="8" s="1"/>
  <c r="ABP277" i="8" s="1"/>
  <c r="ABQ277" i="8" s="1"/>
  <c r="ABL278" i="8" s="1"/>
  <c r="ACB276" i="8"/>
  <c r="AGB269" i="8"/>
  <c r="AGF268" i="8"/>
  <c r="AGA269" i="8" s="1"/>
  <c r="ACH276" i="8"/>
  <c r="ACL275" i="8"/>
  <c r="ACG276" i="8" s="1"/>
  <c r="AIM264" i="8"/>
  <c r="AIQ263" i="8"/>
  <c r="AIL264" i="8" s="1"/>
  <c r="AEV271" i="8"/>
  <c r="AEW271" i="8" s="1"/>
  <c r="AER272" i="8" s="1"/>
  <c r="AFI270" i="8"/>
  <c r="AFJ270" i="8" s="1"/>
  <c r="AHG266" i="8"/>
  <c r="AHH266" i="8" s="1"/>
  <c r="AHC267" i="8" s="1"/>
  <c r="AKJ260" i="8"/>
  <c r="AKN259" i="8"/>
  <c r="AKI260" i="8" s="1"/>
  <c r="AGS267" i="8"/>
  <c r="AGT267" i="8" s="1"/>
  <c r="AGO268" i="8" s="1"/>
  <c r="ABB278" i="8"/>
  <c r="ABC278" i="8" s="1"/>
  <c r="AAX279" i="8" s="1"/>
  <c r="AJR261" i="8"/>
  <c r="AJS261" i="8" s="1"/>
  <c r="AJN262" i="8" s="1"/>
  <c r="ALA258" i="8"/>
  <c r="ALB258" i="8" s="1"/>
  <c r="AKW259" i="8" s="1"/>
  <c r="YN283" i="8"/>
  <c r="YI283" i="8" s="1"/>
  <c r="YJ283" i="8" s="1"/>
  <c r="YV282" i="8"/>
  <c r="AAN279" i="8"/>
  <c r="AAO279" i="8" s="1"/>
  <c r="AAJ280" i="8" s="1"/>
  <c r="ZP281" i="8"/>
  <c r="ZK281" i="8" s="1"/>
  <c r="ZX280" i="8"/>
  <c r="AFV269" i="8"/>
  <c r="ZJ281" i="8"/>
  <c r="ACY274" i="8"/>
  <c r="ACZ274" i="8" s="1"/>
  <c r="ACU275" i="8" s="1"/>
  <c r="ADQ274" i="8"/>
  <c r="ADU273" i="8"/>
  <c r="ADP274" i="8" s="1"/>
  <c r="AHU265" i="8"/>
  <c r="AHV265" i="8" s="1"/>
  <c r="AHQ266" i="8" s="1"/>
  <c r="AJD262" i="8"/>
  <c r="YW282" i="8"/>
  <c r="F97" i="8" l="1"/>
  <c r="P97" i="8" s="1"/>
  <c r="G97" i="8"/>
  <c r="Q97" i="8" s="1"/>
  <c r="AOK252" i="8"/>
  <c r="AOF252" i="8" s="1"/>
  <c r="AEI272" i="8"/>
  <c r="AED273" i="8" s="1"/>
  <c r="ADZ273" i="8" s="1"/>
  <c r="ANR253" i="8"/>
  <c r="ANS253" i="8" s="1"/>
  <c r="ANT253" i="8" s="1"/>
  <c r="ANO254" i="8" s="1"/>
  <c r="AOS251" i="8"/>
  <c r="AMW255" i="8"/>
  <c r="AMX255" i="8" s="1"/>
  <c r="AMY255" i="8" s="1"/>
  <c r="AMT256" i="8" s="1"/>
  <c r="AOE252" i="8"/>
  <c r="ANP254" i="8"/>
  <c r="ABU277" i="8"/>
  <c r="ANJ254" i="8"/>
  <c r="AMG257" i="8"/>
  <c r="AMK256" i="8"/>
  <c r="AMF257" i="8" s="1"/>
  <c r="ABM278" i="8"/>
  <c r="ABH278" i="8" s="1"/>
  <c r="ALG258" i="8"/>
  <c r="ALT257" i="8"/>
  <c r="ALV257" i="8" s="1"/>
  <c r="AKE260" i="8"/>
  <c r="AKF260" i="8" s="1"/>
  <c r="AKG260" i="8" s="1"/>
  <c r="AKB261" i="8" s="1"/>
  <c r="AIU263" i="8"/>
  <c r="YK283" i="8"/>
  <c r="YO283" i="8" s="1"/>
  <c r="AJA263" i="8"/>
  <c r="AFG271" i="8"/>
  <c r="ADL274" i="8"/>
  <c r="AJE262" i="8"/>
  <c r="AIZ263" i="8" s="1"/>
  <c r="AFK270" i="8"/>
  <c r="AFF271" i="8" s="1"/>
  <c r="ADY273" i="8"/>
  <c r="ACV275" i="8"/>
  <c r="ACQ275" i="8" s="1"/>
  <c r="ADD274" i="8"/>
  <c r="ZL281" i="8"/>
  <c r="ZM281" i="8" s="1"/>
  <c r="ZH282" i="8" s="1"/>
  <c r="AKR259" i="8"/>
  <c r="AIH264" i="8"/>
  <c r="AII264" i="8" s="1"/>
  <c r="ACP275" i="8"/>
  <c r="ACC276" i="8"/>
  <c r="ACD276" i="8" s="1"/>
  <c r="AGJ268" i="8"/>
  <c r="AHR266" i="8"/>
  <c r="AHM266" i="8" s="1"/>
  <c r="AHZ265" i="8"/>
  <c r="ZZ280" i="8"/>
  <c r="AAK280" i="8"/>
  <c r="AAF280" i="8" s="1"/>
  <c r="AAS279" i="8"/>
  <c r="YX282" i="8"/>
  <c r="AKX259" i="8"/>
  <c r="AKS259" i="8" s="1"/>
  <c r="ALF258" i="8"/>
  <c r="AJO262" i="8"/>
  <c r="AJJ262" i="8" s="1"/>
  <c r="AJW261" i="8"/>
  <c r="AAY279" i="8"/>
  <c r="AAT279" i="8" s="1"/>
  <c r="ABG278" i="8"/>
  <c r="AGP268" i="8"/>
  <c r="AGK268" i="8" s="1"/>
  <c r="AGX267" i="8"/>
  <c r="AHD267" i="8"/>
  <c r="AGY267" i="8" s="1"/>
  <c r="AHL266" i="8"/>
  <c r="AES272" i="8"/>
  <c r="AEN272" i="8" s="1"/>
  <c r="AFA271" i="8"/>
  <c r="AFW269" i="8"/>
  <c r="AFX269" i="8" s="1"/>
  <c r="AKC261" i="8" l="1"/>
  <c r="AJX261" i="8" s="1"/>
  <c r="AJY261" i="8" s="1"/>
  <c r="AJZ261" i="8" s="1"/>
  <c r="AJU262" i="8" s="1"/>
  <c r="AEM272" i="8"/>
  <c r="AEO272" i="8" s="1"/>
  <c r="AEP272" i="8" s="1"/>
  <c r="AEK273" i="8" s="1"/>
  <c r="I97" i="8"/>
  <c r="J97" i="8"/>
  <c r="AOU251" i="8"/>
  <c r="AOG252" i="8"/>
  <c r="ANK254" i="8"/>
  <c r="ANL254" i="8" s="1"/>
  <c r="ANX253" i="8"/>
  <c r="AMB257" i="8"/>
  <c r="AMU256" i="8"/>
  <c r="AMP256" i="8" s="1"/>
  <c r="ANC255" i="8"/>
  <c r="AMO256" i="8"/>
  <c r="ALW257" i="8"/>
  <c r="ALR258" i="8" s="1"/>
  <c r="ALS258" i="8"/>
  <c r="AFO270" i="8"/>
  <c r="AFU270" i="8"/>
  <c r="AFY269" i="8"/>
  <c r="AFT270" i="8" s="1"/>
  <c r="ABI278" i="8"/>
  <c r="ABJ278" i="8" s="1"/>
  <c r="ABE279" i="8" s="1"/>
  <c r="ALH258" i="8"/>
  <c r="YU283" i="8"/>
  <c r="ZW281" i="8"/>
  <c r="ACR275" i="8"/>
  <c r="ACS275" i="8" s="1"/>
  <c r="ACN276" i="8" s="1"/>
  <c r="AJI262" i="8"/>
  <c r="AAU279" i="8"/>
  <c r="AAV279" i="8" s="1"/>
  <c r="AAQ280" i="8" s="1"/>
  <c r="AGL268" i="8"/>
  <c r="AGM268" i="8" s="1"/>
  <c r="AGH269" i="8" s="1"/>
  <c r="AIF265" i="8"/>
  <c r="AIJ264" i="8"/>
  <c r="AIE265" i="8" s="1"/>
  <c r="ADF274" i="8"/>
  <c r="ADG274" i="8" s="1"/>
  <c r="ADB275" i="8" s="1"/>
  <c r="AHN266" i="8"/>
  <c r="AHO266" i="8" s="1"/>
  <c r="AHJ267" i="8" s="1"/>
  <c r="AGZ267" i="8"/>
  <c r="AHA267" i="8" s="1"/>
  <c r="AGV268" i="8" s="1"/>
  <c r="YY282" i="8"/>
  <c r="YT283" i="8" s="1"/>
  <c r="AAA280" i="8"/>
  <c r="ZV281" i="8" s="1"/>
  <c r="ACA277" i="8"/>
  <c r="ACE276" i="8"/>
  <c r="ABZ277" i="8" s="1"/>
  <c r="AKT259" i="8"/>
  <c r="AKU259" i="8" s="1"/>
  <c r="AKP260" i="8" s="1"/>
  <c r="ZI282" i="8"/>
  <c r="ZD282" i="8" s="1"/>
  <c r="ZQ281" i="8"/>
  <c r="AEA273" i="8"/>
  <c r="AEB273" i="8" s="1"/>
  <c r="ADW274" i="8" s="1"/>
  <c r="AFB271" i="8"/>
  <c r="AFC271" i="8" s="1"/>
  <c r="AIV263" i="8"/>
  <c r="AIW263" i="8" s="1"/>
  <c r="AKK260" i="8"/>
  <c r="AOR252" i="8" l="1"/>
  <c r="AOV251" i="8"/>
  <c r="AOQ252" i="8" s="1"/>
  <c r="AOD253" i="8"/>
  <c r="AOH252" i="8"/>
  <c r="AOC253" i="8" s="1"/>
  <c r="AMQ256" i="8"/>
  <c r="AMR256" i="8" s="1"/>
  <c r="AMM257" i="8" s="1"/>
  <c r="ANI255" i="8"/>
  <c r="ANM254" i="8"/>
  <c r="ANH255" i="8" s="1"/>
  <c r="ALN258" i="8"/>
  <c r="AMA257" i="8"/>
  <c r="AMC257" i="8" s="1"/>
  <c r="ALE259" i="8"/>
  <c r="AEZ272" i="8"/>
  <c r="AFD271" i="8"/>
  <c r="AEY272" i="8" s="1"/>
  <c r="AIT264" i="8"/>
  <c r="AIX263" i="8"/>
  <c r="AIS264" i="8" s="1"/>
  <c r="AKQ260" i="8"/>
  <c r="AKL260" i="8" s="1"/>
  <c r="AKM260" i="8" s="1"/>
  <c r="AKN260" i="8" s="1"/>
  <c r="AKI261" i="8" s="1"/>
  <c r="AKY259" i="8"/>
  <c r="ACI276" i="8"/>
  <c r="ABV277" i="8"/>
  <c r="ABW277" i="8" s="1"/>
  <c r="AIN264" i="8"/>
  <c r="AGI269" i="8"/>
  <c r="AGD269" i="8" s="1"/>
  <c r="AGQ268" i="8"/>
  <c r="AAR280" i="8"/>
  <c r="AAM280" i="8" s="1"/>
  <c r="AAZ279" i="8"/>
  <c r="AEL273" i="8"/>
  <c r="AEG273" i="8" s="1"/>
  <c r="AET272" i="8"/>
  <c r="ZR281" i="8"/>
  <c r="YP283" i="8"/>
  <c r="YQ283" i="8" s="1"/>
  <c r="ALI258" i="8"/>
  <c r="ALD259" i="8" s="1"/>
  <c r="AKZ259" i="8" s="1"/>
  <c r="AGC269" i="8"/>
  <c r="ADX274" i="8"/>
  <c r="ADS274" i="8" s="1"/>
  <c r="AEF273" i="8"/>
  <c r="ZS281" i="8"/>
  <c r="ZT281" i="8" s="1"/>
  <c r="ZO282" i="8" s="1"/>
  <c r="AGW268" i="8"/>
  <c r="AGR268" i="8" s="1"/>
  <c r="AHE267" i="8"/>
  <c r="AHK267" i="8"/>
  <c r="AHF267" i="8" s="1"/>
  <c r="AHS266" i="8"/>
  <c r="ADC275" i="8"/>
  <c r="ACX275" i="8" s="1"/>
  <c r="ADK274" i="8"/>
  <c r="AIA265" i="8"/>
  <c r="AIB265" i="8" s="1"/>
  <c r="AJV262" i="8"/>
  <c r="AJQ262" i="8" s="1"/>
  <c r="AKD261" i="8"/>
  <c r="AJK262" i="8"/>
  <c r="AJL262" i="8" s="1"/>
  <c r="AJG263" i="8" s="1"/>
  <c r="ACO276" i="8"/>
  <c r="ACJ276" i="8" s="1"/>
  <c r="ACW275" i="8"/>
  <c r="AAE280" i="8"/>
  <c r="ZC282" i="8"/>
  <c r="ABF279" i="8"/>
  <c r="ABA279" i="8" s="1"/>
  <c r="ABN278" i="8"/>
  <c r="AFP270" i="8"/>
  <c r="AFQ270" i="8" s="1"/>
  <c r="G98" i="8" l="1"/>
  <c r="Q98" i="8" s="1"/>
  <c r="F98" i="8"/>
  <c r="P98" i="8" s="1"/>
  <c r="AND255" i="8"/>
  <c r="ANE255" i="8" s="1"/>
  <c r="ANB256" i="8" s="1"/>
  <c r="AOM252" i="8"/>
  <c r="AOZ251" i="8"/>
  <c r="APC251" i="8" s="1"/>
  <c r="AOX252" i="8" s="1"/>
  <c r="AOT252" i="8" s="1"/>
  <c r="ANQ254" i="8"/>
  <c r="ANY253" i="8"/>
  <c r="ANZ253" i="8" s="1"/>
  <c r="AOL252" i="8"/>
  <c r="AON252" i="8" s="1"/>
  <c r="ANW254" i="8"/>
  <c r="AMN257" i="8"/>
  <c r="AMI257" i="8" s="1"/>
  <c r="AOA253" i="8"/>
  <c r="ANV254" i="8" s="1"/>
  <c r="AMV256" i="8"/>
  <c r="ALZ258" i="8"/>
  <c r="AJB263" i="8"/>
  <c r="AMD257" i="8"/>
  <c r="ALY258" i="8" s="1"/>
  <c r="ALM258" i="8"/>
  <c r="AFN271" i="8"/>
  <c r="AFR270" i="8"/>
  <c r="AFM271" i="8" s="1"/>
  <c r="ZE282" i="8"/>
  <c r="ZF282" i="8" s="1"/>
  <c r="ZA283" i="8" s="1"/>
  <c r="ACY275" i="8"/>
  <c r="ACZ275" i="8" s="1"/>
  <c r="ACU276" i="8" s="1"/>
  <c r="AJH263" i="8"/>
  <c r="AJC263" i="8" s="1"/>
  <c r="AJP262" i="8"/>
  <c r="AHG267" i="8"/>
  <c r="AEH273" i="8"/>
  <c r="AEI273" i="8" s="1"/>
  <c r="AED274" i="8" s="1"/>
  <c r="AKJ261" i="8"/>
  <c r="AKE261" i="8" s="1"/>
  <c r="AKF261" i="8" s="1"/>
  <c r="AKR260" i="8"/>
  <c r="AGE269" i="8"/>
  <c r="AGF269" i="8" s="1"/>
  <c r="AGA270" i="8" s="1"/>
  <c r="YR283" i="8"/>
  <c r="YV283" i="8" s="1"/>
  <c r="ACK276" i="8"/>
  <c r="ACL276" i="8" s="1"/>
  <c r="ACG277" i="8" s="1"/>
  <c r="AIO264" i="8"/>
  <c r="AIP264" i="8" s="1"/>
  <c r="AFH271" i="8"/>
  <c r="AAG280" i="8"/>
  <c r="AHY266" i="8"/>
  <c r="AIC265" i="8"/>
  <c r="AHX266" i="8" s="1"/>
  <c r="ADM274" i="8"/>
  <c r="ADN274" i="8" s="1"/>
  <c r="ADI275" i="8" s="1"/>
  <c r="ZP282" i="8"/>
  <c r="ZK282" i="8" s="1"/>
  <c r="ZX281" i="8"/>
  <c r="ABB279" i="8"/>
  <c r="ABC279" i="8" s="1"/>
  <c r="AAX280" i="8" s="1"/>
  <c r="AGS268" i="8"/>
  <c r="AGT268" i="8" s="1"/>
  <c r="AGO269" i="8" s="1"/>
  <c r="ABT278" i="8"/>
  <c r="ABX277" i="8"/>
  <c r="ABS278" i="8" s="1"/>
  <c r="ALA259" i="8"/>
  <c r="ALB259" i="8" s="1"/>
  <c r="AKW260" i="8" s="1"/>
  <c r="AEU272" i="8"/>
  <c r="AEV272" i="8" s="1"/>
  <c r="J98" i="8" l="1"/>
  <c r="I98" i="8"/>
  <c r="ANR254" i="8"/>
  <c r="ANS254" i="8" s="1"/>
  <c r="ANP255" i="8" s="1"/>
  <c r="ANF255" i="8"/>
  <c r="ANA256" i="8" s="1"/>
  <c r="AMW256" i="8" s="1"/>
  <c r="AMX256" i="8" s="1"/>
  <c r="AOO252" i="8"/>
  <c r="AOJ253" i="8" s="1"/>
  <c r="AOK253" i="8"/>
  <c r="AOE253" i="8"/>
  <c r="AJD263" i="8"/>
  <c r="AJE263" i="8" s="1"/>
  <c r="AIZ264" i="8" s="1"/>
  <c r="ALU258" i="8"/>
  <c r="AMH257" i="8"/>
  <c r="ACB277" i="8"/>
  <c r="ABO278" i="8"/>
  <c r="ABP278" i="8" s="1"/>
  <c r="ABM279" i="8" s="1"/>
  <c r="AIG265" i="8"/>
  <c r="ALO258" i="8"/>
  <c r="AES273" i="8"/>
  <c r="AEW272" i="8"/>
  <c r="AER273" i="8" s="1"/>
  <c r="AIM265" i="8"/>
  <c r="AIQ264" i="8"/>
  <c r="AIL265" i="8" s="1"/>
  <c r="AKC262" i="8"/>
  <c r="AAD281" i="8"/>
  <c r="AKX260" i="8"/>
  <c r="AKS260" i="8" s="1"/>
  <c r="AKT260" i="8" s="1"/>
  <c r="AKU260" i="8" s="1"/>
  <c r="AKP261" i="8" s="1"/>
  <c r="ALF259" i="8"/>
  <c r="AGP269" i="8"/>
  <c r="AGK269" i="8" s="1"/>
  <c r="AGX268" i="8"/>
  <c r="AAY280" i="8"/>
  <c r="AAT280" i="8" s="1"/>
  <c r="ABG279" i="8"/>
  <c r="ADJ275" i="8"/>
  <c r="ADE275" i="8" s="1"/>
  <c r="ADR274" i="8"/>
  <c r="AHT266" i="8"/>
  <c r="AHU266" i="8" s="1"/>
  <c r="AKG261" i="8"/>
  <c r="AKB262" i="8" s="1"/>
  <c r="AAH280" i="8"/>
  <c r="AAC281" i="8" s="1"/>
  <c r="ACH277" i="8"/>
  <c r="ACC277" i="8" s="1"/>
  <c r="ACP276" i="8"/>
  <c r="AHD268" i="8"/>
  <c r="AFV270" i="8"/>
  <c r="AGB270" i="8"/>
  <c r="AFW270" i="8" s="1"/>
  <c r="AGJ269" i="8"/>
  <c r="AEE274" i="8"/>
  <c r="ADZ274" i="8" s="1"/>
  <c r="AEM273" i="8"/>
  <c r="AHH267" i="8"/>
  <c r="AHC268" i="8" s="1"/>
  <c r="AJR262" i="8"/>
  <c r="AJS262" i="8" s="1"/>
  <c r="AJN263" i="8" s="1"/>
  <c r="ACV276" i="8"/>
  <c r="ACQ276" i="8" s="1"/>
  <c r="ADD275" i="8"/>
  <c r="ZB283" i="8"/>
  <c r="YW283" i="8" s="1"/>
  <c r="YX283" i="8" s="1"/>
  <c r="ZJ282" i="8"/>
  <c r="AFI271" i="8"/>
  <c r="AFJ271" i="8" s="1"/>
  <c r="F99" i="8" l="1"/>
  <c r="P99" i="8" s="1"/>
  <c r="G99" i="8"/>
  <c r="Q99" i="8" s="1"/>
  <c r="ANJ255" i="8"/>
  <c r="ACD277" i="8"/>
  <c r="ACE277" i="8" s="1"/>
  <c r="ABZ278" i="8" s="1"/>
  <c r="ANT254" i="8"/>
  <c r="ANO255" i="8" s="1"/>
  <c r="ANK255" i="8" s="1"/>
  <c r="ANL255" i="8" s="1"/>
  <c r="AOF253" i="8"/>
  <c r="AOG253" i="8" s="1"/>
  <c r="AOH253" i="8" s="1"/>
  <c r="AOC254" i="8" s="1"/>
  <c r="AOS252" i="8"/>
  <c r="AJA264" i="8"/>
  <c r="AIV264" i="8" s="1"/>
  <c r="AMU257" i="8"/>
  <c r="AMY256" i="8"/>
  <c r="AMT257" i="8" s="1"/>
  <c r="ABQ278" i="8"/>
  <c r="ABL279" i="8" s="1"/>
  <c r="ABH279" i="8" s="1"/>
  <c r="ABI279" i="8" s="1"/>
  <c r="AMJ257" i="8"/>
  <c r="AMK257" i="8" s="1"/>
  <c r="AMF258" i="8" s="1"/>
  <c r="AIU264" i="8"/>
  <c r="ALP258" i="8"/>
  <c r="ALK259" i="8" s="1"/>
  <c r="ALL259" i="8"/>
  <c r="AFG272" i="8"/>
  <c r="AFK271" i="8"/>
  <c r="AFF272" i="8" s="1"/>
  <c r="YY283" i="8"/>
  <c r="ZC283" i="8" s="1"/>
  <c r="ADF275" i="8"/>
  <c r="ADG275" i="8" s="1"/>
  <c r="ADB276" i="8" s="1"/>
  <c r="AJO263" i="8"/>
  <c r="AJJ263" i="8" s="1"/>
  <c r="AJW262" i="8"/>
  <c r="AFX270" i="8"/>
  <c r="AGY268" i="8"/>
  <c r="AGZ268" i="8" s="1"/>
  <c r="AHA268" i="8" s="1"/>
  <c r="AGV269" i="8" s="1"/>
  <c r="ACR276" i="8"/>
  <c r="ACS276" i="8" s="1"/>
  <c r="ACN277" i="8" s="1"/>
  <c r="ADT274" i="8"/>
  <c r="ADU274" i="8" s="1"/>
  <c r="ADP275" i="8" s="1"/>
  <c r="AAL280" i="8"/>
  <c r="AKK261" i="8"/>
  <c r="AJI263" i="8"/>
  <c r="AIH265" i="8"/>
  <c r="AII265" i="8" s="1"/>
  <c r="AFA272" i="8"/>
  <c r="ZL282" i="8"/>
  <c r="AKQ261" i="8"/>
  <c r="AKL261" i="8" s="1"/>
  <c r="AKY260" i="8"/>
  <c r="AGL269" i="8"/>
  <c r="AHL267" i="8"/>
  <c r="AHR267" i="8"/>
  <c r="AHV266" i="8"/>
  <c r="AHQ267" i="8" s="1"/>
  <c r="ZY281" i="8"/>
  <c r="ZZ281" i="8" s="1"/>
  <c r="AJX262" i="8"/>
  <c r="AEN273" i="8"/>
  <c r="AEO273" i="8" s="1"/>
  <c r="ACI277" i="8" l="1"/>
  <c r="ACA278" i="8"/>
  <c r="ABV278" i="8" s="1"/>
  <c r="J99" i="8"/>
  <c r="I99" i="8"/>
  <c r="ANX254" i="8"/>
  <c r="ALG259" i="8"/>
  <c r="ALH259" i="8" s="1"/>
  <c r="ALI259" i="8" s="1"/>
  <c r="ALD260" i="8" s="1"/>
  <c r="AIW264" i="8"/>
  <c r="AIX264" i="8" s="1"/>
  <c r="AIS265" i="8" s="1"/>
  <c r="AOU252" i="8"/>
  <c r="AOV252" i="8" s="1"/>
  <c r="AOQ253" i="8" s="1"/>
  <c r="AOD254" i="8"/>
  <c r="AOL253" i="8"/>
  <c r="ANY254" i="8"/>
  <c r="ANZ254" i="8" s="1"/>
  <c r="AOA254" i="8" s="1"/>
  <c r="ANV255" i="8" s="1"/>
  <c r="AMP257" i="8"/>
  <c r="ANI256" i="8"/>
  <c r="ANM255" i="8"/>
  <c r="ANH256" i="8" s="1"/>
  <c r="ANC256" i="8"/>
  <c r="AMG258" i="8"/>
  <c r="AMB258" i="8" s="1"/>
  <c r="AMO257" i="8"/>
  <c r="ABU278" i="8"/>
  <c r="ABW278" i="8" s="1"/>
  <c r="ALT258" i="8"/>
  <c r="ALV258" i="8" s="1"/>
  <c r="ALM259" i="8"/>
  <c r="AEL274" i="8"/>
  <c r="AEP273" i="8"/>
  <c r="AEK274" i="8" s="1"/>
  <c r="ABF280" i="8"/>
  <c r="AGI270" i="8"/>
  <c r="ZI283" i="8"/>
  <c r="AKM261" i="8"/>
  <c r="AKN261" i="8" s="1"/>
  <c r="AKI262" i="8" s="1"/>
  <c r="AFU271" i="8"/>
  <c r="ABJ279" i="8"/>
  <c r="ABE280" i="8" s="1"/>
  <c r="AHZ266" i="8"/>
  <c r="AGM269" i="8"/>
  <c r="AGH270" i="8" s="1"/>
  <c r="ZM282" i="8"/>
  <c r="ZH283" i="8" s="1"/>
  <c r="AIF266" i="8"/>
  <c r="AIJ265" i="8"/>
  <c r="AIE266" i="8" s="1"/>
  <c r="AJK263" i="8"/>
  <c r="AJL263" i="8" s="1"/>
  <c r="AJG264" i="8" s="1"/>
  <c r="AAN280" i="8"/>
  <c r="AAO280" i="8" s="1"/>
  <c r="AAJ281" i="8" s="1"/>
  <c r="AGW269" i="8"/>
  <c r="AGR269" i="8" s="1"/>
  <c r="AHE268" i="8"/>
  <c r="ADQ275" i="8"/>
  <c r="ADL275" i="8" s="1"/>
  <c r="ADY274" i="8"/>
  <c r="ACO277" i="8"/>
  <c r="ACJ277" i="8" s="1"/>
  <c r="ACW276" i="8"/>
  <c r="AFY270" i="8"/>
  <c r="AFT271" i="8" s="1"/>
  <c r="AJY262" i="8"/>
  <c r="AJZ262" i="8" s="1"/>
  <c r="AJU263" i="8" s="1"/>
  <c r="ADC276" i="8"/>
  <c r="ACX276" i="8" s="1"/>
  <c r="ADK275" i="8"/>
  <c r="AFO271" i="8"/>
  <c r="ZW282" i="8"/>
  <c r="AAA281" i="8"/>
  <c r="ZV282" i="8" s="1"/>
  <c r="AHM267" i="8"/>
  <c r="AHN267" i="8" s="1"/>
  <c r="AFB272" i="8"/>
  <c r="AFC272" i="8" s="1"/>
  <c r="ACK277" i="8" l="1"/>
  <c r="ACL277" i="8" s="1"/>
  <c r="ACG278" i="8" s="1"/>
  <c r="AJB264" i="8"/>
  <c r="ALE260" i="8"/>
  <c r="AKZ260" i="8" s="1"/>
  <c r="ALA260" i="8" s="1"/>
  <c r="ALB260" i="8" s="1"/>
  <c r="AKW261" i="8" s="1"/>
  <c r="AIT265" i="8"/>
  <c r="AIO265" i="8" s="1"/>
  <c r="AOR253" i="8"/>
  <c r="AOZ252" i="8"/>
  <c r="APC252" i="8" s="1"/>
  <c r="AOX253" i="8" s="1"/>
  <c r="AOT253" i="8" s="1"/>
  <c r="AOM253" i="8"/>
  <c r="AON253" i="8" s="1"/>
  <c r="AND256" i="8"/>
  <c r="ANE256" i="8" s="1"/>
  <c r="ANW255" i="8"/>
  <c r="AOE254" i="8"/>
  <c r="ANR255" i="8"/>
  <c r="ANQ255" i="8"/>
  <c r="AMQ257" i="8"/>
  <c r="ABT279" i="8"/>
  <c r="ABX278" i="8"/>
  <c r="ABS279" i="8" s="1"/>
  <c r="ALW258" i="8"/>
  <c r="ALR259" i="8" s="1"/>
  <c r="ALS259" i="8"/>
  <c r="AIN265" i="8"/>
  <c r="AHK268" i="8"/>
  <c r="AHO267" i="8"/>
  <c r="AHJ268" i="8" s="1"/>
  <c r="ACH278" i="8"/>
  <c r="AEZ273" i="8"/>
  <c r="AFD272" i="8"/>
  <c r="AEY273" i="8" s="1"/>
  <c r="AAE281" i="8"/>
  <c r="AJV263" i="8"/>
  <c r="AJQ263" i="8" s="1"/>
  <c r="AKD262" i="8"/>
  <c r="ACY276" i="8"/>
  <c r="ACZ276" i="8" s="1"/>
  <c r="ACU277" i="8" s="1"/>
  <c r="AAK281" i="8"/>
  <c r="AAF281" i="8" s="1"/>
  <c r="AAS280" i="8"/>
  <c r="AIA266" i="8"/>
  <c r="AIB266" i="8" s="1"/>
  <c r="AIC266" i="8" s="1"/>
  <c r="AHX267" i="8" s="1"/>
  <c r="AGC270" i="8"/>
  <c r="AKJ262" i="8"/>
  <c r="AKE262" i="8" s="1"/>
  <c r="AKR261" i="8"/>
  <c r="ZQ282" i="8"/>
  <c r="AGQ269" i="8"/>
  <c r="ABN279" i="8"/>
  <c r="AET273" i="8"/>
  <c r="AKX261" i="8"/>
  <c r="AKS261" i="8" s="1"/>
  <c r="ZR282" i="8"/>
  <c r="ADM275" i="8"/>
  <c r="ADN275" i="8" s="1"/>
  <c r="ADI276" i="8" s="1"/>
  <c r="AEA274" i="8"/>
  <c r="AEB274" i="8" s="1"/>
  <c r="ADW275" i="8" s="1"/>
  <c r="AJH264" i="8"/>
  <c r="AJC264" i="8" s="1"/>
  <c r="AJD264" i="8" s="1"/>
  <c r="AJP263" i="8"/>
  <c r="AFP271" i="8"/>
  <c r="AFQ271" i="8" s="1"/>
  <c r="ZD283" i="8"/>
  <c r="ZE283" i="8" s="1"/>
  <c r="AGD270" i="8"/>
  <c r="ABA280" i="8"/>
  <c r="AEG274" i="8"/>
  <c r="G100" i="8" l="1"/>
  <c r="Q100" i="8" s="1"/>
  <c r="F100" i="8"/>
  <c r="P100" i="8" s="1"/>
  <c r="ALF260" i="8"/>
  <c r="ACB278" i="8"/>
  <c r="AIP265" i="8"/>
  <c r="AIQ265" i="8" s="1"/>
  <c r="AIL266" i="8" s="1"/>
  <c r="AOO253" i="8"/>
  <c r="AOJ254" i="8" s="1"/>
  <c r="AOK254" i="8"/>
  <c r="ALN259" i="8"/>
  <c r="ALO259" i="8" s="1"/>
  <c r="ALP259" i="8" s="1"/>
  <c r="ALK260" i="8" s="1"/>
  <c r="ANS255" i="8"/>
  <c r="ANT255" i="8" s="1"/>
  <c r="ANO256" i="8" s="1"/>
  <c r="ANB257" i="8"/>
  <c r="ANF256" i="8"/>
  <c r="ANA257" i="8" s="1"/>
  <c r="AMN258" i="8"/>
  <c r="AMR257" i="8"/>
  <c r="AMM258" i="8" s="1"/>
  <c r="ABO279" i="8"/>
  <c r="ABP279" i="8" s="1"/>
  <c r="ABQ279" i="8" s="1"/>
  <c r="ABL280" i="8" s="1"/>
  <c r="AFH272" i="8"/>
  <c r="AMA258" i="8"/>
  <c r="AFN272" i="8"/>
  <c r="AFR271" i="8"/>
  <c r="AFM272" i="8" s="1"/>
  <c r="AJA265" i="8"/>
  <c r="AJE264" i="8"/>
  <c r="AIZ265" i="8" s="1"/>
  <c r="ZS282" i="8"/>
  <c r="ZT282" i="8" s="1"/>
  <c r="ZO283" i="8" s="1"/>
  <c r="AHY267" i="8"/>
  <c r="AHT267" i="8" s="1"/>
  <c r="AIG266" i="8"/>
  <c r="AKF262" i="8"/>
  <c r="AKG262" i="8" s="1"/>
  <c r="AKB263" i="8" s="1"/>
  <c r="AAG281" i="8"/>
  <c r="AAH281" i="8" s="1"/>
  <c r="AAC282" i="8" s="1"/>
  <c r="AEU273" i="8"/>
  <c r="AEV273" i="8" s="1"/>
  <c r="ACP277" i="8"/>
  <c r="ACC278" i="8"/>
  <c r="ACD278" i="8" s="1"/>
  <c r="AHS267" i="8"/>
  <c r="ZF283" i="8"/>
  <c r="ZJ283" i="8" s="1"/>
  <c r="AJR263" i="8"/>
  <c r="ADX275" i="8"/>
  <c r="ADS275" i="8" s="1"/>
  <c r="AEF274" i="8"/>
  <c r="ADJ276" i="8"/>
  <c r="ADE276" i="8" s="1"/>
  <c r="ADR275" i="8"/>
  <c r="AGS269" i="8"/>
  <c r="AKT261" i="8"/>
  <c r="AKU261" i="8" s="1"/>
  <c r="AKP262" i="8" s="1"/>
  <c r="AGE270" i="8"/>
  <c r="AGF270" i="8" s="1"/>
  <c r="AGA271" i="8" s="1"/>
  <c r="AAU280" i="8"/>
  <c r="ACV277" i="8"/>
  <c r="ACQ277" i="8" s="1"/>
  <c r="ADD276" i="8"/>
  <c r="AHF268" i="8"/>
  <c r="AHG268" i="8" s="1"/>
  <c r="AIU265" i="8" l="1"/>
  <c r="J100" i="8"/>
  <c r="I100" i="8"/>
  <c r="AIM266" i="8"/>
  <c r="AIH266" i="8" s="1"/>
  <c r="AOF254" i="8"/>
  <c r="AOG254" i="8" s="1"/>
  <c r="AOD255" i="8" s="1"/>
  <c r="AMW257" i="8"/>
  <c r="AOS253" i="8"/>
  <c r="AOU253" i="8" s="1"/>
  <c r="ALL260" i="8"/>
  <c r="ALG260" i="8" s="1"/>
  <c r="ALH260" i="8" s="1"/>
  <c r="AMI258" i="8"/>
  <c r="ANJ256" i="8"/>
  <c r="ANP256" i="8"/>
  <c r="ANK256" i="8" s="1"/>
  <c r="ANX255" i="8"/>
  <c r="AMV257" i="8"/>
  <c r="AMC258" i="8"/>
  <c r="ALT259" i="8"/>
  <c r="AJI264" i="8"/>
  <c r="ACA279" i="8"/>
  <c r="ACE278" i="8"/>
  <c r="ABZ279" i="8" s="1"/>
  <c r="AES274" i="8"/>
  <c r="AEW273" i="8"/>
  <c r="AER274" i="8" s="1"/>
  <c r="AHD269" i="8"/>
  <c r="AHH268" i="8"/>
  <c r="AHC269" i="8" s="1"/>
  <c r="AAR281" i="8"/>
  <c r="AGP270" i="8"/>
  <c r="AEH274" i="8"/>
  <c r="AEI274" i="8" s="1"/>
  <c r="AED275" i="8" s="1"/>
  <c r="AJO264" i="8"/>
  <c r="ADF276" i="8"/>
  <c r="ADG276" i="8" s="1"/>
  <c r="ADB277" i="8" s="1"/>
  <c r="AAV280" i="8"/>
  <c r="AAQ281" i="8" s="1"/>
  <c r="AGB271" i="8"/>
  <c r="AFW271" i="8" s="1"/>
  <c r="AGJ270" i="8"/>
  <c r="AKQ262" i="8"/>
  <c r="AKL262" i="8" s="1"/>
  <c r="AKY261" i="8"/>
  <c r="AGT269" i="8"/>
  <c r="AGO270" i="8" s="1"/>
  <c r="ADT275" i="8"/>
  <c r="ADU275" i="8" s="1"/>
  <c r="ADP276" i="8" s="1"/>
  <c r="AJS263" i="8"/>
  <c r="AJN264" i="8" s="1"/>
  <c r="AAD282" i="8"/>
  <c r="ZY282" i="8" s="1"/>
  <c r="AAL281" i="8"/>
  <c r="AKC263" i="8"/>
  <c r="AJX263" i="8" s="1"/>
  <c r="AKK262" i="8"/>
  <c r="AII266" i="8"/>
  <c r="AIJ266" i="8" s="1"/>
  <c r="AIE267" i="8" s="1"/>
  <c r="ZP283" i="8"/>
  <c r="ZK283" i="8" s="1"/>
  <c r="ZL283" i="8" s="1"/>
  <c r="ZX282" i="8"/>
  <c r="ABM280" i="8"/>
  <c r="ABH280" i="8" s="1"/>
  <c r="ABU279" i="8"/>
  <c r="AIV265" i="8"/>
  <c r="AIW265" i="8" s="1"/>
  <c r="AFV271" i="8"/>
  <c r="AHU267" i="8"/>
  <c r="AHV267" i="8" s="1"/>
  <c r="AHQ268" i="8" s="1"/>
  <c r="ACR277" i="8"/>
  <c r="ACS277" i="8" s="1"/>
  <c r="ACN278" i="8" s="1"/>
  <c r="AFI272" i="8"/>
  <c r="AFJ272" i="8" s="1"/>
  <c r="G101" i="8" l="1"/>
  <c r="Q101" i="8" s="1"/>
  <c r="F101" i="8"/>
  <c r="P101" i="8" s="1"/>
  <c r="ANL256" i="8"/>
  <c r="ANM256" i="8" s="1"/>
  <c r="ANH257" i="8" s="1"/>
  <c r="AOH254" i="8"/>
  <c r="AOC255" i="8" s="1"/>
  <c r="ANY255" i="8" s="1"/>
  <c r="ANZ255" i="8" s="1"/>
  <c r="AOR254" i="8"/>
  <c r="AOV253" i="8"/>
  <c r="AOQ254" i="8" s="1"/>
  <c r="ALE261" i="8"/>
  <c r="ALI260" i="8"/>
  <c r="ALD261" i="8" s="1"/>
  <c r="ANI257" i="8"/>
  <c r="AMX257" i="8"/>
  <c r="ALZ259" i="8"/>
  <c r="AMD258" i="8"/>
  <c r="ALY259" i="8" s="1"/>
  <c r="AHL268" i="8"/>
  <c r="ABV279" i="8"/>
  <c r="ABW279" i="8" s="1"/>
  <c r="ZM283" i="8"/>
  <c r="ZQ283" i="8" s="1"/>
  <c r="AIT266" i="8"/>
  <c r="AIX265" i="8"/>
  <c r="AIS266" i="8" s="1"/>
  <c r="AFG273" i="8"/>
  <c r="AFK272" i="8"/>
  <c r="AFF273" i="8" s="1"/>
  <c r="AFX271" i="8"/>
  <c r="ACO278" i="8"/>
  <c r="ACJ278" i="8" s="1"/>
  <c r="ACW277" i="8"/>
  <c r="ZZ282" i="8"/>
  <c r="AIF267" i="8"/>
  <c r="AIA267" i="8" s="1"/>
  <c r="AIN266" i="8"/>
  <c r="AKM262" i="8"/>
  <c r="ADC277" i="8"/>
  <c r="ACX277" i="8" s="1"/>
  <c r="ADK276" i="8"/>
  <c r="AJW263" i="8"/>
  <c r="AEE275" i="8"/>
  <c r="ADZ275" i="8" s="1"/>
  <c r="AEM274" i="8"/>
  <c r="AGK270" i="8"/>
  <c r="AGL270" i="8" s="1"/>
  <c r="AGY269" i="8"/>
  <c r="AFA273" i="8"/>
  <c r="ACI278" i="8"/>
  <c r="AHR268" i="8"/>
  <c r="AHM268" i="8" s="1"/>
  <c r="AHZ267" i="8"/>
  <c r="ADQ276" i="8"/>
  <c r="ADL276" i="8" s="1"/>
  <c r="ADY275" i="8"/>
  <c r="AJJ264" i="8"/>
  <c r="AJK264" i="8" s="1"/>
  <c r="AGX269" i="8"/>
  <c r="AAZ280" i="8"/>
  <c r="AAM281" i="8"/>
  <c r="AAN281" i="8" s="1"/>
  <c r="AEN274" i="8"/>
  <c r="AHN268" i="8" l="1"/>
  <c r="AHO268" i="8" s="1"/>
  <c r="AHJ269" i="8" s="1"/>
  <c r="I101" i="8"/>
  <c r="J101" i="8"/>
  <c r="AOM254" i="8"/>
  <c r="AOL254" i="8"/>
  <c r="AOZ253" i="8"/>
  <c r="APC253" i="8" s="1"/>
  <c r="AOX254" i="8" s="1"/>
  <c r="AOT254" i="8" s="1"/>
  <c r="ALM260" i="8"/>
  <c r="AKZ261" i="8"/>
  <c r="ALA261" i="8" s="1"/>
  <c r="ALB261" i="8" s="1"/>
  <c r="AKW262" i="8" s="1"/>
  <c r="AND257" i="8"/>
  <c r="ALU259" i="8"/>
  <c r="ALV259" i="8" s="1"/>
  <c r="ALW259" i="8" s="1"/>
  <c r="ALR260" i="8" s="1"/>
  <c r="ANW256" i="8"/>
  <c r="AOA255" i="8"/>
  <c r="ANV256" i="8" s="1"/>
  <c r="ANQ256" i="8"/>
  <c r="AMU258" i="8"/>
  <c r="AMY257" i="8"/>
  <c r="AMT258" i="8" s="1"/>
  <c r="AMH258" i="8"/>
  <c r="AMJ258" i="8" s="1"/>
  <c r="AFO272" i="8"/>
  <c r="ABB280" i="8"/>
  <c r="AGI271" i="8"/>
  <c r="AKX262" i="8"/>
  <c r="ABT280" i="8"/>
  <c r="AIO266" i="8"/>
  <c r="AIP266" i="8" s="1"/>
  <c r="AHK269" i="8"/>
  <c r="AEA275" i="8"/>
  <c r="AIB267" i="8"/>
  <c r="ACK278" i="8"/>
  <c r="AAK282" i="8"/>
  <c r="AKJ263" i="8"/>
  <c r="ZW283" i="8"/>
  <c r="ACY277" i="8"/>
  <c r="AFU272" i="8"/>
  <c r="AGZ269" i="8"/>
  <c r="AJH265" i="8"/>
  <c r="AJL264" i="8"/>
  <c r="AJG265" i="8" s="1"/>
  <c r="AGM270" i="8"/>
  <c r="AGH271" i="8" s="1"/>
  <c r="ABX279" i="8"/>
  <c r="ABS280" i="8" s="1"/>
  <c r="AEO274" i="8"/>
  <c r="AJY263" i="8"/>
  <c r="ADM276" i="8"/>
  <c r="AAO281" i="8"/>
  <c r="AAJ282" i="8" s="1"/>
  <c r="AKN262" i="8"/>
  <c r="AKI263" i="8" s="1"/>
  <c r="AAA282" i="8"/>
  <c r="ZV283" i="8" s="1"/>
  <c r="AFY271" i="8"/>
  <c r="AFT272" i="8" s="1"/>
  <c r="AFB273" i="8"/>
  <c r="AFC273" i="8" s="1"/>
  <c r="AJB265" i="8"/>
  <c r="AON254" i="8" l="1"/>
  <c r="AOO254" i="8" s="1"/>
  <c r="AOJ255" i="8" s="1"/>
  <c r="ALS260" i="8"/>
  <c r="ALN260" i="8" s="1"/>
  <c r="ALO260" i="8" s="1"/>
  <c r="ANR256" i="8"/>
  <c r="ANS256" i="8" s="1"/>
  <c r="ANT256" i="8" s="1"/>
  <c r="ANO257" i="8" s="1"/>
  <c r="AOE255" i="8"/>
  <c r="AMP258" i="8"/>
  <c r="ANC257" i="8"/>
  <c r="AMK258" i="8"/>
  <c r="AMF259" i="8" s="1"/>
  <c r="AMG259" i="8"/>
  <c r="AMA259" i="8"/>
  <c r="AJP264" i="8"/>
  <c r="AAS281" i="8"/>
  <c r="AGC271" i="8"/>
  <c r="ALF261" i="8"/>
  <c r="AAE282" i="8"/>
  <c r="AEZ274" i="8"/>
  <c r="AFD273" i="8"/>
  <c r="AEY274" i="8" s="1"/>
  <c r="ADJ277" i="8"/>
  <c r="AJV264" i="8"/>
  <c r="AEL275" i="8"/>
  <c r="AGW270" i="8"/>
  <c r="ACV278" i="8"/>
  <c r="AIM267" i="8"/>
  <c r="AKR262" i="8"/>
  <c r="ACH279" i="8"/>
  <c r="AHY268" i="8"/>
  <c r="ADX276" i="8"/>
  <c r="AHS268" i="8"/>
  <c r="AGQ270" i="8"/>
  <c r="AAY281" i="8"/>
  <c r="ADN276" i="8"/>
  <c r="ADI277" i="8" s="1"/>
  <c r="AJZ263" i="8"/>
  <c r="AJU264" i="8" s="1"/>
  <c r="AEP274" i="8"/>
  <c r="AEK275" i="8" s="1"/>
  <c r="AJC265" i="8"/>
  <c r="AJD265" i="8" s="1"/>
  <c r="AHA269" i="8"/>
  <c r="AGV270" i="8" s="1"/>
  <c r="AFP272" i="8"/>
  <c r="AFQ272" i="8" s="1"/>
  <c r="ACZ277" i="8"/>
  <c r="ACU278" i="8" s="1"/>
  <c r="ZR283" i="8"/>
  <c r="ZS283" i="8" s="1"/>
  <c r="AIQ266" i="8"/>
  <c r="AIL267" i="8" s="1"/>
  <c r="AKE263" i="8"/>
  <c r="AAF282" i="8"/>
  <c r="ACL278" i="8"/>
  <c r="ACG279" i="8" s="1"/>
  <c r="AIC267" i="8"/>
  <c r="AHX268" i="8" s="1"/>
  <c r="AEB275" i="8"/>
  <c r="ADW276" i="8" s="1"/>
  <c r="AHF269" i="8"/>
  <c r="ACB279" i="8"/>
  <c r="ABO280" i="8"/>
  <c r="AKS262" i="8"/>
  <c r="AGD271" i="8"/>
  <c r="ABC280" i="8"/>
  <c r="AAX281" i="8" s="1"/>
  <c r="F102" i="8" l="1"/>
  <c r="P102" i="8" s="1"/>
  <c r="G102" i="8"/>
  <c r="Q102" i="8" s="1"/>
  <c r="AOK255" i="8"/>
  <c r="AOF255" i="8" s="1"/>
  <c r="AOG255" i="8" s="1"/>
  <c r="AOS254" i="8"/>
  <c r="AOU254" i="8" s="1"/>
  <c r="ALP260" i="8"/>
  <c r="ALK261" i="8" s="1"/>
  <c r="ALL261" i="8"/>
  <c r="ANP257" i="8"/>
  <c r="ANK257" i="8" s="1"/>
  <c r="ANX256" i="8"/>
  <c r="AAG282" i="8"/>
  <c r="AAD283" i="8" s="1"/>
  <c r="ANE257" i="8"/>
  <c r="ANF257" i="8" s="1"/>
  <c r="ANA258" i="8" s="1"/>
  <c r="AMO258" i="8"/>
  <c r="AGE271" i="8"/>
  <c r="AGB272" i="8" s="1"/>
  <c r="AMB259" i="8"/>
  <c r="AMC259" i="8" s="1"/>
  <c r="AMD259" i="8" s="1"/>
  <c r="ALY260" i="8" s="1"/>
  <c r="AEF275" i="8"/>
  <c r="ACC279" i="8"/>
  <c r="ACD279" i="8" s="1"/>
  <c r="ACE279" i="8" s="1"/>
  <c r="ABZ280" i="8" s="1"/>
  <c r="AJQ264" i="8"/>
  <c r="AJR264" i="8" s="1"/>
  <c r="AJO265" i="8" s="1"/>
  <c r="AFH273" i="8"/>
  <c r="ACP278" i="8"/>
  <c r="AAT281" i="8"/>
  <c r="AAU281" i="8" s="1"/>
  <c r="AIG267" i="8"/>
  <c r="AJA266" i="8"/>
  <c r="ABG280" i="8"/>
  <c r="AIU266" i="8"/>
  <c r="ADD277" i="8"/>
  <c r="ACQ278" i="8"/>
  <c r="AGR270" i="8"/>
  <c r="AGS270" i="8" s="1"/>
  <c r="AGT270" i="8" s="1"/>
  <c r="AGO271" i="8" s="1"/>
  <c r="AEG275" i="8"/>
  <c r="ADE277" i="8"/>
  <c r="ZT283" i="8"/>
  <c r="ZX283" i="8" s="1"/>
  <c r="AFN273" i="8"/>
  <c r="AFR272" i="8"/>
  <c r="AFM273" i="8" s="1"/>
  <c r="AJE265" i="8"/>
  <c r="AIZ266" i="8" s="1"/>
  <c r="ADS276" i="8"/>
  <c r="AHT268" i="8"/>
  <c r="AHU268" i="8" s="1"/>
  <c r="AKT262" i="8"/>
  <c r="AKU262" i="8" s="1"/>
  <c r="AKP263" i="8" s="1"/>
  <c r="AIH267" i="8"/>
  <c r="AHE269" i="8"/>
  <c r="AET274" i="8"/>
  <c r="AKD263" i="8"/>
  <c r="ADR276" i="8"/>
  <c r="AEU274" i="8"/>
  <c r="AOH255" i="8" l="1"/>
  <c r="AOC256" i="8" s="1"/>
  <c r="AOD256" i="8"/>
  <c r="I102" i="8"/>
  <c r="J102" i="8"/>
  <c r="ALT260" i="8"/>
  <c r="ALG261" i="8"/>
  <c r="ALH261" i="8" s="1"/>
  <c r="ALI261" i="8" s="1"/>
  <c r="ALD262" i="8" s="1"/>
  <c r="AAH282" i="8"/>
  <c r="AAC283" i="8" s="1"/>
  <c r="ZY283" i="8" s="1"/>
  <c r="ZZ283" i="8" s="1"/>
  <c r="AOR255" i="8"/>
  <c r="AOV254" i="8"/>
  <c r="AOQ255" i="8" s="1"/>
  <c r="AGF271" i="8"/>
  <c r="AGA272" i="8" s="1"/>
  <c r="AFW272" i="8" s="1"/>
  <c r="AEH275" i="8"/>
  <c r="AEE276" i="8" s="1"/>
  <c r="ACR278" i="8"/>
  <c r="ACS278" i="8" s="1"/>
  <c r="ACN279" i="8" s="1"/>
  <c r="AJS264" i="8"/>
  <c r="AJN265" i="8" s="1"/>
  <c r="AJJ265" i="8" s="1"/>
  <c r="ANB258" i="8"/>
  <c r="ANJ257" i="8"/>
  <c r="AMW258" i="8"/>
  <c r="AMQ258" i="8"/>
  <c r="AMR258" i="8" s="1"/>
  <c r="AMM259" i="8" s="1"/>
  <c r="ALZ260" i="8"/>
  <c r="AMH259" i="8"/>
  <c r="ALU260" i="8"/>
  <c r="AHR269" i="8"/>
  <c r="AHV268" i="8"/>
  <c r="AHQ269" i="8" s="1"/>
  <c r="AEV274" i="8"/>
  <c r="AFI273" i="8"/>
  <c r="AFJ273" i="8" s="1"/>
  <c r="AKF263" i="8"/>
  <c r="AKG263" i="8" s="1"/>
  <c r="AKB264" i="8" s="1"/>
  <c r="AHG269" i="8"/>
  <c r="AHH269" i="8" s="1"/>
  <c r="AHC270" i="8" s="1"/>
  <c r="AKY262" i="8"/>
  <c r="AKQ263" i="8"/>
  <c r="AKL263" i="8" s="1"/>
  <c r="AFV272" i="8"/>
  <c r="ABI280" i="8"/>
  <c r="ABJ280" i="8" s="1"/>
  <c r="ABE281" i="8" s="1"/>
  <c r="AIV266" i="8"/>
  <c r="AIW266" i="8" s="1"/>
  <c r="AAR282" i="8"/>
  <c r="AAV281" i="8"/>
  <c r="AAQ282" i="8" s="1"/>
  <c r="ADT276" i="8"/>
  <c r="ADU276" i="8" s="1"/>
  <c r="ADP277" i="8" s="1"/>
  <c r="AGP271" i="8"/>
  <c r="AGK271" i="8" s="1"/>
  <c r="AGX270" i="8"/>
  <c r="ADF277" i="8"/>
  <c r="ADG277" i="8" s="1"/>
  <c r="ADB278" i="8" s="1"/>
  <c r="AJI265" i="8"/>
  <c r="ACA280" i="8"/>
  <c r="ABV280" i="8" s="1"/>
  <c r="ACI279" i="8"/>
  <c r="AII267" i="8"/>
  <c r="ALV260" i="8" l="1"/>
  <c r="ALS261" i="8" s="1"/>
  <c r="AOL255" i="8"/>
  <c r="ANY256" i="8"/>
  <c r="ANZ256" i="8" s="1"/>
  <c r="AOA256" i="8" s="1"/>
  <c r="ANV257" i="8" s="1"/>
  <c r="AAL282" i="8"/>
  <c r="G103" i="8"/>
  <c r="Q103" i="8" s="1"/>
  <c r="F103" i="8"/>
  <c r="P103" i="8" s="1"/>
  <c r="ACO279" i="8"/>
  <c r="ACJ279" i="8" s="1"/>
  <c r="ACK279" i="8" s="1"/>
  <c r="ALM261" i="8"/>
  <c r="ALE262" i="8"/>
  <c r="AKZ262" i="8" s="1"/>
  <c r="ALA262" i="8" s="1"/>
  <c r="ALB262" i="8" s="1"/>
  <c r="AKW263" i="8" s="1"/>
  <c r="AGJ271" i="8"/>
  <c r="AGL271" i="8" s="1"/>
  <c r="AGI272" i="8" s="1"/>
  <c r="AOM255" i="8"/>
  <c r="AOZ254" i="8"/>
  <c r="APC254" i="8" s="1"/>
  <c r="AOX255" i="8" s="1"/>
  <c r="AOT255" i="8" s="1"/>
  <c r="AEI275" i="8"/>
  <c r="AED276" i="8" s="1"/>
  <c r="AJW264" i="8"/>
  <c r="ANL257" i="8"/>
  <c r="ANM257" i="8" s="1"/>
  <c r="ANH258" i="8" s="1"/>
  <c r="AMN259" i="8"/>
  <c r="AMI259" i="8" s="1"/>
  <c r="AMJ259" i="8" s="1"/>
  <c r="AMK259" i="8" s="1"/>
  <c r="AMF260" i="8" s="1"/>
  <c r="AMV258" i="8"/>
  <c r="ACW278" i="8"/>
  <c r="AIT267" i="8"/>
  <c r="AIF268" i="8"/>
  <c r="AFX272" i="8"/>
  <c r="AES275" i="8"/>
  <c r="AHM269" i="8"/>
  <c r="AIJ267" i="8"/>
  <c r="AIE268" i="8" s="1"/>
  <c r="AJK265" i="8"/>
  <c r="ADC278" i="8"/>
  <c r="ACX278" i="8" s="1"/>
  <c r="ADK277" i="8"/>
  <c r="ADQ277" i="8"/>
  <c r="ADL277" i="8" s="1"/>
  <c r="ADY276" i="8"/>
  <c r="AAZ281" i="8"/>
  <c r="AAM282" i="8"/>
  <c r="ABF281" i="8"/>
  <c r="ABA281" i="8" s="1"/>
  <c r="ABN280" i="8"/>
  <c r="AIX266" i="8"/>
  <c r="AIS267" i="8" s="1"/>
  <c r="AHL269" i="8"/>
  <c r="AHD270" i="8"/>
  <c r="AGY270" i="8" s="1"/>
  <c r="AGZ270" i="8" s="1"/>
  <c r="AKC264" i="8"/>
  <c r="AJX264" i="8" s="1"/>
  <c r="AKK263" i="8"/>
  <c r="AFG274" i="8"/>
  <c r="AFK273" i="8"/>
  <c r="AFF274" i="8" s="1"/>
  <c r="AEW274" i="8"/>
  <c r="AER275" i="8" s="1"/>
  <c r="AAA283" i="8"/>
  <c r="AAE283" i="8" s="1"/>
  <c r="AHZ268" i="8"/>
  <c r="ADZ276" i="8"/>
  <c r="ALW260" i="8" l="1"/>
  <c r="ALR261" i="8" s="1"/>
  <c r="ALN261" i="8" s="1"/>
  <c r="ALO261" i="8" s="1"/>
  <c r="ALP261" i="8" s="1"/>
  <c r="ALK262" i="8" s="1"/>
  <c r="AOE256" i="8"/>
  <c r="ANW257" i="8"/>
  <c r="ANR257" i="8" s="1"/>
  <c r="AAN282" i="8"/>
  <c r="AAO282" i="8" s="1"/>
  <c r="AAJ283" i="8" s="1"/>
  <c r="AON255" i="8"/>
  <c r="AOO255" i="8" s="1"/>
  <c r="AOJ256" i="8" s="1"/>
  <c r="I103" i="8"/>
  <c r="J103" i="8"/>
  <c r="ACY278" i="8"/>
  <c r="ACV279" i="8" s="1"/>
  <c r="AJY264" i="8"/>
  <c r="AJV265" i="8" s="1"/>
  <c r="AEM275" i="8"/>
  <c r="AGM271" i="8"/>
  <c r="AGH272" i="8" s="1"/>
  <c r="AGD272" i="8" s="1"/>
  <c r="ANI258" i="8"/>
  <c r="AND258" i="8" s="1"/>
  <c r="ANQ257" i="8"/>
  <c r="AMX258" i="8"/>
  <c r="AMG260" i="8"/>
  <c r="AMB260" i="8" s="1"/>
  <c r="AMO259" i="8"/>
  <c r="ALT261" i="8"/>
  <c r="AFO273" i="8"/>
  <c r="ALL262" i="8"/>
  <c r="ALG262" i="8" s="1"/>
  <c r="ACH280" i="8"/>
  <c r="ACL279" i="8"/>
  <c r="ACG280" i="8" s="1"/>
  <c r="AGW271" i="8"/>
  <c r="AHA270" i="8"/>
  <c r="AGV271" i="8" s="1"/>
  <c r="AAK283" i="8"/>
  <c r="AHN269" i="8"/>
  <c r="AJH266" i="8"/>
  <c r="AFB274" i="8"/>
  <c r="AKM263" i="8"/>
  <c r="AKN263" i="8" s="1"/>
  <c r="AKI264" i="8" s="1"/>
  <c r="AEA276" i="8"/>
  <c r="AEB276" i="8" s="1"/>
  <c r="ADW277" i="8" s="1"/>
  <c r="ADM277" i="8"/>
  <c r="ADN277" i="8" s="1"/>
  <c r="ADI278" i="8" s="1"/>
  <c r="AJL265" i="8"/>
  <c r="AJG266" i="8" s="1"/>
  <c r="AEN275" i="8"/>
  <c r="AFU273" i="8"/>
  <c r="AIA268" i="8"/>
  <c r="AIB268" i="8" s="1"/>
  <c r="AIO267" i="8"/>
  <c r="ABP280" i="8"/>
  <c r="ABB281" i="8"/>
  <c r="AFA274" i="8"/>
  <c r="AKX263" i="8"/>
  <c r="AKS263" i="8" s="1"/>
  <c r="ALF262" i="8"/>
  <c r="AFY272" i="8"/>
  <c r="AFT273" i="8" s="1"/>
  <c r="AIN267" i="8"/>
  <c r="AJB266" i="8"/>
  <c r="AOK256" i="8" l="1"/>
  <c r="AOF256" i="8" s="1"/>
  <c r="AMA260" i="8"/>
  <c r="AMC260" i="8" s="1"/>
  <c r="AOG256" i="8"/>
  <c r="AOH256" i="8" s="1"/>
  <c r="AOC257" i="8" s="1"/>
  <c r="AJZ264" i="8"/>
  <c r="AJU265" i="8" s="1"/>
  <c r="AGQ271" i="8"/>
  <c r="AOS255" i="8"/>
  <c r="AOU255" i="8" s="1"/>
  <c r="ACZ278" i="8"/>
  <c r="ACU279" i="8" s="1"/>
  <c r="AEO275" i="8"/>
  <c r="AEL276" i="8" s="1"/>
  <c r="AOD257" i="8"/>
  <c r="ANS257" i="8"/>
  <c r="ANT257" i="8" s="1"/>
  <c r="ANO258" i="8" s="1"/>
  <c r="AMU259" i="8"/>
  <c r="AMY258" i="8"/>
  <c r="AMT259" i="8" s="1"/>
  <c r="AHY269" i="8"/>
  <c r="AIC268" i="8"/>
  <c r="AHX269" i="8" s="1"/>
  <c r="ALH262" i="8"/>
  <c r="ABM281" i="8"/>
  <c r="AJQ265" i="8"/>
  <c r="AGC272" i="8"/>
  <c r="AJP265" i="8"/>
  <c r="AHK270" i="8"/>
  <c r="AAS282" i="8"/>
  <c r="AHE270" i="8"/>
  <c r="AIP267" i="8"/>
  <c r="AIQ267" i="8" s="1"/>
  <c r="AIL268" i="8" s="1"/>
  <c r="AAY282" i="8"/>
  <c r="AFC274" i="8"/>
  <c r="AFD274" i="8" s="1"/>
  <c r="AEY275" i="8" s="1"/>
  <c r="ABC281" i="8"/>
  <c r="AAX282" i="8" s="1"/>
  <c r="ABQ280" i="8"/>
  <c r="ABL281" i="8" s="1"/>
  <c r="AFP273" i="8"/>
  <c r="AFQ273" i="8" s="1"/>
  <c r="ADJ278" i="8"/>
  <c r="ADE278" i="8" s="1"/>
  <c r="ADR277" i="8"/>
  <c r="ADX277" i="8"/>
  <c r="ADS277" i="8" s="1"/>
  <c r="AEF276" i="8"/>
  <c r="AKJ264" i="8"/>
  <c r="AKE264" i="8" s="1"/>
  <c r="AKR263" i="8"/>
  <c r="AJC266" i="8"/>
  <c r="AJD266" i="8" s="1"/>
  <c r="AHO269" i="8"/>
  <c r="AHJ270" i="8" s="1"/>
  <c r="ACQ279" i="8"/>
  <c r="AAF283" i="8"/>
  <c r="AAG283" i="8" s="1"/>
  <c r="AGR271" i="8"/>
  <c r="AGS271" i="8" s="1"/>
  <c r="ACP279" i="8"/>
  <c r="ACC280" i="8"/>
  <c r="AKD264" i="8" l="1"/>
  <c r="AKF264" i="8" s="1"/>
  <c r="AKG264" i="8" s="1"/>
  <c r="AKB265" i="8" s="1"/>
  <c r="ADD278" i="8"/>
  <c r="ADF278" i="8" s="1"/>
  <c r="F104" i="8"/>
  <c r="P104" i="8" s="1"/>
  <c r="G104" i="8"/>
  <c r="Q104" i="8" s="1"/>
  <c r="AEP275" i="8"/>
  <c r="AEK276" i="8" s="1"/>
  <c r="AEG276" i="8" s="1"/>
  <c r="AEH276" i="8" s="1"/>
  <c r="ANY257" i="8"/>
  <c r="AOR256" i="8"/>
  <c r="AOL256" i="8"/>
  <c r="AOV255" i="8"/>
  <c r="AOQ256" i="8" s="1"/>
  <c r="AMP259" i="8"/>
  <c r="AMQ259" i="8" s="1"/>
  <c r="AMN260" i="8" s="1"/>
  <c r="ANP258" i="8"/>
  <c r="ANK258" i="8" s="1"/>
  <c r="ANX257" i="8"/>
  <c r="ANC258" i="8"/>
  <c r="ANE258" i="8" s="1"/>
  <c r="ALZ261" i="8"/>
  <c r="AMD260" i="8"/>
  <c r="ALY261" i="8" s="1"/>
  <c r="ALE263" i="8"/>
  <c r="AGP272" i="8"/>
  <c r="AGT271" i="8"/>
  <c r="AGO272" i="8" s="1"/>
  <c r="AJA267" i="8"/>
  <c r="AJE266" i="8"/>
  <c r="AIZ267" i="8" s="1"/>
  <c r="AAH283" i="8"/>
  <c r="AAL283" i="8" s="1"/>
  <c r="ACR279" i="8"/>
  <c r="ACS279" i="8" s="1"/>
  <c r="ACN280" i="8" s="1"/>
  <c r="AKT263" i="8"/>
  <c r="AKU263" i="8" s="1"/>
  <c r="AKP264" i="8" s="1"/>
  <c r="AEZ275" i="8"/>
  <c r="AEU275" i="8" s="1"/>
  <c r="AFH274" i="8"/>
  <c r="ABG281" i="8"/>
  <c r="AAT282" i="8"/>
  <c r="AAU282" i="8" s="1"/>
  <c r="AHS269" i="8"/>
  <c r="ALI262" i="8"/>
  <c r="ALD263" i="8" s="1"/>
  <c r="AIG268" i="8"/>
  <c r="ADT277" i="8"/>
  <c r="AFN274" i="8"/>
  <c r="AFR273" i="8"/>
  <c r="AFM274" i="8" s="1"/>
  <c r="AIM268" i="8"/>
  <c r="AIH268" i="8" s="1"/>
  <c r="AIU267" i="8"/>
  <c r="AHF270" i="8"/>
  <c r="AHG270" i="8" s="1"/>
  <c r="AJR265" i="8"/>
  <c r="AGE272" i="8"/>
  <c r="ABU280" i="8"/>
  <c r="ABH281" i="8"/>
  <c r="AHT269" i="8"/>
  <c r="AET275" i="8" l="1"/>
  <c r="AEV275" i="8" s="1"/>
  <c r="AES276" i="8" s="1"/>
  <c r="AOM256" i="8"/>
  <c r="AON256" i="8" s="1"/>
  <c r="I104" i="8"/>
  <c r="J104" i="8"/>
  <c r="AFV273" i="8"/>
  <c r="AOZ255" i="8"/>
  <c r="APC255" i="8" s="1"/>
  <c r="AOX256" i="8" s="1"/>
  <c r="AOT256" i="8" s="1"/>
  <c r="ALU261" i="8"/>
  <c r="ALV261" i="8" s="1"/>
  <c r="ALS262" i="8" s="1"/>
  <c r="AMR259" i="8"/>
  <c r="AMM260" i="8" s="1"/>
  <c r="AMI260" i="8" s="1"/>
  <c r="ANZ257" i="8"/>
  <c r="ANB259" i="8"/>
  <c r="ANF258" i="8"/>
  <c r="ANA259" i="8" s="1"/>
  <c r="AMH260" i="8"/>
  <c r="AJI266" i="8"/>
  <c r="AKZ263" i="8"/>
  <c r="ALM262" i="8"/>
  <c r="AAR283" i="8"/>
  <c r="AAV282" i="8"/>
  <c r="AAQ283" i="8" s="1"/>
  <c r="AHD271" i="8"/>
  <c r="AHH270" i="8"/>
  <c r="AHC271" i="8" s="1"/>
  <c r="AJO266" i="8"/>
  <c r="ADQ278" i="8"/>
  <c r="ADC279" i="8"/>
  <c r="AIV267" i="8"/>
  <c r="AIW267" i="8" s="1"/>
  <c r="AIX267" i="8" s="1"/>
  <c r="AIS268" i="8" s="1"/>
  <c r="AGX271" i="8"/>
  <c r="AGB273" i="8"/>
  <c r="AEE277" i="8"/>
  <c r="AII268" i="8"/>
  <c r="AIJ268" i="8" s="1"/>
  <c r="AIE269" i="8" s="1"/>
  <c r="ABW280" i="8"/>
  <c r="ABX280" i="8" s="1"/>
  <c r="ABS281" i="8" s="1"/>
  <c r="AGF272" i="8"/>
  <c r="AGA273" i="8" s="1"/>
  <c r="AJS265" i="8"/>
  <c r="AJN266" i="8" s="1"/>
  <c r="AFI274" i="8"/>
  <c r="AFJ274" i="8" s="1"/>
  <c r="ADU277" i="8"/>
  <c r="ADP278" i="8" s="1"/>
  <c r="AEI276" i="8"/>
  <c r="AED277" i="8" s="1"/>
  <c r="ADG278" i="8"/>
  <c r="ADB279" i="8" s="1"/>
  <c r="AHU269" i="8"/>
  <c r="AHV269" i="8" s="1"/>
  <c r="AHQ270" i="8" s="1"/>
  <c r="ABI281" i="8"/>
  <c r="ABJ281" i="8" s="1"/>
  <c r="ABE282" i="8" s="1"/>
  <c r="AKC265" i="8"/>
  <c r="AJX265" i="8" s="1"/>
  <c r="AKK264" i="8"/>
  <c r="AKQ264" i="8"/>
  <c r="AKL264" i="8" s="1"/>
  <c r="AKY263" i="8"/>
  <c r="ACO280" i="8"/>
  <c r="ACJ280" i="8" s="1"/>
  <c r="ACW279" i="8"/>
  <c r="AGK272" i="8"/>
  <c r="AEW275" i="8" l="1"/>
  <c r="AER276" i="8" s="1"/>
  <c r="AEN276" i="8" s="1"/>
  <c r="AOK257" i="8"/>
  <c r="AOO256" i="8"/>
  <c r="AMW259" i="8"/>
  <c r="AMJ260" i="8"/>
  <c r="AMG261" i="8" s="1"/>
  <c r="AMV259" i="8"/>
  <c r="ALW261" i="8"/>
  <c r="AMA261" i="8" s="1"/>
  <c r="ANW258" i="8"/>
  <c r="AOA257" i="8"/>
  <c r="ANV258" i="8" s="1"/>
  <c r="ANJ258" i="8"/>
  <c r="AMK260" i="8"/>
  <c r="AMF261" i="8" s="1"/>
  <c r="AHL270" i="8"/>
  <c r="AFG275" i="8"/>
  <c r="AFK274" i="8"/>
  <c r="AFF275" i="8" s="1"/>
  <c r="ALA263" i="8"/>
  <c r="ALB263" i="8" s="1"/>
  <c r="AKW264" i="8" s="1"/>
  <c r="AHR270" i="8"/>
  <c r="AHM270" i="8" s="1"/>
  <c r="AHZ269" i="8"/>
  <c r="ABT281" i="8"/>
  <c r="ABO281" i="8" s="1"/>
  <c r="ACB280" i="8"/>
  <c r="AIF269" i="8"/>
  <c r="AIA269" i="8" s="1"/>
  <c r="AIN268" i="8"/>
  <c r="AEM276" i="8"/>
  <c r="AFA275" i="8"/>
  <c r="AFW273" i="8"/>
  <c r="AFX273" i="8" s="1"/>
  <c r="ADY277" i="8"/>
  <c r="AJW265" i="8"/>
  <c r="AGY271" i="8"/>
  <c r="AGZ271" i="8" s="1"/>
  <c r="AHA271" i="8" s="1"/>
  <c r="AGV272" i="8" s="1"/>
  <c r="AAZ282" i="8"/>
  <c r="AAM283" i="8"/>
  <c r="AAN283" i="8" s="1"/>
  <c r="AKM264" i="8"/>
  <c r="AKN264" i="8" s="1"/>
  <c r="AKI265" i="8" s="1"/>
  <c r="ABF282" i="8"/>
  <c r="ABA282" i="8" s="1"/>
  <c r="ABN281" i="8"/>
  <c r="AIT268" i="8"/>
  <c r="AIO268" i="8" s="1"/>
  <c r="AJB267" i="8"/>
  <c r="ADZ277" i="8"/>
  <c r="AGJ272" i="8"/>
  <c r="ADK278" i="8"/>
  <c r="ACX279" i="8"/>
  <c r="ACY279" i="8" s="1"/>
  <c r="ADL278" i="8"/>
  <c r="AJJ266" i="8"/>
  <c r="AJK266" i="8" s="1"/>
  <c r="G105" i="8" l="1"/>
  <c r="Q105" i="8" s="1"/>
  <c r="F105" i="8"/>
  <c r="P105" i="8" s="1"/>
  <c r="AMX259" i="8"/>
  <c r="AMY259" i="8" s="1"/>
  <c r="AMT260" i="8" s="1"/>
  <c r="ANR258" i="8"/>
  <c r="AOJ257" i="8"/>
  <c r="AOF257" i="8" s="1"/>
  <c r="AOS256" i="8"/>
  <c r="ALR262" i="8"/>
  <c r="ALN262" i="8" s="1"/>
  <c r="ALO262" i="8" s="1"/>
  <c r="ALP262" i="8" s="1"/>
  <c r="ALK263" i="8" s="1"/>
  <c r="AOE257" i="8"/>
  <c r="ANL258" i="8"/>
  <c r="AMO260" i="8"/>
  <c r="AHN270" i="8"/>
  <c r="AHO270" i="8" s="1"/>
  <c r="AHJ271" i="8" s="1"/>
  <c r="AMB261" i="8"/>
  <c r="AMC261" i="8" s="1"/>
  <c r="AMD261" i="8" s="1"/>
  <c r="ALY262" i="8" s="1"/>
  <c r="ACV280" i="8"/>
  <c r="ACZ279" i="8"/>
  <c r="ACU280" i="8" s="1"/>
  <c r="AJH267" i="8"/>
  <c r="AJL266" i="8"/>
  <c r="AJG267" i="8" s="1"/>
  <c r="ADM278" i="8"/>
  <c r="ADN278" i="8" s="1"/>
  <c r="ADI279" i="8" s="1"/>
  <c r="ABP281" i="8"/>
  <c r="ABQ281" i="8" s="1"/>
  <c r="ABL282" i="8" s="1"/>
  <c r="AAO283" i="8"/>
  <c r="AAS283" i="8" s="1"/>
  <c r="AEA277" i="8"/>
  <c r="AEB277" i="8" s="1"/>
  <c r="ADW278" i="8" s="1"/>
  <c r="AFU274" i="8"/>
  <c r="AFY273" i="8"/>
  <c r="AFT274" i="8" s="1"/>
  <c r="AEO276" i="8"/>
  <c r="AFO274" i="8"/>
  <c r="AGW272" i="8"/>
  <c r="AGR272" i="8" s="1"/>
  <c r="AHE271" i="8"/>
  <c r="AGL272" i="8"/>
  <c r="AKJ265" i="8"/>
  <c r="AKE265" i="8" s="1"/>
  <c r="AKR264" i="8"/>
  <c r="ABB282" i="8"/>
  <c r="ABC282" i="8" s="1"/>
  <c r="AAX283" i="8" s="1"/>
  <c r="AJY265" i="8"/>
  <c r="AIP268" i="8"/>
  <c r="ACD280" i="8"/>
  <c r="AIB269" i="8"/>
  <c r="AKX264" i="8"/>
  <c r="AKS264" i="8" s="1"/>
  <c r="ALF263" i="8"/>
  <c r="AFB275" i="8"/>
  <c r="AFC275" i="8" s="1"/>
  <c r="ANC259" i="8" l="1"/>
  <c r="AMU260" i="8"/>
  <c r="AMP260" i="8" s="1"/>
  <c r="I105" i="8"/>
  <c r="J105" i="8"/>
  <c r="AHS270" i="8"/>
  <c r="ALL263" i="8"/>
  <c r="ALG263" i="8" s="1"/>
  <c r="ALH263" i="8" s="1"/>
  <c r="ALI263" i="8" s="1"/>
  <c r="ALD264" i="8" s="1"/>
  <c r="AOU256" i="8"/>
  <c r="AOV256" i="8" s="1"/>
  <c r="AOQ257" i="8" s="1"/>
  <c r="ALT262" i="8"/>
  <c r="AOG257" i="8"/>
  <c r="ANI259" i="8"/>
  <c r="ANM258" i="8"/>
  <c r="ANH259" i="8" s="1"/>
  <c r="AMQ260" i="8"/>
  <c r="AHK271" i="8"/>
  <c r="AHF271" i="8" s="1"/>
  <c r="AHG271" i="8" s="1"/>
  <c r="AHH271" i="8" s="1"/>
  <c r="AHC272" i="8" s="1"/>
  <c r="ALZ262" i="8"/>
  <c r="ALU262" i="8" s="1"/>
  <c r="ALV262" i="8" s="1"/>
  <c r="ALW262" i="8" s="1"/>
  <c r="ALR263" i="8" s="1"/>
  <c r="AMH261" i="8"/>
  <c r="ADD279" i="8"/>
  <c r="AKT264" i="8"/>
  <c r="AKU264" i="8" s="1"/>
  <c r="AKP265" i="8" s="1"/>
  <c r="ABM282" i="8"/>
  <c r="ABH282" i="8" s="1"/>
  <c r="ABU281" i="8"/>
  <c r="AJP266" i="8"/>
  <c r="AHY270" i="8"/>
  <c r="ACA281" i="8"/>
  <c r="AIM269" i="8"/>
  <c r="AEZ276" i="8"/>
  <c r="AJV266" i="8"/>
  <c r="AGI273" i="8"/>
  <c r="AEL277" i="8"/>
  <c r="AFP274" i="8"/>
  <c r="AFQ274" i="8" s="1"/>
  <c r="AFR274" i="8" s="1"/>
  <c r="AFM275" i="8" s="1"/>
  <c r="AIC269" i="8"/>
  <c r="AHX270" i="8" s="1"/>
  <c r="ACE280" i="8"/>
  <c r="ABZ281" i="8" s="1"/>
  <c r="AIQ268" i="8"/>
  <c r="AIL269" i="8" s="1"/>
  <c r="AFD275" i="8"/>
  <c r="AEY276" i="8" s="1"/>
  <c r="AJZ265" i="8"/>
  <c r="AJU266" i="8" s="1"/>
  <c r="AAY283" i="8"/>
  <c r="AAT283" i="8" s="1"/>
  <c r="AAU283" i="8" s="1"/>
  <c r="ABG282" i="8"/>
  <c r="AGM272" i="8"/>
  <c r="AGH273" i="8" s="1"/>
  <c r="AEP276" i="8"/>
  <c r="AEK277" i="8" s="1"/>
  <c r="AGC273" i="8"/>
  <c r="ADX278" i="8"/>
  <c r="ADS278" i="8" s="1"/>
  <c r="AEF277" i="8"/>
  <c r="ADJ279" i="8"/>
  <c r="ADE279" i="8" s="1"/>
  <c r="ADR278" i="8"/>
  <c r="AJC267" i="8"/>
  <c r="AJD267" i="8" s="1"/>
  <c r="ACQ280" i="8"/>
  <c r="F106" i="8" l="1"/>
  <c r="G106" i="8"/>
  <c r="ADF279" i="8"/>
  <c r="ADG279" i="8" s="1"/>
  <c r="ADB280" i="8" s="1"/>
  <c r="AOZ256" i="8"/>
  <c r="APC256" i="8" s="1"/>
  <c r="AOX257" i="8" s="1"/>
  <c r="AOT257" i="8" s="1"/>
  <c r="AOR257" i="8"/>
  <c r="AOM257" i="8" s="1"/>
  <c r="AOD258" i="8"/>
  <c r="AOH257" i="8"/>
  <c r="AOC258" i="8" s="1"/>
  <c r="AND259" i="8"/>
  <c r="ANE259" i="8" s="1"/>
  <c r="ANF259" i="8" s="1"/>
  <c r="ANA260" i="8" s="1"/>
  <c r="ANQ258" i="8"/>
  <c r="AMN261" i="8"/>
  <c r="AMR260" i="8"/>
  <c r="AMM261" i="8" s="1"/>
  <c r="AMA262" i="8"/>
  <c r="ALS263" i="8"/>
  <c r="ALN263" i="8" s="1"/>
  <c r="ALE264" i="8"/>
  <c r="AKZ264" i="8" s="1"/>
  <c r="ALM263" i="8"/>
  <c r="AAV283" i="8"/>
  <c r="AJA268" i="8"/>
  <c r="AJE267" i="8"/>
  <c r="AIZ268" i="8" s="1"/>
  <c r="ADT278" i="8"/>
  <c r="AEG277" i="8"/>
  <c r="AEH277" i="8" s="1"/>
  <c r="AEI277" i="8" s="1"/>
  <c r="AED278" i="8" s="1"/>
  <c r="AGD273" i="8"/>
  <c r="AGE273" i="8" s="1"/>
  <c r="AKD265" i="8"/>
  <c r="AFH275" i="8"/>
  <c r="AIU268" i="8"/>
  <c r="ACI280" i="8"/>
  <c r="ABV281" i="8"/>
  <c r="ABW281" i="8" s="1"/>
  <c r="AHT270" i="8"/>
  <c r="AHU270" i="8" s="1"/>
  <c r="AKQ265" i="8"/>
  <c r="AKL265" i="8" s="1"/>
  <c r="AKY264" i="8"/>
  <c r="ABI282" i="8"/>
  <c r="ABJ282" i="8" s="1"/>
  <c r="ABE283" i="8" s="1"/>
  <c r="AET276" i="8"/>
  <c r="AFN275" i="8"/>
  <c r="AFI275" i="8" s="1"/>
  <c r="AFV274" i="8"/>
  <c r="AHD272" i="8"/>
  <c r="AGY272" i="8" s="1"/>
  <c r="AHL271" i="8"/>
  <c r="AGQ272" i="8"/>
  <c r="AJQ266" i="8"/>
  <c r="AJR266" i="8" s="1"/>
  <c r="AEU276" i="8"/>
  <c r="AIH269" i="8"/>
  <c r="AIG269" i="8"/>
  <c r="I106" i="8" l="1"/>
  <c r="P106" i="8"/>
  <c r="J106" i="8"/>
  <c r="Q106" i="8"/>
  <c r="ADC280" i="8"/>
  <c r="ANB260" i="8"/>
  <c r="ANY258" i="8"/>
  <c r="AOL257" i="8"/>
  <c r="AON257" i="8" s="1"/>
  <c r="AMI261" i="8"/>
  <c r="AMJ261" i="8" s="1"/>
  <c r="AMK261" i="8" s="1"/>
  <c r="AMF262" i="8" s="1"/>
  <c r="AMW260" i="8"/>
  <c r="ANS258" i="8"/>
  <c r="ANJ259" i="8"/>
  <c r="AMV260" i="8"/>
  <c r="ALO263" i="8"/>
  <c r="AJO267" i="8"/>
  <c r="AJS266" i="8"/>
  <c r="AJN267" i="8" s="1"/>
  <c r="AGB274" i="8"/>
  <c r="AGF273" i="8"/>
  <c r="AGA274" i="8" s="1"/>
  <c r="ABT282" i="8"/>
  <c r="AEV276" i="8"/>
  <c r="AEW276" i="8" s="1"/>
  <c r="AER277" i="8" s="1"/>
  <c r="AHR271" i="8"/>
  <c r="AHV270" i="8"/>
  <c r="AHQ271" i="8" s="1"/>
  <c r="ACK280" i="8"/>
  <c r="ACL280" i="8" s="1"/>
  <c r="ACG281" i="8" s="1"/>
  <c r="ADQ279" i="8"/>
  <c r="AIV268" i="8"/>
  <c r="AIW268" i="8" s="1"/>
  <c r="AIX268" i="8" s="1"/>
  <c r="AIS269" i="8" s="1"/>
  <c r="ABX281" i="8"/>
  <c r="ABS282" i="8" s="1"/>
  <c r="AGS272" i="8"/>
  <c r="AGT272" i="8" s="1"/>
  <c r="AGO273" i="8" s="1"/>
  <c r="ABF283" i="8"/>
  <c r="ABA283" i="8" s="1"/>
  <c r="ABN282" i="8"/>
  <c r="AKF265" i="8"/>
  <c r="AKG265" i="8" s="1"/>
  <c r="AKB266" i="8" s="1"/>
  <c r="ADU278" i="8"/>
  <c r="ADP279" i="8" s="1"/>
  <c r="AJI267" i="8"/>
  <c r="AAZ283" i="8"/>
  <c r="AII269" i="8"/>
  <c r="AIJ269" i="8" s="1"/>
  <c r="AIE270" i="8" s="1"/>
  <c r="ALA264" i="8"/>
  <c r="AFJ275" i="8"/>
  <c r="AFK275" i="8" s="1"/>
  <c r="AFF276" i="8" s="1"/>
  <c r="AEE278" i="8"/>
  <c r="ADZ278" i="8" s="1"/>
  <c r="AEM277" i="8"/>
  <c r="ADK279" i="8"/>
  <c r="ACX280" i="8"/>
  <c r="AMG262" i="8" l="1"/>
  <c r="AMB262" i="8" s="1"/>
  <c r="AMC262" i="8" s="1"/>
  <c r="AOO257" i="8"/>
  <c r="AOJ258" i="8" s="1"/>
  <c r="AOK258" i="8"/>
  <c r="AMX260" i="8"/>
  <c r="AMY260" i="8" s="1"/>
  <c r="AMT261" i="8" s="1"/>
  <c r="ANP259" i="8"/>
  <c r="ANT258" i="8"/>
  <c r="ANO259" i="8" s="1"/>
  <c r="AMO261" i="8"/>
  <c r="ALP263" i="8"/>
  <c r="ALK264" i="8" s="1"/>
  <c r="AGJ273" i="8"/>
  <c r="ALL264" i="8"/>
  <c r="ABB283" i="8"/>
  <c r="ADL279" i="8"/>
  <c r="ADM279" i="8" s="1"/>
  <c r="ADN279" i="8" s="1"/>
  <c r="ADI280" i="8" s="1"/>
  <c r="AHZ270" i="8"/>
  <c r="AES277" i="8"/>
  <c r="AEN277" i="8" s="1"/>
  <c r="AEO277" i="8" s="1"/>
  <c r="AEP277" i="8" s="1"/>
  <c r="AEK278" i="8" s="1"/>
  <c r="AFA276" i="8"/>
  <c r="AFW274" i="8"/>
  <c r="AFX274" i="8" s="1"/>
  <c r="AJW266" i="8"/>
  <c r="AKX265" i="8"/>
  <c r="AFG276" i="8"/>
  <c r="AFB276" i="8" s="1"/>
  <c r="AFO275" i="8"/>
  <c r="ALB264" i="8"/>
  <c r="AKW265" i="8" s="1"/>
  <c r="AIF270" i="8"/>
  <c r="AIA270" i="8" s="1"/>
  <c r="AIN269" i="8"/>
  <c r="AKC266" i="8"/>
  <c r="AJX266" i="8" s="1"/>
  <c r="AKK265" i="8"/>
  <c r="AIT269" i="8"/>
  <c r="AIO269" i="8" s="1"/>
  <c r="AJB268" i="8"/>
  <c r="AGP273" i="8"/>
  <c r="AGK273" i="8" s="1"/>
  <c r="AGX272" i="8"/>
  <c r="ADY278" i="8"/>
  <c r="ACH281" i="8"/>
  <c r="ACC281" i="8" s="1"/>
  <c r="ACP280" i="8"/>
  <c r="AHM271" i="8"/>
  <c r="AHN271" i="8" s="1"/>
  <c r="ACB281" i="8"/>
  <c r="ABO282" i="8"/>
  <c r="ABP282" i="8" s="1"/>
  <c r="AJJ267" i="8"/>
  <c r="AJK267" i="8" s="1"/>
  <c r="G107" i="8" l="1"/>
  <c r="F107" i="8"/>
  <c r="ABC283" i="8"/>
  <c r="AMU261" i="8"/>
  <c r="AMP261" i="8" s="1"/>
  <c r="AMQ261" i="8" s="1"/>
  <c r="AMD262" i="8"/>
  <c r="ALY263" i="8" s="1"/>
  <c r="ALZ263" i="8"/>
  <c r="AOF258" i="8"/>
  <c r="AOS257" i="8"/>
  <c r="AGL273" i="8"/>
  <c r="AGM273" i="8" s="1"/>
  <c r="AGH274" i="8" s="1"/>
  <c r="ANK259" i="8"/>
  <c r="ANL259" i="8" s="1"/>
  <c r="ANI260" i="8" s="1"/>
  <c r="ANX258" i="8"/>
  <c r="ANC260" i="8"/>
  <c r="ALG264" i="8"/>
  <c r="ALT263" i="8"/>
  <c r="ALF264" i="8"/>
  <c r="ABM283" i="8"/>
  <c r="ABQ282" i="8"/>
  <c r="ABL283" i="8" s="1"/>
  <c r="AJH268" i="8"/>
  <c r="AJL267" i="8"/>
  <c r="AJG268" i="8" s="1"/>
  <c r="ACD281" i="8"/>
  <c r="ACE281" i="8" s="1"/>
  <c r="ABZ282" i="8" s="1"/>
  <c r="AGI274" i="8"/>
  <c r="AGD274" i="8" s="1"/>
  <c r="AHK272" i="8"/>
  <c r="AHO271" i="8"/>
  <c r="AHJ272" i="8" s="1"/>
  <c r="AGZ272" i="8"/>
  <c r="AHA272" i="8" s="1"/>
  <c r="AGV273" i="8" s="1"/>
  <c r="AKM265" i="8"/>
  <c r="AKN265" i="8" s="1"/>
  <c r="AKI266" i="8" s="1"/>
  <c r="AIP269" i="8"/>
  <c r="AIQ269" i="8" s="1"/>
  <c r="AIL270" i="8" s="1"/>
  <c r="AKS265" i="8"/>
  <c r="AFU275" i="8"/>
  <c r="AFY274" i="8"/>
  <c r="AFT275" i="8" s="1"/>
  <c r="AFC276" i="8"/>
  <c r="AFD276" i="8" s="1"/>
  <c r="AEY277" i="8" s="1"/>
  <c r="AIB270" i="8"/>
  <c r="AIC270" i="8" s="1"/>
  <c r="AHX271" i="8" s="1"/>
  <c r="ABG283" i="8"/>
  <c r="ACR280" i="8"/>
  <c r="ACS280" i="8" s="1"/>
  <c r="ACN281" i="8" s="1"/>
  <c r="AEA278" i="8"/>
  <c r="AEB278" i="8" s="1"/>
  <c r="ADW279" i="8" s="1"/>
  <c r="AEL278" i="8"/>
  <c r="AEG278" i="8" s="1"/>
  <c r="AET277" i="8"/>
  <c r="ADJ280" i="8"/>
  <c r="ADE280" i="8" s="1"/>
  <c r="ADR279" i="8"/>
  <c r="AJY266" i="8"/>
  <c r="AJZ266" i="8" s="1"/>
  <c r="AJU267" i="8" s="1"/>
  <c r="I107" i="8" l="1"/>
  <c r="P107" i="8"/>
  <c r="J107" i="8"/>
  <c r="Q107" i="8"/>
  <c r="ANM259" i="8"/>
  <c r="ANH260" i="8" s="1"/>
  <c r="AND260" i="8" s="1"/>
  <c r="ANE260" i="8" s="1"/>
  <c r="ALU263" i="8"/>
  <c r="ALV263" i="8" s="1"/>
  <c r="AMH262" i="8"/>
  <c r="AOU257" i="8"/>
  <c r="AGQ273" i="8"/>
  <c r="ALH264" i="8"/>
  <c r="ALI264" i="8" s="1"/>
  <c r="ALD265" i="8" s="1"/>
  <c r="ANZ258" i="8"/>
  <c r="AOA258" i="8" s="1"/>
  <c r="ANV259" i="8" s="1"/>
  <c r="AMN262" i="8"/>
  <c r="AMR261" i="8"/>
  <c r="AMM262" i="8" s="1"/>
  <c r="AGC274" i="8"/>
  <c r="AGE274" i="8" s="1"/>
  <c r="AGF274" i="8" s="1"/>
  <c r="AGA275" i="8" s="1"/>
  <c r="AHS271" i="8"/>
  <c r="ABU282" i="8"/>
  <c r="AJV267" i="8"/>
  <c r="AJQ267" i="8" s="1"/>
  <c r="AKD266" i="8"/>
  <c r="ADX279" i="8"/>
  <c r="ADS279" i="8" s="1"/>
  <c r="ADT279" i="8" s="1"/>
  <c r="AEF278" i="8"/>
  <c r="ACO281" i="8"/>
  <c r="ACJ281" i="8" s="1"/>
  <c r="ACW280" i="8"/>
  <c r="AHY271" i="8"/>
  <c r="AHT271" i="8" s="1"/>
  <c r="AIG270" i="8"/>
  <c r="AEZ277" i="8"/>
  <c r="AEU277" i="8" s="1"/>
  <c r="AEV277" i="8" s="1"/>
  <c r="AEW277" i="8" s="1"/>
  <c r="AER278" i="8" s="1"/>
  <c r="AFH276" i="8"/>
  <c r="AFP275" i="8"/>
  <c r="AFQ275" i="8" s="1"/>
  <c r="AIM270" i="8"/>
  <c r="AIH270" i="8" s="1"/>
  <c r="AIU269" i="8"/>
  <c r="AGW273" i="8"/>
  <c r="AGR273" i="8" s="1"/>
  <c r="AHE272" i="8"/>
  <c r="AHF272" i="8"/>
  <c r="AJP267" i="8"/>
  <c r="AKJ266" i="8"/>
  <c r="AKE266" i="8" s="1"/>
  <c r="AKR265" i="8"/>
  <c r="ACA282" i="8"/>
  <c r="ABV282" i="8" s="1"/>
  <c r="ACI281" i="8"/>
  <c r="AJC268" i="8"/>
  <c r="AJD268" i="8" s="1"/>
  <c r="ABH283" i="8"/>
  <c r="ABI283" i="8" s="1"/>
  <c r="ALM264" i="8" l="1"/>
  <c r="ANQ259" i="8"/>
  <c r="F108" i="8"/>
  <c r="G108" i="8"/>
  <c r="AHU271" i="8"/>
  <c r="AHV271" i="8" s="1"/>
  <c r="AHQ272" i="8" s="1"/>
  <c r="AGS273" i="8"/>
  <c r="AGT273" i="8" s="1"/>
  <c r="AGO274" i="8" s="1"/>
  <c r="ABW282" i="8"/>
  <c r="ABX282" i="8" s="1"/>
  <c r="ABS283" i="8" s="1"/>
  <c r="ALE265" i="8"/>
  <c r="AKZ265" i="8" s="1"/>
  <c r="AOR258" i="8"/>
  <c r="AOV257" i="8"/>
  <c r="AOQ258" i="8" s="1"/>
  <c r="ANW259" i="8"/>
  <c r="ANR259" i="8" s="1"/>
  <c r="AOE258" i="8"/>
  <c r="ANB261" i="8"/>
  <c r="AMI262" i="8"/>
  <c r="AMJ262" i="8" s="1"/>
  <c r="AMG263" i="8" s="1"/>
  <c r="ANF260" i="8"/>
  <c r="ANA261" i="8" s="1"/>
  <c r="AMV261" i="8"/>
  <c r="ALW263" i="8"/>
  <c r="ALR264" i="8" s="1"/>
  <c r="ALS264" i="8"/>
  <c r="ABJ283" i="8"/>
  <c r="ADQ280" i="8"/>
  <c r="ADU279" i="8"/>
  <c r="ADP280" i="8" s="1"/>
  <c r="ACK281" i="8"/>
  <c r="ACL281" i="8" s="1"/>
  <c r="ACG282" i="8" s="1"/>
  <c r="AJA269" i="8"/>
  <c r="AJE268" i="8"/>
  <c r="AIZ269" i="8" s="1"/>
  <c r="AHR272" i="8"/>
  <c r="AHM272" i="8" s="1"/>
  <c r="AJR267" i="8"/>
  <c r="AHG272" i="8"/>
  <c r="AFN276" i="8"/>
  <c r="AFR275" i="8"/>
  <c r="AFM276" i="8" s="1"/>
  <c r="AEH278" i="8"/>
  <c r="AEI278" i="8" s="1"/>
  <c r="AED279" i="8" s="1"/>
  <c r="AKT265" i="8"/>
  <c r="AKU265" i="8" s="1"/>
  <c r="AKP266" i="8" s="1"/>
  <c r="AGB275" i="8"/>
  <c r="AFW275" i="8" s="1"/>
  <c r="AGJ274" i="8"/>
  <c r="AES278" i="8"/>
  <c r="AEN278" i="8" s="1"/>
  <c r="AFA277" i="8"/>
  <c r="AII270" i="8"/>
  <c r="AIJ270" i="8" s="1"/>
  <c r="AIE271" i="8" s="1"/>
  <c r="ACY280" i="8"/>
  <c r="AKF266" i="8"/>
  <c r="J108" i="8" l="1"/>
  <c r="Q108" i="8"/>
  <c r="I108" i="8"/>
  <c r="P108" i="8"/>
  <c r="AGX273" i="8"/>
  <c r="ANS259" i="8"/>
  <c r="ANP260" i="8" s="1"/>
  <c r="AGP274" i="8"/>
  <c r="AGK274" i="8" s="1"/>
  <c r="AGL274" i="8" s="1"/>
  <c r="AGM274" i="8" s="1"/>
  <c r="AGH275" i="8" s="1"/>
  <c r="AHZ271" i="8"/>
  <c r="AMW261" i="8"/>
  <c r="AMX261" i="8" s="1"/>
  <c r="ABT283" i="8"/>
  <c r="AMK262" i="8"/>
  <c r="AMF263" i="8" s="1"/>
  <c r="AMB263" i="8" s="1"/>
  <c r="AOM258" i="8"/>
  <c r="AOZ257" i="8"/>
  <c r="APC257" i="8" s="1"/>
  <c r="AOX258" i="8" s="1"/>
  <c r="AOT258" i="8" s="1"/>
  <c r="AOG258" i="8"/>
  <c r="ANT259" i="8"/>
  <c r="ANO260" i="8" s="1"/>
  <c r="ANJ260" i="8"/>
  <c r="AFV275" i="8"/>
  <c r="AFX275" i="8" s="1"/>
  <c r="AFY275" i="8" s="1"/>
  <c r="AFT276" i="8" s="1"/>
  <c r="ALN264" i="8"/>
  <c r="ALO264" i="8" s="1"/>
  <c r="ALP264" i="8" s="1"/>
  <c r="ALK265" i="8" s="1"/>
  <c r="AMA263" i="8"/>
  <c r="AJI268" i="8"/>
  <c r="AKC267" i="8"/>
  <c r="ACV281" i="8"/>
  <c r="AHD273" i="8"/>
  <c r="AJO268" i="8"/>
  <c r="ADL280" i="8"/>
  <c r="AKG266" i="8"/>
  <c r="AKB267" i="8" s="1"/>
  <c r="ACZ280" i="8"/>
  <c r="ACU281" i="8" s="1"/>
  <c r="AIF271" i="8"/>
  <c r="AIA271" i="8" s="1"/>
  <c r="AIN270" i="8"/>
  <c r="AKQ266" i="8"/>
  <c r="AKL266" i="8" s="1"/>
  <c r="AKY265" i="8"/>
  <c r="AEE279" i="8"/>
  <c r="ADZ279" i="8" s="1"/>
  <c r="AEM278" i="8"/>
  <c r="AFI276" i="8"/>
  <c r="AFJ276" i="8" s="1"/>
  <c r="AHH272" i="8"/>
  <c r="AHC273" i="8" s="1"/>
  <c r="AJS267" i="8"/>
  <c r="AJN268" i="8" s="1"/>
  <c r="AIV269" i="8"/>
  <c r="AIW269" i="8" s="1"/>
  <c r="ACH282" i="8"/>
  <c r="ACC282" i="8" s="1"/>
  <c r="ACP281" i="8"/>
  <c r="ACB282" i="8"/>
  <c r="ABO283" i="8"/>
  <c r="ADY279" i="8"/>
  <c r="ABN283" i="8"/>
  <c r="AIB271" i="8" l="1"/>
  <c r="AIC271" i="8" s="1"/>
  <c r="AHX272" i="8" s="1"/>
  <c r="AMO262" i="8"/>
  <c r="AOD259" i="8"/>
  <c r="ALL265" i="8"/>
  <c r="ALG265" i="8" s="1"/>
  <c r="ANK260" i="8"/>
  <c r="ANL260" i="8" s="1"/>
  <c r="AOH258" i="8"/>
  <c r="AOC259" i="8" s="1"/>
  <c r="ANX259" i="8"/>
  <c r="AMU262" i="8"/>
  <c r="AMY261" i="8"/>
  <c r="AMT262" i="8" s="1"/>
  <c r="AMC263" i="8"/>
  <c r="ALT264" i="8"/>
  <c r="AEA279" i="8"/>
  <c r="ABP283" i="8"/>
  <c r="AJJ268" i="8"/>
  <c r="AJK268" i="8" s="1"/>
  <c r="AGY273" i="8"/>
  <c r="AGZ273" i="8" s="1"/>
  <c r="AKK266" i="8"/>
  <c r="ACD282" i="8"/>
  <c r="ACE282" i="8" s="1"/>
  <c r="ABZ283" i="8" s="1"/>
  <c r="AIT270" i="8"/>
  <c r="AIX269" i="8"/>
  <c r="AIS270" i="8" s="1"/>
  <c r="AFG277" i="8"/>
  <c r="AFK276" i="8"/>
  <c r="AFF277" i="8" s="1"/>
  <c r="AEO278" i="8"/>
  <c r="ALA265" i="8"/>
  <c r="AGI275" i="8"/>
  <c r="AGD275" i="8" s="1"/>
  <c r="AGQ274" i="8"/>
  <c r="AJW267" i="8"/>
  <c r="AHL272" i="8"/>
  <c r="AFU276" i="8"/>
  <c r="AFP276" i="8" s="1"/>
  <c r="AGC275" i="8"/>
  <c r="ADD280" i="8"/>
  <c r="ACQ281" i="8"/>
  <c r="ACR281" i="8" s="1"/>
  <c r="AJX267" i="8"/>
  <c r="AIG271" i="8" l="1"/>
  <c r="AHY272" i="8"/>
  <c r="AHT272" i="8" s="1"/>
  <c r="F109" i="8"/>
  <c r="G109" i="8"/>
  <c r="ANY259" i="8"/>
  <c r="ANZ259" i="8" s="1"/>
  <c r="AOL258" i="8"/>
  <c r="AON258" i="8" s="1"/>
  <c r="ANI261" i="8"/>
  <c r="AMP262" i="8"/>
  <c r="AMQ262" i="8" s="1"/>
  <c r="AMR262" i="8" s="1"/>
  <c r="AMM263" i="8" s="1"/>
  <c r="ANM260" i="8"/>
  <c r="ANH261" i="8" s="1"/>
  <c r="ANC261" i="8"/>
  <c r="ALZ264" i="8"/>
  <c r="AMD263" i="8"/>
  <c r="ALY264" i="8" s="1"/>
  <c r="ACO282" i="8"/>
  <c r="ACS281" i="8"/>
  <c r="ACN282" i="8" s="1"/>
  <c r="AGE275" i="8"/>
  <c r="AHN272" i="8"/>
  <c r="AKX266" i="8"/>
  <c r="AEL279" i="8"/>
  <c r="AFB277" i="8"/>
  <c r="AFC277" i="8" s="1"/>
  <c r="AJB269" i="8"/>
  <c r="ACA283" i="8"/>
  <c r="ABV283" i="8" s="1"/>
  <c r="ACI282" i="8"/>
  <c r="AKM266" i="8"/>
  <c r="AKN266" i="8" s="1"/>
  <c r="AKI267" i="8" s="1"/>
  <c r="AGW274" i="8"/>
  <c r="AHA273" i="8"/>
  <c r="AGV274" i="8" s="1"/>
  <c r="ADX280" i="8"/>
  <c r="ADF280" i="8"/>
  <c r="AJY267" i="8"/>
  <c r="ALB265" i="8"/>
  <c r="AKW266" i="8" s="1"/>
  <c r="AEP278" i="8"/>
  <c r="AEK279" i="8" s="1"/>
  <c r="AFO276" i="8"/>
  <c r="AIO270" i="8"/>
  <c r="AIP270" i="8" s="1"/>
  <c r="AJH269" i="8"/>
  <c r="AJL268" i="8"/>
  <c r="AJG269" i="8" s="1"/>
  <c r="ABQ283" i="8"/>
  <c r="AEB279" i="8"/>
  <c r="ADW280" i="8" s="1"/>
  <c r="J109" i="8" l="1"/>
  <c r="Q109" i="8"/>
  <c r="I109" i="8"/>
  <c r="P109" i="8"/>
  <c r="AND261" i="8"/>
  <c r="ANE261" i="8" s="1"/>
  <c r="AOO258" i="8"/>
  <c r="AOJ259" i="8" s="1"/>
  <c r="AMN263" i="8"/>
  <c r="AMI263" i="8" s="1"/>
  <c r="AOK259" i="8"/>
  <c r="ANW260" i="8"/>
  <c r="AOA259" i="8"/>
  <c r="ANV260" i="8" s="1"/>
  <c r="ANQ260" i="8"/>
  <c r="ALU264" i="8"/>
  <c r="ALV264" i="8" s="1"/>
  <c r="ALS265" i="8" s="1"/>
  <c r="AMV262" i="8"/>
  <c r="AMH263" i="8"/>
  <c r="AJC269" i="8"/>
  <c r="AJD269" i="8" s="1"/>
  <c r="AJE269" i="8" s="1"/>
  <c r="AIZ270" i="8" s="1"/>
  <c r="AHE273" i="8"/>
  <c r="AFQ276" i="8"/>
  <c r="AFR276" i="8" s="1"/>
  <c r="AFM277" i="8" s="1"/>
  <c r="AJV268" i="8"/>
  <c r="ADC281" i="8"/>
  <c r="AEF279" i="8"/>
  <c r="ABU283" i="8"/>
  <c r="AEZ278" i="8"/>
  <c r="AFD277" i="8"/>
  <c r="AEY278" i="8" s="1"/>
  <c r="AEG279" i="8"/>
  <c r="ALF265" i="8"/>
  <c r="AHK273" i="8"/>
  <c r="AGB276" i="8"/>
  <c r="AJP268" i="8"/>
  <c r="AIM271" i="8"/>
  <c r="AIQ270" i="8"/>
  <c r="AIL271" i="8" s="1"/>
  <c r="AJZ267" i="8"/>
  <c r="AJU268" i="8" s="1"/>
  <c r="ADG280" i="8"/>
  <c r="ADB281" i="8" s="1"/>
  <c r="ADS280" i="8"/>
  <c r="AGR274" i="8"/>
  <c r="AGS274" i="8" s="1"/>
  <c r="AKJ267" i="8"/>
  <c r="AKE267" i="8" s="1"/>
  <c r="AKR266" i="8"/>
  <c r="AET278" i="8"/>
  <c r="AKS266" i="8"/>
  <c r="AHO272" i="8"/>
  <c r="AHJ273" i="8" s="1"/>
  <c r="AGF275" i="8"/>
  <c r="AGA276" i="8" s="1"/>
  <c r="ACW281" i="8"/>
  <c r="ACJ282" i="8"/>
  <c r="ACK282" i="8" s="1"/>
  <c r="ALW264" i="8" l="1"/>
  <c r="ALR265" i="8" s="1"/>
  <c r="AOF259" i="8"/>
  <c r="AOS258" i="8"/>
  <c r="ANR260" i="8"/>
  <c r="ALN265" i="8"/>
  <c r="AOE259" i="8"/>
  <c r="AFH277" i="8"/>
  <c r="ANS260" i="8"/>
  <c r="ANT260" i="8" s="1"/>
  <c r="ANO261" i="8" s="1"/>
  <c r="ANB262" i="8"/>
  <c r="ANF261" i="8"/>
  <c r="ANA262" i="8" s="1"/>
  <c r="AMJ263" i="8"/>
  <c r="AIU270" i="8"/>
  <c r="ACH283" i="8"/>
  <c r="ACL282" i="8"/>
  <c r="ACG283" i="8" s="1"/>
  <c r="AJA270" i="8"/>
  <c r="AIV270" i="8" s="1"/>
  <c r="AJI269" i="8"/>
  <c r="AKT266" i="8"/>
  <c r="AKU266" i="8" s="1"/>
  <c r="AKP267" i="8" s="1"/>
  <c r="AGP275" i="8"/>
  <c r="AGT274" i="8"/>
  <c r="AGO275" i="8" s="1"/>
  <c r="AIH271" i="8"/>
  <c r="AII271" i="8" s="1"/>
  <c r="AGJ275" i="8"/>
  <c r="AHS272" i="8"/>
  <c r="ALH265" i="8"/>
  <c r="AEU278" i="8"/>
  <c r="AEV278" i="8" s="1"/>
  <c r="AEW278" i="8" s="1"/>
  <c r="AER279" i="8" s="1"/>
  <c r="AEH279" i="8"/>
  <c r="AEI279" i="8" s="1"/>
  <c r="AED280" i="8" s="1"/>
  <c r="AKD267" i="8"/>
  <c r="AFN277" i="8"/>
  <c r="AFI277" i="8" s="1"/>
  <c r="AFV276" i="8"/>
  <c r="AFW276" i="8"/>
  <c r="AHF273" i="8"/>
  <c r="AHG273" i="8" s="1"/>
  <c r="ABW283" i="8"/>
  <c r="ADK280" i="8"/>
  <c r="ACX281" i="8"/>
  <c r="ACY281" i="8" s="1"/>
  <c r="AJQ268" i="8"/>
  <c r="AJR268" i="8" s="1"/>
  <c r="AFJ277" i="8" l="1"/>
  <c r="AFK277" i="8" s="1"/>
  <c r="AFF278" i="8" s="1"/>
  <c r="AMA264" i="8"/>
  <c r="F110" i="8"/>
  <c r="G110" i="8"/>
  <c r="ABX283" i="8"/>
  <c r="AIW270" i="8"/>
  <c r="AIX270" i="8" s="1"/>
  <c r="AIS271" i="8" s="1"/>
  <c r="AOU258" i="8"/>
  <c r="AOV258" i="8" s="1"/>
  <c r="AOQ259" i="8" s="1"/>
  <c r="ANP261" i="8"/>
  <c r="AOG259" i="8"/>
  <c r="AMW262" i="8"/>
  <c r="AMX262" i="8" s="1"/>
  <c r="AMY262" i="8" s="1"/>
  <c r="AMT263" i="8" s="1"/>
  <c r="ANX260" i="8"/>
  <c r="ANK261" i="8"/>
  <c r="ANJ261" i="8"/>
  <c r="AMG264" i="8"/>
  <c r="ACP282" i="8"/>
  <c r="AMK263" i="8"/>
  <c r="AMF264" i="8" s="1"/>
  <c r="ALE266" i="8"/>
  <c r="ALI265" i="8"/>
  <c r="ALD266" i="8" s="1"/>
  <c r="AGX274" i="8"/>
  <c r="ACC283" i="8"/>
  <c r="ACV282" i="8"/>
  <c r="ACZ281" i="8"/>
  <c r="ACU282" i="8" s="1"/>
  <c r="AFG278" i="8"/>
  <c r="AJO269" i="8"/>
  <c r="AJS268" i="8"/>
  <c r="AJN269" i="8" s="1"/>
  <c r="ACB283" i="8"/>
  <c r="AHD274" i="8"/>
  <c r="AHH273" i="8"/>
  <c r="AHC274" i="8" s="1"/>
  <c r="AES279" i="8"/>
  <c r="AEN279" i="8" s="1"/>
  <c r="AFA278" i="8"/>
  <c r="AFX276" i="8"/>
  <c r="AFY276" i="8" s="1"/>
  <c r="AFT277" i="8" s="1"/>
  <c r="AKF267" i="8"/>
  <c r="AKG267" i="8" s="1"/>
  <c r="AKB268" i="8" s="1"/>
  <c r="AEE280" i="8"/>
  <c r="ADZ280" i="8" s="1"/>
  <c r="AEM279" i="8"/>
  <c r="AGK275" i="8"/>
  <c r="AGL275" i="8" s="1"/>
  <c r="ADM280" i="8"/>
  <c r="ADN280" i="8" s="1"/>
  <c r="ADI281" i="8" s="1"/>
  <c r="AHU272" i="8"/>
  <c r="AHV272" i="8" s="1"/>
  <c r="AHQ273" i="8" s="1"/>
  <c r="AIF272" i="8"/>
  <c r="AIJ271" i="8"/>
  <c r="AIE272" i="8" s="1"/>
  <c r="AKY266" i="8"/>
  <c r="AKQ267" i="8"/>
  <c r="AKL267" i="8" s="1"/>
  <c r="J110" i="8" l="1"/>
  <c r="Q110" i="8"/>
  <c r="I110" i="8"/>
  <c r="P110" i="8"/>
  <c r="AMU263" i="8"/>
  <c r="AMP263" i="8" s="1"/>
  <c r="AJB270" i="8"/>
  <c r="AIT271" i="8"/>
  <c r="AIO271" i="8" s="1"/>
  <c r="AOR259" i="8"/>
  <c r="AOM259" i="8" s="1"/>
  <c r="AOZ258" i="8"/>
  <c r="APC258" i="8" s="1"/>
  <c r="AOX259" i="8" s="1"/>
  <c r="AOT259" i="8" s="1"/>
  <c r="AOD260" i="8"/>
  <c r="AOH259" i="8"/>
  <c r="AOC260" i="8" s="1"/>
  <c r="AMB264" i="8"/>
  <c r="AMC264" i="8" s="1"/>
  <c r="ALZ265" i="8" s="1"/>
  <c r="ANL261" i="8"/>
  <c r="ANC262" i="8"/>
  <c r="AMO263" i="8"/>
  <c r="AKZ266" i="8"/>
  <c r="ALA266" i="8" s="1"/>
  <c r="ALB266" i="8" s="1"/>
  <c r="AKW267" i="8" s="1"/>
  <c r="ADD281" i="8"/>
  <c r="AHL273" i="8"/>
  <c r="AJW268" i="8"/>
  <c r="ACQ282" i="8"/>
  <c r="ACR282" i="8" s="1"/>
  <c r="ACO283" i="8" s="1"/>
  <c r="ALM265" i="8"/>
  <c r="AGI276" i="8"/>
  <c r="AGM275" i="8"/>
  <c r="AGH276" i="8" s="1"/>
  <c r="AIA272" i="8"/>
  <c r="AIN271" i="8"/>
  <c r="AHR273" i="8"/>
  <c r="AHM273" i="8" s="1"/>
  <c r="AHZ272" i="8"/>
  <c r="ADJ281" i="8"/>
  <c r="ADE281" i="8" s="1"/>
  <c r="ADR280" i="8"/>
  <c r="AGY274" i="8"/>
  <c r="AGZ274" i="8" s="1"/>
  <c r="AJJ269" i="8"/>
  <c r="AJK269" i="8" s="1"/>
  <c r="AFO277" i="8"/>
  <c r="AEO279" i="8"/>
  <c r="AEP279" i="8" s="1"/>
  <c r="AEK280" i="8" s="1"/>
  <c r="AKC268" i="8"/>
  <c r="AJX268" i="8" s="1"/>
  <c r="AKK267" i="8"/>
  <c r="AFU277" i="8"/>
  <c r="AFP277" i="8" s="1"/>
  <c r="AGC276" i="8"/>
  <c r="ACD283" i="8"/>
  <c r="AFB278" i="8"/>
  <c r="AFC278" i="8" s="1"/>
  <c r="G111" i="8" l="1"/>
  <c r="F111" i="8"/>
  <c r="ACE283" i="8"/>
  <c r="ACI283" i="8" s="1"/>
  <c r="ADF281" i="8"/>
  <c r="ADG281" i="8" s="1"/>
  <c r="ADB282" i="8" s="1"/>
  <c r="ANY260" i="8"/>
  <c r="ANZ260" i="8" s="1"/>
  <c r="ANW261" i="8" s="1"/>
  <c r="ACS282" i="8"/>
  <c r="ACN283" i="8" s="1"/>
  <c r="ACJ283" i="8" s="1"/>
  <c r="AOL259" i="8"/>
  <c r="AMD264" i="8"/>
  <c r="ALY265" i="8" s="1"/>
  <c r="AJY268" i="8"/>
  <c r="AJZ268" i="8" s="1"/>
  <c r="AJU269" i="8" s="1"/>
  <c r="ANI262" i="8"/>
  <c r="ANM261" i="8"/>
  <c r="ANH262" i="8" s="1"/>
  <c r="ALU265" i="8"/>
  <c r="AHN273" i="8"/>
  <c r="AHO273" i="8" s="1"/>
  <c r="AHJ274" i="8" s="1"/>
  <c r="AMQ263" i="8"/>
  <c r="ALO265" i="8"/>
  <c r="AEZ279" i="8"/>
  <c r="AFD278" i="8"/>
  <c r="AEY279" i="8" s="1"/>
  <c r="AKM267" i="8"/>
  <c r="AKN267" i="8" s="1"/>
  <c r="AKI268" i="8" s="1"/>
  <c r="AEL280" i="8"/>
  <c r="AEG280" i="8" s="1"/>
  <c r="AET279" i="8"/>
  <c r="AJH270" i="8"/>
  <c r="AJL269" i="8"/>
  <c r="AJG270" i="8" s="1"/>
  <c r="ADT280" i="8"/>
  <c r="ADU280" i="8" s="1"/>
  <c r="ADP281" i="8" s="1"/>
  <c r="AIB272" i="8"/>
  <c r="AIC272" i="8" s="1"/>
  <c r="AHX273" i="8" s="1"/>
  <c r="AIP271" i="8"/>
  <c r="AIQ271" i="8" s="1"/>
  <c r="AIL272" i="8" s="1"/>
  <c r="AKX267" i="8"/>
  <c r="AKS267" i="8" s="1"/>
  <c r="ALF266" i="8"/>
  <c r="AGQ275" i="8"/>
  <c r="AFQ277" i="8"/>
  <c r="AFR277" i="8" s="1"/>
  <c r="AFM278" i="8" s="1"/>
  <c r="AGW275" i="8"/>
  <c r="AHA274" i="8"/>
  <c r="AGV275" i="8" s="1"/>
  <c r="AGD276" i="8"/>
  <c r="AGE276" i="8" s="1"/>
  <c r="I111" i="8" l="1"/>
  <c r="P111" i="8"/>
  <c r="J111" i="8"/>
  <c r="Q111" i="8"/>
  <c r="AOA260" i="8"/>
  <c r="ANV261" i="8" s="1"/>
  <c r="ANR261" i="8" s="1"/>
  <c r="ADC282" i="8"/>
  <c r="ACW282" i="8"/>
  <c r="AMH264" i="8"/>
  <c r="AON259" i="8"/>
  <c r="AOO259" i="8" s="1"/>
  <c r="AOJ260" i="8" s="1"/>
  <c r="AHS273" i="8"/>
  <c r="AJV269" i="8"/>
  <c r="AJQ269" i="8" s="1"/>
  <c r="AHK274" i="8"/>
  <c r="AHF274" i="8" s="1"/>
  <c r="AKD268" i="8"/>
  <c r="AND262" i="8"/>
  <c r="ANE262" i="8" s="1"/>
  <c r="ANF262" i="8" s="1"/>
  <c r="ANA263" i="8" s="1"/>
  <c r="ANQ261" i="8"/>
  <c r="AMN264" i="8"/>
  <c r="AMR263" i="8"/>
  <c r="AMM264" i="8" s="1"/>
  <c r="ALP265" i="8"/>
  <c r="ALK266" i="8" s="1"/>
  <c r="AJP269" i="8"/>
  <c r="ALL266" i="8"/>
  <c r="AGB277" i="8"/>
  <c r="AGF276" i="8"/>
  <c r="AGA277" i="8" s="1"/>
  <c r="AGR275" i="8"/>
  <c r="AHE274" i="8"/>
  <c r="AFN278" i="8"/>
  <c r="AFI278" i="8" s="1"/>
  <c r="AFV277" i="8"/>
  <c r="AGS275" i="8"/>
  <c r="AGT275" i="8" s="1"/>
  <c r="AGO276" i="8" s="1"/>
  <c r="AJC270" i="8"/>
  <c r="AJD270" i="8" s="1"/>
  <c r="ADK281" i="8"/>
  <c r="ACX282" i="8"/>
  <c r="AFH278" i="8"/>
  <c r="AIM272" i="8"/>
  <c r="AIH272" i="8" s="1"/>
  <c r="AIU271" i="8"/>
  <c r="AHY273" i="8"/>
  <c r="AHT273" i="8" s="1"/>
  <c r="AHU273" i="8" s="1"/>
  <c r="AHV273" i="8" s="1"/>
  <c r="AHQ274" i="8" s="1"/>
  <c r="AIG272" i="8"/>
  <c r="ADQ281" i="8"/>
  <c r="ADL281" i="8" s="1"/>
  <c r="ADY280" i="8"/>
  <c r="AKJ268" i="8"/>
  <c r="AKE268" i="8" s="1"/>
  <c r="AKR267" i="8"/>
  <c r="ACK283" i="8"/>
  <c r="AEU279" i="8"/>
  <c r="AEV279" i="8" s="1"/>
  <c r="AJR269" i="8" l="1"/>
  <c r="AJS269" i="8" s="1"/>
  <c r="AJN270" i="8" s="1"/>
  <c r="AOE260" i="8"/>
  <c r="ANS261" i="8"/>
  <c r="ANT261" i="8" s="1"/>
  <c r="ANO262" i="8" s="1"/>
  <c r="F112" i="8"/>
  <c r="G112" i="8"/>
  <c r="ACL283" i="8"/>
  <c r="ACP283" i="8" s="1"/>
  <c r="ANB263" i="8"/>
  <c r="AMW263" i="8" s="1"/>
  <c r="ACY282" i="8"/>
  <c r="ACZ282" i="8" s="1"/>
  <c r="ACU283" i="8" s="1"/>
  <c r="AOS259" i="8"/>
  <c r="AOK260" i="8"/>
  <c r="AOF260" i="8" s="1"/>
  <c r="AOG260" i="8" s="1"/>
  <c r="AOH260" i="8" s="1"/>
  <c r="AOC261" i="8" s="1"/>
  <c r="AKF268" i="8"/>
  <c r="AKG268" i="8" s="1"/>
  <c r="AKB269" i="8" s="1"/>
  <c r="ALG266" i="8"/>
  <c r="ALH266" i="8" s="1"/>
  <c r="ALI266" i="8" s="1"/>
  <c r="ALD267" i="8" s="1"/>
  <c r="AMI264" i="8"/>
  <c r="AMJ264" i="8" s="1"/>
  <c r="AMG265" i="8" s="1"/>
  <c r="AMV263" i="8"/>
  <c r="ANJ262" i="8"/>
  <c r="ALT265" i="8"/>
  <c r="AES280" i="8"/>
  <c r="AEW279" i="8"/>
  <c r="AER280" i="8" s="1"/>
  <c r="AKT267" i="8"/>
  <c r="AKU267" i="8" s="1"/>
  <c r="AKP268" i="8" s="1"/>
  <c r="AJW269" i="8"/>
  <c r="AEA280" i="8"/>
  <c r="AII272" i="8"/>
  <c r="AFJ278" i="8"/>
  <c r="AFK278" i="8" s="1"/>
  <c r="AFF279" i="8" s="1"/>
  <c r="ADM281" i="8"/>
  <c r="ADN281" i="8" s="1"/>
  <c r="ADI282" i="8" s="1"/>
  <c r="AJA271" i="8"/>
  <c r="AJE270" i="8"/>
  <c r="AIZ271" i="8" s="1"/>
  <c r="AGJ276" i="8"/>
  <c r="AHR274" i="8"/>
  <c r="AHM274" i="8" s="1"/>
  <c r="AHZ273" i="8"/>
  <c r="AGP276" i="8"/>
  <c r="AGK276" i="8" s="1"/>
  <c r="AGX275" i="8"/>
  <c r="AHG274" i="8"/>
  <c r="AHH274" i="8" s="1"/>
  <c r="AHC275" i="8" s="1"/>
  <c r="AFW277" i="8"/>
  <c r="AFX277" i="8" s="1"/>
  <c r="I112" i="8" l="1"/>
  <c r="P112" i="8"/>
  <c r="J112" i="8"/>
  <c r="Q112" i="8"/>
  <c r="AJO270" i="8"/>
  <c r="AJJ270" i="8" s="1"/>
  <c r="ACV283" i="8"/>
  <c r="ANP262" i="8"/>
  <c r="ANK262" i="8" s="1"/>
  <c r="ANL262" i="8" s="1"/>
  <c r="AKC269" i="8"/>
  <c r="AJX269" i="8" s="1"/>
  <c r="AJY269" i="8" s="1"/>
  <c r="ALM266" i="8"/>
  <c r="ALE267" i="8"/>
  <c r="AKZ267" i="8" s="1"/>
  <c r="AMX263" i="8"/>
  <c r="AMU264" i="8" s="1"/>
  <c r="AMK264" i="8"/>
  <c r="AMF265" i="8" s="1"/>
  <c r="AMB265" i="8" s="1"/>
  <c r="AOU259" i="8"/>
  <c r="AOV259" i="8" s="1"/>
  <c r="AOQ260" i="8" s="1"/>
  <c r="ANX261" i="8"/>
  <c r="AOD261" i="8"/>
  <c r="AOL260" i="8"/>
  <c r="ANY261" i="8"/>
  <c r="AMO264" i="8"/>
  <c r="ALV265" i="8"/>
  <c r="ALW265" i="8" s="1"/>
  <c r="ALR266" i="8" s="1"/>
  <c r="AFU278" i="8"/>
  <c r="AFY277" i="8"/>
  <c r="AFT278" i="8" s="1"/>
  <c r="AIV271" i="8"/>
  <c r="AIW271" i="8" s="1"/>
  <c r="AIF273" i="8"/>
  <c r="ADX281" i="8"/>
  <c r="ADD282" i="8"/>
  <c r="ACQ283" i="8"/>
  <c r="ACR283" i="8" s="1"/>
  <c r="AFA279" i="8"/>
  <c r="AHD275" i="8"/>
  <c r="AGY275" i="8" s="1"/>
  <c r="AGZ275" i="8" s="1"/>
  <c r="AHL274" i="8"/>
  <c r="AGL276" i="8"/>
  <c r="AGM276" i="8" s="1"/>
  <c r="AGH277" i="8" s="1"/>
  <c r="AJI270" i="8"/>
  <c r="ADJ282" i="8"/>
  <c r="ADE282" i="8" s="1"/>
  <c r="ADR281" i="8"/>
  <c r="AFG279" i="8"/>
  <c r="AFB279" i="8" s="1"/>
  <c r="AFO278" i="8"/>
  <c r="AIJ272" i="8"/>
  <c r="AIE273" i="8" s="1"/>
  <c r="AEB280" i="8"/>
  <c r="ADW281" i="8" s="1"/>
  <c r="AKQ268" i="8"/>
  <c r="AKL268" i="8" s="1"/>
  <c r="AKY267" i="8"/>
  <c r="AKK268" i="8"/>
  <c r="AEN280" i="8"/>
  <c r="AMY263" i="8" l="1"/>
  <c r="AMT264" i="8" s="1"/>
  <c r="F113" i="8"/>
  <c r="G113" i="8"/>
  <c r="ACS283" i="8"/>
  <c r="AOR260" i="8"/>
  <c r="AOM260" i="8" s="1"/>
  <c r="AON260" i="8" s="1"/>
  <c r="AOZ259" i="8"/>
  <c r="APC259" i="8" s="1"/>
  <c r="AOX260" i="8" s="1"/>
  <c r="AOT260" i="8" s="1"/>
  <c r="ANZ261" i="8"/>
  <c r="ANW262" i="8" s="1"/>
  <c r="ANI263" i="8"/>
  <c r="AMP264" i="8"/>
  <c r="AMQ264" i="8" s="1"/>
  <c r="ANM262" i="8"/>
  <c r="ANH263" i="8" s="1"/>
  <c r="ANC263" i="8"/>
  <c r="AMA265" i="8"/>
  <c r="ALS266" i="8"/>
  <c r="ALN266" i="8" s="1"/>
  <c r="ALO266" i="8" s="1"/>
  <c r="ALL267" i="8" s="1"/>
  <c r="AGW276" i="8"/>
  <c r="AHA275" i="8"/>
  <c r="AGV276" i="8" s="1"/>
  <c r="AJV270" i="8"/>
  <c r="AJZ269" i="8"/>
  <c r="AJU270" i="8" s="1"/>
  <c r="AKM268" i="8"/>
  <c r="AKN268" i="8" s="1"/>
  <c r="AKI269" i="8" s="1"/>
  <c r="ALA267" i="8"/>
  <c r="ALB267" i="8" s="1"/>
  <c r="AKW268" i="8" s="1"/>
  <c r="AGI277" i="8"/>
  <c r="AGD277" i="8" s="1"/>
  <c r="AGQ276" i="8"/>
  <c r="ACW283" i="8"/>
  <c r="AHN274" i="8"/>
  <c r="AHO274" i="8" s="1"/>
  <c r="AHJ275" i="8" s="1"/>
  <c r="AFC279" i="8"/>
  <c r="AFD279" i="8" s="1"/>
  <c r="AEY280" i="8" s="1"/>
  <c r="AEF280" i="8"/>
  <c r="AIN272" i="8"/>
  <c r="AIT272" i="8"/>
  <c r="AIX271" i="8"/>
  <c r="AIS272" i="8" s="1"/>
  <c r="AGC277" i="8"/>
  <c r="AJK270" i="8"/>
  <c r="AJL270" i="8" s="1"/>
  <c r="AJG271" i="8" s="1"/>
  <c r="ADF282" i="8"/>
  <c r="ADG282" i="8" s="1"/>
  <c r="ADB283" i="8" s="1"/>
  <c r="ADS281" i="8"/>
  <c r="ADT281" i="8" s="1"/>
  <c r="AIA273" i="8"/>
  <c r="AIB273" i="8" s="1"/>
  <c r="AFP278" i="8"/>
  <c r="AFQ278" i="8" s="1"/>
  <c r="I113" i="8" l="1"/>
  <c r="P113" i="8"/>
  <c r="J113" i="8"/>
  <c r="Q113" i="8"/>
  <c r="AOA261" i="8"/>
  <c r="ANV262" i="8" s="1"/>
  <c r="ANR262" i="8" s="1"/>
  <c r="AOK261" i="8"/>
  <c r="AOO260" i="8"/>
  <c r="AOJ261" i="8" s="1"/>
  <c r="AND263" i="8"/>
  <c r="ANE263" i="8" s="1"/>
  <c r="ANF263" i="8" s="1"/>
  <c r="ANA264" i="8" s="1"/>
  <c r="ANQ262" i="8"/>
  <c r="AMN265" i="8"/>
  <c r="AMR264" i="8"/>
  <c r="AMM265" i="8" s="1"/>
  <c r="AKD269" i="8"/>
  <c r="AMC265" i="8"/>
  <c r="ALP266" i="8"/>
  <c r="ALT266" i="8" s="1"/>
  <c r="ADQ282" i="8"/>
  <c r="ADU281" i="8"/>
  <c r="ADP282" i="8" s="1"/>
  <c r="AFN279" i="8"/>
  <c r="AFR278" i="8"/>
  <c r="AFM279" i="8" s="1"/>
  <c r="AEH280" i="8"/>
  <c r="AEI280" i="8" s="1"/>
  <c r="AED281" i="8" s="1"/>
  <c r="AHY274" i="8"/>
  <c r="AIC273" i="8"/>
  <c r="AHX274" i="8" s="1"/>
  <c r="ADC283" i="8"/>
  <c r="ACX283" i="8" s="1"/>
  <c r="ACY283" i="8" s="1"/>
  <c r="ADK282" i="8"/>
  <c r="AJH271" i="8"/>
  <c r="AJC271" i="8" s="1"/>
  <c r="AJP270" i="8"/>
  <c r="AGE277" i="8"/>
  <c r="AGF277" i="8" s="1"/>
  <c r="AGA278" i="8" s="1"/>
  <c r="AJB271" i="8"/>
  <c r="AEZ280" i="8"/>
  <c r="AEU280" i="8" s="1"/>
  <c r="AFH279" i="8"/>
  <c r="AHK275" i="8"/>
  <c r="AHF275" i="8" s="1"/>
  <c r="AHS274" i="8"/>
  <c r="AKX268" i="8"/>
  <c r="AKS268" i="8" s="1"/>
  <c r="ALF267" i="8"/>
  <c r="AKJ269" i="8"/>
  <c r="AKE269" i="8" s="1"/>
  <c r="AKF269" i="8" s="1"/>
  <c r="AKG269" i="8" s="1"/>
  <c r="AKB270" i="8" s="1"/>
  <c r="AKR268" i="8"/>
  <c r="AJQ270" i="8"/>
  <c r="AHE275" i="8"/>
  <c r="AIO272" i="8"/>
  <c r="AIP272" i="8" s="1"/>
  <c r="AGR276" i="8"/>
  <c r="AGS276" i="8" s="1"/>
  <c r="F114" i="8" l="1"/>
  <c r="G114" i="8"/>
  <c r="ACZ283" i="8"/>
  <c r="ADD283" i="8" s="1"/>
  <c r="AOE261" i="8"/>
  <c r="AOF261" i="8"/>
  <c r="AOS260" i="8"/>
  <c r="AOU260" i="8" s="1"/>
  <c r="AMI265" i="8"/>
  <c r="AMV264" i="8"/>
  <c r="ANB264" i="8"/>
  <c r="AMW264" i="8" s="1"/>
  <c r="ANS262" i="8"/>
  <c r="ANJ263" i="8"/>
  <c r="ALZ266" i="8"/>
  <c r="AMD265" i="8"/>
  <c r="ALY266" i="8" s="1"/>
  <c r="ALK267" i="8"/>
  <c r="ALG267" i="8" s="1"/>
  <c r="ALH267" i="8" s="1"/>
  <c r="AIG273" i="8"/>
  <c r="AFV278" i="8"/>
  <c r="AIM273" i="8"/>
  <c r="AIQ272" i="8"/>
  <c r="AIL273" i="8" s="1"/>
  <c r="AGP277" i="8"/>
  <c r="AGT276" i="8"/>
  <c r="AGO277" i="8" s="1"/>
  <c r="AKC270" i="8"/>
  <c r="AJX270" i="8" s="1"/>
  <c r="AKK269" i="8"/>
  <c r="AHG275" i="8"/>
  <c r="AHH275" i="8" s="1"/>
  <c r="AHC276" i="8" s="1"/>
  <c r="AKT268" i="8"/>
  <c r="AKU268" i="8" s="1"/>
  <c r="AKP269" i="8" s="1"/>
  <c r="AGB278" i="8"/>
  <c r="AFW278" i="8" s="1"/>
  <c r="AGJ277" i="8"/>
  <c r="AHT274" i="8"/>
  <c r="AHU274" i="8" s="1"/>
  <c r="AHV274" i="8" s="1"/>
  <c r="AHQ275" i="8" s="1"/>
  <c r="AFI279" i="8"/>
  <c r="AFJ279" i="8" s="1"/>
  <c r="ADY281" i="8"/>
  <c r="AJD271" i="8"/>
  <c r="AJE271" i="8" s="1"/>
  <c r="AIZ272" i="8" s="1"/>
  <c r="AJR270" i="8"/>
  <c r="AEE281" i="8"/>
  <c r="ADZ281" i="8" s="1"/>
  <c r="AEM280" i="8"/>
  <c r="ADL282" i="8"/>
  <c r="ADM282" i="8" s="1"/>
  <c r="J114" i="8" l="1"/>
  <c r="Q114" i="8"/>
  <c r="I114" i="8"/>
  <c r="P114" i="8"/>
  <c r="AOV260" i="8"/>
  <c r="AOQ261" i="8" s="1"/>
  <c r="AOG261" i="8"/>
  <c r="AOD262" i="8" s="1"/>
  <c r="AOR261" i="8"/>
  <c r="AFX278" i="8"/>
  <c r="AFY278" i="8" s="1"/>
  <c r="AFT279" i="8" s="1"/>
  <c r="ANP263" i="8"/>
  <c r="AMX264" i="8"/>
  <c r="AMU265" i="8" s="1"/>
  <c r="ANT262" i="8"/>
  <c r="ANO263" i="8" s="1"/>
  <c r="ALU266" i="8"/>
  <c r="ALV266" i="8" s="1"/>
  <c r="ALS267" i="8" s="1"/>
  <c r="AMH265" i="8"/>
  <c r="ALE268" i="8"/>
  <c r="AGX276" i="8"/>
  <c r="ADJ283" i="8"/>
  <c r="ADN282" i="8"/>
  <c r="ADI283" i="8" s="1"/>
  <c r="AEO280" i="8"/>
  <c r="AEP280" i="8" s="1"/>
  <c r="AEK281" i="8" s="1"/>
  <c r="AJO271" i="8"/>
  <c r="AFG280" i="8"/>
  <c r="AJS270" i="8"/>
  <c r="AJN271" i="8" s="1"/>
  <c r="AFK279" i="8"/>
  <c r="AFF280" i="8" s="1"/>
  <c r="ALI267" i="8"/>
  <c r="ALD268" i="8" s="1"/>
  <c r="AHD276" i="8"/>
  <c r="AGY276" i="8" s="1"/>
  <c r="AHL275" i="8"/>
  <c r="AGK277" i="8"/>
  <c r="AGL277" i="8" s="1"/>
  <c r="AIU272" i="8"/>
  <c r="AJA272" i="8"/>
  <c r="AIV272" i="8" s="1"/>
  <c r="AJI271" i="8"/>
  <c r="AHR275" i="8"/>
  <c r="AHM275" i="8" s="1"/>
  <c r="AHZ274" i="8"/>
  <c r="AEA281" i="8"/>
  <c r="AKQ269" i="8"/>
  <c r="AKL269" i="8" s="1"/>
  <c r="AKM269" i="8" s="1"/>
  <c r="AKY268" i="8"/>
  <c r="AIH273" i="8"/>
  <c r="AII273" i="8" s="1"/>
  <c r="AOH261" i="8" l="1"/>
  <c r="AOC262" i="8" s="1"/>
  <c r="ANY262" i="8" s="1"/>
  <c r="AOM261" i="8"/>
  <c r="AFU279" i="8"/>
  <c r="AFP279" i="8" s="1"/>
  <c r="AOZ260" i="8"/>
  <c r="APC260" i="8" s="1"/>
  <c r="AOX261" i="8" s="1"/>
  <c r="AOT261" i="8" s="1"/>
  <c r="ANK263" i="8"/>
  <c r="ANL263" i="8" s="1"/>
  <c r="ANM263" i="8" s="1"/>
  <c r="ANH264" i="8" s="1"/>
  <c r="AGC278" i="8"/>
  <c r="AKZ268" i="8"/>
  <c r="ALA268" i="8" s="1"/>
  <c r="ALB268" i="8" s="1"/>
  <c r="AKW269" i="8" s="1"/>
  <c r="ALW266" i="8"/>
  <c r="ALR267" i="8" s="1"/>
  <c r="ALN267" i="8" s="1"/>
  <c r="AMY264" i="8"/>
  <c r="AMT265" i="8" s="1"/>
  <c r="AMP265" i="8" s="1"/>
  <c r="ANX262" i="8"/>
  <c r="AGZ276" i="8"/>
  <c r="AHA276" i="8" s="1"/>
  <c r="AGV277" i="8" s="1"/>
  <c r="AMJ265" i="8"/>
  <c r="AMK265" i="8" s="1"/>
  <c r="AMF266" i="8" s="1"/>
  <c r="ADR282" i="8"/>
  <c r="ALM267" i="8"/>
  <c r="AFB280" i="8"/>
  <c r="ADE283" i="8"/>
  <c r="ADF283" i="8" s="1"/>
  <c r="AKJ270" i="8"/>
  <c r="AKN269" i="8"/>
  <c r="AKI270" i="8" s="1"/>
  <c r="AGI278" i="8"/>
  <c r="AGM277" i="8"/>
  <c r="AGH278" i="8" s="1"/>
  <c r="ADX282" i="8"/>
  <c r="AIF274" i="8"/>
  <c r="AIJ273" i="8"/>
  <c r="AIE274" i="8" s="1"/>
  <c r="AEB281" i="8"/>
  <c r="ADW282" i="8" s="1"/>
  <c r="AIW272" i="8"/>
  <c r="AIX272" i="8" s="1"/>
  <c r="AIS273" i="8" s="1"/>
  <c r="AHN275" i="8"/>
  <c r="AHO275" i="8" s="1"/>
  <c r="AHJ276" i="8" s="1"/>
  <c r="AFO279" i="8"/>
  <c r="AJW270" i="8"/>
  <c r="AEL281" i="8"/>
  <c r="AEG281" i="8" s="1"/>
  <c r="AET280" i="8"/>
  <c r="AJJ271" i="8"/>
  <c r="AJK271" i="8" s="1"/>
  <c r="AHE276" i="8" l="1"/>
  <c r="ANI264" i="8"/>
  <c r="AOL261" i="8"/>
  <c r="AON261" i="8" s="1"/>
  <c r="AOO261" i="8" s="1"/>
  <c r="AOJ262" i="8" s="1"/>
  <c r="G115" i="8"/>
  <c r="F115" i="8"/>
  <c r="ADG283" i="8"/>
  <c r="ANC264" i="8"/>
  <c r="AGW277" i="8"/>
  <c r="AGR277" i="8" s="1"/>
  <c r="AMA266" i="8"/>
  <c r="ANZ262" i="8"/>
  <c r="AND264" i="8"/>
  <c r="ANE264" i="8" s="1"/>
  <c r="ANQ263" i="8"/>
  <c r="AMG266" i="8"/>
  <c r="AMO265" i="8"/>
  <c r="AMB266" i="8"/>
  <c r="AMC266" i="8" s="1"/>
  <c r="ADK283" i="8"/>
  <c r="AGQ277" i="8"/>
  <c r="ALO267" i="8"/>
  <c r="AJH272" i="8"/>
  <c r="AJL271" i="8"/>
  <c r="AJG272" i="8" s="1"/>
  <c r="AEV280" i="8"/>
  <c r="AEW280" i="8" s="1"/>
  <c r="AER281" i="8" s="1"/>
  <c r="AJY270" i="8"/>
  <c r="AJZ270" i="8" s="1"/>
  <c r="AJU271" i="8" s="1"/>
  <c r="AHK276" i="8"/>
  <c r="AHF276" i="8" s="1"/>
  <c r="AHG276" i="8" s="1"/>
  <c r="AHH276" i="8" s="1"/>
  <c r="AHC277" i="8" s="1"/>
  <c r="AHS275" i="8"/>
  <c r="AIT273" i="8"/>
  <c r="AIO273" i="8" s="1"/>
  <c r="AJB272" i="8"/>
  <c r="AIN273" i="8"/>
  <c r="AEF281" i="8"/>
  <c r="AGD278" i="8"/>
  <c r="AGE278" i="8" s="1"/>
  <c r="AKR269" i="8"/>
  <c r="AFQ279" i="8"/>
  <c r="AFR279" i="8" s="1"/>
  <c r="AFM280" i="8" s="1"/>
  <c r="AIA274" i="8"/>
  <c r="AIB274" i="8" s="1"/>
  <c r="ADS282" i="8"/>
  <c r="ADT282" i="8" s="1"/>
  <c r="AKX269" i="8"/>
  <c r="AKS269" i="8" s="1"/>
  <c r="ALF268" i="8"/>
  <c r="AKE270" i="8"/>
  <c r="J115" i="8" l="1"/>
  <c r="Q115" i="8"/>
  <c r="I115" i="8"/>
  <c r="P115" i="8"/>
  <c r="AOK262" i="8"/>
  <c r="AGS277" i="8"/>
  <c r="AGT277" i="8" s="1"/>
  <c r="AGO278" i="8" s="1"/>
  <c r="AOF262" i="8"/>
  <c r="AOS261" i="8"/>
  <c r="AOU261" i="8" s="1"/>
  <c r="AOV261" i="8" s="1"/>
  <c r="AOQ262" i="8" s="1"/>
  <c r="ANW263" i="8"/>
  <c r="AOA262" i="8"/>
  <c r="ANV263" i="8" s="1"/>
  <c r="ANB265" i="8"/>
  <c r="ANF264" i="8"/>
  <c r="ANA265" i="8" s="1"/>
  <c r="AMQ265" i="8"/>
  <c r="ALZ267" i="8"/>
  <c r="AMD266" i="8"/>
  <c r="ALY267" i="8" s="1"/>
  <c r="ALP267" i="8"/>
  <c r="ALK268" i="8" s="1"/>
  <c r="ALL268" i="8"/>
  <c r="AGP278" i="8"/>
  <c r="AHY275" i="8"/>
  <c r="AIC274" i="8"/>
  <c r="AHX275" i="8" s="1"/>
  <c r="AGB279" i="8"/>
  <c r="AGF278" i="8"/>
  <c r="AGA279" i="8" s="1"/>
  <c r="AIP273" i="8"/>
  <c r="AIQ273" i="8" s="1"/>
  <c r="AIL274" i="8" s="1"/>
  <c r="AJV271" i="8"/>
  <c r="AJQ271" i="8" s="1"/>
  <c r="AKD270" i="8"/>
  <c r="AJP271" i="8"/>
  <c r="ADQ283" i="8"/>
  <c r="ADU282" i="8"/>
  <c r="ADP283" i="8" s="1"/>
  <c r="AHD277" i="8"/>
  <c r="AGY277" i="8" s="1"/>
  <c r="AHL276" i="8"/>
  <c r="AFN280" i="8"/>
  <c r="AFI280" i="8" s="1"/>
  <c r="AFV279" i="8"/>
  <c r="AKT269" i="8"/>
  <c r="AKU269" i="8" s="1"/>
  <c r="AKP270" i="8" s="1"/>
  <c r="AEH281" i="8"/>
  <c r="AEI281" i="8" s="1"/>
  <c r="AED282" i="8" s="1"/>
  <c r="AES281" i="8"/>
  <c r="AEN281" i="8" s="1"/>
  <c r="AFA280" i="8"/>
  <c r="AJC272" i="8"/>
  <c r="AJD272" i="8" s="1"/>
  <c r="AOR262" i="8" l="1"/>
  <c r="AOZ261" i="8"/>
  <c r="APC261" i="8" s="1"/>
  <c r="AOX262" i="8" s="1"/>
  <c r="AOT262" i="8" s="1"/>
  <c r="AOM262" i="8"/>
  <c r="ALU267" i="8"/>
  <c r="ANR263" i="8"/>
  <c r="ANS263" i="8" s="1"/>
  <c r="ANP264" i="8" s="1"/>
  <c r="AOE262" i="8"/>
  <c r="AMW265" i="8"/>
  <c r="ANJ264" i="8"/>
  <c r="ADY282" i="8"/>
  <c r="AMN266" i="8"/>
  <c r="AMR265" i="8"/>
  <c r="AMM266" i="8" s="1"/>
  <c r="AMH266" i="8"/>
  <c r="ALG268" i="8"/>
  <c r="ALH268" i="8" s="1"/>
  <c r="ALI268" i="8" s="1"/>
  <c r="ALD269" i="8" s="1"/>
  <c r="ALT267" i="8"/>
  <c r="AGJ278" i="8"/>
  <c r="AIG274" i="8"/>
  <c r="AJA273" i="8"/>
  <c r="AJE272" i="8"/>
  <c r="AIZ273" i="8" s="1"/>
  <c r="AFC280" i="8"/>
  <c r="AFD280" i="8" s="1"/>
  <c r="AEY281" i="8" s="1"/>
  <c r="AEE282" i="8"/>
  <c r="ADZ282" i="8" s="1"/>
  <c r="AEM281" i="8"/>
  <c r="AKQ270" i="8"/>
  <c r="AKL270" i="8" s="1"/>
  <c r="AKY269" i="8"/>
  <c r="ADL283" i="8"/>
  <c r="ADM283" i="8" s="1"/>
  <c r="AKF270" i="8"/>
  <c r="AKG270" i="8" s="1"/>
  <c r="AKB271" i="8" s="1"/>
  <c r="AIM274" i="8"/>
  <c r="AIH274" i="8" s="1"/>
  <c r="AIU273" i="8"/>
  <c r="AFW279" i="8"/>
  <c r="AFX279" i="8" s="1"/>
  <c r="AHT275" i="8"/>
  <c r="AHU275" i="8" s="1"/>
  <c r="AGX277" i="8"/>
  <c r="AJR271" i="8"/>
  <c r="AJS271" i="8" s="1"/>
  <c r="AJN272" i="8" s="1"/>
  <c r="AGK278" i="8"/>
  <c r="ALE269" i="8" l="1"/>
  <c r="G116" i="8"/>
  <c r="F116" i="8"/>
  <c r="ANT263" i="8"/>
  <c r="ANO264" i="8" s="1"/>
  <c r="ANK264" i="8" s="1"/>
  <c r="ANL264" i="8" s="1"/>
  <c r="AOG262" i="8"/>
  <c r="AOH262" i="8" s="1"/>
  <c r="AOC263" i="8" s="1"/>
  <c r="AGL278" i="8"/>
  <c r="AGM278" i="8" s="1"/>
  <c r="AGH279" i="8" s="1"/>
  <c r="AKZ269" i="8"/>
  <c r="AII274" i="8"/>
  <c r="AIF275" i="8" s="1"/>
  <c r="AMI266" i="8"/>
  <c r="AMJ266" i="8" s="1"/>
  <c r="AEA282" i="8"/>
  <c r="AEB282" i="8" s="1"/>
  <c r="ADW283" i="8" s="1"/>
  <c r="AMV265" i="8"/>
  <c r="AMX265" i="8" s="1"/>
  <c r="ALM268" i="8"/>
  <c r="ALV267" i="8"/>
  <c r="ALW267" i="8" s="1"/>
  <c r="ALR268" i="8" s="1"/>
  <c r="AFU280" i="8"/>
  <c r="AFY279" i="8"/>
  <c r="AFT280" i="8" s="1"/>
  <c r="AGZ277" i="8"/>
  <c r="AHA277" i="8" s="1"/>
  <c r="AGV278" i="8" s="1"/>
  <c r="AKC271" i="8"/>
  <c r="AJX271" i="8" s="1"/>
  <c r="AKK270" i="8"/>
  <c r="ADN283" i="8"/>
  <c r="AJI272" i="8"/>
  <c r="AJO272" i="8"/>
  <c r="AJJ272" i="8" s="1"/>
  <c r="AJW271" i="8"/>
  <c r="AHR276" i="8"/>
  <c r="AHV275" i="8"/>
  <c r="AHQ276" i="8" s="1"/>
  <c r="ALA269" i="8"/>
  <c r="ALB269" i="8" s="1"/>
  <c r="AKW270" i="8" s="1"/>
  <c r="AEO281" i="8"/>
  <c r="AEP281" i="8" s="1"/>
  <c r="AEK282" i="8" s="1"/>
  <c r="AEZ281" i="8"/>
  <c r="AEU281" i="8" s="1"/>
  <c r="AFH280" i="8"/>
  <c r="AIV273" i="8"/>
  <c r="AIW273" i="8" s="1"/>
  <c r="J116" i="8" l="1"/>
  <c r="Q116" i="8"/>
  <c r="I116" i="8"/>
  <c r="P116" i="8"/>
  <c r="ANX263" i="8"/>
  <c r="AGQ278" i="8"/>
  <c r="AIJ274" i="8"/>
  <c r="AIE275" i="8" s="1"/>
  <c r="ADX283" i="8"/>
  <c r="AOD263" i="8"/>
  <c r="ANY263" i="8" s="1"/>
  <c r="ANZ263" i="8" s="1"/>
  <c r="AOA263" i="8" s="1"/>
  <c r="ANV264" i="8" s="1"/>
  <c r="AOL262" i="8"/>
  <c r="AON262" i="8" s="1"/>
  <c r="AGI279" i="8"/>
  <c r="AGD279" i="8" s="1"/>
  <c r="ANI265" i="8"/>
  <c r="ANM264" i="8"/>
  <c r="ANH265" i="8" s="1"/>
  <c r="AMU266" i="8"/>
  <c r="AMY265" i="8"/>
  <c r="AMT266" i="8" s="1"/>
  <c r="AMG267" i="8"/>
  <c r="AMK266" i="8"/>
  <c r="AMF267" i="8" s="1"/>
  <c r="AMA267" i="8"/>
  <c r="AHZ275" i="8"/>
  <c r="ADR283" i="8"/>
  <c r="ALS268" i="8"/>
  <c r="ALN268" i="8" s="1"/>
  <c r="ALO268" i="8" s="1"/>
  <c r="ALP268" i="8" s="1"/>
  <c r="AEF282" i="8"/>
  <c r="AIT274" i="8"/>
  <c r="AIX273" i="8"/>
  <c r="AIS274" i="8" s="1"/>
  <c r="AFJ280" i="8"/>
  <c r="AFK280" i="8" s="1"/>
  <c r="AFF281" i="8" s="1"/>
  <c r="AEL282" i="8"/>
  <c r="AEG282" i="8" s="1"/>
  <c r="AET281" i="8"/>
  <c r="AKX270" i="8"/>
  <c r="AKS270" i="8" s="1"/>
  <c r="ALF269" i="8"/>
  <c r="AHM276" i="8"/>
  <c r="AHN276" i="8" s="1"/>
  <c r="AIN274" i="8"/>
  <c r="ADS283" i="8"/>
  <c r="AGC279" i="8"/>
  <c r="AJY271" i="8"/>
  <c r="AJZ271" i="8" s="1"/>
  <c r="AJU272" i="8" s="1"/>
  <c r="AJK272" i="8"/>
  <c r="AJL272" i="8" s="1"/>
  <c r="AJG273" i="8" s="1"/>
  <c r="AKM270" i="8"/>
  <c r="AKN270" i="8" s="1"/>
  <c r="AKI271" i="8" s="1"/>
  <c r="AGW278" i="8"/>
  <c r="AGR278" i="8" s="1"/>
  <c r="AHE277" i="8"/>
  <c r="AIA275" i="8"/>
  <c r="AFP280" i="8"/>
  <c r="AGS278" i="8" l="1"/>
  <c r="AGT278" i="8" s="1"/>
  <c r="AGO279" i="8" s="1"/>
  <c r="AOO262" i="8"/>
  <c r="AOJ263" i="8" s="1"/>
  <c r="AOK263" i="8"/>
  <c r="ANW264" i="8"/>
  <c r="ANR264" i="8" s="1"/>
  <c r="AOE263" i="8"/>
  <c r="AND265" i="8"/>
  <c r="ANQ264" i="8"/>
  <c r="AEH282" i="8"/>
  <c r="AEI282" i="8" s="1"/>
  <c r="AED283" i="8" s="1"/>
  <c r="ALL269" i="8"/>
  <c r="AMB267" i="8"/>
  <c r="AMC267" i="8" s="1"/>
  <c r="AMP266" i="8"/>
  <c r="ANC265" i="8"/>
  <c r="ANE265" i="8" s="1"/>
  <c r="AMO266" i="8"/>
  <c r="AIB275" i="8"/>
  <c r="AHY276" i="8" s="1"/>
  <c r="ALK269" i="8"/>
  <c r="ALG269" i="8" s="1"/>
  <c r="ALH269" i="8" s="1"/>
  <c r="ALI269" i="8" s="1"/>
  <c r="ALD270" i="8" s="1"/>
  <c r="ADT283" i="8"/>
  <c r="ALT268" i="8"/>
  <c r="AIC275" i="8"/>
  <c r="AHX276" i="8" s="1"/>
  <c r="AGP279" i="8"/>
  <c r="AKJ271" i="8"/>
  <c r="AKE271" i="8" s="1"/>
  <c r="AKR270" i="8"/>
  <c r="AHK277" i="8"/>
  <c r="AHO276" i="8"/>
  <c r="AHJ277" i="8" s="1"/>
  <c r="AJB273" i="8"/>
  <c r="AJH273" i="8"/>
  <c r="AJC273" i="8" s="1"/>
  <c r="AJP272" i="8"/>
  <c r="AJV272" i="8"/>
  <c r="AJQ272" i="8" s="1"/>
  <c r="AKD271" i="8"/>
  <c r="AGE279" i="8"/>
  <c r="AGF279" i="8" s="1"/>
  <c r="AGA280" i="8" s="1"/>
  <c r="AEV281" i="8"/>
  <c r="AEW281" i="8" s="1"/>
  <c r="AER282" i="8" s="1"/>
  <c r="AFG281" i="8"/>
  <c r="AFB281" i="8" s="1"/>
  <c r="AFO280" i="8"/>
  <c r="AIO274" i="8"/>
  <c r="AIP274" i="8" s="1"/>
  <c r="G117" i="8" l="1"/>
  <c r="F117" i="8"/>
  <c r="ADU283" i="8"/>
  <c r="ADY283" i="8" s="1"/>
  <c r="AEM282" i="8"/>
  <c r="AOF263" i="8"/>
  <c r="AOG263" i="8" s="1"/>
  <c r="AOS262" i="8"/>
  <c r="AOU262" i="8" s="1"/>
  <c r="AEE283" i="8"/>
  <c r="ADZ283" i="8" s="1"/>
  <c r="ANS264" i="8"/>
  <c r="AGX278" i="8"/>
  <c r="ANF265" i="8"/>
  <c r="ANA266" i="8" s="1"/>
  <c r="ANB266" i="8"/>
  <c r="AMQ266" i="8"/>
  <c r="ALZ268" i="8"/>
  <c r="AMD267" i="8"/>
  <c r="ALY268" i="8" s="1"/>
  <c r="ALE270" i="8"/>
  <c r="AKZ270" i="8" s="1"/>
  <c r="ALM269" i="8"/>
  <c r="AIM275" i="8"/>
  <c r="AIQ274" i="8"/>
  <c r="AIL275" i="8" s="1"/>
  <c r="AFQ280" i="8"/>
  <c r="AFR280" i="8" s="1"/>
  <c r="AFM281" i="8" s="1"/>
  <c r="AES282" i="8"/>
  <c r="AEN282" i="8" s="1"/>
  <c r="AEO282" i="8" s="1"/>
  <c r="AEP282" i="8" s="1"/>
  <c r="AEK283" i="8" s="1"/>
  <c r="AFA281" i="8"/>
  <c r="AJD273" i="8"/>
  <c r="AJE273" i="8" s="1"/>
  <c r="AIZ274" i="8" s="1"/>
  <c r="AHS276" i="8"/>
  <c r="AKT270" i="8"/>
  <c r="AKU270" i="8" s="1"/>
  <c r="AKP271" i="8" s="1"/>
  <c r="AGK279" i="8"/>
  <c r="AIG275" i="8"/>
  <c r="AGB280" i="8"/>
  <c r="AFW280" i="8" s="1"/>
  <c r="AGJ279" i="8"/>
  <c r="AKF271" i="8"/>
  <c r="AKG271" i="8" s="1"/>
  <c r="AKB272" i="8" s="1"/>
  <c r="AJR272" i="8"/>
  <c r="AJS272" i="8" s="1"/>
  <c r="AJN273" i="8" s="1"/>
  <c r="AHF277" i="8"/>
  <c r="AHG277" i="8" s="1"/>
  <c r="AHT276" i="8"/>
  <c r="I117" i="8" l="1"/>
  <c r="P117" i="8"/>
  <c r="J117" i="8"/>
  <c r="Q117" i="8"/>
  <c r="AEA283" i="8"/>
  <c r="AOR263" i="8"/>
  <c r="AOV262" i="8"/>
  <c r="AOQ263" i="8" s="1"/>
  <c r="AOD264" i="8"/>
  <c r="AOH263" i="8"/>
  <c r="AOC264" i="8" s="1"/>
  <c r="ANP265" i="8"/>
  <c r="ALU268" i="8"/>
  <c r="ALV268" i="8" s="1"/>
  <c r="ALS269" i="8" s="1"/>
  <c r="ANT264" i="8"/>
  <c r="ANO265" i="8" s="1"/>
  <c r="AMW266" i="8"/>
  <c r="ANJ265" i="8"/>
  <c r="AMN267" i="8"/>
  <c r="AMR266" i="8"/>
  <c r="AMM267" i="8" s="1"/>
  <c r="AMH267" i="8"/>
  <c r="AHD278" i="8"/>
  <c r="AHH277" i="8"/>
  <c r="AHC278" i="8" s="1"/>
  <c r="AJA274" i="8"/>
  <c r="AIV274" i="8" s="1"/>
  <c r="AJI273" i="8"/>
  <c r="AIU274" i="8"/>
  <c r="AJO273" i="8"/>
  <c r="AJJ273" i="8" s="1"/>
  <c r="AJW272" i="8"/>
  <c r="AKK271" i="8"/>
  <c r="AKC272" i="8"/>
  <c r="AJX272" i="8" s="1"/>
  <c r="AGL279" i="8"/>
  <c r="AGM279" i="8" s="1"/>
  <c r="AGH280" i="8" s="1"/>
  <c r="AEL283" i="8"/>
  <c r="AEG283" i="8" s="1"/>
  <c r="AET282" i="8"/>
  <c r="AKQ271" i="8"/>
  <c r="AKL271" i="8" s="1"/>
  <c r="AKY270" i="8"/>
  <c r="AHU276" i="8"/>
  <c r="AHV276" i="8" s="1"/>
  <c r="AHQ277" i="8" s="1"/>
  <c r="AFC281" i="8"/>
  <c r="AFD281" i="8" s="1"/>
  <c r="AEY282" i="8" s="1"/>
  <c r="AFN281" i="8"/>
  <c r="AFI281" i="8" s="1"/>
  <c r="AFV280" i="8"/>
  <c r="AIH275" i="8"/>
  <c r="AII275" i="8" s="1"/>
  <c r="F118" i="8" l="1"/>
  <c r="G118" i="8"/>
  <c r="AEB283" i="8"/>
  <c r="AEF283" i="8" s="1"/>
  <c r="AOM263" i="8"/>
  <c r="ANY264" i="8"/>
  <c r="AOZ262" i="8"/>
  <c r="APC262" i="8" s="1"/>
  <c r="AOX263" i="8" s="1"/>
  <c r="AOT263" i="8" s="1"/>
  <c r="ALW268" i="8"/>
  <c r="ALR269" i="8" s="1"/>
  <c r="ALN269" i="8" s="1"/>
  <c r="ALO269" i="8" s="1"/>
  <c r="AOL263" i="8"/>
  <c r="AON263" i="8" s="1"/>
  <c r="ANK265" i="8"/>
  <c r="ANL265" i="8" s="1"/>
  <c r="ANI266" i="8" s="1"/>
  <c r="ANX264" i="8"/>
  <c r="AMI267" i="8"/>
  <c r="AMJ267" i="8" s="1"/>
  <c r="AMV266" i="8"/>
  <c r="AIF276" i="8"/>
  <c r="AIJ275" i="8"/>
  <c r="AIE276" i="8" s="1"/>
  <c r="AKM271" i="8"/>
  <c r="AKN271" i="8" s="1"/>
  <c r="AKI272" i="8" s="1"/>
  <c r="AIW274" i="8"/>
  <c r="AIX274" i="8" s="1"/>
  <c r="AIS275" i="8" s="1"/>
  <c r="AHL277" i="8"/>
  <c r="AFX280" i="8"/>
  <c r="AFY280" i="8" s="1"/>
  <c r="AFT281" i="8" s="1"/>
  <c r="AEZ282" i="8"/>
  <c r="AEU282" i="8" s="1"/>
  <c r="AEV282" i="8" s="1"/>
  <c r="AFH281" i="8"/>
  <c r="AHR277" i="8"/>
  <c r="AHM277" i="8" s="1"/>
  <c r="AHZ276" i="8"/>
  <c r="ALA270" i="8"/>
  <c r="ALB270" i="8" s="1"/>
  <c r="AKW271" i="8" s="1"/>
  <c r="AGI280" i="8"/>
  <c r="AGD280" i="8" s="1"/>
  <c r="AGQ279" i="8"/>
  <c r="AJY272" i="8"/>
  <c r="AJZ272" i="8" s="1"/>
  <c r="AJU273" i="8" s="1"/>
  <c r="AEH283" i="8"/>
  <c r="AJK273" i="8"/>
  <c r="AJL273" i="8" s="1"/>
  <c r="AJG274" i="8" s="1"/>
  <c r="AGY278" i="8"/>
  <c r="AGZ278" i="8" s="1"/>
  <c r="J118" i="8" l="1"/>
  <c r="Q118" i="8"/>
  <c r="I118" i="8"/>
  <c r="P118" i="8"/>
  <c r="G119" i="8"/>
  <c r="F119" i="8"/>
  <c r="AEI283" i="8"/>
  <c r="AEM283" i="8" s="1"/>
  <c r="ANM265" i="8"/>
  <c r="ANH266" i="8" s="1"/>
  <c r="AND266" i="8" s="1"/>
  <c r="ALP269" i="8"/>
  <c r="ALK270" i="8" s="1"/>
  <c r="ALL270" i="8"/>
  <c r="AMA268" i="8"/>
  <c r="AOO263" i="8"/>
  <c r="AOJ264" i="8" s="1"/>
  <c r="AOK264" i="8"/>
  <c r="ANZ264" i="8"/>
  <c r="AOA264" i="8" s="1"/>
  <c r="ANV265" i="8" s="1"/>
  <c r="AMX266" i="8"/>
  <c r="AMG268" i="8"/>
  <c r="AMK267" i="8"/>
  <c r="AMF268" i="8" s="1"/>
  <c r="AES283" i="8"/>
  <c r="AEW282" i="8"/>
  <c r="AER283" i="8" s="1"/>
  <c r="AGW279" i="8"/>
  <c r="AHA278" i="8"/>
  <c r="AGV279" i="8" s="1"/>
  <c r="AJH274" i="8"/>
  <c r="AJC274" i="8" s="1"/>
  <c r="AJP273" i="8"/>
  <c r="AJV273" i="8"/>
  <c r="AJQ273" i="8" s="1"/>
  <c r="AKD272" i="8"/>
  <c r="AFJ281" i="8"/>
  <c r="AFK281" i="8" s="1"/>
  <c r="AFF282" i="8" s="1"/>
  <c r="AFU281" i="8"/>
  <c r="AFP281" i="8" s="1"/>
  <c r="AGC280" i="8"/>
  <c r="AHN277" i="8"/>
  <c r="AHO277" i="8" s="1"/>
  <c r="AHJ278" i="8" s="1"/>
  <c r="AIN275" i="8"/>
  <c r="AKX271" i="8"/>
  <c r="AKS271" i="8" s="1"/>
  <c r="ALF270" i="8"/>
  <c r="AIT275" i="8"/>
  <c r="AIO275" i="8" s="1"/>
  <c r="AJB274" i="8"/>
  <c r="AKJ272" i="8"/>
  <c r="AKE272" i="8" s="1"/>
  <c r="AKR271" i="8"/>
  <c r="AIA276" i="8"/>
  <c r="AIB276" i="8" s="1"/>
  <c r="I119" i="8" l="1"/>
  <c r="P119" i="8"/>
  <c r="J119" i="8"/>
  <c r="Q119" i="8"/>
  <c r="ANQ265" i="8"/>
  <c r="ALG270" i="8"/>
  <c r="ALH270" i="8" s="1"/>
  <c r="AOF264" i="8"/>
  <c r="ALT269" i="8"/>
  <c r="AOS263" i="8"/>
  <c r="ANW265" i="8"/>
  <c r="ANR265" i="8" s="1"/>
  <c r="AOE264" i="8"/>
  <c r="AMB268" i="8"/>
  <c r="AMC268" i="8" s="1"/>
  <c r="AMD268" i="8" s="1"/>
  <c r="ALY269" i="8" s="1"/>
  <c r="AMU267" i="8"/>
  <c r="AMY266" i="8"/>
  <c r="AMT267" i="8" s="1"/>
  <c r="AMO267" i="8"/>
  <c r="AHE278" i="8"/>
  <c r="AHY277" i="8"/>
  <c r="AIC276" i="8"/>
  <c r="AHX277" i="8" s="1"/>
  <c r="AKT271" i="8"/>
  <c r="AKU271" i="8" s="1"/>
  <c r="AKP272" i="8" s="1"/>
  <c r="AJD274" i="8"/>
  <c r="AJE274" i="8" s="1"/>
  <c r="AIZ275" i="8" s="1"/>
  <c r="AIP275" i="8"/>
  <c r="AIQ275" i="8" s="1"/>
  <c r="AIL276" i="8" s="1"/>
  <c r="AJR273" i="8"/>
  <c r="AJS273" i="8" s="1"/>
  <c r="AJN274" i="8" s="1"/>
  <c r="AGR279" i="8"/>
  <c r="AGS279" i="8" s="1"/>
  <c r="AFA282" i="8"/>
  <c r="AHK278" i="8"/>
  <c r="AHF278" i="8" s="1"/>
  <c r="AHS277" i="8"/>
  <c r="AGE280" i="8"/>
  <c r="AFG282" i="8"/>
  <c r="AFB282" i="8" s="1"/>
  <c r="AFO281" i="8"/>
  <c r="AKF272" i="8"/>
  <c r="AEN283" i="8"/>
  <c r="AEO283" i="8" s="1"/>
  <c r="ANS265" i="8" l="1"/>
  <c r="ANP266" i="8" s="1"/>
  <c r="F120" i="8"/>
  <c r="G120" i="8"/>
  <c r="AOU263" i="8"/>
  <c r="AOG264" i="8"/>
  <c r="ALZ269" i="8"/>
  <c r="ALU269" i="8" s="1"/>
  <c r="ALV269" i="8" s="1"/>
  <c r="AHG278" i="8"/>
  <c r="AHH278" i="8" s="1"/>
  <c r="AHC279" i="8" s="1"/>
  <c r="AMP267" i="8"/>
  <c r="AMQ267" i="8" s="1"/>
  <c r="ANC266" i="8"/>
  <c r="AMH268" i="8"/>
  <c r="ALE271" i="8"/>
  <c r="AKC273" i="8"/>
  <c r="AGB281" i="8"/>
  <c r="AEP283" i="8"/>
  <c r="AET283" i="8" s="1"/>
  <c r="AKG272" i="8"/>
  <c r="AKB273" i="8" s="1"/>
  <c r="AGF280" i="8"/>
  <c r="AGA281" i="8" s="1"/>
  <c r="AGP280" i="8"/>
  <c r="AGT279" i="8"/>
  <c r="AGO280" i="8" s="1"/>
  <c r="AJO274" i="8"/>
  <c r="AJJ274" i="8" s="1"/>
  <c r="AJW273" i="8"/>
  <c r="ALI270" i="8"/>
  <c r="ALD271" i="8" s="1"/>
  <c r="AIG276" i="8"/>
  <c r="AFQ281" i="8"/>
  <c r="AFR281" i="8" s="1"/>
  <c r="AFM282" i="8" s="1"/>
  <c r="AFC282" i="8"/>
  <c r="AFD282" i="8" s="1"/>
  <c r="AEY283" i="8" s="1"/>
  <c r="AIM276" i="8"/>
  <c r="AIH276" i="8" s="1"/>
  <c r="AIU275" i="8"/>
  <c r="AJA275" i="8"/>
  <c r="AIV275" i="8" s="1"/>
  <c r="AJI274" i="8"/>
  <c r="AKY271" i="8"/>
  <c r="AKQ272" i="8"/>
  <c r="AKL272" i="8" s="1"/>
  <c r="AHT277" i="8"/>
  <c r="AHU277" i="8" s="1"/>
  <c r="I120" i="8" l="1"/>
  <c r="P120" i="8"/>
  <c r="J120" i="8"/>
  <c r="Q120" i="8"/>
  <c r="ANT265" i="8"/>
  <c r="ANO266" i="8" s="1"/>
  <c r="ANK266" i="8" s="1"/>
  <c r="AOR264" i="8"/>
  <c r="AOV263" i="8"/>
  <c r="AOQ264" i="8" s="1"/>
  <c r="AOD265" i="8"/>
  <c r="AHD279" i="8"/>
  <c r="AGY279" i="8" s="1"/>
  <c r="AOH264" i="8"/>
  <c r="AOC265" i="8" s="1"/>
  <c r="ALS270" i="8"/>
  <c r="ALW269" i="8"/>
  <c r="ALR270" i="8" s="1"/>
  <c r="AHL278" i="8"/>
  <c r="ANE266" i="8"/>
  <c r="AMN268" i="8"/>
  <c r="AMR267" i="8"/>
  <c r="AMM268" i="8" s="1"/>
  <c r="AKZ271" i="8"/>
  <c r="ALA271" i="8" s="1"/>
  <c r="ALB271" i="8" s="1"/>
  <c r="AKW272" i="8" s="1"/>
  <c r="AGJ280" i="8"/>
  <c r="ALM270" i="8"/>
  <c r="AHR278" i="8"/>
  <c r="AHV277" i="8"/>
  <c r="AHQ278" i="8" s="1"/>
  <c r="AJK274" i="8"/>
  <c r="AJL274" i="8" s="1"/>
  <c r="AJG275" i="8" s="1"/>
  <c r="AGX279" i="8"/>
  <c r="AFW281" i="8"/>
  <c r="AJX273" i="8"/>
  <c r="AJY273" i="8" s="1"/>
  <c r="AIW275" i="8"/>
  <c r="AIX275" i="8" s="1"/>
  <c r="AIS276" i="8" s="1"/>
  <c r="AEZ283" i="8"/>
  <c r="AEU283" i="8" s="1"/>
  <c r="AEV283" i="8" s="1"/>
  <c r="AFH282" i="8"/>
  <c r="AFN282" i="8"/>
  <c r="AFI282" i="8" s="1"/>
  <c r="AFV281" i="8"/>
  <c r="AII276" i="8"/>
  <c r="AIJ276" i="8" s="1"/>
  <c r="AIE277" i="8" s="1"/>
  <c r="AGK280" i="8"/>
  <c r="AKK272" i="8"/>
  <c r="ANX265" i="8" l="1"/>
  <c r="G121" i="8"/>
  <c r="F121" i="8"/>
  <c r="ANY265" i="8"/>
  <c r="AOM264" i="8"/>
  <c r="AOZ263" i="8"/>
  <c r="APC263" i="8" s="1"/>
  <c r="AOX264" i="8" s="1"/>
  <c r="AOT264" i="8" s="1"/>
  <c r="AOL264" i="8"/>
  <c r="ALN270" i="8"/>
  <c r="ALO270" i="8" s="1"/>
  <c r="AMA269" i="8"/>
  <c r="ANB267" i="8"/>
  <c r="AGL280" i="8"/>
  <c r="AGM280" i="8" s="1"/>
  <c r="AGH281" i="8" s="1"/>
  <c r="AMI268" i="8"/>
  <c r="AMJ268" i="8" s="1"/>
  <c r="AMG269" i="8" s="1"/>
  <c r="ANF266" i="8"/>
  <c r="ANA267" i="8" s="1"/>
  <c r="AMV267" i="8"/>
  <c r="AGI281" i="8"/>
  <c r="AEW283" i="8"/>
  <c r="AFA283" i="8" s="1"/>
  <c r="AJV274" i="8"/>
  <c r="AKM272" i="8"/>
  <c r="AKN272" i="8" s="1"/>
  <c r="AKI273" i="8" s="1"/>
  <c r="AJZ273" i="8"/>
  <c r="AJU274" i="8" s="1"/>
  <c r="AIF277" i="8"/>
  <c r="AIA277" i="8" s="1"/>
  <c r="AIN276" i="8"/>
  <c r="AFX281" i="8"/>
  <c r="AFY281" i="8" s="1"/>
  <c r="AFT282" i="8" s="1"/>
  <c r="AFJ282" i="8"/>
  <c r="AFK282" i="8" s="1"/>
  <c r="AFF283" i="8" s="1"/>
  <c r="AIT276" i="8"/>
  <c r="AIO276" i="8" s="1"/>
  <c r="AJB275" i="8"/>
  <c r="AGZ279" i="8"/>
  <c r="AHA279" i="8" s="1"/>
  <c r="AGV280" i="8" s="1"/>
  <c r="AJH275" i="8"/>
  <c r="AJC275" i="8" s="1"/>
  <c r="AJP274" i="8"/>
  <c r="AHZ277" i="8"/>
  <c r="AKX272" i="8"/>
  <c r="AKS272" i="8" s="1"/>
  <c r="ALF271" i="8"/>
  <c r="AHM278" i="8"/>
  <c r="AHN278" i="8" s="1"/>
  <c r="J121" i="8" l="1"/>
  <c r="Q121" i="8"/>
  <c r="I121" i="8"/>
  <c r="P121" i="8"/>
  <c r="ANZ265" i="8"/>
  <c r="AOA265" i="8" s="1"/>
  <c r="ANV266" i="8" s="1"/>
  <c r="AON264" i="8"/>
  <c r="AOO264" i="8" s="1"/>
  <c r="AOJ265" i="8" s="1"/>
  <c r="ALP270" i="8"/>
  <c r="ALK271" i="8" s="1"/>
  <c r="ALL271" i="8"/>
  <c r="ANW266" i="8"/>
  <c r="AMK268" i="8"/>
  <c r="AMF269" i="8" s="1"/>
  <c r="AMB269" i="8" s="1"/>
  <c r="AMC269" i="8" s="1"/>
  <c r="AMW267" i="8"/>
  <c r="AMX267" i="8" s="1"/>
  <c r="ANJ266" i="8"/>
  <c r="AKD273" i="8"/>
  <c r="AIB277" i="8"/>
  <c r="AIC277" i="8" s="1"/>
  <c r="AHX278" i="8" s="1"/>
  <c r="AHK279" i="8"/>
  <c r="AHO278" i="8"/>
  <c r="AHJ279" i="8" s="1"/>
  <c r="AGW280" i="8"/>
  <c r="AGR280" i="8" s="1"/>
  <c r="AHE279" i="8"/>
  <c r="AJD275" i="8"/>
  <c r="AJE275" i="8" s="1"/>
  <c r="AIZ276" i="8" s="1"/>
  <c r="AFG283" i="8"/>
  <c r="AFB283" i="8" s="1"/>
  <c r="AFC283" i="8" s="1"/>
  <c r="AFO282" i="8"/>
  <c r="AIP276" i="8"/>
  <c r="AIQ276" i="8" s="1"/>
  <c r="AIL277" i="8" s="1"/>
  <c r="AJQ274" i="8"/>
  <c r="AJR274" i="8" s="1"/>
  <c r="AGQ280" i="8"/>
  <c r="AFU282" i="8"/>
  <c r="AFP282" i="8" s="1"/>
  <c r="AGC281" i="8"/>
  <c r="AKJ273" i="8"/>
  <c r="AKE273" i="8" s="1"/>
  <c r="AKF273" i="8" s="1"/>
  <c r="AKR272" i="8"/>
  <c r="AGD281" i="8"/>
  <c r="AOK265" i="8" l="1"/>
  <c r="F122" i="8"/>
  <c r="G122" i="8"/>
  <c r="ALT270" i="8"/>
  <c r="AMO268" i="8"/>
  <c r="ANR266" i="8"/>
  <c r="ALG271" i="8"/>
  <c r="ALH271" i="8" s="1"/>
  <c r="ALE272" i="8" s="1"/>
  <c r="AOS264" i="8"/>
  <c r="AOU264" i="8" s="1"/>
  <c r="AOF265" i="8"/>
  <c r="AOE265" i="8"/>
  <c r="ALZ270" i="8"/>
  <c r="AMD269" i="8"/>
  <c r="ALY270" i="8" s="1"/>
  <c r="AMU268" i="8"/>
  <c r="AMY267" i="8"/>
  <c r="AMT268" i="8" s="1"/>
  <c r="ANL266" i="8"/>
  <c r="ANM266" i="8" s="1"/>
  <c r="ANH267" i="8" s="1"/>
  <c r="AJO275" i="8"/>
  <c r="AJS274" i="8"/>
  <c r="AJN275" i="8" s="1"/>
  <c r="AFD283" i="8"/>
  <c r="AFH283" i="8" s="1"/>
  <c r="AKC274" i="8"/>
  <c r="AKG273" i="8"/>
  <c r="AKB274" i="8" s="1"/>
  <c r="AHS278" i="8"/>
  <c r="AHY278" i="8"/>
  <c r="AHT278" i="8" s="1"/>
  <c r="AIG277" i="8"/>
  <c r="AKT272" i="8"/>
  <c r="AKU272" i="8" s="1"/>
  <c r="AKP273" i="8" s="1"/>
  <c r="AGE281" i="8"/>
  <c r="AGF281" i="8" s="1"/>
  <c r="AGA282" i="8" s="1"/>
  <c r="AGS280" i="8"/>
  <c r="AGT280" i="8" s="1"/>
  <c r="AGO281" i="8" s="1"/>
  <c r="AIM277" i="8"/>
  <c r="AIH277" i="8" s="1"/>
  <c r="AIU276" i="8"/>
  <c r="AFQ282" i="8"/>
  <c r="AFR282" i="8" s="1"/>
  <c r="AFM283" i="8" s="1"/>
  <c r="AJA276" i="8"/>
  <c r="AIV276" i="8" s="1"/>
  <c r="AJI275" i="8"/>
  <c r="AHF279" i="8"/>
  <c r="AHG279" i="8" s="1"/>
  <c r="AHH279" i="8" s="1"/>
  <c r="AHC280" i="8" s="1"/>
  <c r="I122" i="8" l="1"/>
  <c r="P122" i="8"/>
  <c r="J122" i="8"/>
  <c r="Q122" i="8"/>
  <c r="ANC267" i="8"/>
  <c r="ALI271" i="8"/>
  <c r="ALD272" i="8" s="1"/>
  <c r="AKZ272" i="8" s="1"/>
  <c r="AOR265" i="8"/>
  <c r="AMP268" i="8"/>
  <c r="AMQ268" i="8" s="1"/>
  <c r="AMR268" i="8" s="1"/>
  <c r="AMM269" i="8" s="1"/>
  <c r="AOV264" i="8"/>
  <c r="AOQ265" i="8" s="1"/>
  <c r="ALU270" i="8"/>
  <c r="ALV270" i="8" s="1"/>
  <c r="ALS271" i="8" s="1"/>
  <c r="AMH269" i="8"/>
  <c r="AOG265" i="8"/>
  <c r="AOH265" i="8" s="1"/>
  <c r="AOC266" i="8" s="1"/>
  <c r="ANI267" i="8"/>
  <c r="AND267" i="8" s="1"/>
  <c r="ANE267" i="8" s="1"/>
  <c r="ANQ266" i="8"/>
  <c r="AKK273" i="8"/>
  <c r="AGB282" i="8"/>
  <c r="AFW282" i="8" s="1"/>
  <c r="AGJ281" i="8"/>
  <c r="AII277" i="8"/>
  <c r="AIJ277" i="8" s="1"/>
  <c r="AIE278" i="8" s="1"/>
  <c r="AHU278" i="8"/>
  <c r="AHV278" i="8" s="1"/>
  <c r="AHQ279" i="8" s="1"/>
  <c r="AJX274" i="8"/>
  <c r="AJW274" i="8"/>
  <c r="AHD280" i="8"/>
  <c r="AGY280" i="8" s="1"/>
  <c r="AHL279" i="8"/>
  <c r="AFN283" i="8"/>
  <c r="AFI283" i="8" s="1"/>
  <c r="AFJ283" i="8" s="1"/>
  <c r="AFV282" i="8"/>
  <c r="AIW276" i="8"/>
  <c r="AIX276" i="8" s="1"/>
  <c r="AIS277" i="8" s="1"/>
  <c r="AGP281" i="8"/>
  <c r="AGK281" i="8" s="1"/>
  <c r="AGX280" i="8"/>
  <c r="AKQ273" i="8"/>
  <c r="AKL273" i="8" s="1"/>
  <c r="AKY272" i="8"/>
  <c r="AJJ275" i="8"/>
  <c r="AJK275" i="8" s="1"/>
  <c r="AMN269" i="8" l="1"/>
  <c r="AMI269" i="8" s="1"/>
  <c r="AMJ269" i="8" s="1"/>
  <c r="AMG270" i="8" s="1"/>
  <c r="G123" i="8"/>
  <c r="F123" i="8"/>
  <c r="AOM265" i="8"/>
  <c r="ALW270" i="8"/>
  <c r="ALR271" i="8" s="1"/>
  <c r="ALN271" i="8" s="1"/>
  <c r="ALM271" i="8"/>
  <c r="AOZ264" i="8"/>
  <c r="APC264" i="8" s="1"/>
  <c r="AOX265" i="8" s="1"/>
  <c r="AOT265" i="8" s="1"/>
  <c r="AOD266" i="8"/>
  <c r="ANY266" i="8" s="1"/>
  <c r="AOL265" i="8"/>
  <c r="ANS266" i="8"/>
  <c r="ANT266" i="8" s="1"/>
  <c r="ANO267" i="8" s="1"/>
  <c r="ANB268" i="8"/>
  <c r="ANF267" i="8"/>
  <c r="ANA268" i="8" s="1"/>
  <c r="AMV268" i="8"/>
  <c r="AKM273" i="8"/>
  <c r="AKJ274" i="8" s="1"/>
  <c r="AJH276" i="8"/>
  <c r="AJL275" i="8"/>
  <c r="AJG276" i="8" s="1"/>
  <c r="AFK283" i="8"/>
  <c r="AFO283" i="8" s="1"/>
  <c r="ALA272" i="8"/>
  <c r="ALB272" i="8" s="1"/>
  <c r="AKW273" i="8" s="1"/>
  <c r="AGZ280" i="8"/>
  <c r="AHA280" i="8" s="1"/>
  <c r="AGV281" i="8" s="1"/>
  <c r="AIT277" i="8"/>
  <c r="AIO277" i="8" s="1"/>
  <c r="AJB276" i="8"/>
  <c r="AFX282" i="8"/>
  <c r="AFY282" i="8" s="1"/>
  <c r="AFT283" i="8" s="1"/>
  <c r="AJY274" i="8"/>
  <c r="AJZ274" i="8" s="1"/>
  <c r="AJU275" i="8" s="1"/>
  <c r="AHR279" i="8"/>
  <c r="AHM279" i="8" s="1"/>
  <c r="AHN279" i="8" s="1"/>
  <c r="AHZ278" i="8"/>
  <c r="AGL281" i="8"/>
  <c r="AGM281" i="8" s="1"/>
  <c r="AGH282" i="8" s="1"/>
  <c r="AIF278" i="8"/>
  <c r="AIA278" i="8" s="1"/>
  <c r="AIN277" i="8"/>
  <c r="J123" i="8" l="1"/>
  <c r="Q123" i="8"/>
  <c r="I123" i="8"/>
  <c r="P123" i="8"/>
  <c r="AON265" i="8"/>
  <c r="AOK266" i="8" s="1"/>
  <c r="ALO271" i="8"/>
  <c r="ALL272" i="8" s="1"/>
  <c r="AMA270" i="8"/>
  <c r="AKN273" i="8"/>
  <c r="AKI274" i="8" s="1"/>
  <c r="AKE274" i="8" s="1"/>
  <c r="AOO265" i="8"/>
  <c r="AOJ266" i="8" s="1"/>
  <c r="ANP267" i="8"/>
  <c r="ANK267" i="8" s="1"/>
  <c r="ANX266" i="8"/>
  <c r="AMK269" i="8"/>
  <c r="AMF270" i="8" s="1"/>
  <c r="AMB270" i="8" s="1"/>
  <c r="AMW268" i="8"/>
  <c r="AMX268" i="8" s="1"/>
  <c r="AMY268" i="8" s="1"/>
  <c r="AMT269" i="8" s="1"/>
  <c r="ANJ267" i="8"/>
  <c r="AHK280" i="8"/>
  <c r="AHO279" i="8"/>
  <c r="AHJ280" i="8" s="1"/>
  <c r="AIP277" i="8"/>
  <c r="AIQ277" i="8" s="1"/>
  <c r="AIL278" i="8" s="1"/>
  <c r="AGI282" i="8"/>
  <c r="AGD282" i="8" s="1"/>
  <c r="AGQ281" i="8"/>
  <c r="AIB278" i="8"/>
  <c r="AIC278" i="8" s="1"/>
  <c r="AHX279" i="8" s="1"/>
  <c r="AJV275" i="8"/>
  <c r="AJQ275" i="8" s="1"/>
  <c r="AKD274" i="8"/>
  <c r="AGW281" i="8"/>
  <c r="AGR281" i="8" s="1"/>
  <c r="AHE280" i="8"/>
  <c r="AJP275" i="8"/>
  <c r="AFU283" i="8"/>
  <c r="AFP283" i="8" s="1"/>
  <c r="AFQ283" i="8" s="1"/>
  <c r="AGC282" i="8"/>
  <c r="ALF272" i="8"/>
  <c r="AKX273" i="8"/>
  <c r="AKS273" i="8" s="1"/>
  <c r="AJC276" i="8"/>
  <c r="AJD276" i="8" s="1"/>
  <c r="ALP271" i="8" l="1"/>
  <c r="ALK272" i="8" s="1"/>
  <c r="ALG272" i="8" s="1"/>
  <c r="ALH272" i="8" s="1"/>
  <c r="ALI272" i="8" s="1"/>
  <c r="ALD273" i="8" s="1"/>
  <c r="AMC270" i="8"/>
  <c r="AMD270" i="8" s="1"/>
  <c r="ALY271" i="8" s="1"/>
  <c r="F124" i="8"/>
  <c r="G124" i="8"/>
  <c r="AKR273" i="8"/>
  <c r="AKT273" i="8" s="1"/>
  <c r="AKU273" i="8" s="1"/>
  <c r="AKP274" i="8" s="1"/>
  <c r="AMO269" i="8"/>
  <c r="AOF266" i="8"/>
  <c r="AOS265" i="8"/>
  <c r="AOU265" i="8" s="1"/>
  <c r="ANZ266" i="8"/>
  <c r="AMU269" i="8"/>
  <c r="AMP269" i="8" s="1"/>
  <c r="ANL267" i="8"/>
  <c r="ANC268" i="8"/>
  <c r="AMH270" i="8"/>
  <c r="AJA277" i="8"/>
  <c r="AJE276" i="8"/>
  <c r="AIZ277" i="8" s="1"/>
  <c r="AFR283" i="8"/>
  <c r="AFV283" i="8" s="1"/>
  <c r="AHY279" i="8"/>
  <c r="AHT279" i="8" s="1"/>
  <c r="AIG278" i="8"/>
  <c r="AHS279" i="8"/>
  <c r="AGE282" i="8"/>
  <c r="AGF282" i="8" s="1"/>
  <c r="AGA283" i="8" s="1"/>
  <c r="AJR275" i="8"/>
  <c r="AJS275" i="8" s="1"/>
  <c r="AJN276" i="8" s="1"/>
  <c r="AKF274" i="8"/>
  <c r="AKG274" i="8" s="1"/>
  <c r="AKB275" i="8" s="1"/>
  <c r="AGS281" i="8"/>
  <c r="AGT281" i="8" s="1"/>
  <c r="AGO282" i="8" s="1"/>
  <c r="AIM278" i="8"/>
  <c r="AIH278" i="8" s="1"/>
  <c r="AIU277" i="8"/>
  <c r="AHF280" i="8"/>
  <c r="AHG280" i="8" s="1"/>
  <c r="J124" i="8" l="1"/>
  <c r="Q124" i="8"/>
  <c r="I124" i="8"/>
  <c r="P124" i="8"/>
  <c r="ALT271" i="8"/>
  <c r="ALZ271" i="8"/>
  <c r="ALU271" i="8" s="1"/>
  <c r="AMQ269" i="8"/>
  <c r="AMN270" i="8" s="1"/>
  <c r="AOR266" i="8"/>
  <c r="AOV265" i="8"/>
  <c r="AOQ266" i="8" s="1"/>
  <c r="ANW267" i="8"/>
  <c r="AKY273" i="8"/>
  <c r="AOA266" i="8"/>
  <c r="ANV267" i="8" s="1"/>
  <c r="ANI268" i="8"/>
  <c r="ANM267" i="8"/>
  <c r="ANH268" i="8" s="1"/>
  <c r="AKQ274" i="8"/>
  <c r="AKL274" i="8" s="1"/>
  <c r="ALE273" i="8"/>
  <c r="AKZ273" i="8" s="1"/>
  <c r="ALM272" i="8"/>
  <c r="AHD281" i="8"/>
  <c r="AHH280" i="8"/>
  <c r="AHC281" i="8" s="1"/>
  <c r="AGP282" i="8"/>
  <c r="AGK282" i="8" s="1"/>
  <c r="AGX281" i="8"/>
  <c r="AKC275" i="8"/>
  <c r="AJX275" i="8" s="1"/>
  <c r="AKK274" i="8"/>
  <c r="AJO276" i="8"/>
  <c r="AJJ276" i="8" s="1"/>
  <c r="AJW275" i="8"/>
  <c r="AGB283" i="8"/>
  <c r="AFW283" i="8" s="1"/>
  <c r="AFX283" i="8" s="1"/>
  <c r="AGJ282" i="8"/>
  <c r="AHU279" i="8"/>
  <c r="AHV279" i="8" s="1"/>
  <c r="AHQ280" i="8" s="1"/>
  <c r="AJI276" i="8"/>
  <c r="AII278" i="8"/>
  <c r="AIJ278" i="8" s="1"/>
  <c r="AIE279" i="8" s="1"/>
  <c r="AIV277" i="8"/>
  <c r="AIW277" i="8" s="1"/>
  <c r="ALA273" i="8" l="1"/>
  <c r="AKX274" i="8" s="1"/>
  <c r="ALV271" i="8"/>
  <c r="ALW271" i="8" s="1"/>
  <c r="ALR272" i="8" s="1"/>
  <c r="AOM266" i="8"/>
  <c r="ANR267" i="8"/>
  <c r="G125" i="8"/>
  <c r="F125" i="8"/>
  <c r="AOZ265" i="8"/>
  <c r="APC265" i="8" s="1"/>
  <c r="AOX266" i="8" s="1"/>
  <c r="AOT266" i="8" s="1"/>
  <c r="AMR269" i="8"/>
  <c r="AMM270" i="8" s="1"/>
  <c r="AMI270" i="8" s="1"/>
  <c r="AMJ270" i="8" s="1"/>
  <c r="AMG271" i="8" s="1"/>
  <c r="AOE266" i="8"/>
  <c r="AND268" i="8"/>
  <c r="ANE268" i="8" s="1"/>
  <c r="ANF268" i="8" s="1"/>
  <c r="ANA269" i="8" s="1"/>
  <c r="ANQ267" i="8"/>
  <c r="ALS272" i="8"/>
  <c r="ALN272" i="8" s="1"/>
  <c r="ALO272" i="8" s="1"/>
  <c r="ALP272" i="8" s="1"/>
  <c r="ALK273" i="8" s="1"/>
  <c r="AMA271" i="8"/>
  <c r="AIT278" i="8"/>
  <c r="AIX277" i="8"/>
  <c r="AIS278" i="8" s="1"/>
  <c r="ALB273" i="8"/>
  <c r="AKW274" i="8" s="1"/>
  <c r="AFY283" i="8"/>
  <c r="AGC283" i="8" s="1"/>
  <c r="AJK276" i="8"/>
  <c r="AJL276" i="8" s="1"/>
  <c r="AJG277" i="8" s="1"/>
  <c r="AHL280" i="8"/>
  <c r="AIF279" i="8"/>
  <c r="AIA279" i="8" s="1"/>
  <c r="AIN278" i="8"/>
  <c r="AHR280" i="8"/>
  <c r="AHM280" i="8" s="1"/>
  <c r="AHZ279" i="8"/>
  <c r="AGL282" i="8"/>
  <c r="AGM282" i="8" s="1"/>
  <c r="AGH283" i="8" s="1"/>
  <c r="AJY275" i="8"/>
  <c r="AKM274" i="8"/>
  <c r="AGY281" i="8"/>
  <c r="AGZ281" i="8" s="1"/>
  <c r="AHA281" i="8" s="1"/>
  <c r="AGV282" i="8" s="1"/>
  <c r="I125" i="8" l="1"/>
  <c r="P125" i="8"/>
  <c r="J125" i="8"/>
  <c r="Q125" i="8"/>
  <c r="AMV269" i="8"/>
  <c r="AMK270" i="8"/>
  <c r="AMF271" i="8" s="1"/>
  <c r="AMB271" i="8" s="1"/>
  <c r="AMC271" i="8" s="1"/>
  <c r="ANB269" i="8"/>
  <c r="AMW269" i="8" s="1"/>
  <c r="AOG266" i="8"/>
  <c r="AOH266" i="8" s="1"/>
  <c r="AOC267" i="8" s="1"/>
  <c r="ANJ268" i="8"/>
  <c r="ANS267" i="8"/>
  <c r="ALF273" i="8"/>
  <c r="ALT272" i="8"/>
  <c r="ALL273" i="8"/>
  <c r="ALG273" i="8" s="1"/>
  <c r="AKJ275" i="8"/>
  <c r="AJV276" i="8"/>
  <c r="AIB279" i="8"/>
  <c r="AIC279" i="8" s="1"/>
  <c r="AHX280" i="8" s="1"/>
  <c r="AKN274" i="8"/>
  <c r="AKI275" i="8" s="1"/>
  <c r="AJZ275" i="8"/>
  <c r="AJU276" i="8" s="1"/>
  <c r="AJH277" i="8"/>
  <c r="AJC277" i="8" s="1"/>
  <c r="AJP276" i="8"/>
  <c r="AKS274" i="8"/>
  <c r="AJB277" i="8"/>
  <c r="AGW282" i="8"/>
  <c r="AGR282" i="8" s="1"/>
  <c r="AHE281" i="8"/>
  <c r="AGI283" i="8"/>
  <c r="AGD283" i="8" s="1"/>
  <c r="AGE283" i="8" s="1"/>
  <c r="AGQ282" i="8"/>
  <c r="AHN280" i="8"/>
  <c r="AHO280" i="8" s="1"/>
  <c r="AHJ281" i="8" s="1"/>
  <c r="AIO278" i="8"/>
  <c r="AIP278" i="8" s="1"/>
  <c r="AMX269" i="8" l="1"/>
  <c r="AMY269" i="8" s="1"/>
  <c r="AMT270" i="8" s="1"/>
  <c r="F126" i="8"/>
  <c r="G126" i="8"/>
  <c r="AMO270" i="8"/>
  <c r="ALZ272" i="8"/>
  <c r="AMD271" i="8"/>
  <c r="ALY272" i="8" s="1"/>
  <c r="AOD267" i="8"/>
  <c r="ANY267" i="8" s="1"/>
  <c r="AOL266" i="8"/>
  <c r="AON266" i="8" s="1"/>
  <c r="ALH273" i="8"/>
  <c r="ALI273" i="8" s="1"/>
  <c r="ALD274" i="8" s="1"/>
  <c r="ANP268" i="8"/>
  <c r="ANT267" i="8"/>
  <c r="ANO268" i="8" s="1"/>
  <c r="AIM279" i="8"/>
  <c r="AIQ278" i="8"/>
  <c r="AIL279" i="8" s="1"/>
  <c r="AGF283" i="8"/>
  <c r="AGJ283" i="8" s="1"/>
  <c r="AHK281" i="8"/>
  <c r="AHF281" i="8" s="1"/>
  <c r="AHG281" i="8" s="1"/>
  <c r="AHH281" i="8" s="1"/>
  <c r="AHC282" i="8" s="1"/>
  <c r="AHS280" i="8"/>
  <c r="AGS282" i="8"/>
  <c r="AGT282" i="8" s="1"/>
  <c r="AGO283" i="8" s="1"/>
  <c r="AJD277" i="8"/>
  <c r="AJE277" i="8" s="1"/>
  <c r="AIZ278" i="8" s="1"/>
  <c r="AHY280" i="8"/>
  <c r="AHT280" i="8" s="1"/>
  <c r="AIG279" i="8"/>
  <c r="AKD275" i="8"/>
  <c r="AKR274" i="8"/>
  <c r="AJQ276" i="8"/>
  <c r="AJR276" i="8" s="1"/>
  <c r="AKE275" i="8"/>
  <c r="I126" i="8" l="1"/>
  <c r="P126" i="8"/>
  <c r="J126" i="8"/>
  <c r="Q126" i="8"/>
  <c r="ANC269" i="8"/>
  <c r="AMU270" i="8"/>
  <c r="AMP270" i="8" s="1"/>
  <c r="AMQ270" i="8" s="1"/>
  <c r="AMR270" i="8" s="1"/>
  <c r="AMM271" i="8" s="1"/>
  <c r="ALU272" i="8"/>
  <c r="ALV272" i="8" s="1"/>
  <c r="ALS273" i="8" s="1"/>
  <c r="ANK268" i="8"/>
  <c r="ANL268" i="8" s="1"/>
  <c r="ANM268" i="8" s="1"/>
  <c r="ANH269" i="8" s="1"/>
  <c r="ALE274" i="8"/>
  <c r="AKZ274" i="8" s="1"/>
  <c r="AMH271" i="8"/>
  <c r="AOO266" i="8"/>
  <c r="AOJ267" i="8" s="1"/>
  <c r="AOK267" i="8"/>
  <c r="ANX267" i="8"/>
  <c r="ALM273" i="8"/>
  <c r="ALW272" i="8"/>
  <c r="ALR273" i="8" s="1"/>
  <c r="AJO277" i="8"/>
  <c r="AJS276" i="8"/>
  <c r="AJN277" i="8" s="1"/>
  <c r="AKF275" i="8"/>
  <c r="AKG275" i="8" s="1"/>
  <c r="AKB276" i="8" s="1"/>
  <c r="AKT274" i="8"/>
  <c r="AKU274" i="8" s="1"/>
  <c r="AKP275" i="8" s="1"/>
  <c r="AJA278" i="8"/>
  <c r="AIV278" i="8" s="1"/>
  <c r="AJI277" i="8"/>
  <c r="AGP283" i="8"/>
  <c r="AGK283" i="8" s="1"/>
  <c r="AGL283" i="8" s="1"/>
  <c r="AGX282" i="8"/>
  <c r="AHU280" i="8"/>
  <c r="AHV280" i="8" s="1"/>
  <c r="AHQ281" i="8" s="1"/>
  <c r="AIU278" i="8"/>
  <c r="AHD282" i="8"/>
  <c r="AGY282" i="8" s="1"/>
  <c r="AHL281" i="8"/>
  <c r="AIH279" i="8"/>
  <c r="AII279" i="8" s="1"/>
  <c r="AMV270" i="8" l="1"/>
  <c r="AMN271" i="8"/>
  <c r="AMI271" i="8" s="1"/>
  <c r="ANI269" i="8"/>
  <c r="AND269" i="8" s="1"/>
  <c r="ANE269" i="8" s="1"/>
  <c r="ANB270" i="8" s="1"/>
  <c r="AMJ271" i="8"/>
  <c r="AMK271" i="8" s="1"/>
  <c r="AMF272" i="8" s="1"/>
  <c r="G127" i="8"/>
  <c r="F127" i="8"/>
  <c r="AOF267" i="8"/>
  <c r="AOS266" i="8"/>
  <c r="AOU266" i="8" s="1"/>
  <c r="ANZ267" i="8"/>
  <c r="AOA267" i="8" s="1"/>
  <c r="ANV268" i="8" s="1"/>
  <c r="ANQ268" i="8"/>
  <c r="ALN273" i="8"/>
  <c r="ALO273" i="8" s="1"/>
  <c r="ALP273" i="8" s="1"/>
  <c r="ALK274" i="8" s="1"/>
  <c r="AMA272" i="8"/>
  <c r="AMG272" i="8"/>
  <c r="AJW276" i="8"/>
  <c r="AIF280" i="8"/>
  <c r="AIJ279" i="8"/>
  <c r="AIE280" i="8" s="1"/>
  <c r="AGM283" i="8"/>
  <c r="AGQ283" i="8" s="1"/>
  <c r="AIW278" i="8"/>
  <c r="AIX278" i="8" s="1"/>
  <c r="AIS279" i="8" s="1"/>
  <c r="AHR281" i="8"/>
  <c r="AHM281" i="8" s="1"/>
  <c r="AHN281" i="8" s="1"/>
  <c r="AHZ280" i="8"/>
  <c r="AGZ282" i="8"/>
  <c r="AHA282" i="8" s="1"/>
  <c r="AGV283" i="8" s="1"/>
  <c r="AKQ275" i="8"/>
  <c r="AKL275" i="8" s="1"/>
  <c r="AKY274" i="8"/>
  <c r="AKC276" i="8"/>
  <c r="AJX276" i="8" s="1"/>
  <c r="AKK275" i="8"/>
  <c r="AJJ277" i="8"/>
  <c r="AJK277" i="8" s="1"/>
  <c r="I127" i="8" l="1"/>
  <c r="P127" i="8"/>
  <c r="J127" i="8"/>
  <c r="Q127" i="8"/>
  <c r="AOR267" i="8"/>
  <c r="AOV266" i="8"/>
  <c r="AOQ267" i="8" s="1"/>
  <c r="ANF269" i="8"/>
  <c r="ANA270" i="8" s="1"/>
  <c r="AMW270" i="8" s="1"/>
  <c r="AMX270" i="8" s="1"/>
  <c r="ANW268" i="8"/>
  <c r="ANR268" i="8" s="1"/>
  <c r="ANS268" i="8" s="1"/>
  <c r="ANT268" i="8" s="1"/>
  <c r="ANO269" i="8" s="1"/>
  <c r="AOE267" i="8"/>
  <c r="AJY276" i="8"/>
  <c r="AJV277" i="8" s="1"/>
  <c r="ALL274" i="8"/>
  <c r="ALG274" i="8" s="1"/>
  <c r="ALT273" i="8"/>
  <c r="AMB272" i="8"/>
  <c r="AMC272" i="8" s="1"/>
  <c r="ALZ273" i="8" s="1"/>
  <c r="AMO271" i="8"/>
  <c r="AIN279" i="8"/>
  <c r="AJH278" i="8"/>
  <c r="AJL277" i="8"/>
  <c r="AJG278" i="8" s="1"/>
  <c r="AJZ276" i="8"/>
  <c r="AJU277" i="8" s="1"/>
  <c r="AHK282" i="8"/>
  <c r="AHO281" i="8"/>
  <c r="AHJ282" i="8" s="1"/>
  <c r="AKM275" i="8"/>
  <c r="AKN275" i="8" s="1"/>
  <c r="AKI276" i="8" s="1"/>
  <c r="ALA274" i="8"/>
  <c r="ALB274" i="8" s="1"/>
  <c r="AKW275" i="8" s="1"/>
  <c r="AGW283" i="8"/>
  <c r="AGR283" i="8" s="1"/>
  <c r="AGS283" i="8" s="1"/>
  <c r="AHE282" i="8"/>
  <c r="AIT279" i="8"/>
  <c r="AIO279" i="8" s="1"/>
  <c r="AJB278" i="8"/>
  <c r="AIA280" i="8"/>
  <c r="AIB280" i="8" s="1"/>
  <c r="F128" i="8" l="1"/>
  <c r="G128" i="8"/>
  <c r="AMD272" i="8"/>
  <c r="ALY273" i="8" s="1"/>
  <c r="ANJ269" i="8"/>
  <c r="AOM267" i="8"/>
  <c r="AOZ266" i="8"/>
  <c r="APC266" i="8" s="1"/>
  <c r="AOX267" i="8" s="1"/>
  <c r="AOT267" i="8" s="1"/>
  <c r="ANP269" i="8"/>
  <c r="ANK269" i="8" s="1"/>
  <c r="AMY270" i="8"/>
  <c r="AMT271" i="8" s="1"/>
  <c r="AMU271" i="8"/>
  <c r="AOG267" i="8"/>
  <c r="AOH267" i="8" s="1"/>
  <c r="AOC268" i="8" s="1"/>
  <c r="ANX268" i="8"/>
  <c r="AIP279" i="8"/>
  <c r="AIM280" i="8" s="1"/>
  <c r="ALU273" i="8"/>
  <c r="ALV273" i="8" s="1"/>
  <c r="ALW273" i="8" s="1"/>
  <c r="ALR274" i="8" s="1"/>
  <c r="AHS281" i="8"/>
  <c r="AJP277" i="8"/>
  <c r="AHY281" i="8"/>
  <c r="AIC280" i="8"/>
  <c r="AHX281" i="8" s="1"/>
  <c r="AGT283" i="8"/>
  <c r="AGX283" i="8" s="1"/>
  <c r="AJQ277" i="8"/>
  <c r="AKX275" i="8"/>
  <c r="AKS275" i="8" s="1"/>
  <c r="ALF274" i="8"/>
  <c r="AKJ276" i="8"/>
  <c r="AKE276" i="8" s="1"/>
  <c r="AKR275" i="8"/>
  <c r="AHF282" i="8"/>
  <c r="AHG282" i="8" s="1"/>
  <c r="AHH282" i="8" s="1"/>
  <c r="AHC283" i="8" s="1"/>
  <c r="AKD276" i="8"/>
  <c r="AJC278" i="8"/>
  <c r="AJD278" i="8" s="1"/>
  <c r="J128" i="8" l="1"/>
  <c r="Q128" i="8"/>
  <c r="I128" i="8"/>
  <c r="P128" i="8"/>
  <c r="AMH272" i="8"/>
  <c r="ANL269" i="8"/>
  <c r="AMP271" i="8"/>
  <c r="AMQ271" i="8" s="1"/>
  <c r="AMN272" i="8" s="1"/>
  <c r="AOD268" i="8"/>
  <c r="ANY268" i="8" s="1"/>
  <c r="ANZ268" i="8" s="1"/>
  <c r="AOA268" i="8" s="1"/>
  <c r="ANV269" i="8" s="1"/>
  <c r="AOL267" i="8"/>
  <c r="AON267" i="8" s="1"/>
  <c r="ANC270" i="8"/>
  <c r="AIQ279" i="8"/>
  <c r="AIL280" i="8" s="1"/>
  <c r="AIH280" i="8" s="1"/>
  <c r="ANI270" i="8"/>
  <c r="ALS274" i="8"/>
  <c r="ALN274" i="8" s="1"/>
  <c r="ANM269" i="8"/>
  <c r="ANH270" i="8" s="1"/>
  <c r="AMA273" i="8"/>
  <c r="AJR277" i="8"/>
  <c r="AJS277" i="8" s="1"/>
  <c r="AJN278" i="8" s="1"/>
  <c r="AKF276" i="8"/>
  <c r="AKG276" i="8" s="1"/>
  <c r="AKB277" i="8" s="1"/>
  <c r="ALH274" i="8"/>
  <c r="ALI274" i="8" s="1"/>
  <c r="ALD275" i="8" s="1"/>
  <c r="AJA279" i="8"/>
  <c r="AJE278" i="8"/>
  <c r="AIZ279" i="8" s="1"/>
  <c r="AIG280" i="8"/>
  <c r="AKT275" i="8"/>
  <c r="AKU275" i="8" s="1"/>
  <c r="AKP276" i="8" s="1"/>
  <c r="AHD283" i="8"/>
  <c r="AGY283" i="8" s="1"/>
  <c r="AGZ283" i="8" s="1"/>
  <c r="AHL282" i="8"/>
  <c r="AHT281" i="8"/>
  <c r="AHU281" i="8" s="1"/>
  <c r="F129" i="8" l="1"/>
  <c r="G129" i="8"/>
  <c r="AJW277" i="8"/>
  <c r="AIU279" i="8"/>
  <c r="AMR271" i="8"/>
  <c r="AMM272" i="8" s="1"/>
  <c r="AMI272" i="8" s="1"/>
  <c r="AMJ272" i="8" s="1"/>
  <c r="AMK272" i="8" s="1"/>
  <c r="AMF273" i="8" s="1"/>
  <c r="AOO267" i="8"/>
  <c r="AOJ268" i="8" s="1"/>
  <c r="AOK268" i="8"/>
  <c r="ANW269" i="8"/>
  <c r="ANR269" i="8" s="1"/>
  <c r="AOE268" i="8"/>
  <c r="AND270" i="8"/>
  <c r="ANE270" i="8" s="1"/>
  <c r="ANF270" i="8" s="1"/>
  <c r="ANA271" i="8" s="1"/>
  <c r="AJO278" i="8"/>
  <c r="AJJ278" i="8" s="1"/>
  <c r="ANQ269" i="8"/>
  <c r="ALE275" i="8"/>
  <c r="AKZ275" i="8" s="1"/>
  <c r="ALM274" i="8"/>
  <c r="AHR282" i="8"/>
  <c r="AHV281" i="8"/>
  <c r="AHQ282" i="8" s="1"/>
  <c r="AHA283" i="8"/>
  <c r="AHE283" i="8" s="1"/>
  <c r="AKQ276" i="8"/>
  <c r="AKL276" i="8" s="1"/>
  <c r="AKY275" i="8"/>
  <c r="AJI278" i="8"/>
  <c r="AKC277" i="8"/>
  <c r="AJX277" i="8" s="1"/>
  <c r="AKK276" i="8"/>
  <c r="AII280" i="8"/>
  <c r="AIJ280" i="8" s="1"/>
  <c r="AIE281" i="8" s="1"/>
  <c r="AIV279" i="8"/>
  <c r="AIW279" i="8" s="1"/>
  <c r="J129" i="8" l="1"/>
  <c r="Q129" i="8"/>
  <c r="I129" i="8"/>
  <c r="P129" i="8"/>
  <c r="AMO272" i="8"/>
  <c r="AJY277" i="8"/>
  <c r="AJZ277" i="8" s="1"/>
  <c r="AJU278" i="8" s="1"/>
  <c r="AMG273" i="8"/>
  <c r="AMB273" i="8" s="1"/>
  <c r="AMC273" i="8" s="1"/>
  <c r="AMD273" i="8" s="1"/>
  <c r="ALY274" i="8" s="1"/>
  <c r="AMV271" i="8"/>
  <c r="ANB271" i="8"/>
  <c r="AMW271" i="8" s="1"/>
  <c r="AOS267" i="8"/>
  <c r="AOF268" i="8"/>
  <c r="AOG268" i="8" s="1"/>
  <c r="AOH268" i="8" s="1"/>
  <c r="AOC269" i="8" s="1"/>
  <c r="ANS269" i="8"/>
  <c r="ANJ270" i="8"/>
  <c r="ALO274" i="8"/>
  <c r="AJK278" i="8"/>
  <c r="AJL278" i="8" s="1"/>
  <c r="AJG279" i="8" s="1"/>
  <c r="AHM282" i="8"/>
  <c r="AHN282" i="8" s="1"/>
  <c r="AIT280" i="8"/>
  <c r="AIX279" i="8"/>
  <c r="AIS280" i="8" s="1"/>
  <c r="AIF281" i="8"/>
  <c r="AIA281" i="8" s="1"/>
  <c r="AIN280" i="8"/>
  <c r="AKM276" i="8"/>
  <c r="AKN276" i="8" s="1"/>
  <c r="AKI277" i="8" s="1"/>
  <c r="ALA275" i="8"/>
  <c r="ALB275" i="8" s="1"/>
  <c r="AKW276" i="8" s="1"/>
  <c r="AHZ281" i="8"/>
  <c r="AJV278" i="8" l="1"/>
  <c r="AJQ278" i="8" s="1"/>
  <c r="AMH273" i="8"/>
  <c r="AMX271" i="8"/>
  <c r="AMY271" i="8" s="1"/>
  <c r="AMT272" i="8" s="1"/>
  <c r="ALZ274" i="8"/>
  <c r="ALU274" i="8" s="1"/>
  <c r="AOU267" i="8"/>
  <c r="AOD269" i="8"/>
  <c r="ANY269" i="8" s="1"/>
  <c r="AOL268" i="8"/>
  <c r="ANP270" i="8"/>
  <c r="ANT269" i="8"/>
  <c r="ANO270" i="8" s="1"/>
  <c r="ALL275" i="8"/>
  <c r="ALP274" i="8"/>
  <c r="ALK275" i="8" s="1"/>
  <c r="AIB281" i="8"/>
  <c r="AIC281" i="8" s="1"/>
  <c r="AHX282" i="8" s="1"/>
  <c r="AKX276" i="8"/>
  <c r="AKS276" i="8" s="1"/>
  <c r="ALF275" i="8"/>
  <c r="AKJ277" i="8"/>
  <c r="AKE277" i="8" s="1"/>
  <c r="AKR276" i="8"/>
  <c r="AJB279" i="8"/>
  <c r="AHK283" i="8"/>
  <c r="AHO282" i="8"/>
  <c r="AHJ283" i="8" s="1"/>
  <c r="AKD277" i="8"/>
  <c r="AIO280" i="8"/>
  <c r="AIP280" i="8" s="1"/>
  <c r="AJH279" i="8"/>
  <c r="AJC279" i="8" s="1"/>
  <c r="AJP278" i="8"/>
  <c r="AMU272" i="8" l="1"/>
  <c r="AMP272" i="8" s="1"/>
  <c r="AMQ272" i="8" s="1"/>
  <c r="AMN273" i="8" s="1"/>
  <c r="ANC271" i="8"/>
  <c r="AOR268" i="8"/>
  <c r="AOV267" i="8"/>
  <c r="AOQ268" i="8" s="1"/>
  <c r="ANK270" i="8"/>
  <c r="ANL270" i="8" s="1"/>
  <c r="ANM270" i="8" s="1"/>
  <c r="ANH271" i="8" s="1"/>
  <c r="ANX269" i="8"/>
  <c r="ALT274" i="8"/>
  <c r="ALV274" i="8" s="1"/>
  <c r="ALG275" i="8"/>
  <c r="ALH275" i="8" s="1"/>
  <c r="AHS282" i="8"/>
  <c r="AIM281" i="8"/>
  <c r="AJR278" i="8"/>
  <c r="AJS278" i="8" s="1"/>
  <c r="AJN279" i="8" s="1"/>
  <c r="AIQ280" i="8"/>
  <c r="AIL281" i="8" s="1"/>
  <c r="AHF283" i="8"/>
  <c r="AHG283" i="8" s="1"/>
  <c r="AKT276" i="8"/>
  <c r="AKU276" i="8" s="1"/>
  <c r="AKP277" i="8" s="1"/>
  <c r="AHY282" i="8"/>
  <c r="AHT282" i="8" s="1"/>
  <c r="AIG281" i="8"/>
  <c r="AKF277" i="8"/>
  <c r="AJD279" i="8"/>
  <c r="AJE279" i="8" s="1"/>
  <c r="AIZ280" i="8" s="1"/>
  <c r="F130" i="8" l="1"/>
  <c r="G130" i="8"/>
  <c r="ANI271" i="8"/>
  <c r="AND271" i="8" s="1"/>
  <c r="ANE271" i="8" s="1"/>
  <c r="ANB272" i="8" s="1"/>
  <c r="AMR272" i="8"/>
  <c r="AOM268" i="8"/>
  <c r="AON268" i="8" s="1"/>
  <c r="AOK269" i="8" s="1"/>
  <c r="AOZ267" i="8"/>
  <c r="APC267" i="8" s="1"/>
  <c r="AOX268" i="8" s="1"/>
  <c r="AOT268" i="8" s="1"/>
  <c r="ANZ269" i="8"/>
  <c r="ANQ270" i="8"/>
  <c r="AHU282" i="8"/>
  <c r="AHV282" i="8" s="1"/>
  <c r="AHQ283" i="8" s="1"/>
  <c r="ALS275" i="8"/>
  <c r="ALW274" i="8"/>
  <c r="ALR275" i="8" s="1"/>
  <c r="ALE276" i="8"/>
  <c r="ALI275" i="8"/>
  <c r="ALD276" i="8" s="1"/>
  <c r="AKC278" i="8"/>
  <c r="AJA280" i="8"/>
  <c r="AIV280" i="8" s="1"/>
  <c r="AJI279" i="8"/>
  <c r="AKG277" i="8"/>
  <c r="AKB278" i="8" s="1"/>
  <c r="AKQ277" i="8"/>
  <c r="AKL277" i="8" s="1"/>
  <c r="AKY276" i="8"/>
  <c r="AHH283" i="8"/>
  <c r="AHL283" i="8" s="1"/>
  <c r="AJO279" i="8"/>
  <c r="AJJ279" i="8" s="1"/>
  <c r="AJW278" i="8"/>
  <c r="AIU280" i="8"/>
  <c r="AIH281" i="8"/>
  <c r="AII281" i="8" s="1"/>
  <c r="J130" i="8" l="1"/>
  <c r="Q130" i="8"/>
  <c r="I130" i="8"/>
  <c r="P130" i="8"/>
  <c r="AMM273" i="8"/>
  <c r="AMI273" i="8" s="1"/>
  <c r="AMJ273" i="8" s="1"/>
  <c r="AMV272" i="8"/>
  <c r="AOO268" i="8"/>
  <c r="AOJ269" i="8" s="1"/>
  <c r="AOF269" i="8" s="1"/>
  <c r="AHR283" i="8"/>
  <c r="AHM283" i="8" s="1"/>
  <c r="AHN283" i="8" s="1"/>
  <c r="ANF271" i="8"/>
  <c r="ANA272" i="8" s="1"/>
  <c r="AMW272" i="8" s="1"/>
  <c r="ANW270" i="8"/>
  <c r="AOA269" i="8"/>
  <c r="ANV270" i="8" s="1"/>
  <c r="AKZ276" i="8"/>
  <c r="ALA276" i="8" s="1"/>
  <c r="ALB276" i="8" s="1"/>
  <c r="AKW277" i="8" s="1"/>
  <c r="ALN275" i="8"/>
  <c r="AMA274" i="8"/>
  <c r="ALM275" i="8"/>
  <c r="AIF282" i="8"/>
  <c r="AIJ281" i="8"/>
  <c r="AIE282" i="8" s="1"/>
  <c r="AIW280" i="8"/>
  <c r="AIX280" i="8" s="1"/>
  <c r="AIS281" i="8" s="1"/>
  <c r="AJX278" i="8"/>
  <c r="AJY278" i="8" s="1"/>
  <c r="AJZ278" i="8" s="1"/>
  <c r="AJU279" i="8" s="1"/>
  <c r="AHZ282" i="8"/>
  <c r="AJK279" i="8"/>
  <c r="AJL279" i="8" s="1"/>
  <c r="AJG280" i="8" s="1"/>
  <c r="AKK277" i="8"/>
  <c r="AMX272" i="8" l="1"/>
  <c r="AMY272" i="8" s="1"/>
  <c r="AMT273" i="8" s="1"/>
  <c r="F131" i="8"/>
  <c r="G131" i="8"/>
  <c r="AMG274" i="8"/>
  <c r="AMK273" i="8"/>
  <c r="AOS268" i="8"/>
  <c r="AOU268" i="8" s="1"/>
  <c r="AOV268" i="8" s="1"/>
  <c r="AOQ269" i="8" s="1"/>
  <c r="AMU273" i="8"/>
  <c r="AMP273" i="8" s="1"/>
  <c r="ANR270" i="8"/>
  <c r="ANS270" i="8" s="1"/>
  <c r="ANT270" i="8" s="1"/>
  <c r="ANO271" i="8" s="1"/>
  <c r="ANJ271" i="8"/>
  <c r="AOE269" i="8"/>
  <c r="AOG269" i="8" s="1"/>
  <c r="ANC272" i="8"/>
  <c r="ALO275" i="8"/>
  <c r="AHO283" i="8"/>
  <c r="AHS283" i="8" s="1"/>
  <c r="AKM277" i="8"/>
  <c r="AKN277" i="8" s="1"/>
  <c r="AKI278" i="8" s="1"/>
  <c r="AJH280" i="8"/>
  <c r="AJC280" i="8" s="1"/>
  <c r="AJP279" i="8"/>
  <c r="AIN281" i="8"/>
  <c r="AKX277" i="8"/>
  <c r="AKS277" i="8" s="1"/>
  <c r="ALF276" i="8"/>
  <c r="AJV279" i="8"/>
  <c r="AJQ279" i="8" s="1"/>
  <c r="AKD278" i="8"/>
  <c r="AIT281" i="8"/>
  <c r="AIO281" i="8" s="1"/>
  <c r="AJB280" i="8"/>
  <c r="AIA282" i="8"/>
  <c r="AIB282" i="8" s="1"/>
  <c r="I131" i="8" l="1"/>
  <c r="P131" i="8"/>
  <c r="J131" i="8"/>
  <c r="Q131" i="8"/>
  <c r="AMF274" i="8"/>
  <c r="AMB274" i="8" s="1"/>
  <c r="AMC274" i="8" s="1"/>
  <c r="AMD274" i="8" s="1"/>
  <c r="ALY275" i="8" s="1"/>
  <c r="AMO273" i="8"/>
  <c r="AMQ273" i="8" s="1"/>
  <c r="ANP271" i="8"/>
  <c r="ANK271" i="8" s="1"/>
  <c r="ANL271" i="8" s="1"/>
  <c r="ANI272" i="8" s="1"/>
  <c r="AOR269" i="8"/>
  <c r="AOM269" i="8" s="1"/>
  <c r="AOZ268" i="8"/>
  <c r="APC268" i="8" s="1"/>
  <c r="AOX269" i="8" s="1"/>
  <c r="AOT269" i="8" s="1"/>
  <c r="AOH269" i="8"/>
  <c r="AOC270" i="8" s="1"/>
  <c r="AOD270" i="8"/>
  <c r="ANX270" i="8"/>
  <c r="ALZ275" i="8"/>
  <c r="ALL276" i="8"/>
  <c r="ALP275" i="8"/>
  <c r="ALK276" i="8" s="1"/>
  <c r="AHY283" i="8"/>
  <c r="AIC282" i="8"/>
  <c r="AHX283" i="8" s="1"/>
  <c r="AJR279" i="8"/>
  <c r="AJS279" i="8" s="1"/>
  <c r="AJN280" i="8" s="1"/>
  <c r="AJD280" i="8"/>
  <c r="AJE280" i="8" s="1"/>
  <c r="AIZ281" i="8" s="1"/>
  <c r="AIP281" i="8"/>
  <c r="AKR277" i="8"/>
  <c r="AKJ278" i="8"/>
  <c r="AKE278" i="8" s="1"/>
  <c r="AKF278" i="8" s="1"/>
  <c r="AMR273" i="8" l="1"/>
  <c r="AMM274" i="8" s="1"/>
  <c r="AMN274" i="8"/>
  <c r="ANM271" i="8"/>
  <c r="ANH272" i="8" s="1"/>
  <c r="AND272" i="8" s="1"/>
  <c r="ANE272" i="8" s="1"/>
  <c r="ANF272" i="8" s="1"/>
  <c r="ANA273" i="8" s="1"/>
  <c r="ALU275" i="8"/>
  <c r="AOL269" i="8"/>
  <c r="ANY270" i="8"/>
  <c r="ANZ270" i="8" s="1"/>
  <c r="AMH274" i="8"/>
  <c r="ALT275" i="8"/>
  <c r="ALG276" i="8"/>
  <c r="ALH276" i="8" s="1"/>
  <c r="AKC279" i="8"/>
  <c r="AKG278" i="8"/>
  <c r="AKB279" i="8" s="1"/>
  <c r="AIM282" i="8"/>
  <c r="AKT277" i="8"/>
  <c r="AKU277" i="8" s="1"/>
  <c r="AKP278" i="8" s="1"/>
  <c r="AIQ281" i="8"/>
  <c r="AIL282" i="8" s="1"/>
  <c r="AIG282" i="8"/>
  <c r="AJA281" i="8"/>
  <c r="AIV281" i="8" s="1"/>
  <c r="AJI280" i="8"/>
  <c r="AJO280" i="8"/>
  <c r="AJJ280" i="8" s="1"/>
  <c r="AJW279" i="8"/>
  <c r="AHT283" i="8"/>
  <c r="AHU283" i="8" s="1"/>
  <c r="G132" i="8" l="1"/>
  <c r="F132" i="8"/>
  <c r="AMV273" i="8"/>
  <c r="AMI274" i="8"/>
  <c r="AMJ274" i="8" s="1"/>
  <c r="ANQ271" i="8"/>
  <c r="ANB273" i="8"/>
  <c r="AMW273" i="8" s="1"/>
  <c r="ALV275" i="8"/>
  <c r="ALS276" i="8" s="1"/>
  <c r="AON269" i="8"/>
  <c r="ANW271" i="8"/>
  <c r="AOA270" i="8"/>
  <c r="ANV271" i="8" s="1"/>
  <c r="ANJ272" i="8"/>
  <c r="AKK278" i="8"/>
  <c r="ALE277" i="8"/>
  <c r="ALI276" i="8"/>
  <c r="ALD277" i="8" s="1"/>
  <c r="AIH282" i="8"/>
  <c r="AII282" i="8" s="1"/>
  <c r="AJK280" i="8"/>
  <c r="AJL280" i="8" s="1"/>
  <c r="AJG281" i="8" s="1"/>
  <c r="AHV283" i="8"/>
  <c r="AHZ283" i="8" s="1"/>
  <c r="AKQ278" i="8"/>
  <c r="AKL278" i="8" s="1"/>
  <c r="AKY277" i="8"/>
  <c r="AIU281" i="8"/>
  <c r="AJX279" i="8"/>
  <c r="AJY279" i="8" s="1"/>
  <c r="I132" i="8" l="1"/>
  <c r="P132" i="8"/>
  <c r="J132" i="8"/>
  <c r="Q132" i="8"/>
  <c r="AMX273" i="8"/>
  <c r="AMU274" i="8" s="1"/>
  <c r="ALW275" i="8"/>
  <c r="ALR276" i="8" s="1"/>
  <c r="ALN276" i="8" s="1"/>
  <c r="AOK270" i="8"/>
  <c r="ANR271" i="8"/>
  <c r="ANS271" i="8" s="1"/>
  <c r="ANP272" i="8" s="1"/>
  <c r="AOO269" i="8"/>
  <c r="AOJ270" i="8" s="1"/>
  <c r="AOE270" i="8"/>
  <c r="AMY273" i="8"/>
  <c r="AMT274" i="8" s="1"/>
  <c r="AMP274" i="8" s="1"/>
  <c r="AMG275" i="8"/>
  <c r="AKM278" i="8"/>
  <c r="AKN278" i="8" s="1"/>
  <c r="AKI279" i="8" s="1"/>
  <c r="AMK274" i="8"/>
  <c r="AMF275" i="8" s="1"/>
  <c r="ALM276" i="8"/>
  <c r="AMA275" i="8"/>
  <c r="AKZ277" i="8"/>
  <c r="ALA277" i="8" s="1"/>
  <c r="AJV280" i="8"/>
  <c r="AJZ279" i="8"/>
  <c r="AJU280" i="8" s="1"/>
  <c r="AIF283" i="8"/>
  <c r="AIJ282" i="8"/>
  <c r="AIE283" i="8" s="1"/>
  <c r="AIW281" i="8"/>
  <c r="AJH281" i="8"/>
  <c r="AJC281" i="8" s="1"/>
  <c r="AJP280" i="8"/>
  <c r="AKJ279" i="8" l="1"/>
  <c r="AKE279" i="8" s="1"/>
  <c r="ANC273" i="8"/>
  <c r="AOF270" i="8"/>
  <c r="AOG270" i="8" s="1"/>
  <c r="AOS269" i="8"/>
  <c r="ANT271" i="8"/>
  <c r="ANO272" i="8" s="1"/>
  <c r="ANK272" i="8" s="1"/>
  <c r="ANL272" i="8" s="1"/>
  <c r="ALO276" i="8"/>
  <c r="ALP276" i="8" s="1"/>
  <c r="ALK277" i="8" s="1"/>
  <c r="AMB275" i="8"/>
  <c r="AMC275" i="8" s="1"/>
  <c r="AMO274" i="8"/>
  <c r="AKD279" i="8"/>
  <c r="AKX278" i="8"/>
  <c r="AIT282" i="8"/>
  <c r="AIA283" i="8"/>
  <c r="AIB283" i="8" s="1"/>
  <c r="ALB277" i="8"/>
  <c r="AKW278" i="8" s="1"/>
  <c r="AIX281" i="8"/>
  <c r="AIS282" i="8" s="1"/>
  <c r="AIN282" i="8"/>
  <c r="AJQ280" i="8"/>
  <c r="AJR280" i="8" s="1"/>
  <c r="AKR278" i="8"/>
  <c r="F133" i="8" l="1"/>
  <c r="G133" i="8"/>
  <c r="ANX271" i="8"/>
  <c r="AOU269" i="8"/>
  <c r="ALL277" i="8"/>
  <c r="ALG277" i="8" s="1"/>
  <c r="AOD271" i="8"/>
  <c r="AOH270" i="8"/>
  <c r="AOC271" i="8" s="1"/>
  <c r="ANI273" i="8"/>
  <c r="ANM272" i="8"/>
  <c r="ANH273" i="8" s="1"/>
  <c r="AMQ274" i="8"/>
  <c r="ALZ276" i="8"/>
  <c r="AMD275" i="8"/>
  <c r="ALY276" i="8" s="1"/>
  <c r="ALT276" i="8"/>
  <c r="AKF279" i="8"/>
  <c r="AKC280" i="8" s="1"/>
  <c r="AJO281" i="8"/>
  <c r="AJS280" i="8"/>
  <c r="AJN281" i="8" s="1"/>
  <c r="AJB281" i="8"/>
  <c r="ALF277" i="8"/>
  <c r="AIC283" i="8"/>
  <c r="AIG283" i="8" s="1"/>
  <c r="AIO282" i="8"/>
  <c r="AIP282" i="8" s="1"/>
  <c r="AKS278" i="8"/>
  <c r="AKT278" i="8" s="1"/>
  <c r="J133" i="8" l="1"/>
  <c r="Q133" i="8"/>
  <c r="I133" i="8"/>
  <c r="P133" i="8"/>
  <c r="ANY271" i="8"/>
  <c r="ANZ271" i="8" s="1"/>
  <c r="ANW272" i="8" s="1"/>
  <c r="AOR270" i="8"/>
  <c r="AOV269" i="8"/>
  <c r="AOQ270" i="8" s="1"/>
  <c r="AOL270" i="8"/>
  <c r="AND273" i="8"/>
  <c r="ANE273" i="8" s="1"/>
  <c r="ANQ272" i="8"/>
  <c r="AMN275" i="8"/>
  <c r="AMR274" i="8"/>
  <c r="AMM275" i="8" s="1"/>
  <c r="ALU276" i="8"/>
  <c r="ALV276" i="8" s="1"/>
  <c r="AMH275" i="8"/>
  <c r="AKG279" i="8"/>
  <c r="AIM283" i="8"/>
  <c r="AIQ282" i="8"/>
  <c r="AIL283" i="8" s="1"/>
  <c r="AKQ279" i="8"/>
  <c r="AKU278" i="8"/>
  <c r="AKP279" i="8" s="1"/>
  <c r="AJD281" i="8"/>
  <c r="AJE281" i="8" s="1"/>
  <c r="AIZ282" i="8" s="1"/>
  <c r="ALH277" i="8"/>
  <c r="AJW280" i="8"/>
  <c r="AJJ281" i="8"/>
  <c r="AOM270" i="8" l="1"/>
  <c r="AON270" i="8" s="1"/>
  <c r="AOZ269" i="8"/>
  <c r="APC269" i="8" s="1"/>
  <c r="AOX270" i="8" s="1"/>
  <c r="AOT270" i="8" s="1"/>
  <c r="AOA271" i="8"/>
  <c r="ANV272" i="8" s="1"/>
  <c r="ANR272" i="8" s="1"/>
  <c r="ANS272" i="8" s="1"/>
  <c r="AMI275" i="8"/>
  <c r="AMJ275" i="8" s="1"/>
  <c r="ANF273" i="8"/>
  <c r="ANA274" i="8" s="1"/>
  <c r="ANB274" i="8"/>
  <c r="AMV274" i="8"/>
  <c r="AKY278" i="8"/>
  <c r="ALW276" i="8"/>
  <c r="ALR277" i="8" s="1"/>
  <c r="ALS277" i="8"/>
  <c r="ALE278" i="8"/>
  <c r="AKB280" i="8"/>
  <c r="AJX280" i="8" s="1"/>
  <c r="AJY280" i="8" s="1"/>
  <c r="AJZ280" i="8" s="1"/>
  <c r="AJU281" i="8" s="1"/>
  <c r="AKK279" i="8"/>
  <c r="ALI277" i="8"/>
  <c r="ALD278" i="8" s="1"/>
  <c r="AJA282" i="8"/>
  <c r="AIV282" i="8" s="1"/>
  <c r="AJI281" i="8"/>
  <c r="AKL279" i="8"/>
  <c r="AIU282" i="8"/>
  <c r="AIH283" i="8"/>
  <c r="AII283" i="8" s="1"/>
  <c r="F134" i="8" l="1"/>
  <c r="G134" i="8"/>
  <c r="AOE271" i="8"/>
  <c r="AOK271" i="8"/>
  <c r="AOO270" i="8"/>
  <c r="AOJ271" i="8" s="1"/>
  <c r="ANJ273" i="8"/>
  <c r="ANP273" i="8"/>
  <c r="AMW274" i="8"/>
  <c r="AMX274" i="8" s="1"/>
  <c r="AMY274" i="8" s="1"/>
  <c r="AMT275" i="8" s="1"/>
  <c r="ANT272" i="8"/>
  <c r="ANO273" i="8" s="1"/>
  <c r="AKZ278" i="8"/>
  <c r="ALA278" i="8" s="1"/>
  <c r="ALB278" i="8" s="1"/>
  <c r="AKW279" i="8" s="1"/>
  <c r="ALN277" i="8"/>
  <c r="AMA276" i="8"/>
  <c r="AMG276" i="8"/>
  <c r="AMK275" i="8"/>
  <c r="AMF276" i="8" s="1"/>
  <c r="AKM279" i="8"/>
  <c r="AKJ280" i="8" s="1"/>
  <c r="ALM277" i="8"/>
  <c r="AIJ283" i="8"/>
  <c r="AIN283" i="8" s="1"/>
  <c r="AJV281" i="8"/>
  <c r="AJQ281" i="8" s="1"/>
  <c r="AKD280" i="8"/>
  <c r="AIW282" i="8"/>
  <c r="AIX282" i="8" s="1"/>
  <c r="AIS283" i="8" s="1"/>
  <c r="AJK281" i="8"/>
  <c r="AJL281" i="8" s="1"/>
  <c r="AJG282" i="8" s="1"/>
  <c r="J134" i="8" l="1"/>
  <c r="Q134" i="8"/>
  <c r="I134" i="8"/>
  <c r="P134" i="8"/>
  <c r="ANK273" i="8"/>
  <c r="AOS270" i="8"/>
  <c r="AOF271" i="8"/>
  <c r="AOG271" i="8" s="1"/>
  <c r="AOH271" i="8" s="1"/>
  <c r="AOC272" i="8" s="1"/>
  <c r="AKX279" i="8"/>
  <c r="AKS279" i="8" s="1"/>
  <c r="AMB276" i="8"/>
  <c r="AMC276" i="8" s="1"/>
  <c r="AMD276" i="8" s="1"/>
  <c r="ALY277" i="8" s="1"/>
  <c r="ANX272" i="8"/>
  <c r="ANL273" i="8"/>
  <c r="ANI274" i="8" s="1"/>
  <c r="AMU275" i="8"/>
  <c r="AMP275" i="8" s="1"/>
  <c r="ANC274" i="8"/>
  <c r="AMO275" i="8"/>
  <c r="AKN279" i="8"/>
  <c r="ALO277" i="8"/>
  <c r="AJH282" i="8"/>
  <c r="AJC282" i="8" s="1"/>
  <c r="AJP281" i="8"/>
  <c r="AIT283" i="8"/>
  <c r="AIO283" i="8" s="1"/>
  <c r="AIP283" i="8" s="1"/>
  <c r="AJB282" i="8"/>
  <c r="ALF278" i="8"/>
  <c r="F135" i="8" l="1"/>
  <c r="G135" i="8"/>
  <c r="ALZ277" i="8"/>
  <c r="ALU277" i="8" s="1"/>
  <c r="AOU270" i="8"/>
  <c r="AOV270" i="8" s="1"/>
  <c r="AOQ271" i="8" s="1"/>
  <c r="ANM273" i="8"/>
  <c r="ANH274" i="8" s="1"/>
  <c r="AND274" i="8" s="1"/>
  <c r="ANE274" i="8" s="1"/>
  <c r="AOD272" i="8"/>
  <c r="ANY272" i="8" s="1"/>
  <c r="ANZ272" i="8" s="1"/>
  <c r="AOL271" i="8"/>
  <c r="AMQ275" i="8"/>
  <c r="AMR275" i="8" s="1"/>
  <c r="AMM276" i="8" s="1"/>
  <c r="AKI280" i="8"/>
  <c r="AKE280" i="8" s="1"/>
  <c r="AKF280" i="8" s="1"/>
  <c r="AKG280" i="8" s="1"/>
  <c r="AKB281" i="8" s="1"/>
  <c r="AKR279" i="8"/>
  <c r="AKT279" i="8" s="1"/>
  <c r="AMH276" i="8"/>
  <c r="ALL278" i="8"/>
  <c r="ALP277" i="8"/>
  <c r="ALK278" i="8" s="1"/>
  <c r="AIQ283" i="8"/>
  <c r="AIU283" i="8" s="1"/>
  <c r="AJD282" i="8"/>
  <c r="AJE282" i="8" s="1"/>
  <c r="AIZ283" i="8" s="1"/>
  <c r="AJR281" i="8"/>
  <c r="AJS281" i="8" s="1"/>
  <c r="AJN282" i="8" s="1"/>
  <c r="J135" i="8" l="1"/>
  <c r="Q135" i="8"/>
  <c r="I135" i="8"/>
  <c r="P135" i="8"/>
  <c r="AKC281" i="8"/>
  <c r="AJX281" i="8" s="1"/>
  <c r="ANQ273" i="8"/>
  <c r="AOR271" i="8"/>
  <c r="AOM271" i="8" s="1"/>
  <c r="AON271" i="8" s="1"/>
  <c r="AOZ270" i="8"/>
  <c r="APC270" i="8" s="1"/>
  <c r="AOX271" i="8" s="1"/>
  <c r="AOT271" i="8" s="1"/>
  <c r="ANW273" i="8"/>
  <c r="AOA272" i="8"/>
  <c r="ANV273" i="8" s="1"/>
  <c r="ANB275" i="8"/>
  <c r="AMN276" i="8"/>
  <c r="AMI276" i="8" s="1"/>
  <c r="AMJ276" i="8" s="1"/>
  <c r="AMK276" i="8" s="1"/>
  <c r="AMF277" i="8" s="1"/>
  <c r="ANF274" i="8"/>
  <c r="ANA275" i="8" s="1"/>
  <c r="AMV275" i="8"/>
  <c r="AKQ280" i="8"/>
  <c r="AKU279" i="8"/>
  <c r="AKP280" i="8" s="1"/>
  <c r="ALT277" i="8"/>
  <c r="AKK280" i="8"/>
  <c r="ALG278" i="8"/>
  <c r="ALH278" i="8" s="1"/>
  <c r="AJO282" i="8"/>
  <c r="AJJ282" i="8" s="1"/>
  <c r="AJW281" i="8"/>
  <c r="AJA283" i="8"/>
  <c r="AIV283" i="8" s="1"/>
  <c r="AIW283" i="8" s="1"/>
  <c r="AJI282" i="8"/>
  <c r="G136" i="8" l="1"/>
  <c r="F136" i="8"/>
  <c r="AIX283" i="8"/>
  <c r="ANR273" i="8"/>
  <c r="ANS273" i="8" s="1"/>
  <c r="ANP274" i="8" s="1"/>
  <c r="AOO271" i="8"/>
  <c r="AOJ272" i="8" s="1"/>
  <c r="AOK272" i="8"/>
  <c r="AOE272" i="8"/>
  <c r="AMW275" i="8"/>
  <c r="AMX275" i="8" s="1"/>
  <c r="AKY279" i="8"/>
  <c r="ANJ274" i="8"/>
  <c r="AKL280" i="8"/>
  <c r="AKM280" i="8" s="1"/>
  <c r="AKN280" i="8" s="1"/>
  <c r="AKI281" i="8" s="1"/>
  <c r="AMG277" i="8"/>
  <c r="AMB277" i="8" s="1"/>
  <c r="AMO276" i="8"/>
  <c r="ALV277" i="8"/>
  <c r="ALE279" i="8"/>
  <c r="ALI278" i="8"/>
  <c r="ALD279" i="8" s="1"/>
  <c r="AJB283" i="8"/>
  <c r="AJK282" i="8"/>
  <c r="AJL282" i="8" s="1"/>
  <c r="AJG283" i="8" s="1"/>
  <c r="AJY281" i="8"/>
  <c r="AJZ281" i="8" s="1"/>
  <c r="AJU282" i="8" s="1"/>
  <c r="I136" i="8" l="1"/>
  <c r="P136" i="8"/>
  <c r="J136" i="8"/>
  <c r="Q136" i="8"/>
  <c r="AOS271" i="8"/>
  <c r="AOU271" i="8" s="1"/>
  <c r="AOV271" i="8" s="1"/>
  <c r="AOQ272" i="8" s="1"/>
  <c r="ANT273" i="8"/>
  <c r="ANO274" i="8" s="1"/>
  <c r="ANK274" i="8" s="1"/>
  <c r="ANL274" i="8" s="1"/>
  <c r="ANM274" i="8" s="1"/>
  <c r="ANH275" i="8" s="1"/>
  <c r="AOF272" i="8"/>
  <c r="AOG272" i="8" s="1"/>
  <c r="AKJ281" i="8"/>
  <c r="AKE281" i="8" s="1"/>
  <c r="AMU276" i="8"/>
  <c r="AMY275" i="8"/>
  <c r="AMT276" i="8" s="1"/>
  <c r="ALS278" i="8"/>
  <c r="ALM278" i="8"/>
  <c r="ALW277" i="8"/>
  <c r="ALR278" i="8" s="1"/>
  <c r="AKZ279" i="8"/>
  <c r="ALA279" i="8" s="1"/>
  <c r="ALB279" i="8" s="1"/>
  <c r="AKW280" i="8" s="1"/>
  <c r="AJH283" i="8"/>
  <c r="AJC283" i="8" s="1"/>
  <c r="AJD283" i="8" s="1"/>
  <c r="AJP282" i="8"/>
  <c r="AKR280" i="8"/>
  <c r="AJV282" i="8"/>
  <c r="AJQ282" i="8" s="1"/>
  <c r="AKD281" i="8"/>
  <c r="G137" i="8" l="1"/>
  <c r="F137" i="8"/>
  <c r="ANX273" i="8"/>
  <c r="AOR272" i="8"/>
  <c r="AOM272" i="8" s="1"/>
  <c r="AOZ271" i="8"/>
  <c r="APC271" i="8" s="1"/>
  <c r="AOX272" i="8" s="1"/>
  <c r="AOT272" i="8" s="1"/>
  <c r="AOD273" i="8"/>
  <c r="AOH272" i="8"/>
  <c r="AOC273" i="8" s="1"/>
  <c r="ANI275" i="8"/>
  <c r="AND275" i="8" s="1"/>
  <c r="ANQ274" i="8"/>
  <c r="AMP276" i="8"/>
  <c r="AMQ276" i="8" s="1"/>
  <c r="AMN277" i="8" s="1"/>
  <c r="ANC275" i="8"/>
  <c r="AMA277" i="8"/>
  <c r="ALN278" i="8"/>
  <c r="ALO278" i="8" s="1"/>
  <c r="ALL279" i="8" s="1"/>
  <c r="ALF279" i="8"/>
  <c r="AKX280" i="8"/>
  <c r="AKS280" i="8" s="1"/>
  <c r="AKT280" i="8" s="1"/>
  <c r="AKU280" i="8" s="1"/>
  <c r="AKP281" i="8" s="1"/>
  <c r="AJE283" i="8"/>
  <c r="AJI283" i="8" s="1"/>
  <c r="AJR282" i="8"/>
  <c r="AJS282" i="8" s="1"/>
  <c r="AJN283" i="8" s="1"/>
  <c r="AKF281" i="8"/>
  <c r="AKG281" i="8" s="1"/>
  <c r="AKB282" i="8" s="1"/>
  <c r="I137" i="8" l="1"/>
  <c r="P137" i="8"/>
  <c r="J137" i="8"/>
  <c r="Q137" i="8"/>
  <c r="ANY273" i="8"/>
  <c r="ANZ273" i="8" s="1"/>
  <c r="AOA273" i="8" s="1"/>
  <c r="ANV274" i="8" s="1"/>
  <c r="AOL272" i="8"/>
  <c r="AMR276" i="8"/>
  <c r="AMM277" i="8" s="1"/>
  <c r="AMI277" i="8" s="1"/>
  <c r="ALP278" i="8"/>
  <c r="ALK279" i="8" s="1"/>
  <c r="ALG279" i="8" s="1"/>
  <c r="ALH279" i="8" s="1"/>
  <c r="ALE280" i="8" s="1"/>
  <c r="ANE275" i="8"/>
  <c r="AMC277" i="8"/>
  <c r="AMD277" i="8" s="1"/>
  <c r="ALY278" i="8" s="1"/>
  <c r="AKC282" i="8"/>
  <c r="AJX282" i="8" s="1"/>
  <c r="AKK281" i="8"/>
  <c r="AKQ281" i="8"/>
  <c r="AKL281" i="8" s="1"/>
  <c r="AKY280" i="8"/>
  <c r="AJO283" i="8"/>
  <c r="AJJ283" i="8" s="1"/>
  <c r="AJK283" i="8" s="1"/>
  <c r="AJW282" i="8"/>
  <c r="AMV276" i="8" l="1"/>
  <c r="F138" i="8"/>
  <c r="G138" i="8"/>
  <c r="ANW274" i="8"/>
  <c r="ANR274" i="8" s="1"/>
  <c r="ANS274" i="8" s="1"/>
  <c r="AON272" i="8"/>
  <c r="ALT278" i="8"/>
  <c r="AOE273" i="8"/>
  <c r="ALI279" i="8"/>
  <c r="ALD280" i="8" s="1"/>
  <c r="AKZ280" i="8" s="1"/>
  <c r="ALA280" i="8" s="1"/>
  <c r="ANB276" i="8"/>
  <c r="ANF275" i="8"/>
  <c r="ANA276" i="8" s="1"/>
  <c r="ALZ278" i="8"/>
  <c r="ALU278" i="8" s="1"/>
  <c r="AMH277" i="8"/>
  <c r="AJL283" i="8"/>
  <c r="AJP283" i="8" s="1"/>
  <c r="AJY282" i="8"/>
  <c r="AKM281" i="8"/>
  <c r="I138" i="8" l="1"/>
  <c r="P138" i="8"/>
  <c r="J138" i="8"/>
  <c r="Q138" i="8"/>
  <c r="ALM279" i="8"/>
  <c r="ANT274" i="8"/>
  <c r="ANO275" i="8" s="1"/>
  <c r="ANP275" i="8"/>
  <c r="AMW276" i="8"/>
  <c r="AMX276" i="8" s="1"/>
  <c r="AMU277" i="8" s="1"/>
  <c r="ALV278" i="8"/>
  <c r="ALS279" i="8" s="1"/>
  <c r="AOK273" i="8"/>
  <c r="AOO272" i="8"/>
  <c r="AOJ273" i="8" s="1"/>
  <c r="ANJ275" i="8"/>
  <c r="AMJ277" i="8"/>
  <c r="AKJ282" i="8"/>
  <c r="AJV283" i="8"/>
  <c r="AKX281" i="8"/>
  <c r="AKN281" i="8"/>
  <c r="AKI282" i="8" s="1"/>
  <c r="ALB280" i="8"/>
  <c r="AKW281" i="8" s="1"/>
  <c r="AJZ282" i="8"/>
  <c r="AJU283" i="8" s="1"/>
  <c r="ANK275" i="8" l="1"/>
  <c r="ANX274" i="8"/>
  <c r="ALW278" i="8"/>
  <c r="ALR279" i="8" s="1"/>
  <c r="ALN279" i="8" s="1"/>
  <c r="ALO279" i="8" s="1"/>
  <c r="ALL280" i="8" s="1"/>
  <c r="AMY276" i="8"/>
  <c r="AMT277" i="8" s="1"/>
  <c r="AMP277" i="8" s="1"/>
  <c r="AOS272" i="8"/>
  <c r="AOF273" i="8"/>
  <c r="AOG273" i="8" s="1"/>
  <c r="ANL275" i="8"/>
  <c r="AMG278" i="8"/>
  <c r="AMK277" i="8"/>
  <c r="AMF278" i="8" s="1"/>
  <c r="ALF280" i="8"/>
  <c r="AKD282" i="8"/>
  <c r="AKR281" i="8"/>
  <c r="AKS281" i="8"/>
  <c r="AJQ283" i="8"/>
  <c r="AJR283" i="8" s="1"/>
  <c r="AKE282" i="8"/>
  <c r="G139" i="8" l="1"/>
  <c r="F139" i="8"/>
  <c r="AMA278" i="8"/>
  <c r="ANC276" i="8"/>
  <c r="AOU272" i="8"/>
  <c r="AOV272" i="8" s="1"/>
  <c r="AOQ273" i="8" s="1"/>
  <c r="AOD274" i="8"/>
  <c r="AOH273" i="8"/>
  <c r="AOC274" i="8" s="1"/>
  <c r="ANI276" i="8"/>
  <c r="ANM275" i="8"/>
  <c r="ANH276" i="8" s="1"/>
  <c r="AMB278" i="8"/>
  <c r="ALP279" i="8"/>
  <c r="ALK280" i="8" s="1"/>
  <c r="ALG280" i="8" s="1"/>
  <c r="ALH280" i="8" s="1"/>
  <c r="AMO277" i="8"/>
  <c r="AKF282" i="8"/>
  <c r="AKG282" i="8" s="1"/>
  <c r="AKB283" i="8" s="1"/>
  <c r="AJS283" i="8"/>
  <c r="AJW283" i="8" s="1"/>
  <c r="AKT281" i="8"/>
  <c r="AKU281" i="8" s="1"/>
  <c r="AKP282" i="8" s="1"/>
  <c r="I139" i="8" l="1"/>
  <c r="P139" i="8"/>
  <c r="J139" i="8"/>
  <c r="Q139" i="8"/>
  <c r="AMC278" i="8"/>
  <c r="AMD278" i="8" s="1"/>
  <c r="ALY279" i="8" s="1"/>
  <c r="AOR273" i="8"/>
  <c r="AOM273" i="8" s="1"/>
  <c r="AOZ272" i="8"/>
  <c r="APC272" i="8" s="1"/>
  <c r="AOX273" i="8" s="1"/>
  <c r="AOT273" i="8" s="1"/>
  <c r="ANY274" i="8"/>
  <c r="ANZ274" i="8" s="1"/>
  <c r="AND276" i="8"/>
  <c r="ANE276" i="8" s="1"/>
  <c r="ANF276" i="8" s="1"/>
  <c r="ANA277" i="8" s="1"/>
  <c r="AOL273" i="8"/>
  <c r="ALT279" i="8"/>
  <c r="ANQ275" i="8"/>
  <c r="AMQ277" i="8"/>
  <c r="ALE281" i="8"/>
  <c r="ALI280" i="8"/>
  <c r="ALD281" i="8" s="1"/>
  <c r="AKQ282" i="8"/>
  <c r="AKL282" i="8" s="1"/>
  <c r="AKY281" i="8"/>
  <c r="AKC283" i="8"/>
  <c r="AJX283" i="8" s="1"/>
  <c r="AJY283" i="8" s="1"/>
  <c r="AKK282" i="8"/>
  <c r="ALZ279" i="8" l="1"/>
  <c r="F140" i="8"/>
  <c r="G140" i="8"/>
  <c r="AJZ283" i="8"/>
  <c r="AKD283" i="8" s="1"/>
  <c r="ANB277" i="8"/>
  <c r="AMW277" i="8" s="1"/>
  <c r="AON273" i="8"/>
  <c r="AOO273" i="8" s="1"/>
  <c r="AOJ274" i="8" s="1"/>
  <c r="AOA274" i="8"/>
  <c r="ANV275" i="8" s="1"/>
  <c r="ANW275" i="8"/>
  <c r="ALU279" i="8"/>
  <c r="ALV279" i="8" s="1"/>
  <c r="ALS280" i="8" s="1"/>
  <c r="ANJ276" i="8"/>
  <c r="AMN278" i="8"/>
  <c r="AMR277" i="8"/>
  <c r="AMM278" i="8" s="1"/>
  <c r="AMH278" i="8"/>
  <c r="AKZ281" i="8"/>
  <c r="ALA281" i="8" s="1"/>
  <c r="ALM280" i="8"/>
  <c r="AKM282" i="8"/>
  <c r="I140" i="8" l="1"/>
  <c r="P140" i="8"/>
  <c r="J140" i="8"/>
  <c r="Q140" i="8"/>
  <c r="AOK274" i="8"/>
  <c r="AOF274" i="8" s="1"/>
  <c r="ANR275" i="8"/>
  <c r="ANS275" i="8" s="1"/>
  <c r="ANT275" i="8" s="1"/>
  <c r="ANO276" i="8" s="1"/>
  <c r="AOE274" i="8"/>
  <c r="AOS273" i="8"/>
  <c r="AOU273" i="8" s="1"/>
  <c r="ALW279" i="8"/>
  <c r="ALR280" i="8" s="1"/>
  <c r="ALN280" i="8" s="1"/>
  <c r="ALO280" i="8" s="1"/>
  <c r="ANP276" i="8"/>
  <c r="AMI278" i="8"/>
  <c r="AMJ278" i="8" s="1"/>
  <c r="AMV277" i="8"/>
  <c r="AMX277" i="8" s="1"/>
  <c r="AKX282" i="8"/>
  <c r="ALB281" i="8"/>
  <c r="AKW282" i="8" s="1"/>
  <c r="AKJ283" i="8"/>
  <c r="AKN282" i="8"/>
  <c r="AKI283" i="8" s="1"/>
  <c r="AMA279" i="8" l="1"/>
  <c r="AOV273" i="8"/>
  <c r="AOQ274" i="8" s="1"/>
  <c r="ANK276" i="8"/>
  <c r="ANL276" i="8" s="1"/>
  <c r="ANI277" i="8" s="1"/>
  <c r="AOR274" i="8"/>
  <c r="AOG274" i="8"/>
  <c r="ANX275" i="8"/>
  <c r="AMY277" i="8"/>
  <c r="AMT278" i="8" s="1"/>
  <c r="AMU278" i="8"/>
  <c r="AMG279" i="8"/>
  <c r="AMK278" i="8"/>
  <c r="AMF279" i="8" s="1"/>
  <c r="ALP280" i="8"/>
  <c r="ALK281" i="8" s="1"/>
  <c r="AKR282" i="8"/>
  <c r="ALL281" i="8"/>
  <c r="AKE283" i="8"/>
  <c r="AKF283" i="8" s="1"/>
  <c r="ALF281" i="8"/>
  <c r="AKS282" i="8"/>
  <c r="AMP278" i="8" l="1"/>
  <c r="AOZ273" i="8"/>
  <c r="APC273" i="8" s="1"/>
  <c r="AOX274" i="8" s="1"/>
  <c r="AOT274" i="8" s="1"/>
  <c r="AOM274" i="8"/>
  <c r="G141" i="8"/>
  <c r="F141" i="8"/>
  <c r="ANM276" i="8"/>
  <c r="ANH277" i="8" s="1"/>
  <c r="AND277" i="8" s="1"/>
  <c r="AOD275" i="8"/>
  <c r="AOH274" i="8"/>
  <c r="AKT282" i="8"/>
  <c r="AKQ283" i="8" s="1"/>
  <c r="AMB279" i="8"/>
  <c r="AMC279" i="8" s="1"/>
  <c r="AMD279" i="8" s="1"/>
  <c r="ALY280" i="8" s="1"/>
  <c r="ANC277" i="8"/>
  <c r="AMO278" i="8"/>
  <c r="ALT280" i="8"/>
  <c r="ALG281" i="8"/>
  <c r="ALH281" i="8" s="1"/>
  <c r="AKG283" i="8"/>
  <c r="AKK283" i="8" s="1"/>
  <c r="J141" i="8" l="1"/>
  <c r="Q141" i="8"/>
  <c r="I141" i="8"/>
  <c r="P141" i="8"/>
  <c r="ANQ276" i="8"/>
  <c r="ALZ280" i="8"/>
  <c r="ALU280" i="8" s="1"/>
  <c r="ALV280" i="8" s="1"/>
  <c r="ALW280" i="8" s="1"/>
  <c r="ALR281" i="8" s="1"/>
  <c r="ANE277" i="8"/>
  <c r="ANF277" i="8" s="1"/>
  <c r="ANA278" i="8" s="1"/>
  <c r="AOC275" i="8"/>
  <c r="ANY275" i="8" s="1"/>
  <c r="ANZ275" i="8" s="1"/>
  <c r="ANW276" i="8" s="1"/>
  <c r="AOL274" i="8"/>
  <c r="AKU282" i="8"/>
  <c r="AKP283" i="8" s="1"/>
  <c r="AKL283" i="8" s="1"/>
  <c r="AKM283" i="8" s="1"/>
  <c r="AMQ278" i="8"/>
  <c r="AMR278" i="8" s="1"/>
  <c r="AMM279" i="8" s="1"/>
  <c r="AMH279" i="8"/>
  <c r="ALE282" i="8"/>
  <c r="ALI281" i="8"/>
  <c r="ALD282" i="8" s="1"/>
  <c r="ANB278" i="8" l="1"/>
  <c r="AMW278" i="8" s="1"/>
  <c r="G142" i="8"/>
  <c r="F142" i="8"/>
  <c r="AOA275" i="8"/>
  <c r="ANV276" i="8" s="1"/>
  <c r="ANR276" i="8" s="1"/>
  <c r="ANS276" i="8" s="1"/>
  <c r="ANP277" i="8" s="1"/>
  <c r="AON274" i="8"/>
  <c r="AOO274" i="8" s="1"/>
  <c r="AOJ275" i="8" s="1"/>
  <c r="AKY282" i="8"/>
  <c r="ANJ277" i="8"/>
  <c r="AMN279" i="8"/>
  <c r="AMI279" i="8" s="1"/>
  <c r="AMJ279" i="8" s="1"/>
  <c r="AMK279" i="8" s="1"/>
  <c r="AMF280" i="8" s="1"/>
  <c r="AMV278" i="8"/>
  <c r="AMA280" i="8"/>
  <c r="AKZ282" i="8"/>
  <c r="ALS281" i="8"/>
  <c r="ALN281" i="8" s="1"/>
  <c r="ALM281" i="8"/>
  <c r="AKN283" i="8"/>
  <c r="AKR283" i="8" s="1"/>
  <c r="J142" i="8" l="1"/>
  <c r="Q142" i="8"/>
  <c r="I142" i="8"/>
  <c r="P142" i="8"/>
  <c r="AOE275" i="8"/>
  <c r="ANT276" i="8"/>
  <c r="ANO277" i="8" s="1"/>
  <c r="ANK277" i="8" s="1"/>
  <c r="ANL277" i="8" s="1"/>
  <c r="ANM277" i="8" s="1"/>
  <c r="ANH278" i="8" s="1"/>
  <c r="AOK275" i="8"/>
  <c r="AOF275" i="8" s="1"/>
  <c r="AOS274" i="8"/>
  <c r="ALA282" i="8"/>
  <c r="ALB282" i="8" s="1"/>
  <c r="AKW283" i="8" s="1"/>
  <c r="ANX276" i="8"/>
  <c r="AMX278" i="8"/>
  <c r="AMG280" i="8"/>
  <c r="AMB280" i="8" s="1"/>
  <c r="AMC280" i="8" s="1"/>
  <c r="AMO279" i="8"/>
  <c r="ALO281" i="8"/>
  <c r="AOG275" i="8" l="1"/>
  <c r="AOD276" i="8" s="1"/>
  <c r="AKX283" i="8"/>
  <c r="AKS283" i="8" s="1"/>
  <c r="AKT283" i="8" s="1"/>
  <c r="AOU274" i="8"/>
  <c r="AOV274" i="8" s="1"/>
  <c r="AOQ275" i="8" s="1"/>
  <c r="ANI278" i="8"/>
  <c r="AND278" i="8" s="1"/>
  <c r="ANQ277" i="8"/>
  <c r="AMU279" i="8"/>
  <c r="AMY278" i="8"/>
  <c r="AMT279" i="8" s="1"/>
  <c r="ALZ281" i="8"/>
  <c r="AMD280" i="8"/>
  <c r="ALY281" i="8" s="1"/>
  <c r="ALP281" i="8"/>
  <c r="ALK282" i="8" s="1"/>
  <c r="ALL282" i="8"/>
  <c r="ALF282" i="8"/>
  <c r="AOH275" i="8" l="1"/>
  <c r="AOC276" i="8" s="1"/>
  <c r="ANY276" i="8" s="1"/>
  <c r="ANZ276" i="8" s="1"/>
  <c r="G143" i="8"/>
  <c r="F143" i="8"/>
  <c r="ALG282" i="8"/>
  <c r="ALH282" i="8" s="1"/>
  <c r="ALI282" i="8" s="1"/>
  <c r="ALD283" i="8" s="1"/>
  <c r="AMP279" i="8"/>
  <c r="AMQ279" i="8" s="1"/>
  <c r="AMN280" i="8" s="1"/>
  <c r="AOR275" i="8"/>
  <c r="AOM275" i="8" s="1"/>
  <c r="AOZ274" i="8"/>
  <c r="APC274" i="8" s="1"/>
  <c r="AOX275" i="8" s="1"/>
  <c r="AOT275" i="8" s="1"/>
  <c r="ANC278" i="8"/>
  <c r="ALU281" i="8"/>
  <c r="AMH280" i="8"/>
  <c r="ALT281" i="8"/>
  <c r="AKU283" i="8"/>
  <c r="AKY283" i="8" s="1"/>
  <c r="J143" i="8" l="1"/>
  <c r="Q143" i="8"/>
  <c r="I143" i="8"/>
  <c r="P143" i="8"/>
  <c r="AOL275" i="8"/>
  <c r="AOA276" i="8"/>
  <c r="ANV277" i="8" s="1"/>
  <c r="ANW277" i="8"/>
  <c r="AMR279" i="8"/>
  <c r="AMM280" i="8" s="1"/>
  <c r="AMI280" i="8" s="1"/>
  <c r="AMJ280" i="8" s="1"/>
  <c r="AON275" i="8"/>
  <c r="AOO275" i="8" s="1"/>
  <c r="AOJ276" i="8" s="1"/>
  <c r="ANE278" i="8"/>
  <c r="ALV281" i="8"/>
  <c r="ALW281" i="8" s="1"/>
  <c r="ALR282" i="8" s="1"/>
  <c r="ALE283" i="8"/>
  <c r="AKZ283" i="8" s="1"/>
  <c r="ALA283" i="8" s="1"/>
  <c r="ALM282" i="8"/>
  <c r="ANR277" i="8" l="1"/>
  <c r="ANS277" i="8" s="1"/>
  <c r="ANT277" i="8" s="1"/>
  <c r="ANO278" i="8" s="1"/>
  <c r="AOE276" i="8"/>
  <c r="AOK276" i="8"/>
  <c r="AOF276" i="8" s="1"/>
  <c r="AOG276" i="8" s="1"/>
  <c r="G144" i="8"/>
  <c r="F144" i="8"/>
  <c r="AMV279" i="8"/>
  <c r="AOS275" i="8"/>
  <c r="AOU275" i="8" s="1"/>
  <c r="ANB279" i="8"/>
  <c r="ANF278" i="8"/>
  <c r="ANA279" i="8" s="1"/>
  <c r="AMG281" i="8"/>
  <c r="AMK280" i="8"/>
  <c r="AMF281" i="8" s="1"/>
  <c r="AMA281" i="8"/>
  <c r="ALS282" i="8"/>
  <c r="ALN282" i="8" s="1"/>
  <c r="ALO282" i="8" s="1"/>
  <c r="ALP282" i="8" s="1"/>
  <c r="ALK283" i="8" s="1"/>
  <c r="ALB283" i="8"/>
  <c r="ALF283" i="8" s="1"/>
  <c r="J144" i="8" l="1"/>
  <c r="Q144" i="8"/>
  <c r="I144" i="8"/>
  <c r="P144" i="8"/>
  <c r="ANX277" i="8"/>
  <c r="ANP278" i="8"/>
  <c r="ANK278" i="8" s="1"/>
  <c r="AOR276" i="8"/>
  <c r="AOV275" i="8"/>
  <c r="AOQ276" i="8" s="1"/>
  <c r="AOD277" i="8"/>
  <c r="AOH276" i="8"/>
  <c r="AOC277" i="8" s="1"/>
  <c r="AMW279" i="8"/>
  <c r="AMX279" i="8" s="1"/>
  <c r="AMU280" i="8" s="1"/>
  <c r="ANJ278" i="8"/>
  <c r="ANL278" i="8" s="1"/>
  <c r="AMB281" i="8"/>
  <c r="AMC281" i="8" s="1"/>
  <c r="AMO280" i="8"/>
  <c r="ALT282" i="8"/>
  <c r="ALL283" i="8"/>
  <c r="ALG283" i="8" s="1"/>
  <c r="ALH283" i="8" s="1"/>
  <c r="G145" i="8" l="1"/>
  <c r="F145" i="8"/>
  <c r="AOM276" i="8"/>
  <c r="AOZ275" i="8"/>
  <c r="APC275" i="8" s="1"/>
  <c r="AOX276" i="8" s="1"/>
  <c r="AOT276" i="8" s="1"/>
  <c r="ANY277" i="8"/>
  <c r="ANZ277" i="8" s="1"/>
  <c r="AOA277" i="8" s="1"/>
  <c r="ANV278" i="8" s="1"/>
  <c r="AOL276" i="8"/>
  <c r="AMY279" i="8"/>
  <c r="AMT280" i="8" s="1"/>
  <c r="AMP280" i="8" s="1"/>
  <c r="AMQ280" i="8" s="1"/>
  <c r="ANM278" i="8"/>
  <c r="ANH279" i="8" s="1"/>
  <c r="ANI279" i="8"/>
  <c r="ALZ282" i="8"/>
  <c r="AMD281" i="8"/>
  <c r="ALY282" i="8" s="1"/>
  <c r="ALI283" i="8"/>
  <c r="ALM283" i="8" s="1"/>
  <c r="I145" i="8" l="1"/>
  <c r="P145" i="8"/>
  <c r="J145" i="8"/>
  <c r="Q145" i="8"/>
  <c r="ANW278" i="8"/>
  <c r="ANR278" i="8" s="1"/>
  <c r="ANC279" i="8"/>
  <c r="AON276" i="8"/>
  <c r="AOE277" i="8"/>
  <c r="ANQ278" i="8"/>
  <c r="AND279" i="8"/>
  <c r="ALU282" i="8"/>
  <c r="ALV282" i="8" s="1"/>
  <c r="ALS283" i="8" s="1"/>
  <c r="AMN281" i="8"/>
  <c r="AMR280" i="8"/>
  <c r="AMM281" i="8" s="1"/>
  <c r="AMH281" i="8"/>
  <c r="ANE279" i="8" l="1"/>
  <c r="ANB280" i="8" s="1"/>
  <c r="AOK277" i="8"/>
  <c r="AOO276" i="8"/>
  <c r="AOJ277" i="8" s="1"/>
  <c r="ANS278" i="8"/>
  <c r="ANT278" i="8" s="1"/>
  <c r="ANO279" i="8" s="1"/>
  <c r="ALW282" i="8"/>
  <c r="ALR283" i="8" s="1"/>
  <c r="ALN283" i="8" s="1"/>
  <c r="ALO283" i="8" s="1"/>
  <c r="AMI281" i="8"/>
  <c r="AMJ281" i="8" s="1"/>
  <c r="AMV280" i="8"/>
  <c r="F146" i="8" l="1"/>
  <c r="G146" i="8"/>
  <c r="AMA282" i="8"/>
  <c r="ANP279" i="8"/>
  <c r="ANK279" i="8" s="1"/>
  <c r="ANF279" i="8"/>
  <c r="ANA280" i="8" s="1"/>
  <c r="AMW280" i="8" s="1"/>
  <c r="AMX280" i="8" s="1"/>
  <c r="AOS276" i="8"/>
  <c r="ALP283" i="8"/>
  <c r="ALT283" i="8" s="1"/>
  <c r="AOF277" i="8"/>
  <c r="AOG277" i="8" s="1"/>
  <c r="AOH277" i="8" s="1"/>
  <c r="AOC278" i="8" s="1"/>
  <c r="ANX278" i="8"/>
  <c r="AMG282" i="8"/>
  <c r="AMK281" i="8"/>
  <c r="AMF282" i="8" s="1"/>
  <c r="J146" i="8" l="1"/>
  <c r="Q146" i="8"/>
  <c r="I146" i="8"/>
  <c r="P146" i="8"/>
  <c r="ANJ279" i="8"/>
  <c r="AOU276" i="8"/>
  <c r="AOV276" i="8" s="1"/>
  <c r="AOQ277" i="8" s="1"/>
  <c r="AOD278" i="8"/>
  <c r="ANY278" i="8" s="1"/>
  <c r="ANZ278" i="8" s="1"/>
  <c r="AOL277" i="8"/>
  <c r="ANL279" i="8"/>
  <c r="AMB282" i="8"/>
  <c r="AMC282" i="8" s="1"/>
  <c r="AMD282" i="8" s="1"/>
  <c r="ALY283" i="8" s="1"/>
  <c r="AMU281" i="8"/>
  <c r="AMY280" i="8"/>
  <c r="AMT281" i="8" s="1"/>
  <c r="AMO281" i="8"/>
  <c r="ALZ283" i="8" l="1"/>
  <c r="AMP281" i="8"/>
  <c r="AMQ281" i="8" s="1"/>
  <c r="AOR277" i="8"/>
  <c r="AOM277" i="8" s="1"/>
  <c r="AON277" i="8" s="1"/>
  <c r="AOZ276" i="8"/>
  <c r="APC276" i="8" s="1"/>
  <c r="AOX277" i="8" s="1"/>
  <c r="AOT277" i="8" s="1"/>
  <c r="ANW279" i="8"/>
  <c r="AOA278" i="8"/>
  <c r="ANV279" i="8" s="1"/>
  <c r="ANI280" i="8"/>
  <c r="ANM279" i="8"/>
  <c r="ANH280" i="8" s="1"/>
  <c r="ALU283" i="8"/>
  <c r="ALV283" i="8" s="1"/>
  <c r="ANC280" i="8"/>
  <c r="AMH282" i="8"/>
  <c r="G147" i="8" l="1"/>
  <c r="F147" i="8"/>
  <c r="ALW283" i="8"/>
  <c r="AMA283" i="8" s="1"/>
  <c r="AOE278" i="8"/>
  <c r="ANR279" i="8"/>
  <c r="AOO277" i="8"/>
  <c r="AOJ278" i="8" s="1"/>
  <c r="AOK278" i="8"/>
  <c r="AND280" i="8"/>
  <c r="ANE280" i="8" s="1"/>
  <c r="ANQ279" i="8"/>
  <c r="AMN282" i="8"/>
  <c r="AMR281" i="8"/>
  <c r="AMM282" i="8" s="1"/>
  <c r="I147" i="8" l="1"/>
  <c r="P147" i="8"/>
  <c r="J147" i="8"/>
  <c r="Q147" i="8"/>
  <c r="AOF278" i="8"/>
  <c r="AOG278" i="8" s="1"/>
  <c r="AOD279" i="8" s="1"/>
  <c r="AOS277" i="8"/>
  <c r="ANF280" i="8"/>
  <c r="ANJ280" i="8" s="1"/>
  <c r="ANB281" i="8"/>
  <c r="AMI282" i="8"/>
  <c r="AMJ282" i="8" s="1"/>
  <c r="AMK282" i="8" s="1"/>
  <c r="AMF283" i="8" s="1"/>
  <c r="ANS279" i="8"/>
  <c r="AMV281" i="8"/>
  <c r="ANA281" i="8" l="1"/>
  <c r="AMW281" i="8" s="1"/>
  <c r="AMX281" i="8" s="1"/>
  <c r="AMG283" i="8"/>
  <c r="AMB283" i="8" s="1"/>
  <c r="AMC283" i="8" s="1"/>
  <c r="AOH278" i="8"/>
  <c r="AOC279" i="8" s="1"/>
  <c r="ANY279" i="8" s="1"/>
  <c r="AOU277" i="8"/>
  <c r="AOV277" i="8" s="1"/>
  <c r="AOQ278" i="8" s="1"/>
  <c r="ANP280" i="8"/>
  <c r="ANT279" i="8"/>
  <c r="ANO280" i="8" s="1"/>
  <c r="AMO282" i="8"/>
  <c r="F148" i="8" l="1"/>
  <c r="G148" i="8"/>
  <c r="AMD283" i="8"/>
  <c r="AMH283" i="8" s="1"/>
  <c r="AOL278" i="8"/>
  <c r="AOR278" i="8"/>
  <c r="AOM278" i="8" s="1"/>
  <c r="AOZ277" i="8"/>
  <c r="APC277" i="8" s="1"/>
  <c r="AOX278" i="8" s="1"/>
  <c r="AOT278" i="8" s="1"/>
  <c r="ANK280" i="8"/>
  <c r="ANL280" i="8" s="1"/>
  <c r="ANI281" i="8" s="1"/>
  <c r="ANX279" i="8"/>
  <c r="AMU282" i="8"/>
  <c r="AMY281" i="8"/>
  <c r="AMT282" i="8" s="1"/>
  <c r="J148" i="8" l="1"/>
  <c r="Q148" i="8"/>
  <c r="I148" i="8"/>
  <c r="P148" i="8"/>
  <c r="AON278" i="8"/>
  <c r="AOO278" i="8" s="1"/>
  <c r="AOJ279" i="8" s="1"/>
  <c r="ANM280" i="8"/>
  <c r="ANH281" i="8" s="1"/>
  <c r="AND281" i="8" s="1"/>
  <c r="AOK279" i="8"/>
  <c r="ANZ279" i="8"/>
  <c r="AMP282" i="8"/>
  <c r="AMQ282" i="8" s="1"/>
  <c r="AMR282" i="8" s="1"/>
  <c r="AMM283" i="8" s="1"/>
  <c r="ANC281" i="8"/>
  <c r="AMN283" i="8" l="1"/>
  <c r="AMI283" i="8" s="1"/>
  <c r="AMJ283" i="8" s="1"/>
  <c r="ANQ280" i="8"/>
  <c r="AOF279" i="8"/>
  <c r="AOS278" i="8"/>
  <c r="ANW280" i="8"/>
  <c r="AOA279" i="8"/>
  <c r="ANV280" i="8" s="1"/>
  <c r="ANE281" i="8"/>
  <c r="ANB282" i="8" s="1"/>
  <c r="AMV282" i="8"/>
  <c r="G149" i="8" l="1"/>
  <c r="F149" i="8"/>
  <c r="AMK283" i="8"/>
  <c r="AMO283" i="8" s="1"/>
  <c r="ANF281" i="8"/>
  <c r="ANA282" i="8" s="1"/>
  <c r="AMW282" i="8" s="1"/>
  <c r="AMX282" i="8" s="1"/>
  <c r="ANR280" i="8"/>
  <c r="ANS280" i="8" s="1"/>
  <c r="ANP281" i="8" s="1"/>
  <c r="AOU278" i="8"/>
  <c r="AOE279" i="8"/>
  <c r="ANJ281" i="8"/>
  <c r="I149" i="8" l="1"/>
  <c r="P149" i="8"/>
  <c r="J149" i="8"/>
  <c r="Q149" i="8"/>
  <c r="ANT280" i="8"/>
  <c r="ANO281" i="8" s="1"/>
  <c r="ANK281" i="8" s="1"/>
  <c r="ANL281" i="8" s="1"/>
  <c r="ANM281" i="8" s="1"/>
  <c r="ANH282" i="8" s="1"/>
  <c r="AOR279" i="8"/>
  <c r="AOV278" i="8"/>
  <c r="AOQ279" i="8" s="1"/>
  <c r="AOG279" i="8"/>
  <c r="AMU283" i="8"/>
  <c r="AMY282" i="8"/>
  <c r="AMT283" i="8" s="1"/>
  <c r="ANX280" i="8" l="1"/>
  <c r="AOM279" i="8"/>
  <c r="AOZ278" i="8"/>
  <c r="APC278" i="8" s="1"/>
  <c r="AOX279" i="8" s="1"/>
  <c r="AOT279" i="8" s="1"/>
  <c r="AOD280" i="8"/>
  <c r="AOH279" i="8"/>
  <c r="AOC280" i="8" s="1"/>
  <c r="ANI282" i="8"/>
  <c r="AND282" i="8" s="1"/>
  <c r="ANQ281" i="8"/>
  <c r="AMP283" i="8"/>
  <c r="AMQ283" i="8" s="1"/>
  <c r="ANC282" i="8"/>
  <c r="F150" i="8" l="1"/>
  <c r="G150" i="8"/>
  <c r="AMR283" i="8"/>
  <c r="AMV283" i="8" s="1"/>
  <c r="ANY280" i="8"/>
  <c r="ANZ280" i="8" s="1"/>
  <c r="AOA280" i="8" s="1"/>
  <c r="ANV281" i="8" s="1"/>
  <c r="AOL279" i="8"/>
  <c r="ANE282" i="8"/>
  <c r="J150" i="8" l="1"/>
  <c r="Q150" i="8"/>
  <c r="I150" i="8"/>
  <c r="P150" i="8"/>
  <c r="ANW281" i="8"/>
  <c r="AON279" i="8"/>
  <c r="ANR281" i="8"/>
  <c r="ANS281" i="8" s="1"/>
  <c r="ANT281" i="8" s="1"/>
  <c r="ANO282" i="8" s="1"/>
  <c r="AOE280" i="8"/>
  <c r="ANB283" i="8"/>
  <c r="ANF282" i="8"/>
  <c r="ANA283" i="8" s="1"/>
  <c r="ANP282" i="8" l="1"/>
  <c r="ANK282" i="8" s="1"/>
  <c r="AOK280" i="8"/>
  <c r="AOO279" i="8"/>
  <c r="AOJ280" i="8" s="1"/>
  <c r="ANX281" i="8"/>
  <c r="AMW283" i="8"/>
  <c r="AMX283" i="8" s="1"/>
  <c r="ANJ282" i="8"/>
  <c r="F151" i="8" l="1"/>
  <c r="G151" i="8"/>
  <c r="AMY283" i="8"/>
  <c r="ANC283" i="8" s="1"/>
  <c r="AOF280" i="8"/>
  <c r="AOG280" i="8" s="1"/>
  <c r="AOD281" i="8" s="1"/>
  <c r="AOS279" i="8"/>
  <c r="ANL282" i="8"/>
  <c r="ANM282" i="8" s="1"/>
  <c r="ANH283" i="8" s="1"/>
  <c r="J151" i="8" l="1"/>
  <c r="Q151" i="8"/>
  <c r="I151" i="8"/>
  <c r="P151" i="8"/>
  <c r="AOH280" i="8"/>
  <c r="AOC281" i="8" s="1"/>
  <c r="ANY281" i="8" s="1"/>
  <c r="ANZ281" i="8" s="1"/>
  <c r="AOU279" i="8"/>
  <c r="ANI283" i="8"/>
  <c r="ANQ282" i="8"/>
  <c r="AND283" i="8"/>
  <c r="ANE283" i="8" s="1"/>
  <c r="G152" i="8" l="1"/>
  <c r="F152" i="8"/>
  <c r="ANW282" i="8"/>
  <c r="AOA281" i="8"/>
  <c r="ANV282" i="8" s="1"/>
  <c r="AOL280" i="8"/>
  <c r="AOR280" i="8"/>
  <c r="AOV279" i="8"/>
  <c r="AOQ280" i="8" s="1"/>
  <c r="AOE281" i="8"/>
  <c r="ANF283" i="8"/>
  <c r="ANJ283" i="8" s="1"/>
  <c r="I152" i="8" l="1"/>
  <c r="P152" i="8"/>
  <c r="J152" i="8"/>
  <c r="Q152" i="8"/>
  <c r="AOM280" i="8"/>
  <c r="AON280" i="8" s="1"/>
  <c r="AOK281" i="8" s="1"/>
  <c r="ANR282" i="8"/>
  <c r="ANS282" i="8" s="1"/>
  <c r="ANT282" i="8" s="1"/>
  <c r="ANO283" i="8" s="1"/>
  <c r="AOZ279" i="8"/>
  <c r="APC279" i="8" s="1"/>
  <c r="AOX280" i="8" s="1"/>
  <c r="AOT280" i="8" s="1"/>
  <c r="ANX282" i="8" l="1"/>
  <c r="ANP283" i="8"/>
  <c r="ANK283" i="8" s="1"/>
  <c r="ANL283" i="8" s="1"/>
  <c r="AOO280" i="8"/>
  <c r="AOJ281" i="8" s="1"/>
  <c r="AOF281" i="8" s="1"/>
  <c r="AOG281" i="8" s="1"/>
  <c r="F153" i="8" l="1"/>
  <c r="G153" i="8"/>
  <c r="ANM283" i="8"/>
  <c r="ANQ283" i="8" s="1"/>
  <c r="AOS280" i="8"/>
  <c r="AOU280" i="8" s="1"/>
  <c r="AOD282" i="8"/>
  <c r="AOH281" i="8"/>
  <c r="AOC282" i="8" s="1"/>
  <c r="J153" i="8" l="1"/>
  <c r="Q153" i="8"/>
  <c r="I153" i="8"/>
  <c r="P153" i="8"/>
  <c r="AOL281" i="8"/>
  <c r="ANY282" i="8"/>
  <c r="ANZ282" i="8" s="1"/>
  <c r="ANW283" i="8" s="1"/>
  <c r="AOR281" i="8"/>
  <c r="AOV280" i="8"/>
  <c r="AOQ281" i="8" s="1"/>
  <c r="AOM281" i="8" l="1"/>
  <c r="AON281" i="8" s="1"/>
  <c r="AOK282" i="8" s="1"/>
  <c r="AOA282" i="8"/>
  <c r="ANV283" i="8" s="1"/>
  <c r="ANR283" i="8" s="1"/>
  <c r="ANS283" i="8" s="1"/>
  <c r="AOZ280" i="8"/>
  <c r="APC280" i="8" s="1"/>
  <c r="AOX281" i="8" s="1"/>
  <c r="AOT281" i="8" s="1"/>
  <c r="G154" i="8" l="1"/>
  <c r="F154" i="8"/>
  <c r="ANT283" i="8"/>
  <c r="ANX283" i="8" s="1"/>
  <c r="AOO281" i="8"/>
  <c r="AOJ282" i="8" s="1"/>
  <c r="AOF282" i="8" s="1"/>
  <c r="AOE282" i="8"/>
  <c r="I154" i="8" l="1"/>
  <c r="P154" i="8"/>
  <c r="J154" i="8"/>
  <c r="Q154" i="8"/>
  <c r="AOG282" i="8"/>
  <c r="AOD283" i="8" s="1"/>
  <c r="AOS281" i="8"/>
  <c r="AOU281" i="8" s="1"/>
  <c r="AOH282" i="8" l="1"/>
  <c r="AOC283" i="8" s="1"/>
  <c r="ANY283" i="8" s="1"/>
  <c r="ANZ283" i="8" s="1"/>
  <c r="AOR282" i="8"/>
  <c r="AOV281" i="8"/>
  <c r="AOQ282" i="8" s="1"/>
  <c r="G155" i="8" l="1"/>
  <c r="F155" i="8"/>
  <c r="AOA283" i="8"/>
  <c r="AOE283" i="8" s="1"/>
  <c r="AOL282" i="8"/>
  <c r="AOM282" i="8"/>
  <c r="AOZ281" i="8"/>
  <c r="APC281" i="8" s="1"/>
  <c r="AOX282" i="8" s="1"/>
  <c r="AOT282" i="8" s="1"/>
  <c r="I155" i="8" l="1"/>
  <c r="P155" i="8"/>
  <c r="J155" i="8"/>
  <c r="Q155" i="8"/>
  <c r="AON282" i="8"/>
  <c r="AOK283" i="8" s="1"/>
  <c r="AOO282" i="8" l="1"/>
  <c r="AOJ283" i="8" s="1"/>
  <c r="AOF283" i="8" s="1"/>
  <c r="AOG283" i="8" s="1"/>
  <c r="G156" i="8" l="1"/>
  <c r="Q156" i="8" s="1"/>
  <c r="F156" i="8"/>
  <c r="P156" i="8" s="1"/>
  <c r="AOH283" i="8"/>
  <c r="AOL283" i="8" s="1"/>
  <c r="AOS282" i="8"/>
  <c r="AOU282" i="8" s="1"/>
  <c r="AOR283" i="8" s="1"/>
  <c r="J156" i="8" l="1"/>
  <c r="I156" i="8"/>
  <c r="AOV282" i="8"/>
  <c r="AOQ283" i="8" s="1"/>
  <c r="AOM283" i="8" s="1"/>
  <c r="AON283" i="8" s="1"/>
  <c r="F157" i="8" l="1"/>
  <c r="P157" i="8" s="1"/>
  <c r="G157" i="8"/>
  <c r="Q157" i="8" s="1"/>
  <c r="AOZ282" i="8"/>
  <c r="APC282" i="8" s="1"/>
  <c r="AOX283" i="8" s="1"/>
  <c r="AOT283" i="8" s="1"/>
  <c r="AOO283" i="8"/>
  <c r="AOS283" i="8" s="1"/>
  <c r="J157" i="8" l="1"/>
  <c r="I157" i="8"/>
  <c r="AOU283" i="8"/>
  <c r="F158" i="8" l="1"/>
  <c r="P158" i="8" s="1"/>
  <c r="G158" i="8"/>
  <c r="Q158" i="8" s="1"/>
  <c r="AOV283" i="8"/>
  <c r="AOZ283" i="8" s="1"/>
  <c r="APC283" i="8" s="1"/>
  <c r="J158" i="8" l="1"/>
  <c r="I158" i="8"/>
</calcChain>
</file>

<file path=xl/comments1.xml><?xml version="1.0" encoding="utf-8"?>
<comments xmlns="http://schemas.openxmlformats.org/spreadsheetml/2006/main">
  <authors>
    <author>Plinio Tomaz</author>
  </authors>
  <commentList>
    <comment ref="G1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Plinio Tomaz</author>
  </authors>
  <commentList>
    <comment ref="F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Carga na saida da bomba ou seja AMT
</t>
        </r>
      </text>
    </comment>
    <comment ref="H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Entramos com o momento polar de Inercia I em kgfxm2.Caso fosse GD2 teriamos que fazer conversao.
I=GD2/4</t>
        </r>
      </text>
    </comment>
    <comment ref="N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Rendimento total motor bomba
</t>
        </r>
      </text>
    </comment>
    <comment ref="Q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Perda de carga total desde a b omba até o reservatorio
</t>
        </r>
      </text>
    </comment>
    <comment ref="R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Primeiro ponto:bomba
Segundo ponto: entre bomba e tramo 1
Terceiro: tramo 2
Quarto: reservatorio
</t>
        </r>
      </text>
    </comment>
    <comment ref="AC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Depende do material escolhido
</t>
        </r>
      </text>
    </comment>
    <comment ref="AJ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
</t>
        </r>
      </text>
    </comment>
    <comment ref="AK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Valor da raiz x1 negativo do segundo grau
</t>
        </r>
      </text>
    </comment>
    <comment ref="AL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</t>
        </r>
      </text>
    </comment>
  </commentList>
</comments>
</file>

<file path=xl/comments3.xml><?xml version="1.0" encoding="utf-8"?>
<comments xmlns="http://schemas.openxmlformats.org/spreadsheetml/2006/main">
  <authors>
    <author>PESSOAL</author>
    <author>Plinio Tomaz</author>
    <author>Liliane</author>
  </authors>
  <commentList>
    <comment ref="A6" authorId="0">
      <text>
        <r>
          <rPr>
            <b/>
            <sz val="9"/>
            <color indexed="81"/>
            <rFont val="Tahoma"/>
            <charset val="1"/>
          </rPr>
          <t>Djalma Cerqueira: Pontos de Cálculo ao longo da Tubulação - Po: Ponto de Contorno (extremidade inicial da adutora); P50: Ponto de Contorno (extremidade final da adutora); demais pontos: Pontos interiores ao longo da tubulação.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U182" authorId="0">
      <text>
        <r>
          <rPr>
            <b/>
            <sz val="9"/>
            <color indexed="81"/>
            <rFont val="Tahoma"/>
            <charset val="1"/>
          </rPr>
          <t>Djalma Cerqueira</t>
        </r>
        <r>
          <rPr>
            <sz val="9"/>
            <color indexed="81"/>
            <rFont val="Tahoma"/>
            <charset val="1"/>
          </rPr>
          <t xml:space="preserve">
Diâmetro Interno Equivalente
</t>
        </r>
      </text>
    </comment>
    <comment ref="F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Carga na saida da bomba ou seja AMT
</t>
        </r>
      </text>
    </comment>
    <comment ref="H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Entramos com o momento polar de Inercia I em kgfxm2.Caso fosse GD2 teriamos que fazer conversao.
I=GD2/4</t>
        </r>
      </text>
    </comment>
    <comment ref="N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Rendimento total motor bomba
</t>
        </r>
      </text>
    </comment>
    <comment ref="Q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Perda de carga total desde a b omba até o reservatorio
</t>
        </r>
      </text>
    </comment>
    <comment ref="R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Primeiro ponto:bomba
Segundo ponto: entre bomba e tramo 1
Terceiro: tramo 2
Quarto: reservatorio
</t>
        </r>
      </text>
    </comment>
    <comment ref="T183" authorId="0">
      <text>
        <r>
          <rPr>
            <b/>
            <sz val="9"/>
            <color indexed="81"/>
            <rFont val="Tahoma"/>
            <charset val="1"/>
          </rPr>
          <t>Djalma Cerqueira:
distância entre 2 pontos de cálculo consecutivos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X183" authorId="2">
      <text>
        <r>
          <rPr>
            <b/>
            <sz val="8"/>
            <color indexed="81"/>
            <rFont val="Tahoma"/>
            <charset val="1"/>
          </rPr>
          <t xml:space="preserve">Djalma: Coeficiente B das equações das retas características (a/gA)
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AC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Velocidade de propagação da onda de pressão ao longo do eixo da tubulação. Depende do material escolhido. Adotou-se Celeridade equivalente
   </t>
        </r>
      </text>
    </comment>
    <comment ref="AD183" authorId="2">
      <text>
        <r>
          <rPr>
            <b/>
            <sz val="8"/>
            <color indexed="81"/>
            <rFont val="Tahoma"/>
            <charset val="1"/>
          </rPr>
          <t xml:space="preserve">Djalma: Coeficiente B das equações das retas características (a/gA)
</t>
        </r>
        <r>
          <rPr>
            <sz val="8"/>
            <color indexed="81"/>
            <rFont val="Tahoma"/>
            <charset val="1"/>
          </rPr>
          <t xml:space="preserve">
</t>
        </r>
      </text>
    </comment>
    <comment ref="AE183" authorId="0">
      <text>
        <r>
          <rPr>
            <b/>
            <sz val="9"/>
            <color indexed="81"/>
            <rFont val="Tahoma"/>
            <family val="2"/>
          </rPr>
          <t>Djalma Cerqueira: Intervalos de Tempo para os quais se avaliará o Transitório.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
</t>
        </r>
      </text>
    </comment>
    <comment ref="AK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Valor da raiz x1 negativo do segundo grau
</t>
        </r>
      </text>
    </comment>
    <comment ref="AL183" authorId="1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</t>
        </r>
      </text>
    </comment>
  </commentList>
</comments>
</file>

<file path=xl/comments4.xml><?xml version="1.0" encoding="utf-8"?>
<comments xmlns="http://schemas.openxmlformats.org/spreadsheetml/2006/main">
  <authors>
    <author>Plinio Tomaz</author>
  </authors>
  <commentList>
    <comment ref="F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Carga na saida da bomba ou seja AMT
</t>
        </r>
      </text>
    </comment>
    <comment ref="H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Entramos com o momento polar de Inercia I em kgfxm2.Caso fosse GD2 teriamos que fazer conversao.
I=GD2/4</t>
        </r>
      </text>
    </comment>
    <comment ref="N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Rendimento total motor bomba
</t>
        </r>
      </text>
    </comment>
    <comment ref="Q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Perda de carga total desde a b omba até o reservatorio
</t>
        </r>
      </text>
    </comment>
    <comment ref="R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Primeiro ponto:bomba
Segundo ponto: entre bomba e tramo 1
Terceiro: tramo 2
Quarto: reservatorio
</t>
        </r>
      </text>
    </comment>
    <comment ref="AC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Depende do material escolhido
</t>
        </r>
      </text>
    </comment>
    <comment ref="AJ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
</t>
        </r>
      </text>
    </comment>
    <comment ref="AK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Valor da raiz x1 negativo do segundo grau
</t>
        </r>
      </text>
    </comment>
    <comment ref="AL5" authorId="0">
      <text>
        <r>
          <rPr>
            <b/>
            <sz val="8"/>
            <color indexed="81"/>
            <rFont val="Tahoma"/>
          </rPr>
          <t>Plinio Tomaz:</t>
        </r>
        <r>
          <rPr>
            <sz val="8"/>
            <color indexed="81"/>
            <rFont val="Tahoma"/>
          </rPr>
          <t xml:space="preserve">
Coeficiente da equaçao do segundo grau</t>
        </r>
      </text>
    </comment>
  </commentList>
</comments>
</file>

<file path=xl/sharedStrings.xml><?xml version="1.0" encoding="utf-8"?>
<sst xmlns="http://schemas.openxmlformats.org/spreadsheetml/2006/main" count="1964" uniqueCount="624">
  <si>
    <t>Nota: teoria da pagina 530 do livro Mecanica dos Fluidos do Streeter</t>
  </si>
  <si>
    <t>Exemplo da Tigre</t>
  </si>
  <si>
    <t>Entrada de dados</t>
  </si>
  <si>
    <t>tramo</t>
  </si>
  <si>
    <t>Coef. A</t>
  </si>
  <si>
    <t>Coef. B</t>
  </si>
  <si>
    <t>Coef. C</t>
  </si>
  <si>
    <t>Carga</t>
  </si>
  <si>
    <t>Vazao</t>
  </si>
  <si>
    <t>Momento de</t>
  </si>
  <si>
    <t>RPM</t>
  </si>
  <si>
    <t>RPS</t>
  </si>
  <si>
    <t>Velocidade</t>
  </si>
  <si>
    <t>Rendimento</t>
  </si>
  <si>
    <t>Rend.</t>
  </si>
  <si>
    <t>rend</t>
  </si>
  <si>
    <t xml:space="preserve">Potencia </t>
  </si>
  <si>
    <t xml:space="preserve">Perda de </t>
  </si>
  <si>
    <t xml:space="preserve">Numero </t>
  </si>
  <si>
    <t>Compr</t>
  </si>
  <si>
    <t>Delta x</t>
  </si>
  <si>
    <t>Diametro</t>
  </si>
  <si>
    <t xml:space="preserve">Area </t>
  </si>
  <si>
    <t>Coef de</t>
  </si>
  <si>
    <t>Coef.</t>
  </si>
  <si>
    <t>Carga na secçao</t>
  </si>
  <si>
    <t>Carga na seçcao</t>
  </si>
  <si>
    <t>Cota superficie livre</t>
  </si>
  <si>
    <t>Celeridade</t>
  </si>
  <si>
    <t>Coeficiente</t>
  </si>
  <si>
    <t>Unidade</t>
  </si>
  <si>
    <t xml:space="preserve">Variaçao do </t>
  </si>
  <si>
    <t>Tempo</t>
  </si>
  <si>
    <t xml:space="preserve">Variaçao </t>
  </si>
  <si>
    <t>Bomba</t>
  </si>
  <si>
    <t>curva bomba</t>
  </si>
  <si>
    <t>manometrica</t>
  </si>
  <si>
    <t>Inercia motor-bomba I*</t>
  </si>
  <si>
    <t>angular wo</t>
  </si>
  <si>
    <t>motor</t>
  </si>
  <si>
    <t>bomba</t>
  </si>
  <si>
    <t>total</t>
  </si>
  <si>
    <t>da bomba</t>
  </si>
  <si>
    <t>da bomba Wo</t>
  </si>
  <si>
    <t xml:space="preserve">carga total </t>
  </si>
  <si>
    <t>de pontos</t>
  </si>
  <si>
    <t>adutora</t>
  </si>
  <si>
    <t>L/3</t>
  </si>
  <si>
    <t>seçcao S</t>
  </si>
  <si>
    <t>atrifo f</t>
  </si>
  <si>
    <t>B</t>
  </si>
  <si>
    <t>de entrada das bombas He</t>
  </si>
  <si>
    <t>saida das bombas Hs</t>
  </si>
  <si>
    <t>no reserv superior ZG</t>
  </si>
  <si>
    <t>Kb</t>
  </si>
  <si>
    <t>a</t>
  </si>
  <si>
    <t>R</t>
  </si>
  <si>
    <t>de tempo</t>
  </si>
  <si>
    <t>tempo DT</t>
  </si>
  <si>
    <t>da rotaçao AlfaP</t>
  </si>
  <si>
    <t>P2</t>
  </si>
  <si>
    <t>Qp</t>
  </si>
  <si>
    <t>P1</t>
  </si>
  <si>
    <t xml:space="preserve">Q </t>
  </si>
  <si>
    <t>H</t>
  </si>
  <si>
    <t>HCP</t>
  </si>
  <si>
    <t>HCM</t>
  </si>
  <si>
    <t>H1</t>
  </si>
  <si>
    <t>Q1</t>
  </si>
  <si>
    <t>(m)</t>
  </si>
  <si>
    <t>(m3/s)</t>
  </si>
  <si>
    <t>rps</t>
  </si>
  <si>
    <t>rad/s</t>
  </si>
  <si>
    <t>(HP)</t>
  </si>
  <si>
    <t>(kgxm/s)</t>
  </si>
  <si>
    <t>Delta H (m)</t>
  </si>
  <si>
    <t>N</t>
  </si>
  <si>
    <t>(m2)</t>
  </si>
  <si>
    <t>(adim)</t>
  </si>
  <si>
    <t>(m/s)</t>
  </si>
  <si>
    <t>(s)</t>
  </si>
  <si>
    <t>Para 3 tramos</t>
  </si>
  <si>
    <t>N=4 (bomba+tramo1+tramo 2+reservatorio)</t>
  </si>
  <si>
    <t>Condiçoes de contorno: bomba no inicio e reservatorio a jusante</t>
  </si>
  <si>
    <t>]</t>
  </si>
  <si>
    <t>Curva da bomba obtem-se A, B, C</t>
  </si>
  <si>
    <t>H= alfa^2 x A + C x alfa x Q + Cx Q^2</t>
  </si>
  <si>
    <t>reservatorio</t>
  </si>
  <si>
    <t>condiçao de contorno</t>
  </si>
  <si>
    <t>do conjunto (kgfxm 2)</t>
  </si>
  <si>
    <t>b^2 - 4ac</t>
  </si>
  <si>
    <t>b</t>
  </si>
  <si>
    <t>c</t>
  </si>
  <si>
    <t>Modelo do Streer livro Mecanica dos fluidos</t>
  </si>
  <si>
    <t>Nota_ c= coefC</t>
  </si>
  <si>
    <t>AMT</t>
  </si>
  <si>
    <t>pagina 321 do livro Abastecimento de Agua do Milton</t>
  </si>
  <si>
    <t>Definiçao: é a velocidade propagaçao das ondas de pressao dentro de uma tubulaçao</t>
  </si>
  <si>
    <t>a=</t>
  </si>
  <si>
    <t>velocidade de propagaçao das ondas (m/s)</t>
  </si>
  <si>
    <t>K=</t>
  </si>
  <si>
    <t>modulo de elasticidade da agua</t>
  </si>
  <si>
    <t>2,10 x 10^8</t>
  </si>
  <si>
    <t>kgf/m2</t>
  </si>
  <si>
    <t>ro=</t>
  </si>
  <si>
    <t>massa especifca da agua</t>
  </si>
  <si>
    <t>102 kgf/m^-4x s^2</t>
  </si>
  <si>
    <t>D= diametro interno da tubulaçao (m)</t>
  </si>
  <si>
    <t>E= modulo de elasticidade do material do tubo</t>
  </si>
  <si>
    <t xml:space="preserve">e= espessura da tubulaçao </t>
  </si>
  <si>
    <t>c= fator que leva em conta o modo como o trrecho do tubo é ancorado</t>
  </si>
  <si>
    <t>mi= coeficiente d ePoisson= 0,3 aproximadamente</t>
  </si>
  <si>
    <t>c=(5/4) - mi</t>
  </si>
  <si>
    <t>ancorado longitudinalmente mas livre na parte inferior</t>
  </si>
  <si>
    <t>c=1-mi^2</t>
  </si>
  <si>
    <t>totalmente ancorado logitidunalmente</t>
  </si>
  <si>
    <t>c=1-mi/2</t>
  </si>
  <si>
    <t>com junta de dilataçao</t>
  </si>
  <si>
    <t>Modulo de Elasticidade E (kgf/m2)</t>
  </si>
  <si>
    <t>aço E=</t>
  </si>
  <si>
    <t>2,1 x 10^10</t>
  </si>
  <si>
    <t>Coeficiente de poisson do aço= 0,30</t>
  </si>
  <si>
    <t>fofo cinzanento E=1,2 x 10^10</t>
  </si>
  <si>
    <t>Coeficiente de poisson do aço= 0,27</t>
  </si>
  <si>
    <t>ferro fundido nodular E=1,7 x 10^10</t>
  </si>
  <si>
    <t>Poliester</t>
  </si>
  <si>
    <t>E=0,18x10^10</t>
  </si>
  <si>
    <t>PVC  E=0,3 x 10^10</t>
  </si>
  <si>
    <t>Coeficiente de poisson mi=0,46</t>
  </si>
  <si>
    <t>Exemplo do Mactinter</t>
  </si>
  <si>
    <t>kgf/m^4 x s^2</t>
  </si>
  <si>
    <t>E=</t>
  </si>
  <si>
    <t>mi=</t>
  </si>
  <si>
    <t>C=</t>
  </si>
  <si>
    <t>1-mi/2</t>
  </si>
  <si>
    <t>D=</t>
  </si>
  <si>
    <t>m</t>
  </si>
  <si>
    <t>e=</t>
  </si>
  <si>
    <t>m/s</t>
  </si>
  <si>
    <t>modulo de elasticidade do RPVC</t>
  </si>
  <si>
    <t>coeficiente de Poisson do RPVC</t>
  </si>
  <si>
    <t>1-mi^2</t>
  </si>
  <si>
    <t>Pontos da curva</t>
  </si>
  <si>
    <t>Altura manometrica</t>
  </si>
  <si>
    <t>Vazao (m3/s)</t>
  </si>
  <si>
    <t>Numeros de pontos</t>
  </si>
  <si>
    <t>Nota: a primeira tem que ter vazao zero.</t>
  </si>
  <si>
    <t>Nota: exemplo da PNB 591/77 Caso II</t>
  </si>
  <si>
    <t>Obtido nos calculos</t>
  </si>
  <si>
    <t>HS</t>
  </si>
  <si>
    <t>HE</t>
  </si>
  <si>
    <t>D</t>
  </si>
  <si>
    <t>Conferindo</t>
  </si>
  <si>
    <t/>
  </si>
  <si>
    <t>Curva está correta</t>
  </si>
  <si>
    <t>Rede equivalente</t>
  </si>
  <si>
    <t>Tubos</t>
  </si>
  <si>
    <t>L (m)</t>
  </si>
  <si>
    <t>a (m/s)</t>
  </si>
  <si>
    <t>f</t>
  </si>
  <si>
    <t>Total=</t>
  </si>
  <si>
    <t>Delta t=</t>
  </si>
  <si>
    <t>segundos</t>
  </si>
  <si>
    <t>Mínima</t>
  </si>
  <si>
    <t>Máxima</t>
  </si>
  <si>
    <t>Curva da</t>
  </si>
  <si>
    <t>(m.c.a)</t>
  </si>
  <si>
    <t>Vazão</t>
  </si>
  <si>
    <t>de adução</t>
  </si>
  <si>
    <t>Inércia motor-bomba I*</t>
  </si>
  <si>
    <t>do conjunto (kgfxm²)</t>
  </si>
  <si>
    <t>I</t>
  </si>
  <si>
    <t>228*(kW/rpm)^1,435</t>
  </si>
  <si>
    <t xml:space="preserve">           I =</t>
  </si>
  <si>
    <t>Sendo: I - Momento Polar de Inércia, em kgf/m²;</t>
  </si>
  <si>
    <t xml:space="preserve">       kW - Potência do motor em kW;</t>
  </si>
  <si>
    <t xml:space="preserve">       rpm - rotação da bomba, em revoluções por minuto.</t>
  </si>
  <si>
    <t>Conversão de unidades:</t>
  </si>
  <si>
    <t>1HP = 0,745kw</t>
  </si>
  <si>
    <t>1CV = 0,735kw</t>
  </si>
  <si>
    <t>Momento de Inércia do Conjunto Motobomba (caso não haja informação pelo fabricante)</t>
  </si>
  <si>
    <t>Koelle e Betâmio, 1992, apresentam uma fórmula empírica para achar o momento de inércia da bomba e do motor:</t>
  </si>
  <si>
    <t xml:space="preserve">Potência </t>
  </si>
  <si>
    <t>CÁLCULO DO MOMENTO DE INÉRCIA - CASO II STREETER</t>
  </si>
  <si>
    <t xml:space="preserve">           Potência da Bomba (HP) =</t>
  </si>
  <si>
    <t xml:space="preserve">           Potência da Bomba (kW) =</t>
  </si>
  <si>
    <t xml:space="preserve">           Rotação da Bomba (rpm) =</t>
  </si>
  <si>
    <t xml:space="preserve">                                   I (kgf/m²)=</t>
  </si>
  <si>
    <t>Rotação</t>
  </si>
  <si>
    <t>da Bomba</t>
  </si>
  <si>
    <t>em (RPM)</t>
  </si>
  <si>
    <t>em (RPS)</t>
  </si>
  <si>
    <t>do</t>
  </si>
  <si>
    <t>Motor</t>
  </si>
  <si>
    <t>da</t>
  </si>
  <si>
    <t xml:space="preserve">Área </t>
  </si>
  <si>
    <t>seçcão S</t>
  </si>
  <si>
    <t>(m²)</t>
  </si>
  <si>
    <t>Carga na seçcão</t>
  </si>
  <si>
    <t>saída das bombas Hs</t>
  </si>
  <si>
    <t>da rotação Alfa</t>
  </si>
  <si>
    <t>Carga na secção de</t>
  </si>
  <si>
    <t>entrada das bombas He</t>
  </si>
  <si>
    <t>Condições de contorno: bomba no início e reservatório à jusante</t>
  </si>
  <si>
    <t>Cel</t>
  </si>
  <si>
    <t xml:space="preserve">Variação </t>
  </si>
  <si>
    <t>Tempo transcorrido a</t>
  </si>
  <si>
    <t>CP</t>
  </si>
  <si>
    <t>CM</t>
  </si>
  <si>
    <t>ZG</t>
  </si>
  <si>
    <t>Hm</t>
  </si>
  <si>
    <t>ADUTORA</t>
  </si>
  <si>
    <t xml:space="preserve">     Pressão na Adutora</t>
  </si>
  <si>
    <t>Inércia do fabricante</t>
  </si>
  <si>
    <t>GOLPE DE ARÍETE EM CASA DE BOMBAS (SISTEMA ADUTOR ELEVATÓRIO) - MÉTODO DAS CARACTERÍSTICAS</t>
  </si>
  <si>
    <t>partir queda energ elét</t>
  </si>
  <si>
    <t>Coordenada</t>
  </si>
  <si>
    <t>Longitudinal</t>
  </si>
  <si>
    <t xml:space="preserve">                             BOMBA - CONDIÇÃO DE CONTORNO - PONTO INICIAL: P0</t>
  </si>
  <si>
    <t>Cota de</t>
  </si>
  <si>
    <t>Elevação</t>
  </si>
  <si>
    <t>Cota Nível Máx. Água</t>
  </si>
  <si>
    <t>da Reserv Impulsão ZG</t>
  </si>
  <si>
    <t>Extensão</t>
  </si>
  <si>
    <t>da Adutora</t>
  </si>
  <si>
    <t>Manométrica</t>
  </si>
  <si>
    <t>Caso haja duas bombas em paralelo considerar a vazão total e momento polar de inércia total</t>
  </si>
  <si>
    <t>Pontos da</t>
  </si>
  <si>
    <t>Adutora</t>
  </si>
  <si>
    <t>Intervalo de</t>
  </si>
  <si>
    <t>tempo (Delta t)</t>
  </si>
  <si>
    <t>P. CONTORNO (BOMBA)</t>
  </si>
  <si>
    <t>P. CONTORNO (RESERVAÇÃO)</t>
  </si>
  <si>
    <t xml:space="preserve">                                                         COORDENADA LONGITUDINAL DO P46 (m):</t>
  </si>
  <si>
    <t xml:space="preserve">                                                         COORDENADA LONGITUDINAL DO P45 (m):</t>
  </si>
  <si>
    <t xml:space="preserve">                                                          COORDENADA LONGITUDINAL DO P44 (m):</t>
  </si>
  <si>
    <t xml:space="preserve">                                                         COORDENADA LONGITUDINAL DO P43 (m):</t>
  </si>
  <si>
    <t xml:space="preserve">                                                          COORDENADA LONGITUDINAL DO P42 (m):</t>
  </si>
  <si>
    <t xml:space="preserve">                                                           COORDENADA LONGITUDINAL DO P41 (m):</t>
  </si>
  <si>
    <t xml:space="preserve">                                                           COORDENADA LONGITUDINAL DO P40 (m):</t>
  </si>
  <si>
    <t xml:space="preserve">                                                           COORDENADA LONGITUDINAL DO P39 (m):</t>
  </si>
  <si>
    <t xml:space="preserve">                                                           COORDENADA LONGITUDINAL DO P38 (m):</t>
  </si>
  <si>
    <t xml:space="preserve">                                                           COORDENADA LONGITUDINAL DO P37 (m):</t>
  </si>
  <si>
    <t xml:space="preserve">                                                          COORDENADA LONGITUDINAL DO P36 (m):</t>
  </si>
  <si>
    <t xml:space="preserve">                                                        COORDENADA LONGITUDINAL DO P35 (m):</t>
  </si>
  <si>
    <t xml:space="preserve">                                                          COORDENADA LONGITUDINAL DO P34 (m):</t>
  </si>
  <si>
    <t xml:space="preserve">                                                     COORDENADA LONGITUDINAL DO P33 (m):</t>
  </si>
  <si>
    <t xml:space="preserve">                                                      COORDENADA LONGITUDINAL DO P32 (m):</t>
  </si>
  <si>
    <t xml:space="preserve">                                                        COORDENADA LONGITUDINAL DO P31 (m):</t>
  </si>
  <si>
    <t xml:space="preserve">                                                        COORDENADA LONGITUDINAL DO P30 (m):</t>
  </si>
  <si>
    <t xml:space="preserve">                                                       COORDENADA LONGITUDINAL DO P29 (m):</t>
  </si>
  <si>
    <t xml:space="preserve">                                                       COORDENADA LONGITUDINAL DO P28 (m):</t>
  </si>
  <si>
    <t xml:space="preserve">                                                      COORDENADA LONGITUDINAL DO P27 (m):</t>
  </si>
  <si>
    <t xml:space="preserve">                                                   COORDENADA LONGITUDINAL DO P26 (m):</t>
  </si>
  <si>
    <t xml:space="preserve">                                                   COORDENADA LONGITUDINAL DO P25 (m):</t>
  </si>
  <si>
    <t xml:space="preserve">                                                   COORDENADA LONGITUDINAL DO P24 (m):</t>
  </si>
  <si>
    <t xml:space="preserve">                                                    COORDENADA LONGITUDINAL DO P23 (m):</t>
  </si>
  <si>
    <t xml:space="preserve">                                                    COORDENADA LONGITUDINAL DO P22 (m):</t>
  </si>
  <si>
    <t xml:space="preserve">                                                    COORDENADA LONGITUDINAL DO P21 (m):</t>
  </si>
  <si>
    <t xml:space="preserve">                                                    COORDENADA LONGITUDINAL DO P20 (m):</t>
  </si>
  <si>
    <t xml:space="preserve">                                                    COORDENADA LONGITUDINAL DO P19 (m):</t>
  </si>
  <si>
    <t xml:space="preserve">                                                    COORDENADA LONGITUDINAL DO P18 (m):</t>
  </si>
  <si>
    <t xml:space="preserve">                                                   COORDENADA LONGITUDINAL DO P17 (m):</t>
  </si>
  <si>
    <t xml:space="preserve">                                                  COORDENADA LONGITUDINAL DO P16 (m):</t>
  </si>
  <si>
    <t xml:space="preserve">                                                   COORDENADA LONGITUDINAL DO P15 (m):</t>
  </si>
  <si>
    <t xml:space="preserve">                                                   COORDENADA LONGITUDINAL DO P14 (m):</t>
  </si>
  <si>
    <t xml:space="preserve">                                                   COORDENADA LONGITUDINAL DO P13 (m):</t>
  </si>
  <si>
    <t xml:space="preserve">                                                   COORDENADA LONGITUDINAL DO P12 (m):</t>
  </si>
  <si>
    <t xml:space="preserve">                                                   COORDENADA LONGITUDINAL DO P11 (m):</t>
  </si>
  <si>
    <t xml:space="preserve">                                                   COORDENADA LONGITUDINAL DO P10 (m):</t>
  </si>
  <si>
    <t xml:space="preserve">                                                COORDENADA LONGITUDINAL DO P9 (m):</t>
  </si>
  <si>
    <t>Modelo do Street (livro Mecânica dos fluidos)</t>
  </si>
  <si>
    <t>Nota: teoria da página 530 do livro Mecânica dos Fluidos do Streeter</t>
  </si>
  <si>
    <t xml:space="preserve">Número </t>
  </si>
  <si>
    <t>VTF</t>
  </si>
  <si>
    <t>RD</t>
  </si>
  <si>
    <t xml:space="preserve">                   OBS.:</t>
  </si>
  <si>
    <t xml:space="preserve">Instante de  </t>
  </si>
  <si>
    <t>Cálculo (tempo)</t>
  </si>
  <si>
    <t xml:space="preserve">                                                   COORDENADA LONGITUDINAL DO P99 (m):</t>
  </si>
  <si>
    <t xml:space="preserve">                                                   COORDENADA LONGITUDINAL DO P97 (m):</t>
  </si>
  <si>
    <t xml:space="preserve">                                                         COORDENADA LONGITUDINAL DO P96 (m):</t>
  </si>
  <si>
    <t xml:space="preserve">                                                         COORDENADA LONGITUDINAL DO P95 (m):</t>
  </si>
  <si>
    <t xml:space="preserve">                                                         COORDENADA LONGITUDINAL DO P47 (m):</t>
  </si>
  <si>
    <t xml:space="preserve">                                                         COORDENADA LONGITUDINAL DO P48 (m):</t>
  </si>
  <si>
    <t xml:space="preserve">                                                         COORDENADA LONGITUDINAL DO P49 (m):</t>
  </si>
  <si>
    <t xml:space="preserve">                                                         COORDENADA LONGITUDINAL DO P50 (m):</t>
  </si>
  <si>
    <t xml:space="preserve">                                                         COORDENADA LONGITUDINAL DO P51 (m):</t>
  </si>
  <si>
    <t xml:space="preserve">                                                         COORDENADA LONGITUDINAL DO P52 (m):</t>
  </si>
  <si>
    <t xml:space="preserve">                                                         COORDENADA LONGITUDINAL DO P53 (m):</t>
  </si>
  <si>
    <t xml:space="preserve">                                                         COORDENADA LONGITUDINAL DO P54 (m):</t>
  </si>
  <si>
    <t xml:space="preserve">                                                         COORDENADA LONGITUDINAL DO P55 (m):</t>
  </si>
  <si>
    <t xml:space="preserve">                                                         COORDENADA LONGITUDINAL DO P56 (m):</t>
  </si>
  <si>
    <t xml:space="preserve">                                                         COORDENADA LONGITUDINAL DO P57 (m):</t>
  </si>
  <si>
    <t xml:space="preserve">                                                         COORDENADA LONGITUDINAL DO P58 (m):</t>
  </si>
  <si>
    <t xml:space="preserve">                                                         COORDENADA LONGITUDINAL DO P59 (m):</t>
  </si>
  <si>
    <t xml:space="preserve">                                                         COORDENADA LONGITUDINAL DO P60 (m):</t>
  </si>
  <si>
    <t xml:space="preserve">                                                         COORDENADA LONGITUDINAL DO P61 (m):</t>
  </si>
  <si>
    <t xml:space="preserve">                                                         COORDENADA LONGITUDINAL DO P62 (m):</t>
  </si>
  <si>
    <t xml:space="preserve">                                                         COORDENADA LONGITUDINAL DO P63 (m):</t>
  </si>
  <si>
    <t xml:space="preserve">                                                         COORDENADA LONGITUDINAL DO P64 (m):</t>
  </si>
  <si>
    <t xml:space="preserve">                                                         COORDENADA LONGITUDINAL DO P65 (m):</t>
  </si>
  <si>
    <t xml:space="preserve">                                                         COORDENADA LONGITUDINAL DO P66 (m):</t>
  </si>
  <si>
    <t xml:space="preserve">                                                         COORDENADA LONGITUDINAL DO P67 (m):</t>
  </si>
  <si>
    <t xml:space="preserve">                                                         COORDENADA LONGITUDINAL DO P68 (m):</t>
  </si>
  <si>
    <t xml:space="preserve">                                                         COORDENADA LONGITUDINAL DO P69 (m):</t>
  </si>
  <si>
    <t xml:space="preserve">                                                         COORDENADA LONGITUDINAL DO P70 (m):</t>
  </si>
  <si>
    <t xml:space="preserve">                                                         COORDENADA LONGITUDINAL DO P71 (m):</t>
  </si>
  <si>
    <t xml:space="preserve">                                                         COORDENADA LONGITUDINAL DO P72 (m):</t>
  </si>
  <si>
    <t xml:space="preserve">                                                         COORDENADA LONGITUDINAL DO P73 (m):</t>
  </si>
  <si>
    <t xml:space="preserve">                                                         COORDENADA LONGITUDINAL DO P74 (m):</t>
  </si>
  <si>
    <t xml:space="preserve">                                                         COORDENADA LONGITUDINAL DO P75 (m):</t>
  </si>
  <si>
    <t xml:space="preserve">                                                         COORDENADA LONGITUDINAL DO P76 (m):</t>
  </si>
  <si>
    <t xml:space="preserve">                                                         COORDENADA LONGITUDINAL DO P77 (m):</t>
  </si>
  <si>
    <t xml:space="preserve">                                                         COORDENADA LONGITUDINAL DO P78 (m):</t>
  </si>
  <si>
    <t xml:space="preserve">                                                         COORDENADA LONGITUDINAL DO P79 (m):</t>
  </si>
  <si>
    <t xml:space="preserve">                                                         COORDENADA LONGITUDINAL DO P80 (m):</t>
  </si>
  <si>
    <t xml:space="preserve">                                                         COORDENADA LONGITUDINAL DO P94 (m):</t>
  </si>
  <si>
    <t xml:space="preserve">                                                         COORDENADA LONGITUDINAL DO P93 (m):</t>
  </si>
  <si>
    <t xml:space="preserve">                                                         COORDENADA LONGITUDINAL DO P92 (m):</t>
  </si>
  <si>
    <t xml:space="preserve">                                                         COORDENADA LONGITUDINAL DO P91 (m):</t>
  </si>
  <si>
    <t xml:space="preserve">                                                         COORDENADA LONGITUDINAL DO P90 (m):</t>
  </si>
  <si>
    <t xml:space="preserve">                                                         COORDENADA LONGITUDINAL DO P81 (m):</t>
  </si>
  <si>
    <t xml:space="preserve">                                                         COORDENADA LONGITUDINAL DO P82 (m):</t>
  </si>
  <si>
    <t xml:space="preserve">                                                         COORDENADA LONGITUDINAL DO P83 (m):</t>
  </si>
  <si>
    <t xml:space="preserve">                                                         COORDENADA LONGITUDINAL DO P84 (m):</t>
  </si>
  <si>
    <t xml:space="preserve">                                                         COORDENADA LONGITUDINAL DO P85 (m):</t>
  </si>
  <si>
    <t xml:space="preserve">                                                         COORDENADA LONGITUDINAL DO P86 (m):</t>
  </si>
  <si>
    <t xml:space="preserve">                                                         COORDENADA LONGITUDINAL DO P87 (m):</t>
  </si>
  <si>
    <t xml:space="preserve">                                                         COORDENADA LONGITUDINAL DO P88 (m):</t>
  </si>
  <si>
    <t xml:space="preserve">                                                         COORDENADA LONGITUDINAL DO P89 (m):</t>
  </si>
  <si>
    <t>Nota: alfa varia de 1 a 0;</t>
  </si>
  <si>
    <t>DIST</t>
  </si>
  <si>
    <t>LPMÁX</t>
  </si>
  <si>
    <t>TRECHO 2: P1 AO P2</t>
  </si>
  <si>
    <t>Hi</t>
  </si>
  <si>
    <t>Qi</t>
  </si>
  <si>
    <t>TRECHO 100: P99 AO P100</t>
  </si>
  <si>
    <t xml:space="preserve">                             CONDIÇÃO DE CONTORNO/</t>
  </si>
  <si>
    <t>HP</t>
  </si>
  <si>
    <t>QP</t>
  </si>
  <si>
    <t>TRECHO 3: P2 AO P3</t>
  </si>
  <si>
    <t>TRECHO 4: P3 AO P4</t>
  </si>
  <si>
    <t>TRECHO 5: P4 AO P5</t>
  </si>
  <si>
    <t>TRECHO 6: P5 AO P6</t>
  </si>
  <si>
    <t>TRECHO 7: P6 AO P7</t>
  </si>
  <si>
    <t>TRECHO 8: P7 AO P8</t>
  </si>
  <si>
    <t>TRECHO 9: P8 AO P9</t>
  </si>
  <si>
    <t>TRECHO 10: P9 AO P10</t>
  </si>
  <si>
    <t>TRECHO 11: P10 AO P11</t>
  </si>
  <si>
    <t>TRECHO 12: P11 AO P12</t>
  </si>
  <si>
    <t>TRECHO 13: P12 AO P13</t>
  </si>
  <si>
    <t>TRECHO 14: P13 AO P14</t>
  </si>
  <si>
    <t>TRECHO 15: P14 AO P15</t>
  </si>
  <si>
    <t>TRECHO 16: P15 AO P16</t>
  </si>
  <si>
    <t>TRECHO 17: P16 AO P17</t>
  </si>
  <si>
    <t>TRECHO 18: P17 AO P18</t>
  </si>
  <si>
    <t>TRECHO 19: P18 AO P19</t>
  </si>
  <si>
    <t>TRECHO 20: P19 AO P20</t>
  </si>
  <si>
    <t>TRECHO 21: P20 AO P21</t>
  </si>
  <si>
    <t>TRECHO 22: P21 AO P22</t>
  </si>
  <si>
    <t>TRECHO 23: P22 AO P23</t>
  </si>
  <si>
    <t>TRECHO 24: P23 AO P24</t>
  </si>
  <si>
    <t>TRECHO 25: P24 AO P25</t>
  </si>
  <si>
    <t>TRECHO 26: P25 AO P26</t>
  </si>
  <si>
    <t>TRECHO 27: P26 AO P27</t>
  </si>
  <si>
    <t>TRECHO 28: P27 AO P28</t>
  </si>
  <si>
    <t>TRECHO 29: P28 AO P29</t>
  </si>
  <si>
    <t>TRECHO 30: P29 AO P30</t>
  </si>
  <si>
    <t>TRECHO 31: P30 AO P31</t>
  </si>
  <si>
    <t>TRECHO 32: P31 AO P32</t>
  </si>
  <si>
    <t>TRECHO 33: P32 AO P33</t>
  </si>
  <si>
    <t>TRECHO 34: P33 AO P34</t>
  </si>
  <si>
    <t>TRECHO 35: P34 AO P35</t>
  </si>
  <si>
    <t>TRECHO 36: P35 AO P36</t>
  </si>
  <si>
    <t>TRECHO 37: P36 AO P37</t>
  </si>
  <si>
    <t>TRECHO 38: P37 AO P38</t>
  </si>
  <si>
    <t>TRECHO 39: P38 AO P39</t>
  </si>
  <si>
    <t>TRECHO 40: P39 AO P40</t>
  </si>
  <si>
    <t>TRECHO 41: P40 AO P41</t>
  </si>
  <si>
    <t>TRECHO 42: P41 AO P42</t>
  </si>
  <si>
    <t>TRECHO 43: P42 AO P43</t>
  </si>
  <si>
    <t>TRECHO 44: P43 AO P44</t>
  </si>
  <si>
    <t>TRECHO 45: P44 AO P45</t>
  </si>
  <si>
    <t>TRECHO 46: P45 AO P46</t>
  </si>
  <si>
    <t>TRECHO 47: P46 AO P47</t>
  </si>
  <si>
    <t>TRECHO 48: P47 AO P48</t>
  </si>
  <si>
    <t>TRECHO 49: P48 AO P49</t>
  </si>
  <si>
    <t>TRECHO 50: P49 AO P50</t>
  </si>
  <si>
    <t>TRECHO 51: P50 AO P51</t>
  </si>
  <si>
    <t>TRECHO 52: P51 AO P52</t>
  </si>
  <si>
    <t>TRECHO 53: P52 AO P53</t>
  </si>
  <si>
    <t>TRECHO 54: P53 AO P54</t>
  </si>
  <si>
    <t>TRECHO 55: P54 AO P55</t>
  </si>
  <si>
    <t>TRECHO 56: P55 AO P56</t>
  </si>
  <si>
    <t>TRECHO 57: P56 AO P57</t>
  </si>
  <si>
    <t>TRECHO 58: P57 AO P58</t>
  </si>
  <si>
    <t>TRECHO 59: P58 AO P59</t>
  </si>
  <si>
    <t>TRECHO 60: P59 AO P60</t>
  </si>
  <si>
    <t>TRECHO 61: P60 AO P61</t>
  </si>
  <si>
    <t>TRECHO 62: P61 AO P62</t>
  </si>
  <si>
    <t>TRECHO 63: P62 AO P63</t>
  </si>
  <si>
    <t>TRECHO 64: P63 AO P64</t>
  </si>
  <si>
    <t>TRECHO 65: P64 AO P65</t>
  </si>
  <si>
    <t>TRECHO 66: P65 AO P66</t>
  </si>
  <si>
    <t>TRECHO 67: P66 AO P67</t>
  </si>
  <si>
    <t>TRECHO 68: P67 AO P68</t>
  </si>
  <si>
    <t>TRECHO 69: P68 AO P69</t>
  </si>
  <si>
    <t>TRECHO 70: P69 AO P70</t>
  </si>
  <si>
    <t>TRECHO 71: P70 AO P71</t>
  </si>
  <si>
    <t>TRECHO 72: P71 AO P72</t>
  </si>
  <si>
    <t>TRECHO 73: P72 AO P73</t>
  </si>
  <si>
    <t>TRECHO 74: P73 AO P74</t>
  </si>
  <si>
    <t>TRECHO 75: P74 AO P75</t>
  </si>
  <si>
    <t>TRECHO 76: P75 AO P76</t>
  </si>
  <si>
    <t>TRECHO 77: P76 AO P77</t>
  </si>
  <si>
    <t>TRECHO 78: P77 AO P78</t>
  </si>
  <si>
    <t>TRECHO 79: P78 AO P79</t>
  </si>
  <si>
    <t>TRECHO 80: P79 AO P80</t>
  </si>
  <si>
    <t>TRECHO 81: P80 AO P81</t>
  </si>
  <si>
    <t>TRECHO 82: P81 AO P82</t>
  </si>
  <si>
    <t>TRECHO 83: P82 AO P82</t>
  </si>
  <si>
    <t>TRECHO 84: P83 AO P84</t>
  </si>
  <si>
    <t>TRECHO 85: P84 AO P85</t>
  </si>
  <si>
    <t>TRECHO 86: P85 AO P86</t>
  </si>
  <si>
    <t>TRECHO 87: P86 AO P87</t>
  </si>
  <si>
    <t>TRECHO 88: P87 AO P88</t>
  </si>
  <si>
    <t>TRECHO 89: P88 AO P89</t>
  </si>
  <si>
    <t>TRECHO 90: P89 AO P90</t>
  </si>
  <si>
    <t>TRECHO 91: P90 AO P91</t>
  </si>
  <si>
    <t>TRECHO 92: P91 AO P92</t>
  </si>
  <si>
    <t>TRECHO 93: P92 AO P93</t>
  </si>
  <si>
    <t>TRECHO 94: P93 AO P94</t>
  </si>
  <si>
    <t>TRECHO 95: P94 AO P95</t>
  </si>
  <si>
    <t>TRECHO 96: P95 AO P96</t>
  </si>
  <si>
    <t>TRECHO 97: P96 AO P97</t>
  </si>
  <si>
    <t>TRECHO 98: P97 AO P98</t>
  </si>
  <si>
    <t>TRECHO 99: P98 AO P99</t>
  </si>
  <si>
    <t>TRECHO 1: P0 AO P1</t>
  </si>
  <si>
    <t>L/150</t>
  </si>
  <si>
    <t>OBRA: SISTEMA INTEGRADO DE ABASTECIMENTO DE ÁGUA DE MOCÓ MAIS 17 LOCALIDADES</t>
  </si>
  <si>
    <t>MUNICÍPIO: MIGUEL CALMON (BA)</t>
  </si>
  <si>
    <t>TRECHO 101: P100 AO P101</t>
  </si>
  <si>
    <t>TRECHO 102: P101 AO P102</t>
  </si>
  <si>
    <t>TRECHO 103: P102 AO P103</t>
  </si>
  <si>
    <t>TRECHO 104: P103 AO P104</t>
  </si>
  <si>
    <t>TRECHO 105: P104 AO P105</t>
  </si>
  <si>
    <t>TRECHO 106: P105 AO P106</t>
  </si>
  <si>
    <t>TRECHO 107: P106 AO P107</t>
  </si>
  <si>
    <t>TRECHO 108: P107 AO P108</t>
  </si>
  <si>
    <t>TRECHO 109: P108 AO P109</t>
  </si>
  <si>
    <t>TRECHO 110: P109 AO P110</t>
  </si>
  <si>
    <t>TRECHO 111: P110 AO P111</t>
  </si>
  <si>
    <t>TRECHO 112: P111 AO P112</t>
  </si>
  <si>
    <t>TRECHO 113: P112 AO P113</t>
  </si>
  <si>
    <t>TRECHO 114: P113 AO P114</t>
  </si>
  <si>
    <t>TRECHO 115: P114 AO P115</t>
  </si>
  <si>
    <t>TRECHO 116: P115 AO P116</t>
  </si>
  <si>
    <t>TRECHO 117: P116 AO P117</t>
  </si>
  <si>
    <t>TRECHO 118: P117 AO P118</t>
  </si>
  <si>
    <t>TRECHO 119: P118 AO P119</t>
  </si>
  <si>
    <t>TRECHO 120: P119 AO P120</t>
  </si>
  <si>
    <t>TRECHO 121: P120 AO P121</t>
  </si>
  <si>
    <t>TRECHO 122: P121 AO P122</t>
  </si>
  <si>
    <t>TRECHO 123: P122 AO P123</t>
  </si>
  <si>
    <t>TRECHO 124: P123 AO P124</t>
  </si>
  <si>
    <t>TRECHO 125: P124 AO P125</t>
  </si>
  <si>
    <t>TRECHO 126: P125 AO P126</t>
  </si>
  <si>
    <t>TRECHO 127: P126 AO P127</t>
  </si>
  <si>
    <t>TRECHO 128: P127 AO P128</t>
  </si>
  <si>
    <t>TRECHO 129: P128 AO P129</t>
  </si>
  <si>
    <t>TRECHO 130: P129 AO P130</t>
  </si>
  <si>
    <t>TRECHO 131: P130 AO P131</t>
  </si>
  <si>
    <t>TRECHO 132: P131 AO P132</t>
  </si>
  <si>
    <t>TRECHO 133: P132 AO P133</t>
  </si>
  <si>
    <t>TRECHO 134: P133 AO P134</t>
  </si>
  <si>
    <t>TRECHO 135: P134 AO P135</t>
  </si>
  <si>
    <t>TRECHO 136: P135 AO P136</t>
  </si>
  <si>
    <t>TRECHO 137: P136 AO P137</t>
  </si>
  <si>
    <t>TRECHO 139: P138 AO P139</t>
  </si>
  <si>
    <t>TRECHO 138: P137 AO P138</t>
  </si>
  <si>
    <t>TRECHO 140: P139 AO P140</t>
  </si>
  <si>
    <t>TRECHO 141: P140 AO P141</t>
  </si>
  <si>
    <t>TRECHO 142: P141 AO P142</t>
  </si>
  <si>
    <t>TRECHO 143: P142 AO P143</t>
  </si>
  <si>
    <t>TRECHO 144: P143 AO P144</t>
  </si>
  <si>
    <t>TRECHO 145: P144 AO P145</t>
  </si>
  <si>
    <t>TRECHO 146: P145 AO P146</t>
  </si>
  <si>
    <t>TRECHO 147: P146 AO P147</t>
  </si>
  <si>
    <t>TRECHO 148: P147 AO P148</t>
  </si>
  <si>
    <t>TRECHO 149: P148 AO P149</t>
  </si>
  <si>
    <t>TRECHO 150: P149 AO P150</t>
  </si>
  <si>
    <t>TRECHO 150: P149 AO P150 - (P150: EXTREMIDADE FINAL DO SISTEMA ADUTOR ELEVATÓRIO)</t>
  </si>
  <si>
    <t xml:space="preserve">                                                                                                           COORDENADA LONGITUDINAL DO P1 -DISTÂNCIA P1 A BOMBA- (m):</t>
  </si>
  <si>
    <t xml:space="preserve">                                                                                                            COORDENADA LONGITUDINAL DO P0 -DISTÂNCIA P0 A BOMBA- (m):</t>
  </si>
  <si>
    <t xml:space="preserve">                                                        COORDENADA LONGITUDINAL DO P2 (m):</t>
  </si>
  <si>
    <t xml:space="preserve">                                                        COORDENADA LONGITUDINAL DO P3 (m):</t>
  </si>
  <si>
    <t xml:space="preserve">                                                        COORDENADA LONGITUDINAL DO P4 (m):</t>
  </si>
  <si>
    <t xml:space="preserve">                                                         COORDENADA LONGITUDINAL DO P5 (m):</t>
  </si>
  <si>
    <t xml:space="preserve">                                                         COORDENADA LONGITUDINAL DO P6 (m):</t>
  </si>
  <si>
    <t xml:space="preserve">                                                         COORDENADA LONGITUDINAL DO P7 (m):</t>
  </si>
  <si>
    <t xml:space="preserve">                                                           COORDENADA LONGITUDINAL DO P8 (m):</t>
  </si>
  <si>
    <t xml:space="preserve">                                                   COORDENADA LONGITUDINAL DO P98 (m):</t>
  </si>
  <si>
    <t xml:space="preserve">                                                   COORDENADA LONGITUDINAL DO P100 (m):</t>
  </si>
  <si>
    <t xml:space="preserve">                                                   COORDENADA LONGITUDINAL DO P101 (m):</t>
  </si>
  <si>
    <t xml:space="preserve">                                                   COORDENADA LONGITUDINAL DO P102 (m):</t>
  </si>
  <si>
    <t xml:space="preserve">                                                   COORDENADA LONGITUDINAL DO P103 (m):</t>
  </si>
  <si>
    <t xml:space="preserve">                                                   COORDENADA LONGITUDINAL DO P104 (m):</t>
  </si>
  <si>
    <t xml:space="preserve">                                                   COORDENADA LONGITUDINAL DO P105 (m):</t>
  </si>
  <si>
    <t xml:space="preserve">                                                   COORDENADA LONGITUDINAL DO P106 (m):</t>
  </si>
  <si>
    <t xml:space="preserve">                                                   COORDENADA LONGITUDINAL DO P107 (m):</t>
  </si>
  <si>
    <t xml:space="preserve">                                                   COORDENADA LONGITUDINAL DO P108 (m):</t>
  </si>
  <si>
    <t xml:space="preserve">                                                   COORDENADA LONGITUDINAL DO P109 (m):</t>
  </si>
  <si>
    <t xml:space="preserve">                                                   COORDENADA LONGITUDINAL DO P110 (m):</t>
  </si>
  <si>
    <t xml:space="preserve">                                                   COORDENADA LONGITUDINAL DO P111 (m):</t>
  </si>
  <si>
    <t xml:space="preserve">                                                   COORDENADA LONGITUDINAL DO P112 (m):</t>
  </si>
  <si>
    <t xml:space="preserve">                                                   COORDENADA LONGITUDINAL DO P113 (m):</t>
  </si>
  <si>
    <t xml:space="preserve">                                                   COORDENADA LONGITUDINAL DO P114 (m):</t>
  </si>
  <si>
    <t xml:space="preserve">                                                   COORDENADA LONGITUDINAL DO P115 (m):</t>
  </si>
  <si>
    <t xml:space="preserve">                                                   COORDENADA LONGITUDINAL DO P116 (m):</t>
  </si>
  <si>
    <t xml:space="preserve">                                                   COORDENADA LONGITUDINAL DO P117 (m):</t>
  </si>
  <si>
    <t xml:space="preserve">                                                   COORDENADA LONGITUDINAL DO P118 (m):</t>
  </si>
  <si>
    <t xml:space="preserve">                                                   COORDENADA LONGITUDINAL DO P119 (m):</t>
  </si>
  <si>
    <t xml:space="preserve">                                                   COORDENADA LONGITUDINAL DO P120 (m):</t>
  </si>
  <si>
    <t xml:space="preserve">                                                   COORDENADA LONGITUDINAL DO P121 (m):</t>
  </si>
  <si>
    <t xml:space="preserve">                                                   COORDENADA LONGITUDINAL DO P122 (m):</t>
  </si>
  <si>
    <t xml:space="preserve">                                                   COORDENADA LONGITUDINAL DO P123 (m):</t>
  </si>
  <si>
    <t xml:space="preserve">                                                   COORDENADA LONGITUDINAL DO P124 (m):</t>
  </si>
  <si>
    <t xml:space="preserve">                                                   COORDENADA LONGITUDINAL DO P125 (m):</t>
  </si>
  <si>
    <t xml:space="preserve">                                                   COORDENADA LONGITUDINAL DO P126 (m):</t>
  </si>
  <si>
    <t xml:space="preserve">                                                   COORDENADA LONGITUDINAL DO P127 (m):</t>
  </si>
  <si>
    <t xml:space="preserve">                                                   COORDENADA LONGITUDINAL DO P128 (m):</t>
  </si>
  <si>
    <t xml:space="preserve">                                                   COORDENADA LONGITUDINAL DO P129 (m):</t>
  </si>
  <si>
    <t xml:space="preserve">                                                   COORDENADA LONGITUDINAL DO P130 (m):</t>
  </si>
  <si>
    <t xml:space="preserve">                                                   COORDENADA LONGITUDINAL DO P131 (m):</t>
  </si>
  <si>
    <t xml:space="preserve">                                                   COORDENADA LONGITUDINAL DO P132 (m):</t>
  </si>
  <si>
    <t xml:space="preserve">                                                   COORDENADA LONGITUDINAL DO P133 (m):</t>
  </si>
  <si>
    <t xml:space="preserve">                                                   COORDENADA LONGITUDINAL DO P134 (m):</t>
  </si>
  <si>
    <t xml:space="preserve">                                                   COORDENADA LONGITUDINAL DO P135 (m):</t>
  </si>
  <si>
    <t xml:space="preserve">                                                   COORDENADA LONGITUDINAL DO P136 (m):</t>
  </si>
  <si>
    <t xml:space="preserve">                                                   COORDENADA LONGITUDINAL DO P137 (m):</t>
  </si>
  <si>
    <t xml:space="preserve">                                                   COORDENADA LONGITUDINAL DO P138 (m):</t>
  </si>
  <si>
    <t xml:space="preserve">                                                   COORDENADA LONGITUDINAL DO P139 (m):</t>
  </si>
  <si>
    <t xml:space="preserve">                                                   COORDENADA LONGITUDINAL DO P140 (m):</t>
  </si>
  <si>
    <t xml:space="preserve">                                                   COORDENADA LONGITUDINAL DO P141 (m):</t>
  </si>
  <si>
    <t xml:space="preserve">                                                   COORDENADA LONGITUDINAL DO P142 (m):</t>
  </si>
  <si>
    <t xml:space="preserve">                                                   COORDENADA LONGITUDINAL DO P143 (m):</t>
  </si>
  <si>
    <t xml:space="preserve">                                                   COORDENADA LONGITUDINAL DO P144 (m):</t>
  </si>
  <si>
    <t xml:space="preserve">                                                   COORDENADA LONGITUDINAL DO P145 (m):</t>
  </si>
  <si>
    <t xml:space="preserve">                                                   COORDENADA LONGITUDINAL DO P146 (m):</t>
  </si>
  <si>
    <t xml:space="preserve">                                                   COORDENADA LONGITUDINAL DO P147 (m):</t>
  </si>
  <si>
    <t xml:space="preserve">                                                   COORDENADA LONGITUDINAL DO P148 (m):</t>
  </si>
  <si>
    <t xml:space="preserve">                                                                 COORDENADA LONGITUDINAL DO P150 (m):</t>
  </si>
  <si>
    <t xml:space="preserve">                                                   COORDENADA LONGITUDINAL DO P149 (m):</t>
  </si>
  <si>
    <t>N=151 (bomba+tramo1+...+tramo 150+reservatório)</t>
  </si>
  <si>
    <t>Para 150 tramos</t>
  </si>
  <si>
    <t>DI Equivalente</t>
  </si>
  <si>
    <t>Equivalente (a)</t>
  </si>
  <si>
    <t>Diâmetro (m)</t>
  </si>
  <si>
    <t>Area (m²)</t>
  </si>
  <si>
    <t>T PVC BIAX PN 16 DN 100</t>
  </si>
  <si>
    <t>T PEAD PE 80 PN 16 DI 85,4mm</t>
  </si>
  <si>
    <t>T PVC PBA CL-20 DN 75</t>
  </si>
  <si>
    <t>Objetivo: queremos 150 tramos para análise</t>
  </si>
  <si>
    <t>Celeridade Equivalente (m/s)</t>
  </si>
  <si>
    <t>Diâmetro Equivalente (m)</t>
  </si>
  <si>
    <t>D equiv =</t>
  </si>
  <si>
    <t>Cele equiv=</t>
  </si>
  <si>
    <t>Coeficiente de Atrito Equivalente (adimensional)</t>
  </si>
  <si>
    <t>Coef equiv=</t>
  </si>
  <si>
    <t>atrifo equiv</t>
  </si>
  <si>
    <r>
      <t xml:space="preserve">                                                        </t>
    </r>
    <r>
      <rPr>
        <sz val="10"/>
        <color rgb="FFFF0000"/>
        <rFont val="Arial"/>
        <family val="2"/>
      </rPr>
      <t>VTF</t>
    </r>
    <r>
      <rPr>
        <sz val="10"/>
        <rFont val="Arial"/>
        <family val="2"/>
      </rPr>
      <t xml:space="preserve"> - VENTOSA TRÍPLICE FUNÇÃO DN 50;</t>
    </r>
  </si>
  <si>
    <r>
      <t xml:space="preserve">                                                   </t>
    </r>
    <r>
      <rPr>
        <sz val="10"/>
        <color rgb="FFFF0000"/>
        <rFont val="Arial"/>
        <family val="2"/>
      </rPr>
      <t>RD</t>
    </r>
    <r>
      <rPr>
        <sz val="10"/>
        <rFont val="Arial"/>
        <family val="2"/>
      </rPr>
      <t xml:space="preserve"> - REGISTRO DE DESCARGA DN 50;</t>
    </r>
  </si>
  <si>
    <t>ENG. DJALMA CERQUEIRA CREA/BA: 17.040 - D          -          ORIENTADOR: Dr PLÍNIO TOMAZ</t>
  </si>
  <si>
    <t>Válvulas</t>
  </si>
  <si>
    <t>Instaladas</t>
  </si>
  <si>
    <t>Cota Piez.</t>
  </si>
  <si>
    <t>P. Dinâmica</t>
  </si>
  <si>
    <t xml:space="preserve">  Regime Permanente</t>
  </si>
  <si>
    <t>Trans. Envoltórias Pressão</t>
  </si>
  <si>
    <t>TRANSIÇÃO</t>
  </si>
  <si>
    <t>DEFoFo, BIAX, JEI</t>
  </si>
  <si>
    <t>PN 16, DN 100,</t>
  </si>
  <si>
    <t>MRS=45MPa</t>
  </si>
  <si>
    <t>PEAD, PE 80,</t>
  </si>
  <si>
    <t xml:space="preserve">PN 16, DE 110mm, </t>
  </si>
  <si>
    <t>DI=85,40mm</t>
  </si>
  <si>
    <t>DI=111,40mm</t>
  </si>
  <si>
    <t>PVC, PBA, JEI,</t>
  </si>
  <si>
    <t>CL-20, DN 75,</t>
  </si>
  <si>
    <t>DI=72,8mm</t>
  </si>
  <si>
    <t xml:space="preserve">                                                                   EXTENSÃO DO SISTEMA ADUTOR ELEVATÓRIO: 12.587,54m, SENDO:</t>
  </si>
  <si>
    <t xml:space="preserve">                                                         5.235,00m PVC, BIAX, DEFoFo, JEI, PN-16, DN 100, MRS=45MPa;</t>
  </si>
  <si>
    <t xml:space="preserve">                                            5.400,00m PEAD, PE 80, PN 16, DE 110mm, DI = 85,4mm;</t>
  </si>
  <si>
    <t xml:space="preserve">            1.952,54m PVC, PBA, JEI, CL-20, DN 75</t>
  </si>
  <si>
    <t xml:space="preserve">            RESERVAÇÃO ADOTADA (PONTO 150):</t>
  </si>
  <si>
    <t xml:space="preserve">                                     FIBRA - 30m³ (2X15m³) - ALTURA DA BASE (HB)=9m </t>
  </si>
  <si>
    <t xml:space="preserve">                                 ALTURA DA CUBA DE FIBRA DO RES 15m³ = 2,86m </t>
  </si>
  <si>
    <t xml:space="preserve">                      Nota_ c= CoefC</t>
  </si>
  <si>
    <t>A1=</t>
  </si>
  <si>
    <t>C1=</t>
  </si>
  <si>
    <t>B1=</t>
  </si>
  <si>
    <t>Calculo da curva da bomba dos pontos A1, B1 e C1</t>
  </si>
  <si>
    <t>H= A1 x N^2 + B1 x N x Q + C1 x Q^2</t>
  </si>
  <si>
    <t>Próximo ao Ponto de trabalho</t>
  </si>
  <si>
    <t>MRS - Minimum Required Strength</t>
  </si>
  <si>
    <t>(resistência mínima requerida)</t>
  </si>
  <si>
    <t>Coef. A1</t>
  </si>
  <si>
    <t>Coef. B1</t>
  </si>
  <si>
    <t>Coef. C1</t>
  </si>
  <si>
    <t>Coef.B</t>
  </si>
  <si>
    <t>Equações</t>
  </si>
  <si>
    <t>Características</t>
  </si>
  <si>
    <t>Coef.R</t>
  </si>
  <si>
    <t>Número de Trechos =</t>
  </si>
  <si>
    <t>Comprimento de cada trecho (Delta X) =</t>
  </si>
  <si>
    <t>Condição de Estabilidade e Convergência do Método das Características</t>
  </si>
  <si>
    <t>Condição de Courant - Friedrics (chs) - Lewy (Condição de CFL):</t>
  </si>
  <si>
    <t xml:space="preserve">Delta t &lt;= Delta X / Cereridade = </t>
  </si>
  <si>
    <t>OK, pela Condição de Estabilidade de Courant.</t>
  </si>
  <si>
    <t>Curva da bomba obtém-se A1, B1, C1</t>
  </si>
  <si>
    <t>LP MÍN</t>
  </si>
  <si>
    <t>PIEZ. R.PERM</t>
  </si>
  <si>
    <t>COTA ELEV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</si>
</sst>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0.0"/>
    <numFmt numFmtId="166" formatCode="0.000"/>
    <numFmt numFmtId="167" formatCode="0.0000"/>
    <numFmt numFmtId="168" formatCode="0.00000"/>
    <numFmt numFmtId="169" formatCode="_(* #,##0.000_);_(* \(#,##0.000\);_(* &quot;-&quot;??_);_(@_)"/>
    <numFmt numFmtId="170" formatCode="0.000000"/>
  </numFmts>
  <fonts count="28" x14ac:knownFonts="1">
    <font>
      <sz val="10"/>
      <name val="Arial"/>
    </font>
    <font>
      <sz val="10"/>
      <name val="Arial"/>
    </font>
    <font>
      <sz val="8"/>
      <name val="Arial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1"/>
      <name val="Tahoma"/>
    </font>
    <font>
      <b/>
      <sz val="8"/>
      <color indexed="81"/>
      <name val="Tahoma"/>
    </font>
    <font>
      <b/>
      <sz val="14"/>
      <name val="Arial"/>
      <family val="2"/>
    </font>
    <font>
      <b/>
      <sz val="12"/>
      <name val="Times New Roman"/>
      <family val="1"/>
    </font>
    <font>
      <b/>
      <sz val="20"/>
      <name val="Arial"/>
      <family val="2"/>
    </font>
    <font>
      <b/>
      <sz val="10"/>
      <name val="Arial Black"/>
      <family val="2"/>
    </font>
    <font>
      <sz val="10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3" tint="0.39997558519241921"/>
      <name val="Arial"/>
      <family val="2"/>
    </font>
    <font>
      <b/>
      <i/>
      <sz val="10"/>
      <color rgb="FFFF000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0"/>
      <color rgb="FF00B050"/>
      <name val="Arial"/>
      <family val="2"/>
    </font>
    <font>
      <b/>
      <sz val="10"/>
      <color rgb="FF00B05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indexed="81"/>
      <name val="Tahoma"/>
      <charset val="1"/>
    </font>
    <font>
      <b/>
      <sz val="8"/>
      <color indexed="81"/>
      <name val="Tahoma"/>
      <charset val="1"/>
    </font>
    <font>
      <b/>
      <sz val="10"/>
      <color theme="1"/>
      <name val="Arial"/>
      <family val="2"/>
    </font>
    <font>
      <b/>
      <sz val="12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86">
    <xf numFmtId="0" fontId="0" fillId="0" borderId="0" xfId="0"/>
    <xf numFmtId="2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65" fontId="2" fillId="0" borderId="0" xfId="0" applyNumberFormat="1" applyFont="1" applyFill="1" applyAlignment="1">
      <alignment horizontal="center"/>
    </xf>
    <xf numFmtId="2" fontId="2" fillId="2" borderId="0" xfId="0" applyNumberFormat="1" applyFont="1" applyFill="1" applyAlignment="1">
      <alignment horizontal="center"/>
    </xf>
    <xf numFmtId="2" fontId="3" fillId="2" borderId="0" xfId="0" applyNumberFormat="1" applyFont="1" applyFill="1" applyAlignment="1">
      <alignment horizontal="center"/>
    </xf>
    <xf numFmtId="166" fontId="2" fillId="0" borderId="0" xfId="0" applyNumberFormat="1" applyFont="1" applyFill="1" applyAlignment="1">
      <alignment horizontal="center"/>
    </xf>
    <xf numFmtId="167" fontId="2" fillId="0" borderId="0" xfId="0" applyNumberFormat="1" applyFont="1" applyFill="1" applyAlignment="1">
      <alignment horizontal="center"/>
    </xf>
    <xf numFmtId="168" fontId="2" fillId="0" borderId="0" xfId="0" applyNumberFormat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67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166" fontId="0" fillId="3" borderId="0" xfId="0" applyNumberFormat="1" applyFill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7" fontId="0" fillId="4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0" fontId="4" fillId="0" borderId="0" xfId="0" applyFont="1" applyFill="1"/>
    <xf numFmtId="0" fontId="0" fillId="3" borderId="0" xfId="0" applyFill="1"/>
    <xf numFmtId="0" fontId="4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4" fillId="4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0" fillId="0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7" fontId="2" fillId="2" borderId="0" xfId="0" applyNumberFormat="1" applyFont="1" applyFill="1" applyAlignment="1">
      <alignment horizontal="center"/>
    </xf>
    <xf numFmtId="165" fontId="5" fillId="0" borderId="0" xfId="0" quotePrefix="1" applyNumberFormat="1" applyFont="1" applyFill="1" applyAlignment="1">
      <alignment horizontal="center"/>
    </xf>
    <xf numFmtId="168" fontId="0" fillId="0" borderId="0" xfId="0" applyNumberFormat="1" applyFill="1" applyAlignment="1">
      <alignment horizontal="center"/>
    </xf>
    <xf numFmtId="166" fontId="0" fillId="4" borderId="0" xfId="0" applyNumberFormat="1" applyFill="1" applyAlignment="1">
      <alignment horizontal="center"/>
    </xf>
    <xf numFmtId="167" fontId="4" fillId="0" borderId="0" xfId="0" applyNumberFormat="1" applyFont="1" applyFill="1" applyAlignment="1">
      <alignment horizontal="center"/>
    </xf>
    <xf numFmtId="166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7" fontId="4" fillId="2" borderId="0" xfId="0" applyNumberFormat="1" applyFont="1" applyFill="1" applyAlignment="1">
      <alignment horizontal="center"/>
    </xf>
    <xf numFmtId="169" fontId="1" fillId="0" borderId="0" xfId="1" applyNumberFormat="1" applyFill="1" applyAlignment="1">
      <alignment horizontal="center"/>
    </xf>
    <xf numFmtId="165" fontId="4" fillId="0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2" fontId="3" fillId="3" borderId="0" xfId="0" applyNumberFormat="1" applyFont="1" applyFill="1" applyAlignment="1">
      <alignment horizontal="center"/>
    </xf>
    <xf numFmtId="167" fontId="0" fillId="3" borderId="0" xfId="0" applyNumberFormat="1" applyFill="1" applyAlignment="1">
      <alignment horizontal="center"/>
    </xf>
    <xf numFmtId="1" fontId="4" fillId="0" borderId="0" xfId="0" applyNumberFormat="1" applyFont="1" applyFill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right"/>
    </xf>
    <xf numFmtId="1" fontId="4" fillId="2" borderId="0" xfId="0" applyNumberFormat="1" applyFont="1" applyFill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  <xf numFmtId="165" fontId="4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6" fontId="4" fillId="0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0" fillId="0" borderId="0" xfId="0" quotePrefix="1"/>
    <xf numFmtId="165" fontId="0" fillId="0" borderId="0" xfId="0" applyNumberFormat="1" applyAlignment="1">
      <alignment horizontal="center"/>
    </xf>
    <xf numFmtId="0" fontId="10" fillId="0" borderId="0" xfId="0" applyFont="1" applyAlignment="1">
      <alignment horizontal="left"/>
    </xf>
    <xf numFmtId="0" fontId="4" fillId="0" borderId="0" xfId="0" applyFont="1" applyFill="1" applyAlignment="1">
      <alignment horizontal="right"/>
    </xf>
    <xf numFmtId="166" fontId="5" fillId="0" borderId="0" xfId="0" quotePrefix="1" applyNumberFormat="1" applyFont="1" applyFill="1" applyAlignment="1">
      <alignment horizontal="center"/>
    </xf>
    <xf numFmtId="0" fontId="11" fillId="0" borderId="0" xfId="0" applyFont="1" applyAlignment="1">
      <alignment horizontal="center"/>
    </xf>
    <xf numFmtId="2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5" fontId="0" fillId="3" borderId="0" xfId="0" quotePrefix="1" applyNumberFormat="1" applyFill="1" applyAlignment="1">
      <alignment horizontal="center"/>
    </xf>
    <xf numFmtId="2" fontId="0" fillId="3" borderId="0" xfId="0" applyNumberFormat="1" applyFill="1" applyAlignment="1">
      <alignment horizontal="center"/>
    </xf>
    <xf numFmtId="167" fontId="15" fillId="0" borderId="0" xfId="0" applyNumberFormat="1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2" fillId="0" borderId="0" xfId="0" applyFont="1"/>
    <xf numFmtId="2" fontId="4" fillId="0" borderId="0" xfId="0" applyNumberFormat="1" applyFont="1"/>
    <xf numFmtId="0" fontId="5" fillId="0" borderId="0" xfId="0" applyFont="1" applyFill="1" applyAlignment="1">
      <alignment horizontal="center"/>
    </xf>
    <xf numFmtId="165" fontId="4" fillId="3" borderId="0" xfId="0" applyNumberFormat="1" applyFont="1" applyFill="1" applyAlignment="1">
      <alignment horizontal="center"/>
    </xf>
    <xf numFmtId="0" fontId="13" fillId="0" borderId="0" xfId="0" applyFont="1"/>
    <xf numFmtId="2" fontId="3" fillId="0" borderId="0" xfId="0" applyNumberFormat="1" applyFont="1" applyFill="1" applyAlignment="1">
      <alignment horizontal="center"/>
    </xf>
    <xf numFmtId="2" fontId="5" fillId="6" borderId="0" xfId="0" applyNumberFormat="1" applyFont="1" applyFill="1" applyAlignment="1">
      <alignment horizontal="center"/>
    </xf>
    <xf numFmtId="165" fontId="5" fillId="6" borderId="0" xfId="0" applyNumberFormat="1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12" fillId="5" borderId="0" xfId="0" applyFont="1" applyFill="1" applyAlignment="1">
      <alignment horizontal="center"/>
    </xf>
    <xf numFmtId="168" fontId="5" fillId="0" borderId="0" xfId="0" quotePrefix="1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2" fontId="4" fillId="2" borderId="0" xfId="0" applyNumberFormat="1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2" fontId="4" fillId="4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2" fontId="3" fillId="8" borderId="0" xfId="0" applyNumberFormat="1" applyFont="1" applyFill="1" applyAlignment="1">
      <alignment horizontal="center"/>
    </xf>
    <xf numFmtId="2" fontId="0" fillId="8" borderId="0" xfId="0" applyNumberFormat="1" applyFill="1" applyAlignment="1">
      <alignment horizontal="center"/>
    </xf>
    <xf numFmtId="167" fontId="0" fillId="9" borderId="0" xfId="0" applyNumberFormat="1" applyFill="1" applyAlignment="1">
      <alignment horizontal="center"/>
    </xf>
    <xf numFmtId="2" fontId="4" fillId="9" borderId="0" xfId="0" applyNumberFormat="1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3" fillId="10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4" fillId="0" borderId="5" xfId="0" applyFont="1" applyBorder="1"/>
    <xf numFmtId="0" fontId="0" fillId="0" borderId="2" xfId="0" applyBorder="1"/>
    <xf numFmtId="0" fontId="4" fillId="0" borderId="6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2" fontId="4" fillId="0" borderId="7" xfId="0" applyNumberFormat="1" applyFont="1" applyFill="1" applyBorder="1" applyAlignment="1">
      <alignment horizontal="center"/>
    </xf>
    <xf numFmtId="0" fontId="4" fillId="0" borderId="8" xfId="0" applyFont="1" applyBorder="1"/>
    <xf numFmtId="0" fontId="4" fillId="0" borderId="7" xfId="0" applyFont="1" applyFill="1" applyBorder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2" fontId="4" fillId="0" borderId="9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15" fillId="0" borderId="0" xfId="0" applyFont="1"/>
    <xf numFmtId="165" fontId="12" fillId="3" borderId="0" xfId="0" applyNumberFormat="1" applyFont="1" applyFill="1" applyAlignment="1">
      <alignment horizontal="center"/>
    </xf>
    <xf numFmtId="2" fontId="16" fillId="2" borderId="0" xfId="0" applyNumberFormat="1" applyFont="1" applyFill="1" applyAlignment="1">
      <alignment horizontal="center"/>
    </xf>
    <xf numFmtId="2" fontId="16" fillId="0" borderId="10" xfId="0" applyNumberFormat="1" applyFont="1" applyFill="1" applyBorder="1" applyAlignment="1">
      <alignment horizontal="center"/>
    </xf>
    <xf numFmtId="2" fontId="17" fillId="0" borderId="11" xfId="0" applyNumberFormat="1" applyFont="1" applyFill="1" applyBorder="1" applyAlignment="1">
      <alignment horizontal="center"/>
    </xf>
    <xf numFmtId="2" fontId="15" fillId="0" borderId="7" xfId="0" applyNumberFormat="1" applyFont="1" applyFill="1" applyBorder="1" applyAlignment="1">
      <alignment horizontal="center"/>
    </xf>
    <xf numFmtId="2" fontId="15" fillId="0" borderId="3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4" fillId="0" borderId="6" xfId="0" applyFont="1" applyBorder="1" applyAlignment="1">
      <alignment horizontal="center"/>
    </xf>
    <xf numFmtId="0" fontId="15" fillId="0" borderId="0" xfId="0" applyFont="1" applyFill="1"/>
    <xf numFmtId="2" fontId="4" fillId="0" borderId="6" xfId="0" applyNumberFormat="1" applyFont="1" applyFill="1" applyBorder="1" applyAlignment="1">
      <alignment horizontal="center"/>
    </xf>
    <xf numFmtId="2" fontId="4" fillId="0" borderId="3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/>
    </xf>
    <xf numFmtId="2" fontId="17" fillId="0" borderId="6" xfId="0" applyNumberFormat="1" applyFont="1" applyFill="1" applyBorder="1" applyAlignment="1">
      <alignment horizontal="center"/>
    </xf>
    <xf numFmtId="2" fontId="15" fillId="0" borderId="6" xfId="0" applyNumberFormat="1" applyFont="1" applyFill="1" applyBorder="1" applyAlignment="1">
      <alignment horizontal="center"/>
    </xf>
    <xf numFmtId="0" fontId="0" fillId="0" borderId="0" xfId="0" applyBorder="1"/>
    <xf numFmtId="0" fontId="15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165" fontId="4" fillId="0" borderId="13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2" fontId="20" fillId="0" borderId="7" xfId="0" applyNumberFormat="1" applyFont="1" applyFill="1" applyBorder="1" applyAlignment="1">
      <alignment horizontal="center"/>
    </xf>
    <xf numFmtId="2" fontId="20" fillId="0" borderId="3" xfId="0" applyNumberFormat="1" applyFont="1" applyFill="1" applyBorder="1" applyAlignment="1">
      <alignment horizontal="center"/>
    </xf>
    <xf numFmtId="2" fontId="21" fillId="0" borderId="9" xfId="0" applyNumberFormat="1" applyFont="1" applyFill="1" applyBorder="1" applyAlignment="1">
      <alignment horizontal="center"/>
    </xf>
    <xf numFmtId="2" fontId="21" fillId="0" borderId="4" xfId="0" applyNumberFormat="1" applyFont="1" applyFill="1" applyBorder="1" applyAlignment="1">
      <alignment horizontal="center"/>
    </xf>
    <xf numFmtId="0" fontId="0" fillId="0" borderId="3" xfId="0" applyFill="1" applyBorder="1"/>
    <xf numFmtId="0" fontId="15" fillId="0" borderId="7" xfId="0" applyFont="1" applyFill="1" applyBorder="1"/>
    <xf numFmtId="0" fontId="15" fillId="0" borderId="3" xfId="0" applyFont="1" applyFill="1" applyBorder="1"/>
    <xf numFmtId="0" fontId="4" fillId="0" borderId="6" xfId="0" applyFont="1" applyFill="1" applyBorder="1"/>
    <xf numFmtId="165" fontId="12" fillId="0" borderId="0" xfId="0" applyNumberFormat="1" applyFont="1" applyFill="1" applyAlignment="1">
      <alignment horizontal="center"/>
    </xf>
    <xf numFmtId="167" fontId="12" fillId="0" borderId="0" xfId="0" applyNumberFormat="1" applyFont="1" applyFill="1" applyAlignment="1">
      <alignment horizontal="center"/>
    </xf>
    <xf numFmtId="0" fontId="0" fillId="0" borderId="0" xfId="0" applyProtection="1">
      <protection locked="0"/>
    </xf>
    <xf numFmtId="0" fontId="13" fillId="0" borderId="0" xfId="0" applyFont="1" applyProtection="1">
      <protection locked="0"/>
    </xf>
    <xf numFmtId="1" fontId="4" fillId="0" borderId="6" xfId="0" applyNumberFormat="1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167" fontId="26" fillId="0" borderId="0" xfId="0" applyNumberFormat="1" applyFont="1" applyFill="1" applyAlignment="1">
      <alignment horizontal="center"/>
    </xf>
    <xf numFmtId="168" fontId="2" fillId="2" borderId="0" xfId="0" applyNumberFormat="1" applyFont="1" applyFill="1" applyAlignment="1">
      <alignment horizontal="center"/>
    </xf>
    <xf numFmtId="170" fontId="2" fillId="0" borderId="0" xfId="0" applyNumberFormat="1" applyFont="1" applyFill="1" applyAlignment="1">
      <alignment horizontal="center"/>
    </xf>
    <xf numFmtId="168" fontId="4" fillId="0" borderId="0" xfId="0" applyNumberFormat="1" applyFont="1" applyFill="1" applyAlignment="1">
      <alignment horizontal="center"/>
    </xf>
    <xf numFmtId="168" fontId="4" fillId="2" borderId="0" xfId="0" applyNumberFormat="1" applyFont="1" applyFill="1" applyAlignment="1">
      <alignment horizontal="center"/>
    </xf>
    <xf numFmtId="2" fontId="15" fillId="0" borderId="9" xfId="0" applyNumberFormat="1" applyFont="1" applyFill="1" applyBorder="1" applyAlignment="1">
      <alignment horizontal="center"/>
    </xf>
    <xf numFmtId="17" fontId="27" fillId="0" borderId="0" xfId="0" applyNumberFormat="1" applyFont="1" applyProtection="1">
      <protection locked="0"/>
    </xf>
    <xf numFmtId="0" fontId="27" fillId="0" borderId="0" xfId="0" applyFont="1" applyProtection="1">
      <protection locked="0"/>
    </xf>
    <xf numFmtId="2" fontId="0" fillId="10" borderId="0" xfId="0" applyNumberFormat="1" applyFill="1"/>
    <xf numFmtId="167" fontId="0" fillId="10" borderId="0" xfId="0" applyNumberFormat="1" applyFill="1"/>
    <xf numFmtId="170" fontId="4" fillId="10" borderId="0" xfId="0" applyNumberFormat="1" applyFont="1" applyFill="1" applyAlignment="1">
      <alignment horizontal="center"/>
    </xf>
    <xf numFmtId="0" fontId="4" fillId="10" borderId="0" xfId="0" applyFont="1" applyFill="1" applyBorder="1" applyAlignment="1">
      <alignment horizontal="center"/>
    </xf>
    <xf numFmtId="0" fontId="0" fillId="0" borderId="12" xfId="0" applyBorder="1"/>
    <xf numFmtId="0" fontId="4" fillId="0" borderId="14" xfId="0" applyFont="1" applyFill="1" applyBorder="1" applyAlignment="1">
      <alignment horizontal="center"/>
    </xf>
    <xf numFmtId="2" fontId="4" fillId="0" borderId="10" xfId="0" applyNumberFormat="1" applyFont="1" applyFill="1" applyBorder="1" applyAlignment="1">
      <alignment horizontal="center"/>
    </xf>
    <xf numFmtId="2" fontId="4" fillId="0" borderId="4" xfId="0" applyNumberFormat="1" applyFont="1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4" fillId="7" borderId="0" xfId="0" applyNumberFormat="1" applyFont="1" applyFill="1" applyAlignment="1">
      <alignment horizontal="center"/>
    </xf>
    <xf numFmtId="167" fontId="0" fillId="0" borderId="0" xfId="0" applyNumberFormat="1" applyFill="1" applyAlignment="1">
      <alignment horizontal="left"/>
    </xf>
    <xf numFmtId="0" fontId="0" fillId="10" borderId="0" xfId="0" applyFill="1"/>
    <xf numFmtId="167" fontId="0" fillId="10" borderId="0" xfId="0" applyNumberFormat="1" applyFill="1" applyAlignment="1">
      <alignment horizontal="center"/>
    </xf>
    <xf numFmtId="2" fontId="0" fillId="0" borderId="0" xfId="0" applyNumberFormat="1" applyFill="1"/>
    <xf numFmtId="0" fontId="11" fillId="11" borderId="0" xfId="0" applyFont="1" applyFill="1" applyAlignment="1">
      <alignment horizontal="center"/>
    </xf>
    <xf numFmtId="0" fontId="0" fillId="11" borderId="0" xfId="0" applyFill="1"/>
    <xf numFmtId="2" fontId="2" fillId="11" borderId="0" xfId="0" applyNumberFormat="1" applyFont="1" applyFill="1" applyAlignment="1">
      <alignment horizontal="center"/>
    </xf>
    <xf numFmtId="0" fontId="3" fillId="11" borderId="0" xfId="0" applyFont="1" applyFill="1" applyAlignment="1">
      <alignment horizontal="center"/>
    </xf>
    <xf numFmtId="2" fontId="3" fillId="11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518432537438338E-2"/>
          <c:y val="3.1715132618008453E-3"/>
          <c:w val="0.85220949400065638"/>
          <c:h val="0.980171064964624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 Caso 150 trechos'!$O$7</c:f>
              <c:strCache>
                <c:ptCount val="1"/>
                <c:pt idx="0">
                  <c:v>PIEZ. R.PERM</c:v>
                </c:pt>
              </c:strCache>
            </c:strRef>
          </c:tx>
          <c:spPr>
            <a:ln w="28575">
              <a:noFill/>
            </a:ln>
          </c:spPr>
          <c:xVal>
            <c:numRef>
              <c:f>' Caso 150 trechos'!$N$8:$N$159</c:f>
              <c:numCache>
                <c:formatCode>0.00</c:formatCode>
                <c:ptCount val="152"/>
                <c:pt idx="1">
                  <c:v>0</c:v>
                </c:pt>
                <c:pt idx="2">
                  <c:v>83.916933333333333</c:v>
                </c:pt>
                <c:pt idx="3">
                  <c:v>167.83386666666667</c:v>
                </c:pt>
                <c:pt idx="4">
                  <c:v>251.7508</c:v>
                </c:pt>
                <c:pt idx="5">
                  <c:v>335.66773333333333</c:v>
                </c:pt>
                <c:pt idx="6">
                  <c:v>419.58466666666664</c:v>
                </c:pt>
                <c:pt idx="7">
                  <c:v>503.50159999999994</c:v>
                </c:pt>
                <c:pt idx="8">
                  <c:v>587.41853333333324</c:v>
                </c:pt>
                <c:pt idx="9">
                  <c:v>671.33546666666655</c:v>
                </c:pt>
                <c:pt idx="10">
                  <c:v>755.25239999999985</c:v>
                </c:pt>
                <c:pt idx="11">
                  <c:v>839.16933333333316</c:v>
                </c:pt>
                <c:pt idx="12">
                  <c:v>923.08626666666646</c:v>
                </c:pt>
                <c:pt idx="13">
                  <c:v>1007.0031999999998</c:v>
                </c:pt>
                <c:pt idx="14">
                  <c:v>1090.9201333333331</c:v>
                </c:pt>
                <c:pt idx="15">
                  <c:v>1174.8370666666665</c:v>
                </c:pt>
                <c:pt idx="16">
                  <c:v>1258.7539999999999</c:v>
                </c:pt>
                <c:pt idx="17">
                  <c:v>1342.6709333333333</c:v>
                </c:pt>
                <c:pt idx="18">
                  <c:v>1426.5878666666667</c:v>
                </c:pt>
                <c:pt idx="19">
                  <c:v>1510.5048000000002</c:v>
                </c:pt>
                <c:pt idx="20">
                  <c:v>1594.4217333333336</c:v>
                </c:pt>
                <c:pt idx="21">
                  <c:v>1678.338666666667</c:v>
                </c:pt>
                <c:pt idx="22">
                  <c:v>1762.2556000000004</c:v>
                </c:pt>
                <c:pt idx="23">
                  <c:v>1846.1725333333338</c:v>
                </c:pt>
                <c:pt idx="24">
                  <c:v>1930.0894666666672</c:v>
                </c:pt>
                <c:pt idx="25">
                  <c:v>2014.0064000000007</c:v>
                </c:pt>
                <c:pt idx="26">
                  <c:v>2097.9233333333341</c:v>
                </c:pt>
                <c:pt idx="27">
                  <c:v>2181.8402666666675</c:v>
                </c:pt>
                <c:pt idx="28">
                  <c:v>2265.7572000000009</c:v>
                </c:pt>
                <c:pt idx="29">
                  <c:v>2349.6741333333343</c:v>
                </c:pt>
                <c:pt idx="30">
                  <c:v>2433.5910666666678</c:v>
                </c:pt>
                <c:pt idx="31">
                  <c:v>2517.5080000000012</c:v>
                </c:pt>
                <c:pt idx="32">
                  <c:v>2601.4249333333346</c:v>
                </c:pt>
                <c:pt idx="33">
                  <c:v>2685.341866666668</c:v>
                </c:pt>
                <c:pt idx="34">
                  <c:v>2769.2588000000014</c:v>
                </c:pt>
                <c:pt idx="35">
                  <c:v>2853.1757333333348</c:v>
                </c:pt>
                <c:pt idx="36">
                  <c:v>2937.0926666666683</c:v>
                </c:pt>
                <c:pt idx="37">
                  <c:v>3021.0096000000017</c:v>
                </c:pt>
                <c:pt idx="38">
                  <c:v>3104.9265333333351</c:v>
                </c:pt>
                <c:pt idx="39">
                  <c:v>3188.8434666666685</c:v>
                </c:pt>
                <c:pt idx="40">
                  <c:v>3272.7604000000019</c:v>
                </c:pt>
                <c:pt idx="41">
                  <c:v>3356.6773333333354</c:v>
                </c:pt>
                <c:pt idx="42">
                  <c:v>3440.5942666666688</c:v>
                </c:pt>
                <c:pt idx="43">
                  <c:v>3524.5112000000022</c:v>
                </c:pt>
                <c:pt idx="44">
                  <c:v>3608.4281333333356</c:v>
                </c:pt>
                <c:pt idx="45">
                  <c:v>3692.345066666669</c:v>
                </c:pt>
                <c:pt idx="46">
                  <c:v>3776.2620000000024</c:v>
                </c:pt>
                <c:pt idx="47">
                  <c:v>3860.1789333333359</c:v>
                </c:pt>
                <c:pt idx="48">
                  <c:v>3944.0958666666693</c:v>
                </c:pt>
                <c:pt idx="49">
                  <c:v>4028.0128000000027</c:v>
                </c:pt>
                <c:pt idx="50">
                  <c:v>4111.9297333333361</c:v>
                </c:pt>
                <c:pt idx="51">
                  <c:v>4195.8466666666691</c:v>
                </c:pt>
                <c:pt idx="52">
                  <c:v>4279.763600000002</c:v>
                </c:pt>
                <c:pt idx="53">
                  <c:v>4363.680533333335</c:v>
                </c:pt>
                <c:pt idx="54">
                  <c:v>4447.597466666668</c:v>
                </c:pt>
                <c:pt idx="55">
                  <c:v>4531.5144000000009</c:v>
                </c:pt>
                <c:pt idx="56">
                  <c:v>4615.4313333333339</c:v>
                </c:pt>
                <c:pt idx="57">
                  <c:v>4699.3482666666669</c:v>
                </c:pt>
                <c:pt idx="58">
                  <c:v>4783.2651999999998</c:v>
                </c:pt>
                <c:pt idx="59">
                  <c:v>4867.1821333333328</c:v>
                </c:pt>
                <c:pt idx="60">
                  <c:v>4951.0990666666657</c:v>
                </c:pt>
                <c:pt idx="61">
                  <c:v>5035.0159999999987</c:v>
                </c:pt>
                <c:pt idx="62">
                  <c:v>5118.9329333333317</c:v>
                </c:pt>
                <c:pt idx="63">
                  <c:v>5202.8498666666646</c:v>
                </c:pt>
                <c:pt idx="64">
                  <c:v>5286.7667999999976</c:v>
                </c:pt>
                <c:pt idx="65">
                  <c:v>5370.6837333333306</c:v>
                </c:pt>
                <c:pt idx="66">
                  <c:v>5454.6006666666635</c:v>
                </c:pt>
                <c:pt idx="67">
                  <c:v>5538.5175999999965</c:v>
                </c:pt>
                <c:pt idx="68">
                  <c:v>5622.4345333333295</c:v>
                </c:pt>
                <c:pt idx="69">
                  <c:v>5706.3514666666624</c:v>
                </c:pt>
                <c:pt idx="70">
                  <c:v>5790.2683999999954</c:v>
                </c:pt>
                <c:pt idx="71">
                  <c:v>5874.1853333333283</c:v>
                </c:pt>
                <c:pt idx="72">
                  <c:v>5958.1022666666613</c:v>
                </c:pt>
                <c:pt idx="73">
                  <c:v>6042.0191999999943</c:v>
                </c:pt>
                <c:pt idx="74">
                  <c:v>6125.9361333333272</c:v>
                </c:pt>
                <c:pt idx="75">
                  <c:v>6209.8530666666602</c:v>
                </c:pt>
                <c:pt idx="76">
                  <c:v>6293.7699999999932</c:v>
                </c:pt>
                <c:pt idx="77">
                  <c:v>6377.6869333333261</c:v>
                </c:pt>
                <c:pt idx="78">
                  <c:v>6461.6038666666591</c:v>
                </c:pt>
                <c:pt idx="79">
                  <c:v>6545.5207999999921</c:v>
                </c:pt>
                <c:pt idx="80">
                  <c:v>6629.437733333325</c:v>
                </c:pt>
                <c:pt idx="81">
                  <c:v>6713.354666666658</c:v>
                </c:pt>
                <c:pt idx="82">
                  <c:v>6797.2715999999909</c:v>
                </c:pt>
                <c:pt idx="83">
                  <c:v>6881.1885333333239</c:v>
                </c:pt>
                <c:pt idx="84">
                  <c:v>6965.1054666666569</c:v>
                </c:pt>
                <c:pt idx="85">
                  <c:v>7049.0223999999898</c:v>
                </c:pt>
                <c:pt idx="86">
                  <c:v>7132.9393333333228</c:v>
                </c:pt>
                <c:pt idx="87">
                  <c:v>7216.8562666666558</c:v>
                </c:pt>
                <c:pt idx="88">
                  <c:v>7300.7731999999887</c:v>
                </c:pt>
                <c:pt idx="89">
                  <c:v>7384.6901333333217</c:v>
                </c:pt>
                <c:pt idx="90">
                  <c:v>7468.6070666666546</c:v>
                </c:pt>
                <c:pt idx="91">
                  <c:v>7552.5239999999876</c:v>
                </c:pt>
                <c:pt idx="92">
                  <c:v>7636.4409333333206</c:v>
                </c:pt>
                <c:pt idx="93">
                  <c:v>7720.3578666666535</c:v>
                </c:pt>
                <c:pt idx="94">
                  <c:v>7804.2747999999865</c:v>
                </c:pt>
                <c:pt idx="95">
                  <c:v>7888.1917333333195</c:v>
                </c:pt>
                <c:pt idx="96">
                  <c:v>7972.1086666666524</c:v>
                </c:pt>
                <c:pt idx="97">
                  <c:v>8056.0255999999854</c:v>
                </c:pt>
                <c:pt idx="98">
                  <c:v>8139.9425333333184</c:v>
                </c:pt>
                <c:pt idx="99">
                  <c:v>8223.8594666666522</c:v>
                </c:pt>
                <c:pt idx="100">
                  <c:v>8307.7763999999861</c:v>
                </c:pt>
                <c:pt idx="101">
                  <c:v>8391.69333333332</c:v>
                </c:pt>
                <c:pt idx="102">
                  <c:v>8475.6102666666538</c:v>
                </c:pt>
                <c:pt idx="103">
                  <c:v>8559.5271999999877</c:v>
                </c:pt>
                <c:pt idx="104">
                  <c:v>8643.4441333333216</c:v>
                </c:pt>
                <c:pt idx="105">
                  <c:v>8727.3610666666555</c:v>
                </c:pt>
                <c:pt idx="106">
                  <c:v>8811.2779999999893</c:v>
                </c:pt>
                <c:pt idx="107">
                  <c:v>8895.1949333333232</c:v>
                </c:pt>
                <c:pt idx="108">
                  <c:v>8979.1118666666571</c:v>
                </c:pt>
                <c:pt idx="109">
                  <c:v>9063.028799999991</c:v>
                </c:pt>
                <c:pt idx="110">
                  <c:v>9146.9457333333248</c:v>
                </c:pt>
                <c:pt idx="111">
                  <c:v>9230.8626666666587</c:v>
                </c:pt>
                <c:pt idx="112">
                  <c:v>9314.7795999999926</c:v>
                </c:pt>
                <c:pt idx="113">
                  <c:v>9398.6965333333264</c:v>
                </c:pt>
                <c:pt idx="114">
                  <c:v>9482.6134666666603</c:v>
                </c:pt>
                <c:pt idx="115">
                  <c:v>9566.5303999999942</c:v>
                </c:pt>
                <c:pt idx="116">
                  <c:v>9650.4473333333281</c:v>
                </c:pt>
                <c:pt idx="117">
                  <c:v>9734.3642666666619</c:v>
                </c:pt>
                <c:pt idx="118">
                  <c:v>9818.2811999999958</c:v>
                </c:pt>
                <c:pt idx="119">
                  <c:v>9902.1981333333297</c:v>
                </c:pt>
                <c:pt idx="120">
                  <c:v>9986.1150666666636</c:v>
                </c:pt>
                <c:pt idx="121">
                  <c:v>10070.031999999997</c:v>
                </c:pt>
                <c:pt idx="122">
                  <c:v>10153.948933333331</c:v>
                </c:pt>
                <c:pt idx="123">
                  <c:v>10237.865866666665</c:v>
                </c:pt>
                <c:pt idx="124">
                  <c:v>10321.782799999999</c:v>
                </c:pt>
                <c:pt idx="125">
                  <c:v>10405.699733333333</c:v>
                </c:pt>
                <c:pt idx="126">
                  <c:v>10489.616666666667</c:v>
                </c:pt>
                <c:pt idx="127">
                  <c:v>10573.533600000001</c:v>
                </c:pt>
                <c:pt idx="128">
                  <c:v>10657.450533333335</c:v>
                </c:pt>
                <c:pt idx="129">
                  <c:v>10741.367466666668</c:v>
                </c:pt>
                <c:pt idx="130">
                  <c:v>10825.284400000002</c:v>
                </c:pt>
                <c:pt idx="131">
                  <c:v>10909.201333333336</c:v>
                </c:pt>
                <c:pt idx="132">
                  <c:v>10993.11826666667</c:v>
                </c:pt>
                <c:pt idx="133">
                  <c:v>11077.035200000004</c:v>
                </c:pt>
                <c:pt idx="134">
                  <c:v>11160.952133333338</c:v>
                </c:pt>
                <c:pt idx="135">
                  <c:v>11244.869066666672</c:v>
                </c:pt>
                <c:pt idx="136">
                  <c:v>11328.786000000006</c:v>
                </c:pt>
                <c:pt idx="137">
                  <c:v>11412.702933333339</c:v>
                </c:pt>
                <c:pt idx="138">
                  <c:v>11496.619866666673</c:v>
                </c:pt>
                <c:pt idx="139">
                  <c:v>11580.536800000007</c:v>
                </c:pt>
                <c:pt idx="140">
                  <c:v>11664.453733333341</c:v>
                </c:pt>
                <c:pt idx="141">
                  <c:v>11748.370666666675</c:v>
                </c:pt>
                <c:pt idx="142">
                  <c:v>11832.287600000009</c:v>
                </c:pt>
                <c:pt idx="143">
                  <c:v>11916.204533333343</c:v>
                </c:pt>
                <c:pt idx="144">
                  <c:v>12000.121466666676</c:v>
                </c:pt>
                <c:pt idx="145">
                  <c:v>12084.03840000001</c:v>
                </c:pt>
                <c:pt idx="146">
                  <c:v>12167.955333333344</c:v>
                </c:pt>
                <c:pt idx="147">
                  <c:v>12251.872266666678</c:v>
                </c:pt>
                <c:pt idx="148">
                  <c:v>12335.789200000012</c:v>
                </c:pt>
                <c:pt idx="149">
                  <c:v>12419.706133333346</c:v>
                </c:pt>
                <c:pt idx="150">
                  <c:v>12503.62306666668</c:v>
                </c:pt>
                <c:pt idx="151">
                  <c:v>12587.540000000014</c:v>
                </c:pt>
              </c:numCache>
            </c:numRef>
          </c:xVal>
          <c:yVal>
            <c:numRef>
              <c:f>' Caso 150 trechos'!$O$8:$O$159</c:f>
              <c:numCache>
                <c:formatCode>0.00</c:formatCode>
                <c:ptCount val="152"/>
                <c:pt idx="1">
                  <c:v>679.37</c:v>
                </c:pt>
                <c:pt idx="2">
                  <c:v>679.22660000000008</c:v>
                </c:pt>
                <c:pt idx="3">
                  <c:v>679.08320000000003</c:v>
                </c:pt>
                <c:pt idx="4">
                  <c:v>678.93979999999999</c:v>
                </c:pt>
                <c:pt idx="5">
                  <c:v>678.79640000000006</c:v>
                </c:pt>
                <c:pt idx="6">
                  <c:v>678.65300000000002</c:v>
                </c:pt>
                <c:pt idx="7">
                  <c:v>678.50960000000009</c:v>
                </c:pt>
                <c:pt idx="8">
                  <c:v>678.36620000000005</c:v>
                </c:pt>
                <c:pt idx="9">
                  <c:v>678.22280000000001</c:v>
                </c:pt>
                <c:pt idx="10">
                  <c:v>678.07940000000008</c:v>
                </c:pt>
                <c:pt idx="11">
                  <c:v>677.93600000000004</c:v>
                </c:pt>
                <c:pt idx="12">
                  <c:v>677.79259999999999</c:v>
                </c:pt>
                <c:pt idx="13">
                  <c:v>677.64920000000006</c:v>
                </c:pt>
                <c:pt idx="14">
                  <c:v>677.50580000000002</c:v>
                </c:pt>
                <c:pt idx="15">
                  <c:v>677.36239999999998</c:v>
                </c:pt>
                <c:pt idx="16">
                  <c:v>677.21900000000005</c:v>
                </c:pt>
                <c:pt idx="17">
                  <c:v>677.07560000000001</c:v>
                </c:pt>
                <c:pt idx="18">
                  <c:v>676.93220000000008</c:v>
                </c:pt>
                <c:pt idx="19">
                  <c:v>676.78880000000004</c:v>
                </c:pt>
                <c:pt idx="20">
                  <c:v>676.6454</c:v>
                </c:pt>
                <c:pt idx="21">
                  <c:v>676.50200000000007</c:v>
                </c:pt>
                <c:pt idx="22">
                  <c:v>676.35860000000002</c:v>
                </c:pt>
                <c:pt idx="23">
                  <c:v>676.2152000000001</c:v>
                </c:pt>
                <c:pt idx="24">
                  <c:v>676.07180000000005</c:v>
                </c:pt>
                <c:pt idx="25">
                  <c:v>675.92840000000001</c:v>
                </c:pt>
                <c:pt idx="26">
                  <c:v>675.78500000000008</c:v>
                </c:pt>
                <c:pt idx="27">
                  <c:v>675.64160000000004</c:v>
                </c:pt>
                <c:pt idx="28">
                  <c:v>675.4982</c:v>
                </c:pt>
                <c:pt idx="29">
                  <c:v>675.35480000000007</c:v>
                </c:pt>
                <c:pt idx="30">
                  <c:v>675.21140000000003</c:v>
                </c:pt>
                <c:pt idx="31">
                  <c:v>675.06799999999998</c:v>
                </c:pt>
                <c:pt idx="32">
                  <c:v>674.92460000000005</c:v>
                </c:pt>
                <c:pt idx="33">
                  <c:v>674.78120000000001</c:v>
                </c:pt>
                <c:pt idx="34">
                  <c:v>674.63779999999997</c:v>
                </c:pt>
                <c:pt idx="35">
                  <c:v>674.49440000000004</c:v>
                </c:pt>
                <c:pt idx="36">
                  <c:v>674.351</c:v>
                </c:pt>
                <c:pt idx="37">
                  <c:v>674.20760000000007</c:v>
                </c:pt>
                <c:pt idx="38">
                  <c:v>674.06420000000003</c:v>
                </c:pt>
                <c:pt idx="39">
                  <c:v>673.92079999999999</c:v>
                </c:pt>
                <c:pt idx="40">
                  <c:v>673.77740000000006</c:v>
                </c:pt>
                <c:pt idx="41">
                  <c:v>673.63400000000001</c:v>
                </c:pt>
                <c:pt idx="42">
                  <c:v>673.49060000000009</c:v>
                </c:pt>
                <c:pt idx="43">
                  <c:v>673.34720000000004</c:v>
                </c:pt>
                <c:pt idx="44">
                  <c:v>673.2038</c:v>
                </c:pt>
                <c:pt idx="45">
                  <c:v>673.06040000000007</c:v>
                </c:pt>
                <c:pt idx="46">
                  <c:v>672.91700000000003</c:v>
                </c:pt>
                <c:pt idx="47">
                  <c:v>672.77359999999999</c:v>
                </c:pt>
                <c:pt idx="48">
                  <c:v>672.63020000000006</c:v>
                </c:pt>
                <c:pt idx="49">
                  <c:v>672.48680000000002</c:v>
                </c:pt>
                <c:pt idx="50">
                  <c:v>672.34339999999997</c:v>
                </c:pt>
                <c:pt idx="51">
                  <c:v>672.2</c:v>
                </c:pt>
                <c:pt idx="52">
                  <c:v>672.0566</c:v>
                </c:pt>
                <c:pt idx="53">
                  <c:v>671.91320000000007</c:v>
                </c:pt>
                <c:pt idx="54">
                  <c:v>671.76980000000003</c:v>
                </c:pt>
                <c:pt idx="55">
                  <c:v>671.62639999999999</c:v>
                </c:pt>
                <c:pt idx="56">
                  <c:v>671.48300000000006</c:v>
                </c:pt>
                <c:pt idx="57">
                  <c:v>671.33960000000002</c:v>
                </c:pt>
                <c:pt idx="58">
                  <c:v>671.19620000000009</c:v>
                </c:pt>
                <c:pt idx="59">
                  <c:v>671.05280000000005</c:v>
                </c:pt>
                <c:pt idx="60">
                  <c:v>670.90940000000001</c:v>
                </c:pt>
                <c:pt idx="61">
                  <c:v>670.76600000000008</c:v>
                </c:pt>
                <c:pt idx="62">
                  <c:v>670.62260000000003</c:v>
                </c:pt>
                <c:pt idx="63">
                  <c:v>670.47919999999999</c:v>
                </c:pt>
                <c:pt idx="64">
                  <c:v>670.33580000000006</c:v>
                </c:pt>
                <c:pt idx="65">
                  <c:v>670.19240000000002</c:v>
                </c:pt>
                <c:pt idx="66">
                  <c:v>670.04899999999998</c:v>
                </c:pt>
                <c:pt idx="67">
                  <c:v>669.90560000000005</c:v>
                </c:pt>
                <c:pt idx="68">
                  <c:v>669.76220000000001</c:v>
                </c:pt>
                <c:pt idx="69">
                  <c:v>669.61880000000008</c:v>
                </c:pt>
                <c:pt idx="70">
                  <c:v>669.47540000000004</c:v>
                </c:pt>
                <c:pt idx="71">
                  <c:v>669.33199999999999</c:v>
                </c:pt>
                <c:pt idx="72">
                  <c:v>669.18860000000006</c:v>
                </c:pt>
                <c:pt idx="73">
                  <c:v>669.04520000000002</c:v>
                </c:pt>
                <c:pt idx="74">
                  <c:v>668.90180000000009</c:v>
                </c:pt>
                <c:pt idx="75">
                  <c:v>668.75840000000005</c:v>
                </c:pt>
                <c:pt idx="76">
                  <c:v>668.61500000000001</c:v>
                </c:pt>
                <c:pt idx="77">
                  <c:v>668.47160000000008</c:v>
                </c:pt>
                <c:pt idx="78">
                  <c:v>668.32820000000004</c:v>
                </c:pt>
                <c:pt idx="79">
                  <c:v>668.1848</c:v>
                </c:pt>
                <c:pt idx="80">
                  <c:v>668.04140000000007</c:v>
                </c:pt>
                <c:pt idx="81">
                  <c:v>667.89800000000002</c:v>
                </c:pt>
                <c:pt idx="82">
                  <c:v>667.75459999999998</c:v>
                </c:pt>
                <c:pt idx="83">
                  <c:v>667.61120000000005</c:v>
                </c:pt>
                <c:pt idx="84">
                  <c:v>667.46780000000001</c:v>
                </c:pt>
                <c:pt idx="85">
                  <c:v>667.32439999999997</c:v>
                </c:pt>
                <c:pt idx="86">
                  <c:v>667.18100000000004</c:v>
                </c:pt>
                <c:pt idx="87">
                  <c:v>667.0376</c:v>
                </c:pt>
                <c:pt idx="88">
                  <c:v>666.89420000000007</c:v>
                </c:pt>
                <c:pt idx="89">
                  <c:v>666.75080000000003</c:v>
                </c:pt>
                <c:pt idx="90">
                  <c:v>666.60739999999998</c:v>
                </c:pt>
                <c:pt idx="91">
                  <c:v>666.46400000000006</c:v>
                </c:pt>
                <c:pt idx="92">
                  <c:v>666.32060000000001</c:v>
                </c:pt>
                <c:pt idx="93">
                  <c:v>666.17720000000008</c:v>
                </c:pt>
                <c:pt idx="94">
                  <c:v>666.03380000000004</c:v>
                </c:pt>
                <c:pt idx="95">
                  <c:v>665.8904</c:v>
                </c:pt>
                <c:pt idx="96">
                  <c:v>665.74700000000007</c:v>
                </c:pt>
                <c:pt idx="97">
                  <c:v>665.60360000000003</c:v>
                </c:pt>
                <c:pt idx="98">
                  <c:v>665.46019999999999</c:v>
                </c:pt>
                <c:pt idx="99">
                  <c:v>665.31680000000006</c:v>
                </c:pt>
                <c:pt idx="100">
                  <c:v>665.17340000000002</c:v>
                </c:pt>
                <c:pt idx="101">
                  <c:v>665.03</c:v>
                </c:pt>
                <c:pt idx="102">
                  <c:v>664.88660000000004</c:v>
                </c:pt>
                <c:pt idx="103">
                  <c:v>664.7432</c:v>
                </c:pt>
                <c:pt idx="104">
                  <c:v>664.59980000000007</c:v>
                </c:pt>
                <c:pt idx="105">
                  <c:v>664.45640000000003</c:v>
                </c:pt>
                <c:pt idx="106">
                  <c:v>664.31299999999999</c:v>
                </c:pt>
                <c:pt idx="107">
                  <c:v>664.16960000000006</c:v>
                </c:pt>
                <c:pt idx="108">
                  <c:v>664.02620000000002</c:v>
                </c:pt>
                <c:pt idx="109">
                  <c:v>663.88280000000009</c:v>
                </c:pt>
                <c:pt idx="110">
                  <c:v>663.73940000000005</c:v>
                </c:pt>
                <c:pt idx="111">
                  <c:v>663.596</c:v>
                </c:pt>
                <c:pt idx="112">
                  <c:v>663.45260000000007</c:v>
                </c:pt>
                <c:pt idx="113">
                  <c:v>663.30920000000003</c:v>
                </c:pt>
                <c:pt idx="114">
                  <c:v>663.16579999999999</c:v>
                </c:pt>
                <c:pt idx="115">
                  <c:v>663.02240000000006</c:v>
                </c:pt>
                <c:pt idx="116">
                  <c:v>662.87900000000002</c:v>
                </c:pt>
                <c:pt idx="117">
                  <c:v>662.73559999999998</c:v>
                </c:pt>
                <c:pt idx="118">
                  <c:v>662.59220000000005</c:v>
                </c:pt>
                <c:pt idx="119">
                  <c:v>662.44880000000001</c:v>
                </c:pt>
                <c:pt idx="120">
                  <c:v>662.30540000000008</c:v>
                </c:pt>
                <c:pt idx="121">
                  <c:v>662.16200000000003</c:v>
                </c:pt>
                <c:pt idx="122">
                  <c:v>662.01859999999999</c:v>
                </c:pt>
                <c:pt idx="123">
                  <c:v>661.87520000000006</c:v>
                </c:pt>
                <c:pt idx="124">
                  <c:v>661.73180000000002</c:v>
                </c:pt>
                <c:pt idx="125">
                  <c:v>661.58840000000009</c:v>
                </c:pt>
                <c:pt idx="126">
                  <c:v>661.44500000000005</c:v>
                </c:pt>
                <c:pt idx="127">
                  <c:v>661.30160000000001</c:v>
                </c:pt>
                <c:pt idx="128">
                  <c:v>661.15820000000008</c:v>
                </c:pt>
                <c:pt idx="129">
                  <c:v>661.01480000000004</c:v>
                </c:pt>
                <c:pt idx="130">
                  <c:v>660.87139999999999</c:v>
                </c:pt>
                <c:pt idx="131">
                  <c:v>660.72800000000007</c:v>
                </c:pt>
                <c:pt idx="132">
                  <c:v>660.58460000000002</c:v>
                </c:pt>
                <c:pt idx="133">
                  <c:v>660.44119999999998</c:v>
                </c:pt>
                <c:pt idx="134">
                  <c:v>660.29780000000005</c:v>
                </c:pt>
                <c:pt idx="135">
                  <c:v>660.15440000000001</c:v>
                </c:pt>
                <c:pt idx="136">
                  <c:v>660.01099999999997</c:v>
                </c:pt>
                <c:pt idx="137">
                  <c:v>659.86760000000004</c:v>
                </c:pt>
                <c:pt idx="138">
                  <c:v>659.7242</c:v>
                </c:pt>
                <c:pt idx="139">
                  <c:v>659.58080000000007</c:v>
                </c:pt>
                <c:pt idx="140">
                  <c:v>659.43740000000003</c:v>
                </c:pt>
                <c:pt idx="141">
                  <c:v>659.29399999999998</c:v>
                </c:pt>
                <c:pt idx="142">
                  <c:v>659.15060000000005</c:v>
                </c:pt>
                <c:pt idx="143">
                  <c:v>659.00720000000001</c:v>
                </c:pt>
                <c:pt idx="144">
                  <c:v>658.86380000000008</c:v>
                </c:pt>
                <c:pt idx="145">
                  <c:v>658.72040000000004</c:v>
                </c:pt>
                <c:pt idx="146">
                  <c:v>658.577</c:v>
                </c:pt>
                <c:pt idx="147">
                  <c:v>658.43360000000007</c:v>
                </c:pt>
                <c:pt idx="148">
                  <c:v>658.29020000000003</c:v>
                </c:pt>
                <c:pt idx="149">
                  <c:v>658.14679999999998</c:v>
                </c:pt>
                <c:pt idx="150">
                  <c:v>658.00340000000006</c:v>
                </c:pt>
                <c:pt idx="151">
                  <c:v>657.86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 Caso 150 trechos'!$P$7</c:f>
              <c:strCache>
                <c:ptCount val="1"/>
                <c:pt idx="0">
                  <c:v>LP MÍN</c:v>
                </c:pt>
              </c:strCache>
            </c:strRef>
          </c:tx>
          <c:spPr>
            <a:ln w="28575">
              <a:noFill/>
            </a:ln>
          </c:spPr>
          <c:xVal>
            <c:numRef>
              <c:f>' Caso 150 trechos'!$N$8:$N$159</c:f>
              <c:numCache>
                <c:formatCode>0.00</c:formatCode>
                <c:ptCount val="152"/>
                <c:pt idx="1">
                  <c:v>0</c:v>
                </c:pt>
                <c:pt idx="2">
                  <c:v>83.916933333333333</c:v>
                </c:pt>
                <c:pt idx="3">
                  <c:v>167.83386666666667</c:v>
                </c:pt>
                <c:pt idx="4">
                  <c:v>251.7508</c:v>
                </c:pt>
                <c:pt idx="5">
                  <c:v>335.66773333333333</c:v>
                </c:pt>
                <c:pt idx="6">
                  <c:v>419.58466666666664</c:v>
                </c:pt>
                <c:pt idx="7">
                  <c:v>503.50159999999994</c:v>
                </c:pt>
                <c:pt idx="8">
                  <c:v>587.41853333333324</c:v>
                </c:pt>
                <c:pt idx="9">
                  <c:v>671.33546666666655</c:v>
                </c:pt>
                <c:pt idx="10">
                  <c:v>755.25239999999985</c:v>
                </c:pt>
                <c:pt idx="11">
                  <c:v>839.16933333333316</c:v>
                </c:pt>
                <c:pt idx="12">
                  <c:v>923.08626666666646</c:v>
                </c:pt>
                <c:pt idx="13">
                  <c:v>1007.0031999999998</c:v>
                </c:pt>
                <c:pt idx="14">
                  <c:v>1090.9201333333331</c:v>
                </c:pt>
                <c:pt idx="15">
                  <c:v>1174.8370666666665</c:v>
                </c:pt>
                <c:pt idx="16">
                  <c:v>1258.7539999999999</c:v>
                </c:pt>
                <c:pt idx="17">
                  <c:v>1342.6709333333333</c:v>
                </c:pt>
                <c:pt idx="18">
                  <c:v>1426.5878666666667</c:v>
                </c:pt>
                <c:pt idx="19">
                  <c:v>1510.5048000000002</c:v>
                </c:pt>
                <c:pt idx="20">
                  <c:v>1594.4217333333336</c:v>
                </c:pt>
                <c:pt idx="21">
                  <c:v>1678.338666666667</c:v>
                </c:pt>
                <c:pt idx="22">
                  <c:v>1762.2556000000004</c:v>
                </c:pt>
                <c:pt idx="23">
                  <c:v>1846.1725333333338</c:v>
                </c:pt>
                <c:pt idx="24">
                  <c:v>1930.0894666666672</c:v>
                </c:pt>
                <c:pt idx="25">
                  <c:v>2014.0064000000007</c:v>
                </c:pt>
                <c:pt idx="26">
                  <c:v>2097.9233333333341</c:v>
                </c:pt>
                <c:pt idx="27">
                  <c:v>2181.8402666666675</c:v>
                </c:pt>
                <c:pt idx="28">
                  <c:v>2265.7572000000009</c:v>
                </c:pt>
                <c:pt idx="29">
                  <c:v>2349.6741333333343</c:v>
                </c:pt>
                <c:pt idx="30">
                  <c:v>2433.5910666666678</c:v>
                </c:pt>
                <c:pt idx="31">
                  <c:v>2517.5080000000012</c:v>
                </c:pt>
                <c:pt idx="32">
                  <c:v>2601.4249333333346</c:v>
                </c:pt>
                <c:pt idx="33">
                  <c:v>2685.341866666668</c:v>
                </c:pt>
                <c:pt idx="34">
                  <c:v>2769.2588000000014</c:v>
                </c:pt>
                <c:pt idx="35">
                  <c:v>2853.1757333333348</c:v>
                </c:pt>
                <c:pt idx="36">
                  <c:v>2937.0926666666683</c:v>
                </c:pt>
                <c:pt idx="37">
                  <c:v>3021.0096000000017</c:v>
                </c:pt>
                <c:pt idx="38">
                  <c:v>3104.9265333333351</c:v>
                </c:pt>
                <c:pt idx="39">
                  <c:v>3188.8434666666685</c:v>
                </c:pt>
                <c:pt idx="40">
                  <c:v>3272.7604000000019</c:v>
                </c:pt>
                <c:pt idx="41">
                  <c:v>3356.6773333333354</c:v>
                </c:pt>
                <c:pt idx="42">
                  <c:v>3440.5942666666688</c:v>
                </c:pt>
                <c:pt idx="43">
                  <c:v>3524.5112000000022</c:v>
                </c:pt>
                <c:pt idx="44">
                  <c:v>3608.4281333333356</c:v>
                </c:pt>
                <c:pt idx="45">
                  <c:v>3692.345066666669</c:v>
                </c:pt>
                <c:pt idx="46">
                  <c:v>3776.2620000000024</c:v>
                </c:pt>
                <c:pt idx="47">
                  <c:v>3860.1789333333359</c:v>
                </c:pt>
                <c:pt idx="48">
                  <c:v>3944.0958666666693</c:v>
                </c:pt>
                <c:pt idx="49">
                  <c:v>4028.0128000000027</c:v>
                </c:pt>
                <c:pt idx="50">
                  <c:v>4111.9297333333361</c:v>
                </c:pt>
                <c:pt idx="51">
                  <c:v>4195.8466666666691</c:v>
                </c:pt>
                <c:pt idx="52">
                  <c:v>4279.763600000002</c:v>
                </c:pt>
                <c:pt idx="53">
                  <c:v>4363.680533333335</c:v>
                </c:pt>
                <c:pt idx="54">
                  <c:v>4447.597466666668</c:v>
                </c:pt>
                <c:pt idx="55">
                  <c:v>4531.5144000000009</c:v>
                </c:pt>
                <c:pt idx="56">
                  <c:v>4615.4313333333339</c:v>
                </c:pt>
                <c:pt idx="57">
                  <c:v>4699.3482666666669</c:v>
                </c:pt>
                <c:pt idx="58">
                  <c:v>4783.2651999999998</c:v>
                </c:pt>
                <c:pt idx="59">
                  <c:v>4867.1821333333328</c:v>
                </c:pt>
                <c:pt idx="60">
                  <c:v>4951.0990666666657</c:v>
                </c:pt>
                <c:pt idx="61">
                  <c:v>5035.0159999999987</c:v>
                </c:pt>
                <c:pt idx="62">
                  <c:v>5118.9329333333317</c:v>
                </c:pt>
                <c:pt idx="63">
                  <c:v>5202.8498666666646</c:v>
                </c:pt>
                <c:pt idx="64">
                  <c:v>5286.7667999999976</c:v>
                </c:pt>
                <c:pt idx="65">
                  <c:v>5370.6837333333306</c:v>
                </c:pt>
                <c:pt idx="66">
                  <c:v>5454.6006666666635</c:v>
                </c:pt>
                <c:pt idx="67">
                  <c:v>5538.5175999999965</c:v>
                </c:pt>
                <c:pt idx="68">
                  <c:v>5622.4345333333295</c:v>
                </c:pt>
                <c:pt idx="69">
                  <c:v>5706.3514666666624</c:v>
                </c:pt>
                <c:pt idx="70">
                  <c:v>5790.2683999999954</c:v>
                </c:pt>
                <c:pt idx="71">
                  <c:v>5874.1853333333283</c:v>
                </c:pt>
                <c:pt idx="72">
                  <c:v>5958.1022666666613</c:v>
                </c:pt>
                <c:pt idx="73">
                  <c:v>6042.0191999999943</c:v>
                </c:pt>
                <c:pt idx="74">
                  <c:v>6125.9361333333272</c:v>
                </c:pt>
                <c:pt idx="75">
                  <c:v>6209.8530666666602</c:v>
                </c:pt>
                <c:pt idx="76">
                  <c:v>6293.7699999999932</c:v>
                </c:pt>
                <c:pt idx="77">
                  <c:v>6377.6869333333261</c:v>
                </c:pt>
                <c:pt idx="78">
                  <c:v>6461.6038666666591</c:v>
                </c:pt>
                <c:pt idx="79">
                  <c:v>6545.5207999999921</c:v>
                </c:pt>
                <c:pt idx="80">
                  <c:v>6629.437733333325</c:v>
                </c:pt>
                <c:pt idx="81">
                  <c:v>6713.354666666658</c:v>
                </c:pt>
                <c:pt idx="82">
                  <c:v>6797.2715999999909</c:v>
                </c:pt>
                <c:pt idx="83">
                  <c:v>6881.1885333333239</c:v>
                </c:pt>
                <c:pt idx="84">
                  <c:v>6965.1054666666569</c:v>
                </c:pt>
                <c:pt idx="85">
                  <c:v>7049.0223999999898</c:v>
                </c:pt>
                <c:pt idx="86">
                  <c:v>7132.9393333333228</c:v>
                </c:pt>
                <c:pt idx="87">
                  <c:v>7216.8562666666558</c:v>
                </c:pt>
                <c:pt idx="88">
                  <c:v>7300.7731999999887</c:v>
                </c:pt>
                <c:pt idx="89">
                  <c:v>7384.6901333333217</c:v>
                </c:pt>
                <c:pt idx="90">
                  <c:v>7468.6070666666546</c:v>
                </c:pt>
                <c:pt idx="91">
                  <c:v>7552.5239999999876</c:v>
                </c:pt>
                <c:pt idx="92">
                  <c:v>7636.4409333333206</c:v>
                </c:pt>
                <c:pt idx="93">
                  <c:v>7720.3578666666535</c:v>
                </c:pt>
                <c:pt idx="94">
                  <c:v>7804.2747999999865</c:v>
                </c:pt>
                <c:pt idx="95">
                  <c:v>7888.1917333333195</c:v>
                </c:pt>
                <c:pt idx="96">
                  <c:v>7972.1086666666524</c:v>
                </c:pt>
                <c:pt idx="97">
                  <c:v>8056.0255999999854</c:v>
                </c:pt>
                <c:pt idx="98">
                  <c:v>8139.9425333333184</c:v>
                </c:pt>
                <c:pt idx="99">
                  <c:v>8223.8594666666522</c:v>
                </c:pt>
                <c:pt idx="100">
                  <c:v>8307.7763999999861</c:v>
                </c:pt>
                <c:pt idx="101">
                  <c:v>8391.69333333332</c:v>
                </c:pt>
                <c:pt idx="102">
                  <c:v>8475.6102666666538</c:v>
                </c:pt>
                <c:pt idx="103">
                  <c:v>8559.5271999999877</c:v>
                </c:pt>
                <c:pt idx="104">
                  <c:v>8643.4441333333216</c:v>
                </c:pt>
                <c:pt idx="105">
                  <c:v>8727.3610666666555</c:v>
                </c:pt>
                <c:pt idx="106">
                  <c:v>8811.2779999999893</c:v>
                </c:pt>
                <c:pt idx="107">
                  <c:v>8895.1949333333232</c:v>
                </c:pt>
                <c:pt idx="108">
                  <c:v>8979.1118666666571</c:v>
                </c:pt>
                <c:pt idx="109">
                  <c:v>9063.028799999991</c:v>
                </c:pt>
                <c:pt idx="110">
                  <c:v>9146.9457333333248</c:v>
                </c:pt>
                <c:pt idx="111">
                  <c:v>9230.8626666666587</c:v>
                </c:pt>
                <c:pt idx="112">
                  <c:v>9314.7795999999926</c:v>
                </c:pt>
                <c:pt idx="113">
                  <c:v>9398.6965333333264</c:v>
                </c:pt>
                <c:pt idx="114">
                  <c:v>9482.6134666666603</c:v>
                </c:pt>
                <c:pt idx="115">
                  <c:v>9566.5303999999942</c:v>
                </c:pt>
                <c:pt idx="116">
                  <c:v>9650.4473333333281</c:v>
                </c:pt>
                <c:pt idx="117">
                  <c:v>9734.3642666666619</c:v>
                </c:pt>
                <c:pt idx="118">
                  <c:v>9818.2811999999958</c:v>
                </c:pt>
                <c:pt idx="119">
                  <c:v>9902.1981333333297</c:v>
                </c:pt>
                <c:pt idx="120">
                  <c:v>9986.1150666666636</c:v>
                </c:pt>
                <c:pt idx="121">
                  <c:v>10070.031999999997</c:v>
                </c:pt>
                <c:pt idx="122">
                  <c:v>10153.948933333331</c:v>
                </c:pt>
                <c:pt idx="123">
                  <c:v>10237.865866666665</c:v>
                </c:pt>
                <c:pt idx="124">
                  <c:v>10321.782799999999</c:v>
                </c:pt>
                <c:pt idx="125">
                  <c:v>10405.699733333333</c:v>
                </c:pt>
                <c:pt idx="126">
                  <c:v>10489.616666666667</c:v>
                </c:pt>
                <c:pt idx="127">
                  <c:v>10573.533600000001</c:v>
                </c:pt>
                <c:pt idx="128">
                  <c:v>10657.450533333335</c:v>
                </c:pt>
                <c:pt idx="129">
                  <c:v>10741.367466666668</c:v>
                </c:pt>
                <c:pt idx="130">
                  <c:v>10825.284400000002</c:v>
                </c:pt>
                <c:pt idx="131">
                  <c:v>10909.201333333336</c:v>
                </c:pt>
                <c:pt idx="132">
                  <c:v>10993.11826666667</c:v>
                </c:pt>
                <c:pt idx="133">
                  <c:v>11077.035200000004</c:v>
                </c:pt>
                <c:pt idx="134">
                  <c:v>11160.952133333338</c:v>
                </c:pt>
                <c:pt idx="135">
                  <c:v>11244.869066666672</c:v>
                </c:pt>
                <c:pt idx="136">
                  <c:v>11328.786000000006</c:v>
                </c:pt>
                <c:pt idx="137">
                  <c:v>11412.702933333339</c:v>
                </c:pt>
                <c:pt idx="138">
                  <c:v>11496.619866666673</c:v>
                </c:pt>
                <c:pt idx="139">
                  <c:v>11580.536800000007</c:v>
                </c:pt>
                <c:pt idx="140">
                  <c:v>11664.453733333341</c:v>
                </c:pt>
                <c:pt idx="141">
                  <c:v>11748.370666666675</c:v>
                </c:pt>
                <c:pt idx="142">
                  <c:v>11832.287600000009</c:v>
                </c:pt>
                <c:pt idx="143">
                  <c:v>11916.204533333343</c:v>
                </c:pt>
                <c:pt idx="144">
                  <c:v>12000.121466666676</c:v>
                </c:pt>
                <c:pt idx="145">
                  <c:v>12084.03840000001</c:v>
                </c:pt>
                <c:pt idx="146">
                  <c:v>12167.955333333344</c:v>
                </c:pt>
                <c:pt idx="147">
                  <c:v>12251.872266666678</c:v>
                </c:pt>
                <c:pt idx="148">
                  <c:v>12335.789200000012</c:v>
                </c:pt>
                <c:pt idx="149">
                  <c:v>12419.706133333346</c:v>
                </c:pt>
                <c:pt idx="150">
                  <c:v>12503.62306666668</c:v>
                </c:pt>
                <c:pt idx="151">
                  <c:v>12587.540000000014</c:v>
                </c:pt>
              </c:numCache>
            </c:numRef>
          </c:xVal>
          <c:yVal>
            <c:numRef>
              <c:f>' Caso 150 trechos'!$P$8:$P$159</c:f>
              <c:numCache>
                <c:formatCode>0.00</c:formatCode>
                <c:ptCount val="152"/>
                <c:pt idx="1">
                  <c:v>650.82687775368754</c:v>
                </c:pt>
                <c:pt idx="2">
                  <c:v>650.76525555510227</c:v>
                </c:pt>
                <c:pt idx="3">
                  <c:v>650.70378770595175</c:v>
                </c:pt>
                <c:pt idx="4">
                  <c:v>650.64247037449672</c:v>
                </c:pt>
                <c:pt idx="5">
                  <c:v>650.58129974309804</c:v>
                </c:pt>
                <c:pt idx="6">
                  <c:v>650.52027200857742</c:v>
                </c:pt>
                <c:pt idx="7">
                  <c:v>650.45938338256974</c:v>
                </c:pt>
                <c:pt idx="8">
                  <c:v>650.39863009186627</c:v>
                </c:pt>
                <c:pt idx="9">
                  <c:v>650.33800837874878</c:v>
                </c:pt>
                <c:pt idx="10">
                  <c:v>650.27751450131564</c:v>
                </c:pt>
                <c:pt idx="11">
                  <c:v>650.21714473379848</c:v>
                </c:pt>
                <c:pt idx="12">
                  <c:v>650.15689536687103</c:v>
                </c:pt>
                <c:pt idx="13">
                  <c:v>650.0967627079483</c:v>
                </c:pt>
                <c:pt idx="14">
                  <c:v>650.03674308147913</c:v>
                </c:pt>
                <c:pt idx="15">
                  <c:v>649.97683282922901</c:v>
                </c:pt>
                <c:pt idx="16">
                  <c:v>649.91702831055522</c:v>
                </c:pt>
                <c:pt idx="17">
                  <c:v>649.85732590267378</c:v>
                </c:pt>
                <c:pt idx="18">
                  <c:v>649.79772200091838</c:v>
                </c:pt>
                <c:pt idx="19">
                  <c:v>649.73821301899136</c:v>
                </c:pt>
                <c:pt idx="20">
                  <c:v>649.67879538920738</c:v>
                </c:pt>
                <c:pt idx="21">
                  <c:v>649.61946556272778</c:v>
                </c:pt>
                <c:pt idx="22">
                  <c:v>649.5602200097901</c:v>
                </c:pt>
                <c:pt idx="23">
                  <c:v>649.50105521992623</c:v>
                </c:pt>
                <c:pt idx="24">
                  <c:v>649.44196770217729</c:v>
                </c:pt>
                <c:pt idx="25">
                  <c:v>649.38295398529772</c:v>
                </c:pt>
                <c:pt idx="26">
                  <c:v>649.32401061795429</c:v>
                </c:pt>
                <c:pt idx="27">
                  <c:v>649.2651341689168</c:v>
                </c:pt>
                <c:pt idx="28">
                  <c:v>649.20632122724294</c:v>
                </c:pt>
                <c:pt idx="29">
                  <c:v>649.14756840245411</c:v>
                </c:pt>
                <c:pt idx="30">
                  <c:v>649.08887232470715</c:v>
                </c:pt>
                <c:pt idx="31">
                  <c:v>649.03022964495733</c:v>
                </c:pt>
                <c:pt idx="32">
                  <c:v>648.97163703511524</c:v>
                </c:pt>
                <c:pt idx="33">
                  <c:v>648.91309118819731</c:v>
                </c:pt>
                <c:pt idx="34">
                  <c:v>648.85458881847046</c:v>
                </c:pt>
                <c:pt idx="35">
                  <c:v>648.79612666158891</c:v>
                </c:pt>
                <c:pt idx="36">
                  <c:v>648.73770147472612</c:v>
                </c:pt>
                <c:pt idx="37">
                  <c:v>648.67931003670083</c:v>
                </c:pt>
                <c:pt idx="38">
                  <c:v>648.62094914809529</c:v>
                </c:pt>
                <c:pt idx="39">
                  <c:v>648.56261563136991</c:v>
                </c:pt>
                <c:pt idx="40">
                  <c:v>648.50430633097005</c:v>
                </c:pt>
                <c:pt idx="41">
                  <c:v>648.44601811342864</c:v>
                </c:pt>
                <c:pt idx="42">
                  <c:v>648.38774786746239</c:v>
                </c:pt>
                <c:pt idx="43">
                  <c:v>648.32949250406296</c:v>
                </c:pt>
                <c:pt idx="44">
                  <c:v>648.27124895658164</c:v>
                </c:pt>
                <c:pt idx="45">
                  <c:v>648.21301418081055</c:v>
                </c:pt>
                <c:pt idx="46">
                  <c:v>648.15478515505731</c:v>
                </c:pt>
                <c:pt idx="47">
                  <c:v>648.09655888021473</c:v>
                </c:pt>
                <c:pt idx="48">
                  <c:v>648.03833237982622</c:v>
                </c:pt>
                <c:pt idx="49">
                  <c:v>647.98010270014493</c:v>
                </c:pt>
                <c:pt idx="50">
                  <c:v>647.92186691019003</c:v>
                </c:pt>
                <c:pt idx="51">
                  <c:v>647.86362210179607</c:v>
                </c:pt>
                <c:pt idx="52">
                  <c:v>647.80536538965976</c:v>
                </c:pt>
                <c:pt idx="53">
                  <c:v>647.74709391138083</c:v>
                </c:pt>
                <c:pt idx="54">
                  <c:v>647.66914251835237</c:v>
                </c:pt>
                <c:pt idx="55">
                  <c:v>647.64076050775338</c:v>
                </c:pt>
                <c:pt idx="56">
                  <c:v>647.69684192806892</c:v>
                </c:pt>
                <c:pt idx="57">
                  <c:v>647.75284910123048</c:v>
                </c:pt>
                <c:pt idx="58">
                  <c:v>647.80877627098755</c:v>
                </c:pt>
                <c:pt idx="59">
                  <c:v>647.86461761610133</c:v>
                </c:pt>
                <c:pt idx="60">
                  <c:v>647.92036725064895</c:v>
                </c:pt>
                <c:pt idx="61">
                  <c:v>647.97601922436547</c:v>
                </c:pt>
                <c:pt idx="62">
                  <c:v>648.03156752302505</c:v>
                </c:pt>
                <c:pt idx="63">
                  <c:v>648.08700606886237</c:v>
                </c:pt>
                <c:pt idx="64">
                  <c:v>648.14232872103423</c:v>
                </c:pt>
                <c:pt idx="65">
                  <c:v>648.19752927612114</c:v>
                </c:pt>
                <c:pt idx="66">
                  <c:v>648.2526014686706</c:v>
                </c:pt>
                <c:pt idx="67">
                  <c:v>648.30753897177988</c:v>
                </c:pt>
                <c:pt idx="68">
                  <c:v>648.36233539772275</c:v>
                </c:pt>
                <c:pt idx="69">
                  <c:v>648.41698429861594</c:v>
                </c:pt>
                <c:pt idx="70">
                  <c:v>648.47147916712788</c:v>
                </c:pt>
                <c:pt idx="71">
                  <c:v>648.52581343723045</c:v>
                </c:pt>
                <c:pt idx="72">
                  <c:v>648.57998048499155</c:v>
                </c:pt>
                <c:pt idx="73">
                  <c:v>648.63397362941055</c:v>
                </c:pt>
                <c:pt idx="74">
                  <c:v>648.68778613329562</c:v>
                </c:pt>
                <c:pt idx="75">
                  <c:v>648.74141120418381</c:v>
                </c:pt>
                <c:pt idx="76">
                  <c:v>648.79484199530248</c:v>
                </c:pt>
                <c:pt idx="77">
                  <c:v>648.8480716065726</c:v>
                </c:pt>
                <c:pt idx="78">
                  <c:v>648.90109308565468</c:v>
                </c:pt>
                <c:pt idx="79">
                  <c:v>648.95389942903512</c:v>
                </c:pt>
                <c:pt idx="80">
                  <c:v>649.00648358315414</c:v>
                </c:pt>
                <c:pt idx="81">
                  <c:v>649.05883844557468</c:v>
                </c:pt>
                <c:pt idx="82">
                  <c:v>649.11095686619194</c:v>
                </c:pt>
                <c:pt idx="83">
                  <c:v>649.16283164848141</c:v>
                </c:pt>
                <c:pt idx="84">
                  <c:v>649.21445555078878</c:v>
                </c:pt>
                <c:pt idx="85">
                  <c:v>649.26582128765654</c:v>
                </c:pt>
                <c:pt idx="86">
                  <c:v>649.31692153118956</c:v>
                </c:pt>
                <c:pt idx="87">
                  <c:v>649.36774891245955</c:v>
                </c:pt>
                <c:pt idx="88">
                  <c:v>649.41829602294274</c:v>
                </c:pt>
                <c:pt idx="89">
                  <c:v>649.46855541599905</c:v>
                </c:pt>
                <c:pt idx="90">
                  <c:v>649.51851960838087</c:v>
                </c:pt>
                <c:pt idx="91">
                  <c:v>649.56818108177993</c:v>
                </c:pt>
                <c:pt idx="92">
                  <c:v>649.6175322844058</c:v>
                </c:pt>
                <c:pt idx="93">
                  <c:v>649.66656563259789</c:v>
                </c:pt>
                <c:pt idx="94">
                  <c:v>649.71527351246721</c:v>
                </c:pt>
                <c:pt idx="95">
                  <c:v>649.76364828156966</c:v>
                </c:pt>
                <c:pt idx="96">
                  <c:v>649.811682270608</c:v>
                </c:pt>
                <c:pt idx="97">
                  <c:v>649.85936778516088</c:v>
                </c:pt>
                <c:pt idx="98">
                  <c:v>649.90669710743975</c:v>
                </c:pt>
                <c:pt idx="99">
                  <c:v>649.95366249807023</c:v>
                </c:pt>
                <c:pt idx="100">
                  <c:v>650.00025619789733</c:v>
                </c:pt>
                <c:pt idx="101">
                  <c:v>650.04647042981367</c:v>
                </c:pt>
                <c:pt idx="102">
                  <c:v>650.09229740060823</c:v>
                </c:pt>
                <c:pt idx="103">
                  <c:v>650.13772930283585</c:v>
                </c:pt>
                <c:pt idx="104">
                  <c:v>650.18275831670303</c:v>
                </c:pt>
                <c:pt idx="105">
                  <c:v>650.2273766119722</c:v>
                </c:pt>
                <c:pt idx="106">
                  <c:v>650.27157634988009</c:v>
                </c:pt>
                <c:pt idx="107">
                  <c:v>650.31534968506924</c:v>
                </c:pt>
                <c:pt idx="108">
                  <c:v>650.35868876753193</c:v>
                </c:pt>
                <c:pt idx="109">
                  <c:v>650.40158574456348</c:v>
                </c:pt>
                <c:pt idx="110">
                  <c:v>650.44403276272521</c:v>
                </c:pt>
                <c:pt idx="111">
                  <c:v>650.4860219698121</c:v>
                </c:pt>
                <c:pt idx="112">
                  <c:v>650.52754551682733</c:v>
                </c:pt>
                <c:pt idx="113">
                  <c:v>650.56859555995879</c:v>
                </c:pt>
                <c:pt idx="114">
                  <c:v>650.6091642625579</c:v>
                </c:pt>
                <c:pt idx="115">
                  <c:v>650.64924379711647</c:v>
                </c:pt>
                <c:pt idx="116">
                  <c:v>650.688826347244</c:v>
                </c:pt>
                <c:pt idx="117">
                  <c:v>650.7279041096383</c:v>
                </c:pt>
                <c:pt idx="118">
                  <c:v>650.76646929605238</c:v>
                </c:pt>
                <c:pt idx="119">
                  <c:v>650.80451413525259</c:v>
                </c:pt>
                <c:pt idx="120">
                  <c:v>650.84203087496803</c:v>
                </c:pt>
                <c:pt idx="121">
                  <c:v>650.87901178382867</c:v>
                </c:pt>
                <c:pt idx="122">
                  <c:v>650.91544915329064</c:v>
                </c:pt>
                <c:pt idx="123">
                  <c:v>650.95133529954626</c:v>
                </c:pt>
                <c:pt idx="124">
                  <c:v>650.98666256541833</c:v>
                </c:pt>
                <c:pt idx="125">
                  <c:v>651.02142332223616</c:v>
                </c:pt>
                <c:pt idx="126">
                  <c:v>651.05560997169096</c:v>
                </c:pt>
                <c:pt idx="127">
                  <c:v>651.08921494767071</c:v>
                </c:pt>
                <c:pt idx="128">
                  <c:v>651.12223071807057</c:v>
                </c:pt>
                <c:pt idx="129">
                  <c:v>651.15464978657883</c:v>
                </c:pt>
                <c:pt idx="130">
                  <c:v>651.18646469443706</c:v>
                </c:pt>
                <c:pt idx="131">
                  <c:v>651.21766802217064</c:v>
                </c:pt>
                <c:pt idx="132">
                  <c:v>651.24825239129041</c:v>
                </c:pt>
                <c:pt idx="133">
                  <c:v>651.27821046596296</c:v>
                </c:pt>
                <c:pt idx="134">
                  <c:v>651.3075349546491</c:v>
                </c:pt>
                <c:pt idx="135">
                  <c:v>651.33621861170604</c:v>
                </c:pt>
                <c:pt idx="136">
                  <c:v>651.36425423895582</c:v>
                </c:pt>
                <c:pt idx="137">
                  <c:v>651.39163468721722</c:v>
                </c:pt>
                <c:pt idx="138">
                  <c:v>651.4183528577978</c:v>
                </c:pt>
                <c:pt idx="139">
                  <c:v>651.44440170394796</c:v>
                </c:pt>
                <c:pt idx="140">
                  <c:v>651.46977423227395</c:v>
                </c:pt>
                <c:pt idx="141">
                  <c:v>651.49446350410938</c:v>
                </c:pt>
                <c:pt idx="142">
                  <c:v>651.51846263684365</c:v>
                </c:pt>
                <c:pt idx="143">
                  <c:v>651.54176480520698</c:v>
                </c:pt>
                <c:pt idx="144">
                  <c:v>651.56436324251058</c:v>
                </c:pt>
                <c:pt idx="145">
                  <c:v>651.94888397931572</c:v>
                </c:pt>
                <c:pt idx="146">
                  <c:v>652.39253199979794</c:v>
                </c:pt>
                <c:pt idx="147">
                  <c:v>652.91206510866778</c:v>
                </c:pt>
                <c:pt idx="148">
                  <c:v>653.53821162850795</c:v>
                </c:pt>
                <c:pt idx="149">
                  <c:v>654.33338053135424</c:v>
                </c:pt>
                <c:pt idx="150">
                  <c:v>655.46974425476276</c:v>
                </c:pt>
                <c:pt idx="151">
                  <c:v>657.86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 Caso 150 trechos'!$Q$7</c:f>
              <c:strCache>
                <c:ptCount val="1"/>
                <c:pt idx="0">
                  <c:v>LPMÁX</c:v>
                </c:pt>
              </c:strCache>
            </c:strRef>
          </c:tx>
          <c:spPr>
            <a:ln w="28575">
              <a:noFill/>
            </a:ln>
          </c:spPr>
          <c:xVal>
            <c:numRef>
              <c:f>' Caso 150 trechos'!$N$8:$N$159</c:f>
              <c:numCache>
                <c:formatCode>0.00</c:formatCode>
                <c:ptCount val="152"/>
                <c:pt idx="1">
                  <c:v>0</c:v>
                </c:pt>
                <c:pt idx="2">
                  <c:v>83.916933333333333</c:v>
                </c:pt>
                <c:pt idx="3">
                  <c:v>167.83386666666667</c:v>
                </c:pt>
                <c:pt idx="4">
                  <c:v>251.7508</c:v>
                </c:pt>
                <c:pt idx="5">
                  <c:v>335.66773333333333</c:v>
                </c:pt>
                <c:pt idx="6">
                  <c:v>419.58466666666664</c:v>
                </c:pt>
                <c:pt idx="7">
                  <c:v>503.50159999999994</c:v>
                </c:pt>
                <c:pt idx="8">
                  <c:v>587.41853333333324</c:v>
                </c:pt>
                <c:pt idx="9">
                  <c:v>671.33546666666655</c:v>
                </c:pt>
                <c:pt idx="10">
                  <c:v>755.25239999999985</c:v>
                </c:pt>
                <c:pt idx="11">
                  <c:v>839.16933333333316</c:v>
                </c:pt>
                <c:pt idx="12">
                  <c:v>923.08626666666646</c:v>
                </c:pt>
                <c:pt idx="13">
                  <c:v>1007.0031999999998</c:v>
                </c:pt>
                <c:pt idx="14">
                  <c:v>1090.9201333333331</c:v>
                </c:pt>
                <c:pt idx="15">
                  <c:v>1174.8370666666665</c:v>
                </c:pt>
                <c:pt idx="16">
                  <c:v>1258.7539999999999</c:v>
                </c:pt>
                <c:pt idx="17">
                  <c:v>1342.6709333333333</c:v>
                </c:pt>
                <c:pt idx="18">
                  <c:v>1426.5878666666667</c:v>
                </c:pt>
                <c:pt idx="19">
                  <c:v>1510.5048000000002</c:v>
                </c:pt>
                <c:pt idx="20">
                  <c:v>1594.4217333333336</c:v>
                </c:pt>
                <c:pt idx="21">
                  <c:v>1678.338666666667</c:v>
                </c:pt>
                <c:pt idx="22">
                  <c:v>1762.2556000000004</c:v>
                </c:pt>
                <c:pt idx="23">
                  <c:v>1846.1725333333338</c:v>
                </c:pt>
                <c:pt idx="24">
                  <c:v>1930.0894666666672</c:v>
                </c:pt>
                <c:pt idx="25">
                  <c:v>2014.0064000000007</c:v>
                </c:pt>
                <c:pt idx="26">
                  <c:v>2097.9233333333341</c:v>
                </c:pt>
                <c:pt idx="27">
                  <c:v>2181.8402666666675</c:v>
                </c:pt>
                <c:pt idx="28">
                  <c:v>2265.7572000000009</c:v>
                </c:pt>
                <c:pt idx="29">
                  <c:v>2349.6741333333343</c:v>
                </c:pt>
                <c:pt idx="30">
                  <c:v>2433.5910666666678</c:v>
                </c:pt>
                <c:pt idx="31">
                  <c:v>2517.5080000000012</c:v>
                </c:pt>
                <c:pt idx="32">
                  <c:v>2601.4249333333346</c:v>
                </c:pt>
                <c:pt idx="33">
                  <c:v>2685.341866666668</c:v>
                </c:pt>
                <c:pt idx="34">
                  <c:v>2769.2588000000014</c:v>
                </c:pt>
                <c:pt idx="35">
                  <c:v>2853.1757333333348</c:v>
                </c:pt>
                <c:pt idx="36">
                  <c:v>2937.0926666666683</c:v>
                </c:pt>
                <c:pt idx="37">
                  <c:v>3021.0096000000017</c:v>
                </c:pt>
                <c:pt idx="38">
                  <c:v>3104.9265333333351</c:v>
                </c:pt>
                <c:pt idx="39">
                  <c:v>3188.8434666666685</c:v>
                </c:pt>
                <c:pt idx="40">
                  <c:v>3272.7604000000019</c:v>
                </c:pt>
                <c:pt idx="41">
                  <c:v>3356.6773333333354</c:v>
                </c:pt>
                <c:pt idx="42">
                  <c:v>3440.5942666666688</c:v>
                </c:pt>
                <c:pt idx="43">
                  <c:v>3524.5112000000022</c:v>
                </c:pt>
                <c:pt idx="44">
                  <c:v>3608.4281333333356</c:v>
                </c:pt>
                <c:pt idx="45">
                  <c:v>3692.345066666669</c:v>
                </c:pt>
                <c:pt idx="46">
                  <c:v>3776.2620000000024</c:v>
                </c:pt>
                <c:pt idx="47">
                  <c:v>3860.1789333333359</c:v>
                </c:pt>
                <c:pt idx="48">
                  <c:v>3944.0958666666693</c:v>
                </c:pt>
                <c:pt idx="49">
                  <c:v>4028.0128000000027</c:v>
                </c:pt>
                <c:pt idx="50">
                  <c:v>4111.9297333333361</c:v>
                </c:pt>
                <c:pt idx="51">
                  <c:v>4195.8466666666691</c:v>
                </c:pt>
                <c:pt idx="52">
                  <c:v>4279.763600000002</c:v>
                </c:pt>
                <c:pt idx="53">
                  <c:v>4363.680533333335</c:v>
                </c:pt>
                <c:pt idx="54">
                  <c:v>4447.597466666668</c:v>
                </c:pt>
                <c:pt idx="55">
                  <c:v>4531.5144000000009</c:v>
                </c:pt>
                <c:pt idx="56">
                  <c:v>4615.4313333333339</c:v>
                </c:pt>
                <c:pt idx="57">
                  <c:v>4699.3482666666669</c:v>
                </c:pt>
                <c:pt idx="58">
                  <c:v>4783.2651999999998</c:v>
                </c:pt>
                <c:pt idx="59">
                  <c:v>4867.1821333333328</c:v>
                </c:pt>
                <c:pt idx="60">
                  <c:v>4951.0990666666657</c:v>
                </c:pt>
                <c:pt idx="61">
                  <c:v>5035.0159999999987</c:v>
                </c:pt>
                <c:pt idx="62">
                  <c:v>5118.9329333333317</c:v>
                </c:pt>
                <c:pt idx="63">
                  <c:v>5202.8498666666646</c:v>
                </c:pt>
                <c:pt idx="64">
                  <c:v>5286.7667999999976</c:v>
                </c:pt>
                <c:pt idx="65">
                  <c:v>5370.6837333333306</c:v>
                </c:pt>
                <c:pt idx="66">
                  <c:v>5454.6006666666635</c:v>
                </c:pt>
                <c:pt idx="67">
                  <c:v>5538.5175999999965</c:v>
                </c:pt>
                <c:pt idx="68">
                  <c:v>5622.4345333333295</c:v>
                </c:pt>
                <c:pt idx="69">
                  <c:v>5706.3514666666624</c:v>
                </c:pt>
                <c:pt idx="70">
                  <c:v>5790.2683999999954</c:v>
                </c:pt>
                <c:pt idx="71">
                  <c:v>5874.1853333333283</c:v>
                </c:pt>
                <c:pt idx="72">
                  <c:v>5958.1022666666613</c:v>
                </c:pt>
                <c:pt idx="73">
                  <c:v>6042.0191999999943</c:v>
                </c:pt>
                <c:pt idx="74">
                  <c:v>6125.9361333333272</c:v>
                </c:pt>
                <c:pt idx="75">
                  <c:v>6209.8530666666602</c:v>
                </c:pt>
                <c:pt idx="76">
                  <c:v>6293.7699999999932</c:v>
                </c:pt>
                <c:pt idx="77">
                  <c:v>6377.6869333333261</c:v>
                </c:pt>
                <c:pt idx="78">
                  <c:v>6461.6038666666591</c:v>
                </c:pt>
                <c:pt idx="79">
                  <c:v>6545.5207999999921</c:v>
                </c:pt>
                <c:pt idx="80">
                  <c:v>6629.437733333325</c:v>
                </c:pt>
                <c:pt idx="81">
                  <c:v>6713.354666666658</c:v>
                </c:pt>
                <c:pt idx="82">
                  <c:v>6797.2715999999909</c:v>
                </c:pt>
                <c:pt idx="83">
                  <c:v>6881.1885333333239</c:v>
                </c:pt>
                <c:pt idx="84">
                  <c:v>6965.1054666666569</c:v>
                </c:pt>
                <c:pt idx="85">
                  <c:v>7049.0223999999898</c:v>
                </c:pt>
                <c:pt idx="86">
                  <c:v>7132.9393333333228</c:v>
                </c:pt>
                <c:pt idx="87">
                  <c:v>7216.8562666666558</c:v>
                </c:pt>
                <c:pt idx="88">
                  <c:v>7300.7731999999887</c:v>
                </c:pt>
                <c:pt idx="89">
                  <c:v>7384.6901333333217</c:v>
                </c:pt>
                <c:pt idx="90">
                  <c:v>7468.6070666666546</c:v>
                </c:pt>
                <c:pt idx="91">
                  <c:v>7552.5239999999876</c:v>
                </c:pt>
                <c:pt idx="92">
                  <c:v>7636.4409333333206</c:v>
                </c:pt>
                <c:pt idx="93">
                  <c:v>7720.3578666666535</c:v>
                </c:pt>
                <c:pt idx="94">
                  <c:v>7804.2747999999865</c:v>
                </c:pt>
                <c:pt idx="95">
                  <c:v>7888.1917333333195</c:v>
                </c:pt>
                <c:pt idx="96">
                  <c:v>7972.1086666666524</c:v>
                </c:pt>
                <c:pt idx="97">
                  <c:v>8056.0255999999854</c:v>
                </c:pt>
                <c:pt idx="98">
                  <c:v>8139.9425333333184</c:v>
                </c:pt>
                <c:pt idx="99">
                  <c:v>8223.8594666666522</c:v>
                </c:pt>
                <c:pt idx="100">
                  <c:v>8307.7763999999861</c:v>
                </c:pt>
                <c:pt idx="101">
                  <c:v>8391.69333333332</c:v>
                </c:pt>
                <c:pt idx="102">
                  <c:v>8475.6102666666538</c:v>
                </c:pt>
                <c:pt idx="103">
                  <c:v>8559.5271999999877</c:v>
                </c:pt>
                <c:pt idx="104">
                  <c:v>8643.4441333333216</c:v>
                </c:pt>
                <c:pt idx="105">
                  <c:v>8727.3610666666555</c:v>
                </c:pt>
                <c:pt idx="106">
                  <c:v>8811.2779999999893</c:v>
                </c:pt>
                <c:pt idx="107">
                  <c:v>8895.1949333333232</c:v>
                </c:pt>
                <c:pt idx="108">
                  <c:v>8979.1118666666571</c:v>
                </c:pt>
                <c:pt idx="109">
                  <c:v>9063.028799999991</c:v>
                </c:pt>
                <c:pt idx="110">
                  <c:v>9146.9457333333248</c:v>
                </c:pt>
                <c:pt idx="111">
                  <c:v>9230.8626666666587</c:v>
                </c:pt>
                <c:pt idx="112">
                  <c:v>9314.7795999999926</c:v>
                </c:pt>
                <c:pt idx="113">
                  <c:v>9398.6965333333264</c:v>
                </c:pt>
                <c:pt idx="114">
                  <c:v>9482.6134666666603</c:v>
                </c:pt>
                <c:pt idx="115">
                  <c:v>9566.5303999999942</c:v>
                </c:pt>
                <c:pt idx="116">
                  <c:v>9650.4473333333281</c:v>
                </c:pt>
                <c:pt idx="117">
                  <c:v>9734.3642666666619</c:v>
                </c:pt>
                <c:pt idx="118">
                  <c:v>9818.2811999999958</c:v>
                </c:pt>
                <c:pt idx="119">
                  <c:v>9902.1981333333297</c:v>
                </c:pt>
                <c:pt idx="120">
                  <c:v>9986.1150666666636</c:v>
                </c:pt>
                <c:pt idx="121">
                  <c:v>10070.031999999997</c:v>
                </c:pt>
                <c:pt idx="122">
                  <c:v>10153.948933333331</c:v>
                </c:pt>
                <c:pt idx="123">
                  <c:v>10237.865866666665</c:v>
                </c:pt>
                <c:pt idx="124">
                  <c:v>10321.782799999999</c:v>
                </c:pt>
                <c:pt idx="125">
                  <c:v>10405.699733333333</c:v>
                </c:pt>
                <c:pt idx="126">
                  <c:v>10489.616666666667</c:v>
                </c:pt>
                <c:pt idx="127">
                  <c:v>10573.533600000001</c:v>
                </c:pt>
                <c:pt idx="128">
                  <c:v>10657.450533333335</c:v>
                </c:pt>
                <c:pt idx="129">
                  <c:v>10741.367466666668</c:v>
                </c:pt>
                <c:pt idx="130">
                  <c:v>10825.284400000002</c:v>
                </c:pt>
                <c:pt idx="131">
                  <c:v>10909.201333333336</c:v>
                </c:pt>
                <c:pt idx="132">
                  <c:v>10993.11826666667</c:v>
                </c:pt>
                <c:pt idx="133">
                  <c:v>11077.035200000004</c:v>
                </c:pt>
                <c:pt idx="134">
                  <c:v>11160.952133333338</c:v>
                </c:pt>
                <c:pt idx="135">
                  <c:v>11244.869066666672</c:v>
                </c:pt>
                <c:pt idx="136">
                  <c:v>11328.786000000006</c:v>
                </c:pt>
                <c:pt idx="137">
                  <c:v>11412.702933333339</c:v>
                </c:pt>
                <c:pt idx="138">
                  <c:v>11496.619866666673</c:v>
                </c:pt>
                <c:pt idx="139">
                  <c:v>11580.536800000007</c:v>
                </c:pt>
                <c:pt idx="140">
                  <c:v>11664.453733333341</c:v>
                </c:pt>
                <c:pt idx="141">
                  <c:v>11748.370666666675</c:v>
                </c:pt>
                <c:pt idx="142">
                  <c:v>11832.287600000009</c:v>
                </c:pt>
                <c:pt idx="143">
                  <c:v>11916.204533333343</c:v>
                </c:pt>
                <c:pt idx="144">
                  <c:v>12000.121466666676</c:v>
                </c:pt>
                <c:pt idx="145">
                  <c:v>12084.03840000001</c:v>
                </c:pt>
                <c:pt idx="146">
                  <c:v>12167.955333333344</c:v>
                </c:pt>
                <c:pt idx="147">
                  <c:v>12251.872266666678</c:v>
                </c:pt>
                <c:pt idx="148">
                  <c:v>12335.789200000012</c:v>
                </c:pt>
                <c:pt idx="149">
                  <c:v>12419.706133333346</c:v>
                </c:pt>
                <c:pt idx="150">
                  <c:v>12503.62306666668</c:v>
                </c:pt>
                <c:pt idx="151">
                  <c:v>12587.540000000014</c:v>
                </c:pt>
              </c:numCache>
            </c:numRef>
          </c:xVal>
          <c:yVal>
            <c:numRef>
              <c:f>' Caso 150 trechos'!$Q$8:$Q$159</c:f>
              <c:numCache>
                <c:formatCode>0.00</c:formatCode>
                <c:ptCount val="152"/>
                <c:pt idx="1">
                  <c:v>679.37</c:v>
                </c:pt>
                <c:pt idx="2">
                  <c:v>679.22660000000008</c:v>
                </c:pt>
                <c:pt idx="3">
                  <c:v>679.08320000000003</c:v>
                </c:pt>
                <c:pt idx="4">
                  <c:v>678.94013873816925</c:v>
                </c:pt>
                <c:pt idx="5">
                  <c:v>678.79707753107709</c:v>
                </c:pt>
                <c:pt idx="6">
                  <c:v>678.65401330897748</c:v>
                </c:pt>
                <c:pt idx="7">
                  <c:v>678.51094609863878</c:v>
                </c:pt>
                <c:pt idx="8">
                  <c:v>678.367875926593</c:v>
                </c:pt>
                <c:pt idx="9">
                  <c:v>678.22480281913772</c:v>
                </c:pt>
                <c:pt idx="10">
                  <c:v>678.08172680233793</c:v>
                </c:pt>
                <c:pt idx="11">
                  <c:v>677.93864790202815</c:v>
                </c:pt>
                <c:pt idx="12">
                  <c:v>677.79556614381488</c:v>
                </c:pt>
                <c:pt idx="13">
                  <c:v>677.65248155307802</c:v>
                </c:pt>
                <c:pt idx="14">
                  <c:v>677.50939415497305</c:v>
                </c:pt>
                <c:pt idx="15">
                  <c:v>677.36630397443309</c:v>
                </c:pt>
                <c:pt idx="16">
                  <c:v>677.22321103617082</c:v>
                </c:pt>
                <c:pt idx="17">
                  <c:v>677.0801153646803</c:v>
                </c:pt>
                <c:pt idx="18">
                  <c:v>676.93701698423911</c:v>
                </c:pt>
                <c:pt idx="19">
                  <c:v>676.79391591890987</c:v>
                </c:pt>
                <c:pt idx="20">
                  <c:v>676.65081219254262</c:v>
                </c:pt>
                <c:pt idx="21">
                  <c:v>676.50770582877612</c:v>
                </c:pt>
                <c:pt idx="22">
                  <c:v>676.36459685104035</c:v>
                </c:pt>
                <c:pt idx="23">
                  <c:v>676.22148528255775</c:v>
                </c:pt>
                <c:pt idx="24">
                  <c:v>676.07837114634549</c:v>
                </c:pt>
                <c:pt idx="25">
                  <c:v>675.93525446521676</c:v>
                </c:pt>
                <c:pt idx="26">
                  <c:v>675.79213526178319</c:v>
                </c:pt>
                <c:pt idx="27">
                  <c:v>675.64901355845609</c:v>
                </c:pt>
                <c:pt idx="28">
                  <c:v>675.50588937744874</c:v>
                </c:pt>
                <c:pt idx="29">
                  <c:v>675.36276274077727</c:v>
                </c:pt>
                <c:pt idx="30">
                  <c:v>675.21963367026331</c:v>
                </c:pt>
                <c:pt idx="31">
                  <c:v>675.07650218753531</c:v>
                </c:pt>
                <c:pt idx="32">
                  <c:v>674.93336831403008</c:v>
                </c:pt>
                <c:pt idx="33">
                  <c:v>674.79023207099488</c:v>
                </c:pt>
                <c:pt idx="34">
                  <c:v>674.64709347948849</c:v>
                </c:pt>
                <c:pt idx="35">
                  <c:v>674.5039525603836</c:v>
                </c:pt>
                <c:pt idx="36">
                  <c:v>674.36080933436779</c:v>
                </c:pt>
                <c:pt idx="37">
                  <c:v>674.21766382194551</c:v>
                </c:pt>
                <c:pt idx="38">
                  <c:v>674.07451604343976</c:v>
                </c:pt>
                <c:pt idx="39">
                  <c:v>673.93136601899334</c:v>
                </c:pt>
                <c:pt idx="40">
                  <c:v>673.78821376857059</c:v>
                </c:pt>
                <c:pt idx="41">
                  <c:v>673.64505931195936</c:v>
                </c:pt>
                <c:pt idx="42">
                  <c:v>673.50190266877178</c:v>
                </c:pt>
                <c:pt idx="43">
                  <c:v>673.35874385844636</c:v>
                </c:pt>
                <c:pt idx="44">
                  <c:v>673.21558290024973</c:v>
                </c:pt>
                <c:pt idx="45">
                  <c:v>673.07241981327718</c:v>
                </c:pt>
                <c:pt idx="46">
                  <c:v>672.92925461645541</c:v>
                </c:pt>
                <c:pt idx="47">
                  <c:v>672.78608732854298</c:v>
                </c:pt>
                <c:pt idx="48">
                  <c:v>672.64291796813234</c:v>
                </c:pt>
                <c:pt idx="49">
                  <c:v>672.49974655365133</c:v>
                </c:pt>
                <c:pt idx="50">
                  <c:v>672.35657310336421</c:v>
                </c:pt>
                <c:pt idx="51">
                  <c:v>672.21339763537355</c:v>
                </c:pt>
                <c:pt idx="52">
                  <c:v>672.0702201676213</c:v>
                </c:pt>
                <c:pt idx="53">
                  <c:v>671.92704071789058</c:v>
                </c:pt>
                <c:pt idx="54">
                  <c:v>671.78385930380659</c:v>
                </c:pt>
                <c:pt idx="55">
                  <c:v>671.64067594283847</c:v>
                </c:pt>
                <c:pt idx="56">
                  <c:v>671.49749065230026</c:v>
                </c:pt>
                <c:pt idx="57">
                  <c:v>671.35430344935298</c:v>
                </c:pt>
                <c:pt idx="58">
                  <c:v>671.21111435100488</c:v>
                </c:pt>
                <c:pt idx="59">
                  <c:v>671.06792337411366</c:v>
                </c:pt>
                <c:pt idx="60">
                  <c:v>670.92473053538765</c:v>
                </c:pt>
                <c:pt idx="61">
                  <c:v>670.78153585138671</c:v>
                </c:pt>
                <c:pt idx="62">
                  <c:v>670.63833933852425</c:v>
                </c:pt>
                <c:pt idx="63">
                  <c:v>670.49514101306772</c:v>
                </c:pt>
                <c:pt idx="64">
                  <c:v>670.35194089114043</c:v>
                </c:pt>
                <c:pt idx="65">
                  <c:v>670.20873898872253</c:v>
                </c:pt>
                <c:pt idx="66">
                  <c:v>670.06553532165276</c:v>
                </c:pt>
                <c:pt idx="67">
                  <c:v>669.92232990562911</c:v>
                </c:pt>
                <c:pt idx="68">
                  <c:v>669.7791227562102</c:v>
                </c:pt>
                <c:pt idx="69">
                  <c:v>669.63591388881684</c:v>
                </c:pt>
                <c:pt idx="70">
                  <c:v>669.49270331873299</c:v>
                </c:pt>
                <c:pt idx="71">
                  <c:v>669.34949106110685</c:v>
                </c:pt>
                <c:pt idx="72">
                  <c:v>669.20627713095234</c:v>
                </c:pt>
                <c:pt idx="73">
                  <c:v>669.06306154315007</c:v>
                </c:pt>
                <c:pt idx="74">
                  <c:v>668.91984431244862</c:v>
                </c:pt>
                <c:pt idx="75">
                  <c:v>668.77662545346584</c:v>
                </c:pt>
                <c:pt idx="76">
                  <c:v>668.63340498068953</c:v>
                </c:pt>
                <c:pt idx="77">
                  <c:v>668.49018290847914</c:v>
                </c:pt>
                <c:pt idx="78">
                  <c:v>668.34695925106666</c:v>
                </c:pt>
                <c:pt idx="79">
                  <c:v>668.20373402255768</c:v>
                </c:pt>
                <c:pt idx="80">
                  <c:v>668.06050723693261</c:v>
                </c:pt>
                <c:pt idx="81">
                  <c:v>667.91727890804782</c:v>
                </c:pt>
                <c:pt idx="82">
                  <c:v>667.77404904963657</c:v>
                </c:pt>
                <c:pt idx="83">
                  <c:v>667.63081767531014</c:v>
                </c:pt>
                <c:pt idx="84">
                  <c:v>667.48758479855928</c:v>
                </c:pt>
                <c:pt idx="85">
                  <c:v>667.34435043275448</c:v>
                </c:pt>
                <c:pt idx="86">
                  <c:v>667.2011145911481</c:v>
                </c:pt>
                <c:pt idx="87">
                  <c:v>667.05787728687426</c:v>
                </c:pt>
                <c:pt idx="88">
                  <c:v>666.9146385329509</c:v>
                </c:pt>
                <c:pt idx="89">
                  <c:v>666.77139834228001</c:v>
                </c:pt>
                <c:pt idx="90">
                  <c:v>666.6281567276493</c:v>
                </c:pt>
                <c:pt idx="91">
                  <c:v>666.48491370173281</c:v>
                </c:pt>
                <c:pt idx="92">
                  <c:v>666.34166927709191</c:v>
                </c:pt>
                <c:pt idx="93">
                  <c:v>666.19842346617656</c:v>
                </c:pt>
                <c:pt idx="94">
                  <c:v>666.05517628132611</c:v>
                </c:pt>
                <c:pt idx="95">
                  <c:v>665.91192773477019</c:v>
                </c:pt>
                <c:pt idx="96">
                  <c:v>665.76867783863008</c:v>
                </c:pt>
                <c:pt idx="97">
                  <c:v>665.62542660491897</c:v>
                </c:pt>
                <c:pt idx="98">
                  <c:v>665.48217404554373</c:v>
                </c:pt>
                <c:pt idx="99">
                  <c:v>665.33892017230539</c:v>
                </c:pt>
                <c:pt idx="100">
                  <c:v>665.19566499689984</c:v>
                </c:pt>
                <c:pt idx="101">
                  <c:v>665.05240853091948</c:v>
                </c:pt>
                <c:pt idx="102">
                  <c:v>664.9091507858534</c:v>
                </c:pt>
                <c:pt idx="103">
                  <c:v>664.7658917730887</c:v>
                </c:pt>
                <c:pt idx="104">
                  <c:v>664.62263150391141</c:v>
                </c:pt>
                <c:pt idx="105">
                  <c:v>664.47936998950729</c:v>
                </c:pt>
                <c:pt idx="106">
                  <c:v>664.33610724096252</c:v>
                </c:pt>
                <c:pt idx="107">
                  <c:v>664.19284326926493</c:v>
                </c:pt>
                <c:pt idx="108">
                  <c:v>664.04957808530469</c:v>
                </c:pt>
                <c:pt idx="109">
                  <c:v>663.906311699875</c:v>
                </c:pt>
                <c:pt idx="110">
                  <c:v>663.76304412367347</c:v>
                </c:pt>
                <c:pt idx="111">
                  <c:v>663.6197753673024</c:v>
                </c:pt>
                <c:pt idx="112">
                  <c:v>663.47650544126998</c:v>
                </c:pt>
                <c:pt idx="113">
                  <c:v>663.33323435599095</c:v>
                </c:pt>
                <c:pt idx="114">
                  <c:v>663.1899621217874</c:v>
                </c:pt>
                <c:pt idx="115">
                  <c:v>663.04668874888989</c:v>
                </c:pt>
                <c:pt idx="116">
                  <c:v>662.90341424743792</c:v>
                </c:pt>
                <c:pt idx="117">
                  <c:v>662.76013862748084</c:v>
                </c:pt>
                <c:pt idx="118">
                  <c:v>662.61686189897875</c:v>
                </c:pt>
                <c:pt idx="119">
                  <c:v>662.47358407180297</c:v>
                </c:pt>
                <c:pt idx="120">
                  <c:v>662.33030515573751</c:v>
                </c:pt>
                <c:pt idx="121">
                  <c:v>662.18702516047904</c:v>
                </c:pt>
                <c:pt idx="122">
                  <c:v>662.04374409563798</c:v>
                </c:pt>
                <c:pt idx="123">
                  <c:v>661.90046197073968</c:v>
                </c:pt>
                <c:pt idx="124">
                  <c:v>661.75717879522449</c:v>
                </c:pt>
                <c:pt idx="125">
                  <c:v>661.61389457844894</c:v>
                </c:pt>
                <c:pt idx="126">
                  <c:v>661.47060932968634</c:v>
                </c:pt>
                <c:pt idx="127">
                  <c:v>661.32732305812749</c:v>
                </c:pt>
                <c:pt idx="128">
                  <c:v>661.18403577288166</c:v>
                </c:pt>
                <c:pt idx="129">
                  <c:v>661.04074748297683</c:v>
                </c:pt>
                <c:pt idx="130">
                  <c:v>660.89745819736095</c:v>
                </c:pt>
                <c:pt idx="131">
                  <c:v>660.75416792490228</c:v>
                </c:pt>
                <c:pt idx="132">
                  <c:v>660.61087667439028</c:v>
                </c:pt>
                <c:pt idx="133">
                  <c:v>660.46758445453611</c:v>
                </c:pt>
                <c:pt idx="134">
                  <c:v>660.3242912739737</c:v>
                </c:pt>
                <c:pt idx="135">
                  <c:v>660.18099714125992</c:v>
                </c:pt>
                <c:pt idx="136">
                  <c:v>660.03770206487582</c:v>
                </c:pt>
                <c:pt idx="137">
                  <c:v>659.8944060532267</c:v>
                </c:pt>
                <c:pt idx="138">
                  <c:v>659.75110911464344</c:v>
                </c:pt>
                <c:pt idx="139">
                  <c:v>659.60781125738254</c:v>
                </c:pt>
                <c:pt idx="140">
                  <c:v>659.46451248962717</c:v>
                </c:pt>
                <c:pt idx="141">
                  <c:v>659.32121281948776</c:v>
                </c:pt>
                <c:pt idx="142">
                  <c:v>659.17791225500241</c:v>
                </c:pt>
                <c:pt idx="143">
                  <c:v>659.03461080413808</c:v>
                </c:pt>
                <c:pt idx="144">
                  <c:v>658.89130847479055</c:v>
                </c:pt>
                <c:pt idx="145">
                  <c:v>658.74800527478533</c:v>
                </c:pt>
                <c:pt idx="146">
                  <c:v>658.60470121187859</c:v>
                </c:pt>
                <c:pt idx="147">
                  <c:v>658.46139629375716</c:v>
                </c:pt>
                <c:pt idx="148">
                  <c:v>658.31809052803987</c:v>
                </c:pt>
                <c:pt idx="149">
                  <c:v>658.17478392227758</c:v>
                </c:pt>
                <c:pt idx="150">
                  <c:v>658.03147648395372</c:v>
                </c:pt>
                <c:pt idx="151">
                  <c:v>657.86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 Caso 150 trechos'!$R$7</c:f>
              <c:strCache>
                <c:ptCount val="1"/>
                <c:pt idx="0">
                  <c:v>COTA ELEV</c:v>
                </c:pt>
              </c:strCache>
            </c:strRef>
          </c:tx>
          <c:spPr>
            <a:ln w="28575">
              <a:noFill/>
            </a:ln>
          </c:spPr>
          <c:xVal>
            <c:numRef>
              <c:f>' Caso 150 trechos'!$N$8:$N$159</c:f>
              <c:numCache>
                <c:formatCode>0.00</c:formatCode>
                <c:ptCount val="152"/>
                <c:pt idx="1">
                  <c:v>0</c:v>
                </c:pt>
                <c:pt idx="2">
                  <c:v>83.916933333333333</c:v>
                </c:pt>
                <c:pt idx="3">
                  <c:v>167.83386666666667</c:v>
                </c:pt>
                <c:pt idx="4">
                  <c:v>251.7508</c:v>
                </c:pt>
                <c:pt idx="5">
                  <c:v>335.66773333333333</c:v>
                </c:pt>
                <c:pt idx="6">
                  <c:v>419.58466666666664</c:v>
                </c:pt>
                <c:pt idx="7">
                  <c:v>503.50159999999994</c:v>
                </c:pt>
                <c:pt idx="8">
                  <c:v>587.41853333333324</c:v>
                </c:pt>
                <c:pt idx="9">
                  <c:v>671.33546666666655</c:v>
                </c:pt>
                <c:pt idx="10">
                  <c:v>755.25239999999985</c:v>
                </c:pt>
                <c:pt idx="11">
                  <c:v>839.16933333333316</c:v>
                </c:pt>
                <c:pt idx="12">
                  <c:v>923.08626666666646</c:v>
                </c:pt>
                <c:pt idx="13">
                  <c:v>1007.0031999999998</c:v>
                </c:pt>
                <c:pt idx="14">
                  <c:v>1090.9201333333331</c:v>
                </c:pt>
                <c:pt idx="15">
                  <c:v>1174.8370666666665</c:v>
                </c:pt>
                <c:pt idx="16">
                  <c:v>1258.7539999999999</c:v>
                </c:pt>
                <c:pt idx="17">
                  <c:v>1342.6709333333333</c:v>
                </c:pt>
                <c:pt idx="18">
                  <c:v>1426.5878666666667</c:v>
                </c:pt>
                <c:pt idx="19">
                  <c:v>1510.5048000000002</c:v>
                </c:pt>
                <c:pt idx="20">
                  <c:v>1594.4217333333336</c:v>
                </c:pt>
                <c:pt idx="21">
                  <c:v>1678.338666666667</c:v>
                </c:pt>
                <c:pt idx="22">
                  <c:v>1762.2556000000004</c:v>
                </c:pt>
                <c:pt idx="23">
                  <c:v>1846.1725333333338</c:v>
                </c:pt>
                <c:pt idx="24">
                  <c:v>1930.0894666666672</c:v>
                </c:pt>
                <c:pt idx="25">
                  <c:v>2014.0064000000007</c:v>
                </c:pt>
                <c:pt idx="26">
                  <c:v>2097.9233333333341</c:v>
                </c:pt>
                <c:pt idx="27">
                  <c:v>2181.8402666666675</c:v>
                </c:pt>
                <c:pt idx="28">
                  <c:v>2265.7572000000009</c:v>
                </c:pt>
                <c:pt idx="29">
                  <c:v>2349.6741333333343</c:v>
                </c:pt>
                <c:pt idx="30">
                  <c:v>2433.5910666666678</c:v>
                </c:pt>
                <c:pt idx="31">
                  <c:v>2517.5080000000012</c:v>
                </c:pt>
                <c:pt idx="32">
                  <c:v>2601.4249333333346</c:v>
                </c:pt>
                <c:pt idx="33">
                  <c:v>2685.341866666668</c:v>
                </c:pt>
                <c:pt idx="34">
                  <c:v>2769.2588000000014</c:v>
                </c:pt>
                <c:pt idx="35">
                  <c:v>2853.1757333333348</c:v>
                </c:pt>
                <c:pt idx="36">
                  <c:v>2937.0926666666683</c:v>
                </c:pt>
                <c:pt idx="37">
                  <c:v>3021.0096000000017</c:v>
                </c:pt>
                <c:pt idx="38">
                  <c:v>3104.9265333333351</c:v>
                </c:pt>
                <c:pt idx="39">
                  <c:v>3188.8434666666685</c:v>
                </c:pt>
                <c:pt idx="40">
                  <c:v>3272.7604000000019</c:v>
                </c:pt>
                <c:pt idx="41">
                  <c:v>3356.6773333333354</c:v>
                </c:pt>
                <c:pt idx="42">
                  <c:v>3440.5942666666688</c:v>
                </c:pt>
                <c:pt idx="43">
                  <c:v>3524.5112000000022</c:v>
                </c:pt>
                <c:pt idx="44">
                  <c:v>3608.4281333333356</c:v>
                </c:pt>
                <c:pt idx="45">
                  <c:v>3692.345066666669</c:v>
                </c:pt>
                <c:pt idx="46">
                  <c:v>3776.2620000000024</c:v>
                </c:pt>
                <c:pt idx="47">
                  <c:v>3860.1789333333359</c:v>
                </c:pt>
                <c:pt idx="48">
                  <c:v>3944.0958666666693</c:v>
                </c:pt>
                <c:pt idx="49">
                  <c:v>4028.0128000000027</c:v>
                </c:pt>
                <c:pt idx="50">
                  <c:v>4111.9297333333361</c:v>
                </c:pt>
                <c:pt idx="51">
                  <c:v>4195.8466666666691</c:v>
                </c:pt>
                <c:pt idx="52">
                  <c:v>4279.763600000002</c:v>
                </c:pt>
                <c:pt idx="53">
                  <c:v>4363.680533333335</c:v>
                </c:pt>
                <c:pt idx="54">
                  <c:v>4447.597466666668</c:v>
                </c:pt>
                <c:pt idx="55">
                  <c:v>4531.5144000000009</c:v>
                </c:pt>
                <c:pt idx="56">
                  <c:v>4615.4313333333339</c:v>
                </c:pt>
                <c:pt idx="57">
                  <c:v>4699.3482666666669</c:v>
                </c:pt>
                <c:pt idx="58">
                  <c:v>4783.2651999999998</c:v>
                </c:pt>
                <c:pt idx="59">
                  <c:v>4867.1821333333328</c:v>
                </c:pt>
                <c:pt idx="60">
                  <c:v>4951.0990666666657</c:v>
                </c:pt>
                <c:pt idx="61">
                  <c:v>5035.0159999999987</c:v>
                </c:pt>
                <c:pt idx="62">
                  <c:v>5118.9329333333317</c:v>
                </c:pt>
                <c:pt idx="63">
                  <c:v>5202.8498666666646</c:v>
                </c:pt>
                <c:pt idx="64">
                  <c:v>5286.7667999999976</c:v>
                </c:pt>
                <c:pt idx="65">
                  <c:v>5370.6837333333306</c:v>
                </c:pt>
                <c:pt idx="66">
                  <c:v>5454.6006666666635</c:v>
                </c:pt>
                <c:pt idx="67">
                  <c:v>5538.5175999999965</c:v>
                </c:pt>
                <c:pt idx="68">
                  <c:v>5622.4345333333295</c:v>
                </c:pt>
                <c:pt idx="69">
                  <c:v>5706.3514666666624</c:v>
                </c:pt>
                <c:pt idx="70">
                  <c:v>5790.2683999999954</c:v>
                </c:pt>
                <c:pt idx="71">
                  <c:v>5874.1853333333283</c:v>
                </c:pt>
                <c:pt idx="72">
                  <c:v>5958.1022666666613</c:v>
                </c:pt>
                <c:pt idx="73">
                  <c:v>6042.0191999999943</c:v>
                </c:pt>
                <c:pt idx="74">
                  <c:v>6125.9361333333272</c:v>
                </c:pt>
                <c:pt idx="75">
                  <c:v>6209.8530666666602</c:v>
                </c:pt>
                <c:pt idx="76">
                  <c:v>6293.7699999999932</c:v>
                </c:pt>
                <c:pt idx="77">
                  <c:v>6377.6869333333261</c:v>
                </c:pt>
                <c:pt idx="78">
                  <c:v>6461.6038666666591</c:v>
                </c:pt>
                <c:pt idx="79">
                  <c:v>6545.5207999999921</c:v>
                </c:pt>
                <c:pt idx="80">
                  <c:v>6629.437733333325</c:v>
                </c:pt>
                <c:pt idx="81">
                  <c:v>6713.354666666658</c:v>
                </c:pt>
                <c:pt idx="82">
                  <c:v>6797.2715999999909</c:v>
                </c:pt>
                <c:pt idx="83">
                  <c:v>6881.1885333333239</c:v>
                </c:pt>
                <c:pt idx="84">
                  <c:v>6965.1054666666569</c:v>
                </c:pt>
                <c:pt idx="85">
                  <c:v>7049.0223999999898</c:v>
                </c:pt>
                <c:pt idx="86">
                  <c:v>7132.9393333333228</c:v>
                </c:pt>
                <c:pt idx="87">
                  <c:v>7216.8562666666558</c:v>
                </c:pt>
                <c:pt idx="88">
                  <c:v>7300.7731999999887</c:v>
                </c:pt>
                <c:pt idx="89">
                  <c:v>7384.6901333333217</c:v>
                </c:pt>
                <c:pt idx="90">
                  <c:v>7468.6070666666546</c:v>
                </c:pt>
                <c:pt idx="91">
                  <c:v>7552.5239999999876</c:v>
                </c:pt>
                <c:pt idx="92">
                  <c:v>7636.4409333333206</c:v>
                </c:pt>
                <c:pt idx="93">
                  <c:v>7720.3578666666535</c:v>
                </c:pt>
                <c:pt idx="94">
                  <c:v>7804.2747999999865</c:v>
                </c:pt>
                <c:pt idx="95">
                  <c:v>7888.1917333333195</c:v>
                </c:pt>
                <c:pt idx="96">
                  <c:v>7972.1086666666524</c:v>
                </c:pt>
                <c:pt idx="97">
                  <c:v>8056.0255999999854</c:v>
                </c:pt>
                <c:pt idx="98">
                  <c:v>8139.9425333333184</c:v>
                </c:pt>
                <c:pt idx="99">
                  <c:v>8223.8594666666522</c:v>
                </c:pt>
                <c:pt idx="100">
                  <c:v>8307.7763999999861</c:v>
                </c:pt>
                <c:pt idx="101">
                  <c:v>8391.69333333332</c:v>
                </c:pt>
                <c:pt idx="102">
                  <c:v>8475.6102666666538</c:v>
                </c:pt>
                <c:pt idx="103">
                  <c:v>8559.5271999999877</c:v>
                </c:pt>
                <c:pt idx="104">
                  <c:v>8643.4441333333216</c:v>
                </c:pt>
                <c:pt idx="105">
                  <c:v>8727.3610666666555</c:v>
                </c:pt>
                <c:pt idx="106">
                  <c:v>8811.2779999999893</c:v>
                </c:pt>
                <c:pt idx="107">
                  <c:v>8895.1949333333232</c:v>
                </c:pt>
                <c:pt idx="108">
                  <c:v>8979.1118666666571</c:v>
                </c:pt>
                <c:pt idx="109">
                  <c:v>9063.028799999991</c:v>
                </c:pt>
                <c:pt idx="110">
                  <c:v>9146.9457333333248</c:v>
                </c:pt>
                <c:pt idx="111">
                  <c:v>9230.8626666666587</c:v>
                </c:pt>
                <c:pt idx="112">
                  <c:v>9314.7795999999926</c:v>
                </c:pt>
                <c:pt idx="113">
                  <c:v>9398.6965333333264</c:v>
                </c:pt>
                <c:pt idx="114">
                  <c:v>9482.6134666666603</c:v>
                </c:pt>
                <c:pt idx="115">
                  <c:v>9566.5303999999942</c:v>
                </c:pt>
                <c:pt idx="116">
                  <c:v>9650.4473333333281</c:v>
                </c:pt>
                <c:pt idx="117">
                  <c:v>9734.3642666666619</c:v>
                </c:pt>
                <c:pt idx="118">
                  <c:v>9818.2811999999958</c:v>
                </c:pt>
                <c:pt idx="119">
                  <c:v>9902.1981333333297</c:v>
                </c:pt>
                <c:pt idx="120">
                  <c:v>9986.1150666666636</c:v>
                </c:pt>
                <c:pt idx="121">
                  <c:v>10070.031999999997</c:v>
                </c:pt>
                <c:pt idx="122">
                  <c:v>10153.948933333331</c:v>
                </c:pt>
                <c:pt idx="123">
                  <c:v>10237.865866666665</c:v>
                </c:pt>
                <c:pt idx="124">
                  <c:v>10321.782799999999</c:v>
                </c:pt>
                <c:pt idx="125">
                  <c:v>10405.699733333333</c:v>
                </c:pt>
                <c:pt idx="126">
                  <c:v>10489.616666666667</c:v>
                </c:pt>
                <c:pt idx="127">
                  <c:v>10573.533600000001</c:v>
                </c:pt>
                <c:pt idx="128">
                  <c:v>10657.450533333335</c:v>
                </c:pt>
                <c:pt idx="129">
                  <c:v>10741.367466666668</c:v>
                </c:pt>
                <c:pt idx="130">
                  <c:v>10825.284400000002</c:v>
                </c:pt>
                <c:pt idx="131">
                  <c:v>10909.201333333336</c:v>
                </c:pt>
                <c:pt idx="132">
                  <c:v>10993.11826666667</c:v>
                </c:pt>
                <c:pt idx="133">
                  <c:v>11077.035200000004</c:v>
                </c:pt>
                <c:pt idx="134">
                  <c:v>11160.952133333338</c:v>
                </c:pt>
                <c:pt idx="135">
                  <c:v>11244.869066666672</c:v>
                </c:pt>
                <c:pt idx="136">
                  <c:v>11328.786000000006</c:v>
                </c:pt>
                <c:pt idx="137">
                  <c:v>11412.702933333339</c:v>
                </c:pt>
                <c:pt idx="138">
                  <c:v>11496.619866666673</c:v>
                </c:pt>
                <c:pt idx="139">
                  <c:v>11580.536800000007</c:v>
                </c:pt>
                <c:pt idx="140">
                  <c:v>11664.453733333341</c:v>
                </c:pt>
                <c:pt idx="141">
                  <c:v>11748.370666666675</c:v>
                </c:pt>
                <c:pt idx="142">
                  <c:v>11832.287600000009</c:v>
                </c:pt>
                <c:pt idx="143">
                  <c:v>11916.204533333343</c:v>
                </c:pt>
                <c:pt idx="144">
                  <c:v>12000.121466666676</c:v>
                </c:pt>
                <c:pt idx="145">
                  <c:v>12084.03840000001</c:v>
                </c:pt>
                <c:pt idx="146">
                  <c:v>12167.955333333344</c:v>
                </c:pt>
                <c:pt idx="147">
                  <c:v>12251.872266666678</c:v>
                </c:pt>
                <c:pt idx="148">
                  <c:v>12335.789200000012</c:v>
                </c:pt>
                <c:pt idx="149">
                  <c:v>12419.706133333346</c:v>
                </c:pt>
                <c:pt idx="150">
                  <c:v>12503.62306666668</c:v>
                </c:pt>
                <c:pt idx="151">
                  <c:v>12587.540000000014</c:v>
                </c:pt>
              </c:numCache>
            </c:numRef>
          </c:xVal>
          <c:yVal>
            <c:numRef>
              <c:f>' Caso 150 trechos'!$R$8:$R$159</c:f>
              <c:numCache>
                <c:formatCode>0.00</c:formatCode>
                <c:ptCount val="152"/>
                <c:pt idx="1">
                  <c:v>566.21</c:v>
                </c:pt>
                <c:pt idx="2">
                  <c:v>566.30999999999995</c:v>
                </c:pt>
                <c:pt idx="3">
                  <c:v>566.96</c:v>
                </c:pt>
                <c:pt idx="4">
                  <c:v>567.12</c:v>
                </c:pt>
                <c:pt idx="5">
                  <c:v>567.41</c:v>
                </c:pt>
                <c:pt idx="6">
                  <c:v>567.66</c:v>
                </c:pt>
                <c:pt idx="7">
                  <c:v>568.17999999999995</c:v>
                </c:pt>
                <c:pt idx="8">
                  <c:v>568.55999999999995</c:v>
                </c:pt>
                <c:pt idx="9">
                  <c:v>568.79</c:v>
                </c:pt>
                <c:pt idx="10">
                  <c:v>568.38</c:v>
                </c:pt>
                <c:pt idx="11">
                  <c:v>567.60166000000004</c:v>
                </c:pt>
                <c:pt idx="12">
                  <c:v>566.77169000000004</c:v>
                </c:pt>
                <c:pt idx="13">
                  <c:v>564.76727000000005</c:v>
                </c:pt>
                <c:pt idx="14">
                  <c:v>561.17787999999996</c:v>
                </c:pt>
                <c:pt idx="15">
                  <c:v>560.83040000000005</c:v>
                </c:pt>
                <c:pt idx="16">
                  <c:v>562.77086999999995</c:v>
                </c:pt>
                <c:pt idx="17">
                  <c:v>563.83272999999997</c:v>
                </c:pt>
                <c:pt idx="18">
                  <c:v>569.39827000000002</c:v>
                </c:pt>
                <c:pt idx="19">
                  <c:v>573.31282999999996</c:v>
                </c:pt>
                <c:pt idx="20">
                  <c:v>570.62076999999999</c:v>
                </c:pt>
                <c:pt idx="21">
                  <c:v>563.57241999999997</c:v>
                </c:pt>
                <c:pt idx="22">
                  <c:v>562.35473999999999</c:v>
                </c:pt>
                <c:pt idx="23">
                  <c:v>566.57231999999999</c:v>
                </c:pt>
                <c:pt idx="24">
                  <c:v>572.90607</c:v>
                </c:pt>
                <c:pt idx="25">
                  <c:v>582.50413000000003</c:v>
                </c:pt>
                <c:pt idx="26">
                  <c:v>591.12167999999997</c:v>
                </c:pt>
                <c:pt idx="27">
                  <c:v>596.59173999999996</c:v>
                </c:pt>
                <c:pt idx="28">
                  <c:v>600.98415999999997</c:v>
                </c:pt>
                <c:pt idx="29">
                  <c:v>604.33744999999999</c:v>
                </c:pt>
                <c:pt idx="30">
                  <c:v>606.33226000000002</c:v>
                </c:pt>
                <c:pt idx="31">
                  <c:v>607.20033999999998</c:v>
                </c:pt>
                <c:pt idx="32">
                  <c:v>606.58920000000001</c:v>
                </c:pt>
                <c:pt idx="33">
                  <c:v>606.77805000000001</c:v>
                </c:pt>
                <c:pt idx="34">
                  <c:v>606.94723999999997</c:v>
                </c:pt>
                <c:pt idx="35">
                  <c:v>604.77514999999994</c:v>
                </c:pt>
                <c:pt idx="36">
                  <c:v>601.30467999999996</c:v>
                </c:pt>
                <c:pt idx="37">
                  <c:v>595.95666000000006</c:v>
                </c:pt>
                <c:pt idx="38">
                  <c:v>593.14058</c:v>
                </c:pt>
                <c:pt idx="39">
                  <c:v>591.99027999999998</c:v>
                </c:pt>
                <c:pt idx="40">
                  <c:v>592.68129999999996</c:v>
                </c:pt>
                <c:pt idx="41">
                  <c:v>594.43713000000002</c:v>
                </c:pt>
                <c:pt idx="42">
                  <c:v>596.49046999999996</c:v>
                </c:pt>
                <c:pt idx="43">
                  <c:v>592.23212000000001</c:v>
                </c:pt>
                <c:pt idx="44">
                  <c:v>591.58004000000005</c:v>
                </c:pt>
                <c:pt idx="45">
                  <c:v>589.55453</c:v>
                </c:pt>
                <c:pt idx="46">
                  <c:v>584.31655999999998</c:v>
                </c:pt>
                <c:pt idx="47">
                  <c:v>577.72707000000003</c:v>
                </c:pt>
                <c:pt idx="48">
                  <c:v>571.40030000000002</c:v>
                </c:pt>
                <c:pt idx="49">
                  <c:v>567.23767999999995</c:v>
                </c:pt>
                <c:pt idx="50">
                  <c:v>556.13171</c:v>
                </c:pt>
                <c:pt idx="51">
                  <c:v>555.44973000000005</c:v>
                </c:pt>
                <c:pt idx="52">
                  <c:v>556.15094999999997</c:v>
                </c:pt>
                <c:pt idx="53">
                  <c:v>557.33514000000002</c:v>
                </c:pt>
                <c:pt idx="54">
                  <c:v>558.63486</c:v>
                </c:pt>
                <c:pt idx="55">
                  <c:v>560.43955000000005</c:v>
                </c:pt>
                <c:pt idx="56">
                  <c:v>561.97991000000002</c:v>
                </c:pt>
                <c:pt idx="57">
                  <c:v>564.88225999999997</c:v>
                </c:pt>
                <c:pt idx="58">
                  <c:v>567.61401000000001</c:v>
                </c:pt>
                <c:pt idx="59">
                  <c:v>569.47198000000003</c:v>
                </c:pt>
                <c:pt idx="60">
                  <c:v>570.89518999999996</c:v>
                </c:pt>
                <c:pt idx="61">
                  <c:v>572.49989000000005</c:v>
                </c:pt>
                <c:pt idx="62">
                  <c:v>575.75340000000006</c:v>
                </c:pt>
                <c:pt idx="63">
                  <c:v>577.83834999999999</c:v>
                </c:pt>
                <c:pt idx="64">
                  <c:v>577.39013</c:v>
                </c:pt>
                <c:pt idx="65">
                  <c:v>576.10527000000002</c:v>
                </c:pt>
                <c:pt idx="66">
                  <c:v>576.33173999999997</c:v>
                </c:pt>
                <c:pt idx="67">
                  <c:v>578.56275000000005</c:v>
                </c:pt>
                <c:pt idx="68">
                  <c:v>578.73234000000002</c:v>
                </c:pt>
                <c:pt idx="69">
                  <c:v>584.94644000000005</c:v>
                </c:pt>
                <c:pt idx="70">
                  <c:v>595.37829999999997</c:v>
                </c:pt>
                <c:pt idx="71">
                  <c:v>601.43771000000004</c:v>
                </c:pt>
                <c:pt idx="72">
                  <c:v>600.62933999999996</c:v>
                </c:pt>
                <c:pt idx="73">
                  <c:v>598.74166000000002</c:v>
                </c:pt>
                <c:pt idx="74">
                  <c:v>597.51071999999999</c:v>
                </c:pt>
                <c:pt idx="75">
                  <c:v>599.06521999999995</c:v>
                </c:pt>
                <c:pt idx="76">
                  <c:v>598.96344999999997</c:v>
                </c:pt>
                <c:pt idx="77">
                  <c:v>594.76733000000002</c:v>
                </c:pt>
                <c:pt idx="78">
                  <c:v>590.15194999999994</c:v>
                </c:pt>
                <c:pt idx="79">
                  <c:v>585.72258999999997</c:v>
                </c:pt>
                <c:pt idx="80">
                  <c:v>581.34955000000002</c:v>
                </c:pt>
                <c:pt idx="81">
                  <c:v>577.53461000000004</c:v>
                </c:pt>
                <c:pt idx="82">
                  <c:v>577.39904999999999</c:v>
                </c:pt>
                <c:pt idx="83">
                  <c:v>579.41670999999997</c:v>
                </c:pt>
                <c:pt idx="84">
                  <c:v>575.98081999999999</c:v>
                </c:pt>
                <c:pt idx="85">
                  <c:v>570.71690999999998</c:v>
                </c:pt>
                <c:pt idx="86">
                  <c:v>563.36234000000002</c:v>
                </c:pt>
                <c:pt idx="87">
                  <c:v>557.29758000000004</c:v>
                </c:pt>
                <c:pt idx="88">
                  <c:v>548.94027000000006</c:v>
                </c:pt>
                <c:pt idx="89">
                  <c:v>543.32628</c:v>
                </c:pt>
                <c:pt idx="90">
                  <c:v>542.44177000000002</c:v>
                </c:pt>
                <c:pt idx="91">
                  <c:v>541.88958000000002</c:v>
                </c:pt>
                <c:pt idx="92">
                  <c:v>541.64594</c:v>
                </c:pt>
                <c:pt idx="93">
                  <c:v>544.20159000000001</c:v>
                </c:pt>
                <c:pt idx="94">
                  <c:v>547.22587999999996</c:v>
                </c:pt>
                <c:pt idx="95">
                  <c:v>553.51283999999998</c:v>
                </c:pt>
                <c:pt idx="96">
                  <c:v>562.68947000000003</c:v>
                </c:pt>
                <c:pt idx="97">
                  <c:v>573.84963000000005</c:v>
                </c:pt>
                <c:pt idx="98">
                  <c:v>580.20771000000002</c:v>
                </c:pt>
                <c:pt idx="99">
                  <c:v>583.14625000000001</c:v>
                </c:pt>
                <c:pt idx="100">
                  <c:v>586.43901000000005</c:v>
                </c:pt>
                <c:pt idx="101">
                  <c:v>589.40980999999999</c:v>
                </c:pt>
                <c:pt idx="102">
                  <c:v>589.85203000000001</c:v>
                </c:pt>
                <c:pt idx="103">
                  <c:v>591.19097999999997</c:v>
                </c:pt>
                <c:pt idx="104">
                  <c:v>591.74162999999999</c:v>
                </c:pt>
                <c:pt idx="105">
                  <c:v>588.00415999999996</c:v>
                </c:pt>
                <c:pt idx="106">
                  <c:v>586.55953999999997</c:v>
                </c:pt>
                <c:pt idx="107">
                  <c:v>584.41657999999995</c:v>
                </c:pt>
                <c:pt idx="108">
                  <c:v>583.79214999999999</c:v>
                </c:pt>
                <c:pt idx="109">
                  <c:v>584.48819000000003</c:v>
                </c:pt>
                <c:pt idx="110">
                  <c:v>585.70727999999997</c:v>
                </c:pt>
                <c:pt idx="111">
                  <c:v>587.52925000000005</c:v>
                </c:pt>
                <c:pt idx="112">
                  <c:v>592.55029999999999</c:v>
                </c:pt>
                <c:pt idx="113">
                  <c:v>596.72437000000002</c:v>
                </c:pt>
                <c:pt idx="114">
                  <c:v>596.26516000000004</c:v>
                </c:pt>
                <c:pt idx="115">
                  <c:v>592.41603999999995</c:v>
                </c:pt>
                <c:pt idx="116">
                  <c:v>587.64567</c:v>
                </c:pt>
                <c:pt idx="117">
                  <c:v>581.43538999999998</c:v>
                </c:pt>
                <c:pt idx="118">
                  <c:v>576.88009999999997</c:v>
                </c:pt>
                <c:pt idx="119">
                  <c:v>571.91546000000005</c:v>
                </c:pt>
                <c:pt idx="120">
                  <c:v>568.05299000000002</c:v>
                </c:pt>
                <c:pt idx="121">
                  <c:v>569.40891999999997</c:v>
                </c:pt>
                <c:pt idx="122">
                  <c:v>574.68403000000001</c:v>
                </c:pt>
                <c:pt idx="123">
                  <c:v>578.11185999999998</c:v>
                </c:pt>
                <c:pt idx="124">
                  <c:v>582.19796999999994</c:v>
                </c:pt>
                <c:pt idx="125">
                  <c:v>586.47477000000003</c:v>
                </c:pt>
                <c:pt idx="126">
                  <c:v>592.46333000000004</c:v>
                </c:pt>
                <c:pt idx="127">
                  <c:v>600.96024</c:v>
                </c:pt>
                <c:pt idx="128">
                  <c:v>605.14320999999995</c:v>
                </c:pt>
                <c:pt idx="129">
                  <c:v>605.27273000000002</c:v>
                </c:pt>
                <c:pt idx="130">
                  <c:v>605.94762000000003</c:v>
                </c:pt>
                <c:pt idx="131">
                  <c:v>606.87492999999995</c:v>
                </c:pt>
                <c:pt idx="132">
                  <c:v>607.75417000000004</c:v>
                </c:pt>
                <c:pt idx="133">
                  <c:v>608.28941999999995</c:v>
                </c:pt>
                <c:pt idx="134">
                  <c:v>607.93155999999999</c:v>
                </c:pt>
                <c:pt idx="135">
                  <c:v>607.95704000000001</c:v>
                </c:pt>
                <c:pt idx="136">
                  <c:v>607.64702999999997</c:v>
                </c:pt>
                <c:pt idx="137">
                  <c:v>606.83662000000004</c:v>
                </c:pt>
                <c:pt idx="138">
                  <c:v>609.26451999999995</c:v>
                </c:pt>
                <c:pt idx="139">
                  <c:v>612.53409999999997</c:v>
                </c:pt>
                <c:pt idx="140">
                  <c:v>615.51953000000003</c:v>
                </c:pt>
                <c:pt idx="141">
                  <c:v>618.70303999999999</c:v>
                </c:pt>
                <c:pt idx="142">
                  <c:v>622.05291999999997</c:v>
                </c:pt>
                <c:pt idx="143">
                  <c:v>625.31104000000005</c:v>
                </c:pt>
                <c:pt idx="144">
                  <c:v>627.59369000000004</c:v>
                </c:pt>
                <c:pt idx="145">
                  <c:v>628.33701999999994</c:v>
                </c:pt>
                <c:pt idx="146">
                  <c:v>628.26667999999995</c:v>
                </c:pt>
                <c:pt idx="147">
                  <c:v>627.77487999999994</c:v>
                </c:pt>
                <c:pt idx="148">
                  <c:v>629.59434999999996</c:v>
                </c:pt>
                <c:pt idx="149">
                  <c:v>633.86788999999999</c:v>
                </c:pt>
                <c:pt idx="150">
                  <c:v>639.88499999999999</c:v>
                </c:pt>
                <c:pt idx="151">
                  <c:v>646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46144"/>
        <c:axId val="99464320"/>
      </c:scatterChart>
      <c:valAx>
        <c:axId val="994461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99464320"/>
        <c:crossesAt val="400"/>
        <c:crossBetween val="midCat"/>
      </c:valAx>
      <c:valAx>
        <c:axId val="994643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994461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Cota piezométrica ao longo da linha de recalque</a:t>
            </a:r>
          </a:p>
        </c:rich>
      </c:tx>
      <c:layout>
        <c:manualLayout>
          <c:xMode val="edge"/>
          <c:yMode val="edge"/>
          <c:x val="0.13227541001819221"/>
          <c:y val="4.61538461538461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190543853711579"/>
          <c:y val="0.42564315726741431"/>
          <c:w val="0.65873186056305022"/>
          <c:h val="0.22051392484938326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' Tigre Otimo Modelo'!$BW$6:$BW$9</c:f>
              <c:numCache>
                <c:formatCode>General</c:formatCode>
                <c:ptCount val="4"/>
                <c:pt idx="0">
                  <c:v>0</c:v>
                </c:pt>
                <c:pt idx="1">
                  <c:v>766.67</c:v>
                </c:pt>
                <c:pt idx="2">
                  <c:v>1533.34</c:v>
                </c:pt>
                <c:pt idx="3">
                  <c:v>2300</c:v>
                </c:pt>
              </c:numCache>
            </c:numRef>
          </c:xVal>
          <c:yVal>
            <c:numRef>
              <c:f>' Tigre Otimo Modelo'!$BX$6:$BX$9</c:f>
              <c:numCache>
                <c:formatCode>General</c:formatCode>
                <c:ptCount val="4"/>
                <c:pt idx="0">
                  <c:v>35.65</c:v>
                </c:pt>
                <c:pt idx="1">
                  <c:v>32.1</c:v>
                </c:pt>
                <c:pt idx="2">
                  <c:v>28.5</c:v>
                </c:pt>
                <c:pt idx="3">
                  <c:v>25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9BE-44A9-B43C-14BC001AA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73536"/>
        <c:axId val="100304384"/>
      </c:scatterChart>
      <c:valAx>
        <c:axId val="100273536"/>
        <c:scaling>
          <c:orientation val="minMax"/>
          <c:max val="23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Comprimento da rede (m)</a:t>
                </a:r>
              </a:p>
            </c:rich>
          </c:tx>
          <c:layout>
            <c:manualLayout>
              <c:xMode val="edge"/>
              <c:yMode val="edge"/>
              <c:x val="0.37037120359955061"/>
              <c:y val="0.8051319738878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00304384"/>
        <c:crosses val="autoZero"/>
        <c:crossBetween val="midCat"/>
      </c:valAx>
      <c:valAx>
        <c:axId val="10030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Carga manométrica (m)</a:t>
                </a:r>
              </a:p>
            </c:rich>
          </c:tx>
          <c:layout>
            <c:manualLayout>
              <c:xMode val="edge"/>
              <c:yMode val="edge"/>
              <c:x val="4.2328042328042333E-2"/>
              <c:y val="0.3076939228750252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002735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043" footer="0.49212598500000043"/>
    <c:pageSetup/>
  </c:printSettings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29</xdr:row>
      <xdr:rowOff>0</xdr:rowOff>
    </xdr:from>
    <xdr:ext cx="3924300" cy="264560"/>
    <xdr:sp macro="" textlink="">
      <xdr:nvSpPr>
        <xdr:cNvPr id="2" name="CaixaDeTexto 1">
          <a:extLst>
            <a:ext uri="{FF2B5EF4-FFF2-40B4-BE49-F238E27FC236}">
              <a16:creationId xmlns="" xmlns:a16="http://schemas.microsoft.com/office/drawing/2014/main" id="{B7D46ADD-0C2D-4E67-A21C-0D16B410CF76}"/>
            </a:ext>
          </a:extLst>
        </xdr:cNvPr>
        <xdr:cNvSpPr txBox="1"/>
      </xdr:nvSpPr>
      <xdr:spPr>
        <a:xfrm>
          <a:off x="723900" y="5038724"/>
          <a:ext cx="39243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10584</xdr:colOff>
      <xdr:row>5</xdr:row>
      <xdr:rowOff>137584</xdr:rowOff>
    </xdr:from>
    <xdr:to>
      <xdr:col>27</xdr:col>
      <xdr:colOff>317500</xdr:colOff>
      <xdr:row>159</xdr:row>
      <xdr:rowOff>105832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20</xdr:col>
      <xdr:colOff>539750</xdr:colOff>
      <xdr:row>43</xdr:row>
      <xdr:rowOff>84666</xdr:rowOff>
    </xdr:from>
    <xdr:ext cx="1350883" cy="264560"/>
    <xdr:sp macro="" textlink="">
      <xdr:nvSpPr>
        <xdr:cNvPr id="3" name="CaixaDeTexto 2"/>
        <xdr:cNvSpPr txBox="1"/>
      </xdr:nvSpPr>
      <xdr:spPr>
        <a:xfrm>
          <a:off x="16594667" y="7090833"/>
          <a:ext cx="135088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/>
            <a:t>PERFIL DO TERRENO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0.24285</cdr:x>
      <cdr:y>0.17887</cdr:y>
    </cdr:from>
    <cdr:to>
      <cdr:x>0.31349</cdr:x>
      <cdr:y>0.21888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3143250" y="4370916"/>
          <a:ext cx="914400" cy="977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100"/>
            <a:t>ENVOLTÓRIA MÍNIMA DE PRESSÃO</a:t>
          </a:r>
        </a:p>
      </cdr:txBody>
    </cdr:sp>
  </cdr:relSizeAnchor>
  <cdr:relSizeAnchor xmlns:cdr="http://schemas.openxmlformats.org/drawingml/2006/chartDrawing">
    <cdr:from>
      <cdr:x>0.31992</cdr:x>
      <cdr:y>0.14936</cdr:y>
    </cdr:from>
    <cdr:to>
      <cdr:x>0.39056</cdr:x>
      <cdr:y>0.18944</cdr:y>
    </cdr:to>
    <cdr:sp macro="" textlink="">
      <cdr:nvSpPr>
        <cdr:cNvPr id="3" name="CaixaDeTexto 2"/>
        <cdr:cNvSpPr txBox="1"/>
      </cdr:nvSpPr>
      <cdr:spPr>
        <a:xfrm xmlns:a="http://schemas.openxmlformats.org/drawingml/2006/main" rot="289218">
          <a:off x="4140816" y="3649827"/>
          <a:ext cx="914400" cy="979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100"/>
            <a:t>ENVOLTÓRIA MÁXIMA DEPRESSÃO</a:t>
          </a:r>
        </a:p>
      </cdr:txBody>
    </cdr:sp>
  </cdr:relSizeAnchor>
  <cdr:relSizeAnchor xmlns:cdr="http://schemas.openxmlformats.org/drawingml/2006/chartDrawing">
    <cdr:from>
      <cdr:x>0.8011</cdr:x>
      <cdr:y>0.17109</cdr:y>
    </cdr:from>
    <cdr:to>
      <cdr:x>0.89137</cdr:x>
      <cdr:y>0.20551</cdr:y>
    </cdr:to>
    <cdr:sp macro="" textlink="">
      <cdr:nvSpPr>
        <cdr:cNvPr id="4" name="CaixaDeTexto 3"/>
        <cdr:cNvSpPr txBox="1"/>
      </cdr:nvSpPr>
      <cdr:spPr>
        <a:xfrm xmlns:a="http://schemas.openxmlformats.org/drawingml/2006/main" rot="1246002">
          <a:off x="10368948" y="4180960"/>
          <a:ext cx="1168400" cy="8411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pt-BR" sz="1100"/>
            <a:t>RESERVAÇÃO ELEVADA 30m³ - HB = 9m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74</xdr:col>
      <xdr:colOff>0</xdr:colOff>
      <xdr:row>17</xdr:row>
      <xdr:rowOff>0</xdr:rowOff>
    </xdr:from>
    <xdr:to>
      <xdr:col>79</xdr:col>
      <xdr:colOff>552450</xdr:colOff>
      <xdr:row>28</xdr:row>
      <xdr:rowOff>76200</xdr:rowOff>
    </xdr:to>
    <xdr:graphicFrame macro="">
      <xdr:nvGraphicFramePr>
        <xdr:cNvPr id="5404" name="Chart 10">
          <a:extLst>
            <a:ext uri="{FF2B5EF4-FFF2-40B4-BE49-F238E27FC236}">
              <a16:creationId xmlns="" xmlns:a16="http://schemas.microsoft.com/office/drawing/2014/main" id="{00000000-0008-0000-0400-00001C1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2:AI42"/>
  <sheetViews>
    <sheetView workbookViewId="0">
      <selection activeCell="N11" sqref="N11"/>
    </sheetView>
  </sheetViews>
  <sheetFormatPr defaultRowHeight="12.75" x14ac:dyDescent="0.2"/>
  <cols>
    <col min="2" max="2" width="11.42578125" customWidth="1"/>
    <col min="3" max="3" width="9.5703125" bestFit="1" customWidth="1"/>
    <col min="5" max="5" width="13.28515625" customWidth="1"/>
    <col min="6" max="6" width="9.5703125" bestFit="1" customWidth="1"/>
  </cols>
  <sheetData>
    <row r="2" spans="2:35" ht="18" x14ac:dyDescent="0.25">
      <c r="B2" s="55" t="s">
        <v>155</v>
      </c>
    </row>
    <row r="6" spans="2:35" x14ac:dyDescent="0.2">
      <c r="B6" s="57" t="s">
        <v>156</v>
      </c>
      <c r="C6" s="57" t="s">
        <v>157</v>
      </c>
      <c r="D6" s="57" t="s">
        <v>158</v>
      </c>
      <c r="E6" s="57" t="s">
        <v>558</v>
      </c>
      <c r="F6" s="57" t="s">
        <v>559</v>
      </c>
      <c r="G6" s="57" t="s">
        <v>159</v>
      </c>
    </row>
    <row r="7" spans="2:35" x14ac:dyDescent="0.2">
      <c r="B7" s="57">
        <v>1</v>
      </c>
      <c r="C7" s="57">
        <v>5235</v>
      </c>
      <c r="D7" s="57">
        <v>386.55</v>
      </c>
      <c r="E7" s="77">
        <f>111.4/1000</f>
        <v>0.1114</v>
      </c>
      <c r="F7" s="57">
        <f>(3.1416*E7^2)/4</f>
        <v>9.7467825840000001E-3</v>
      </c>
      <c r="G7" s="57">
        <v>2.7452000000000001E-2</v>
      </c>
      <c r="H7" t="s">
        <v>560</v>
      </c>
      <c r="AI7" s="42">
        <f t="shared" ref="AI7:AI25" si="0">AH7^2*C7-AS6</f>
        <v>0</v>
      </c>
    </row>
    <row r="8" spans="2:35" x14ac:dyDescent="0.2">
      <c r="B8" s="57">
        <v>2</v>
      </c>
      <c r="C8" s="57">
        <v>5400</v>
      </c>
      <c r="D8" s="57">
        <v>752.1</v>
      </c>
      <c r="E8" s="77">
        <f>85.4/1000</f>
        <v>8.5400000000000004E-2</v>
      </c>
      <c r="F8" s="57">
        <f>(3.1416*E8^2)/4</f>
        <v>5.7280478640000009E-3</v>
      </c>
      <c r="G8" s="57">
        <v>2.6925999999999999E-2</v>
      </c>
      <c r="H8" t="s">
        <v>561</v>
      </c>
      <c r="AI8" s="42">
        <f t="shared" si="0"/>
        <v>0</v>
      </c>
    </row>
    <row r="9" spans="2:35" x14ac:dyDescent="0.2">
      <c r="B9" s="57">
        <v>3</v>
      </c>
      <c r="C9" s="57">
        <v>1952.54</v>
      </c>
      <c r="D9" s="57">
        <v>610.32000000000005</v>
      </c>
      <c r="E9" s="77">
        <f>72.8/1000</f>
        <v>7.2800000000000004E-2</v>
      </c>
      <c r="F9" s="57">
        <f>(3.1416*E9^2)/4</f>
        <v>4.1624943359999996E-3</v>
      </c>
      <c r="G9" s="57">
        <v>2.6839999999999999E-2</v>
      </c>
      <c r="H9" t="s">
        <v>562</v>
      </c>
      <c r="AI9" s="42">
        <f t="shared" si="0"/>
        <v>0</v>
      </c>
    </row>
    <row r="10" spans="2:35" x14ac:dyDescent="0.2">
      <c r="B10" s="57"/>
      <c r="C10" s="57"/>
      <c r="D10" s="57"/>
      <c r="E10" s="77"/>
      <c r="F10" s="57"/>
      <c r="G10" s="57"/>
      <c r="AI10" s="42">
        <f t="shared" si="0"/>
        <v>0</v>
      </c>
    </row>
    <row r="11" spans="2:35" x14ac:dyDescent="0.2">
      <c r="B11" s="61" t="s">
        <v>160</v>
      </c>
      <c r="C11" s="61">
        <f>SUM(C7:C10)</f>
        <v>12587.54</v>
      </c>
      <c r="F11" t="s">
        <v>614</v>
      </c>
      <c r="H11" s="178">
        <v>150</v>
      </c>
      <c r="J11" t="s">
        <v>615</v>
      </c>
      <c r="N11" s="165">
        <f>C11/H11</f>
        <v>83.916933333333333</v>
      </c>
      <c r="O11" t="s">
        <v>136</v>
      </c>
      <c r="AI11" s="42">
        <f t="shared" si="0"/>
        <v>0</v>
      </c>
    </row>
    <row r="12" spans="2:35" x14ac:dyDescent="0.2">
      <c r="AI12" s="42">
        <f t="shared" si="0"/>
        <v>0</v>
      </c>
    </row>
    <row r="13" spans="2:35" x14ac:dyDescent="0.2">
      <c r="B13" t="s">
        <v>563</v>
      </c>
      <c r="J13" t="s">
        <v>616</v>
      </c>
      <c r="AI13" s="42">
        <f t="shared" si="0"/>
        <v>0</v>
      </c>
    </row>
    <row r="14" spans="2:35" x14ac:dyDescent="0.2">
      <c r="B14" s="63" t="s">
        <v>161</v>
      </c>
      <c r="C14" s="179">
        <f>(C7/D7+C8/D8+C9/D9)/ 150</f>
        <v>0.15947988387208822</v>
      </c>
      <c r="D14" t="s">
        <v>162</v>
      </c>
      <c r="E14" t="s">
        <v>619</v>
      </c>
      <c r="J14" s="178" t="s">
        <v>617</v>
      </c>
      <c r="K14" s="178"/>
      <c r="L14" s="178"/>
      <c r="M14" s="178"/>
      <c r="N14" s="178"/>
      <c r="O14" s="178"/>
      <c r="AI14" s="42">
        <f t="shared" si="0"/>
        <v>0</v>
      </c>
    </row>
    <row r="15" spans="2:35" x14ac:dyDescent="0.2">
      <c r="J15" t="s">
        <v>618</v>
      </c>
      <c r="M15">
        <f>N11/C19</f>
        <v>0.15947988387208822</v>
      </c>
      <c r="N15" t="s">
        <v>162</v>
      </c>
      <c r="AI15" s="42">
        <f t="shared" si="0"/>
        <v>0</v>
      </c>
    </row>
    <row r="16" spans="2:35" x14ac:dyDescent="0.2">
      <c r="C16" s="72"/>
      <c r="F16" s="62"/>
      <c r="AI16" s="42">
        <f t="shared" si="0"/>
        <v>0</v>
      </c>
    </row>
    <row r="17" spans="1:35" x14ac:dyDescent="0.2">
      <c r="B17" s="60" t="s">
        <v>564</v>
      </c>
      <c r="C17" s="72"/>
      <c r="F17" s="62"/>
      <c r="AI17" s="42">
        <f t="shared" si="0"/>
        <v>0</v>
      </c>
    </row>
    <row r="18" spans="1:35" x14ac:dyDescent="0.2">
      <c r="C18" s="72"/>
      <c r="F18" s="72"/>
      <c r="AI18" s="42">
        <f t="shared" si="0"/>
        <v>0</v>
      </c>
    </row>
    <row r="19" spans="1:35" x14ac:dyDescent="0.2">
      <c r="B19" s="60" t="s">
        <v>567</v>
      </c>
      <c r="C19" s="165">
        <f>$C$11/($C$7/$D$7+$C$8/$D$8+$C$9/$D$9)</f>
        <v>526.19133708825245</v>
      </c>
      <c r="F19" s="180"/>
      <c r="AI19" s="42">
        <f t="shared" si="0"/>
        <v>0</v>
      </c>
    </row>
    <row r="20" spans="1:35" x14ac:dyDescent="0.2">
      <c r="C20" s="77"/>
      <c r="F20" s="78"/>
      <c r="AI20" s="42">
        <f t="shared" si="0"/>
        <v>0</v>
      </c>
    </row>
    <row r="21" spans="1:35" x14ac:dyDescent="0.2">
      <c r="B21" s="60" t="s">
        <v>565</v>
      </c>
      <c r="C21" s="77"/>
      <c r="F21" s="78"/>
      <c r="AI21" s="42">
        <f t="shared" si="0"/>
        <v>0</v>
      </c>
    </row>
    <row r="22" spans="1:35" x14ac:dyDescent="0.2">
      <c r="C22" s="77"/>
      <c r="F22" s="78"/>
      <c r="AI22" s="42">
        <f t="shared" si="0"/>
        <v>0</v>
      </c>
    </row>
    <row r="23" spans="1:35" x14ac:dyDescent="0.2">
      <c r="B23" s="60" t="s">
        <v>566</v>
      </c>
      <c r="C23" s="166">
        <f>$C$11/($C$7/$E$7+$C$8/$E$8+$C$9/$E$9)</f>
        <v>9.1849501318337995E-2</v>
      </c>
      <c r="AI23" s="42">
        <f t="shared" si="0"/>
        <v>0</v>
      </c>
    </row>
    <row r="24" spans="1:35" x14ac:dyDescent="0.2">
      <c r="A24" s="60"/>
      <c r="B24" s="57"/>
      <c r="C24" s="57"/>
      <c r="D24" s="61"/>
      <c r="E24" s="71"/>
      <c r="AI24" s="42">
        <f t="shared" si="0"/>
        <v>0</v>
      </c>
    </row>
    <row r="25" spans="1:35" x14ac:dyDescent="0.2">
      <c r="A25" s="61"/>
      <c r="B25" s="30"/>
      <c r="C25" s="30"/>
      <c r="D25" s="72"/>
      <c r="AI25" s="42">
        <f t="shared" si="0"/>
        <v>0</v>
      </c>
    </row>
    <row r="26" spans="1:35" x14ac:dyDescent="0.2">
      <c r="A26" s="61"/>
      <c r="B26" s="60" t="s">
        <v>568</v>
      </c>
      <c r="C26" s="30"/>
      <c r="D26" s="72"/>
    </row>
    <row r="27" spans="1:35" x14ac:dyDescent="0.2">
      <c r="A27" s="61"/>
      <c r="B27" s="30"/>
      <c r="C27" s="30"/>
      <c r="D27" s="72"/>
    </row>
    <row r="28" spans="1:35" x14ac:dyDescent="0.2">
      <c r="B28" s="83" t="s">
        <v>569</v>
      </c>
      <c r="C28" s="167">
        <f>($C$23^5/$C$11)*($C$7*$G$7/$E$7^5+$C$8*$G$8/$E$8^5+$C$9*$G$9/$E$9^5)</f>
        <v>3.4283282369456214E-2</v>
      </c>
    </row>
    <row r="29" spans="1:35" x14ac:dyDescent="0.2">
      <c r="A29" s="25"/>
      <c r="B29" s="33"/>
      <c r="C29" s="62"/>
    </row>
    <row r="30" spans="1:35" x14ac:dyDescent="0.2">
      <c r="C30" s="57"/>
    </row>
    <row r="31" spans="1:35" ht="26.25" x14ac:dyDescent="0.4">
      <c r="A31" s="73"/>
      <c r="C31" s="65"/>
      <c r="D31" s="66"/>
      <c r="E31" s="66"/>
      <c r="F31" s="66"/>
      <c r="G31" s="66"/>
      <c r="H31" s="66"/>
      <c r="I31" s="66"/>
      <c r="J31" s="66"/>
      <c r="K31" s="66"/>
    </row>
    <row r="32" spans="1:35" x14ac:dyDescent="0.2">
      <c r="C32" s="65"/>
    </row>
    <row r="33" spans="1:4" x14ac:dyDescent="0.2">
      <c r="C33" s="65"/>
    </row>
    <row r="34" spans="1:4" x14ac:dyDescent="0.2">
      <c r="C34" s="60"/>
    </row>
    <row r="35" spans="1:4" x14ac:dyDescent="0.2">
      <c r="C35" s="60"/>
    </row>
    <row r="36" spans="1:4" x14ac:dyDescent="0.2">
      <c r="C36" s="60"/>
    </row>
    <row r="37" spans="1:4" x14ac:dyDescent="0.2">
      <c r="C37" s="60"/>
    </row>
    <row r="38" spans="1:4" x14ac:dyDescent="0.2">
      <c r="C38" s="60"/>
    </row>
    <row r="39" spans="1:4" x14ac:dyDescent="0.2">
      <c r="B39" s="56"/>
      <c r="C39" s="57"/>
    </row>
    <row r="40" spans="1:4" x14ac:dyDescent="0.2">
      <c r="B40" s="56"/>
      <c r="C40" s="57"/>
    </row>
    <row r="41" spans="1:4" x14ac:dyDescent="0.2">
      <c r="B41" s="56"/>
      <c r="C41" s="57"/>
    </row>
    <row r="42" spans="1:4" x14ac:dyDescent="0.2">
      <c r="A42" s="25"/>
      <c r="B42" s="74"/>
      <c r="C42" s="54"/>
      <c r="D42" s="25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/>
  <dimension ref="A1:AI29"/>
  <sheetViews>
    <sheetView zoomScale="166" zoomScaleNormal="166" workbookViewId="0">
      <selection activeCell="C7" sqref="C7"/>
    </sheetView>
  </sheetViews>
  <sheetFormatPr defaultRowHeight="12.75" x14ac:dyDescent="0.2"/>
  <cols>
    <col min="2" max="2" width="41.7109375" bestFit="1" customWidth="1"/>
    <col min="3" max="3" width="19.28515625" bestFit="1" customWidth="1"/>
  </cols>
  <sheetData>
    <row r="1" spans="1:35" x14ac:dyDescent="0.2">
      <c r="B1" t="s">
        <v>147</v>
      </c>
      <c r="AI1" s="42" t="e">
        <f>AH1^2*C1-#REF!</f>
        <v>#REF!</v>
      </c>
    </row>
    <row r="2" spans="1:35" x14ac:dyDescent="0.2">
      <c r="B2" t="s">
        <v>602</v>
      </c>
      <c r="AI2" s="42">
        <f t="shared" ref="AI2:AI7" si="0">AH2^2*C2-AS1</f>
        <v>0</v>
      </c>
    </row>
    <row r="3" spans="1:35" x14ac:dyDescent="0.2">
      <c r="B3" s="60" t="s">
        <v>603</v>
      </c>
      <c r="C3" s="60"/>
      <c r="AI3" s="42">
        <f t="shared" si="0"/>
        <v>0</v>
      </c>
    </row>
    <row r="4" spans="1:35" x14ac:dyDescent="0.2">
      <c r="AI4" s="42">
        <f t="shared" si="0"/>
        <v>0</v>
      </c>
    </row>
    <row r="5" spans="1:35" x14ac:dyDescent="0.2">
      <c r="A5" s="60" t="s">
        <v>145</v>
      </c>
      <c r="B5" s="57" t="s">
        <v>142</v>
      </c>
      <c r="C5" s="57" t="s">
        <v>143</v>
      </c>
      <c r="D5" s="61"/>
      <c r="AI5" s="42" t="e">
        <f t="shared" si="0"/>
        <v>#VALUE!</v>
      </c>
    </row>
    <row r="6" spans="1:35" x14ac:dyDescent="0.2">
      <c r="A6" s="60"/>
      <c r="B6" s="57" t="s">
        <v>144</v>
      </c>
      <c r="C6" s="57" t="s">
        <v>69</v>
      </c>
      <c r="D6" s="61" t="s">
        <v>152</v>
      </c>
      <c r="E6" s="71" t="s">
        <v>153</v>
      </c>
      <c r="AI6" s="42" t="e">
        <f t="shared" si="0"/>
        <v>#VALUE!</v>
      </c>
    </row>
    <row r="7" spans="1:35" x14ac:dyDescent="0.2">
      <c r="A7" s="61">
        <v>1</v>
      </c>
      <c r="B7" s="28">
        <v>0</v>
      </c>
      <c r="C7" s="28">
        <v>180</v>
      </c>
      <c r="D7" s="72">
        <f>$C$13+$C$15*B7+$C$14*B7^2</f>
        <v>180</v>
      </c>
      <c r="E7" t="s">
        <v>146</v>
      </c>
      <c r="AI7" s="42">
        <f t="shared" si="0"/>
        <v>0</v>
      </c>
    </row>
    <row r="8" spans="1:35" x14ac:dyDescent="0.2">
      <c r="A8" s="61">
        <v>2</v>
      </c>
      <c r="B8" s="28">
        <v>2.111E-3</v>
      </c>
      <c r="C8" s="28">
        <v>120</v>
      </c>
      <c r="D8" s="72">
        <f>$C$13+$C$15*B8+$C$14*B8^2</f>
        <v>119.99999999999997</v>
      </c>
      <c r="E8" t="s">
        <v>604</v>
      </c>
    </row>
    <row r="9" spans="1:35" x14ac:dyDescent="0.2">
      <c r="A9" s="61">
        <v>3</v>
      </c>
      <c r="B9" s="28">
        <v>2.6670000000000001E-3</v>
      </c>
      <c r="C9" s="28">
        <v>80</v>
      </c>
      <c r="D9" s="72">
        <f>$C$13+$C$15*B9+$C$14*B9^2</f>
        <v>80</v>
      </c>
    </row>
    <row r="10" spans="1:35" x14ac:dyDescent="0.2">
      <c r="C10" s="57"/>
    </row>
    <row r="11" spans="1:35" x14ac:dyDescent="0.2">
      <c r="A11" s="25"/>
      <c r="B11" s="33"/>
      <c r="C11" s="62"/>
      <c r="F11">
        <v>80</v>
      </c>
    </row>
    <row r="12" spans="1:35" x14ac:dyDescent="0.2">
      <c r="C12" s="30"/>
    </row>
    <row r="13" spans="1:35" x14ac:dyDescent="0.2">
      <c r="B13" s="63" t="s">
        <v>599</v>
      </c>
      <c r="C13" s="98">
        <f>C7</f>
        <v>180</v>
      </c>
    </row>
    <row r="14" spans="1:35" x14ac:dyDescent="0.2">
      <c r="B14" s="63" t="s">
        <v>600</v>
      </c>
      <c r="C14" s="176">
        <f>(C8*B9-C9*B8-C13*B9+C13*B8)/(B8*B9*(B8-B9))</f>
        <v>-16317921.817764627</v>
      </c>
      <c r="G14" s="61"/>
      <c r="H14" s="61"/>
      <c r="I14" s="61"/>
      <c r="J14" s="61"/>
      <c r="K14" s="61"/>
    </row>
    <row r="15" spans="1:35" x14ac:dyDescent="0.2">
      <c r="B15" s="63" t="s">
        <v>601</v>
      </c>
      <c r="C15" s="176">
        <f>(C9-C14*B9^2-C13)/B9</f>
        <v>6024.5844021139956</v>
      </c>
      <c r="G15" s="57"/>
      <c r="H15" s="57"/>
      <c r="I15" s="57"/>
      <c r="J15" s="57"/>
      <c r="K15" s="57"/>
    </row>
    <row r="16" spans="1:35" x14ac:dyDescent="0.2">
      <c r="C16" t="s">
        <v>148</v>
      </c>
    </row>
    <row r="17" spans="1:11" x14ac:dyDescent="0.2">
      <c r="C17" s="57"/>
    </row>
    <row r="18" spans="1:11" ht="26.25" x14ac:dyDescent="0.4">
      <c r="A18" s="73" t="s">
        <v>154</v>
      </c>
      <c r="C18" s="65"/>
      <c r="D18" s="66"/>
      <c r="E18" s="66"/>
      <c r="F18" s="66"/>
      <c r="G18" s="66"/>
      <c r="H18" s="66"/>
      <c r="I18" s="66"/>
      <c r="J18" s="66"/>
      <c r="K18" s="66"/>
    </row>
    <row r="19" spans="1:11" x14ac:dyDescent="0.2">
      <c r="C19" s="65"/>
    </row>
    <row r="20" spans="1:11" x14ac:dyDescent="0.2">
      <c r="C20" s="65"/>
    </row>
    <row r="21" spans="1:11" x14ac:dyDescent="0.2">
      <c r="C21" s="60"/>
    </row>
    <row r="22" spans="1:11" x14ac:dyDescent="0.2">
      <c r="C22" s="60"/>
    </row>
    <row r="23" spans="1:11" x14ac:dyDescent="0.2">
      <c r="C23" s="60"/>
    </row>
    <row r="24" spans="1:11" x14ac:dyDescent="0.2">
      <c r="C24" s="60"/>
    </row>
    <row r="25" spans="1:11" x14ac:dyDescent="0.2">
      <c r="C25" s="60"/>
    </row>
    <row r="26" spans="1:11" x14ac:dyDescent="0.2">
      <c r="B26" s="56"/>
      <c r="C26" s="57"/>
    </row>
    <row r="27" spans="1:11" x14ac:dyDescent="0.2">
      <c r="B27" s="56"/>
      <c r="C27" s="57"/>
    </row>
    <row r="28" spans="1:11" x14ac:dyDescent="0.2">
      <c r="B28" s="56"/>
      <c r="C28" s="57"/>
    </row>
    <row r="29" spans="1:11" x14ac:dyDescent="0.2">
      <c r="A29" s="25"/>
      <c r="B29" s="74"/>
      <c r="C29" s="54"/>
      <c r="D29" s="25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/>
  <dimension ref="A1:CJ816"/>
  <sheetViews>
    <sheetView topLeftCell="AG1" workbookViewId="0">
      <selection activeCell="AJ28" sqref="AJ28"/>
    </sheetView>
  </sheetViews>
  <sheetFormatPr defaultRowHeight="12.75" x14ac:dyDescent="0.2"/>
  <cols>
    <col min="8" max="8" width="19.140625" customWidth="1"/>
    <col min="11" max="11" width="15" customWidth="1"/>
    <col min="12" max="12" width="10.85546875" customWidth="1"/>
    <col min="17" max="17" width="14.5703125" customWidth="1"/>
    <col min="25" max="25" width="14.28515625" customWidth="1"/>
    <col min="26" max="26" width="19.42578125" customWidth="1"/>
    <col min="27" max="27" width="20.7109375" customWidth="1"/>
    <col min="35" max="35" width="12.7109375" customWidth="1"/>
    <col min="40" max="40" width="7.140625" customWidth="1"/>
    <col min="41" max="42" width="7.5703125" customWidth="1"/>
    <col min="43" max="43" width="7.28515625" customWidth="1"/>
    <col min="44" max="44" width="7.85546875" customWidth="1"/>
    <col min="45" max="45" width="12.42578125" customWidth="1"/>
    <col min="52" max="52" width="11.42578125" customWidth="1"/>
    <col min="59" max="59" width="12.140625" customWidth="1"/>
  </cols>
  <sheetData>
    <row r="1" spans="2:77" ht="15" x14ac:dyDescent="0.3">
      <c r="C1" s="76">
        <v>1</v>
      </c>
      <c r="D1" s="76">
        <f>1+C1</f>
        <v>2</v>
      </c>
      <c r="E1" s="76">
        <f>1+D1</f>
        <v>3</v>
      </c>
      <c r="F1" s="76">
        <f t="shared" ref="F1:AR1" si="0">1+E1</f>
        <v>4</v>
      </c>
      <c r="G1" s="76">
        <f t="shared" si="0"/>
        <v>5</v>
      </c>
      <c r="H1" s="76">
        <f t="shared" si="0"/>
        <v>6</v>
      </c>
      <c r="I1" s="76">
        <f t="shared" si="0"/>
        <v>7</v>
      </c>
      <c r="J1" s="76">
        <f t="shared" si="0"/>
        <v>8</v>
      </c>
      <c r="K1" s="76">
        <f t="shared" si="0"/>
        <v>9</v>
      </c>
      <c r="L1" s="76">
        <f t="shared" si="0"/>
        <v>10</v>
      </c>
      <c r="M1" s="76">
        <f t="shared" si="0"/>
        <v>11</v>
      </c>
      <c r="N1" s="76">
        <f t="shared" si="0"/>
        <v>12</v>
      </c>
      <c r="O1" s="76">
        <f t="shared" si="0"/>
        <v>13</v>
      </c>
      <c r="P1" s="76">
        <f t="shared" si="0"/>
        <v>14</v>
      </c>
      <c r="Q1" s="76">
        <f t="shared" si="0"/>
        <v>15</v>
      </c>
      <c r="R1" s="76">
        <f t="shared" si="0"/>
        <v>16</v>
      </c>
      <c r="S1" s="76">
        <f t="shared" si="0"/>
        <v>17</v>
      </c>
      <c r="T1" s="76">
        <f t="shared" si="0"/>
        <v>18</v>
      </c>
      <c r="U1" s="76">
        <f t="shared" si="0"/>
        <v>19</v>
      </c>
      <c r="V1" s="76">
        <f t="shared" si="0"/>
        <v>20</v>
      </c>
      <c r="W1" s="76">
        <f t="shared" si="0"/>
        <v>21</v>
      </c>
      <c r="X1" s="76">
        <f t="shared" si="0"/>
        <v>22</v>
      </c>
      <c r="Y1" s="76">
        <f t="shared" si="0"/>
        <v>23</v>
      </c>
      <c r="Z1" s="76">
        <f t="shared" si="0"/>
        <v>24</v>
      </c>
      <c r="AA1" s="76">
        <f t="shared" si="0"/>
        <v>25</v>
      </c>
      <c r="AB1" s="76">
        <f t="shared" si="0"/>
        <v>26</v>
      </c>
      <c r="AC1" s="76">
        <f t="shared" si="0"/>
        <v>27</v>
      </c>
      <c r="AD1" s="76">
        <f t="shared" si="0"/>
        <v>28</v>
      </c>
      <c r="AE1" s="76">
        <f t="shared" si="0"/>
        <v>29</v>
      </c>
      <c r="AF1" s="76">
        <f t="shared" si="0"/>
        <v>30</v>
      </c>
      <c r="AG1" s="76">
        <f t="shared" si="0"/>
        <v>31</v>
      </c>
      <c r="AH1" s="76">
        <f t="shared" si="0"/>
        <v>32</v>
      </c>
      <c r="AI1" s="76">
        <f t="shared" si="0"/>
        <v>33</v>
      </c>
      <c r="AJ1" s="76">
        <f t="shared" si="0"/>
        <v>34</v>
      </c>
      <c r="AK1" s="76">
        <f t="shared" si="0"/>
        <v>35</v>
      </c>
      <c r="AL1" s="76">
        <f t="shared" si="0"/>
        <v>36</v>
      </c>
      <c r="AM1" s="76">
        <f t="shared" si="0"/>
        <v>37</v>
      </c>
      <c r="AN1" s="76">
        <f t="shared" si="0"/>
        <v>38</v>
      </c>
      <c r="AO1" s="76">
        <f t="shared" si="0"/>
        <v>39</v>
      </c>
      <c r="AP1" s="76">
        <f t="shared" si="0"/>
        <v>40</v>
      </c>
      <c r="AQ1" s="76">
        <f t="shared" si="0"/>
        <v>41</v>
      </c>
      <c r="AR1" s="76">
        <f t="shared" si="0"/>
        <v>42</v>
      </c>
      <c r="AS1" s="76">
        <v>43</v>
      </c>
      <c r="AT1" s="76">
        <f>AS1+1</f>
        <v>44</v>
      </c>
      <c r="AU1" s="76">
        <f t="shared" ref="AU1:BM1" si="1">AT1+1</f>
        <v>45</v>
      </c>
      <c r="AV1" s="76">
        <f t="shared" si="1"/>
        <v>46</v>
      </c>
      <c r="AW1" s="76">
        <f t="shared" si="1"/>
        <v>47</v>
      </c>
      <c r="AX1" s="76">
        <f t="shared" si="1"/>
        <v>48</v>
      </c>
      <c r="AY1" s="76">
        <f t="shared" si="1"/>
        <v>49</v>
      </c>
      <c r="AZ1" s="76">
        <f t="shared" si="1"/>
        <v>50</v>
      </c>
      <c r="BA1" s="76">
        <f t="shared" si="1"/>
        <v>51</v>
      </c>
      <c r="BB1" s="76">
        <f t="shared" si="1"/>
        <v>52</v>
      </c>
      <c r="BC1" s="76">
        <f t="shared" si="1"/>
        <v>53</v>
      </c>
      <c r="BD1" s="76">
        <f t="shared" si="1"/>
        <v>54</v>
      </c>
      <c r="BE1" s="76">
        <f t="shared" si="1"/>
        <v>55</v>
      </c>
      <c r="BF1" s="76">
        <f t="shared" si="1"/>
        <v>56</v>
      </c>
      <c r="BG1" s="76">
        <f t="shared" si="1"/>
        <v>57</v>
      </c>
      <c r="BH1" s="76">
        <f t="shared" si="1"/>
        <v>58</v>
      </c>
      <c r="BI1" s="76">
        <f t="shared" si="1"/>
        <v>59</v>
      </c>
      <c r="BJ1" s="76">
        <f t="shared" si="1"/>
        <v>60</v>
      </c>
      <c r="BK1" s="76">
        <f t="shared" si="1"/>
        <v>61</v>
      </c>
      <c r="BL1" s="76">
        <f t="shared" si="1"/>
        <v>62</v>
      </c>
      <c r="BM1" s="76">
        <f t="shared" si="1"/>
        <v>63</v>
      </c>
    </row>
    <row r="2" spans="2:77" x14ac:dyDescent="0.2">
      <c r="C2" t="s">
        <v>85</v>
      </c>
      <c r="R2" t="s">
        <v>81</v>
      </c>
      <c r="T2" t="s">
        <v>83</v>
      </c>
      <c r="AH2" s="36" t="s">
        <v>93</v>
      </c>
      <c r="AI2" s="36"/>
      <c r="AJ2" s="36"/>
      <c r="AK2" s="36"/>
      <c r="AL2" t="s">
        <v>94</v>
      </c>
      <c r="AS2" s="25"/>
    </row>
    <row r="3" spans="2:77" x14ac:dyDescent="0.2">
      <c r="B3" s="25"/>
      <c r="C3" s="1"/>
      <c r="D3" s="1"/>
      <c r="E3" s="1"/>
      <c r="F3" s="2"/>
      <c r="G3" s="2" t="s">
        <v>0</v>
      </c>
      <c r="H3" s="2"/>
      <c r="I3" s="2"/>
      <c r="J3" s="3"/>
      <c r="K3" s="2" t="s">
        <v>1</v>
      </c>
      <c r="L3" s="4"/>
      <c r="M3" s="5" t="s">
        <v>2</v>
      </c>
      <c r="N3" s="4"/>
      <c r="O3" s="2"/>
      <c r="P3" s="6"/>
      <c r="Q3" s="2"/>
      <c r="R3" s="2" t="s">
        <v>82</v>
      </c>
      <c r="S3" s="2"/>
      <c r="T3" s="2" t="s">
        <v>84</v>
      </c>
      <c r="U3" s="3"/>
      <c r="V3" s="7"/>
      <c r="W3" s="7"/>
      <c r="X3" s="8"/>
      <c r="Y3" s="1"/>
      <c r="Z3" s="1"/>
      <c r="AB3" s="6"/>
      <c r="AC3" s="2"/>
      <c r="AD3" s="8"/>
      <c r="AE3" s="1"/>
      <c r="AF3" s="2"/>
      <c r="AG3" s="9"/>
      <c r="AH3" s="10"/>
      <c r="AI3" s="10"/>
      <c r="AJ3" s="52"/>
      <c r="AK3" s="53"/>
      <c r="AL3" s="13"/>
      <c r="AM3" s="13"/>
      <c r="AN3" s="14">
        <v>1</v>
      </c>
      <c r="AO3" s="19"/>
      <c r="AP3" s="13"/>
      <c r="AQ3" s="13"/>
      <c r="AR3" s="13"/>
      <c r="AS3" s="11"/>
      <c r="AT3" s="17" t="s">
        <v>3</v>
      </c>
      <c r="AU3" s="17">
        <v>2</v>
      </c>
      <c r="AV3" s="17"/>
      <c r="AW3" s="17"/>
      <c r="AX3" s="17"/>
      <c r="AY3" s="17"/>
      <c r="AZ3" s="9"/>
      <c r="BA3" s="19" t="s">
        <v>3</v>
      </c>
      <c r="BB3" s="20">
        <v>4</v>
      </c>
      <c r="BC3" s="19"/>
      <c r="BD3" s="19"/>
      <c r="BE3" s="19"/>
      <c r="BF3" s="19"/>
      <c r="BH3" s="19" t="s">
        <v>87</v>
      </c>
      <c r="BI3" s="21">
        <v>4</v>
      </c>
      <c r="BJ3" s="19" t="s">
        <v>88</v>
      </c>
      <c r="BK3" s="19"/>
      <c r="BL3" s="19"/>
      <c r="BM3" s="19"/>
    </row>
    <row r="4" spans="2:77" x14ac:dyDescent="0.2">
      <c r="B4" s="23"/>
      <c r="C4" s="22" t="s">
        <v>4</v>
      </c>
      <c r="D4" s="22" t="s">
        <v>5</v>
      </c>
      <c r="E4" s="22" t="s">
        <v>6</v>
      </c>
      <c r="F4" s="22" t="s">
        <v>7</v>
      </c>
      <c r="G4" s="22" t="s">
        <v>8</v>
      </c>
      <c r="H4" s="22" t="s">
        <v>9</v>
      </c>
      <c r="I4" s="22" t="s">
        <v>10</v>
      </c>
      <c r="J4" s="22" t="s">
        <v>11</v>
      </c>
      <c r="K4" s="22" t="s">
        <v>12</v>
      </c>
      <c r="L4" s="22" t="s">
        <v>13</v>
      </c>
      <c r="M4" s="22" t="s">
        <v>14</v>
      </c>
      <c r="N4" s="22" t="s">
        <v>15</v>
      </c>
      <c r="O4" s="22" t="s">
        <v>16</v>
      </c>
      <c r="P4" s="22" t="s">
        <v>16</v>
      </c>
      <c r="Q4" s="22" t="s">
        <v>17</v>
      </c>
      <c r="R4" s="22" t="s">
        <v>18</v>
      </c>
      <c r="S4" s="22" t="s">
        <v>19</v>
      </c>
      <c r="T4" s="22" t="s">
        <v>20</v>
      </c>
      <c r="U4" s="22" t="s">
        <v>21</v>
      </c>
      <c r="V4" s="22" t="s">
        <v>22</v>
      </c>
      <c r="W4" s="22" t="s">
        <v>23</v>
      </c>
      <c r="X4" s="22" t="s">
        <v>24</v>
      </c>
      <c r="Y4" s="22" t="s">
        <v>25</v>
      </c>
      <c r="Z4" s="22" t="s">
        <v>26</v>
      </c>
      <c r="AA4" s="22" t="s">
        <v>27</v>
      </c>
      <c r="AB4" s="22"/>
      <c r="AC4" s="22" t="s">
        <v>28</v>
      </c>
      <c r="AD4" s="22" t="s">
        <v>29</v>
      </c>
      <c r="AE4" s="22" t="s">
        <v>30</v>
      </c>
      <c r="AF4" s="22" t="s">
        <v>31</v>
      </c>
      <c r="AG4" s="22" t="s">
        <v>32</v>
      </c>
      <c r="AH4" s="22" t="s">
        <v>33</v>
      </c>
      <c r="AI4" s="22"/>
      <c r="AJ4" s="23" t="s">
        <v>29</v>
      </c>
      <c r="AK4" s="23" t="s">
        <v>34</v>
      </c>
      <c r="AL4" s="23" t="s">
        <v>29</v>
      </c>
      <c r="AM4" s="23"/>
      <c r="AN4" s="23"/>
      <c r="AO4" s="23"/>
      <c r="AP4" s="23"/>
      <c r="AQ4" s="23"/>
      <c r="AR4" s="23"/>
      <c r="AS4" s="23"/>
      <c r="AT4" s="24"/>
      <c r="AU4" s="24"/>
      <c r="AV4" s="24"/>
      <c r="AW4" s="24"/>
      <c r="AX4" s="24"/>
      <c r="AY4" s="24"/>
      <c r="AZ4" s="23"/>
      <c r="BA4" s="25"/>
      <c r="BB4" s="18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</row>
    <row r="5" spans="2:77" x14ac:dyDescent="0.2">
      <c r="B5" s="23"/>
      <c r="C5" s="22" t="s">
        <v>35</v>
      </c>
      <c r="D5" s="22" t="s">
        <v>35</v>
      </c>
      <c r="E5" s="22" t="s">
        <v>35</v>
      </c>
      <c r="F5" s="22" t="s">
        <v>36</v>
      </c>
      <c r="G5" s="22"/>
      <c r="H5" s="22" t="s">
        <v>37</v>
      </c>
      <c r="I5" s="22"/>
      <c r="J5" s="22"/>
      <c r="K5" s="22" t="s">
        <v>38</v>
      </c>
      <c r="L5" s="22" t="s">
        <v>39</v>
      </c>
      <c r="M5" s="22" t="s">
        <v>40</v>
      </c>
      <c r="N5" s="22" t="s">
        <v>41</v>
      </c>
      <c r="O5" s="22" t="s">
        <v>42</v>
      </c>
      <c r="P5" s="22" t="s">
        <v>43</v>
      </c>
      <c r="Q5" s="22" t="s">
        <v>44</v>
      </c>
      <c r="R5" s="22" t="s">
        <v>45</v>
      </c>
      <c r="S5" s="22" t="s">
        <v>46</v>
      </c>
      <c r="T5" s="22" t="s">
        <v>47</v>
      </c>
      <c r="U5" s="22" t="s">
        <v>46</v>
      </c>
      <c r="V5" s="22" t="s">
        <v>48</v>
      </c>
      <c r="W5" s="22" t="s">
        <v>49</v>
      </c>
      <c r="X5" s="22" t="s">
        <v>50</v>
      </c>
      <c r="Y5" s="22" t="s">
        <v>51</v>
      </c>
      <c r="Z5" s="22" t="s">
        <v>52</v>
      </c>
      <c r="AA5" s="22" t="s">
        <v>53</v>
      </c>
      <c r="AB5" s="22" t="s">
        <v>54</v>
      </c>
      <c r="AC5" s="22" t="s">
        <v>55</v>
      </c>
      <c r="AD5" s="22" t="s">
        <v>56</v>
      </c>
      <c r="AE5" s="22" t="s">
        <v>57</v>
      </c>
      <c r="AF5" s="22" t="s">
        <v>58</v>
      </c>
      <c r="AG5" s="26"/>
      <c r="AH5" s="22" t="s">
        <v>59</v>
      </c>
      <c r="AI5" s="22"/>
      <c r="AJ5" s="27" t="s">
        <v>60</v>
      </c>
      <c r="AK5" s="27" t="s">
        <v>61</v>
      </c>
      <c r="AL5" s="27" t="s">
        <v>62</v>
      </c>
      <c r="AM5" s="28" t="s">
        <v>63</v>
      </c>
      <c r="AN5" s="28" t="s">
        <v>64</v>
      </c>
      <c r="AO5" s="28" t="s">
        <v>65</v>
      </c>
      <c r="AP5" s="28" t="s">
        <v>66</v>
      </c>
      <c r="AQ5" s="28" t="s">
        <v>67</v>
      </c>
      <c r="AR5" s="28" t="s">
        <v>68</v>
      </c>
      <c r="AS5" s="30"/>
      <c r="AT5" s="29" t="s">
        <v>63</v>
      </c>
      <c r="AU5" s="29" t="s">
        <v>64</v>
      </c>
      <c r="AV5" s="29" t="s">
        <v>65</v>
      </c>
      <c r="AW5" s="29" t="s">
        <v>66</v>
      </c>
      <c r="AX5" s="29" t="s">
        <v>67</v>
      </c>
      <c r="AY5" s="29" t="s">
        <v>68</v>
      </c>
      <c r="AZ5" s="27"/>
      <c r="BA5" s="27" t="s">
        <v>63</v>
      </c>
      <c r="BB5" s="27" t="s">
        <v>64</v>
      </c>
      <c r="BC5" s="27" t="s">
        <v>65</v>
      </c>
      <c r="BD5" s="27" t="s">
        <v>66</v>
      </c>
      <c r="BE5" s="27" t="s">
        <v>67</v>
      </c>
      <c r="BF5" s="27" t="s">
        <v>68</v>
      </c>
      <c r="BG5" s="28"/>
      <c r="BH5" s="28" t="s">
        <v>63</v>
      </c>
      <c r="BI5" s="28" t="s">
        <v>64</v>
      </c>
      <c r="BJ5" s="28" t="s">
        <v>65</v>
      </c>
      <c r="BK5" s="28" t="s">
        <v>66</v>
      </c>
      <c r="BL5" s="28" t="s">
        <v>67</v>
      </c>
      <c r="BM5" s="28" t="s">
        <v>68</v>
      </c>
      <c r="BN5" s="30"/>
      <c r="BO5" s="30"/>
      <c r="BP5" s="30"/>
      <c r="BQ5" s="30"/>
      <c r="BR5" s="30"/>
      <c r="BS5" s="30"/>
      <c r="BT5" s="30"/>
      <c r="BU5" s="30"/>
      <c r="BV5" s="25"/>
      <c r="BW5" s="25"/>
      <c r="BX5" s="25"/>
      <c r="BY5" s="25"/>
    </row>
    <row r="6" spans="2:77" x14ac:dyDescent="0.2">
      <c r="B6" s="23"/>
      <c r="C6" s="22"/>
      <c r="D6" s="22"/>
      <c r="E6" s="22"/>
      <c r="F6" s="22" t="s">
        <v>69</v>
      </c>
      <c r="G6" s="22" t="s">
        <v>70</v>
      </c>
      <c r="H6" s="22" t="s">
        <v>89</v>
      </c>
      <c r="I6" s="22"/>
      <c r="J6" s="22" t="s">
        <v>71</v>
      </c>
      <c r="K6" s="22" t="s">
        <v>72</v>
      </c>
      <c r="L6" s="22"/>
      <c r="M6" s="22"/>
      <c r="N6" s="22"/>
      <c r="O6" s="22" t="s">
        <v>73</v>
      </c>
      <c r="P6" s="22" t="s">
        <v>74</v>
      </c>
      <c r="Q6" s="22" t="s">
        <v>75</v>
      </c>
      <c r="R6" s="22" t="s">
        <v>76</v>
      </c>
      <c r="S6" s="22" t="s">
        <v>69</v>
      </c>
      <c r="T6" s="22"/>
      <c r="U6" s="22" t="s">
        <v>69</v>
      </c>
      <c r="V6" s="22" t="s">
        <v>77</v>
      </c>
      <c r="W6" s="22" t="s">
        <v>78</v>
      </c>
      <c r="X6" s="22" t="s">
        <v>78</v>
      </c>
      <c r="Y6" s="22" t="s">
        <v>69</v>
      </c>
      <c r="Z6" s="22" t="s">
        <v>69</v>
      </c>
      <c r="AA6" s="22" t="s">
        <v>69</v>
      </c>
      <c r="AB6" s="22"/>
      <c r="AC6" s="22" t="s">
        <v>79</v>
      </c>
      <c r="AD6" s="22"/>
      <c r="AE6" s="22" t="s">
        <v>80</v>
      </c>
      <c r="AF6" s="31"/>
      <c r="AG6" s="22" t="s">
        <v>80</v>
      </c>
      <c r="AH6" s="22" t="s">
        <v>71</v>
      </c>
      <c r="AI6" s="22" t="s">
        <v>90</v>
      </c>
      <c r="AJ6" s="22" t="s">
        <v>92</v>
      </c>
      <c r="AK6" s="26"/>
      <c r="AL6" s="26" t="s">
        <v>91</v>
      </c>
      <c r="AM6" s="33"/>
      <c r="AN6" s="33"/>
      <c r="AO6" s="25"/>
      <c r="AP6" s="25"/>
      <c r="AQ6" s="25"/>
      <c r="AR6" s="25"/>
      <c r="AS6" s="25"/>
      <c r="AT6" s="35"/>
      <c r="AU6" s="35"/>
      <c r="AV6" s="34"/>
      <c r="AW6" s="34"/>
      <c r="AX6" s="34"/>
      <c r="AY6" s="34"/>
      <c r="AZ6" s="32"/>
      <c r="BA6" s="26"/>
      <c r="BB6" s="26"/>
      <c r="BC6" s="32"/>
      <c r="BD6" s="32"/>
      <c r="BE6" s="32"/>
      <c r="BF6" s="32"/>
      <c r="BG6" s="36"/>
      <c r="BH6" s="37"/>
      <c r="BI6" s="37"/>
      <c r="BJ6" s="36"/>
      <c r="BK6" s="36"/>
      <c r="BL6" s="36"/>
      <c r="BM6" s="36"/>
      <c r="BN6" s="25"/>
      <c r="BO6" s="25"/>
      <c r="BP6" s="33"/>
      <c r="BQ6" s="33"/>
      <c r="BR6" s="25"/>
      <c r="BS6" s="25"/>
      <c r="BT6" s="25"/>
      <c r="BU6" s="25"/>
      <c r="BV6" s="25"/>
      <c r="BW6" s="25"/>
      <c r="BX6" s="25"/>
      <c r="BY6" s="25"/>
    </row>
    <row r="7" spans="2:77" x14ac:dyDescent="0.2">
      <c r="B7" s="2"/>
      <c r="C7" s="4">
        <v>81</v>
      </c>
      <c r="D7" s="39">
        <v>178.49</v>
      </c>
      <c r="E7" s="39">
        <v>-205.84</v>
      </c>
      <c r="F7" s="38">
        <v>66.900000000000006</v>
      </c>
      <c r="G7" s="39">
        <v>0.9</v>
      </c>
      <c r="H7" s="38">
        <v>265</v>
      </c>
      <c r="I7" s="38">
        <v>900</v>
      </c>
      <c r="J7" s="3">
        <f t="shared" ref="J7:J70" si="2">I7/60</f>
        <v>15</v>
      </c>
      <c r="K7" s="3">
        <f t="shared" ref="K7:K70" si="3">2*3.1416*J7</f>
        <v>94.248000000000005</v>
      </c>
      <c r="L7" s="4">
        <v>0.95</v>
      </c>
      <c r="M7" s="4">
        <v>0.76</v>
      </c>
      <c r="N7" s="1">
        <f>L7*M7</f>
        <v>0.72199999999999998</v>
      </c>
      <c r="O7" s="40">
        <f>1000*G7*F7/(75*N7)</f>
        <v>1111.9113573407203</v>
      </c>
      <c r="P7" s="40">
        <f t="shared" ref="P7:P70" si="4">O7*75.9</f>
        <v>84394.072022160675</v>
      </c>
      <c r="Q7" s="4">
        <v>2.9</v>
      </c>
      <c r="R7" s="4">
        <v>4</v>
      </c>
      <c r="S7" s="38">
        <v>600</v>
      </c>
      <c r="T7" s="3">
        <f>S7/(R7-1)</f>
        <v>200</v>
      </c>
      <c r="U7" s="41">
        <v>1.2</v>
      </c>
      <c r="V7" s="7">
        <f t="shared" ref="V7:V70" si="5">3.1416*U7^2/4</f>
        <v>1.130976</v>
      </c>
      <c r="W7" s="7">
        <f>(2*9.81*V7^2*U7*Q7)/(S7*G7^2)</f>
        <v>0.17970028082012157</v>
      </c>
      <c r="X7" s="1">
        <f t="shared" ref="X7:X70" si="6">AC7/(9.81*V7)</f>
        <v>90.131708528302639</v>
      </c>
      <c r="Y7" s="1"/>
      <c r="Z7" s="4">
        <v>66.900000000000006</v>
      </c>
      <c r="AA7" s="38">
        <v>64</v>
      </c>
      <c r="AB7" s="6">
        <f>(9.81*P7)/(K7^2*H7)</f>
        <v>0.35171491824118228</v>
      </c>
      <c r="AC7" s="38">
        <v>1000</v>
      </c>
      <c r="AD7" s="1">
        <f t="shared" ref="AD7:AD70" si="7">(W7*T7)/(2*9.81*U7*V7^2)</f>
        <v>1.193415637860082</v>
      </c>
      <c r="AE7" s="1">
        <f t="shared" ref="AE7:AE38" si="8">T7/AC7</f>
        <v>0.2</v>
      </c>
      <c r="AF7" s="2">
        <v>0</v>
      </c>
      <c r="AG7" s="9">
        <f t="shared" ref="AG7:AG38" si="9">AF7*AE7</f>
        <v>0</v>
      </c>
      <c r="AH7" s="12">
        <f t="shared" ref="AH7:AH38" si="10">1/(AB7*AG7+1)</f>
        <v>1</v>
      </c>
      <c r="AI7" s="12">
        <f>AL7^2-4*AJ7</f>
        <v>2.0346025017288221</v>
      </c>
      <c r="AJ7" s="75">
        <f>(AH7^2*CoefA-AP7)/CoefC</f>
        <v>-0.4625852005221161</v>
      </c>
      <c r="AK7" s="45">
        <f>$G$7</f>
        <v>0.9</v>
      </c>
      <c r="AL7" s="12">
        <f t="shared" ref="AL7:AL38" si="11">(AH7*CoefB-B)/CoefC</f>
        <v>-0.42925714861881736</v>
      </c>
      <c r="AM7" s="48">
        <f>$G$7</f>
        <v>0.9</v>
      </c>
      <c r="AN7" s="47">
        <f>$Z$7</f>
        <v>66.900000000000006</v>
      </c>
      <c r="AO7" s="47"/>
      <c r="AP7" s="9">
        <f t="shared" ref="AP7:AP38" si="12">AU7-AT7*(B-_R*ABS(AT7))</f>
        <v>-14.218537675472376</v>
      </c>
      <c r="AQ7" s="47">
        <f>$Z$7</f>
        <v>66.900000000000006</v>
      </c>
      <c r="AR7" s="48">
        <f>$G$7</f>
        <v>0.9</v>
      </c>
      <c r="AS7" s="49"/>
      <c r="AT7" s="46">
        <f>$G$7</f>
        <v>0.9</v>
      </c>
      <c r="AU7" s="47">
        <f>ZG+2*(Hm-ZG)/3</f>
        <v>65.933333333333337</v>
      </c>
      <c r="AV7" s="9">
        <f t="shared" ref="AV7:AV38" si="13">AQ7+AR7*(B-_R*ABS(AR7))</f>
        <v>147.05187100880573</v>
      </c>
      <c r="AW7" s="9">
        <f t="shared" ref="AW7:AW38" si="14">BB7-BA7*(B-_R*ABS(BA7))</f>
        <v>-15.185204342139045</v>
      </c>
      <c r="AX7" s="47">
        <f>AU7</f>
        <v>65.933333333333337</v>
      </c>
      <c r="AY7" s="46">
        <f>$G$7</f>
        <v>0.9</v>
      </c>
      <c r="AZ7" s="49"/>
      <c r="BA7" s="46">
        <f>$G$7</f>
        <v>0.9</v>
      </c>
      <c r="BB7" s="47">
        <f>ZG+1*(Hm-ZG)/3</f>
        <v>64.966666666666669</v>
      </c>
      <c r="BC7" s="9">
        <f t="shared" ref="BC7:BC38" si="15">AX7+AY7*(B-_R*ABS(AY7))</f>
        <v>146.08520434213904</v>
      </c>
      <c r="BD7" s="9">
        <f t="shared" ref="BD7:BD38" si="16">BI7-BH7*(B-_R*ABS(BH7))</f>
        <v>-16.151871008805713</v>
      </c>
      <c r="BE7" s="47">
        <f>BB7</f>
        <v>64.966666666666669</v>
      </c>
      <c r="BF7" s="46">
        <f>$G$7</f>
        <v>0.9</v>
      </c>
      <c r="BG7" s="49"/>
      <c r="BH7" s="12">
        <f>$G$7</f>
        <v>0.9</v>
      </c>
      <c r="BI7" s="47">
        <f>ZG+0*(Hm-ZG)/3</f>
        <v>64</v>
      </c>
      <c r="BJ7" s="9">
        <f t="shared" ref="BJ7:BJ38" si="17">BE7+BF7*(B-_R*ABS(BF7))</f>
        <v>145.1185376754724</v>
      </c>
      <c r="BK7" s="9">
        <f t="shared" ref="BK7:BK38" si="18">BQ7-BP7*(B-_R*ABS(BP7))</f>
        <v>0</v>
      </c>
      <c r="BL7" s="47">
        <f>BI7</f>
        <v>64</v>
      </c>
      <c r="BM7" s="46">
        <f>$G$7</f>
        <v>0.9</v>
      </c>
      <c r="BN7" s="11"/>
      <c r="BO7" s="9"/>
      <c r="BP7" s="11"/>
      <c r="BQ7" s="9"/>
      <c r="BR7" s="43"/>
      <c r="BS7" s="9"/>
      <c r="BT7" s="11"/>
      <c r="BU7" s="9"/>
      <c r="BV7" s="25"/>
      <c r="BW7" s="25"/>
      <c r="BX7" s="25"/>
      <c r="BY7" s="25"/>
    </row>
    <row r="8" spans="2:77" x14ac:dyDescent="0.2">
      <c r="B8" s="2"/>
      <c r="C8" s="4">
        <v>81</v>
      </c>
      <c r="D8" s="39">
        <v>178.49</v>
      </c>
      <c r="E8" s="39">
        <v>-205.84</v>
      </c>
      <c r="F8" s="38">
        <v>66.900000000000006</v>
      </c>
      <c r="G8" s="39">
        <v>0.9</v>
      </c>
      <c r="H8" s="38">
        <v>265</v>
      </c>
      <c r="I8" s="38">
        <v>900</v>
      </c>
      <c r="J8" s="3">
        <f t="shared" si="2"/>
        <v>15</v>
      </c>
      <c r="K8" s="3">
        <f t="shared" si="3"/>
        <v>94.248000000000005</v>
      </c>
      <c r="L8" s="4">
        <v>0.95</v>
      </c>
      <c r="M8" s="4">
        <v>0.76</v>
      </c>
      <c r="N8" s="1">
        <f t="shared" ref="N8:N71" si="19">L8*M8</f>
        <v>0.72199999999999998</v>
      </c>
      <c r="O8" s="40">
        <f t="shared" ref="O8:O71" si="20">1000*G8*F8/(75*N8)</f>
        <v>1111.9113573407203</v>
      </c>
      <c r="P8" s="40">
        <f t="shared" si="4"/>
        <v>84394.072022160675</v>
      </c>
      <c r="Q8" s="4">
        <v>2.9</v>
      </c>
      <c r="R8" s="4">
        <v>4</v>
      </c>
      <c r="S8" s="38">
        <v>600</v>
      </c>
      <c r="T8" s="3">
        <f t="shared" ref="T8:T71" si="21">S8/(R8-1)</f>
        <v>200</v>
      </c>
      <c r="U8" s="41">
        <v>1.2</v>
      </c>
      <c r="V8" s="7">
        <f t="shared" si="5"/>
        <v>1.130976</v>
      </c>
      <c r="W8" s="7">
        <f t="shared" ref="W8:W71" si="22">(2*9.81*V8^2*U8*Q8)/(S8*G8^2)</f>
        <v>0.17970028082012157</v>
      </c>
      <c r="X8" s="1">
        <f t="shared" si="6"/>
        <v>90.131708528302639</v>
      </c>
      <c r="Y8" s="1">
        <v>0</v>
      </c>
      <c r="Z8" s="4">
        <v>66.900000000000006</v>
      </c>
      <c r="AA8" s="38">
        <v>64</v>
      </c>
      <c r="AB8" s="6">
        <f t="shared" ref="AB8:AB71" si="23">(9.81*P8)/(K8^2*H8)</f>
        <v>0.35171491824118228</v>
      </c>
      <c r="AC8" s="38">
        <v>1000</v>
      </c>
      <c r="AD8" s="1">
        <f t="shared" si="7"/>
        <v>1.193415637860082</v>
      </c>
      <c r="AE8" s="1">
        <f t="shared" si="8"/>
        <v>0.2</v>
      </c>
      <c r="AF8" s="2">
        <v>1</v>
      </c>
      <c r="AG8" s="9">
        <f t="shared" si="9"/>
        <v>0.2</v>
      </c>
      <c r="AH8" s="12">
        <f t="shared" si="10"/>
        <v>0.93427996004750336</v>
      </c>
      <c r="AI8" s="12">
        <f>AL8^2-4*AJ8</f>
        <v>1.7888320388393173</v>
      </c>
      <c r="AJ8" s="75">
        <f>(AH8^2*CoefA-AP8)/CoefC</f>
        <v>-0.41256189379580205</v>
      </c>
      <c r="AK8" s="11">
        <f>IF(AK7=0,0,IF(AI8&lt;0,0,IF(0.5*(-AL8+AI8^0.5)&lt;0,0,0.5*(-AL8+AI8^0.5))))</f>
        <v>0.85487080005639027</v>
      </c>
      <c r="AL8" s="12">
        <f t="shared" si="11"/>
        <v>-0.37226934289047925</v>
      </c>
      <c r="AM8" s="11">
        <f>IF(AK8&lt;0,0,IF(AM7=0,0,AK8))</f>
        <v>0.85487080005639027</v>
      </c>
      <c r="AN8" s="9">
        <f>AQ7</f>
        <v>66.900000000000006</v>
      </c>
      <c r="AO8" s="9"/>
      <c r="AP8" s="9">
        <f t="shared" si="12"/>
        <v>-14.218537675472376</v>
      </c>
      <c r="AQ8" s="47">
        <f t="shared" ref="AQ8:AQ39" si="24">AU8+B*(AR8-AT8)+_R*AT8*ABS(AT8)</f>
        <v>66.900000000000006</v>
      </c>
      <c r="AR8" s="15">
        <f t="shared" ref="AR8:AR39" si="25">AM7</f>
        <v>0.9</v>
      </c>
      <c r="AS8" s="49"/>
      <c r="AT8" s="12">
        <f t="shared" ref="AT8:AT39" si="26">AY7</f>
        <v>0.9</v>
      </c>
      <c r="AU8" s="9">
        <f t="shared" ref="AU8:AU39" si="27">AX7</f>
        <v>65.933333333333337</v>
      </c>
      <c r="AV8" s="9">
        <f t="shared" si="13"/>
        <v>147.05187100880573</v>
      </c>
      <c r="AW8" s="9">
        <f t="shared" si="14"/>
        <v>-15.185204342139045</v>
      </c>
      <c r="AX8" s="16">
        <f t="shared" ref="AX8:AX39" si="28">(AV8+AW8)/2</f>
        <v>65.933333333333337</v>
      </c>
      <c r="AY8" s="44">
        <f t="shared" ref="AY8:AY39" si="29">(AV8-AX8)/B</f>
        <v>0.90000000000000024</v>
      </c>
      <c r="AZ8" s="49"/>
      <c r="BA8" s="12">
        <f t="shared" ref="BA8:BA39" si="30">BF7</f>
        <v>0.9</v>
      </c>
      <c r="BB8" s="9">
        <f t="shared" ref="BB8:BB39" si="31">BE7</f>
        <v>64.966666666666669</v>
      </c>
      <c r="BC8" s="9">
        <f t="shared" si="15"/>
        <v>146.08520434213906</v>
      </c>
      <c r="BD8" s="9">
        <f t="shared" si="16"/>
        <v>-16.151871008805713</v>
      </c>
      <c r="BE8" s="16">
        <f t="shared" ref="BE8:BE39" si="32">(BC8+BD8)/2</f>
        <v>64.966666666666669</v>
      </c>
      <c r="BF8" s="44">
        <f t="shared" ref="BF8:BF39" si="33">(BC8-BE8)/B</f>
        <v>0.90000000000000024</v>
      </c>
      <c r="BG8" s="49"/>
      <c r="BH8" s="12">
        <f t="shared" ref="BH8:BH39" si="34">BM7</f>
        <v>0.9</v>
      </c>
      <c r="BI8" s="9">
        <f t="shared" ref="BI8:BI39" si="35">BL7</f>
        <v>64</v>
      </c>
      <c r="BJ8" s="9">
        <f t="shared" si="17"/>
        <v>145.1185376754724</v>
      </c>
      <c r="BK8" s="9">
        <f t="shared" si="18"/>
        <v>0</v>
      </c>
      <c r="BL8" s="51">
        <f t="shared" ref="BL8:BL39" si="36">$AA$7</f>
        <v>64</v>
      </c>
      <c r="BM8" s="44">
        <f t="shared" ref="BM8:BM39" si="37">(BJ8-BL8)/B</f>
        <v>0.90000000000000024</v>
      </c>
      <c r="BN8" s="11"/>
      <c r="BO8" s="9"/>
      <c r="BP8" s="11"/>
      <c r="BQ8" s="9"/>
      <c r="BR8" s="43"/>
      <c r="BS8" s="9"/>
      <c r="BT8" s="11"/>
      <c r="BU8" s="9"/>
      <c r="BV8" s="25"/>
      <c r="BW8" s="25"/>
      <c r="BX8" s="25"/>
      <c r="BY8" s="25"/>
    </row>
    <row r="9" spans="2:77" x14ac:dyDescent="0.2">
      <c r="B9" s="2"/>
      <c r="C9" s="4">
        <v>81</v>
      </c>
      <c r="D9" s="39">
        <v>178.49</v>
      </c>
      <c r="E9" s="39">
        <v>-205.84</v>
      </c>
      <c r="F9" s="38">
        <v>66.900000000000006</v>
      </c>
      <c r="G9" s="39">
        <v>0.9</v>
      </c>
      <c r="H9" s="38">
        <v>265</v>
      </c>
      <c r="I9" s="38">
        <v>900</v>
      </c>
      <c r="J9" s="3">
        <f t="shared" si="2"/>
        <v>15</v>
      </c>
      <c r="K9" s="3">
        <f t="shared" si="3"/>
        <v>94.248000000000005</v>
      </c>
      <c r="L9" s="4">
        <v>0.95</v>
      </c>
      <c r="M9" s="4">
        <v>0.76</v>
      </c>
      <c r="N9" s="1">
        <f t="shared" si="19"/>
        <v>0.72199999999999998</v>
      </c>
      <c r="O9" s="40">
        <f t="shared" si="20"/>
        <v>1111.9113573407203</v>
      </c>
      <c r="P9" s="40">
        <f t="shared" si="4"/>
        <v>84394.072022160675</v>
      </c>
      <c r="Q9" s="4">
        <v>2.9</v>
      </c>
      <c r="R9" s="4">
        <v>4</v>
      </c>
      <c r="S9" s="38">
        <v>600</v>
      </c>
      <c r="T9" s="3">
        <f t="shared" si="21"/>
        <v>200</v>
      </c>
      <c r="U9" s="41">
        <v>1.2</v>
      </c>
      <c r="V9" s="7">
        <f t="shared" si="5"/>
        <v>1.130976</v>
      </c>
      <c r="W9" s="7">
        <f t="shared" si="22"/>
        <v>0.17970028082012157</v>
      </c>
      <c r="X9" s="1">
        <f t="shared" si="6"/>
        <v>90.131708528302639</v>
      </c>
      <c r="Y9" s="1">
        <v>0</v>
      </c>
      <c r="Z9" s="4">
        <v>66.900000000000006</v>
      </c>
      <c r="AA9" s="38">
        <v>64</v>
      </c>
      <c r="AB9" s="6">
        <f t="shared" si="23"/>
        <v>0.35171491824118228</v>
      </c>
      <c r="AC9" s="38">
        <v>1000</v>
      </c>
      <c r="AD9" s="1">
        <f t="shared" si="7"/>
        <v>1.193415637860082</v>
      </c>
      <c r="AE9" s="1">
        <f t="shared" si="8"/>
        <v>0.2</v>
      </c>
      <c r="AF9" s="2">
        <v>2</v>
      </c>
      <c r="AG9" s="9">
        <f t="shared" si="9"/>
        <v>0.4</v>
      </c>
      <c r="AH9" s="12">
        <f t="shared" si="10"/>
        <v>0.87666547031352449</v>
      </c>
      <c r="AI9" s="12">
        <f>AL9^2-4*AJ9</f>
        <v>1.5899014417449948</v>
      </c>
      <c r="AJ9" s="75">
        <f>(AH9^2*CoefA-AP9)/CoefC</f>
        <v>-0.37150441007343116</v>
      </c>
      <c r="AK9" s="11">
        <f>IF(AK8=0,0,IF(AI9&lt;0,0,IF(0.5*(-AL9+AI9^0.5)&lt;0,0,0.5*(-AL9+AI9^0.5))))</f>
        <v>0.79161152058775586</v>
      </c>
      <c r="AL9" s="12">
        <f t="shared" si="11"/>
        <v>-0.32231010137951011</v>
      </c>
      <c r="AM9" s="11">
        <f>IF(AK9&lt;0,0,IF(AM8=0,0,AK9))</f>
        <v>0.79161152058775586</v>
      </c>
      <c r="AN9" s="9">
        <f>AQ8</f>
        <v>66.900000000000006</v>
      </c>
      <c r="AO9" s="9"/>
      <c r="AP9" s="9">
        <f t="shared" si="12"/>
        <v>-14.21853767547239</v>
      </c>
      <c r="AQ9" s="47">
        <f t="shared" si="24"/>
        <v>62.832428104567057</v>
      </c>
      <c r="AR9" s="15">
        <f t="shared" si="25"/>
        <v>0.85487080005639027</v>
      </c>
      <c r="AS9" s="49"/>
      <c r="AT9" s="12">
        <f t="shared" si="26"/>
        <v>0.90000000000000024</v>
      </c>
      <c r="AU9" s="9">
        <f t="shared" si="27"/>
        <v>65.933333333333337</v>
      </c>
      <c r="AV9" s="9">
        <f t="shared" si="13"/>
        <v>139.01124086160723</v>
      </c>
      <c r="AW9" s="9">
        <f t="shared" si="14"/>
        <v>-15.185204342139059</v>
      </c>
      <c r="AX9" s="16">
        <f t="shared" si="28"/>
        <v>61.913018259734088</v>
      </c>
      <c r="AY9" s="44">
        <f t="shared" si="29"/>
        <v>0.85539510856673939</v>
      </c>
      <c r="AZ9" s="49"/>
      <c r="BA9" s="12">
        <f t="shared" si="30"/>
        <v>0.90000000000000024</v>
      </c>
      <c r="BB9" s="9">
        <f t="shared" si="31"/>
        <v>64.966666666666669</v>
      </c>
      <c r="BC9" s="9">
        <f t="shared" si="15"/>
        <v>138.13801769448636</v>
      </c>
      <c r="BD9" s="9">
        <f t="shared" si="16"/>
        <v>-16.151871008805728</v>
      </c>
      <c r="BE9" s="16">
        <f t="shared" si="32"/>
        <v>60.993073342840319</v>
      </c>
      <c r="BF9" s="44">
        <f t="shared" si="33"/>
        <v>0.8559134805196934</v>
      </c>
      <c r="BG9" s="49"/>
      <c r="BH9" s="12">
        <f t="shared" si="34"/>
        <v>0.90000000000000024</v>
      </c>
      <c r="BI9" s="9">
        <f t="shared" si="35"/>
        <v>64</v>
      </c>
      <c r="BJ9" s="9">
        <f t="shared" si="17"/>
        <v>137.26373585506559</v>
      </c>
      <c r="BK9" s="9">
        <f t="shared" si="18"/>
        <v>0</v>
      </c>
      <c r="BL9" s="51">
        <f t="shared" si="36"/>
        <v>64</v>
      </c>
      <c r="BM9" s="44">
        <f t="shared" si="37"/>
        <v>0.81285195910892705</v>
      </c>
      <c r="BN9" s="11"/>
      <c r="BO9" s="9"/>
      <c r="BP9" s="11"/>
      <c r="BQ9" s="9"/>
      <c r="BR9" s="43"/>
      <c r="BS9" s="9"/>
      <c r="BT9" s="11"/>
      <c r="BU9" s="9"/>
      <c r="BV9" s="25"/>
      <c r="BW9" s="25"/>
      <c r="BX9" s="25"/>
      <c r="BY9" s="25"/>
    </row>
    <row r="10" spans="2:77" x14ac:dyDescent="0.2">
      <c r="B10" s="2"/>
      <c r="C10" s="4">
        <v>81</v>
      </c>
      <c r="D10" s="39">
        <v>178.49</v>
      </c>
      <c r="E10" s="39">
        <v>-205.84</v>
      </c>
      <c r="F10" s="38">
        <v>66.900000000000006</v>
      </c>
      <c r="G10" s="39">
        <v>0.9</v>
      </c>
      <c r="H10" s="38">
        <v>265</v>
      </c>
      <c r="I10" s="38">
        <v>900</v>
      </c>
      <c r="J10" s="3">
        <f t="shared" si="2"/>
        <v>15</v>
      </c>
      <c r="K10" s="3">
        <f t="shared" si="3"/>
        <v>94.248000000000005</v>
      </c>
      <c r="L10" s="4">
        <v>0.95</v>
      </c>
      <c r="M10" s="4">
        <v>0.76</v>
      </c>
      <c r="N10" s="1">
        <f t="shared" si="19"/>
        <v>0.72199999999999998</v>
      </c>
      <c r="O10" s="40">
        <f t="shared" si="20"/>
        <v>1111.9113573407203</v>
      </c>
      <c r="P10" s="40">
        <f t="shared" si="4"/>
        <v>84394.072022160675</v>
      </c>
      <c r="Q10" s="4">
        <v>2.9</v>
      </c>
      <c r="R10" s="4">
        <v>4</v>
      </c>
      <c r="S10" s="38">
        <v>600</v>
      </c>
      <c r="T10" s="3">
        <f t="shared" si="21"/>
        <v>200</v>
      </c>
      <c r="U10" s="41">
        <v>1.2</v>
      </c>
      <c r="V10" s="7">
        <f t="shared" si="5"/>
        <v>1.130976</v>
      </c>
      <c r="W10" s="7">
        <f t="shared" si="22"/>
        <v>0.17970028082012157</v>
      </c>
      <c r="X10" s="1">
        <f t="shared" si="6"/>
        <v>90.131708528302639</v>
      </c>
      <c r="Y10" s="1">
        <v>0</v>
      </c>
      <c r="Z10" s="4">
        <v>66.900000000000006</v>
      </c>
      <c r="AA10" s="38">
        <v>64</v>
      </c>
      <c r="AB10" s="6">
        <f t="shared" si="23"/>
        <v>0.35171491824118228</v>
      </c>
      <c r="AC10" s="38">
        <v>1000</v>
      </c>
      <c r="AD10" s="1">
        <f t="shared" si="7"/>
        <v>1.193415637860082</v>
      </c>
      <c r="AE10" s="1">
        <f t="shared" si="8"/>
        <v>0.2</v>
      </c>
      <c r="AF10" s="2">
        <f t="shared" ref="AF10:AF41" si="38">1+AF9</f>
        <v>3</v>
      </c>
      <c r="AG10" s="9">
        <f t="shared" si="9"/>
        <v>0.60000000000000009</v>
      </c>
      <c r="AH10" s="12">
        <f t="shared" si="10"/>
        <v>0.82574409077496602</v>
      </c>
      <c r="AI10" s="12">
        <f t="shared" ref="AI10:AI73" si="39">AL10^2-4*AJ10</f>
        <v>1.4287516436810255</v>
      </c>
      <c r="AJ10" s="75">
        <f t="shared" ref="AJ10:AJ73" si="40">(AH10^2*CoefA-AP10)/CoefC</f>
        <v>-0.33784540786266026</v>
      </c>
      <c r="AK10" s="11">
        <f t="shared" ref="AK10:AK73" si="41">IF(AK9=0,0,IF(AI10&lt;0,0,IF(0.5*(-AL10+AI10^0.5)&lt;0,0,0.5*(-AL10+AI10^0.5))))</f>
        <v>0.73672932579189698</v>
      </c>
      <c r="AL10" s="12">
        <f t="shared" si="11"/>
        <v>-0.27815465523766536</v>
      </c>
      <c r="AM10" s="11">
        <f t="shared" ref="AM10:AM73" si="42">IF(AK10&lt;0,0,IF(AM9=0,0,AK10))</f>
        <v>0.73672932579189698</v>
      </c>
      <c r="AN10" s="9">
        <f t="shared" ref="AN10:AN73" si="43">AQ9</f>
        <v>62.832428104567057</v>
      </c>
      <c r="AO10" s="9"/>
      <c r="AP10" s="9">
        <f t="shared" si="12"/>
        <v>-14.31198117501819</v>
      </c>
      <c r="AQ10" s="47">
        <f t="shared" si="24"/>
        <v>57.037317666243865</v>
      </c>
      <c r="AR10" s="15">
        <f t="shared" si="25"/>
        <v>0.79161152058775586</v>
      </c>
      <c r="AS10" s="49"/>
      <c r="AT10" s="12">
        <f t="shared" si="26"/>
        <v>0.85539510856673939</v>
      </c>
      <c r="AU10" s="9">
        <f t="shared" si="27"/>
        <v>61.913018259734088</v>
      </c>
      <c r="AV10" s="9">
        <f t="shared" si="13"/>
        <v>127.63876403070384</v>
      </c>
      <c r="AW10" s="9">
        <f t="shared" si="14"/>
        <v>-15.277589169384953</v>
      </c>
      <c r="AX10" s="16">
        <f t="shared" si="28"/>
        <v>56.180587430659443</v>
      </c>
      <c r="AY10" s="44">
        <f t="shared" si="29"/>
        <v>0.79281950566381987</v>
      </c>
      <c r="AZ10" s="49"/>
      <c r="BA10" s="12">
        <f t="shared" si="30"/>
        <v>0.8559134805196934</v>
      </c>
      <c r="BB10" s="9">
        <f t="shared" si="31"/>
        <v>60.993073342840319</v>
      </c>
      <c r="BC10" s="9">
        <f t="shared" si="15"/>
        <v>126.88862739332649</v>
      </c>
      <c r="BD10" s="9">
        <f t="shared" si="16"/>
        <v>-8.4752123606051271</v>
      </c>
      <c r="BE10" s="16">
        <f t="shared" si="32"/>
        <v>59.20670751636068</v>
      </c>
      <c r="BF10" s="44">
        <f t="shared" si="33"/>
        <v>0.75092241101490631</v>
      </c>
      <c r="BG10" s="49"/>
      <c r="BH10" s="12">
        <f t="shared" si="34"/>
        <v>0.81285195910892705</v>
      </c>
      <c r="BI10" s="9">
        <f t="shared" si="35"/>
        <v>64</v>
      </c>
      <c r="BJ10" s="9">
        <f t="shared" si="17"/>
        <v>126.21567885202737</v>
      </c>
      <c r="BK10" s="9">
        <f t="shared" si="18"/>
        <v>0</v>
      </c>
      <c r="BL10" s="51">
        <f t="shared" si="36"/>
        <v>64</v>
      </c>
      <c r="BM10" s="44">
        <f t="shared" si="37"/>
        <v>0.69027515252848848</v>
      </c>
      <c r="BN10" s="11"/>
      <c r="BO10" s="9"/>
      <c r="BP10" s="11"/>
      <c r="BQ10" s="9"/>
      <c r="BR10" s="43"/>
      <c r="BS10" s="9"/>
      <c r="BT10" s="11"/>
      <c r="BU10" s="9"/>
      <c r="BV10" s="25"/>
      <c r="BW10" s="25"/>
      <c r="BX10" s="25"/>
      <c r="BY10" s="25"/>
    </row>
    <row r="11" spans="2:77" x14ac:dyDescent="0.2">
      <c r="B11" s="2"/>
      <c r="C11" s="4">
        <v>81</v>
      </c>
      <c r="D11" s="39">
        <v>178.49</v>
      </c>
      <c r="E11" s="39">
        <v>-205.84</v>
      </c>
      <c r="F11" s="38">
        <v>66.900000000000006</v>
      </c>
      <c r="G11" s="39">
        <v>0.9</v>
      </c>
      <c r="H11" s="38">
        <v>265</v>
      </c>
      <c r="I11" s="38">
        <v>900</v>
      </c>
      <c r="J11" s="3">
        <f t="shared" si="2"/>
        <v>15</v>
      </c>
      <c r="K11" s="3">
        <f t="shared" si="3"/>
        <v>94.248000000000005</v>
      </c>
      <c r="L11" s="4">
        <v>0.95</v>
      </c>
      <c r="M11" s="4">
        <v>0.76</v>
      </c>
      <c r="N11" s="1">
        <f t="shared" si="19"/>
        <v>0.72199999999999998</v>
      </c>
      <c r="O11" s="40">
        <f t="shared" si="20"/>
        <v>1111.9113573407203</v>
      </c>
      <c r="P11" s="40">
        <f t="shared" si="4"/>
        <v>84394.072022160675</v>
      </c>
      <c r="Q11" s="4">
        <v>2.9</v>
      </c>
      <c r="R11" s="4">
        <v>4</v>
      </c>
      <c r="S11" s="38">
        <v>600</v>
      </c>
      <c r="T11" s="3">
        <f t="shared" si="21"/>
        <v>200</v>
      </c>
      <c r="U11" s="41">
        <v>1.2</v>
      </c>
      <c r="V11" s="7">
        <f t="shared" si="5"/>
        <v>1.130976</v>
      </c>
      <c r="W11" s="7">
        <f t="shared" si="22"/>
        <v>0.17970028082012157</v>
      </c>
      <c r="X11" s="1">
        <f t="shared" si="6"/>
        <v>90.131708528302639</v>
      </c>
      <c r="Y11" s="1">
        <v>0</v>
      </c>
      <c r="Z11" s="4">
        <v>66.900000000000006</v>
      </c>
      <c r="AA11" s="38">
        <v>64</v>
      </c>
      <c r="AB11" s="6">
        <f t="shared" si="23"/>
        <v>0.35171491824118228</v>
      </c>
      <c r="AC11" s="38">
        <v>1000</v>
      </c>
      <c r="AD11" s="1">
        <f t="shared" si="7"/>
        <v>1.193415637860082</v>
      </c>
      <c r="AE11" s="1">
        <f t="shared" si="8"/>
        <v>0.2</v>
      </c>
      <c r="AF11" s="2">
        <f t="shared" si="38"/>
        <v>4</v>
      </c>
      <c r="AG11" s="9">
        <f t="shared" si="9"/>
        <v>0.8</v>
      </c>
      <c r="AH11" s="12">
        <f t="shared" si="10"/>
        <v>0.78041353412166836</v>
      </c>
      <c r="AI11" s="12">
        <f t="shared" si="39"/>
        <v>1.298014172696297</v>
      </c>
      <c r="AJ11" s="75">
        <f t="shared" si="40"/>
        <v>-0.31024154953104188</v>
      </c>
      <c r="AK11" s="11">
        <f t="shared" si="41"/>
        <v>0.68907571383879318</v>
      </c>
      <c r="AL11" s="12">
        <f t="shared" si="11"/>
        <v>-0.23884717827960533</v>
      </c>
      <c r="AM11" s="11">
        <f t="shared" si="42"/>
        <v>0.68907571383879318</v>
      </c>
      <c r="AN11" s="9">
        <f t="shared" si="43"/>
        <v>57.037317666243865</v>
      </c>
      <c r="AO11" s="9"/>
      <c r="AP11" s="9">
        <f t="shared" si="12"/>
        <v>-14.527452532007601</v>
      </c>
      <c r="AQ11" s="47">
        <f t="shared" si="24"/>
        <v>51.875220324520576</v>
      </c>
      <c r="AR11" s="15">
        <f t="shared" si="25"/>
        <v>0.73672932579189698</v>
      </c>
      <c r="AS11" s="49"/>
      <c r="AT11" s="12">
        <f t="shared" si="26"/>
        <v>0.79281950566381987</v>
      </c>
      <c r="AU11" s="9">
        <f t="shared" si="27"/>
        <v>56.180587430659443</v>
      </c>
      <c r="AV11" s="9">
        <f t="shared" si="13"/>
        <v>117.63014285656433</v>
      </c>
      <c r="AW11" s="9">
        <f t="shared" si="14"/>
        <v>-7.8022638193060061</v>
      </c>
      <c r="AX11" s="16">
        <f t="shared" si="28"/>
        <v>54.913939518629164</v>
      </c>
      <c r="AY11" s="44">
        <f t="shared" si="29"/>
        <v>0.69582840891384401</v>
      </c>
      <c r="AZ11" s="49"/>
      <c r="BA11" s="12">
        <f t="shared" si="30"/>
        <v>0.75092241101490631</v>
      </c>
      <c r="BB11" s="9">
        <f t="shared" si="31"/>
        <v>59.20670751636068</v>
      </c>
      <c r="BC11" s="9">
        <f t="shared" si="15"/>
        <v>117.05231824484022</v>
      </c>
      <c r="BD11" s="9">
        <f t="shared" si="16"/>
        <v>2.3529595759458246</v>
      </c>
      <c r="BE11" s="16">
        <f t="shared" si="32"/>
        <v>59.70263891039302</v>
      </c>
      <c r="BF11" s="44">
        <f t="shared" si="33"/>
        <v>0.636287498271916</v>
      </c>
      <c r="BG11" s="49"/>
      <c r="BH11" s="12">
        <f t="shared" si="34"/>
        <v>0.69027515252848848</v>
      </c>
      <c r="BI11" s="9">
        <f t="shared" si="35"/>
        <v>64</v>
      </c>
      <c r="BJ11" s="9">
        <f t="shared" si="17"/>
        <v>116.56914986487081</v>
      </c>
      <c r="BK11" s="9">
        <f t="shared" si="18"/>
        <v>0</v>
      </c>
      <c r="BL11" s="51">
        <f t="shared" si="36"/>
        <v>64</v>
      </c>
      <c r="BM11" s="44">
        <f t="shared" si="37"/>
        <v>0.58324812347658261</v>
      </c>
      <c r="BN11" s="11"/>
      <c r="BO11" s="9"/>
      <c r="BP11" s="11"/>
      <c r="BQ11" s="9"/>
      <c r="BR11" s="43"/>
      <c r="BS11" s="9"/>
      <c r="BT11" s="11"/>
      <c r="BU11" s="9"/>
      <c r="BV11" s="25"/>
      <c r="BW11" s="25"/>
      <c r="BX11" s="25"/>
      <c r="BY11" s="25"/>
    </row>
    <row r="12" spans="2:77" x14ac:dyDescent="0.2">
      <c r="B12" s="2"/>
      <c r="C12" s="4">
        <v>81</v>
      </c>
      <c r="D12" s="39">
        <v>178.49</v>
      </c>
      <c r="E12" s="39">
        <v>-205.84</v>
      </c>
      <c r="F12" s="38">
        <v>66.900000000000006</v>
      </c>
      <c r="G12" s="39">
        <v>0.9</v>
      </c>
      <c r="H12" s="38">
        <v>265</v>
      </c>
      <c r="I12" s="38">
        <v>900</v>
      </c>
      <c r="J12" s="3">
        <f t="shared" si="2"/>
        <v>15</v>
      </c>
      <c r="K12" s="3">
        <f t="shared" si="3"/>
        <v>94.248000000000005</v>
      </c>
      <c r="L12" s="4">
        <v>0.95</v>
      </c>
      <c r="M12" s="4">
        <v>0.76</v>
      </c>
      <c r="N12" s="1">
        <f t="shared" si="19"/>
        <v>0.72199999999999998</v>
      </c>
      <c r="O12" s="40">
        <f t="shared" si="20"/>
        <v>1111.9113573407203</v>
      </c>
      <c r="P12" s="40">
        <f t="shared" si="4"/>
        <v>84394.072022160675</v>
      </c>
      <c r="Q12" s="4">
        <v>2.9</v>
      </c>
      <c r="R12" s="4">
        <v>4</v>
      </c>
      <c r="S12" s="38">
        <v>600</v>
      </c>
      <c r="T12" s="3">
        <f t="shared" si="21"/>
        <v>200</v>
      </c>
      <c r="U12" s="41">
        <v>1.2</v>
      </c>
      <c r="V12" s="7">
        <f t="shared" si="5"/>
        <v>1.130976</v>
      </c>
      <c r="W12" s="7">
        <f t="shared" si="22"/>
        <v>0.17970028082012157</v>
      </c>
      <c r="X12" s="1">
        <f t="shared" si="6"/>
        <v>90.131708528302639</v>
      </c>
      <c r="Y12" s="1">
        <v>0</v>
      </c>
      <c r="Z12" s="4">
        <v>66.900000000000006</v>
      </c>
      <c r="AA12" s="38">
        <v>64</v>
      </c>
      <c r="AB12" s="6">
        <f t="shared" si="23"/>
        <v>0.35171491824118228</v>
      </c>
      <c r="AC12" s="38">
        <v>1000</v>
      </c>
      <c r="AD12" s="1">
        <f t="shared" si="7"/>
        <v>1.193415637860082</v>
      </c>
      <c r="AE12" s="1">
        <f t="shared" si="8"/>
        <v>0.2</v>
      </c>
      <c r="AF12" s="2">
        <f t="shared" si="38"/>
        <v>5</v>
      </c>
      <c r="AG12" s="9">
        <f t="shared" si="9"/>
        <v>1</v>
      </c>
      <c r="AH12" s="12">
        <f t="shared" si="10"/>
        <v>0.73980096431958819</v>
      </c>
      <c r="AI12" s="12">
        <f t="shared" si="39"/>
        <v>1.0433345698341754</v>
      </c>
      <c r="AJ12" s="75">
        <f t="shared" si="40"/>
        <v>-0.25046726593006946</v>
      </c>
      <c r="AK12" s="11">
        <f t="shared" si="41"/>
        <v>0.61253415501967134</v>
      </c>
      <c r="AL12" s="12">
        <f t="shared" si="11"/>
        <v>-0.20363080836135189</v>
      </c>
      <c r="AM12" s="11">
        <f t="shared" si="42"/>
        <v>0.61253415501967134</v>
      </c>
      <c r="AN12" s="9">
        <f t="shared" si="43"/>
        <v>51.875220324520576</v>
      </c>
      <c r="AO12" s="9"/>
      <c r="AP12" s="9">
        <f t="shared" si="12"/>
        <v>-7.2244392075819022</v>
      </c>
      <c r="AQ12" s="47">
        <f t="shared" si="24"/>
        <v>54.883132186068273</v>
      </c>
      <c r="AR12" s="15">
        <f t="shared" si="25"/>
        <v>0.68907571383879318</v>
      </c>
      <c r="AS12" s="49"/>
      <c r="AT12" s="12">
        <f t="shared" si="26"/>
        <v>0.69582840891384401</v>
      </c>
      <c r="AU12" s="9">
        <f t="shared" si="27"/>
        <v>54.913939518629164</v>
      </c>
      <c r="AV12" s="9">
        <f t="shared" si="13"/>
        <v>116.42403959442336</v>
      </c>
      <c r="AW12" s="9">
        <f t="shared" si="14"/>
        <v>2.8361279559152379</v>
      </c>
      <c r="AX12" s="16">
        <f t="shared" si="28"/>
        <v>59.630083775169297</v>
      </c>
      <c r="AY12" s="44">
        <f t="shared" si="29"/>
        <v>0.63012181558080593</v>
      </c>
      <c r="AZ12" s="49"/>
      <c r="BA12" s="12">
        <f t="shared" si="30"/>
        <v>0.636287498271916</v>
      </c>
      <c r="BB12" s="9">
        <f t="shared" si="31"/>
        <v>59.70263891039302</v>
      </c>
      <c r="BC12" s="9">
        <f t="shared" si="15"/>
        <v>115.95018973550754</v>
      </c>
      <c r="BD12" s="9">
        <f t="shared" si="16"/>
        <v>11.836824325772383</v>
      </c>
      <c r="BE12" s="16">
        <f t="shared" si="32"/>
        <v>63.89350703063996</v>
      </c>
      <c r="BF12" s="44">
        <f t="shared" si="33"/>
        <v>0.57756236462022725</v>
      </c>
      <c r="BG12" s="49"/>
      <c r="BH12" s="12">
        <f t="shared" si="34"/>
        <v>0.58324812347658261</v>
      </c>
      <c r="BI12" s="9">
        <f t="shared" si="35"/>
        <v>64</v>
      </c>
      <c r="BJ12" s="9">
        <f t="shared" si="17"/>
        <v>115.55209219370731</v>
      </c>
      <c r="BK12" s="9">
        <f t="shared" si="18"/>
        <v>0</v>
      </c>
      <c r="BL12" s="51">
        <f t="shared" si="36"/>
        <v>64</v>
      </c>
      <c r="BM12" s="44">
        <f t="shared" si="37"/>
        <v>0.57196399619473781</v>
      </c>
      <c r="BN12" s="11"/>
      <c r="BO12" s="9"/>
      <c r="BP12" s="11"/>
      <c r="BQ12" s="9"/>
      <c r="BR12" s="43"/>
      <c r="BS12" s="9"/>
      <c r="BT12" s="11"/>
      <c r="BU12" s="9"/>
      <c r="BV12" s="25"/>
      <c r="BW12" s="25"/>
      <c r="BX12" s="25"/>
      <c r="BY12" s="25"/>
    </row>
    <row r="13" spans="2:77" x14ac:dyDescent="0.2">
      <c r="B13" s="2"/>
      <c r="C13" s="4">
        <v>81</v>
      </c>
      <c r="D13" s="39">
        <v>178.49</v>
      </c>
      <c r="E13" s="39">
        <v>-205.84</v>
      </c>
      <c r="F13" s="38">
        <v>66.900000000000006</v>
      </c>
      <c r="G13" s="39">
        <v>0.9</v>
      </c>
      <c r="H13" s="38">
        <v>265</v>
      </c>
      <c r="I13" s="38">
        <v>900</v>
      </c>
      <c r="J13" s="3">
        <f t="shared" si="2"/>
        <v>15</v>
      </c>
      <c r="K13" s="3">
        <f t="shared" si="3"/>
        <v>94.248000000000005</v>
      </c>
      <c r="L13" s="4">
        <v>0.95</v>
      </c>
      <c r="M13" s="4">
        <v>0.76</v>
      </c>
      <c r="N13" s="1">
        <f t="shared" si="19"/>
        <v>0.72199999999999998</v>
      </c>
      <c r="O13" s="40">
        <f t="shared" si="20"/>
        <v>1111.9113573407203</v>
      </c>
      <c r="P13" s="40">
        <f t="shared" si="4"/>
        <v>84394.072022160675</v>
      </c>
      <c r="Q13" s="4">
        <v>2.9</v>
      </c>
      <c r="R13" s="4">
        <v>4</v>
      </c>
      <c r="S13" s="38">
        <v>600</v>
      </c>
      <c r="T13" s="3">
        <f t="shared" si="21"/>
        <v>200</v>
      </c>
      <c r="U13" s="41">
        <v>1.2</v>
      </c>
      <c r="V13" s="7">
        <f t="shared" si="5"/>
        <v>1.130976</v>
      </c>
      <c r="W13" s="7">
        <f t="shared" si="22"/>
        <v>0.17970028082012157</v>
      </c>
      <c r="X13" s="1">
        <f t="shared" si="6"/>
        <v>90.131708528302639</v>
      </c>
      <c r="Y13" s="1">
        <v>0</v>
      </c>
      <c r="Z13" s="4">
        <v>66.900000000000006</v>
      </c>
      <c r="AA13" s="38">
        <v>64</v>
      </c>
      <c r="AB13" s="6">
        <f t="shared" si="23"/>
        <v>0.35171491824118228</v>
      </c>
      <c r="AC13" s="38">
        <v>1000</v>
      </c>
      <c r="AD13" s="1">
        <f t="shared" si="7"/>
        <v>1.193415637860082</v>
      </c>
      <c r="AE13" s="1">
        <f t="shared" si="8"/>
        <v>0.2</v>
      </c>
      <c r="AF13" s="2">
        <f t="shared" si="38"/>
        <v>6</v>
      </c>
      <c r="AG13" s="9">
        <f t="shared" si="9"/>
        <v>1.2000000000000002</v>
      </c>
      <c r="AH13" s="12">
        <f t="shared" si="10"/>
        <v>0.70320624685629807</v>
      </c>
      <c r="AI13" s="12">
        <f t="shared" si="39"/>
        <v>0.74358800147086923</v>
      </c>
      <c r="AJ13" s="75">
        <f t="shared" si="40"/>
        <v>-0.17850973212302915</v>
      </c>
      <c r="AK13" s="11">
        <f t="shared" si="41"/>
        <v>0.517106963169782</v>
      </c>
      <c r="AL13" s="12">
        <f t="shared" si="11"/>
        <v>-0.17189843797647694</v>
      </c>
      <c r="AM13" s="11">
        <f t="shared" si="42"/>
        <v>0.517106963169782</v>
      </c>
      <c r="AN13" s="9">
        <f t="shared" si="43"/>
        <v>54.883132186068273</v>
      </c>
      <c r="AO13" s="9"/>
      <c r="AP13" s="9">
        <f t="shared" si="12"/>
        <v>3.3099778148310648</v>
      </c>
      <c r="AQ13" s="47">
        <f t="shared" si="24"/>
        <v>58.518727738694224</v>
      </c>
      <c r="AR13" s="15">
        <f t="shared" si="25"/>
        <v>0.61253415501967134</v>
      </c>
      <c r="AS13" s="49"/>
      <c r="AT13" s="12">
        <f t="shared" si="26"/>
        <v>0.63012181558080593</v>
      </c>
      <c r="AU13" s="9">
        <f t="shared" si="27"/>
        <v>59.630083775169297</v>
      </c>
      <c r="AV13" s="9">
        <f t="shared" si="13"/>
        <v>113.27971039338436</v>
      </c>
      <c r="AW13" s="9">
        <f t="shared" si="14"/>
        <v>12.234921867572609</v>
      </c>
      <c r="AX13" s="16">
        <f t="shared" si="28"/>
        <v>62.757316130478486</v>
      </c>
      <c r="AY13" s="44">
        <f t="shared" si="29"/>
        <v>0.56053962681780434</v>
      </c>
      <c r="AZ13" s="49"/>
      <c r="BA13" s="12">
        <f t="shared" si="30"/>
        <v>0.57756236462022725</v>
      </c>
      <c r="BB13" s="9">
        <f t="shared" si="31"/>
        <v>63.89350703063996</v>
      </c>
      <c r="BC13" s="9">
        <f t="shared" si="15"/>
        <v>112.90473362285933</v>
      </c>
      <c r="BD13" s="9">
        <f t="shared" si="16"/>
        <v>12.838325155072468</v>
      </c>
      <c r="BE13" s="16">
        <f t="shared" si="32"/>
        <v>62.871529388965897</v>
      </c>
      <c r="BF13" s="44">
        <f t="shared" si="33"/>
        <v>0.55511212480990846</v>
      </c>
      <c r="BG13" s="49"/>
      <c r="BH13" s="12">
        <f t="shared" si="34"/>
        <v>0.57196399619473781</v>
      </c>
      <c r="BI13" s="9">
        <f t="shared" si="35"/>
        <v>64</v>
      </c>
      <c r="BJ13" s="9">
        <f t="shared" si="17"/>
        <v>112.53698322523718</v>
      </c>
      <c r="BK13" s="9">
        <f t="shared" si="18"/>
        <v>0</v>
      </c>
      <c r="BL13" s="51">
        <f t="shared" si="36"/>
        <v>64</v>
      </c>
      <c r="BM13" s="44">
        <f t="shared" si="37"/>
        <v>0.53851174040483074</v>
      </c>
      <c r="BN13" s="11"/>
      <c r="BO13" s="9"/>
      <c r="BP13" s="11"/>
      <c r="BQ13" s="9"/>
      <c r="BR13" s="43"/>
      <c r="BS13" s="9"/>
      <c r="BT13" s="11"/>
      <c r="BU13" s="9"/>
      <c r="BV13" s="25"/>
      <c r="BW13" s="25"/>
      <c r="BX13" s="25"/>
      <c r="BY13" s="25"/>
    </row>
    <row r="14" spans="2:77" x14ac:dyDescent="0.2">
      <c r="B14" s="2"/>
      <c r="C14" s="4">
        <v>81</v>
      </c>
      <c r="D14" s="39">
        <v>178.49</v>
      </c>
      <c r="E14" s="39">
        <v>-205.84</v>
      </c>
      <c r="F14" s="38">
        <v>66.900000000000006</v>
      </c>
      <c r="G14" s="39">
        <v>0.9</v>
      </c>
      <c r="H14" s="38">
        <v>265</v>
      </c>
      <c r="I14" s="38">
        <v>900</v>
      </c>
      <c r="J14" s="3">
        <f t="shared" si="2"/>
        <v>15</v>
      </c>
      <c r="K14" s="3">
        <f t="shared" si="3"/>
        <v>94.248000000000005</v>
      </c>
      <c r="L14" s="4">
        <v>0.95</v>
      </c>
      <c r="M14" s="4">
        <v>0.76</v>
      </c>
      <c r="N14" s="1">
        <f t="shared" si="19"/>
        <v>0.72199999999999998</v>
      </c>
      <c r="O14" s="40">
        <f t="shared" si="20"/>
        <v>1111.9113573407203</v>
      </c>
      <c r="P14" s="40">
        <f t="shared" si="4"/>
        <v>84394.072022160675</v>
      </c>
      <c r="Q14" s="4">
        <v>2.9</v>
      </c>
      <c r="R14" s="4">
        <v>4</v>
      </c>
      <c r="S14" s="38">
        <v>600</v>
      </c>
      <c r="T14" s="3">
        <f t="shared" si="21"/>
        <v>200</v>
      </c>
      <c r="U14" s="41">
        <v>1.2</v>
      </c>
      <c r="V14" s="7">
        <f t="shared" si="5"/>
        <v>1.130976</v>
      </c>
      <c r="W14" s="7">
        <f t="shared" si="22"/>
        <v>0.17970028082012157</v>
      </c>
      <c r="X14" s="1">
        <f t="shared" si="6"/>
        <v>90.131708528302639</v>
      </c>
      <c r="Y14" s="1">
        <v>0</v>
      </c>
      <c r="Z14" s="4">
        <v>66.900000000000006</v>
      </c>
      <c r="AA14" s="38">
        <v>64</v>
      </c>
      <c r="AB14" s="6">
        <f t="shared" si="23"/>
        <v>0.35171491824118228</v>
      </c>
      <c r="AC14" s="38">
        <v>1000</v>
      </c>
      <c r="AD14" s="1">
        <f t="shared" si="7"/>
        <v>1.193415637860082</v>
      </c>
      <c r="AE14" s="1">
        <f t="shared" si="8"/>
        <v>0.2</v>
      </c>
      <c r="AF14" s="2">
        <f t="shared" si="38"/>
        <v>7</v>
      </c>
      <c r="AG14" s="9">
        <f t="shared" si="9"/>
        <v>1.4000000000000001</v>
      </c>
      <c r="AH14" s="12">
        <f t="shared" si="10"/>
        <v>0.67006124808063094</v>
      </c>
      <c r="AI14" s="12">
        <f t="shared" si="39"/>
        <v>0.48216621080575361</v>
      </c>
      <c r="AJ14" s="75">
        <f t="shared" si="40"/>
        <v>-0.11541804086878914</v>
      </c>
      <c r="AK14" s="11">
        <f t="shared" si="41"/>
        <v>0.41876965634265417</v>
      </c>
      <c r="AL14" s="12">
        <f t="shared" si="11"/>
        <v>-0.14315742150023897</v>
      </c>
      <c r="AM14" s="11">
        <f t="shared" si="42"/>
        <v>0.41876965634265417</v>
      </c>
      <c r="AN14" s="9">
        <f t="shared" si="43"/>
        <v>58.518727738694224</v>
      </c>
      <c r="AO14" s="9"/>
      <c r="AP14" s="9">
        <f t="shared" si="12"/>
        <v>12.609898638097647</v>
      </c>
      <c r="AQ14" s="47">
        <f t="shared" si="24"/>
        <v>59.21763272047216</v>
      </c>
      <c r="AR14" s="15">
        <f t="shared" si="25"/>
        <v>0.517106963169782</v>
      </c>
      <c r="AS14" s="49"/>
      <c r="AT14" s="12">
        <f t="shared" si="26"/>
        <v>0.56053962681780434</v>
      </c>
      <c r="AU14" s="9">
        <f t="shared" si="27"/>
        <v>62.757316130478486</v>
      </c>
      <c r="AV14" s="9">
        <f t="shared" si="13"/>
        <v>105.50624792509353</v>
      </c>
      <c r="AW14" s="9">
        <f t="shared" si="14"/>
        <v>13.206075552694621</v>
      </c>
      <c r="AX14" s="16">
        <f t="shared" si="28"/>
        <v>59.356161738894073</v>
      </c>
      <c r="AY14" s="44">
        <f t="shared" si="29"/>
        <v>0.5120294171690718</v>
      </c>
      <c r="AZ14" s="49"/>
      <c r="BA14" s="12">
        <f t="shared" si="30"/>
        <v>0.55511212480990846</v>
      </c>
      <c r="BB14" s="9">
        <f t="shared" si="31"/>
        <v>62.871529388965897</v>
      </c>
      <c r="BC14" s="9">
        <f t="shared" si="15"/>
        <v>105.19336522561417</v>
      </c>
      <c r="BD14" s="9">
        <f t="shared" si="16"/>
        <v>15.80910121682296</v>
      </c>
      <c r="BE14" s="16">
        <f t="shared" si="32"/>
        <v>60.50123322121857</v>
      </c>
      <c r="BF14" s="44">
        <f t="shared" si="33"/>
        <v>0.49585359840773058</v>
      </c>
      <c r="BG14" s="49"/>
      <c r="BH14" s="12">
        <f t="shared" si="34"/>
        <v>0.53851174040483074</v>
      </c>
      <c r="BI14" s="9">
        <f t="shared" si="35"/>
        <v>64</v>
      </c>
      <c r="BJ14" s="9">
        <f t="shared" si="17"/>
        <v>104.89993917867741</v>
      </c>
      <c r="BK14" s="9">
        <f t="shared" si="18"/>
        <v>0</v>
      </c>
      <c r="BL14" s="51">
        <f t="shared" si="36"/>
        <v>64</v>
      </c>
      <c r="BM14" s="44">
        <f t="shared" si="37"/>
        <v>0.45377969469905532</v>
      </c>
      <c r="BN14" s="11"/>
      <c r="BO14" s="9"/>
      <c r="BP14" s="11"/>
      <c r="BQ14" s="9"/>
      <c r="BR14" s="43"/>
      <c r="BS14" s="9"/>
      <c r="BT14" s="11"/>
      <c r="BU14" s="9"/>
      <c r="BV14" s="25"/>
      <c r="BW14" s="25"/>
      <c r="BX14" s="25"/>
      <c r="BY14" s="25"/>
    </row>
    <row r="15" spans="2:77" x14ac:dyDescent="0.2">
      <c r="B15" s="2"/>
      <c r="C15" s="4">
        <v>81</v>
      </c>
      <c r="D15" s="39">
        <v>178.49</v>
      </c>
      <c r="E15" s="39">
        <v>-205.84</v>
      </c>
      <c r="F15" s="38">
        <v>66.900000000000006</v>
      </c>
      <c r="G15" s="39">
        <v>0.9</v>
      </c>
      <c r="H15" s="38">
        <v>265</v>
      </c>
      <c r="I15" s="38">
        <v>900</v>
      </c>
      <c r="J15" s="3">
        <f t="shared" si="2"/>
        <v>15</v>
      </c>
      <c r="K15" s="3">
        <f t="shared" si="3"/>
        <v>94.248000000000005</v>
      </c>
      <c r="L15" s="4">
        <v>0.95</v>
      </c>
      <c r="M15" s="4">
        <v>0.76</v>
      </c>
      <c r="N15" s="1">
        <f t="shared" si="19"/>
        <v>0.72199999999999998</v>
      </c>
      <c r="O15" s="40">
        <f t="shared" si="20"/>
        <v>1111.9113573407203</v>
      </c>
      <c r="P15" s="40">
        <f t="shared" si="4"/>
        <v>84394.072022160675</v>
      </c>
      <c r="Q15" s="4">
        <v>2.9</v>
      </c>
      <c r="R15" s="4">
        <v>4</v>
      </c>
      <c r="S15" s="38">
        <v>600</v>
      </c>
      <c r="T15" s="3">
        <f t="shared" si="21"/>
        <v>200</v>
      </c>
      <c r="U15" s="41">
        <v>1.2</v>
      </c>
      <c r="V15" s="7">
        <f t="shared" si="5"/>
        <v>1.130976</v>
      </c>
      <c r="W15" s="7">
        <f t="shared" si="22"/>
        <v>0.17970028082012157</v>
      </c>
      <c r="X15" s="1">
        <f t="shared" si="6"/>
        <v>90.131708528302639</v>
      </c>
      <c r="Y15" s="1">
        <v>0</v>
      </c>
      <c r="Z15" s="4">
        <v>66.900000000000006</v>
      </c>
      <c r="AA15" s="38">
        <v>64</v>
      </c>
      <c r="AB15" s="6">
        <f t="shared" si="23"/>
        <v>0.35171491824118228</v>
      </c>
      <c r="AC15" s="38">
        <v>1000</v>
      </c>
      <c r="AD15" s="1">
        <f t="shared" si="7"/>
        <v>1.193415637860082</v>
      </c>
      <c r="AE15" s="1">
        <f t="shared" si="8"/>
        <v>0.2</v>
      </c>
      <c r="AF15" s="2">
        <f t="shared" si="38"/>
        <v>8</v>
      </c>
      <c r="AG15" s="9">
        <f t="shared" si="9"/>
        <v>1.6</v>
      </c>
      <c r="AH15" s="12">
        <f t="shared" si="10"/>
        <v>0.63990012676930097</v>
      </c>
      <c r="AI15" s="12">
        <f t="shared" si="39"/>
        <v>0.3955065986832545</v>
      </c>
      <c r="AJ15" s="75">
        <f t="shared" si="40"/>
        <v>-9.5454176541074576E-2</v>
      </c>
      <c r="AK15" s="11">
        <f t="shared" si="41"/>
        <v>0.37294848387592794</v>
      </c>
      <c r="AL15" s="12">
        <f t="shared" si="11"/>
        <v>-0.11700381412140451</v>
      </c>
      <c r="AM15" s="11">
        <f t="shared" si="42"/>
        <v>0.37294848387592794</v>
      </c>
      <c r="AN15" s="9">
        <f t="shared" si="43"/>
        <v>59.21763272047216</v>
      </c>
      <c r="AO15" s="9"/>
      <c r="AP15" s="9">
        <f t="shared" si="12"/>
        <v>13.518958252173974</v>
      </c>
      <c r="AQ15" s="47">
        <f t="shared" si="24"/>
        <v>51.263382858147544</v>
      </c>
      <c r="AR15" s="15">
        <f t="shared" si="25"/>
        <v>0.41876965634265417</v>
      </c>
      <c r="AS15" s="49"/>
      <c r="AT15" s="12">
        <f t="shared" si="26"/>
        <v>0.5120294171690718</v>
      </c>
      <c r="AU15" s="9">
        <f t="shared" si="27"/>
        <v>59.356161738894073</v>
      </c>
      <c r="AV15" s="9">
        <f t="shared" si="13"/>
        <v>88.798520520617956</v>
      </c>
      <c r="AW15" s="9">
        <f t="shared" si="14"/>
        <v>16.102527263759718</v>
      </c>
      <c r="AX15" s="16">
        <f t="shared" si="28"/>
        <v>52.450523892188841</v>
      </c>
      <c r="AY15" s="44">
        <f t="shared" si="29"/>
        <v>0.40327646309972398</v>
      </c>
      <c r="AZ15" s="49"/>
      <c r="BA15" s="12">
        <f t="shared" si="30"/>
        <v>0.49585359840773058</v>
      </c>
      <c r="BB15" s="9">
        <f t="shared" si="31"/>
        <v>60.50123322121857</v>
      </c>
      <c r="BC15" s="9">
        <f t="shared" si="15"/>
        <v>88.604433061152264</v>
      </c>
      <c r="BD15" s="9">
        <f t="shared" si="16"/>
        <v>23.345804209319041</v>
      </c>
      <c r="BE15" s="16">
        <f t="shared" si="32"/>
        <v>55.975118635235653</v>
      </c>
      <c r="BF15" s="44">
        <f t="shared" si="33"/>
        <v>0.36201815053434322</v>
      </c>
      <c r="BG15" s="49"/>
      <c r="BH15" s="12">
        <f t="shared" si="34"/>
        <v>0.45377969469905532</v>
      </c>
      <c r="BI15" s="9">
        <f t="shared" si="35"/>
        <v>64</v>
      </c>
      <c r="BJ15" s="9">
        <f t="shared" si="17"/>
        <v>88.448027419252142</v>
      </c>
      <c r="BK15" s="9">
        <f t="shared" si="18"/>
        <v>0</v>
      </c>
      <c r="BL15" s="51">
        <f t="shared" si="36"/>
        <v>64</v>
      </c>
      <c r="BM15" s="44">
        <f t="shared" si="37"/>
        <v>0.27124779745604305</v>
      </c>
      <c r="BN15" s="11"/>
      <c r="BO15" s="9"/>
      <c r="BP15" s="11"/>
      <c r="BQ15" s="9"/>
      <c r="BR15" s="43"/>
      <c r="BS15" s="9"/>
      <c r="BT15" s="11"/>
      <c r="BU15" s="9"/>
      <c r="BV15" s="25"/>
      <c r="BW15" s="25"/>
      <c r="BX15" s="25"/>
      <c r="BY15" s="25"/>
    </row>
    <row r="16" spans="2:77" x14ac:dyDescent="0.2">
      <c r="B16" s="2"/>
      <c r="C16" s="4">
        <v>81</v>
      </c>
      <c r="D16" s="39">
        <v>178.49</v>
      </c>
      <c r="E16" s="39">
        <v>-205.84</v>
      </c>
      <c r="F16" s="38">
        <v>66.900000000000006</v>
      </c>
      <c r="G16" s="39">
        <v>0.9</v>
      </c>
      <c r="H16" s="38">
        <v>265</v>
      </c>
      <c r="I16" s="38">
        <v>900</v>
      </c>
      <c r="J16" s="3">
        <f t="shared" si="2"/>
        <v>15</v>
      </c>
      <c r="K16" s="3">
        <f t="shared" si="3"/>
        <v>94.248000000000005</v>
      </c>
      <c r="L16" s="4">
        <v>0.95</v>
      </c>
      <c r="M16" s="4">
        <v>0.76</v>
      </c>
      <c r="N16" s="1">
        <f t="shared" si="19"/>
        <v>0.72199999999999998</v>
      </c>
      <c r="O16" s="40">
        <f t="shared" si="20"/>
        <v>1111.9113573407203</v>
      </c>
      <c r="P16" s="40">
        <f t="shared" si="4"/>
        <v>84394.072022160675</v>
      </c>
      <c r="Q16" s="4">
        <v>2.9</v>
      </c>
      <c r="R16" s="4">
        <v>4</v>
      </c>
      <c r="S16" s="38">
        <v>600</v>
      </c>
      <c r="T16" s="3">
        <f t="shared" si="21"/>
        <v>200</v>
      </c>
      <c r="U16" s="41">
        <v>1.2</v>
      </c>
      <c r="V16" s="7">
        <f t="shared" si="5"/>
        <v>1.130976</v>
      </c>
      <c r="W16" s="7">
        <f t="shared" si="22"/>
        <v>0.17970028082012157</v>
      </c>
      <c r="X16" s="1">
        <f t="shared" si="6"/>
        <v>90.131708528302639</v>
      </c>
      <c r="Y16" s="1">
        <v>0</v>
      </c>
      <c r="Z16" s="4">
        <v>66.900000000000006</v>
      </c>
      <c r="AA16" s="38">
        <v>64</v>
      </c>
      <c r="AB16" s="6">
        <f t="shared" si="23"/>
        <v>0.35171491824118228</v>
      </c>
      <c r="AC16" s="38">
        <v>1000</v>
      </c>
      <c r="AD16" s="1">
        <f t="shared" si="7"/>
        <v>1.193415637860082</v>
      </c>
      <c r="AE16" s="1">
        <f t="shared" si="8"/>
        <v>0.2</v>
      </c>
      <c r="AF16" s="2">
        <f t="shared" si="38"/>
        <v>9</v>
      </c>
      <c r="AG16" s="9">
        <f t="shared" si="9"/>
        <v>1.8</v>
      </c>
      <c r="AH16" s="12">
        <f t="shared" si="10"/>
        <v>0.61233730359445215</v>
      </c>
      <c r="AI16" s="12">
        <f t="shared" si="39"/>
        <v>0.28217968615528038</v>
      </c>
      <c r="AJ16" s="75">
        <f t="shared" si="40"/>
        <v>-6.8377866886969743E-2</v>
      </c>
      <c r="AK16" s="11">
        <f t="shared" si="41"/>
        <v>0.31215457388301499</v>
      </c>
      <c r="AL16" s="12">
        <f t="shared" si="11"/>
        <v>-9.3103268510839166E-2</v>
      </c>
      <c r="AM16" s="11">
        <f t="shared" si="42"/>
        <v>0.31215457388301499</v>
      </c>
      <c r="AN16" s="9">
        <f t="shared" si="43"/>
        <v>51.263382858147544</v>
      </c>
      <c r="AO16" s="9"/>
      <c r="AP16" s="9">
        <f t="shared" si="12"/>
        <v>16.296614723225417</v>
      </c>
      <c r="AQ16" s="47">
        <f t="shared" si="24"/>
        <v>49.911098768002937</v>
      </c>
      <c r="AR16" s="15">
        <f t="shared" si="25"/>
        <v>0.37294848387592794</v>
      </c>
      <c r="AS16" s="49"/>
      <c r="AT16" s="12">
        <f t="shared" si="26"/>
        <v>0.40327646309972398</v>
      </c>
      <c r="AU16" s="9">
        <f t="shared" si="27"/>
        <v>52.450523892188841</v>
      </c>
      <c r="AV16" s="9">
        <f t="shared" si="13"/>
        <v>83.359589949523865</v>
      </c>
      <c r="AW16" s="9">
        <f t="shared" si="14"/>
        <v>23.502209851219163</v>
      </c>
      <c r="AX16" s="16">
        <f t="shared" si="28"/>
        <v>53.430899900371514</v>
      </c>
      <c r="AY16" s="44">
        <f t="shared" si="29"/>
        <v>0.33205506184046557</v>
      </c>
      <c r="AZ16" s="49"/>
      <c r="BA16" s="12">
        <f t="shared" si="30"/>
        <v>0.36201815053434322</v>
      </c>
      <c r="BB16" s="9">
        <f t="shared" si="31"/>
        <v>55.975118635235653</v>
      </c>
      <c r="BC16" s="9">
        <f t="shared" si="15"/>
        <v>83.228003268094966</v>
      </c>
      <c r="BD16" s="9">
        <f t="shared" si="16"/>
        <v>39.639778575032544</v>
      </c>
      <c r="BE16" s="16">
        <f t="shared" si="32"/>
        <v>61.433890921563759</v>
      </c>
      <c r="BF16" s="44">
        <f t="shared" si="33"/>
        <v>0.241802942631311</v>
      </c>
      <c r="BG16" s="49"/>
      <c r="BH16" s="12">
        <f t="shared" si="34"/>
        <v>0.27124779745604305</v>
      </c>
      <c r="BI16" s="9">
        <f t="shared" si="35"/>
        <v>64</v>
      </c>
      <c r="BJ16" s="9">
        <f t="shared" si="17"/>
        <v>83.158225851268227</v>
      </c>
      <c r="BK16" s="9">
        <f t="shared" si="18"/>
        <v>0</v>
      </c>
      <c r="BL16" s="51">
        <f t="shared" si="36"/>
        <v>64</v>
      </c>
      <c r="BM16" s="44">
        <f t="shared" si="37"/>
        <v>0.21255811261197019</v>
      </c>
      <c r="BN16" s="11"/>
      <c r="BO16" s="9"/>
      <c r="BP16" s="11"/>
      <c r="BQ16" s="9"/>
      <c r="BR16" s="43"/>
      <c r="BS16" s="9"/>
      <c r="BT16" s="11"/>
      <c r="BU16" s="9"/>
      <c r="BV16" s="25"/>
      <c r="BW16" s="25"/>
      <c r="BX16" s="25"/>
      <c r="BY16" s="25"/>
    </row>
    <row r="17" spans="1:88" x14ac:dyDescent="0.2">
      <c r="B17" s="2"/>
      <c r="C17" s="4">
        <v>81</v>
      </c>
      <c r="D17" s="39">
        <v>178.49</v>
      </c>
      <c r="E17" s="39">
        <v>-205.84</v>
      </c>
      <c r="F17" s="38">
        <v>66.900000000000006</v>
      </c>
      <c r="G17" s="39">
        <v>0.9</v>
      </c>
      <c r="H17" s="38">
        <v>265</v>
      </c>
      <c r="I17" s="38">
        <v>900</v>
      </c>
      <c r="J17" s="3">
        <f t="shared" si="2"/>
        <v>15</v>
      </c>
      <c r="K17" s="3">
        <f t="shared" si="3"/>
        <v>94.248000000000005</v>
      </c>
      <c r="L17" s="4">
        <v>0.95</v>
      </c>
      <c r="M17" s="4">
        <v>0.76</v>
      </c>
      <c r="N17" s="1">
        <f t="shared" si="19"/>
        <v>0.72199999999999998</v>
      </c>
      <c r="O17" s="40">
        <f t="shared" si="20"/>
        <v>1111.9113573407203</v>
      </c>
      <c r="P17" s="40">
        <f t="shared" si="4"/>
        <v>84394.072022160675</v>
      </c>
      <c r="Q17" s="4">
        <v>2.9</v>
      </c>
      <c r="R17" s="4">
        <v>4</v>
      </c>
      <c r="S17" s="38">
        <v>600</v>
      </c>
      <c r="T17" s="3">
        <f t="shared" si="21"/>
        <v>200</v>
      </c>
      <c r="U17" s="41">
        <v>1.2</v>
      </c>
      <c r="V17" s="7">
        <f t="shared" si="5"/>
        <v>1.130976</v>
      </c>
      <c r="W17" s="7">
        <f t="shared" si="22"/>
        <v>0.17970028082012157</v>
      </c>
      <c r="X17" s="1">
        <f t="shared" si="6"/>
        <v>90.131708528302639</v>
      </c>
      <c r="Y17" s="1">
        <v>0</v>
      </c>
      <c r="Z17" s="4">
        <v>66.900000000000006</v>
      </c>
      <c r="AA17" s="38">
        <v>64</v>
      </c>
      <c r="AB17" s="6">
        <f t="shared" si="23"/>
        <v>0.35171491824118228</v>
      </c>
      <c r="AC17" s="38">
        <v>1000</v>
      </c>
      <c r="AD17" s="1">
        <f t="shared" si="7"/>
        <v>1.193415637860082</v>
      </c>
      <c r="AE17" s="1">
        <f t="shared" si="8"/>
        <v>0.2</v>
      </c>
      <c r="AF17" s="2">
        <f t="shared" si="38"/>
        <v>10</v>
      </c>
      <c r="AG17" s="9">
        <f t="shared" si="9"/>
        <v>2</v>
      </c>
      <c r="AH17" s="12">
        <f t="shared" si="10"/>
        <v>0.58705088908447856</v>
      </c>
      <c r="AI17" s="12">
        <f t="shared" si="39"/>
        <v>8.8259509043740622E-2</v>
      </c>
      <c r="AJ17" s="75">
        <f t="shared" si="40"/>
        <v>-2.0798347861042305E-2</v>
      </c>
      <c r="AK17" s="11">
        <f t="shared" si="41"/>
        <v>0.18413084230175303</v>
      </c>
      <c r="AL17" s="12">
        <f t="shared" si="11"/>
        <v>-7.1176664712329724E-2</v>
      </c>
      <c r="AM17" s="11">
        <f t="shared" si="42"/>
        <v>0.18413084230175303</v>
      </c>
      <c r="AN17" s="9">
        <f t="shared" si="43"/>
        <v>49.911098768002937</v>
      </c>
      <c r="AO17" s="9"/>
      <c r="AP17" s="9">
        <f t="shared" si="12"/>
        <v>23.633796532648066</v>
      </c>
      <c r="AQ17" s="47">
        <f t="shared" si="24"/>
        <v>51.76882160164849</v>
      </c>
      <c r="AR17" s="15">
        <f t="shared" si="25"/>
        <v>0.31215457388301499</v>
      </c>
      <c r="AS17" s="49"/>
      <c r="AT17" s="12">
        <f t="shared" si="26"/>
        <v>0.33205506184046557</v>
      </c>
      <c r="AU17" s="9">
        <f t="shared" si="27"/>
        <v>53.430899900371514</v>
      </c>
      <c r="AV17" s="9">
        <f t="shared" si="13"/>
        <v>79.787559680447814</v>
      </c>
      <c r="AW17" s="9">
        <f t="shared" si="14"/>
        <v>39.70955599185929</v>
      </c>
      <c r="AX17" s="16">
        <f t="shared" si="28"/>
        <v>59.748557836153552</v>
      </c>
      <c r="AY17" s="44">
        <f t="shared" si="29"/>
        <v>0.22233021177005349</v>
      </c>
      <c r="AZ17" s="49"/>
      <c r="BA17" s="12">
        <f t="shared" si="30"/>
        <v>0.241802942631311</v>
      </c>
      <c r="BB17" s="9">
        <f t="shared" si="31"/>
        <v>61.433890921563759</v>
      </c>
      <c r="BC17" s="9">
        <f t="shared" si="15"/>
        <v>79.728568282550455</v>
      </c>
      <c r="BD17" s="9">
        <f t="shared" si="16"/>
        <v>44.895693802471598</v>
      </c>
      <c r="BE17" s="16">
        <f t="shared" si="32"/>
        <v>62.312131042511027</v>
      </c>
      <c r="BF17" s="44">
        <f t="shared" si="33"/>
        <v>0.19323318646035006</v>
      </c>
      <c r="BG17" s="49"/>
      <c r="BH17" s="12">
        <f t="shared" si="34"/>
        <v>0.21255811261197019</v>
      </c>
      <c r="BI17" s="9">
        <f t="shared" si="35"/>
        <v>64</v>
      </c>
      <c r="BJ17" s="9">
        <f t="shared" si="17"/>
        <v>79.684007259252553</v>
      </c>
      <c r="BK17" s="9">
        <f t="shared" si="18"/>
        <v>0</v>
      </c>
      <c r="BL17" s="51">
        <f t="shared" si="36"/>
        <v>64</v>
      </c>
      <c r="BM17" s="44">
        <f t="shared" si="37"/>
        <v>0.17401209313953647</v>
      </c>
      <c r="BN17" s="11"/>
      <c r="BO17" s="9"/>
      <c r="BP17" s="11"/>
      <c r="BQ17" s="9"/>
      <c r="BR17" s="43"/>
      <c r="BS17" s="9"/>
      <c r="BT17" s="11"/>
      <c r="BU17" s="9"/>
      <c r="BV17" s="25"/>
      <c r="BW17" s="25"/>
      <c r="BX17" s="25"/>
      <c r="BY17" s="25"/>
    </row>
    <row r="18" spans="1:88" x14ac:dyDescent="0.2">
      <c r="B18" s="2"/>
      <c r="C18" s="4">
        <v>81</v>
      </c>
      <c r="D18" s="39">
        <v>178.49</v>
      </c>
      <c r="E18" s="39">
        <v>-205.84</v>
      </c>
      <c r="F18" s="38">
        <v>66.900000000000006</v>
      </c>
      <c r="G18" s="39">
        <v>0.9</v>
      </c>
      <c r="H18" s="38">
        <v>265</v>
      </c>
      <c r="I18" s="38">
        <v>900</v>
      </c>
      <c r="J18" s="3">
        <f t="shared" si="2"/>
        <v>15</v>
      </c>
      <c r="K18" s="3">
        <f t="shared" si="3"/>
        <v>94.248000000000005</v>
      </c>
      <c r="L18" s="4">
        <v>0.95</v>
      </c>
      <c r="M18" s="4">
        <v>0.76</v>
      </c>
      <c r="N18" s="1">
        <f t="shared" si="19"/>
        <v>0.72199999999999998</v>
      </c>
      <c r="O18" s="40">
        <f t="shared" si="20"/>
        <v>1111.9113573407203</v>
      </c>
      <c r="P18" s="40">
        <f t="shared" si="4"/>
        <v>84394.072022160675</v>
      </c>
      <c r="Q18" s="4">
        <v>2.9</v>
      </c>
      <c r="R18" s="4">
        <v>4</v>
      </c>
      <c r="S18" s="38">
        <v>600</v>
      </c>
      <c r="T18" s="3">
        <f t="shared" si="21"/>
        <v>200</v>
      </c>
      <c r="U18" s="41">
        <v>1.2</v>
      </c>
      <c r="V18" s="7">
        <f t="shared" si="5"/>
        <v>1.130976</v>
      </c>
      <c r="W18" s="7">
        <f t="shared" si="22"/>
        <v>0.17970028082012157</v>
      </c>
      <c r="X18" s="1">
        <f t="shared" si="6"/>
        <v>90.131708528302639</v>
      </c>
      <c r="Y18" s="1">
        <v>0</v>
      </c>
      <c r="Z18" s="4">
        <v>66.900000000000006</v>
      </c>
      <c r="AA18" s="38">
        <v>64</v>
      </c>
      <c r="AB18" s="6">
        <f t="shared" si="23"/>
        <v>0.35171491824118228</v>
      </c>
      <c r="AC18" s="38">
        <v>1000</v>
      </c>
      <c r="AD18" s="1">
        <f t="shared" si="7"/>
        <v>1.193415637860082</v>
      </c>
      <c r="AE18" s="1">
        <f t="shared" si="8"/>
        <v>0.2</v>
      </c>
      <c r="AF18" s="2">
        <f t="shared" si="38"/>
        <v>11</v>
      </c>
      <c r="AG18" s="9">
        <f t="shared" si="9"/>
        <v>2.2000000000000002</v>
      </c>
      <c r="AH18" s="12">
        <f t="shared" si="10"/>
        <v>0.56377005479561415</v>
      </c>
      <c r="AI18" s="12">
        <f t="shared" si="39"/>
        <v>-0.26991811457840181</v>
      </c>
      <c r="AJ18" s="75">
        <f t="shared" si="40"/>
        <v>6.8129502236360343E-2</v>
      </c>
      <c r="AK18" s="11">
        <f t="shared" si="41"/>
        <v>0</v>
      </c>
      <c r="AL18" s="12">
        <f t="shared" si="11"/>
        <v>-5.0989159309009567E-2</v>
      </c>
      <c r="AM18" s="11">
        <f t="shared" si="42"/>
        <v>0</v>
      </c>
      <c r="AN18" s="9">
        <f t="shared" si="43"/>
        <v>51.76882160164849</v>
      </c>
      <c r="AO18" s="9"/>
      <c r="AP18" s="9">
        <f t="shared" si="12"/>
        <v>39.768547389756648</v>
      </c>
      <c r="AQ18" s="47">
        <f t="shared" si="24"/>
        <v>56.364574799169112</v>
      </c>
      <c r="AR18" s="15">
        <f t="shared" si="25"/>
        <v>0.18413084230175303</v>
      </c>
      <c r="AS18" s="49"/>
      <c r="AT18" s="12">
        <f t="shared" si="26"/>
        <v>0.22233021177005349</v>
      </c>
      <c r="AU18" s="9">
        <f t="shared" si="27"/>
        <v>59.748557836153552</v>
      </c>
      <c r="AV18" s="9">
        <f t="shared" si="13"/>
        <v>72.920140445391624</v>
      </c>
      <c r="AW18" s="9">
        <f t="shared" si="14"/>
        <v>44.9402548257695</v>
      </c>
      <c r="AX18" s="16">
        <f t="shared" si="28"/>
        <v>58.930197635580562</v>
      </c>
      <c r="AY18" s="44">
        <f t="shared" si="29"/>
        <v>0.15521666057642766</v>
      </c>
      <c r="AZ18" s="49"/>
      <c r="BA18" s="12">
        <f t="shared" si="30"/>
        <v>0.19323318646035006</v>
      </c>
      <c r="BB18" s="9">
        <f t="shared" si="31"/>
        <v>62.312131042511027</v>
      </c>
      <c r="BC18" s="9">
        <f t="shared" si="15"/>
        <v>72.891388423173751</v>
      </c>
      <c r="BD18" s="9">
        <f t="shared" si="16"/>
        <v>48.352129615159186</v>
      </c>
      <c r="BE18" s="16">
        <f t="shared" si="32"/>
        <v>60.621759019166468</v>
      </c>
      <c r="BF18" s="44">
        <f t="shared" si="33"/>
        <v>0.13612999913514837</v>
      </c>
      <c r="BG18" s="49"/>
      <c r="BH18" s="12">
        <f t="shared" si="34"/>
        <v>0.17401209313953647</v>
      </c>
      <c r="BI18" s="9">
        <f t="shared" si="35"/>
        <v>64</v>
      </c>
      <c r="BJ18" s="9">
        <f t="shared" si="17"/>
        <v>72.869272788471221</v>
      </c>
      <c r="BK18" s="9">
        <f t="shared" si="18"/>
        <v>0</v>
      </c>
      <c r="BL18" s="51">
        <f t="shared" si="36"/>
        <v>64</v>
      </c>
      <c r="BM18" s="44">
        <f t="shared" si="37"/>
        <v>9.8403469026509621E-2</v>
      </c>
      <c r="BN18" s="11"/>
      <c r="BO18" s="9"/>
      <c r="BP18" s="11"/>
      <c r="BQ18" s="9"/>
      <c r="BR18" s="43"/>
      <c r="BS18" s="9"/>
      <c r="BT18" s="11"/>
      <c r="BU18" s="9"/>
      <c r="BV18" s="25"/>
      <c r="BW18" s="25"/>
      <c r="BX18" s="25"/>
      <c r="BY18" s="25"/>
    </row>
    <row r="19" spans="1:88" x14ac:dyDescent="0.2">
      <c r="B19" s="2"/>
      <c r="C19" s="4">
        <v>81</v>
      </c>
      <c r="D19" s="39">
        <v>178.49</v>
      </c>
      <c r="E19" s="39">
        <v>-205.84</v>
      </c>
      <c r="F19" s="38">
        <v>66.900000000000006</v>
      </c>
      <c r="G19" s="39">
        <v>0.9</v>
      </c>
      <c r="H19" s="38">
        <v>265</v>
      </c>
      <c r="I19" s="38">
        <v>900</v>
      </c>
      <c r="J19" s="3">
        <f t="shared" si="2"/>
        <v>15</v>
      </c>
      <c r="K19" s="3">
        <f t="shared" si="3"/>
        <v>94.248000000000005</v>
      </c>
      <c r="L19" s="4">
        <v>0.95</v>
      </c>
      <c r="M19" s="4">
        <v>0.76</v>
      </c>
      <c r="N19" s="1">
        <f t="shared" si="19"/>
        <v>0.72199999999999998</v>
      </c>
      <c r="O19" s="40">
        <f t="shared" si="20"/>
        <v>1111.9113573407203</v>
      </c>
      <c r="P19" s="40">
        <f t="shared" si="4"/>
        <v>84394.072022160675</v>
      </c>
      <c r="Q19" s="4">
        <v>2.9</v>
      </c>
      <c r="R19" s="4">
        <v>4</v>
      </c>
      <c r="S19" s="38">
        <v>600</v>
      </c>
      <c r="T19" s="3">
        <f t="shared" si="21"/>
        <v>200</v>
      </c>
      <c r="U19" s="41">
        <v>1.2</v>
      </c>
      <c r="V19" s="7">
        <f t="shared" si="5"/>
        <v>1.130976</v>
      </c>
      <c r="W19" s="7">
        <f t="shared" si="22"/>
        <v>0.17970028082012157</v>
      </c>
      <c r="X19" s="1">
        <f t="shared" si="6"/>
        <v>90.131708528302639</v>
      </c>
      <c r="Y19" s="1">
        <v>0</v>
      </c>
      <c r="Z19" s="4">
        <v>66.900000000000006</v>
      </c>
      <c r="AA19" s="38">
        <v>64</v>
      </c>
      <c r="AB19" s="6">
        <f t="shared" si="23"/>
        <v>0.35171491824118228</v>
      </c>
      <c r="AC19" s="38">
        <v>1000</v>
      </c>
      <c r="AD19" s="1">
        <f t="shared" si="7"/>
        <v>1.193415637860082</v>
      </c>
      <c r="AE19" s="1">
        <f t="shared" si="8"/>
        <v>0.2</v>
      </c>
      <c r="AF19" s="2">
        <f t="shared" si="38"/>
        <v>12</v>
      </c>
      <c r="AG19" s="9">
        <f t="shared" si="9"/>
        <v>2.4000000000000004</v>
      </c>
      <c r="AH19" s="12">
        <f t="shared" si="10"/>
        <v>0.54226529481004804</v>
      </c>
      <c r="AI19" s="12">
        <f t="shared" si="39"/>
        <v>-0.40996884276467244</v>
      </c>
      <c r="AJ19" s="75">
        <f t="shared" si="40"/>
        <v>0.10275370774192423</v>
      </c>
      <c r="AK19" s="11">
        <f t="shared" si="41"/>
        <v>0</v>
      </c>
      <c r="AL19" s="12">
        <f t="shared" si="11"/>
        <v>-3.2341740878074419E-2</v>
      </c>
      <c r="AM19" s="11">
        <f t="shared" si="42"/>
        <v>0</v>
      </c>
      <c r="AN19" s="9">
        <f t="shared" si="43"/>
        <v>56.364574799169112</v>
      </c>
      <c r="AO19" s="9"/>
      <c r="AP19" s="9">
        <f t="shared" si="12"/>
        <v>44.96900684798738</v>
      </c>
      <c r="AQ19" s="47">
        <f t="shared" si="24"/>
        <v>44.96900684798738</v>
      </c>
      <c r="AR19" s="15">
        <f t="shared" si="25"/>
        <v>0</v>
      </c>
      <c r="AS19" s="49"/>
      <c r="AT19" s="12">
        <f t="shared" si="26"/>
        <v>0.15521666057642766</v>
      </c>
      <c r="AU19" s="9">
        <f t="shared" si="27"/>
        <v>58.930197635580562</v>
      </c>
      <c r="AV19" s="9">
        <f t="shared" si="13"/>
        <v>44.96900684798738</v>
      </c>
      <c r="AW19" s="9">
        <f t="shared" si="14"/>
        <v>48.374245249861715</v>
      </c>
      <c r="AX19" s="16">
        <f t="shared" si="28"/>
        <v>46.671626048924551</v>
      </c>
      <c r="AY19" s="44">
        <f t="shared" si="29"/>
        <v>-1.8890346457845351E-2</v>
      </c>
      <c r="AZ19" s="49"/>
      <c r="BA19" s="12">
        <f t="shared" si="30"/>
        <v>0.13612999913514837</v>
      </c>
      <c r="BB19" s="9">
        <f t="shared" si="31"/>
        <v>60.621759019166468</v>
      </c>
      <c r="BC19" s="9">
        <f t="shared" si="15"/>
        <v>44.96943271261658</v>
      </c>
      <c r="BD19" s="9">
        <f t="shared" si="16"/>
        <v>55.142283344811787</v>
      </c>
      <c r="BE19" s="16">
        <f t="shared" si="32"/>
        <v>50.055858028714184</v>
      </c>
      <c r="BF19" s="44">
        <f t="shared" si="33"/>
        <v>-5.6433250840911262E-2</v>
      </c>
      <c r="BG19" s="49"/>
      <c r="BH19" s="12">
        <f t="shared" si="34"/>
        <v>9.8403469026509621E-2</v>
      </c>
      <c r="BI19" s="9">
        <f t="shared" si="35"/>
        <v>64</v>
      </c>
      <c r="BJ19" s="9">
        <f t="shared" si="17"/>
        <v>44.973233397481344</v>
      </c>
      <c r="BK19" s="9">
        <f t="shared" si="18"/>
        <v>0</v>
      </c>
      <c r="BL19" s="51">
        <f t="shared" si="36"/>
        <v>64</v>
      </c>
      <c r="BM19" s="44">
        <f t="shared" si="37"/>
        <v>-0.21109958873734186</v>
      </c>
      <c r="BN19" s="11"/>
      <c r="BO19" s="9"/>
      <c r="BP19" s="11"/>
      <c r="BQ19" s="9"/>
      <c r="BR19" s="43"/>
      <c r="BS19" s="9"/>
      <c r="BT19" s="11"/>
      <c r="BU19" s="9"/>
      <c r="BV19" s="25"/>
      <c r="BW19" s="25"/>
      <c r="BX19" s="25"/>
      <c r="BY19" s="25"/>
    </row>
    <row r="20" spans="1:88" x14ac:dyDescent="0.2">
      <c r="B20" s="2"/>
      <c r="C20" s="4">
        <v>81</v>
      </c>
      <c r="D20" s="39">
        <v>178.49</v>
      </c>
      <c r="E20" s="39">
        <v>-205.84</v>
      </c>
      <c r="F20" s="38">
        <v>66.900000000000006</v>
      </c>
      <c r="G20" s="39">
        <v>0.9</v>
      </c>
      <c r="H20" s="38">
        <v>265</v>
      </c>
      <c r="I20" s="38">
        <v>900</v>
      </c>
      <c r="J20" s="3">
        <f t="shared" si="2"/>
        <v>15</v>
      </c>
      <c r="K20" s="3">
        <f t="shared" si="3"/>
        <v>94.248000000000005</v>
      </c>
      <c r="L20" s="4">
        <v>0.95</v>
      </c>
      <c r="M20" s="4">
        <v>0.76</v>
      </c>
      <c r="N20" s="1">
        <f t="shared" si="19"/>
        <v>0.72199999999999998</v>
      </c>
      <c r="O20" s="40">
        <f t="shared" si="20"/>
        <v>1111.9113573407203</v>
      </c>
      <c r="P20" s="40">
        <f t="shared" si="4"/>
        <v>84394.072022160675</v>
      </c>
      <c r="Q20" s="4">
        <v>2.9</v>
      </c>
      <c r="R20" s="4">
        <v>4</v>
      </c>
      <c r="S20" s="38">
        <v>600</v>
      </c>
      <c r="T20" s="3">
        <f t="shared" si="21"/>
        <v>200</v>
      </c>
      <c r="U20" s="41">
        <v>1.2</v>
      </c>
      <c r="V20" s="7">
        <f t="shared" si="5"/>
        <v>1.130976</v>
      </c>
      <c r="W20" s="7">
        <f t="shared" si="22"/>
        <v>0.17970028082012157</v>
      </c>
      <c r="X20" s="1">
        <f t="shared" si="6"/>
        <v>90.131708528302639</v>
      </c>
      <c r="Y20" s="1">
        <v>0</v>
      </c>
      <c r="Z20" s="4">
        <v>66.900000000000006</v>
      </c>
      <c r="AA20" s="38">
        <v>64</v>
      </c>
      <c r="AB20" s="6">
        <f t="shared" si="23"/>
        <v>0.35171491824118228</v>
      </c>
      <c r="AC20" s="38">
        <v>1000</v>
      </c>
      <c r="AD20" s="1">
        <f t="shared" si="7"/>
        <v>1.193415637860082</v>
      </c>
      <c r="AE20" s="1">
        <f t="shared" si="8"/>
        <v>0.2</v>
      </c>
      <c r="AF20" s="2">
        <f t="shared" si="38"/>
        <v>13</v>
      </c>
      <c r="AG20" s="9">
        <f t="shared" si="9"/>
        <v>2.6</v>
      </c>
      <c r="AH20" s="12">
        <f t="shared" si="10"/>
        <v>0.52234083416543242</v>
      </c>
      <c r="AI20" s="12">
        <f t="shared" si="39"/>
        <v>-0.51034017019017464</v>
      </c>
      <c r="AJ20" s="75">
        <f t="shared" si="40"/>
        <v>0.12764177844570879</v>
      </c>
      <c r="AK20" s="11">
        <f t="shared" si="41"/>
        <v>0</v>
      </c>
      <c r="AL20" s="12">
        <f t="shared" si="11"/>
        <v>-1.5064647113706761E-2</v>
      </c>
      <c r="AM20" s="11">
        <f t="shared" si="42"/>
        <v>0</v>
      </c>
      <c r="AN20" s="9">
        <f t="shared" si="43"/>
        <v>44.96900684798738</v>
      </c>
      <c r="AO20" s="9"/>
      <c r="AP20" s="9">
        <f t="shared" si="12"/>
        <v>48.373819385232522</v>
      </c>
      <c r="AQ20" s="50">
        <f t="shared" si="24"/>
        <v>48.373819385232522</v>
      </c>
      <c r="AR20" s="15">
        <f t="shared" si="25"/>
        <v>0</v>
      </c>
      <c r="AS20" s="49"/>
      <c r="AT20" s="12">
        <f t="shared" si="26"/>
        <v>-1.8890346457845351E-2</v>
      </c>
      <c r="AU20" s="9">
        <f t="shared" si="27"/>
        <v>46.671626048924551</v>
      </c>
      <c r="AV20" s="9">
        <f t="shared" si="13"/>
        <v>48.373819385232522</v>
      </c>
      <c r="AW20" s="9">
        <f t="shared" si="14"/>
        <v>55.138482659947023</v>
      </c>
      <c r="AX20" s="16">
        <f t="shared" si="28"/>
        <v>51.756151022589776</v>
      </c>
      <c r="AY20" s="44">
        <f t="shared" si="29"/>
        <v>-3.7526545236798145E-2</v>
      </c>
      <c r="AZ20" s="49"/>
      <c r="BA20" s="12">
        <f t="shared" si="30"/>
        <v>-5.6433250840911262E-2</v>
      </c>
      <c r="BB20" s="9">
        <f t="shared" si="31"/>
        <v>50.055858028714184</v>
      </c>
      <c r="BC20" s="9">
        <f t="shared" si="15"/>
        <v>48.375500002776754</v>
      </c>
      <c r="BD20" s="9">
        <f t="shared" si="16"/>
        <v>82.973584378050049</v>
      </c>
      <c r="BE20" s="16">
        <f t="shared" si="32"/>
        <v>65.674542190413405</v>
      </c>
      <c r="BF20" s="44">
        <f t="shared" si="33"/>
        <v>-0.19193070307997662</v>
      </c>
      <c r="BG20" s="49"/>
      <c r="BH20" s="12">
        <f t="shared" si="34"/>
        <v>-0.21109958873734186</v>
      </c>
      <c r="BI20" s="9">
        <f t="shared" si="35"/>
        <v>64</v>
      </c>
      <c r="BJ20" s="9">
        <f t="shared" si="17"/>
        <v>48.41946232577093</v>
      </c>
      <c r="BK20" s="9">
        <f t="shared" si="18"/>
        <v>0</v>
      </c>
      <c r="BL20" s="51">
        <f t="shared" si="36"/>
        <v>64</v>
      </c>
      <c r="BM20" s="44">
        <f t="shared" si="37"/>
        <v>-0.17286411107292568</v>
      </c>
      <c r="BN20" s="11"/>
      <c r="BO20" s="9"/>
      <c r="BP20" s="11"/>
      <c r="BQ20" s="9"/>
      <c r="BR20" s="43"/>
      <c r="BS20" s="9"/>
      <c r="BT20" s="11"/>
      <c r="BU20" s="9"/>
      <c r="BV20" s="25"/>
      <c r="BW20" s="25"/>
      <c r="BX20" s="25"/>
      <c r="BY20" s="25"/>
    </row>
    <row r="21" spans="1:88" x14ac:dyDescent="0.2">
      <c r="A21" s="25"/>
      <c r="B21" s="2"/>
      <c r="C21" s="4">
        <v>81</v>
      </c>
      <c r="D21" s="39">
        <v>178.49</v>
      </c>
      <c r="E21" s="39">
        <v>-205.84</v>
      </c>
      <c r="F21" s="38">
        <v>66.900000000000006</v>
      </c>
      <c r="G21" s="39">
        <v>0.9</v>
      </c>
      <c r="H21" s="38">
        <v>265</v>
      </c>
      <c r="I21" s="38">
        <v>900</v>
      </c>
      <c r="J21" s="3">
        <f t="shared" si="2"/>
        <v>15</v>
      </c>
      <c r="K21" s="3">
        <f t="shared" si="3"/>
        <v>94.248000000000005</v>
      </c>
      <c r="L21" s="4">
        <v>0.95</v>
      </c>
      <c r="M21" s="4">
        <v>0.76</v>
      </c>
      <c r="N21" s="1">
        <f t="shared" si="19"/>
        <v>0.72199999999999998</v>
      </c>
      <c r="O21" s="40">
        <f t="shared" si="20"/>
        <v>1111.9113573407203</v>
      </c>
      <c r="P21" s="40">
        <f t="shared" si="4"/>
        <v>84394.072022160675</v>
      </c>
      <c r="Q21" s="4">
        <v>2.9</v>
      </c>
      <c r="R21" s="4">
        <v>4</v>
      </c>
      <c r="S21" s="38">
        <v>600</v>
      </c>
      <c r="T21" s="3">
        <f t="shared" si="21"/>
        <v>200</v>
      </c>
      <c r="U21" s="41">
        <v>1.2</v>
      </c>
      <c r="V21" s="7">
        <f t="shared" si="5"/>
        <v>1.130976</v>
      </c>
      <c r="W21" s="7">
        <f t="shared" si="22"/>
        <v>0.17970028082012157</v>
      </c>
      <c r="X21" s="1">
        <f t="shared" si="6"/>
        <v>90.131708528302639</v>
      </c>
      <c r="Y21" s="1">
        <v>0</v>
      </c>
      <c r="Z21" s="4">
        <v>66.900000000000006</v>
      </c>
      <c r="AA21" s="38">
        <v>64</v>
      </c>
      <c r="AB21" s="6">
        <f t="shared" si="23"/>
        <v>0.35171491824118228</v>
      </c>
      <c r="AC21" s="38">
        <v>1000</v>
      </c>
      <c r="AD21" s="1">
        <f t="shared" si="7"/>
        <v>1.193415637860082</v>
      </c>
      <c r="AE21" s="1">
        <f t="shared" si="8"/>
        <v>0.2</v>
      </c>
      <c r="AF21" s="2">
        <f t="shared" si="38"/>
        <v>14</v>
      </c>
      <c r="AG21" s="9">
        <f t="shared" si="9"/>
        <v>2.8000000000000003</v>
      </c>
      <c r="AH21" s="12">
        <f t="shared" si="10"/>
        <v>0.50382865159286294</v>
      </c>
      <c r="AI21" s="12">
        <f t="shared" si="39"/>
        <v>-0.67188969500732887</v>
      </c>
      <c r="AJ21" s="75">
        <f t="shared" si="40"/>
        <v>0.16797266769804856</v>
      </c>
      <c r="AK21" s="11">
        <f t="shared" si="41"/>
        <v>0</v>
      </c>
      <c r="AL21" s="12">
        <f t="shared" si="11"/>
        <v>9.8781823500061067E-4</v>
      </c>
      <c r="AM21" s="11">
        <f t="shared" si="42"/>
        <v>0</v>
      </c>
      <c r="AN21" s="9">
        <f t="shared" si="43"/>
        <v>48.373819385232522</v>
      </c>
      <c r="AO21" s="9"/>
      <c r="AP21" s="9">
        <f t="shared" si="12"/>
        <v>55.136802042402799</v>
      </c>
      <c r="AQ21" s="47">
        <f t="shared" si="24"/>
        <v>55.136802042402799</v>
      </c>
      <c r="AR21" s="15">
        <f t="shared" si="25"/>
        <v>0</v>
      </c>
      <c r="AS21" s="49"/>
      <c r="AT21" s="12">
        <f t="shared" si="26"/>
        <v>-3.7526545236798145E-2</v>
      </c>
      <c r="AU21" s="9">
        <f t="shared" si="27"/>
        <v>51.756151022589776</v>
      </c>
      <c r="AV21" s="9">
        <f t="shared" si="13"/>
        <v>55.136802042402799</v>
      </c>
      <c r="AW21" s="9">
        <f t="shared" si="14"/>
        <v>82.929622055055887</v>
      </c>
      <c r="AX21" s="16">
        <f t="shared" si="28"/>
        <v>69.033212048729339</v>
      </c>
      <c r="AY21" s="44">
        <f t="shared" si="29"/>
        <v>-0.15417892585452178</v>
      </c>
      <c r="AZ21" s="49"/>
      <c r="BA21" s="12">
        <f t="shared" si="30"/>
        <v>-0.19193070307997662</v>
      </c>
      <c r="BB21" s="9">
        <f t="shared" si="31"/>
        <v>65.674542190413405</v>
      </c>
      <c r="BC21" s="9">
        <f t="shared" si="15"/>
        <v>55.16517089401399</v>
      </c>
      <c r="BD21" s="9">
        <f t="shared" si="16"/>
        <v>79.544876027068</v>
      </c>
      <c r="BE21" s="16">
        <f t="shared" si="32"/>
        <v>67.355023460540991</v>
      </c>
      <c r="BF21" s="44">
        <f t="shared" si="33"/>
        <v>-0.13524488513051114</v>
      </c>
      <c r="BG21" s="49"/>
      <c r="BH21" s="12">
        <f t="shared" si="34"/>
        <v>-0.17286411107292568</v>
      </c>
      <c r="BI21" s="9">
        <f t="shared" si="35"/>
        <v>64</v>
      </c>
      <c r="BJ21" s="9">
        <f t="shared" si="17"/>
        <v>55.186999873012553</v>
      </c>
      <c r="BK21" s="9">
        <f t="shared" si="18"/>
        <v>0</v>
      </c>
      <c r="BL21" s="51">
        <f t="shared" si="36"/>
        <v>64</v>
      </c>
      <c r="BM21" s="44">
        <f t="shared" si="37"/>
        <v>-9.7779130906189796E-2</v>
      </c>
      <c r="BN21" s="11"/>
      <c r="BO21" s="9"/>
      <c r="BP21" s="11"/>
      <c r="BQ21" s="9"/>
      <c r="BR21" s="43"/>
      <c r="BS21" s="9"/>
      <c r="BT21" s="11"/>
      <c r="BU21" s="9"/>
      <c r="BV21" s="25"/>
      <c r="BW21" s="25"/>
      <c r="BX21" s="25"/>
      <c r="BY21" s="25"/>
    </row>
    <row r="22" spans="1:88" x14ac:dyDescent="0.2">
      <c r="A22" s="25"/>
      <c r="B22" s="2"/>
      <c r="C22" s="4">
        <v>81</v>
      </c>
      <c r="D22" s="39">
        <v>178.49</v>
      </c>
      <c r="E22" s="39">
        <v>-205.84</v>
      </c>
      <c r="F22" s="38">
        <v>66.900000000000006</v>
      </c>
      <c r="G22" s="39">
        <v>0.9</v>
      </c>
      <c r="H22" s="38">
        <v>265</v>
      </c>
      <c r="I22" s="38">
        <v>900</v>
      </c>
      <c r="J22" s="3">
        <f t="shared" si="2"/>
        <v>15</v>
      </c>
      <c r="K22" s="3">
        <f t="shared" si="3"/>
        <v>94.248000000000005</v>
      </c>
      <c r="L22" s="4">
        <v>0.95</v>
      </c>
      <c r="M22" s="4">
        <v>0.76</v>
      </c>
      <c r="N22" s="1">
        <f t="shared" si="19"/>
        <v>0.72199999999999998</v>
      </c>
      <c r="O22" s="40">
        <f t="shared" si="20"/>
        <v>1111.9113573407203</v>
      </c>
      <c r="P22" s="40">
        <f t="shared" si="4"/>
        <v>84394.072022160675</v>
      </c>
      <c r="Q22" s="4">
        <v>2.9</v>
      </c>
      <c r="R22" s="4">
        <v>4</v>
      </c>
      <c r="S22" s="38">
        <v>600</v>
      </c>
      <c r="T22" s="3">
        <f t="shared" si="21"/>
        <v>200</v>
      </c>
      <c r="U22" s="41">
        <v>1.2</v>
      </c>
      <c r="V22" s="7">
        <f t="shared" si="5"/>
        <v>1.130976</v>
      </c>
      <c r="W22" s="7">
        <f t="shared" si="22"/>
        <v>0.17970028082012157</v>
      </c>
      <c r="X22" s="1">
        <f t="shared" si="6"/>
        <v>90.131708528302639</v>
      </c>
      <c r="Y22" s="1">
        <v>0</v>
      </c>
      <c r="Z22" s="4">
        <v>66.900000000000006</v>
      </c>
      <c r="AA22" s="38">
        <v>64</v>
      </c>
      <c r="AB22" s="6">
        <f t="shared" si="23"/>
        <v>0.35171491824118228</v>
      </c>
      <c r="AC22" s="38">
        <v>1000</v>
      </c>
      <c r="AD22" s="1">
        <f t="shared" si="7"/>
        <v>1.193415637860082</v>
      </c>
      <c r="AE22" s="1">
        <f t="shared" si="8"/>
        <v>0.2</v>
      </c>
      <c r="AF22" s="2">
        <f t="shared" si="38"/>
        <v>15</v>
      </c>
      <c r="AG22" s="9">
        <f t="shared" si="9"/>
        <v>3</v>
      </c>
      <c r="AH22" s="12">
        <f t="shared" si="10"/>
        <v>0.48658372978428838</v>
      </c>
      <c r="AI22" s="12">
        <f t="shared" si="39"/>
        <v>-1.238055070824144</v>
      </c>
      <c r="AJ22" s="75">
        <f t="shared" si="40"/>
        <v>0.30957729979639892</v>
      </c>
      <c r="AK22" s="11">
        <f t="shared" si="41"/>
        <v>0</v>
      </c>
      <c r="AL22" s="12">
        <f t="shared" si="11"/>
        <v>1.5941403998761157E-2</v>
      </c>
      <c r="AM22" s="11">
        <f t="shared" si="42"/>
        <v>0</v>
      </c>
      <c r="AN22" s="9">
        <f t="shared" si="43"/>
        <v>55.136802042402799</v>
      </c>
      <c r="AO22" s="9"/>
      <c r="AP22" s="9">
        <f t="shared" si="12"/>
        <v>82.901253203444696</v>
      </c>
      <c r="AQ22" s="47">
        <f t="shared" si="24"/>
        <v>82.901253203444696</v>
      </c>
      <c r="AR22" s="15">
        <f t="shared" si="25"/>
        <v>0</v>
      </c>
      <c r="AS22" s="49"/>
      <c r="AT22" s="12">
        <f t="shared" si="26"/>
        <v>-0.15417892585452178</v>
      </c>
      <c r="AU22" s="9">
        <f t="shared" si="27"/>
        <v>69.033212048729339</v>
      </c>
      <c r="AV22" s="9">
        <f t="shared" si="13"/>
        <v>82.901253203444696</v>
      </c>
      <c r="AW22" s="9">
        <f t="shared" si="14"/>
        <v>79.523047048069429</v>
      </c>
      <c r="AX22" s="16">
        <f t="shared" si="28"/>
        <v>81.212150125757063</v>
      </c>
      <c r="AY22" s="44">
        <f t="shared" si="29"/>
        <v>1.8740386765854228E-2</v>
      </c>
      <c r="AZ22" s="49"/>
      <c r="BA22" s="12">
        <f t="shared" si="30"/>
        <v>-0.13524488513051114</v>
      </c>
      <c r="BB22" s="9">
        <f t="shared" si="31"/>
        <v>67.355023460540991</v>
      </c>
      <c r="BC22" s="9">
        <f t="shared" si="15"/>
        <v>82.900834073371115</v>
      </c>
      <c r="BD22" s="9">
        <f t="shared" si="16"/>
        <v>72.801590168354423</v>
      </c>
      <c r="BE22" s="16">
        <f t="shared" si="32"/>
        <v>77.851212120862769</v>
      </c>
      <c r="BF22" s="44">
        <f t="shared" si="33"/>
        <v>5.6024922138502381E-2</v>
      </c>
      <c r="BG22" s="49"/>
      <c r="BH22" s="12">
        <f t="shared" si="34"/>
        <v>-9.7779130906189796E-2</v>
      </c>
      <c r="BI22" s="9">
        <f t="shared" si="35"/>
        <v>64</v>
      </c>
      <c r="BJ22" s="9">
        <f t="shared" si="17"/>
        <v>82.897088190032918</v>
      </c>
      <c r="BK22" s="9">
        <f t="shared" si="18"/>
        <v>0</v>
      </c>
      <c r="BL22" s="51">
        <f t="shared" si="36"/>
        <v>64</v>
      </c>
      <c r="BM22" s="44">
        <f t="shared" si="37"/>
        <v>0.20966082301767267</v>
      </c>
      <c r="BN22" s="11"/>
      <c r="BO22" s="9"/>
      <c r="BP22" s="11"/>
      <c r="BQ22" s="9"/>
      <c r="BR22" s="43"/>
      <c r="BS22" s="9"/>
      <c r="BT22" s="11"/>
      <c r="BU22" s="9"/>
      <c r="BV22" s="25"/>
      <c r="BW22" s="25"/>
      <c r="BX22" s="25"/>
      <c r="BY22" s="25"/>
    </row>
    <row r="23" spans="1:88" x14ac:dyDescent="0.2">
      <c r="A23" s="25"/>
      <c r="B23" s="2"/>
      <c r="C23" s="4">
        <v>81</v>
      </c>
      <c r="D23" s="39">
        <v>178.49</v>
      </c>
      <c r="E23" s="39">
        <v>-205.84</v>
      </c>
      <c r="F23" s="38">
        <v>66.900000000000006</v>
      </c>
      <c r="G23" s="39">
        <v>0.9</v>
      </c>
      <c r="H23" s="38">
        <v>265</v>
      </c>
      <c r="I23" s="38">
        <v>900</v>
      </c>
      <c r="J23" s="3">
        <f t="shared" si="2"/>
        <v>15</v>
      </c>
      <c r="K23" s="3">
        <f t="shared" si="3"/>
        <v>94.248000000000005</v>
      </c>
      <c r="L23" s="4">
        <v>0.95</v>
      </c>
      <c r="M23" s="4">
        <v>0.76</v>
      </c>
      <c r="N23" s="1">
        <f t="shared" si="19"/>
        <v>0.72199999999999998</v>
      </c>
      <c r="O23" s="40">
        <f t="shared" si="20"/>
        <v>1111.9113573407203</v>
      </c>
      <c r="P23" s="40">
        <f t="shared" si="4"/>
        <v>84394.072022160675</v>
      </c>
      <c r="Q23" s="4">
        <v>2.9</v>
      </c>
      <c r="R23" s="4">
        <v>4</v>
      </c>
      <c r="S23" s="38">
        <v>600</v>
      </c>
      <c r="T23" s="3">
        <f t="shared" si="21"/>
        <v>200</v>
      </c>
      <c r="U23" s="41">
        <v>1.2</v>
      </c>
      <c r="V23" s="7">
        <f t="shared" si="5"/>
        <v>1.130976</v>
      </c>
      <c r="W23" s="7">
        <f t="shared" si="22"/>
        <v>0.17970028082012157</v>
      </c>
      <c r="X23" s="1">
        <f t="shared" si="6"/>
        <v>90.131708528302639</v>
      </c>
      <c r="Y23" s="1">
        <v>0</v>
      </c>
      <c r="Z23" s="4">
        <v>66.900000000000006</v>
      </c>
      <c r="AA23" s="38">
        <v>64</v>
      </c>
      <c r="AB23" s="6">
        <f t="shared" si="23"/>
        <v>0.35171491824118228</v>
      </c>
      <c r="AC23" s="38">
        <v>1000</v>
      </c>
      <c r="AD23" s="1">
        <f t="shared" si="7"/>
        <v>1.193415637860082</v>
      </c>
      <c r="AE23" s="1">
        <f t="shared" si="8"/>
        <v>0.2</v>
      </c>
      <c r="AF23" s="2">
        <f t="shared" si="38"/>
        <v>16</v>
      </c>
      <c r="AG23" s="9">
        <f t="shared" si="9"/>
        <v>3.2</v>
      </c>
      <c r="AH23" s="12">
        <f t="shared" si="10"/>
        <v>0.47048024881387634</v>
      </c>
      <c r="AI23" s="12">
        <f t="shared" si="39"/>
        <v>-1.1960349699880828</v>
      </c>
      <c r="AJ23" s="75">
        <f t="shared" si="40"/>
        <v>0.29923232292898216</v>
      </c>
      <c r="AK23" s="11">
        <f t="shared" si="41"/>
        <v>0</v>
      </c>
      <c r="AL23" s="12">
        <f t="shared" si="11"/>
        <v>2.9905212385900905E-2</v>
      </c>
      <c r="AM23" s="11">
        <f t="shared" si="42"/>
        <v>0</v>
      </c>
      <c r="AN23" s="9">
        <f t="shared" si="43"/>
        <v>82.901253203444696</v>
      </c>
      <c r="AO23" s="9"/>
      <c r="AP23" s="9">
        <f t="shared" si="12"/>
        <v>79.523466178143011</v>
      </c>
      <c r="AQ23" s="47">
        <f t="shared" si="24"/>
        <v>79.523466178143011</v>
      </c>
      <c r="AR23" s="15">
        <f t="shared" si="25"/>
        <v>0</v>
      </c>
      <c r="AS23" s="49"/>
      <c r="AT23" s="12">
        <f t="shared" si="26"/>
        <v>1.8740386765854228E-2</v>
      </c>
      <c r="AU23" s="9">
        <f t="shared" si="27"/>
        <v>81.212150125757063</v>
      </c>
      <c r="AV23" s="9">
        <f t="shared" si="13"/>
        <v>79.523466178143011</v>
      </c>
      <c r="AW23" s="9">
        <f t="shared" si="14"/>
        <v>72.80533605169262</v>
      </c>
      <c r="AX23" s="16">
        <f t="shared" si="28"/>
        <v>76.164401114917808</v>
      </c>
      <c r="AY23" s="44">
        <f t="shared" si="29"/>
        <v>3.7268405515362091E-2</v>
      </c>
      <c r="AZ23" s="49"/>
      <c r="BA23" s="12">
        <f t="shared" si="30"/>
        <v>5.6024922138502381E-2</v>
      </c>
      <c r="BB23" s="9">
        <f t="shared" si="31"/>
        <v>77.851212120862769</v>
      </c>
      <c r="BC23" s="9">
        <f t="shared" si="15"/>
        <v>79.521808602528196</v>
      </c>
      <c r="BD23" s="9">
        <f t="shared" si="16"/>
        <v>45.155371569660289</v>
      </c>
      <c r="BE23" s="16">
        <f t="shared" si="32"/>
        <v>62.338590086094243</v>
      </c>
      <c r="BF23" s="44">
        <f t="shared" si="33"/>
        <v>0.19064565397690403</v>
      </c>
      <c r="BG23" s="49"/>
      <c r="BH23" s="12">
        <f t="shared" si="34"/>
        <v>0.20966082301767267</v>
      </c>
      <c r="BI23" s="9">
        <f t="shared" si="35"/>
        <v>64</v>
      </c>
      <c r="BJ23" s="9">
        <f t="shared" si="17"/>
        <v>79.478432997753373</v>
      </c>
      <c r="BK23" s="9">
        <f t="shared" si="18"/>
        <v>0</v>
      </c>
      <c r="BL23" s="51">
        <f t="shared" si="36"/>
        <v>64</v>
      </c>
      <c r="BM23" s="44">
        <f t="shared" si="37"/>
        <v>0.17173127249543843</v>
      </c>
      <c r="BN23" s="11"/>
      <c r="BO23" s="9"/>
      <c r="BP23" s="11"/>
      <c r="BQ23" s="9"/>
      <c r="BR23" s="43"/>
      <c r="BS23" s="9"/>
      <c r="BT23" s="11"/>
      <c r="BU23" s="9"/>
      <c r="BV23" s="25"/>
      <c r="BW23" s="25"/>
      <c r="BX23" s="25"/>
      <c r="BY23" s="25"/>
    </row>
    <row r="24" spans="1:88" x14ac:dyDescent="0.2">
      <c r="A24" s="25"/>
      <c r="B24" s="2"/>
      <c r="C24" s="4">
        <v>81</v>
      </c>
      <c r="D24" s="39">
        <v>178.49</v>
      </c>
      <c r="E24" s="39">
        <v>-205.84</v>
      </c>
      <c r="F24" s="38">
        <v>66.900000000000006</v>
      </c>
      <c r="G24" s="39">
        <v>0.9</v>
      </c>
      <c r="H24" s="38">
        <v>265</v>
      </c>
      <c r="I24" s="38">
        <v>900</v>
      </c>
      <c r="J24" s="3">
        <f t="shared" si="2"/>
        <v>15</v>
      </c>
      <c r="K24" s="3">
        <f t="shared" si="3"/>
        <v>94.248000000000005</v>
      </c>
      <c r="L24" s="4">
        <v>0.95</v>
      </c>
      <c r="M24" s="4">
        <v>0.76</v>
      </c>
      <c r="N24" s="1">
        <f t="shared" si="19"/>
        <v>0.72199999999999998</v>
      </c>
      <c r="O24" s="40">
        <f t="shared" si="20"/>
        <v>1111.9113573407203</v>
      </c>
      <c r="P24" s="40">
        <f t="shared" si="4"/>
        <v>84394.072022160675</v>
      </c>
      <c r="Q24" s="4">
        <v>2.9</v>
      </c>
      <c r="R24" s="4">
        <v>4</v>
      </c>
      <c r="S24" s="38">
        <v>600</v>
      </c>
      <c r="T24" s="3">
        <f t="shared" si="21"/>
        <v>200</v>
      </c>
      <c r="U24" s="41">
        <v>1.2</v>
      </c>
      <c r="V24" s="7">
        <f t="shared" si="5"/>
        <v>1.130976</v>
      </c>
      <c r="W24" s="7">
        <f t="shared" si="22"/>
        <v>0.17970028082012157</v>
      </c>
      <c r="X24" s="1">
        <f t="shared" si="6"/>
        <v>90.131708528302639</v>
      </c>
      <c r="Y24" s="1">
        <v>0</v>
      </c>
      <c r="Z24" s="4">
        <v>66.900000000000006</v>
      </c>
      <c r="AA24" s="38">
        <v>64</v>
      </c>
      <c r="AB24" s="6">
        <f t="shared" si="23"/>
        <v>0.35171491824118228</v>
      </c>
      <c r="AC24" s="38">
        <v>1000</v>
      </c>
      <c r="AD24" s="1">
        <f t="shared" si="7"/>
        <v>1.193415637860082</v>
      </c>
      <c r="AE24" s="1">
        <f t="shared" si="8"/>
        <v>0.2</v>
      </c>
      <c r="AF24" s="2">
        <f t="shared" si="38"/>
        <v>17</v>
      </c>
      <c r="AG24" s="9">
        <f t="shared" si="9"/>
        <v>3.4000000000000004</v>
      </c>
      <c r="AH24" s="12">
        <f t="shared" si="10"/>
        <v>0.45540851121714238</v>
      </c>
      <c r="AI24" s="12">
        <f t="shared" si="39"/>
        <v>-1.0865294912945247</v>
      </c>
      <c r="AJ24" s="75">
        <f t="shared" si="40"/>
        <v>0.27209407184268014</v>
      </c>
      <c r="AK24" s="11">
        <f t="shared" si="41"/>
        <v>0</v>
      </c>
      <c r="AL24" s="12">
        <f t="shared" si="11"/>
        <v>4.2974365337907557E-2</v>
      </c>
      <c r="AM24" s="11">
        <f t="shared" si="42"/>
        <v>0</v>
      </c>
      <c r="AN24" s="9">
        <f t="shared" si="43"/>
        <v>79.523466178143011</v>
      </c>
      <c r="AO24" s="9"/>
      <c r="AP24" s="9">
        <f t="shared" si="12"/>
        <v>72.806993627307421</v>
      </c>
      <c r="AQ24" s="47">
        <f t="shared" si="24"/>
        <v>72.806993627307421</v>
      </c>
      <c r="AR24" s="15">
        <f t="shared" si="25"/>
        <v>0</v>
      </c>
      <c r="AS24" s="49"/>
      <c r="AT24" s="12">
        <f t="shared" si="26"/>
        <v>3.7268405515362091E-2</v>
      </c>
      <c r="AU24" s="9">
        <f t="shared" si="27"/>
        <v>76.164401114917808</v>
      </c>
      <c r="AV24" s="9">
        <f t="shared" si="13"/>
        <v>72.806993627307421</v>
      </c>
      <c r="AW24" s="9">
        <f t="shared" si="14"/>
        <v>45.198747174435113</v>
      </c>
      <c r="AX24" s="16">
        <f t="shared" si="28"/>
        <v>59.002870400871267</v>
      </c>
      <c r="AY24" s="44">
        <f t="shared" si="29"/>
        <v>0.15315501560809161</v>
      </c>
      <c r="AZ24" s="49"/>
      <c r="BA24" s="12">
        <f t="shared" si="30"/>
        <v>0.19064565397690403</v>
      </c>
      <c r="BB24" s="9">
        <f t="shared" si="31"/>
        <v>62.338590086094243</v>
      </c>
      <c r="BC24" s="9">
        <f t="shared" si="15"/>
        <v>72.779000322559625</v>
      </c>
      <c r="BD24" s="9">
        <f t="shared" si="16"/>
        <v>48.556762774618406</v>
      </c>
      <c r="BE24" s="16">
        <f t="shared" si="32"/>
        <v>60.667881548589015</v>
      </c>
      <c r="BF24" s="44">
        <f t="shared" si="33"/>
        <v>0.13437134357846492</v>
      </c>
      <c r="BG24" s="49"/>
      <c r="BH24" s="12">
        <f t="shared" si="34"/>
        <v>0.17173127249543843</v>
      </c>
      <c r="BI24" s="9">
        <f t="shared" si="35"/>
        <v>64</v>
      </c>
      <c r="BJ24" s="9">
        <f t="shared" si="17"/>
        <v>72.757452417980318</v>
      </c>
      <c r="BK24" s="9">
        <f t="shared" si="18"/>
        <v>0</v>
      </c>
      <c r="BL24" s="51">
        <f t="shared" si="36"/>
        <v>64</v>
      </c>
      <c r="BM24" s="44">
        <f t="shared" si="37"/>
        <v>9.7162836042660308E-2</v>
      </c>
      <c r="BN24" s="11"/>
      <c r="BO24" s="9"/>
      <c r="BP24" s="11"/>
      <c r="BQ24" s="9"/>
      <c r="BR24" s="43"/>
      <c r="BS24" s="9"/>
      <c r="BT24" s="11"/>
      <c r="BU24" s="9"/>
      <c r="BV24" s="25"/>
      <c r="BW24" s="25"/>
      <c r="BX24" s="25"/>
      <c r="BY24" s="25"/>
    </row>
    <row r="25" spans="1:88" x14ac:dyDescent="0.2">
      <c r="A25" s="25"/>
      <c r="B25" s="2"/>
      <c r="C25" s="4">
        <v>81</v>
      </c>
      <c r="D25" s="39">
        <v>178.49</v>
      </c>
      <c r="E25" s="39">
        <v>-205.84</v>
      </c>
      <c r="F25" s="38">
        <v>66.900000000000006</v>
      </c>
      <c r="G25" s="39">
        <v>0.9</v>
      </c>
      <c r="H25" s="38">
        <v>265</v>
      </c>
      <c r="I25" s="38">
        <v>900</v>
      </c>
      <c r="J25" s="3">
        <f t="shared" si="2"/>
        <v>15</v>
      </c>
      <c r="K25" s="3">
        <f t="shared" si="3"/>
        <v>94.248000000000005</v>
      </c>
      <c r="L25" s="4">
        <v>0.95</v>
      </c>
      <c r="M25" s="4">
        <v>0.76</v>
      </c>
      <c r="N25" s="1">
        <f t="shared" si="19"/>
        <v>0.72199999999999998</v>
      </c>
      <c r="O25" s="40">
        <f t="shared" si="20"/>
        <v>1111.9113573407203</v>
      </c>
      <c r="P25" s="40">
        <f t="shared" si="4"/>
        <v>84394.072022160675</v>
      </c>
      <c r="Q25" s="4">
        <v>2.9</v>
      </c>
      <c r="R25" s="4">
        <v>4</v>
      </c>
      <c r="S25" s="38">
        <v>600</v>
      </c>
      <c r="T25" s="3">
        <f t="shared" si="21"/>
        <v>200</v>
      </c>
      <c r="U25" s="41">
        <v>1.2</v>
      </c>
      <c r="V25" s="7">
        <f t="shared" si="5"/>
        <v>1.130976</v>
      </c>
      <c r="W25" s="7">
        <f t="shared" si="22"/>
        <v>0.17970028082012157</v>
      </c>
      <c r="X25" s="1">
        <f t="shared" si="6"/>
        <v>90.131708528302639</v>
      </c>
      <c r="Y25" s="1">
        <v>0</v>
      </c>
      <c r="Z25" s="4">
        <v>66.900000000000006</v>
      </c>
      <c r="AA25" s="38">
        <v>64</v>
      </c>
      <c r="AB25" s="6">
        <f t="shared" si="23"/>
        <v>0.35171491824118228</v>
      </c>
      <c r="AC25" s="38">
        <v>1000</v>
      </c>
      <c r="AD25" s="1">
        <f t="shared" si="7"/>
        <v>1.193415637860082</v>
      </c>
      <c r="AE25" s="1">
        <f t="shared" si="8"/>
        <v>0.2</v>
      </c>
      <c r="AF25" s="2">
        <f t="shared" si="38"/>
        <v>18</v>
      </c>
      <c r="AG25" s="9">
        <f t="shared" si="9"/>
        <v>3.6</v>
      </c>
      <c r="AH25" s="12">
        <f t="shared" si="10"/>
        <v>0.44127243975108998</v>
      </c>
      <c r="AI25" s="12">
        <f t="shared" si="39"/>
        <v>-0.56932231454763382</v>
      </c>
      <c r="AJ25" s="75">
        <f t="shared" si="40"/>
        <v>0.14309322690628001</v>
      </c>
      <c r="AK25" s="11">
        <f t="shared" si="41"/>
        <v>0</v>
      </c>
      <c r="AL25" s="12">
        <f t="shared" si="11"/>
        <v>5.5232174296203793E-2</v>
      </c>
      <c r="AM25" s="11">
        <f t="shared" si="42"/>
        <v>0</v>
      </c>
      <c r="AN25" s="9">
        <f t="shared" si="43"/>
        <v>72.806993627307421</v>
      </c>
      <c r="AO25" s="9"/>
      <c r="AP25" s="9">
        <f t="shared" si="12"/>
        <v>45.226740479182908</v>
      </c>
      <c r="AQ25" s="47">
        <f t="shared" si="24"/>
        <v>45.226740479182915</v>
      </c>
      <c r="AR25" s="15">
        <f t="shared" si="25"/>
        <v>0</v>
      </c>
      <c r="AS25" s="49"/>
      <c r="AT25" s="12">
        <f t="shared" si="26"/>
        <v>0.15315501560809161</v>
      </c>
      <c r="AU25" s="9">
        <f t="shared" si="27"/>
        <v>59.002870400871267</v>
      </c>
      <c r="AV25" s="9">
        <f t="shared" si="13"/>
        <v>45.226740479182915</v>
      </c>
      <c r="AW25" s="9">
        <f t="shared" si="14"/>
        <v>48.57831067919772</v>
      </c>
      <c r="AX25" s="16">
        <f t="shared" si="28"/>
        <v>46.902525579190318</v>
      </c>
      <c r="AY25" s="44">
        <f t="shared" si="29"/>
        <v>-1.8592625474099189E-2</v>
      </c>
      <c r="AZ25" s="49"/>
      <c r="BA25" s="12">
        <f t="shared" si="30"/>
        <v>0.13437134357846492</v>
      </c>
      <c r="BB25" s="9">
        <f t="shared" si="31"/>
        <v>60.667881548589015</v>
      </c>
      <c r="BC25" s="9">
        <f t="shared" si="15"/>
        <v>45.227153025929361</v>
      </c>
      <c r="BD25" s="9">
        <f t="shared" si="16"/>
        <v>55.253814161629876</v>
      </c>
      <c r="BE25" s="16">
        <f t="shared" si="32"/>
        <v>50.240483593779615</v>
      </c>
      <c r="BF25" s="44">
        <f t="shared" si="33"/>
        <v>-5.5622273778112137E-2</v>
      </c>
      <c r="BG25" s="49"/>
      <c r="BH25" s="12">
        <f t="shared" si="34"/>
        <v>9.7162836042660308E-2</v>
      </c>
      <c r="BI25" s="9">
        <f t="shared" si="35"/>
        <v>64</v>
      </c>
      <c r="BJ25" s="9">
        <f t="shared" si="17"/>
        <v>45.230845259792204</v>
      </c>
      <c r="BK25" s="9">
        <f t="shared" si="18"/>
        <v>0</v>
      </c>
      <c r="BL25" s="51">
        <f t="shared" si="36"/>
        <v>64</v>
      </c>
      <c r="BM25" s="44">
        <f t="shared" si="37"/>
        <v>-0.20824141743983487</v>
      </c>
      <c r="BN25" s="11"/>
      <c r="BO25" s="9"/>
      <c r="BP25" s="11"/>
      <c r="BQ25" s="9"/>
      <c r="BR25" s="43"/>
      <c r="BS25" s="9"/>
      <c r="BT25" s="11"/>
      <c r="BU25" s="9"/>
      <c r="BV25" s="25"/>
      <c r="BW25" s="25"/>
      <c r="BX25" s="25"/>
      <c r="BY25" s="25"/>
    </row>
    <row r="26" spans="1:88" x14ac:dyDescent="0.2">
      <c r="A26" s="25"/>
      <c r="B26" s="2"/>
      <c r="C26" s="4">
        <v>81</v>
      </c>
      <c r="D26" s="39">
        <v>178.49</v>
      </c>
      <c r="E26" s="39">
        <v>-205.84</v>
      </c>
      <c r="F26" s="38">
        <v>66.900000000000006</v>
      </c>
      <c r="G26" s="39">
        <v>0.9</v>
      </c>
      <c r="H26" s="38">
        <v>265</v>
      </c>
      <c r="I26" s="38">
        <v>900</v>
      </c>
      <c r="J26" s="3">
        <f t="shared" si="2"/>
        <v>15</v>
      </c>
      <c r="K26" s="3">
        <f t="shared" si="3"/>
        <v>94.248000000000005</v>
      </c>
      <c r="L26" s="4">
        <v>0.95</v>
      </c>
      <c r="M26" s="4">
        <v>0.76</v>
      </c>
      <c r="N26" s="1">
        <f t="shared" si="19"/>
        <v>0.72199999999999998</v>
      </c>
      <c r="O26" s="40">
        <f t="shared" si="20"/>
        <v>1111.9113573407203</v>
      </c>
      <c r="P26" s="40">
        <f t="shared" si="4"/>
        <v>84394.072022160675</v>
      </c>
      <c r="Q26" s="4">
        <v>2.9</v>
      </c>
      <c r="R26" s="4">
        <v>4</v>
      </c>
      <c r="S26" s="38">
        <v>600</v>
      </c>
      <c r="T26" s="3">
        <f t="shared" si="21"/>
        <v>200</v>
      </c>
      <c r="U26" s="41">
        <v>1.2</v>
      </c>
      <c r="V26" s="7">
        <f t="shared" si="5"/>
        <v>1.130976</v>
      </c>
      <c r="W26" s="7">
        <f t="shared" si="22"/>
        <v>0.17970028082012157</v>
      </c>
      <c r="X26" s="1">
        <f t="shared" si="6"/>
        <v>90.131708528302639</v>
      </c>
      <c r="Y26" s="1">
        <v>0</v>
      </c>
      <c r="Z26" s="4">
        <v>66.900000000000006</v>
      </c>
      <c r="AA26" s="38">
        <v>64</v>
      </c>
      <c r="AB26" s="6">
        <f t="shared" si="23"/>
        <v>0.35171491824118228</v>
      </c>
      <c r="AC26" s="38">
        <v>1000</v>
      </c>
      <c r="AD26" s="1">
        <f t="shared" si="7"/>
        <v>1.193415637860082</v>
      </c>
      <c r="AE26" s="1">
        <f t="shared" si="8"/>
        <v>0.2</v>
      </c>
      <c r="AF26" s="2">
        <f t="shared" si="38"/>
        <v>19</v>
      </c>
      <c r="AG26" s="9">
        <f t="shared" si="9"/>
        <v>3.8000000000000003</v>
      </c>
      <c r="AH26" s="12">
        <f t="shared" si="10"/>
        <v>0.42798752714774424</v>
      </c>
      <c r="AI26" s="12">
        <f t="shared" si="39"/>
        <v>-0.6512157503767505</v>
      </c>
      <c r="AJ26" s="75">
        <f t="shared" si="40"/>
        <v>0.16391789223442452</v>
      </c>
      <c r="AK26" s="11">
        <f t="shared" si="41"/>
        <v>0</v>
      </c>
      <c r="AL26" s="12">
        <f t="shared" si="11"/>
        <v>6.6751918031975138E-2</v>
      </c>
      <c r="AM26" s="11">
        <f t="shared" si="42"/>
        <v>0</v>
      </c>
      <c r="AN26" s="9">
        <f t="shared" si="43"/>
        <v>45.226740479182915</v>
      </c>
      <c r="AO26" s="9"/>
      <c r="AP26" s="9">
        <f t="shared" si="12"/>
        <v>48.577898132451274</v>
      </c>
      <c r="AQ26" s="47">
        <f t="shared" si="24"/>
        <v>48.577898132451274</v>
      </c>
      <c r="AR26" s="15">
        <f t="shared" si="25"/>
        <v>0</v>
      </c>
      <c r="AS26" s="49"/>
      <c r="AT26" s="12">
        <f t="shared" si="26"/>
        <v>-1.8592625474099189E-2</v>
      </c>
      <c r="AU26" s="9">
        <f t="shared" si="27"/>
        <v>46.902525579190318</v>
      </c>
      <c r="AV26" s="9">
        <f t="shared" si="13"/>
        <v>48.577898132451274</v>
      </c>
      <c r="AW26" s="9">
        <f t="shared" si="14"/>
        <v>55.250121927767026</v>
      </c>
      <c r="AX26" s="16">
        <f t="shared" si="28"/>
        <v>51.914010030109154</v>
      </c>
      <c r="AY26" s="44">
        <f t="shared" si="29"/>
        <v>-3.7013743022637734E-2</v>
      </c>
      <c r="AZ26" s="49"/>
      <c r="BA26" s="12">
        <f t="shared" si="30"/>
        <v>-5.5622273778112137E-2</v>
      </c>
      <c r="BB26" s="9">
        <f t="shared" si="31"/>
        <v>50.240483593779615</v>
      </c>
      <c r="BC26" s="9">
        <f t="shared" si="15"/>
        <v>48.579533132369129</v>
      </c>
      <c r="BD26" s="9">
        <f t="shared" si="16"/>
        <v>82.717402882175563</v>
      </c>
      <c r="BE26" s="16">
        <f t="shared" si="32"/>
        <v>65.648468007272342</v>
      </c>
      <c r="BF26" s="44">
        <f t="shared" si="33"/>
        <v>-0.18937769130986046</v>
      </c>
      <c r="BG26" s="49"/>
      <c r="BH26" s="12">
        <f t="shared" si="34"/>
        <v>-0.20824141743983487</v>
      </c>
      <c r="BI26" s="9">
        <f t="shared" si="35"/>
        <v>64</v>
      </c>
      <c r="BJ26" s="9">
        <f t="shared" si="17"/>
        <v>48.622333683357184</v>
      </c>
      <c r="BK26" s="9">
        <f t="shared" si="18"/>
        <v>0</v>
      </c>
      <c r="BL26" s="51">
        <f t="shared" si="36"/>
        <v>64</v>
      </c>
      <c r="BM26" s="44">
        <f t="shared" si="37"/>
        <v>-0.17061327880868929</v>
      </c>
      <c r="BN26" s="11"/>
      <c r="BO26" s="9"/>
      <c r="BP26" s="11"/>
      <c r="BQ26" s="9"/>
      <c r="BR26" s="43"/>
      <c r="BS26" s="9"/>
      <c r="BT26" s="11"/>
      <c r="BU26" s="9"/>
      <c r="BV26" s="25"/>
      <c r="BW26" s="25"/>
      <c r="BX26" s="25"/>
      <c r="BY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</row>
    <row r="27" spans="1:88" x14ac:dyDescent="0.2">
      <c r="A27" s="25"/>
      <c r="B27" s="2"/>
      <c r="C27" s="4">
        <v>81</v>
      </c>
      <c r="D27" s="39">
        <v>178.49</v>
      </c>
      <c r="E27" s="39">
        <v>-205.84</v>
      </c>
      <c r="F27" s="38">
        <v>66.900000000000006</v>
      </c>
      <c r="G27" s="39">
        <v>0.9</v>
      </c>
      <c r="H27" s="38">
        <v>265</v>
      </c>
      <c r="I27" s="38">
        <v>900</v>
      </c>
      <c r="J27" s="3">
        <f t="shared" si="2"/>
        <v>15</v>
      </c>
      <c r="K27" s="3">
        <f t="shared" si="3"/>
        <v>94.248000000000005</v>
      </c>
      <c r="L27" s="4">
        <v>0.95</v>
      </c>
      <c r="M27" s="4">
        <v>0.76</v>
      </c>
      <c r="N27" s="1">
        <f t="shared" si="19"/>
        <v>0.72199999999999998</v>
      </c>
      <c r="O27" s="40">
        <f t="shared" si="20"/>
        <v>1111.9113573407203</v>
      </c>
      <c r="P27" s="40">
        <f t="shared" si="4"/>
        <v>84394.072022160675</v>
      </c>
      <c r="Q27" s="4">
        <v>2.9</v>
      </c>
      <c r="R27" s="4">
        <v>4</v>
      </c>
      <c r="S27" s="38">
        <v>600</v>
      </c>
      <c r="T27" s="3">
        <f t="shared" si="21"/>
        <v>200</v>
      </c>
      <c r="U27" s="41">
        <v>1.2</v>
      </c>
      <c r="V27" s="7">
        <f t="shared" si="5"/>
        <v>1.130976</v>
      </c>
      <c r="W27" s="7">
        <f t="shared" si="22"/>
        <v>0.17970028082012157</v>
      </c>
      <c r="X27" s="1">
        <f t="shared" si="6"/>
        <v>90.131708528302639</v>
      </c>
      <c r="Y27" s="1">
        <v>0</v>
      </c>
      <c r="Z27" s="4">
        <v>66.900000000000006</v>
      </c>
      <c r="AA27" s="38">
        <v>64</v>
      </c>
      <c r="AB27" s="6">
        <f t="shared" si="23"/>
        <v>0.35171491824118228</v>
      </c>
      <c r="AC27" s="38">
        <v>1000</v>
      </c>
      <c r="AD27" s="1">
        <f t="shared" si="7"/>
        <v>1.193415637860082</v>
      </c>
      <c r="AE27" s="1">
        <f t="shared" si="8"/>
        <v>0.2</v>
      </c>
      <c r="AF27" s="2">
        <f t="shared" si="38"/>
        <v>20</v>
      </c>
      <c r="AG27" s="9">
        <f t="shared" si="9"/>
        <v>4</v>
      </c>
      <c r="AH27" s="12">
        <f t="shared" si="10"/>
        <v>0.4154791453912296</v>
      </c>
      <c r="AI27" s="12">
        <f t="shared" si="39"/>
        <v>-0.79588348474521686</v>
      </c>
      <c r="AJ27" s="75">
        <f t="shared" si="40"/>
        <v>0.20047624556544905</v>
      </c>
      <c r="AK27" s="11">
        <f t="shared" si="41"/>
        <v>0</v>
      </c>
      <c r="AL27" s="12">
        <f t="shared" si="11"/>
        <v>7.7598308722415771E-2</v>
      </c>
      <c r="AM27" s="11">
        <f t="shared" si="42"/>
        <v>0</v>
      </c>
      <c r="AN27" s="9">
        <f t="shared" si="43"/>
        <v>48.577898132451274</v>
      </c>
      <c r="AO27" s="9"/>
      <c r="AP27" s="9">
        <f t="shared" si="12"/>
        <v>55.248486927849179</v>
      </c>
      <c r="AQ27" s="47">
        <f t="shared" si="24"/>
        <v>55.248486927849179</v>
      </c>
      <c r="AR27" s="15">
        <f t="shared" si="25"/>
        <v>0</v>
      </c>
      <c r="AS27" s="49"/>
      <c r="AT27" s="12">
        <f t="shared" si="26"/>
        <v>-3.7013743022637734E-2</v>
      </c>
      <c r="AU27" s="9">
        <f t="shared" si="27"/>
        <v>51.914010030109154</v>
      </c>
      <c r="AV27" s="9">
        <f t="shared" si="13"/>
        <v>55.248486927849179</v>
      </c>
      <c r="AW27" s="9">
        <f t="shared" si="14"/>
        <v>82.674602331187501</v>
      </c>
      <c r="AX27" s="16">
        <f t="shared" si="28"/>
        <v>68.961544629518343</v>
      </c>
      <c r="AY27" s="44">
        <f t="shared" si="29"/>
        <v>-0.1521446550340613</v>
      </c>
      <c r="AZ27" s="49"/>
      <c r="BA27" s="12">
        <f t="shared" si="30"/>
        <v>-0.18937769130986046</v>
      </c>
      <c r="BB27" s="9">
        <f t="shared" si="31"/>
        <v>65.648468007272342</v>
      </c>
      <c r="BC27" s="9">
        <f t="shared" si="15"/>
        <v>55.276112108326856</v>
      </c>
      <c r="BD27" s="9">
        <f t="shared" si="16"/>
        <v>79.342927311035012</v>
      </c>
      <c r="BE27" s="16">
        <f t="shared" si="32"/>
        <v>67.309519709680927</v>
      </c>
      <c r="BF27" s="44">
        <f t="shared" si="33"/>
        <v>-0.13350914786637391</v>
      </c>
      <c r="BG27" s="49"/>
      <c r="BH27" s="12">
        <f t="shared" si="34"/>
        <v>-0.17061327880868929</v>
      </c>
      <c r="BI27" s="9">
        <f t="shared" si="35"/>
        <v>64</v>
      </c>
      <c r="BJ27" s="9">
        <f t="shared" si="17"/>
        <v>55.29738437517279</v>
      </c>
      <c r="BK27" s="9">
        <f t="shared" si="18"/>
        <v>0</v>
      </c>
      <c r="BL27" s="51">
        <f t="shared" si="36"/>
        <v>64</v>
      </c>
      <c r="BM27" s="44">
        <f t="shared" si="37"/>
        <v>-9.6554428701353917E-2</v>
      </c>
      <c r="BN27" s="11"/>
      <c r="BO27" s="9"/>
      <c r="BP27" s="11"/>
      <c r="BQ27" s="9"/>
      <c r="BR27" s="43"/>
      <c r="BS27" s="9"/>
      <c r="BT27" s="11"/>
      <c r="BU27" s="9"/>
      <c r="BV27" s="25"/>
      <c r="BW27" s="25"/>
      <c r="BX27" s="25"/>
      <c r="BY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</row>
    <row r="28" spans="1:88" x14ac:dyDescent="0.2">
      <c r="A28" s="25"/>
      <c r="B28" s="2"/>
      <c r="C28" s="4">
        <v>81</v>
      </c>
      <c r="D28" s="39">
        <v>178.49</v>
      </c>
      <c r="E28" s="39">
        <v>-205.84</v>
      </c>
      <c r="F28" s="38">
        <v>66.900000000000006</v>
      </c>
      <c r="G28" s="39">
        <v>0.9</v>
      </c>
      <c r="H28" s="38">
        <v>265</v>
      </c>
      <c r="I28" s="38">
        <v>900</v>
      </c>
      <c r="J28" s="3">
        <f t="shared" si="2"/>
        <v>15</v>
      </c>
      <c r="K28" s="3">
        <f t="shared" si="3"/>
        <v>94.248000000000005</v>
      </c>
      <c r="L28" s="4">
        <v>0.95</v>
      </c>
      <c r="M28" s="4">
        <v>0.76</v>
      </c>
      <c r="N28" s="1">
        <f t="shared" si="19"/>
        <v>0.72199999999999998</v>
      </c>
      <c r="O28" s="40">
        <f t="shared" si="20"/>
        <v>1111.9113573407203</v>
      </c>
      <c r="P28" s="40">
        <f t="shared" si="4"/>
        <v>84394.072022160675</v>
      </c>
      <c r="Q28" s="4">
        <v>2.9</v>
      </c>
      <c r="R28" s="4">
        <v>4</v>
      </c>
      <c r="S28" s="38">
        <v>600</v>
      </c>
      <c r="T28" s="3">
        <f t="shared" si="21"/>
        <v>200</v>
      </c>
      <c r="U28" s="41">
        <v>1.2</v>
      </c>
      <c r="V28" s="7">
        <f t="shared" si="5"/>
        <v>1.130976</v>
      </c>
      <c r="W28" s="7">
        <f t="shared" si="22"/>
        <v>0.17970028082012157</v>
      </c>
      <c r="X28" s="1">
        <f t="shared" si="6"/>
        <v>90.131708528302639</v>
      </c>
      <c r="Y28" s="1">
        <v>0</v>
      </c>
      <c r="Z28" s="4">
        <v>66.900000000000006</v>
      </c>
      <c r="AA28" s="38">
        <v>64</v>
      </c>
      <c r="AB28" s="6">
        <f t="shared" si="23"/>
        <v>0.35171491824118228</v>
      </c>
      <c r="AC28" s="38">
        <v>1000</v>
      </c>
      <c r="AD28" s="1">
        <f t="shared" si="7"/>
        <v>1.193415637860082</v>
      </c>
      <c r="AE28" s="1">
        <f t="shared" si="8"/>
        <v>0.2</v>
      </c>
      <c r="AF28" s="2">
        <f t="shared" si="38"/>
        <v>21</v>
      </c>
      <c r="AG28" s="9">
        <f t="shared" si="9"/>
        <v>4.2</v>
      </c>
      <c r="AH28" s="12">
        <f t="shared" si="10"/>
        <v>0.4036811430548366</v>
      </c>
      <c r="AI28" s="12">
        <f t="shared" si="39"/>
        <v>-1.3418263718913805</v>
      </c>
      <c r="AJ28" s="75">
        <f t="shared" si="40"/>
        <v>0.33738506347069086</v>
      </c>
      <c r="AK28" s="11">
        <f t="shared" si="41"/>
        <v>0</v>
      </c>
      <c r="AL28" s="12">
        <f t="shared" si="11"/>
        <v>8.7828708241570394E-2</v>
      </c>
      <c r="AM28" s="11">
        <f t="shared" si="42"/>
        <v>0</v>
      </c>
      <c r="AN28" s="9">
        <f t="shared" si="43"/>
        <v>55.248486927849179</v>
      </c>
      <c r="AO28" s="9"/>
      <c r="AP28" s="9">
        <f t="shared" si="12"/>
        <v>82.64697715070983</v>
      </c>
      <c r="AQ28" s="47">
        <f t="shared" si="24"/>
        <v>82.64697715070983</v>
      </c>
      <c r="AR28" s="15">
        <f t="shared" si="25"/>
        <v>0</v>
      </c>
      <c r="AS28" s="49"/>
      <c r="AT28" s="12">
        <f t="shared" si="26"/>
        <v>-0.1521446550340613</v>
      </c>
      <c r="AU28" s="9">
        <f t="shared" si="27"/>
        <v>68.961544629518343</v>
      </c>
      <c r="AV28" s="9">
        <f t="shared" si="13"/>
        <v>82.64697715070983</v>
      </c>
      <c r="AW28" s="9">
        <f t="shared" si="14"/>
        <v>79.321655044189072</v>
      </c>
      <c r="AX28" s="16">
        <f t="shared" si="28"/>
        <v>80.984316097449451</v>
      </c>
      <c r="AY28" s="44">
        <f t="shared" si="29"/>
        <v>1.8447015821721386E-2</v>
      </c>
      <c r="AZ28" s="49"/>
      <c r="BA28" s="12">
        <f t="shared" si="30"/>
        <v>-0.13350914786637391</v>
      </c>
      <c r="BB28" s="9">
        <f t="shared" si="31"/>
        <v>67.309519709680927</v>
      </c>
      <c r="BC28" s="9">
        <f t="shared" si="15"/>
        <v>82.646571040446901</v>
      </c>
      <c r="BD28" s="9">
        <f t="shared" si="16"/>
        <v>72.691489699997845</v>
      </c>
      <c r="BE28" s="16">
        <f t="shared" si="32"/>
        <v>77.669030370222373</v>
      </c>
      <c r="BF28" s="44">
        <f t="shared" si="33"/>
        <v>5.5225189353439466E-2</v>
      </c>
      <c r="BG28" s="49"/>
      <c r="BH28" s="12">
        <f t="shared" si="34"/>
        <v>-9.6554428701353917E-2</v>
      </c>
      <c r="BI28" s="9">
        <f t="shared" si="35"/>
        <v>64</v>
      </c>
      <c r="BJ28" s="9">
        <f t="shared" si="17"/>
        <v>82.642931335729429</v>
      </c>
      <c r="BK28" s="9">
        <f t="shared" si="18"/>
        <v>0</v>
      </c>
      <c r="BL28" s="51">
        <f t="shared" si="36"/>
        <v>64</v>
      </c>
      <c r="BM28" s="44">
        <f t="shared" si="37"/>
        <v>0.20684098460061126</v>
      </c>
      <c r="BN28" s="11"/>
      <c r="BO28" s="9"/>
      <c r="BP28" s="11"/>
      <c r="BQ28" s="9"/>
      <c r="BR28" s="43"/>
      <c r="BS28" s="9"/>
      <c r="BT28" s="11"/>
      <c r="BU28" s="9"/>
      <c r="BV28" s="25"/>
      <c r="BW28" s="25"/>
      <c r="BX28" s="25"/>
      <c r="BY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</row>
    <row r="29" spans="1:88" x14ac:dyDescent="0.2">
      <c r="A29" s="25"/>
      <c r="B29" s="2"/>
      <c r="C29" s="4">
        <v>81</v>
      </c>
      <c r="D29" s="39">
        <v>178.49</v>
      </c>
      <c r="E29" s="39">
        <v>-205.84</v>
      </c>
      <c r="F29" s="38">
        <v>66.900000000000006</v>
      </c>
      <c r="G29" s="39">
        <v>0.9</v>
      </c>
      <c r="H29" s="38">
        <v>265</v>
      </c>
      <c r="I29" s="38">
        <v>900</v>
      </c>
      <c r="J29" s="3">
        <f t="shared" si="2"/>
        <v>15</v>
      </c>
      <c r="K29" s="3">
        <f t="shared" si="3"/>
        <v>94.248000000000005</v>
      </c>
      <c r="L29" s="4">
        <v>0.95</v>
      </c>
      <c r="M29" s="4">
        <v>0.76</v>
      </c>
      <c r="N29" s="1">
        <f t="shared" si="19"/>
        <v>0.72199999999999998</v>
      </c>
      <c r="O29" s="40">
        <f t="shared" si="20"/>
        <v>1111.9113573407203</v>
      </c>
      <c r="P29" s="40">
        <f t="shared" si="4"/>
        <v>84394.072022160675</v>
      </c>
      <c r="Q29" s="4">
        <v>2.9</v>
      </c>
      <c r="R29" s="4">
        <v>4</v>
      </c>
      <c r="S29" s="38">
        <v>600</v>
      </c>
      <c r="T29" s="3">
        <f t="shared" si="21"/>
        <v>200</v>
      </c>
      <c r="U29" s="41">
        <v>1.2</v>
      </c>
      <c r="V29" s="7">
        <f t="shared" si="5"/>
        <v>1.130976</v>
      </c>
      <c r="W29" s="7">
        <f t="shared" si="22"/>
        <v>0.17970028082012157</v>
      </c>
      <c r="X29" s="1">
        <f t="shared" si="6"/>
        <v>90.131708528302639</v>
      </c>
      <c r="Y29" s="1">
        <v>0</v>
      </c>
      <c r="Z29" s="4">
        <v>66.900000000000006</v>
      </c>
      <c r="AA29" s="38">
        <v>64</v>
      </c>
      <c r="AB29" s="6">
        <f t="shared" si="23"/>
        <v>0.35171491824118228</v>
      </c>
      <c r="AC29" s="38">
        <v>1000</v>
      </c>
      <c r="AD29" s="1">
        <f t="shared" si="7"/>
        <v>1.193415637860082</v>
      </c>
      <c r="AE29" s="1">
        <f t="shared" si="8"/>
        <v>0.2</v>
      </c>
      <c r="AF29" s="2">
        <f t="shared" si="38"/>
        <v>22</v>
      </c>
      <c r="AG29" s="9">
        <f t="shared" si="9"/>
        <v>4.4000000000000004</v>
      </c>
      <c r="AH29" s="12">
        <f t="shared" si="10"/>
        <v>0.39253467502056966</v>
      </c>
      <c r="AI29" s="12">
        <f t="shared" si="39"/>
        <v>-1.2893930653497592</v>
      </c>
      <c r="AJ29" s="75">
        <f t="shared" si="40"/>
        <v>0.32472454331460432</v>
      </c>
      <c r="AK29" s="11">
        <f t="shared" si="41"/>
        <v>0</v>
      </c>
      <c r="AL29" s="12">
        <f t="shared" si="11"/>
        <v>9.7494142945400125E-2</v>
      </c>
      <c r="AM29" s="11">
        <f t="shared" si="42"/>
        <v>0</v>
      </c>
      <c r="AN29" s="9">
        <f t="shared" si="43"/>
        <v>82.64697715070983</v>
      </c>
      <c r="AO29" s="9"/>
      <c r="AP29" s="9">
        <f t="shared" si="12"/>
        <v>79.322061154452001</v>
      </c>
      <c r="AQ29" s="47">
        <f t="shared" si="24"/>
        <v>79.322061154452001</v>
      </c>
      <c r="AR29" s="15">
        <f t="shared" si="25"/>
        <v>0</v>
      </c>
      <c r="AS29" s="49"/>
      <c r="AT29" s="12">
        <f t="shared" si="26"/>
        <v>1.8447015821721386E-2</v>
      </c>
      <c r="AU29" s="9">
        <f t="shared" si="27"/>
        <v>80.984316097449451</v>
      </c>
      <c r="AV29" s="9">
        <f t="shared" si="13"/>
        <v>79.322061154452001</v>
      </c>
      <c r="AW29" s="9">
        <f t="shared" si="14"/>
        <v>72.695129404715317</v>
      </c>
      <c r="AX29" s="16">
        <f t="shared" si="28"/>
        <v>76.008595279583659</v>
      </c>
      <c r="AY29" s="44">
        <f t="shared" si="29"/>
        <v>3.6762488240504911E-2</v>
      </c>
      <c r="AZ29" s="49"/>
      <c r="BA29" s="12">
        <f t="shared" si="30"/>
        <v>5.5225189353439466E-2</v>
      </c>
      <c r="BB29" s="9">
        <f t="shared" si="31"/>
        <v>77.669030370222373</v>
      </c>
      <c r="BC29" s="9">
        <f t="shared" si="15"/>
        <v>79.32044827643935</v>
      </c>
      <c r="BD29" s="9">
        <f t="shared" si="16"/>
        <v>45.408126795727604</v>
      </c>
      <c r="BE29" s="16">
        <f t="shared" si="32"/>
        <v>62.364287536083481</v>
      </c>
      <c r="BF29" s="44">
        <f t="shared" si="33"/>
        <v>0.1881264764334451</v>
      </c>
      <c r="BG29" s="49"/>
      <c r="BH29" s="12">
        <f t="shared" si="34"/>
        <v>0.20684098460061126</v>
      </c>
      <c r="BI29" s="9">
        <f t="shared" si="35"/>
        <v>64</v>
      </c>
      <c r="BJ29" s="9">
        <f t="shared" si="17"/>
        <v>79.278211421998094</v>
      </c>
      <c r="BK29" s="9">
        <f t="shared" si="18"/>
        <v>0</v>
      </c>
      <c r="BL29" s="51">
        <f t="shared" si="36"/>
        <v>64</v>
      </c>
      <c r="BM29" s="44">
        <f t="shared" si="37"/>
        <v>0.16950983922822807</v>
      </c>
      <c r="BN29" s="11"/>
      <c r="BO29" s="9"/>
      <c r="BP29" s="11"/>
      <c r="BQ29" s="9"/>
      <c r="BR29" s="43"/>
      <c r="BS29" s="9"/>
      <c r="BT29" s="11"/>
      <c r="BU29" s="9"/>
      <c r="BV29" s="25"/>
      <c r="BW29" s="25"/>
      <c r="BX29" s="25"/>
      <c r="BY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</row>
    <row r="30" spans="1:88" x14ac:dyDescent="0.2">
      <c r="A30" s="25"/>
      <c r="B30" s="2"/>
      <c r="C30" s="4">
        <v>81</v>
      </c>
      <c r="D30" s="39">
        <v>178.49</v>
      </c>
      <c r="E30" s="39">
        <v>-205.84</v>
      </c>
      <c r="F30" s="38">
        <v>66.900000000000006</v>
      </c>
      <c r="G30" s="39">
        <v>0.9</v>
      </c>
      <c r="H30" s="38">
        <v>265</v>
      </c>
      <c r="I30" s="38">
        <v>900</v>
      </c>
      <c r="J30" s="3">
        <f t="shared" si="2"/>
        <v>15</v>
      </c>
      <c r="K30" s="3">
        <f t="shared" si="3"/>
        <v>94.248000000000005</v>
      </c>
      <c r="L30" s="4">
        <v>0.95</v>
      </c>
      <c r="M30" s="4">
        <v>0.76</v>
      </c>
      <c r="N30" s="1">
        <f t="shared" si="19"/>
        <v>0.72199999999999998</v>
      </c>
      <c r="O30" s="40">
        <f t="shared" si="20"/>
        <v>1111.9113573407203</v>
      </c>
      <c r="P30" s="40">
        <f t="shared" si="4"/>
        <v>84394.072022160675</v>
      </c>
      <c r="Q30" s="4">
        <v>2.9</v>
      </c>
      <c r="R30" s="4">
        <v>4</v>
      </c>
      <c r="S30" s="38">
        <v>600</v>
      </c>
      <c r="T30" s="3">
        <f t="shared" si="21"/>
        <v>200</v>
      </c>
      <c r="U30" s="41">
        <v>1.2</v>
      </c>
      <c r="V30" s="7">
        <f t="shared" si="5"/>
        <v>1.130976</v>
      </c>
      <c r="W30" s="7">
        <f t="shared" si="22"/>
        <v>0.17970028082012157</v>
      </c>
      <c r="X30" s="1">
        <f t="shared" si="6"/>
        <v>90.131708528302639</v>
      </c>
      <c r="Y30" s="1">
        <v>0</v>
      </c>
      <c r="Z30" s="4">
        <v>66.900000000000006</v>
      </c>
      <c r="AA30" s="38">
        <v>64</v>
      </c>
      <c r="AB30" s="6">
        <f t="shared" si="23"/>
        <v>0.35171491824118228</v>
      </c>
      <c r="AC30" s="38">
        <v>1000</v>
      </c>
      <c r="AD30" s="1">
        <f t="shared" si="7"/>
        <v>1.193415637860082</v>
      </c>
      <c r="AE30" s="1">
        <f t="shared" si="8"/>
        <v>0.2</v>
      </c>
      <c r="AF30" s="2">
        <f t="shared" si="38"/>
        <v>23</v>
      </c>
      <c r="AG30" s="9">
        <f t="shared" si="9"/>
        <v>4.6000000000000005</v>
      </c>
      <c r="AH30" s="12">
        <f t="shared" si="10"/>
        <v>0.38198722087215631</v>
      </c>
      <c r="AI30" s="12">
        <f t="shared" si="39"/>
        <v>-1.1716377703588108</v>
      </c>
      <c r="AJ30" s="75">
        <f t="shared" si="40"/>
        <v>0.29575247324644216</v>
      </c>
      <c r="AK30" s="11">
        <f t="shared" si="41"/>
        <v>0</v>
      </c>
      <c r="AL30" s="12">
        <f t="shared" si="11"/>
        <v>0.10664015485246531</v>
      </c>
      <c r="AM30" s="11">
        <f t="shared" si="42"/>
        <v>0</v>
      </c>
      <c r="AN30" s="9">
        <f t="shared" si="43"/>
        <v>79.322061154452001</v>
      </c>
      <c r="AO30" s="9"/>
      <c r="AP30" s="9">
        <f t="shared" si="12"/>
        <v>72.696742282727968</v>
      </c>
      <c r="AQ30" s="47">
        <f t="shared" si="24"/>
        <v>72.696742282727968</v>
      </c>
      <c r="AR30" s="15">
        <f t="shared" si="25"/>
        <v>0</v>
      </c>
      <c r="AS30" s="49"/>
      <c r="AT30" s="12">
        <f t="shared" si="26"/>
        <v>3.6762488240504911E-2</v>
      </c>
      <c r="AU30" s="9">
        <f t="shared" si="27"/>
        <v>76.008595279583659</v>
      </c>
      <c r="AV30" s="9">
        <f t="shared" si="13"/>
        <v>72.696742282727968</v>
      </c>
      <c r="AW30" s="9">
        <f t="shared" si="14"/>
        <v>45.450363650168867</v>
      </c>
      <c r="AX30" s="16">
        <f t="shared" si="28"/>
        <v>59.073552966448418</v>
      </c>
      <c r="AY30" s="44">
        <f t="shared" si="29"/>
        <v>0.15114757657125377</v>
      </c>
      <c r="AZ30" s="49"/>
      <c r="BA30" s="12">
        <f t="shared" si="30"/>
        <v>0.1881264764334451</v>
      </c>
      <c r="BB30" s="9">
        <f t="shared" si="31"/>
        <v>62.364287536083481</v>
      </c>
      <c r="BC30" s="9">
        <f t="shared" si="15"/>
        <v>72.669477998481156</v>
      </c>
      <c r="BD30" s="9">
        <f t="shared" si="16"/>
        <v>48.756079688382982</v>
      </c>
      <c r="BE30" s="16">
        <f t="shared" si="32"/>
        <v>60.712778843432069</v>
      </c>
      <c r="BF30" s="44">
        <f t="shared" si="33"/>
        <v>0.13265807727692761</v>
      </c>
      <c r="BG30" s="49"/>
      <c r="BH30" s="12">
        <f t="shared" si="34"/>
        <v>0.16950983922822807</v>
      </c>
      <c r="BI30" s="9">
        <f t="shared" si="35"/>
        <v>64</v>
      </c>
      <c r="BJ30" s="9">
        <f t="shared" si="17"/>
        <v>72.648476072615409</v>
      </c>
      <c r="BK30" s="9">
        <f t="shared" si="18"/>
        <v>0</v>
      </c>
      <c r="BL30" s="51">
        <f t="shared" si="36"/>
        <v>64</v>
      </c>
      <c r="BM30" s="44">
        <f t="shared" si="37"/>
        <v>9.595375716082942E-2</v>
      </c>
      <c r="BN30" s="11"/>
      <c r="BO30" s="9"/>
      <c r="BP30" s="11"/>
      <c r="BQ30" s="9"/>
      <c r="BR30" s="43"/>
      <c r="BS30" s="9"/>
      <c r="BT30" s="11"/>
      <c r="BU30" s="9"/>
      <c r="BV30" s="25"/>
      <c r="BW30" s="25"/>
      <c r="BX30" s="25"/>
      <c r="BY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</row>
    <row r="31" spans="1:88" x14ac:dyDescent="0.2">
      <c r="A31" s="25"/>
      <c r="B31" s="2"/>
      <c r="C31" s="4">
        <v>81</v>
      </c>
      <c r="D31" s="39">
        <v>178.49</v>
      </c>
      <c r="E31" s="39">
        <v>-205.84</v>
      </c>
      <c r="F31" s="38">
        <v>66.900000000000006</v>
      </c>
      <c r="G31" s="39">
        <v>0.9</v>
      </c>
      <c r="H31" s="38">
        <v>265</v>
      </c>
      <c r="I31" s="38">
        <v>900</v>
      </c>
      <c r="J31" s="3">
        <f t="shared" si="2"/>
        <v>15</v>
      </c>
      <c r="K31" s="3">
        <f t="shared" si="3"/>
        <v>94.248000000000005</v>
      </c>
      <c r="L31" s="4">
        <v>0.95</v>
      </c>
      <c r="M31" s="4">
        <v>0.76</v>
      </c>
      <c r="N31" s="1">
        <f t="shared" si="19"/>
        <v>0.72199999999999998</v>
      </c>
      <c r="O31" s="40">
        <f t="shared" si="20"/>
        <v>1111.9113573407203</v>
      </c>
      <c r="P31" s="40">
        <f t="shared" si="4"/>
        <v>84394.072022160675</v>
      </c>
      <c r="Q31" s="4">
        <v>2.9</v>
      </c>
      <c r="R31" s="4">
        <v>4</v>
      </c>
      <c r="S31" s="38">
        <v>600</v>
      </c>
      <c r="T31" s="3">
        <f t="shared" si="21"/>
        <v>200</v>
      </c>
      <c r="U31" s="41">
        <v>1.2</v>
      </c>
      <c r="V31" s="7">
        <f t="shared" si="5"/>
        <v>1.130976</v>
      </c>
      <c r="W31" s="7">
        <f t="shared" si="22"/>
        <v>0.17970028082012157</v>
      </c>
      <c r="X31" s="1">
        <f t="shared" si="6"/>
        <v>90.131708528302639</v>
      </c>
      <c r="Y31" s="1">
        <v>0</v>
      </c>
      <c r="Z31" s="4">
        <v>66.900000000000006</v>
      </c>
      <c r="AA31" s="38">
        <v>64</v>
      </c>
      <c r="AB31" s="6">
        <f t="shared" si="23"/>
        <v>0.35171491824118228</v>
      </c>
      <c r="AC31" s="38">
        <v>1000</v>
      </c>
      <c r="AD31" s="1">
        <f t="shared" si="7"/>
        <v>1.193415637860082</v>
      </c>
      <c r="AE31" s="1">
        <f t="shared" si="8"/>
        <v>0.2</v>
      </c>
      <c r="AF31" s="2">
        <f t="shared" si="38"/>
        <v>24</v>
      </c>
      <c r="AG31" s="9">
        <f t="shared" si="9"/>
        <v>4.8000000000000007</v>
      </c>
      <c r="AH31" s="12">
        <f t="shared" si="10"/>
        <v>0.37199175740237822</v>
      </c>
      <c r="AI31" s="12">
        <f t="shared" si="39"/>
        <v>-0.65263928407976002</v>
      </c>
      <c r="AJ31" s="75">
        <f t="shared" si="40"/>
        <v>0.16648377701523312</v>
      </c>
      <c r="AK31" s="11">
        <f t="shared" si="41"/>
        <v>0</v>
      </c>
      <c r="AL31" s="12">
        <f t="shared" si="11"/>
        <v>0.11530751918748611</v>
      </c>
      <c r="AM31" s="11">
        <f t="shared" si="42"/>
        <v>0</v>
      </c>
      <c r="AN31" s="9">
        <f t="shared" si="43"/>
        <v>72.696742282727968</v>
      </c>
      <c r="AO31" s="9"/>
      <c r="AP31" s="9">
        <f t="shared" si="12"/>
        <v>45.477627934415679</v>
      </c>
      <c r="AQ31" s="47">
        <f t="shared" si="24"/>
        <v>45.477627934415679</v>
      </c>
      <c r="AR31" s="15">
        <f t="shared" si="25"/>
        <v>0</v>
      </c>
      <c r="AS31" s="49"/>
      <c r="AT31" s="12">
        <f t="shared" si="26"/>
        <v>0.15114757657125377</v>
      </c>
      <c r="AU31" s="9">
        <f t="shared" si="27"/>
        <v>59.073552966448418</v>
      </c>
      <c r="AV31" s="9">
        <f t="shared" si="13"/>
        <v>45.477627934415679</v>
      </c>
      <c r="AW31" s="9">
        <f t="shared" si="14"/>
        <v>48.777081614248722</v>
      </c>
      <c r="AX31" s="16">
        <f t="shared" si="28"/>
        <v>47.127354774332204</v>
      </c>
      <c r="AY31" s="44">
        <f t="shared" si="29"/>
        <v>-1.8303512347139048E-2</v>
      </c>
      <c r="AZ31" s="49"/>
      <c r="BA31" s="12">
        <f t="shared" si="30"/>
        <v>0.13265807727692761</v>
      </c>
      <c r="BB31" s="9">
        <f t="shared" si="31"/>
        <v>60.712778843432069</v>
      </c>
      <c r="BC31" s="9">
        <f t="shared" si="15"/>
        <v>45.478027750809218</v>
      </c>
      <c r="BD31" s="9">
        <f t="shared" si="16"/>
        <v>55.362511852565049</v>
      </c>
      <c r="BE31" s="16">
        <f t="shared" si="32"/>
        <v>50.420269801687134</v>
      </c>
      <c r="BF31" s="44">
        <f t="shared" si="33"/>
        <v>-5.4833555599647608E-2</v>
      </c>
      <c r="BG31" s="49"/>
      <c r="BH31" s="12">
        <f t="shared" si="34"/>
        <v>9.595375716082942E-2</v>
      </c>
      <c r="BI31" s="9">
        <f t="shared" si="35"/>
        <v>64</v>
      </c>
      <c r="BJ31" s="9">
        <f t="shared" si="17"/>
        <v>45.481616016067299</v>
      </c>
      <c r="BK31" s="9">
        <f t="shared" si="18"/>
        <v>0</v>
      </c>
      <c r="BL31" s="51">
        <f t="shared" si="36"/>
        <v>64</v>
      </c>
      <c r="BM31" s="44">
        <f t="shared" si="37"/>
        <v>-0.20545914735564638</v>
      </c>
      <c r="BN31" s="11"/>
      <c r="BO31" s="9"/>
      <c r="BP31" s="11"/>
      <c r="BQ31" s="9"/>
      <c r="BR31" s="43"/>
      <c r="BS31" s="9"/>
      <c r="BT31" s="11"/>
      <c r="BU31" s="9"/>
      <c r="BV31" s="25"/>
      <c r="BW31" s="25"/>
      <c r="BX31" s="25"/>
      <c r="BY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</row>
    <row r="32" spans="1:88" x14ac:dyDescent="0.2">
      <c r="A32" s="25"/>
      <c r="B32" s="2"/>
      <c r="C32" s="4">
        <v>81</v>
      </c>
      <c r="D32" s="39">
        <v>178.49</v>
      </c>
      <c r="E32" s="39">
        <v>-205.84</v>
      </c>
      <c r="F32" s="38">
        <v>66.900000000000006</v>
      </c>
      <c r="G32" s="39">
        <v>0.9</v>
      </c>
      <c r="H32" s="38">
        <v>265</v>
      </c>
      <c r="I32" s="38">
        <v>900</v>
      </c>
      <c r="J32" s="3">
        <f t="shared" si="2"/>
        <v>15</v>
      </c>
      <c r="K32" s="3">
        <f t="shared" si="3"/>
        <v>94.248000000000005</v>
      </c>
      <c r="L32" s="4">
        <v>0.95</v>
      </c>
      <c r="M32" s="4">
        <v>0.76</v>
      </c>
      <c r="N32" s="1">
        <f t="shared" si="19"/>
        <v>0.72199999999999998</v>
      </c>
      <c r="O32" s="40">
        <f t="shared" si="20"/>
        <v>1111.9113573407203</v>
      </c>
      <c r="P32" s="40">
        <f t="shared" si="4"/>
        <v>84394.072022160675</v>
      </c>
      <c r="Q32" s="4">
        <v>2.9</v>
      </c>
      <c r="R32" s="4">
        <v>4</v>
      </c>
      <c r="S32" s="38">
        <v>600</v>
      </c>
      <c r="T32" s="3">
        <f t="shared" si="21"/>
        <v>200</v>
      </c>
      <c r="U32" s="41">
        <v>1.2</v>
      </c>
      <c r="V32" s="7">
        <f t="shared" si="5"/>
        <v>1.130976</v>
      </c>
      <c r="W32" s="7">
        <f t="shared" si="22"/>
        <v>0.17970028082012157</v>
      </c>
      <c r="X32" s="1">
        <f t="shared" si="6"/>
        <v>90.131708528302639</v>
      </c>
      <c r="Y32" s="1">
        <v>0</v>
      </c>
      <c r="Z32" s="4">
        <v>66.900000000000006</v>
      </c>
      <c r="AA32" s="38">
        <v>64</v>
      </c>
      <c r="AB32" s="6">
        <f t="shared" si="23"/>
        <v>0.35171491824118228</v>
      </c>
      <c r="AC32" s="38">
        <v>1000</v>
      </c>
      <c r="AD32" s="1">
        <f t="shared" si="7"/>
        <v>1.193415637860082</v>
      </c>
      <c r="AE32" s="1">
        <f t="shared" si="8"/>
        <v>0.2</v>
      </c>
      <c r="AF32" s="2">
        <f t="shared" si="38"/>
        <v>25</v>
      </c>
      <c r="AG32" s="9">
        <f t="shared" si="9"/>
        <v>5</v>
      </c>
      <c r="AH32" s="12">
        <f t="shared" si="10"/>
        <v>0.36250605772557698</v>
      </c>
      <c r="AI32" s="12">
        <f t="shared" si="39"/>
        <v>-0.72575051288999293</v>
      </c>
      <c r="AJ32" s="75">
        <f t="shared" si="40"/>
        <v>0.18525271961206907</v>
      </c>
      <c r="AK32" s="11">
        <f t="shared" si="41"/>
        <v>0</v>
      </c>
      <c r="AL32" s="12">
        <f t="shared" si="11"/>
        <v>0.12353285214178199</v>
      </c>
      <c r="AM32" s="11">
        <f t="shared" si="42"/>
        <v>0</v>
      </c>
      <c r="AN32" s="9">
        <f t="shared" si="43"/>
        <v>45.477627934415679</v>
      </c>
      <c r="AO32" s="9"/>
      <c r="AP32" s="9">
        <f t="shared" si="12"/>
        <v>48.77668179785519</v>
      </c>
      <c r="AQ32" s="47">
        <f t="shared" si="24"/>
        <v>48.77668179785519</v>
      </c>
      <c r="AR32" s="15">
        <f t="shared" si="25"/>
        <v>0</v>
      </c>
      <c r="AS32" s="49"/>
      <c r="AT32" s="12">
        <f t="shared" si="26"/>
        <v>-1.8303512347139048E-2</v>
      </c>
      <c r="AU32" s="9">
        <f t="shared" si="27"/>
        <v>47.127354774332204</v>
      </c>
      <c r="AV32" s="9">
        <f t="shared" si="13"/>
        <v>48.77668179785519</v>
      </c>
      <c r="AW32" s="9">
        <f t="shared" si="14"/>
        <v>55.358923587306968</v>
      </c>
      <c r="AX32" s="16">
        <f t="shared" si="28"/>
        <v>52.067802692581083</v>
      </c>
      <c r="AY32" s="44">
        <f t="shared" si="29"/>
        <v>-3.6514573488778748E-2</v>
      </c>
      <c r="AZ32" s="49"/>
      <c r="BA32" s="12">
        <f t="shared" si="30"/>
        <v>-5.4833555599647608E-2</v>
      </c>
      <c r="BB32" s="9">
        <f t="shared" si="31"/>
        <v>50.420269801687134</v>
      </c>
      <c r="BC32" s="9">
        <f t="shared" si="15"/>
        <v>48.77827299572494</v>
      </c>
      <c r="BD32" s="9">
        <f t="shared" si="16"/>
        <v>82.468005779170099</v>
      </c>
      <c r="BE32" s="16">
        <f t="shared" si="32"/>
        <v>65.623139387447523</v>
      </c>
      <c r="BF32" s="44">
        <f t="shared" si="33"/>
        <v>-0.18689167959612188</v>
      </c>
      <c r="BG32" s="49"/>
      <c r="BH32" s="12">
        <f t="shared" si="34"/>
        <v>-0.20545914735564638</v>
      </c>
      <c r="BI32" s="9">
        <f t="shared" si="35"/>
        <v>64</v>
      </c>
      <c r="BJ32" s="9">
        <f t="shared" si="17"/>
        <v>48.819957213715291</v>
      </c>
      <c r="BK32" s="9">
        <f t="shared" si="18"/>
        <v>0</v>
      </c>
      <c r="BL32" s="51">
        <f t="shared" si="36"/>
        <v>64</v>
      </c>
      <c r="BM32" s="44">
        <f t="shared" si="37"/>
        <v>-0.16842067052926174</v>
      </c>
      <c r="BN32" s="11"/>
      <c r="BO32" s="9"/>
      <c r="BP32" s="11"/>
      <c r="BQ32" s="9"/>
      <c r="BR32" s="43"/>
      <c r="BS32" s="9"/>
      <c r="BT32" s="11"/>
      <c r="BU32" s="9"/>
      <c r="BV32" s="25"/>
      <c r="BW32" s="25"/>
      <c r="BX32" s="25"/>
      <c r="BY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</row>
    <row r="33" spans="1:88" x14ac:dyDescent="0.2">
      <c r="A33" s="25"/>
      <c r="B33" s="2"/>
      <c r="C33" s="4">
        <v>81</v>
      </c>
      <c r="D33" s="39">
        <v>178.49</v>
      </c>
      <c r="E33" s="39">
        <v>-205.84</v>
      </c>
      <c r="F33" s="38">
        <v>66.900000000000006</v>
      </c>
      <c r="G33" s="39">
        <v>0.9</v>
      </c>
      <c r="H33" s="38">
        <v>265</v>
      </c>
      <c r="I33" s="38">
        <v>900</v>
      </c>
      <c r="J33" s="3">
        <f t="shared" si="2"/>
        <v>15</v>
      </c>
      <c r="K33" s="3">
        <f t="shared" si="3"/>
        <v>94.248000000000005</v>
      </c>
      <c r="L33" s="4">
        <v>0.95</v>
      </c>
      <c r="M33" s="4">
        <v>0.76</v>
      </c>
      <c r="N33" s="1">
        <f t="shared" si="19"/>
        <v>0.72199999999999998</v>
      </c>
      <c r="O33" s="40">
        <f t="shared" si="20"/>
        <v>1111.9113573407203</v>
      </c>
      <c r="P33" s="40">
        <f t="shared" si="4"/>
        <v>84394.072022160675</v>
      </c>
      <c r="Q33" s="4">
        <v>2.9</v>
      </c>
      <c r="R33" s="4">
        <v>4</v>
      </c>
      <c r="S33" s="38">
        <v>600</v>
      </c>
      <c r="T33" s="3">
        <f t="shared" si="21"/>
        <v>200</v>
      </c>
      <c r="U33" s="41">
        <v>1.2</v>
      </c>
      <c r="V33" s="7">
        <f t="shared" si="5"/>
        <v>1.130976</v>
      </c>
      <c r="W33" s="7">
        <f t="shared" si="22"/>
        <v>0.17970028082012157</v>
      </c>
      <c r="X33" s="1">
        <f t="shared" si="6"/>
        <v>90.131708528302639</v>
      </c>
      <c r="Y33" s="1">
        <v>0</v>
      </c>
      <c r="Z33" s="4">
        <v>66.900000000000006</v>
      </c>
      <c r="AA33" s="38">
        <v>64</v>
      </c>
      <c r="AB33" s="6">
        <f t="shared" si="23"/>
        <v>0.35171491824118228</v>
      </c>
      <c r="AC33" s="38">
        <v>1000</v>
      </c>
      <c r="AD33" s="1">
        <f t="shared" si="7"/>
        <v>1.193415637860082</v>
      </c>
      <c r="AE33" s="1">
        <f t="shared" si="8"/>
        <v>0.2</v>
      </c>
      <c r="AF33" s="2">
        <f t="shared" si="38"/>
        <v>26</v>
      </c>
      <c r="AG33" s="9">
        <f t="shared" si="9"/>
        <v>5.2</v>
      </c>
      <c r="AH33" s="12">
        <f t="shared" si="10"/>
        <v>0.3534920949584604</v>
      </c>
      <c r="AI33" s="12">
        <f t="shared" si="39"/>
        <v>-0.86179604304736657</v>
      </c>
      <c r="AJ33" s="75">
        <f t="shared" si="40"/>
        <v>0.21976215911576666</v>
      </c>
      <c r="AK33" s="11">
        <f t="shared" si="41"/>
        <v>0</v>
      </c>
      <c r="AL33" s="12">
        <f t="shared" si="11"/>
        <v>0.13134912795942011</v>
      </c>
      <c r="AM33" s="11">
        <f t="shared" si="42"/>
        <v>0</v>
      </c>
      <c r="AN33" s="9">
        <f t="shared" si="43"/>
        <v>48.77668179785519</v>
      </c>
      <c r="AO33" s="9"/>
      <c r="AP33" s="9">
        <f t="shared" si="12"/>
        <v>55.357332389437225</v>
      </c>
      <c r="AQ33" s="47">
        <f t="shared" si="24"/>
        <v>55.357332389437225</v>
      </c>
      <c r="AR33" s="15">
        <f t="shared" si="25"/>
        <v>0</v>
      </c>
      <c r="AS33" s="49"/>
      <c r="AT33" s="12">
        <f t="shared" si="26"/>
        <v>-3.6514573488778748E-2</v>
      </c>
      <c r="AU33" s="9">
        <f t="shared" si="27"/>
        <v>52.067802692581083</v>
      </c>
      <c r="AV33" s="9">
        <f t="shared" si="13"/>
        <v>55.357332389437225</v>
      </c>
      <c r="AW33" s="9">
        <f t="shared" si="14"/>
        <v>82.426321561179748</v>
      </c>
      <c r="AX33" s="16">
        <f t="shared" si="28"/>
        <v>68.89182697530849</v>
      </c>
      <c r="AY33" s="44">
        <f t="shared" si="29"/>
        <v>-0.15016351966324085</v>
      </c>
      <c r="AZ33" s="49"/>
      <c r="BA33" s="12">
        <f t="shared" si="30"/>
        <v>-0.18689167959612188</v>
      </c>
      <c r="BB33" s="9">
        <f t="shared" si="31"/>
        <v>65.623139387447523</v>
      </c>
      <c r="BC33" s="9">
        <f t="shared" si="15"/>
        <v>55.384242817276395</v>
      </c>
      <c r="BD33" s="9">
        <f t="shared" si="16"/>
        <v>79.14619092844174</v>
      </c>
      <c r="BE33" s="16">
        <f t="shared" si="32"/>
        <v>67.265216872859071</v>
      </c>
      <c r="BF33" s="44">
        <f t="shared" si="33"/>
        <v>-0.13181791679730426</v>
      </c>
      <c r="BG33" s="49"/>
      <c r="BH33" s="12">
        <f t="shared" si="34"/>
        <v>-0.16842067052926174</v>
      </c>
      <c r="BI33" s="9">
        <f t="shared" si="35"/>
        <v>64</v>
      </c>
      <c r="BJ33" s="9">
        <f t="shared" si="17"/>
        <v>55.404979563468771</v>
      </c>
      <c r="BK33" s="9">
        <f t="shared" si="18"/>
        <v>0</v>
      </c>
      <c r="BL33" s="51">
        <f t="shared" si="36"/>
        <v>64</v>
      </c>
      <c r="BM33" s="44">
        <f t="shared" si="37"/>
        <v>-9.5360673583950423E-2</v>
      </c>
      <c r="BN33" s="11"/>
      <c r="BO33" s="9"/>
      <c r="BP33" s="11"/>
      <c r="BQ33" s="9"/>
      <c r="BR33" s="43"/>
      <c r="BS33" s="9"/>
      <c r="BT33" s="11"/>
      <c r="BU33" s="9"/>
      <c r="BV33" s="25"/>
      <c r="BW33" s="25"/>
      <c r="BX33" s="25"/>
      <c r="BY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</row>
    <row r="34" spans="1:88" x14ac:dyDescent="0.2">
      <c r="A34" s="25"/>
      <c r="B34" s="2"/>
      <c r="C34" s="4">
        <v>81</v>
      </c>
      <c r="D34" s="39">
        <v>178.49</v>
      </c>
      <c r="E34" s="39">
        <v>-205.84</v>
      </c>
      <c r="F34" s="38">
        <v>66.900000000000006</v>
      </c>
      <c r="G34" s="39">
        <v>0.9</v>
      </c>
      <c r="H34" s="38">
        <v>265</v>
      </c>
      <c r="I34" s="38">
        <v>900</v>
      </c>
      <c r="J34" s="3">
        <f t="shared" si="2"/>
        <v>15</v>
      </c>
      <c r="K34" s="3">
        <f t="shared" si="3"/>
        <v>94.248000000000005</v>
      </c>
      <c r="L34" s="4">
        <v>0.95</v>
      </c>
      <c r="M34" s="4">
        <v>0.76</v>
      </c>
      <c r="N34" s="1">
        <f t="shared" si="19"/>
        <v>0.72199999999999998</v>
      </c>
      <c r="O34" s="40">
        <f t="shared" si="20"/>
        <v>1111.9113573407203</v>
      </c>
      <c r="P34" s="40">
        <f t="shared" si="4"/>
        <v>84394.072022160675</v>
      </c>
      <c r="Q34" s="4">
        <v>2.9</v>
      </c>
      <c r="R34" s="4">
        <v>4</v>
      </c>
      <c r="S34" s="38">
        <v>600</v>
      </c>
      <c r="T34" s="3">
        <f t="shared" si="21"/>
        <v>200</v>
      </c>
      <c r="U34" s="41">
        <v>1.2</v>
      </c>
      <c r="V34" s="7">
        <f t="shared" si="5"/>
        <v>1.130976</v>
      </c>
      <c r="W34" s="7">
        <f t="shared" si="22"/>
        <v>0.17970028082012157</v>
      </c>
      <c r="X34" s="1">
        <f t="shared" si="6"/>
        <v>90.131708528302639</v>
      </c>
      <c r="Y34" s="1">
        <v>0</v>
      </c>
      <c r="Z34" s="4">
        <v>66.900000000000006</v>
      </c>
      <c r="AA34" s="38">
        <v>64</v>
      </c>
      <c r="AB34" s="6">
        <f t="shared" si="23"/>
        <v>0.35171491824118228</v>
      </c>
      <c r="AC34" s="38">
        <v>1000</v>
      </c>
      <c r="AD34" s="1">
        <f t="shared" si="7"/>
        <v>1.193415637860082</v>
      </c>
      <c r="AE34" s="1">
        <f t="shared" si="8"/>
        <v>0.2</v>
      </c>
      <c r="AF34" s="2">
        <f t="shared" si="38"/>
        <v>27</v>
      </c>
      <c r="AG34" s="9">
        <f t="shared" si="9"/>
        <v>5.4</v>
      </c>
      <c r="AH34" s="12">
        <f t="shared" si="10"/>
        <v>0.34491553270967507</v>
      </c>
      <c r="AI34" s="12">
        <f t="shared" si="39"/>
        <v>-1.3947124980408399</v>
      </c>
      <c r="AJ34" s="75">
        <f t="shared" si="40"/>
        <v>0.35349352133834172</v>
      </c>
      <c r="AK34" s="11">
        <f t="shared" si="41"/>
        <v>0</v>
      </c>
      <c r="AL34" s="12">
        <f t="shared" si="11"/>
        <v>0.1387861207488959</v>
      </c>
      <c r="AM34" s="11">
        <f t="shared" si="42"/>
        <v>0</v>
      </c>
      <c r="AN34" s="9">
        <f t="shared" si="43"/>
        <v>55.357332389437225</v>
      </c>
      <c r="AO34" s="9"/>
      <c r="AP34" s="9">
        <f t="shared" si="12"/>
        <v>82.399411133340578</v>
      </c>
      <c r="AQ34" s="47">
        <f t="shared" si="24"/>
        <v>82.399411133340593</v>
      </c>
      <c r="AR34" s="15">
        <f t="shared" si="25"/>
        <v>0</v>
      </c>
      <c r="AS34" s="49"/>
      <c r="AT34" s="12">
        <f t="shared" si="26"/>
        <v>-0.15016351966324085</v>
      </c>
      <c r="AU34" s="9">
        <f t="shared" si="27"/>
        <v>68.89182697530849</v>
      </c>
      <c r="AV34" s="9">
        <f t="shared" si="13"/>
        <v>82.399411133340593</v>
      </c>
      <c r="AW34" s="9">
        <f t="shared" si="14"/>
        <v>79.125454182249371</v>
      </c>
      <c r="AX34" s="16">
        <f t="shared" si="28"/>
        <v>80.762432657794989</v>
      </c>
      <c r="AY34" s="44">
        <f t="shared" si="29"/>
        <v>1.8162070843598502E-2</v>
      </c>
      <c r="AZ34" s="49"/>
      <c r="BA34" s="12">
        <f t="shared" si="30"/>
        <v>-0.13181791679730426</v>
      </c>
      <c r="BB34" s="9">
        <f t="shared" si="31"/>
        <v>67.265216872859071</v>
      </c>
      <c r="BC34" s="9">
        <f t="shared" si="15"/>
        <v>82.399017472282878</v>
      </c>
      <c r="BD34" s="9">
        <f t="shared" si="16"/>
        <v>72.584167922789447</v>
      </c>
      <c r="BE34" s="16">
        <f t="shared" si="32"/>
        <v>77.491592697536163</v>
      </c>
      <c r="BF34" s="44">
        <f t="shared" si="33"/>
        <v>5.4447262288451065E-2</v>
      </c>
      <c r="BG34" s="49"/>
      <c r="BH34" s="12">
        <f t="shared" si="34"/>
        <v>-9.5360673583950423E-2</v>
      </c>
      <c r="BI34" s="9">
        <f t="shared" si="35"/>
        <v>64</v>
      </c>
      <c r="BJ34" s="9">
        <f t="shared" si="17"/>
        <v>82.395479586408371</v>
      </c>
      <c r="BK34" s="9">
        <f t="shared" si="18"/>
        <v>0</v>
      </c>
      <c r="BL34" s="51">
        <f t="shared" si="36"/>
        <v>64</v>
      </c>
      <c r="BM34" s="44">
        <f t="shared" si="37"/>
        <v>0.20409553848224155</v>
      </c>
      <c r="BN34" s="11"/>
      <c r="BO34" s="9"/>
      <c r="BP34" s="11"/>
      <c r="BQ34" s="9"/>
      <c r="BR34" s="43"/>
      <c r="BS34" s="9"/>
      <c r="BT34" s="11"/>
      <c r="BU34" s="9"/>
      <c r="BV34" s="25"/>
      <c r="BW34" s="25"/>
      <c r="BX34" s="25"/>
      <c r="BY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</row>
    <row r="35" spans="1:88" x14ac:dyDescent="0.2">
      <c r="A35" s="25"/>
      <c r="B35" s="2"/>
      <c r="C35" s="4">
        <v>81</v>
      </c>
      <c r="D35" s="39">
        <v>178.49</v>
      </c>
      <c r="E35" s="39">
        <v>-205.84</v>
      </c>
      <c r="F35" s="38">
        <v>66.900000000000006</v>
      </c>
      <c r="G35" s="39">
        <v>0.9</v>
      </c>
      <c r="H35" s="38">
        <v>265</v>
      </c>
      <c r="I35" s="38">
        <v>900</v>
      </c>
      <c r="J35" s="3">
        <f t="shared" si="2"/>
        <v>15</v>
      </c>
      <c r="K35" s="3">
        <f t="shared" si="3"/>
        <v>94.248000000000005</v>
      </c>
      <c r="L35" s="4">
        <v>0.95</v>
      </c>
      <c r="M35" s="4">
        <v>0.76</v>
      </c>
      <c r="N35" s="1">
        <f t="shared" si="19"/>
        <v>0.72199999999999998</v>
      </c>
      <c r="O35" s="40">
        <f t="shared" si="20"/>
        <v>1111.9113573407203</v>
      </c>
      <c r="P35" s="40">
        <f t="shared" si="4"/>
        <v>84394.072022160675</v>
      </c>
      <c r="Q35" s="4">
        <v>2.9</v>
      </c>
      <c r="R35" s="4">
        <v>4</v>
      </c>
      <c r="S35" s="38">
        <v>600</v>
      </c>
      <c r="T35" s="3">
        <f t="shared" si="21"/>
        <v>200</v>
      </c>
      <c r="U35" s="41">
        <v>1.2</v>
      </c>
      <c r="V35" s="7">
        <f t="shared" si="5"/>
        <v>1.130976</v>
      </c>
      <c r="W35" s="7">
        <f t="shared" si="22"/>
        <v>0.17970028082012157</v>
      </c>
      <c r="X35" s="1">
        <f t="shared" si="6"/>
        <v>90.131708528302639</v>
      </c>
      <c r="Y35" s="1">
        <v>0</v>
      </c>
      <c r="Z35" s="4">
        <v>66.900000000000006</v>
      </c>
      <c r="AA35" s="38">
        <v>64</v>
      </c>
      <c r="AB35" s="6">
        <f t="shared" si="23"/>
        <v>0.35171491824118228</v>
      </c>
      <c r="AC35" s="38">
        <v>1000</v>
      </c>
      <c r="AD35" s="1">
        <f t="shared" si="7"/>
        <v>1.193415637860082</v>
      </c>
      <c r="AE35" s="1">
        <f t="shared" si="8"/>
        <v>0.2</v>
      </c>
      <c r="AF35" s="2">
        <f t="shared" si="38"/>
        <v>28</v>
      </c>
      <c r="AG35" s="9">
        <f t="shared" si="9"/>
        <v>5.6000000000000005</v>
      </c>
      <c r="AH35" s="12">
        <f t="shared" si="10"/>
        <v>0.3367452879840615</v>
      </c>
      <c r="AI35" s="12">
        <f t="shared" si="39"/>
        <v>-1.3378484019665273</v>
      </c>
      <c r="AJ35" s="75">
        <f t="shared" si="40"/>
        <v>0.3397816718614951</v>
      </c>
      <c r="AK35" s="11">
        <f t="shared" si="41"/>
        <v>0</v>
      </c>
      <c r="AL35" s="12">
        <f t="shared" si="11"/>
        <v>0.14587078350188254</v>
      </c>
      <c r="AM35" s="11">
        <f t="shared" si="42"/>
        <v>0</v>
      </c>
      <c r="AN35" s="9">
        <f t="shared" si="43"/>
        <v>82.399411133340593</v>
      </c>
      <c r="AO35" s="9"/>
      <c r="AP35" s="9">
        <f t="shared" si="12"/>
        <v>79.125847843307099</v>
      </c>
      <c r="AQ35" s="50">
        <f t="shared" si="24"/>
        <v>79.125847843307099</v>
      </c>
      <c r="AR35" s="15">
        <f t="shared" si="25"/>
        <v>0</v>
      </c>
      <c r="AS35" s="49"/>
      <c r="AT35" s="12">
        <f t="shared" si="26"/>
        <v>1.8162070843598502E-2</v>
      </c>
      <c r="AU35" s="9">
        <f t="shared" si="27"/>
        <v>80.762432657794989</v>
      </c>
      <c r="AV35" s="9">
        <f t="shared" si="13"/>
        <v>79.125847843307099</v>
      </c>
      <c r="AW35" s="9">
        <f t="shared" si="14"/>
        <v>72.587705808663955</v>
      </c>
      <c r="AX35" s="16">
        <f t="shared" si="28"/>
        <v>75.85677682598552</v>
      </c>
      <c r="AY35" s="44">
        <f t="shared" si="29"/>
        <v>3.6269932864914506E-2</v>
      </c>
      <c r="AZ35" s="49"/>
      <c r="BA35" s="12">
        <f t="shared" si="30"/>
        <v>5.4447262288451065E-2</v>
      </c>
      <c r="BB35" s="9">
        <f t="shared" si="31"/>
        <v>77.491592697536163</v>
      </c>
      <c r="BC35" s="9">
        <f t="shared" si="15"/>
        <v>79.124277895452337</v>
      </c>
      <c r="BD35" s="9">
        <f t="shared" si="16"/>
        <v>45.654232128654279</v>
      </c>
      <c r="BE35" s="16">
        <f t="shared" si="32"/>
        <v>62.389255012053312</v>
      </c>
      <c r="BF35" s="44">
        <f t="shared" si="33"/>
        <v>0.1856729796500417</v>
      </c>
      <c r="BG35" s="49"/>
      <c r="BH35" s="12">
        <f t="shared" si="34"/>
        <v>0.20409553848224155</v>
      </c>
      <c r="BI35" s="9">
        <f t="shared" si="35"/>
        <v>64</v>
      </c>
      <c r="BJ35" s="9">
        <f t="shared" si="17"/>
        <v>79.083135541304529</v>
      </c>
      <c r="BK35" s="9">
        <f t="shared" si="18"/>
        <v>0</v>
      </c>
      <c r="BL35" s="51">
        <f t="shared" si="36"/>
        <v>64</v>
      </c>
      <c r="BM35" s="44">
        <f t="shared" si="37"/>
        <v>0.16734549680225144</v>
      </c>
      <c r="BN35" s="11"/>
      <c r="BO35" s="9"/>
      <c r="BP35" s="11"/>
      <c r="BQ35" s="9"/>
      <c r="BR35" s="43"/>
      <c r="BS35" s="9"/>
      <c r="BT35" s="11"/>
      <c r="BU35" s="9"/>
      <c r="BV35" s="25"/>
      <c r="BW35" s="25"/>
      <c r="BX35" s="25"/>
      <c r="BY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</row>
    <row r="36" spans="1:88" x14ac:dyDescent="0.2">
      <c r="A36" s="25"/>
      <c r="B36" s="2"/>
      <c r="C36" s="4">
        <v>81</v>
      </c>
      <c r="D36" s="39">
        <v>178.49</v>
      </c>
      <c r="E36" s="39">
        <v>-205.84</v>
      </c>
      <c r="F36" s="38">
        <v>66.900000000000006</v>
      </c>
      <c r="G36" s="39">
        <v>0.9</v>
      </c>
      <c r="H36" s="38">
        <v>265</v>
      </c>
      <c r="I36" s="38">
        <v>900</v>
      </c>
      <c r="J36" s="3">
        <f t="shared" si="2"/>
        <v>15</v>
      </c>
      <c r="K36" s="3">
        <f t="shared" si="3"/>
        <v>94.248000000000005</v>
      </c>
      <c r="L36" s="4">
        <v>0.95</v>
      </c>
      <c r="M36" s="4">
        <v>0.76</v>
      </c>
      <c r="N36" s="1">
        <f t="shared" si="19"/>
        <v>0.72199999999999998</v>
      </c>
      <c r="O36" s="40">
        <f t="shared" si="20"/>
        <v>1111.9113573407203</v>
      </c>
      <c r="P36" s="40">
        <f t="shared" si="4"/>
        <v>84394.072022160675</v>
      </c>
      <c r="Q36" s="4">
        <v>2.9</v>
      </c>
      <c r="R36" s="4">
        <v>4</v>
      </c>
      <c r="S36" s="38">
        <v>600</v>
      </c>
      <c r="T36" s="3">
        <f t="shared" si="21"/>
        <v>200</v>
      </c>
      <c r="U36" s="41">
        <v>1.2</v>
      </c>
      <c r="V36" s="7">
        <f t="shared" si="5"/>
        <v>1.130976</v>
      </c>
      <c r="W36" s="7">
        <f t="shared" si="22"/>
        <v>0.17970028082012157</v>
      </c>
      <c r="X36" s="1">
        <f t="shared" si="6"/>
        <v>90.131708528302639</v>
      </c>
      <c r="Y36" s="1">
        <v>0</v>
      </c>
      <c r="Z36" s="4">
        <v>66.900000000000006</v>
      </c>
      <c r="AA36" s="38">
        <v>64</v>
      </c>
      <c r="AB36" s="6">
        <f t="shared" si="23"/>
        <v>0.35171491824118228</v>
      </c>
      <c r="AC36" s="38">
        <v>1000</v>
      </c>
      <c r="AD36" s="1">
        <f t="shared" si="7"/>
        <v>1.193415637860082</v>
      </c>
      <c r="AE36" s="1">
        <f t="shared" si="8"/>
        <v>0.2</v>
      </c>
      <c r="AF36" s="2">
        <f t="shared" si="38"/>
        <v>29</v>
      </c>
      <c r="AG36" s="9">
        <f t="shared" si="9"/>
        <v>5.8000000000000007</v>
      </c>
      <c r="AH36" s="12">
        <f t="shared" si="10"/>
        <v>0.32895315477209369</v>
      </c>
      <c r="AI36" s="12">
        <f t="shared" si="39"/>
        <v>-1.2169739905422676</v>
      </c>
      <c r="AJ36" s="75">
        <f t="shared" si="40"/>
        <v>0.31006729175924574</v>
      </c>
      <c r="AK36" s="11">
        <f t="shared" si="41"/>
        <v>0</v>
      </c>
      <c r="AL36" s="12">
        <f t="shared" si="11"/>
        <v>0.15262757449004874</v>
      </c>
      <c r="AM36" s="11">
        <f t="shared" si="42"/>
        <v>0</v>
      </c>
      <c r="AN36" s="9">
        <f t="shared" si="43"/>
        <v>79.125847843307099</v>
      </c>
      <c r="AO36" s="9"/>
      <c r="AP36" s="9">
        <f t="shared" si="12"/>
        <v>72.589275756518703</v>
      </c>
      <c r="AQ36" s="47">
        <f t="shared" si="24"/>
        <v>72.589275756518703</v>
      </c>
      <c r="AR36" s="15">
        <f t="shared" si="25"/>
        <v>0</v>
      </c>
      <c r="AS36" s="49"/>
      <c r="AT36" s="12">
        <f t="shared" si="26"/>
        <v>3.6269932864914506E-2</v>
      </c>
      <c r="AU36" s="9">
        <f t="shared" si="27"/>
        <v>75.85677682598552</v>
      </c>
      <c r="AV36" s="9">
        <f t="shared" si="13"/>
        <v>72.589275756518703</v>
      </c>
      <c r="AW36" s="9">
        <f t="shared" si="14"/>
        <v>45.695374482802087</v>
      </c>
      <c r="AX36" s="16">
        <f t="shared" si="28"/>
        <v>59.142325119660399</v>
      </c>
      <c r="AY36" s="44">
        <f t="shared" si="29"/>
        <v>0.14919223053045499</v>
      </c>
      <c r="AZ36" s="49"/>
      <c r="BA36" s="12">
        <f t="shared" si="30"/>
        <v>0.1856729796500417</v>
      </c>
      <c r="BB36" s="9">
        <f t="shared" si="31"/>
        <v>62.389255012053312</v>
      </c>
      <c r="BC36" s="9">
        <f t="shared" si="15"/>
        <v>72.562712327388297</v>
      </c>
      <c r="BD36" s="9">
        <f t="shared" si="16"/>
        <v>48.950285485185177</v>
      </c>
      <c r="BE36" s="16">
        <f t="shared" si="32"/>
        <v>60.756498906286737</v>
      </c>
      <c r="BF36" s="44">
        <f t="shared" si="33"/>
        <v>0.13098845693571026</v>
      </c>
      <c r="BG36" s="49"/>
      <c r="BH36" s="12">
        <f t="shared" si="34"/>
        <v>0.16734549680225144</v>
      </c>
      <c r="BI36" s="9">
        <f t="shared" si="35"/>
        <v>64</v>
      </c>
      <c r="BJ36" s="9">
        <f t="shared" si="17"/>
        <v>72.542235730694401</v>
      </c>
      <c r="BK36" s="9">
        <f t="shared" si="18"/>
        <v>0</v>
      </c>
      <c r="BL36" s="51">
        <f t="shared" si="36"/>
        <v>64</v>
      </c>
      <c r="BM36" s="44">
        <f t="shared" si="37"/>
        <v>9.4775033894004324E-2</v>
      </c>
      <c r="BN36" s="11"/>
      <c r="BO36" s="9"/>
      <c r="BP36" s="11"/>
      <c r="BQ36" s="9"/>
      <c r="BR36" s="43"/>
      <c r="BS36" s="9"/>
      <c r="BT36" s="11"/>
      <c r="BU36" s="9"/>
      <c r="BV36" s="25"/>
      <c r="BW36" s="25"/>
      <c r="BX36" s="25"/>
      <c r="BY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</row>
    <row r="37" spans="1:88" x14ac:dyDescent="0.2">
      <c r="A37" s="25"/>
      <c r="B37" s="2"/>
      <c r="C37" s="4">
        <v>81</v>
      </c>
      <c r="D37" s="39">
        <v>178.49</v>
      </c>
      <c r="E37" s="39">
        <v>-205.84</v>
      </c>
      <c r="F37" s="38">
        <v>66.900000000000006</v>
      </c>
      <c r="G37" s="39">
        <v>0.9</v>
      </c>
      <c r="H37" s="38">
        <v>265</v>
      </c>
      <c r="I37" s="38">
        <v>900</v>
      </c>
      <c r="J37" s="3">
        <f t="shared" si="2"/>
        <v>15</v>
      </c>
      <c r="K37" s="3">
        <f t="shared" si="3"/>
        <v>94.248000000000005</v>
      </c>
      <c r="L37" s="4">
        <v>0.95</v>
      </c>
      <c r="M37" s="4">
        <v>0.76</v>
      </c>
      <c r="N37" s="1">
        <f t="shared" si="19"/>
        <v>0.72199999999999998</v>
      </c>
      <c r="O37" s="40">
        <f t="shared" si="20"/>
        <v>1111.9113573407203</v>
      </c>
      <c r="P37" s="40">
        <f t="shared" si="4"/>
        <v>84394.072022160675</v>
      </c>
      <c r="Q37" s="4">
        <v>2.9</v>
      </c>
      <c r="R37" s="4">
        <v>4</v>
      </c>
      <c r="S37" s="38">
        <v>600</v>
      </c>
      <c r="T37" s="3">
        <f t="shared" si="21"/>
        <v>200</v>
      </c>
      <c r="U37" s="41">
        <v>1.2</v>
      </c>
      <c r="V37" s="7">
        <f t="shared" si="5"/>
        <v>1.130976</v>
      </c>
      <c r="W37" s="7">
        <f t="shared" si="22"/>
        <v>0.17970028082012157</v>
      </c>
      <c r="X37" s="1">
        <f t="shared" si="6"/>
        <v>90.131708528302639</v>
      </c>
      <c r="Y37" s="1">
        <v>0</v>
      </c>
      <c r="Z37" s="4">
        <v>66.900000000000006</v>
      </c>
      <c r="AA37" s="38">
        <v>64</v>
      </c>
      <c r="AB37" s="6">
        <f t="shared" si="23"/>
        <v>0.35171491824118228</v>
      </c>
      <c r="AC37" s="38">
        <v>1000</v>
      </c>
      <c r="AD37" s="1">
        <f t="shared" si="7"/>
        <v>1.193415637860082</v>
      </c>
      <c r="AE37" s="1">
        <f t="shared" si="8"/>
        <v>0.2</v>
      </c>
      <c r="AF37" s="2">
        <f t="shared" si="38"/>
        <v>30</v>
      </c>
      <c r="AG37" s="9">
        <f t="shared" si="9"/>
        <v>6</v>
      </c>
      <c r="AH37" s="12">
        <f t="shared" si="10"/>
        <v>0.32151347871721653</v>
      </c>
      <c r="AI37" s="12">
        <f t="shared" si="39"/>
        <v>-0.70047890678259628</v>
      </c>
      <c r="AJ37" s="75">
        <f t="shared" si="40"/>
        <v>0.18144623802559254</v>
      </c>
      <c r="AK37" s="11">
        <f t="shared" si="41"/>
        <v>0</v>
      </c>
      <c r="AL37" s="12">
        <f t="shared" si="11"/>
        <v>0.1590787393707086</v>
      </c>
      <c r="AM37" s="11">
        <f t="shared" si="42"/>
        <v>0</v>
      </c>
      <c r="AN37" s="9">
        <f t="shared" si="43"/>
        <v>72.589275756518703</v>
      </c>
      <c r="AO37" s="9"/>
      <c r="AP37" s="9">
        <f t="shared" si="12"/>
        <v>45.7219379119325</v>
      </c>
      <c r="AQ37" s="47">
        <f t="shared" si="24"/>
        <v>45.7219379119325</v>
      </c>
      <c r="AR37" s="15">
        <f t="shared" si="25"/>
        <v>0</v>
      </c>
      <c r="AS37" s="49"/>
      <c r="AT37" s="12">
        <f t="shared" si="26"/>
        <v>0.14919223053045499</v>
      </c>
      <c r="AU37" s="9">
        <f t="shared" si="27"/>
        <v>59.142325119660399</v>
      </c>
      <c r="AV37" s="9">
        <f t="shared" si="13"/>
        <v>45.7219379119325</v>
      </c>
      <c r="AW37" s="9">
        <f t="shared" si="14"/>
        <v>48.970762081879073</v>
      </c>
      <c r="AX37" s="16">
        <f t="shared" si="28"/>
        <v>47.346349996905786</v>
      </c>
      <c r="AY37" s="44">
        <f t="shared" si="29"/>
        <v>-1.8022648316526675E-2</v>
      </c>
      <c r="AZ37" s="49"/>
      <c r="BA37" s="12">
        <f t="shared" si="30"/>
        <v>0.13098845693571026</v>
      </c>
      <c r="BB37" s="9">
        <f t="shared" si="31"/>
        <v>60.756498906286737</v>
      </c>
      <c r="BC37" s="9">
        <f t="shared" si="15"/>
        <v>45.722325552250112</v>
      </c>
      <c r="BD37" s="9">
        <f t="shared" si="16"/>
        <v>55.468483895002663</v>
      </c>
      <c r="BE37" s="16">
        <f t="shared" si="32"/>
        <v>50.595404723626388</v>
      </c>
      <c r="BF37" s="44">
        <f t="shared" si="33"/>
        <v>-5.4066202127368519E-2</v>
      </c>
      <c r="BG37" s="49"/>
      <c r="BH37" s="12">
        <f t="shared" si="34"/>
        <v>9.4775033894004324E-2</v>
      </c>
      <c r="BI37" s="9">
        <f t="shared" si="35"/>
        <v>64</v>
      </c>
      <c r="BJ37" s="9">
        <f t="shared" si="17"/>
        <v>45.725814090199158</v>
      </c>
      <c r="BK37" s="9">
        <f t="shared" si="18"/>
        <v>0</v>
      </c>
      <c r="BL37" s="51">
        <f t="shared" si="36"/>
        <v>64</v>
      </c>
      <c r="BM37" s="44">
        <f t="shared" si="37"/>
        <v>-0.2027498003553598</v>
      </c>
      <c r="BN37" s="11"/>
      <c r="BO37" s="9"/>
      <c r="BP37" s="11"/>
      <c r="BQ37" s="9"/>
      <c r="BR37" s="43"/>
      <c r="BS37" s="9"/>
      <c r="BT37" s="11"/>
      <c r="BU37" s="9"/>
      <c r="BV37" s="25"/>
      <c r="BW37" s="25"/>
      <c r="BX37" s="25"/>
      <c r="BY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</row>
    <row r="38" spans="1:88" x14ac:dyDescent="0.2">
      <c r="A38" s="25"/>
      <c r="B38" s="2"/>
      <c r="C38" s="4">
        <v>81</v>
      </c>
      <c r="D38" s="39">
        <v>178.49</v>
      </c>
      <c r="E38" s="39">
        <v>-205.84</v>
      </c>
      <c r="F38" s="38">
        <v>66.900000000000006</v>
      </c>
      <c r="G38" s="39">
        <v>0.9</v>
      </c>
      <c r="H38" s="38">
        <v>265</v>
      </c>
      <c r="I38" s="38">
        <v>900</v>
      </c>
      <c r="J38" s="3">
        <f t="shared" si="2"/>
        <v>15</v>
      </c>
      <c r="K38" s="3">
        <f t="shared" si="3"/>
        <v>94.248000000000005</v>
      </c>
      <c r="L38" s="4">
        <v>0.95</v>
      </c>
      <c r="M38" s="4">
        <v>0.76</v>
      </c>
      <c r="N38" s="1">
        <f t="shared" si="19"/>
        <v>0.72199999999999998</v>
      </c>
      <c r="O38" s="40">
        <f t="shared" si="20"/>
        <v>1111.9113573407203</v>
      </c>
      <c r="P38" s="40">
        <f t="shared" si="4"/>
        <v>84394.072022160675</v>
      </c>
      <c r="Q38" s="4">
        <v>2.9</v>
      </c>
      <c r="R38" s="4">
        <v>4</v>
      </c>
      <c r="S38" s="38">
        <v>600</v>
      </c>
      <c r="T38" s="3">
        <f t="shared" si="21"/>
        <v>200</v>
      </c>
      <c r="U38" s="41">
        <v>1.2</v>
      </c>
      <c r="V38" s="7">
        <f t="shared" si="5"/>
        <v>1.130976</v>
      </c>
      <c r="W38" s="7">
        <f t="shared" si="22"/>
        <v>0.17970028082012157</v>
      </c>
      <c r="X38" s="1">
        <f t="shared" si="6"/>
        <v>90.131708528302639</v>
      </c>
      <c r="Y38" s="1">
        <v>0</v>
      </c>
      <c r="Z38" s="4">
        <v>66.900000000000006</v>
      </c>
      <c r="AA38" s="38">
        <v>64</v>
      </c>
      <c r="AB38" s="6">
        <f t="shared" si="23"/>
        <v>0.35171491824118228</v>
      </c>
      <c r="AC38" s="38">
        <v>1000</v>
      </c>
      <c r="AD38" s="1">
        <f t="shared" si="7"/>
        <v>1.193415637860082</v>
      </c>
      <c r="AE38" s="1">
        <f t="shared" si="8"/>
        <v>0.2</v>
      </c>
      <c r="AF38" s="2">
        <f t="shared" si="38"/>
        <v>31</v>
      </c>
      <c r="AG38" s="9">
        <f t="shared" si="9"/>
        <v>6.2</v>
      </c>
      <c r="AH38" s="12">
        <f t="shared" si="10"/>
        <v>0.31440287495359748</v>
      </c>
      <c r="AI38" s="12">
        <f t="shared" si="39"/>
        <v>-0.76872206131143705</v>
      </c>
      <c r="AJ38" s="75">
        <f t="shared" si="40"/>
        <v>0.19900695613804595</v>
      </c>
      <c r="AK38" s="11">
        <f t="shared" si="41"/>
        <v>0</v>
      </c>
      <c r="AL38" s="12">
        <f t="shared" si="11"/>
        <v>0.16524455585811806</v>
      </c>
      <c r="AM38" s="11">
        <f t="shared" si="42"/>
        <v>0</v>
      </c>
      <c r="AN38" s="9">
        <f t="shared" si="43"/>
        <v>45.7219379119325</v>
      </c>
      <c r="AO38" s="9"/>
      <c r="AP38" s="9">
        <f t="shared" si="12"/>
        <v>48.970374441561461</v>
      </c>
      <c r="AQ38" s="47">
        <f t="shared" si="24"/>
        <v>48.970374441561461</v>
      </c>
      <c r="AR38" s="15">
        <f t="shared" si="25"/>
        <v>0</v>
      </c>
      <c r="AS38" s="49"/>
      <c r="AT38" s="12">
        <f t="shared" si="26"/>
        <v>-1.8022648316526675E-2</v>
      </c>
      <c r="AU38" s="9">
        <f t="shared" si="27"/>
        <v>47.346349996905786</v>
      </c>
      <c r="AV38" s="9">
        <f t="shared" si="13"/>
        <v>48.970374441561461</v>
      </c>
      <c r="AW38" s="9">
        <f t="shared" si="14"/>
        <v>55.464995357053617</v>
      </c>
      <c r="AX38" s="16">
        <f t="shared" si="28"/>
        <v>52.217684899307542</v>
      </c>
      <c r="AY38" s="44">
        <f t="shared" si="29"/>
        <v>-3.6028502186068956E-2</v>
      </c>
      <c r="AZ38" s="49"/>
      <c r="BA38" s="12">
        <f t="shared" si="30"/>
        <v>-5.4066202127368519E-2</v>
      </c>
      <c r="BB38" s="9">
        <f t="shared" si="31"/>
        <v>50.595404723626388</v>
      </c>
      <c r="BC38" s="9">
        <f t="shared" si="15"/>
        <v>48.971923558274355</v>
      </c>
      <c r="BD38" s="9">
        <f t="shared" si="16"/>
        <v>82.225127598493017</v>
      </c>
      <c r="BE38" s="16">
        <f t="shared" si="32"/>
        <v>65.598525578383686</v>
      </c>
      <c r="BF38" s="44">
        <f t="shared" si="33"/>
        <v>-0.18447006377215563</v>
      </c>
      <c r="BG38" s="49"/>
      <c r="BH38" s="12">
        <f t="shared" si="34"/>
        <v>-0.2027498003553598</v>
      </c>
      <c r="BI38" s="9">
        <f t="shared" si="35"/>
        <v>64</v>
      </c>
      <c r="BJ38" s="9">
        <f t="shared" si="17"/>
        <v>49.012534542982792</v>
      </c>
      <c r="BK38" s="9">
        <f t="shared" si="18"/>
        <v>0</v>
      </c>
      <c r="BL38" s="51">
        <f t="shared" si="36"/>
        <v>64</v>
      </c>
      <c r="BM38" s="44">
        <f t="shared" si="37"/>
        <v>-0.16628404921793899</v>
      </c>
      <c r="BN38" s="11"/>
      <c r="BO38" s="9"/>
      <c r="BP38" s="11"/>
      <c r="BQ38" s="9"/>
      <c r="BR38" s="43"/>
      <c r="BS38" s="9"/>
      <c r="BT38" s="11"/>
      <c r="BU38" s="9"/>
      <c r="BV38" s="25"/>
      <c r="BW38" s="25"/>
      <c r="BX38" s="25"/>
      <c r="BY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</row>
    <row r="39" spans="1:88" x14ac:dyDescent="0.2">
      <c r="A39" s="25"/>
      <c r="B39" s="2"/>
      <c r="C39" s="4">
        <v>81</v>
      </c>
      <c r="D39" s="39">
        <v>178.49</v>
      </c>
      <c r="E39" s="39">
        <v>-205.84</v>
      </c>
      <c r="F39" s="38">
        <v>66.900000000000006</v>
      </c>
      <c r="G39" s="39">
        <v>0.9</v>
      </c>
      <c r="H39" s="38">
        <v>265</v>
      </c>
      <c r="I39" s="38">
        <v>900</v>
      </c>
      <c r="J39" s="3">
        <f t="shared" si="2"/>
        <v>15</v>
      </c>
      <c r="K39" s="3">
        <f t="shared" si="3"/>
        <v>94.248000000000005</v>
      </c>
      <c r="L39" s="4">
        <v>0.95</v>
      </c>
      <c r="M39" s="4">
        <v>0.76</v>
      </c>
      <c r="N39" s="1">
        <f t="shared" si="19"/>
        <v>0.72199999999999998</v>
      </c>
      <c r="O39" s="40">
        <f t="shared" si="20"/>
        <v>1111.9113573407203</v>
      </c>
      <c r="P39" s="40">
        <f t="shared" si="4"/>
        <v>84394.072022160675</v>
      </c>
      <c r="Q39" s="4">
        <v>2.9</v>
      </c>
      <c r="R39" s="4">
        <v>4</v>
      </c>
      <c r="S39" s="38">
        <v>600</v>
      </c>
      <c r="T39" s="3">
        <f t="shared" si="21"/>
        <v>200</v>
      </c>
      <c r="U39" s="41">
        <v>1.2</v>
      </c>
      <c r="V39" s="7">
        <f t="shared" si="5"/>
        <v>1.130976</v>
      </c>
      <c r="W39" s="7">
        <f t="shared" si="22"/>
        <v>0.17970028082012157</v>
      </c>
      <c r="X39" s="1">
        <f t="shared" si="6"/>
        <v>90.131708528302639</v>
      </c>
      <c r="Y39" s="1">
        <v>0</v>
      </c>
      <c r="Z39" s="4">
        <v>66.900000000000006</v>
      </c>
      <c r="AA39" s="38">
        <v>64</v>
      </c>
      <c r="AB39" s="6">
        <f t="shared" si="23"/>
        <v>0.35171491824118228</v>
      </c>
      <c r="AC39" s="38">
        <v>1000</v>
      </c>
      <c r="AD39" s="1">
        <f t="shared" si="7"/>
        <v>1.193415637860082</v>
      </c>
      <c r="AE39" s="1">
        <f t="shared" ref="AE39:AE70" si="44">T39/AC39</f>
        <v>0.2</v>
      </c>
      <c r="AF39" s="2">
        <f t="shared" si="38"/>
        <v>32</v>
      </c>
      <c r="AG39" s="9">
        <f t="shared" ref="AG39:AG70" si="45">AF39*AE39</f>
        <v>6.4</v>
      </c>
      <c r="AH39" s="12">
        <f t="shared" ref="AH39:AH70" si="46">1/(AB39*AG39+1)</f>
        <v>0.30759998257559262</v>
      </c>
      <c r="AI39" s="12">
        <f t="shared" si="39"/>
        <v>-0.89957519053967994</v>
      </c>
      <c r="AJ39" s="75">
        <f t="shared" si="40"/>
        <v>0.23221632602322112</v>
      </c>
      <c r="AK39" s="11">
        <f t="shared" si="41"/>
        <v>0</v>
      </c>
      <c r="AL39" s="12">
        <f t="shared" ref="AL39:AL70" si="47">(AH39*CoefB-B)/CoefC</f>
        <v>0.17114354663032019</v>
      </c>
      <c r="AM39" s="11">
        <f t="shared" si="42"/>
        <v>0</v>
      </c>
      <c r="AN39" s="9">
        <f t="shared" si="43"/>
        <v>48.970374441561461</v>
      </c>
      <c r="AO39" s="9"/>
      <c r="AP39" s="9">
        <f t="shared" ref="AP39:AP70" si="48">AU39-AT39*(B-_R*ABS(AT39))</f>
        <v>55.46344624034073</v>
      </c>
      <c r="AQ39" s="47">
        <f t="shared" si="24"/>
        <v>55.46344624034073</v>
      </c>
      <c r="AR39" s="15">
        <f t="shared" si="25"/>
        <v>0</v>
      </c>
      <c r="AS39" s="49"/>
      <c r="AT39" s="12">
        <f t="shared" si="26"/>
        <v>-3.6028502186068956E-2</v>
      </c>
      <c r="AU39" s="9">
        <f t="shared" si="27"/>
        <v>52.217684899307542</v>
      </c>
      <c r="AV39" s="9">
        <f t="shared" ref="AV39:AV70" si="49">AQ39+AR39*(B-_R*ABS(AR39))</f>
        <v>55.46344624034073</v>
      </c>
      <c r="AW39" s="9">
        <f t="shared" ref="AW39:AW70" si="50">BB39-BA39*(B-_R*ABS(BA39))</f>
        <v>82.184516613784581</v>
      </c>
      <c r="AX39" s="16">
        <f t="shared" si="28"/>
        <v>68.823981427062648</v>
      </c>
      <c r="AY39" s="44">
        <f t="shared" si="29"/>
        <v>-0.14823346195114587</v>
      </c>
      <c r="AZ39" s="49"/>
      <c r="BA39" s="12">
        <f t="shared" si="30"/>
        <v>-0.18447006377215563</v>
      </c>
      <c r="BB39" s="9">
        <f t="shared" si="31"/>
        <v>65.598525578383686</v>
      </c>
      <c r="BC39" s="9">
        <f t="shared" ref="BC39:BC70" si="51">AX39+AY39*(B-_R*ABS(AY39))</f>
        <v>55.489669352193346</v>
      </c>
      <c r="BD39" s="9">
        <f t="shared" ref="BD39:BD70" si="52">BI39-BH39*(B-_R*ABS(BH39))</f>
        <v>78.954467055136334</v>
      </c>
      <c r="BE39" s="16">
        <f t="shared" si="32"/>
        <v>67.222068203664833</v>
      </c>
      <c r="BF39" s="44">
        <f t="shared" si="33"/>
        <v>-0.13016949354496421</v>
      </c>
      <c r="BG39" s="49"/>
      <c r="BH39" s="12">
        <f t="shared" si="34"/>
        <v>-0.16628404921793899</v>
      </c>
      <c r="BI39" s="9">
        <f t="shared" si="35"/>
        <v>64</v>
      </c>
      <c r="BJ39" s="9">
        <f t="shared" ref="BJ39:BJ70" si="53">BE39+BF39*(B-_R*ABS(BF39))</f>
        <v>55.509890702581941</v>
      </c>
      <c r="BK39" s="9">
        <f t="shared" ref="BK39:BK70" si="54">BQ39-BP39*(B-_R*ABS(BP39))</f>
        <v>0</v>
      </c>
      <c r="BL39" s="51">
        <f t="shared" si="36"/>
        <v>64</v>
      </c>
      <c r="BM39" s="44">
        <f t="shared" si="37"/>
        <v>-9.4196697655543088E-2</v>
      </c>
      <c r="BN39" s="11"/>
      <c r="BO39" s="9"/>
      <c r="BP39" s="11"/>
      <c r="BQ39" s="9"/>
      <c r="BR39" s="43"/>
      <c r="BS39" s="9"/>
      <c r="BT39" s="11"/>
      <c r="BU39" s="9"/>
      <c r="BV39" s="25"/>
      <c r="BW39" s="25"/>
      <c r="BX39" s="25"/>
      <c r="BY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</row>
    <row r="40" spans="1:88" x14ac:dyDescent="0.2">
      <c r="A40" s="25"/>
      <c r="B40" s="2"/>
      <c r="C40" s="4">
        <v>81</v>
      </c>
      <c r="D40" s="39">
        <v>178.49</v>
      </c>
      <c r="E40" s="39">
        <v>-205.84</v>
      </c>
      <c r="F40" s="38">
        <v>66.900000000000006</v>
      </c>
      <c r="G40" s="39">
        <v>0.9</v>
      </c>
      <c r="H40" s="38">
        <v>265</v>
      </c>
      <c r="I40" s="38">
        <v>900</v>
      </c>
      <c r="J40" s="3">
        <f t="shared" si="2"/>
        <v>15</v>
      </c>
      <c r="K40" s="3">
        <f t="shared" si="3"/>
        <v>94.248000000000005</v>
      </c>
      <c r="L40" s="4">
        <v>0.95</v>
      </c>
      <c r="M40" s="4">
        <v>0.76</v>
      </c>
      <c r="N40" s="1">
        <f t="shared" si="19"/>
        <v>0.72199999999999998</v>
      </c>
      <c r="O40" s="40">
        <f t="shared" si="20"/>
        <v>1111.9113573407203</v>
      </c>
      <c r="P40" s="40">
        <f t="shared" si="4"/>
        <v>84394.072022160675</v>
      </c>
      <c r="Q40" s="4">
        <v>2.9</v>
      </c>
      <c r="R40" s="4">
        <v>4</v>
      </c>
      <c r="S40" s="38">
        <v>600</v>
      </c>
      <c r="T40" s="3">
        <f t="shared" si="21"/>
        <v>200</v>
      </c>
      <c r="U40" s="41">
        <v>1.2</v>
      </c>
      <c r="V40" s="7">
        <f t="shared" si="5"/>
        <v>1.130976</v>
      </c>
      <c r="W40" s="7">
        <f t="shared" si="22"/>
        <v>0.17970028082012157</v>
      </c>
      <c r="X40" s="1">
        <f t="shared" si="6"/>
        <v>90.131708528302639</v>
      </c>
      <c r="Y40" s="1">
        <v>0</v>
      </c>
      <c r="Z40" s="4">
        <v>66.900000000000006</v>
      </c>
      <c r="AA40" s="38">
        <v>64</v>
      </c>
      <c r="AB40" s="6">
        <f t="shared" si="23"/>
        <v>0.35171491824118228</v>
      </c>
      <c r="AC40" s="38">
        <v>1000</v>
      </c>
      <c r="AD40" s="1">
        <f t="shared" si="7"/>
        <v>1.193415637860082</v>
      </c>
      <c r="AE40" s="1">
        <f t="shared" si="44"/>
        <v>0.2</v>
      </c>
      <c r="AF40" s="2">
        <f t="shared" si="38"/>
        <v>33</v>
      </c>
      <c r="AG40" s="9">
        <f t="shared" si="45"/>
        <v>6.6000000000000005</v>
      </c>
      <c r="AH40" s="12">
        <f t="shared" si="46"/>
        <v>0.30108525030810623</v>
      </c>
      <c r="AI40" s="12">
        <f t="shared" si="39"/>
        <v>-1.4226008428062815</v>
      </c>
      <c r="AJ40" s="75">
        <f t="shared" si="40"/>
        <v>0.36346412231699993</v>
      </c>
      <c r="AK40" s="11">
        <f t="shared" si="41"/>
        <v>0</v>
      </c>
      <c r="AL40" s="12">
        <f t="shared" si="47"/>
        <v>0.17679266518076542</v>
      </c>
      <c r="AM40" s="11">
        <f t="shared" si="42"/>
        <v>0</v>
      </c>
      <c r="AN40" s="9">
        <f t="shared" si="43"/>
        <v>55.46344624034073</v>
      </c>
      <c r="AO40" s="9"/>
      <c r="AP40" s="9">
        <f t="shared" si="48"/>
        <v>82.158293501931951</v>
      </c>
      <c r="AQ40" s="47">
        <f t="shared" ref="AQ40:AQ71" si="55">AU40+B*(AR40-AT40)+_R*AT40*ABS(AT40)</f>
        <v>82.158293501931951</v>
      </c>
      <c r="AR40" s="15">
        <f t="shared" ref="AR40:AR71" si="56">AM39</f>
        <v>0</v>
      </c>
      <c r="AS40" s="49"/>
      <c r="AT40" s="12">
        <f t="shared" ref="AT40:AT71" si="57">AY39</f>
        <v>-0.14823346195114587</v>
      </c>
      <c r="AU40" s="9">
        <f t="shared" ref="AU40:AU71" si="58">AX39</f>
        <v>68.823981427062648</v>
      </c>
      <c r="AV40" s="9">
        <f t="shared" si="49"/>
        <v>82.158293501931951</v>
      </c>
      <c r="AW40" s="9">
        <f t="shared" si="50"/>
        <v>78.934245704747724</v>
      </c>
      <c r="AX40" s="16">
        <f t="shared" ref="AX40:AX71" si="59">(AV40+AW40)/2</f>
        <v>80.546269603339837</v>
      </c>
      <c r="AY40" s="44">
        <f t="shared" ref="AY40:AY71" si="60">(AV40-AX40)/B</f>
        <v>1.7885202942601659E-2</v>
      </c>
      <c r="AZ40" s="49"/>
      <c r="BA40" s="12">
        <f t="shared" ref="BA40:BA71" si="61">BF39</f>
        <v>-0.13016949354496421</v>
      </c>
      <c r="BB40" s="9">
        <f t="shared" ref="BB40:BB71" si="62">BE39</f>
        <v>67.222068203664833</v>
      </c>
      <c r="BC40" s="9">
        <f t="shared" si="51"/>
        <v>82.157911751559737</v>
      </c>
      <c r="BD40" s="9">
        <f t="shared" si="52"/>
        <v>72.479520099161803</v>
      </c>
      <c r="BE40" s="16">
        <f t="shared" ref="BE40:BE71" si="63">(BC40+BD40)/2</f>
        <v>77.318715925360777</v>
      </c>
      <c r="BF40" s="44">
        <f t="shared" ref="BF40:BF71" si="64">(BC40-BE40)/B</f>
        <v>5.3690270662953024E-2</v>
      </c>
      <c r="BG40" s="49"/>
      <c r="BH40" s="12">
        <f t="shared" ref="BH40:BH71" si="65">BM39</f>
        <v>-9.4196697655543088E-2</v>
      </c>
      <c r="BI40" s="9">
        <f t="shared" ref="BI40:BI71" si="66">BL39</f>
        <v>64</v>
      </c>
      <c r="BJ40" s="9">
        <f t="shared" si="53"/>
        <v>82.154471557742781</v>
      </c>
      <c r="BK40" s="9">
        <f t="shared" si="54"/>
        <v>0</v>
      </c>
      <c r="BL40" s="51">
        <f t="shared" ref="BL40:BL71" si="67">$AA$7</f>
        <v>64</v>
      </c>
      <c r="BM40" s="44">
        <f t="shared" ref="BM40:BM71" si="68">(BJ40-BL40)/B</f>
        <v>0.20142158463624396</v>
      </c>
      <c r="BN40" s="11"/>
      <c r="BO40" s="9"/>
      <c r="BP40" s="11"/>
      <c r="BQ40" s="9"/>
      <c r="BR40" s="43"/>
      <c r="BS40" s="9"/>
      <c r="BT40" s="11"/>
      <c r="BU40" s="9"/>
      <c r="BV40" s="25"/>
      <c r="BW40" s="25"/>
      <c r="BX40" s="25"/>
      <c r="BY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</row>
    <row r="41" spans="1:88" x14ac:dyDescent="0.2">
      <c r="A41" s="25"/>
      <c r="B41" s="2"/>
      <c r="C41" s="4">
        <v>81</v>
      </c>
      <c r="D41" s="39">
        <v>178.49</v>
      </c>
      <c r="E41" s="39">
        <v>-205.84</v>
      </c>
      <c r="F41" s="38">
        <v>66.900000000000006</v>
      </c>
      <c r="G41" s="39">
        <v>0.9</v>
      </c>
      <c r="H41" s="38">
        <v>265</v>
      </c>
      <c r="I41" s="38">
        <v>900</v>
      </c>
      <c r="J41" s="3">
        <f t="shared" si="2"/>
        <v>15</v>
      </c>
      <c r="K41" s="3">
        <f t="shared" si="3"/>
        <v>94.248000000000005</v>
      </c>
      <c r="L41" s="4">
        <v>0.95</v>
      </c>
      <c r="M41" s="4">
        <v>0.76</v>
      </c>
      <c r="N41" s="1">
        <f t="shared" si="19"/>
        <v>0.72199999999999998</v>
      </c>
      <c r="O41" s="40">
        <f t="shared" si="20"/>
        <v>1111.9113573407203</v>
      </c>
      <c r="P41" s="40">
        <f t="shared" si="4"/>
        <v>84394.072022160675</v>
      </c>
      <c r="Q41" s="4">
        <v>2.9</v>
      </c>
      <c r="R41" s="4">
        <v>4</v>
      </c>
      <c r="S41" s="38">
        <v>600</v>
      </c>
      <c r="T41" s="3">
        <f t="shared" si="21"/>
        <v>200</v>
      </c>
      <c r="U41" s="41">
        <v>1.2</v>
      </c>
      <c r="V41" s="7">
        <f t="shared" si="5"/>
        <v>1.130976</v>
      </c>
      <c r="W41" s="7">
        <f t="shared" si="22"/>
        <v>0.17970028082012157</v>
      </c>
      <c r="X41" s="1">
        <f t="shared" si="6"/>
        <v>90.131708528302639</v>
      </c>
      <c r="Y41" s="1">
        <v>0</v>
      </c>
      <c r="Z41" s="4">
        <v>66.900000000000006</v>
      </c>
      <c r="AA41" s="38">
        <v>64</v>
      </c>
      <c r="AB41" s="6">
        <f t="shared" si="23"/>
        <v>0.35171491824118228</v>
      </c>
      <c r="AC41" s="38">
        <v>1000</v>
      </c>
      <c r="AD41" s="1">
        <f t="shared" si="7"/>
        <v>1.193415637860082</v>
      </c>
      <c r="AE41" s="1">
        <f t="shared" si="44"/>
        <v>0.2</v>
      </c>
      <c r="AF41" s="2">
        <f t="shared" si="38"/>
        <v>34</v>
      </c>
      <c r="AG41" s="9">
        <f t="shared" si="45"/>
        <v>6.8000000000000007</v>
      </c>
      <c r="AH41" s="12">
        <f t="shared" si="46"/>
        <v>0.29484074884810191</v>
      </c>
      <c r="AI41" s="12">
        <f t="shared" si="39"/>
        <v>-1.3638702246677354</v>
      </c>
      <c r="AJ41" s="75">
        <f t="shared" si="40"/>
        <v>0.34926744565407047</v>
      </c>
      <c r="AK41" s="11">
        <f t="shared" si="41"/>
        <v>0</v>
      </c>
      <c r="AL41" s="12">
        <f t="shared" si="47"/>
        <v>0.18220745854258125</v>
      </c>
      <c r="AM41" s="11">
        <f t="shared" si="42"/>
        <v>0</v>
      </c>
      <c r="AN41" s="9">
        <f t="shared" si="43"/>
        <v>82.158293501931951</v>
      </c>
      <c r="AO41" s="9"/>
      <c r="AP41" s="9">
        <f t="shared" si="48"/>
        <v>78.934627455119937</v>
      </c>
      <c r="AQ41" s="47">
        <f t="shared" si="55"/>
        <v>78.934627455119937</v>
      </c>
      <c r="AR41" s="15">
        <f t="shared" si="56"/>
        <v>0</v>
      </c>
      <c r="AS41" s="49"/>
      <c r="AT41" s="12">
        <f t="shared" si="57"/>
        <v>1.7885202942601659E-2</v>
      </c>
      <c r="AU41" s="9">
        <f t="shared" si="58"/>
        <v>80.546269603339837</v>
      </c>
      <c r="AV41" s="9">
        <f t="shared" si="49"/>
        <v>78.934627455119937</v>
      </c>
      <c r="AW41" s="9">
        <f t="shared" si="50"/>
        <v>72.482960292978774</v>
      </c>
      <c r="AX41" s="16">
        <f t="shared" si="59"/>
        <v>75.708793874049348</v>
      </c>
      <c r="AY41" s="44">
        <f t="shared" si="60"/>
        <v>3.5790218933413775E-2</v>
      </c>
      <c r="AZ41" s="49"/>
      <c r="BA41" s="12">
        <f t="shared" si="61"/>
        <v>5.3690270662953024E-2</v>
      </c>
      <c r="BB41" s="9">
        <f t="shared" si="62"/>
        <v>77.318715925360777</v>
      </c>
      <c r="BC41" s="9">
        <f t="shared" si="51"/>
        <v>78.933098761565702</v>
      </c>
      <c r="BD41" s="9">
        <f t="shared" si="52"/>
        <v>45.893946096082892</v>
      </c>
      <c r="BE41" s="16">
        <f t="shared" si="63"/>
        <v>62.413522428824294</v>
      </c>
      <c r="BF41" s="44">
        <f t="shared" si="64"/>
        <v>0.18328262719611074</v>
      </c>
      <c r="BG41" s="49"/>
      <c r="BH41" s="12">
        <f t="shared" si="65"/>
        <v>0.20142158463624396</v>
      </c>
      <c r="BI41" s="9">
        <f t="shared" si="66"/>
        <v>64</v>
      </c>
      <c r="BJ41" s="9">
        <f t="shared" si="53"/>
        <v>78.893008921173717</v>
      </c>
      <c r="BK41" s="9">
        <f t="shared" si="54"/>
        <v>0</v>
      </c>
      <c r="BL41" s="51">
        <f t="shared" si="67"/>
        <v>64</v>
      </c>
      <c r="BM41" s="44">
        <f t="shared" si="68"/>
        <v>0.16523606580138331</v>
      </c>
      <c r="BN41" s="11"/>
      <c r="BO41" s="9"/>
      <c r="BP41" s="11"/>
      <c r="BQ41" s="9"/>
      <c r="BR41" s="43"/>
      <c r="BS41" s="9"/>
      <c r="BT41" s="11"/>
      <c r="BU41" s="9"/>
      <c r="BV41" s="25"/>
      <c r="BW41" s="25"/>
      <c r="BX41" s="25"/>
      <c r="BY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</row>
    <row r="42" spans="1:88" x14ac:dyDescent="0.2">
      <c r="A42" s="25"/>
      <c r="B42" s="2"/>
      <c r="C42" s="4">
        <v>81</v>
      </c>
      <c r="D42" s="39">
        <v>178.49</v>
      </c>
      <c r="E42" s="39">
        <v>-205.84</v>
      </c>
      <c r="F42" s="38">
        <v>66.900000000000006</v>
      </c>
      <c r="G42" s="39">
        <v>0.9</v>
      </c>
      <c r="H42" s="38">
        <v>265</v>
      </c>
      <c r="I42" s="38">
        <v>900</v>
      </c>
      <c r="J42" s="3">
        <f t="shared" si="2"/>
        <v>15</v>
      </c>
      <c r="K42" s="3">
        <f t="shared" si="3"/>
        <v>94.248000000000005</v>
      </c>
      <c r="L42" s="4">
        <v>0.95</v>
      </c>
      <c r="M42" s="4">
        <v>0.76</v>
      </c>
      <c r="N42" s="1">
        <f t="shared" si="19"/>
        <v>0.72199999999999998</v>
      </c>
      <c r="O42" s="40">
        <f t="shared" si="20"/>
        <v>1111.9113573407203</v>
      </c>
      <c r="P42" s="40">
        <f t="shared" si="4"/>
        <v>84394.072022160675</v>
      </c>
      <c r="Q42" s="4">
        <v>2.9</v>
      </c>
      <c r="R42" s="4">
        <v>4</v>
      </c>
      <c r="S42" s="38">
        <v>600</v>
      </c>
      <c r="T42" s="3">
        <f t="shared" si="21"/>
        <v>200</v>
      </c>
      <c r="U42" s="41">
        <v>1.2</v>
      </c>
      <c r="V42" s="7">
        <f t="shared" si="5"/>
        <v>1.130976</v>
      </c>
      <c r="W42" s="7">
        <f t="shared" si="22"/>
        <v>0.17970028082012157</v>
      </c>
      <c r="X42" s="1">
        <f t="shared" si="6"/>
        <v>90.131708528302639</v>
      </c>
      <c r="Y42" s="1">
        <v>0</v>
      </c>
      <c r="Z42" s="4">
        <v>66.900000000000006</v>
      </c>
      <c r="AA42" s="38">
        <v>64</v>
      </c>
      <c r="AB42" s="6">
        <f t="shared" si="23"/>
        <v>0.35171491824118228</v>
      </c>
      <c r="AC42" s="38">
        <v>1000</v>
      </c>
      <c r="AD42" s="1">
        <f t="shared" si="7"/>
        <v>1.193415637860082</v>
      </c>
      <c r="AE42" s="1">
        <f t="shared" si="44"/>
        <v>0.2</v>
      </c>
      <c r="AF42" s="2">
        <f t="shared" ref="AF42:AF73" si="69">1+AF41</f>
        <v>35</v>
      </c>
      <c r="AG42" s="9">
        <f t="shared" si="45"/>
        <v>7</v>
      </c>
      <c r="AH42" s="12">
        <f t="shared" si="46"/>
        <v>0.28885000608382855</v>
      </c>
      <c r="AI42" s="12">
        <f t="shared" si="39"/>
        <v>-1.2421114372598887</v>
      </c>
      <c r="AJ42" s="75">
        <f t="shared" si="40"/>
        <v>0.31930775640958092</v>
      </c>
      <c r="AK42" s="11">
        <f t="shared" si="41"/>
        <v>0</v>
      </c>
      <c r="AL42" s="12">
        <f t="shared" si="47"/>
        <v>0.18740221017489347</v>
      </c>
      <c r="AM42" s="11">
        <f t="shared" si="42"/>
        <v>0</v>
      </c>
      <c r="AN42" s="9">
        <f t="shared" si="43"/>
        <v>78.934627455119937</v>
      </c>
      <c r="AO42" s="9"/>
      <c r="AP42" s="9">
        <f t="shared" si="48"/>
        <v>72.484488986532995</v>
      </c>
      <c r="AQ42" s="47">
        <f t="shared" si="55"/>
        <v>72.484488986532995</v>
      </c>
      <c r="AR42" s="15">
        <f t="shared" si="56"/>
        <v>0</v>
      </c>
      <c r="AS42" s="49"/>
      <c r="AT42" s="12">
        <f t="shared" si="57"/>
        <v>3.5790218933413775E-2</v>
      </c>
      <c r="AU42" s="9">
        <f t="shared" si="58"/>
        <v>75.708793874049348</v>
      </c>
      <c r="AV42" s="9">
        <f t="shared" si="49"/>
        <v>72.484488986532995</v>
      </c>
      <c r="AW42" s="9">
        <f t="shared" si="50"/>
        <v>45.934035936474871</v>
      </c>
      <c r="AX42" s="16">
        <f t="shared" si="59"/>
        <v>59.209262461503933</v>
      </c>
      <c r="AY42" s="44">
        <f t="shared" si="60"/>
        <v>0.14728697305078214</v>
      </c>
      <c r="AZ42" s="49"/>
      <c r="BA42" s="12">
        <f t="shared" si="61"/>
        <v>0.18328262719611074</v>
      </c>
      <c r="BB42" s="9">
        <f t="shared" si="62"/>
        <v>62.413522428824294</v>
      </c>
      <c r="BC42" s="9">
        <f t="shared" si="51"/>
        <v>72.458599681163307</v>
      </c>
      <c r="BD42" s="9">
        <f t="shared" si="52"/>
        <v>49.13957485519682</v>
      </c>
      <c r="BE42" s="16">
        <f t="shared" si="63"/>
        <v>60.79908726818006</v>
      </c>
      <c r="BF42" s="44">
        <f t="shared" si="64"/>
        <v>0.12936082765281204</v>
      </c>
      <c r="BG42" s="49"/>
      <c r="BH42" s="12">
        <f t="shared" si="65"/>
        <v>0.16523606580138331</v>
      </c>
      <c r="BI42" s="9">
        <f t="shared" si="66"/>
        <v>64</v>
      </c>
      <c r="BJ42" s="9">
        <f t="shared" si="53"/>
        <v>72.438628796875264</v>
      </c>
      <c r="BK42" s="9">
        <f t="shared" si="54"/>
        <v>0</v>
      </c>
      <c r="BL42" s="51">
        <f t="shared" si="67"/>
        <v>64</v>
      </c>
      <c r="BM42" s="44">
        <f t="shared" si="68"/>
        <v>9.3625527959734778E-2</v>
      </c>
      <c r="BN42" s="11"/>
      <c r="BO42" s="9"/>
      <c r="BP42" s="11"/>
      <c r="BQ42" s="9"/>
      <c r="BR42" s="43"/>
      <c r="BS42" s="9"/>
      <c r="BT42" s="11"/>
      <c r="BU42" s="9"/>
      <c r="BV42" s="25"/>
      <c r="BW42" s="25"/>
      <c r="BX42" s="25"/>
      <c r="BY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</row>
    <row r="43" spans="1:88" x14ac:dyDescent="0.2">
      <c r="A43" s="25"/>
      <c r="B43" s="2"/>
      <c r="C43" s="4">
        <v>81</v>
      </c>
      <c r="D43" s="39">
        <v>178.49</v>
      </c>
      <c r="E43" s="39">
        <v>-205.84</v>
      </c>
      <c r="F43" s="38">
        <v>66.900000000000006</v>
      </c>
      <c r="G43" s="39">
        <v>0.9</v>
      </c>
      <c r="H43" s="38">
        <v>265</v>
      </c>
      <c r="I43" s="38">
        <v>900</v>
      </c>
      <c r="J43" s="3">
        <f t="shared" si="2"/>
        <v>15</v>
      </c>
      <c r="K43" s="3">
        <f t="shared" si="3"/>
        <v>94.248000000000005</v>
      </c>
      <c r="L43" s="4">
        <v>0.95</v>
      </c>
      <c r="M43" s="4">
        <v>0.76</v>
      </c>
      <c r="N43" s="1">
        <f t="shared" si="19"/>
        <v>0.72199999999999998</v>
      </c>
      <c r="O43" s="40">
        <f t="shared" si="20"/>
        <v>1111.9113573407203</v>
      </c>
      <c r="P43" s="40">
        <f t="shared" si="4"/>
        <v>84394.072022160675</v>
      </c>
      <c r="Q43" s="4">
        <v>2.9</v>
      </c>
      <c r="R43" s="4">
        <v>4</v>
      </c>
      <c r="S43" s="38">
        <v>600</v>
      </c>
      <c r="T43" s="3">
        <f t="shared" si="21"/>
        <v>200</v>
      </c>
      <c r="U43" s="41">
        <v>1.2</v>
      </c>
      <c r="V43" s="7">
        <f t="shared" si="5"/>
        <v>1.130976</v>
      </c>
      <c r="W43" s="7">
        <f t="shared" si="22"/>
        <v>0.17970028082012157</v>
      </c>
      <c r="X43" s="1">
        <f t="shared" si="6"/>
        <v>90.131708528302639</v>
      </c>
      <c r="Y43" s="1">
        <v>0</v>
      </c>
      <c r="Z43" s="4">
        <v>66.900000000000006</v>
      </c>
      <c r="AA43" s="38">
        <v>64</v>
      </c>
      <c r="AB43" s="6">
        <f t="shared" si="23"/>
        <v>0.35171491824118228</v>
      </c>
      <c r="AC43" s="38">
        <v>1000</v>
      </c>
      <c r="AD43" s="1">
        <f t="shared" si="7"/>
        <v>1.193415637860082</v>
      </c>
      <c r="AE43" s="1">
        <f t="shared" si="44"/>
        <v>0.2</v>
      </c>
      <c r="AF43" s="2">
        <f t="shared" si="69"/>
        <v>36</v>
      </c>
      <c r="AG43" s="9">
        <f t="shared" si="45"/>
        <v>7.2</v>
      </c>
      <c r="AH43" s="12">
        <f t="shared" si="46"/>
        <v>0.28309786200266074</v>
      </c>
      <c r="AI43" s="12">
        <f t="shared" si="39"/>
        <v>-0.72995514313335563</v>
      </c>
      <c r="AJ43" s="75">
        <f t="shared" si="40"/>
        <v>0.19174227013571646</v>
      </c>
      <c r="AK43" s="11">
        <f t="shared" si="41"/>
        <v>0</v>
      </c>
      <c r="AL43" s="12">
        <f t="shared" si="47"/>
        <v>0.19239006577656295</v>
      </c>
      <c r="AM43" s="11">
        <f t="shared" si="42"/>
        <v>0</v>
      </c>
      <c r="AN43" s="9">
        <f t="shared" si="43"/>
        <v>72.484488986532995</v>
      </c>
      <c r="AO43" s="9"/>
      <c r="AP43" s="9">
        <f t="shared" si="48"/>
        <v>45.959925241844559</v>
      </c>
      <c r="AQ43" s="47">
        <f t="shared" si="55"/>
        <v>45.959925241844559</v>
      </c>
      <c r="AR43" s="15">
        <f t="shared" si="56"/>
        <v>0</v>
      </c>
      <c r="AS43" s="49"/>
      <c r="AT43" s="12">
        <f t="shared" si="57"/>
        <v>0.14728697305078214</v>
      </c>
      <c r="AU43" s="9">
        <f t="shared" si="58"/>
        <v>59.209262461503933</v>
      </c>
      <c r="AV43" s="9">
        <f t="shared" si="49"/>
        <v>45.959925241844559</v>
      </c>
      <c r="AW43" s="9">
        <f t="shared" si="50"/>
        <v>49.159545739484862</v>
      </c>
      <c r="AX43" s="16">
        <f t="shared" si="59"/>
        <v>47.559735490664707</v>
      </c>
      <c r="AY43" s="44">
        <f t="shared" si="60"/>
        <v>-1.7749694030461931E-2</v>
      </c>
      <c r="AZ43" s="49"/>
      <c r="BA43" s="12">
        <f t="shared" si="61"/>
        <v>0.12936082765281204</v>
      </c>
      <c r="BB43" s="9">
        <f t="shared" si="62"/>
        <v>60.79908726818006</v>
      </c>
      <c r="BC43" s="9">
        <f t="shared" si="51"/>
        <v>45.960301229396293</v>
      </c>
      <c r="BD43" s="9">
        <f t="shared" si="52"/>
        <v>55.571832373704424</v>
      </c>
      <c r="BE43" s="16">
        <f t="shared" si="63"/>
        <v>50.766066801550359</v>
      </c>
      <c r="BF43" s="44">
        <f t="shared" si="64"/>
        <v>-5.3319366187815985E-2</v>
      </c>
      <c r="BG43" s="49"/>
      <c r="BH43" s="12">
        <f t="shared" si="65"/>
        <v>9.3625527959734778E-2</v>
      </c>
      <c r="BI43" s="9">
        <f t="shared" si="66"/>
        <v>64</v>
      </c>
      <c r="BJ43" s="9">
        <f t="shared" si="53"/>
        <v>45.963694056125078</v>
      </c>
      <c r="BK43" s="9">
        <f t="shared" si="54"/>
        <v>0</v>
      </c>
      <c r="BL43" s="51">
        <f t="shared" si="67"/>
        <v>64</v>
      </c>
      <c r="BM43" s="44">
        <f t="shared" si="68"/>
        <v>-0.20011055197307467</v>
      </c>
      <c r="BN43" s="11"/>
      <c r="BO43" s="9"/>
      <c r="BP43" s="11"/>
      <c r="BQ43" s="9"/>
      <c r="BR43" s="43"/>
      <c r="BS43" s="9"/>
      <c r="BT43" s="11"/>
      <c r="BU43" s="9"/>
      <c r="BV43" s="25"/>
      <c r="BW43" s="25"/>
      <c r="BX43" s="25"/>
      <c r="BY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</row>
    <row r="44" spans="1:88" x14ac:dyDescent="0.2">
      <c r="A44" s="25"/>
      <c r="B44" s="2"/>
      <c r="C44" s="4">
        <v>81</v>
      </c>
      <c r="D44" s="39">
        <v>178.49</v>
      </c>
      <c r="E44" s="39">
        <v>-205.84</v>
      </c>
      <c r="F44" s="38">
        <v>66.900000000000006</v>
      </c>
      <c r="G44" s="39">
        <v>0.9</v>
      </c>
      <c r="H44" s="38">
        <v>265</v>
      </c>
      <c r="I44" s="38">
        <v>900</v>
      </c>
      <c r="J44" s="3">
        <f t="shared" si="2"/>
        <v>15</v>
      </c>
      <c r="K44" s="3">
        <f t="shared" si="3"/>
        <v>94.248000000000005</v>
      </c>
      <c r="L44" s="4">
        <v>0.95</v>
      </c>
      <c r="M44" s="4">
        <v>0.76</v>
      </c>
      <c r="N44" s="1">
        <f t="shared" si="19"/>
        <v>0.72199999999999998</v>
      </c>
      <c r="O44" s="40">
        <f t="shared" si="20"/>
        <v>1111.9113573407203</v>
      </c>
      <c r="P44" s="40">
        <f t="shared" si="4"/>
        <v>84394.072022160675</v>
      </c>
      <c r="Q44" s="4">
        <v>2.9</v>
      </c>
      <c r="R44" s="4">
        <v>4</v>
      </c>
      <c r="S44" s="38">
        <v>600</v>
      </c>
      <c r="T44" s="3">
        <f t="shared" si="21"/>
        <v>200</v>
      </c>
      <c r="U44" s="41">
        <v>1.2</v>
      </c>
      <c r="V44" s="7">
        <f t="shared" si="5"/>
        <v>1.130976</v>
      </c>
      <c r="W44" s="7">
        <f t="shared" si="22"/>
        <v>0.17970028082012157</v>
      </c>
      <c r="X44" s="1">
        <f t="shared" si="6"/>
        <v>90.131708528302639</v>
      </c>
      <c r="Y44" s="1">
        <v>0</v>
      </c>
      <c r="Z44" s="4">
        <v>66.900000000000006</v>
      </c>
      <c r="AA44" s="38">
        <v>64</v>
      </c>
      <c r="AB44" s="6">
        <f t="shared" si="23"/>
        <v>0.35171491824118228</v>
      </c>
      <c r="AC44" s="38">
        <v>1000</v>
      </c>
      <c r="AD44" s="1">
        <f t="shared" si="7"/>
        <v>1.193415637860082</v>
      </c>
      <c r="AE44" s="1">
        <f t="shared" si="44"/>
        <v>0.2</v>
      </c>
      <c r="AF44" s="2">
        <f t="shared" si="69"/>
        <v>37</v>
      </c>
      <c r="AG44" s="9">
        <f t="shared" si="45"/>
        <v>7.4</v>
      </c>
      <c r="AH44" s="12">
        <f t="shared" si="46"/>
        <v>0.27757034059659552</v>
      </c>
      <c r="AI44" s="12">
        <f t="shared" si="39"/>
        <v>-0.79513553784898261</v>
      </c>
      <c r="AJ44" s="75">
        <f t="shared" si="40"/>
        <v>0.20850418256724351</v>
      </c>
      <c r="AK44" s="11">
        <f t="shared" si="41"/>
        <v>0</v>
      </c>
      <c r="AL44" s="12">
        <f t="shared" si="47"/>
        <v>0.19718314436074766</v>
      </c>
      <c r="AM44" s="11">
        <f t="shared" si="42"/>
        <v>0</v>
      </c>
      <c r="AN44" s="9">
        <f t="shared" si="43"/>
        <v>45.959925241844559</v>
      </c>
      <c r="AO44" s="9"/>
      <c r="AP44" s="9">
        <f t="shared" si="48"/>
        <v>49.159169751933121</v>
      </c>
      <c r="AQ44" s="47">
        <f t="shared" si="55"/>
        <v>49.159169751933121</v>
      </c>
      <c r="AR44" s="15">
        <f t="shared" si="56"/>
        <v>0</v>
      </c>
      <c r="AS44" s="49"/>
      <c r="AT44" s="12">
        <f t="shared" si="57"/>
        <v>-1.7749694030461931E-2</v>
      </c>
      <c r="AU44" s="9">
        <f t="shared" si="58"/>
        <v>47.559735490664707</v>
      </c>
      <c r="AV44" s="9">
        <f t="shared" si="49"/>
        <v>49.159169751933121</v>
      </c>
      <c r="AW44" s="9">
        <f t="shared" si="50"/>
        <v>55.56843954697564</v>
      </c>
      <c r="AX44" s="16">
        <f t="shared" si="59"/>
        <v>52.36380464945438</v>
      </c>
      <c r="AY44" s="44">
        <f t="shared" si="60"/>
        <v>-3.5555022198596832E-2</v>
      </c>
      <c r="AZ44" s="49"/>
      <c r="BA44" s="12">
        <f t="shared" si="61"/>
        <v>-5.3319366187815985E-2</v>
      </c>
      <c r="BB44" s="9">
        <f t="shared" si="62"/>
        <v>50.766066801550359</v>
      </c>
      <c r="BC44" s="9">
        <f t="shared" si="51"/>
        <v>49.160678419772736</v>
      </c>
      <c r="BD44" s="9">
        <f t="shared" si="52"/>
        <v>81.988516529993518</v>
      </c>
      <c r="BE44" s="16">
        <f t="shared" si="63"/>
        <v>65.57459747488312</v>
      </c>
      <c r="BF44" s="44">
        <f t="shared" si="64"/>
        <v>-0.18211037295444343</v>
      </c>
      <c r="BG44" s="49"/>
      <c r="BH44" s="12">
        <f t="shared" si="65"/>
        <v>-0.20011055197307467</v>
      </c>
      <c r="BI44" s="9">
        <f t="shared" si="66"/>
        <v>64</v>
      </c>
      <c r="BJ44" s="9">
        <f t="shared" si="53"/>
        <v>49.200257080274412</v>
      </c>
      <c r="BK44" s="9">
        <f t="shared" si="54"/>
        <v>0</v>
      </c>
      <c r="BL44" s="51">
        <f t="shared" si="67"/>
        <v>64</v>
      </c>
      <c r="BM44" s="44">
        <f t="shared" si="68"/>
        <v>-0.16420129121460356</v>
      </c>
      <c r="BN44" s="11"/>
      <c r="BO44" s="9"/>
      <c r="BP44" s="11"/>
      <c r="BQ44" s="9"/>
      <c r="BR44" s="43"/>
      <c r="BS44" s="9"/>
      <c r="BT44" s="11"/>
      <c r="BU44" s="9"/>
      <c r="BV44" s="25"/>
      <c r="BW44" s="25"/>
      <c r="BX44" s="25"/>
      <c r="BY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</row>
    <row r="45" spans="1:88" x14ac:dyDescent="0.2">
      <c r="A45" s="25"/>
      <c r="B45" s="2"/>
      <c r="C45" s="4">
        <v>81</v>
      </c>
      <c r="D45" s="39">
        <v>178.49</v>
      </c>
      <c r="E45" s="39">
        <v>-205.84</v>
      </c>
      <c r="F45" s="38">
        <v>66.900000000000006</v>
      </c>
      <c r="G45" s="39">
        <v>0.9</v>
      </c>
      <c r="H45" s="38">
        <v>265</v>
      </c>
      <c r="I45" s="38">
        <v>900</v>
      </c>
      <c r="J45" s="3">
        <f t="shared" si="2"/>
        <v>15</v>
      </c>
      <c r="K45" s="3">
        <f t="shared" si="3"/>
        <v>94.248000000000005</v>
      </c>
      <c r="L45" s="4">
        <v>0.95</v>
      </c>
      <c r="M45" s="4">
        <v>0.76</v>
      </c>
      <c r="N45" s="1">
        <f t="shared" si="19"/>
        <v>0.72199999999999998</v>
      </c>
      <c r="O45" s="40">
        <f t="shared" si="20"/>
        <v>1111.9113573407203</v>
      </c>
      <c r="P45" s="40">
        <f t="shared" si="4"/>
        <v>84394.072022160675</v>
      </c>
      <c r="Q45" s="4">
        <v>2.9</v>
      </c>
      <c r="R45" s="4">
        <v>4</v>
      </c>
      <c r="S45" s="38">
        <v>600</v>
      </c>
      <c r="T45" s="3">
        <f t="shared" si="21"/>
        <v>200</v>
      </c>
      <c r="U45" s="41">
        <v>1.2</v>
      </c>
      <c r="V45" s="7">
        <f t="shared" si="5"/>
        <v>1.130976</v>
      </c>
      <c r="W45" s="7">
        <f t="shared" si="22"/>
        <v>0.17970028082012157</v>
      </c>
      <c r="X45" s="1">
        <f t="shared" si="6"/>
        <v>90.131708528302639</v>
      </c>
      <c r="Y45" s="1">
        <v>0</v>
      </c>
      <c r="Z45" s="4">
        <v>66.900000000000006</v>
      </c>
      <c r="AA45" s="38">
        <v>64</v>
      </c>
      <c r="AB45" s="6">
        <f t="shared" si="23"/>
        <v>0.35171491824118228</v>
      </c>
      <c r="AC45" s="38">
        <v>1000</v>
      </c>
      <c r="AD45" s="1">
        <f t="shared" si="7"/>
        <v>1.193415637860082</v>
      </c>
      <c r="AE45" s="1">
        <f t="shared" si="44"/>
        <v>0.2</v>
      </c>
      <c r="AF45" s="2">
        <f t="shared" si="69"/>
        <v>38</v>
      </c>
      <c r="AG45" s="9">
        <f t="shared" si="45"/>
        <v>7.6000000000000005</v>
      </c>
      <c r="AH45" s="12">
        <f t="shared" si="46"/>
        <v>0.27225453648672693</v>
      </c>
      <c r="AI45" s="12">
        <f t="shared" si="39"/>
        <v>-0.92241625991724974</v>
      </c>
      <c r="AJ45" s="75">
        <f t="shared" si="40"/>
        <v>0.24078413202239712</v>
      </c>
      <c r="AK45" s="11">
        <f t="shared" si="41"/>
        <v>0</v>
      </c>
      <c r="AL45" s="12">
        <f t="shared" si="47"/>
        <v>0.20179263656620067</v>
      </c>
      <c r="AM45" s="11">
        <f t="shared" si="42"/>
        <v>0</v>
      </c>
      <c r="AN45" s="9">
        <f t="shared" si="43"/>
        <v>49.159169751933121</v>
      </c>
      <c r="AO45" s="9"/>
      <c r="AP45" s="9">
        <f t="shared" si="48"/>
        <v>55.566930879136024</v>
      </c>
      <c r="AQ45" s="47">
        <f t="shared" si="55"/>
        <v>55.566930879136024</v>
      </c>
      <c r="AR45" s="15">
        <f t="shared" si="56"/>
        <v>0</v>
      </c>
      <c r="AS45" s="49"/>
      <c r="AT45" s="12">
        <f t="shared" si="57"/>
        <v>-3.5555022198596832E-2</v>
      </c>
      <c r="AU45" s="9">
        <f t="shared" si="58"/>
        <v>52.36380464945438</v>
      </c>
      <c r="AV45" s="9">
        <f t="shared" si="49"/>
        <v>55.566930879136024</v>
      </c>
      <c r="AW45" s="9">
        <f t="shared" si="50"/>
        <v>81.948937869491829</v>
      </c>
      <c r="AX45" s="16">
        <f t="shared" si="59"/>
        <v>68.757934374313919</v>
      </c>
      <c r="AY45" s="44">
        <f t="shared" si="60"/>
        <v>-0.14635252909952032</v>
      </c>
      <c r="AZ45" s="49"/>
      <c r="BA45" s="12">
        <f t="shared" si="61"/>
        <v>-0.18211037295444343</v>
      </c>
      <c r="BB45" s="9">
        <f t="shared" si="62"/>
        <v>65.57459747488312</v>
      </c>
      <c r="BC45" s="9">
        <f t="shared" si="51"/>
        <v>55.59249272359861</v>
      </c>
      <c r="BD45" s="9">
        <f t="shared" si="52"/>
        <v>78.767565970875395</v>
      </c>
      <c r="BE45" s="16">
        <f t="shared" si="63"/>
        <v>67.180029347236996</v>
      </c>
      <c r="BF45" s="44">
        <f t="shared" si="64"/>
        <v>-0.12856226529867382</v>
      </c>
      <c r="BG45" s="49"/>
      <c r="BH45" s="12">
        <f t="shared" si="65"/>
        <v>-0.16420129121460356</v>
      </c>
      <c r="BI45" s="9">
        <f t="shared" si="66"/>
        <v>64</v>
      </c>
      <c r="BJ45" s="9">
        <f t="shared" si="53"/>
        <v>55.612217802845649</v>
      </c>
      <c r="BK45" s="9">
        <f t="shared" si="54"/>
        <v>0</v>
      </c>
      <c r="BL45" s="51">
        <f t="shared" si="67"/>
        <v>64</v>
      </c>
      <c r="BM45" s="44">
        <f t="shared" si="68"/>
        <v>-9.3061391314028713E-2</v>
      </c>
      <c r="BN45" s="11"/>
      <c r="BO45" s="9"/>
      <c r="BP45" s="11"/>
      <c r="BQ45" s="9"/>
      <c r="BR45" s="43"/>
      <c r="BS45" s="9"/>
      <c r="BT45" s="11"/>
      <c r="BU45" s="9"/>
      <c r="BV45" s="25"/>
      <c r="BW45" s="25"/>
      <c r="BX45" s="25"/>
      <c r="BY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</row>
    <row r="46" spans="1:88" x14ac:dyDescent="0.2">
      <c r="A46" s="25"/>
      <c r="B46" s="2"/>
      <c r="C46" s="4">
        <v>81</v>
      </c>
      <c r="D46" s="39">
        <v>178.49</v>
      </c>
      <c r="E46" s="39">
        <v>-205.84</v>
      </c>
      <c r="F46" s="38">
        <v>66.900000000000006</v>
      </c>
      <c r="G46" s="39">
        <v>0.9</v>
      </c>
      <c r="H46" s="38">
        <v>265</v>
      </c>
      <c r="I46" s="38">
        <v>900</v>
      </c>
      <c r="J46" s="3">
        <f t="shared" si="2"/>
        <v>15</v>
      </c>
      <c r="K46" s="3">
        <f t="shared" si="3"/>
        <v>94.248000000000005</v>
      </c>
      <c r="L46" s="4">
        <v>0.95</v>
      </c>
      <c r="M46" s="4">
        <v>0.76</v>
      </c>
      <c r="N46" s="1">
        <f t="shared" si="19"/>
        <v>0.72199999999999998</v>
      </c>
      <c r="O46" s="40">
        <f t="shared" si="20"/>
        <v>1111.9113573407203</v>
      </c>
      <c r="P46" s="40">
        <f t="shared" si="4"/>
        <v>84394.072022160675</v>
      </c>
      <c r="Q46" s="4">
        <v>2.9</v>
      </c>
      <c r="R46" s="4">
        <v>4</v>
      </c>
      <c r="S46" s="38">
        <v>600</v>
      </c>
      <c r="T46" s="3">
        <f t="shared" si="21"/>
        <v>200</v>
      </c>
      <c r="U46" s="41">
        <v>1.2</v>
      </c>
      <c r="V46" s="7">
        <f t="shared" si="5"/>
        <v>1.130976</v>
      </c>
      <c r="W46" s="7">
        <f t="shared" si="22"/>
        <v>0.17970028082012157</v>
      </c>
      <c r="X46" s="1">
        <f t="shared" si="6"/>
        <v>90.131708528302639</v>
      </c>
      <c r="Y46" s="1">
        <v>0</v>
      </c>
      <c r="Z46" s="4">
        <v>66.900000000000006</v>
      </c>
      <c r="AA46" s="38">
        <v>64</v>
      </c>
      <c r="AB46" s="6">
        <f t="shared" si="23"/>
        <v>0.35171491824118228</v>
      </c>
      <c r="AC46" s="38">
        <v>1000</v>
      </c>
      <c r="AD46" s="1">
        <f t="shared" si="7"/>
        <v>1.193415637860082</v>
      </c>
      <c r="AE46" s="1">
        <f t="shared" si="44"/>
        <v>0.2</v>
      </c>
      <c r="AF46" s="2">
        <f t="shared" si="69"/>
        <v>39</v>
      </c>
      <c r="AG46" s="9">
        <f t="shared" si="45"/>
        <v>7.8000000000000007</v>
      </c>
      <c r="AH46" s="12">
        <f t="shared" si="46"/>
        <v>0.26713851433057556</v>
      </c>
      <c r="AI46" s="12">
        <f t="shared" si="39"/>
        <v>-1.4371232425216529</v>
      </c>
      <c r="AJ46" s="75">
        <f t="shared" si="40"/>
        <v>0.36991339959235675</v>
      </c>
      <c r="AK46" s="11">
        <f t="shared" si="41"/>
        <v>0</v>
      </c>
      <c r="AL46" s="12">
        <f t="shared" si="47"/>
        <v>0.20622889188417318</v>
      </c>
      <c r="AM46" s="11">
        <f t="shared" si="42"/>
        <v>0</v>
      </c>
      <c r="AN46" s="9">
        <f t="shared" si="43"/>
        <v>55.566930879136024</v>
      </c>
      <c r="AO46" s="9"/>
      <c r="AP46" s="9">
        <f t="shared" si="48"/>
        <v>81.923376025029228</v>
      </c>
      <c r="AQ46" s="47">
        <f t="shared" si="55"/>
        <v>81.923376025029228</v>
      </c>
      <c r="AR46" s="15">
        <f t="shared" si="56"/>
        <v>0</v>
      </c>
      <c r="AS46" s="49"/>
      <c r="AT46" s="12">
        <f t="shared" si="57"/>
        <v>-0.14635252909952032</v>
      </c>
      <c r="AU46" s="9">
        <f t="shared" si="58"/>
        <v>68.757934374313919</v>
      </c>
      <c r="AV46" s="9">
        <f t="shared" si="49"/>
        <v>81.923376025029228</v>
      </c>
      <c r="AW46" s="9">
        <f t="shared" si="50"/>
        <v>78.747840891628343</v>
      </c>
      <c r="AX46" s="16">
        <f t="shared" si="59"/>
        <v>80.335608458328778</v>
      </c>
      <c r="AY46" s="44">
        <f t="shared" si="60"/>
        <v>1.761608198297792E-2</v>
      </c>
      <c r="AZ46" s="49"/>
      <c r="BA46" s="12">
        <f t="shared" si="61"/>
        <v>-0.12856226529867382</v>
      </c>
      <c r="BB46" s="9">
        <f t="shared" si="62"/>
        <v>67.180029347236996</v>
      </c>
      <c r="BC46" s="9">
        <f t="shared" si="51"/>
        <v>81.92300567671694</v>
      </c>
      <c r="BD46" s="9">
        <f t="shared" si="52"/>
        <v>72.377446713448762</v>
      </c>
      <c r="BE46" s="16">
        <f t="shared" si="63"/>
        <v>77.150226195082851</v>
      </c>
      <c r="BF46" s="44">
        <f t="shared" si="64"/>
        <v>5.295338965127204E-2</v>
      </c>
      <c r="BG46" s="49"/>
      <c r="BH46" s="12">
        <f t="shared" si="65"/>
        <v>-9.3061391314028713E-2</v>
      </c>
      <c r="BI46" s="9">
        <f t="shared" si="66"/>
        <v>64</v>
      </c>
      <c r="BJ46" s="9">
        <f t="shared" si="53"/>
        <v>81.919659265902482</v>
      </c>
      <c r="BK46" s="9">
        <f t="shared" si="54"/>
        <v>0</v>
      </c>
      <c r="BL46" s="51">
        <f t="shared" si="67"/>
        <v>64</v>
      </c>
      <c r="BM46" s="44">
        <f t="shared" si="68"/>
        <v>0.19881637171312971</v>
      </c>
      <c r="BN46" s="11"/>
      <c r="BO46" s="9"/>
      <c r="BP46" s="11"/>
      <c r="BQ46" s="9"/>
      <c r="BR46" s="43"/>
      <c r="BS46" s="9"/>
      <c r="BT46" s="11"/>
      <c r="BU46" s="9"/>
      <c r="BV46" s="25"/>
      <c r="BW46" s="25"/>
      <c r="BX46" s="25"/>
      <c r="BY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</row>
    <row r="47" spans="1:88" x14ac:dyDescent="0.2">
      <c r="A47" s="25"/>
      <c r="B47" s="2"/>
      <c r="C47" s="4">
        <v>81</v>
      </c>
      <c r="D47" s="39">
        <v>178.49</v>
      </c>
      <c r="E47" s="39">
        <v>-205.84</v>
      </c>
      <c r="F47" s="38">
        <v>66.900000000000006</v>
      </c>
      <c r="G47" s="39">
        <v>0.9</v>
      </c>
      <c r="H47" s="38">
        <v>265</v>
      </c>
      <c r="I47" s="38">
        <v>900</v>
      </c>
      <c r="J47" s="3">
        <f t="shared" si="2"/>
        <v>15</v>
      </c>
      <c r="K47" s="3">
        <f t="shared" si="3"/>
        <v>94.248000000000005</v>
      </c>
      <c r="L47" s="4">
        <v>0.95</v>
      </c>
      <c r="M47" s="4">
        <v>0.76</v>
      </c>
      <c r="N47" s="1">
        <f t="shared" si="19"/>
        <v>0.72199999999999998</v>
      </c>
      <c r="O47" s="40">
        <f t="shared" si="20"/>
        <v>1111.9113573407203</v>
      </c>
      <c r="P47" s="40">
        <f t="shared" si="4"/>
        <v>84394.072022160675</v>
      </c>
      <c r="Q47" s="4">
        <v>2.9</v>
      </c>
      <c r="R47" s="4">
        <v>4</v>
      </c>
      <c r="S47" s="38">
        <v>600</v>
      </c>
      <c r="T47" s="3">
        <f t="shared" si="21"/>
        <v>200</v>
      </c>
      <c r="U47" s="41">
        <v>1.2</v>
      </c>
      <c r="V47" s="7">
        <f t="shared" si="5"/>
        <v>1.130976</v>
      </c>
      <c r="W47" s="7">
        <f t="shared" si="22"/>
        <v>0.17970028082012157</v>
      </c>
      <c r="X47" s="1">
        <f t="shared" si="6"/>
        <v>90.131708528302639</v>
      </c>
      <c r="Y47" s="1">
        <v>0</v>
      </c>
      <c r="Z47" s="4">
        <v>66.900000000000006</v>
      </c>
      <c r="AA47" s="38">
        <v>64</v>
      </c>
      <c r="AB47" s="6">
        <f t="shared" si="23"/>
        <v>0.35171491824118228</v>
      </c>
      <c r="AC47" s="38">
        <v>1000</v>
      </c>
      <c r="AD47" s="1">
        <f t="shared" si="7"/>
        <v>1.193415637860082</v>
      </c>
      <c r="AE47" s="1">
        <f t="shared" si="44"/>
        <v>0.2</v>
      </c>
      <c r="AF47" s="2">
        <f t="shared" si="69"/>
        <v>40</v>
      </c>
      <c r="AG47" s="9">
        <f t="shared" si="45"/>
        <v>8</v>
      </c>
      <c r="AH47" s="12">
        <f t="shared" si="46"/>
        <v>0.26221121936183944</v>
      </c>
      <c r="AI47" s="12">
        <f t="shared" si="39"/>
        <v>-1.3777466138975796</v>
      </c>
      <c r="AJ47" s="75">
        <f t="shared" si="40"/>
        <v>0.35551437345337922</v>
      </c>
      <c r="AK47" s="11">
        <f t="shared" si="41"/>
        <v>0</v>
      </c>
      <c r="AL47" s="12">
        <f t="shared" si="47"/>
        <v>0.21050149623206332</v>
      </c>
      <c r="AM47" s="11">
        <f t="shared" si="42"/>
        <v>0</v>
      </c>
      <c r="AN47" s="9">
        <f t="shared" si="43"/>
        <v>81.923376025029228</v>
      </c>
      <c r="AO47" s="9"/>
      <c r="AP47" s="9">
        <f t="shared" si="48"/>
        <v>78.748211239940616</v>
      </c>
      <c r="AQ47" s="47">
        <f t="shared" si="55"/>
        <v>78.748211239940616</v>
      </c>
      <c r="AR47" s="15">
        <f t="shared" si="56"/>
        <v>0</v>
      </c>
      <c r="AS47" s="49"/>
      <c r="AT47" s="12">
        <f t="shared" si="57"/>
        <v>1.761608198297792E-2</v>
      </c>
      <c r="AU47" s="9">
        <f t="shared" si="58"/>
        <v>80.335608458328778</v>
      </c>
      <c r="AV47" s="9">
        <f t="shared" si="49"/>
        <v>78.748211239940616</v>
      </c>
      <c r="AW47" s="9">
        <f t="shared" si="50"/>
        <v>72.380793124263221</v>
      </c>
      <c r="AX47" s="16">
        <f t="shared" si="59"/>
        <v>75.564502182101918</v>
      </c>
      <c r="AY47" s="44">
        <f t="shared" si="60"/>
        <v>3.5322852632256138E-2</v>
      </c>
      <c r="AZ47" s="49"/>
      <c r="BA47" s="12">
        <f t="shared" si="61"/>
        <v>5.295338965127204E-2</v>
      </c>
      <c r="BB47" s="9">
        <f t="shared" si="62"/>
        <v>77.150226195082851</v>
      </c>
      <c r="BC47" s="9">
        <f t="shared" si="51"/>
        <v>78.746722210573367</v>
      </c>
      <c r="BD47" s="9">
        <f t="shared" si="52"/>
        <v>46.127514007355714</v>
      </c>
      <c r="BE47" s="16">
        <f t="shared" si="63"/>
        <v>62.43711810896454</v>
      </c>
      <c r="BF47" s="44">
        <f t="shared" si="64"/>
        <v>0.18095301163061142</v>
      </c>
      <c r="BG47" s="49"/>
      <c r="BH47" s="12">
        <f t="shared" si="65"/>
        <v>0.19881637171312971</v>
      </c>
      <c r="BI47" s="9">
        <f t="shared" si="66"/>
        <v>64</v>
      </c>
      <c r="BJ47" s="9">
        <f t="shared" si="53"/>
        <v>78.707645017975523</v>
      </c>
      <c r="BK47" s="9">
        <f t="shared" si="54"/>
        <v>0</v>
      </c>
      <c r="BL47" s="51">
        <f t="shared" si="67"/>
        <v>64</v>
      </c>
      <c r="BM47" s="44">
        <f t="shared" si="68"/>
        <v>0.16317947654744738</v>
      </c>
      <c r="BN47" s="11"/>
      <c r="BO47" s="9"/>
      <c r="BP47" s="11"/>
      <c r="BQ47" s="9"/>
      <c r="BR47" s="43"/>
      <c r="BS47" s="9"/>
      <c r="BT47" s="11"/>
      <c r="BU47" s="9"/>
      <c r="BV47" s="25"/>
      <c r="BW47" s="25"/>
      <c r="BX47" s="25"/>
      <c r="BY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</row>
    <row r="48" spans="1:88" x14ac:dyDescent="0.2">
      <c r="A48" s="25"/>
      <c r="B48" s="2"/>
      <c r="C48" s="4">
        <v>81</v>
      </c>
      <c r="D48" s="39">
        <v>178.49</v>
      </c>
      <c r="E48" s="39">
        <v>-205.84</v>
      </c>
      <c r="F48" s="38">
        <v>66.900000000000006</v>
      </c>
      <c r="G48" s="39">
        <v>0.9</v>
      </c>
      <c r="H48" s="38">
        <v>265</v>
      </c>
      <c r="I48" s="38">
        <v>900</v>
      </c>
      <c r="J48" s="3">
        <f t="shared" si="2"/>
        <v>15</v>
      </c>
      <c r="K48" s="3">
        <f t="shared" si="3"/>
        <v>94.248000000000005</v>
      </c>
      <c r="L48" s="4">
        <v>0.95</v>
      </c>
      <c r="M48" s="4">
        <v>0.76</v>
      </c>
      <c r="N48" s="1">
        <f t="shared" si="19"/>
        <v>0.72199999999999998</v>
      </c>
      <c r="O48" s="40">
        <f t="shared" si="20"/>
        <v>1111.9113573407203</v>
      </c>
      <c r="P48" s="40">
        <f t="shared" si="4"/>
        <v>84394.072022160675</v>
      </c>
      <c r="Q48" s="4">
        <v>2.9</v>
      </c>
      <c r="R48" s="4">
        <v>4</v>
      </c>
      <c r="S48" s="38">
        <v>600</v>
      </c>
      <c r="T48" s="3">
        <f t="shared" si="21"/>
        <v>200</v>
      </c>
      <c r="U48" s="41">
        <v>1.2</v>
      </c>
      <c r="V48" s="7">
        <f t="shared" si="5"/>
        <v>1.130976</v>
      </c>
      <c r="W48" s="7">
        <f t="shared" si="22"/>
        <v>0.17970028082012157</v>
      </c>
      <c r="X48" s="1">
        <f t="shared" si="6"/>
        <v>90.131708528302639</v>
      </c>
      <c r="Y48" s="1">
        <v>0</v>
      </c>
      <c r="Z48" s="4">
        <v>66.900000000000006</v>
      </c>
      <c r="AA48" s="38">
        <v>64</v>
      </c>
      <c r="AB48" s="6">
        <f t="shared" si="23"/>
        <v>0.35171491824118228</v>
      </c>
      <c r="AC48" s="38">
        <v>1000</v>
      </c>
      <c r="AD48" s="1">
        <f t="shared" si="7"/>
        <v>1.193415637860082</v>
      </c>
      <c r="AE48" s="1">
        <f t="shared" si="44"/>
        <v>0.2</v>
      </c>
      <c r="AF48" s="2">
        <f t="shared" si="69"/>
        <v>41</v>
      </c>
      <c r="AG48" s="9">
        <f t="shared" si="45"/>
        <v>8.2000000000000011</v>
      </c>
      <c r="AH48" s="12">
        <f t="shared" si="46"/>
        <v>0.25746239765125695</v>
      </c>
      <c r="AI48" s="12">
        <f t="shared" si="39"/>
        <v>-1.2561741461042404</v>
      </c>
      <c r="AJ48" s="75">
        <f t="shared" si="40"/>
        <v>0.325558901919352</v>
      </c>
      <c r="AK48" s="11">
        <f t="shared" si="41"/>
        <v>0</v>
      </c>
      <c r="AL48" s="12">
        <f t="shared" si="47"/>
        <v>0.21461934109759903</v>
      </c>
      <c r="AM48" s="11">
        <f t="shared" si="42"/>
        <v>0</v>
      </c>
      <c r="AN48" s="9">
        <f t="shared" si="43"/>
        <v>78.748211239940616</v>
      </c>
      <c r="AO48" s="9"/>
      <c r="AP48" s="9">
        <f t="shared" si="48"/>
        <v>72.38228215363047</v>
      </c>
      <c r="AQ48" s="47">
        <f t="shared" si="55"/>
        <v>72.38228215363047</v>
      </c>
      <c r="AR48" s="15">
        <f t="shared" si="56"/>
        <v>0</v>
      </c>
      <c r="AS48" s="49"/>
      <c r="AT48" s="12">
        <f t="shared" si="57"/>
        <v>3.5322852632256138E-2</v>
      </c>
      <c r="AU48" s="9">
        <f t="shared" si="58"/>
        <v>75.564502182101918</v>
      </c>
      <c r="AV48" s="9">
        <f t="shared" si="49"/>
        <v>72.38228215363047</v>
      </c>
      <c r="AW48" s="9">
        <f t="shared" si="50"/>
        <v>46.166591199953551</v>
      </c>
      <c r="AX48" s="16">
        <f t="shared" si="59"/>
        <v>59.274436676792007</v>
      </c>
      <c r="AY48" s="44">
        <f t="shared" si="60"/>
        <v>0.14542990131738615</v>
      </c>
      <c r="AZ48" s="49"/>
      <c r="BA48" s="12">
        <f t="shared" si="61"/>
        <v>0.18095301163061142</v>
      </c>
      <c r="BB48" s="9">
        <f t="shared" si="62"/>
        <v>62.43711810896454</v>
      </c>
      <c r="BC48" s="9">
        <f t="shared" si="51"/>
        <v>72.357041584506263</v>
      </c>
      <c r="BD48" s="9">
        <f t="shared" si="52"/>
        <v>49.324132706527465</v>
      </c>
      <c r="BE48" s="16">
        <f t="shared" si="63"/>
        <v>60.840587145516864</v>
      </c>
      <c r="BF48" s="44">
        <f t="shared" si="64"/>
        <v>0.12777361737654255</v>
      </c>
      <c r="BG48" s="49"/>
      <c r="BH48" s="12">
        <f t="shared" si="65"/>
        <v>0.16317947654744738</v>
      </c>
      <c r="BI48" s="9">
        <f t="shared" si="66"/>
        <v>64</v>
      </c>
      <c r="BJ48" s="9">
        <f t="shared" si="53"/>
        <v>72.33755776468621</v>
      </c>
      <c r="BK48" s="9">
        <f t="shared" si="54"/>
        <v>0</v>
      </c>
      <c r="BL48" s="51">
        <f t="shared" si="67"/>
        <v>64</v>
      </c>
      <c r="BM48" s="44">
        <f t="shared" si="68"/>
        <v>9.2504157535947498E-2</v>
      </c>
      <c r="BN48" s="11"/>
      <c r="BO48" s="9"/>
      <c r="BP48" s="11"/>
      <c r="BQ48" s="9"/>
      <c r="BR48" s="43"/>
      <c r="BS48" s="9"/>
      <c r="BT48" s="11"/>
      <c r="BU48" s="9"/>
      <c r="BV48" s="25"/>
      <c r="BW48" s="25"/>
      <c r="BX48" s="25"/>
      <c r="BY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</row>
    <row r="49" spans="1:88" x14ac:dyDescent="0.2">
      <c r="A49" s="25"/>
      <c r="B49" s="2"/>
      <c r="C49" s="4">
        <v>81</v>
      </c>
      <c r="D49" s="39">
        <v>178.49</v>
      </c>
      <c r="E49" s="39">
        <v>-205.84</v>
      </c>
      <c r="F49" s="38">
        <v>66.900000000000006</v>
      </c>
      <c r="G49" s="39">
        <v>0.9</v>
      </c>
      <c r="H49" s="38">
        <v>265</v>
      </c>
      <c r="I49" s="38">
        <v>900</v>
      </c>
      <c r="J49" s="3">
        <f t="shared" si="2"/>
        <v>15</v>
      </c>
      <c r="K49" s="3">
        <f t="shared" si="3"/>
        <v>94.248000000000005</v>
      </c>
      <c r="L49" s="4">
        <v>0.95</v>
      </c>
      <c r="M49" s="4">
        <v>0.76</v>
      </c>
      <c r="N49" s="1">
        <f t="shared" si="19"/>
        <v>0.72199999999999998</v>
      </c>
      <c r="O49" s="40">
        <f t="shared" si="20"/>
        <v>1111.9113573407203</v>
      </c>
      <c r="P49" s="40">
        <f t="shared" si="4"/>
        <v>84394.072022160675</v>
      </c>
      <c r="Q49" s="4">
        <v>2.9</v>
      </c>
      <c r="R49" s="4">
        <v>4</v>
      </c>
      <c r="S49" s="38">
        <v>600</v>
      </c>
      <c r="T49" s="3">
        <f t="shared" si="21"/>
        <v>200</v>
      </c>
      <c r="U49" s="41">
        <v>1.2</v>
      </c>
      <c r="V49" s="7">
        <f t="shared" si="5"/>
        <v>1.130976</v>
      </c>
      <c r="W49" s="7">
        <f t="shared" si="22"/>
        <v>0.17970028082012157</v>
      </c>
      <c r="X49" s="1">
        <f t="shared" si="6"/>
        <v>90.131708528302639</v>
      </c>
      <c r="Y49" s="1">
        <v>0</v>
      </c>
      <c r="Z49" s="4">
        <v>66.900000000000006</v>
      </c>
      <c r="AA49" s="38">
        <v>64</v>
      </c>
      <c r="AB49" s="6">
        <f t="shared" si="23"/>
        <v>0.35171491824118228</v>
      </c>
      <c r="AC49" s="38">
        <v>1000</v>
      </c>
      <c r="AD49" s="1">
        <f t="shared" si="7"/>
        <v>1.193415637860082</v>
      </c>
      <c r="AE49" s="1">
        <f t="shared" si="44"/>
        <v>0.2</v>
      </c>
      <c r="AF49" s="2">
        <f t="shared" si="69"/>
        <v>42</v>
      </c>
      <c r="AG49" s="9">
        <f t="shared" si="45"/>
        <v>8.4</v>
      </c>
      <c r="AH49" s="12">
        <f t="shared" si="46"/>
        <v>0.2528825248781133</v>
      </c>
      <c r="AI49" s="12">
        <f t="shared" si="39"/>
        <v>-0.74918500865683768</v>
      </c>
      <c r="AJ49" s="75">
        <f t="shared" si="40"/>
        <v>0.19924172408953875</v>
      </c>
      <c r="AK49" s="11">
        <f t="shared" si="41"/>
        <v>0</v>
      </c>
      <c r="AL49" s="12">
        <f t="shared" si="47"/>
        <v>0.21859068530318787</v>
      </c>
      <c r="AM49" s="11">
        <f t="shared" si="42"/>
        <v>0</v>
      </c>
      <c r="AN49" s="9">
        <f t="shared" si="43"/>
        <v>72.38228215363047</v>
      </c>
      <c r="AO49" s="9"/>
      <c r="AP49" s="9">
        <f t="shared" si="48"/>
        <v>46.191831769077751</v>
      </c>
      <c r="AQ49" s="47">
        <f t="shared" si="55"/>
        <v>46.191831769077758</v>
      </c>
      <c r="AR49" s="15">
        <f t="shared" si="56"/>
        <v>0</v>
      </c>
      <c r="AS49" s="49"/>
      <c r="AT49" s="12">
        <f t="shared" si="57"/>
        <v>0.14542990131738615</v>
      </c>
      <c r="AU49" s="9">
        <f t="shared" si="58"/>
        <v>59.274436676792007</v>
      </c>
      <c r="AV49" s="9">
        <f t="shared" si="49"/>
        <v>46.191831769077758</v>
      </c>
      <c r="AW49" s="9">
        <f t="shared" si="50"/>
        <v>49.34361652634751</v>
      </c>
      <c r="AX49" s="16">
        <f t="shared" si="59"/>
        <v>47.767724147712634</v>
      </c>
      <c r="AY49" s="44">
        <f t="shared" si="60"/>
        <v>-1.7484328261013975E-2</v>
      </c>
      <c r="AZ49" s="49"/>
      <c r="BA49" s="12">
        <f t="shared" si="61"/>
        <v>0.12777361737654255</v>
      </c>
      <c r="BB49" s="9">
        <f t="shared" si="62"/>
        <v>60.840587145516864</v>
      </c>
      <c r="BC49" s="9">
        <f t="shared" si="51"/>
        <v>46.192196598308513</v>
      </c>
      <c r="BD49" s="9">
        <f t="shared" si="52"/>
        <v>55.672654315794517</v>
      </c>
      <c r="BE49" s="16">
        <f t="shared" si="63"/>
        <v>50.932425457051515</v>
      </c>
      <c r="BF49" s="44">
        <f t="shared" si="64"/>
        <v>-5.2592244573445572E-2</v>
      </c>
      <c r="BG49" s="49"/>
      <c r="BH49" s="12">
        <f t="shared" si="65"/>
        <v>9.2504157535947498E-2</v>
      </c>
      <c r="BI49" s="9">
        <f t="shared" si="66"/>
        <v>64</v>
      </c>
      <c r="BJ49" s="9">
        <f t="shared" si="53"/>
        <v>46.195497519357438</v>
      </c>
      <c r="BK49" s="9">
        <f t="shared" si="54"/>
        <v>0</v>
      </c>
      <c r="BL49" s="51">
        <f t="shared" si="67"/>
        <v>64</v>
      </c>
      <c r="BM49" s="44">
        <f t="shared" si="68"/>
        <v>-0.19753872162593805</v>
      </c>
      <c r="BN49" s="11"/>
      <c r="BO49" s="9"/>
      <c r="BP49" s="11"/>
      <c r="BQ49" s="9"/>
      <c r="BR49" s="43"/>
      <c r="BS49" s="9"/>
      <c r="BT49" s="11"/>
      <c r="BU49" s="9"/>
      <c r="BV49" s="25"/>
      <c r="BW49" s="25"/>
      <c r="BX49" s="25"/>
      <c r="BY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</row>
    <row r="50" spans="1:88" x14ac:dyDescent="0.2">
      <c r="A50" s="25"/>
      <c r="B50" s="2"/>
      <c r="C50" s="4">
        <v>81</v>
      </c>
      <c r="D50" s="39">
        <v>178.49</v>
      </c>
      <c r="E50" s="39">
        <v>-205.84</v>
      </c>
      <c r="F50" s="38">
        <v>66.900000000000006</v>
      </c>
      <c r="G50" s="39">
        <v>0.9</v>
      </c>
      <c r="H50" s="38">
        <v>265</v>
      </c>
      <c r="I50" s="38">
        <v>900</v>
      </c>
      <c r="J50" s="3">
        <f t="shared" si="2"/>
        <v>15</v>
      </c>
      <c r="K50" s="3">
        <f t="shared" si="3"/>
        <v>94.248000000000005</v>
      </c>
      <c r="L50" s="4">
        <v>0.95</v>
      </c>
      <c r="M50" s="4">
        <v>0.76</v>
      </c>
      <c r="N50" s="1">
        <f t="shared" si="19"/>
        <v>0.72199999999999998</v>
      </c>
      <c r="O50" s="40">
        <f t="shared" si="20"/>
        <v>1111.9113573407203</v>
      </c>
      <c r="P50" s="40">
        <f t="shared" si="4"/>
        <v>84394.072022160675</v>
      </c>
      <c r="Q50" s="4">
        <v>2.9</v>
      </c>
      <c r="R50" s="4">
        <v>4</v>
      </c>
      <c r="S50" s="38">
        <v>600</v>
      </c>
      <c r="T50" s="3">
        <f t="shared" si="21"/>
        <v>200</v>
      </c>
      <c r="U50" s="41">
        <v>1.2</v>
      </c>
      <c r="V50" s="7">
        <f t="shared" si="5"/>
        <v>1.130976</v>
      </c>
      <c r="W50" s="7">
        <f t="shared" si="22"/>
        <v>0.17970028082012157</v>
      </c>
      <c r="X50" s="1">
        <f t="shared" si="6"/>
        <v>90.131708528302639</v>
      </c>
      <c r="Y50" s="1">
        <v>0</v>
      </c>
      <c r="Z50" s="4">
        <v>66.900000000000006</v>
      </c>
      <c r="AA50" s="38">
        <v>64</v>
      </c>
      <c r="AB50" s="6">
        <f t="shared" si="23"/>
        <v>0.35171491824118228</v>
      </c>
      <c r="AC50" s="38">
        <v>1000</v>
      </c>
      <c r="AD50" s="1">
        <f t="shared" si="7"/>
        <v>1.193415637860082</v>
      </c>
      <c r="AE50" s="1">
        <f t="shared" si="44"/>
        <v>0.2</v>
      </c>
      <c r="AF50" s="2">
        <f t="shared" si="69"/>
        <v>43</v>
      </c>
      <c r="AG50" s="9">
        <f t="shared" si="45"/>
        <v>8.6</v>
      </c>
      <c r="AH50" s="12">
        <f t="shared" si="46"/>
        <v>0.24846274257116971</v>
      </c>
      <c r="AI50" s="12">
        <f t="shared" si="39"/>
        <v>-0.81222280877955755</v>
      </c>
      <c r="AJ50" s="75">
        <f t="shared" si="40"/>
        <v>0.21542372331418469</v>
      </c>
      <c r="AK50" s="11">
        <f t="shared" si="41"/>
        <v>0</v>
      </c>
      <c r="AL50" s="12">
        <f t="shared" si="47"/>
        <v>0.22242321029330817</v>
      </c>
      <c r="AM50" s="11">
        <f t="shared" si="42"/>
        <v>0</v>
      </c>
      <c r="AN50" s="9">
        <f t="shared" si="43"/>
        <v>46.191831769077758</v>
      </c>
      <c r="AO50" s="9"/>
      <c r="AP50" s="9">
        <f t="shared" si="48"/>
        <v>49.343251697116756</v>
      </c>
      <c r="AQ50" s="47">
        <f t="shared" si="55"/>
        <v>49.343251697116749</v>
      </c>
      <c r="AR50" s="15">
        <f t="shared" si="56"/>
        <v>0</v>
      </c>
      <c r="AS50" s="49"/>
      <c r="AT50" s="12">
        <f t="shared" si="57"/>
        <v>-1.7484328261013975E-2</v>
      </c>
      <c r="AU50" s="9">
        <f t="shared" si="58"/>
        <v>47.767724147712634</v>
      </c>
      <c r="AV50" s="9">
        <f t="shared" si="49"/>
        <v>49.343251697116749</v>
      </c>
      <c r="AW50" s="9">
        <f t="shared" si="50"/>
        <v>55.669353394745592</v>
      </c>
      <c r="AX50" s="16">
        <f t="shared" si="59"/>
        <v>52.50630254593117</v>
      </c>
      <c r="AY50" s="44">
        <f t="shared" si="60"/>
        <v>-3.5093652394497535E-2</v>
      </c>
      <c r="AZ50" s="49"/>
      <c r="BA50" s="12">
        <f t="shared" si="61"/>
        <v>-5.2592244573445572E-2</v>
      </c>
      <c r="BB50" s="9">
        <f t="shared" si="62"/>
        <v>50.932425457051515</v>
      </c>
      <c r="BC50" s="9">
        <f t="shared" si="51"/>
        <v>49.344721465376551</v>
      </c>
      <c r="BD50" s="9">
        <f t="shared" si="52"/>
        <v>81.757933556786327</v>
      </c>
      <c r="BE50" s="16">
        <f t="shared" si="63"/>
        <v>65.551327511081439</v>
      </c>
      <c r="BF50" s="44">
        <f t="shared" si="64"/>
        <v>-0.17981026112043336</v>
      </c>
      <c r="BG50" s="49"/>
      <c r="BH50" s="12">
        <f t="shared" si="65"/>
        <v>-0.19753872162593805</v>
      </c>
      <c r="BI50" s="9">
        <f t="shared" si="66"/>
        <v>64</v>
      </c>
      <c r="BJ50" s="9">
        <f t="shared" si="53"/>
        <v>49.383306657562628</v>
      </c>
      <c r="BK50" s="9">
        <f t="shared" si="54"/>
        <v>0</v>
      </c>
      <c r="BL50" s="51">
        <f t="shared" si="67"/>
        <v>64</v>
      </c>
      <c r="BM50" s="44">
        <f t="shared" si="68"/>
        <v>-0.16217037911632978</v>
      </c>
      <c r="BN50" s="11"/>
      <c r="BO50" s="9"/>
      <c r="BP50" s="11"/>
      <c r="BQ50" s="9"/>
      <c r="BR50" s="43"/>
      <c r="BS50" s="9"/>
      <c r="BT50" s="11"/>
      <c r="BU50" s="9"/>
      <c r="BV50" s="25"/>
      <c r="BW50" s="25"/>
      <c r="BX50" s="25"/>
      <c r="BY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</row>
    <row r="51" spans="1:88" x14ac:dyDescent="0.2">
      <c r="A51" s="25"/>
      <c r="B51" s="2"/>
      <c r="C51" s="4">
        <v>81</v>
      </c>
      <c r="D51" s="39">
        <v>178.49</v>
      </c>
      <c r="E51" s="39">
        <v>-205.84</v>
      </c>
      <c r="F51" s="38">
        <v>66.900000000000006</v>
      </c>
      <c r="G51" s="39">
        <v>0.9</v>
      </c>
      <c r="H51" s="38">
        <v>265</v>
      </c>
      <c r="I51" s="38">
        <v>900</v>
      </c>
      <c r="J51" s="3">
        <f t="shared" si="2"/>
        <v>15</v>
      </c>
      <c r="K51" s="3">
        <f t="shared" si="3"/>
        <v>94.248000000000005</v>
      </c>
      <c r="L51" s="4">
        <v>0.95</v>
      </c>
      <c r="M51" s="4">
        <v>0.76</v>
      </c>
      <c r="N51" s="1">
        <f t="shared" si="19"/>
        <v>0.72199999999999998</v>
      </c>
      <c r="O51" s="40">
        <f t="shared" si="20"/>
        <v>1111.9113573407203</v>
      </c>
      <c r="P51" s="40">
        <f t="shared" si="4"/>
        <v>84394.072022160675</v>
      </c>
      <c r="Q51" s="4">
        <v>2.9</v>
      </c>
      <c r="R51" s="4">
        <v>4</v>
      </c>
      <c r="S51" s="38">
        <v>600</v>
      </c>
      <c r="T51" s="3">
        <f t="shared" si="21"/>
        <v>200</v>
      </c>
      <c r="U51" s="41">
        <v>1.2</v>
      </c>
      <c r="V51" s="7">
        <f t="shared" si="5"/>
        <v>1.130976</v>
      </c>
      <c r="W51" s="7">
        <f t="shared" si="22"/>
        <v>0.17970028082012157</v>
      </c>
      <c r="X51" s="1">
        <f t="shared" si="6"/>
        <v>90.131708528302639</v>
      </c>
      <c r="Y51" s="1">
        <v>0</v>
      </c>
      <c r="Z51" s="4">
        <v>66.900000000000006</v>
      </c>
      <c r="AA51" s="38">
        <v>64</v>
      </c>
      <c r="AB51" s="6">
        <f t="shared" si="23"/>
        <v>0.35171491824118228</v>
      </c>
      <c r="AC51" s="38">
        <v>1000</v>
      </c>
      <c r="AD51" s="1">
        <f t="shared" si="7"/>
        <v>1.193415637860082</v>
      </c>
      <c r="AE51" s="1">
        <f t="shared" si="44"/>
        <v>0.2</v>
      </c>
      <c r="AF51" s="2">
        <f t="shared" si="69"/>
        <v>44</v>
      </c>
      <c r="AG51" s="9">
        <f t="shared" si="45"/>
        <v>8.8000000000000007</v>
      </c>
      <c r="AH51" s="12">
        <f t="shared" si="46"/>
        <v>0.24419480092087997</v>
      </c>
      <c r="AI51" s="12">
        <f t="shared" si="39"/>
        <v>-0.93677627007303321</v>
      </c>
      <c r="AJ51" s="75">
        <f t="shared" si="40"/>
        <v>0.24697709124536507</v>
      </c>
      <c r="AK51" s="11">
        <f t="shared" si="41"/>
        <v>0</v>
      </c>
      <c r="AL51" s="12">
        <f t="shared" si="47"/>
        <v>0.22612406972374063</v>
      </c>
      <c r="AM51" s="11">
        <f t="shared" si="42"/>
        <v>0</v>
      </c>
      <c r="AN51" s="9">
        <f t="shared" si="43"/>
        <v>49.343251697116749</v>
      </c>
      <c r="AO51" s="9"/>
      <c r="AP51" s="9">
        <f t="shared" si="48"/>
        <v>55.667883626485789</v>
      </c>
      <c r="AQ51" s="47">
        <f t="shared" si="55"/>
        <v>55.667883626485789</v>
      </c>
      <c r="AR51" s="15">
        <f t="shared" si="56"/>
        <v>0</v>
      </c>
      <c r="AS51" s="49"/>
      <c r="AT51" s="12">
        <f t="shared" si="57"/>
        <v>-3.5093652394497535E-2</v>
      </c>
      <c r="AU51" s="9">
        <f t="shared" si="58"/>
        <v>52.50630254593117</v>
      </c>
      <c r="AV51" s="9">
        <f t="shared" si="49"/>
        <v>55.667883626485789</v>
      </c>
      <c r="AW51" s="9">
        <f t="shared" si="50"/>
        <v>81.719348364600251</v>
      </c>
      <c r="AX51" s="16">
        <f t="shared" si="59"/>
        <v>68.693615995543013</v>
      </c>
      <c r="AY51" s="44">
        <f t="shared" si="60"/>
        <v>-0.14451886668682151</v>
      </c>
      <c r="AZ51" s="49"/>
      <c r="BA51" s="12">
        <f t="shared" si="61"/>
        <v>-0.17981026112043336</v>
      </c>
      <c r="BB51" s="9">
        <f t="shared" si="62"/>
        <v>65.551327511081439</v>
      </c>
      <c r="BC51" s="9">
        <f t="shared" si="51"/>
        <v>55.692808950848956</v>
      </c>
      <c r="BD51" s="9">
        <f t="shared" si="52"/>
        <v>78.585307427868685</v>
      </c>
      <c r="BE51" s="16">
        <f t="shared" si="63"/>
        <v>67.139058189358821</v>
      </c>
      <c r="BF51" s="44">
        <f t="shared" si="64"/>
        <v>-0.12699469948376246</v>
      </c>
      <c r="BG51" s="49"/>
      <c r="BH51" s="12">
        <f t="shared" si="65"/>
        <v>-0.16217037911632978</v>
      </c>
      <c r="BI51" s="9">
        <f t="shared" si="66"/>
        <v>64</v>
      </c>
      <c r="BJ51" s="9">
        <f t="shared" si="53"/>
        <v>55.712055944972917</v>
      </c>
      <c r="BK51" s="9">
        <f t="shared" si="54"/>
        <v>0</v>
      </c>
      <c r="BL51" s="51">
        <f t="shared" si="67"/>
        <v>64</v>
      </c>
      <c r="BM51" s="44">
        <f t="shared" si="68"/>
        <v>-9.1953699650823228E-2</v>
      </c>
      <c r="BN51" s="11"/>
      <c r="BO51" s="9"/>
      <c r="BP51" s="11"/>
      <c r="BQ51" s="9"/>
      <c r="BR51" s="43"/>
      <c r="BS51" s="9"/>
      <c r="BT51" s="11"/>
      <c r="BU51" s="9"/>
      <c r="BV51" s="25"/>
      <c r="BW51" s="25"/>
      <c r="BX51" s="25"/>
      <c r="BY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</row>
    <row r="52" spans="1:88" x14ac:dyDescent="0.2">
      <c r="A52" s="25"/>
      <c r="B52" s="2"/>
      <c r="C52" s="4">
        <v>81</v>
      </c>
      <c r="D52" s="39">
        <v>178.49</v>
      </c>
      <c r="E52" s="39">
        <v>-205.84</v>
      </c>
      <c r="F52" s="38">
        <v>66.900000000000006</v>
      </c>
      <c r="G52" s="39">
        <v>0.9</v>
      </c>
      <c r="H52" s="38">
        <v>265</v>
      </c>
      <c r="I52" s="38">
        <v>900</v>
      </c>
      <c r="J52" s="3">
        <f t="shared" si="2"/>
        <v>15</v>
      </c>
      <c r="K52" s="3">
        <f t="shared" si="3"/>
        <v>94.248000000000005</v>
      </c>
      <c r="L52" s="4">
        <v>0.95</v>
      </c>
      <c r="M52" s="4">
        <v>0.76</v>
      </c>
      <c r="N52" s="1">
        <f t="shared" si="19"/>
        <v>0.72199999999999998</v>
      </c>
      <c r="O52" s="40">
        <f t="shared" si="20"/>
        <v>1111.9113573407203</v>
      </c>
      <c r="P52" s="40">
        <f t="shared" si="4"/>
        <v>84394.072022160675</v>
      </c>
      <c r="Q52" s="4">
        <v>2.9</v>
      </c>
      <c r="R52" s="4">
        <v>4</v>
      </c>
      <c r="S52" s="38">
        <v>600</v>
      </c>
      <c r="T52" s="3">
        <f t="shared" si="21"/>
        <v>200</v>
      </c>
      <c r="U52" s="41">
        <v>1.2</v>
      </c>
      <c r="V52" s="7">
        <f t="shared" si="5"/>
        <v>1.130976</v>
      </c>
      <c r="W52" s="7">
        <f t="shared" si="22"/>
        <v>0.17970028082012157</v>
      </c>
      <c r="X52" s="1">
        <f t="shared" si="6"/>
        <v>90.131708528302639</v>
      </c>
      <c r="Y52" s="1">
        <v>0</v>
      </c>
      <c r="Z52" s="4">
        <v>66.900000000000006</v>
      </c>
      <c r="AA52" s="38">
        <v>64</v>
      </c>
      <c r="AB52" s="6">
        <f t="shared" si="23"/>
        <v>0.35171491824118228</v>
      </c>
      <c r="AC52" s="38">
        <v>1000</v>
      </c>
      <c r="AD52" s="1">
        <f t="shared" si="7"/>
        <v>1.193415637860082</v>
      </c>
      <c r="AE52" s="1">
        <f t="shared" si="44"/>
        <v>0.2</v>
      </c>
      <c r="AF52" s="2">
        <f t="shared" si="69"/>
        <v>45</v>
      </c>
      <c r="AG52" s="9">
        <f t="shared" si="45"/>
        <v>9</v>
      </c>
      <c r="AH52" s="12">
        <f t="shared" si="46"/>
        <v>0.24007100738609427</v>
      </c>
      <c r="AI52" s="12">
        <f t="shared" si="39"/>
        <v>-1.4440522011839736</v>
      </c>
      <c r="AJ52" s="75">
        <f t="shared" si="40"/>
        <v>0.37420356521890674</v>
      </c>
      <c r="AK52" s="11">
        <f t="shared" si="41"/>
        <v>0</v>
      </c>
      <c r="AL52" s="12">
        <f t="shared" si="47"/>
        <v>0.22969993402622751</v>
      </c>
      <c r="AM52" s="11">
        <f t="shared" si="42"/>
        <v>0</v>
      </c>
      <c r="AN52" s="9">
        <f t="shared" si="43"/>
        <v>55.667883626485789</v>
      </c>
      <c r="AO52" s="9"/>
      <c r="AP52" s="9">
        <f t="shared" si="48"/>
        <v>81.694423040237069</v>
      </c>
      <c r="AQ52" s="47">
        <f t="shared" si="55"/>
        <v>81.694423040237069</v>
      </c>
      <c r="AR52" s="15">
        <f t="shared" si="56"/>
        <v>0</v>
      </c>
      <c r="AS52" s="49"/>
      <c r="AT52" s="12">
        <f t="shared" si="57"/>
        <v>-0.14451886668682151</v>
      </c>
      <c r="AU52" s="9">
        <f t="shared" si="58"/>
        <v>68.693615995543013</v>
      </c>
      <c r="AV52" s="9">
        <f t="shared" si="49"/>
        <v>81.694423040237069</v>
      </c>
      <c r="AW52" s="9">
        <f t="shared" si="50"/>
        <v>78.566060433744724</v>
      </c>
      <c r="AX52" s="16">
        <f t="shared" si="59"/>
        <v>80.130241736990897</v>
      </c>
      <c r="AY52" s="44">
        <f t="shared" si="60"/>
        <v>1.7354395348613608E-2</v>
      </c>
      <c r="AZ52" s="49"/>
      <c r="BA52" s="12">
        <f t="shared" si="61"/>
        <v>-0.12699469948376246</v>
      </c>
      <c r="BB52" s="9">
        <f t="shared" si="62"/>
        <v>67.139058189358821</v>
      </c>
      <c r="BC52" s="9">
        <f t="shared" si="51"/>
        <v>81.694063613237091</v>
      </c>
      <c r="BD52" s="9">
        <f t="shared" si="52"/>
        <v>72.277853149533058</v>
      </c>
      <c r="BE52" s="16">
        <f t="shared" si="63"/>
        <v>76.985958381385075</v>
      </c>
      <c r="BF52" s="44">
        <f t="shared" si="64"/>
        <v>5.2235836962677841E-2</v>
      </c>
      <c r="BG52" s="49"/>
      <c r="BH52" s="12">
        <f t="shared" si="65"/>
        <v>-9.1953699650823228E-2</v>
      </c>
      <c r="BI52" s="9">
        <f t="shared" si="66"/>
        <v>64</v>
      </c>
      <c r="BJ52" s="9">
        <f t="shared" si="53"/>
        <v>81.690807280017651</v>
      </c>
      <c r="BK52" s="9">
        <f t="shared" si="54"/>
        <v>0</v>
      </c>
      <c r="BL52" s="51">
        <f t="shared" si="67"/>
        <v>64</v>
      </c>
      <c r="BM52" s="44">
        <f t="shared" si="68"/>
        <v>0.19627728763693064</v>
      </c>
      <c r="BN52" s="11"/>
      <c r="BO52" s="9"/>
      <c r="BP52" s="11"/>
      <c r="BQ52" s="9"/>
      <c r="BR52" s="43"/>
      <c r="BS52" s="9"/>
      <c r="BT52" s="11"/>
      <c r="BU52" s="9"/>
      <c r="BV52" s="25"/>
      <c r="BW52" s="25"/>
      <c r="BX52" s="25"/>
      <c r="BY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</row>
    <row r="53" spans="1:88" x14ac:dyDescent="0.2">
      <c r="A53" s="25"/>
      <c r="B53" s="2"/>
      <c r="C53" s="4">
        <v>81</v>
      </c>
      <c r="D53" s="39">
        <v>178.49</v>
      </c>
      <c r="E53" s="39">
        <v>-205.84</v>
      </c>
      <c r="F53" s="38">
        <v>66.900000000000006</v>
      </c>
      <c r="G53" s="39">
        <v>0.9</v>
      </c>
      <c r="H53" s="38">
        <v>265</v>
      </c>
      <c r="I53" s="38">
        <v>900</v>
      </c>
      <c r="J53" s="3">
        <f t="shared" si="2"/>
        <v>15</v>
      </c>
      <c r="K53" s="3">
        <f t="shared" si="3"/>
        <v>94.248000000000005</v>
      </c>
      <c r="L53" s="4">
        <v>0.95</v>
      </c>
      <c r="M53" s="4">
        <v>0.76</v>
      </c>
      <c r="N53" s="1">
        <f t="shared" si="19"/>
        <v>0.72199999999999998</v>
      </c>
      <c r="O53" s="40">
        <f t="shared" si="20"/>
        <v>1111.9113573407203</v>
      </c>
      <c r="P53" s="40">
        <f t="shared" si="4"/>
        <v>84394.072022160675</v>
      </c>
      <c r="Q53" s="4">
        <v>2.9</v>
      </c>
      <c r="R53" s="4">
        <v>4</v>
      </c>
      <c r="S53" s="38">
        <v>600</v>
      </c>
      <c r="T53" s="3">
        <f t="shared" si="21"/>
        <v>200</v>
      </c>
      <c r="U53" s="41">
        <v>1.2</v>
      </c>
      <c r="V53" s="7">
        <f t="shared" si="5"/>
        <v>1.130976</v>
      </c>
      <c r="W53" s="7">
        <f t="shared" si="22"/>
        <v>0.17970028082012157</v>
      </c>
      <c r="X53" s="1">
        <f t="shared" si="6"/>
        <v>90.131708528302639</v>
      </c>
      <c r="Y53" s="1">
        <v>0</v>
      </c>
      <c r="Z53" s="4">
        <v>66.900000000000006</v>
      </c>
      <c r="AA53" s="38">
        <v>64</v>
      </c>
      <c r="AB53" s="6">
        <f t="shared" si="23"/>
        <v>0.35171491824118228</v>
      </c>
      <c r="AC53" s="38">
        <v>1000</v>
      </c>
      <c r="AD53" s="1">
        <f t="shared" si="7"/>
        <v>1.193415637860082</v>
      </c>
      <c r="AE53" s="1">
        <f t="shared" si="44"/>
        <v>0.2</v>
      </c>
      <c r="AF53" s="2">
        <f t="shared" si="69"/>
        <v>46</v>
      </c>
      <c r="AG53" s="9">
        <f t="shared" si="45"/>
        <v>9.2000000000000011</v>
      </c>
      <c r="AH53" s="12">
        <f t="shared" si="46"/>
        <v>0.23608418042165191</v>
      </c>
      <c r="AI53" s="12">
        <f t="shared" si="39"/>
        <v>-1.3846549950104012</v>
      </c>
      <c r="AJ53" s="75">
        <f t="shared" si="40"/>
        <v>0.35975429897430183</v>
      </c>
      <c r="AK53" s="11">
        <f t="shared" si="41"/>
        <v>0</v>
      </c>
      <c r="AL53" s="12">
        <f t="shared" si="47"/>
        <v>0.23315703053265635</v>
      </c>
      <c r="AM53" s="11">
        <f t="shared" si="42"/>
        <v>0</v>
      </c>
      <c r="AN53" s="9">
        <f t="shared" si="43"/>
        <v>81.694423040237069</v>
      </c>
      <c r="AO53" s="9"/>
      <c r="AP53" s="9">
        <f t="shared" si="48"/>
        <v>78.566419860744702</v>
      </c>
      <c r="AQ53" s="47">
        <f t="shared" si="55"/>
        <v>78.566419860744702</v>
      </c>
      <c r="AR53" s="15">
        <f t="shared" si="56"/>
        <v>0</v>
      </c>
      <c r="AS53" s="49"/>
      <c r="AT53" s="12">
        <f t="shared" si="57"/>
        <v>1.7354395348613608E-2</v>
      </c>
      <c r="AU53" s="9">
        <f t="shared" si="58"/>
        <v>80.130241736990897</v>
      </c>
      <c r="AV53" s="9">
        <f t="shared" si="49"/>
        <v>78.566419860744702</v>
      </c>
      <c r="AW53" s="9">
        <f t="shared" si="50"/>
        <v>72.281109482752498</v>
      </c>
      <c r="AX53" s="16">
        <f t="shared" si="59"/>
        <v>75.4237646717486</v>
      </c>
      <c r="AY53" s="44">
        <f t="shared" si="60"/>
        <v>3.4867365107244842E-2</v>
      </c>
      <c r="AZ53" s="49"/>
      <c r="BA53" s="12">
        <f t="shared" si="61"/>
        <v>5.2235836962677841E-2</v>
      </c>
      <c r="BB53" s="9">
        <f t="shared" si="62"/>
        <v>76.985958381385075</v>
      </c>
      <c r="BC53" s="9">
        <f t="shared" si="51"/>
        <v>78.564968985792603</v>
      </c>
      <c r="BD53" s="9">
        <f t="shared" si="52"/>
        <v>46.355168787291859</v>
      </c>
      <c r="BE53" s="16">
        <f t="shared" si="63"/>
        <v>62.460068886542231</v>
      </c>
      <c r="BF53" s="44">
        <f t="shared" si="64"/>
        <v>0.17868184640251444</v>
      </c>
      <c r="BG53" s="49"/>
      <c r="BH53" s="12">
        <f t="shared" si="65"/>
        <v>0.19627728763693064</v>
      </c>
      <c r="BI53" s="9">
        <f t="shared" si="66"/>
        <v>64</v>
      </c>
      <c r="BJ53" s="9">
        <f t="shared" si="53"/>
        <v>78.526866563373659</v>
      </c>
      <c r="BK53" s="9">
        <f t="shared" si="54"/>
        <v>0</v>
      </c>
      <c r="BL53" s="51">
        <f t="shared" si="67"/>
        <v>64</v>
      </c>
      <c r="BM53" s="44">
        <f t="shared" si="68"/>
        <v>0.16117376227048905</v>
      </c>
      <c r="BN53" s="11"/>
      <c r="BO53" s="9"/>
      <c r="BP53" s="11"/>
      <c r="BQ53" s="9"/>
      <c r="BR53" s="43"/>
      <c r="BS53" s="9"/>
      <c r="BT53" s="11"/>
      <c r="BU53" s="9"/>
      <c r="BV53" s="25"/>
      <c r="BW53" s="25"/>
      <c r="BX53" s="25"/>
      <c r="BY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</row>
    <row r="54" spans="1:88" x14ac:dyDescent="0.2">
      <c r="A54" s="25"/>
      <c r="B54" s="2"/>
      <c r="C54" s="4">
        <v>81</v>
      </c>
      <c r="D54" s="39">
        <v>178.49</v>
      </c>
      <c r="E54" s="39">
        <v>-205.84</v>
      </c>
      <c r="F54" s="38">
        <v>66.900000000000006</v>
      </c>
      <c r="G54" s="39">
        <v>0.9</v>
      </c>
      <c r="H54" s="38">
        <v>265</v>
      </c>
      <c r="I54" s="38">
        <v>900</v>
      </c>
      <c r="J54" s="3">
        <f t="shared" si="2"/>
        <v>15</v>
      </c>
      <c r="K54" s="3">
        <f t="shared" si="3"/>
        <v>94.248000000000005</v>
      </c>
      <c r="L54" s="4">
        <v>0.95</v>
      </c>
      <c r="M54" s="4">
        <v>0.76</v>
      </c>
      <c r="N54" s="1">
        <f t="shared" si="19"/>
        <v>0.72199999999999998</v>
      </c>
      <c r="O54" s="40">
        <f t="shared" si="20"/>
        <v>1111.9113573407203</v>
      </c>
      <c r="P54" s="40">
        <f t="shared" si="4"/>
        <v>84394.072022160675</v>
      </c>
      <c r="Q54" s="4">
        <v>2.9</v>
      </c>
      <c r="R54" s="4">
        <v>4</v>
      </c>
      <c r="S54" s="38">
        <v>600</v>
      </c>
      <c r="T54" s="3">
        <f t="shared" si="21"/>
        <v>200</v>
      </c>
      <c r="U54" s="41">
        <v>1.2</v>
      </c>
      <c r="V54" s="7">
        <f t="shared" si="5"/>
        <v>1.130976</v>
      </c>
      <c r="W54" s="7">
        <f t="shared" si="22"/>
        <v>0.17970028082012157</v>
      </c>
      <c r="X54" s="1">
        <f t="shared" si="6"/>
        <v>90.131708528302639</v>
      </c>
      <c r="Y54" s="1">
        <v>0</v>
      </c>
      <c r="Z54" s="4">
        <v>66.900000000000006</v>
      </c>
      <c r="AA54" s="38">
        <v>64</v>
      </c>
      <c r="AB54" s="6">
        <f t="shared" si="23"/>
        <v>0.35171491824118228</v>
      </c>
      <c r="AC54" s="38">
        <v>1000</v>
      </c>
      <c r="AD54" s="1">
        <f t="shared" si="7"/>
        <v>1.193415637860082</v>
      </c>
      <c r="AE54" s="1">
        <f t="shared" si="44"/>
        <v>0.2</v>
      </c>
      <c r="AF54" s="2">
        <f t="shared" si="69"/>
        <v>47</v>
      </c>
      <c r="AG54" s="9">
        <f t="shared" si="45"/>
        <v>9.4</v>
      </c>
      <c r="AH54" s="12">
        <f t="shared" si="46"/>
        <v>0.23222760774129514</v>
      </c>
      <c r="AI54" s="12">
        <f t="shared" si="39"/>
        <v>-1.2638156908917328</v>
      </c>
      <c r="AJ54" s="75">
        <f t="shared" si="40"/>
        <v>0.32993712471884845</v>
      </c>
      <c r="AK54" s="11">
        <f t="shared" si="41"/>
        <v>0</v>
      </c>
      <c r="AL54" s="12">
        <f t="shared" si="47"/>
        <v>0.23650117966653161</v>
      </c>
      <c r="AM54" s="11">
        <f t="shared" si="42"/>
        <v>0</v>
      </c>
      <c r="AN54" s="9">
        <f t="shared" si="43"/>
        <v>78.566419860744702</v>
      </c>
      <c r="AO54" s="9"/>
      <c r="AP54" s="9">
        <f t="shared" si="48"/>
        <v>72.282560357704597</v>
      </c>
      <c r="AQ54" s="47">
        <f t="shared" si="55"/>
        <v>72.282560357704597</v>
      </c>
      <c r="AR54" s="15">
        <f t="shared" si="56"/>
        <v>0</v>
      </c>
      <c r="AS54" s="49"/>
      <c r="AT54" s="12">
        <f t="shared" si="57"/>
        <v>3.4867365107244842E-2</v>
      </c>
      <c r="AU54" s="9">
        <f t="shared" si="58"/>
        <v>75.4237646717486</v>
      </c>
      <c r="AV54" s="9">
        <f t="shared" si="49"/>
        <v>72.282560357704597</v>
      </c>
      <c r="AW54" s="9">
        <f t="shared" si="50"/>
        <v>46.393271209710811</v>
      </c>
      <c r="AX54" s="16">
        <f t="shared" si="59"/>
        <v>59.3379157837077</v>
      </c>
      <c r="AY54" s="44">
        <f t="shared" si="60"/>
        <v>0.14361920777228021</v>
      </c>
      <c r="AZ54" s="49"/>
      <c r="BA54" s="12">
        <f t="shared" si="61"/>
        <v>0.17868184640251444</v>
      </c>
      <c r="BB54" s="9">
        <f t="shared" si="62"/>
        <v>62.460068886542231</v>
      </c>
      <c r="BC54" s="9">
        <f t="shared" si="51"/>
        <v>72.257944397688419</v>
      </c>
      <c r="BD54" s="9">
        <f t="shared" si="52"/>
        <v>49.504134772745203</v>
      </c>
      <c r="BE54" s="16">
        <f t="shared" si="63"/>
        <v>60.881039585216811</v>
      </c>
      <c r="BF54" s="44">
        <f t="shared" si="64"/>
        <v>0.12622533177543283</v>
      </c>
      <c r="BG54" s="49"/>
      <c r="BH54" s="12">
        <f t="shared" si="65"/>
        <v>0.16117376227048905</v>
      </c>
      <c r="BI54" s="9">
        <f t="shared" si="66"/>
        <v>64</v>
      </c>
      <c r="BJ54" s="9">
        <f t="shared" si="53"/>
        <v>72.238929903981727</v>
      </c>
      <c r="BK54" s="9">
        <f t="shared" si="54"/>
        <v>0</v>
      </c>
      <c r="BL54" s="51">
        <f t="shared" si="67"/>
        <v>64</v>
      </c>
      <c r="BM54" s="44">
        <f t="shared" si="68"/>
        <v>9.1409893793310118E-2</v>
      </c>
      <c r="BN54" s="11"/>
      <c r="BO54" s="9"/>
      <c r="BP54" s="11"/>
      <c r="BQ54" s="9"/>
      <c r="BR54" s="43"/>
      <c r="BS54" s="9"/>
      <c r="BT54" s="11"/>
      <c r="BU54" s="9"/>
      <c r="BV54" s="25"/>
      <c r="BW54" s="25"/>
      <c r="BX54" s="25"/>
      <c r="BY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</row>
    <row r="55" spans="1:88" x14ac:dyDescent="0.2">
      <c r="A55" s="25"/>
      <c r="B55" s="2"/>
      <c r="C55" s="4">
        <v>81</v>
      </c>
      <c r="D55" s="39">
        <v>178.49</v>
      </c>
      <c r="E55" s="39">
        <v>-205.84</v>
      </c>
      <c r="F55" s="38">
        <v>66.900000000000006</v>
      </c>
      <c r="G55" s="39">
        <v>0.9</v>
      </c>
      <c r="H55" s="38">
        <v>265</v>
      </c>
      <c r="I55" s="38">
        <v>900</v>
      </c>
      <c r="J55" s="3">
        <f t="shared" si="2"/>
        <v>15</v>
      </c>
      <c r="K55" s="3">
        <f t="shared" si="3"/>
        <v>94.248000000000005</v>
      </c>
      <c r="L55" s="4">
        <v>0.95</v>
      </c>
      <c r="M55" s="4">
        <v>0.76</v>
      </c>
      <c r="N55" s="1">
        <f t="shared" si="19"/>
        <v>0.72199999999999998</v>
      </c>
      <c r="O55" s="40">
        <f t="shared" si="20"/>
        <v>1111.9113573407203</v>
      </c>
      <c r="P55" s="40">
        <f t="shared" si="4"/>
        <v>84394.072022160675</v>
      </c>
      <c r="Q55" s="4">
        <v>2.9</v>
      </c>
      <c r="R55" s="4">
        <v>4</v>
      </c>
      <c r="S55" s="38">
        <v>600</v>
      </c>
      <c r="T55" s="3">
        <f t="shared" si="21"/>
        <v>200</v>
      </c>
      <c r="U55" s="41">
        <v>1.2</v>
      </c>
      <c r="V55" s="7">
        <f t="shared" si="5"/>
        <v>1.130976</v>
      </c>
      <c r="W55" s="7">
        <f t="shared" si="22"/>
        <v>0.17970028082012157</v>
      </c>
      <c r="X55" s="1">
        <f t="shared" si="6"/>
        <v>90.131708528302639</v>
      </c>
      <c r="Y55" s="1">
        <v>0</v>
      </c>
      <c r="Z55" s="4">
        <v>66.900000000000006</v>
      </c>
      <c r="AA55" s="38">
        <v>64</v>
      </c>
      <c r="AB55" s="6">
        <f t="shared" si="23"/>
        <v>0.35171491824118228</v>
      </c>
      <c r="AC55" s="38">
        <v>1000</v>
      </c>
      <c r="AD55" s="1">
        <f t="shared" si="7"/>
        <v>1.193415637860082</v>
      </c>
      <c r="AE55" s="1">
        <f t="shared" si="44"/>
        <v>0.2</v>
      </c>
      <c r="AF55" s="2">
        <f t="shared" si="69"/>
        <v>48</v>
      </c>
      <c r="AG55" s="9">
        <f t="shared" si="45"/>
        <v>9.6000000000000014</v>
      </c>
      <c r="AH55" s="12">
        <f t="shared" si="46"/>
        <v>0.22849500860562882</v>
      </c>
      <c r="AI55" s="12">
        <f t="shared" si="39"/>
        <v>-0.76236408888478346</v>
      </c>
      <c r="AJ55" s="75">
        <f t="shared" si="40"/>
        <v>0.20495957872208695</v>
      </c>
      <c r="AK55" s="11">
        <f t="shared" si="41"/>
        <v>0</v>
      </c>
      <c r="AL55" s="12">
        <f t="shared" si="47"/>
        <v>0.23973782764420884</v>
      </c>
      <c r="AM55" s="11">
        <f t="shared" si="42"/>
        <v>0</v>
      </c>
      <c r="AN55" s="9">
        <f t="shared" si="43"/>
        <v>72.282560357704597</v>
      </c>
      <c r="AO55" s="9"/>
      <c r="AP55" s="9">
        <f t="shared" si="48"/>
        <v>46.417887169726974</v>
      </c>
      <c r="AQ55" s="47">
        <f t="shared" si="55"/>
        <v>46.417887169726974</v>
      </c>
      <c r="AR55" s="15">
        <f t="shared" si="56"/>
        <v>0</v>
      </c>
      <c r="AS55" s="49"/>
      <c r="AT55" s="12">
        <f t="shared" si="57"/>
        <v>0.14361920777228021</v>
      </c>
      <c r="AU55" s="9">
        <f t="shared" si="58"/>
        <v>59.3379157837077</v>
      </c>
      <c r="AV55" s="9">
        <f t="shared" si="49"/>
        <v>46.417887169726974</v>
      </c>
      <c r="AW55" s="9">
        <f t="shared" si="50"/>
        <v>49.523149266451895</v>
      </c>
      <c r="AX55" s="16">
        <f t="shared" si="59"/>
        <v>47.970518218089438</v>
      </c>
      <c r="AY55" s="44">
        <f t="shared" si="60"/>
        <v>-1.7226246719542832E-2</v>
      </c>
      <c r="AZ55" s="49"/>
      <c r="BA55" s="12">
        <f t="shared" si="61"/>
        <v>0.12622533177543283</v>
      </c>
      <c r="BB55" s="9">
        <f t="shared" si="62"/>
        <v>60.881039585216811</v>
      </c>
      <c r="BC55" s="9">
        <f t="shared" si="51"/>
        <v>46.41824130815106</v>
      </c>
      <c r="BD55" s="9">
        <f t="shared" si="52"/>
        <v>55.771042001031269</v>
      </c>
      <c r="BE55" s="16">
        <f t="shared" si="63"/>
        <v>51.094641654591165</v>
      </c>
      <c r="BF55" s="44">
        <f t="shared" si="64"/>
        <v>-5.1884075236093501E-2</v>
      </c>
      <c r="BG55" s="49"/>
      <c r="BH55" s="12">
        <f t="shared" si="65"/>
        <v>9.1409893793310118E-2</v>
      </c>
      <c r="BI55" s="9">
        <f t="shared" si="66"/>
        <v>64</v>
      </c>
      <c r="BJ55" s="9">
        <f t="shared" si="53"/>
        <v>46.421453932045303</v>
      </c>
      <c r="BK55" s="9">
        <f t="shared" si="54"/>
        <v>0</v>
      </c>
      <c r="BL55" s="51">
        <f t="shared" si="67"/>
        <v>64</v>
      </c>
      <c r="BM55" s="44">
        <f t="shared" si="68"/>
        <v>-0.19503176357113861</v>
      </c>
      <c r="BN55" s="11"/>
      <c r="BO55" s="9"/>
      <c r="BP55" s="11"/>
      <c r="BQ55" s="9"/>
      <c r="BR55" s="43"/>
      <c r="BS55" s="9"/>
      <c r="BT55" s="11"/>
      <c r="BU55" s="9"/>
      <c r="BV55" s="25"/>
      <c r="BW55" s="25"/>
      <c r="BX55" s="25"/>
      <c r="BY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</row>
    <row r="56" spans="1:88" x14ac:dyDescent="0.2">
      <c r="A56" s="25"/>
      <c r="B56" s="2"/>
      <c r="C56" s="4">
        <v>81</v>
      </c>
      <c r="D56" s="39">
        <v>178.49</v>
      </c>
      <c r="E56" s="39">
        <v>-205.84</v>
      </c>
      <c r="F56" s="38">
        <v>66.900000000000006</v>
      </c>
      <c r="G56" s="39">
        <v>0.9</v>
      </c>
      <c r="H56" s="38">
        <v>265</v>
      </c>
      <c r="I56" s="38">
        <v>900</v>
      </c>
      <c r="J56" s="3">
        <f t="shared" si="2"/>
        <v>15</v>
      </c>
      <c r="K56" s="3">
        <f t="shared" si="3"/>
        <v>94.248000000000005</v>
      </c>
      <c r="L56" s="4">
        <v>0.95</v>
      </c>
      <c r="M56" s="4">
        <v>0.76</v>
      </c>
      <c r="N56" s="1">
        <f t="shared" si="19"/>
        <v>0.72199999999999998</v>
      </c>
      <c r="O56" s="40">
        <f t="shared" si="20"/>
        <v>1111.9113573407203</v>
      </c>
      <c r="P56" s="40">
        <f t="shared" si="4"/>
        <v>84394.072022160675</v>
      </c>
      <c r="Q56" s="4">
        <v>2.9</v>
      </c>
      <c r="R56" s="4">
        <v>4</v>
      </c>
      <c r="S56" s="38">
        <v>600</v>
      </c>
      <c r="T56" s="3">
        <f t="shared" si="21"/>
        <v>200</v>
      </c>
      <c r="U56" s="41">
        <v>1.2</v>
      </c>
      <c r="V56" s="7">
        <f t="shared" si="5"/>
        <v>1.130976</v>
      </c>
      <c r="W56" s="7">
        <f t="shared" si="22"/>
        <v>0.17970028082012157</v>
      </c>
      <c r="X56" s="1">
        <f t="shared" si="6"/>
        <v>90.131708528302639</v>
      </c>
      <c r="Y56" s="1">
        <v>0</v>
      </c>
      <c r="Z56" s="4">
        <v>66.900000000000006</v>
      </c>
      <c r="AA56" s="38">
        <v>64</v>
      </c>
      <c r="AB56" s="6">
        <f t="shared" si="23"/>
        <v>0.35171491824118228</v>
      </c>
      <c r="AC56" s="38">
        <v>1000</v>
      </c>
      <c r="AD56" s="1">
        <f t="shared" si="7"/>
        <v>1.193415637860082</v>
      </c>
      <c r="AE56" s="1">
        <f t="shared" si="44"/>
        <v>0.2</v>
      </c>
      <c r="AF56" s="2">
        <f t="shared" si="69"/>
        <v>49</v>
      </c>
      <c r="AG56" s="9">
        <f t="shared" si="45"/>
        <v>9.8000000000000007</v>
      </c>
      <c r="AH56" s="12">
        <f t="shared" si="46"/>
        <v>0.22488049968942772</v>
      </c>
      <c r="AI56" s="12">
        <f t="shared" si="39"/>
        <v>-0.8237672307941436</v>
      </c>
      <c r="AJ56" s="75">
        <f t="shared" si="40"/>
        <v>0.2206885190324617</v>
      </c>
      <c r="AK56" s="11">
        <f t="shared" si="41"/>
        <v>0</v>
      </c>
      <c r="AL56" s="12">
        <f t="shared" si="47"/>
        <v>0.24287207607237021</v>
      </c>
      <c r="AM56" s="11">
        <f t="shared" si="42"/>
        <v>0</v>
      </c>
      <c r="AN56" s="9">
        <f t="shared" si="43"/>
        <v>46.417887169726974</v>
      </c>
      <c r="AO56" s="9"/>
      <c r="AP56" s="9">
        <f t="shared" si="48"/>
        <v>49.522795128027816</v>
      </c>
      <c r="AQ56" s="47">
        <f t="shared" si="55"/>
        <v>49.522795128027816</v>
      </c>
      <c r="AR56" s="15">
        <f t="shared" si="56"/>
        <v>0</v>
      </c>
      <c r="AS56" s="49"/>
      <c r="AT56" s="12">
        <f t="shared" si="57"/>
        <v>-1.7226246719542832E-2</v>
      </c>
      <c r="AU56" s="9">
        <f t="shared" si="58"/>
        <v>47.970518218089438</v>
      </c>
      <c r="AV56" s="9">
        <f t="shared" si="49"/>
        <v>49.522795128027816</v>
      </c>
      <c r="AW56" s="9">
        <f t="shared" si="50"/>
        <v>55.767829377137026</v>
      </c>
      <c r="AX56" s="16">
        <f t="shared" si="59"/>
        <v>52.645312252582421</v>
      </c>
      <c r="AY56" s="44">
        <f t="shared" si="60"/>
        <v>-3.4643935808385241E-2</v>
      </c>
      <c r="AZ56" s="49"/>
      <c r="BA56" s="12">
        <f t="shared" si="61"/>
        <v>-5.1884075236093501E-2</v>
      </c>
      <c r="BB56" s="9">
        <f t="shared" si="62"/>
        <v>51.094641654591165</v>
      </c>
      <c r="BC56" s="9">
        <f t="shared" si="51"/>
        <v>49.524227468207265</v>
      </c>
      <c r="BD56" s="9">
        <f t="shared" si="52"/>
        <v>81.533151653335423</v>
      </c>
      <c r="BE56" s="16">
        <f t="shared" si="63"/>
        <v>65.52868956077134</v>
      </c>
      <c r="BF56" s="44">
        <f t="shared" si="64"/>
        <v>-0.17756749931727353</v>
      </c>
      <c r="BG56" s="49"/>
      <c r="BH56" s="12">
        <f t="shared" si="65"/>
        <v>-0.19503176357113861</v>
      </c>
      <c r="BI56" s="9">
        <f t="shared" si="66"/>
        <v>64</v>
      </c>
      <c r="BJ56" s="9">
        <f t="shared" si="53"/>
        <v>49.561856122017957</v>
      </c>
      <c r="BK56" s="9">
        <f t="shared" si="54"/>
        <v>0</v>
      </c>
      <c r="BL56" s="51">
        <f t="shared" si="67"/>
        <v>64</v>
      </c>
      <c r="BM56" s="44">
        <f t="shared" si="68"/>
        <v>-0.1601893952054427</v>
      </c>
      <c r="BN56" s="11"/>
      <c r="BO56" s="9"/>
      <c r="BP56" s="11"/>
      <c r="BQ56" s="9"/>
      <c r="BR56" s="43"/>
      <c r="BS56" s="9"/>
      <c r="BT56" s="11"/>
      <c r="BU56" s="9"/>
      <c r="BV56" s="25"/>
      <c r="BW56" s="25"/>
      <c r="BX56" s="25"/>
      <c r="BY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</row>
    <row r="57" spans="1:88" x14ac:dyDescent="0.2">
      <c r="A57" s="25"/>
      <c r="B57" s="2"/>
      <c r="C57" s="4">
        <v>81</v>
      </c>
      <c r="D57" s="39">
        <v>178.49</v>
      </c>
      <c r="E57" s="39">
        <v>-205.84</v>
      </c>
      <c r="F57" s="38">
        <v>66.900000000000006</v>
      </c>
      <c r="G57" s="39">
        <v>0.9</v>
      </c>
      <c r="H57" s="38">
        <v>265</v>
      </c>
      <c r="I57" s="38">
        <v>900</v>
      </c>
      <c r="J57" s="3">
        <f t="shared" si="2"/>
        <v>15</v>
      </c>
      <c r="K57" s="3">
        <f t="shared" si="3"/>
        <v>94.248000000000005</v>
      </c>
      <c r="L57" s="4">
        <v>0.95</v>
      </c>
      <c r="M57" s="4">
        <v>0.76</v>
      </c>
      <c r="N57" s="1">
        <f t="shared" si="19"/>
        <v>0.72199999999999998</v>
      </c>
      <c r="O57" s="40">
        <f t="shared" si="20"/>
        <v>1111.9113573407203</v>
      </c>
      <c r="P57" s="40">
        <f t="shared" si="4"/>
        <v>84394.072022160675</v>
      </c>
      <c r="Q57" s="4">
        <v>2.9</v>
      </c>
      <c r="R57" s="4">
        <v>4</v>
      </c>
      <c r="S57" s="38">
        <v>600</v>
      </c>
      <c r="T57" s="3">
        <f t="shared" si="21"/>
        <v>200</v>
      </c>
      <c r="U57" s="41">
        <v>1.2</v>
      </c>
      <c r="V57" s="7">
        <f t="shared" si="5"/>
        <v>1.130976</v>
      </c>
      <c r="W57" s="7">
        <f t="shared" si="22"/>
        <v>0.17970028082012157</v>
      </c>
      <c r="X57" s="1">
        <f t="shared" si="6"/>
        <v>90.131708528302639</v>
      </c>
      <c r="Y57" s="1">
        <v>0</v>
      </c>
      <c r="Z57" s="4">
        <v>66.900000000000006</v>
      </c>
      <c r="AA57" s="38">
        <v>64</v>
      </c>
      <c r="AB57" s="6">
        <f t="shared" si="23"/>
        <v>0.35171491824118228</v>
      </c>
      <c r="AC57" s="38">
        <v>1000</v>
      </c>
      <c r="AD57" s="1">
        <f t="shared" si="7"/>
        <v>1.193415637860082</v>
      </c>
      <c r="AE57" s="1">
        <f t="shared" si="44"/>
        <v>0.2</v>
      </c>
      <c r="AF57" s="2">
        <f t="shared" si="69"/>
        <v>50</v>
      </c>
      <c r="AG57" s="9">
        <f t="shared" si="45"/>
        <v>10</v>
      </c>
      <c r="AH57" s="12">
        <f t="shared" si="46"/>
        <v>0.22137856413811735</v>
      </c>
      <c r="AI57" s="12">
        <f t="shared" si="39"/>
        <v>-0.94607206814917544</v>
      </c>
      <c r="AJ57" s="75">
        <f t="shared" si="40"/>
        <v>0.25163579030076444</v>
      </c>
      <c r="AK57" s="11">
        <f t="shared" si="41"/>
        <v>0</v>
      </c>
      <c r="AL57" s="12">
        <f t="shared" si="47"/>
        <v>0.24590870878007223</v>
      </c>
      <c r="AM57" s="11">
        <f t="shared" si="42"/>
        <v>0</v>
      </c>
      <c r="AN57" s="9">
        <f t="shared" si="43"/>
        <v>49.522795128027816</v>
      </c>
      <c r="AO57" s="9"/>
      <c r="AP57" s="9">
        <f t="shared" si="48"/>
        <v>55.766397036957578</v>
      </c>
      <c r="AQ57" s="47">
        <f t="shared" si="55"/>
        <v>55.766397036957578</v>
      </c>
      <c r="AR57" s="15">
        <f t="shared" si="56"/>
        <v>0</v>
      </c>
      <c r="AS57" s="49"/>
      <c r="AT57" s="12">
        <f t="shared" si="57"/>
        <v>-3.4643935808385241E-2</v>
      </c>
      <c r="AU57" s="9">
        <f t="shared" si="58"/>
        <v>52.645312252582421</v>
      </c>
      <c r="AV57" s="9">
        <f t="shared" si="49"/>
        <v>55.766397036957578</v>
      </c>
      <c r="AW57" s="9">
        <f t="shared" si="50"/>
        <v>81.495522999524724</v>
      </c>
      <c r="AX57" s="16">
        <f t="shared" si="59"/>
        <v>68.630960018241154</v>
      </c>
      <c r="AY57" s="44">
        <f t="shared" si="60"/>
        <v>-0.14273071254656092</v>
      </c>
      <c r="AZ57" s="49"/>
      <c r="BA57" s="12">
        <f t="shared" si="61"/>
        <v>-0.17756749931727353</v>
      </c>
      <c r="BB57" s="9">
        <f t="shared" si="62"/>
        <v>65.52868956077134</v>
      </c>
      <c r="BC57" s="9">
        <f t="shared" si="51"/>
        <v>55.790709367526198</v>
      </c>
      <c r="BD57" s="9">
        <f t="shared" si="52"/>
        <v>78.407520066140378</v>
      </c>
      <c r="BE57" s="16">
        <f t="shared" si="63"/>
        <v>67.099114716833284</v>
      </c>
      <c r="BF57" s="44">
        <f t="shared" si="64"/>
        <v>-0.12546533882419511</v>
      </c>
      <c r="BG57" s="49"/>
      <c r="BH57" s="12">
        <f t="shared" si="65"/>
        <v>-0.1601893952054427</v>
      </c>
      <c r="BI57" s="9">
        <f t="shared" si="66"/>
        <v>64</v>
      </c>
      <c r="BJ57" s="9">
        <f t="shared" si="53"/>
        <v>55.809495580947669</v>
      </c>
      <c r="BK57" s="9">
        <f t="shared" si="54"/>
        <v>0</v>
      </c>
      <c r="BL57" s="51">
        <f t="shared" si="67"/>
        <v>64</v>
      </c>
      <c r="BM57" s="44">
        <f t="shared" si="68"/>
        <v>-9.0872619112511294E-2</v>
      </c>
      <c r="BN57" s="11"/>
      <c r="BO57" s="9"/>
      <c r="BP57" s="11"/>
      <c r="BQ57" s="9"/>
      <c r="BR57" s="43"/>
      <c r="BS57" s="9"/>
      <c r="BT57" s="11"/>
      <c r="BU57" s="9"/>
      <c r="BV57" s="25"/>
      <c r="BW57" s="25"/>
      <c r="BX57" s="25"/>
      <c r="BY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</row>
    <row r="58" spans="1:88" x14ac:dyDescent="0.2">
      <c r="A58" s="25"/>
      <c r="B58" s="2"/>
      <c r="C58" s="4">
        <v>81</v>
      </c>
      <c r="D58" s="39">
        <v>178.49</v>
      </c>
      <c r="E58" s="39">
        <v>-205.84</v>
      </c>
      <c r="F58" s="38">
        <v>66.900000000000006</v>
      </c>
      <c r="G58" s="39">
        <v>0.9</v>
      </c>
      <c r="H58" s="38">
        <v>265</v>
      </c>
      <c r="I58" s="38">
        <v>900</v>
      </c>
      <c r="J58" s="3">
        <f t="shared" si="2"/>
        <v>15</v>
      </c>
      <c r="K58" s="3">
        <f t="shared" si="3"/>
        <v>94.248000000000005</v>
      </c>
      <c r="L58" s="4">
        <v>0.95</v>
      </c>
      <c r="M58" s="4">
        <v>0.76</v>
      </c>
      <c r="N58" s="1">
        <f t="shared" si="19"/>
        <v>0.72199999999999998</v>
      </c>
      <c r="O58" s="40">
        <f t="shared" si="20"/>
        <v>1111.9113573407203</v>
      </c>
      <c r="P58" s="40">
        <f t="shared" si="4"/>
        <v>84394.072022160675</v>
      </c>
      <c r="Q58" s="4">
        <v>2.9</v>
      </c>
      <c r="R58" s="4">
        <v>4</v>
      </c>
      <c r="S58" s="38">
        <v>600</v>
      </c>
      <c r="T58" s="3">
        <f t="shared" si="21"/>
        <v>200</v>
      </c>
      <c r="U58" s="41">
        <v>1.2</v>
      </c>
      <c r="V58" s="7">
        <f t="shared" si="5"/>
        <v>1.130976</v>
      </c>
      <c r="W58" s="7">
        <f t="shared" si="22"/>
        <v>0.17970028082012157</v>
      </c>
      <c r="X58" s="1">
        <f t="shared" si="6"/>
        <v>90.131708528302639</v>
      </c>
      <c r="Y58" s="1">
        <v>0</v>
      </c>
      <c r="Z58" s="4">
        <v>66.900000000000006</v>
      </c>
      <c r="AA58" s="38">
        <v>64</v>
      </c>
      <c r="AB58" s="6">
        <f t="shared" si="23"/>
        <v>0.35171491824118228</v>
      </c>
      <c r="AC58" s="38">
        <v>1000</v>
      </c>
      <c r="AD58" s="1">
        <f t="shared" si="7"/>
        <v>1.193415637860082</v>
      </c>
      <c r="AE58" s="1">
        <f t="shared" si="44"/>
        <v>0.2</v>
      </c>
      <c r="AF58" s="2">
        <f t="shared" si="69"/>
        <v>51</v>
      </c>
      <c r="AG58" s="9">
        <f t="shared" si="45"/>
        <v>10.200000000000001</v>
      </c>
      <c r="AH58" s="12">
        <f t="shared" si="46"/>
        <v>0.21798402347111673</v>
      </c>
      <c r="AI58" s="12">
        <f t="shared" si="39"/>
        <v>-1.4464738740615475</v>
      </c>
      <c r="AJ58" s="75">
        <f t="shared" si="40"/>
        <v>0.37710032489008433</v>
      </c>
      <c r="AK58" s="11">
        <f t="shared" si="41"/>
        <v>0</v>
      </c>
      <c r="AL58" s="12">
        <f t="shared" si="47"/>
        <v>0.24885221618219497</v>
      </c>
      <c r="AM58" s="11">
        <f t="shared" si="42"/>
        <v>0</v>
      </c>
      <c r="AN58" s="9">
        <f t="shared" si="43"/>
        <v>55.766397036957578</v>
      </c>
      <c r="AO58" s="9"/>
      <c r="AP58" s="9">
        <f t="shared" si="48"/>
        <v>81.471210668956118</v>
      </c>
      <c r="AQ58" s="47">
        <f t="shared" si="55"/>
        <v>81.471210668956104</v>
      </c>
      <c r="AR58" s="15">
        <f t="shared" si="56"/>
        <v>0</v>
      </c>
      <c r="AS58" s="49"/>
      <c r="AT58" s="12">
        <f t="shared" si="57"/>
        <v>-0.14273071254656092</v>
      </c>
      <c r="AU58" s="9">
        <f t="shared" si="58"/>
        <v>68.630960018241154</v>
      </c>
      <c r="AV58" s="9">
        <f t="shared" si="49"/>
        <v>81.471210668956104</v>
      </c>
      <c r="AW58" s="9">
        <f t="shared" si="50"/>
        <v>78.3887338527189</v>
      </c>
      <c r="AX58" s="16">
        <f t="shared" si="59"/>
        <v>79.929972260837502</v>
      </c>
      <c r="AY58" s="44">
        <f t="shared" si="60"/>
        <v>1.7099846805129975E-2</v>
      </c>
      <c r="AZ58" s="49"/>
      <c r="BA58" s="12">
        <f t="shared" si="61"/>
        <v>-0.12546533882419511</v>
      </c>
      <c r="BB58" s="9">
        <f t="shared" si="62"/>
        <v>67.099114716833284</v>
      </c>
      <c r="BC58" s="9">
        <f t="shared" si="51"/>
        <v>81.470861708542031</v>
      </c>
      <c r="BD58" s="9">
        <f t="shared" si="52"/>
        <v>72.180649392129425</v>
      </c>
      <c r="BE58" s="16">
        <f t="shared" si="63"/>
        <v>76.825755550335728</v>
      </c>
      <c r="BF58" s="44">
        <f t="shared" si="64"/>
        <v>5.1536870143182451E-2</v>
      </c>
      <c r="BG58" s="49"/>
      <c r="BH58" s="12">
        <f t="shared" si="65"/>
        <v>-9.0872619112511294E-2</v>
      </c>
      <c r="BI58" s="9">
        <f t="shared" si="66"/>
        <v>64</v>
      </c>
      <c r="BJ58" s="9">
        <f t="shared" si="53"/>
        <v>81.467691938149414</v>
      </c>
      <c r="BK58" s="9">
        <f t="shared" si="54"/>
        <v>0</v>
      </c>
      <c r="BL58" s="51">
        <f t="shared" si="67"/>
        <v>64</v>
      </c>
      <c r="BM58" s="44">
        <f t="shared" si="68"/>
        <v>0.19380185090649105</v>
      </c>
      <c r="BN58" s="11"/>
      <c r="BO58" s="9"/>
      <c r="BP58" s="11"/>
      <c r="BQ58" s="9"/>
      <c r="BR58" s="43"/>
      <c r="BS58" s="9"/>
      <c r="BT58" s="11"/>
      <c r="BU58" s="9"/>
      <c r="BV58" s="25"/>
      <c r="BW58" s="25"/>
      <c r="BX58" s="25"/>
      <c r="BY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</row>
    <row r="59" spans="1:88" x14ac:dyDescent="0.2">
      <c r="A59" s="25"/>
      <c r="B59" s="2"/>
      <c r="C59" s="4">
        <v>81</v>
      </c>
      <c r="D59" s="39">
        <v>178.49</v>
      </c>
      <c r="E59" s="39">
        <v>-205.84</v>
      </c>
      <c r="F59" s="38">
        <v>66.900000000000006</v>
      </c>
      <c r="G59" s="39">
        <v>0.9</v>
      </c>
      <c r="H59" s="38">
        <v>265</v>
      </c>
      <c r="I59" s="38">
        <v>900</v>
      </c>
      <c r="J59" s="3">
        <f t="shared" si="2"/>
        <v>15</v>
      </c>
      <c r="K59" s="3">
        <f t="shared" si="3"/>
        <v>94.248000000000005</v>
      </c>
      <c r="L59" s="4">
        <v>0.95</v>
      </c>
      <c r="M59" s="4">
        <v>0.76</v>
      </c>
      <c r="N59" s="1">
        <f t="shared" si="19"/>
        <v>0.72199999999999998</v>
      </c>
      <c r="O59" s="40">
        <f t="shared" si="20"/>
        <v>1111.9113573407203</v>
      </c>
      <c r="P59" s="40">
        <f t="shared" si="4"/>
        <v>84394.072022160675</v>
      </c>
      <c r="Q59" s="4">
        <v>2.9</v>
      </c>
      <c r="R59" s="4">
        <v>4</v>
      </c>
      <c r="S59" s="38">
        <v>600</v>
      </c>
      <c r="T59" s="3">
        <f t="shared" si="21"/>
        <v>200</v>
      </c>
      <c r="U59" s="41">
        <v>1.2</v>
      </c>
      <c r="V59" s="7">
        <f t="shared" si="5"/>
        <v>1.130976</v>
      </c>
      <c r="W59" s="7">
        <f t="shared" si="22"/>
        <v>0.17970028082012157</v>
      </c>
      <c r="X59" s="1">
        <f t="shared" si="6"/>
        <v>90.131708528302639</v>
      </c>
      <c r="Y59" s="1">
        <v>0</v>
      </c>
      <c r="Z59" s="4">
        <v>66.900000000000006</v>
      </c>
      <c r="AA59" s="38">
        <v>64</v>
      </c>
      <c r="AB59" s="6">
        <f t="shared" si="23"/>
        <v>0.35171491824118228</v>
      </c>
      <c r="AC59" s="38">
        <v>1000</v>
      </c>
      <c r="AD59" s="1">
        <f t="shared" si="7"/>
        <v>1.193415637860082</v>
      </c>
      <c r="AE59" s="1">
        <f t="shared" si="44"/>
        <v>0.2</v>
      </c>
      <c r="AF59" s="2">
        <f t="shared" si="69"/>
        <v>52</v>
      </c>
      <c r="AG59" s="9">
        <f t="shared" si="45"/>
        <v>10.4</v>
      </c>
      <c r="AH59" s="12">
        <f t="shared" si="46"/>
        <v>0.21469201203108843</v>
      </c>
      <c r="AI59" s="12">
        <f t="shared" si="39"/>
        <v>-1.387393335085499</v>
      </c>
      <c r="AJ59" s="75">
        <f t="shared" si="40"/>
        <v>0.3626874142572214</v>
      </c>
      <c r="AK59" s="11">
        <f t="shared" si="41"/>
        <v>0</v>
      </c>
      <c r="AL59" s="12">
        <f t="shared" si="47"/>
        <v>0.25170681743525875</v>
      </c>
      <c r="AM59" s="11">
        <f t="shared" si="42"/>
        <v>0</v>
      </c>
      <c r="AN59" s="9">
        <f t="shared" si="43"/>
        <v>81.471210668956104</v>
      </c>
      <c r="AO59" s="9"/>
      <c r="AP59" s="9">
        <f t="shared" si="48"/>
        <v>78.389082813132973</v>
      </c>
      <c r="AQ59" s="47">
        <f t="shared" si="55"/>
        <v>78.389082813132973</v>
      </c>
      <c r="AR59" s="15">
        <f t="shared" si="56"/>
        <v>0</v>
      </c>
      <c r="AS59" s="49"/>
      <c r="AT59" s="12">
        <f t="shared" si="57"/>
        <v>1.7099846805129975E-2</v>
      </c>
      <c r="AU59" s="9">
        <f t="shared" si="58"/>
        <v>79.929972260837502</v>
      </c>
      <c r="AV59" s="9">
        <f t="shared" si="49"/>
        <v>78.389082813132973</v>
      </c>
      <c r="AW59" s="9">
        <f t="shared" si="50"/>
        <v>72.183819162522042</v>
      </c>
      <c r="AX59" s="16">
        <f t="shared" si="59"/>
        <v>75.286450987827507</v>
      </c>
      <c r="AY59" s="44">
        <f t="shared" si="60"/>
        <v>3.4423310907627971E-2</v>
      </c>
      <c r="AZ59" s="49"/>
      <c r="BA59" s="12">
        <f t="shared" si="61"/>
        <v>5.1536870143182451E-2</v>
      </c>
      <c r="BB59" s="9">
        <f t="shared" si="62"/>
        <v>76.825755550335728</v>
      </c>
      <c r="BC59" s="9">
        <f t="shared" si="51"/>
        <v>78.38766865816666</v>
      </c>
      <c r="BD59" s="9">
        <f t="shared" si="52"/>
        <v>46.577131747654235</v>
      </c>
      <c r="BE59" s="16">
        <f t="shared" si="63"/>
        <v>62.482400202910448</v>
      </c>
      <c r="BF59" s="44">
        <f t="shared" si="64"/>
        <v>0.17646695835419265</v>
      </c>
      <c r="BG59" s="49"/>
      <c r="BH59" s="12">
        <f t="shared" si="65"/>
        <v>0.19380185090649105</v>
      </c>
      <c r="BI59" s="9">
        <f t="shared" si="66"/>
        <v>64</v>
      </c>
      <c r="BJ59" s="9">
        <f t="shared" si="53"/>
        <v>78.350504994202353</v>
      </c>
      <c r="BK59" s="9">
        <f t="shared" si="54"/>
        <v>0</v>
      </c>
      <c r="BL59" s="51">
        <f t="shared" si="67"/>
        <v>64</v>
      </c>
      <c r="BM59" s="44">
        <f t="shared" si="68"/>
        <v>0.15921705278332865</v>
      </c>
      <c r="BN59" s="11"/>
      <c r="BO59" s="9"/>
      <c r="BP59" s="11"/>
      <c r="BQ59" s="9"/>
      <c r="BR59" s="43"/>
      <c r="BS59" s="9"/>
      <c r="BT59" s="11"/>
      <c r="BU59" s="9"/>
      <c r="BV59" s="25"/>
      <c r="BW59" s="25"/>
      <c r="BX59" s="25"/>
      <c r="BY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</row>
    <row r="60" spans="1:88" x14ac:dyDescent="0.2">
      <c r="A60" s="25"/>
      <c r="B60" s="2"/>
      <c r="C60" s="4">
        <v>81</v>
      </c>
      <c r="D60" s="39">
        <v>178.49</v>
      </c>
      <c r="E60" s="39">
        <v>-205.84</v>
      </c>
      <c r="F60" s="38">
        <v>66.900000000000006</v>
      </c>
      <c r="G60" s="39">
        <v>0.9</v>
      </c>
      <c r="H60" s="38">
        <v>265</v>
      </c>
      <c r="I60" s="38">
        <v>900</v>
      </c>
      <c r="J60" s="3">
        <f t="shared" si="2"/>
        <v>15</v>
      </c>
      <c r="K60" s="3">
        <f t="shared" si="3"/>
        <v>94.248000000000005</v>
      </c>
      <c r="L60" s="4">
        <v>0.95</v>
      </c>
      <c r="M60" s="4">
        <v>0.76</v>
      </c>
      <c r="N60" s="1">
        <f t="shared" si="19"/>
        <v>0.72199999999999998</v>
      </c>
      <c r="O60" s="40">
        <f t="shared" si="20"/>
        <v>1111.9113573407203</v>
      </c>
      <c r="P60" s="40">
        <f t="shared" si="4"/>
        <v>84394.072022160675</v>
      </c>
      <c r="Q60" s="4">
        <v>2.9</v>
      </c>
      <c r="R60" s="4">
        <v>4</v>
      </c>
      <c r="S60" s="38">
        <v>600</v>
      </c>
      <c r="T60" s="3">
        <f t="shared" si="21"/>
        <v>200</v>
      </c>
      <c r="U60" s="41">
        <v>1.2</v>
      </c>
      <c r="V60" s="7">
        <f t="shared" si="5"/>
        <v>1.130976</v>
      </c>
      <c r="W60" s="7">
        <f t="shared" si="22"/>
        <v>0.17970028082012157</v>
      </c>
      <c r="X60" s="1">
        <f t="shared" si="6"/>
        <v>90.131708528302639</v>
      </c>
      <c r="Y60" s="1">
        <v>0</v>
      </c>
      <c r="Z60" s="4">
        <v>66.900000000000006</v>
      </c>
      <c r="AA60" s="38">
        <v>64</v>
      </c>
      <c r="AB60" s="6">
        <f t="shared" si="23"/>
        <v>0.35171491824118228</v>
      </c>
      <c r="AC60" s="38">
        <v>1000</v>
      </c>
      <c r="AD60" s="1">
        <f t="shared" si="7"/>
        <v>1.193415637860082</v>
      </c>
      <c r="AE60" s="1">
        <f t="shared" si="44"/>
        <v>0.2</v>
      </c>
      <c r="AF60" s="2">
        <f t="shared" si="69"/>
        <v>53</v>
      </c>
      <c r="AG60" s="9">
        <f t="shared" si="45"/>
        <v>10.600000000000001</v>
      </c>
      <c r="AH60" s="12">
        <f t="shared" si="46"/>
        <v>0.21149795371396049</v>
      </c>
      <c r="AI60" s="12">
        <f t="shared" si="39"/>
        <v>-1.2675773441918492</v>
      </c>
      <c r="AJ60" s="75">
        <f t="shared" si="40"/>
        <v>0.33308390584457709</v>
      </c>
      <c r="AK60" s="11">
        <f t="shared" si="41"/>
        <v>0</v>
      </c>
      <c r="AL60" s="12">
        <f t="shared" si="47"/>
        <v>0.25447648061551603</v>
      </c>
      <c r="AM60" s="11">
        <f t="shared" si="42"/>
        <v>0</v>
      </c>
      <c r="AN60" s="9">
        <f t="shared" si="43"/>
        <v>78.389082813132973</v>
      </c>
      <c r="AO60" s="9"/>
      <c r="AP60" s="9">
        <f t="shared" si="48"/>
        <v>72.185233317488354</v>
      </c>
      <c r="AQ60" s="47">
        <f t="shared" si="55"/>
        <v>72.185233317488354</v>
      </c>
      <c r="AR60" s="15">
        <f t="shared" si="56"/>
        <v>0</v>
      </c>
      <c r="AS60" s="49"/>
      <c r="AT60" s="12">
        <f t="shared" si="57"/>
        <v>3.4423310907627971E-2</v>
      </c>
      <c r="AU60" s="9">
        <f t="shared" si="58"/>
        <v>75.286450987827507</v>
      </c>
      <c r="AV60" s="9">
        <f t="shared" si="49"/>
        <v>72.185233317488354</v>
      </c>
      <c r="AW60" s="9">
        <f t="shared" si="50"/>
        <v>46.614295411618542</v>
      </c>
      <c r="AX60" s="16">
        <f t="shared" si="59"/>
        <v>59.399764364553448</v>
      </c>
      <c r="AY60" s="44">
        <f t="shared" si="60"/>
        <v>0.14185317422358731</v>
      </c>
      <c r="AZ60" s="49"/>
      <c r="BA60" s="12">
        <f t="shared" si="61"/>
        <v>0.17646695835419265</v>
      </c>
      <c r="BB60" s="9">
        <f t="shared" si="62"/>
        <v>62.482400202910448</v>
      </c>
      <c r="BC60" s="9">
        <f t="shared" si="51"/>
        <v>72.161219022505563</v>
      </c>
      <c r="BD60" s="9">
        <f t="shared" si="52"/>
        <v>49.679748175633584</v>
      </c>
      <c r="BE60" s="16">
        <f t="shared" si="63"/>
        <v>60.92048359906957</v>
      </c>
      <c r="BF60" s="44">
        <f t="shared" si="64"/>
        <v>0.12471454948517083</v>
      </c>
      <c r="BG60" s="49"/>
      <c r="BH60" s="12">
        <f t="shared" si="65"/>
        <v>0.15921705278332865</v>
      </c>
      <c r="BI60" s="9">
        <f t="shared" si="66"/>
        <v>64</v>
      </c>
      <c r="BJ60" s="9">
        <f t="shared" si="53"/>
        <v>72.142656971199173</v>
      </c>
      <c r="BK60" s="9">
        <f t="shared" si="54"/>
        <v>0</v>
      </c>
      <c r="BL60" s="51">
        <f t="shared" si="67"/>
        <v>64</v>
      </c>
      <c r="BM60" s="44">
        <f t="shared" si="68"/>
        <v>9.0341757680564364E-2</v>
      </c>
      <c r="BN60" s="11"/>
      <c r="BO60" s="9"/>
      <c r="BP60" s="11"/>
      <c r="BQ60" s="9"/>
      <c r="BR60" s="43"/>
      <c r="BS60" s="9"/>
      <c r="BT60" s="11"/>
      <c r="BU60" s="9"/>
      <c r="BV60" s="25"/>
      <c r="BW60" s="25"/>
      <c r="BX60" s="25"/>
      <c r="BY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</row>
    <row r="61" spans="1:88" x14ac:dyDescent="0.2">
      <c r="A61" s="25"/>
      <c r="B61" s="2"/>
      <c r="C61" s="4">
        <v>81</v>
      </c>
      <c r="D61" s="39">
        <v>178.49</v>
      </c>
      <c r="E61" s="39">
        <v>-205.84</v>
      </c>
      <c r="F61" s="38">
        <v>66.900000000000006</v>
      </c>
      <c r="G61" s="39">
        <v>0.9</v>
      </c>
      <c r="H61" s="38">
        <v>265</v>
      </c>
      <c r="I61" s="38">
        <v>900</v>
      </c>
      <c r="J61" s="3">
        <f t="shared" si="2"/>
        <v>15</v>
      </c>
      <c r="K61" s="3">
        <f t="shared" si="3"/>
        <v>94.248000000000005</v>
      </c>
      <c r="L61" s="4">
        <v>0.95</v>
      </c>
      <c r="M61" s="4">
        <v>0.76</v>
      </c>
      <c r="N61" s="1">
        <f t="shared" si="19"/>
        <v>0.72199999999999998</v>
      </c>
      <c r="O61" s="40">
        <f t="shared" si="20"/>
        <v>1111.9113573407203</v>
      </c>
      <c r="P61" s="40">
        <f t="shared" si="4"/>
        <v>84394.072022160675</v>
      </c>
      <c r="Q61" s="4">
        <v>2.9</v>
      </c>
      <c r="R61" s="4">
        <v>4</v>
      </c>
      <c r="S61" s="38">
        <v>600</v>
      </c>
      <c r="T61" s="3">
        <f t="shared" si="21"/>
        <v>200</v>
      </c>
      <c r="U61" s="41">
        <v>1.2</v>
      </c>
      <c r="V61" s="7">
        <f t="shared" si="5"/>
        <v>1.130976</v>
      </c>
      <c r="W61" s="7">
        <f t="shared" si="22"/>
        <v>0.17970028082012157</v>
      </c>
      <c r="X61" s="1">
        <f t="shared" si="6"/>
        <v>90.131708528302639</v>
      </c>
      <c r="Y61" s="1">
        <v>0</v>
      </c>
      <c r="Z61" s="4">
        <v>66.900000000000006</v>
      </c>
      <c r="AA61" s="38">
        <v>64</v>
      </c>
      <c r="AB61" s="6">
        <f t="shared" si="23"/>
        <v>0.35171491824118228</v>
      </c>
      <c r="AC61" s="38">
        <v>1000</v>
      </c>
      <c r="AD61" s="1">
        <f t="shared" si="7"/>
        <v>1.193415637860082</v>
      </c>
      <c r="AE61" s="1">
        <f t="shared" si="44"/>
        <v>0.2</v>
      </c>
      <c r="AF61" s="2">
        <f t="shared" si="69"/>
        <v>54</v>
      </c>
      <c r="AG61" s="9">
        <f t="shared" si="45"/>
        <v>10.8</v>
      </c>
      <c r="AH61" s="12">
        <f t="shared" si="46"/>
        <v>0.20839754074567846</v>
      </c>
      <c r="AI61" s="12">
        <f t="shared" si="39"/>
        <v>-0.77180862159440322</v>
      </c>
      <c r="AJ61" s="75">
        <f t="shared" si="40"/>
        <v>0.20948560713420497</v>
      </c>
      <c r="AK61" s="11">
        <f t="shared" si="41"/>
        <v>0</v>
      </c>
      <c r="AL61" s="12">
        <f t="shared" si="47"/>
        <v>0.2571649411222624</v>
      </c>
      <c r="AM61" s="11">
        <f t="shared" si="42"/>
        <v>0</v>
      </c>
      <c r="AN61" s="9">
        <f t="shared" si="43"/>
        <v>72.185233317488354</v>
      </c>
      <c r="AO61" s="9"/>
      <c r="AP61" s="9">
        <f t="shared" si="48"/>
        <v>46.638309706601333</v>
      </c>
      <c r="AQ61" s="47">
        <f t="shared" si="55"/>
        <v>46.638309706601341</v>
      </c>
      <c r="AR61" s="15">
        <f t="shared" si="56"/>
        <v>0</v>
      </c>
      <c r="AS61" s="49"/>
      <c r="AT61" s="12">
        <f t="shared" si="57"/>
        <v>0.14185317422358731</v>
      </c>
      <c r="AU61" s="9">
        <f t="shared" si="58"/>
        <v>59.399764364553448</v>
      </c>
      <c r="AV61" s="9">
        <f t="shared" si="49"/>
        <v>46.638309706601341</v>
      </c>
      <c r="AW61" s="9">
        <f t="shared" si="50"/>
        <v>49.698310226939967</v>
      </c>
      <c r="AX61" s="16">
        <f t="shared" si="59"/>
        <v>48.16830996677065</v>
      </c>
      <c r="AY61" s="44">
        <f t="shared" si="60"/>
        <v>-1.6975160963345854E-2</v>
      </c>
      <c r="AZ61" s="49"/>
      <c r="BA61" s="12">
        <f t="shared" si="61"/>
        <v>0.12471454948517083</v>
      </c>
      <c r="BB61" s="9">
        <f t="shared" si="62"/>
        <v>60.92048359906957</v>
      </c>
      <c r="BC61" s="9">
        <f t="shared" si="51"/>
        <v>46.638653596584973</v>
      </c>
      <c r="BD61" s="9">
        <f t="shared" si="52"/>
        <v>55.867083249469289</v>
      </c>
      <c r="BE61" s="16">
        <f t="shared" si="63"/>
        <v>51.252868423027131</v>
      </c>
      <c r="BF61" s="44">
        <f t="shared" si="64"/>
        <v>-5.1194134692267912E-2</v>
      </c>
      <c r="BG61" s="49"/>
      <c r="BH61" s="12">
        <f t="shared" si="65"/>
        <v>9.0341757680564364E-2</v>
      </c>
      <c r="BI61" s="9">
        <f t="shared" si="66"/>
        <v>64</v>
      </c>
      <c r="BJ61" s="9">
        <f t="shared" si="53"/>
        <v>46.641781347341343</v>
      </c>
      <c r="BK61" s="9">
        <f t="shared" si="54"/>
        <v>0</v>
      </c>
      <c r="BL61" s="51">
        <f t="shared" si="67"/>
        <v>64</v>
      </c>
      <c r="BM61" s="44">
        <f t="shared" si="68"/>
        <v>-0.19258725853630002</v>
      </c>
      <c r="BN61" s="11"/>
      <c r="BO61" s="9"/>
      <c r="BP61" s="11"/>
      <c r="BQ61" s="9"/>
      <c r="BR61" s="43"/>
      <c r="BS61" s="9"/>
      <c r="BT61" s="11"/>
      <c r="BU61" s="9"/>
      <c r="BV61" s="25"/>
      <c r="BW61" s="25"/>
      <c r="BX61" s="25"/>
      <c r="BY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</row>
    <row r="62" spans="1:88" x14ac:dyDescent="0.2">
      <c r="A62" s="25"/>
      <c r="B62" s="2"/>
      <c r="C62" s="4">
        <v>81</v>
      </c>
      <c r="D62" s="39">
        <v>178.49</v>
      </c>
      <c r="E62" s="39">
        <v>-205.84</v>
      </c>
      <c r="F62" s="38">
        <v>66.900000000000006</v>
      </c>
      <c r="G62" s="39">
        <v>0.9</v>
      </c>
      <c r="H62" s="38">
        <v>265</v>
      </c>
      <c r="I62" s="38">
        <v>900</v>
      </c>
      <c r="J62" s="3">
        <f t="shared" si="2"/>
        <v>15</v>
      </c>
      <c r="K62" s="3">
        <f t="shared" si="3"/>
        <v>94.248000000000005</v>
      </c>
      <c r="L62" s="4">
        <v>0.95</v>
      </c>
      <c r="M62" s="4">
        <v>0.76</v>
      </c>
      <c r="N62" s="1">
        <f t="shared" si="19"/>
        <v>0.72199999999999998</v>
      </c>
      <c r="O62" s="40">
        <f t="shared" si="20"/>
        <v>1111.9113573407203</v>
      </c>
      <c r="P62" s="40">
        <f t="shared" si="4"/>
        <v>84394.072022160675</v>
      </c>
      <c r="Q62" s="4">
        <v>2.9</v>
      </c>
      <c r="R62" s="4">
        <v>4</v>
      </c>
      <c r="S62" s="38">
        <v>600</v>
      </c>
      <c r="T62" s="3">
        <f t="shared" si="21"/>
        <v>200</v>
      </c>
      <c r="U62" s="41">
        <v>1.2</v>
      </c>
      <c r="V62" s="7">
        <f t="shared" si="5"/>
        <v>1.130976</v>
      </c>
      <c r="W62" s="7">
        <f t="shared" si="22"/>
        <v>0.17970028082012157</v>
      </c>
      <c r="X62" s="1">
        <f t="shared" si="6"/>
        <v>90.131708528302639</v>
      </c>
      <c r="Y62" s="1">
        <v>0</v>
      </c>
      <c r="Z62" s="4">
        <v>66.900000000000006</v>
      </c>
      <c r="AA62" s="38">
        <v>64</v>
      </c>
      <c r="AB62" s="6">
        <f t="shared" si="23"/>
        <v>0.35171491824118228</v>
      </c>
      <c r="AC62" s="38">
        <v>1000</v>
      </c>
      <c r="AD62" s="1">
        <f t="shared" si="7"/>
        <v>1.193415637860082</v>
      </c>
      <c r="AE62" s="1">
        <f t="shared" si="44"/>
        <v>0.2</v>
      </c>
      <c r="AF62" s="2">
        <f t="shared" si="69"/>
        <v>55</v>
      </c>
      <c r="AG62" s="9">
        <f t="shared" si="45"/>
        <v>11</v>
      </c>
      <c r="AH62" s="12">
        <f t="shared" si="46"/>
        <v>0.20538671429869676</v>
      </c>
      <c r="AI62" s="12">
        <f t="shared" si="39"/>
        <v>-0.83187698109317898</v>
      </c>
      <c r="AJ62" s="75">
        <f t="shared" si="40"/>
        <v>0.22484010125200521</v>
      </c>
      <c r="AK62" s="11">
        <f t="shared" si="41"/>
        <v>0</v>
      </c>
      <c r="AL62" s="12">
        <f t="shared" si="47"/>
        <v>0.25977571848585435</v>
      </c>
      <c r="AM62" s="11">
        <f t="shared" si="42"/>
        <v>0</v>
      </c>
      <c r="AN62" s="9">
        <f t="shared" si="43"/>
        <v>46.638309706601341</v>
      </c>
      <c r="AO62" s="9"/>
      <c r="AP62" s="9">
        <f t="shared" si="48"/>
        <v>49.697966336956327</v>
      </c>
      <c r="AQ62" s="47">
        <f t="shared" si="55"/>
        <v>49.697966336956327</v>
      </c>
      <c r="AR62" s="15">
        <f t="shared" si="56"/>
        <v>0</v>
      </c>
      <c r="AS62" s="49"/>
      <c r="AT62" s="12">
        <f t="shared" si="57"/>
        <v>-1.6975160963345854E-2</v>
      </c>
      <c r="AU62" s="9">
        <f t="shared" si="58"/>
        <v>48.16830996677065</v>
      </c>
      <c r="AV62" s="9">
        <f t="shared" si="49"/>
        <v>49.697966336956327</v>
      </c>
      <c r="AW62" s="9">
        <f t="shared" si="50"/>
        <v>55.863955498712919</v>
      </c>
      <c r="AX62" s="16">
        <f t="shared" si="59"/>
        <v>52.780960917834619</v>
      </c>
      <c r="AY62" s="44">
        <f t="shared" si="60"/>
        <v>-3.4205438144004431E-2</v>
      </c>
      <c r="AZ62" s="49"/>
      <c r="BA62" s="12">
        <f t="shared" si="61"/>
        <v>-5.1194134692267912E-2</v>
      </c>
      <c r="BB62" s="9">
        <f t="shared" si="62"/>
        <v>51.252868423027131</v>
      </c>
      <c r="BC62" s="9">
        <f t="shared" si="51"/>
        <v>49.699362647571967</v>
      </c>
      <c r="BD62" s="9">
        <f t="shared" si="52"/>
        <v>81.3139550430963</v>
      </c>
      <c r="BE62" s="16">
        <f t="shared" si="63"/>
        <v>65.50665884533413</v>
      </c>
      <c r="BF62" s="44">
        <f t="shared" si="64"/>
        <v>-0.17537996844693615</v>
      </c>
      <c r="BG62" s="49"/>
      <c r="BH62" s="12">
        <f t="shared" si="65"/>
        <v>-0.19258725853630002</v>
      </c>
      <c r="BI62" s="9">
        <f t="shared" si="66"/>
        <v>64</v>
      </c>
      <c r="BJ62" s="9">
        <f t="shared" si="53"/>
        <v>49.736069884882298</v>
      </c>
      <c r="BK62" s="9">
        <f t="shared" si="54"/>
        <v>0</v>
      </c>
      <c r="BL62" s="51">
        <f t="shared" si="67"/>
        <v>64</v>
      </c>
      <c r="BM62" s="44">
        <f t="shared" si="68"/>
        <v>-0.15825651535983726</v>
      </c>
      <c r="BN62" s="11"/>
      <c r="BO62" s="9"/>
      <c r="BP62" s="11"/>
      <c r="BQ62" s="9"/>
      <c r="BR62" s="43"/>
      <c r="BS62" s="9"/>
      <c r="BT62" s="11"/>
      <c r="BU62" s="9"/>
      <c r="BV62" s="25"/>
      <c r="BW62" s="25"/>
      <c r="BX62" s="25"/>
      <c r="BY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</row>
    <row r="63" spans="1:88" x14ac:dyDescent="0.2">
      <c r="A63" s="25"/>
      <c r="B63" s="2"/>
      <c r="C63" s="4">
        <v>81</v>
      </c>
      <c r="D63" s="39">
        <v>178.49</v>
      </c>
      <c r="E63" s="39">
        <v>-205.84</v>
      </c>
      <c r="F63" s="38">
        <v>66.900000000000006</v>
      </c>
      <c r="G63" s="39">
        <v>0.9</v>
      </c>
      <c r="H63" s="38">
        <v>265</v>
      </c>
      <c r="I63" s="38">
        <v>900</v>
      </c>
      <c r="J63" s="3">
        <f t="shared" si="2"/>
        <v>15</v>
      </c>
      <c r="K63" s="3">
        <f t="shared" si="3"/>
        <v>94.248000000000005</v>
      </c>
      <c r="L63" s="4">
        <v>0.95</v>
      </c>
      <c r="M63" s="4">
        <v>0.76</v>
      </c>
      <c r="N63" s="1">
        <f t="shared" si="19"/>
        <v>0.72199999999999998</v>
      </c>
      <c r="O63" s="40">
        <f t="shared" si="20"/>
        <v>1111.9113573407203</v>
      </c>
      <c r="P63" s="40">
        <f t="shared" si="4"/>
        <v>84394.072022160675</v>
      </c>
      <c r="Q63" s="4">
        <v>2.9</v>
      </c>
      <c r="R63" s="4">
        <v>4</v>
      </c>
      <c r="S63" s="38">
        <v>600</v>
      </c>
      <c r="T63" s="3">
        <f t="shared" si="21"/>
        <v>200</v>
      </c>
      <c r="U63" s="41">
        <v>1.2</v>
      </c>
      <c r="V63" s="7">
        <f t="shared" si="5"/>
        <v>1.130976</v>
      </c>
      <c r="W63" s="7">
        <f t="shared" si="22"/>
        <v>0.17970028082012157</v>
      </c>
      <c r="X63" s="1">
        <f t="shared" si="6"/>
        <v>90.131708528302639</v>
      </c>
      <c r="Y63" s="1">
        <v>0</v>
      </c>
      <c r="Z63" s="4">
        <v>66.900000000000006</v>
      </c>
      <c r="AA63" s="38">
        <v>64</v>
      </c>
      <c r="AB63" s="6">
        <f t="shared" si="23"/>
        <v>0.35171491824118228</v>
      </c>
      <c r="AC63" s="38">
        <v>1000</v>
      </c>
      <c r="AD63" s="1">
        <f t="shared" si="7"/>
        <v>1.193415637860082</v>
      </c>
      <c r="AE63" s="1">
        <f t="shared" si="44"/>
        <v>0.2</v>
      </c>
      <c r="AF63" s="2">
        <f t="shared" si="69"/>
        <v>56</v>
      </c>
      <c r="AG63" s="9">
        <f t="shared" si="45"/>
        <v>11.200000000000001</v>
      </c>
      <c r="AH63" s="12">
        <f t="shared" si="46"/>
        <v>0.20246164676480086</v>
      </c>
      <c r="AI63" s="12">
        <f t="shared" si="39"/>
        <v>-0.95222442865207424</v>
      </c>
      <c r="AJ63" s="75">
        <f t="shared" si="40"/>
        <v>0.25525802077744536</v>
      </c>
      <c r="AK63" s="11">
        <f t="shared" si="41"/>
        <v>0</v>
      </c>
      <c r="AL63" s="12">
        <f t="shared" si="47"/>
        <v>0.26231213173947399</v>
      </c>
      <c r="AM63" s="11">
        <f t="shared" si="42"/>
        <v>0</v>
      </c>
      <c r="AN63" s="9">
        <f t="shared" si="43"/>
        <v>49.697966336956327</v>
      </c>
      <c r="AO63" s="9"/>
      <c r="AP63" s="9">
        <f t="shared" si="48"/>
        <v>55.862559188097272</v>
      </c>
      <c r="AQ63" s="47">
        <f t="shared" si="55"/>
        <v>55.862559188097272</v>
      </c>
      <c r="AR63" s="15">
        <f t="shared" si="56"/>
        <v>0</v>
      </c>
      <c r="AS63" s="49"/>
      <c r="AT63" s="12">
        <f t="shared" si="57"/>
        <v>-3.4205438144004431E-2</v>
      </c>
      <c r="AU63" s="9">
        <f t="shared" si="58"/>
        <v>52.780960917834619</v>
      </c>
      <c r="AV63" s="9">
        <f t="shared" si="49"/>
        <v>55.862559188097272</v>
      </c>
      <c r="AW63" s="9">
        <f t="shared" si="50"/>
        <v>81.277247805785962</v>
      </c>
      <c r="AX63" s="16">
        <f t="shared" si="59"/>
        <v>68.56990349694162</v>
      </c>
      <c r="AY63" s="44">
        <f t="shared" si="60"/>
        <v>-0.14098639109735794</v>
      </c>
      <c r="AZ63" s="49"/>
      <c r="BA63" s="12">
        <f t="shared" si="61"/>
        <v>-0.17537996844693615</v>
      </c>
      <c r="BB63" s="9">
        <f t="shared" si="62"/>
        <v>65.50665884533413</v>
      </c>
      <c r="BC63" s="9">
        <f t="shared" si="51"/>
        <v>55.886280904630816</v>
      </c>
      <c r="BD63" s="9">
        <f t="shared" si="52"/>
        <v>78.234040871703655</v>
      </c>
      <c r="BE63" s="16">
        <f t="shared" si="63"/>
        <v>67.060160888167232</v>
      </c>
      <c r="BF63" s="44">
        <f t="shared" si="64"/>
        <v>-0.12397279676583141</v>
      </c>
      <c r="BG63" s="49"/>
      <c r="BH63" s="12">
        <f t="shared" si="65"/>
        <v>-0.15825651535983726</v>
      </c>
      <c r="BI63" s="9">
        <f t="shared" si="66"/>
        <v>64</v>
      </c>
      <c r="BJ63" s="9">
        <f t="shared" si="53"/>
        <v>55.904622813099962</v>
      </c>
      <c r="BK63" s="9">
        <f t="shared" si="54"/>
        <v>0</v>
      </c>
      <c r="BL63" s="51">
        <f t="shared" si="67"/>
        <v>64</v>
      </c>
      <c r="BM63" s="44">
        <f t="shared" si="68"/>
        <v>-8.9817194404541598E-2</v>
      </c>
      <c r="BN63" s="11"/>
      <c r="BO63" s="9"/>
      <c r="BP63" s="11"/>
      <c r="BQ63" s="9"/>
      <c r="BR63" s="43"/>
      <c r="BS63" s="9"/>
      <c r="BT63" s="11"/>
      <c r="BU63" s="9"/>
      <c r="BV63" s="25"/>
      <c r="BW63" s="25"/>
      <c r="BX63" s="25"/>
      <c r="BY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</row>
    <row r="64" spans="1:88" x14ac:dyDescent="0.2">
      <c r="A64" s="25"/>
      <c r="B64" s="2"/>
      <c r="C64" s="4">
        <v>81</v>
      </c>
      <c r="D64" s="39">
        <v>178.49</v>
      </c>
      <c r="E64" s="39">
        <v>-205.84</v>
      </c>
      <c r="F64" s="38">
        <v>66.900000000000006</v>
      </c>
      <c r="G64" s="39">
        <v>0.9</v>
      </c>
      <c r="H64" s="38">
        <v>265</v>
      </c>
      <c r="I64" s="38">
        <v>900</v>
      </c>
      <c r="J64" s="3">
        <f t="shared" si="2"/>
        <v>15</v>
      </c>
      <c r="K64" s="3">
        <f t="shared" si="3"/>
        <v>94.248000000000005</v>
      </c>
      <c r="L64" s="4">
        <v>0.95</v>
      </c>
      <c r="M64" s="4">
        <v>0.76</v>
      </c>
      <c r="N64" s="1">
        <f t="shared" si="19"/>
        <v>0.72199999999999998</v>
      </c>
      <c r="O64" s="40">
        <f t="shared" si="20"/>
        <v>1111.9113573407203</v>
      </c>
      <c r="P64" s="40">
        <f t="shared" si="4"/>
        <v>84394.072022160675</v>
      </c>
      <c r="Q64" s="4">
        <v>2.9</v>
      </c>
      <c r="R64" s="4">
        <v>4</v>
      </c>
      <c r="S64" s="38">
        <v>600</v>
      </c>
      <c r="T64" s="3">
        <f t="shared" si="21"/>
        <v>200</v>
      </c>
      <c r="U64" s="41">
        <v>1.2</v>
      </c>
      <c r="V64" s="7">
        <f t="shared" si="5"/>
        <v>1.130976</v>
      </c>
      <c r="W64" s="7">
        <f t="shared" si="22"/>
        <v>0.17970028082012157</v>
      </c>
      <c r="X64" s="1">
        <f t="shared" si="6"/>
        <v>90.131708528302639</v>
      </c>
      <c r="Y64" s="1">
        <v>0</v>
      </c>
      <c r="Z64" s="4">
        <v>66.900000000000006</v>
      </c>
      <c r="AA64" s="38">
        <v>64</v>
      </c>
      <c r="AB64" s="6">
        <f t="shared" si="23"/>
        <v>0.35171491824118228</v>
      </c>
      <c r="AC64" s="38">
        <v>1000</v>
      </c>
      <c r="AD64" s="1">
        <f t="shared" si="7"/>
        <v>1.193415637860082</v>
      </c>
      <c r="AE64" s="1">
        <f t="shared" si="44"/>
        <v>0.2</v>
      </c>
      <c r="AF64" s="2">
        <f t="shared" si="69"/>
        <v>57</v>
      </c>
      <c r="AG64" s="9">
        <f t="shared" si="45"/>
        <v>11.4</v>
      </c>
      <c r="AH64" s="12">
        <f t="shared" si="46"/>
        <v>0.19961872552145637</v>
      </c>
      <c r="AI64" s="12">
        <f t="shared" si="39"/>
        <v>-1.4461360292009795</v>
      </c>
      <c r="AJ64" s="75">
        <f t="shared" si="40"/>
        <v>0.3790607637357597</v>
      </c>
      <c r="AK64" s="11">
        <f t="shared" si="41"/>
        <v>0</v>
      </c>
      <c r="AL64" s="12">
        <f t="shared" si="47"/>
        <v>0.26477731349581174</v>
      </c>
      <c r="AM64" s="11">
        <f t="shared" si="42"/>
        <v>0</v>
      </c>
      <c r="AN64" s="9">
        <f t="shared" si="43"/>
        <v>55.862559188097272</v>
      </c>
      <c r="AO64" s="9"/>
      <c r="AP64" s="9">
        <f t="shared" si="48"/>
        <v>81.253526089252432</v>
      </c>
      <c r="AQ64" s="47">
        <f t="shared" si="55"/>
        <v>81.253526089252432</v>
      </c>
      <c r="AR64" s="15">
        <f t="shared" si="56"/>
        <v>0</v>
      </c>
      <c r="AS64" s="49"/>
      <c r="AT64" s="12">
        <f t="shared" si="57"/>
        <v>-0.14098639109735794</v>
      </c>
      <c r="AU64" s="9">
        <f t="shared" si="58"/>
        <v>68.56990349694162</v>
      </c>
      <c r="AV64" s="9">
        <f t="shared" si="49"/>
        <v>81.253526089252432</v>
      </c>
      <c r="AW64" s="9">
        <f t="shared" si="50"/>
        <v>78.215698963234502</v>
      </c>
      <c r="AX64" s="16">
        <f t="shared" si="59"/>
        <v>79.734612526243467</v>
      </c>
      <c r="AY64" s="44">
        <f t="shared" si="60"/>
        <v>1.6852155449067124E-2</v>
      </c>
      <c r="AZ64" s="49"/>
      <c r="BA64" s="12">
        <f t="shared" si="61"/>
        <v>-0.12397279676583141</v>
      </c>
      <c r="BB64" s="9">
        <f t="shared" si="62"/>
        <v>67.060160888167232</v>
      </c>
      <c r="BC64" s="9">
        <f t="shared" si="51"/>
        <v>81.253187165007361</v>
      </c>
      <c r="BD64" s="9">
        <f t="shared" si="52"/>
        <v>72.085749749702074</v>
      </c>
      <c r="BE64" s="16">
        <f t="shared" si="63"/>
        <v>76.669468457354725</v>
      </c>
      <c r="BF64" s="44">
        <f t="shared" si="64"/>
        <v>5.0855784079731313E-2</v>
      </c>
      <c r="BG64" s="49"/>
      <c r="BH64" s="12">
        <f t="shared" si="65"/>
        <v>-8.9817194404541598E-2</v>
      </c>
      <c r="BI64" s="9">
        <f t="shared" si="66"/>
        <v>64</v>
      </c>
      <c r="BJ64" s="9">
        <f t="shared" si="53"/>
        <v>81.250100621284872</v>
      </c>
      <c r="BK64" s="9">
        <f t="shared" si="54"/>
        <v>0</v>
      </c>
      <c r="BL64" s="51">
        <f t="shared" si="67"/>
        <v>64</v>
      </c>
      <c r="BM64" s="44">
        <f t="shared" si="68"/>
        <v>0.19138770254053372</v>
      </c>
      <c r="BN64" s="11"/>
      <c r="BO64" s="9"/>
      <c r="BP64" s="11"/>
      <c r="BQ64" s="9"/>
      <c r="BR64" s="43"/>
      <c r="BS64" s="9"/>
      <c r="BT64" s="11"/>
      <c r="BU64" s="9"/>
      <c r="BV64" s="25"/>
      <c r="BW64" s="25"/>
      <c r="BX64" s="25"/>
      <c r="BY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</row>
    <row r="65" spans="1:88" x14ac:dyDescent="0.2">
      <c r="A65" s="25"/>
      <c r="B65" s="2"/>
      <c r="C65" s="4">
        <v>81</v>
      </c>
      <c r="D65" s="39">
        <v>178.49</v>
      </c>
      <c r="E65" s="39">
        <v>-205.84</v>
      </c>
      <c r="F65" s="38">
        <v>66.900000000000006</v>
      </c>
      <c r="G65" s="39">
        <v>0.9</v>
      </c>
      <c r="H65" s="38">
        <v>265</v>
      </c>
      <c r="I65" s="38">
        <v>900</v>
      </c>
      <c r="J65" s="3">
        <f t="shared" si="2"/>
        <v>15</v>
      </c>
      <c r="K65" s="3">
        <f t="shared" si="3"/>
        <v>94.248000000000005</v>
      </c>
      <c r="L65" s="4">
        <v>0.95</v>
      </c>
      <c r="M65" s="4">
        <v>0.76</v>
      </c>
      <c r="N65" s="1">
        <f t="shared" si="19"/>
        <v>0.72199999999999998</v>
      </c>
      <c r="O65" s="40">
        <f t="shared" si="20"/>
        <v>1111.9113573407203</v>
      </c>
      <c r="P65" s="40">
        <f t="shared" si="4"/>
        <v>84394.072022160675</v>
      </c>
      <c r="Q65" s="4">
        <v>2.9</v>
      </c>
      <c r="R65" s="4">
        <v>4</v>
      </c>
      <c r="S65" s="38">
        <v>600</v>
      </c>
      <c r="T65" s="3">
        <f t="shared" si="21"/>
        <v>200</v>
      </c>
      <c r="U65" s="41">
        <v>1.2</v>
      </c>
      <c r="V65" s="7">
        <f t="shared" si="5"/>
        <v>1.130976</v>
      </c>
      <c r="W65" s="7">
        <f t="shared" si="22"/>
        <v>0.17970028082012157</v>
      </c>
      <c r="X65" s="1">
        <f t="shared" si="6"/>
        <v>90.131708528302639</v>
      </c>
      <c r="Y65" s="1">
        <v>0</v>
      </c>
      <c r="Z65" s="4">
        <v>66.900000000000006</v>
      </c>
      <c r="AA65" s="38">
        <v>64</v>
      </c>
      <c r="AB65" s="6">
        <f t="shared" si="23"/>
        <v>0.35171491824118228</v>
      </c>
      <c r="AC65" s="38">
        <v>1000</v>
      </c>
      <c r="AD65" s="1">
        <f t="shared" si="7"/>
        <v>1.193415637860082</v>
      </c>
      <c r="AE65" s="1">
        <f t="shared" si="44"/>
        <v>0.2</v>
      </c>
      <c r="AF65" s="2">
        <f t="shared" si="69"/>
        <v>58</v>
      </c>
      <c r="AG65" s="9">
        <f t="shared" si="45"/>
        <v>11.600000000000001</v>
      </c>
      <c r="AH65" s="12">
        <f t="shared" si="46"/>
        <v>0.19685453804691472</v>
      </c>
      <c r="AI65" s="12">
        <f t="shared" si="39"/>
        <v>-1.3875598205022763</v>
      </c>
      <c r="AJ65" s="75">
        <f t="shared" si="40"/>
        <v>0.36473547146500568</v>
      </c>
      <c r="AK65" s="11">
        <f t="shared" si="41"/>
        <v>0</v>
      </c>
      <c r="AL65" s="12">
        <f t="shared" si="47"/>
        <v>0.26717422285420145</v>
      </c>
      <c r="AM65" s="11">
        <f t="shared" si="42"/>
        <v>0</v>
      </c>
      <c r="AN65" s="9">
        <f t="shared" si="43"/>
        <v>81.253526089252432</v>
      </c>
      <c r="AO65" s="9"/>
      <c r="AP65" s="9">
        <f t="shared" si="48"/>
        <v>78.216037887479573</v>
      </c>
      <c r="AQ65" s="47">
        <f t="shared" si="55"/>
        <v>78.216037887479573</v>
      </c>
      <c r="AR65" s="15">
        <f t="shared" si="56"/>
        <v>0</v>
      </c>
      <c r="AS65" s="49"/>
      <c r="AT65" s="12">
        <f t="shared" si="57"/>
        <v>1.6852155449067124E-2</v>
      </c>
      <c r="AU65" s="9">
        <f t="shared" si="58"/>
        <v>79.734612526243467</v>
      </c>
      <c r="AV65" s="9">
        <f t="shared" si="49"/>
        <v>78.216037887479573</v>
      </c>
      <c r="AW65" s="9">
        <f t="shared" si="50"/>
        <v>72.088836293424578</v>
      </c>
      <c r="AX65" s="16">
        <f t="shared" si="59"/>
        <v>75.152437090452082</v>
      </c>
      <c r="AY65" s="44">
        <f t="shared" si="60"/>
        <v>3.3990266544936025E-2</v>
      </c>
      <c r="AZ65" s="49"/>
      <c r="BA65" s="12">
        <f t="shared" si="61"/>
        <v>5.0855784079731313E-2</v>
      </c>
      <c r="BB65" s="9">
        <f t="shared" si="62"/>
        <v>76.669468457354725</v>
      </c>
      <c r="BC65" s="9">
        <f t="shared" si="51"/>
        <v>78.214659088781048</v>
      </c>
      <c r="BD65" s="9">
        <f t="shared" si="52"/>
        <v>46.793613301671037</v>
      </c>
      <c r="BE65" s="16">
        <f t="shared" si="63"/>
        <v>62.504136195226039</v>
      </c>
      <c r="BF65" s="44">
        <f t="shared" si="64"/>
        <v>0.17430628077600105</v>
      </c>
      <c r="BG65" s="49"/>
      <c r="BH65" s="12">
        <f t="shared" si="65"/>
        <v>0.19138770254053372</v>
      </c>
      <c r="BI65" s="9">
        <f t="shared" si="66"/>
        <v>64</v>
      </c>
      <c r="BJ65" s="9">
        <f t="shared" si="53"/>
        <v>78.178399923924218</v>
      </c>
      <c r="BK65" s="9">
        <f t="shared" si="54"/>
        <v>0</v>
      </c>
      <c r="BL65" s="51">
        <f t="shared" si="67"/>
        <v>64</v>
      </c>
      <c r="BM65" s="44">
        <f t="shared" si="68"/>
        <v>0.15730756861745274</v>
      </c>
      <c r="BN65" s="11"/>
      <c r="BO65" s="9"/>
      <c r="BP65" s="11"/>
      <c r="BQ65" s="9"/>
      <c r="BR65" s="43"/>
      <c r="BS65" s="9"/>
      <c r="BT65" s="11"/>
      <c r="BU65" s="9"/>
      <c r="BV65" s="25"/>
      <c r="BW65" s="25"/>
      <c r="BX65" s="25"/>
      <c r="BY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</row>
    <row r="66" spans="1:88" x14ac:dyDescent="0.2">
      <c r="A66" s="25"/>
      <c r="B66" s="2"/>
      <c r="C66" s="4">
        <v>81</v>
      </c>
      <c r="D66" s="39">
        <v>178.49</v>
      </c>
      <c r="E66" s="39">
        <v>-205.84</v>
      </c>
      <c r="F66" s="38">
        <v>66.900000000000006</v>
      </c>
      <c r="G66" s="39">
        <v>0.9</v>
      </c>
      <c r="H66" s="38">
        <v>265</v>
      </c>
      <c r="I66" s="38">
        <v>900</v>
      </c>
      <c r="J66" s="3">
        <f t="shared" si="2"/>
        <v>15</v>
      </c>
      <c r="K66" s="3">
        <f t="shared" si="3"/>
        <v>94.248000000000005</v>
      </c>
      <c r="L66" s="4">
        <v>0.95</v>
      </c>
      <c r="M66" s="4">
        <v>0.76</v>
      </c>
      <c r="N66" s="1">
        <f t="shared" si="19"/>
        <v>0.72199999999999998</v>
      </c>
      <c r="O66" s="40">
        <f t="shared" si="20"/>
        <v>1111.9113573407203</v>
      </c>
      <c r="P66" s="40">
        <f t="shared" si="4"/>
        <v>84394.072022160675</v>
      </c>
      <c r="Q66" s="4">
        <v>2.9</v>
      </c>
      <c r="R66" s="4">
        <v>4</v>
      </c>
      <c r="S66" s="38">
        <v>600</v>
      </c>
      <c r="T66" s="3">
        <f t="shared" si="21"/>
        <v>200</v>
      </c>
      <c r="U66" s="41">
        <v>1.2</v>
      </c>
      <c r="V66" s="7">
        <f t="shared" si="5"/>
        <v>1.130976</v>
      </c>
      <c r="W66" s="7">
        <f t="shared" si="22"/>
        <v>0.17970028082012157</v>
      </c>
      <c r="X66" s="1">
        <f t="shared" si="6"/>
        <v>90.131708528302639</v>
      </c>
      <c r="Y66" s="1">
        <v>0</v>
      </c>
      <c r="Z66" s="4">
        <v>66.900000000000006</v>
      </c>
      <c r="AA66" s="38">
        <v>64</v>
      </c>
      <c r="AB66" s="6">
        <f t="shared" si="23"/>
        <v>0.35171491824118228</v>
      </c>
      <c r="AC66" s="38">
        <v>1000</v>
      </c>
      <c r="AD66" s="1">
        <f t="shared" si="7"/>
        <v>1.193415637860082</v>
      </c>
      <c r="AE66" s="1">
        <f t="shared" si="44"/>
        <v>0.2</v>
      </c>
      <c r="AF66" s="2">
        <f t="shared" si="69"/>
        <v>59</v>
      </c>
      <c r="AG66" s="9">
        <f t="shared" si="45"/>
        <v>11.8</v>
      </c>
      <c r="AH66" s="12">
        <f t="shared" si="46"/>
        <v>0.19416585825512453</v>
      </c>
      <c r="AI66" s="12">
        <f t="shared" si="39"/>
        <v>-1.2689229438244023</v>
      </c>
      <c r="AJ66" s="75">
        <f t="shared" si="40"/>
        <v>0.33538906077854275</v>
      </c>
      <c r="AK66" s="11">
        <f t="shared" si="41"/>
        <v>0</v>
      </c>
      <c r="AL66" s="12">
        <f t="shared" si="47"/>
        <v>0.26950565725002651</v>
      </c>
      <c r="AM66" s="11">
        <f t="shared" si="42"/>
        <v>0</v>
      </c>
      <c r="AN66" s="9">
        <f t="shared" si="43"/>
        <v>78.216037887479573</v>
      </c>
      <c r="AO66" s="9"/>
      <c r="AP66" s="9">
        <f t="shared" si="48"/>
        <v>72.090215092123117</v>
      </c>
      <c r="AQ66" s="47">
        <f t="shared" si="55"/>
        <v>72.090215092123117</v>
      </c>
      <c r="AR66" s="15">
        <f t="shared" si="56"/>
        <v>0</v>
      </c>
      <c r="AS66" s="49"/>
      <c r="AT66" s="12">
        <f t="shared" si="57"/>
        <v>3.3990266544936025E-2</v>
      </c>
      <c r="AU66" s="9">
        <f t="shared" si="58"/>
        <v>75.152437090452082</v>
      </c>
      <c r="AV66" s="9">
        <f t="shared" si="49"/>
        <v>72.090215092123117</v>
      </c>
      <c r="AW66" s="9">
        <f t="shared" si="50"/>
        <v>46.82987246652786</v>
      </c>
      <c r="AX66" s="16">
        <f t="shared" si="59"/>
        <v>59.460043779325488</v>
      </c>
      <c r="AY66" s="44">
        <f t="shared" si="60"/>
        <v>0.1401301663868002</v>
      </c>
      <c r="AZ66" s="49"/>
      <c r="BA66" s="12">
        <f t="shared" si="61"/>
        <v>0.17430628077600105</v>
      </c>
      <c r="BB66" s="9">
        <f t="shared" si="62"/>
        <v>62.504136195226039</v>
      </c>
      <c r="BC66" s="9">
        <f t="shared" si="51"/>
        <v>72.066780629472248</v>
      </c>
      <c r="BD66" s="9">
        <f t="shared" si="52"/>
        <v>49.851131946988772</v>
      </c>
      <c r="BE66" s="16">
        <f t="shared" si="63"/>
        <v>60.95895628823051</v>
      </c>
      <c r="BF66" s="44">
        <f t="shared" si="64"/>
        <v>0.12323991770059171</v>
      </c>
      <c r="BG66" s="49"/>
      <c r="BH66" s="12">
        <f t="shared" si="65"/>
        <v>0.15730756861745274</v>
      </c>
      <c r="BI66" s="9">
        <f t="shared" si="66"/>
        <v>64</v>
      </c>
      <c r="BJ66" s="9">
        <f t="shared" si="53"/>
        <v>72.04865494049568</v>
      </c>
      <c r="BK66" s="9">
        <f t="shared" si="54"/>
        <v>0</v>
      </c>
      <c r="BL66" s="51">
        <f t="shared" si="67"/>
        <v>64</v>
      </c>
      <c r="BM66" s="44">
        <f t="shared" si="68"/>
        <v>8.9298816941523834E-2</v>
      </c>
      <c r="BN66" s="11"/>
      <c r="BO66" s="9"/>
      <c r="BP66" s="11"/>
      <c r="BQ66" s="9"/>
      <c r="BR66" s="43"/>
      <c r="BS66" s="9"/>
      <c r="BT66" s="11"/>
      <c r="BU66" s="9"/>
      <c r="BV66" s="25"/>
      <c r="BW66" s="25"/>
      <c r="BX66" s="25"/>
      <c r="BY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</row>
    <row r="67" spans="1:88" x14ac:dyDescent="0.2">
      <c r="A67" s="25"/>
      <c r="B67" s="2"/>
      <c r="C67" s="4">
        <v>81</v>
      </c>
      <c r="D67" s="39">
        <v>178.49</v>
      </c>
      <c r="E67" s="39">
        <v>-205.84</v>
      </c>
      <c r="F67" s="38">
        <v>66.900000000000006</v>
      </c>
      <c r="G67" s="39">
        <v>0.9</v>
      </c>
      <c r="H67" s="38">
        <v>265</v>
      </c>
      <c r="I67" s="38">
        <v>900</v>
      </c>
      <c r="J67" s="3">
        <f t="shared" si="2"/>
        <v>15</v>
      </c>
      <c r="K67" s="3">
        <f t="shared" si="3"/>
        <v>94.248000000000005</v>
      </c>
      <c r="L67" s="4">
        <v>0.95</v>
      </c>
      <c r="M67" s="4">
        <v>0.76</v>
      </c>
      <c r="N67" s="1">
        <f t="shared" si="19"/>
        <v>0.72199999999999998</v>
      </c>
      <c r="O67" s="40">
        <f t="shared" si="20"/>
        <v>1111.9113573407203</v>
      </c>
      <c r="P67" s="40">
        <f t="shared" si="4"/>
        <v>84394.072022160675</v>
      </c>
      <c r="Q67" s="4">
        <v>2.9</v>
      </c>
      <c r="R67" s="4">
        <v>4</v>
      </c>
      <c r="S67" s="38">
        <v>600</v>
      </c>
      <c r="T67" s="3">
        <f t="shared" si="21"/>
        <v>200</v>
      </c>
      <c r="U67" s="41">
        <v>1.2</v>
      </c>
      <c r="V67" s="7">
        <f t="shared" si="5"/>
        <v>1.130976</v>
      </c>
      <c r="W67" s="7">
        <f t="shared" si="22"/>
        <v>0.17970028082012157</v>
      </c>
      <c r="X67" s="1">
        <f t="shared" si="6"/>
        <v>90.131708528302639</v>
      </c>
      <c r="Y67" s="1">
        <v>0</v>
      </c>
      <c r="Z67" s="4">
        <v>66.900000000000006</v>
      </c>
      <c r="AA67" s="38">
        <v>64</v>
      </c>
      <c r="AB67" s="6">
        <f t="shared" si="23"/>
        <v>0.35171491824118228</v>
      </c>
      <c r="AC67" s="38">
        <v>1000</v>
      </c>
      <c r="AD67" s="1">
        <f t="shared" si="7"/>
        <v>1.193415637860082</v>
      </c>
      <c r="AE67" s="1">
        <f t="shared" si="44"/>
        <v>0.2</v>
      </c>
      <c r="AF67" s="2">
        <f t="shared" si="69"/>
        <v>60</v>
      </c>
      <c r="AG67" s="9">
        <f t="shared" si="45"/>
        <v>12</v>
      </c>
      <c r="AH67" s="12">
        <f t="shared" si="46"/>
        <v>0.19154963393539784</v>
      </c>
      <c r="AI67" s="12">
        <f t="shared" si="39"/>
        <v>-0.77886542459911456</v>
      </c>
      <c r="AJ67" s="75">
        <f t="shared" si="40"/>
        <v>0.21318166870411556</v>
      </c>
      <c r="AK67" s="11">
        <f t="shared" si="41"/>
        <v>0</v>
      </c>
      <c r="AL67" s="12">
        <f t="shared" si="47"/>
        <v>0.27177426334615951</v>
      </c>
      <c r="AM67" s="11">
        <f t="shared" si="42"/>
        <v>0</v>
      </c>
      <c r="AN67" s="9">
        <f t="shared" si="43"/>
        <v>72.090215092123117</v>
      </c>
      <c r="AO67" s="9"/>
      <c r="AP67" s="9">
        <f t="shared" si="48"/>
        <v>46.853306929178729</v>
      </c>
      <c r="AQ67" s="47">
        <f t="shared" si="55"/>
        <v>46.853306929178729</v>
      </c>
      <c r="AR67" s="15">
        <f t="shared" si="56"/>
        <v>0</v>
      </c>
      <c r="AS67" s="49"/>
      <c r="AT67" s="12">
        <f t="shared" si="57"/>
        <v>0.1401301663868002</v>
      </c>
      <c r="AU67" s="9">
        <f t="shared" si="58"/>
        <v>59.460043779325488</v>
      </c>
      <c r="AV67" s="9">
        <f t="shared" si="49"/>
        <v>46.853306929178729</v>
      </c>
      <c r="AW67" s="9">
        <f t="shared" si="50"/>
        <v>49.86925763596534</v>
      </c>
      <c r="AX67" s="16">
        <f t="shared" si="59"/>
        <v>48.361282282572034</v>
      </c>
      <c r="AY67" s="44">
        <f t="shared" si="60"/>
        <v>-1.6730797385470397E-2</v>
      </c>
      <c r="AZ67" s="49"/>
      <c r="BA67" s="12">
        <f t="shared" si="61"/>
        <v>0.12323991770059171</v>
      </c>
      <c r="BB67" s="9">
        <f t="shared" si="62"/>
        <v>60.95895628823051</v>
      </c>
      <c r="BC67" s="9">
        <f t="shared" si="51"/>
        <v>46.853640989584221</v>
      </c>
      <c r="BD67" s="9">
        <f t="shared" si="52"/>
        <v>55.960861688414099</v>
      </c>
      <c r="BE67" s="16">
        <f t="shared" si="63"/>
        <v>51.40725133899916</v>
      </c>
      <c r="BF67" s="44">
        <f t="shared" si="64"/>
        <v>-5.0521735621876514E-2</v>
      </c>
      <c r="BG67" s="49"/>
      <c r="BH67" s="12">
        <f t="shared" si="65"/>
        <v>8.9298816941523834E-2</v>
      </c>
      <c r="BI67" s="9">
        <f t="shared" si="66"/>
        <v>64</v>
      </c>
      <c r="BJ67" s="9">
        <f t="shared" si="53"/>
        <v>46.856687118281222</v>
      </c>
      <c r="BK67" s="9">
        <f t="shared" si="54"/>
        <v>0</v>
      </c>
      <c r="BL67" s="51">
        <f t="shared" si="67"/>
        <v>64</v>
      </c>
      <c r="BM67" s="44">
        <f t="shared" si="68"/>
        <v>-0.19020290596550196</v>
      </c>
      <c r="BN67" s="11"/>
      <c r="BO67" s="9"/>
      <c r="BP67" s="11"/>
      <c r="BQ67" s="9"/>
      <c r="BR67" s="43"/>
      <c r="BS67" s="9"/>
      <c r="BT67" s="11"/>
      <c r="BU67" s="9"/>
      <c r="BV67" s="25"/>
      <c r="BW67" s="25"/>
      <c r="BX67" s="25"/>
      <c r="BY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</row>
    <row r="68" spans="1:88" x14ac:dyDescent="0.2">
      <c r="A68" s="25"/>
      <c r="B68" s="2"/>
      <c r="C68" s="4">
        <v>81</v>
      </c>
      <c r="D68" s="39">
        <v>178.49</v>
      </c>
      <c r="E68" s="39">
        <v>-205.84</v>
      </c>
      <c r="F68" s="38">
        <v>66.900000000000006</v>
      </c>
      <c r="G68" s="39">
        <v>0.9</v>
      </c>
      <c r="H68" s="38">
        <v>265</v>
      </c>
      <c r="I68" s="38">
        <v>900</v>
      </c>
      <c r="J68" s="3">
        <f t="shared" si="2"/>
        <v>15</v>
      </c>
      <c r="K68" s="3">
        <f t="shared" si="3"/>
        <v>94.248000000000005</v>
      </c>
      <c r="L68" s="4">
        <v>0.95</v>
      </c>
      <c r="M68" s="4">
        <v>0.76</v>
      </c>
      <c r="N68" s="1">
        <f t="shared" si="19"/>
        <v>0.72199999999999998</v>
      </c>
      <c r="O68" s="40">
        <f t="shared" si="20"/>
        <v>1111.9113573407203</v>
      </c>
      <c r="P68" s="40">
        <f t="shared" si="4"/>
        <v>84394.072022160675</v>
      </c>
      <c r="Q68" s="4">
        <v>2.9</v>
      </c>
      <c r="R68" s="4">
        <v>4</v>
      </c>
      <c r="S68" s="38">
        <v>600</v>
      </c>
      <c r="T68" s="3">
        <f t="shared" si="21"/>
        <v>200</v>
      </c>
      <c r="U68" s="41">
        <v>1.2</v>
      </c>
      <c r="V68" s="7">
        <f t="shared" si="5"/>
        <v>1.130976</v>
      </c>
      <c r="W68" s="7">
        <f t="shared" si="22"/>
        <v>0.17970028082012157</v>
      </c>
      <c r="X68" s="1">
        <f t="shared" si="6"/>
        <v>90.131708528302639</v>
      </c>
      <c r="Y68" s="1">
        <v>0</v>
      </c>
      <c r="Z68" s="4">
        <v>66.900000000000006</v>
      </c>
      <c r="AA68" s="38">
        <v>64</v>
      </c>
      <c r="AB68" s="6">
        <f t="shared" si="23"/>
        <v>0.35171491824118228</v>
      </c>
      <c r="AC68" s="38">
        <v>1000</v>
      </c>
      <c r="AD68" s="1">
        <f t="shared" si="7"/>
        <v>1.193415637860082</v>
      </c>
      <c r="AE68" s="1">
        <f t="shared" si="44"/>
        <v>0.2</v>
      </c>
      <c r="AF68" s="2">
        <f t="shared" si="69"/>
        <v>61</v>
      </c>
      <c r="AG68" s="9">
        <f t="shared" si="45"/>
        <v>12.200000000000001</v>
      </c>
      <c r="AH68" s="12">
        <f t="shared" si="46"/>
        <v>0.18900297519401615</v>
      </c>
      <c r="AI68" s="12">
        <f t="shared" si="39"/>
        <v>-0.83778687678014141</v>
      </c>
      <c r="AJ68" s="75">
        <f t="shared" si="40"/>
        <v>0.22821332821780252</v>
      </c>
      <c r="AK68" s="11">
        <f t="shared" si="41"/>
        <v>0</v>
      </c>
      <c r="AL68" s="12">
        <f t="shared" si="47"/>
        <v>0.27398254705559022</v>
      </c>
      <c r="AM68" s="11">
        <f t="shared" si="42"/>
        <v>0</v>
      </c>
      <c r="AN68" s="9">
        <f t="shared" si="43"/>
        <v>46.853306929178729</v>
      </c>
      <c r="AO68" s="9"/>
      <c r="AP68" s="9">
        <f t="shared" si="48"/>
        <v>49.868923575559847</v>
      </c>
      <c r="AQ68" s="47">
        <f t="shared" si="55"/>
        <v>49.868923575559847</v>
      </c>
      <c r="AR68" s="15">
        <f t="shared" si="56"/>
        <v>0</v>
      </c>
      <c r="AS68" s="49"/>
      <c r="AT68" s="12">
        <f t="shared" si="57"/>
        <v>-1.6730797385470397E-2</v>
      </c>
      <c r="AU68" s="9">
        <f t="shared" si="58"/>
        <v>48.361282282572034</v>
      </c>
      <c r="AV68" s="9">
        <f t="shared" si="49"/>
        <v>49.868923575559847</v>
      </c>
      <c r="AW68" s="9">
        <f t="shared" si="50"/>
        <v>55.957815559717098</v>
      </c>
      <c r="AX68" s="16">
        <f t="shared" si="59"/>
        <v>52.913369567638469</v>
      </c>
      <c r="AY68" s="44">
        <f t="shared" si="60"/>
        <v>-3.3777746386807063E-2</v>
      </c>
      <c r="AZ68" s="49"/>
      <c r="BA68" s="12">
        <f t="shared" si="61"/>
        <v>-5.0521735621876514E-2</v>
      </c>
      <c r="BB68" s="9">
        <f t="shared" si="62"/>
        <v>51.40725133899916</v>
      </c>
      <c r="BC68" s="9">
        <f t="shared" si="51"/>
        <v>49.870285186604214</v>
      </c>
      <c r="BD68" s="9">
        <f t="shared" si="52"/>
        <v>81.100138510620269</v>
      </c>
      <c r="BE68" s="16">
        <f t="shared" si="63"/>
        <v>65.485211848612238</v>
      </c>
      <c r="BF68" s="44">
        <f t="shared" si="64"/>
        <v>-0.17324565257857855</v>
      </c>
      <c r="BG68" s="49"/>
      <c r="BH68" s="12">
        <f t="shared" si="65"/>
        <v>-0.19020290596550196</v>
      </c>
      <c r="BI68" s="9">
        <f t="shared" si="66"/>
        <v>64</v>
      </c>
      <c r="BJ68" s="9">
        <f t="shared" si="53"/>
        <v>49.906104430554173</v>
      </c>
      <c r="BK68" s="9">
        <f t="shared" si="54"/>
        <v>0</v>
      </c>
      <c r="BL68" s="51">
        <f t="shared" si="67"/>
        <v>64</v>
      </c>
      <c r="BM68" s="44">
        <f t="shared" si="68"/>
        <v>-0.15637000340474122</v>
      </c>
      <c r="BN68" s="11"/>
      <c r="BO68" s="9"/>
      <c r="BP68" s="11"/>
      <c r="BQ68" s="9"/>
      <c r="BR68" s="43"/>
      <c r="BS68" s="9"/>
      <c r="BT68" s="11"/>
      <c r="BU68" s="9"/>
      <c r="BV68" s="25"/>
      <c r="BW68" s="25"/>
      <c r="BX68" s="25"/>
      <c r="BY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</row>
    <row r="69" spans="1:88" x14ac:dyDescent="0.2">
      <c r="A69" s="25"/>
      <c r="B69" s="2"/>
      <c r="C69" s="4">
        <v>81</v>
      </c>
      <c r="D69" s="39">
        <v>178.49</v>
      </c>
      <c r="E69" s="39">
        <v>-205.84</v>
      </c>
      <c r="F69" s="38">
        <v>66.900000000000006</v>
      </c>
      <c r="G69" s="39">
        <v>0.9</v>
      </c>
      <c r="H69" s="38">
        <v>265</v>
      </c>
      <c r="I69" s="38">
        <v>900</v>
      </c>
      <c r="J69" s="3">
        <f t="shared" si="2"/>
        <v>15</v>
      </c>
      <c r="K69" s="3">
        <f t="shared" si="3"/>
        <v>94.248000000000005</v>
      </c>
      <c r="L69" s="4">
        <v>0.95</v>
      </c>
      <c r="M69" s="4">
        <v>0.76</v>
      </c>
      <c r="N69" s="1">
        <f t="shared" si="19"/>
        <v>0.72199999999999998</v>
      </c>
      <c r="O69" s="40">
        <f t="shared" si="20"/>
        <v>1111.9113573407203</v>
      </c>
      <c r="P69" s="40">
        <f t="shared" si="4"/>
        <v>84394.072022160675</v>
      </c>
      <c r="Q69" s="4">
        <v>2.9</v>
      </c>
      <c r="R69" s="4">
        <v>4</v>
      </c>
      <c r="S69" s="38">
        <v>600</v>
      </c>
      <c r="T69" s="3">
        <f t="shared" si="21"/>
        <v>200</v>
      </c>
      <c r="U69" s="41">
        <v>1.2</v>
      </c>
      <c r="V69" s="7">
        <f t="shared" si="5"/>
        <v>1.130976</v>
      </c>
      <c r="W69" s="7">
        <f t="shared" si="22"/>
        <v>0.17970028082012157</v>
      </c>
      <c r="X69" s="1">
        <f t="shared" si="6"/>
        <v>90.131708528302639</v>
      </c>
      <c r="Y69" s="1">
        <v>0</v>
      </c>
      <c r="Z69" s="4">
        <v>66.900000000000006</v>
      </c>
      <c r="AA69" s="38">
        <v>64</v>
      </c>
      <c r="AB69" s="6">
        <f t="shared" si="23"/>
        <v>0.35171491824118228</v>
      </c>
      <c r="AC69" s="38">
        <v>1000</v>
      </c>
      <c r="AD69" s="1">
        <f t="shared" si="7"/>
        <v>1.193415637860082</v>
      </c>
      <c r="AE69" s="1">
        <f t="shared" si="44"/>
        <v>0.2</v>
      </c>
      <c r="AF69" s="2">
        <f t="shared" si="69"/>
        <v>62</v>
      </c>
      <c r="AG69" s="9">
        <f t="shared" si="45"/>
        <v>12.4</v>
      </c>
      <c r="AH69" s="12">
        <f t="shared" si="46"/>
        <v>0.18652314380575508</v>
      </c>
      <c r="AI69" s="12">
        <f t="shared" si="39"/>
        <v>-0.9563661073714318</v>
      </c>
      <c r="AJ69" s="75">
        <f t="shared" si="40"/>
        <v>0.25815386908027088</v>
      </c>
      <c r="AK69" s="11">
        <f t="shared" si="41"/>
        <v>0</v>
      </c>
      <c r="AL69" s="12">
        <f t="shared" si="47"/>
        <v>0.276132882775036</v>
      </c>
      <c r="AM69" s="11">
        <f t="shared" si="42"/>
        <v>0</v>
      </c>
      <c r="AN69" s="9">
        <f t="shared" si="43"/>
        <v>49.868923575559847</v>
      </c>
      <c r="AO69" s="9"/>
      <c r="AP69" s="9">
        <f t="shared" si="48"/>
        <v>55.956453948672724</v>
      </c>
      <c r="AQ69" s="47">
        <f t="shared" si="55"/>
        <v>55.956453948672724</v>
      </c>
      <c r="AR69" s="15">
        <f t="shared" si="56"/>
        <v>0</v>
      </c>
      <c r="AS69" s="49"/>
      <c r="AT69" s="12">
        <f t="shared" si="57"/>
        <v>-3.3777746386807063E-2</v>
      </c>
      <c r="AU69" s="9">
        <f t="shared" si="58"/>
        <v>52.913369567638469</v>
      </c>
      <c r="AV69" s="9">
        <f t="shared" si="49"/>
        <v>55.956453948672724</v>
      </c>
      <c r="AW69" s="9">
        <f t="shared" si="50"/>
        <v>81.06431926667031</v>
      </c>
      <c r="AX69" s="16">
        <f t="shared" si="59"/>
        <v>68.510386607671521</v>
      </c>
      <c r="AY69" s="44">
        <f t="shared" si="60"/>
        <v>-0.1392843080862789</v>
      </c>
      <c r="AZ69" s="49"/>
      <c r="BA69" s="12">
        <f t="shared" si="61"/>
        <v>-0.17324565257857855</v>
      </c>
      <c r="BB69" s="9">
        <f t="shared" si="62"/>
        <v>65.485211848612238</v>
      </c>
      <c r="BC69" s="9">
        <f t="shared" si="51"/>
        <v>55.979606353441994</v>
      </c>
      <c r="BD69" s="9">
        <f t="shared" si="52"/>
        <v>78.064714673932286</v>
      </c>
      <c r="BE69" s="16">
        <f t="shared" si="63"/>
        <v>67.02216051368714</v>
      </c>
      <c r="BF69" s="44">
        <f t="shared" si="64"/>
        <v>-0.12251575322992604</v>
      </c>
      <c r="BG69" s="49"/>
      <c r="BH69" s="12">
        <f t="shared" si="65"/>
        <v>-0.15637000340474122</v>
      </c>
      <c r="BI69" s="9">
        <f t="shared" si="66"/>
        <v>64</v>
      </c>
      <c r="BJ69" s="9">
        <f t="shared" si="53"/>
        <v>55.997519653190778</v>
      </c>
      <c r="BK69" s="9">
        <f t="shared" si="54"/>
        <v>0</v>
      </c>
      <c r="BL69" s="51">
        <f t="shared" si="67"/>
        <v>64</v>
      </c>
      <c r="BM69" s="44">
        <f t="shared" si="68"/>
        <v>-8.8786515616713607E-2</v>
      </c>
      <c r="BN69" s="11"/>
      <c r="BO69" s="9"/>
      <c r="BP69" s="11"/>
      <c r="BQ69" s="9"/>
      <c r="BR69" s="43"/>
      <c r="BS69" s="9"/>
      <c r="BT69" s="11"/>
      <c r="BU69" s="9"/>
      <c r="BV69" s="25"/>
      <c r="BW69" s="25"/>
      <c r="BX69" s="25"/>
      <c r="BY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</row>
    <row r="70" spans="1:88" x14ac:dyDescent="0.2">
      <c r="A70" s="25"/>
      <c r="B70" s="2"/>
      <c r="C70" s="4">
        <v>81</v>
      </c>
      <c r="D70" s="39">
        <v>178.49</v>
      </c>
      <c r="E70" s="39">
        <v>-205.84</v>
      </c>
      <c r="F70" s="38">
        <v>66.900000000000006</v>
      </c>
      <c r="G70" s="39">
        <v>0.9</v>
      </c>
      <c r="H70" s="38">
        <v>265</v>
      </c>
      <c r="I70" s="38">
        <v>900</v>
      </c>
      <c r="J70" s="3">
        <f t="shared" si="2"/>
        <v>15</v>
      </c>
      <c r="K70" s="3">
        <f t="shared" si="3"/>
        <v>94.248000000000005</v>
      </c>
      <c r="L70" s="4">
        <v>0.95</v>
      </c>
      <c r="M70" s="4">
        <v>0.76</v>
      </c>
      <c r="N70" s="1">
        <f t="shared" si="19"/>
        <v>0.72199999999999998</v>
      </c>
      <c r="O70" s="40">
        <f t="shared" si="20"/>
        <v>1111.9113573407203</v>
      </c>
      <c r="P70" s="40">
        <f t="shared" si="4"/>
        <v>84394.072022160675</v>
      </c>
      <c r="Q70" s="4">
        <v>2.9</v>
      </c>
      <c r="R70" s="4">
        <v>4</v>
      </c>
      <c r="S70" s="38">
        <v>600</v>
      </c>
      <c r="T70" s="3">
        <f t="shared" si="21"/>
        <v>200</v>
      </c>
      <c r="U70" s="41">
        <v>1.2</v>
      </c>
      <c r="V70" s="7">
        <f t="shared" si="5"/>
        <v>1.130976</v>
      </c>
      <c r="W70" s="7">
        <f t="shared" si="22"/>
        <v>0.17970028082012157</v>
      </c>
      <c r="X70" s="1">
        <f t="shared" si="6"/>
        <v>90.131708528302639</v>
      </c>
      <c r="Y70" s="1">
        <v>0</v>
      </c>
      <c r="Z70" s="4">
        <v>66.900000000000006</v>
      </c>
      <c r="AA70" s="38">
        <v>64</v>
      </c>
      <c r="AB70" s="6">
        <f t="shared" si="23"/>
        <v>0.35171491824118228</v>
      </c>
      <c r="AC70" s="38">
        <v>1000</v>
      </c>
      <c r="AD70" s="1">
        <f t="shared" si="7"/>
        <v>1.193415637860082</v>
      </c>
      <c r="AE70" s="1">
        <f t="shared" si="44"/>
        <v>0.2</v>
      </c>
      <c r="AF70" s="2">
        <f t="shared" si="69"/>
        <v>63</v>
      </c>
      <c r="AG70" s="9">
        <f t="shared" si="45"/>
        <v>12.600000000000001</v>
      </c>
      <c r="AH70" s="12">
        <f t="shared" si="46"/>
        <v>0.18410754339283808</v>
      </c>
      <c r="AI70" s="12">
        <f t="shared" si="39"/>
        <v>-1.4440745659875209</v>
      </c>
      <c r="AJ70" s="75">
        <f t="shared" si="40"/>
        <v>0.38037127998268194</v>
      </c>
      <c r="AK70" s="11">
        <f t="shared" si="41"/>
        <v>0</v>
      </c>
      <c r="AL70" s="12">
        <f t="shared" si="47"/>
        <v>0.27822752190106376</v>
      </c>
      <c r="AM70" s="11">
        <f t="shared" si="42"/>
        <v>0</v>
      </c>
      <c r="AN70" s="9">
        <f t="shared" si="43"/>
        <v>55.956453948672724</v>
      </c>
      <c r="AO70" s="9"/>
      <c r="AP70" s="9">
        <f t="shared" si="48"/>
        <v>81.041166861901047</v>
      </c>
      <c r="AQ70" s="47">
        <f t="shared" si="55"/>
        <v>81.041166861901047</v>
      </c>
      <c r="AR70" s="15">
        <f t="shared" si="56"/>
        <v>0</v>
      </c>
      <c r="AS70" s="49"/>
      <c r="AT70" s="12">
        <f t="shared" si="57"/>
        <v>-0.1392843080862789</v>
      </c>
      <c r="AU70" s="9">
        <f t="shared" si="58"/>
        <v>68.510386607671521</v>
      </c>
      <c r="AV70" s="9">
        <f t="shared" si="49"/>
        <v>81.041166861901047</v>
      </c>
      <c r="AW70" s="9">
        <f t="shared" si="50"/>
        <v>78.046801374183502</v>
      </c>
      <c r="AX70" s="16">
        <f t="shared" si="59"/>
        <v>79.543984118042275</v>
      </c>
      <c r="AY70" s="44">
        <f t="shared" si="60"/>
        <v>1.661105473650969E-2</v>
      </c>
      <c r="AZ70" s="49"/>
      <c r="BA70" s="12">
        <f t="shared" si="61"/>
        <v>-0.12251575322992604</v>
      </c>
      <c r="BB70" s="9">
        <f t="shared" si="62"/>
        <v>67.02216051368714</v>
      </c>
      <c r="BC70" s="9">
        <f t="shared" si="51"/>
        <v>81.04083756613791</v>
      </c>
      <c r="BD70" s="9">
        <f t="shared" si="52"/>
        <v>71.993072597208183</v>
      </c>
      <c r="BE70" s="16">
        <f t="shared" si="63"/>
        <v>76.516955081673046</v>
      </c>
      <c r="BF70" s="44">
        <f t="shared" si="64"/>
        <v>5.0191908689318811E-2</v>
      </c>
      <c r="BG70" s="49"/>
      <c r="BH70" s="12">
        <f t="shared" si="65"/>
        <v>-8.8786515616713607E-2</v>
      </c>
      <c r="BI70" s="9">
        <f t="shared" si="66"/>
        <v>64</v>
      </c>
      <c r="BJ70" s="9">
        <f t="shared" si="53"/>
        <v>81.037831080407926</v>
      </c>
      <c r="BK70" s="9">
        <f t="shared" si="54"/>
        <v>0</v>
      </c>
      <c r="BL70" s="51">
        <f t="shared" si="67"/>
        <v>64</v>
      </c>
      <c r="BM70" s="44">
        <f t="shared" si="68"/>
        <v>0.18903259861159522</v>
      </c>
      <c r="BN70" s="11"/>
      <c r="BO70" s="9"/>
      <c r="BP70" s="11"/>
      <c r="BQ70" s="9"/>
      <c r="BR70" s="43"/>
      <c r="BS70" s="9"/>
      <c r="BT70" s="11"/>
      <c r="BU70" s="9"/>
      <c r="BV70" s="25"/>
      <c r="BW70" s="25"/>
      <c r="BX70" s="25"/>
      <c r="BY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</row>
    <row r="71" spans="1:88" x14ac:dyDescent="0.2">
      <c r="A71" s="25"/>
      <c r="B71" s="2"/>
      <c r="C71" s="4">
        <v>81</v>
      </c>
      <c r="D71" s="39">
        <v>178.49</v>
      </c>
      <c r="E71" s="39">
        <v>-205.84</v>
      </c>
      <c r="F71" s="38">
        <v>66.900000000000006</v>
      </c>
      <c r="G71" s="39">
        <v>0.9</v>
      </c>
      <c r="H71" s="38">
        <v>265</v>
      </c>
      <c r="I71" s="38">
        <v>900</v>
      </c>
      <c r="J71" s="3">
        <f t="shared" ref="J71:J82" si="70">I71/60</f>
        <v>15</v>
      </c>
      <c r="K71" s="3">
        <f t="shared" ref="K71:K82" si="71">2*3.1416*J71</f>
        <v>94.248000000000005</v>
      </c>
      <c r="L71" s="4">
        <v>0.95</v>
      </c>
      <c r="M71" s="4">
        <v>0.76</v>
      </c>
      <c r="N71" s="1">
        <f t="shared" si="19"/>
        <v>0.72199999999999998</v>
      </c>
      <c r="O71" s="40">
        <f t="shared" si="20"/>
        <v>1111.9113573407203</v>
      </c>
      <c r="P71" s="40">
        <f t="shared" ref="P71:P82" si="72">O71*75.9</f>
        <v>84394.072022160675</v>
      </c>
      <c r="Q71" s="4">
        <v>2.9</v>
      </c>
      <c r="R71" s="4">
        <v>4</v>
      </c>
      <c r="S71" s="38">
        <v>600</v>
      </c>
      <c r="T71" s="3">
        <f t="shared" si="21"/>
        <v>200</v>
      </c>
      <c r="U71" s="41">
        <v>1.2</v>
      </c>
      <c r="V71" s="7">
        <f t="shared" ref="V71:V82" si="73">3.1416*U71^2/4</f>
        <v>1.130976</v>
      </c>
      <c r="W71" s="7">
        <f t="shared" si="22"/>
        <v>0.17970028082012157</v>
      </c>
      <c r="X71" s="1">
        <f t="shared" ref="X71:X82" si="74">AC71/(9.81*V71)</f>
        <v>90.131708528302639</v>
      </c>
      <c r="Y71" s="1">
        <v>0</v>
      </c>
      <c r="Z71" s="4">
        <v>66.900000000000006</v>
      </c>
      <c r="AA71" s="38">
        <v>64</v>
      </c>
      <c r="AB71" s="6">
        <f t="shared" si="23"/>
        <v>0.35171491824118228</v>
      </c>
      <c r="AC71" s="38">
        <v>1000</v>
      </c>
      <c r="AD71" s="1">
        <f t="shared" ref="AD71:AD82" si="75">(W71*T71)/(2*9.81*U71*V71^2)</f>
        <v>1.193415637860082</v>
      </c>
      <c r="AE71" s="1">
        <f t="shared" ref="AE71:AE82" si="76">T71/AC71</f>
        <v>0.2</v>
      </c>
      <c r="AF71" s="2">
        <f t="shared" si="69"/>
        <v>64</v>
      </c>
      <c r="AG71" s="9">
        <f t="shared" ref="AG71:AG82" si="77">AF71*AE71</f>
        <v>12.8</v>
      </c>
      <c r="AH71" s="12">
        <f t="shared" ref="AH71:AH82" si="78">1/(AB71*AG71+1)</f>
        <v>0.18175371035726892</v>
      </c>
      <c r="AI71" s="12">
        <f t="shared" si="39"/>
        <v>-1.3861083408559718</v>
      </c>
      <c r="AJ71" s="75">
        <f t="shared" si="40"/>
        <v>0.36616470734758688</v>
      </c>
      <c r="AK71" s="11">
        <f t="shared" si="41"/>
        <v>0</v>
      </c>
      <c r="AL71" s="12">
        <f t="shared" ref="AL71:AL82" si="79">(AH71*CoefB-B)/CoefC</f>
        <v>0.28026860069293486</v>
      </c>
      <c r="AM71" s="11">
        <f t="shared" si="42"/>
        <v>0</v>
      </c>
      <c r="AN71" s="9">
        <f t="shared" si="43"/>
        <v>81.041166861901047</v>
      </c>
      <c r="AO71" s="9"/>
      <c r="AP71" s="9">
        <f t="shared" ref="AP71:AP82" si="80">AU71-AT71*(B-_R*ABS(AT71))</f>
        <v>78.04713066994664</v>
      </c>
      <c r="AQ71" s="47">
        <f t="shared" si="55"/>
        <v>78.04713066994664</v>
      </c>
      <c r="AR71" s="15">
        <f t="shared" si="56"/>
        <v>0</v>
      </c>
      <c r="AS71" s="49"/>
      <c r="AT71" s="12">
        <f t="shared" si="57"/>
        <v>1.661105473650969E-2</v>
      </c>
      <c r="AU71" s="9">
        <f t="shared" si="58"/>
        <v>79.543984118042275</v>
      </c>
      <c r="AV71" s="9">
        <f t="shared" ref="AV71:AV82" si="81">AQ71+AR71*(B-_R*ABS(AR71))</f>
        <v>78.04713066994664</v>
      </c>
      <c r="AW71" s="9">
        <f t="shared" ref="AW71:AW82" si="82">BB71-BA71*(B-_R*ABS(BA71))</f>
        <v>71.996079082938166</v>
      </c>
      <c r="AX71" s="16">
        <f t="shared" si="59"/>
        <v>75.02160487644241</v>
      </c>
      <c r="AY71" s="44">
        <f t="shared" si="60"/>
        <v>3.3567829156973886E-2</v>
      </c>
      <c r="AZ71" s="49"/>
      <c r="BA71" s="12">
        <f t="shared" si="61"/>
        <v>5.0191908689318811E-2</v>
      </c>
      <c r="BB71" s="9">
        <f t="shared" si="62"/>
        <v>76.516955081673046</v>
      </c>
      <c r="BC71" s="9">
        <f t="shared" ref="BC71:BC82" si="83">AX71+AY71*(B-_R*ABS(AY71))</f>
        <v>78.04578593021516</v>
      </c>
      <c r="BD71" s="9">
        <f t="shared" ref="BD71:BD82" si="84">BI71-BH71*(B-_R*ABS(BH71))</f>
        <v>47.004813626456183</v>
      </c>
      <c r="BE71" s="16">
        <f t="shared" si="63"/>
        <v>62.525299778335672</v>
      </c>
      <c r="BF71" s="44">
        <f t="shared" si="64"/>
        <v>0.17219784696532003</v>
      </c>
      <c r="BG71" s="49"/>
      <c r="BH71" s="12">
        <f t="shared" si="65"/>
        <v>0.18903259861159522</v>
      </c>
      <c r="BI71" s="9">
        <f t="shared" si="66"/>
        <v>64</v>
      </c>
      <c r="BJ71" s="9">
        <f t="shared" ref="BJ71:BJ82" si="85">BE71+BF71*(B-_R*ABS(BF71))</f>
        <v>78.010398652170494</v>
      </c>
      <c r="BK71" s="9">
        <f t="shared" ref="BK71:BK82" si="86">BQ71-BP71*(B-_R*ABS(BP71))</f>
        <v>0</v>
      </c>
      <c r="BL71" s="51">
        <f t="shared" si="67"/>
        <v>64</v>
      </c>
      <c r="BM71" s="44">
        <f t="shared" si="68"/>
        <v>0.15544361558142469</v>
      </c>
      <c r="BN71" s="11"/>
      <c r="BO71" s="9"/>
      <c r="BP71" s="11"/>
      <c r="BQ71" s="9"/>
      <c r="BR71" s="43"/>
      <c r="BS71" s="9"/>
      <c r="BT71" s="11"/>
      <c r="BU71" s="9"/>
      <c r="BV71" s="25"/>
      <c r="BW71" s="25"/>
      <c r="BX71" s="25"/>
      <c r="BY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</row>
    <row r="72" spans="1:88" x14ac:dyDescent="0.2">
      <c r="A72" s="25"/>
      <c r="B72" s="2"/>
      <c r="C72" s="4">
        <v>81</v>
      </c>
      <c r="D72" s="39">
        <v>178.49</v>
      </c>
      <c r="E72" s="39">
        <v>-205.84</v>
      </c>
      <c r="F72" s="38">
        <v>66.900000000000006</v>
      </c>
      <c r="G72" s="39">
        <v>0.9</v>
      </c>
      <c r="H72" s="38">
        <v>265</v>
      </c>
      <c r="I72" s="38">
        <v>900</v>
      </c>
      <c r="J72" s="3">
        <f t="shared" si="70"/>
        <v>15</v>
      </c>
      <c r="K72" s="3">
        <f t="shared" si="71"/>
        <v>94.248000000000005</v>
      </c>
      <c r="L72" s="4">
        <v>0.95</v>
      </c>
      <c r="M72" s="4">
        <v>0.76</v>
      </c>
      <c r="N72" s="1">
        <f t="shared" ref="N72:N82" si="87">L72*M72</f>
        <v>0.72199999999999998</v>
      </c>
      <c r="O72" s="40">
        <f t="shared" ref="O72:O82" si="88">1000*G72*F72/(75*N72)</f>
        <v>1111.9113573407203</v>
      </c>
      <c r="P72" s="40">
        <f t="shared" si="72"/>
        <v>84394.072022160675</v>
      </c>
      <c r="Q72" s="4">
        <v>2.9</v>
      </c>
      <c r="R72" s="4">
        <v>4</v>
      </c>
      <c r="S72" s="38">
        <v>600</v>
      </c>
      <c r="T72" s="3">
        <f t="shared" ref="T72:T82" si="89">S72/(R72-1)</f>
        <v>200</v>
      </c>
      <c r="U72" s="41">
        <v>1.2</v>
      </c>
      <c r="V72" s="7">
        <f t="shared" si="73"/>
        <v>1.130976</v>
      </c>
      <c r="W72" s="7">
        <f t="shared" ref="W72:W82" si="90">(2*9.81*V72^2*U72*Q72)/(S72*G72^2)</f>
        <v>0.17970028082012157</v>
      </c>
      <c r="X72" s="1">
        <f t="shared" si="74"/>
        <v>90.131708528302639</v>
      </c>
      <c r="Y72" s="1">
        <v>0</v>
      </c>
      <c r="Z72" s="4">
        <v>66.900000000000006</v>
      </c>
      <c r="AA72" s="38">
        <v>64</v>
      </c>
      <c r="AB72" s="6">
        <f t="shared" ref="AB72:AB82" si="91">(9.81*P72)/(K72^2*H72)</f>
        <v>0.35171491824118228</v>
      </c>
      <c r="AC72" s="38">
        <v>1000</v>
      </c>
      <c r="AD72" s="1">
        <f t="shared" si="75"/>
        <v>1.193415637860082</v>
      </c>
      <c r="AE72" s="1">
        <f t="shared" si="76"/>
        <v>0.2</v>
      </c>
      <c r="AF72" s="2">
        <f t="shared" si="69"/>
        <v>65</v>
      </c>
      <c r="AG72" s="9">
        <f t="shared" si="77"/>
        <v>13</v>
      </c>
      <c r="AH72" s="12">
        <f t="shared" si="78"/>
        <v>0.17945930549996877</v>
      </c>
      <c r="AI72" s="12">
        <f t="shared" si="39"/>
        <v>-1.2687323356968312</v>
      </c>
      <c r="AJ72" s="75">
        <f t="shared" si="40"/>
        <v>0.33710049938737191</v>
      </c>
      <c r="AK72" s="11">
        <f t="shared" si="41"/>
        <v>0</v>
      </c>
      <c r="AL72" s="12">
        <f t="shared" si="79"/>
        <v>0.28225814753990092</v>
      </c>
      <c r="AM72" s="11">
        <f t="shared" si="42"/>
        <v>0</v>
      </c>
      <c r="AN72" s="9">
        <f t="shared" si="43"/>
        <v>78.04713066994664</v>
      </c>
      <c r="AO72" s="9"/>
      <c r="AP72" s="9">
        <f t="shared" si="80"/>
        <v>71.99742382266966</v>
      </c>
      <c r="AQ72" s="47">
        <f t="shared" ref="AQ72:AQ82" si="92">AU72+B*(AR72-AT72)+_R*AT72*ABS(AT72)</f>
        <v>71.99742382266966</v>
      </c>
      <c r="AR72" s="15">
        <f t="shared" ref="AR72:AR82" si="93">AM71</f>
        <v>0</v>
      </c>
      <c r="AS72" s="49"/>
      <c r="AT72" s="12">
        <f t="shared" ref="AT72:AT82" si="94">AY71</f>
        <v>3.3567829156973886E-2</v>
      </c>
      <c r="AU72" s="9">
        <f t="shared" ref="AU72:AU82" si="95">AX71</f>
        <v>75.02160487644241</v>
      </c>
      <c r="AV72" s="9">
        <f t="shared" si="81"/>
        <v>71.99742382266966</v>
      </c>
      <c r="AW72" s="9">
        <f t="shared" si="82"/>
        <v>47.040200904500843</v>
      </c>
      <c r="AX72" s="16">
        <f t="shared" ref="AX72:AX82" si="96">(AV72+AW72)/2</f>
        <v>59.518812363585255</v>
      </c>
      <c r="AY72" s="44">
        <f t="shared" ref="AY72:AY82" si="97">(AV72-AX72)/B</f>
        <v>0.13844862882152004</v>
      </c>
      <c r="AZ72" s="49"/>
      <c r="BA72" s="12">
        <f t="shared" ref="BA72:BA82" si="98">BF71</f>
        <v>0.17219784696532003</v>
      </c>
      <c r="BB72" s="9">
        <f t="shared" ref="BB72:BB82" si="99">BE71</f>
        <v>62.525299778335672</v>
      </c>
      <c r="BC72" s="9">
        <f t="shared" si="83"/>
        <v>71.974548404486356</v>
      </c>
      <c r="BD72" s="9">
        <f t="shared" si="84"/>
        <v>50.018437512896412</v>
      </c>
      <c r="BE72" s="16">
        <f t="shared" ref="BE72:BE82" si="100">(BC72+BD72)/2</f>
        <v>60.996492958691384</v>
      </c>
      <c r="BF72" s="44">
        <f t="shared" ref="BF72:BF82" si="101">(BC72-BE72)/B</f>
        <v>0.1218001480838201</v>
      </c>
      <c r="BG72" s="49"/>
      <c r="BH72" s="12">
        <f t="shared" ref="BH72:BH82" si="102">BM71</f>
        <v>0.15544361558142469</v>
      </c>
      <c r="BI72" s="9">
        <f t="shared" ref="BI72:BI82" si="103">BL71</f>
        <v>64</v>
      </c>
      <c r="BJ72" s="9">
        <f t="shared" si="85"/>
        <v>71.956843754028583</v>
      </c>
      <c r="BK72" s="9">
        <f t="shared" si="86"/>
        <v>0</v>
      </c>
      <c r="BL72" s="51">
        <f t="shared" ref="BL72:BL82" si="104">$AA$7</f>
        <v>64</v>
      </c>
      <c r="BM72" s="44">
        <f t="shared" ref="BM72:BM82" si="105">(BJ72-BL72)/B</f>
        <v>8.828018334446662E-2</v>
      </c>
      <c r="BN72" s="11"/>
      <c r="BO72" s="9"/>
      <c r="BP72" s="11"/>
      <c r="BQ72" s="9"/>
      <c r="BR72" s="43"/>
      <c r="BS72" s="9"/>
      <c r="BT72" s="11"/>
      <c r="BU72" s="9"/>
      <c r="BV72" s="25"/>
      <c r="BW72" s="25"/>
      <c r="BX72" s="25"/>
      <c r="BY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</row>
    <row r="73" spans="1:88" x14ac:dyDescent="0.2">
      <c r="A73" s="25"/>
      <c r="B73" s="2"/>
      <c r="C73" s="4">
        <v>81</v>
      </c>
      <c r="D73" s="39">
        <v>178.49</v>
      </c>
      <c r="E73" s="39">
        <v>-205.84</v>
      </c>
      <c r="F73" s="38">
        <v>66.900000000000006</v>
      </c>
      <c r="G73" s="39">
        <v>0.9</v>
      </c>
      <c r="H73" s="38">
        <v>265</v>
      </c>
      <c r="I73" s="38">
        <v>900</v>
      </c>
      <c r="J73" s="3">
        <f t="shared" si="70"/>
        <v>15</v>
      </c>
      <c r="K73" s="3">
        <f t="shared" si="71"/>
        <v>94.248000000000005</v>
      </c>
      <c r="L73" s="4">
        <v>0.95</v>
      </c>
      <c r="M73" s="4">
        <v>0.76</v>
      </c>
      <c r="N73" s="1">
        <f t="shared" si="87"/>
        <v>0.72199999999999998</v>
      </c>
      <c r="O73" s="40">
        <f t="shared" si="88"/>
        <v>1111.9113573407203</v>
      </c>
      <c r="P73" s="40">
        <f t="shared" si="72"/>
        <v>84394.072022160675</v>
      </c>
      <c r="Q73" s="4">
        <v>2.9</v>
      </c>
      <c r="R73" s="4">
        <v>4</v>
      </c>
      <c r="S73" s="38">
        <v>600</v>
      </c>
      <c r="T73" s="3">
        <f t="shared" si="89"/>
        <v>200</v>
      </c>
      <c r="U73" s="41">
        <v>1.2</v>
      </c>
      <c r="V73" s="7">
        <f t="shared" si="73"/>
        <v>1.130976</v>
      </c>
      <c r="W73" s="7">
        <f t="shared" si="90"/>
        <v>0.17970028082012157</v>
      </c>
      <c r="X73" s="1">
        <f t="shared" si="74"/>
        <v>90.131708528302639</v>
      </c>
      <c r="Y73" s="1">
        <v>0</v>
      </c>
      <c r="Z73" s="4">
        <v>66.900000000000006</v>
      </c>
      <c r="AA73" s="38">
        <v>64</v>
      </c>
      <c r="AB73" s="6">
        <f t="shared" si="91"/>
        <v>0.35171491824118228</v>
      </c>
      <c r="AC73" s="38">
        <v>1000</v>
      </c>
      <c r="AD73" s="1">
        <f t="shared" si="75"/>
        <v>1.193415637860082</v>
      </c>
      <c r="AE73" s="1">
        <f t="shared" si="76"/>
        <v>0.2</v>
      </c>
      <c r="AF73" s="2">
        <f t="shared" si="69"/>
        <v>66</v>
      </c>
      <c r="AG73" s="9">
        <f t="shared" si="77"/>
        <v>13.200000000000001</v>
      </c>
      <c r="AH73" s="12">
        <f t="shared" si="78"/>
        <v>0.17722210626678558</v>
      </c>
      <c r="AI73" s="12">
        <f t="shared" si="39"/>
        <v>-0.78435104651442134</v>
      </c>
      <c r="AJ73" s="75">
        <f t="shared" si="40"/>
        <v>0.2162799001737449</v>
      </c>
      <c r="AK73" s="11">
        <f t="shared" si="41"/>
        <v>0</v>
      </c>
      <c r="AL73" s="12">
        <f t="shared" si="79"/>
        <v>0.28419808968492072</v>
      </c>
      <c r="AM73" s="11">
        <f t="shared" si="42"/>
        <v>0</v>
      </c>
      <c r="AN73" s="9">
        <f t="shared" si="43"/>
        <v>71.99742382266966</v>
      </c>
      <c r="AO73" s="9"/>
      <c r="AP73" s="9">
        <f t="shared" si="80"/>
        <v>47.063076322684154</v>
      </c>
      <c r="AQ73" s="47">
        <f t="shared" si="92"/>
        <v>47.063076322684154</v>
      </c>
      <c r="AR73" s="15">
        <f t="shared" si="93"/>
        <v>0</v>
      </c>
      <c r="AS73" s="49"/>
      <c r="AT73" s="12">
        <f t="shared" si="94"/>
        <v>0.13844862882152004</v>
      </c>
      <c r="AU73" s="9">
        <f t="shared" si="95"/>
        <v>59.518812363585255</v>
      </c>
      <c r="AV73" s="9">
        <f t="shared" si="81"/>
        <v>47.063076322684154</v>
      </c>
      <c r="AW73" s="9">
        <f t="shared" si="82"/>
        <v>50.036142163354185</v>
      </c>
      <c r="AX73" s="16">
        <f t="shared" si="96"/>
        <v>48.549609243019169</v>
      </c>
      <c r="AY73" s="44">
        <f t="shared" si="97"/>
        <v>-1.6492896280427473E-2</v>
      </c>
      <c r="AZ73" s="49"/>
      <c r="BA73" s="12">
        <f t="shared" si="98"/>
        <v>0.1218001480838201</v>
      </c>
      <c r="BB73" s="9">
        <f t="shared" si="99"/>
        <v>60.996492958691384</v>
      </c>
      <c r="BC73" s="9">
        <f t="shared" si="83"/>
        <v>47.063400950388015</v>
      </c>
      <c r="BD73" s="9">
        <f t="shared" si="84"/>
        <v>56.052457000389879</v>
      </c>
      <c r="BE73" s="16">
        <f t="shared" si="100"/>
        <v>51.557928975388947</v>
      </c>
      <c r="BF73" s="44">
        <f t="shared" si="101"/>
        <v>-4.9866224643789883E-2</v>
      </c>
      <c r="BG73" s="49"/>
      <c r="BH73" s="12">
        <f t="shared" si="102"/>
        <v>8.828018334446662E-2</v>
      </c>
      <c r="BI73" s="9">
        <f t="shared" si="103"/>
        <v>64</v>
      </c>
      <c r="BJ73" s="9">
        <f t="shared" si="85"/>
        <v>47.066368545879641</v>
      </c>
      <c r="BK73" s="9">
        <f t="shared" si="86"/>
        <v>0</v>
      </c>
      <c r="BL73" s="51">
        <f t="shared" si="104"/>
        <v>64</v>
      </c>
      <c r="BM73" s="44">
        <f t="shared" si="105"/>
        <v>-0.1878765168287358</v>
      </c>
      <c r="BN73" s="11"/>
      <c r="BO73" s="9"/>
      <c r="BP73" s="11"/>
      <c r="BQ73" s="9"/>
      <c r="BR73" s="43"/>
      <c r="BS73" s="9"/>
      <c r="BT73" s="11"/>
      <c r="BU73" s="9"/>
      <c r="BV73" s="25"/>
      <c r="BW73" s="25"/>
      <c r="BX73" s="25"/>
      <c r="BY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</row>
    <row r="74" spans="1:88" x14ac:dyDescent="0.2">
      <c r="A74" s="25"/>
      <c r="B74" s="2"/>
      <c r="C74" s="4">
        <v>81</v>
      </c>
      <c r="D74" s="39">
        <v>178.49</v>
      </c>
      <c r="E74" s="39">
        <v>-205.84</v>
      </c>
      <c r="F74" s="38">
        <v>66.900000000000006</v>
      </c>
      <c r="G74" s="39">
        <v>0.9</v>
      </c>
      <c r="H74" s="38">
        <v>265</v>
      </c>
      <c r="I74" s="38">
        <v>900</v>
      </c>
      <c r="J74" s="3">
        <f t="shared" si="70"/>
        <v>15</v>
      </c>
      <c r="K74" s="3">
        <f t="shared" si="71"/>
        <v>94.248000000000005</v>
      </c>
      <c r="L74" s="4">
        <v>0.95</v>
      </c>
      <c r="M74" s="4">
        <v>0.76</v>
      </c>
      <c r="N74" s="1">
        <f t="shared" si="87"/>
        <v>0.72199999999999998</v>
      </c>
      <c r="O74" s="40">
        <f t="shared" si="88"/>
        <v>1111.9113573407203</v>
      </c>
      <c r="P74" s="40">
        <f t="shared" si="72"/>
        <v>84394.072022160675</v>
      </c>
      <c r="Q74" s="4">
        <v>2.9</v>
      </c>
      <c r="R74" s="4">
        <v>4</v>
      </c>
      <c r="S74" s="38">
        <v>600</v>
      </c>
      <c r="T74" s="3">
        <f t="shared" si="89"/>
        <v>200</v>
      </c>
      <c r="U74" s="41">
        <v>1.2</v>
      </c>
      <c r="V74" s="7">
        <f t="shared" si="73"/>
        <v>1.130976</v>
      </c>
      <c r="W74" s="7">
        <f t="shared" si="90"/>
        <v>0.17970028082012157</v>
      </c>
      <c r="X74" s="1">
        <f t="shared" si="74"/>
        <v>90.131708528302639</v>
      </c>
      <c r="Y74" s="1">
        <v>0</v>
      </c>
      <c r="Z74" s="4">
        <v>66.900000000000006</v>
      </c>
      <c r="AA74" s="38">
        <v>64</v>
      </c>
      <c r="AB74" s="6">
        <f t="shared" si="91"/>
        <v>0.35171491824118228</v>
      </c>
      <c r="AC74" s="38">
        <v>1000</v>
      </c>
      <c r="AD74" s="1">
        <f t="shared" si="75"/>
        <v>1.193415637860082</v>
      </c>
      <c r="AE74" s="1">
        <f t="shared" si="76"/>
        <v>0.2</v>
      </c>
      <c r="AF74" s="2">
        <f t="shared" ref="AF74:AF82" si="106">1+AF73</f>
        <v>67</v>
      </c>
      <c r="AG74" s="9">
        <f t="shared" si="77"/>
        <v>13.4</v>
      </c>
      <c r="AH74" s="12">
        <f t="shared" si="78"/>
        <v>0.17503999956734492</v>
      </c>
      <c r="AI74" s="12">
        <f t="shared" ref="AI74:AI82" si="107">AL74^2-4*AJ74</f>
        <v>-0.84224988420706948</v>
      </c>
      <c r="AJ74" s="75">
        <f t="shared" ref="AJ74:AJ82" si="108">(AH74^2*CoefA-AP74)/CoefC</f>
        <v>0.2310243801900452</v>
      </c>
      <c r="AK74" s="11">
        <f t="shared" ref="AK74:AK82" si="109">IF(AK73=0,0,IF(AI74&lt;0,0,IF(0.5*(-AL74+AI74^0.5)&lt;0,0,0.5*(-AL74+AI74^0.5))))</f>
        <v>0</v>
      </c>
      <c r="AL74" s="12">
        <f t="shared" si="79"/>
        <v>0.28609025945164807</v>
      </c>
      <c r="AM74" s="11">
        <f t="shared" ref="AM74:AM82" si="110">IF(AK74&lt;0,0,IF(AM73=0,0,AK74))</f>
        <v>0</v>
      </c>
      <c r="AN74" s="9">
        <f t="shared" ref="AN74:AN82" si="111">AQ73</f>
        <v>47.063076322684154</v>
      </c>
      <c r="AO74" s="9"/>
      <c r="AP74" s="9">
        <f t="shared" si="80"/>
        <v>50.035817535650324</v>
      </c>
      <c r="AQ74" s="47">
        <f t="shared" si="92"/>
        <v>50.035817535650324</v>
      </c>
      <c r="AR74" s="15">
        <f t="shared" si="93"/>
        <v>0</v>
      </c>
      <c r="AS74" s="49"/>
      <c r="AT74" s="12">
        <f t="shared" si="94"/>
        <v>-1.6492896280427473E-2</v>
      </c>
      <c r="AU74" s="9">
        <f t="shared" si="95"/>
        <v>48.549609243019169</v>
      </c>
      <c r="AV74" s="9">
        <f t="shared" si="81"/>
        <v>50.035817535650324</v>
      </c>
      <c r="AW74" s="9">
        <f t="shared" si="82"/>
        <v>56.049489404898253</v>
      </c>
      <c r="AX74" s="16">
        <f t="shared" si="96"/>
        <v>53.042653470274288</v>
      </c>
      <c r="AY74" s="44">
        <f t="shared" si="97"/>
        <v>-3.3360467517153249E-2</v>
      </c>
      <c r="AZ74" s="49"/>
      <c r="BA74" s="12">
        <f t="shared" si="98"/>
        <v>-4.9866224643789883E-2</v>
      </c>
      <c r="BB74" s="9">
        <f t="shared" si="99"/>
        <v>51.557928975388947</v>
      </c>
      <c r="BC74" s="9">
        <f t="shared" si="83"/>
        <v>50.037145712728346</v>
      </c>
      <c r="BD74" s="9">
        <f t="shared" si="84"/>
        <v>80.891506763515622</v>
      </c>
      <c r="BE74" s="16">
        <f t="shared" si="100"/>
        <v>65.464326238121984</v>
      </c>
      <c r="BF74" s="44">
        <f t="shared" si="101"/>
        <v>-0.17116263274371732</v>
      </c>
      <c r="BG74" s="49"/>
      <c r="BH74" s="12">
        <f t="shared" si="102"/>
        <v>-0.1878765168287358</v>
      </c>
      <c r="BI74" s="9">
        <f t="shared" si="103"/>
        <v>64</v>
      </c>
      <c r="BJ74" s="9">
        <f t="shared" si="85"/>
        <v>50.072108789213324</v>
      </c>
      <c r="BK74" s="9">
        <f t="shared" si="86"/>
        <v>0</v>
      </c>
      <c r="BL74" s="51">
        <f t="shared" si="104"/>
        <v>64</v>
      </c>
      <c r="BM74" s="44">
        <f t="shared" si="105"/>
        <v>-0.1545282058690047</v>
      </c>
      <c r="BN74" s="11"/>
      <c r="BO74" s="9"/>
      <c r="BP74" s="11"/>
      <c r="BQ74" s="9"/>
      <c r="BR74" s="43"/>
      <c r="BS74" s="9"/>
      <c r="BT74" s="11"/>
      <c r="BU74" s="9"/>
      <c r="BV74" s="25"/>
      <c r="BW74" s="25"/>
      <c r="BX74" s="25"/>
      <c r="BY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</row>
    <row r="75" spans="1:88" x14ac:dyDescent="0.2">
      <c r="A75" s="25"/>
      <c r="B75" s="2"/>
      <c r="C75" s="4">
        <v>81</v>
      </c>
      <c r="D75" s="39">
        <v>178.49</v>
      </c>
      <c r="E75" s="39">
        <v>-205.84</v>
      </c>
      <c r="F75" s="38">
        <v>66.900000000000006</v>
      </c>
      <c r="G75" s="39">
        <v>0.9</v>
      </c>
      <c r="H75" s="38">
        <v>265</v>
      </c>
      <c r="I75" s="38">
        <v>900</v>
      </c>
      <c r="J75" s="3">
        <f t="shared" si="70"/>
        <v>15</v>
      </c>
      <c r="K75" s="3">
        <f t="shared" si="71"/>
        <v>94.248000000000005</v>
      </c>
      <c r="L75" s="4">
        <v>0.95</v>
      </c>
      <c r="M75" s="4">
        <v>0.76</v>
      </c>
      <c r="N75" s="1">
        <f t="shared" si="87"/>
        <v>0.72199999999999998</v>
      </c>
      <c r="O75" s="40">
        <f t="shared" si="88"/>
        <v>1111.9113573407203</v>
      </c>
      <c r="P75" s="40">
        <f t="shared" si="72"/>
        <v>84394.072022160675</v>
      </c>
      <c r="Q75" s="4">
        <v>2.9</v>
      </c>
      <c r="R75" s="4">
        <v>4</v>
      </c>
      <c r="S75" s="38">
        <v>600</v>
      </c>
      <c r="T75" s="3">
        <f t="shared" si="89"/>
        <v>200</v>
      </c>
      <c r="U75" s="41">
        <v>1.2</v>
      </c>
      <c r="V75" s="7">
        <f t="shared" si="73"/>
        <v>1.130976</v>
      </c>
      <c r="W75" s="7">
        <f t="shared" si="90"/>
        <v>0.17970028082012157</v>
      </c>
      <c r="X75" s="1">
        <f t="shared" si="74"/>
        <v>90.131708528302639</v>
      </c>
      <c r="Y75" s="1">
        <v>0</v>
      </c>
      <c r="Z75" s="4">
        <v>66.900000000000006</v>
      </c>
      <c r="AA75" s="38">
        <v>64</v>
      </c>
      <c r="AB75" s="6">
        <f t="shared" si="91"/>
        <v>0.35171491824118228</v>
      </c>
      <c r="AC75" s="38">
        <v>1000</v>
      </c>
      <c r="AD75" s="1">
        <f t="shared" si="75"/>
        <v>1.193415637860082</v>
      </c>
      <c r="AE75" s="1">
        <f t="shared" si="76"/>
        <v>0.2</v>
      </c>
      <c r="AF75" s="2">
        <f t="shared" si="106"/>
        <v>68</v>
      </c>
      <c r="AG75" s="9">
        <f t="shared" si="77"/>
        <v>13.600000000000001</v>
      </c>
      <c r="AH75" s="12">
        <f t="shared" si="78"/>
        <v>0.17291097511796982</v>
      </c>
      <c r="AI75" s="12">
        <f t="shared" si="107"/>
        <v>-0.95919147519633163</v>
      </c>
      <c r="AJ75" s="75">
        <f t="shared" si="108"/>
        <v>0.26052471141276823</v>
      </c>
      <c r="AK75" s="11">
        <f t="shared" si="109"/>
        <v>0</v>
      </c>
      <c r="AL75" s="12">
        <f t="shared" si="79"/>
        <v>0.28793640001698506</v>
      </c>
      <c r="AM75" s="11">
        <f t="shared" si="110"/>
        <v>0</v>
      </c>
      <c r="AN75" s="9">
        <f t="shared" si="111"/>
        <v>50.035817535650324</v>
      </c>
      <c r="AO75" s="9"/>
      <c r="AP75" s="9">
        <f t="shared" si="80"/>
        <v>56.048161227820231</v>
      </c>
      <c r="AQ75" s="47">
        <f t="shared" si="92"/>
        <v>56.048161227820231</v>
      </c>
      <c r="AR75" s="15">
        <f t="shared" si="93"/>
        <v>0</v>
      </c>
      <c r="AS75" s="49"/>
      <c r="AT75" s="12">
        <f t="shared" si="94"/>
        <v>-3.3360467517153249E-2</v>
      </c>
      <c r="AU75" s="9">
        <f t="shared" si="95"/>
        <v>53.042653470274288</v>
      </c>
      <c r="AV75" s="9">
        <f t="shared" si="81"/>
        <v>56.048161227820231</v>
      </c>
      <c r="AW75" s="9">
        <f t="shared" si="82"/>
        <v>80.856543687030637</v>
      </c>
      <c r="AX75" s="16">
        <f t="shared" si="96"/>
        <v>68.452352457425434</v>
      </c>
      <c r="AY75" s="44">
        <f t="shared" si="97"/>
        <v>-0.13762294571072189</v>
      </c>
      <c r="AZ75" s="49"/>
      <c r="BA75" s="12">
        <f t="shared" si="98"/>
        <v>-0.17116263274371732</v>
      </c>
      <c r="BB75" s="9">
        <f t="shared" si="99"/>
        <v>65.464326238121984</v>
      </c>
      <c r="BC75" s="9">
        <f t="shared" si="83"/>
        <v>56.070764609729565</v>
      </c>
      <c r="BD75" s="9">
        <f t="shared" si="84"/>
        <v>77.899393678858132</v>
      </c>
      <c r="BE75" s="16">
        <f t="shared" si="100"/>
        <v>66.985079144293849</v>
      </c>
      <c r="BF75" s="44">
        <f t="shared" si="101"/>
        <v>-0.12109295066937552</v>
      </c>
      <c r="BG75" s="49"/>
      <c r="BH75" s="12">
        <f t="shared" si="102"/>
        <v>-0.1545282058690047</v>
      </c>
      <c r="BI75" s="9">
        <f t="shared" si="103"/>
        <v>64</v>
      </c>
      <c r="BJ75" s="9">
        <f t="shared" si="85"/>
        <v>56.088264263159715</v>
      </c>
      <c r="BK75" s="9">
        <f t="shared" si="86"/>
        <v>0</v>
      </c>
      <c r="BL75" s="51">
        <f t="shared" si="104"/>
        <v>64</v>
      </c>
      <c r="BM75" s="44">
        <f t="shared" si="105"/>
        <v>-8.7779715552112128E-2</v>
      </c>
      <c r="BN75" s="11"/>
      <c r="BO75" s="9"/>
      <c r="BP75" s="11"/>
      <c r="BQ75" s="9"/>
      <c r="BR75" s="43"/>
      <c r="BS75" s="9"/>
      <c r="BT75" s="11"/>
      <c r="BU75" s="9"/>
      <c r="BV75" s="25"/>
      <c r="BW75" s="25"/>
      <c r="BX75" s="25"/>
      <c r="BY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</row>
    <row r="76" spans="1:88" x14ac:dyDescent="0.2">
      <c r="A76" s="25"/>
      <c r="B76" s="2"/>
      <c r="C76" s="4">
        <v>81</v>
      </c>
      <c r="D76" s="39">
        <v>178.49</v>
      </c>
      <c r="E76" s="39">
        <v>-205.84</v>
      </c>
      <c r="F76" s="38">
        <v>66.900000000000006</v>
      </c>
      <c r="G76" s="39">
        <v>0.9</v>
      </c>
      <c r="H76" s="38">
        <v>265</v>
      </c>
      <c r="I76" s="38">
        <v>900</v>
      </c>
      <c r="J76" s="3">
        <f t="shared" si="70"/>
        <v>15</v>
      </c>
      <c r="K76" s="3">
        <f t="shared" si="71"/>
        <v>94.248000000000005</v>
      </c>
      <c r="L76" s="4">
        <v>0.95</v>
      </c>
      <c r="M76" s="4">
        <v>0.76</v>
      </c>
      <c r="N76" s="1">
        <f t="shared" si="87"/>
        <v>0.72199999999999998</v>
      </c>
      <c r="O76" s="40">
        <f t="shared" si="88"/>
        <v>1111.9113573407203</v>
      </c>
      <c r="P76" s="40">
        <f t="shared" si="72"/>
        <v>84394.072022160675</v>
      </c>
      <c r="Q76" s="4">
        <v>2.9</v>
      </c>
      <c r="R76" s="4">
        <v>4</v>
      </c>
      <c r="S76" s="38">
        <v>600</v>
      </c>
      <c r="T76" s="3">
        <f t="shared" si="89"/>
        <v>200</v>
      </c>
      <c r="U76" s="41">
        <v>1.2</v>
      </c>
      <c r="V76" s="7">
        <f t="shared" si="73"/>
        <v>1.130976</v>
      </c>
      <c r="W76" s="7">
        <f t="shared" si="90"/>
        <v>0.17970028082012157</v>
      </c>
      <c r="X76" s="1">
        <f t="shared" si="74"/>
        <v>90.131708528302639</v>
      </c>
      <c r="Y76" s="1">
        <v>0</v>
      </c>
      <c r="Z76" s="4">
        <v>66.900000000000006</v>
      </c>
      <c r="AA76" s="38">
        <v>64</v>
      </c>
      <c r="AB76" s="6">
        <f t="shared" si="91"/>
        <v>0.35171491824118228</v>
      </c>
      <c r="AC76" s="38">
        <v>1000</v>
      </c>
      <c r="AD76" s="1">
        <f t="shared" si="75"/>
        <v>1.193415637860082</v>
      </c>
      <c r="AE76" s="1">
        <f t="shared" si="76"/>
        <v>0.2</v>
      </c>
      <c r="AF76" s="2">
        <f t="shared" si="106"/>
        <v>69</v>
      </c>
      <c r="AG76" s="9">
        <f t="shared" si="77"/>
        <v>13.8</v>
      </c>
      <c r="AH76" s="12">
        <f t="shared" si="78"/>
        <v>0.17083311926458597</v>
      </c>
      <c r="AI76" s="12">
        <f t="shared" si="107"/>
        <v>-1.4409262576057522</v>
      </c>
      <c r="AJ76" s="75">
        <f t="shared" si="108"/>
        <v>0.3812186163013514</v>
      </c>
      <c r="AK76" s="11">
        <f t="shared" si="109"/>
        <v>0</v>
      </c>
      <c r="AL76" s="12">
        <f t="shared" si="79"/>
        <v>0.28973817076742464</v>
      </c>
      <c r="AM76" s="11">
        <f t="shared" si="110"/>
        <v>0</v>
      </c>
      <c r="AN76" s="9">
        <f t="shared" si="111"/>
        <v>56.048161227820231</v>
      </c>
      <c r="AO76" s="9"/>
      <c r="AP76" s="9">
        <f t="shared" si="80"/>
        <v>80.833940305121303</v>
      </c>
      <c r="AQ76" s="47">
        <f t="shared" si="92"/>
        <v>80.833940305121303</v>
      </c>
      <c r="AR76" s="15">
        <f t="shared" si="93"/>
        <v>0</v>
      </c>
      <c r="AS76" s="49"/>
      <c r="AT76" s="12">
        <f t="shared" si="94"/>
        <v>-0.13762294571072189</v>
      </c>
      <c r="AU76" s="9">
        <f t="shared" si="95"/>
        <v>68.452352457425434</v>
      </c>
      <c r="AV76" s="9">
        <f t="shared" si="81"/>
        <v>80.833940305121303</v>
      </c>
      <c r="AW76" s="9">
        <f t="shared" si="82"/>
        <v>77.881894025427982</v>
      </c>
      <c r="AX76" s="16">
        <f t="shared" si="96"/>
        <v>79.357917165274642</v>
      </c>
      <c r="AY76" s="44">
        <f t="shared" si="97"/>
        <v>1.637629158425603E-2</v>
      </c>
      <c r="AZ76" s="49"/>
      <c r="BA76" s="12">
        <f t="shared" si="98"/>
        <v>-0.12109295066937552</v>
      </c>
      <c r="BB76" s="9">
        <f t="shared" si="99"/>
        <v>66.985079144293849</v>
      </c>
      <c r="BC76" s="9">
        <f t="shared" si="83"/>
        <v>80.83362025142354</v>
      </c>
      <c r="BD76" s="9">
        <f t="shared" si="84"/>
        <v>71.902540137029177</v>
      </c>
      <c r="BE76" s="16">
        <f t="shared" si="100"/>
        <v>76.368080194226366</v>
      </c>
      <c r="BF76" s="44">
        <f t="shared" si="101"/>
        <v>4.9544606777257874E-2</v>
      </c>
      <c r="BG76" s="49"/>
      <c r="BH76" s="12">
        <f t="shared" si="102"/>
        <v>-8.7779715552112128E-2</v>
      </c>
      <c r="BI76" s="9">
        <f t="shared" si="103"/>
        <v>64</v>
      </c>
      <c r="BJ76" s="9">
        <f t="shared" si="85"/>
        <v>80.830690812174126</v>
      </c>
      <c r="BK76" s="9">
        <f t="shared" si="86"/>
        <v>0</v>
      </c>
      <c r="BL76" s="51">
        <f t="shared" si="104"/>
        <v>64</v>
      </c>
      <c r="BM76" s="44">
        <f t="shared" si="105"/>
        <v>0.18673440331921645</v>
      </c>
      <c r="BN76" s="11"/>
      <c r="BO76" s="9"/>
      <c r="BP76" s="11"/>
      <c r="BQ76" s="9"/>
      <c r="BR76" s="43"/>
      <c r="BS76" s="9"/>
      <c r="BT76" s="11"/>
      <c r="BU76" s="9"/>
      <c r="BV76" s="25"/>
      <c r="BW76" s="25"/>
      <c r="BX76" s="25"/>
      <c r="BY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</row>
    <row r="77" spans="1:88" x14ac:dyDescent="0.2">
      <c r="A77" s="25"/>
      <c r="B77" s="2"/>
      <c r="C77" s="4">
        <v>81</v>
      </c>
      <c r="D77" s="39">
        <v>178.49</v>
      </c>
      <c r="E77" s="39">
        <v>-205.84</v>
      </c>
      <c r="F77" s="38">
        <v>66.900000000000006</v>
      </c>
      <c r="G77" s="39">
        <v>0.9</v>
      </c>
      <c r="H77" s="38">
        <v>265</v>
      </c>
      <c r="I77" s="38">
        <v>900</v>
      </c>
      <c r="J77" s="3">
        <f t="shared" si="70"/>
        <v>15</v>
      </c>
      <c r="K77" s="3">
        <f t="shared" si="71"/>
        <v>94.248000000000005</v>
      </c>
      <c r="L77" s="4">
        <v>0.95</v>
      </c>
      <c r="M77" s="4">
        <v>0.76</v>
      </c>
      <c r="N77" s="1">
        <f t="shared" si="87"/>
        <v>0.72199999999999998</v>
      </c>
      <c r="O77" s="40">
        <f t="shared" si="88"/>
        <v>1111.9113573407203</v>
      </c>
      <c r="P77" s="40">
        <f t="shared" si="72"/>
        <v>84394.072022160675</v>
      </c>
      <c r="Q77" s="4">
        <v>2.9</v>
      </c>
      <c r="R77" s="4">
        <v>4</v>
      </c>
      <c r="S77" s="38">
        <v>600</v>
      </c>
      <c r="T77" s="3">
        <f t="shared" si="89"/>
        <v>200</v>
      </c>
      <c r="U77" s="41">
        <v>1.2</v>
      </c>
      <c r="V77" s="7">
        <f t="shared" si="73"/>
        <v>1.130976</v>
      </c>
      <c r="W77" s="7">
        <f t="shared" si="90"/>
        <v>0.17970028082012157</v>
      </c>
      <c r="X77" s="1">
        <f t="shared" si="74"/>
        <v>90.131708528302639</v>
      </c>
      <c r="Y77" s="1">
        <v>0</v>
      </c>
      <c r="Z77" s="4">
        <v>66.900000000000006</v>
      </c>
      <c r="AA77" s="38">
        <v>64</v>
      </c>
      <c r="AB77" s="6">
        <f t="shared" si="91"/>
        <v>0.35171491824118228</v>
      </c>
      <c r="AC77" s="38">
        <v>1000</v>
      </c>
      <c r="AD77" s="1">
        <f t="shared" si="75"/>
        <v>1.193415637860082</v>
      </c>
      <c r="AE77" s="1">
        <f t="shared" si="76"/>
        <v>0.2</v>
      </c>
      <c r="AF77" s="2">
        <f t="shared" si="106"/>
        <v>70</v>
      </c>
      <c r="AG77" s="9">
        <f t="shared" si="77"/>
        <v>14</v>
      </c>
      <c r="AH77" s="12">
        <f t="shared" si="78"/>
        <v>0.16880460924571597</v>
      </c>
      <c r="AI77" s="12">
        <f t="shared" si="107"/>
        <v>-1.3836286988834989</v>
      </c>
      <c r="AJ77" s="75">
        <f t="shared" si="108"/>
        <v>0.36714982216680547</v>
      </c>
      <c r="AK77" s="11">
        <f t="shared" si="109"/>
        <v>0</v>
      </c>
      <c r="AL77" s="12">
        <f t="shared" si="79"/>
        <v>0.29149715227377959</v>
      </c>
      <c r="AM77" s="11">
        <f t="shared" si="110"/>
        <v>0</v>
      </c>
      <c r="AN77" s="9">
        <f t="shared" si="111"/>
        <v>80.833940305121303</v>
      </c>
      <c r="AO77" s="9"/>
      <c r="AP77" s="9">
        <f t="shared" si="80"/>
        <v>77.882214079125745</v>
      </c>
      <c r="AQ77" s="47">
        <f t="shared" si="92"/>
        <v>77.882214079125745</v>
      </c>
      <c r="AR77" s="15">
        <f t="shared" si="93"/>
        <v>0</v>
      </c>
      <c r="AS77" s="49"/>
      <c r="AT77" s="12">
        <f t="shared" si="94"/>
        <v>1.637629158425603E-2</v>
      </c>
      <c r="AU77" s="9">
        <f t="shared" si="95"/>
        <v>79.357917165274642</v>
      </c>
      <c r="AV77" s="9">
        <f t="shared" si="81"/>
        <v>77.882214079125745</v>
      </c>
      <c r="AW77" s="9">
        <f t="shared" si="82"/>
        <v>71.905469576278605</v>
      </c>
      <c r="AX77" s="16">
        <f t="shared" si="96"/>
        <v>74.893841827702175</v>
      </c>
      <c r="AY77" s="44">
        <f t="shared" si="97"/>
        <v>3.3155615268129289E-2</v>
      </c>
      <c r="AZ77" s="49"/>
      <c r="BA77" s="12">
        <f t="shared" si="98"/>
        <v>4.9544606777257874E-2</v>
      </c>
      <c r="BB77" s="9">
        <f t="shared" si="99"/>
        <v>76.368080194226366</v>
      </c>
      <c r="BC77" s="9">
        <f t="shared" si="83"/>
        <v>77.880902163492394</v>
      </c>
      <c r="BD77" s="9">
        <f t="shared" si="84"/>
        <v>47.210923277706797</v>
      </c>
      <c r="BE77" s="16">
        <f t="shared" si="100"/>
        <v>62.545912720599596</v>
      </c>
      <c r="BF77" s="44">
        <f t="shared" si="101"/>
        <v>0.17013978424781989</v>
      </c>
      <c r="BG77" s="49"/>
      <c r="BH77" s="12">
        <f t="shared" si="102"/>
        <v>0.18673440331921645</v>
      </c>
      <c r="BI77" s="9">
        <f t="shared" si="103"/>
        <v>64</v>
      </c>
      <c r="BJ77" s="9">
        <f t="shared" si="85"/>
        <v>77.84635570919886</v>
      </c>
      <c r="BK77" s="9">
        <f t="shared" si="86"/>
        <v>0</v>
      </c>
      <c r="BL77" s="51">
        <f t="shared" si="104"/>
        <v>64</v>
      </c>
      <c r="BM77" s="44">
        <f t="shared" si="105"/>
        <v>0.15362357970670121</v>
      </c>
      <c r="BN77" s="11"/>
      <c r="BO77" s="9"/>
      <c r="BP77" s="11"/>
      <c r="BQ77" s="9"/>
      <c r="BR77" s="43"/>
      <c r="BS77" s="9"/>
      <c r="BT77" s="11"/>
      <c r="BU77" s="9"/>
      <c r="BV77" s="25"/>
      <c r="BW77" s="25"/>
      <c r="BX77" s="25"/>
      <c r="BY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</row>
    <row r="78" spans="1:88" x14ac:dyDescent="0.2">
      <c r="A78" s="25"/>
      <c r="B78" s="2"/>
      <c r="C78" s="4">
        <v>81</v>
      </c>
      <c r="D78" s="39">
        <v>178.49</v>
      </c>
      <c r="E78" s="39">
        <v>-205.84</v>
      </c>
      <c r="F78" s="38">
        <v>66.900000000000006</v>
      </c>
      <c r="G78" s="39">
        <v>0.9</v>
      </c>
      <c r="H78" s="38">
        <v>265</v>
      </c>
      <c r="I78" s="38">
        <v>900</v>
      </c>
      <c r="J78" s="3">
        <f t="shared" si="70"/>
        <v>15</v>
      </c>
      <c r="K78" s="3">
        <f t="shared" si="71"/>
        <v>94.248000000000005</v>
      </c>
      <c r="L78" s="4">
        <v>0.95</v>
      </c>
      <c r="M78" s="4">
        <v>0.76</v>
      </c>
      <c r="N78" s="1">
        <f t="shared" si="87"/>
        <v>0.72199999999999998</v>
      </c>
      <c r="O78" s="40">
        <f t="shared" si="88"/>
        <v>1111.9113573407203</v>
      </c>
      <c r="P78" s="40">
        <f t="shared" si="72"/>
        <v>84394.072022160675</v>
      </c>
      <c r="Q78" s="4">
        <v>2.9</v>
      </c>
      <c r="R78" s="4">
        <v>4</v>
      </c>
      <c r="S78" s="38">
        <v>600</v>
      </c>
      <c r="T78" s="3">
        <f t="shared" si="89"/>
        <v>200</v>
      </c>
      <c r="U78" s="41">
        <v>1.2</v>
      </c>
      <c r="V78" s="7">
        <f t="shared" si="73"/>
        <v>1.130976</v>
      </c>
      <c r="W78" s="7">
        <f t="shared" si="90"/>
        <v>0.17970028082012157</v>
      </c>
      <c r="X78" s="1">
        <f t="shared" si="74"/>
        <v>90.131708528302639</v>
      </c>
      <c r="Y78" s="1">
        <v>0</v>
      </c>
      <c r="Z78" s="4">
        <v>66.900000000000006</v>
      </c>
      <c r="AA78" s="38">
        <v>64</v>
      </c>
      <c r="AB78" s="6">
        <f t="shared" si="91"/>
        <v>0.35171491824118228</v>
      </c>
      <c r="AC78" s="38">
        <v>1000</v>
      </c>
      <c r="AD78" s="1">
        <f t="shared" si="75"/>
        <v>1.193415637860082</v>
      </c>
      <c r="AE78" s="1">
        <f t="shared" si="76"/>
        <v>0.2</v>
      </c>
      <c r="AF78" s="2">
        <f t="shared" si="106"/>
        <v>71</v>
      </c>
      <c r="AG78" s="9">
        <f t="shared" si="77"/>
        <v>14.200000000000001</v>
      </c>
      <c r="AH78" s="12">
        <f t="shared" si="78"/>
        <v>0.16682370785941192</v>
      </c>
      <c r="AI78" s="12">
        <f t="shared" si="107"/>
        <v>-1.2675528277686068</v>
      </c>
      <c r="AJ78" s="75">
        <f t="shared" si="108"/>
        <v>0.33838194414152256</v>
      </c>
      <c r="AK78" s="11">
        <f t="shared" si="109"/>
        <v>0</v>
      </c>
      <c r="AL78" s="12">
        <f t="shared" si="79"/>
        <v>0.2932148509156442</v>
      </c>
      <c r="AM78" s="11">
        <f t="shared" si="110"/>
        <v>0</v>
      </c>
      <c r="AN78" s="9">
        <f t="shared" si="111"/>
        <v>77.882214079125745</v>
      </c>
      <c r="AO78" s="9"/>
      <c r="AP78" s="9">
        <f t="shared" si="80"/>
        <v>71.906781491911957</v>
      </c>
      <c r="AQ78" s="47">
        <f t="shared" si="92"/>
        <v>71.906781491911957</v>
      </c>
      <c r="AR78" s="15">
        <f t="shared" si="93"/>
        <v>0</v>
      </c>
      <c r="AS78" s="49"/>
      <c r="AT78" s="12">
        <f t="shared" si="94"/>
        <v>3.3155615268129289E-2</v>
      </c>
      <c r="AU78" s="9">
        <f t="shared" si="95"/>
        <v>74.893841827702175</v>
      </c>
      <c r="AV78" s="9">
        <f t="shared" si="81"/>
        <v>71.906781491911957</v>
      </c>
      <c r="AW78" s="9">
        <f t="shared" si="82"/>
        <v>47.245469732000331</v>
      </c>
      <c r="AX78" s="16">
        <f t="shared" si="96"/>
        <v>59.576125611956144</v>
      </c>
      <c r="AY78" s="44">
        <f t="shared" si="97"/>
        <v>0.13680708023063617</v>
      </c>
      <c r="AZ78" s="49"/>
      <c r="BA78" s="12">
        <f t="shared" si="98"/>
        <v>0.17013978424781989</v>
      </c>
      <c r="BB78" s="9">
        <f t="shared" si="99"/>
        <v>62.545912720599596</v>
      </c>
      <c r="BC78" s="9">
        <f t="shared" si="83"/>
        <v>71.884445313359052</v>
      </c>
      <c r="BD78" s="9">
        <f t="shared" si="84"/>
        <v>50.18180914360012</v>
      </c>
      <c r="BE78" s="16">
        <f t="shared" si="100"/>
        <v>61.033127228479586</v>
      </c>
      <c r="BF78" s="44">
        <f t="shared" si="101"/>
        <v>0.12039401296239712</v>
      </c>
      <c r="BG78" s="49"/>
      <c r="BH78" s="12">
        <f t="shared" si="102"/>
        <v>0.15362357970670121</v>
      </c>
      <c r="BI78" s="9">
        <f t="shared" si="103"/>
        <v>64</v>
      </c>
      <c r="BJ78" s="9">
        <f t="shared" si="85"/>
        <v>71.867147089805201</v>
      </c>
      <c r="BK78" s="9">
        <f t="shared" si="86"/>
        <v>0</v>
      </c>
      <c r="BL78" s="51">
        <f t="shared" si="104"/>
        <v>64</v>
      </c>
      <c r="BM78" s="44">
        <f t="shared" si="105"/>
        <v>8.7285010106457755E-2</v>
      </c>
      <c r="BN78" s="11"/>
      <c r="BO78" s="9"/>
      <c r="BP78" s="11"/>
      <c r="BQ78" s="9"/>
      <c r="BR78" s="43"/>
      <c r="BS78" s="9"/>
      <c r="BT78" s="11"/>
      <c r="BU78" s="9"/>
      <c r="BV78" s="25"/>
      <c r="BW78" s="25"/>
      <c r="BX78" s="25"/>
      <c r="BY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</row>
    <row r="79" spans="1:88" x14ac:dyDescent="0.2">
      <c r="A79" s="25"/>
      <c r="B79" s="2"/>
      <c r="C79" s="4">
        <v>81</v>
      </c>
      <c r="D79" s="39">
        <v>178.49</v>
      </c>
      <c r="E79" s="39">
        <v>-205.84</v>
      </c>
      <c r="F79" s="38">
        <v>66.900000000000006</v>
      </c>
      <c r="G79" s="39">
        <v>0.9</v>
      </c>
      <c r="H79" s="38">
        <v>265</v>
      </c>
      <c r="I79" s="38">
        <v>900</v>
      </c>
      <c r="J79" s="3">
        <f t="shared" si="70"/>
        <v>15</v>
      </c>
      <c r="K79" s="3">
        <f t="shared" si="71"/>
        <v>94.248000000000005</v>
      </c>
      <c r="L79" s="4">
        <v>0.95</v>
      </c>
      <c r="M79" s="4">
        <v>0.76</v>
      </c>
      <c r="N79" s="1">
        <f t="shared" si="87"/>
        <v>0.72199999999999998</v>
      </c>
      <c r="O79" s="40">
        <f t="shared" si="88"/>
        <v>1111.9113573407203</v>
      </c>
      <c r="P79" s="40">
        <f t="shared" si="72"/>
        <v>84394.072022160675</v>
      </c>
      <c r="Q79" s="4">
        <v>2.9</v>
      </c>
      <c r="R79" s="4">
        <v>4</v>
      </c>
      <c r="S79" s="38">
        <v>600</v>
      </c>
      <c r="T79" s="3">
        <f t="shared" si="89"/>
        <v>200</v>
      </c>
      <c r="U79" s="41">
        <v>1.2</v>
      </c>
      <c r="V79" s="7">
        <f t="shared" si="73"/>
        <v>1.130976</v>
      </c>
      <c r="W79" s="7">
        <f t="shared" si="90"/>
        <v>0.17970028082012157</v>
      </c>
      <c r="X79" s="1">
        <f t="shared" si="74"/>
        <v>90.131708528302639</v>
      </c>
      <c r="Y79" s="1">
        <v>0</v>
      </c>
      <c r="Z79" s="4">
        <v>66.900000000000006</v>
      </c>
      <c r="AA79" s="38">
        <v>64</v>
      </c>
      <c r="AB79" s="6">
        <f t="shared" si="91"/>
        <v>0.35171491824118228</v>
      </c>
      <c r="AC79" s="38">
        <v>1000</v>
      </c>
      <c r="AD79" s="1">
        <f t="shared" si="75"/>
        <v>1.193415637860082</v>
      </c>
      <c r="AE79" s="1">
        <f t="shared" si="76"/>
        <v>0.2</v>
      </c>
      <c r="AF79" s="2">
        <f t="shared" si="106"/>
        <v>72</v>
      </c>
      <c r="AG79" s="9">
        <f t="shared" si="77"/>
        <v>14.4</v>
      </c>
      <c r="AH79" s="12">
        <f t="shared" si="78"/>
        <v>0.1648887585013302</v>
      </c>
      <c r="AI79" s="12">
        <f t="shared" si="107"/>
        <v>-0.78877776880244954</v>
      </c>
      <c r="AJ79" s="75">
        <f t="shared" si="108"/>
        <v>0.21893486879840812</v>
      </c>
      <c r="AK79" s="11">
        <f t="shared" si="109"/>
        <v>0</v>
      </c>
      <c r="AL79" s="12">
        <f t="shared" si="79"/>
        <v>0.29489270318402744</v>
      </c>
      <c r="AM79" s="11">
        <f t="shared" si="110"/>
        <v>0</v>
      </c>
      <c r="AN79" s="9">
        <f t="shared" si="111"/>
        <v>71.906781491911957</v>
      </c>
      <c r="AO79" s="9"/>
      <c r="AP79" s="9">
        <f t="shared" si="80"/>
        <v>47.267805910553236</v>
      </c>
      <c r="AQ79" s="47">
        <f t="shared" si="92"/>
        <v>47.267805910553243</v>
      </c>
      <c r="AR79" s="15">
        <f t="shared" si="93"/>
        <v>0</v>
      </c>
      <c r="AS79" s="49"/>
      <c r="AT79" s="12">
        <f t="shared" si="94"/>
        <v>0.13680708023063617</v>
      </c>
      <c r="AU79" s="9">
        <f t="shared" si="95"/>
        <v>59.576125611956144</v>
      </c>
      <c r="AV79" s="9">
        <f t="shared" si="81"/>
        <v>47.267805910553243</v>
      </c>
      <c r="AW79" s="9">
        <f t="shared" si="82"/>
        <v>50.199107367153971</v>
      </c>
      <c r="AX79" s="16">
        <f t="shared" si="96"/>
        <v>48.73345663885361</v>
      </c>
      <c r="AY79" s="44">
        <f t="shared" si="97"/>
        <v>-1.6261210979265223E-2</v>
      </c>
      <c r="AZ79" s="49"/>
      <c r="BA79" s="12">
        <f t="shared" si="98"/>
        <v>0.12039401296239712</v>
      </c>
      <c r="BB79" s="9">
        <f t="shared" si="99"/>
        <v>61.033127228479586</v>
      </c>
      <c r="BC79" s="9">
        <f t="shared" si="83"/>
        <v>47.268121481849242</v>
      </c>
      <c r="BD79" s="9">
        <f t="shared" si="84"/>
        <v>56.141945153679956</v>
      </c>
      <c r="BE79" s="16">
        <f t="shared" si="100"/>
        <v>51.705033317764602</v>
      </c>
      <c r="BF79" s="44">
        <f t="shared" si="101"/>
        <v>-4.9226980253260229E-2</v>
      </c>
      <c r="BG79" s="49"/>
      <c r="BH79" s="12">
        <f t="shared" si="102"/>
        <v>8.7285010106457755E-2</v>
      </c>
      <c r="BI79" s="9">
        <f t="shared" si="103"/>
        <v>64</v>
      </c>
      <c r="BJ79" s="9">
        <f t="shared" si="85"/>
        <v>47.271013480695366</v>
      </c>
      <c r="BK79" s="9">
        <f t="shared" si="86"/>
        <v>0</v>
      </c>
      <c r="BL79" s="51">
        <f t="shared" si="104"/>
        <v>64</v>
      </c>
      <c r="BM79" s="44">
        <f t="shared" si="105"/>
        <v>-0.18560600694761592</v>
      </c>
      <c r="BN79" s="11"/>
      <c r="BO79" s="9"/>
      <c r="BP79" s="11"/>
      <c r="BQ79" s="9"/>
      <c r="BR79" s="43"/>
      <c r="BS79" s="9"/>
      <c r="BT79" s="11"/>
      <c r="BU79" s="9"/>
      <c r="BV79" s="25"/>
      <c r="BW79" s="25"/>
      <c r="BX79" s="25"/>
      <c r="BY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</row>
    <row r="80" spans="1:88" x14ac:dyDescent="0.2">
      <c r="A80" s="25"/>
      <c r="B80" s="2"/>
      <c r="C80" s="4">
        <v>81</v>
      </c>
      <c r="D80" s="39">
        <v>178.49</v>
      </c>
      <c r="E80" s="39">
        <v>-205.84</v>
      </c>
      <c r="F80" s="38">
        <v>66.900000000000006</v>
      </c>
      <c r="G80" s="39">
        <v>0.9</v>
      </c>
      <c r="H80" s="38">
        <v>265</v>
      </c>
      <c r="I80" s="38">
        <v>900</v>
      </c>
      <c r="J80" s="3">
        <f t="shared" si="70"/>
        <v>15</v>
      </c>
      <c r="K80" s="3">
        <f t="shared" si="71"/>
        <v>94.248000000000005</v>
      </c>
      <c r="L80" s="4">
        <v>0.95</v>
      </c>
      <c r="M80" s="4">
        <v>0.76</v>
      </c>
      <c r="N80" s="1">
        <f t="shared" si="87"/>
        <v>0.72199999999999998</v>
      </c>
      <c r="O80" s="40">
        <f t="shared" si="88"/>
        <v>1111.9113573407203</v>
      </c>
      <c r="P80" s="40">
        <f t="shared" si="72"/>
        <v>84394.072022160675</v>
      </c>
      <c r="Q80" s="4">
        <v>2.9</v>
      </c>
      <c r="R80" s="4">
        <v>4</v>
      </c>
      <c r="S80" s="38">
        <v>600</v>
      </c>
      <c r="T80" s="3">
        <f t="shared" si="89"/>
        <v>200</v>
      </c>
      <c r="U80" s="41">
        <v>1.2</v>
      </c>
      <c r="V80" s="7">
        <f t="shared" si="73"/>
        <v>1.130976</v>
      </c>
      <c r="W80" s="7">
        <f t="shared" si="90"/>
        <v>0.17970028082012157</v>
      </c>
      <c r="X80" s="1">
        <f t="shared" si="74"/>
        <v>90.131708528302639</v>
      </c>
      <c r="Y80" s="1">
        <v>0</v>
      </c>
      <c r="Z80" s="4">
        <v>66.900000000000006</v>
      </c>
      <c r="AA80" s="38">
        <v>64</v>
      </c>
      <c r="AB80" s="6">
        <f t="shared" si="91"/>
        <v>0.35171491824118228</v>
      </c>
      <c r="AC80" s="38">
        <v>1000</v>
      </c>
      <c r="AD80" s="1">
        <f t="shared" si="75"/>
        <v>1.193415637860082</v>
      </c>
      <c r="AE80" s="1">
        <f t="shared" si="76"/>
        <v>0.2</v>
      </c>
      <c r="AF80" s="2">
        <f t="shared" si="106"/>
        <v>73</v>
      </c>
      <c r="AG80" s="9">
        <f t="shared" si="77"/>
        <v>14.600000000000001</v>
      </c>
      <c r="AH80" s="12">
        <f t="shared" si="78"/>
        <v>0.16299818054415993</v>
      </c>
      <c r="AI80" s="12">
        <f t="shared" si="107"/>
        <v>-0.84574052595184235</v>
      </c>
      <c r="AJ80" s="75">
        <f t="shared" si="108"/>
        <v>0.23341795005898147</v>
      </c>
      <c r="AK80" s="11">
        <f t="shared" si="109"/>
        <v>0</v>
      </c>
      <c r="AL80" s="12">
        <f t="shared" si="79"/>
        <v>0.29653207968798839</v>
      </c>
      <c r="AM80" s="11">
        <f t="shared" si="110"/>
        <v>0</v>
      </c>
      <c r="AN80" s="9">
        <f t="shared" si="111"/>
        <v>47.267805910553243</v>
      </c>
      <c r="AO80" s="9"/>
      <c r="AP80" s="9">
        <f t="shared" si="80"/>
        <v>50.198791795857979</v>
      </c>
      <c r="AQ80" s="47">
        <f t="shared" si="92"/>
        <v>50.198791795857979</v>
      </c>
      <c r="AR80" s="15">
        <f t="shared" si="93"/>
        <v>0</v>
      </c>
      <c r="AS80" s="49"/>
      <c r="AT80" s="12">
        <f t="shared" si="94"/>
        <v>-1.6261210979265223E-2</v>
      </c>
      <c r="AU80" s="9">
        <f t="shared" si="95"/>
        <v>48.73345663885361</v>
      </c>
      <c r="AV80" s="9">
        <f t="shared" si="81"/>
        <v>50.198791795857979</v>
      </c>
      <c r="AW80" s="9">
        <f t="shared" si="82"/>
        <v>56.139053154833839</v>
      </c>
      <c r="AX80" s="16">
        <f t="shared" si="96"/>
        <v>53.168922475345909</v>
      </c>
      <c r="AY80" s="44">
        <f t="shared" si="97"/>
        <v>-3.2953227315726148E-2</v>
      </c>
      <c r="AZ80" s="49"/>
      <c r="BA80" s="12">
        <f t="shared" si="98"/>
        <v>-4.9226980253260229E-2</v>
      </c>
      <c r="BB80" s="9">
        <f t="shared" si="99"/>
        <v>51.705033317764602</v>
      </c>
      <c r="BC80" s="9">
        <f t="shared" si="83"/>
        <v>50.200087744027741</v>
      </c>
      <c r="BD80" s="9">
        <f t="shared" si="84"/>
        <v>80.687873840101503</v>
      </c>
      <c r="BE80" s="16">
        <f t="shared" si="100"/>
        <v>65.443980792064622</v>
      </c>
      <c r="BF80" s="44">
        <f t="shared" si="101"/>
        <v>-0.16912908117402525</v>
      </c>
      <c r="BG80" s="49"/>
      <c r="BH80" s="12">
        <f t="shared" si="102"/>
        <v>-0.18560600694761592</v>
      </c>
      <c r="BI80" s="9">
        <f t="shared" si="103"/>
        <v>64</v>
      </c>
      <c r="BJ80" s="9">
        <f t="shared" si="85"/>
        <v>50.234224975997464</v>
      </c>
      <c r="BK80" s="9">
        <f t="shared" si="86"/>
        <v>0</v>
      </c>
      <c r="BL80" s="51">
        <f t="shared" si="104"/>
        <v>64</v>
      </c>
      <c r="BM80" s="44">
        <f t="shared" si="105"/>
        <v>-0.15272954711248912</v>
      </c>
      <c r="BN80" s="11"/>
      <c r="BO80" s="9"/>
      <c r="BP80" s="11"/>
      <c r="BQ80" s="9"/>
      <c r="BR80" s="43"/>
      <c r="BS80" s="9"/>
      <c r="BT80" s="11"/>
      <c r="BU80" s="9"/>
      <c r="BV80" s="25"/>
      <c r="BW80" s="25"/>
      <c r="BX80" s="25"/>
      <c r="BY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</row>
    <row r="81" spans="1:88" x14ac:dyDescent="0.2">
      <c r="A81" s="25"/>
      <c r="B81" s="2"/>
      <c r="C81" s="4">
        <v>81</v>
      </c>
      <c r="D81" s="39">
        <v>178.49</v>
      </c>
      <c r="E81" s="39">
        <v>-205.84</v>
      </c>
      <c r="F81" s="38">
        <v>66.900000000000006</v>
      </c>
      <c r="G81" s="39">
        <v>0.9</v>
      </c>
      <c r="H81" s="38">
        <v>265</v>
      </c>
      <c r="I81" s="38">
        <v>900</v>
      </c>
      <c r="J81" s="3">
        <f t="shared" si="70"/>
        <v>15</v>
      </c>
      <c r="K81" s="3">
        <f t="shared" si="71"/>
        <v>94.248000000000005</v>
      </c>
      <c r="L81" s="4">
        <v>0.95</v>
      </c>
      <c r="M81" s="4">
        <v>0.76</v>
      </c>
      <c r="N81" s="1">
        <f t="shared" si="87"/>
        <v>0.72199999999999998</v>
      </c>
      <c r="O81" s="40">
        <f t="shared" si="88"/>
        <v>1111.9113573407203</v>
      </c>
      <c r="P81" s="40">
        <f t="shared" si="72"/>
        <v>84394.072022160675</v>
      </c>
      <c r="Q81" s="4">
        <v>2.9</v>
      </c>
      <c r="R81" s="4">
        <v>4</v>
      </c>
      <c r="S81" s="38">
        <v>600</v>
      </c>
      <c r="T81" s="3">
        <f t="shared" si="89"/>
        <v>200</v>
      </c>
      <c r="U81" s="41">
        <v>1.2</v>
      </c>
      <c r="V81" s="7">
        <f t="shared" si="73"/>
        <v>1.130976</v>
      </c>
      <c r="W81" s="7">
        <f t="shared" si="90"/>
        <v>0.17970028082012157</v>
      </c>
      <c r="X81" s="1">
        <f t="shared" si="74"/>
        <v>90.131708528302639</v>
      </c>
      <c r="Y81" s="1">
        <v>0</v>
      </c>
      <c r="Z81" s="4">
        <v>66.900000000000006</v>
      </c>
      <c r="AA81" s="38">
        <v>64</v>
      </c>
      <c r="AB81" s="6">
        <f t="shared" si="91"/>
        <v>0.35171491824118228</v>
      </c>
      <c r="AC81" s="38">
        <v>1000</v>
      </c>
      <c r="AD81" s="1">
        <f t="shared" si="75"/>
        <v>1.193415637860082</v>
      </c>
      <c r="AE81" s="1">
        <f t="shared" si="76"/>
        <v>0.2</v>
      </c>
      <c r="AF81" s="2">
        <f t="shared" si="106"/>
        <v>74</v>
      </c>
      <c r="AG81" s="9">
        <f t="shared" si="77"/>
        <v>14.8</v>
      </c>
      <c r="AH81" s="12">
        <f t="shared" si="78"/>
        <v>0.1611504650313193</v>
      </c>
      <c r="AI81" s="12">
        <f t="shared" si="107"/>
        <v>-0.96113984675846731</v>
      </c>
      <c r="AJ81" s="75">
        <f t="shared" si="108"/>
        <v>0.26250597524241853</v>
      </c>
      <c r="AK81" s="11">
        <f t="shared" si="109"/>
        <v>0</v>
      </c>
      <c r="AL81" s="12">
        <f t="shared" si="79"/>
        <v>0.29813428888876042</v>
      </c>
      <c r="AM81" s="11">
        <f t="shared" si="110"/>
        <v>0</v>
      </c>
      <c r="AN81" s="9">
        <f t="shared" si="111"/>
        <v>50.198791795857979</v>
      </c>
      <c r="AO81" s="9"/>
      <c r="AP81" s="9">
        <f t="shared" si="80"/>
        <v>56.137757206664077</v>
      </c>
      <c r="AQ81" s="47">
        <f t="shared" si="92"/>
        <v>56.137757206664077</v>
      </c>
      <c r="AR81" s="15">
        <f t="shared" si="93"/>
        <v>0</v>
      </c>
      <c r="AS81" s="49"/>
      <c r="AT81" s="12">
        <f t="shared" si="94"/>
        <v>-3.2953227315726148E-2</v>
      </c>
      <c r="AU81" s="9">
        <f t="shared" si="95"/>
        <v>53.168922475345909</v>
      </c>
      <c r="AV81" s="9">
        <f t="shared" si="81"/>
        <v>56.137757206664077</v>
      </c>
      <c r="AW81" s="9">
        <f t="shared" si="82"/>
        <v>80.65373660813178</v>
      </c>
      <c r="AX81" s="16">
        <f t="shared" si="96"/>
        <v>68.395746907397921</v>
      </c>
      <c r="AY81" s="44">
        <f t="shared" si="97"/>
        <v>-0.13600085808741394</v>
      </c>
      <c r="AZ81" s="49"/>
      <c r="BA81" s="12">
        <f t="shared" si="98"/>
        <v>-0.16912908117402525</v>
      </c>
      <c r="BB81" s="9">
        <f t="shared" si="99"/>
        <v>65.443980792064622</v>
      </c>
      <c r="BC81" s="9">
        <f t="shared" si="83"/>
        <v>56.159830900845762</v>
      </c>
      <c r="BD81" s="9">
        <f t="shared" si="84"/>
        <v>77.737937035431571</v>
      </c>
      <c r="BE81" s="16">
        <f t="shared" si="100"/>
        <v>66.948883968138659</v>
      </c>
      <c r="BF81" s="44">
        <f t="shared" si="101"/>
        <v>-0.11970319040279793</v>
      </c>
      <c r="BG81" s="49"/>
      <c r="BH81" s="12">
        <f t="shared" si="102"/>
        <v>-0.15272954711248912</v>
      </c>
      <c r="BI81" s="9">
        <f t="shared" si="103"/>
        <v>64</v>
      </c>
      <c r="BJ81" s="9">
        <f t="shared" si="85"/>
        <v>56.176931179034469</v>
      </c>
      <c r="BK81" s="9">
        <f t="shared" si="86"/>
        <v>0</v>
      </c>
      <c r="BL81" s="51">
        <f t="shared" si="104"/>
        <v>64</v>
      </c>
      <c r="BM81" s="44">
        <f t="shared" si="105"/>
        <v>-8.6795967242859665E-2</v>
      </c>
      <c r="BN81" s="11"/>
      <c r="BO81" s="9"/>
      <c r="BP81" s="11"/>
      <c r="BQ81" s="9"/>
      <c r="BR81" s="43"/>
      <c r="BS81" s="9"/>
      <c r="BT81" s="11"/>
      <c r="BU81" s="9"/>
      <c r="BV81" s="25"/>
      <c r="BW81" s="25"/>
      <c r="BX81" s="25"/>
      <c r="BY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</row>
    <row r="82" spans="1:88" x14ac:dyDescent="0.2">
      <c r="A82" s="25"/>
      <c r="B82" s="2"/>
      <c r="C82" s="4">
        <v>81</v>
      </c>
      <c r="D82" s="39">
        <v>178.49</v>
      </c>
      <c r="E82" s="39">
        <v>-205.84</v>
      </c>
      <c r="F82" s="38">
        <v>66.900000000000006</v>
      </c>
      <c r="G82" s="39">
        <v>0.9</v>
      </c>
      <c r="H82" s="38">
        <v>265</v>
      </c>
      <c r="I82" s="38">
        <v>900</v>
      </c>
      <c r="J82" s="3">
        <f t="shared" si="70"/>
        <v>15</v>
      </c>
      <c r="K82" s="3">
        <f t="shared" si="71"/>
        <v>94.248000000000005</v>
      </c>
      <c r="L82" s="4">
        <v>0.95</v>
      </c>
      <c r="M82" s="4">
        <v>0.76</v>
      </c>
      <c r="N82" s="1">
        <f t="shared" si="87"/>
        <v>0.72199999999999998</v>
      </c>
      <c r="O82" s="40">
        <f t="shared" si="88"/>
        <v>1111.9113573407203</v>
      </c>
      <c r="P82" s="40">
        <f t="shared" si="72"/>
        <v>84394.072022160675</v>
      </c>
      <c r="Q82" s="4">
        <v>2.9</v>
      </c>
      <c r="R82" s="4">
        <v>4</v>
      </c>
      <c r="S82" s="38">
        <v>600</v>
      </c>
      <c r="T82" s="3">
        <f t="shared" si="89"/>
        <v>200</v>
      </c>
      <c r="U82" s="41">
        <v>1.2</v>
      </c>
      <c r="V82" s="7">
        <f t="shared" si="73"/>
        <v>1.130976</v>
      </c>
      <c r="W82" s="7">
        <f t="shared" si="90"/>
        <v>0.17970028082012157</v>
      </c>
      <c r="X82" s="1">
        <f t="shared" si="74"/>
        <v>90.131708528302639</v>
      </c>
      <c r="Y82" s="1">
        <v>0</v>
      </c>
      <c r="Z82" s="4">
        <v>66.900000000000006</v>
      </c>
      <c r="AA82" s="38">
        <v>64</v>
      </c>
      <c r="AB82" s="6">
        <f t="shared" si="91"/>
        <v>0.35171491824118228</v>
      </c>
      <c r="AC82" s="38">
        <v>1000</v>
      </c>
      <c r="AD82" s="1">
        <f t="shared" si="75"/>
        <v>1.193415637860082</v>
      </c>
      <c r="AE82" s="1">
        <f t="shared" si="76"/>
        <v>0.2</v>
      </c>
      <c r="AF82" s="2">
        <f t="shared" si="106"/>
        <v>75</v>
      </c>
      <c r="AG82" s="9">
        <f t="shared" si="77"/>
        <v>15</v>
      </c>
      <c r="AH82" s="12">
        <f t="shared" si="78"/>
        <v>0.15934417066026077</v>
      </c>
      <c r="AI82" s="12">
        <f t="shared" si="107"/>
        <v>-1.4370941980526619</v>
      </c>
      <c r="AJ82" s="75">
        <f t="shared" si="108"/>
        <v>0.38172865901357445</v>
      </c>
      <c r="AK82" s="11">
        <f t="shared" si="109"/>
        <v>0</v>
      </c>
      <c r="AL82" s="12">
        <f t="shared" si="79"/>
        <v>0.29970058058274723</v>
      </c>
      <c r="AM82" s="11">
        <f t="shared" si="110"/>
        <v>0</v>
      </c>
      <c r="AN82" s="9">
        <f t="shared" si="111"/>
        <v>56.137757206664077</v>
      </c>
      <c r="AO82" s="9"/>
      <c r="AP82" s="9">
        <f t="shared" si="80"/>
        <v>80.63166291395008</v>
      </c>
      <c r="AQ82" s="47">
        <f t="shared" si="92"/>
        <v>80.63166291395008</v>
      </c>
      <c r="AR82" s="15">
        <f t="shared" si="93"/>
        <v>0</v>
      </c>
      <c r="AS82" s="49"/>
      <c r="AT82" s="12">
        <f t="shared" si="94"/>
        <v>-0.13600085808741394</v>
      </c>
      <c r="AU82" s="9">
        <f t="shared" si="95"/>
        <v>68.395746907397921</v>
      </c>
      <c r="AV82" s="9">
        <f t="shared" si="81"/>
        <v>80.63166291395008</v>
      </c>
      <c r="AW82" s="9">
        <f t="shared" si="82"/>
        <v>77.72083675724285</v>
      </c>
      <c r="AX82" s="16">
        <f t="shared" si="96"/>
        <v>79.176249835596465</v>
      </c>
      <c r="AY82" s="44">
        <f t="shared" si="97"/>
        <v>1.6147625537316811E-2</v>
      </c>
      <c r="AZ82" s="49"/>
      <c r="BA82" s="12">
        <f t="shared" si="98"/>
        <v>-0.11970319040279793</v>
      </c>
      <c r="BB82" s="9">
        <f t="shared" si="99"/>
        <v>66.948883968138659</v>
      </c>
      <c r="BC82" s="9">
        <f t="shared" si="83"/>
        <v>80.631351735822335</v>
      </c>
      <c r="BD82" s="9">
        <f t="shared" si="84"/>
        <v>71.814078176605079</v>
      </c>
      <c r="BE82" s="16">
        <f t="shared" si="100"/>
        <v>76.222714956213707</v>
      </c>
      <c r="BF82" s="44">
        <f t="shared" si="101"/>
        <v>4.8913272050360092E-2</v>
      </c>
      <c r="BG82" s="49"/>
      <c r="BH82" s="12">
        <f t="shared" si="102"/>
        <v>-8.6795967242859665E-2</v>
      </c>
      <c r="BI82" s="9">
        <f t="shared" si="103"/>
        <v>64</v>
      </c>
      <c r="BJ82" s="9">
        <f t="shared" si="85"/>
        <v>80.628496479143422</v>
      </c>
      <c r="BK82" s="9">
        <f t="shared" si="86"/>
        <v>0</v>
      </c>
      <c r="BL82" s="51">
        <f t="shared" si="104"/>
        <v>64</v>
      </c>
      <c r="BM82" s="44">
        <f t="shared" si="105"/>
        <v>0.18449108255749794</v>
      </c>
      <c r="BN82" s="11"/>
      <c r="BO82" s="9"/>
      <c r="BP82" s="11"/>
      <c r="BQ82" s="9"/>
      <c r="BR82" s="43"/>
      <c r="BS82" s="9"/>
      <c r="BT82" s="11"/>
      <c r="BU82" s="9"/>
      <c r="BV82" s="25"/>
      <c r="BW82" s="25"/>
      <c r="BX82" s="25"/>
      <c r="BY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</row>
    <row r="83" spans="1:88" x14ac:dyDescent="0.2">
      <c r="A83" s="25"/>
      <c r="B83" s="2"/>
      <c r="C83" s="1"/>
      <c r="D83" s="1"/>
      <c r="E83" s="1"/>
      <c r="F83" s="2"/>
      <c r="G83" s="6"/>
      <c r="H83" s="2"/>
      <c r="I83" s="2"/>
      <c r="J83" s="3"/>
      <c r="K83" s="3"/>
      <c r="L83" s="1"/>
      <c r="M83" s="1"/>
      <c r="N83" s="1"/>
      <c r="O83" s="40"/>
      <c r="P83" s="40"/>
      <c r="Q83" s="1"/>
      <c r="R83" s="1"/>
      <c r="S83" s="2"/>
      <c r="T83" s="3"/>
      <c r="U83" s="7"/>
      <c r="V83" s="7"/>
      <c r="W83" s="7"/>
      <c r="X83" s="40"/>
      <c r="Y83" s="1"/>
      <c r="Z83" s="1"/>
      <c r="AA83" s="2"/>
      <c r="AB83" s="6"/>
      <c r="AC83" s="2"/>
      <c r="AD83" s="40"/>
      <c r="AE83" s="1"/>
      <c r="AF83" s="2"/>
      <c r="AG83" s="9"/>
      <c r="AH83" s="12"/>
      <c r="AI83" s="12"/>
      <c r="AJ83" s="42"/>
      <c r="AK83" s="11"/>
      <c r="AL83" s="9"/>
      <c r="AM83" s="11"/>
      <c r="AN83" s="9"/>
      <c r="AO83" s="9"/>
      <c r="AP83" s="9"/>
      <c r="AQ83" s="50"/>
      <c r="AR83" s="11"/>
      <c r="AS83" s="49"/>
      <c r="AT83" s="12"/>
      <c r="AU83" s="9"/>
      <c r="AV83" s="9"/>
      <c r="AW83" s="9"/>
      <c r="AX83" s="9"/>
      <c r="AY83" s="12"/>
      <c r="AZ83" s="49"/>
      <c r="BA83" s="12"/>
      <c r="BB83" s="9"/>
      <c r="BC83" s="9"/>
      <c r="BD83" s="9"/>
      <c r="BE83" s="9"/>
      <c r="BF83" s="12"/>
      <c r="BG83" s="49"/>
      <c r="BH83" s="12"/>
      <c r="BI83" s="9"/>
      <c r="BJ83" s="9"/>
      <c r="BK83" s="9"/>
      <c r="BL83" s="50"/>
      <c r="BM83" s="12"/>
      <c r="BN83" s="11"/>
      <c r="BO83" s="9"/>
      <c r="BP83" s="11"/>
      <c r="BQ83" s="9"/>
      <c r="BR83" s="43"/>
      <c r="BS83" s="9"/>
      <c r="BT83" s="11"/>
      <c r="BU83" s="9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</row>
    <row r="84" spans="1:88" x14ac:dyDescent="0.2">
      <c r="A84" s="25"/>
      <c r="B84" s="2"/>
      <c r="C84" s="1"/>
      <c r="D84" s="1"/>
      <c r="E84" s="1"/>
      <c r="F84" s="2"/>
      <c r="G84" s="6"/>
      <c r="H84" s="2"/>
      <c r="I84" s="2"/>
      <c r="J84" s="3"/>
      <c r="K84" s="3"/>
      <c r="L84" s="1"/>
      <c r="M84" s="1"/>
      <c r="N84" s="1"/>
      <c r="O84" s="40"/>
      <c r="P84" s="40"/>
      <c r="Q84" s="1"/>
      <c r="R84" s="1"/>
      <c r="S84" s="2"/>
      <c r="T84" s="3"/>
      <c r="U84" s="7"/>
      <c r="V84" s="7"/>
      <c r="W84" s="7"/>
      <c r="X84" s="40"/>
      <c r="Y84" s="1"/>
      <c r="Z84" s="1"/>
      <c r="AA84" s="2"/>
      <c r="AB84" s="6"/>
      <c r="AC84" s="2"/>
      <c r="AD84" s="40"/>
      <c r="AE84" s="1"/>
      <c r="AF84" s="2"/>
      <c r="AG84" s="9"/>
      <c r="AH84" s="12"/>
      <c r="AI84" s="12"/>
      <c r="AJ84" s="42"/>
      <c r="AK84" s="11"/>
      <c r="AL84" s="9"/>
      <c r="AM84" s="11"/>
      <c r="AN84" s="9"/>
      <c r="AO84" s="9"/>
      <c r="AP84" s="9"/>
      <c r="AQ84" s="50"/>
      <c r="AR84" s="11"/>
      <c r="AS84" s="49"/>
      <c r="AT84" s="12"/>
      <c r="AU84" s="9"/>
      <c r="AV84" s="9"/>
      <c r="AW84" s="9"/>
      <c r="AX84" s="9"/>
      <c r="AY84" s="12"/>
      <c r="AZ84" s="49"/>
      <c r="BA84" s="12"/>
      <c r="BB84" s="9"/>
      <c r="BC84" s="9"/>
      <c r="BD84" s="9"/>
      <c r="BE84" s="9"/>
      <c r="BF84" s="12"/>
      <c r="BG84" s="49"/>
      <c r="BH84" s="12"/>
      <c r="BI84" s="9"/>
      <c r="BJ84" s="9"/>
      <c r="BK84" s="9"/>
      <c r="BL84" s="50"/>
      <c r="BM84" s="12"/>
      <c r="BN84" s="11"/>
      <c r="BO84" s="9"/>
      <c r="BP84" s="11"/>
      <c r="BQ84" s="9"/>
      <c r="BR84" s="43"/>
      <c r="BS84" s="9"/>
      <c r="BT84" s="11"/>
      <c r="BU84" s="9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</row>
    <row r="85" spans="1:88" x14ac:dyDescent="0.2">
      <c r="A85" s="25"/>
      <c r="B85" s="2"/>
      <c r="C85" s="1"/>
      <c r="D85" s="1"/>
      <c r="E85" s="1"/>
      <c r="F85" s="2"/>
      <c r="G85" s="6"/>
      <c r="H85" s="2"/>
      <c r="I85" s="2"/>
      <c r="J85" s="3"/>
      <c r="K85" s="3"/>
      <c r="L85" s="1"/>
      <c r="M85" s="1"/>
      <c r="N85" s="1"/>
      <c r="O85" s="40"/>
      <c r="P85" s="40"/>
      <c r="Q85" s="1"/>
      <c r="R85" s="1"/>
      <c r="S85" s="2"/>
      <c r="T85" s="3"/>
      <c r="U85" s="7"/>
      <c r="V85" s="7"/>
      <c r="W85" s="7"/>
      <c r="X85" s="40"/>
      <c r="Y85" s="1"/>
      <c r="Z85" s="1"/>
      <c r="AA85" s="2"/>
      <c r="AB85" s="6"/>
      <c r="AC85" s="2"/>
      <c r="AD85" s="40"/>
      <c r="AE85" s="1"/>
      <c r="AF85" s="2"/>
      <c r="AG85" s="9"/>
      <c r="AH85" s="12"/>
      <c r="AI85" s="12"/>
      <c r="AJ85" s="42"/>
      <c r="AK85" s="11"/>
      <c r="AL85" s="9"/>
      <c r="AM85" s="11"/>
      <c r="AN85" s="9"/>
      <c r="AO85" s="9"/>
      <c r="AP85" s="9"/>
      <c r="AQ85" s="50"/>
      <c r="AR85" s="11"/>
      <c r="AS85" s="49"/>
      <c r="AT85" s="12"/>
      <c r="AU85" s="9"/>
      <c r="AV85" s="9"/>
      <c r="AW85" s="9"/>
      <c r="AX85" s="9"/>
      <c r="AY85" s="12"/>
      <c r="AZ85" s="49"/>
      <c r="BA85" s="12"/>
      <c r="BB85" s="9"/>
      <c r="BC85" s="9"/>
      <c r="BD85" s="9"/>
      <c r="BE85" s="9"/>
      <c r="BF85" s="12"/>
      <c r="BG85" s="49"/>
      <c r="BH85" s="12"/>
      <c r="BI85" s="9"/>
      <c r="BJ85" s="9"/>
      <c r="BK85" s="9"/>
      <c r="BL85" s="50"/>
      <c r="BM85" s="12"/>
      <c r="BN85" s="11"/>
      <c r="BO85" s="9"/>
      <c r="BP85" s="11"/>
      <c r="BQ85" s="9"/>
      <c r="BR85" s="43"/>
      <c r="BS85" s="9"/>
      <c r="BT85" s="11"/>
      <c r="BU85" s="9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</row>
    <row r="86" spans="1:88" x14ac:dyDescent="0.2">
      <c r="A86" s="25"/>
      <c r="B86" s="2"/>
      <c r="C86" s="1"/>
      <c r="D86" s="1"/>
      <c r="E86" s="1"/>
      <c r="F86" s="2"/>
      <c r="G86" s="6"/>
      <c r="H86" s="2"/>
      <c r="I86" s="2"/>
      <c r="J86" s="3"/>
      <c r="K86" s="3"/>
      <c r="L86" s="1"/>
      <c r="M86" s="1"/>
      <c r="N86" s="1"/>
      <c r="O86" s="40"/>
      <c r="P86" s="40"/>
      <c r="Q86" s="1"/>
      <c r="R86" s="1"/>
      <c r="S86" s="2"/>
      <c r="T86" s="3"/>
      <c r="U86" s="7"/>
      <c r="V86" s="7"/>
      <c r="W86" s="7"/>
      <c r="X86" s="40"/>
      <c r="Y86" s="1"/>
      <c r="Z86" s="1"/>
      <c r="AA86" s="2"/>
      <c r="AB86" s="6"/>
      <c r="AC86" s="2"/>
      <c r="AD86" s="40"/>
      <c r="AE86" s="1"/>
      <c r="AF86" s="2"/>
      <c r="AG86" s="9"/>
      <c r="AH86" s="12"/>
      <c r="AI86" s="12"/>
      <c r="AJ86" s="42"/>
      <c r="AK86" s="11"/>
      <c r="AL86" s="9"/>
      <c r="AM86" s="11"/>
      <c r="AN86" s="9"/>
      <c r="AO86" s="9"/>
      <c r="AP86" s="9"/>
      <c r="AQ86" s="50"/>
      <c r="AR86" s="11"/>
      <c r="AS86" s="49"/>
      <c r="AT86" s="12"/>
      <c r="AU86" s="9"/>
      <c r="AV86" s="9"/>
      <c r="AW86" s="9"/>
      <c r="AX86" s="9"/>
      <c r="AY86" s="12"/>
      <c r="AZ86" s="49"/>
      <c r="BA86" s="12"/>
      <c r="BB86" s="9"/>
      <c r="BC86" s="9"/>
      <c r="BD86" s="9"/>
      <c r="BE86" s="9"/>
      <c r="BF86" s="12"/>
      <c r="BG86" s="49"/>
      <c r="BH86" s="12"/>
      <c r="BI86" s="9"/>
      <c r="BJ86" s="9"/>
      <c r="BK86" s="9"/>
      <c r="BL86" s="50"/>
      <c r="BM86" s="12"/>
      <c r="BN86" s="11"/>
      <c r="BO86" s="9"/>
      <c r="BP86" s="11"/>
      <c r="BQ86" s="9"/>
      <c r="BR86" s="43"/>
      <c r="BS86" s="9"/>
      <c r="BT86" s="11"/>
      <c r="BU86" s="9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</row>
    <row r="87" spans="1:88" x14ac:dyDescent="0.2">
      <c r="A87" s="25"/>
      <c r="B87" s="2"/>
      <c r="C87" s="1"/>
      <c r="D87" s="1"/>
      <c r="E87" s="1"/>
      <c r="F87" s="2"/>
      <c r="G87" s="6"/>
      <c r="H87" s="2"/>
      <c r="I87" s="2"/>
      <c r="J87" s="3"/>
      <c r="K87" s="3"/>
      <c r="L87" s="1"/>
      <c r="M87" s="1"/>
      <c r="N87" s="1"/>
      <c r="O87" s="40"/>
      <c r="P87" s="40"/>
      <c r="Q87" s="1"/>
      <c r="R87" s="1"/>
      <c r="S87" s="2"/>
      <c r="T87" s="3"/>
      <c r="U87" s="7"/>
      <c r="V87" s="7"/>
      <c r="W87" s="7"/>
      <c r="X87" s="40"/>
      <c r="Y87" s="1"/>
      <c r="Z87" s="1"/>
      <c r="AA87" s="2"/>
      <c r="AB87" s="6"/>
      <c r="AC87" s="2"/>
      <c r="AD87" s="40"/>
      <c r="AE87" s="1"/>
      <c r="AF87" s="2"/>
      <c r="AG87" s="9"/>
      <c r="AH87" s="12"/>
      <c r="AI87" s="12"/>
      <c r="AJ87" s="42"/>
      <c r="AK87" s="11"/>
      <c r="AL87" s="9"/>
      <c r="AM87" s="11"/>
      <c r="AN87" s="9"/>
      <c r="AO87" s="9"/>
      <c r="AP87" s="9"/>
      <c r="AQ87" s="50"/>
      <c r="AR87" s="11"/>
      <c r="AS87" s="49"/>
      <c r="AT87" s="12"/>
      <c r="AU87" s="9"/>
      <c r="AV87" s="9"/>
      <c r="AW87" s="9"/>
      <c r="AX87" s="9"/>
      <c r="AY87" s="12"/>
      <c r="AZ87" s="49"/>
      <c r="BA87" s="12"/>
      <c r="BB87" s="9"/>
      <c r="BC87" s="9"/>
      <c r="BD87" s="9"/>
      <c r="BE87" s="9"/>
      <c r="BF87" s="12"/>
      <c r="BG87" s="49"/>
      <c r="BH87" s="12"/>
      <c r="BI87" s="9"/>
      <c r="BJ87" s="9"/>
      <c r="BK87" s="9"/>
      <c r="BL87" s="50"/>
      <c r="BM87" s="12"/>
      <c r="BN87" s="11"/>
      <c r="BO87" s="9"/>
      <c r="BP87" s="11"/>
      <c r="BQ87" s="9"/>
      <c r="BR87" s="43"/>
      <c r="BS87" s="9"/>
      <c r="BT87" s="11"/>
      <c r="BU87" s="9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</row>
    <row r="88" spans="1:88" x14ac:dyDescent="0.2">
      <c r="A88" s="25"/>
      <c r="B88" s="2"/>
      <c r="C88" s="1"/>
      <c r="D88" s="1"/>
      <c r="E88" s="1"/>
      <c r="F88" s="2"/>
      <c r="G88" s="6"/>
      <c r="H88" s="2"/>
      <c r="I88" s="2"/>
      <c r="J88" s="3"/>
      <c r="K88" s="3"/>
      <c r="L88" s="1"/>
      <c r="M88" s="1"/>
      <c r="N88" s="1"/>
      <c r="O88" s="40"/>
      <c r="P88" s="40"/>
      <c r="Q88" s="1"/>
      <c r="R88" s="1"/>
      <c r="S88" s="2"/>
      <c r="T88" s="3"/>
      <c r="U88" s="7"/>
      <c r="V88" s="7"/>
      <c r="W88" s="7"/>
      <c r="X88" s="40"/>
      <c r="Y88" s="1"/>
      <c r="Z88" s="1"/>
      <c r="AA88" s="2"/>
      <c r="AB88" s="6"/>
      <c r="AC88" s="2"/>
      <c r="AD88" s="40"/>
      <c r="AE88" s="1"/>
      <c r="AF88" s="2"/>
      <c r="AG88" s="9"/>
      <c r="AH88" s="12"/>
      <c r="AI88" s="12"/>
      <c r="AJ88" s="42"/>
      <c r="AK88" s="11"/>
      <c r="AL88" s="9"/>
      <c r="AM88" s="11"/>
      <c r="AN88" s="9"/>
      <c r="AO88" s="9"/>
      <c r="AP88" s="9"/>
      <c r="AQ88" s="50"/>
      <c r="AR88" s="11"/>
      <c r="AS88" s="49"/>
      <c r="AT88" s="12"/>
      <c r="AU88" s="9"/>
      <c r="AV88" s="9"/>
      <c r="AW88" s="9"/>
      <c r="AX88" s="9"/>
      <c r="AY88" s="12"/>
      <c r="AZ88" s="49"/>
      <c r="BA88" s="12"/>
      <c r="BB88" s="9"/>
      <c r="BC88" s="9"/>
      <c r="BD88" s="9"/>
      <c r="BE88" s="9"/>
      <c r="BF88" s="12"/>
      <c r="BG88" s="49"/>
      <c r="BH88" s="12"/>
      <c r="BI88" s="9"/>
      <c r="BJ88" s="9"/>
      <c r="BK88" s="9"/>
      <c r="BL88" s="50"/>
      <c r="BM88" s="12"/>
      <c r="BN88" s="11"/>
      <c r="BO88" s="9"/>
      <c r="BP88" s="11"/>
      <c r="BQ88" s="9"/>
      <c r="BR88" s="43"/>
      <c r="BS88" s="9"/>
      <c r="BT88" s="11"/>
      <c r="BU88" s="9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</row>
    <row r="89" spans="1:88" x14ac:dyDescent="0.2">
      <c r="A89" s="25"/>
      <c r="B89" s="2"/>
      <c r="C89" s="1"/>
      <c r="D89" s="1"/>
      <c r="E89" s="1"/>
      <c r="F89" s="2"/>
      <c r="G89" s="6"/>
      <c r="H89" s="2"/>
      <c r="I89" s="2"/>
      <c r="J89" s="3"/>
      <c r="K89" s="3"/>
      <c r="L89" s="1"/>
      <c r="M89" s="1"/>
      <c r="N89" s="1"/>
      <c r="O89" s="40"/>
      <c r="P89" s="40"/>
      <c r="Q89" s="1"/>
      <c r="R89" s="1"/>
      <c r="S89" s="2"/>
      <c r="T89" s="3"/>
      <c r="U89" s="7"/>
      <c r="V89" s="7"/>
      <c r="W89" s="7"/>
      <c r="X89" s="40"/>
      <c r="Y89" s="1"/>
      <c r="Z89" s="1"/>
      <c r="AA89" s="2"/>
      <c r="AB89" s="6"/>
      <c r="AC89" s="2"/>
      <c r="AD89" s="40"/>
      <c r="AE89" s="1"/>
      <c r="AF89" s="2"/>
      <c r="AG89" s="9"/>
      <c r="AH89" s="12"/>
      <c r="AI89" s="12"/>
      <c r="AJ89" s="42"/>
      <c r="AK89" s="11"/>
      <c r="AL89" s="9"/>
      <c r="AM89" s="11"/>
      <c r="AN89" s="9"/>
      <c r="AO89" s="9"/>
      <c r="AP89" s="9"/>
      <c r="AQ89" s="50"/>
      <c r="AR89" s="11"/>
      <c r="AS89" s="49"/>
      <c r="AT89" s="12"/>
      <c r="AU89" s="9"/>
      <c r="AV89" s="9"/>
      <c r="AW89" s="9"/>
      <c r="AX89" s="9"/>
      <c r="AY89" s="12"/>
      <c r="AZ89" s="49"/>
      <c r="BA89" s="12"/>
      <c r="BB89" s="9"/>
      <c r="BC89" s="9"/>
      <c r="BD89" s="9"/>
      <c r="BE89" s="9"/>
      <c r="BF89" s="12"/>
      <c r="BG89" s="49"/>
      <c r="BH89" s="12"/>
      <c r="BI89" s="9"/>
      <c r="BJ89" s="9"/>
      <c r="BK89" s="9"/>
      <c r="BL89" s="50"/>
      <c r="BM89" s="12"/>
      <c r="BN89" s="11"/>
      <c r="BO89" s="9"/>
      <c r="BP89" s="11"/>
      <c r="BQ89" s="9"/>
      <c r="BR89" s="43"/>
      <c r="BS89" s="9"/>
      <c r="BT89" s="11"/>
      <c r="BU89" s="9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</row>
    <row r="90" spans="1:88" x14ac:dyDescent="0.2">
      <c r="A90" s="25"/>
      <c r="B90" s="2"/>
      <c r="C90" s="1"/>
      <c r="D90" s="1"/>
      <c r="E90" s="1"/>
      <c r="F90" s="2"/>
      <c r="G90" s="6"/>
      <c r="H90" s="2"/>
      <c r="I90" s="2"/>
      <c r="J90" s="3"/>
      <c r="K90" s="3"/>
      <c r="L90" s="1"/>
      <c r="M90" s="1"/>
      <c r="N90" s="1"/>
      <c r="O90" s="40"/>
      <c r="P90" s="40"/>
      <c r="Q90" s="1"/>
      <c r="R90" s="1"/>
      <c r="S90" s="2"/>
      <c r="T90" s="3"/>
      <c r="U90" s="7"/>
      <c r="V90" s="7"/>
      <c r="W90" s="7"/>
      <c r="X90" s="40"/>
      <c r="Y90" s="1"/>
      <c r="Z90" s="1"/>
      <c r="AA90" s="2"/>
      <c r="AB90" s="6"/>
      <c r="AC90" s="2"/>
      <c r="AD90" s="40"/>
      <c r="AE90" s="1"/>
      <c r="AF90" s="2"/>
      <c r="AG90" s="9"/>
      <c r="AH90" s="12"/>
      <c r="AI90" s="12"/>
      <c r="AJ90" s="42"/>
      <c r="AK90" s="11"/>
      <c r="AL90" s="9"/>
      <c r="AM90" s="11"/>
      <c r="AN90" s="9"/>
      <c r="AO90" s="9"/>
      <c r="AP90" s="9"/>
      <c r="AQ90" s="50"/>
      <c r="AR90" s="11"/>
      <c r="AS90" s="49"/>
      <c r="AT90" s="12"/>
      <c r="AU90" s="9"/>
      <c r="AV90" s="9"/>
      <c r="AW90" s="9"/>
      <c r="AX90" s="9"/>
      <c r="AY90" s="12"/>
      <c r="AZ90" s="49"/>
      <c r="BA90" s="12"/>
      <c r="BB90" s="9"/>
      <c r="BC90" s="9"/>
      <c r="BD90" s="9"/>
      <c r="BE90" s="9"/>
      <c r="BF90" s="12"/>
      <c r="BG90" s="49"/>
      <c r="BH90" s="12"/>
      <c r="BI90" s="9"/>
      <c r="BJ90" s="9"/>
      <c r="BK90" s="9"/>
      <c r="BL90" s="50"/>
      <c r="BM90" s="12"/>
      <c r="BN90" s="11"/>
      <c r="BO90" s="9"/>
      <c r="BP90" s="11"/>
      <c r="BQ90" s="9"/>
      <c r="BR90" s="43"/>
      <c r="BS90" s="9"/>
      <c r="BT90" s="11"/>
      <c r="BU90" s="9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</row>
    <row r="91" spans="1:88" x14ac:dyDescent="0.2">
      <c r="A91" s="25"/>
      <c r="B91" s="2"/>
      <c r="C91" s="1"/>
      <c r="D91" s="1"/>
      <c r="E91" s="1"/>
      <c r="F91" s="2"/>
      <c r="G91" s="6"/>
      <c r="H91" s="2"/>
      <c r="I91" s="2"/>
      <c r="J91" s="3"/>
      <c r="K91" s="3"/>
      <c r="L91" s="1"/>
      <c r="M91" s="1"/>
      <c r="N91" s="1"/>
      <c r="O91" s="40"/>
      <c r="P91" s="40"/>
      <c r="Q91" s="1"/>
      <c r="R91" s="1"/>
      <c r="S91" s="2"/>
      <c r="T91" s="3"/>
      <c r="U91" s="7"/>
      <c r="V91" s="7"/>
      <c r="W91" s="7"/>
      <c r="X91" s="40"/>
      <c r="Y91" s="1"/>
      <c r="Z91" s="1"/>
      <c r="AA91" s="2"/>
      <c r="AB91" s="6"/>
      <c r="AC91" s="2"/>
      <c r="AD91" s="40"/>
      <c r="AE91" s="1"/>
      <c r="AF91" s="2"/>
      <c r="AG91" s="9"/>
      <c r="AH91" s="12"/>
      <c r="AI91" s="12"/>
      <c r="AJ91" s="42"/>
      <c r="AK91" s="11"/>
      <c r="AL91" s="9"/>
      <c r="AM91" s="11"/>
      <c r="AN91" s="9"/>
      <c r="AO91" s="9"/>
      <c r="AP91" s="9"/>
      <c r="AQ91" s="50"/>
      <c r="AR91" s="11"/>
      <c r="AS91" s="49"/>
      <c r="AT91" s="12"/>
      <c r="AU91" s="9"/>
      <c r="AV91" s="9"/>
      <c r="AW91" s="9"/>
      <c r="AX91" s="9"/>
      <c r="AY91" s="12"/>
      <c r="AZ91" s="49"/>
      <c r="BA91" s="12"/>
      <c r="BB91" s="9"/>
      <c r="BC91" s="9"/>
      <c r="BD91" s="9"/>
      <c r="BE91" s="9"/>
      <c r="BF91" s="12"/>
      <c r="BG91" s="49"/>
      <c r="BH91" s="12"/>
      <c r="BI91" s="9"/>
      <c r="BJ91" s="9"/>
      <c r="BK91" s="9"/>
      <c r="BL91" s="50"/>
      <c r="BM91" s="12"/>
      <c r="BN91" s="11"/>
      <c r="BO91" s="9"/>
      <c r="BP91" s="11"/>
      <c r="BQ91" s="9"/>
      <c r="BR91" s="43"/>
      <c r="BS91" s="9"/>
      <c r="BT91" s="11"/>
      <c r="BU91" s="9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</row>
    <row r="92" spans="1:88" x14ac:dyDescent="0.2">
      <c r="A92" s="25"/>
      <c r="B92" s="2"/>
      <c r="C92" s="1"/>
      <c r="D92" s="1"/>
      <c r="E92" s="1"/>
      <c r="F92" s="2"/>
      <c r="G92" s="6"/>
      <c r="H92" s="2"/>
      <c r="I92" s="2"/>
      <c r="J92" s="3"/>
      <c r="K92" s="3"/>
      <c r="L92" s="1"/>
      <c r="M92" s="1"/>
      <c r="N92" s="1"/>
      <c r="O92" s="40"/>
      <c r="P92" s="40"/>
      <c r="Q92" s="1"/>
      <c r="R92" s="1"/>
      <c r="S92" s="2"/>
      <c r="T92" s="3"/>
      <c r="U92" s="7"/>
      <c r="V92" s="7"/>
      <c r="W92" s="7"/>
      <c r="X92" s="40"/>
      <c r="Y92" s="1"/>
      <c r="Z92" s="1"/>
      <c r="AA92" s="2"/>
      <c r="AB92" s="6"/>
      <c r="AC92" s="2"/>
      <c r="AD92" s="40"/>
      <c r="AE92" s="1"/>
      <c r="AF92" s="2"/>
      <c r="AG92" s="9"/>
      <c r="AH92" s="12"/>
      <c r="AI92" s="12"/>
      <c r="AJ92" s="42"/>
      <c r="AK92" s="11"/>
      <c r="AL92" s="9"/>
      <c r="AM92" s="11"/>
      <c r="AN92" s="9"/>
      <c r="AO92" s="9"/>
      <c r="AP92" s="9"/>
      <c r="AQ92" s="50"/>
      <c r="AR92" s="11"/>
      <c r="AS92" s="49"/>
      <c r="AT92" s="12"/>
      <c r="AU92" s="9"/>
      <c r="AV92" s="9"/>
      <c r="AW92" s="9"/>
      <c r="AX92" s="9"/>
      <c r="AY92" s="12"/>
      <c r="AZ92" s="49"/>
      <c r="BA92" s="12"/>
      <c r="BB92" s="9"/>
      <c r="BC92" s="9"/>
      <c r="BD92" s="9"/>
      <c r="BE92" s="9"/>
      <c r="BF92" s="12"/>
      <c r="BG92" s="49"/>
      <c r="BH92" s="12"/>
      <c r="BI92" s="9"/>
      <c r="BJ92" s="9"/>
      <c r="BK92" s="9"/>
      <c r="BL92" s="50"/>
      <c r="BM92" s="12"/>
      <c r="BN92" s="11"/>
      <c r="BO92" s="9"/>
      <c r="BP92" s="11"/>
      <c r="BQ92" s="9"/>
      <c r="BR92" s="43"/>
      <c r="BS92" s="9"/>
      <c r="BT92" s="11"/>
      <c r="BU92" s="9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</row>
    <row r="93" spans="1:88" x14ac:dyDescent="0.2">
      <c r="A93" s="25"/>
      <c r="B93" s="2"/>
      <c r="C93" s="1"/>
      <c r="D93" s="1"/>
      <c r="E93" s="1"/>
      <c r="F93" s="2"/>
      <c r="G93" s="6"/>
      <c r="H93" s="2"/>
      <c r="I93" s="2"/>
      <c r="J93" s="3"/>
      <c r="K93" s="3"/>
      <c r="L93" s="1"/>
      <c r="M93" s="1"/>
      <c r="N93" s="1"/>
      <c r="O93" s="40"/>
      <c r="P93" s="40"/>
      <c r="Q93" s="1"/>
      <c r="R93" s="1"/>
      <c r="S93" s="2"/>
      <c r="T93" s="3"/>
      <c r="U93" s="7"/>
      <c r="V93" s="7"/>
      <c r="W93" s="7"/>
      <c r="X93" s="40"/>
      <c r="Y93" s="1"/>
      <c r="Z93" s="1"/>
      <c r="AA93" s="2"/>
      <c r="AB93" s="6"/>
      <c r="AC93" s="2"/>
      <c r="AD93" s="40"/>
      <c r="AE93" s="1"/>
      <c r="AF93" s="2"/>
      <c r="AG93" s="9"/>
      <c r="AH93" s="12"/>
      <c r="AI93" s="12"/>
      <c r="AJ93" s="42"/>
      <c r="AK93" s="11"/>
      <c r="AL93" s="9"/>
      <c r="AM93" s="11"/>
      <c r="AN93" s="9"/>
      <c r="AO93" s="9"/>
      <c r="AP93" s="9"/>
      <c r="AQ93" s="50"/>
      <c r="AR93" s="11"/>
      <c r="AS93" s="49"/>
      <c r="AT93" s="12"/>
      <c r="AU93" s="9"/>
      <c r="AV93" s="9"/>
      <c r="AW93" s="9"/>
      <c r="AX93" s="9"/>
      <c r="AY93" s="12"/>
      <c r="AZ93" s="49"/>
      <c r="BA93" s="12"/>
      <c r="BB93" s="9"/>
      <c r="BC93" s="9"/>
      <c r="BD93" s="9"/>
      <c r="BE93" s="9"/>
      <c r="BF93" s="12"/>
      <c r="BG93" s="49"/>
      <c r="BH93" s="12"/>
      <c r="BI93" s="9"/>
      <c r="BJ93" s="9"/>
      <c r="BK93" s="9"/>
      <c r="BL93" s="50"/>
      <c r="BM93" s="12"/>
      <c r="BN93" s="11"/>
      <c r="BO93" s="9"/>
      <c r="BP93" s="11"/>
      <c r="BQ93" s="9"/>
      <c r="BR93" s="43"/>
      <c r="BS93" s="9"/>
      <c r="BT93" s="11"/>
      <c r="BU93" s="9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</row>
    <row r="94" spans="1:88" x14ac:dyDescent="0.2">
      <c r="A94" s="25"/>
      <c r="B94" s="2"/>
      <c r="C94" s="1"/>
      <c r="D94" s="1"/>
      <c r="E94" s="1"/>
      <c r="F94" s="2"/>
      <c r="G94" s="6"/>
      <c r="H94" s="2"/>
      <c r="I94" s="2"/>
      <c r="J94" s="3"/>
      <c r="K94" s="3"/>
      <c r="L94" s="1"/>
      <c r="M94" s="1"/>
      <c r="N94" s="1"/>
      <c r="O94" s="40"/>
      <c r="P94" s="40"/>
      <c r="Q94" s="1"/>
      <c r="R94" s="1"/>
      <c r="S94" s="2"/>
      <c r="T94" s="3"/>
      <c r="U94" s="7"/>
      <c r="V94" s="7"/>
      <c r="W94" s="7"/>
      <c r="X94" s="40"/>
      <c r="Y94" s="1"/>
      <c r="Z94" s="1"/>
      <c r="AA94" s="2"/>
      <c r="AB94" s="6"/>
      <c r="AC94" s="2"/>
      <c r="AD94" s="40"/>
      <c r="AE94" s="1"/>
      <c r="AF94" s="2"/>
      <c r="AG94" s="9"/>
      <c r="AH94" s="12"/>
      <c r="AI94" s="12"/>
      <c r="AJ94" s="42"/>
      <c r="AK94" s="11"/>
      <c r="AL94" s="9"/>
      <c r="AM94" s="11"/>
      <c r="AN94" s="9"/>
      <c r="AO94" s="9"/>
      <c r="AP94" s="9"/>
      <c r="AQ94" s="50"/>
      <c r="AR94" s="11"/>
      <c r="AS94" s="49"/>
      <c r="AT94" s="12"/>
      <c r="AU94" s="9"/>
      <c r="AV94" s="9"/>
      <c r="AW94" s="9"/>
      <c r="AX94" s="9"/>
      <c r="AY94" s="12"/>
      <c r="AZ94" s="49"/>
      <c r="BA94" s="12"/>
      <c r="BB94" s="9"/>
      <c r="BC94" s="9"/>
      <c r="BD94" s="9"/>
      <c r="BE94" s="9"/>
      <c r="BF94" s="12"/>
      <c r="BG94" s="49"/>
      <c r="BH94" s="12"/>
      <c r="BI94" s="9"/>
      <c r="BJ94" s="9"/>
      <c r="BK94" s="9"/>
      <c r="BL94" s="50"/>
      <c r="BM94" s="12"/>
      <c r="BN94" s="11"/>
      <c r="BO94" s="9"/>
      <c r="BP94" s="11"/>
      <c r="BQ94" s="9"/>
      <c r="BR94" s="43"/>
      <c r="BS94" s="9"/>
      <c r="BT94" s="11"/>
      <c r="BU94" s="9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</row>
    <row r="95" spans="1:88" x14ac:dyDescent="0.2">
      <c r="A95" s="25"/>
      <c r="B95" s="2"/>
      <c r="C95" s="1"/>
      <c r="D95" s="1"/>
      <c r="E95" s="1"/>
      <c r="F95" s="2"/>
      <c r="G95" s="6"/>
      <c r="H95" s="2"/>
      <c r="I95" s="2"/>
      <c r="J95" s="3"/>
      <c r="K95" s="3"/>
      <c r="L95" s="1"/>
      <c r="M95" s="1"/>
      <c r="N95" s="1"/>
      <c r="O95" s="40"/>
      <c r="P95" s="40"/>
      <c r="Q95" s="1"/>
      <c r="R95" s="1"/>
      <c r="S95" s="2"/>
      <c r="T95" s="3"/>
      <c r="U95" s="7"/>
      <c r="V95" s="7"/>
      <c r="W95" s="7"/>
      <c r="X95" s="40"/>
      <c r="Y95" s="1"/>
      <c r="Z95" s="1"/>
      <c r="AA95" s="2"/>
      <c r="AB95" s="6"/>
      <c r="AC95" s="2"/>
      <c r="AD95" s="40"/>
      <c r="AE95" s="1"/>
      <c r="AF95" s="2"/>
      <c r="AG95" s="9"/>
      <c r="AH95" s="12"/>
      <c r="AI95" s="12"/>
      <c r="AJ95" s="42"/>
      <c r="AK95" s="11"/>
      <c r="AL95" s="9"/>
      <c r="AM95" s="11"/>
      <c r="AN95" s="9"/>
      <c r="AO95" s="9"/>
      <c r="AP95" s="9"/>
      <c r="AQ95" s="50"/>
      <c r="AR95" s="11"/>
      <c r="AS95" s="49"/>
      <c r="AT95" s="12"/>
      <c r="AU95" s="9"/>
      <c r="AV95" s="9"/>
      <c r="AW95" s="9"/>
      <c r="AX95" s="9"/>
      <c r="AY95" s="12"/>
      <c r="AZ95" s="49"/>
      <c r="BA95" s="12"/>
      <c r="BB95" s="9"/>
      <c r="BC95" s="9"/>
      <c r="BD95" s="9"/>
      <c r="BE95" s="9"/>
      <c r="BF95" s="12"/>
      <c r="BG95" s="49"/>
      <c r="BH95" s="12"/>
      <c r="BI95" s="9"/>
      <c r="BJ95" s="9"/>
      <c r="BK95" s="9"/>
      <c r="BL95" s="50"/>
      <c r="BM95" s="12"/>
      <c r="BN95" s="11"/>
      <c r="BO95" s="9"/>
      <c r="BP95" s="11"/>
      <c r="BQ95" s="9"/>
      <c r="BR95" s="43"/>
      <c r="BS95" s="9"/>
      <c r="BT95" s="11"/>
      <c r="BU95" s="9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</row>
    <row r="96" spans="1:88" x14ac:dyDescent="0.2">
      <c r="A96" s="25"/>
      <c r="B96" s="2"/>
      <c r="C96" s="1"/>
      <c r="D96" s="1"/>
      <c r="E96" s="1"/>
      <c r="F96" s="2"/>
      <c r="G96" s="6"/>
      <c r="H96" s="2"/>
      <c r="I96" s="2"/>
      <c r="J96" s="3"/>
      <c r="K96" s="3"/>
      <c r="L96" s="1"/>
      <c r="M96" s="1"/>
      <c r="N96" s="1"/>
      <c r="O96" s="40"/>
      <c r="P96" s="40"/>
      <c r="Q96" s="1"/>
      <c r="R96" s="1"/>
      <c r="S96" s="2"/>
      <c r="T96" s="3"/>
      <c r="U96" s="7"/>
      <c r="V96" s="7"/>
      <c r="W96" s="7"/>
      <c r="X96" s="40"/>
      <c r="Y96" s="1"/>
      <c r="Z96" s="1"/>
      <c r="AA96" s="2"/>
      <c r="AB96" s="6"/>
      <c r="AC96" s="2"/>
      <c r="AD96" s="40"/>
      <c r="AE96" s="1"/>
      <c r="AF96" s="2"/>
      <c r="AG96" s="9"/>
      <c r="AH96" s="12"/>
      <c r="AI96" s="12"/>
      <c r="AJ96" s="42"/>
      <c r="AK96" s="11"/>
      <c r="AL96" s="9"/>
      <c r="AM96" s="11"/>
      <c r="AN96" s="9"/>
      <c r="AO96" s="9"/>
      <c r="AP96" s="9"/>
      <c r="AQ96" s="50"/>
      <c r="AR96" s="11"/>
      <c r="AS96" s="49"/>
      <c r="AT96" s="12"/>
      <c r="AU96" s="9"/>
      <c r="AV96" s="9"/>
      <c r="AW96" s="9"/>
      <c r="AX96" s="9"/>
      <c r="AY96" s="12"/>
      <c r="AZ96" s="49"/>
      <c r="BA96" s="12"/>
      <c r="BB96" s="9"/>
      <c r="BC96" s="9"/>
      <c r="BD96" s="9"/>
      <c r="BE96" s="9"/>
      <c r="BF96" s="12"/>
      <c r="BG96" s="49"/>
      <c r="BH96" s="12"/>
      <c r="BI96" s="9"/>
      <c r="BJ96" s="9"/>
      <c r="BK96" s="9"/>
      <c r="BL96" s="50"/>
      <c r="BM96" s="12"/>
      <c r="BN96" s="11"/>
      <c r="BO96" s="9"/>
      <c r="BP96" s="11"/>
      <c r="BQ96" s="9"/>
      <c r="BR96" s="43"/>
      <c r="BS96" s="9"/>
      <c r="BT96" s="11"/>
      <c r="BU96" s="9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</row>
    <row r="97" spans="1:88" x14ac:dyDescent="0.2">
      <c r="A97" s="25"/>
      <c r="B97" s="2"/>
      <c r="C97" s="1"/>
      <c r="D97" s="1"/>
      <c r="E97" s="1"/>
      <c r="F97" s="2"/>
      <c r="G97" s="6"/>
      <c r="H97" s="2"/>
      <c r="I97" s="2"/>
      <c r="J97" s="3"/>
      <c r="K97" s="3"/>
      <c r="L97" s="1"/>
      <c r="M97" s="1"/>
      <c r="N97" s="1"/>
      <c r="O97" s="40"/>
      <c r="P97" s="40"/>
      <c r="Q97" s="1"/>
      <c r="R97" s="1"/>
      <c r="S97" s="2"/>
      <c r="T97" s="3"/>
      <c r="U97" s="7"/>
      <c r="V97" s="7"/>
      <c r="W97" s="7"/>
      <c r="X97" s="40"/>
      <c r="Y97" s="1"/>
      <c r="Z97" s="1"/>
      <c r="AA97" s="2"/>
      <c r="AB97" s="6"/>
      <c r="AC97" s="2"/>
      <c r="AD97" s="40"/>
      <c r="AE97" s="1"/>
      <c r="AF97" s="2"/>
      <c r="AG97" s="9"/>
      <c r="AH97" s="12"/>
      <c r="AI97" s="12"/>
      <c r="AJ97" s="42"/>
      <c r="AK97" s="11"/>
      <c r="AL97" s="9"/>
      <c r="AM97" s="11"/>
      <c r="AN97" s="9"/>
      <c r="AO97" s="9"/>
      <c r="AP97" s="9"/>
      <c r="AQ97" s="50"/>
      <c r="AR97" s="11"/>
      <c r="AS97" s="49"/>
      <c r="AT97" s="12"/>
      <c r="AU97" s="9"/>
      <c r="AV97" s="9"/>
      <c r="AW97" s="9"/>
      <c r="AX97" s="9"/>
      <c r="AY97" s="12"/>
      <c r="AZ97" s="49"/>
      <c r="BA97" s="12"/>
      <c r="BB97" s="9"/>
      <c r="BC97" s="9"/>
      <c r="BD97" s="9"/>
      <c r="BE97" s="9"/>
      <c r="BF97" s="12"/>
      <c r="BG97" s="49"/>
      <c r="BH97" s="12"/>
      <c r="BI97" s="9"/>
      <c r="BJ97" s="9"/>
      <c r="BK97" s="9"/>
      <c r="BL97" s="50"/>
      <c r="BM97" s="12"/>
      <c r="BN97" s="11"/>
      <c r="BO97" s="9"/>
      <c r="BP97" s="11"/>
      <c r="BQ97" s="9"/>
      <c r="BR97" s="43"/>
      <c r="BS97" s="9"/>
      <c r="BT97" s="11"/>
      <c r="BU97" s="9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</row>
    <row r="98" spans="1:88" x14ac:dyDescent="0.2">
      <c r="A98" s="25"/>
      <c r="B98" s="2"/>
      <c r="C98" s="1"/>
      <c r="D98" s="1"/>
      <c r="E98" s="1"/>
      <c r="F98" s="2"/>
      <c r="G98" s="6"/>
      <c r="H98" s="2"/>
      <c r="I98" s="2"/>
      <c r="J98" s="3"/>
      <c r="K98" s="3"/>
      <c r="L98" s="1"/>
      <c r="M98" s="1"/>
      <c r="N98" s="1"/>
      <c r="O98" s="40"/>
      <c r="P98" s="40"/>
      <c r="Q98" s="1"/>
      <c r="R98" s="1"/>
      <c r="S98" s="2"/>
      <c r="T98" s="3"/>
      <c r="U98" s="7"/>
      <c r="V98" s="7"/>
      <c r="W98" s="7"/>
      <c r="X98" s="40"/>
      <c r="Y98" s="1"/>
      <c r="Z98" s="1"/>
      <c r="AA98" s="2"/>
      <c r="AB98" s="6"/>
      <c r="AC98" s="2"/>
      <c r="AD98" s="40"/>
      <c r="AE98" s="1"/>
      <c r="AF98" s="2"/>
      <c r="AG98" s="9"/>
      <c r="AH98" s="12"/>
      <c r="AI98" s="12"/>
      <c r="AJ98" s="42"/>
      <c r="AK98" s="11"/>
      <c r="AL98" s="9"/>
      <c r="AM98" s="11"/>
      <c r="AN98" s="9"/>
      <c r="AO98" s="9"/>
      <c r="AP98" s="9"/>
      <c r="AQ98" s="50"/>
      <c r="AR98" s="11"/>
      <c r="AS98" s="49"/>
      <c r="AT98" s="12"/>
      <c r="AU98" s="9"/>
      <c r="AV98" s="9"/>
      <c r="AW98" s="9"/>
      <c r="AX98" s="9"/>
      <c r="AY98" s="12"/>
      <c r="AZ98" s="49"/>
      <c r="BA98" s="12"/>
      <c r="BB98" s="9"/>
      <c r="BC98" s="9"/>
      <c r="BD98" s="9"/>
      <c r="BE98" s="9"/>
      <c r="BF98" s="12"/>
      <c r="BG98" s="49"/>
      <c r="BH98" s="12"/>
      <c r="BI98" s="9"/>
      <c r="BJ98" s="9"/>
      <c r="BK98" s="9"/>
      <c r="BL98" s="50"/>
      <c r="BM98" s="12"/>
      <c r="BN98" s="11"/>
      <c r="BO98" s="9"/>
      <c r="BP98" s="11"/>
      <c r="BQ98" s="9"/>
      <c r="BR98" s="43"/>
      <c r="BS98" s="9"/>
      <c r="BT98" s="11"/>
      <c r="BU98" s="9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</row>
    <row r="99" spans="1:88" x14ac:dyDescent="0.2">
      <c r="A99" s="25"/>
      <c r="B99" s="2"/>
      <c r="C99" s="1"/>
      <c r="D99" s="1"/>
      <c r="E99" s="1"/>
      <c r="F99" s="2"/>
      <c r="G99" s="6"/>
      <c r="H99" s="2"/>
      <c r="I99" s="2"/>
      <c r="J99" s="3"/>
      <c r="K99" s="3"/>
      <c r="L99" s="1"/>
      <c r="M99" s="1"/>
      <c r="N99" s="1"/>
      <c r="O99" s="40"/>
      <c r="P99" s="40"/>
      <c r="Q99" s="1"/>
      <c r="R99" s="1"/>
      <c r="S99" s="2"/>
      <c r="T99" s="3"/>
      <c r="U99" s="7"/>
      <c r="V99" s="7"/>
      <c r="W99" s="7"/>
      <c r="X99" s="40"/>
      <c r="Y99" s="1"/>
      <c r="Z99" s="1"/>
      <c r="AA99" s="2"/>
      <c r="AB99" s="6"/>
      <c r="AC99" s="2"/>
      <c r="AD99" s="40"/>
      <c r="AE99" s="1"/>
      <c r="AF99" s="2"/>
      <c r="AG99" s="9"/>
      <c r="AH99" s="12"/>
      <c r="AI99" s="12"/>
      <c r="AJ99" s="42"/>
      <c r="AK99" s="11"/>
      <c r="AL99" s="9"/>
      <c r="AM99" s="11"/>
      <c r="AN99" s="9"/>
      <c r="AO99" s="9"/>
      <c r="AP99" s="9"/>
      <c r="AQ99" s="50"/>
      <c r="AR99" s="11"/>
      <c r="AS99" s="49"/>
      <c r="AT99" s="12"/>
      <c r="AU99" s="9"/>
      <c r="AV99" s="9"/>
      <c r="AW99" s="9"/>
      <c r="AX99" s="9"/>
      <c r="AY99" s="12"/>
      <c r="AZ99" s="49"/>
      <c r="BA99" s="12"/>
      <c r="BB99" s="9"/>
      <c r="BC99" s="9"/>
      <c r="BD99" s="9"/>
      <c r="BE99" s="9"/>
      <c r="BF99" s="12"/>
      <c r="BG99" s="49"/>
      <c r="BH99" s="12"/>
      <c r="BI99" s="9"/>
      <c r="BJ99" s="9"/>
      <c r="BK99" s="9"/>
      <c r="BL99" s="50"/>
      <c r="BM99" s="12"/>
      <c r="BN99" s="11"/>
      <c r="BO99" s="9"/>
      <c r="BP99" s="11"/>
      <c r="BQ99" s="9"/>
      <c r="BR99" s="43"/>
      <c r="BS99" s="9"/>
      <c r="BT99" s="11"/>
      <c r="BU99" s="9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</row>
    <row r="100" spans="1:88" x14ac:dyDescent="0.2">
      <c r="A100" s="25"/>
      <c r="B100" s="2"/>
      <c r="C100" s="1"/>
      <c r="D100" s="1"/>
      <c r="E100" s="1"/>
      <c r="F100" s="2"/>
      <c r="G100" s="6"/>
      <c r="H100" s="2"/>
      <c r="I100" s="2"/>
      <c r="J100" s="3"/>
      <c r="K100" s="3"/>
      <c r="L100" s="1"/>
      <c r="M100" s="1"/>
      <c r="N100" s="1"/>
      <c r="O100" s="40"/>
      <c r="P100" s="40"/>
      <c r="Q100" s="1"/>
      <c r="R100" s="1"/>
      <c r="S100" s="2"/>
      <c r="T100" s="3"/>
      <c r="U100" s="7"/>
      <c r="V100" s="7"/>
      <c r="W100" s="7"/>
      <c r="X100" s="40"/>
      <c r="Y100" s="1"/>
      <c r="Z100" s="1"/>
      <c r="AA100" s="2"/>
      <c r="AB100" s="6"/>
      <c r="AC100" s="2"/>
      <c r="AD100" s="40"/>
      <c r="AE100" s="1"/>
      <c r="AF100" s="2"/>
      <c r="AG100" s="9"/>
      <c r="AH100" s="12"/>
      <c r="AI100" s="12"/>
      <c r="AJ100" s="42"/>
      <c r="AK100" s="11"/>
      <c r="AL100" s="9"/>
      <c r="AM100" s="11"/>
      <c r="AN100" s="9"/>
      <c r="AO100" s="9"/>
      <c r="AP100" s="9"/>
      <c r="AQ100" s="50"/>
      <c r="AR100" s="11"/>
      <c r="AS100" s="49"/>
      <c r="AT100" s="12"/>
      <c r="AU100" s="9"/>
      <c r="AV100" s="9"/>
      <c r="AW100" s="9"/>
      <c r="AX100" s="9"/>
      <c r="AY100" s="12"/>
      <c r="AZ100" s="49"/>
      <c r="BA100" s="12"/>
      <c r="BB100" s="9"/>
      <c r="BC100" s="9"/>
      <c r="BD100" s="9"/>
      <c r="BE100" s="9"/>
      <c r="BF100" s="12"/>
      <c r="BG100" s="49"/>
      <c r="BH100" s="12"/>
      <c r="BI100" s="9"/>
      <c r="BJ100" s="9"/>
      <c r="BK100" s="9"/>
      <c r="BL100" s="50"/>
      <c r="BM100" s="12"/>
      <c r="BN100" s="11"/>
      <c r="BO100" s="9"/>
      <c r="BP100" s="11"/>
      <c r="BQ100" s="9"/>
      <c r="BR100" s="43"/>
      <c r="BS100" s="9"/>
      <c r="BT100" s="11"/>
      <c r="BU100" s="9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</row>
    <row r="101" spans="1:88" x14ac:dyDescent="0.2">
      <c r="A101" s="25"/>
      <c r="B101" s="2"/>
      <c r="C101" s="1"/>
      <c r="D101" s="1"/>
      <c r="E101" s="1"/>
      <c r="F101" s="2"/>
      <c r="G101" s="6"/>
      <c r="H101" s="2"/>
      <c r="I101" s="2"/>
      <c r="J101" s="3"/>
      <c r="K101" s="3"/>
      <c r="L101" s="1"/>
      <c r="M101" s="1"/>
      <c r="N101" s="1"/>
      <c r="O101" s="40"/>
      <c r="P101" s="40"/>
      <c r="Q101" s="1"/>
      <c r="R101" s="1"/>
      <c r="S101" s="2"/>
      <c r="T101" s="3"/>
      <c r="U101" s="7"/>
      <c r="V101" s="7"/>
      <c r="W101" s="7"/>
      <c r="X101" s="40"/>
      <c r="Y101" s="1"/>
      <c r="Z101" s="1"/>
      <c r="AA101" s="2"/>
      <c r="AB101" s="6"/>
      <c r="AC101" s="2"/>
      <c r="AD101" s="40"/>
      <c r="AE101" s="1"/>
      <c r="AF101" s="2"/>
      <c r="AG101" s="9"/>
      <c r="AH101" s="12"/>
      <c r="AI101" s="12"/>
      <c r="AJ101" s="42"/>
      <c r="AK101" s="11"/>
      <c r="AL101" s="9"/>
      <c r="AM101" s="11"/>
      <c r="AN101" s="9"/>
      <c r="AO101" s="9"/>
      <c r="AP101" s="9"/>
      <c r="AQ101" s="50"/>
      <c r="AR101" s="11"/>
      <c r="AS101" s="49"/>
      <c r="AT101" s="12"/>
      <c r="AU101" s="9"/>
      <c r="AV101" s="9"/>
      <c r="AW101" s="9"/>
      <c r="AX101" s="9"/>
      <c r="AY101" s="12"/>
      <c r="AZ101" s="49"/>
      <c r="BA101" s="12"/>
      <c r="BB101" s="9"/>
      <c r="BC101" s="9"/>
      <c r="BD101" s="9"/>
      <c r="BE101" s="9"/>
      <c r="BF101" s="12"/>
      <c r="BG101" s="49"/>
      <c r="BH101" s="12"/>
      <c r="BI101" s="9"/>
      <c r="BJ101" s="9"/>
      <c r="BK101" s="9"/>
      <c r="BL101" s="50"/>
      <c r="BM101" s="12"/>
      <c r="BN101" s="11"/>
      <c r="BO101" s="9"/>
      <c r="BP101" s="11"/>
      <c r="BQ101" s="9"/>
      <c r="BR101" s="43"/>
      <c r="BS101" s="9"/>
      <c r="BT101" s="11"/>
      <c r="BU101" s="9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</row>
    <row r="102" spans="1:88" x14ac:dyDescent="0.2">
      <c r="A102" s="25"/>
      <c r="B102" s="2"/>
      <c r="C102" s="1"/>
      <c r="D102" s="1"/>
      <c r="E102" s="1"/>
      <c r="F102" s="2"/>
      <c r="G102" s="6"/>
      <c r="H102" s="2"/>
      <c r="I102" s="2"/>
      <c r="J102" s="3"/>
      <c r="K102" s="3"/>
      <c r="L102" s="1"/>
      <c r="M102" s="1"/>
      <c r="N102" s="1"/>
      <c r="O102" s="40"/>
      <c r="P102" s="40"/>
      <c r="Q102" s="1"/>
      <c r="R102" s="1"/>
      <c r="S102" s="2"/>
      <c r="T102" s="3"/>
      <c r="U102" s="7"/>
      <c r="V102" s="7"/>
      <c r="W102" s="7"/>
      <c r="X102" s="40"/>
      <c r="Y102" s="1"/>
      <c r="Z102" s="1"/>
      <c r="AA102" s="2"/>
      <c r="AB102" s="6"/>
      <c r="AC102" s="2"/>
      <c r="AD102" s="40"/>
      <c r="AE102" s="1"/>
      <c r="AF102" s="2"/>
      <c r="AG102" s="9"/>
      <c r="AH102" s="12"/>
      <c r="AI102" s="12"/>
      <c r="AJ102" s="42"/>
      <c r="AK102" s="11"/>
      <c r="AL102" s="9"/>
      <c r="AM102" s="11"/>
      <c r="AN102" s="9"/>
      <c r="AO102" s="9"/>
      <c r="AP102" s="9"/>
      <c r="AQ102" s="50"/>
      <c r="AR102" s="11"/>
      <c r="AS102" s="49"/>
      <c r="AT102" s="12"/>
      <c r="AU102" s="9"/>
      <c r="AV102" s="9"/>
      <c r="AW102" s="9"/>
      <c r="AX102" s="9"/>
      <c r="AY102" s="12"/>
      <c r="AZ102" s="49"/>
      <c r="BA102" s="12"/>
      <c r="BB102" s="9"/>
      <c r="BC102" s="9"/>
      <c r="BD102" s="9"/>
      <c r="BE102" s="9"/>
      <c r="BF102" s="12"/>
      <c r="BG102" s="49"/>
      <c r="BH102" s="12"/>
      <c r="BI102" s="9"/>
      <c r="BJ102" s="9"/>
      <c r="BK102" s="9"/>
      <c r="BL102" s="50"/>
      <c r="BM102" s="12"/>
      <c r="BN102" s="11"/>
      <c r="BO102" s="9"/>
      <c r="BP102" s="11"/>
      <c r="BQ102" s="9"/>
      <c r="BR102" s="43"/>
      <c r="BS102" s="9"/>
      <c r="BT102" s="11"/>
      <c r="BU102" s="9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</row>
    <row r="103" spans="1:88" x14ac:dyDescent="0.2">
      <c r="A103" s="25"/>
      <c r="B103" s="2"/>
      <c r="C103" s="1"/>
      <c r="D103" s="1"/>
      <c r="E103" s="1"/>
      <c r="F103" s="2"/>
      <c r="G103" s="6"/>
      <c r="H103" s="2"/>
      <c r="I103" s="2"/>
      <c r="J103" s="3"/>
      <c r="K103" s="3"/>
      <c r="L103" s="1"/>
      <c r="M103" s="1"/>
      <c r="N103" s="1"/>
      <c r="O103" s="40"/>
      <c r="P103" s="40"/>
      <c r="Q103" s="1"/>
      <c r="R103" s="1"/>
      <c r="S103" s="2"/>
      <c r="T103" s="3"/>
      <c r="U103" s="7"/>
      <c r="V103" s="7"/>
      <c r="W103" s="7"/>
      <c r="X103" s="40"/>
      <c r="Y103" s="1"/>
      <c r="Z103" s="1"/>
      <c r="AA103" s="2"/>
      <c r="AB103" s="6"/>
      <c r="AC103" s="2"/>
      <c r="AD103" s="40"/>
      <c r="AE103" s="1"/>
      <c r="AF103" s="2"/>
      <c r="AG103" s="9"/>
      <c r="AH103" s="12"/>
      <c r="AI103" s="12"/>
      <c r="AJ103" s="42"/>
      <c r="AK103" s="11"/>
      <c r="AL103" s="9"/>
      <c r="AM103" s="11"/>
      <c r="AN103" s="9"/>
      <c r="AO103" s="9"/>
      <c r="AP103" s="9"/>
      <c r="AQ103" s="50"/>
      <c r="AR103" s="11"/>
      <c r="AS103" s="49"/>
      <c r="AT103" s="12"/>
      <c r="AU103" s="9"/>
      <c r="AV103" s="9"/>
      <c r="AW103" s="9"/>
      <c r="AX103" s="9"/>
      <c r="AY103" s="12"/>
      <c r="AZ103" s="49"/>
      <c r="BA103" s="12"/>
      <c r="BB103" s="9"/>
      <c r="BC103" s="9"/>
      <c r="BD103" s="9"/>
      <c r="BE103" s="9"/>
      <c r="BF103" s="12"/>
      <c r="BG103" s="49"/>
      <c r="BH103" s="12"/>
      <c r="BI103" s="9"/>
      <c r="BJ103" s="9"/>
      <c r="BK103" s="9"/>
      <c r="BL103" s="50"/>
      <c r="BM103" s="12"/>
      <c r="BN103" s="11"/>
      <c r="BO103" s="9"/>
      <c r="BP103" s="11"/>
      <c r="BQ103" s="9"/>
      <c r="BR103" s="43"/>
      <c r="BS103" s="9"/>
      <c r="BT103" s="11"/>
      <c r="BU103" s="9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</row>
    <row r="104" spans="1:88" x14ac:dyDescent="0.2">
      <c r="A104" s="25"/>
      <c r="B104" s="2"/>
      <c r="C104" s="1"/>
      <c r="D104" s="1"/>
      <c r="E104" s="1"/>
      <c r="F104" s="2"/>
      <c r="G104" s="6"/>
      <c r="H104" s="2"/>
      <c r="I104" s="2"/>
      <c r="J104" s="3"/>
      <c r="K104" s="3"/>
      <c r="L104" s="1"/>
      <c r="M104" s="1"/>
      <c r="N104" s="1"/>
      <c r="O104" s="40"/>
      <c r="P104" s="40"/>
      <c r="Q104" s="1"/>
      <c r="R104" s="1"/>
      <c r="S104" s="2"/>
      <c r="T104" s="3"/>
      <c r="U104" s="7"/>
      <c r="V104" s="7"/>
      <c r="W104" s="7"/>
      <c r="X104" s="40"/>
      <c r="Y104" s="1"/>
      <c r="Z104" s="1"/>
      <c r="AA104" s="2"/>
      <c r="AB104" s="6"/>
      <c r="AC104" s="2"/>
      <c r="AD104" s="40"/>
      <c r="AE104" s="1"/>
      <c r="AF104" s="2"/>
      <c r="AG104" s="9"/>
      <c r="AH104" s="12"/>
      <c r="AI104" s="12"/>
      <c r="AJ104" s="42"/>
      <c r="AK104" s="11"/>
      <c r="AL104" s="9"/>
      <c r="AM104" s="11"/>
      <c r="AN104" s="9"/>
      <c r="AO104" s="9"/>
      <c r="AP104" s="9"/>
      <c r="AQ104" s="50"/>
      <c r="AR104" s="11"/>
      <c r="AS104" s="49"/>
      <c r="AT104" s="12"/>
      <c r="AU104" s="9"/>
      <c r="AV104" s="9"/>
      <c r="AW104" s="9"/>
      <c r="AX104" s="9"/>
      <c r="AY104" s="12"/>
      <c r="AZ104" s="49"/>
      <c r="BA104" s="12"/>
      <c r="BB104" s="9"/>
      <c r="BC104" s="9"/>
      <c r="BD104" s="9"/>
      <c r="BE104" s="9"/>
      <c r="BF104" s="12"/>
      <c r="BG104" s="49"/>
      <c r="BH104" s="12"/>
      <c r="BI104" s="9"/>
      <c r="BJ104" s="9"/>
      <c r="BK104" s="9"/>
      <c r="BL104" s="50"/>
      <c r="BM104" s="12"/>
      <c r="BN104" s="11"/>
      <c r="BO104" s="9"/>
      <c r="BP104" s="11"/>
      <c r="BQ104" s="9"/>
      <c r="BR104" s="43"/>
      <c r="BS104" s="9"/>
      <c r="BT104" s="11"/>
      <c r="BU104" s="9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</row>
    <row r="105" spans="1:88" x14ac:dyDescent="0.2">
      <c r="A105" s="25"/>
      <c r="B105" s="2"/>
      <c r="C105" s="1"/>
      <c r="D105" s="1"/>
      <c r="E105" s="1"/>
      <c r="F105" s="2"/>
      <c r="G105" s="6"/>
      <c r="H105" s="2"/>
      <c r="I105" s="2"/>
      <c r="J105" s="3"/>
      <c r="K105" s="3"/>
      <c r="L105" s="1"/>
      <c r="M105" s="1"/>
      <c r="N105" s="1"/>
      <c r="O105" s="40"/>
      <c r="P105" s="40"/>
      <c r="Q105" s="1"/>
      <c r="R105" s="1"/>
      <c r="S105" s="2"/>
      <c r="T105" s="3"/>
      <c r="U105" s="7"/>
      <c r="V105" s="7"/>
      <c r="W105" s="7"/>
      <c r="X105" s="40"/>
      <c r="Y105" s="1"/>
      <c r="Z105" s="1"/>
      <c r="AA105" s="2"/>
      <c r="AB105" s="6"/>
      <c r="AC105" s="2"/>
      <c r="AD105" s="40"/>
      <c r="AE105" s="1"/>
      <c r="AF105" s="2"/>
      <c r="AG105" s="9"/>
      <c r="AH105" s="12"/>
      <c r="AI105" s="12"/>
      <c r="AJ105" s="42"/>
      <c r="AK105" s="11"/>
      <c r="AL105" s="9"/>
      <c r="AM105" s="11"/>
      <c r="AN105" s="9"/>
      <c r="AO105" s="9"/>
      <c r="AP105" s="9"/>
      <c r="AQ105" s="50"/>
      <c r="AR105" s="11"/>
      <c r="AS105" s="49"/>
      <c r="AT105" s="12"/>
      <c r="AU105" s="9"/>
      <c r="AV105" s="9"/>
      <c r="AW105" s="9"/>
      <c r="AX105" s="9"/>
      <c r="AY105" s="12"/>
      <c r="AZ105" s="49"/>
      <c r="BA105" s="12"/>
      <c r="BB105" s="9"/>
      <c r="BC105" s="9"/>
      <c r="BD105" s="9"/>
      <c r="BE105" s="9"/>
      <c r="BF105" s="12"/>
      <c r="BG105" s="49"/>
      <c r="BH105" s="12"/>
      <c r="BI105" s="9"/>
      <c r="BJ105" s="9"/>
      <c r="BK105" s="9"/>
      <c r="BL105" s="50"/>
      <c r="BM105" s="12"/>
      <c r="BN105" s="11"/>
      <c r="BO105" s="9"/>
      <c r="BP105" s="11"/>
      <c r="BQ105" s="9"/>
      <c r="BR105" s="43"/>
      <c r="BS105" s="9"/>
      <c r="BT105" s="11"/>
      <c r="BU105" s="9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</row>
    <row r="106" spans="1:88" x14ac:dyDescent="0.2">
      <c r="A106" s="25"/>
      <c r="B106" s="2"/>
      <c r="C106" s="1"/>
      <c r="D106" s="1"/>
      <c r="E106" s="1"/>
      <c r="F106" s="2"/>
      <c r="G106" s="6"/>
      <c r="H106" s="2"/>
      <c r="I106" s="2"/>
      <c r="J106" s="3"/>
      <c r="K106" s="3"/>
      <c r="L106" s="1"/>
      <c r="M106" s="1"/>
      <c r="N106" s="1"/>
      <c r="O106" s="40"/>
      <c r="P106" s="40"/>
      <c r="Q106" s="1"/>
      <c r="R106" s="1"/>
      <c r="S106" s="2"/>
      <c r="T106" s="3"/>
      <c r="U106" s="7"/>
      <c r="V106" s="7"/>
      <c r="W106" s="7"/>
      <c r="X106" s="40"/>
      <c r="Y106" s="1"/>
      <c r="Z106" s="1"/>
      <c r="AA106" s="2"/>
      <c r="AB106" s="6"/>
      <c r="AC106" s="2"/>
      <c r="AD106" s="40"/>
      <c r="AE106" s="1"/>
      <c r="AF106" s="2"/>
      <c r="AG106" s="9"/>
      <c r="AH106" s="12"/>
      <c r="AI106" s="12"/>
      <c r="AJ106" s="42"/>
      <c r="AK106" s="11"/>
      <c r="AL106" s="9"/>
      <c r="AM106" s="11"/>
      <c r="AN106" s="9"/>
      <c r="AO106" s="9"/>
      <c r="AP106" s="9"/>
      <c r="AQ106" s="50"/>
      <c r="AR106" s="11"/>
      <c r="AS106" s="49"/>
      <c r="AT106" s="12"/>
      <c r="AU106" s="9"/>
      <c r="AV106" s="9"/>
      <c r="AW106" s="9"/>
      <c r="AX106" s="9"/>
      <c r="AY106" s="12"/>
      <c r="AZ106" s="49"/>
      <c r="BA106" s="12"/>
      <c r="BB106" s="9"/>
      <c r="BC106" s="9"/>
      <c r="BD106" s="9"/>
      <c r="BE106" s="9"/>
      <c r="BF106" s="12"/>
      <c r="BG106" s="49"/>
      <c r="BH106" s="12"/>
      <c r="BI106" s="9"/>
      <c r="BJ106" s="9"/>
      <c r="BK106" s="9"/>
      <c r="BL106" s="50"/>
      <c r="BM106" s="12"/>
      <c r="BN106" s="11"/>
      <c r="BO106" s="9"/>
      <c r="BP106" s="11"/>
      <c r="BQ106" s="9"/>
      <c r="BR106" s="43"/>
      <c r="BS106" s="9"/>
      <c r="BT106" s="11"/>
      <c r="BU106" s="9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</row>
    <row r="107" spans="1:88" x14ac:dyDescent="0.2">
      <c r="A107" s="25"/>
      <c r="B107" s="2"/>
      <c r="C107" s="1"/>
      <c r="D107" s="1"/>
      <c r="E107" s="1"/>
      <c r="F107" s="2"/>
      <c r="G107" s="6"/>
      <c r="H107" s="2"/>
      <c r="I107" s="2"/>
      <c r="J107" s="3"/>
      <c r="K107" s="3"/>
      <c r="L107" s="1"/>
      <c r="M107" s="1"/>
      <c r="N107" s="1"/>
      <c r="O107" s="40"/>
      <c r="P107" s="40"/>
      <c r="Q107" s="1"/>
      <c r="R107" s="1"/>
      <c r="S107" s="2"/>
      <c r="T107" s="3"/>
      <c r="U107" s="7"/>
      <c r="V107" s="7"/>
      <c r="W107" s="7"/>
      <c r="X107" s="40"/>
      <c r="Y107" s="1"/>
      <c r="Z107" s="1"/>
      <c r="AA107" s="2"/>
      <c r="AB107" s="6"/>
      <c r="AC107" s="2"/>
      <c r="AD107" s="40"/>
      <c r="AE107" s="1"/>
      <c r="AF107" s="2"/>
      <c r="AG107" s="9"/>
      <c r="AH107" s="12"/>
      <c r="AI107" s="12"/>
      <c r="AJ107" s="42"/>
      <c r="AK107" s="11"/>
      <c r="AL107" s="9"/>
      <c r="AM107" s="11"/>
      <c r="AN107" s="9"/>
      <c r="AO107" s="9"/>
      <c r="AP107" s="9"/>
      <c r="AQ107" s="50"/>
      <c r="AR107" s="11"/>
      <c r="AS107" s="49"/>
      <c r="AT107" s="12"/>
      <c r="AU107" s="9"/>
      <c r="AV107" s="9"/>
      <c r="AW107" s="9"/>
      <c r="AX107" s="9"/>
      <c r="AY107" s="12"/>
      <c r="AZ107" s="49"/>
      <c r="BA107" s="12"/>
      <c r="BB107" s="9"/>
      <c r="BC107" s="9"/>
      <c r="BD107" s="9"/>
      <c r="BE107" s="9"/>
      <c r="BF107" s="12"/>
      <c r="BG107" s="49"/>
      <c r="BH107" s="12"/>
      <c r="BI107" s="9"/>
      <c r="BJ107" s="9"/>
      <c r="BK107" s="9"/>
      <c r="BL107" s="50"/>
      <c r="BM107" s="12"/>
      <c r="BN107" s="11"/>
      <c r="BO107" s="9"/>
      <c r="BP107" s="11"/>
      <c r="BQ107" s="9"/>
      <c r="BR107" s="43"/>
      <c r="BS107" s="9"/>
      <c r="BT107" s="11"/>
      <c r="BU107" s="9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</row>
    <row r="108" spans="1:88" x14ac:dyDescent="0.2">
      <c r="A108" s="25"/>
      <c r="B108" s="2"/>
      <c r="C108" s="1"/>
      <c r="D108" s="1"/>
      <c r="E108" s="1"/>
      <c r="F108" s="2"/>
      <c r="G108" s="6"/>
      <c r="H108" s="2"/>
      <c r="I108" s="2"/>
      <c r="J108" s="3"/>
      <c r="K108" s="3"/>
      <c r="L108" s="1"/>
      <c r="M108" s="1"/>
      <c r="N108" s="1"/>
      <c r="O108" s="40"/>
      <c r="P108" s="40"/>
      <c r="Q108" s="1"/>
      <c r="R108" s="1"/>
      <c r="S108" s="2"/>
      <c r="T108" s="3"/>
      <c r="U108" s="7"/>
      <c r="V108" s="7"/>
      <c r="W108" s="7"/>
      <c r="X108" s="40"/>
      <c r="Y108" s="1"/>
      <c r="Z108" s="1"/>
      <c r="AA108" s="2"/>
      <c r="AB108" s="6"/>
      <c r="AC108" s="2"/>
      <c r="AD108" s="40"/>
      <c r="AE108" s="1"/>
      <c r="AF108" s="2"/>
      <c r="AG108" s="9"/>
      <c r="AH108" s="12"/>
      <c r="AI108" s="12"/>
      <c r="AJ108" s="42"/>
      <c r="AK108" s="11"/>
      <c r="AL108" s="9"/>
      <c r="AM108" s="11"/>
      <c r="AN108" s="9"/>
      <c r="AO108" s="9"/>
      <c r="AP108" s="9"/>
      <c r="AQ108" s="50"/>
      <c r="AR108" s="11"/>
      <c r="AS108" s="49"/>
      <c r="AT108" s="12"/>
      <c r="AU108" s="9"/>
      <c r="AV108" s="9"/>
      <c r="AW108" s="9"/>
      <c r="AX108" s="9"/>
      <c r="AY108" s="12"/>
      <c r="AZ108" s="49"/>
      <c r="BA108" s="12"/>
      <c r="BB108" s="9"/>
      <c r="BC108" s="9"/>
      <c r="BD108" s="9"/>
      <c r="BE108" s="9"/>
      <c r="BF108" s="12"/>
      <c r="BG108" s="49"/>
      <c r="BH108" s="12"/>
      <c r="BI108" s="9"/>
      <c r="BJ108" s="9"/>
      <c r="BK108" s="9"/>
      <c r="BL108" s="50"/>
      <c r="BM108" s="12"/>
      <c r="BN108" s="11"/>
      <c r="BO108" s="9"/>
      <c r="BP108" s="11"/>
      <c r="BQ108" s="9"/>
      <c r="BR108" s="43"/>
      <c r="BS108" s="9"/>
      <c r="BT108" s="11"/>
      <c r="BU108" s="9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</row>
    <row r="109" spans="1:88" x14ac:dyDescent="0.2">
      <c r="A109" s="25"/>
      <c r="B109" s="2"/>
      <c r="C109" s="1"/>
      <c r="D109" s="1"/>
      <c r="E109" s="1"/>
      <c r="F109" s="2"/>
      <c r="G109" s="6"/>
      <c r="H109" s="2"/>
      <c r="I109" s="2"/>
      <c r="J109" s="3"/>
      <c r="K109" s="3"/>
      <c r="L109" s="1"/>
      <c r="M109" s="1"/>
      <c r="N109" s="1"/>
      <c r="O109" s="40"/>
      <c r="P109" s="40"/>
      <c r="Q109" s="1"/>
      <c r="R109" s="1"/>
      <c r="S109" s="2"/>
      <c r="T109" s="3"/>
      <c r="U109" s="7"/>
      <c r="V109" s="7"/>
      <c r="W109" s="7"/>
      <c r="X109" s="40"/>
      <c r="Y109" s="1"/>
      <c r="Z109" s="1"/>
      <c r="AA109" s="2"/>
      <c r="AB109" s="6"/>
      <c r="AC109" s="2"/>
      <c r="AD109" s="40"/>
      <c r="AE109" s="1"/>
      <c r="AF109" s="2"/>
      <c r="AG109" s="9"/>
      <c r="AH109" s="12"/>
      <c r="AI109" s="12"/>
      <c r="AJ109" s="42"/>
      <c r="AK109" s="11"/>
      <c r="AL109" s="9"/>
      <c r="AM109" s="11"/>
      <c r="AN109" s="9"/>
      <c r="AO109" s="9"/>
      <c r="AP109" s="9"/>
      <c r="AQ109" s="50"/>
      <c r="AR109" s="11"/>
      <c r="AS109" s="49"/>
      <c r="AT109" s="12"/>
      <c r="AU109" s="9"/>
      <c r="AV109" s="9"/>
      <c r="AW109" s="9"/>
      <c r="AX109" s="9"/>
      <c r="AY109" s="12"/>
      <c r="AZ109" s="49"/>
      <c r="BA109" s="12"/>
      <c r="BB109" s="9"/>
      <c r="BC109" s="9"/>
      <c r="BD109" s="9"/>
      <c r="BE109" s="9"/>
      <c r="BF109" s="12"/>
      <c r="BG109" s="49"/>
      <c r="BH109" s="12"/>
      <c r="BI109" s="9"/>
      <c r="BJ109" s="9"/>
      <c r="BK109" s="9"/>
      <c r="BL109" s="50"/>
      <c r="BM109" s="12"/>
      <c r="BN109" s="11"/>
      <c r="BO109" s="9"/>
      <c r="BP109" s="11"/>
      <c r="BQ109" s="9"/>
      <c r="BR109" s="43"/>
      <c r="BS109" s="9"/>
      <c r="BT109" s="11"/>
      <c r="BU109" s="9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</row>
    <row r="110" spans="1:88" x14ac:dyDescent="0.2">
      <c r="A110" s="25"/>
      <c r="B110" s="2"/>
      <c r="C110" s="1"/>
      <c r="D110" s="1"/>
      <c r="E110" s="1"/>
      <c r="F110" s="2"/>
      <c r="G110" s="6"/>
      <c r="H110" s="2"/>
      <c r="I110" s="2"/>
      <c r="J110" s="3"/>
      <c r="K110" s="3"/>
      <c r="L110" s="1"/>
      <c r="M110" s="1"/>
      <c r="N110" s="1"/>
      <c r="O110" s="40"/>
      <c r="P110" s="40"/>
      <c r="Q110" s="1"/>
      <c r="R110" s="1"/>
      <c r="S110" s="2"/>
      <c r="T110" s="3"/>
      <c r="U110" s="7"/>
      <c r="V110" s="7"/>
      <c r="W110" s="7"/>
      <c r="X110" s="40"/>
      <c r="Y110" s="1"/>
      <c r="Z110" s="1"/>
      <c r="AA110" s="2"/>
      <c r="AB110" s="6"/>
      <c r="AC110" s="2"/>
      <c r="AD110" s="40"/>
      <c r="AE110" s="1"/>
      <c r="AF110" s="2"/>
      <c r="AG110" s="9"/>
      <c r="AH110" s="12"/>
      <c r="AI110" s="12"/>
      <c r="AJ110" s="42"/>
      <c r="AK110" s="11"/>
      <c r="AL110" s="9"/>
      <c r="AM110" s="11"/>
      <c r="AN110" s="9"/>
      <c r="AO110" s="9"/>
      <c r="AP110" s="9"/>
      <c r="AQ110" s="50"/>
      <c r="AR110" s="11"/>
      <c r="AS110" s="49"/>
      <c r="AT110" s="12"/>
      <c r="AU110" s="9"/>
      <c r="AV110" s="9"/>
      <c r="AW110" s="9"/>
      <c r="AX110" s="9"/>
      <c r="AY110" s="12"/>
      <c r="AZ110" s="49"/>
      <c r="BA110" s="12"/>
      <c r="BB110" s="9"/>
      <c r="BC110" s="9"/>
      <c r="BD110" s="9"/>
      <c r="BE110" s="9"/>
      <c r="BF110" s="12"/>
      <c r="BG110" s="49"/>
      <c r="BH110" s="12"/>
      <c r="BI110" s="9"/>
      <c r="BJ110" s="9"/>
      <c r="BK110" s="9"/>
      <c r="BL110" s="50"/>
      <c r="BM110" s="12"/>
      <c r="BN110" s="11"/>
      <c r="BO110" s="9"/>
      <c r="BP110" s="11"/>
      <c r="BQ110" s="9"/>
      <c r="BR110" s="43"/>
      <c r="BS110" s="9"/>
      <c r="BT110" s="11"/>
      <c r="BU110" s="9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</row>
    <row r="111" spans="1:88" x14ac:dyDescent="0.2">
      <c r="A111" s="25"/>
      <c r="B111" s="2"/>
      <c r="C111" s="1"/>
      <c r="D111" s="1"/>
      <c r="E111" s="1"/>
      <c r="F111" s="2"/>
      <c r="G111" s="6"/>
      <c r="H111" s="2"/>
      <c r="I111" s="2"/>
      <c r="J111" s="3"/>
      <c r="K111" s="3"/>
      <c r="L111" s="1"/>
      <c r="M111" s="1"/>
      <c r="N111" s="1"/>
      <c r="O111" s="40"/>
      <c r="P111" s="40"/>
      <c r="Q111" s="1"/>
      <c r="R111" s="1"/>
      <c r="S111" s="2"/>
      <c r="T111" s="3"/>
      <c r="U111" s="7"/>
      <c r="V111" s="7"/>
      <c r="W111" s="7"/>
      <c r="X111" s="40"/>
      <c r="Y111" s="1"/>
      <c r="Z111" s="1"/>
      <c r="AA111" s="2"/>
      <c r="AB111" s="6"/>
      <c r="AC111" s="2"/>
      <c r="AD111" s="40"/>
      <c r="AE111" s="1"/>
      <c r="AF111" s="2"/>
      <c r="AG111" s="9"/>
      <c r="AH111" s="12"/>
      <c r="AI111" s="12"/>
      <c r="AJ111" s="42"/>
      <c r="AK111" s="11"/>
      <c r="AL111" s="9"/>
      <c r="AM111" s="11"/>
      <c r="AN111" s="9"/>
      <c r="AO111" s="9"/>
      <c r="AP111" s="9"/>
      <c r="AQ111" s="50"/>
      <c r="AR111" s="11"/>
      <c r="AS111" s="49"/>
      <c r="AT111" s="12"/>
      <c r="AU111" s="9"/>
      <c r="AV111" s="9"/>
      <c r="AW111" s="9"/>
      <c r="AX111" s="9"/>
      <c r="AY111" s="12"/>
      <c r="AZ111" s="49"/>
      <c r="BA111" s="12"/>
      <c r="BB111" s="9"/>
      <c r="BC111" s="9"/>
      <c r="BD111" s="9"/>
      <c r="BE111" s="9"/>
      <c r="BF111" s="12"/>
      <c r="BG111" s="49"/>
      <c r="BH111" s="12"/>
      <c r="BI111" s="9"/>
      <c r="BJ111" s="9"/>
      <c r="BK111" s="9"/>
      <c r="BL111" s="50"/>
      <c r="BM111" s="12"/>
      <c r="BN111" s="11"/>
      <c r="BO111" s="9"/>
      <c r="BP111" s="11"/>
      <c r="BQ111" s="9"/>
      <c r="BR111" s="43"/>
      <c r="BS111" s="9"/>
      <c r="BT111" s="11"/>
      <c r="BU111" s="9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</row>
    <row r="112" spans="1:88" x14ac:dyDescent="0.2">
      <c r="A112" s="25"/>
      <c r="B112" s="2"/>
      <c r="C112" s="1"/>
      <c r="D112" s="1"/>
      <c r="E112" s="1"/>
      <c r="F112" s="2"/>
      <c r="G112" s="6"/>
      <c r="H112" s="2"/>
      <c r="I112" s="2"/>
      <c r="J112" s="3"/>
      <c r="K112" s="3"/>
      <c r="L112" s="1"/>
      <c r="M112" s="1"/>
      <c r="N112" s="1"/>
      <c r="O112" s="40"/>
      <c r="P112" s="40"/>
      <c r="Q112" s="1"/>
      <c r="R112" s="1"/>
      <c r="S112" s="2"/>
      <c r="T112" s="3"/>
      <c r="U112" s="7"/>
      <c r="V112" s="7"/>
      <c r="W112" s="7"/>
      <c r="X112" s="40"/>
      <c r="Y112" s="1"/>
      <c r="Z112" s="1"/>
      <c r="AA112" s="2"/>
      <c r="AB112" s="6"/>
      <c r="AC112" s="2"/>
      <c r="AD112" s="40"/>
      <c r="AE112" s="1"/>
      <c r="AF112" s="2"/>
      <c r="AG112" s="9"/>
      <c r="AH112" s="12"/>
      <c r="AI112" s="12"/>
      <c r="AJ112" s="42"/>
      <c r="AK112" s="11"/>
      <c r="AL112" s="9"/>
      <c r="AM112" s="11"/>
      <c r="AN112" s="9"/>
      <c r="AO112" s="9"/>
      <c r="AP112" s="9"/>
      <c r="AQ112" s="50"/>
      <c r="AR112" s="11"/>
      <c r="AS112" s="49"/>
      <c r="AT112" s="12"/>
      <c r="AU112" s="9"/>
      <c r="AV112" s="9"/>
      <c r="AW112" s="9"/>
      <c r="AX112" s="9"/>
      <c r="AY112" s="12"/>
      <c r="AZ112" s="49"/>
      <c r="BA112" s="12"/>
      <c r="BB112" s="9"/>
      <c r="BC112" s="9"/>
      <c r="BD112" s="9"/>
      <c r="BE112" s="9"/>
      <c r="BF112" s="12"/>
      <c r="BG112" s="49"/>
      <c r="BH112" s="12"/>
      <c r="BI112" s="9"/>
      <c r="BJ112" s="9"/>
      <c r="BK112" s="9"/>
      <c r="BL112" s="50"/>
      <c r="BM112" s="12"/>
      <c r="BN112" s="11"/>
      <c r="BO112" s="9"/>
      <c r="BP112" s="11"/>
      <c r="BQ112" s="9"/>
      <c r="BR112" s="43"/>
      <c r="BS112" s="9"/>
      <c r="BT112" s="11"/>
      <c r="BU112" s="9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</row>
    <row r="113" spans="1:88" x14ac:dyDescent="0.2">
      <c r="A113" s="25"/>
      <c r="B113" s="2"/>
      <c r="C113" s="1"/>
      <c r="D113" s="1"/>
      <c r="E113" s="1"/>
      <c r="F113" s="2"/>
      <c r="G113" s="6"/>
      <c r="H113" s="2"/>
      <c r="I113" s="2"/>
      <c r="J113" s="3"/>
      <c r="K113" s="3"/>
      <c r="L113" s="1"/>
      <c r="M113" s="1"/>
      <c r="N113" s="1"/>
      <c r="O113" s="40"/>
      <c r="P113" s="40"/>
      <c r="Q113" s="1"/>
      <c r="R113" s="1"/>
      <c r="S113" s="2"/>
      <c r="T113" s="3"/>
      <c r="U113" s="7"/>
      <c r="V113" s="7"/>
      <c r="W113" s="7"/>
      <c r="X113" s="40"/>
      <c r="Y113" s="1"/>
      <c r="Z113" s="1"/>
      <c r="AA113" s="2"/>
      <c r="AB113" s="6"/>
      <c r="AC113" s="2"/>
      <c r="AD113" s="40"/>
      <c r="AE113" s="1"/>
      <c r="AF113" s="2"/>
      <c r="AG113" s="9"/>
      <c r="AH113" s="12"/>
      <c r="AI113" s="12"/>
      <c r="AJ113" s="42"/>
      <c r="AK113" s="11"/>
      <c r="AL113" s="9"/>
      <c r="AM113" s="11"/>
      <c r="AN113" s="9"/>
      <c r="AO113" s="9"/>
      <c r="AP113" s="9"/>
      <c r="AQ113" s="50"/>
      <c r="AR113" s="11"/>
      <c r="AS113" s="49"/>
      <c r="AT113" s="12"/>
      <c r="AU113" s="9"/>
      <c r="AV113" s="9"/>
      <c r="AW113" s="9"/>
      <c r="AX113" s="9"/>
      <c r="AY113" s="12"/>
      <c r="AZ113" s="49"/>
      <c r="BA113" s="12"/>
      <c r="BB113" s="9"/>
      <c r="BC113" s="9"/>
      <c r="BD113" s="9"/>
      <c r="BE113" s="9"/>
      <c r="BF113" s="12"/>
      <c r="BG113" s="49"/>
      <c r="BH113" s="12"/>
      <c r="BI113" s="9"/>
      <c r="BJ113" s="9"/>
      <c r="BK113" s="9"/>
      <c r="BL113" s="50"/>
      <c r="BM113" s="12"/>
      <c r="BN113" s="11"/>
      <c r="BO113" s="9"/>
      <c r="BP113" s="11"/>
      <c r="BQ113" s="9"/>
      <c r="BR113" s="43"/>
      <c r="BS113" s="9"/>
      <c r="BT113" s="11"/>
      <c r="BU113" s="9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</row>
    <row r="114" spans="1:88" x14ac:dyDescent="0.2">
      <c r="A114" s="25"/>
      <c r="B114" s="2"/>
      <c r="C114" s="1"/>
      <c r="D114" s="1"/>
      <c r="E114" s="1"/>
      <c r="F114" s="2"/>
      <c r="G114" s="6"/>
      <c r="H114" s="2"/>
      <c r="I114" s="2"/>
      <c r="J114" s="3"/>
      <c r="K114" s="3"/>
      <c r="L114" s="1"/>
      <c r="M114" s="1"/>
      <c r="N114" s="1"/>
      <c r="O114" s="40"/>
      <c r="P114" s="40"/>
      <c r="Q114" s="1"/>
      <c r="R114" s="1"/>
      <c r="S114" s="2"/>
      <c r="T114" s="3"/>
      <c r="U114" s="7"/>
      <c r="V114" s="7"/>
      <c r="W114" s="7"/>
      <c r="X114" s="40"/>
      <c r="Y114" s="1"/>
      <c r="Z114" s="1"/>
      <c r="AA114" s="2"/>
      <c r="AB114" s="6"/>
      <c r="AC114" s="2"/>
      <c r="AD114" s="40"/>
      <c r="AE114" s="1"/>
      <c r="AF114" s="2"/>
      <c r="AG114" s="9"/>
      <c r="AH114" s="12"/>
      <c r="AI114" s="12"/>
      <c r="AJ114" s="42"/>
      <c r="AK114" s="11"/>
      <c r="AL114" s="9"/>
      <c r="AM114" s="11"/>
      <c r="AN114" s="9"/>
      <c r="AO114" s="9"/>
      <c r="AP114" s="9"/>
      <c r="AQ114" s="50"/>
      <c r="AR114" s="11"/>
      <c r="AS114" s="49"/>
      <c r="AT114" s="12"/>
      <c r="AU114" s="9"/>
      <c r="AV114" s="9"/>
      <c r="AW114" s="9"/>
      <c r="AX114" s="9"/>
      <c r="AY114" s="12"/>
      <c r="AZ114" s="49"/>
      <c r="BA114" s="12"/>
      <c r="BB114" s="9"/>
      <c r="BC114" s="9"/>
      <c r="BD114" s="9"/>
      <c r="BE114" s="9"/>
      <c r="BF114" s="12"/>
      <c r="BG114" s="49"/>
      <c r="BH114" s="12"/>
      <c r="BI114" s="9"/>
      <c r="BJ114" s="9"/>
      <c r="BK114" s="9"/>
      <c r="BL114" s="50"/>
      <c r="BM114" s="12"/>
      <c r="BN114" s="11"/>
      <c r="BO114" s="9"/>
      <c r="BP114" s="11"/>
      <c r="BQ114" s="9"/>
      <c r="BR114" s="43"/>
      <c r="BS114" s="9"/>
      <c r="BT114" s="11"/>
      <c r="BU114" s="9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</row>
    <row r="115" spans="1:88" x14ac:dyDescent="0.2">
      <c r="A115" s="25"/>
      <c r="B115" s="2"/>
      <c r="C115" s="1"/>
      <c r="D115" s="1"/>
      <c r="E115" s="1"/>
      <c r="F115" s="2"/>
      <c r="G115" s="6"/>
      <c r="H115" s="2"/>
      <c r="I115" s="2"/>
      <c r="J115" s="3"/>
      <c r="K115" s="3"/>
      <c r="L115" s="1"/>
      <c r="M115" s="1"/>
      <c r="N115" s="1"/>
      <c r="O115" s="40"/>
      <c r="P115" s="40"/>
      <c r="Q115" s="1"/>
      <c r="R115" s="1"/>
      <c r="S115" s="2"/>
      <c r="T115" s="3"/>
      <c r="U115" s="7"/>
      <c r="V115" s="7"/>
      <c r="W115" s="7"/>
      <c r="X115" s="40"/>
      <c r="Y115" s="1"/>
      <c r="Z115" s="1"/>
      <c r="AA115" s="2"/>
      <c r="AB115" s="6"/>
      <c r="AC115" s="2"/>
      <c r="AD115" s="40"/>
      <c r="AE115" s="1"/>
      <c r="AF115" s="2"/>
      <c r="AG115" s="9"/>
      <c r="AH115" s="12"/>
      <c r="AI115" s="12"/>
      <c r="AJ115" s="42"/>
      <c r="AK115" s="11"/>
      <c r="AL115" s="9"/>
      <c r="AM115" s="11"/>
      <c r="AN115" s="9"/>
      <c r="AO115" s="9"/>
      <c r="AP115" s="9"/>
      <c r="AQ115" s="50"/>
      <c r="AR115" s="11"/>
      <c r="AS115" s="49"/>
      <c r="AT115" s="12"/>
      <c r="AU115" s="9"/>
      <c r="AV115" s="9"/>
      <c r="AW115" s="9"/>
      <c r="AX115" s="9"/>
      <c r="AY115" s="12"/>
      <c r="AZ115" s="49"/>
      <c r="BA115" s="12"/>
      <c r="BB115" s="9"/>
      <c r="BC115" s="9"/>
      <c r="BD115" s="9"/>
      <c r="BE115" s="9"/>
      <c r="BF115" s="12"/>
      <c r="BG115" s="49"/>
      <c r="BH115" s="12"/>
      <c r="BI115" s="9"/>
      <c r="BJ115" s="9"/>
      <c r="BK115" s="9"/>
      <c r="BL115" s="50"/>
      <c r="BM115" s="12"/>
      <c r="BN115" s="11"/>
      <c r="BO115" s="9"/>
      <c r="BP115" s="11"/>
      <c r="BQ115" s="9"/>
      <c r="BR115" s="43"/>
      <c r="BS115" s="9"/>
      <c r="BT115" s="11"/>
      <c r="BU115" s="9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</row>
    <row r="116" spans="1:88" x14ac:dyDescent="0.2">
      <c r="A116" s="25"/>
      <c r="B116" s="2"/>
      <c r="C116" s="1"/>
      <c r="D116" s="1"/>
      <c r="E116" s="1"/>
      <c r="F116" s="2"/>
      <c r="G116" s="6"/>
      <c r="H116" s="2"/>
      <c r="I116" s="2"/>
      <c r="J116" s="3"/>
      <c r="K116" s="3"/>
      <c r="L116" s="1"/>
      <c r="M116" s="1"/>
      <c r="N116" s="1"/>
      <c r="O116" s="40"/>
      <c r="P116" s="40"/>
      <c r="Q116" s="1"/>
      <c r="R116" s="1"/>
      <c r="S116" s="2"/>
      <c r="T116" s="3"/>
      <c r="U116" s="7"/>
      <c r="V116" s="7"/>
      <c r="W116" s="7"/>
      <c r="X116" s="40"/>
      <c r="Y116" s="1"/>
      <c r="Z116" s="1"/>
      <c r="AA116" s="2"/>
      <c r="AB116" s="6"/>
      <c r="AC116" s="2"/>
      <c r="AD116" s="40"/>
      <c r="AE116" s="1"/>
      <c r="AF116" s="2"/>
      <c r="AG116" s="9"/>
      <c r="AH116" s="12"/>
      <c r="AI116" s="12"/>
      <c r="AJ116" s="42"/>
      <c r="AK116" s="11"/>
      <c r="AL116" s="9"/>
      <c r="AM116" s="11"/>
      <c r="AN116" s="9"/>
      <c r="AO116" s="9"/>
      <c r="AP116" s="9"/>
      <c r="AQ116" s="50"/>
      <c r="AR116" s="11"/>
      <c r="AS116" s="49"/>
      <c r="AT116" s="12"/>
      <c r="AU116" s="9"/>
      <c r="AV116" s="9"/>
      <c r="AW116" s="9"/>
      <c r="AX116" s="9"/>
      <c r="AY116" s="12"/>
      <c r="AZ116" s="49"/>
      <c r="BA116" s="12"/>
      <c r="BB116" s="9"/>
      <c r="BC116" s="9"/>
      <c r="BD116" s="9"/>
      <c r="BE116" s="9"/>
      <c r="BF116" s="12"/>
      <c r="BG116" s="49"/>
      <c r="BH116" s="12"/>
      <c r="BI116" s="9"/>
      <c r="BJ116" s="9"/>
      <c r="BK116" s="9"/>
      <c r="BL116" s="50"/>
      <c r="BM116" s="12"/>
      <c r="BN116" s="11"/>
      <c r="BO116" s="9"/>
      <c r="BP116" s="11"/>
      <c r="BQ116" s="9"/>
      <c r="BR116" s="43"/>
      <c r="BS116" s="9"/>
      <c r="BT116" s="11"/>
      <c r="BU116" s="9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</row>
    <row r="117" spans="1:88" x14ac:dyDescent="0.2">
      <c r="A117" s="25"/>
      <c r="B117" s="2"/>
      <c r="C117" s="1"/>
      <c r="D117" s="1"/>
      <c r="E117" s="1"/>
      <c r="F117" s="2"/>
      <c r="G117" s="6"/>
      <c r="H117" s="2"/>
      <c r="I117" s="2"/>
      <c r="J117" s="3"/>
      <c r="K117" s="3"/>
      <c r="L117" s="1"/>
      <c r="M117" s="1"/>
      <c r="N117" s="1"/>
      <c r="O117" s="40"/>
      <c r="P117" s="40"/>
      <c r="Q117" s="1"/>
      <c r="R117" s="1"/>
      <c r="S117" s="2"/>
      <c r="T117" s="3"/>
      <c r="U117" s="7"/>
      <c r="V117" s="7"/>
      <c r="W117" s="7"/>
      <c r="X117" s="40"/>
      <c r="Y117" s="1"/>
      <c r="Z117" s="1"/>
      <c r="AA117" s="2"/>
      <c r="AB117" s="6"/>
      <c r="AC117" s="2"/>
      <c r="AD117" s="40"/>
      <c r="AE117" s="1"/>
      <c r="AF117" s="2"/>
      <c r="AG117" s="9"/>
      <c r="AH117" s="12"/>
      <c r="AI117" s="12"/>
      <c r="AJ117" s="42"/>
      <c r="AK117" s="11"/>
      <c r="AL117" s="9"/>
      <c r="AM117" s="11"/>
      <c r="AN117" s="9"/>
      <c r="AO117" s="9"/>
      <c r="AP117" s="9"/>
      <c r="AQ117" s="50"/>
      <c r="AR117" s="11"/>
      <c r="AS117" s="49"/>
      <c r="AT117" s="12"/>
      <c r="AU117" s="9"/>
      <c r="AV117" s="9"/>
      <c r="AW117" s="9"/>
      <c r="AX117" s="9"/>
      <c r="AY117" s="12"/>
      <c r="AZ117" s="49"/>
      <c r="BA117" s="12"/>
      <c r="BB117" s="9"/>
      <c r="BC117" s="9"/>
      <c r="BD117" s="9"/>
      <c r="BE117" s="9"/>
      <c r="BF117" s="12"/>
      <c r="BG117" s="49"/>
      <c r="BH117" s="12"/>
      <c r="BI117" s="9"/>
      <c r="BJ117" s="9"/>
      <c r="BK117" s="9"/>
      <c r="BL117" s="50"/>
      <c r="BM117" s="12"/>
      <c r="BN117" s="11"/>
      <c r="BO117" s="9"/>
      <c r="BP117" s="11"/>
      <c r="BQ117" s="9"/>
      <c r="BR117" s="43"/>
      <c r="BS117" s="9"/>
      <c r="BT117" s="11"/>
      <c r="BU117" s="9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</row>
    <row r="118" spans="1:88" x14ac:dyDescent="0.2">
      <c r="A118" s="25"/>
      <c r="B118" s="2"/>
      <c r="C118" s="1"/>
      <c r="D118" s="1"/>
      <c r="E118" s="1"/>
      <c r="F118" s="2"/>
      <c r="G118" s="6"/>
      <c r="H118" s="2"/>
      <c r="I118" s="2"/>
      <c r="J118" s="3"/>
      <c r="K118" s="3"/>
      <c r="L118" s="1"/>
      <c r="M118" s="1"/>
      <c r="N118" s="1"/>
      <c r="O118" s="40"/>
      <c r="P118" s="40"/>
      <c r="Q118" s="1"/>
      <c r="R118" s="1"/>
      <c r="S118" s="2"/>
      <c r="T118" s="3"/>
      <c r="U118" s="7"/>
      <c r="V118" s="7"/>
      <c r="W118" s="7"/>
      <c r="X118" s="40"/>
      <c r="Y118" s="1"/>
      <c r="Z118" s="1"/>
      <c r="AA118" s="2"/>
      <c r="AB118" s="6"/>
      <c r="AC118" s="2"/>
      <c r="AD118" s="40"/>
      <c r="AE118" s="1"/>
      <c r="AF118" s="2"/>
      <c r="AG118" s="9"/>
      <c r="AH118" s="12"/>
      <c r="AI118" s="12"/>
      <c r="AJ118" s="42"/>
      <c r="AK118" s="11"/>
      <c r="AL118" s="9"/>
      <c r="AM118" s="11"/>
      <c r="AN118" s="9"/>
      <c r="AO118" s="9"/>
      <c r="AP118" s="9"/>
      <c r="AQ118" s="50"/>
      <c r="AR118" s="11"/>
      <c r="AS118" s="49"/>
      <c r="AT118" s="12"/>
      <c r="AU118" s="9"/>
      <c r="AV118" s="9"/>
      <c r="AW118" s="9"/>
      <c r="AX118" s="9"/>
      <c r="AY118" s="12"/>
      <c r="AZ118" s="49"/>
      <c r="BA118" s="12"/>
      <c r="BB118" s="9"/>
      <c r="BC118" s="9"/>
      <c r="BD118" s="9"/>
      <c r="BE118" s="9"/>
      <c r="BF118" s="12"/>
      <c r="BG118" s="49"/>
      <c r="BH118" s="12"/>
      <c r="BI118" s="9"/>
      <c r="BJ118" s="9"/>
      <c r="BK118" s="9"/>
      <c r="BL118" s="50"/>
      <c r="BM118" s="12"/>
      <c r="BN118" s="11"/>
      <c r="BO118" s="9"/>
      <c r="BP118" s="11"/>
      <c r="BQ118" s="9"/>
      <c r="BR118" s="43"/>
      <c r="BS118" s="9"/>
      <c r="BT118" s="11"/>
      <c r="BU118" s="9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</row>
    <row r="119" spans="1:88" x14ac:dyDescent="0.2">
      <c r="A119" s="25"/>
      <c r="B119" s="2"/>
      <c r="C119" s="1"/>
      <c r="D119" s="1"/>
      <c r="E119" s="1"/>
      <c r="F119" s="2"/>
      <c r="G119" s="6"/>
      <c r="H119" s="2"/>
      <c r="I119" s="2"/>
      <c r="J119" s="3"/>
      <c r="K119" s="3"/>
      <c r="L119" s="1"/>
      <c r="M119" s="1"/>
      <c r="N119" s="1"/>
      <c r="O119" s="40"/>
      <c r="P119" s="40"/>
      <c r="Q119" s="1"/>
      <c r="R119" s="1"/>
      <c r="S119" s="2"/>
      <c r="T119" s="3"/>
      <c r="U119" s="7"/>
      <c r="V119" s="7"/>
      <c r="W119" s="7"/>
      <c r="X119" s="40"/>
      <c r="Y119" s="1"/>
      <c r="Z119" s="1"/>
      <c r="AA119" s="2"/>
      <c r="AB119" s="6"/>
      <c r="AC119" s="2"/>
      <c r="AD119" s="40"/>
      <c r="AE119" s="1"/>
      <c r="AF119" s="2"/>
      <c r="AG119" s="9"/>
      <c r="AH119" s="12"/>
      <c r="AI119" s="12"/>
      <c r="AJ119" s="42"/>
      <c r="AK119" s="11"/>
      <c r="AL119" s="9"/>
      <c r="AM119" s="11"/>
      <c r="AN119" s="9"/>
      <c r="AO119" s="9"/>
      <c r="AP119" s="9"/>
      <c r="AQ119" s="50"/>
      <c r="AR119" s="11"/>
      <c r="AS119" s="49"/>
      <c r="AT119" s="12"/>
      <c r="AU119" s="9"/>
      <c r="AV119" s="9"/>
      <c r="AW119" s="9"/>
      <c r="AX119" s="9"/>
      <c r="AY119" s="12"/>
      <c r="AZ119" s="49"/>
      <c r="BA119" s="12"/>
      <c r="BB119" s="9"/>
      <c r="BC119" s="9"/>
      <c r="BD119" s="9"/>
      <c r="BE119" s="9"/>
      <c r="BF119" s="12"/>
      <c r="BG119" s="49"/>
      <c r="BH119" s="12"/>
      <c r="BI119" s="9"/>
      <c r="BJ119" s="9"/>
      <c r="BK119" s="9"/>
      <c r="BL119" s="50"/>
      <c r="BM119" s="12"/>
      <c r="BN119" s="11"/>
      <c r="BO119" s="9"/>
      <c r="BP119" s="11"/>
      <c r="BQ119" s="9"/>
      <c r="BR119" s="43"/>
      <c r="BS119" s="9"/>
      <c r="BT119" s="11"/>
      <c r="BU119" s="9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</row>
    <row r="120" spans="1:88" x14ac:dyDescent="0.2">
      <c r="A120" s="25"/>
      <c r="B120" s="2"/>
      <c r="C120" s="1"/>
      <c r="D120" s="1"/>
      <c r="E120" s="1"/>
      <c r="F120" s="2"/>
      <c r="G120" s="6"/>
      <c r="H120" s="2"/>
      <c r="I120" s="2"/>
      <c r="J120" s="3"/>
      <c r="K120" s="3"/>
      <c r="L120" s="1"/>
      <c r="M120" s="1"/>
      <c r="N120" s="1"/>
      <c r="O120" s="40"/>
      <c r="P120" s="40"/>
      <c r="Q120" s="1"/>
      <c r="R120" s="1"/>
      <c r="S120" s="2"/>
      <c r="T120" s="3"/>
      <c r="U120" s="7"/>
      <c r="V120" s="7"/>
      <c r="W120" s="7"/>
      <c r="X120" s="40"/>
      <c r="Y120" s="1"/>
      <c r="Z120" s="1"/>
      <c r="AA120" s="2"/>
      <c r="AB120" s="6"/>
      <c r="AC120" s="2"/>
      <c r="AD120" s="40"/>
      <c r="AE120" s="1"/>
      <c r="AF120" s="2"/>
      <c r="AG120" s="9"/>
      <c r="AH120" s="12"/>
      <c r="AI120" s="12"/>
      <c r="AJ120" s="42"/>
      <c r="AK120" s="11"/>
      <c r="AL120" s="9"/>
      <c r="AM120" s="11"/>
      <c r="AN120" s="9"/>
      <c r="AO120" s="9"/>
      <c r="AP120" s="9"/>
      <c r="AQ120" s="50"/>
      <c r="AR120" s="11"/>
      <c r="AS120" s="49"/>
      <c r="AT120" s="12"/>
      <c r="AU120" s="9"/>
      <c r="AV120" s="9"/>
      <c r="AW120" s="9"/>
      <c r="AX120" s="9"/>
      <c r="AY120" s="12"/>
      <c r="AZ120" s="49"/>
      <c r="BA120" s="12"/>
      <c r="BB120" s="9"/>
      <c r="BC120" s="9"/>
      <c r="BD120" s="9"/>
      <c r="BE120" s="9"/>
      <c r="BF120" s="12"/>
      <c r="BG120" s="49"/>
      <c r="BH120" s="12"/>
      <c r="BI120" s="9"/>
      <c r="BJ120" s="9"/>
      <c r="BK120" s="9"/>
      <c r="BL120" s="50"/>
      <c r="BM120" s="12"/>
      <c r="BN120" s="11"/>
      <c r="BO120" s="9"/>
      <c r="BP120" s="11"/>
      <c r="BQ120" s="9"/>
      <c r="BR120" s="43"/>
      <c r="BS120" s="9"/>
      <c r="BT120" s="11"/>
      <c r="BU120" s="9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</row>
    <row r="121" spans="1:88" x14ac:dyDescent="0.2">
      <c r="A121" s="25"/>
      <c r="B121" s="2"/>
      <c r="C121" s="1"/>
      <c r="D121" s="1"/>
      <c r="E121" s="1"/>
      <c r="F121" s="2"/>
      <c r="G121" s="6"/>
      <c r="H121" s="2"/>
      <c r="I121" s="2"/>
      <c r="J121" s="3"/>
      <c r="K121" s="3"/>
      <c r="L121" s="1"/>
      <c r="M121" s="1"/>
      <c r="N121" s="1"/>
      <c r="O121" s="40"/>
      <c r="P121" s="40"/>
      <c r="Q121" s="1"/>
      <c r="R121" s="1"/>
      <c r="S121" s="2"/>
      <c r="T121" s="3"/>
      <c r="U121" s="7"/>
      <c r="V121" s="7"/>
      <c r="W121" s="7"/>
      <c r="X121" s="40"/>
      <c r="Y121" s="1"/>
      <c r="Z121" s="1"/>
      <c r="AA121" s="2"/>
      <c r="AB121" s="6"/>
      <c r="AC121" s="2"/>
      <c r="AD121" s="40"/>
      <c r="AE121" s="1"/>
      <c r="AF121" s="2"/>
      <c r="AG121" s="9"/>
      <c r="AH121" s="12"/>
      <c r="AI121" s="12"/>
      <c r="AJ121" s="42"/>
      <c r="AK121" s="11"/>
      <c r="AL121" s="9"/>
      <c r="AM121" s="11"/>
      <c r="AN121" s="9"/>
      <c r="AO121" s="9"/>
      <c r="AP121" s="9"/>
      <c r="AQ121" s="50"/>
      <c r="AR121" s="11"/>
      <c r="AS121" s="49"/>
      <c r="AT121" s="12"/>
      <c r="AU121" s="9"/>
      <c r="AV121" s="9"/>
      <c r="AW121" s="9"/>
      <c r="AX121" s="9"/>
      <c r="AY121" s="12"/>
      <c r="AZ121" s="49"/>
      <c r="BA121" s="12"/>
      <c r="BB121" s="9"/>
      <c r="BC121" s="9"/>
      <c r="BD121" s="9"/>
      <c r="BE121" s="9"/>
      <c r="BF121" s="12"/>
      <c r="BG121" s="49"/>
      <c r="BH121" s="12"/>
      <c r="BI121" s="9"/>
      <c r="BJ121" s="9"/>
      <c r="BK121" s="9"/>
      <c r="BL121" s="50"/>
      <c r="BM121" s="12"/>
      <c r="BN121" s="11"/>
      <c r="BO121" s="9"/>
      <c r="BP121" s="11"/>
      <c r="BQ121" s="9"/>
      <c r="BR121" s="43"/>
      <c r="BS121" s="9"/>
      <c r="BT121" s="11"/>
      <c r="BU121" s="9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</row>
    <row r="122" spans="1:88" x14ac:dyDescent="0.2">
      <c r="A122" s="25"/>
      <c r="B122" s="2"/>
      <c r="C122" s="1"/>
      <c r="D122" s="1"/>
      <c r="E122" s="1"/>
      <c r="F122" s="2"/>
      <c r="G122" s="6"/>
      <c r="H122" s="2"/>
      <c r="I122" s="2"/>
      <c r="J122" s="3"/>
      <c r="K122" s="3"/>
      <c r="L122" s="1"/>
      <c r="M122" s="1"/>
      <c r="N122" s="1"/>
      <c r="O122" s="40"/>
      <c r="P122" s="40"/>
      <c r="Q122" s="1"/>
      <c r="R122" s="1"/>
      <c r="S122" s="2"/>
      <c r="T122" s="3"/>
      <c r="U122" s="7"/>
      <c r="V122" s="7"/>
      <c r="W122" s="7"/>
      <c r="X122" s="40"/>
      <c r="Y122" s="1"/>
      <c r="Z122" s="1"/>
      <c r="AA122" s="2"/>
      <c r="AB122" s="6"/>
      <c r="AC122" s="2"/>
      <c r="AD122" s="40"/>
      <c r="AE122" s="1"/>
      <c r="AF122" s="2"/>
      <c r="AG122" s="9"/>
      <c r="AH122" s="12"/>
      <c r="AI122" s="12"/>
      <c r="AJ122" s="42"/>
      <c r="AK122" s="11"/>
      <c r="AL122" s="9"/>
      <c r="AM122" s="11"/>
      <c r="AN122" s="9"/>
      <c r="AO122" s="9"/>
      <c r="AP122" s="9"/>
      <c r="AQ122" s="50"/>
      <c r="AR122" s="11"/>
      <c r="AS122" s="49"/>
      <c r="AT122" s="12"/>
      <c r="AU122" s="9"/>
      <c r="AV122" s="9"/>
      <c r="AW122" s="9"/>
      <c r="AX122" s="9"/>
      <c r="AY122" s="12"/>
      <c r="AZ122" s="49"/>
      <c r="BA122" s="12"/>
      <c r="BB122" s="9"/>
      <c r="BC122" s="9"/>
      <c r="BD122" s="9"/>
      <c r="BE122" s="9"/>
      <c r="BF122" s="12"/>
      <c r="BG122" s="49"/>
      <c r="BH122" s="12"/>
      <c r="BI122" s="9"/>
      <c r="BJ122" s="9"/>
      <c r="BK122" s="9"/>
      <c r="BL122" s="50"/>
      <c r="BM122" s="12"/>
      <c r="BN122" s="11"/>
      <c r="BO122" s="9"/>
      <c r="BP122" s="11"/>
      <c r="BQ122" s="9"/>
      <c r="BR122" s="43"/>
      <c r="BS122" s="9"/>
      <c r="BT122" s="11"/>
      <c r="BU122" s="9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</row>
    <row r="123" spans="1:88" x14ac:dyDescent="0.2">
      <c r="A123" s="25"/>
      <c r="B123" s="2"/>
      <c r="C123" s="1"/>
      <c r="D123" s="1"/>
      <c r="E123" s="1"/>
      <c r="F123" s="2"/>
      <c r="G123" s="6"/>
      <c r="H123" s="2"/>
      <c r="I123" s="2"/>
      <c r="J123" s="3"/>
      <c r="K123" s="3"/>
      <c r="L123" s="1"/>
      <c r="M123" s="1"/>
      <c r="N123" s="1"/>
      <c r="O123" s="40"/>
      <c r="P123" s="40"/>
      <c r="Q123" s="1"/>
      <c r="R123" s="1"/>
      <c r="S123" s="2"/>
      <c r="T123" s="3"/>
      <c r="U123" s="7"/>
      <c r="V123" s="7"/>
      <c r="W123" s="7"/>
      <c r="X123" s="40"/>
      <c r="Y123" s="1"/>
      <c r="Z123" s="1"/>
      <c r="AA123" s="2"/>
      <c r="AB123" s="6"/>
      <c r="AC123" s="2"/>
      <c r="AD123" s="40"/>
      <c r="AE123" s="1"/>
      <c r="AF123" s="2"/>
      <c r="AG123" s="9"/>
      <c r="AH123" s="12"/>
      <c r="AI123" s="12"/>
      <c r="AJ123" s="42"/>
      <c r="AK123" s="11"/>
      <c r="AL123" s="9"/>
      <c r="AM123" s="11"/>
      <c r="AN123" s="9"/>
      <c r="AO123" s="9"/>
      <c r="AP123" s="9"/>
      <c r="AQ123" s="50"/>
      <c r="AR123" s="11"/>
      <c r="AS123" s="49"/>
      <c r="AT123" s="12"/>
      <c r="AU123" s="9"/>
      <c r="AV123" s="9"/>
      <c r="AW123" s="9"/>
      <c r="AX123" s="9"/>
      <c r="AY123" s="12"/>
      <c r="AZ123" s="49"/>
      <c r="BA123" s="12"/>
      <c r="BB123" s="9"/>
      <c r="BC123" s="9"/>
      <c r="BD123" s="9"/>
      <c r="BE123" s="9"/>
      <c r="BF123" s="12"/>
      <c r="BG123" s="49"/>
      <c r="BH123" s="12"/>
      <c r="BI123" s="9"/>
      <c r="BJ123" s="9"/>
      <c r="BK123" s="9"/>
      <c r="BL123" s="50"/>
      <c r="BM123" s="12"/>
      <c r="BN123" s="11"/>
      <c r="BO123" s="9"/>
      <c r="BP123" s="11"/>
      <c r="BQ123" s="9"/>
      <c r="BR123" s="43"/>
      <c r="BS123" s="9"/>
      <c r="BT123" s="11"/>
      <c r="BU123" s="9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</row>
    <row r="124" spans="1:88" x14ac:dyDescent="0.2">
      <c r="A124" s="25"/>
      <c r="B124" s="2"/>
      <c r="C124" s="1"/>
      <c r="D124" s="1"/>
      <c r="E124" s="1"/>
      <c r="F124" s="2"/>
      <c r="G124" s="6"/>
      <c r="H124" s="2"/>
      <c r="I124" s="2"/>
      <c r="J124" s="3"/>
      <c r="K124" s="3"/>
      <c r="L124" s="1"/>
      <c r="M124" s="1"/>
      <c r="N124" s="1"/>
      <c r="O124" s="40"/>
      <c r="P124" s="40"/>
      <c r="Q124" s="1"/>
      <c r="R124" s="1"/>
      <c r="S124" s="2"/>
      <c r="T124" s="3"/>
      <c r="U124" s="7"/>
      <c r="V124" s="7"/>
      <c r="W124" s="7"/>
      <c r="X124" s="40"/>
      <c r="Y124" s="1"/>
      <c r="Z124" s="1"/>
      <c r="AA124" s="2"/>
      <c r="AB124" s="6"/>
      <c r="AC124" s="2"/>
      <c r="AD124" s="40"/>
      <c r="AE124" s="1"/>
      <c r="AF124" s="2"/>
      <c r="AG124" s="9"/>
      <c r="AH124" s="12"/>
      <c r="AI124" s="12"/>
      <c r="AJ124" s="42"/>
      <c r="AK124" s="11"/>
      <c r="AL124" s="9"/>
      <c r="AM124" s="11"/>
      <c r="AN124" s="9"/>
      <c r="AO124" s="9"/>
      <c r="AP124" s="9"/>
      <c r="AQ124" s="50"/>
      <c r="AR124" s="11"/>
      <c r="AS124" s="49"/>
      <c r="AT124" s="12"/>
      <c r="AU124" s="9"/>
      <c r="AV124" s="9"/>
      <c r="AW124" s="9"/>
      <c r="AX124" s="9"/>
      <c r="AY124" s="12"/>
      <c r="AZ124" s="49"/>
      <c r="BA124" s="12"/>
      <c r="BB124" s="9"/>
      <c r="BC124" s="9"/>
      <c r="BD124" s="9"/>
      <c r="BE124" s="9"/>
      <c r="BF124" s="12"/>
      <c r="BG124" s="49"/>
      <c r="BH124" s="12"/>
      <c r="BI124" s="9"/>
      <c r="BJ124" s="9"/>
      <c r="BK124" s="9"/>
      <c r="BL124" s="50"/>
      <c r="BM124" s="12"/>
      <c r="BN124" s="11"/>
      <c r="BO124" s="9"/>
      <c r="BP124" s="11"/>
      <c r="BQ124" s="9"/>
      <c r="BR124" s="43"/>
      <c r="BS124" s="9"/>
      <c r="BT124" s="11"/>
      <c r="BU124" s="9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</row>
    <row r="125" spans="1:88" x14ac:dyDescent="0.2">
      <c r="A125" s="25"/>
      <c r="B125" s="2"/>
      <c r="C125" s="1"/>
      <c r="D125" s="1"/>
      <c r="E125" s="1"/>
      <c r="F125" s="2"/>
      <c r="G125" s="6"/>
      <c r="H125" s="2"/>
      <c r="I125" s="2"/>
      <c r="J125" s="3"/>
      <c r="K125" s="3"/>
      <c r="L125" s="1"/>
      <c r="M125" s="1"/>
      <c r="N125" s="1"/>
      <c r="O125" s="40"/>
      <c r="P125" s="40"/>
      <c r="Q125" s="1"/>
      <c r="R125" s="1"/>
      <c r="S125" s="2"/>
      <c r="T125" s="3"/>
      <c r="U125" s="7"/>
      <c r="V125" s="7"/>
      <c r="W125" s="7"/>
      <c r="X125" s="40"/>
      <c r="Y125" s="1"/>
      <c r="Z125" s="1"/>
      <c r="AA125" s="2"/>
      <c r="AB125" s="6"/>
      <c r="AC125" s="2"/>
      <c r="AD125" s="40"/>
      <c r="AE125" s="1"/>
      <c r="AF125" s="2"/>
      <c r="AG125" s="9"/>
      <c r="AH125" s="12"/>
      <c r="AI125" s="12"/>
      <c r="AJ125" s="42"/>
      <c r="AK125" s="11"/>
      <c r="AL125" s="9"/>
      <c r="AM125" s="11"/>
      <c r="AN125" s="9"/>
      <c r="AO125" s="9"/>
      <c r="AP125" s="9"/>
      <c r="AQ125" s="50"/>
      <c r="AR125" s="11"/>
      <c r="AS125" s="49"/>
      <c r="AT125" s="12"/>
      <c r="AU125" s="9"/>
      <c r="AV125" s="9"/>
      <c r="AW125" s="9"/>
      <c r="AX125" s="9"/>
      <c r="AY125" s="12"/>
      <c r="AZ125" s="49"/>
      <c r="BA125" s="12"/>
      <c r="BB125" s="9"/>
      <c r="BC125" s="9"/>
      <c r="BD125" s="9"/>
      <c r="BE125" s="9"/>
      <c r="BF125" s="12"/>
      <c r="BG125" s="49"/>
      <c r="BH125" s="12"/>
      <c r="BI125" s="9"/>
      <c r="BJ125" s="9"/>
      <c r="BK125" s="9"/>
      <c r="BL125" s="50"/>
      <c r="BM125" s="12"/>
      <c r="BN125" s="11"/>
      <c r="BO125" s="9"/>
      <c r="BP125" s="11"/>
      <c r="BQ125" s="9"/>
      <c r="BR125" s="43"/>
      <c r="BS125" s="9"/>
      <c r="BT125" s="11"/>
      <c r="BU125" s="9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</row>
    <row r="126" spans="1:88" x14ac:dyDescent="0.2">
      <c r="A126" s="25"/>
      <c r="B126" s="2"/>
      <c r="C126" s="1"/>
      <c r="D126" s="1"/>
      <c r="E126" s="1"/>
      <c r="F126" s="2"/>
      <c r="G126" s="6"/>
      <c r="H126" s="2"/>
      <c r="I126" s="2"/>
      <c r="J126" s="3"/>
      <c r="K126" s="3"/>
      <c r="L126" s="1"/>
      <c r="M126" s="1"/>
      <c r="N126" s="1"/>
      <c r="O126" s="40"/>
      <c r="P126" s="40"/>
      <c r="Q126" s="1"/>
      <c r="R126" s="1"/>
      <c r="S126" s="2"/>
      <c r="T126" s="3"/>
      <c r="U126" s="7"/>
      <c r="V126" s="7"/>
      <c r="W126" s="7"/>
      <c r="X126" s="40"/>
      <c r="Y126" s="1"/>
      <c r="Z126" s="1"/>
      <c r="AA126" s="2"/>
      <c r="AB126" s="6"/>
      <c r="AC126" s="2"/>
      <c r="AD126" s="40"/>
      <c r="AE126" s="1"/>
      <c r="AF126" s="2"/>
      <c r="AG126" s="9"/>
      <c r="AH126" s="12"/>
      <c r="AI126" s="12"/>
      <c r="AJ126" s="42"/>
      <c r="AK126" s="11"/>
      <c r="AL126" s="9"/>
      <c r="AM126" s="11"/>
      <c r="AN126" s="9"/>
      <c r="AO126" s="9"/>
      <c r="AP126" s="9"/>
      <c r="AQ126" s="50"/>
      <c r="AR126" s="11"/>
      <c r="AS126" s="49"/>
      <c r="AT126" s="12"/>
      <c r="AU126" s="9"/>
      <c r="AV126" s="9"/>
      <c r="AW126" s="9"/>
      <c r="AX126" s="9"/>
      <c r="AY126" s="12"/>
      <c r="AZ126" s="49"/>
      <c r="BA126" s="12"/>
      <c r="BB126" s="9"/>
      <c r="BC126" s="9"/>
      <c r="BD126" s="9"/>
      <c r="BE126" s="9"/>
      <c r="BF126" s="12"/>
      <c r="BG126" s="49"/>
      <c r="BH126" s="12"/>
      <c r="BI126" s="9"/>
      <c r="BJ126" s="9"/>
      <c r="BK126" s="9"/>
      <c r="BL126" s="50"/>
      <c r="BM126" s="12"/>
      <c r="BN126" s="11"/>
      <c r="BO126" s="9"/>
      <c r="BP126" s="11"/>
      <c r="BQ126" s="9"/>
      <c r="BR126" s="43"/>
      <c r="BS126" s="9"/>
      <c r="BT126" s="11"/>
      <c r="BU126" s="9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</row>
    <row r="127" spans="1:88" x14ac:dyDescent="0.2">
      <c r="A127" s="25"/>
      <c r="B127" s="2"/>
      <c r="C127" s="1"/>
      <c r="D127" s="1"/>
      <c r="E127" s="1"/>
      <c r="F127" s="2"/>
      <c r="G127" s="6"/>
      <c r="H127" s="2"/>
      <c r="I127" s="2"/>
      <c r="J127" s="3"/>
      <c r="K127" s="3"/>
      <c r="L127" s="1"/>
      <c r="M127" s="1"/>
      <c r="N127" s="1"/>
      <c r="O127" s="40"/>
      <c r="P127" s="40"/>
      <c r="Q127" s="1"/>
      <c r="R127" s="1"/>
      <c r="S127" s="2"/>
      <c r="T127" s="3"/>
      <c r="U127" s="7"/>
      <c r="V127" s="7"/>
      <c r="W127" s="7"/>
      <c r="X127" s="40"/>
      <c r="Y127" s="1"/>
      <c r="Z127" s="1"/>
      <c r="AA127" s="2"/>
      <c r="AB127" s="6"/>
      <c r="AC127" s="2"/>
      <c r="AD127" s="40"/>
      <c r="AE127" s="1"/>
      <c r="AF127" s="2"/>
      <c r="AG127" s="9"/>
      <c r="AH127" s="12"/>
      <c r="AI127" s="12"/>
      <c r="AJ127" s="42"/>
      <c r="AK127" s="11"/>
      <c r="AL127" s="9"/>
      <c r="AM127" s="11"/>
      <c r="AN127" s="9"/>
      <c r="AO127" s="9"/>
      <c r="AP127" s="9"/>
      <c r="AQ127" s="50"/>
      <c r="AR127" s="11"/>
      <c r="AS127" s="49"/>
      <c r="AT127" s="12"/>
      <c r="AU127" s="9"/>
      <c r="AV127" s="9"/>
      <c r="AW127" s="9"/>
      <c r="AX127" s="9"/>
      <c r="AY127" s="12"/>
      <c r="AZ127" s="49"/>
      <c r="BA127" s="12"/>
      <c r="BB127" s="9"/>
      <c r="BC127" s="9"/>
      <c r="BD127" s="9"/>
      <c r="BE127" s="9"/>
      <c r="BF127" s="12"/>
      <c r="BG127" s="49"/>
      <c r="BH127" s="12"/>
      <c r="BI127" s="9"/>
      <c r="BJ127" s="9"/>
      <c r="BK127" s="9"/>
      <c r="BL127" s="50"/>
      <c r="BM127" s="12"/>
      <c r="BN127" s="11"/>
      <c r="BO127" s="9"/>
      <c r="BP127" s="11"/>
      <c r="BQ127" s="9"/>
      <c r="BR127" s="43"/>
      <c r="BS127" s="9"/>
      <c r="BT127" s="11"/>
      <c r="BU127" s="9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</row>
    <row r="128" spans="1:88" x14ac:dyDescent="0.2">
      <c r="A128" s="25"/>
      <c r="B128" s="2"/>
      <c r="C128" s="1"/>
      <c r="D128" s="1"/>
      <c r="E128" s="1"/>
      <c r="F128" s="2"/>
      <c r="G128" s="6"/>
      <c r="H128" s="2"/>
      <c r="I128" s="2"/>
      <c r="J128" s="3"/>
      <c r="K128" s="3"/>
      <c r="L128" s="1"/>
      <c r="M128" s="1"/>
      <c r="N128" s="1"/>
      <c r="O128" s="40"/>
      <c r="P128" s="40"/>
      <c r="Q128" s="1"/>
      <c r="R128" s="1"/>
      <c r="S128" s="2"/>
      <c r="T128" s="3"/>
      <c r="U128" s="7"/>
      <c r="V128" s="7"/>
      <c r="W128" s="7"/>
      <c r="X128" s="40"/>
      <c r="Y128" s="1"/>
      <c r="Z128" s="1"/>
      <c r="AA128" s="2"/>
      <c r="AB128" s="6"/>
      <c r="AC128" s="2"/>
      <c r="AD128" s="40"/>
      <c r="AE128" s="1"/>
      <c r="AF128" s="2"/>
      <c r="AG128" s="9"/>
      <c r="AH128" s="12"/>
      <c r="AI128" s="12"/>
      <c r="AJ128" s="42"/>
      <c r="AK128" s="11"/>
      <c r="AL128" s="9"/>
      <c r="AM128" s="11"/>
      <c r="AN128" s="9"/>
      <c r="AO128" s="9"/>
      <c r="AP128" s="9"/>
      <c r="AQ128" s="50"/>
      <c r="AR128" s="11"/>
      <c r="AS128" s="49"/>
      <c r="AT128" s="12"/>
      <c r="AU128" s="9"/>
      <c r="AV128" s="9"/>
      <c r="AW128" s="9"/>
      <c r="AX128" s="9"/>
      <c r="AY128" s="12"/>
      <c r="AZ128" s="49"/>
      <c r="BA128" s="12"/>
      <c r="BB128" s="9"/>
      <c r="BC128" s="9"/>
      <c r="BD128" s="9"/>
      <c r="BE128" s="9"/>
      <c r="BF128" s="12"/>
      <c r="BG128" s="49"/>
      <c r="BH128" s="12"/>
      <c r="BI128" s="9"/>
      <c r="BJ128" s="9"/>
      <c r="BK128" s="9"/>
      <c r="BL128" s="50"/>
      <c r="BM128" s="12"/>
      <c r="BN128" s="11"/>
      <c r="BO128" s="9"/>
      <c r="BP128" s="11"/>
      <c r="BQ128" s="9"/>
      <c r="BR128" s="43"/>
      <c r="BS128" s="9"/>
      <c r="BT128" s="11"/>
      <c r="BU128" s="9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</row>
    <row r="129" spans="1:87" x14ac:dyDescent="0.2">
      <c r="A129" s="25"/>
      <c r="B129" s="2"/>
      <c r="C129" s="1"/>
      <c r="D129" s="1"/>
      <c r="E129" s="1"/>
      <c r="F129" s="2"/>
      <c r="G129" s="6"/>
      <c r="H129" s="2"/>
      <c r="I129" s="2"/>
      <c r="J129" s="3"/>
      <c r="K129" s="3"/>
      <c r="L129" s="1"/>
      <c r="M129" s="1"/>
      <c r="N129" s="1"/>
      <c r="O129" s="40"/>
      <c r="P129" s="40"/>
      <c r="Q129" s="1"/>
      <c r="R129" s="1"/>
      <c r="S129" s="2"/>
      <c r="T129" s="3"/>
      <c r="U129" s="7"/>
      <c r="V129" s="7"/>
      <c r="W129" s="7"/>
      <c r="X129" s="40"/>
      <c r="Y129" s="1"/>
      <c r="Z129" s="1"/>
      <c r="AA129" s="2"/>
      <c r="AB129" s="6"/>
      <c r="AC129" s="2"/>
      <c r="AD129" s="40"/>
      <c r="AE129" s="1"/>
      <c r="AF129" s="2"/>
      <c r="AG129" s="9"/>
      <c r="AH129" s="12"/>
      <c r="AI129" s="12"/>
      <c r="AJ129" s="42"/>
      <c r="AK129" s="11"/>
      <c r="AL129" s="9"/>
      <c r="AM129" s="11"/>
      <c r="AN129" s="9"/>
      <c r="AO129" s="9"/>
      <c r="AP129" s="9"/>
      <c r="AQ129" s="50"/>
      <c r="AR129" s="11"/>
      <c r="AS129" s="49"/>
      <c r="AT129" s="12"/>
      <c r="AU129" s="9"/>
      <c r="AV129" s="9"/>
      <c r="AW129" s="9"/>
      <c r="AX129" s="9"/>
      <c r="AY129" s="12"/>
      <c r="AZ129" s="49"/>
      <c r="BA129" s="12"/>
      <c r="BB129" s="9"/>
      <c r="BC129" s="9"/>
      <c r="BD129" s="9"/>
      <c r="BE129" s="9"/>
      <c r="BF129" s="12"/>
      <c r="BG129" s="49"/>
      <c r="BH129" s="12"/>
      <c r="BI129" s="9"/>
      <c r="BJ129" s="9"/>
      <c r="BK129" s="9"/>
      <c r="BL129" s="50"/>
      <c r="BM129" s="12"/>
      <c r="BN129" s="11"/>
      <c r="BO129" s="9"/>
      <c r="BP129" s="11"/>
      <c r="BQ129" s="9"/>
      <c r="BR129" s="43"/>
      <c r="BS129" s="9"/>
      <c r="BT129" s="11"/>
      <c r="BU129" s="9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</row>
    <row r="130" spans="1:87" x14ac:dyDescent="0.2">
      <c r="A130" s="25"/>
      <c r="B130" s="2"/>
      <c r="C130" s="1"/>
      <c r="D130" s="1"/>
      <c r="E130" s="1"/>
      <c r="F130" s="2"/>
      <c r="G130" s="6"/>
      <c r="H130" s="2"/>
      <c r="I130" s="2"/>
      <c r="J130" s="3"/>
      <c r="K130" s="3"/>
      <c r="L130" s="1"/>
      <c r="M130" s="1"/>
      <c r="N130" s="1"/>
      <c r="O130" s="40"/>
      <c r="P130" s="40"/>
      <c r="Q130" s="1"/>
      <c r="R130" s="1"/>
      <c r="S130" s="2"/>
      <c r="T130" s="3"/>
      <c r="U130" s="7"/>
      <c r="V130" s="7"/>
      <c r="W130" s="7"/>
      <c r="X130" s="40"/>
      <c r="Y130" s="1"/>
      <c r="Z130" s="1"/>
      <c r="AA130" s="2"/>
      <c r="AB130" s="6"/>
      <c r="AC130" s="2"/>
      <c r="AD130" s="40"/>
      <c r="AE130" s="1"/>
      <c r="AF130" s="2"/>
      <c r="AG130" s="9"/>
      <c r="AH130" s="12"/>
      <c r="AI130" s="12"/>
      <c r="AJ130" s="42"/>
      <c r="AK130" s="11"/>
      <c r="AL130" s="9"/>
      <c r="AM130" s="11"/>
      <c r="AN130" s="9"/>
      <c r="AO130" s="9"/>
      <c r="AP130" s="9"/>
      <c r="AQ130" s="50"/>
      <c r="AR130" s="11"/>
      <c r="AS130" s="49"/>
      <c r="AT130" s="12"/>
      <c r="AU130" s="9"/>
      <c r="AV130" s="9"/>
      <c r="AW130" s="9"/>
      <c r="AX130" s="9"/>
      <c r="AY130" s="12"/>
      <c r="AZ130" s="49"/>
      <c r="BA130" s="12"/>
      <c r="BB130" s="9"/>
      <c r="BC130" s="9"/>
      <c r="BD130" s="9"/>
      <c r="BE130" s="9"/>
      <c r="BF130" s="12"/>
      <c r="BG130" s="49"/>
      <c r="BH130" s="12"/>
      <c r="BI130" s="9"/>
      <c r="BJ130" s="9"/>
      <c r="BK130" s="9"/>
      <c r="BL130" s="50"/>
      <c r="BM130" s="12"/>
      <c r="BN130" s="11"/>
      <c r="BO130" s="9"/>
      <c r="BP130" s="11"/>
      <c r="BQ130" s="9"/>
      <c r="BR130" s="43"/>
      <c r="BS130" s="9"/>
      <c r="BT130" s="11"/>
      <c r="BU130" s="9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</row>
    <row r="131" spans="1:87" x14ac:dyDescent="0.2">
      <c r="A131" s="25"/>
      <c r="B131" s="2"/>
      <c r="C131" s="1"/>
      <c r="D131" s="1"/>
      <c r="E131" s="1"/>
      <c r="F131" s="2"/>
      <c r="G131" s="6"/>
      <c r="H131" s="2"/>
      <c r="I131" s="2"/>
      <c r="J131" s="3"/>
      <c r="K131" s="3"/>
      <c r="L131" s="1"/>
      <c r="M131" s="1"/>
      <c r="N131" s="1"/>
      <c r="O131" s="40"/>
      <c r="P131" s="40"/>
      <c r="Q131" s="1"/>
      <c r="R131" s="1"/>
      <c r="S131" s="2"/>
      <c r="T131" s="3"/>
      <c r="U131" s="7"/>
      <c r="V131" s="7"/>
      <c r="W131" s="7"/>
      <c r="X131" s="40"/>
      <c r="Y131" s="1"/>
      <c r="Z131" s="1"/>
      <c r="AA131" s="2"/>
      <c r="AB131" s="6"/>
      <c r="AC131" s="2"/>
      <c r="AD131" s="40"/>
      <c r="AE131" s="1"/>
      <c r="AF131" s="2"/>
      <c r="AG131" s="9"/>
      <c r="AH131" s="12"/>
      <c r="AI131" s="12"/>
      <c r="AJ131" s="42"/>
      <c r="AK131" s="11"/>
      <c r="AL131" s="9"/>
      <c r="AM131" s="11"/>
      <c r="AN131" s="9"/>
      <c r="AO131" s="9"/>
      <c r="AP131" s="9"/>
      <c r="AQ131" s="50"/>
      <c r="AR131" s="11"/>
      <c r="AS131" s="49"/>
      <c r="AT131" s="12"/>
      <c r="AU131" s="9"/>
      <c r="AV131" s="9"/>
      <c r="AW131" s="9"/>
      <c r="AX131" s="9"/>
      <c r="AY131" s="12"/>
      <c r="AZ131" s="49"/>
      <c r="BA131" s="12"/>
      <c r="BB131" s="9"/>
      <c r="BC131" s="9"/>
      <c r="BD131" s="9"/>
      <c r="BE131" s="9"/>
      <c r="BF131" s="12"/>
      <c r="BG131" s="49"/>
      <c r="BH131" s="12"/>
      <c r="BI131" s="9"/>
      <c r="BJ131" s="9"/>
      <c r="BK131" s="9"/>
      <c r="BL131" s="50"/>
      <c r="BM131" s="12"/>
      <c r="BN131" s="11"/>
      <c r="BO131" s="9"/>
      <c r="BP131" s="11"/>
      <c r="BQ131" s="9"/>
      <c r="BR131" s="43"/>
      <c r="BS131" s="9"/>
      <c r="BT131" s="11"/>
      <c r="BU131" s="9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</row>
    <row r="132" spans="1:87" x14ac:dyDescent="0.2">
      <c r="A132" s="25"/>
      <c r="B132" s="2"/>
      <c r="C132" s="1"/>
      <c r="D132" s="1"/>
      <c r="E132" s="1"/>
      <c r="F132" s="2"/>
      <c r="G132" s="6"/>
      <c r="H132" s="2"/>
      <c r="I132" s="2"/>
      <c r="J132" s="3"/>
      <c r="K132" s="3"/>
      <c r="L132" s="1"/>
      <c r="M132" s="1"/>
      <c r="N132" s="1"/>
      <c r="O132" s="40"/>
      <c r="P132" s="40"/>
      <c r="Q132" s="1"/>
      <c r="R132" s="1"/>
      <c r="S132" s="2"/>
      <c r="T132" s="3"/>
      <c r="U132" s="7"/>
      <c r="V132" s="7"/>
      <c r="W132" s="7"/>
      <c r="X132" s="40"/>
      <c r="Y132" s="1"/>
      <c r="Z132" s="1"/>
      <c r="AA132" s="2"/>
      <c r="AB132" s="6"/>
      <c r="AC132" s="2"/>
      <c r="AD132" s="40"/>
      <c r="AE132" s="1"/>
      <c r="AF132" s="2"/>
      <c r="AG132" s="9"/>
      <c r="AH132" s="12"/>
      <c r="AI132" s="12"/>
      <c r="AJ132" s="42"/>
      <c r="AK132" s="11"/>
      <c r="AL132" s="9"/>
      <c r="AM132" s="11"/>
      <c r="AN132" s="9"/>
      <c r="AO132" s="9"/>
      <c r="AP132" s="9"/>
      <c r="AQ132" s="50"/>
      <c r="AR132" s="11"/>
      <c r="AS132" s="49"/>
      <c r="AT132" s="12"/>
      <c r="AU132" s="9"/>
      <c r="AV132" s="9"/>
      <c r="AW132" s="9"/>
      <c r="AX132" s="9"/>
      <c r="AY132" s="12"/>
      <c r="AZ132" s="49"/>
      <c r="BA132" s="12"/>
      <c r="BB132" s="9"/>
      <c r="BC132" s="9"/>
      <c r="BD132" s="9"/>
      <c r="BE132" s="9"/>
      <c r="BF132" s="12"/>
      <c r="BG132" s="49"/>
      <c r="BH132" s="12"/>
      <c r="BI132" s="9"/>
      <c r="BJ132" s="9"/>
      <c r="BK132" s="9"/>
      <c r="BL132" s="50"/>
      <c r="BM132" s="12"/>
      <c r="BN132" s="11"/>
      <c r="BO132" s="9"/>
      <c r="BP132" s="11"/>
      <c r="BQ132" s="9"/>
      <c r="BR132" s="43"/>
      <c r="BS132" s="9"/>
      <c r="BT132" s="11"/>
      <c r="BU132" s="9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</row>
    <row r="133" spans="1:87" x14ac:dyDescent="0.2">
      <c r="A133" s="25"/>
      <c r="B133" s="2"/>
      <c r="C133" s="1"/>
      <c r="D133" s="1"/>
      <c r="E133" s="1"/>
      <c r="F133" s="2"/>
      <c r="G133" s="6"/>
      <c r="H133" s="2"/>
      <c r="I133" s="2"/>
      <c r="J133" s="3"/>
      <c r="K133" s="3"/>
      <c r="L133" s="1"/>
      <c r="M133" s="1"/>
      <c r="N133" s="1"/>
      <c r="O133" s="40"/>
      <c r="P133" s="40"/>
      <c r="Q133" s="1"/>
      <c r="R133" s="1"/>
      <c r="S133" s="2"/>
      <c r="T133" s="3"/>
      <c r="U133" s="7"/>
      <c r="V133" s="7"/>
      <c r="W133" s="7"/>
      <c r="X133" s="40"/>
      <c r="Y133" s="1"/>
      <c r="Z133" s="1"/>
      <c r="AA133" s="2"/>
      <c r="AB133" s="6"/>
      <c r="AC133" s="2"/>
      <c r="AD133" s="40"/>
      <c r="AE133" s="1"/>
      <c r="AF133" s="2"/>
      <c r="AG133" s="9"/>
      <c r="AH133" s="12"/>
      <c r="AI133" s="12"/>
      <c r="AJ133" s="42"/>
      <c r="AK133" s="11"/>
      <c r="AL133" s="9"/>
      <c r="AM133" s="11"/>
      <c r="AN133" s="9"/>
      <c r="AO133" s="9"/>
      <c r="AP133" s="9"/>
      <c r="AQ133" s="50"/>
      <c r="AR133" s="11"/>
      <c r="AS133" s="49"/>
      <c r="AT133" s="12"/>
      <c r="AU133" s="9"/>
      <c r="AV133" s="9"/>
      <c r="AW133" s="9"/>
      <c r="AX133" s="9"/>
      <c r="AY133" s="12"/>
      <c r="AZ133" s="49"/>
      <c r="BA133" s="12"/>
      <c r="BB133" s="9"/>
      <c r="BC133" s="9"/>
      <c r="BD133" s="9"/>
      <c r="BE133" s="9"/>
      <c r="BF133" s="12"/>
      <c r="BG133" s="49"/>
      <c r="BH133" s="12"/>
      <c r="BI133" s="9"/>
      <c r="BJ133" s="9"/>
      <c r="BK133" s="9"/>
      <c r="BL133" s="50"/>
      <c r="BM133" s="12"/>
      <c r="BN133" s="11"/>
      <c r="BO133" s="9"/>
      <c r="BP133" s="11"/>
      <c r="BQ133" s="9"/>
      <c r="BR133" s="43"/>
      <c r="BS133" s="9"/>
      <c r="BT133" s="11"/>
      <c r="BU133" s="9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</row>
    <row r="134" spans="1:87" x14ac:dyDescent="0.2">
      <c r="A134" s="25"/>
      <c r="B134" s="2"/>
      <c r="C134" s="1"/>
      <c r="D134" s="1"/>
      <c r="E134" s="1"/>
      <c r="F134" s="2"/>
      <c r="G134" s="6"/>
      <c r="H134" s="2"/>
      <c r="I134" s="2"/>
      <c r="J134" s="3"/>
      <c r="K134" s="3"/>
      <c r="L134" s="1"/>
      <c r="M134" s="1"/>
      <c r="N134" s="1"/>
      <c r="O134" s="40"/>
      <c r="P134" s="40"/>
      <c r="Q134" s="1"/>
      <c r="R134" s="1"/>
      <c r="S134" s="2"/>
      <c r="T134" s="3"/>
      <c r="U134" s="7"/>
      <c r="V134" s="7"/>
      <c r="W134" s="7"/>
      <c r="X134" s="40"/>
      <c r="Y134" s="1"/>
      <c r="Z134" s="1"/>
      <c r="AA134" s="2"/>
      <c r="AB134" s="6"/>
      <c r="AC134" s="2"/>
      <c r="AD134" s="40"/>
      <c r="AE134" s="1"/>
      <c r="AF134" s="2"/>
      <c r="AG134" s="9"/>
      <c r="AH134" s="12"/>
      <c r="AI134" s="12"/>
      <c r="AJ134" s="42"/>
      <c r="AK134" s="11"/>
      <c r="AL134" s="9"/>
      <c r="AM134" s="11"/>
      <c r="AN134" s="9"/>
      <c r="AO134" s="9"/>
      <c r="AP134" s="9"/>
      <c r="AQ134" s="50"/>
      <c r="AR134" s="11"/>
      <c r="AS134" s="49"/>
      <c r="AT134" s="12"/>
      <c r="AU134" s="9"/>
      <c r="AV134" s="9"/>
      <c r="AW134" s="9"/>
      <c r="AX134" s="9"/>
      <c r="AY134" s="12"/>
      <c r="AZ134" s="49"/>
      <c r="BA134" s="12"/>
      <c r="BB134" s="9"/>
      <c r="BC134" s="9"/>
      <c r="BD134" s="9"/>
      <c r="BE134" s="9"/>
      <c r="BF134" s="12"/>
      <c r="BG134" s="49"/>
      <c r="BH134" s="12"/>
      <c r="BI134" s="9"/>
      <c r="BJ134" s="9"/>
      <c r="BK134" s="9"/>
      <c r="BL134" s="50"/>
      <c r="BM134" s="12"/>
      <c r="BN134" s="11"/>
      <c r="BO134" s="9"/>
      <c r="BP134" s="11"/>
      <c r="BQ134" s="9"/>
      <c r="BR134" s="43"/>
      <c r="BS134" s="9"/>
      <c r="BT134" s="11"/>
      <c r="BU134" s="9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</row>
    <row r="135" spans="1:87" x14ac:dyDescent="0.2">
      <c r="A135" s="25"/>
      <c r="B135" s="2"/>
      <c r="C135" s="1"/>
      <c r="D135" s="1"/>
      <c r="E135" s="1"/>
      <c r="F135" s="2"/>
      <c r="G135" s="6"/>
      <c r="H135" s="2"/>
      <c r="I135" s="2"/>
      <c r="J135" s="3"/>
      <c r="K135" s="3"/>
      <c r="L135" s="1"/>
      <c r="M135" s="1"/>
      <c r="N135" s="1"/>
      <c r="O135" s="40"/>
      <c r="P135" s="40"/>
      <c r="Q135" s="1"/>
      <c r="R135" s="1"/>
      <c r="S135" s="2"/>
      <c r="T135" s="3"/>
      <c r="U135" s="7"/>
      <c r="V135" s="7"/>
      <c r="W135" s="7"/>
      <c r="X135" s="40"/>
      <c r="Y135" s="1"/>
      <c r="Z135" s="1"/>
      <c r="AA135" s="2"/>
      <c r="AB135" s="6"/>
      <c r="AC135" s="2"/>
      <c r="AD135" s="40"/>
      <c r="AE135" s="1"/>
      <c r="AF135" s="2"/>
      <c r="AG135" s="9"/>
      <c r="AH135" s="12"/>
      <c r="AI135" s="12"/>
      <c r="AJ135" s="42"/>
      <c r="AK135" s="11"/>
      <c r="AL135" s="9"/>
      <c r="AM135" s="11"/>
      <c r="AN135" s="9"/>
      <c r="AO135" s="9"/>
      <c r="AP135" s="9"/>
      <c r="AQ135" s="50"/>
      <c r="AR135" s="11"/>
      <c r="AS135" s="49"/>
      <c r="AT135" s="12"/>
      <c r="AU135" s="9"/>
      <c r="AV135" s="9"/>
      <c r="AW135" s="9"/>
      <c r="AX135" s="9"/>
      <c r="AY135" s="12"/>
      <c r="AZ135" s="49"/>
      <c r="BA135" s="12"/>
      <c r="BB135" s="9"/>
      <c r="BC135" s="9"/>
      <c r="BD135" s="9"/>
      <c r="BE135" s="9"/>
      <c r="BF135" s="12"/>
      <c r="BG135" s="49"/>
      <c r="BH135" s="12"/>
      <c r="BI135" s="9"/>
      <c r="BJ135" s="9"/>
      <c r="BK135" s="9"/>
      <c r="BL135" s="50"/>
      <c r="BM135" s="12"/>
      <c r="BN135" s="11"/>
      <c r="BO135" s="9"/>
      <c r="BP135" s="11"/>
      <c r="BQ135" s="9"/>
      <c r="BR135" s="43"/>
      <c r="BS135" s="9"/>
      <c r="BT135" s="11"/>
      <c r="BU135" s="9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</row>
    <row r="136" spans="1:87" x14ac:dyDescent="0.2">
      <c r="A136" s="25"/>
      <c r="B136" s="2"/>
      <c r="C136" s="1"/>
      <c r="D136" s="1"/>
      <c r="E136" s="1"/>
      <c r="F136" s="2"/>
      <c r="G136" s="6"/>
      <c r="H136" s="2"/>
      <c r="I136" s="2"/>
      <c r="J136" s="3"/>
      <c r="K136" s="3"/>
      <c r="L136" s="1"/>
      <c r="M136" s="1"/>
      <c r="N136" s="1"/>
      <c r="O136" s="40"/>
      <c r="P136" s="40"/>
      <c r="Q136" s="1"/>
      <c r="R136" s="1"/>
      <c r="S136" s="2"/>
      <c r="T136" s="3"/>
      <c r="U136" s="7"/>
      <c r="V136" s="7"/>
      <c r="W136" s="7"/>
      <c r="X136" s="40"/>
      <c r="Y136" s="1"/>
      <c r="Z136" s="1"/>
      <c r="AA136" s="2"/>
      <c r="AB136" s="6"/>
      <c r="AC136" s="2"/>
      <c r="AD136" s="40"/>
      <c r="AE136" s="1"/>
      <c r="AF136" s="2"/>
      <c r="AG136" s="9"/>
      <c r="AH136" s="12"/>
      <c r="AI136" s="12"/>
      <c r="AJ136" s="42"/>
      <c r="AK136" s="11"/>
      <c r="AL136" s="9"/>
      <c r="AM136" s="11"/>
      <c r="AN136" s="9"/>
      <c r="AO136" s="9"/>
      <c r="AP136" s="9"/>
      <c r="AQ136" s="50"/>
      <c r="AR136" s="11"/>
      <c r="AS136" s="49"/>
      <c r="AT136" s="12"/>
      <c r="AU136" s="9"/>
      <c r="AV136" s="9"/>
      <c r="AW136" s="9"/>
      <c r="AX136" s="9"/>
      <c r="AY136" s="12"/>
      <c r="AZ136" s="49"/>
      <c r="BA136" s="12"/>
      <c r="BB136" s="9"/>
      <c r="BC136" s="9"/>
      <c r="BD136" s="9"/>
      <c r="BE136" s="9"/>
      <c r="BF136" s="12"/>
      <c r="BG136" s="49"/>
      <c r="BH136" s="12"/>
      <c r="BI136" s="9"/>
      <c r="BJ136" s="9"/>
      <c r="BK136" s="9"/>
      <c r="BL136" s="50"/>
      <c r="BM136" s="12"/>
      <c r="BN136" s="11"/>
      <c r="BO136" s="9"/>
      <c r="BP136" s="11"/>
      <c r="BQ136" s="9"/>
      <c r="BR136" s="43"/>
      <c r="BS136" s="9"/>
      <c r="BT136" s="11"/>
      <c r="BU136" s="9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</row>
    <row r="137" spans="1:87" x14ac:dyDescent="0.2">
      <c r="A137" s="25"/>
      <c r="B137" s="2"/>
      <c r="C137" s="1"/>
      <c r="D137" s="1"/>
      <c r="E137" s="1"/>
      <c r="F137" s="2"/>
      <c r="G137" s="6"/>
      <c r="H137" s="2"/>
      <c r="I137" s="2"/>
      <c r="J137" s="3"/>
      <c r="K137" s="3"/>
      <c r="L137" s="1"/>
      <c r="M137" s="1"/>
      <c r="N137" s="1"/>
      <c r="O137" s="40"/>
      <c r="P137" s="40"/>
      <c r="Q137" s="1"/>
      <c r="R137" s="1"/>
      <c r="S137" s="2"/>
      <c r="T137" s="3"/>
      <c r="U137" s="7"/>
      <c r="V137" s="7"/>
      <c r="W137" s="7"/>
      <c r="X137" s="40"/>
      <c r="Y137" s="1"/>
      <c r="Z137" s="1"/>
      <c r="AA137" s="2"/>
      <c r="AB137" s="6"/>
      <c r="AC137" s="2"/>
      <c r="AD137" s="40"/>
      <c r="AE137" s="1"/>
      <c r="AF137" s="2"/>
      <c r="AG137" s="9"/>
      <c r="AH137" s="12"/>
      <c r="AI137" s="12"/>
      <c r="AJ137" s="42"/>
      <c r="AK137" s="11"/>
      <c r="AL137" s="9"/>
      <c r="AM137" s="11"/>
      <c r="AN137" s="9"/>
      <c r="AO137" s="9"/>
      <c r="AP137" s="9"/>
      <c r="AQ137" s="50"/>
      <c r="AR137" s="11"/>
      <c r="AS137" s="49"/>
      <c r="AT137" s="12"/>
      <c r="AU137" s="9"/>
      <c r="AV137" s="9"/>
      <c r="AW137" s="9"/>
      <c r="AX137" s="9"/>
      <c r="AY137" s="12"/>
      <c r="AZ137" s="49"/>
      <c r="BA137" s="12"/>
      <c r="BB137" s="9"/>
      <c r="BC137" s="9"/>
      <c r="BD137" s="9"/>
      <c r="BE137" s="9"/>
      <c r="BF137" s="12"/>
      <c r="BG137" s="49"/>
      <c r="BH137" s="12"/>
      <c r="BI137" s="9"/>
      <c r="BJ137" s="9"/>
      <c r="BK137" s="9"/>
      <c r="BL137" s="50"/>
      <c r="BM137" s="12"/>
      <c r="BN137" s="11"/>
      <c r="BO137" s="9"/>
      <c r="BP137" s="11"/>
      <c r="BQ137" s="9"/>
      <c r="BR137" s="43"/>
      <c r="BS137" s="9"/>
      <c r="BT137" s="11"/>
      <c r="BU137" s="9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</row>
    <row r="138" spans="1:87" x14ac:dyDescent="0.2">
      <c r="A138" s="25"/>
      <c r="B138" s="2"/>
      <c r="C138" s="1"/>
      <c r="D138" s="1"/>
      <c r="E138" s="1"/>
      <c r="F138" s="2"/>
      <c r="G138" s="6"/>
      <c r="H138" s="2"/>
      <c r="I138" s="2"/>
      <c r="J138" s="3"/>
      <c r="K138" s="3"/>
      <c r="L138" s="1"/>
      <c r="M138" s="1"/>
      <c r="N138" s="1"/>
      <c r="O138" s="40"/>
      <c r="P138" s="40"/>
      <c r="Q138" s="1"/>
      <c r="R138" s="1"/>
      <c r="S138" s="2"/>
      <c r="T138" s="3"/>
      <c r="U138" s="7"/>
      <c r="V138" s="7"/>
      <c r="W138" s="7"/>
      <c r="X138" s="40"/>
      <c r="Y138" s="1"/>
      <c r="Z138" s="1"/>
      <c r="AA138" s="2"/>
      <c r="AB138" s="6"/>
      <c r="AC138" s="2"/>
      <c r="AD138" s="40"/>
      <c r="AE138" s="1"/>
      <c r="AF138" s="2"/>
      <c r="AG138" s="9"/>
      <c r="AH138" s="12"/>
      <c r="AI138" s="12"/>
      <c r="AJ138" s="42"/>
      <c r="AK138" s="11"/>
      <c r="AL138" s="9"/>
      <c r="AM138" s="11"/>
      <c r="AN138" s="9"/>
      <c r="AO138" s="9"/>
      <c r="AP138" s="9"/>
      <c r="AQ138" s="50"/>
      <c r="AR138" s="11"/>
      <c r="AS138" s="49"/>
      <c r="AT138" s="12"/>
      <c r="AU138" s="9"/>
      <c r="AV138" s="9"/>
      <c r="AW138" s="9"/>
      <c r="AX138" s="9"/>
      <c r="AY138" s="12"/>
      <c r="AZ138" s="49"/>
      <c r="BA138" s="12"/>
      <c r="BB138" s="9"/>
      <c r="BC138" s="9"/>
      <c r="BD138" s="9"/>
      <c r="BE138" s="9"/>
      <c r="BF138" s="12"/>
      <c r="BG138" s="49"/>
      <c r="BH138" s="12"/>
      <c r="BI138" s="9"/>
      <c r="BJ138" s="9"/>
      <c r="BK138" s="9"/>
      <c r="BL138" s="50"/>
      <c r="BM138" s="12"/>
      <c r="BN138" s="11"/>
      <c r="BO138" s="9"/>
      <c r="BP138" s="11"/>
      <c r="BQ138" s="9"/>
      <c r="BR138" s="43"/>
      <c r="BS138" s="9"/>
      <c r="BT138" s="11"/>
      <c r="BU138" s="9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</row>
    <row r="139" spans="1:87" x14ac:dyDescent="0.2">
      <c r="A139" s="25"/>
      <c r="B139" s="2"/>
      <c r="C139" s="1"/>
      <c r="D139" s="1"/>
      <c r="E139" s="1"/>
      <c r="F139" s="2"/>
      <c r="G139" s="6"/>
      <c r="H139" s="2"/>
      <c r="I139" s="2"/>
      <c r="J139" s="3"/>
      <c r="K139" s="3"/>
      <c r="L139" s="1"/>
      <c r="M139" s="1"/>
      <c r="N139" s="1"/>
      <c r="O139" s="40"/>
      <c r="P139" s="40"/>
      <c r="Q139" s="1"/>
      <c r="R139" s="1"/>
      <c r="S139" s="2"/>
      <c r="T139" s="3"/>
      <c r="U139" s="7"/>
      <c r="V139" s="7"/>
      <c r="W139" s="7"/>
      <c r="X139" s="40"/>
      <c r="Y139" s="1"/>
      <c r="Z139" s="1"/>
      <c r="AA139" s="2"/>
      <c r="AB139" s="6"/>
      <c r="AC139" s="2"/>
      <c r="AD139" s="40"/>
      <c r="AE139" s="1"/>
      <c r="AF139" s="2"/>
      <c r="AG139" s="9"/>
      <c r="AH139" s="12"/>
      <c r="AI139" s="12"/>
      <c r="AJ139" s="42"/>
      <c r="AK139" s="11"/>
      <c r="AL139" s="9"/>
      <c r="AM139" s="11"/>
      <c r="AN139" s="9"/>
      <c r="AO139" s="9"/>
      <c r="AP139" s="9"/>
      <c r="AQ139" s="50"/>
      <c r="AR139" s="11"/>
      <c r="AS139" s="49"/>
      <c r="AT139" s="12"/>
      <c r="AU139" s="9"/>
      <c r="AV139" s="9"/>
      <c r="AW139" s="9"/>
      <c r="AX139" s="9"/>
      <c r="AY139" s="12"/>
      <c r="AZ139" s="49"/>
      <c r="BA139" s="12"/>
      <c r="BB139" s="9"/>
      <c r="BC139" s="9"/>
      <c r="BD139" s="9"/>
      <c r="BE139" s="9"/>
      <c r="BF139" s="12"/>
      <c r="BG139" s="49"/>
      <c r="BH139" s="12"/>
      <c r="BI139" s="9"/>
      <c r="BJ139" s="9"/>
      <c r="BK139" s="9"/>
      <c r="BL139" s="50"/>
      <c r="BM139" s="12"/>
      <c r="BN139" s="11"/>
      <c r="BO139" s="9"/>
      <c r="BP139" s="11"/>
      <c r="BQ139" s="9"/>
      <c r="BR139" s="43"/>
      <c r="BS139" s="9"/>
      <c r="BT139" s="11"/>
      <c r="BU139" s="9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</row>
    <row r="140" spans="1:87" x14ac:dyDescent="0.2">
      <c r="A140" s="25"/>
      <c r="B140" s="2"/>
      <c r="C140" s="1"/>
      <c r="D140" s="1"/>
      <c r="E140" s="1"/>
      <c r="F140" s="2"/>
      <c r="G140" s="6"/>
      <c r="H140" s="2"/>
      <c r="I140" s="2"/>
      <c r="J140" s="3"/>
      <c r="K140" s="3"/>
      <c r="L140" s="1"/>
      <c r="M140" s="1"/>
      <c r="N140" s="1"/>
      <c r="O140" s="40"/>
      <c r="P140" s="40"/>
      <c r="Q140" s="1"/>
      <c r="R140" s="1"/>
      <c r="S140" s="2"/>
      <c r="T140" s="3"/>
      <c r="U140" s="7"/>
      <c r="V140" s="7"/>
      <c r="W140" s="7"/>
      <c r="X140" s="40"/>
      <c r="Y140" s="1"/>
      <c r="Z140" s="1"/>
      <c r="AA140" s="2"/>
      <c r="AB140" s="6"/>
      <c r="AC140" s="2"/>
      <c r="AD140" s="40"/>
      <c r="AE140" s="1"/>
      <c r="AF140" s="2"/>
      <c r="AG140" s="9"/>
      <c r="AH140" s="12"/>
      <c r="AI140" s="12"/>
      <c r="AJ140" s="42"/>
      <c r="AK140" s="11"/>
      <c r="AL140" s="9"/>
      <c r="AM140" s="11"/>
      <c r="AN140" s="9"/>
      <c r="AO140" s="9"/>
      <c r="AP140" s="9"/>
      <c r="AQ140" s="50"/>
      <c r="AR140" s="11"/>
      <c r="AS140" s="49"/>
      <c r="AT140" s="12"/>
      <c r="AU140" s="9"/>
      <c r="AV140" s="9"/>
      <c r="AW140" s="9"/>
      <c r="AX140" s="9"/>
      <c r="AY140" s="12"/>
      <c r="AZ140" s="49"/>
      <c r="BA140" s="12"/>
      <c r="BB140" s="9"/>
      <c r="BC140" s="9"/>
      <c r="BD140" s="9"/>
      <c r="BE140" s="9"/>
      <c r="BF140" s="12"/>
      <c r="BG140" s="49"/>
      <c r="BH140" s="12"/>
      <c r="BI140" s="9"/>
      <c r="BJ140" s="9"/>
      <c r="BK140" s="9"/>
      <c r="BL140" s="50"/>
      <c r="BM140" s="12"/>
      <c r="BN140" s="11"/>
      <c r="BO140" s="9"/>
      <c r="BP140" s="11"/>
      <c r="BQ140" s="9"/>
      <c r="BR140" s="43"/>
      <c r="BS140" s="9"/>
      <c r="BT140" s="11"/>
      <c r="BU140" s="9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</row>
    <row r="141" spans="1:87" x14ac:dyDescent="0.2">
      <c r="A141" s="25"/>
      <c r="B141" s="2"/>
      <c r="C141" s="1"/>
      <c r="D141" s="1"/>
      <c r="E141" s="1"/>
      <c r="F141" s="2"/>
      <c r="G141" s="6"/>
      <c r="H141" s="2"/>
      <c r="I141" s="2"/>
      <c r="J141" s="3"/>
      <c r="K141" s="3"/>
      <c r="L141" s="1"/>
      <c r="M141" s="1"/>
      <c r="N141" s="1"/>
      <c r="O141" s="40"/>
      <c r="P141" s="40"/>
      <c r="Q141" s="1"/>
      <c r="R141" s="1"/>
      <c r="S141" s="2"/>
      <c r="T141" s="3"/>
      <c r="U141" s="7"/>
      <c r="V141" s="7"/>
      <c r="W141" s="7"/>
      <c r="X141" s="40"/>
      <c r="Y141" s="1"/>
      <c r="Z141" s="1"/>
      <c r="AA141" s="2"/>
      <c r="AB141" s="6"/>
      <c r="AC141" s="2"/>
      <c r="AD141" s="40"/>
      <c r="AE141" s="1"/>
      <c r="AF141" s="2"/>
      <c r="AG141" s="9"/>
      <c r="AH141" s="12"/>
      <c r="AI141" s="12"/>
      <c r="AJ141" s="42"/>
      <c r="AK141" s="11"/>
      <c r="AL141" s="9"/>
      <c r="AM141" s="11"/>
      <c r="AN141" s="9"/>
      <c r="AO141" s="9"/>
      <c r="AP141" s="9"/>
      <c r="AQ141" s="50"/>
      <c r="AR141" s="11"/>
      <c r="AS141" s="49"/>
      <c r="AT141" s="12"/>
      <c r="AU141" s="9"/>
      <c r="AV141" s="9"/>
      <c r="AW141" s="9"/>
      <c r="AX141" s="9"/>
      <c r="AY141" s="12"/>
      <c r="AZ141" s="49"/>
      <c r="BA141" s="12"/>
      <c r="BB141" s="9"/>
      <c r="BC141" s="9"/>
      <c r="BD141" s="9"/>
      <c r="BE141" s="9"/>
      <c r="BF141" s="12"/>
      <c r="BG141" s="49"/>
      <c r="BH141" s="12"/>
      <c r="BI141" s="9"/>
      <c r="BJ141" s="9"/>
      <c r="BK141" s="9"/>
      <c r="BL141" s="50"/>
      <c r="BM141" s="12"/>
      <c r="BN141" s="11"/>
      <c r="BO141" s="9"/>
      <c r="BP141" s="11"/>
      <c r="BQ141" s="9"/>
      <c r="BR141" s="43"/>
      <c r="BS141" s="9"/>
      <c r="BT141" s="11"/>
      <c r="BU141" s="9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</row>
    <row r="142" spans="1:87" x14ac:dyDescent="0.2">
      <c r="A142" s="25"/>
      <c r="B142" s="2"/>
      <c r="C142" s="1"/>
      <c r="D142" s="1"/>
      <c r="E142" s="1"/>
      <c r="F142" s="2"/>
      <c r="G142" s="6"/>
      <c r="H142" s="2"/>
      <c r="I142" s="2"/>
      <c r="J142" s="3"/>
      <c r="K142" s="3"/>
      <c r="L142" s="1"/>
      <c r="M142" s="1"/>
      <c r="N142" s="1"/>
      <c r="O142" s="40"/>
      <c r="P142" s="40"/>
      <c r="Q142" s="1"/>
      <c r="R142" s="1"/>
      <c r="S142" s="2"/>
      <c r="T142" s="3"/>
      <c r="U142" s="7"/>
      <c r="V142" s="7"/>
      <c r="W142" s="7"/>
      <c r="X142" s="40"/>
      <c r="Y142" s="1"/>
      <c r="Z142" s="1"/>
      <c r="AA142" s="2"/>
      <c r="AB142" s="6"/>
      <c r="AC142" s="2"/>
      <c r="AD142" s="40"/>
      <c r="AE142" s="1"/>
      <c r="AF142" s="2"/>
      <c r="AG142" s="9"/>
      <c r="AH142" s="12"/>
      <c r="AI142" s="12"/>
      <c r="AJ142" s="42"/>
      <c r="AK142" s="11"/>
      <c r="AL142" s="9"/>
      <c r="AM142" s="11"/>
      <c r="AN142" s="9"/>
      <c r="AO142" s="9"/>
      <c r="AP142" s="9"/>
      <c r="AQ142" s="50"/>
      <c r="AR142" s="11"/>
      <c r="AS142" s="49"/>
      <c r="AT142" s="12"/>
      <c r="AU142" s="9"/>
      <c r="AV142" s="9"/>
      <c r="AW142" s="9"/>
      <c r="AX142" s="9"/>
      <c r="AY142" s="12"/>
      <c r="AZ142" s="49"/>
      <c r="BA142" s="12"/>
      <c r="BB142" s="9"/>
      <c r="BC142" s="9"/>
      <c r="BD142" s="9"/>
      <c r="BE142" s="9"/>
      <c r="BF142" s="12"/>
      <c r="BG142" s="49"/>
      <c r="BH142" s="12"/>
      <c r="BI142" s="9"/>
      <c r="BJ142" s="9"/>
      <c r="BK142" s="9"/>
      <c r="BL142" s="50"/>
      <c r="BM142" s="12"/>
      <c r="BN142" s="11"/>
      <c r="BO142" s="9"/>
      <c r="BP142" s="11"/>
      <c r="BQ142" s="9"/>
      <c r="BR142" s="43"/>
      <c r="BS142" s="9"/>
      <c r="BT142" s="11"/>
      <c r="BU142" s="9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</row>
    <row r="143" spans="1:87" x14ac:dyDescent="0.2">
      <c r="A143" s="25"/>
      <c r="B143" s="2"/>
      <c r="C143" s="1"/>
      <c r="D143" s="1"/>
      <c r="E143" s="1"/>
      <c r="F143" s="2"/>
      <c r="G143" s="6"/>
      <c r="H143" s="2"/>
      <c r="I143" s="2"/>
      <c r="J143" s="3"/>
      <c r="K143" s="3"/>
      <c r="L143" s="1"/>
      <c r="M143" s="1"/>
      <c r="N143" s="1"/>
      <c r="O143" s="40"/>
      <c r="P143" s="40"/>
      <c r="Q143" s="1"/>
      <c r="R143" s="1"/>
      <c r="S143" s="2"/>
      <c r="T143" s="3"/>
      <c r="U143" s="7"/>
      <c r="V143" s="7"/>
      <c r="W143" s="7"/>
      <c r="X143" s="40"/>
      <c r="Y143" s="1"/>
      <c r="Z143" s="1"/>
      <c r="AA143" s="2"/>
      <c r="AB143" s="6"/>
      <c r="AC143" s="2"/>
      <c r="AD143" s="40"/>
      <c r="AE143" s="1"/>
      <c r="AF143" s="2"/>
      <c r="AG143" s="9"/>
      <c r="AH143" s="12"/>
      <c r="AI143" s="12"/>
      <c r="AJ143" s="42"/>
      <c r="AK143" s="11"/>
      <c r="AL143" s="9"/>
      <c r="AM143" s="11"/>
      <c r="AN143" s="9"/>
      <c r="AO143" s="9"/>
      <c r="AP143" s="9"/>
      <c r="AQ143" s="50"/>
      <c r="AR143" s="11"/>
      <c r="AS143" s="49"/>
      <c r="AT143" s="12"/>
      <c r="AU143" s="9"/>
      <c r="AV143" s="9"/>
      <c r="AW143" s="9"/>
      <c r="AX143" s="9"/>
      <c r="AY143" s="12"/>
      <c r="AZ143" s="49"/>
      <c r="BA143" s="12"/>
      <c r="BB143" s="9"/>
      <c r="BC143" s="9"/>
      <c r="BD143" s="9"/>
      <c r="BE143" s="9"/>
      <c r="BF143" s="12"/>
      <c r="BG143" s="49"/>
      <c r="BH143" s="12"/>
      <c r="BI143" s="9"/>
      <c r="BJ143" s="9"/>
      <c r="BK143" s="9"/>
      <c r="BL143" s="50"/>
      <c r="BM143" s="12"/>
      <c r="BN143" s="11"/>
      <c r="BO143" s="9"/>
      <c r="BP143" s="11"/>
      <c r="BQ143" s="9"/>
      <c r="BR143" s="43"/>
      <c r="BS143" s="9"/>
      <c r="BT143" s="11"/>
      <c r="BU143" s="9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</row>
    <row r="144" spans="1:87" x14ac:dyDescent="0.2">
      <c r="A144" s="25"/>
      <c r="B144" s="2"/>
      <c r="C144" s="1"/>
      <c r="D144" s="1"/>
      <c r="E144" s="1"/>
      <c r="F144" s="2"/>
      <c r="G144" s="6"/>
      <c r="H144" s="2"/>
      <c r="I144" s="2"/>
      <c r="J144" s="3"/>
      <c r="K144" s="3"/>
      <c r="L144" s="1"/>
      <c r="M144" s="1"/>
      <c r="N144" s="1"/>
      <c r="O144" s="40"/>
      <c r="P144" s="40"/>
      <c r="Q144" s="1"/>
      <c r="R144" s="1"/>
      <c r="S144" s="2"/>
      <c r="T144" s="3"/>
      <c r="U144" s="7"/>
      <c r="V144" s="7"/>
      <c r="W144" s="7"/>
      <c r="X144" s="40"/>
      <c r="Y144" s="1"/>
      <c r="Z144" s="1"/>
      <c r="AA144" s="2"/>
      <c r="AB144" s="6"/>
      <c r="AC144" s="2"/>
      <c r="AD144" s="40"/>
      <c r="AE144" s="1"/>
      <c r="AF144" s="2"/>
      <c r="AG144" s="9"/>
      <c r="AH144" s="12"/>
      <c r="AI144" s="12"/>
      <c r="AJ144" s="42"/>
      <c r="AK144" s="11"/>
      <c r="AL144" s="9"/>
      <c r="AM144" s="11"/>
      <c r="AN144" s="9"/>
      <c r="AO144" s="9"/>
      <c r="AP144" s="9"/>
      <c r="AQ144" s="50"/>
      <c r="AR144" s="11"/>
      <c r="AS144" s="49"/>
      <c r="AT144" s="12"/>
      <c r="AU144" s="9"/>
      <c r="AV144" s="9"/>
      <c r="AW144" s="9"/>
      <c r="AX144" s="9"/>
      <c r="AY144" s="12"/>
      <c r="AZ144" s="49"/>
      <c r="BA144" s="12"/>
      <c r="BB144" s="9"/>
      <c r="BC144" s="9"/>
      <c r="BD144" s="9"/>
      <c r="BE144" s="9"/>
      <c r="BF144" s="12"/>
      <c r="BG144" s="49"/>
      <c r="BH144" s="12"/>
      <c r="BI144" s="9"/>
      <c r="BJ144" s="9"/>
      <c r="BK144" s="9"/>
      <c r="BL144" s="50"/>
      <c r="BM144" s="12"/>
      <c r="BN144" s="11"/>
      <c r="BO144" s="9"/>
      <c r="BP144" s="11"/>
      <c r="BQ144" s="9"/>
      <c r="BR144" s="43"/>
      <c r="BS144" s="9"/>
      <c r="BT144" s="11"/>
      <c r="BU144" s="9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</row>
    <row r="145" spans="1:87" x14ac:dyDescent="0.2">
      <c r="A145" s="25"/>
      <c r="B145" s="2"/>
      <c r="C145" s="1"/>
      <c r="D145" s="1"/>
      <c r="E145" s="1"/>
      <c r="F145" s="2"/>
      <c r="G145" s="6"/>
      <c r="H145" s="2"/>
      <c r="I145" s="2"/>
      <c r="J145" s="3"/>
      <c r="K145" s="3"/>
      <c r="L145" s="1"/>
      <c r="M145" s="1"/>
      <c r="N145" s="1"/>
      <c r="O145" s="40"/>
      <c r="P145" s="40"/>
      <c r="Q145" s="1"/>
      <c r="R145" s="1"/>
      <c r="S145" s="2"/>
      <c r="T145" s="3"/>
      <c r="U145" s="7"/>
      <c r="V145" s="7"/>
      <c r="W145" s="7"/>
      <c r="X145" s="40"/>
      <c r="Y145" s="1"/>
      <c r="Z145" s="1"/>
      <c r="AA145" s="2"/>
      <c r="AB145" s="6"/>
      <c r="AC145" s="2"/>
      <c r="AD145" s="40"/>
      <c r="AE145" s="1"/>
      <c r="AF145" s="2"/>
      <c r="AG145" s="9"/>
      <c r="AH145" s="12"/>
      <c r="AI145" s="12"/>
      <c r="AJ145" s="42"/>
      <c r="AK145" s="11"/>
      <c r="AL145" s="9"/>
      <c r="AM145" s="11"/>
      <c r="AN145" s="9"/>
      <c r="AO145" s="9"/>
      <c r="AP145" s="9"/>
      <c r="AQ145" s="50"/>
      <c r="AR145" s="11"/>
      <c r="AS145" s="49"/>
      <c r="AT145" s="12"/>
      <c r="AU145" s="9"/>
      <c r="AV145" s="9"/>
      <c r="AW145" s="9"/>
      <c r="AX145" s="9"/>
      <c r="AY145" s="12"/>
      <c r="AZ145" s="49"/>
      <c r="BA145" s="12"/>
      <c r="BB145" s="9"/>
      <c r="BC145" s="9"/>
      <c r="BD145" s="9"/>
      <c r="BE145" s="9"/>
      <c r="BF145" s="12"/>
      <c r="BG145" s="49"/>
      <c r="BH145" s="12"/>
      <c r="BI145" s="9"/>
      <c r="BJ145" s="9"/>
      <c r="BK145" s="9"/>
      <c r="BL145" s="50"/>
      <c r="BM145" s="12"/>
      <c r="BN145" s="11"/>
      <c r="BO145" s="9"/>
      <c r="BP145" s="11"/>
      <c r="BQ145" s="9"/>
      <c r="BR145" s="43"/>
      <c r="BS145" s="9"/>
      <c r="BT145" s="11"/>
      <c r="BU145" s="9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</row>
    <row r="146" spans="1:87" x14ac:dyDescent="0.2">
      <c r="A146" s="25"/>
      <c r="B146" s="2"/>
      <c r="C146" s="1"/>
      <c r="D146" s="1"/>
      <c r="E146" s="1"/>
      <c r="F146" s="2"/>
      <c r="G146" s="6"/>
      <c r="H146" s="2"/>
      <c r="I146" s="2"/>
      <c r="J146" s="3"/>
      <c r="K146" s="3"/>
      <c r="L146" s="1"/>
      <c r="M146" s="1"/>
      <c r="N146" s="1"/>
      <c r="O146" s="40"/>
      <c r="P146" s="40"/>
      <c r="Q146" s="1"/>
      <c r="R146" s="1"/>
      <c r="S146" s="2"/>
      <c r="T146" s="3"/>
      <c r="U146" s="7"/>
      <c r="V146" s="7"/>
      <c r="W146" s="7"/>
      <c r="X146" s="40"/>
      <c r="Y146" s="1"/>
      <c r="Z146" s="1"/>
      <c r="AA146" s="2"/>
      <c r="AB146" s="6"/>
      <c r="AC146" s="2"/>
      <c r="AD146" s="40"/>
      <c r="AE146" s="1"/>
      <c r="AF146" s="2"/>
      <c r="AG146" s="9"/>
      <c r="AH146" s="12"/>
      <c r="AI146" s="12"/>
      <c r="AJ146" s="42"/>
      <c r="AK146" s="11"/>
      <c r="AL146" s="9"/>
      <c r="AM146" s="11"/>
      <c r="AN146" s="9"/>
      <c r="AO146" s="9"/>
      <c r="AP146" s="9"/>
      <c r="AQ146" s="50"/>
      <c r="AR146" s="11"/>
      <c r="AS146" s="49"/>
      <c r="AT146" s="12"/>
      <c r="AU146" s="9"/>
      <c r="AV146" s="9"/>
      <c r="AW146" s="9"/>
      <c r="AX146" s="9"/>
      <c r="AY146" s="12"/>
      <c r="AZ146" s="49"/>
      <c r="BA146" s="12"/>
      <c r="BB146" s="9"/>
      <c r="BC146" s="9"/>
      <c r="BD146" s="9"/>
      <c r="BE146" s="9"/>
      <c r="BF146" s="12"/>
      <c r="BG146" s="49"/>
      <c r="BH146" s="12"/>
      <c r="BI146" s="9"/>
      <c r="BJ146" s="9"/>
      <c r="BK146" s="9"/>
      <c r="BL146" s="50"/>
      <c r="BM146" s="12"/>
      <c r="BN146" s="11"/>
      <c r="BO146" s="9"/>
      <c r="BP146" s="11"/>
      <c r="BQ146" s="9"/>
      <c r="BR146" s="43"/>
      <c r="BS146" s="9"/>
      <c r="BT146" s="11"/>
      <c r="BU146" s="9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</row>
    <row r="147" spans="1:87" x14ac:dyDescent="0.2">
      <c r="A147" s="25"/>
      <c r="B147" s="2"/>
      <c r="C147" s="1"/>
      <c r="D147" s="1"/>
      <c r="E147" s="1"/>
      <c r="F147" s="2"/>
      <c r="G147" s="6"/>
      <c r="H147" s="2"/>
      <c r="I147" s="2"/>
      <c r="J147" s="3"/>
      <c r="K147" s="3"/>
      <c r="L147" s="1"/>
      <c r="M147" s="1"/>
      <c r="N147" s="1"/>
      <c r="O147" s="40"/>
      <c r="P147" s="40"/>
      <c r="Q147" s="1"/>
      <c r="R147" s="1"/>
      <c r="S147" s="2"/>
      <c r="T147" s="3"/>
      <c r="U147" s="7"/>
      <c r="V147" s="7"/>
      <c r="W147" s="7"/>
      <c r="X147" s="40"/>
      <c r="Y147" s="1"/>
      <c r="Z147" s="1"/>
      <c r="AA147" s="2"/>
      <c r="AB147" s="6"/>
      <c r="AC147" s="2"/>
      <c r="AD147" s="40"/>
      <c r="AE147" s="1"/>
      <c r="AF147" s="2"/>
      <c r="AG147" s="9"/>
      <c r="AH147" s="12"/>
      <c r="AI147" s="12"/>
      <c r="AJ147" s="42"/>
      <c r="AK147" s="11"/>
      <c r="AL147" s="9"/>
      <c r="AM147" s="11"/>
      <c r="AN147" s="9"/>
      <c r="AO147" s="9"/>
      <c r="AP147" s="9"/>
      <c r="AQ147" s="50"/>
      <c r="AR147" s="11"/>
      <c r="AS147" s="49"/>
      <c r="AT147" s="12"/>
      <c r="AU147" s="9"/>
      <c r="AV147" s="9"/>
      <c r="AW147" s="9"/>
      <c r="AX147" s="9"/>
      <c r="AY147" s="12"/>
      <c r="AZ147" s="49"/>
      <c r="BA147" s="12"/>
      <c r="BB147" s="9"/>
      <c r="BC147" s="9"/>
      <c r="BD147" s="9"/>
      <c r="BE147" s="9"/>
      <c r="BF147" s="12"/>
      <c r="BG147" s="49"/>
      <c r="BH147" s="12"/>
      <c r="BI147" s="9"/>
      <c r="BJ147" s="9"/>
      <c r="BK147" s="9"/>
      <c r="BL147" s="50"/>
      <c r="BM147" s="12"/>
      <c r="BN147" s="11"/>
      <c r="BO147" s="9"/>
      <c r="BP147" s="11"/>
      <c r="BQ147" s="9"/>
      <c r="BR147" s="43"/>
      <c r="BS147" s="9"/>
      <c r="BT147" s="11"/>
      <c r="BU147" s="9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</row>
    <row r="148" spans="1:87" x14ac:dyDescent="0.2">
      <c r="A148" s="25"/>
      <c r="B148" s="2"/>
      <c r="C148" s="1"/>
      <c r="D148" s="1"/>
      <c r="E148" s="1"/>
      <c r="F148" s="2"/>
      <c r="G148" s="6"/>
      <c r="H148" s="2"/>
      <c r="I148" s="2"/>
      <c r="J148" s="3"/>
      <c r="K148" s="3"/>
      <c r="L148" s="1"/>
      <c r="M148" s="1"/>
      <c r="N148" s="1"/>
      <c r="O148" s="40"/>
      <c r="P148" s="40"/>
      <c r="Q148" s="1"/>
      <c r="R148" s="1"/>
      <c r="S148" s="2"/>
      <c r="T148" s="3"/>
      <c r="U148" s="7"/>
      <c r="V148" s="7"/>
      <c r="W148" s="7"/>
      <c r="X148" s="40"/>
      <c r="Y148" s="1"/>
      <c r="Z148" s="1"/>
      <c r="AA148" s="2"/>
      <c r="AB148" s="6"/>
      <c r="AC148" s="2"/>
      <c r="AD148" s="40"/>
      <c r="AE148" s="1"/>
      <c r="AF148" s="2"/>
      <c r="AG148" s="9"/>
      <c r="AH148" s="12"/>
      <c r="AI148" s="12"/>
      <c r="AJ148" s="42"/>
      <c r="AK148" s="11"/>
      <c r="AL148" s="9"/>
      <c r="AM148" s="11"/>
      <c r="AN148" s="9"/>
      <c r="AO148" s="9"/>
      <c r="AP148" s="9"/>
      <c r="AQ148" s="50"/>
      <c r="AR148" s="11"/>
      <c r="AS148" s="49"/>
      <c r="AT148" s="12"/>
      <c r="AU148" s="9"/>
      <c r="AV148" s="9"/>
      <c r="AW148" s="9"/>
      <c r="AX148" s="9"/>
      <c r="AY148" s="12"/>
      <c r="AZ148" s="49"/>
      <c r="BA148" s="12"/>
      <c r="BB148" s="9"/>
      <c r="BC148" s="9"/>
      <c r="BD148" s="9"/>
      <c r="BE148" s="9"/>
      <c r="BF148" s="12"/>
      <c r="BG148" s="49"/>
      <c r="BH148" s="12"/>
      <c r="BI148" s="9"/>
      <c r="BJ148" s="9"/>
      <c r="BK148" s="9"/>
      <c r="BL148" s="50"/>
      <c r="BM148" s="12"/>
      <c r="BN148" s="11"/>
      <c r="BO148" s="9"/>
      <c r="BP148" s="11"/>
      <c r="BQ148" s="9"/>
      <c r="BR148" s="43"/>
      <c r="BS148" s="9"/>
      <c r="BT148" s="11"/>
      <c r="BU148" s="9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</row>
    <row r="149" spans="1:87" x14ac:dyDescent="0.2">
      <c r="A149" s="25"/>
      <c r="B149" s="2"/>
      <c r="C149" s="1"/>
      <c r="D149" s="1"/>
      <c r="E149" s="1"/>
      <c r="F149" s="2"/>
      <c r="G149" s="6"/>
      <c r="H149" s="2"/>
      <c r="I149" s="2"/>
      <c r="J149" s="3"/>
      <c r="K149" s="3"/>
      <c r="L149" s="1"/>
      <c r="M149" s="1"/>
      <c r="N149" s="1"/>
      <c r="O149" s="40"/>
      <c r="P149" s="40"/>
      <c r="Q149" s="1"/>
      <c r="R149" s="1"/>
      <c r="S149" s="2"/>
      <c r="T149" s="3"/>
      <c r="U149" s="7"/>
      <c r="V149" s="7"/>
      <c r="W149" s="7"/>
      <c r="X149" s="40"/>
      <c r="Y149" s="1"/>
      <c r="Z149" s="1"/>
      <c r="AA149" s="2"/>
      <c r="AB149" s="6"/>
      <c r="AC149" s="2"/>
      <c r="AD149" s="40"/>
      <c r="AE149" s="1"/>
      <c r="AF149" s="2"/>
      <c r="AG149" s="9"/>
      <c r="AH149" s="12"/>
      <c r="AI149" s="12"/>
      <c r="AJ149" s="42"/>
      <c r="AK149" s="11"/>
      <c r="AL149" s="9"/>
      <c r="AM149" s="11"/>
      <c r="AN149" s="9"/>
      <c r="AO149" s="9"/>
      <c r="AP149" s="9"/>
      <c r="AQ149" s="50"/>
      <c r="AR149" s="11"/>
      <c r="AS149" s="49"/>
      <c r="AT149" s="12"/>
      <c r="AU149" s="9"/>
      <c r="AV149" s="9"/>
      <c r="AW149" s="9"/>
      <c r="AX149" s="9"/>
      <c r="AY149" s="12"/>
      <c r="AZ149" s="49"/>
      <c r="BA149" s="12"/>
      <c r="BB149" s="9"/>
      <c r="BC149" s="9"/>
      <c r="BD149" s="9"/>
      <c r="BE149" s="9"/>
      <c r="BF149" s="12"/>
      <c r="BG149" s="49"/>
      <c r="BH149" s="12"/>
      <c r="BI149" s="9"/>
      <c r="BJ149" s="9"/>
      <c r="BK149" s="9"/>
      <c r="BL149" s="50"/>
      <c r="BM149" s="12"/>
      <c r="BN149" s="11"/>
      <c r="BO149" s="9"/>
      <c r="BP149" s="11"/>
      <c r="BQ149" s="9"/>
      <c r="BR149" s="43"/>
      <c r="BS149" s="9"/>
      <c r="BT149" s="11"/>
      <c r="BU149" s="9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</row>
    <row r="150" spans="1:87" x14ac:dyDescent="0.2">
      <c r="A150" s="25"/>
      <c r="B150" s="2"/>
      <c r="C150" s="1"/>
      <c r="D150" s="1"/>
      <c r="E150" s="1"/>
      <c r="F150" s="2"/>
      <c r="G150" s="6"/>
      <c r="H150" s="2"/>
      <c r="I150" s="2"/>
      <c r="J150" s="3"/>
      <c r="K150" s="3"/>
      <c r="L150" s="1"/>
      <c r="M150" s="1"/>
      <c r="N150" s="1"/>
      <c r="O150" s="40"/>
      <c r="P150" s="40"/>
      <c r="Q150" s="1"/>
      <c r="R150" s="1"/>
      <c r="S150" s="2"/>
      <c r="T150" s="3"/>
      <c r="U150" s="7"/>
      <c r="V150" s="7"/>
      <c r="W150" s="7"/>
      <c r="X150" s="40"/>
      <c r="Y150" s="1"/>
      <c r="Z150" s="1"/>
      <c r="AA150" s="2"/>
      <c r="AB150" s="6"/>
      <c r="AC150" s="2"/>
      <c r="AD150" s="40"/>
      <c r="AE150" s="1"/>
      <c r="AF150" s="2"/>
      <c r="AG150" s="9"/>
      <c r="AH150" s="12"/>
      <c r="AI150" s="12"/>
      <c r="AJ150" s="42"/>
      <c r="AK150" s="11"/>
      <c r="AL150" s="9"/>
      <c r="AM150" s="11"/>
      <c r="AN150" s="9"/>
      <c r="AO150" s="9"/>
      <c r="AP150" s="9"/>
      <c r="AQ150" s="50"/>
      <c r="AR150" s="11"/>
      <c r="AS150" s="49"/>
      <c r="AT150" s="12"/>
      <c r="AU150" s="9"/>
      <c r="AV150" s="9"/>
      <c r="AW150" s="9"/>
      <c r="AX150" s="9"/>
      <c r="AY150" s="12"/>
      <c r="AZ150" s="49"/>
      <c r="BA150" s="12"/>
      <c r="BB150" s="9"/>
      <c r="BC150" s="9"/>
      <c r="BD150" s="9"/>
      <c r="BE150" s="9"/>
      <c r="BF150" s="12"/>
      <c r="BG150" s="49"/>
      <c r="BH150" s="12"/>
      <c r="BI150" s="9"/>
      <c r="BJ150" s="9"/>
      <c r="BK150" s="9"/>
      <c r="BL150" s="50"/>
      <c r="BM150" s="12"/>
      <c r="BN150" s="11"/>
      <c r="BO150" s="9"/>
      <c r="BP150" s="11"/>
      <c r="BQ150" s="9"/>
      <c r="BR150" s="43"/>
      <c r="BS150" s="9"/>
      <c r="BT150" s="11"/>
      <c r="BU150" s="9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</row>
    <row r="151" spans="1:87" x14ac:dyDescent="0.2">
      <c r="A151" s="25"/>
      <c r="B151" s="2"/>
      <c r="C151" s="1"/>
      <c r="D151" s="1"/>
      <c r="E151" s="1"/>
      <c r="F151" s="2"/>
      <c r="G151" s="6"/>
      <c r="H151" s="2"/>
      <c r="I151" s="2"/>
      <c r="J151" s="3"/>
      <c r="K151" s="3"/>
      <c r="L151" s="1"/>
      <c r="M151" s="1"/>
      <c r="N151" s="1"/>
      <c r="O151" s="40"/>
      <c r="P151" s="40"/>
      <c r="Q151" s="1"/>
      <c r="R151" s="1"/>
      <c r="S151" s="2"/>
      <c r="T151" s="3"/>
      <c r="U151" s="7"/>
      <c r="V151" s="7"/>
      <c r="W151" s="7"/>
      <c r="X151" s="40"/>
      <c r="Y151" s="1"/>
      <c r="Z151" s="1"/>
      <c r="AA151" s="2"/>
      <c r="AB151" s="6"/>
      <c r="AC151" s="2"/>
      <c r="AD151" s="40"/>
      <c r="AE151" s="1"/>
      <c r="AF151" s="2"/>
      <c r="AG151" s="9"/>
      <c r="AH151" s="12"/>
      <c r="AI151" s="12"/>
      <c r="AJ151" s="42"/>
      <c r="AK151" s="11"/>
      <c r="AL151" s="9"/>
      <c r="AM151" s="11"/>
      <c r="AN151" s="9"/>
      <c r="AO151" s="9"/>
      <c r="AP151" s="9"/>
      <c r="AQ151" s="50"/>
      <c r="AR151" s="11"/>
      <c r="AS151" s="49"/>
      <c r="AT151" s="12"/>
      <c r="AU151" s="9"/>
      <c r="AV151" s="9"/>
      <c r="AW151" s="9"/>
      <c r="AX151" s="9"/>
      <c r="AY151" s="12"/>
      <c r="AZ151" s="49"/>
      <c r="BA151" s="12"/>
      <c r="BB151" s="9"/>
      <c r="BC151" s="9"/>
      <c r="BD151" s="9"/>
      <c r="BE151" s="9"/>
      <c r="BF151" s="12"/>
      <c r="BG151" s="49"/>
      <c r="BH151" s="12"/>
      <c r="BI151" s="9"/>
      <c r="BJ151" s="9"/>
      <c r="BK151" s="9"/>
      <c r="BL151" s="50"/>
      <c r="BM151" s="12"/>
      <c r="BN151" s="11"/>
      <c r="BO151" s="9"/>
      <c r="BP151" s="11"/>
      <c r="BQ151" s="9"/>
      <c r="BR151" s="43"/>
      <c r="BS151" s="9"/>
      <c r="BT151" s="11"/>
      <c r="BU151" s="9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</row>
    <row r="152" spans="1:87" x14ac:dyDescent="0.2">
      <c r="A152" s="25"/>
      <c r="B152" s="2"/>
      <c r="C152" s="1"/>
      <c r="D152" s="1"/>
      <c r="E152" s="1"/>
      <c r="F152" s="2"/>
      <c r="G152" s="6"/>
      <c r="H152" s="2"/>
      <c r="I152" s="2"/>
      <c r="J152" s="3"/>
      <c r="K152" s="3"/>
      <c r="L152" s="1"/>
      <c r="M152" s="1"/>
      <c r="N152" s="1"/>
      <c r="O152" s="40"/>
      <c r="P152" s="40"/>
      <c r="Q152" s="1"/>
      <c r="R152" s="1"/>
      <c r="S152" s="2"/>
      <c r="T152" s="3"/>
      <c r="U152" s="7"/>
      <c r="V152" s="7"/>
      <c r="W152" s="7"/>
      <c r="X152" s="40"/>
      <c r="Y152" s="1"/>
      <c r="Z152" s="1"/>
      <c r="AA152" s="2"/>
      <c r="AB152" s="6"/>
      <c r="AC152" s="2"/>
      <c r="AD152" s="40"/>
      <c r="AE152" s="1"/>
      <c r="AF152" s="2"/>
      <c r="AG152" s="9"/>
      <c r="AH152" s="12"/>
      <c r="AI152" s="12"/>
      <c r="AJ152" s="42"/>
      <c r="AK152" s="11"/>
      <c r="AL152" s="9"/>
      <c r="AM152" s="11"/>
      <c r="AN152" s="9"/>
      <c r="AO152" s="9"/>
      <c r="AP152" s="9"/>
      <c r="AQ152" s="50"/>
      <c r="AR152" s="11"/>
      <c r="AS152" s="49"/>
      <c r="AT152" s="12"/>
      <c r="AU152" s="9"/>
      <c r="AV152" s="9"/>
      <c r="AW152" s="9"/>
      <c r="AX152" s="9"/>
      <c r="AY152" s="12"/>
      <c r="AZ152" s="49"/>
      <c r="BA152" s="12"/>
      <c r="BB152" s="9"/>
      <c r="BC152" s="9"/>
      <c r="BD152" s="9"/>
      <c r="BE152" s="9"/>
      <c r="BF152" s="12"/>
      <c r="BG152" s="49"/>
      <c r="BH152" s="12"/>
      <c r="BI152" s="9"/>
      <c r="BJ152" s="9"/>
      <c r="BK152" s="9"/>
      <c r="BL152" s="50"/>
      <c r="BM152" s="12"/>
      <c r="BN152" s="11"/>
      <c r="BO152" s="9"/>
      <c r="BP152" s="11"/>
      <c r="BQ152" s="9"/>
      <c r="BR152" s="43"/>
      <c r="BS152" s="9"/>
      <c r="BT152" s="11"/>
      <c r="BU152" s="9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</row>
    <row r="153" spans="1:87" x14ac:dyDescent="0.2">
      <c r="A153" s="25"/>
      <c r="B153" s="2"/>
      <c r="C153" s="1"/>
      <c r="D153" s="1"/>
      <c r="E153" s="1"/>
      <c r="F153" s="2"/>
      <c r="G153" s="6"/>
      <c r="H153" s="2"/>
      <c r="I153" s="2"/>
      <c r="J153" s="3"/>
      <c r="K153" s="3"/>
      <c r="L153" s="1"/>
      <c r="M153" s="1"/>
      <c r="N153" s="1"/>
      <c r="O153" s="40"/>
      <c r="P153" s="40"/>
      <c r="Q153" s="1"/>
      <c r="R153" s="1"/>
      <c r="S153" s="2"/>
      <c r="T153" s="3"/>
      <c r="U153" s="7"/>
      <c r="V153" s="7"/>
      <c r="W153" s="7"/>
      <c r="X153" s="40"/>
      <c r="Y153" s="1"/>
      <c r="Z153" s="1"/>
      <c r="AA153" s="2"/>
      <c r="AB153" s="6"/>
      <c r="AC153" s="2"/>
      <c r="AD153" s="40"/>
      <c r="AE153" s="1"/>
      <c r="AF153" s="2"/>
      <c r="AG153" s="9"/>
      <c r="AH153" s="12"/>
      <c r="AI153" s="12"/>
      <c r="AJ153" s="42"/>
      <c r="AK153" s="11"/>
      <c r="AL153" s="9"/>
      <c r="AM153" s="11"/>
      <c r="AN153" s="9"/>
      <c r="AO153" s="9"/>
      <c r="AP153" s="9"/>
      <c r="AQ153" s="50"/>
      <c r="AR153" s="11"/>
      <c r="AS153" s="49"/>
      <c r="AT153" s="12"/>
      <c r="AU153" s="9"/>
      <c r="AV153" s="9"/>
      <c r="AW153" s="9"/>
      <c r="AX153" s="9"/>
      <c r="AY153" s="12"/>
      <c r="AZ153" s="49"/>
      <c r="BA153" s="12"/>
      <c r="BB153" s="9"/>
      <c r="BC153" s="9"/>
      <c r="BD153" s="9"/>
      <c r="BE153" s="9"/>
      <c r="BF153" s="12"/>
      <c r="BG153" s="49"/>
      <c r="BH153" s="12"/>
      <c r="BI153" s="9"/>
      <c r="BJ153" s="9"/>
      <c r="BK153" s="9"/>
      <c r="BL153" s="50"/>
      <c r="BM153" s="12"/>
      <c r="BN153" s="11"/>
      <c r="BO153" s="9"/>
      <c r="BP153" s="11"/>
      <c r="BQ153" s="9"/>
      <c r="BR153" s="43"/>
      <c r="BS153" s="9"/>
      <c r="BT153" s="11"/>
      <c r="BU153" s="9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</row>
    <row r="154" spans="1:87" x14ac:dyDescent="0.2">
      <c r="A154" s="25"/>
      <c r="B154" s="2"/>
      <c r="C154" s="1"/>
      <c r="D154" s="1"/>
      <c r="E154" s="1"/>
      <c r="F154" s="2"/>
      <c r="G154" s="6"/>
      <c r="H154" s="2"/>
      <c r="I154" s="2"/>
      <c r="J154" s="3"/>
      <c r="K154" s="3"/>
      <c r="L154" s="1"/>
      <c r="M154" s="1"/>
      <c r="N154" s="1"/>
      <c r="O154" s="40"/>
      <c r="P154" s="40"/>
      <c r="Q154" s="1"/>
      <c r="R154" s="1"/>
      <c r="S154" s="2"/>
      <c r="T154" s="3"/>
      <c r="U154" s="7"/>
      <c r="V154" s="7"/>
      <c r="W154" s="7"/>
      <c r="X154" s="40"/>
      <c r="Y154" s="1"/>
      <c r="Z154" s="1"/>
      <c r="AA154" s="2"/>
      <c r="AB154" s="6"/>
      <c r="AC154" s="2"/>
      <c r="AD154" s="40"/>
      <c r="AE154" s="1"/>
      <c r="AF154" s="2"/>
      <c r="AG154" s="9"/>
      <c r="AH154" s="12"/>
      <c r="AI154" s="12"/>
      <c r="AJ154" s="42"/>
      <c r="AK154" s="11"/>
      <c r="AL154" s="9"/>
      <c r="AM154" s="11"/>
      <c r="AN154" s="9"/>
      <c r="AO154" s="9"/>
      <c r="AP154" s="9"/>
      <c r="AQ154" s="50"/>
      <c r="AR154" s="11"/>
      <c r="AS154" s="49"/>
      <c r="AT154" s="12"/>
      <c r="AU154" s="9"/>
      <c r="AV154" s="9"/>
      <c r="AW154" s="9"/>
      <c r="AX154" s="9"/>
      <c r="AY154" s="12"/>
      <c r="AZ154" s="49"/>
      <c r="BA154" s="12"/>
      <c r="BB154" s="9"/>
      <c r="BC154" s="9"/>
      <c r="BD154" s="9"/>
      <c r="BE154" s="9"/>
      <c r="BF154" s="12"/>
      <c r="BG154" s="49"/>
      <c r="BH154" s="12"/>
      <c r="BI154" s="9"/>
      <c r="BJ154" s="9"/>
      <c r="BK154" s="9"/>
      <c r="BL154" s="50"/>
      <c r="BM154" s="12"/>
      <c r="BN154" s="11"/>
      <c r="BO154" s="9"/>
      <c r="BP154" s="11"/>
      <c r="BQ154" s="9"/>
      <c r="BR154" s="43"/>
      <c r="BS154" s="9"/>
      <c r="BT154" s="11"/>
      <c r="BU154" s="9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</row>
    <row r="155" spans="1:87" x14ac:dyDescent="0.2">
      <c r="A155" s="25"/>
      <c r="B155" s="2"/>
      <c r="C155" s="1"/>
      <c r="D155" s="1"/>
      <c r="E155" s="1"/>
      <c r="F155" s="2"/>
      <c r="G155" s="6"/>
      <c r="H155" s="2"/>
      <c r="I155" s="2"/>
      <c r="J155" s="3"/>
      <c r="K155" s="3"/>
      <c r="L155" s="1"/>
      <c r="M155" s="1"/>
      <c r="N155" s="1"/>
      <c r="O155" s="40"/>
      <c r="P155" s="40"/>
      <c r="Q155" s="1"/>
      <c r="R155" s="1"/>
      <c r="S155" s="2"/>
      <c r="T155" s="3"/>
      <c r="U155" s="7"/>
      <c r="V155" s="7"/>
      <c r="W155" s="7"/>
      <c r="X155" s="40"/>
      <c r="Y155" s="1"/>
      <c r="Z155" s="1"/>
      <c r="AA155" s="2"/>
      <c r="AB155" s="6"/>
      <c r="AC155" s="2"/>
      <c r="AD155" s="40"/>
      <c r="AE155" s="1"/>
      <c r="AF155" s="2"/>
      <c r="AG155" s="9"/>
      <c r="AH155" s="12"/>
      <c r="AI155" s="12"/>
      <c r="AJ155" s="42"/>
      <c r="AK155" s="11"/>
      <c r="AL155" s="9"/>
      <c r="AM155" s="11"/>
      <c r="AN155" s="9"/>
      <c r="AO155" s="9"/>
      <c r="AP155" s="9"/>
      <c r="AQ155" s="50"/>
      <c r="AR155" s="11"/>
      <c r="AS155" s="49"/>
      <c r="AT155" s="12"/>
      <c r="AU155" s="9"/>
      <c r="AV155" s="9"/>
      <c r="AW155" s="9"/>
      <c r="AX155" s="9"/>
      <c r="AY155" s="12"/>
      <c r="AZ155" s="49"/>
      <c r="BA155" s="12"/>
      <c r="BB155" s="9"/>
      <c r="BC155" s="9"/>
      <c r="BD155" s="9"/>
      <c r="BE155" s="9"/>
      <c r="BF155" s="12"/>
      <c r="BG155" s="49"/>
      <c r="BH155" s="12"/>
      <c r="BI155" s="9"/>
      <c r="BJ155" s="9"/>
      <c r="BK155" s="9"/>
      <c r="BL155" s="50"/>
      <c r="BM155" s="12"/>
      <c r="BN155" s="11"/>
      <c r="BO155" s="9"/>
      <c r="BP155" s="11"/>
      <c r="BQ155" s="9"/>
      <c r="BR155" s="43"/>
      <c r="BS155" s="9"/>
      <c r="BT155" s="11"/>
      <c r="BU155" s="9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</row>
    <row r="156" spans="1:87" x14ac:dyDescent="0.2">
      <c r="A156" s="25"/>
      <c r="B156" s="2"/>
      <c r="C156" s="1"/>
      <c r="D156" s="1"/>
      <c r="E156" s="1"/>
      <c r="F156" s="2"/>
      <c r="G156" s="6"/>
      <c r="H156" s="2"/>
      <c r="I156" s="2"/>
      <c r="J156" s="3"/>
      <c r="K156" s="3"/>
      <c r="L156" s="1"/>
      <c r="M156" s="1"/>
      <c r="N156" s="1"/>
      <c r="O156" s="40"/>
      <c r="P156" s="40"/>
      <c r="Q156" s="1"/>
      <c r="R156" s="1"/>
      <c r="S156" s="2"/>
      <c r="T156" s="3"/>
      <c r="U156" s="7"/>
      <c r="V156" s="7"/>
      <c r="W156" s="7"/>
      <c r="X156" s="40"/>
      <c r="Y156" s="1"/>
      <c r="Z156" s="1"/>
      <c r="AA156" s="2"/>
      <c r="AB156" s="6"/>
      <c r="AC156" s="2"/>
      <c r="AD156" s="40"/>
      <c r="AE156" s="1"/>
      <c r="AF156" s="2"/>
      <c r="AG156" s="9"/>
      <c r="AH156" s="12"/>
      <c r="AI156" s="12"/>
      <c r="AJ156" s="42"/>
      <c r="AK156" s="11"/>
      <c r="AL156" s="9"/>
      <c r="AM156" s="11"/>
      <c r="AN156" s="9"/>
      <c r="AO156" s="9"/>
      <c r="AP156" s="9"/>
      <c r="AQ156" s="50"/>
      <c r="AR156" s="11"/>
      <c r="AS156" s="49"/>
      <c r="AT156" s="12"/>
      <c r="AU156" s="9"/>
      <c r="AV156" s="9"/>
      <c r="AW156" s="9"/>
      <c r="AX156" s="9"/>
      <c r="AY156" s="12"/>
      <c r="AZ156" s="49"/>
      <c r="BA156" s="12"/>
      <c r="BB156" s="9"/>
      <c r="BC156" s="9"/>
      <c r="BD156" s="9"/>
      <c r="BE156" s="9"/>
      <c r="BF156" s="12"/>
      <c r="BG156" s="49"/>
      <c r="BH156" s="12"/>
      <c r="BI156" s="9"/>
      <c r="BJ156" s="9"/>
      <c r="BK156" s="9"/>
      <c r="BL156" s="50"/>
      <c r="BM156" s="12"/>
      <c r="BN156" s="11"/>
      <c r="BO156" s="9"/>
      <c r="BP156" s="11"/>
      <c r="BQ156" s="9"/>
      <c r="BR156" s="43"/>
      <c r="BS156" s="9"/>
      <c r="BT156" s="11"/>
      <c r="BU156" s="9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</row>
    <row r="157" spans="1:87" x14ac:dyDescent="0.2">
      <c r="A157" s="25"/>
      <c r="B157" s="2"/>
      <c r="C157" s="1"/>
      <c r="D157" s="1"/>
      <c r="E157" s="1"/>
      <c r="F157" s="2"/>
      <c r="G157" s="6"/>
      <c r="H157" s="2"/>
      <c r="I157" s="2"/>
      <c r="J157" s="3"/>
      <c r="K157" s="3"/>
      <c r="L157" s="1"/>
      <c r="M157" s="1"/>
      <c r="N157" s="1"/>
      <c r="O157" s="40"/>
      <c r="P157" s="40"/>
      <c r="Q157" s="1"/>
      <c r="R157" s="1"/>
      <c r="S157" s="2"/>
      <c r="T157" s="3"/>
      <c r="U157" s="7"/>
      <c r="V157" s="7"/>
      <c r="W157" s="7"/>
      <c r="X157" s="40"/>
      <c r="Y157" s="1"/>
      <c r="Z157" s="1"/>
      <c r="AA157" s="2"/>
      <c r="AB157" s="6"/>
      <c r="AC157" s="2"/>
      <c r="AD157" s="40"/>
      <c r="AE157" s="1"/>
      <c r="AF157" s="2"/>
      <c r="AG157" s="9"/>
      <c r="AH157" s="12"/>
      <c r="AI157" s="12"/>
      <c r="AJ157" s="42"/>
      <c r="AK157" s="11"/>
      <c r="AL157" s="9"/>
      <c r="AM157" s="11"/>
      <c r="AN157" s="9"/>
      <c r="AO157" s="9"/>
      <c r="AP157" s="9"/>
      <c r="AQ157" s="50"/>
      <c r="AR157" s="11"/>
      <c r="AS157" s="49"/>
      <c r="AT157" s="12"/>
      <c r="AU157" s="9"/>
      <c r="AV157" s="9"/>
      <c r="AW157" s="9"/>
      <c r="AX157" s="9"/>
      <c r="AY157" s="12"/>
      <c r="AZ157" s="49"/>
      <c r="BA157" s="12"/>
      <c r="BB157" s="9"/>
      <c r="BC157" s="9"/>
      <c r="BD157" s="9"/>
      <c r="BE157" s="9"/>
      <c r="BF157" s="12"/>
      <c r="BG157" s="49"/>
      <c r="BH157" s="12"/>
      <c r="BI157" s="9"/>
      <c r="BJ157" s="9"/>
      <c r="BK157" s="9"/>
      <c r="BL157" s="50"/>
      <c r="BM157" s="12"/>
      <c r="BN157" s="11"/>
      <c r="BO157" s="9"/>
      <c r="BP157" s="11"/>
      <c r="BQ157" s="9"/>
      <c r="BR157" s="43"/>
      <c r="BS157" s="9"/>
      <c r="BT157" s="11"/>
      <c r="BU157" s="9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</row>
    <row r="158" spans="1:87" x14ac:dyDescent="0.2">
      <c r="A158" s="25"/>
      <c r="B158" s="2"/>
      <c r="C158" s="1"/>
      <c r="D158" s="1"/>
      <c r="E158" s="1"/>
      <c r="F158" s="2"/>
      <c r="G158" s="6"/>
      <c r="H158" s="2"/>
      <c r="I158" s="2"/>
      <c r="J158" s="3"/>
      <c r="K158" s="3"/>
      <c r="L158" s="1"/>
      <c r="M158" s="1"/>
      <c r="N158" s="1"/>
      <c r="O158" s="40"/>
      <c r="P158" s="40"/>
      <c r="Q158" s="1"/>
      <c r="R158" s="1"/>
      <c r="S158" s="2"/>
      <c r="T158" s="3"/>
      <c r="U158" s="7"/>
      <c r="V158" s="7"/>
      <c r="W158" s="7"/>
      <c r="X158" s="40"/>
      <c r="Y158" s="1"/>
      <c r="Z158" s="1"/>
      <c r="AA158" s="2"/>
      <c r="AB158" s="6"/>
      <c r="AC158" s="2"/>
      <c r="AD158" s="40"/>
      <c r="AE158" s="1"/>
      <c r="AF158" s="2"/>
      <c r="AG158" s="9"/>
      <c r="AH158" s="12"/>
      <c r="AI158" s="12"/>
      <c r="AJ158" s="42"/>
      <c r="AK158" s="11"/>
      <c r="AL158" s="9"/>
      <c r="AM158" s="11"/>
      <c r="AN158" s="9"/>
      <c r="AO158" s="9"/>
      <c r="AP158" s="9"/>
      <c r="AQ158" s="50"/>
      <c r="AR158" s="11"/>
      <c r="AS158" s="49"/>
      <c r="AT158" s="12"/>
      <c r="AU158" s="9"/>
      <c r="AV158" s="9"/>
      <c r="AW158" s="9"/>
      <c r="AX158" s="9"/>
      <c r="AY158" s="12"/>
      <c r="AZ158" s="49"/>
      <c r="BA158" s="12"/>
      <c r="BB158" s="9"/>
      <c r="BC158" s="9"/>
      <c r="BD158" s="9"/>
      <c r="BE158" s="9"/>
      <c r="BF158" s="12"/>
      <c r="BG158" s="49"/>
      <c r="BH158" s="12"/>
      <c r="BI158" s="9"/>
      <c r="BJ158" s="9"/>
      <c r="BK158" s="9"/>
      <c r="BL158" s="50"/>
      <c r="BM158" s="12"/>
      <c r="BN158" s="11"/>
      <c r="BO158" s="9"/>
      <c r="BP158" s="11"/>
      <c r="BQ158" s="9"/>
      <c r="BR158" s="43"/>
      <c r="BS158" s="9"/>
      <c r="BT158" s="11"/>
      <c r="BU158" s="9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</row>
    <row r="159" spans="1:87" x14ac:dyDescent="0.2">
      <c r="A159" s="25"/>
      <c r="B159" s="2"/>
      <c r="C159" s="1"/>
      <c r="D159" s="1"/>
      <c r="E159" s="1"/>
      <c r="F159" s="2"/>
      <c r="G159" s="6"/>
      <c r="H159" s="2"/>
      <c r="I159" s="2"/>
      <c r="J159" s="3"/>
      <c r="K159" s="3"/>
      <c r="L159" s="1"/>
      <c r="M159" s="1"/>
      <c r="N159" s="1"/>
      <c r="O159" s="40"/>
      <c r="P159" s="40"/>
      <c r="Q159" s="1"/>
      <c r="R159" s="1"/>
      <c r="S159" s="2"/>
      <c r="T159" s="3"/>
      <c r="U159" s="7"/>
      <c r="V159" s="7"/>
      <c r="W159" s="7"/>
      <c r="X159" s="40"/>
      <c r="Y159" s="1"/>
      <c r="Z159" s="1"/>
      <c r="AA159" s="2"/>
      <c r="AB159" s="6"/>
      <c r="AC159" s="2"/>
      <c r="AD159" s="40"/>
      <c r="AE159" s="1"/>
      <c r="AF159" s="2"/>
      <c r="AG159" s="9"/>
      <c r="AH159" s="12"/>
      <c r="AI159" s="12"/>
      <c r="AJ159" s="42"/>
      <c r="AK159" s="11"/>
      <c r="AL159" s="9"/>
      <c r="AM159" s="11"/>
      <c r="AN159" s="9"/>
      <c r="AO159" s="9"/>
      <c r="AP159" s="9"/>
      <c r="AQ159" s="50"/>
      <c r="AR159" s="11"/>
      <c r="AS159" s="49"/>
      <c r="AT159" s="12"/>
      <c r="AU159" s="9"/>
      <c r="AV159" s="9"/>
      <c r="AW159" s="9"/>
      <c r="AX159" s="9"/>
      <c r="AY159" s="12"/>
      <c r="AZ159" s="49"/>
      <c r="BA159" s="12"/>
      <c r="BB159" s="9"/>
      <c r="BC159" s="9"/>
      <c r="BD159" s="9"/>
      <c r="BE159" s="9"/>
      <c r="BF159" s="12"/>
      <c r="BG159" s="49"/>
      <c r="BH159" s="12"/>
      <c r="BI159" s="9"/>
      <c r="BJ159" s="9"/>
      <c r="BK159" s="9"/>
      <c r="BL159" s="50"/>
      <c r="BM159" s="12"/>
      <c r="BN159" s="11"/>
      <c r="BO159" s="9"/>
      <c r="BP159" s="11"/>
      <c r="BQ159" s="9"/>
      <c r="BR159" s="43"/>
      <c r="BS159" s="9"/>
      <c r="BT159" s="11"/>
      <c r="BU159" s="9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</row>
    <row r="160" spans="1:87" x14ac:dyDescent="0.2">
      <c r="A160" s="25"/>
      <c r="B160" s="2"/>
      <c r="C160" s="1"/>
      <c r="D160" s="1"/>
      <c r="E160" s="1"/>
      <c r="F160" s="2"/>
      <c r="G160" s="6"/>
      <c r="H160" s="2"/>
      <c r="I160" s="2"/>
      <c r="J160" s="3"/>
      <c r="K160" s="3"/>
      <c r="L160" s="1"/>
      <c r="M160" s="1"/>
      <c r="N160" s="1"/>
      <c r="O160" s="40"/>
      <c r="P160" s="40"/>
      <c r="Q160" s="1"/>
      <c r="R160" s="1"/>
      <c r="S160" s="2"/>
      <c r="T160" s="3"/>
      <c r="U160" s="7"/>
      <c r="V160" s="7"/>
      <c r="W160" s="7"/>
      <c r="X160" s="40"/>
      <c r="Y160" s="1"/>
      <c r="Z160" s="1"/>
      <c r="AA160" s="2"/>
      <c r="AB160" s="6"/>
      <c r="AC160" s="2"/>
      <c r="AD160" s="40"/>
      <c r="AE160" s="1"/>
      <c r="AF160" s="2"/>
      <c r="AG160" s="9"/>
      <c r="AH160" s="12"/>
      <c r="AI160" s="12"/>
      <c r="AJ160" s="42"/>
      <c r="AK160" s="11"/>
      <c r="AL160" s="9"/>
      <c r="AM160" s="11"/>
      <c r="AN160" s="9"/>
      <c r="AO160" s="9"/>
      <c r="AP160" s="9"/>
      <c r="AQ160" s="50"/>
      <c r="AR160" s="11"/>
      <c r="AS160" s="49"/>
      <c r="AT160" s="12"/>
      <c r="AU160" s="9"/>
      <c r="AV160" s="9"/>
      <c r="AW160" s="9"/>
      <c r="AX160" s="9"/>
      <c r="AY160" s="12"/>
      <c r="AZ160" s="49"/>
      <c r="BA160" s="12"/>
      <c r="BB160" s="9"/>
      <c r="BC160" s="9"/>
      <c r="BD160" s="9"/>
      <c r="BE160" s="9"/>
      <c r="BF160" s="12"/>
      <c r="BG160" s="49"/>
      <c r="BH160" s="12"/>
      <c r="BI160" s="9"/>
      <c r="BJ160" s="9"/>
      <c r="BK160" s="9"/>
      <c r="BL160" s="50"/>
      <c r="BM160" s="12"/>
      <c r="BN160" s="11"/>
      <c r="BO160" s="9"/>
      <c r="BP160" s="11"/>
      <c r="BQ160" s="9"/>
      <c r="BR160" s="43"/>
      <c r="BS160" s="9"/>
      <c r="BT160" s="11"/>
      <c r="BU160" s="9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</row>
    <row r="161" spans="1:87" x14ac:dyDescent="0.2">
      <c r="A161" s="25"/>
      <c r="B161" s="2"/>
      <c r="C161" s="1"/>
      <c r="D161" s="1"/>
      <c r="E161" s="1"/>
      <c r="F161" s="2"/>
      <c r="G161" s="6"/>
      <c r="H161" s="2"/>
      <c r="I161" s="2"/>
      <c r="J161" s="3"/>
      <c r="K161" s="3"/>
      <c r="L161" s="1"/>
      <c r="M161" s="1"/>
      <c r="N161" s="1"/>
      <c r="O161" s="40"/>
      <c r="P161" s="40"/>
      <c r="Q161" s="1"/>
      <c r="R161" s="1"/>
      <c r="S161" s="2"/>
      <c r="T161" s="3"/>
      <c r="U161" s="7"/>
      <c r="V161" s="7"/>
      <c r="W161" s="7"/>
      <c r="X161" s="40"/>
      <c r="Y161" s="1"/>
      <c r="Z161" s="1"/>
      <c r="AA161" s="2"/>
      <c r="AB161" s="6"/>
      <c r="AC161" s="2"/>
      <c r="AD161" s="40"/>
      <c r="AE161" s="1"/>
      <c r="AF161" s="2"/>
      <c r="AG161" s="9"/>
      <c r="AH161" s="12"/>
      <c r="AI161" s="12"/>
      <c r="AJ161" s="42"/>
      <c r="AK161" s="11"/>
      <c r="AL161" s="9"/>
      <c r="AM161" s="11"/>
      <c r="AN161" s="9"/>
      <c r="AO161" s="9"/>
      <c r="AP161" s="9"/>
      <c r="AQ161" s="50"/>
      <c r="AR161" s="11"/>
      <c r="AS161" s="49"/>
      <c r="AT161" s="12"/>
      <c r="AU161" s="9"/>
      <c r="AV161" s="9"/>
      <c r="AW161" s="9"/>
      <c r="AX161" s="9"/>
      <c r="AY161" s="12"/>
      <c r="AZ161" s="49"/>
      <c r="BA161" s="12"/>
      <c r="BB161" s="9"/>
      <c r="BC161" s="9"/>
      <c r="BD161" s="9"/>
      <c r="BE161" s="9"/>
      <c r="BF161" s="12"/>
      <c r="BG161" s="49"/>
      <c r="BH161" s="12"/>
      <c r="BI161" s="9"/>
      <c r="BJ161" s="9"/>
      <c r="BK161" s="9"/>
      <c r="BL161" s="50"/>
      <c r="BM161" s="12"/>
      <c r="BN161" s="11"/>
      <c r="BO161" s="9"/>
      <c r="BP161" s="11"/>
      <c r="BQ161" s="9"/>
      <c r="BR161" s="43"/>
      <c r="BS161" s="9"/>
      <c r="BT161" s="11"/>
      <c r="BU161" s="9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</row>
    <row r="162" spans="1:87" x14ac:dyDescent="0.2">
      <c r="A162" s="25"/>
      <c r="B162" s="2"/>
      <c r="C162" s="1"/>
      <c r="D162" s="1"/>
      <c r="E162" s="1"/>
      <c r="F162" s="2"/>
      <c r="G162" s="6"/>
      <c r="H162" s="2"/>
      <c r="I162" s="2"/>
      <c r="J162" s="3"/>
      <c r="K162" s="3"/>
      <c r="L162" s="1"/>
      <c r="M162" s="1"/>
      <c r="N162" s="1"/>
      <c r="O162" s="40"/>
      <c r="P162" s="40"/>
      <c r="Q162" s="1"/>
      <c r="R162" s="1"/>
      <c r="S162" s="2"/>
      <c r="T162" s="3"/>
      <c r="U162" s="7"/>
      <c r="V162" s="7"/>
      <c r="W162" s="7"/>
      <c r="X162" s="40"/>
      <c r="Y162" s="1"/>
      <c r="Z162" s="1"/>
      <c r="AA162" s="2"/>
      <c r="AB162" s="6"/>
      <c r="AC162" s="2"/>
      <c r="AD162" s="40"/>
      <c r="AE162" s="1"/>
      <c r="AF162" s="2"/>
      <c r="AG162" s="9"/>
      <c r="AH162" s="12"/>
      <c r="AI162" s="12"/>
      <c r="AJ162" s="42"/>
      <c r="AK162" s="11"/>
      <c r="AL162" s="9"/>
      <c r="AM162" s="11"/>
      <c r="AN162" s="9"/>
      <c r="AO162" s="9"/>
      <c r="AP162" s="9"/>
      <c r="AQ162" s="50"/>
      <c r="AR162" s="11"/>
      <c r="AS162" s="49"/>
      <c r="AT162" s="12"/>
      <c r="AU162" s="9"/>
      <c r="AV162" s="9"/>
      <c r="AW162" s="9"/>
      <c r="AX162" s="9"/>
      <c r="AY162" s="12"/>
      <c r="AZ162" s="49"/>
      <c r="BA162" s="12"/>
      <c r="BB162" s="9"/>
      <c r="BC162" s="9"/>
      <c r="BD162" s="9"/>
      <c r="BE162" s="9"/>
      <c r="BF162" s="12"/>
      <c r="BG162" s="49"/>
      <c r="BH162" s="12"/>
      <c r="BI162" s="9"/>
      <c r="BJ162" s="9"/>
      <c r="BK162" s="9"/>
      <c r="BL162" s="50"/>
      <c r="BM162" s="12"/>
      <c r="BN162" s="11"/>
      <c r="BO162" s="9"/>
      <c r="BP162" s="11"/>
      <c r="BQ162" s="9"/>
      <c r="BR162" s="43"/>
      <c r="BS162" s="9"/>
      <c r="BT162" s="11"/>
      <c r="BU162" s="9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</row>
    <row r="163" spans="1:87" x14ac:dyDescent="0.2">
      <c r="A163" s="25"/>
      <c r="B163" s="2"/>
      <c r="C163" s="1"/>
      <c r="D163" s="1"/>
      <c r="E163" s="1"/>
      <c r="F163" s="2"/>
      <c r="G163" s="6"/>
      <c r="H163" s="2"/>
      <c r="I163" s="2"/>
      <c r="J163" s="3"/>
      <c r="K163" s="3"/>
      <c r="L163" s="1"/>
      <c r="M163" s="1"/>
      <c r="N163" s="1"/>
      <c r="O163" s="40"/>
      <c r="P163" s="40"/>
      <c r="Q163" s="1"/>
      <c r="R163" s="1"/>
      <c r="S163" s="2"/>
      <c r="T163" s="3"/>
      <c r="U163" s="7"/>
      <c r="V163" s="7"/>
      <c r="W163" s="7"/>
      <c r="X163" s="40"/>
      <c r="Y163" s="1"/>
      <c r="Z163" s="1"/>
      <c r="AA163" s="2"/>
      <c r="AB163" s="6"/>
      <c r="AC163" s="2"/>
      <c r="AD163" s="40"/>
      <c r="AE163" s="1"/>
      <c r="AF163" s="2"/>
      <c r="AG163" s="9"/>
      <c r="AH163" s="12"/>
      <c r="AI163" s="12"/>
      <c r="AJ163" s="42"/>
      <c r="AK163" s="11"/>
      <c r="AL163" s="9"/>
      <c r="AM163" s="11"/>
      <c r="AN163" s="9"/>
      <c r="AO163" s="9"/>
      <c r="AP163" s="9"/>
      <c r="AQ163" s="50"/>
      <c r="AR163" s="11"/>
      <c r="AS163" s="49"/>
      <c r="AT163" s="12"/>
      <c r="AU163" s="9"/>
      <c r="AV163" s="9"/>
      <c r="AW163" s="9"/>
      <c r="AX163" s="9"/>
      <c r="AY163" s="12"/>
      <c r="AZ163" s="49"/>
      <c r="BA163" s="12"/>
      <c r="BB163" s="9"/>
      <c r="BC163" s="9"/>
      <c r="BD163" s="9"/>
      <c r="BE163" s="9"/>
      <c r="BF163" s="12"/>
      <c r="BG163" s="49"/>
      <c r="BH163" s="12"/>
      <c r="BI163" s="9"/>
      <c r="BJ163" s="9"/>
      <c r="BK163" s="9"/>
      <c r="BL163" s="50"/>
      <c r="BM163" s="12"/>
      <c r="BN163" s="11"/>
      <c r="BO163" s="9"/>
      <c r="BP163" s="11"/>
      <c r="BQ163" s="9"/>
      <c r="BR163" s="43"/>
      <c r="BS163" s="9"/>
      <c r="BT163" s="11"/>
      <c r="BU163" s="9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</row>
    <row r="164" spans="1:87" x14ac:dyDescent="0.2">
      <c r="A164" s="25"/>
      <c r="B164" s="2"/>
      <c r="C164" s="1"/>
      <c r="D164" s="1"/>
      <c r="E164" s="1"/>
      <c r="F164" s="2"/>
      <c r="G164" s="6"/>
      <c r="H164" s="2"/>
      <c r="I164" s="2"/>
      <c r="J164" s="3"/>
      <c r="K164" s="3"/>
      <c r="L164" s="1"/>
      <c r="M164" s="1"/>
      <c r="N164" s="1"/>
      <c r="O164" s="40"/>
      <c r="P164" s="40"/>
      <c r="Q164" s="1"/>
      <c r="R164" s="1"/>
      <c r="S164" s="2"/>
      <c r="T164" s="3"/>
      <c r="U164" s="7"/>
      <c r="V164" s="7"/>
      <c r="W164" s="7"/>
      <c r="X164" s="40"/>
      <c r="Y164" s="1"/>
      <c r="Z164" s="1"/>
      <c r="AA164" s="2"/>
      <c r="AB164" s="6"/>
      <c r="AC164" s="2"/>
      <c r="AD164" s="40"/>
      <c r="AE164" s="1"/>
      <c r="AF164" s="2"/>
      <c r="AG164" s="9"/>
      <c r="AH164" s="12"/>
      <c r="AI164" s="12"/>
      <c r="AJ164" s="42"/>
      <c r="AK164" s="11"/>
      <c r="AL164" s="9"/>
      <c r="AM164" s="11"/>
      <c r="AN164" s="9"/>
      <c r="AO164" s="9"/>
      <c r="AP164" s="9"/>
      <c r="AQ164" s="50"/>
      <c r="AR164" s="11"/>
      <c r="AS164" s="49"/>
      <c r="AT164" s="12"/>
      <c r="AU164" s="9"/>
      <c r="AV164" s="9"/>
      <c r="AW164" s="9"/>
      <c r="AX164" s="9"/>
      <c r="AY164" s="12"/>
      <c r="AZ164" s="49"/>
      <c r="BA164" s="12"/>
      <c r="BB164" s="9"/>
      <c r="BC164" s="9"/>
      <c r="BD164" s="9"/>
      <c r="BE164" s="9"/>
      <c r="BF164" s="12"/>
      <c r="BG164" s="49"/>
      <c r="BH164" s="12"/>
      <c r="BI164" s="9"/>
      <c r="BJ164" s="9"/>
      <c r="BK164" s="9"/>
      <c r="BL164" s="50"/>
      <c r="BM164" s="12"/>
      <c r="BN164" s="11"/>
      <c r="BO164" s="9"/>
      <c r="BP164" s="11"/>
      <c r="BQ164" s="9"/>
      <c r="BR164" s="43"/>
      <c r="BS164" s="9"/>
      <c r="BT164" s="11"/>
      <c r="BU164" s="9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</row>
    <row r="165" spans="1:87" x14ac:dyDescent="0.2">
      <c r="A165" s="25"/>
      <c r="B165" s="2"/>
      <c r="C165" s="1"/>
      <c r="D165" s="1"/>
      <c r="E165" s="1"/>
      <c r="F165" s="2"/>
      <c r="G165" s="6"/>
      <c r="H165" s="2"/>
      <c r="I165" s="2"/>
      <c r="J165" s="3"/>
      <c r="K165" s="3"/>
      <c r="L165" s="1"/>
      <c r="M165" s="1"/>
      <c r="N165" s="1"/>
      <c r="O165" s="40"/>
      <c r="P165" s="40"/>
      <c r="Q165" s="1"/>
      <c r="R165" s="1"/>
      <c r="S165" s="2"/>
      <c r="T165" s="3"/>
      <c r="U165" s="7"/>
      <c r="V165" s="7"/>
      <c r="W165" s="7"/>
      <c r="X165" s="40"/>
      <c r="Y165" s="1"/>
      <c r="Z165" s="1"/>
      <c r="AA165" s="2"/>
      <c r="AB165" s="6"/>
      <c r="AC165" s="2"/>
      <c r="AD165" s="40"/>
      <c r="AE165" s="1"/>
      <c r="AF165" s="2"/>
      <c r="AG165" s="9"/>
      <c r="AH165" s="12"/>
      <c r="AI165" s="12"/>
      <c r="AJ165" s="42"/>
      <c r="AK165" s="11"/>
      <c r="AL165" s="9"/>
      <c r="AM165" s="11"/>
      <c r="AN165" s="9"/>
      <c r="AO165" s="9"/>
      <c r="AP165" s="9"/>
      <c r="AQ165" s="50"/>
      <c r="AR165" s="11"/>
      <c r="AS165" s="49"/>
      <c r="AT165" s="12"/>
      <c r="AU165" s="9"/>
      <c r="AV165" s="9"/>
      <c r="AW165" s="9"/>
      <c r="AX165" s="9"/>
      <c r="AY165" s="12"/>
      <c r="AZ165" s="49"/>
      <c r="BA165" s="12"/>
      <c r="BB165" s="9"/>
      <c r="BC165" s="9"/>
      <c r="BD165" s="9"/>
      <c r="BE165" s="9"/>
      <c r="BF165" s="12"/>
      <c r="BG165" s="49"/>
      <c r="BH165" s="12"/>
      <c r="BI165" s="9"/>
      <c r="BJ165" s="9"/>
      <c r="BK165" s="9"/>
      <c r="BL165" s="50"/>
      <c r="BM165" s="12"/>
      <c r="BN165" s="11"/>
      <c r="BO165" s="9"/>
      <c r="BP165" s="11"/>
      <c r="BQ165" s="9"/>
      <c r="BR165" s="43"/>
      <c r="BS165" s="9"/>
      <c r="BT165" s="11"/>
      <c r="BU165" s="9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</row>
    <row r="166" spans="1:87" x14ac:dyDescent="0.2">
      <c r="A166" s="25"/>
      <c r="B166" s="2"/>
      <c r="C166" s="1"/>
      <c r="D166" s="1"/>
      <c r="E166" s="1"/>
      <c r="F166" s="2"/>
      <c r="G166" s="6"/>
      <c r="H166" s="2"/>
      <c r="I166" s="2"/>
      <c r="J166" s="3"/>
      <c r="K166" s="3"/>
      <c r="L166" s="1"/>
      <c r="M166" s="1"/>
      <c r="N166" s="1"/>
      <c r="O166" s="40"/>
      <c r="P166" s="40"/>
      <c r="Q166" s="1"/>
      <c r="R166" s="1"/>
      <c r="S166" s="2"/>
      <c r="T166" s="3"/>
      <c r="U166" s="7"/>
      <c r="V166" s="7"/>
      <c r="W166" s="7"/>
      <c r="X166" s="40"/>
      <c r="Y166" s="1"/>
      <c r="Z166" s="1"/>
      <c r="AA166" s="2"/>
      <c r="AB166" s="6"/>
      <c r="AC166" s="2"/>
      <c r="AD166" s="40"/>
      <c r="AE166" s="1"/>
      <c r="AF166" s="2"/>
      <c r="AG166" s="9"/>
      <c r="AH166" s="12"/>
      <c r="AI166" s="12"/>
      <c r="AJ166" s="42"/>
      <c r="AK166" s="11"/>
      <c r="AL166" s="9"/>
      <c r="AM166" s="11"/>
      <c r="AN166" s="9"/>
      <c r="AO166" s="9"/>
      <c r="AP166" s="9"/>
      <c r="AQ166" s="50"/>
      <c r="AR166" s="11"/>
      <c r="AS166" s="49"/>
      <c r="AT166" s="12"/>
      <c r="AU166" s="9"/>
      <c r="AV166" s="9"/>
      <c r="AW166" s="9"/>
      <c r="AX166" s="9"/>
      <c r="AY166" s="12"/>
      <c r="AZ166" s="49"/>
      <c r="BA166" s="12"/>
      <c r="BB166" s="9"/>
      <c r="BC166" s="9"/>
      <c r="BD166" s="9"/>
      <c r="BE166" s="9"/>
      <c r="BF166" s="12"/>
      <c r="BG166" s="49"/>
      <c r="BH166" s="12"/>
      <c r="BI166" s="9"/>
      <c r="BJ166" s="9"/>
      <c r="BK166" s="9"/>
      <c r="BL166" s="50"/>
      <c r="BM166" s="12"/>
      <c r="BN166" s="11"/>
      <c r="BO166" s="9"/>
      <c r="BP166" s="11"/>
      <c r="BQ166" s="9"/>
      <c r="BR166" s="43"/>
      <c r="BS166" s="9"/>
      <c r="BT166" s="11"/>
      <c r="BU166" s="9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</row>
    <row r="167" spans="1:87" x14ac:dyDescent="0.2">
      <c r="A167" s="25"/>
      <c r="B167" s="2"/>
      <c r="C167" s="1"/>
      <c r="D167" s="1"/>
      <c r="E167" s="1"/>
      <c r="F167" s="2"/>
      <c r="G167" s="6"/>
      <c r="H167" s="2"/>
      <c r="I167" s="2"/>
      <c r="J167" s="3"/>
      <c r="K167" s="3"/>
      <c r="L167" s="1"/>
      <c r="M167" s="1"/>
      <c r="N167" s="1"/>
      <c r="O167" s="40"/>
      <c r="P167" s="40"/>
      <c r="Q167" s="1"/>
      <c r="R167" s="1"/>
      <c r="S167" s="2"/>
      <c r="T167" s="3"/>
      <c r="U167" s="7"/>
      <c r="V167" s="7"/>
      <c r="W167" s="7"/>
      <c r="X167" s="40"/>
      <c r="Y167" s="1"/>
      <c r="Z167" s="1"/>
      <c r="AA167" s="2"/>
      <c r="AB167" s="6"/>
      <c r="AC167" s="2"/>
      <c r="AD167" s="40"/>
      <c r="AE167" s="1"/>
      <c r="AF167" s="2"/>
      <c r="AG167" s="9"/>
      <c r="AH167" s="12"/>
      <c r="AI167" s="12"/>
      <c r="AJ167" s="42"/>
      <c r="AK167" s="11"/>
      <c r="AL167" s="9"/>
      <c r="AM167" s="11"/>
      <c r="AN167" s="9"/>
      <c r="AO167" s="9"/>
      <c r="AP167" s="9"/>
      <c r="AQ167" s="50"/>
      <c r="AR167" s="11"/>
      <c r="AS167" s="49"/>
      <c r="AT167" s="12"/>
      <c r="AU167" s="9"/>
      <c r="AV167" s="9"/>
      <c r="AW167" s="9"/>
      <c r="AX167" s="9"/>
      <c r="AY167" s="12"/>
      <c r="AZ167" s="49"/>
      <c r="BA167" s="12"/>
      <c r="BB167" s="9"/>
      <c r="BC167" s="9"/>
      <c r="BD167" s="9"/>
      <c r="BE167" s="9"/>
      <c r="BF167" s="12"/>
      <c r="BG167" s="49"/>
      <c r="BH167" s="12"/>
      <c r="BI167" s="9"/>
      <c r="BJ167" s="9"/>
      <c r="BK167" s="9"/>
      <c r="BL167" s="50"/>
      <c r="BM167" s="12"/>
      <c r="BN167" s="11"/>
      <c r="BO167" s="9"/>
      <c r="BP167" s="11"/>
      <c r="BQ167" s="9"/>
      <c r="BR167" s="43"/>
      <c r="BS167" s="9"/>
      <c r="BT167" s="11"/>
      <c r="BU167" s="9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</row>
    <row r="168" spans="1:87" x14ac:dyDescent="0.2">
      <c r="A168" s="25"/>
      <c r="B168" s="2"/>
      <c r="C168" s="1"/>
      <c r="D168" s="1"/>
      <c r="E168" s="1"/>
      <c r="F168" s="2"/>
      <c r="G168" s="6"/>
      <c r="H168" s="2"/>
      <c r="I168" s="2"/>
      <c r="J168" s="3"/>
      <c r="K168" s="3"/>
      <c r="L168" s="1"/>
      <c r="M168" s="1"/>
      <c r="N168" s="1"/>
      <c r="O168" s="40"/>
      <c r="P168" s="40"/>
      <c r="Q168" s="1"/>
      <c r="R168" s="1"/>
      <c r="S168" s="2"/>
      <c r="T168" s="3"/>
      <c r="U168" s="7"/>
      <c r="V168" s="7"/>
      <c r="W168" s="7"/>
      <c r="X168" s="40"/>
      <c r="Y168" s="1"/>
      <c r="Z168" s="1"/>
      <c r="AA168" s="2"/>
      <c r="AB168" s="6"/>
      <c r="AC168" s="2"/>
      <c r="AD168" s="40"/>
      <c r="AE168" s="1"/>
      <c r="AF168" s="2"/>
      <c r="AG168" s="9"/>
      <c r="AH168" s="12"/>
      <c r="AI168" s="12"/>
      <c r="AJ168" s="42"/>
      <c r="AK168" s="11"/>
      <c r="AL168" s="9"/>
      <c r="AM168" s="11"/>
      <c r="AN168" s="9"/>
      <c r="AO168" s="9"/>
      <c r="AP168" s="9"/>
      <c r="AQ168" s="50"/>
      <c r="AR168" s="11"/>
      <c r="AS168" s="49"/>
      <c r="AT168" s="12"/>
      <c r="AU168" s="9"/>
      <c r="AV168" s="9"/>
      <c r="AW168" s="9"/>
      <c r="AX168" s="9"/>
      <c r="AY168" s="12"/>
      <c r="AZ168" s="49"/>
      <c r="BA168" s="12"/>
      <c r="BB168" s="9"/>
      <c r="BC168" s="9"/>
      <c r="BD168" s="9"/>
      <c r="BE168" s="9"/>
      <c r="BF168" s="12"/>
      <c r="BG168" s="49"/>
      <c r="BH168" s="12"/>
      <c r="BI168" s="9"/>
      <c r="BJ168" s="9"/>
      <c r="BK168" s="9"/>
      <c r="BL168" s="50"/>
      <c r="BM168" s="12"/>
      <c r="BN168" s="11"/>
      <c r="BO168" s="9"/>
      <c r="BP168" s="11"/>
      <c r="BQ168" s="9"/>
      <c r="BR168" s="43"/>
      <c r="BS168" s="9"/>
      <c r="BT168" s="11"/>
      <c r="BU168" s="9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</row>
    <row r="169" spans="1:87" x14ac:dyDescent="0.2">
      <c r="A169" s="25"/>
      <c r="B169" s="2"/>
      <c r="C169" s="1"/>
      <c r="D169" s="1"/>
      <c r="E169" s="1"/>
      <c r="F169" s="2"/>
      <c r="G169" s="6"/>
      <c r="H169" s="2"/>
      <c r="I169" s="2"/>
      <c r="J169" s="3"/>
      <c r="K169" s="3"/>
      <c r="L169" s="1"/>
      <c r="M169" s="1"/>
      <c r="N169" s="1"/>
      <c r="O169" s="40"/>
      <c r="P169" s="40"/>
      <c r="Q169" s="1"/>
      <c r="R169" s="1"/>
      <c r="S169" s="2"/>
      <c r="T169" s="3"/>
      <c r="U169" s="7"/>
      <c r="V169" s="7"/>
      <c r="W169" s="7"/>
      <c r="X169" s="40"/>
      <c r="Y169" s="1"/>
      <c r="Z169" s="1"/>
      <c r="AA169" s="2"/>
      <c r="AB169" s="6"/>
      <c r="AC169" s="2"/>
      <c r="AD169" s="40"/>
      <c r="AE169" s="1"/>
      <c r="AF169" s="2"/>
      <c r="AG169" s="9"/>
      <c r="AH169" s="12"/>
      <c r="AI169" s="12"/>
      <c r="AJ169" s="42"/>
      <c r="AK169" s="11"/>
      <c r="AL169" s="9"/>
      <c r="AM169" s="11"/>
      <c r="AN169" s="9"/>
      <c r="AO169" s="9"/>
      <c r="AP169" s="9"/>
      <c r="AQ169" s="50"/>
      <c r="AR169" s="11"/>
      <c r="AS169" s="49"/>
      <c r="AT169" s="12"/>
      <c r="AU169" s="9"/>
      <c r="AV169" s="9"/>
      <c r="AW169" s="9"/>
      <c r="AX169" s="9"/>
      <c r="AY169" s="12"/>
      <c r="AZ169" s="49"/>
      <c r="BA169" s="12"/>
      <c r="BB169" s="9"/>
      <c r="BC169" s="9"/>
      <c r="BD169" s="9"/>
      <c r="BE169" s="9"/>
      <c r="BF169" s="12"/>
      <c r="BG169" s="49"/>
      <c r="BH169" s="12"/>
      <c r="BI169" s="9"/>
      <c r="BJ169" s="9"/>
      <c r="BK169" s="9"/>
      <c r="BL169" s="50"/>
      <c r="BM169" s="12"/>
      <c r="BN169" s="11"/>
      <c r="BO169" s="9"/>
      <c r="BP169" s="11"/>
      <c r="BQ169" s="9"/>
      <c r="BR169" s="43"/>
      <c r="BS169" s="9"/>
      <c r="BT169" s="11"/>
      <c r="BU169" s="9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</row>
    <row r="170" spans="1:87" x14ac:dyDescent="0.2">
      <c r="A170" s="25"/>
      <c r="B170" s="2"/>
      <c r="C170" s="1"/>
      <c r="D170" s="1"/>
      <c r="E170" s="1"/>
      <c r="F170" s="2"/>
      <c r="G170" s="6"/>
      <c r="H170" s="2"/>
      <c r="I170" s="2"/>
      <c r="J170" s="3"/>
      <c r="K170" s="3"/>
      <c r="L170" s="1"/>
      <c r="M170" s="1"/>
      <c r="N170" s="1"/>
      <c r="O170" s="40"/>
      <c r="P170" s="40"/>
      <c r="Q170" s="1"/>
      <c r="R170" s="1"/>
      <c r="S170" s="2"/>
      <c r="T170" s="3"/>
      <c r="U170" s="7"/>
      <c r="V170" s="7"/>
      <c r="W170" s="7"/>
      <c r="X170" s="40"/>
      <c r="Y170" s="1"/>
      <c r="Z170" s="1"/>
      <c r="AA170" s="2"/>
      <c r="AB170" s="6"/>
      <c r="AC170" s="2"/>
      <c r="AD170" s="40"/>
      <c r="AE170" s="1"/>
      <c r="AF170" s="2"/>
      <c r="AG170" s="9"/>
      <c r="AH170" s="12"/>
      <c r="AI170" s="12"/>
      <c r="AJ170" s="42"/>
      <c r="AK170" s="11"/>
      <c r="AL170" s="9"/>
      <c r="AM170" s="11"/>
      <c r="AN170" s="9"/>
      <c r="AO170" s="9"/>
      <c r="AP170" s="9"/>
      <c r="AQ170" s="50"/>
      <c r="AR170" s="11"/>
      <c r="AS170" s="49"/>
      <c r="AT170" s="12"/>
      <c r="AU170" s="9"/>
      <c r="AV170" s="9"/>
      <c r="AW170" s="9"/>
      <c r="AX170" s="9"/>
      <c r="AY170" s="12"/>
      <c r="AZ170" s="49"/>
      <c r="BA170" s="12"/>
      <c r="BB170" s="9"/>
      <c r="BC170" s="9"/>
      <c r="BD170" s="9"/>
      <c r="BE170" s="9"/>
      <c r="BF170" s="12"/>
      <c r="BG170" s="49"/>
      <c r="BH170" s="12"/>
      <c r="BI170" s="9"/>
      <c r="BJ170" s="9"/>
      <c r="BK170" s="9"/>
      <c r="BL170" s="50"/>
      <c r="BM170" s="12"/>
      <c r="BN170" s="11"/>
      <c r="BO170" s="9"/>
      <c r="BP170" s="11"/>
      <c r="BQ170" s="9"/>
      <c r="BR170" s="43"/>
      <c r="BS170" s="9"/>
      <c r="BT170" s="11"/>
      <c r="BU170" s="9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</row>
    <row r="171" spans="1:87" x14ac:dyDescent="0.2">
      <c r="A171" s="25"/>
      <c r="B171" s="2"/>
      <c r="C171" s="1"/>
      <c r="D171" s="1"/>
      <c r="E171" s="1"/>
      <c r="F171" s="2"/>
      <c r="G171" s="6"/>
      <c r="H171" s="2"/>
      <c r="I171" s="2"/>
      <c r="J171" s="3"/>
      <c r="K171" s="3"/>
      <c r="L171" s="1"/>
      <c r="M171" s="1"/>
      <c r="N171" s="1"/>
      <c r="O171" s="40"/>
      <c r="P171" s="40"/>
      <c r="Q171" s="1"/>
      <c r="R171" s="1"/>
      <c r="S171" s="2"/>
      <c r="T171" s="3"/>
      <c r="U171" s="7"/>
      <c r="V171" s="7"/>
      <c r="W171" s="7"/>
      <c r="X171" s="40"/>
      <c r="Y171" s="1"/>
      <c r="Z171" s="1"/>
      <c r="AA171" s="2"/>
      <c r="AB171" s="6"/>
      <c r="AC171" s="2"/>
      <c r="AD171" s="40"/>
      <c r="AE171" s="1"/>
      <c r="AF171" s="2"/>
      <c r="AG171" s="9"/>
      <c r="AH171" s="12"/>
      <c r="AI171" s="12"/>
      <c r="AJ171" s="42"/>
      <c r="AK171" s="11"/>
      <c r="AL171" s="9"/>
      <c r="AM171" s="11"/>
      <c r="AN171" s="9"/>
      <c r="AO171" s="9"/>
      <c r="AP171" s="9"/>
      <c r="AQ171" s="50"/>
      <c r="AR171" s="11"/>
      <c r="AS171" s="49"/>
      <c r="AT171" s="12"/>
      <c r="AU171" s="9"/>
      <c r="AV171" s="9"/>
      <c r="AW171" s="9"/>
      <c r="AX171" s="9"/>
      <c r="AY171" s="12"/>
      <c r="AZ171" s="49"/>
      <c r="BA171" s="12"/>
      <c r="BB171" s="9"/>
      <c r="BC171" s="9"/>
      <c r="BD171" s="9"/>
      <c r="BE171" s="9"/>
      <c r="BF171" s="12"/>
      <c r="BG171" s="49"/>
      <c r="BH171" s="12"/>
      <c r="BI171" s="9"/>
      <c r="BJ171" s="9"/>
      <c r="BK171" s="9"/>
      <c r="BL171" s="50"/>
      <c r="BM171" s="12"/>
      <c r="BN171" s="11"/>
      <c r="BO171" s="9"/>
      <c r="BP171" s="11"/>
      <c r="BQ171" s="9"/>
      <c r="BR171" s="43"/>
      <c r="BS171" s="9"/>
      <c r="BT171" s="11"/>
      <c r="BU171" s="9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</row>
    <row r="172" spans="1:87" x14ac:dyDescent="0.2">
      <c r="A172" s="25"/>
      <c r="B172" s="2"/>
      <c r="C172" s="1"/>
      <c r="D172" s="1"/>
      <c r="E172" s="1"/>
      <c r="F172" s="2"/>
      <c r="G172" s="6"/>
      <c r="H172" s="2"/>
      <c r="I172" s="2"/>
      <c r="J172" s="3"/>
      <c r="K172" s="3"/>
      <c r="L172" s="1"/>
      <c r="M172" s="1"/>
      <c r="N172" s="1"/>
      <c r="O172" s="40"/>
      <c r="P172" s="40"/>
      <c r="Q172" s="1"/>
      <c r="R172" s="1"/>
      <c r="S172" s="2"/>
      <c r="T172" s="3"/>
      <c r="U172" s="7"/>
      <c r="V172" s="7"/>
      <c r="W172" s="7"/>
      <c r="X172" s="40"/>
      <c r="Y172" s="1"/>
      <c r="Z172" s="1"/>
      <c r="AA172" s="2"/>
      <c r="AB172" s="6"/>
      <c r="AC172" s="2"/>
      <c r="AD172" s="40"/>
      <c r="AE172" s="1"/>
      <c r="AF172" s="2"/>
      <c r="AG172" s="9"/>
      <c r="AH172" s="12"/>
      <c r="AI172" s="12"/>
      <c r="AJ172" s="42"/>
      <c r="AK172" s="11"/>
      <c r="AL172" s="9"/>
      <c r="AM172" s="11"/>
      <c r="AN172" s="9"/>
      <c r="AO172" s="9"/>
      <c r="AP172" s="9"/>
      <c r="AQ172" s="50"/>
      <c r="AR172" s="11"/>
      <c r="AS172" s="49"/>
      <c r="AT172" s="12"/>
      <c r="AU172" s="9"/>
      <c r="AV172" s="9"/>
      <c r="AW172" s="9"/>
      <c r="AX172" s="9"/>
      <c r="AY172" s="12"/>
      <c r="AZ172" s="49"/>
      <c r="BA172" s="12"/>
      <c r="BB172" s="9"/>
      <c r="BC172" s="9"/>
      <c r="BD172" s="9"/>
      <c r="BE172" s="9"/>
      <c r="BF172" s="12"/>
      <c r="BG172" s="49"/>
      <c r="BH172" s="12"/>
      <c r="BI172" s="9"/>
      <c r="BJ172" s="9"/>
      <c r="BK172" s="9"/>
      <c r="BL172" s="50"/>
      <c r="BM172" s="12"/>
      <c r="BN172" s="11"/>
      <c r="BO172" s="9"/>
      <c r="BP172" s="11"/>
      <c r="BQ172" s="9"/>
      <c r="BR172" s="43"/>
      <c r="BS172" s="9"/>
      <c r="BT172" s="11"/>
      <c r="BU172" s="9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</row>
    <row r="173" spans="1:87" x14ac:dyDescent="0.2">
      <c r="A173" s="25"/>
      <c r="B173" s="2"/>
      <c r="C173" s="1"/>
      <c r="D173" s="1"/>
      <c r="E173" s="1"/>
      <c r="F173" s="2"/>
      <c r="G173" s="6"/>
      <c r="H173" s="2"/>
      <c r="I173" s="2"/>
      <c r="J173" s="3"/>
      <c r="K173" s="3"/>
      <c r="L173" s="1"/>
      <c r="M173" s="1"/>
      <c r="N173" s="1"/>
      <c r="O173" s="40"/>
      <c r="P173" s="40"/>
      <c r="Q173" s="1"/>
      <c r="R173" s="1"/>
      <c r="S173" s="2"/>
      <c r="T173" s="3"/>
      <c r="U173" s="7"/>
      <c r="V173" s="7"/>
      <c r="W173" s="7"/>
      <c r="X173" s="40"/>
      <c r="Y173" s="1"/>
      <c r="Z173" s="1"/>
      <c r="AA173" s="2"/>
      <c r="AB173" s="6"/>
      <c r="AC173" s="2"/>
      <c r="AD173" s="40"/>
      <c r="AE173" s="1"/>
      <c r="AF173" s="2"/>
      <c r="AG173" s="9"/>
      <c r="AH173" s="12"/>
      <c r="AI173" s="12"/>
      <c r="AJ173" s="42"/>
      <c r="AK173" s="11"/>
      <c r="AL173" s="9"/>
      <c r="AM173" s="11"/>
      <c r="AN173" s="9"/>
      <c r="AO173" s="9"/>
      <c r="AP173" s="9"/>
      <c r="AQ173" s="50"/>
      <c r="AR173" s="11"/>
      <c r="AS173" s="49"/>
      <c r="AT173" s="12"/>
      <c r="AU173" s="9"/>
      <c r="AV173" s="9"/>
      <c r="AW173" s="9"/>
      <c r="AX173" s="9"/>
      <c r="AY173" s="12"/>
      <c r="AZ173" s="49"/>
      <c r="BA173" s="12"/>
      <c r="BB173" s="9"/>
      <c r="BC173" s="9"/>
      <c r="BD173" s="9"/>
      <c r="BE173" s="9"/>
      <c r="BF173" s="12"/>
      <c r="BG173" s="49"/>
      <c r="BH173" s="12"/>
      <c r="BI173" s="9"/>
      <c r="BJ173" s="9"/>
      <c r="BK173" s="9"/>
      <c r="BL173" s="50"/>
      <c r="BM173" s="12"/>
      <c r="BN173" s="11"/>
      <c r="BO173" s="9"/>
      <c r="BP173" s="11"/>
      <c r="BQ173" s="9"/>
      <c r="BR173" s="43"/>
      <c r="BS173" s="9"/>
      <c r="BT173" s="11"/>
      <c r="BU173" s="9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</row>
    <row r="174" spans="1:87" x14ac:dyDescent="0.2">
      <c r="A174" s="25"/>
      <c r="B174" s="2"/>
      <c r="C174" s="1"/>
      <c r="D174" s="1"/>
      <c r="E174" s="1"/>
      <c r="F174" s="2"/>
      <c r="G174" s="6"/>
      <c r="H174" s="2"/>
      <c r="I174" s="2"/>
      <c r="J174" s="3"/>
      <c r="K174" s="3"/>
      <c r="L174" s="1"/>
      <c r="M174" s="1"/>
      <c r="N174" s="1"/>
      <c r="O174" s="40"/>
      <c r="P174" s="40"/>
      <c r="Q174" s="1"/>
      <c r="R174" s="1"/>
      <c r="S174" s="2"/>
      <c r="T174" s="3"/>
      <c r="U174" s="7"/>
      <c r="V174" s="7"/>
      <c r="W174" s="7"/>
      <c r="X174" s="40"/>
      <c r="Y174" s="1"/>
      <c r="Z174" s="1"/>
      <c r="AA174" s="2"/>
      <c r="AB174" s="6"/>
      <c r="AC174" s="2"/>
      <c r="AD174" s="40"/>
      <c r="AE174" s="1"/>
      <c r="AF174" s="2"/>
      <c r="AG174" s="9"/>
      <c r="AH174" s="12"/>
      <c r="AI174" s="12"/>
      <c r="AJ174" s="42"/>
      <c r="AK174" s="11"/>
      <c r="AL174" s="9"/>
      <c r="AM174" s="11"/>
      <c r="AN174" s="9"/>
      <c r="AO174" s="9"/>
      <c r="AP174" s="9"/>
      <c r="AQ174" s="50"/>
      <c r="AR174" s="11"/>
      <c r="AS174" s="49"/>
      <c r="AT174" s="12"/>
      <c r="AU174" s="9"/>
      <c r="AV174" s="9"/>
      <c r="AW174" s="9"/>
      <c r="AX174" s="9"/>
      <c r="AY174" s="12"/>
      <c r="AZ174" s="49"/>
      <c r="BA174" s="12"/>
      <c r="BB174" s="9"/>
      <c r="BC174" s="9"/>
      <c r="BD174" s="9"/>
      <c r="BE174" s="9"/>
      <c r="BF174" s="12"/>
      <c r="BG174" s="49"/>
      <c r="BH174" s="12"/>
      <c r="BI174" s="9"/>
      <c r="BJ174" s="9"/>
      <c r="BK174" s="9"/>
      <c r="BL174" s="50"/>
      <c r="BM174" s="12"/>
      <c r="BN174" s="11"/>
      <c r="BO174" s="9"/>
      <c r="BP174" s="11"/>
      <c r="BQ174" s="9"/>
      <c r="BR174" s="43"/>
      <c r="BS174" s="9"/>
      <c r="BT174" s="11"/>
      <c r="BU174" s="9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</row>
    <row r="175" spans="1:87" x14ac:dyDescent="0.2">
      <c r="A175" s="25"/>
      <c r="B175" s="2"/>
      <c r="C175" s="1"/>
      <c r="D175" s="1"/>
      <c r="E175" s="1"/>
      <c r="F175" s="2"/>
      <c r="G175" s="6"/>
      <c r="H175" s="2"/>
      <c r="I175" s="2"/>
      <c r="J175" s="3"/>
      <c r="K175" s="3"/>
      <c r="L175" s="1"/>
      <c r="M175" s="1"/>
      <c r="N175" s="1"/>
      <c r="O175" s="40"/>
      <c r="P175" s="40"/>
      <c r="Q175" s="1"/>
      <c r="R175" s="1"/>
      <c r="S175" s="2"/>
      <c r="T175" s="3"/>
      <c r="U175" s="7"/>
      <c r="V175" s="7"/>
      <c r="W175" s="7"/>
      <c r="X175" s="40"/>
      <c r="Y175" s="1"/>
      <c r="Z175" s="1"/>
      <c r="AA175" s="2"/>
      <c r="AB175" s="6"/>
      <c r="AC175" s="2"/>
      <c r="AD175" s="40"/>
      <c r="AE175" s="1"/>
      <c r="AF175" s="2"/>
      <c r="AG175" s="9"/>
      <c r="AH175" s="12"/>
      <c r="AI175" s="12"/>
      <c r="AJ175" s="42"/>
      <c r="AK175" s="11"/>
      <c r="AL175" s="9"/>
      <c r="AM175" s="11"/>
      <c r="AN175" s="9"/>
      <c r="AO175" s="9"/>
      <c r="AP175" s="9"/>
      <c r="AQ175" s="50"/>
      <c r="AR175" s="11"/>
      <c r="AS175" s="49"/>
      <c r="AT175" s="12"/>
      <c r="AU175" s="9"/>
      <c r="AV175" s="9"/>
      <c r="AW175" s="9"/>
      <c r="AX175" s="9"/>
      <c r="AY175" s="12"/>
      <c r="AZ175" s="49"/>
      <c r="BA175" s="12"/>
      <c r="BB175" s="9"/>
      <c r="BC175" s="9"/>
      <c r="BD175" s="9"/>
      <c r="BE175" s="9"/>
      <c r="BF175" s="12"/>
      <c r="BG175" s="49"/>
      <c r="BH175" s="12"/>
      <c r="BI175" s="9"/>
      <c r="BJ175" s="9"/>
      <c r="BK175" s="9"/>
      <c r="BL175" s="50"/>
      <c r="BM175" s="12"/>
      <c r="BN175" s="11"/>
      <c r="BO175" s="9"/>
      <c r="BP175" s="11"/>
      <c r="BQ175" s="9"/>
      <c r="BR175" s="43"/>
      <c r="BS175" s="9"/>
      <c r="BT175" s="11"/>
      <c r="BU175" s="9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</row>
    <row r="176" spans="1:87" x14ac:dyDescent="0.2">
      <c r="A176" s="25"/>
      <c r="B176" s="2"/>
      <c r="C176" s="1"/>
      <c r="D176" s="1"/>
      <c r="E176" s="1"/>
      <c r="F176" s="2"/>
      <c r="G176" s="6"/>
      <c r="H176" s="2"/>
      <c r="I176" s="2"/>
      <c r="J176" s="3"/>
      <c r="K176" s="3"/>
      <c r="L176" s="1"/>
      <c r="M176" s="1"/>
      <c r="N176" s="1"/>
      <c r="O176" s="40"/>
      <c r="P176" s="40"/>
      <c r="Q176" s="1"/>
      <c r="R176" s="1"/>
      <c r="S176" s="2"/>
      <c r="T176" s="3"/>
      <c r="U176" s="7"/>
      <c r="V176" s="7"/>
      <c r="W176" s="7"/>
      <c r="X176" s="40"/>
      <c r="Y176" s="1"/>
      <c r="Z176" s="1"/>
      <c r="AA176" s="2"/>
      <c r="AB176" s="6"/>
      <c r="AC176" s="2"/>
      <c r="AD176" s="40"/>
      <c r="AE176" s="1"/>
      <c r="AF176" s="2"/>
      <c r="AG176" s="9"/>
      <c r="AH176" s="12"/>
      <c r="AI176" s="12"/>
      <c r="AJ176" s="42"/>
      <c r="AK176" s="11"/>
      <c r="AL176" s="9"/>
      <c r="AM176" s="11"/>
      <c r="AN176" s="9"/>
      <c r="AO176" s="9"/>
      <c r="AP176" s="9"/>
      <c r="AQ176" s="50"/>
      <c r="AR176" s="11"/>
      <c r="AS176" s="49"/>
      <c r="AT176" s="12"/>
      <c r="AU176" s="9"/>
      <c r="AV176" s="9"/>
      <c r="AW176" s="9"/>
      <c r="AX176" s="9"/>
      <c r="AY176" s="12"/>
      <c r="AZ176" s="49"/>
      <c r="BA176" s="12"/>
      <c r="BB176" s="9"/>
      <c r="BC176" s="9"/>
      <c r="BD176" s="9"/>
      <c r="BE176" s="9"/>
      <c r="BF176" s="12"/>
      <c r="BG176" s="49"/>
      <c r="BH176" s="12"/>
      <c r="BI176" s="9"/>
      <c r="BJ176" s="9"/>
      <c r="BK176" s="9"/>
      <c r="BL176" s="50"/>
      <c r="BM176" s="12"/>
      <c r="BN176" s="11"/>
      <c r="BO176" s="9"/>
      <c r="BP176" s="11"/>
      <c r="BQ176" s="9"/>
      <c r="BR176" s="43"/>
      <c r="BS176" s="9"/>
      <c r="BT176" s="11"/>
      <c r="BU176" s="9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</row>
    <row r="177" spans="1:87" x14ac:dyDescent="0.2">
      <c r="A177" s="25"/>
      <c r="B177" s="2"/>
      <c r="C177" s="1"/>
      <c r="D177" s="1"/>
      <c r="E177" s="1"/>
      <c r="F177" s="2"/>
      <c r="G177" s="6"/>
      <c r="H177" s="2"/>
      <c r="I177" s="2"/>
      <c r="J177" s="3"/>
      <c r="K177" s="3"/>
      <c r="L177" s="1"/>
      <c r="M177" s="1"/>
      <c r="N177" s="1"/>
      <c r="O177" s="40"/>
      <c r="P177" s="40"/>
      <c r="Q177" s="1"/>
      <c r="R177" s="1"/>
      <c r="S177" s="2"/>
      <c r="T177" s="3"/>
      <c r="U177" s="7"/>
      <c r="V177" s="7"/>
      <c r="W177" s="7"/>
      <c r="X177" s="40"/>
      <c r="Y177" s="1"/>
      <c r="Z177" s="1"/>
      <c r="AA177" s="2"/>
      <c r="AB177" s="6"/>
      <c r="AC177" s="2"/>
      <c r="AD177" s="40"/>
      <c r="AE177" s="1"/>
      <c r="AF177" s="2"/>
      <c r="AG177" s="9"/>
      <c r="AH177" s="12"/>
      <c r="AI177" s="12"/>
      <c r="AJ177" s="42"/>
      <c r="AK177" s="11"/>
      <c r="AL177" s="9"/>
      <c r="AM177" s="11"/>
      <c r="AN177" s="9"/>
      <c r="AO177" s="9"/>
      <c r="AP177" s="9"/>
      <c r="AQ177" s="50"/>
      <c r="AR177" s="11"/>
      <c r="AS177" s="49"/>
      <c r="AT177" s="12"/>
      <c r="AU177" s="9"/>
      <c r="AV177" s="9"/>
      <c r="AW177" s="9"/>
      <c r="AX177" s="9"/>
      <c r="AY177" s="12"/>
      <c r="AZ177" s="49"/>
      <c r="BA177" s="12"/>
      <c r="BB177" s="9"/>
      <c r="BC177" s="9"/>
      <c r="BD177" s="9"/>
      <c r="BE177" s="9"/>
      <c r="BF177" s="12"/>
      <c r="BG177" s="49"/>
      <c r="BH177" s="12"/>
      <c r="BI177" s="9"/>
      <c r="BJ177" s="9"/>
      <c r="BK177" s="9"/>
      <c r="BL177" s="50"/>
      <c r="BM177" s="12"/>
      <c r="BN177" s="11"/>
      <c r="BO177" s="9"/>
      <c r="BP177" s="11"/>
      <c r="BQ177" s="9"/>
      <c r="BR177" s="43"/>
      <c r="BS177" s="9"/>
      <c r="BT177" s="11"/>
      <c r="BU177" s="9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</row>
    <row r="178" spans="1:87" x14ac:dyDescent="0.2">
      <c r="A178" s="25"/>
      <c r="B178" s="2"/>
      <c r="C178" s="1"/>
      <c r="D178" s="1"/>
      <c r="E178" s="1"/>
      <c r="F178" s="2"/>
      <c r="G178" s="6"/>
      <c r="H178" s="2"/>
      <c r="I178" s="2"/>
      <c r="J178" s="3"/>
      <c r="K178" s="3"/>
      <c r="L178" s="1"/>
      <c r="M178" s="1"/>
      <c r="N178" s="1"/>
      <c r="O178" s="40"/>
      <c r="P178" s="40"/>
      <c r="Q178" s="1"/>
      <c r="R178" s="1"/>
      <c r="S178" s="2"/>
      <c r="T178" s="3"/>
      <c r="U178" s="7"/>
      <c r="V178" s="7"/>
      <c r="W178" s="7"/>
      <c r="X178" s="40"/>
      <c r="Y178" s="1"/>
      <c r="Z178" s="1"/>
      <c r="AA178" s="2"/>
      <c r="AB178" s="6"/>
      <c r="AC178" s="2"/>
      <c r="AD178" s="40"/>
      <c r="AE178" s="1"/>
      <c r="AF178" s="2"/>
      <c r="AG178" s="9"/>
      <c r="AH178" s="12"/>
      <c r="AI178" s="12"/>
      <c r="AJ178" s="42"/>
      <c r="AK178" s="11"/>
      <c r="AL178" s="9"/>
      <c r="AM178" s="11"/>
      <c r="AN178" s="9"/>
      <c r="AO178" s="9"/>
      <c r="AP178" s="9"/>
      <c r="AQ178" s="50"/>
      <c r="AR178" s="11"/>
      <c r="AS178" s="49"/>
      <c r="AT178" s="12"/>
      <c r="AU178" s="9"/>
      <c r="AV178" s="9"/>
      <c r="AW178" s="9"/>
      <c r="AX178" s="9"/>
      <c r="AY178" s="12"/>
      <c r="AZ178" s="49"/>
      <c r="BA178" s="12"/>
      <c r="BB178" s="9"/>
      <c r="BC178" s="9"/>
      <c r="BD178" s="9"/>
      <c r="BE178" s="9"/>
      <c r="BF178" s="12"/>
      <c r="BG178" s="49"/>
      <c r="BH178" s="12"/>
      <c r="BI178" s="9"/>
      <c r="BJ178" s="9"/>
      <c r="BK178" s="9"/>
      <c r="BL178" s="50"/>
      <c r="BM178" s="12"/>
      <c r="BN178" s="11"/>
      <c r="BO178" s="9"/>
      <c r="BP178" s="11"/>
      <c r="BQ178" s="9"/>
      <c r="BR178" s="43"/>
      <c r="BS178" s="9"/>
      <c r="BT178" s="11"/>
      <c r="BU178" s="9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</row>
    <row r="179" spans="1:87" x14ac:dyDescent="0.2">
      <c r="A179" s="25"/>
      <c r="B179" s="2"/>
      <c r="C179" s="1"/>
      <c r="D179" s="1"/>
      <c r="E179" s="1"/>
      <c r="F179" s="2"/>
      <c r="G179" s="6"/>
      <c r="H179" s="2"/>
      <c r="I179" s="2"/>
      <c r="J179" s="3"/>
      <c r="K179" s="3"/>
      <c r="L179" s="1"/>
      <c r="M179" s="1"/>
      <c r="N179" s="1"/>
      <c r="O179" s="40"/>
      <c r="P179" s="40"/>
      <c r="Q179" s="1"/>
      <c r="R179" s="1"/>
      <c r="S179" s="2"/>
      <c r="T179" s="3"/>
      <c r="U179" s="7"/>
      <c r="V179" s="7"/>
      <c r="W179" s="7"/>
      <c r="X179" s="40"/>
      <c r="Y179" s="1"/>
      <c r="Z179" s="1"/>
      <c r="AA179" s="2"/>
      <c r="AB179" s="6"/>
      <c r="AC179" s="2"/>
      <c r="AD179" s="40"/>
      <c r="AE179" s="1"/>
      <c r="AF179" s="2"/>
      <c r="AG179" s="9"/>
      <c r="AH179" s="12"/>
      <c r="AI179" s="12"/>
      <c r="AJ179" s="42"/>
      <c r="AK179" s="11"/>
      <c r="AL179" s="9"/>
      <c r="AM179" s="11"/>
      <c r="AN179" s="9"/>
      <c r="AO179" s="9"/>
      <c r="AP179" s="9"/>
      <c r="AQ179" s="50"/>
      <c r="AR179" s="11"/>
      <c r="AS179" s="49"/>
      <c r="AT179" s="12"/>
      <c r="AU179" s="9"/>
      <c r="AV179" s="9"/>
      <c r="AW179" s="9"/>
      <c r="AX179" s="9"/>
      <c r="AY179" s="12"/>
      <c r="AZ179" s="49"/>
      <c r="BA179" s="12"/>
      <c r="BB179" s="9"/>
      <c r="BC179" s="9"/>
      <c r="BD179" s="9"/>
      <c r="BE179" s="9"/>
      <c r="BF179" s="12"/>
      <c r="BG179" s="49"/>
      <c r="BH179" s="12"/>
      <c r="BI179" s="9"/>
      <c r="BJ179" s="9"/>
      <c r="BK179" s="9"/>
      <c r="BL179" s="50"/>
      <c r="BM179" s="12"/>
      <c r="BN179" s="11"/>
      <c r="BO179" s="9"/>
      <c r="BP179" s="11"/>
      <c r="BQ179" s="9"/>
      <c r="BR179" s="43"/>
      <c r="BS179" s="9"/>
      <c r="BT179" s="11"/>
      <c r="BU179" s="9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</row>
    <row r="180" spans="1:87" x14ac:dyDescent="0.2">
      <c r="A180" s="25"/>
      <c r="B180" s="2"/>
      <c r="C180" s="1"/>
      <c r="D180" s="1"/>
      <c r="E180" s="1"/>
      <c r="F180" s="2"/>
      <c r="G180" s="6"/>
      <c r="H180" s="2"/>
      <c r="I180" s="2"/>
      <c r="J180" s="3"/>
      <c r="K180" s="3"/>
      <c r="L180" s="1"/>
      <c r="M180" s="1"/>
      <c r="N180" s="1"/>
      <c r="O180" s="40"/>
      <c r="P180" s="40"/>
      <c r="Q180" s="1"/>
      <c r="R180" s="1"/>
      <c r="S180" s="2"/>
      <c r="T180" s="3"/>
      <c r="U180" s="7"/>
      <c r="V180" s="7"/>
      <c r="W180" s="7"/>
      <c r="X180" s="40"/>
      <c r="Y180" s="1"/>
      <c r="Z180" s="1"/>
      <c r="AA180" s="2"/>
      <c r="AB180" s="6"/>
      <c r="AC180" s="2"/>
      <c r="AD180" s="40"/>
      <c r="AE180" s="1"/>
      <c r="AF180" s="2"/>
      <c r="AG180" s="9"/>
      <c r="AH180" s="12"/>
      <c r="AI180" s="12"/>
      <c r="AJ180" s="42"/>
      <c r="AK180" s="11"/>
      <c r="AL180" s="9"/>
      <c r="AM180" s="11"/>
      <c r="AN180" s="9"/>
      <c r="AO180" s="9"/>
      <c r="AP180" s="9"/>
      <c r="AQ180" s="50"/>
      <c r="AR180" s="11"/>
      <c r="AS180" s="49"/>
      <c r="AT180" s="12"/>
      <c r="AU180" s="9"/>
      <c r="AV180" s="9"/>
      <c r="AW180" s="9"/>
      <c r="AX180" s="9"/>
      <c r="AY180" s="12"/>
      <c r="AZ180" s="49"/>
      <c r="BA180" s="12"/>
      <c r="BB180" s="9"/>
      <c r="BC180" s="9"/>
      <c r="BD180" s="9"/>
      <c r="BE180" s="9"/>
      <c r="BF180" s="12"/>
      <c r="BG180" s="49"/>
      <c r="BH180" s="12"/>
      <c r="BI180" s="9"/>
      <c r="BJ180" s="9"/>
      <c r="BK180" s="9"/>
      <c r="BL180" s="50"/>
      <c r="BM180" s="12"/>
      <c r="BN180" s="11"/>
      <c r="BO180" s="9"/>
      <c r="BP180" s="11"/>
      <c r="BQ180" s="9"/>
      <c r="BR180" s="43"/>
      <c r="BS180" s="9"/>
      <c r="BT180" s="11"/>
      <c r="BU180" s="9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</row>
    <row r="181" spans="1:87" x14ac:dyDescent="0.2">
      <c r="A181" s="25"/>
      <c r="B181" s="2"/>
      <c r="C181" s="1"/>
      <c r="D181" s="1"/>
      <c r="E181" s="1"/>
      <c r="F181" s="2"/>
      <c r="G181" s="6"/>
      <c r="H181" s="2"/>
      <c r="I181" s="2"/>
      <c r="J181" s="3"/>
      <c r="K181" s="3"/>
      <c r="L181" s="1"/>
      <c r="M181" s="1"/>
      <c r="N181" s="1"/>
      <c r="O181" s="40"/>
      <c r="P181" s="40"/>
      <c r="Q181" s="1"/>
      <c r="R181" s="1"/>
      <c r="S181" s="2"/>
      <c r="T181" s="3"/>
      <c r="U181" s="7"/>
      <c r="V181" s="7"/>
      <c r="W181" s="7"/>
      <c r="X181" s="40"/>
      <c r="Y181" s="1"/>
      <c r="Z181" s="1"/>
      <c r="AA181" s="2"/>
      <c r="AB181" s="6"/>
      <c r="AC181" s="2"/>
      <c r="AD181" s="40"/>
      <c r="AE181" s="1"/>
      <c r="AF181" s="2"/>
      <c r="AG181" s="9"/>
      <c r="AH181" s="12"/>
      <c r="AI181" s="12"/>
      <c r="AJ181" s="42"/>
      <c r="AK181" s="11"/>
      <c r="AL181" s="9"/>
      <c r="AM181" s="11"/>
      <c r="AN181" s="9"/>
      <c r="AO181" s="9"/>
      <c r="AP181" s="9"/>
      <c r="AQ181" s="50"/>
      <c r="AR181" s="11"/>
      <c r="AS181" s="49"/>
      <c r="AT181" s="12"/>
      <c r="AU181" s="9"/>
      <c r="AV181" s="9"/>
      <c r="AW181" s="9"/>
      <c r="AX181" s="9"/>
      <c r="AY181" s="12"/>
      <c r="AZ181" s="49"/>
      <c r="BA181" s="12"/>
      <c r="BB181" s="9"/>
      <c r="BC181" s="9"/>
      <c r="BD181" s="9"/>
      <c r="BE181" s="9"/>
      <c r="BF181" s="12"/>
      <c r="BG181" s="49"/>
      <c r="BH181" s="12"/>
      <c r="BI181" s="9"/>
      <c r="BJ181" s="9"/>
      <c r="BK181" s="9"/>
      <c r="BL181" s="50"/>
      <c r="BM181" s="12"/>
      <c r="BN181" s="11"/>
      <c r="BO181" s="9"/>
      <c r="BP181" s="11"/>
      <c r="BQ181" s="9"/>
      <c r="BR181" s="43"/>
      <c r="BS181" s="9"/>
      <c r="BT181" s="11"/>
      <c r="BU181" s="9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</row>
    <row r="182" spans="1:87" x14ac:dyDescent="0.2">
      <c r="A182" s="25"/>
      <c r="B182" s="2"/>
      <c r="C182" s="1"/>
      <c r="D182" s="1"/>
      <c r="E182" s="1"/>
      <c r="F182" s="2"/>
      <c r="G182" s="6"/>
      <c r="H182" s="2"/>
      <c r="I182" s="2"/>
      <c r="J182" s="3"/>
      <c r="K182" s="3"/>
      <c r="L182" s="1"/>
      <c r="M182" s="1"/>
      <c r="N182" s="1"/>
      <c r="O182" s="40"/>
      <c r="P182" s="40"/>
      <c r="Q182" s="1"/>
      <c r="R182" s="1"/>
      <c r="S182" s="2"/>
      <c r="T182" s="3"/>
      <c r="U182" s="7"/>
      <c r="V182" s="7"/>
      <c r="W182" s="7"/>
      <c r="X182" s="40"/>
      <c r="Y182" s="1"/>
      <c r="Z182" s="1"/>
      <c r="AA182" s="2"/>
      <c r="AB182" s="6"/>
      <c r="AC182" s="2"/>
      <c r="AD182" s="40"/>
      <c r="AE182" s="1"/>
      <c r="AF182" s="2"/>
      <c r="AG182" s="9"/>
      <c r="AH182" s="12"/>
      <c r="AI182" s="12"/>
      <c r="AJ182" s="42"/>
      <c r="AK182" s="11"/>
      <c r="AL182" s="9"/>
      <c r="AM182" s="11"/>
      <c r="AN182" s="9"/>
      <c r="AO182" s="9"/>
      <c r="AP182" s="9"/>
      <c r="AQ182" s="50"/>
      <c r="AR182" s="11"/>
      <c r="AS182" s="49"/>
      <c r="AT182" s="12"/>
      <c r="AU182" s="9"/>
      <c r="AV182" s="9"/>
      <c r="AW182" s="9"/>
      <c r="AX182" s="9"/>
      <c r="AY182" s="12"/>
      <c r="AZ182" s="49"/>
      <c r="BA182" s="12"/>
      <c r="BB182" s="9"/>
      <c r="BC182" s="9"/>
      <c r="BD182" s="9"/>
      <c r="BE182" s="9"/>
      <c r="BF182" s="12"/>
      <c r="BG182" s="49"/>
      <c r="BH182" s="12"/>
      <c r="BI182" s="9"/>
      <c r="BJ182" s="9"/>
      <c r="BK182" s="9"/>
      <c r="BL182" s="50"/>
      <c r="BM182" s="12"/>
      <c r="BN182" s="11"/>
      <c r="BO182" s="9"/>
      <c r="BP182" s="11"/>
      <c r="BQ182" s="9"/>
      <c r="BR182" s="43"/>
      <c r="BS182" s="9"/>
      <c r="BT182" s="11"/>
      <c r="BU182" s="9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</row>
    <row r="183" spans="1:87" x14ac:dyDescent="0.2">
      <c r="A183" s="25"/>
      <c r="B183" s="2"/>
      <c r="C183" s="1"/>
      <c r="D183" s="1"/>
      <c r="E183" s="1"/>
      <c r="F183" s="2"/>
      <c r="G183" s="6"/>
      <c r="H183" s="2"/>
      <c r="I183" s="2"/>
      <c r="J183" s="3"/>
      <c r="K183" s="3"/>
      <c r="L183" s="1"/>
      <c r="M183" s="1"/>
      <c r="N183" s="1"/>
      <c r="O183" s="40"/>
      <c r="P183" s="40"/>
      <c r="Q183" s="1"/>
      <c r="R183" s="1"/>
      <c r="S183" s="2"/>
      <c r="T183" s="3"/>
      <c r="U183" s="7"/>
      <c r="V183" s="7"/>
      <c r="W183" s="7"/>
      <c r="X183" s="40"/>
      <c r="Y183" s="1"/>
      <c r="Z183" s="1"/>
      <c r="AA183" s="2"/>
      <c r="AB183" s="6"/>
      <c r="AC183" s="2"/>
      <c r="AD183" s="40"/>
      <c r="AE183" s="1"/>
      <c r="AF183" s="2"/>
      <c r="AG183" s="9"/>
      <c r="AH183" s="12"/>
      <c r="AI183" s="12"/>
      <c r="AJ183" s="42"/>
      <c r="AK183" s="11"/>
      <c r="AL183" s="9"/>
      <c r="AM183" s="11"/>
      <c r="AN183" s="9"/>
      <c r="AO183" s="9"/>
      <c r="AP183" s="9"/>
      <c r="AQ183" s="50"/>
      <c r="AR183" s="11"/>
      <c r="AS183" s="49"/>
      <c r="AT183" s="12"/>
      <c r="AU183" s="9"/>
      <c r="AV183" s="9"/>
      <c r="AW183" s="9"/>
      <c r="AX183" s="9"/>
      <c r="AY183" s="12"/>
      <c r="AZ183" s="49"/>
      <c r="BA183" s="12"/>
      <c r="BB183" s="9"/>
      <c r="BC183" s="9"/>
      <c r="BD183" s="9"/>
      <c r="BE183" s="9"/>
      <c r="BF183" s="12"/>
      <c r="BG183" s="49"/>
      <c r="BH183" s="12"/>
      <c r="BI183" s="9"/>
      <c r="BJ183" s="9"/>
      <c r="BK183" s="9"/>
      <c r="BL183" s="50"/>
      <c r="BM183" s="12"/>
      <c r="BN183" s="11"/>
      <c r="BO183" s="9"/>
      <c r="BP183" s="11"/>
      <c r="BQ183" s="9"/>
      <c r="BR183" s="43"/>
      <c r="BS183" s="9"/>
      <c r="BT183" s="11"/>
      <c r="BU183" s="9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</row>
    <row r="184" spans="1:87" x14ac:dyDescent="0.2">
      <c r="A184" s="25"/>
      <c r="B184" s="2"/>
      <c r="C184" s="1"/>
      <c r="D184" s="1"/>
      <c r="E184" s="1"/>
      <c r="F184" s="2"/>
      <c r="G184" s="6"/>
      <c r="H184" s="2"/>
      <c r="I184" s="2"/>
      <c r="J184" s="3"/>
      <c r="K184" s="3"/>
      <c r="L184" s="1"/>
      <c r="M184" s="1"/>
      <c r="N184" s="1"/>
      <c r="O184" s="40"/>
      <c r="P184" s="40"/>
      <c r="Q184" s="1"/>
      <c r="R184" s="1"/>
      <c r="S184" s="2"/>
      <c r="T184" s="3"/>
      <c r="U184" s="7"/>
      <c r="V184" s="7"/>
      <c r="W184" s="7"/>
      <c r="X184" s="40"/>
      <c r="Y184" s="1"/>
      <c r="Z184" s="1"/>
      <c r="AA184" s="2"/>
      <c r="AB184" s="6"/>
      <c r="AC184" s="2"/>
      <c r="AD184" s="40"/>
      <c r="AE184" s="1"/>
      <c r="AF184" s="2"/>
      <c r="AG184" s="9"/>
      <c r="AH184" s="12"/>
      <c r="AI184" s="12"/>
      <c r="AJ184" s="42"/>
      <c r="AK184" s="11"/>
      <c r="AL184" s="9"/>
      <c r="AM184" s="11"/>
      <c r="AN184" s="9"/>
      <c r="AO184" s="9"/>
      <c r="AP184" s="9"/>
      <c r="AQ184" s="50"/>
      <c r="AR184" s="11"/>
      <c r="AS184" s="49"/>
      <c r="AT184" s="12"/>
      <c r="AU184" s="9"/>
      <c r="AV184" s="9"/>
      <c r="AW184" s="9"/>
      <c r="AX184" s="9"/>
      <c r="AY184" s="12"/>
      <c r="AZ184" s="49"/>
      <c r="BA184" s="12"/>
      <c r="BB184" s="9"/>
      <c r="BC184" s="9"/>
      <c r="BD184" s="9"/>
      <c r="BE184" s="9"/>
      <c r="BF184" s="12"/>
      <c r="BG184" s="49"/>
      <c r="BH184" s="12"/>
      <c r="BI184" s="9"/>
      <c r="BJ184" s="9"/>
      <c r="BK184" s="9"/>
      <c r="BL184" s="50"/>
      <c r="BM184" s="12"/>
      <c r="BN184" s="11"/>
      <c r="BO184" s="9"/>
      <c r="BP184" s="11"/>
      <c r="BQ184" s="9"/>
      <c r="BR184" s="43"/>
      <c r="BS184" s="9"/>
      <c r="BT184" s="11"/>
      <c r="BU184" s="9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</row>
    <row r="185" spans="1:87" x14ac:dyDescent="0.2">
      <c r="A185" s="25"/>
      <c r="B185" s="2"/>
      <c r="C185" s="1"/>
      <c r="D185" s="1"/>
      <c r="E185" s="1"/>
      <c r="F185" s="2"/>
      <c r="G185" s="6"/>
      <c r="H185" s="2"/>
      <c r="I185" s="2"/>
      <c r="J185" s="3"/>
      <c r="K185" s="3"/>
      <c r="L185" s="1"/>
      <c r="M185" s="1"/>
      <c r="N185" s="1"/>
      <c r="O185" s="40"/>
      <c r="P185" s="40"/>
      <c r="Q185" s="1"/>
      <c r="R185" s="1"/>
      <c r="S185" s="2"/>
      <c r="T185" s="3"/>
      <c r="U185" s="7"/>
      <c r="V185" s="7"/>
      <c r="W185" s="7"/>
      <c r="X185" s="40"/>
      <c r="Y185" s="1"/>
      <c r="Z185" s="1"/>
      <c r="AA185" s="2"/>
      <c r="AB185" s="6"/>
      <c r="AC185" s="2"/>
      <c r="AD185" s="40"/>
      <c r="AE185" s="1"/>
      <c r="AF185" s="2"/>
      <c r="AG185" s="9"/>
      <c r="AH185" s="12"/>
      <c r="AI185" s="12"/>
      <c r="AJ185" s="42"/>
      <c r="AK185" s="11"/>
      <c r="AL185" s="9"/>
      <c r="AM185" s="11"/>
      <c r="AN185" s="9"/>
      <c r="AO185" s="9"/>
      <c r="AP185" s="9"/>
      <c r="AQ185" s="50"/>
      <c r="AR185" s="11"/>
      <c r="AS185" s="49"/>
      <c r="AT185" s="12"/>
      <c r="AU185" s="9"/>
      <c r="AV185" s="9"/>
      <c r="AW185" s="9"/>
      <c r="AX185" s="9"/>
      <c r="AY185" s="12"/>
      <c r="AZ185" s="49"/>
      <c r="BA185" s="12"/>
      <c r="BB185" s="9"/>
      <c r="BC185" s="9"/>
      <c r="BD185" s="9"/>
      <c r="BE185" s="9"/>
      <c r="BF185" s="12"/>
      <c r="BG185" s="49"/>
      <c r="BH185" s="12"/>
      <c r="BI185" s="9"/>
      <c r="BJ185" s="9"/>
      <c r="BK185" s="9"/>
      <c r="BL185" s="50"/>
      <c r="BM185" s="12"/>
      <c r="BN185" s="11"/>
      <c r="BO185" s="9"/>
      <c r="BP185" s="11"/>
      <c r="BQ185" s="9"/>
      <c r="BR185" s="43"/>
      <c r="BS185" s="9"/>
      <c r="BT185" s="11"/>
      <c r="BU185" s="9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</row>
    <row r="186" spans="1:87" x14ac:dyDescent="0.2">
      <c r="A186" s="25"/>
      <c r="B186" s="2"/>
      <c r="C186" s="1"/>
      <c r="D186" s="1"/>
      <c r="E186" s="1"/>
      <c r="F186" s="2"/>
      <c r="G186" s="6"/>
      <c r="H186" s="2"/>
      <c r="I186" s="2"/>
      <c r="J186" s="3"/>
      <c r="K186" s="3"/>
      <c r="L186" s="1"/>
      <c r="M186" s="1"/>
      <c r="N186" s="1"/>
      <c r="O186" s="40"/>
      <c r="P186" s="40"/>
      <c r="Q186" s="1"/>
      <c r="R186" s="1"/>
      <c r="S186" s="2"/>
      <c r="T186" s="3"/>
      <c r="U186" s="7"/>
      <c r="V186" s="7"/>
      <c r="W186" s="7"/>
      <c r="X186" s="40"/>
      <c r="Y186" s="1"/>
      <c r="Z186" s="1"/>
      <c r="AA186" s="2"/>
      <c r="AB186" s="6"/>
      <c r="AC186" s="2"/>
      <c r="AD186" s="40"/>
      <c r="AE186" s="1"/>
      <c r="AF186" s="2"/>
      <c r="AG186" s="9"/>
      <c r="AH186" s="12"/>
      <c r="AI186" s="12"/>
      <c r="AJ186" s="42"/>
      <c r="AK186" s="11"/>
      <c r="AL186" s="9"/>
      <c r="AM186" s="11"/>
      <c r="AN186" s="9"/>
      <c r="AO186" s="9"/>
      <c r="AP186" s="9"/>
      <c r="AQ186" s="50"/>
      <c r="AR186" s="11"/>
      <c r="AS186" s="49"/>
      <c r="AT186" s="12"/>
      <c r="AU186" s="9"/>
      <c r="AV186" s="9"/>
      <c r="AW186" s="9"/>
      <c r="AX186" s="9"/>
      <c r="AY186" s="12"/>
      <c r="AZ186" s="49"/>
      <c r="BA186" s="12"/>
      <c r="BB186" s="9"/>
      <c r="BC186" s="9"/>
      <c r="BD186" s="9"/>
      <c r="BE186" s="9"/>
      <c r="BF186" s="12"/>
      <c r="BG186" s="49"/>
      <c r="BH186" s="12"/>
      <c r="BI186" s="9"/>
      <c r="BJ186" s="9"/>
      <c r="BK186" s="9"/>
      <c r="BL186" s="50"/>
      <c r="BM186" s="12"/>
      <c r="BN186" s="11"/>
      <c r="BO186" s="9"/>
      <c r="BP186" s="11"/>
      <c r="BQ186" s="9"/>
      <c r="BR186" s="43"/>
      <c r="BS186" s="9"/>
      <c r="BT186" s="11"/>
      <c r="BU186" s="9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</row>
    <row r="187" spans="1:87" x14ac:dyDescent="0.2">
      <c r="A187" s="25"/>
      <c r="B187" s="2"/>
      <c r="C187" s="1"/>
      <c r="D187" s="1"/>
      <c r="E187" s="1"/>
      <c r="F187" s="2"/>
      <c r="G187" s="6"/>
      <c r="H187" s="2"/>
      <c r="I187" s="2"/>
      <c r="J187" s="3"/>
      <c r="K187" s="3"/>
      <c r="L187" s="1"/>
      <c r="M187" s="1"/>
      <c r="N187" s="1"/>
      <c r="O187" s="40"/>
      <c r="P187" s="40"/>
      <c r="Q187" s="1"/>
      <c r="R187" s="1"/>
      <c r="S187" s="2"/>
      <c r="T187" s="3"/>
      <c r="U187" s="7"/>
      <c r="V187" s="7"/>
      <c r="W187" s="7"/>
      <c r="X187" s="40"/>
      <c r="Y187" s="1"/>
      <c r="Z187" s="1"/>
      <c r="AA187" s="2"/>
      <c r="AB187" s="6"/>
      <c r="AC187" s="2"/>
      <c r="AD187" s="40"/>
      <c r="AE187" s="1"/>
      <c r="AF187" s="2"/>
      <c r="AG187" s="9"/>
      <c r="AH187" s="12"/>
      <c r="AI187" s="12"/>
      <c r="AJ187" s="42"/>
      <c r="AK187" s="11"/>
      <c r="AL187" s="9"/>
      <c r="AM187" s="11"/>
      <c r="AN187" s="9"/>
      <c r="AO187" s="9"/>
      <c r="AP187" s="9"/>
      <c r="AQ187" s="50"/>
      <c r="AR187" s="11"/>
      <c r="AS187" s="49"/>
      <c r="AT187" s="12"/>
      <c r="AU187" s="9"/>
      <c r="AV187" s="9"/>
      <c r="AW187" s="9"/>
      <c r="AX187" s="9"/>
      <c r="AY187" s="12"/>
      <c r="AZ187" s="49"/>
      <c r="BA187" s="12"/>
      <c r="BB187" s="9"/>
      <c r="BC187" s="9"/>
      <c r="BD187" s="9"/>
      <c r="BE187" s="9"/>
      <c r="BF187" s="12"/>
      <c r="BG187" s="49"/>
      <c r="BH187" s="12"/>
      <c r="BI187" s="9"/>
      <c r="BJ187" s="9"/>
      <c r="BK187" s="9"/>
      <c r="BL187" s="50"/>
      <c r="BM187" s="12"/>
      <c r="BN187" s="11"/>
      <c r="BO187" s="9"/>
      <c r="BP187" s="11"/>
      <c r="BQ187" s="9"/>
      <c r="BR187" s="43"/>
      <c r="BS187" s="9"/>
      <c r="BT187" s="11"/>
      <c r="BU187" s="9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</row>
    <row r="188" spans="1:87" x14ac:dyDescent="0.2">
      <c r="A188" s="25"/>
      <c r="B188" s="2"/>
      <c r="C188" s="1"/>
      <c r="D188" s="1"/>
      <c r="E188" s="1"/>
      <c r="F188" s="2"/>
      <c r="G188" s="6"/>
      <c r="H188" s="2"/>
      <c r="I188" s="2"/>
      <c r="J188" s="3"/>
      <c r="K188" s="3"/>
      <c r="L188" s="1"/>
      <c r="M188" s="1"/>
      <c r="N188" s="1"/>
      <c r="O188" s="40"/>
      <c r="P188" s="40"/>
      <c r="Q188" s="1"/>
      <c r="R188" s="1"/>
      <c r="S188" s="2"/>
      <c r="T188" s="3"/>
      <c r="U188" s="7"/>
      <c r="V188" s="7"/>
      <c r="W188" s="7"/>
      <c r="X188" s="40"/>
      <c r="Y188" s="1"/>
      <c r="Z188" s="1"/>
      <c r="AA188" s="2"/>
      <c r="AB188" s="6"/>
      <c r="AC188" s="2"/>
      <c r="AD188" s="40"/>
      <c r="AE188" s="1"/>
      <c r="AF188" s="2"/>
      <c r="AG188" s="9"/>
      <c r="AH188" s="12"/>
      <c r="AI188" s="12"/>
      <c r="AJ188" s="42"/>
      <c r="AK188" s="11"/>
      <c r="AL188" s="9"/>
      <c r="AM188" s="11"/>
      <c r="AN188" s="9"/>
      <c r="AO188" s="9"/>
      <c r="AP188" s="9"/>
      <c r="AQ188" s="50"/>
      <c r="AR188" s="11"/>
      <c r="AS188" s="49"/>
      <c r="AT188" s="12"/>
      <c r="AU188" s="9"/>
      <c r="AV188" s="9"/>
      <c r="AW188" s="9"/>
      <c r="AX188" s="9"/>
      <c r="AY188" s="12"/>
      <c r="AZ188" s="49"/>
      <c r="BA188" s="12"/>
      <c r="BB188" s="9"/>
      <c r="BC188" s="9"/>
      <c r="BD188" s="9"/>
      <c r="BE188" s="9"/>
      <c r="BF188" s="12"/>
      <c r="BG188" s="49"/>
      <c r="BH188" s="12"/>
      <c r="BI188" s="9"/>
      <c r="BJ188" s="9"/>
      <c r="BK188" s="9"/>
      <c r="BL188" s="50"/>
      <c r="BM188" s="12"/>
      <c r="BN188" s="11"/>
      <c r="BO188" s="9"/>
      <c r="BP188" s="11"/>
      <c r="BQ188" s="9"/>
      <c r="BR188" s="43"/>
      <c r="BS188" s="9"/>
      <c r="BT188" s="11"/>
      <c r="BU188" s="9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</row>
    <row r="189" spans="1:87" x14ac:dyDescent="0.2">
      <c r="A189" s="25"/>
      <c r="B189" s="2"/>
      <c r="C189" s="1"/>
      <c r="D189" s="1"/>
      <c r="E189" s="1"/>
      <c r="F189" s="2"/>
      <c r="G189" s="6"/>
      <c r="H189" s="2"/>
      <c r="I189" s="2"/>
      <c r="J189" s="3"/>
      <c r="K189" s="3"/>
      <c r="L189" s="1"/>
      <c r="M189" s="1"/>
      <c r="N189" s="1"/>
      <c r="O189" s="40"/>
      <c r="P189" s="40"/>
      <c r="Q189" s="1"/>
      <c r="R189" s="1"/>
      <c r="S189" s="2"/>
      <c r="T189" s="3"/>
      <c r="U189" s="7"/>
      <c r="V189" s="7"/>
      <c r="W189" s="7"/>
      <c r="X189" s="40"/>
      <c r="Y189" s="1"/>
      <c r="Z189" s="1"/>
      <c r="AA189" s="2"/>
      <c r="AB189" s="6"/>
      <c r="AC189" s="2"/>
      <c r="AD189" s="40"/>
      <c r="AE189" s="1"/>
      <c r="AF189" s="2"/>
      <c r="AG189" s="9"/>
      <c r="AH189" s="12"/>
      <c r="AI189" s="12"/>
      <c r="AJ189" s="42"/>
      <c r="AK189" s="11"/>
      <c r="AL189" s="9"/>
      <c r="AM189" s="11"/>
      <c r="AN189" s="9"/>
      <c r="AO189" s="9"/>
      <c r="AP189" s="9"/>
      <c r="AQ189" s="50"/>
      <c r="AR189" s="11"/>
      <c r="AS189" s="49"/>
      <c r="AT189" s="12"/>
      <c r="AU189" s="9"/>
      <c r="AV189" s="9"/>
      <c r="AW189" s="9"/>
      <c r="AX189" s="9"/>
      <c r="AY189" s="12"/>
      <c r="AZ189" s="49"/>
      <c r="BA189" s="12"/>
      <c r="BB189" s="9"/>
      <c r="BC189" s="9"/>
      <c r="BD189" s="9"/>
      <c r="BE189" s="9"/>
      <c r="BF189" s="12"/>
      <c r="BG189" s="49"/>
      <c r="BH189" s="12"/>
      <c r="BI189" s="9"/>
      <c r="BJ189" s="9"/>
      <c r="BK189" s="9"/>
      <c r="BL189" s="50"/>
      <c r="BM189" s="12"/>
      <c r="BN189" s="11"/>
      <c r="BO189" s="9"/>
      <c r="BP189" s="11"/>
      <c r="BQ189" s="9"/>
      <c r="BR189" s="43"/>
      <c r="BS189" s="9"/>
      <c r="BT189" s="11"/>
      <c r="BU189" s="9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</row>
    <row r="190" spans="1:87" x14ac:dyDescent="0.2">
      <c r="A190" s="25"/>
      <c r="B190" s="2"/>
      <c r="C190" s="1"/>
      <c r="D190" s="1"/>
      <c r="E190" s="1"/>
      <c r="F190" s="2"/>
      <c r="G190" s="6"/>
      <c r="H190" s="2"/>
      <c r="I190" s="2"/>
      <c r="J190" s="3"/>
      <c r="K190" s="3"/>
      <c r="L190" s="1"/>
      <c r="M190" s="1"/>
      <c r="N190" s="1"/>
      <c r="O190" s="40"/>
      <c r="P190" s="40"/>
      <c r="Q190" s="1"/>
      <c r="R190" s="1"/>
      <c r="S190" s="2"/>
      <c r="T190" s="3"/>
      <c r="U190" s="7"/>
      <c r="V190" s="7"/>
      <c r="W190" s="7"/>
      <c r="X190" s="40"/>
      <c r="Y190" s="1"/>
      <c r="Z190" s="1"/>
      <c r="AA190" s="2"/>
      <c r="AB190" s="6"/>
      <c r="AC190" s="2"/>
      <c r="AD190" s="40"/>
      <c r="AE190" s="1"/>
      <c r="AF190" s="2"/>
      <c r="AG190" s="9"/>
      <c r="AH190" s="12"/>
      <c r="AI190" s="12"/>
      <c r="AJ190" s="42"/>
      <c r="AK190" s="11"/>
      <c r="AL190" s="9"/>
      <c r="AM190" s="11"/>
      <c r="AN190" s="9"/>
      <c r="AO190" s="9"/>
      <c r="AP190" s="9"/>
      <c r="AQ190" s="50"/>
      <c r="AR190" s="11"/>
      <c r="AS190" s="49"/>
      <c r="AT190" s="12"/>
      <c r="AU190" s="9"/>
      <c r="AV190" s="9"/>
      <c r="AW190" s="9"/>
      <c r="AX190" s="9"/>
      <c r="AY190" s="12"/>
      <c r="AZ190" s="49"/>
      <c r="BA190" s="12"/>
      <c r="BB190" s="9"/>
      <c r="BC190" s="9"/>
      <c r="BD190" s="9"/>
      <c r="BE190" s="9"/>
      <c r="BF190" s="12"/>
      <c r="BG190" s="49"/>
      <c r="BH190" s="12"/>
      <c r="BI190" s="9"/>
      <c r="BJ190" s="9"/>
      <c r="BK190" s="9"/>
      <c r="BL190" s="50"/>
      <c r="BM190" s="12"/>
      <c r="BN190" s="11"/>
      <c r="BO190" s="9"/>
      <c r="BP190" s="11"/>
      <c r="BQ190" s="9"/>
      <c r="BR190" s="43"/>
      <c r="BS190" s="9"/>
      <c r="BT190" s="11"/>
      <c r="BU190" s="9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</row>
    <row r="191" spans="1:87" x14ac:dyDescent="0.2">
      <c r="A191" s="25"/>
      <c r="B191" s="2"/>
      <c r="C191" s="1"/>
      <c r="D191" s="1"/>
      <c r="E191" s="1"/>
      <c r="F191" s="2"/>
      <c r="G191" s="6"/>
      <c r="H191" s="2"/>
      <c r="I191" s="2"/>
      <c r="J191" s="3"/>
      <c r="K191" s="3"/>
      <c r="L191" s="1"/>
      <c r="M191" s="1"/>
      <c r="N191" s="1"/>
      <c r="O191" s="40"/>
      <c r="P191" s="40"/>
      <c r="Q191" s="1"/>
      <c r="R191" s="1"/>
      <c r="S191" s="2"/>
      <c r="T191" s="3"/>
      <c r="U191" s="7"/>
      <c r="V191" s="7"/>
      <c r="W191" s="7"/>
      <c r="X191" s="40"/>
      <c r="Y191" s="1"/>
      <c r="Z191" s="1"/>
      <c r="AA191" s="2"/>
      <c r="AB191" s="6"/>
      <c r="AC191" s="2"/>
      <c r="AD191" s="40"/>
      <c r="AE191" s="1"/>
      <c r="AF191" s="2"/>
      <c r="AG191" s="9"/>
      <c r="AH191" s="12"/>
      <c r="AI191" s="12"/>
      <c r="AJ191" s="42"/>
      <c r="AK191" s="11"/>
      <c r="AL191" s="9"/>
      <c r="AM191" s="11"/>
      <c r="AN191" s="9"/>
      <c r="AO191" s="9"/>
      <c r="AP191" s="9"/>
      <c r="AQ191" s="50"/>
      <c r="AR191" s="11"/>
      <c r="AS191" s="49"/>
      <c r="AT191" s="12"/>
      <c r="AU191" s="9"/>
      <c r="AV191" s="9"/>
      <c r="AW191" s="9"/>
      <c r="AX191" s="9"/>
      <c r="AY191" s="12"/>
      <c r="AZ191" s="49"/>
      <c r="BA191" s="12"/>
      <c r="BB191" s="9"/>
      <c r="BC191" s="9"/>
      <c r="BD191" s="9"/>
      <c r="BE191" s="9"/>
      <c r="BF191" s="12"/>
      <c r="BG191" s="49"/>
      <c r="BH191" s="12"/>
      <c r="BI191" s="9"/>
      <c r="BJ191" s="9"/>
      <c r="BK191" s="9"/>
      <c r="BL191" s="50"/>
      <c r="BM191" s="12"/>
      <c r="BN191" s="11"/>
      <c r="BO191" s="9"/>
      <c r="BP191" s="11"/>
      <c r="BQ191" s="9"/>
      <c r="BR191" s="43"/>
      <c r="BS191" s="9"/>
      <c r="BT191" s="11"/>
      <c r="BU191" s="9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</row>
    <row r="192" spans="1:87" x14ac:dyDescent="0.2">
      <c r="A192" s="25"/>
      <c r="B192" s="2"/>
      <c r="C192" s="1"/>
      <c r="D192" s="1"/>
      <c r="E192" s="1"/>
      <c r="F192" s="2"/>
      <c r="G192" s="6"/>
      <c r="H192" s="2"/>
      <c r="I192" s="2"/>
      <c r="J192" s="3"/>
      <c r="K192" s="3"/>
      <c r="L192" s="1"/>
      <c r="M192" s="1"/>
      <c r="N192" s="1"/>
      <c r="O192" s="40"/>
      <c r="P192" s="40"/>
      <c r="Q192" s="1"/>
      <c r="R192" s="1"/>
      <c r="S192" s="2"/>
      <c r="T192" s="3"/>
      <c r="U192" s="7"/>
      <c r="V192" s="7"/>
      <c r="W192" s="7"/>
      <c r="X192" s="40"/>
      <c r="Y192" s="1"/>
      <c r="Z192" s="1"/>
      <c r="AA192" s="2"/>
      <c r="AB192" s="6"/>
      <c r="AC192" s="2"/>
      <c r="AD192" s="40"/>
      <c r="AE192" s="1"/>
      <c r="AF192" s="2"/>
      <c r="AG192" s="9"/>
      <c r="AH192" s="12"/>
      <c r="AI192" s="12"/>
      <c r="AJ192" s="42"/>
      <c r="AK192" s="11"/>
      <c r="AL192" s="9"/>
      <c r="AM192" s="11"/>
      <c r="AN192" s="9"/>
      <c r="AO192" s="9"/>
      <c r="AP192" s="9"/>
      <c r="AQ192" s="50"/>
      <c r="AR192" s="11"/>
      <c r="AS192" s="49"/>
      <c r="AT192" s="12"/>
      <c r="AU192" s="9"/>
      <c r="AV192" s="9"/>
      <c r="AW192" s="9"/>
      <c r="AX192" s="9"/>
      <c r="AY192" s="12"/>
      <c r="AZ192" s="49"/>
      <c r="BA192" s="12"/>
      <c r="BB192" s="9"/>
      <c r="BC192" s="9"/>
      <c r="BD192" s="9"/>
      <c r="BE192" s="9"/>
      <c r="BF192" s="12"/>
      <c r="BG192" s="49"/>
      <c r="BH192" s="12"/>
      <c r="BI192" s="9"/>
      <c r="BJ192" s="9"/>
      <c r="BK192" s="9"/>
      <c r="BL192" s="50"/>
      <c r="BM192" s="12"/>
      <c r="BN192" s="11"/>
      <c r="BO192" s="9"/>
      <c r="BP192" s="11"/>
      <c r="BQ192" s="9"/>
      <c r="BR192" s="43"/>
      <c r="BS192" s="9"/>
      <c r="BT192" s="11"/>
      <c r="BU192" s="9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</row>
    <row r="193" spans="1:87" x14ac:dyDescent="0.2">
      <c r="A193" s="25"/>
      <c r="B193" s="2"/>
      <c r="C193" s="1"/>
      <c r="D193" s="1"/>
      <c r="E193" s="1"/>
      <c r="F193" s="2"/>
      <c r="G193" s="6"/>
      <c r="H193" s="2"/>
      <c r="I193" s="2"/>
      <c r="J193" s="3"/>
      <c r="K193" s="3"/>
      <c r="L193" s="1"/>
      <c r="M193" s="1"/>
      <c r="N193" s="1"/>
      <c r="O193" s="40"/>
      <c r="P193" s="40"/>
      <c r="Q193" s="1"/>
      <c r="R193" s="1"/>
      <c r="S193" s="2"/>
      <c r="T193" s="3"/>
      <c r="U193" s="7"/>
      <c r="V193" s="7"/>
      <c r="W193" s="7"/>
      <c r="X193" s="40"/>
      <c r="Y193" s="1"/>
      <c r="Z193" s="1"/>
      <c r="AA193" s="2"/>
      <c r="AB193" s="6"/>
      <c r="AC193" s="2"/>
      <c r="AD193" s="40"/>
      <c r="AE193" s="1"/>
      <c r="AF193" s="2"/>
      <c r="AG193" s="9"/>
      <c r="AH193" s="12"/>
      <c r="AI193" s="12"/>
      <c r="AJ193" s="42"/>
      <c r="AK193" s="11"/>
      <c r="AL193" s="9"/>
      <c r="AM193" s="11"/>
      <c r="AN193" s="9"/>
      <c r="AO193" s="9"/>
      <c r="AP193" s="9"/>
      <c r="AQ193" s="50"/>
      <c r="AR193" s="11"/>
      <c r="AS193" s="49"/>
      <c r="AT193" s="12"/>
      <c r="AU193" s="9"/>
      <c r="AV193" s="9"/>
      <c r="AW193" s="9"/>
      <c r="AX193" s="9"/>
      <c r="AY193" s="12"/>
      <c r="AZ193" s="49"/>
      <c r="BA193" s="12"/>
      <c r="BB193" s="9"/>
      <c r="BC193" s="9"/>
      <c r="BD193" s="9"/>
      <c r="BE193" s="9"/>
      <c r="BF193" s="12"/>
      <c r="BG193" s="49"/>
      <c r="BH193" s="12"/>
      <c r="BI193" s="9"/>
      <c r="BJ193" s="9"/>
      <c r="BK193" s="9"/>
      <c r="BL193" s="50"/>
      <c r="BM193" s="12"/>
      <c r="BN193" s="11"/>
      <c r="BO193" s="9"/>
      <c r="BP193" s="11"/>
      <c r="BQ193" s="9"/>
      <c r="BR193" s="43"/>
      <c r="BS193" s="9"/>
      <c r="BT193" s="11"/>
      <c r="BU193" s="9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</row>
    <row r="194" spans="1:87" x14ac:dyDescent="0.2">
      <c r="A194" s="25"/>
      <c r="B194" s="2"/>
      <c r="C194" s="1"/>
      <c r="D194" s="1"/>
      <c r="E194" s="1"/>
      <c r="F194" s="2"/>
      <c r="G194" s="6"/>
      <c r="H194" s="2"/>
      <c r="I194" s="2"/>
      <c r="J194" s="3"/>
      <c r="K194" s="3"/>
      <c r="L194" s="1"/>
      <c r="M194" s="1"/>
      <c r="N194" s="1"/>
      <c r="O194" s="40"/>
      <c r="P194" s="40"/>
      <c r="Q194" s="1"/>
      <c r="R194" s="1"/>
      <c r="S194" s="2"/>
      <c r="T194" s="3"/>
      <c r="U194" s="7"/>
      <c r="V194" s="7"/>
      <c r="W194" s="7"/>
      <c r="X194" s="40"/>
      <c r="Y194" s="1"/>
      <c r="Z194" s="1"/>
      <c r="AA194" s="2"/>
      <c r="AB194" s="6"/>
      <c r="AC194" s="2"/>
      <c r="AD194" s="40"/>
      <c r="AE194" s="1"/>
      <c r="AF194" s="2"/>
      <c r="AG194" s="9"/>
      <c r="AH194" s="12"/>
      <c r="AI194" s="12"/>
      <c r="AJ194" s="42"/>
      <c r="AK194" s="11"/>
      <c r="AL194" s="9"/>
      <c r="AM194" s="11"/>
      <c r="AN194" s="9"/>
      <c r="AO194" s="9"/>
      <c r="AP194" s="9"/>
      <c r="AQ194" s="50"/>
      <c r="AR194" s="11"/>
      <c r="AS194" s="49"/>
      <c r="AT194" s="12"/>
      <c r="AU194" s="9"/>
      <c r="AV194" s="9"/>
      <c r="AW194" s="9"/>
      <c r="AX194" s="9"/>
      <c r="AY194" s="12"/>
      <c r="AZ194" s="49"/>
      <c r="BA194" s="12"/>
      <c r="BB194" s="9"/>
      <c r="BC194" s="9"/>
      <c r="BD194" s="9"/>
      <c r="BE194" s="9"/>
      <c r="BF194" s="12"/>
      <c r="BG194" s="49"/>
      <c r="BH194" s="12"/>
      <c r="BI194" s="9"/>
      <c r="BJ194" s="9"/>
      <c r="BK194" s="9"/>
      <c r="BL194" s="50"/>
      <c r="BM194" s="12"/>
      <c r="BN194" s="11"/>
      <c r="BO194" s="9"/>
      <c r="BP194" s="11"/>
      <c r="BQ194" s="9"/>
      <c r="BR194" s="43"/>
      <c r="BS194" s="9"/>
      <c r="BT194" s="11"/>
      <c r="BU194" s="9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</row>
    <row r="195" spans="1:87" x14ac:dyDescent="0.2">
      <c r="A195" s="25"/>
      <c r="B195" s="2"/>
      <c r="C195" s="1"/>
      <c r="D195" s="1"/>
      <c r="E195" s="1"/>
      <c r="F195" s="2"/>
      <c r="G195" s="6"/>
      <c r="H195" s="2"/>
      <c r="I195" s="2"/>
      <c r="J195" s="3"/>
      <c r="K195" s="3"/>
      <c r="L195" s="1"/>
      <c r="M195" s="1"/>
      <c r="N195" s="1"/>
      <c r="O195" s="40"/>
      <c r="P195" s="40"/>
      <c r="Q195" s="1"/>
      <c r="R195" s="1"/>
      <c r="S195" s="2"/>
      <c r="T195" s="3"/>
      <c r="U195" s="7"/>
      <c r="V195" s="7"/>
      <c r="W195" s="7"/>
      <c r="X195" s="40"/>
      <c r="Y195" s="1"/>
      <c r="Z195" s="1"/>
      <c r="AA195" s="2"/>
      <c r="AB195" s="6"/>
      <c r="AC195" s="2"/>
      <c r="AD195" s="40"/>
      <c r="AE195" s="1"/>
      <c r="AF195" s="2"/>
      <c r="AG195" s="9"/>
      <c r="AH195" s="12"/>
      <c r="AI195" s="12"/>
      <c r="AJ195" s="42"/>
      <c r="AK195" s="11"/>
      <c r="AL195" s="9"/>
      <c r="AM195" s="11"/>
      <c r="AN195" s="9"/>
      <c r="AO195" s="9"/>
      <c r="AP195" s="9"/>
      <c r="AQ195" s="50"/>
      <c r="AR195" s="11"/>
      <c r="AS195" s="49"/>
      <c r="AT195" s="12"/>
      <c r="AU195" s="9"/>
      <c r="AV195" s="9"/>
      <c r="AW195" s="9"/>
      <c r="AX195" s="9"/>
      <c r="AY195" s="12"/>
      <c r="AZ195" s="49"/>
      <c r="BA195" s="12"/>
      <c r="BB195" s="9"/>
      <c r="BC195" s="9"/>
      <c r="BD195" s="9"/>
      <c r="BE195" s="9"/>
      <c r="BF195" s="12"/>
      <c r="BG195" s="49"/>
      <c r="BH195" s="12"/>
      <c r="BI195" s="9"/>
      <c r="BJ195" s="9"/>
      <c r="BK195" s="9"/>
      <c r="BL195" s="50"/>
      <c r="BM195" s="12"/>
      <c r="BN195" s="11"/>
      <c r="BO195" s="9"/>
      <c r="BP195" s="11"/>
      <c r="BQ195" s="9"/>
      <c r="BR195" s="43"/>
      <c r="BS195" s="9"/>
      <c r="BT195" s="11"/>
      <c r="BU195" s="9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</row>
    <row r="196" spans="1:87" x14ac:dyDescent="0.2">
      <c r="A196" s="25"/>
      <c r="B196" s="2"/>
      <c r="C196" s="1"/>
      <c r="D196" s="1"/>
      <c r="E196" s="1"/>
      <c r="F196" s="2"/>
      <c r="G196" s="6"/>
      <c r="H196" s="2"/>
      <c r="I196" s="2"/>
      <c r="J196" s="3"/>
      <c r="K196" s="3"/>
      <c r="L196" s="1"/>
      <c r="M196" s="1"/>
      <c r="N196" s="1"/>
      <c r="O196" s="40"/>
      <c r="P196" s="40"/>
      <c r="Q196" s="1"/>
      <c r="R196" s="1"/>
      <c r="S196" s="2"/>
      <c r="T196" s="3"/>
      <c r="U196" s="7"/>
      <c r="V196" s="7"/>
      <c r="W196" s="7"/>
      <c r="X196" s="40"/>
      <c r="Y196" s="1"/>
      <c r="Z196" s="1"/>
      <c r="AA196" s="2"/>
      <c r="AB196" s="6"/>
      <c r="AC196" s="2"/>
      <c r="AD196" s="40"/>
      <c r="AE196" s="1"/>
      <c r="AF196" s="2"/>
      <c r="AG196" s="9"/>
      <c r="AH196" s="12"/>
      <c r="AI196" s="12"/>
      <c r="AJ196" s="42"/>
      <c r="AK196" s="11"/>
      <c r="AL196" s="9"/>
      <c r="AM196" s="11"/>
      <c r="AN196" s="9"/>
      <c r="AO196" s="9"/>
      <c r="AP196" s="9"/>
      <c r="AQ196" s="50"/>
      <c r="AR196" s="11"/>
      <c r="AS196" s="49"/>
      <c r="AT196" s="12"/>
      <c r="AU196" s="9"/>
      <c r="AV196" s="9"/>
      <c r="AW196" s="9"/>
      <c r="AX196" s="9"/>
      <c r="AY196" s="12"/>
      <c r="AZ196" s="49"/>
      <c r="BA196" s="12"/>
      <c r="BB196" s="9"/>
      <c r="BC196" s="9"/>
      <c r="BD196" s="9"/>
      <c r="BE196" s="9"/>
      <c r="BF196" s="12"/>
      <c r="BG196" s="49"/>
      <c r="BH196" s="12"/>
      <c r="BI196" s="9"/>
      <c r="BJ196" s="9"/>
      <c r="BK196" s="9"/>
      <c r="BL196" s="50"/>
      <c r="BM196" s="12"/>
      <c r="BN196" s="11"/>
      <c r="BO196" s="9"/>
      <c r="BP196" s="11"/>
      <c r="BQ196" s="9"/>
      <c r="BR196" s="43"/>
      <c r="BS196" s="9"/>
      <c r="BT196" s="11"/>
      <c r="BU196" s="9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</row>
    <row r="197" spans="1:87" x14ac:dyDescent="0.2">
      <c r="A197" s="25"/>
      <c r="B197" s="2"/>
      <c r="C197" s="1"/>
      <c r="D197" s="1"/>
      <c r="E197" s="1"/>
      <c r="F197" s="2"/>
      <c r="G197" s="6"/>
      <c r="H197" s="2"/>
      <c r="I197" s="2"/>
      <c r="J197" s="3"/>
      <c r="K197" s="3"/>
      <c r="L197" s="1"/>
      <c r="M197" s="1"/>
      <c r="N197" s="1"/>
      <c r="O197" s="40"/>
      <c r="P197" s="40"/>
      <c r="Q197" s="1"/>
      <c r="R197" s="1"/>
      <c r="S197" s="2"/>
      <c r="T197" s="3"/>
      <c r="U197" s="7"/>
      <c r="V197" s="7"/>
      <c r="W197" s="7"/>
      <c r="X197" s="40"/>
      <c r="Y197" s="1"/>
      <c r="Z197" s="1"/>
      <c r="AA197" s="2"/>
      <c r="AB197" s="6"/>
      <c r="AC197" s="2"/>
      <c r="AD197" s="40"/>
      <c r="AE197" s="1"/>
      <c r="AF197" s="2"/>
      <c r="AG197" s="9"/>
      <c r="AH197" s="12"/>
      <c r="AI197" s="12"/>
      <c r="AJ197" s="42"/>
      <c r="AK197" s="11"/>
      <c r="AL197" s="9"/>
      <c r="AM197" s="11"/>
      <c r="AN197" s="9"/>
      <c r="AO197" s="9"/>
      <c r="AP197" s="9"/>
      <c r="AQ197" s="50"/>
      <c r="AR197" s="11"/>
      <c r="AS197" s="49"/>
      <c r="AT197" s="12"/>
      <c r="AU197" s="9"/>
      <c r="AV197" s="9"/>
      <c r="AW197" s="9"/>
      <c r="AX197" s="9"/>
      <c r="AY197" s="12"/>
      <c r="AZ197" s="49"/>
      <c r="BA197" s="12"/>
      <c r="BB197" s="9"/>
      <c r="BC197" s="9"/>
      <c r="BD197" s="9"/>
      <c r="BE197" s="9"/>
      <c r="BF197" s="12"/>
      <c r="BG197" s="49"/>
      <c r="BH197" s="12"/>
      <c r="BI197" s="9"/>
      <c r="BJ197" s="9"/>
      <c r="BK197" s="9"/>
      <c r="BL197" s="50"/>
      <c r="BM197" s="12"/>
      <c r="BN197" s="11"/>
      <c r="BO197" s="9"/>
      <c r="BP197" s="11"/>
      <c r="BQ197" s="9"/>
      <c r="BR197" s="43"/>
      <c r="BS197" s="9"/>
      <c r="BT197" s="11"/>
      <c r="BU197" s="9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</row>
    <row r="198" spans="1:87" x14ac:dyDescent="0.2">
      <c r="A198" s="25"/>
      <c r="B198" s="2"/>
      <c r="C198" s="1"/>
      <c r="D198" s="1"/>
      <c r="E198" s="1"/>
      <c r="F198" s="2"/>
      <c r="G198" s="6"/>
      <c r="H198" s="2"/>
      <c r="I198" s="2"/>
      <c r="J198" s="3"/>
      <c r="K198" s="3"/>
      <c r="L198" s="1"/>
      <c r="M198" s="1"/>
      <c r="N198" s="1"/>
      <c r="O198" s="40"/>
      <c r="P198" s="40"/>
      <c r="Q198" s="1"/>
      <c r="R198" s="1"/>
      <c r="S198" s="2"/>
      <c r="T198" s="3"/>
      <c r="U198" s="7"/>
      <c r="V198" s="7"/>
      <c r="W198" s="7"/>
      <c r="X198" s="40"/>
      <c r="Y198" s="1"/>
      <c r="Z198" s="1"/>
      <c r="AA198" s="2"/>
      <c r="AB198" s="6"/>
      <c r="AC198" s="2"/>
      <c r="AD198" s="40"/>
      <c r="AE198" s="1"/>
      <c r="AF198" s="2"/>
      <c r="AG198" s="9"/>
      <c r="AH198" s="12"/>
      <c r="AI198" s="12"/>
      <c r="AJ198" s="42"/>
      <c r="AK198" s="11"/>
      <c r="AL198" s="9"/>
      <c r="AM198" s="11"/>
      <c r="AN198" s="9"/>
      <c r="AO198" s="9"/>
      <c r="AP198" s="9"/>
      <c r="AQ198" s="50"/>
      <c r="AR198" s="11"/>
      <c r="AS198" s="49"/>
      <c r="AT198" s="12"/>
      <c r="AU198" s="9"/>
      <c r="AV198" s="9"/>
      <c r="AW198" s="9"/>
      <c r="AX198" s="9"/>
      <c r="AY198" s="12"/>
      <c r="AZ198" s="49"/>
      <c r="BA198" s="12"/>
      <c r="BB198" s="9"/>
      <c r="BC198" s="9"/>
      <c r="BD198" s="9"/>
      <c r="BE198" s="9"/>
      <c r="BF198" s="12"/>
      <c r="BG198" s="49"/>
      <c r="BH198" s="12"/>
      <c r="BI198" s="9"/>
      <c r="BJ198" s="9"/>
      <c r="BK198" s="9"/>
      <c r="BL198" s="50"/>
      <c r="BM198" s="12"/>
      <c r="BN198" s="11"/>
      <c r="BO198" s="9"/>
      <c r="BP198" s="11"/>
      <c r="BQ198" s="9"/>
      <c r="BR198" s="43"/>
      <c r="BS198" s="9"/>
      <c r="BT198" s="11"/>
      <c r="BU198" s="9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</row>
    <row r="199" spans="1:87" x14ac:dyDescent="0.2">
      <c r="A199" s="25"/>
      <c r="B199" s="2"/>
      <c r="C199" s="1"/>
      <c r="D199" s="1"/>
      <c r="E199" s="1"/>
      <c r="F199" s="2"/>
      <c r="G199" s="6"/>
      <c r="H199" s="2"/>
      <c r="I199" s="2"/>
      <c r="J199" s="3"/>
      <c r="K199" s="3"/>
      <c r="L199" s="1"/>
      <c r="M199" s="1"/>
      <c r="N199" s="1"/>
      <c r="O199" s="40"/>
      <c r="P199" s="40"/>
      <c r="Q199" s="1"/>
      <c r="R199" s="1"/>
      <c r="S199" s="2"/>
      <c r="T199" s="3"/>
      <c r="U199" s="7"/>
      <c r="V199" s="7"/>
      <c r="W199" s="7"/>
      <c r="X199" s="40"/>
      <c r="Y199" s="1"/>
      <c r="Z199" s="1"/>
      <c r="AA199" s="2"/>
      <c r="AB199" s="6"/>
      <c r="AC199" s="2"/>
      <c r="AD199" s="40"/>
      <c r="AE199" s="1"/>
      <c r="AF199" s="2"/>
      <c r="AG199" s="9"/>
      <c r="AH199" s="12"/>
      <c r="AI199" s="12"/>
      <c r="AJ199" s="42"/>
      <c r="AK199" s="11"/>
      <c r="AL199" s="9"/>
      <c r="AM199" s="11"/>
      <c r="AN199" s="9"/>
      <c r="AO199" s="9"/>
      <c r="AP199" s="9"/>
      <c r="AQ199" s="50"/>
      <c r="AR199" s="11"/>
      <c r="AS199" s="49"/>
      <c r="AT199" s="12"/>
      <c r="AU199" s="9"/>
      <c r="AV199" s="9"/>
      <c r="AW199" s="9"/>
      <c r="AX199" s="9"/>
      <c r="AY199" s="12"/>
      <c r="AZ199" s="49"/>
      <c r="BA199" s="12"/>
      <c r="BB199" s="9"/>
      <c r="BC199" s="9"/>
      <c r="BD199" s="9"/>
      <c r="BE199" s="9"/>
      <c r="BF199" s="12"/>
      <c r="BG199" s="49"/>
      <c r="BH199" s="12"/>
      <c r="BI199" s="9"/>
      <c r="BJ199" s="9"/>
      <c r="BK199" s="9"/>
      <c r="BL199" s="50"/>
      <c r="BM199" s="12"/>
      <c r="BN199" s="11"/>
      <c r="BO199" s="9"/>
      <c r="BP199" s="11"/>
      <c r="BQ199" s="9"/>
      <c r="BR199" s="43"/>
      <c r="BS199" s="9"/>
      <c r="BT199" s="11"/>
      <c r="BU199" s="9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</row>
    <row r="200" spans="1:87" x14ac:dyDescent="0.2">
      <c r="A200" s="25"/>
      <c r="B200" s="2"/>
      <c r="C200" s="1"/>
      <c r="D200" s="1"/>
      <c r="E200" s="1"/>
      <c r="F200" s="2"/>
      <c r="G200" s="6"/>
      <c r="H200" s="2"/>
      <c r="I200" s="2"/>
      <c r="J200" s="3"/>
      <c r="K200" s="3"/>
      <c r="L200" s="1"/>
      <c r="M200" s="1"/>
      <c r="N200" s="1"/>
      <c r="O200" s="40"/>
      <c r="P200" s="40"/>
      <c r="Q200" s="1"/>
      <c r="R200" s="1"/>
      <c r="S200" s="2"/>
      <c r="T200" s="3"/>
      <c r="U200" s="7"/>
      <c r="V200" s="7"/>
      <c r="W200" s="7"/>
      <c r="X200" s="40"/>
      <c r="Y200" s="1"/>
      <c r="Z200" s="1"/>
      <c r="AA200" s="2"/>
      <c r="AB200" s="6"/>
      <c r="AC200" s="2"/>
      <c r="AD200" s="40"/>
      <c r="AE200" s="1"/>
      <c r="AF200" s="2"/>
      <c r="AG200" s="9"/>
      <c r="AH200" s="12"/>
      <c r="AI200" s="12"/>
      <c r="AJ200" s="42"/>
      <c r="AK200" s="11"/>
      <c r="AL200" s="9"/>
      <c r="AM200" s="11"/>
      <c r="AN200" s="9"/>
      <c r="AO200" s="9"/>
      <c r="AP200" s="9"/>
      <c r="AQ200" s="50"/>
      <c r="AR200" s="11"/>
      <c r="AS200" s="49"/>
      <c r="AT200" s="12"/>
      <c r="AU200" s="9"/>
      <c r="AV200" s="9"/>
      <c r="AW200" s="9"/>
      <c r="AX200" s="9"/>
      <c r="AY200" s="12"/>
      <c r="AZ200" s="49"/>
      <c r="BA200" s="12"/>
      <c r="BB200" s="9"/>
      <c r="BC200" s="9"/>
      <c r="BD200" s="9"/>
      <c r="BE200" s="9"/>
      <c r="BF200" s="12"/>
      <c r="BG200" s="49"/>
      <c r="BH200" s="12"/>
      <c r="BI200" s="9"/>
      <c r="BJ200" s="9"/>
      <c r="BK200" s="9"/>
      <c r="BL200" s="50"/>
      <c r="BM200" s="12"/>
      <c r="BN200" s="11"/>
      <c r="BO200" s="9"/>
      <c r="BP200" s="11"/>
      <c r="BQ200" s="9"/>
      <c r="BR200" s="43"/>
      <c r="BS200" s="9"/>
      <c r="BT200" s="11"/>
      <c r="BU200" s="9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</row>
    <row r="201" spans="1:87" x14ac:dyDescent="0.2">
      <c r="A201" s="25"/>
      <c r="B201" s="2"/>
      <c r="C201" s="1"/>
      <c r="D201" s="1"/>
      <c r="E201" s="1"/>
      <c r="F201" s="2"/>
      <c r="G201" s="6"/>
      <c r="H201" s="2"/>
      <c r="I201" s="2"/>
      <c r="J201" s="3"/>
      <c r="K201" s="3"/>
      <c r="L201" s="1"/>
      <c r="M201" s="1"/>
      <c r="N201" s="1"/>
      <c r="O201" s="40"/>
      <c r="P201" s="40"/>
      <c r="Q201" s="1"/>
      <c r="R201" s="1"/>
      <c r="S201" s="2"/>
      <c r="T201" s="3"/>
      <c r="U201" s="7"/>
      <c r="V201" s="7"/>
      <c r="W201" s="7"/>
      <c r="X201" s="40"/>
      <c r="Y201" s="1"/>
      <c r="Z201" s="1"/>
      <c r="AA201" s="2"/>
      <c r="AB201" s="6"/>
      <c r="AC201" s="2"/>
      <c r="AD201" s="40"/>
      <c r="AE201" s="1"/>
      <c r="AF201" s="2"/>
      <c r="AG201" s="9"/>
      <c r="AH201" s="12"/>
      <c r="AI201" s="12"/>
      <c r="AJ201" s="42"/>
      <c r="AK201" s="11"/>
      <c r="AL201" s="9"/>
      <c r="AM201" s="11"/>
      <c r="AN201" s="9"/>
      <c r="AO201" s="9"/>
      <c r="AP201" s="9"/>
      <c r="AQ201" s="50"/>
      <c r="AR201" s="11"/>
      <c r="AS201" s="49"/>
      <c r="AT201" s="12"/>
      <c r="AU201" s="9"/>
      <c r="AV201" s="9"/>
      <c r="AW201" s="9"/>
      <c r="AX201" s="9"/>
      <c r="AY201" s="12"/>
      <c r="AZ201" s="49"/>
      <c r="BA201" s="12"/>
      <c r="BB201" s="9"/>
      <c r="BC201" s="9"/>
      <c r="BD201" s="9"/>
      <c r="BE201" s="9"/>
      <c r="BF201" s="12"/>
      <c r="BG201" s="49"/>
      <c r="BH201" s="12"/>
      <c r="BI201" s="9"/>
      <c r="BJ201" s="9"/>
      <c r="BK201" s="9"/>
      <c r="BL201" s="50"/>
      <c r="BM201" s="12"/>
      <c r="BN201" s="11"/>
      <c r="BO201" s="9"/>
      <c r="BP201" s="11"/>
      <c r="BQ201" s="9"/>
      <c r="BR201" s="43"/>
      <c r="BS201" s="9"/>
      <c r="BT201" s="11"/>
      <c r="BU201" s="9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</row>
    <row r="202" spans="1:87" x14ac:dyDescent="0.2">
      <c r="A202" s="25"/>
      <c r="B202" s="2"/>
      <c r="C202" s="1"/>
      <c r="D202" s="1"/>
      <c r="E202" s="1"/>
      <c r="F202" s="2"/>
      <c r="G202" s="6"/>
      <c r="H202" s="2"/>
      <c r="I202" s="2"/>
      <c r="J202" s="3"/>
      <c r="K202" s="3"/>
      <c r="L202" s="1"/>
      <c r="M202" s="1"/>
      <c r="N202" s="1"/>
      <c r="O202" s="40"/>
      <c r="P202" s="40"/>
      <c r="Q202" s="1"/>
      <c r="R202" s="1"/>
      <c r="S202" s="2"/>
      <c r="T202" s="3"/>
      <c r="U202" s="7"/>
      <c r="V202" s="7"/>
      <c r="W202" s="7"/>
      <c r="X202" s="40"/>
      <c r="Y202" s="1"/>
      <c r="Z202" s="1"/>
      <c r="AA202" s="2"/>
      <c r="AB202" s="6"/>
      <c r="AC202" s="2"/>
      <c r="AD202" s="40"/>
      <c r="AE202" s="1"/>
      <c r="AF202" s="2"/>
      <c r="AG202" s="9"/>
      <c r="AH202" s="12"/>
      <c r="AI202" s="12"/>
      <c r="AJ202" s="42"/>
      <c r="AK202" s="11"/>
      <c r="AL202" s="9"/>
      <c r="AM202" s="11"/>
      <c r="AN202" s="9"/>
      <c r="AO202" s="9"/>
      <c r="AP202" s="9"/>
      <c r="AQ202" s="50"/>
      <c r="AR202" s="11"/>
      <c r="AS202" s="49"/>
      <c r="AT202" s="12"/>
      <c r="AU202" s="9"/>
      <c r="AV202" s="9"/>
      <c r="AW202" s="9"/>
      <c r="AX202" s="9"/>
      <c r="AY202" s="12"/>
      <c r="AZ202" s="49"/>
      <c r="BA202" s="12"/>
      <c r="BB202" s="9"/>
      <c r="BC202" s="9"/>
      <c r="BD202" s="9"/>
      <c r="BE202" s="9"/>
      <c r="BF202" s="12"/>
      <c r="BG202" s="49"/>
      <c r="BH202" s="12"/>
      <c r="BI202" s="9"/>
      <c r="BJ202" s="9"/>
      <c r="BK202" s="9"/>
      <c r="BL202" s="50"/>
      <c r="BM202" s="12"/>
      <c r="BN202" s="11"/>
      <c r="BO202" s="9"/>
      <c r="BP202" s="11"/>
      <c r="BQ202" s="9"/>
      <c r="BR202" s="43"/>
      <c r="BS202" s="9"/>
      <c r="BT202" s="11"/>
      <c r="BU202" s="9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</row>
    <row r="203" spans="1:87" x14ac:dyDescent="0.2">
      <c r="A203" s="25"/>
      <c r="B203" s="2"/>
      <c r="C203" s="1"/>
      <c r="D203" s="1"/>
      <c r="E203" s="1"/>
      <c r="F203" s="2"/>
      <c r="G203" s="6"/>
      <c r="H203" s="2"/>
      <c r="I203" s="2"/>
      <c r="J203" s="3"/>
      <c r="K203" s="3"/>
      <c r="L203" s="1"/>
      <c r="M203" s="1"/>
      <c r="N203" s="1"/>
      <c r="O203" s="40"/>
      <c r="P203" s="40"/>
      <c r="Q203" s="1"/>
      <c r="R203" s="1"/>
      <c r="S203" s="2"/>
      <c r="T203" s="3"/>
      <c r="U203" s="7"/>
      <c r="V203" s="7"/>
      <c r="W203" s="7"/>
      <c r="X203" s="40"/>
      <c r="Y203" s="1"/>
      <c r="Z203" s="1"/>
      <c r="AA203" s="2"/>
      <c r="AB203" s="6"/>
      <c r="AC203" s="2"/>
      <c r="AD203" s="40"/>
      <c r="AE203" s="1"/>
      <c r="AF203" s="2"/>
      <c r="AG203" s="9"/>
      <c r="AH203" s="12"/>
      <c r="AI203" s="12"/>
      <c r="AJ203" s="42"/>
      <c r="AK203" s="11"/>
      <c r="AL203" s="9"/>
      <c r="AM203" s="11"/>
      <c r="AN203" s="9"/>
      <c r="AO203" s="9"/>
      <c r="AP203" s="9"/>
      <c r="AQ203" s="50"/>
      <c r="AR203" s="11"/>
      <c r="AS203" s="49"/>
      <c r="AT203" s="12"/>
      <c r="AU203" s="9"/>
      <c r="AV203" s="9"/>
      <c r="AW203" s="9"/>
      <c r="AX203" s="9"/>
      <c r="AY203" s="12"/>
      <c r="AZ203" s="49"/>
      <c r="BA203" s="12"/>
      <c r="BB203" s="9"/>
      <c r="BC203" s="9"/>
      <c r="BD203" s="9"/>
      <c r="BE203" s="9"/>
      <c r="BF203" s="12"/>
      <c r="BG203" s="49"/>
      <c r="BH203" s="12"/>
      <c r="BI203" s="9"/>
      <c r="BJ203" s="9"/>
      <c r="BK203" s="9"/>
      <c r="BL203" s="50"/>
      <c r="BM203" s="12"/>
      <c r="BN203" s="11"/>
      <c r="BO203" s="9"/>
      <c r="BP203" s="11"/>
      <c r="BQ203" s="9"/>
      <c r="BR203" s="43"/>
      <c r="BS203" s="9"/>
      <c r="BT203" s="11"/>
      <c r="BU203" s="9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</row>
    <row r="204" spans="1:87" x14ac:dyDescent="0.2">
      <c r="A204" s="25"/>
      <c r="B204" s="2"/>
      <c r="C204" s="1"/>
      <c r="D204" s="1"/>
      <c r="E204" s="1"/>
      <c r="F204" s="2"/>
      <c r="G204" s="6"/>
      <c r="H204" s="2"/>
      <c r="I204" s="2"/>
      <c r="J204" s="3"/>
      <c r="K204" s="3"/>
      <c r="L204" s="1"/>
      <c r="M204" s="1"/>
      <c r="N204" s="1"/>
      <c r="O204" s="40"/>
      <c r="P204" s="40"/>
      <c r="Q204" s="1"/>
      <c r="R204" s="1"/>
      <c r="S204" s="2"/>
      <c r="T204" s="3"/>
      <c r="U204" s="7"/>
      <c r="V204" s="7"/>
      <c r="W204" s="7"/>
      <c r="X204" s="40"/>
      <c r="Y204" s="1"/>
      <c r="Z204" s="1"/>
      <c r="AA204" s="2"/>
      <c r="AB204" s="6"/>
      <c r="AC204" s="2"/>
      <c r="AD204" s="40"/>
      <c r="AE204" s="1"/>
      <c r="AF204" s="2"/>
      <c r="AG204" s="9"/>
      <c r="AH204" s="12"/>
      <c r="AI204" s="12"/>
      <c r="AJ204" s="42"/>
      <c r="AK204" s="11"/>
      <c r="AL204" s="9"/>
      <c r="AM204" s="11"/>
      <c r="AN204" s="9"/>
      <c r="AO204" s="9"/>
      <c r="AP204" s="9"/>
      <c r="AQ204" s="50"/>
      <c r="AR204" s="11"/>
      <c r="AS204" s="49"/>
      <c r="AT204" s="12"/>
      <c r="AU204" s="9"/>
      <c r="AV204" s="9"/>
      <c r="AW204" s="9"/>
      <c r="AX204" s="9"/>
      <c r="AY204" s="12"/>
      <c r="AZ204" s="49"/>
      <c r="BA204" s="12"/>
      <c r="BB204" s="9"/>
      <c r="BC204" s="9"/>
      <c r="BD204" s="9"/>
      <c r="BE204" s="9"/>
      <c r="BF204" s="12"/>
      <c r="BG204" s="49"/>
      <c r="BH204" s="12"/>
      <c r="BI204" s="9"/>
      <c r="BJ204" s="9"/>
      <c r="BK204" s="9"/>
      <c r="BL204" s="50"/>
      <c r="BM204" s="12"/>
      <c r="BN204" s="11"/>
      <c r="BO204" s="9"/>
      <c r="BP204" s="11"/>
      <c r="BQ204" s="9"/>
      <c r="BR204" s="43"/>
      <c r="BS204" s="9"/>
      <c r="BT204" s="11"/>
      <c r="BU204" s="9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</row>
    <row r="205" spans="1:87" x14ac:dyDescent="0.2">
      <c r="B205" s="2"/>
      <c r="C205" s="1"/>
      <c r="D205" s="1"/>
      <c r="E205" s="1"/>
      <c r="F205" s="2"/>
      <c r="G205" s="6"/>
      <c r="H205" s="2"/>
      <c r="I205" s="2"/>
      <c r="J205" s="3"/>
      <c r="K205" s="3"/>
      <c r="L205" s="1"/>
      <c r="M205" s="1"/>
      <c r="N205" s="1"/>
      <c r="O205" s="40"/>
      <c r="P205" s="40"/>
      <c r="Q205" s="1"/>
      <c r="R205" s="1"/>
      <c r="S205" s="2"/>
      <c r="T205" s="3"/>
      <c r="U205" s="7"/>
      <c r="V205" s="7"/>
      <c r="W205" s="7"/>
      <c r="X205" s="40"/>
      <c r="Y205" s="1"/>
      <c r="Z205" s="1"/>
      <c r="AA205" s="2"/>
      <c r="AB205" s="6"/>
      <c r="AC205" s="2"/>
      <c r="AD205" s="40"/>
      <c r="AE205" s="1"/>
      <c r="AF205" s="2"/>
      <c r="AG205" s="9"/>
      <c r="AH205" s="12"/>
      <c r="AI205" s="12"/>
      <c r="AJ205" s="42"/>
      <c r="AK205" s="11"/>
      <c r="AL205" s="9"/>
      <c r="AM205" s="11"/>
      <c r="AN205" s="9"/>
      <c r="AO205" s="9"/>
      <c r="AP205" s="9"/>
      <c r="AQ205" s="50"/>
      <c r="AR205" s="11"/>
      <c r="AS205" s="49"/>
      <c r="AT205" s="12"/>
      <c r="AU205" s="9"/>
      <c r="AV205" s="9"/>
      <c r="AW205" s="9"/>
      <c r="AX205" s="9"/>
      <c r="AY205" s="12"/>
      <c r="AZ205" s="49"/>
      <c r="BA205" s="12"/>
      <c r="BB205" s="9"/>
      <c r="BC205" s="9"/>
      <c r="BD205" s="9"/>
      <c r="BE205" s="9"/>
      <c r="BF205" s="12"/>
      <c r="BG205" s="49"/>
      <c r="BH205" s="12"/>
      <c r="BI205" s="9"/>
      <c r="BJ205" s="9"/>
      <c r="BK205" s="9"/>
      <c r="BL205" s="50"/>
      <c r="BM205" s="12"/>
      <c r="BN205" s="11"/>
      <c r="BO205" s="9"/>
      <c r="BP205" s="11"/>
      <c r="BQ205" s="9"/>
      <c r="BR205" s="43"/>
      <c r="BS205" s="9"/>
      <c r="BT205" s="11"/>
      <c r="BU205" s="9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</row>
    <row r="206" spans="1:87" x14ac:dyDescent="0.2">
      <c r="B206" s="2"/>
      <c r="C206" s="1"/>
      <c r="D206" s="1"/>
      <c r="E206" s="1"/>
      <c r="F206" s="2"/>
      <c r="G206" s="6"/>
      <c r="H206" s="2"/>
      <c r="I206" s="2"/>
      <c r="J206" s="3"/>
      <c r="K206" s="3"/>
      <c r="L206" s="1"/>
      <c r="M206" s="1"/>
      <c r="N206" s="1"/>
      <c r="O206" s="40"/>
      <c r="P206" s="40"/>
      <c r="Q206" s="1"/>
      <c r="R206" s="1"/>
      <c r="S206" s="2"/>
      <c r="T206" s="3"/>
      <c r="U206" s="7"/>
      <c r="V206" s="7"/>
      <c r="W206" s="7"/>
      <c r="X206" s="40"/>
      <c r="Y206" s="1"/>
      <c r="Z206" s="1"/>
      <c r="AA206" s="2"/>
      <c r="AB206" s="6"/>
      <c r="AC206" s="2"/>
      <c r="AD206" s="40"/>
      <c r="AE206" s="1"/>
      <c r="AF206" s="2"/>
      <c r="AG206" s="9"/>
      <c r="AH206" s="12"/>
      <c r="AI206" s="12"/>
      <c r="AJ206" s="42"/>
      <c r="AK206" s="11"/>
      <c r="AL206" s="9"/>
      <c r="AM206" s="11"/>
      <c r="AN206" s="9"/>
      <c r="AO206" s="9"/>
      <c r="AP206" s="9"/>
      <c r="AQ206" s="50"/>
      <c r="AR206" s="11"/>
      <c r="AS206" s="49"/>
      <c r="AT206" s="12"/>
      <c r="AU206" s="9"/>
      <c r="AV206" s="9"/>
      <c r="AW206" s="9"/>
      <c r="AX206" s="9"/>
      <c r="AY206" s="12"/>
      <c r="AZ206" s="49"/>
      <c r="BA206" s="12"/>
      <c r="BB206" s="9"/>
      <c r="BC206" s="9"/>
      <c r="BD206" s="9"/>
      <c r="BE206" s="9"/>
      <c r="BF206" s="12"/>
      <c r="BG206" s="49"/>
      <c r="BH206" s="12"/>
      <c r="BI206" s="9"/>
      <c r="BJ206" s="9"/>
      <c r="BK206" s="9"/>
      <c r="BL206" s="50"/>
      <c r="BM206" s="12"/>
      <c r="BN206" s="11"/>
      <c r="BO206" s="9"/>
      <c r="BP206" s="11"/>
      <c r="BQ206" s="9"/>
      <c r="BR206" s="43"/>
      <c r="BS206" s="9"/>
      <c r="BT206" s="11"/>
      <c r="BU206" s="9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</row>
    <row r="207" spans="1:87" x14ac:dyDescent="0.2">
      <c r="B207" s="2"/>
      <c r="C207" s="1"/>
      <c r="D207" s="1"/>
      <c r="E207" s="1"/>
      <c r="F207" s="2"/>
      <c r="G207" s="6"/>
      <c r="H207" s="2"/>
      <c r="I207" s="2"/>
      <c r="J207" s="3"/>
      <c r="K207" s="3"/>
      <c r="L207" s="1"/>
      <c r="M207" s="1"/>
      <c r="N207" s="1"/>
      <c r="O207" s="40"/>
      <c r="P207" s="40"/>
      <c r="Q207" s="1"/>
      <c r="R207" s="1"/>
      <c r="S207" s="2"/>
      <c r="T207" s="3"/>
      <c r="U207" s="7"/>
      <c r="V207" s="7"/>
      <c r="W207" s="7"/>
      <c r="X207" s="40"/>
      <c r="Y207" s="1"/>
      <c r="Z207" s="1"/>
      <c r="AA207" s="2"/>
      <c r="AB207" s="6"/>
      <c r="AC207" s="2"/>
      <c r="AD207" s="40"/>
      <c r="AE207" s="1"/>
      <c r="AF207" s="2"/>
      <c r="AG207" s="9"/>
      <c r="AH207" s="12"/>
      <c r="AI207" s="12"/>
      <c r="AJ207" s="42"/>
      <c r="AK207" s="11"/>
      <c r="AL207" s="9"/>
      <c r="AM207" s="11"/>
      <c r="AN207" s="9"/>
      <c r="AO207" s="9"/>
      <c r="AP207" s="9"/>
      <c r="AQ207" s="50"/>
      <c r="AR207" s="11"/>
      <c r="AS207" s="49"/>
      <c r="AT207" s="12"/>
      <c r="AU207" s="9"/>
      <c r="AV207" s="9"/>
      <c r="AW207" s="9"/>
      <c r="AX207" s="9"/>
      <c r="AY207" s="12"/>
      <c r="AZ207" s="49"/>
      <c r="BA207" s="12"/>
      <c r="BB207" s="9"/>
      <c r="BC207" s="9"/>
      <c r="BD207" s="9"/>
      <c r="BE207" s="9"/>
      <c r="BF207" s="12"/>
      <c r="BG207" s="49"/>
      <c r="BH207" s="12"/>
      <c r="BI207" s="9"/>
      <c r="BJ207" s="9"/>
      <c r="BK207" s="9"/>
      <c r="BL207" s="50"/>
      <c r="BM207" s="12"/>
      <c r="BN207" s="11"/>
      <c r="BO207" s="9"/>
      <c r="BP207" s="11"/>
      <c r="BQ207" s="9"/>
      <c r="BR207" s="43"/>
      <c r="BS207" s="9"/>
      <c r="BT207" s="11"/>
      <c r="BU207" s="9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</row>
    <row r="208" spans="1:87" x14ac:dyDescent="0.2">
      <c r="B208" s="2"/>
      <c r="C208" s="1"/>
      <c r="D208" s="1"/>
      <c r="E208" s="1"/>
      <c r="F208" s="2"/>
      <c r="G208" s="6"/>
      <c r="H208" s="2"/>
      <c r="I208" s="2"/>
      <c r="J208" s="3"/>
      <c r="K208" s="3"/>
      <c r="L208" s="1"/>
      <c r="M208" s="1"/>
      <c r="N208" s="1"/>
      <c r="O208" s="40"/>
      <c r="P208" s="40"/>
      <c r="Q208" s="1"/>
      <c r="R208" s="1"/>
      <c r="S208" s="2"/>
      <c r="T208" s="3"/>
      <c r="U208" s="7"/>
      <c r="V208" s="7"/>
      <c r="W208" s="7"/>
      <c r="X208" s="40"/>
      <c r="Y208" s="1"/>
      <c r="Z208" s="1"/>
      <c r="AA208" s="2"/>
      <c r="AB208" s="6"/>
      <c r="AC208" s="2"/>
      <c r="AD208" s="40"/>
      <c r="AE208" s="1"/>
      <c r="AF208" s="2"/>
      <c r="AG208" s="9"/>
      <c r="AH208" s="12"/>
      <c r="AI208" s="12"/>
      <c r="AJ208" s="42"/>
      <c r="AK208" s="11"/>
      <c r="AL208" s="9"/>
      <c r="AM208" s="11"/>
      <c r="AN208" s="9"/>
      <c r="AO208" s="9"/>
      <c r="AP208" s="9"/>
      <c r="AQ208" s="50"/>
      <c r="AR208" s="11"/>
      <c r="AS208" s="49"/>
      <c r="AT208" s="12"/>
      <c r="AU208" s="9"/>
      <c r="AV208" s="9"/>
      <c r="AW208" s="9"/>
      <c r="AX208" s="9"/>
      <c r="AY208" s="12"/>
      <c r="AZ208" s="49"/>
      <c r="BA208" s="12"/>
      <c r="BB208" s="9"/>
      <c r="BC208" s="9"/>
      <c r="BD208" s="9"/>
      <c r="BE208" s="9"/>
      <c r="BF208" s="12"/>
      <c r="BG208" s="49"/>
      <c r="BH208" s="12"/>
      <c r="BI208" s="9"/>
      <c r="BJ208" s="9"/>
      <c r="BK208" s="9"/>
      <c r="BL208" s="50"/>
      <c r="BM208" s="12"/>
      <c r="BN208" s="11"/>
      <c r="BO208" s="9"/>
      <c r="BP208" s="11"/>
      <c r="BQ208" s="9"/>
      <c r="BR208" s="43"/>
      <c r="BS208" s="9"/>
      <c r="BT208" s="11"/>
      <c r="BU208" s="9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</row>
    <row r="209" spans="2:87" x14ac:dyDescent="0.2">
      <c r="B209" s="2"/>
      <c r="C209" s="1"/>
      <c r="D209" s="1"/>
      <c r="E209" s="1"/>
      <c r="F209" s="2"/>
      <c r="G209" s="6"/>
      <c r="H209" s="2"/>
      <c r="I209" s="2"/>
      <c r="J209" s="3"/>
      <c r="K209" s="3"/>
      <c r="L209" s="1"/>
      <c r="M209" s="1"/>
      <c r="N209" s="1"/>
      <c r="O209" s="40"/>
      <c r="P209" s="40"/>
      <c r="Q209" s="1"/>
      <c r="R209" s="1"/>
      <c r="S209" s="2"/>
      <c r="T209" s="3"/>
      <c r="U209" s="7"/>
      <c r="V209" s="7"/>
      <c r="W209" s="7"/>
      <c r="X209" s="40"/>
      <c r="Y209" s="1"/>
      <c r="Z209" s="1"/>
      <c r="AA209" s="2"/>
      <c r="AB209" s="6"/>
      <c r="AC209" s="2"/>
      <c r="AD209" s="40"/>
      <c r="AE209" s="1"/>
      <c r="AF209" s="2"/>
      <c r="AG209" s="9"/>
      <c r="AH209" s="12"/>
      <c r="AI209" s="12"/>
      <c r="AJ209" s="42"/>
      <c r="AK209" s="11"/>
      <c r="AL209" s="9"/>
      <c r="AM209" s="11"/>
      <c r="AN209" s="9"/>
      <c r="AO209" s="9"/>
      <c r="AP209" s="9"/>
      <c r="AQ209" s="50"/>
      <c r="AR209" s="11"/>
      <c r="AS209" s="49"/>
      <c r="AT209" s="12"/>
      <c r="AU209" s="9"/>
      <c r="AV209" s="9"/>
      <c r="AW209" s="9"/>
      <c r="AX209" s="9"/>
      <c r="AY209" s="12"/>
      <c r="AZ209" s="49"/>
      <c r="BA209" s="12"/>
      <c r="BB209" s="9"/>
      <c r="BC209" s="9"/>
      <c r="BD209" s="9"/>
      <c r="BE209" s="9"/>
      <c r="BF209" s="12"/>
      <c r="BG209" s="49"/>
      <c r="BH209" s="12"/>
      <c r="BI209" s="9"/>
      <c r="BJ209" s="9"/>
      <c r="BK209" s="9"/>
      <c r="BL209" s="50"/>
      <c r="BM209" s="12"/>
      <c r="BN209" s="11"/>
      <c r="BO209" s="9"/>
      <c r="BP209" s="11"/>
      <c r="BQ209" s="9"/>
      <c r="BR209" s="43"/>
      <c r="BS209" s="9"/>
      <c r="BT209" s="11"/>
      <c r="BU209" s="9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</row>
    <row r="210" spans="2:87" x14ac:dyDescent="0.2">
      <c r="B210" s="2"/>
      <c r="C210" s="1"/>
      <c r="D210" s="1"/>
      <c r="E210" s="1"/>
      <c r="F210" s="2"/>
      <c r="G210" s="6"/>
      <c r="H210" s="2"/>
      <c r="I210" s="2"/>
      <c r="J210" s="3"/>
      <c r="K210" s="3"/>
      <c r="L210" s="1"/>
      <c r="M210" s="1"/>
      <c r="N210" s="1"/>
      <c r="O210" s="40"/>
      <c r="P210" s="40"/>
      <c r="Q210" s="1"/>
      <c r="R210" s="1"/>
      <c r="S210" s="2"/>
      <c r="T210" s="3"/>
      <c r="U210" s="7"/>
      <c r="V210" s="7"/>
      <c r="W210" s="7"/>
      <c r="X210" s="40"/>
      <c r="Y210" s="1"/>
      <c r="Z210" s="1"/>
      <c r="AA210" s="2"/>
      <c r="AB210" s="6"/>
      <c r="AC210" s="2"/>
      <c r="AD210" s="40"/>
      <c r="AE210" s="1"/>
      <c r="AF210" s="2"/>
      <c r="AG210" s="9"/>
      <c r="AH210" s="12"/>
      <c r="AI210" s="12"/>
      <c r="AJ210" s="42"/>
      <c r="AK210" s="11"/>
      <c r="AL210" s="9"/>
      <c r="AM210" s="11"/>
      <c r="AN210" s="9"/>
      <c r="AO210" s="9"/>
      <c r="AP210" s="9"/>
      <c r="AQ210" s="50"/>
      <c r="AR210" s="11"/>
      <c r="AS210" s="49"/>
      <c r="AT210" s="12"/>
      <c r="AU210" s="9"/>
      <c r="AV210" s="9"/>
      <c r="AW210" s="9"/>
      <c r="AX210" s="9"/>
      <c r="AY210" s="12"/>
      <c r="AZ210" s="49"/>
      <c r="BA210" s="12"/>
      <c r="BB210" s="9"/>
      <c r="BC210" s="9"/>
      <c r="BD210" s="9"/>
      <c r="BE210" s="9"/>
      <c r="BF210" s="12"/>
      <c r="BG210" s="49"/>
      <c r="BH210" s="12"/>
      <c r="BI210" s="9"/>
      <c r="BJ210" s="9"/>
      <c r="BK210" s="9"/>
      <c r="BL210" s="50"/>
      <c r="BM210" s="12"/>
      <c r="BN210" s="11"/>
      <c r="BO210" s="9"/>
      <c r="BP210" s="11"/>
      <c r="BQ210" s="9"/>
      <c r="BR210" s="43"/>
      <c r="BS210" s="9"/>
      <c r="BT210" s="11"/>
      <c r="BU210" s="9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</row>
    <row r="211" spans="2:87" x14ac:dyDescent="0.2">
      <c r="B211" s="2"/>
      <c r="C211" s="1"/>
      <c r="D211" s="1"/>
      <c r="E211" s="1"/>
      <c r="F211" s="2"/>
      <c r="G211" s="6"/>
      <c r="H211" s="2"/>
      <c r="I211" s="2"/>
      <c r="J211" s="3"/>
      <c r="K211" s="3"/>
      <c r="L211" s="1"/>
      <c r="M211" s="1"/>
      <c r="N211" s="1"/>
      <c r="O211" s="40"/>
      <c r="P211" s="40"/>
      <c r="Q211" s="1"/>
      <c r="R211" s="1"/>
      <c r="S211" s="2"/>
      <c r="T211" s="3"/>
      <c r="U211" s="7"/>
      <c r="V211" s="7"/>
      <c r="W211" s="7"/>
      <c r="X211" s="40"/>
      <c r="Y211" s="1"/>
      <c r="Z211" s="1"/>
      <c r="AA211" s="2"/>
      <c r="AB211" s="6"/>
      <c r="AC211" s="2"/>
      <c r="AD211" s="40"/>
      <c r="AE211" s="1"/>
      <c r="AF211" s="2"/>
      <c r="AG211" s="9"/>
      <c r="AH211" s="12"/>
      <c r="AI211" s="12"/>
      <c r="AJ211" s="42"/>
      <c r="AK211" s="11"/>
      <c r="AL211" s="9"/>
      <c r="AM211" s="11"/>
      <c r="AN211" s="9"/>
      <c r="AO211" s="9"/>
      <c r="AP211" s="9"/>
      <c r="AQ211" s="50"/>
      <c r="AR211" s="11"/>
      <c r="AS211" s="49"/>
      <c r="AT211" s="12"/>
      <c r="AU211" s="9"/>
      <c r="AV211" s="9"/>
      <c r="AW211" s="9"/>
      <c r="AX211" s="9"/>
      <c r="AY211" s="12"/>
      <c r="AZ211" s="49"/>
      <c r="BA211" s="12"/>
      <c r="BB211" s="9"/>
      <c r="BC211" s="9"/>
      <c r="BD211" s="9"/>
      <c r="BE211" s="9"/>
      <c r="BF211" s="12"/>
      <c r="BG211" s="49"/>
      <c r="BH211" s="12"/>
      <c r="BI211" s="9"/>
      <c r="BJ211" s="9"/>
      <c r="BK211" s="9"/>
      <c r="BL211" s="50"/>
      <c r="BM211" s="12"/>
      <c r="BN211" s="11"/>
      <c r="BO211" s="9"/>
      <c r="BP211" s="11"/>
      <c r="BQ211" s="9"/>
      <c r="BR211" s="43"/>
      <c r="BS211" s="9"/>
      <c r="BT211" s="11"/>
      <c r="BU211" s="9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</row>
    <row r="212" spans="2:87" x14ac:dyDescent="0.2">
      <c r="B212" s="2"/>
      <c r="C212" s="1"/>
      <c r="D212" s="1"/>
      <c r="E212" s="1"/>
      <c r="F212" s="2"/>
      <c r="G212" s="6"/>
      <c r="H212" s="2"/>
      <c r="I212" s="2"/>
      <c r="J212" s="3"/>
      <c r="K212" s="3"/>
      <c r="L212" s="1"/>
      <c r="M212" s="1"/>
      <c r="N212" s="1"/>
      <c r="O212" s="40"/>
      <c r="P212" s="40"/>
      <c r="Q212" s="1"/>
      <c r="R212" s="1"/>
      <c r="S212" s="2"/>
      <c r="T212" s="3"/>
      <c r="U212" s="7"/>
      <c r="V212" s="7"/>
      <c r="W212" s="7"/>
      <c r="X212" s="40"/>
      <c r="Y212" s="1"/>
      <c r="Z212" s="1"/>
      <c r="AA212" s="2"/>
      <c r="AB212" s="6"/>
      <c r="AC212" s="2"/>
      <c r="AD212" s="40"/>
      <c r="AE212" s="1"/>
      <c r="AF212" s="2"/>
      <c r="AG212" s="9"/>
      <c r="AH212" s="12"/>
      <c r="AI212" s="12"/>
      <c r="AJ212" s="42"/>
      <c r="AK212" s="11"/>
      <c r="AL212" s="9"/>
      <c r="AM212" s="11"/>
      <c r="AN212" s="9"/>
      <c r="AO212" s="9"/>
      <c r="AP212" s="9"/>
      <c r="AQ212" s="50"/>
      <c r="AR212" s="11"/>
      <c r="AS212" s="49"/>
      <c r="AT212" s="12"/>
      <c r="AU212" s="9"/>
      <c r="AV212" s="9"/>
      <c r="AW212" s="9"/>
      <c r="AX212" s="9"/>
      <c r="AY212" s="12"/>
      <c r="AZ212" s="49"/>
      <c r="BA212" s="12"/>
      <c r="BB212" s="9"/>
      <c r="BC212" s="9"/>
      <c r="BD212" s="9"/>
      <c r="BE212" s="9"/>
      <c r="BF212" s="12"/>
      <c r="BG212" s="49"/>
      <c r="BH212" s="12"/>
      <c r="BI212" s="9"/>
      <c r="BJ212" s="9"/>
      <c r="BK212" s="9"/>
      <c r="BL212" s="50"/>
      <c r="BM212" s="12"/>
      <c r="BN212" s="11"/>
      <c r="BO212" s="9"/>
      <c r="BP212" s="11"/>
      <c r="BQ212" s="9"/>
      <c r="BR212" s="43"/>
      <c r="BS212" s="9"/>
      <c r="BT212" s="11"/>
      <c r="BU212" s="9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</row>
    <row r="213" spans="2:87" x14ac:dyDescent="0.2">
      <c r="B213" s="2"/>
      <c r="C213" s="1"/>
      <c r="D213" s="1"/>
      <c r="E213" s="1"/>
      <c r="F213" s="2"/>
      <c r="G213" s="6"/>
      <c r="H213" s="2"/>
      <c r="I213" s="2"/>
      <c r="J213" s="3"/>
      <c r="K213" s="3"/>
      <c r="L213" s="1"/>
      <c r="M213" s="1"/>
      <c r="N213" s="1"/>
      <c r="O213" s="40"/>
      <c r="P213" s="40"/>
      <c r="Q213" s="1"/>
      <c r="R213" s="1"/>
      <c r="S213" s="2"/>
      <c r="T213" s="3"/>
      <c r="U213" s="7"/>
      <c r="V213" s="7"/>
      <c r="W213" s="7"/>
      <c r="X213" s="40"/>
      <c r="Y213" s="1"/>
      <c r="Z213" s="1"/>
      <c r="AA213" s="2"/>
      <c r="AB213" s="6"/>
      <c r="AC213" s="2"/>
      <c r="AD213" s="40"/>
      <c r="AE213" s="1"/>
      <c r="AF213" s="2"/>
      <c r="AG213" s="9"/>
      <c r="AH213" s="12"/>
      <c r="AI213" s="12"/>
      <c r="AJ213" s="42"/>
      <c r="AK213" s="11"/>
      <c r="AL213" s="9"/>
      <c r="AM213" s="11"/>
      <c r="AN213" s="9"/>
      <c r="AO213" s="9"/>
      <c r="AP213" s="9"/>
      <c r="AQ213" s="50"/>
      <c r="AR213" s="11"/>
      <c r="AS213" s="49"/>
      <c r="AT213" s="12"/>
      <c r="AU213" s="9"/>
      <c r="AV213" s="9"/>
      <c r="AW213" s="9"/>
      <c r="AX213" s="9"/>
      <c r="AY213" s="12"/>
      <c r="AZ213" s="49"/>
      <c r="BA213" s="12"/>
      <c r="BB213" s="9"/>
      <c r="BC213" s="9"/>
      <c r="BD213" s="9"/>
      <c r="BE213" s="9"/>
      <c r="BF213" s="12"/>
      <c r="BG213" s="49"/>
      <c r="BH213" s="12"/>
      <c r="BI213" s="9"/>
      <c r="BJ213" s="9"/>
      <c r="BK213" s="9"/>
      <c r="BL213" s="50"/>
      <c r="BM213" s="12"/>
      <c r="BN213" s="11"/>
      <c r="BO213" s="9"/>
      <c r="BP213" s="11"/>
      <c r="BQ213" s="9"/>
      <c r="BR213" s="43"/>
      <c r="BS213" s="9"/>
      <c r="BT213" s="11"/>
      <c r="BU213" s="9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</row>
    <row r="214" spans="2:87" x14ac:dyDescent="0.2">
      <c r="B214" s="2"/>
      <c r="C214" s="1"/>
      <c r="D214" s="1"/>
      <c r="E214" s="1"/>
      <c r="F214" s="2"/>
      <c r="G214" s="6"/>
      <c r="H214" s="2"/>
      <c r="I214" s="2"/>
      <c r="J214" s="3"/>
      <c r="K214" s="3"/>
      <c r="L214" s="1"/>
      <c r="M214" s="1"/>
      <c r="N214" s="1"/>
      <c r="O214" s="40"/>
      <c r="P214" s="40"/>
      <c r="Q214" s="1"/>
      <c r="R214" s="1"/>
      <c r="S214" s="2"/>
      <c r="T214" s="3"/>
      <c r="U214" s="7"/>
      <c r="V214" s="7"/>
      <c r="W214" s="7"/>
      <c r="X214" s="40"/>
      <c r="Y214" s="1"/>
      <c r="Z214" s="1"/>
      <c r="AA214" s="2"/>
      <c r="AB214" s="6"/>
      <c r="AC214" s="2"/>
      <c r="AD214" s="40"/>
      <c r="AE214" s="1"/>
      <c r="AF214" s="2"/>
      <c r="AG214" s="9"/>
      <c r="AH214" s="12"/>
      <c r="AI214" s="12"/>
      <c r="AJ214" s="42"/>
      <c r="AK214" s="11"/>
      <c r="AL214" s="9"/>
      <c r="AM214" s="11"/>
      <c r="AN214" s="9"/>
      <c r="AO214" s="9"/>
      <c r="AP214" s="9"/>
      <c r="AQ214" s="50"/>
      <c r="AR214" s="11"/>
      <c r="AS214" s="49"/>
      <c r="AT214" s="12"/>
      <c r="AU214" s="9"/>
      <c r="AV214" s="9"/>
      <c r="AW214" s="9"/>
      <c r="AX214" s="9"/>
      <c r="AY214" s="12"/>
      <c r="AZ214" s="49"/>
      <c r="BA214" s="12"/>
      <c r="BB214" s="9"/>
      <c r="BC214" s="9"/>
      <c r="BD214" s="9"/>
      <c r="BE214" s="9"/>
      <c r="BF214" s="12"/>
      <c r="BG214" s="49"/>
      <c r="BH214" s="12"/>
      <c r="BI214" s="9"/>
      <c r="BJ214" s="9"/>
      <c r="BK214" s="9"/>
      <c r="BL214" s="50"/>
      <c r="BM214" s="12"/>
      <c r="BN214" s="11"/>
      <c r="BO214" s="9"/>
      <c r="BP214" s="11"/>
      <c r="BQ214" s="9"/>
      <c r="BR214" s="43"/>
      <c r="BS214" s="9"/>
      <c r="BT214" s="11"/>
      <c r="BU214" s="9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</row>
    <row r="215" spans="2:87" x14ac:dyDescent="0.2">
      <c r="B215" s="2"/>
      <c r="C215" s="1"/>
      <c r="D215" s="1"/>
      <c r="E215" s="1"/>
      <c r="F215" s="2"/>
      <c r="G215" s="6"/>
      <c r="H215" s="2"/>
      <c r="I215" s="2"/>
      <c r="J215" s="3"/>
      <c r="K215" s="3"/>
      <c r="L215" s="1"/>
      <c r="M215" s="1"/>
      <c r="N215" s="1"/>
      <c r="O215" s="40"/>
      <c r="P215" s="40"/>
      <c r="Q215" s="1"/>
      <c r="R215" s="1"/>
      <c r="S215" s="2"/>
      <c r="T215" s="3"/>
      <c r="U215" s="7"/>
      <c r="V215" s="7"/>
      <c r="W215" s="7"/>
      <c r="X215" s="40"/>
      <c r="Y215" s="1"/>
      <c r="Z215" s="1"/>
      <c r="AA215" s="2"/>
      <c r="AB215" s="6"/>
      <c r="AC215" s="2"/>
      <c r="AD215" s="40"/>
      <c r="AE215" s="1"/>
      <c r="AF215" s="2"/>
      <c r="AG215" s="9"/>
      <c r="AH215" s="12"/>
      <c r="AI215" s="12"/>
      <c r="AJ215" s="42"/>
      <c r="AK215" s="11"/>
      <c r="AL215" s="9"/>
      <c r="AM215" s="11"/>
      <c r="AN215" s="9"/>
      <c r="AO215" s="9"/>
      <c r="AP215" s="9"/>
      <c r="AQ215" s="50"/>
      <c r="AR215" s="11"/>
      <c r="AS215" s="49"/>
      <c r="AT215" s="12"/>
      <c r="AU215" s="9"/>
      <c r="AV215" s="9"/>
      <c r="AW215" s="9"/>
      <c r="AX215" s="9"/>
      <c r="AY215" s="12"/>
      <c r="AZ215" s="49"/>
      <c r="BA215" s="12"/>
      <c r="BB215" s="9"/>
      <c r="BC215" s="9"/>
      <c r="BD215" s="9"/>
      <c r="BE215" s="9"/>
      <c r="BF215" s="12"/>
      <c r="BG215" s="49"/>
      <c r="BH215" s="12"/>
      <c r="BI215" s="9"/>
      <c r="BJ215" s="9"/>
      <c r="BK215" s="9"/>
      <c r="BL215" s="50"/>
      <c r="BM215" s="12"/>
      <c r="BN215" s="11"/>
      <c r="BO215" s="9"/>
      <c r="BP215" s="11"/>
      <c r="BQ215" s="9"/>
      <c r="BR215" s="43"/>
      <c r="BS215" s="9"/>
      <c r="BT215" s="11"/>
      <c r="BU215" s="9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</row>
    <row r="216" spans="2:87" x14ac:dyDescent="0.2">
      <c r="B216" s="2"/>
      <c r="C216" s="1"/>
      <c r="D216" s="1"/>
      <c r="E216" s="1"/>
      <c r="F216" s="2"/>
      <c r="G216" s="6"/>
      <c r="H216" s="2"/>
      <c r="I216" s="2"/>
      <c r="J216" s="3"/>
      <c r="K216" s="3"/>
      <c r="L216" s="1"/>
      <c r="M216" s="1"/>
      <c r="N216" s="1"/>
      <c r="O216" s="40"/>
      <c r="P216" s="40"/>
      <c r="Q216" s="1"/>
      <c r="R216" s="1"/>
      <c r="S216" s="2"/>
      <c r="T216" s="3"/>
      <c r="U216" s="7"/>
      <c r="V216" s="7"/>
      <c r="W216" s="7"/>
      <c r="X216" s="40"/>
      <c r="Y216" s="1"/>
      <c r="Z216" s="1"/>
      <c r="AA216" s="2"/>
      <c r="AB216" s="6"/>
      <c r="AC216" s="2"/>
      <c r="AD216" s="40"/>
      <c r="AE216" s="1"/>
      <c r="AF216" s="2"/>
      <c r="AG216" s="9"/>
      <c r="AH216" s="12"/>
      <c r="AI216" s="12"/>
      <c r="AJ216" s="42"/>
      <c r="AK216" s="11"/>
      <c r="AL216" s="9"/>
      <c r="AM216" s="11"/>
      <c r="AN216" s="9"/>
      <c r="AO216" s="9"/>
      <c r="AP216" s="9"/>
      <c r="AQ216" s="50"/>
      <c r="AR216" s="11"/>
      <c r="AS216" s="49"/>
      <c r="AT216" s="12"/>
      <c r="AU216" s="9"/>
      <c r="AV216" s="9"/>
      <c r="AW216" s="9"/>
      <c r="AX216" s="9"/>
      <c r="AY216" s="12"/>
      <c r="AZ216" s="49"/>
      <c r="BA216" s="12"/>
      <c r="BB216" s="9"/>
      <c r="BC216" s="9"/>
      <c r="BD216" s="9"/>
      <c r="BE216" s="9"/>
      <c r="BF216" s="12"/>
      <c r="BG216" s="49"/>
      <c r="BH216" s="12"/>
      <c r="BI216" s="9"/>
      <c r="BJ216" s="9"/>
      <c r="BK216" s="9"/>
      <c r="BL216" s="50"/>
      <c r="BM216" s="12"/>
      <c r="BN216" s="11"/>
      <c r="BO216" s="9"/>
      <c r="BP216" s="11"/>
      <c r="BQ216" s="9"/>
      <c r="BR216" s="43"/>
      <c r="BS216" s="9"/>
      <c r="BT216" s="11"/>
      <c r="BU216" s="9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</row>
    <row r="217" spans="2:87" x14ac:dyDescent="0.2">
      <c r="B217" s="2"/>
      <c r="C217" s="1"/>
      <c r="D217" s="1"/>
      <c r="E217" s="1"/>
      <c r="F217" s="2"/>
      <c r="G217" s="6"/>
      <c r="H217" s="2"/>
      <c r="I217" s="2"/>
      <c r="J217" s="3"/>
      <c r="K217" s="3"/>
      <c r="L217" s="1"/>
      <c r="M217" s="1"/>
      <c r="N217" s="1"/>
      <c r="O217" s="40"/>
      <c r="P217" s="40"/>
      <c r="Q217" s="1"/>
      <c r="R217" s="1"/>
      <c r="S217" s="2"/>
      <c r="T217" s="3"/>
      <c r="U217" s="7"/>
      <c r="V217" s="7"/>
      <c r="W217" s="7"/>
      <c r="X217" s="40"/>
      <c r="Y217" s="1"/>
      <c r="Z217" s="1"/>
      <c r="AA217" s="2"/>
      <c r="AB217" s="6"/>
      <c r="AC217" s="2"/>
      <c r="AD217" s="40"/>
      <c r="AE217" s="1" t="e">
        <f t="shared" ref="AE217:AE254" si="112">T217/AC217</f>
        <v>#DIV/0!</v>
      </c>
      <c r="AF217" s="2"/>
      <c r="AG217" s="9"/>
      <c r="AH217" s="12"/>
      <c r="AI217" s="12"/>
      <c r="AJ217" s="42"/>
      <c r="AK217" s="11"/>
      <c r="AL217" s="9"/>
      <c r="AM217" s="11"/>
      <c r="AN217" s="9"/>
      <c r="AO217" s="9"/>
      <c r="AP217" s="9"/>
      <c r="AQ217" s="50"/>
      <c r="AR217" s="11"/>
      <c r="AS217" s="49"/>
      <c r="AT217" s="12"/>
      <c r="AU217" s="9"/>
      <c r="AV217" s="9"/>
      <c r="AW217" s="9"/>
      <c r="AX217" s="9"/>
      <c r="AY217" s="12"/>
      <c r="AZ217" s="49"/>
      <c r="BA217" s="12"/>
      <c r="BB217" s="9"/>
      <c r="BC217" s="9"/>
      <c r="BD217" s="9"/>
      <c r="BE217" s="9"/>
      <c r="BF217" s="12"/>
      <c r="BG217" s="49"/>
      <c r="BH217" s="12"/>
      <c r="BI217" s="9"/>
      <c r="BJ217" s="9"/>
      <c r="BK217" s="9"/>
      <c r="BL217" s="50"/>
      <c r="BM217" s="12"/>
      <c r="BN217" s="11"/>
      <c r="BO217" s="9"/>
      <c r="BP217" s="11"/>
      <c r="BQ217" s="9"/>
      <c r="BR217" s="43"/>
      <c r="BS217" s="9"/>
      <c r="BT217" s="11"/>
      <c r="BU217" s="9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</row>
    <row r="218" spans="2:87" x14ac:dyDescent="0.2">
      <c r="B218" s="2"/>
      <c r="C218" s="1"/>
      <c r="D218" s="1"/>
      <c r="E218" s="1"/>
      <c r="F218" s="2"/>
      <c r="G218" s="6"/>
      <c r="H218" s="2"/>
      <c r="I218" s="2"/>
      <c r="J218" s="3"/>
      <c r="K218" s="3"/>
      <c r="L218" s="1"/>
      <c r="M218" s="1"/>
      <c r="N218" s="1"/>
      <c r="O218" s="40"/>
      <c r="P218" s="40"/>
      <c r="Q218" s="1"/>
      <c r="R218" s="1"/>
      <c r="S218" s="2"/>
      <c r="T218" s="3"/>
      <c r="U218" s="7"/>
      <c r="V218" s="7"/>
      <c r="W218" s="7"/>
      <c r="X218" s="40"/>
      <c r="Y218" s="1"/>
      <c r="Z218" s="1"/>
      <c r="AA218" s="2"/>
      <c r="AB218" s="6"/>
      <c r="AC218" s="2"/>
      <c r="AD218" s="40"/>
      <c r="AE218" s="1" t="e">
        <f t="shared" si="112"/>
        <v>#DIV/0!</v>
      </c>
      <c r="AF218" s="2"/>
      <c r="AG218" s="9"/>
      <c r="AH218" s="12"/>
      <c r="AI218" s="12"/>
      <c r="AJ218" s="42"/>
      <c r="AK218" s="11"/>
      <c r="AL218" s="9"/>
      <c r="AM218" s="11"/>
      <c r="AN218" s="9"/>
      <c r="AO218" s="9"/>
      <c r="AP218" s="9"/>
      <c r="AQ218" s="50"/>
      <c r="AR218" s="11"/>
      <c r="AS218" s="49"/>
      <c r="AT218" s="12"/>
      <c r="AU218" s="9"/>
      <c r="AV218" s="9"/>
      <c r="AW218" s="9"/>
      <c r="AX218" s="9"/>
      <c r="AY218" s="12"/>
      <c r="AZ218" s="49"/>
      <c r="BA218" s="12"/>
      <c r="BB218" s="9"/>
      <c r="BC218" s="9"/>
      <c r="BD218" s="9"/>
      <c r="BE218" s="9"/>
      <c r="BF218" s="12"/>
      <c r="BG218" s="49"/>
      <c r="BH218" s="12"/>
      <c r="BI218" s="9"/>
      <c r="BJ218" s="9"/>
      <c r="BK218" s="9"/>
      <c r="BL218" s="50"/>
      <c r="BM218" s="12"/>
      <c r="BN218" s="11"/>
      <c r="BO218" s="9"/>
      <c r="BP218" s="11"/>
      <c r="BQ218" s="9"/>
      <c r="BR218" s="43"/>
      <c r="BS218" s="9"/>
      <c r="BT218" s="11"/>
      <c r="BU218" s="9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</row>
    <row r="219" spans="2:87" x14ac:dyDescent="0.2">
      <c r="B219" s="2"/>
      <c r="C219" s="1"/>
      <c r="D219" s="1"/>
      <c r="E219" s="1"/>
      <c r="F219" s="2"/>
      <c r="G219" s="6"/>
      <c r="H219" s="2"/>
      <c r="I219" s="2"/>
      <c r="J219" s="3"/>
      <c r="K219" s="3"/>
      <c r="L219" s="1"/>
      <c r="M219" s="1"/>
      <c r="N219" s="1"/>
      <c r="O219" s="40"/>
      <c r="P219" s="40"/>
      <c r="Q219" s="1"/>
      <c r="R219" s="1"/>
      <c r="S219" s="2"/>
      <c r="T219" s="3"/>
      <c r="U219" s="7"/>
      <c r="V219" s="7"/>
      <c r="W219" s="7"/>
      <c r="X219" s="40"/>
      <c r="Y219" s="1"/>
      <c r="Z219" s="1"/>
      <c r="AA219" s="2"/>
      <c r="AB219" s="6"/>
      <c r="AC219" s="2"/>
      <c r="AD219" s="40"/>
      <c r="AE219" s="1" t="e">
        <f t="shared" si="112"/>
        <v>#DIV/0!</v>
      </c>
      <c r="AF219" s="2"/>
      <c r="AG219" s="9"/>
      <c r="AH219" s="12"/>
      <c r="AI219" s="12"/>
      <c r="AJ219" s="42"/>
      <c r="AK219" s="11"/>
      <c r="AL219" s="9"/>
      <c r="AM219" s="11"/>
      <c r="AN219" s="9"/>
      <c r="AO219" s="9"/>
      <c r="AP219" s="9"/>
      <c r="AQ219" s="50"/>
      <c r="AR219" s="11"/>
      <c r="AS219" s="49"/>
      <c r="AT219" s="12"/>
      <c r="AU219" s="9"/>
      <c r="AV219" s="9"/>
      <c r="AW219" s="9"/>
      <c r="AX219" s="9"/>
      <c r="AY219" s="12"/>
      <c r="AZ219" s="49"/>
      <c r="BA219" s="12"/>
      <c r="BB219" s="9"/>
      <c r="BC219" s="9"/>
      <c r="BD219" s="9"/>
      <c r="BE219" s="9"/>
      <c r="BF219" s="12"/>
      <c r="BG219" s="49"/>
      <c r="BH219" s="12"/>
      <c r="BI219" s="9"/>
      <c r="BJ219" s="9"/>
      <c r="BK219" s="9"/>
      <c r="BL219" s="50"/>
      <c r="BM219" s="12"/>
      <c r="BN219" s="11"/>
      <c r="BO219" s="9"/>
      <c r="BP219" s="11"/>
      <c r="BQ219" s="9"/>
      <c r="BR219" s="43"/>
      <c r="BS219" s="9"/>
      <c r="BT219" s="11"/>
      <c r="BU219" s="9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</row>
    <row r="220" spans="2:87" x14ac:dyDescent="0.2">
      <c r="B220" s="2"/>
      <c r="C220" s="1"/>
      <c r="D220" s="1"/>
      <c r="E220" s="1"/>
      <c r="F220" s="2"/>
      <c r="G220" s="6"/>
      <c r="H220" s="2"/>
      <c r="I220" s="2"/>
      <c r="J220" s="3"/>
      <c r="K220" s="3"/>
      <c r="L220" s="1"/>
      <c r="M220" s="1"/>
      <c r="N220" s="1"/>
      <c r="O220" s="40"/>
      <c r="P220" s="40"/>
      <c r="Q220" s="1"/>
      <c r="R220" s="1"/>
      <c r="S220" s="2"/>
      <c r="T220" s="3"/>
      <c r="U220" s="7"/>
      <c r="V220" s="7"/>
      <c r="W220" s="7"/>
      <c r="X220" s="40"/>
      <c r="Y220" s="1"/>
      <c r="Z220" s="1"/>
      <c r="AA220" s="2"/>
      <c r="AB220" s="6"/>
      <c r="AC220" s="2"/>
      <c r="AD220" s="40"/>
      <c r="AE220" s="1" t="e">
        <f t="shared" si="112"/>
        <v>#DIV/0!</v>
      </c>
      <c r="AF220" s="2"/>
      <c r="AG220" s="9"/>
      <c r="AH220" s="12"/>
      <c r="AI220" s="12"/>
      <c r="AJ220" s="42"/>
      <c r="AK220" s="11"/>
      <c r="AL220" s="9"/>
      <c r="AM220" s="11"/>
      <c r="AN220" s="9"/>
      <c r="AO220" s="9"/>
      <c r="AP220" s="9"/>
      <c r="AQ220" s="50"/>
      <c r="AR220" s="11"/>
      <c r="AS220" s="49"/>
      <c r="AT220" s="12"/>
      <c r="AU220" s="9"/>
      <c r="AV220" s="9"/>
      <c r="AW220" s="9"/>
      <c r="AX220" s="9"/>
      <c r="AY220" s="12"/>
      <c r="AZ220" s="49"/>
      <c r="BA220" s="12"/>
      <c r="BB220" s="9"/>
      <c r="BC220" s="9"/>
      <c r="BD220" s="9"/>
      <c r="BE220" s="9"/>
      <c r="BF220" s="12"/>
      <c r="BG220" s="49"/>
      <c r="BH220" s="12"/>
      <c r="BI220" s="9"/>
      <c r="BJ220" s="9"/>
      <c r="BK220" s="9"/>
      <c r="BL220" s="50"/>
      <c r="BM220" s="12"/>
      <c r="BN220" s="11"/>
      <c r="BO220" s="9"/>
      <c r="BP220" s="11"/>
      <c r="BQ220" s="9"/>
      <c r="BR220" s="43"/>
      <c r="BS220" s="9"/>
      <c r="BT220" s="11"/>
      <c r="BU220" s="9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</row>
    <row r="221" spans="2:87" x14ac:dyDescent="0.2">
      <c r="B221" s="2"/>
      <c r="C221" s="1"/>
      <c r="D221" s="1"/>
      <c r="E221" s="1"/>
      <c r="F221" s="2"/>
      <c r="G221" s="6"/>
      <c r="H221" s="2"/>
      <c r="I221" s="2"/>
      <c r="J221" s="3"/>
      <c r="K221" s="3"/>
      <c r="L221" s="1"/>
      <c r="M221" s="1"/>
      <c r="N221" s="1"/>
      <c r="O221" s="40"/>
      <c r="P221" s="40"/>
      <c r="Q221" s="1"/>
      <c r="R221" s="1"/>
      <c r="S221" s="2"/>
      <c r="T221" s="3"/>
      <c r="U221" s="7"/>
      <c r="V221" s="7"/>
      <c r="W221" s="7"/>
      <c r="X221" s="40"/>
      <c r="Y221" s="1"/>
      <c r="Z221" s="1"/>
      <c r="AA221" s="2"/>
      <c r="AB221" s="6"/>
      <c r="AC221" s="2"/>
      <c r="AD221" s="40"/>
      <c r="AE221" s="1" t="e">
        <f t="shared" si="112"/>
        <v>#DIV/0!</v>
      </c>
      <c r="AF221" s="2"/>
      <c r="AG221" s="9"/>
      <c r="AH221" s="12"/>
      <c r="AI221" s="12"/>
      <c r="AJ221" s="42"/>
      <c r="AK221" s="11"/>
      <c r="AL221" s="9"/>
      <c r="AM221" s="11"/>
      <c r="AN221" s="9"/>
      <c r="AO221" s="9"/>
      <c r="AP221" s="9"/>
      <c r="AQ221" s="50"/>
      <c r="AR221" s="11"/>
      <c r="AS221" s="49"/>
      <c r="AT221" s="12"/>
      <c r="AU221" s="9"/>
      <c r="AV221" s="9"/>
      <c r="AW221" s="9"/>
      <c r="AX221" s="9"/>
      <c r="AY221" s="12"/>
      <c r="AZ221" s="49"/>
      <c r="BA221" s="12"/>
      <c r="BB221" s="9"/>
      <c r="BC221" s="9"/>
      <c r="BD221" s="9"/>
      <c r="BE221" s="9"/>
      <c r="BF221" s="12"/>
      <c r="BG221" s="49"/>
      <c r="BH221" s="12"/>
      <c r="BI221" s="9"/>
      <c r="BJ221" s="9"/>
      <c r="BK221" s="9"/>
      <c r="BL221" s="50"/>
      <c r="BM221" s="12"/>
      <c r="BN221" s="11"/>
      <c r="BO221" s="9"/>
      <c r="BP221" s="11"/>
      <c r="BQ221" s="9"/>
      <c r="BR221" s="43"/>
      <c r="BS221" s="9"/>
      <c r="BT221" s="11"/>
      <c r="BU221" s="9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</row>
    <row r="222" spans="2:87" x14ac:dyDescent="0.2">
      <c r="B222" s="2"/>
      <c r="C222" s="1"/>
      <c r="D222" s="1"/>
      <c r="E222" s="1"/>
      <c r="F222" s="2"/>
      <c r="G222" s="6"/>
      <c r="H222" s="2"/>
      <c r="I222" s="2"/>
      <c r="J222" s="3"/>
      <c r="K222" s="3"/>
      <c r="L222" s="1"/>
      <c r="M222" s="1"/>
      <c r="N222" s="1"/>
      <c r="O222" s="40"/>
      <c r="P222" s="40"/>
      <c r="Q222" s="1"/>
      <c r="R222" s="1"/>
      <c r="S222" s="2"/>
      <c r="T222" s="3"/>
      <c r="U222" s="7"/>
      <c r="V222" s="7"/>
      <c r="W222" s="7"/>
      <c r="X222" s="40"/>
      <c r="Y222" s="1"/>
      <c r="Z222" s="1"/>
      <c r="AA222" s="2"/>
      <c r="AB222" s="6"/>
      <c r="AC222" s="2"/>
      <c r="AD222" s="40"/>
      <c r="AE222" s="1" t="e">
        <f t="shared" si="112"/>
        <v>#DIV/0!</v>
      </c>
      <c r="AF222" s="2">
        <f t="shared" ref="AF222:AF254" si="113">1+AF221</f>
        <v>1</v>
      </c>
      <c r="AG222" s="9" t="e">
        <f t="shared" ref="AG222:AG254" si="114">AF222*AE222</f>
        <v>#DIV/0!</v>
      </c>
      <c r="AH222" s="12" t="e">
        <f t="shared" ref="AH222:AH254" si="115">1/(AB222*AG222+1)</f>
        <v>#DIV/0!</v>
      </c>
      <c r="AI222" s="12" t="e">
        <f t="shared" ref="AI222:AI254" si="116">AL222^2-4*CoefC*AJ222</f>
        <v>#DIV/0!</v>
      </c>
      <c r="AJ222" s="42" t="e">
        <f t="shared" ref="AJ222:AJ254" si="117">AH222^2*CoefA-AP222</f>
        <v>#DIV/0!</v>
      </c>
      <c r="AK222" s="11">
        <v>0</v>
      </c>
      <c r="AL222" s="9" t="e">
        <f t="shared" ref="AL222:AL254" si="118">AH222*CoefB-B</f>
        <v>#DIV/0!</v>
      </c>
      <c r="AM222" s="11">
        <f t="shared" ref="AM222:AM254" si="119">IF(AK222&lt;0,0,AK222)</f>
        <v>0</v>
      </c>
      <c r="AN222" s="9">
        <f t="shared" ref="AN222:AN254" si="120">AQ221</f>
        <v>0</v>
      </c>
      <c r="AO222" s="9"/>
      <c r="AP222" s="9">
        <f t="shared" ref="AP222:AP254" si="121">AU222-AT222*(B-_R*ABS(AT222))</f>
        <v>0</v>
      </c>
      <c r="AQ222" s="47">
        <f t="shared" ref="AQ222:AQ254" si="122">AU222+B*(AR222-AT222)+_R*AT222*ABS(AT222)</f>
        <v>0</v>
      </c>
      <c r="AR222" s="15">
        <f t="shared" ref="AR222:AR254" si="123">AM221</f>
        <v>0</v>
      </c>
      <c r="AS222" s="49"/>
      <c r="AT222" s="12">
        <f t="shared" ref="AT222:AT254" si="124">AY221</f>
        <v>0</v>
      </c>
      <c r="AU222" s="9">
        <f t="shared" ref="AU222:AU254" si="125">AX221</f>
        <v>0</v>
      </c>
      <c r="AV222" s="9">
        <f t="shared" ref="AV222:AV254" si="126">AQ222+AR222*(B-_R*ABS(AR222))</f>
        <v>0</v>
      </c>
      <c r="AW222" s="9">
        <f t="shared" ref="AW222:AW254" si="127">BB222-BA222*(B-_R*ABS(BA222))</f>
        <v>0</v>
      </c>
      <c r="AX222" s="16">
        <f t="shared" ref="AX222:AX254" si="128">(AV222+AW222)/2</f>
        <v>0</v>
      </c>
      <c r="AY222" s="44">
        <f t="shared" ref="AY222:AY254" si="129">(AV222-AX222)/B</f>
        <v>0</v>
      </c>
      <c r="AZ222" s="49"/>
      <c r="BA222" s="12">
        <f t="shared" ref="BA222:BA254" si="130">BF221</f>
        <v>0</v>
      </c>
      <c r="BB222" s="9">
        <f t="shared" ref="BB222:BB254" si="131">BE221</f>
        <v>0</v>
      </c>
      <c r="BC222" s="9">
        <f t="shared" ref="BC222:BC254" si="132">AX222+AY222*(B-_R*ABS(AY222))</f>
        <v>0</v>
      </c>
      <c r="BD222" s="9">
        <f t="shared" ref="BD222:BD254" si="133">BI222-BH222*(B-_R*ABS(BH222))</f>
        <v>0</v>
      </c>
      <c r="BE222" s="16">
        <f t="shared" ref="BE222:BE254" si="134">(BC222+BD222)/2</f>
        <v>0</v>
      </c>
      <c r="BF222" s="44">
        <f t="shared" ref="BF222:BF254" si="135">(BC222-BE222)/B</f>
        <v>0</v>
      </c>
      <c r="BG222" s="49"/>
      <c r="BH222" s="12">
        <f t="shared" ref="BH222:BH254" si="136">BM221</f>
        <v>0</v>
      </c>
      <c r="BI222" s="9">
        <f t="shared" ref="BI222:BI254" si="137">BL221</f>
        <v>0</v>
      </c>
      <c r="BJ222" s="9">
        <f t="shared" ref="BJ222:BJ254" si="138">BE222+BF222*(B-_R*ABS(BF222))</f>
        <v>0</v>
      </c>
      <c r="BK222" s="9">
        <f t="shared" ref="BK222:BK254" si="139">BQ222-BP222*(B-_R*ABS(BP222))</f>
        <v>0</v>
      </c>
      <c r="BL222" s="47">
        <f t="shared" ref="BL222:BL254" si="140">$AA$7</f>
        <v>64</v>
      </c>
      <c r="BM222" s="44">
        <f t="shared" ref="BM222:BM254" si="141">(BJ222-BL222)/B</f>
        <v>-0.71007197184000004</v>
      </c>
      <c r="BN222" s="11"/>
      <c r="BO222" s="9"/>
      <c r="BP222" s="11"/>
      <c r="BQ222" s="9"/>
      <c r="BR222" s="43"/>
      <c r="BS222" s="9"/>
      <c r="BT222" s="11"/>
      <c r="BU222" s="9"/>
      <c r="BV222" s="25"/>
      <c r="BW222" s="25"/>
      <c r="BX222" s="25"/>
      <c r="BY222" s="25"/>
      <c r="CA222" s="25"/>
      <c r="CB222" s="25"/>
    </row>
    <row r="223" spans="2:87" x14ac:dyDescent="0.2">
      <c r="B223" s="2"/>
      <c r="C223" s="1"/>
      <c r="D223" s="1"/>
      <c r="E223" s="1"/>
      <c r="F223" s="2"/>
      <c r="G223" s="6"/>
      <c r="H223" s="2"/>
      <c r="I223" s="2"/>
      <c r="J223" s="3"/>
      <c r="K223" s="3"/>
      <c r="L223" s="1"/>
      <c r="M223" s="1"/>
      <c r="N223" s="1"/>
      <c r="O223" s="40"/>
      <c r="P223" s="40"/>
      <c r="Q223" s="1"/>
      <c r="R223" s="1"/>
      <c r="S223" s="2"/>
      <c r="T223" s="3"/>
      <c r="U223" s="7"/>
      <c r="V223" s="7"/>
      <c r="W223" s="7"/>
      <c r="X223" s="40"/>
      <c r="Y223" s="1"/>
      <c r="Z223" s="1"/>
      <c r="AA223" s="2"/>
      <c r="AB223" s="6"/>
      <c r="AC223" s="2"/>
      <c r="AD223" s="40"/>
      <c r="AE223" s="1" t="e">
        <f t="shared" si="112"/>
        <v>#DIV/0!</v>
      </c>
      <c r="AF223" s="2">
        <f t="shared" si="113"/>
        <v>2</v>
      </c>
      <c r="AG223" s="9" t="e">
        <f t="shared" si="114"/>
        <v>#DIV/0!</v>
      </c>
      <c r="AH223" s="12" t="e">
        <f t="shared" si="115"/>
        <v>#DIV/0!</v>
      </c>
      <c r="AI223" s="12" t="e">
        <f t="shared" si="116"/>
        <v>#DIV/0!</v>
      </c>
      <c r="AJ223" s="42" t="e">
        <f t="shared" si="117"/>
        <v>#DIV/0!</v>
      </c>
      <c r="AK223" s="11">
        <v>0</v>
      </c>
      <c r="AL223" s="9" t="e">
        <f t="shared" si="118"/>
        <v>#DIV/0!</v>
      </c>
      <c r="AM223" s="11">
        <f t="shared" si="119"/>
        <v>0</v>
      </c>
      <c r="AN223" s="9">
        <f t="shared" si="120"/>
        <v>0</v>
      </c>
      <c r="AO223" s="9"/>
      <c r="AP223" s="9">
        <f t="shared" si="121"/>
        <v>0</v>
      </c>
      <c r="AQ223" s="47">
        <f t="shared" si="122"/>
        <v>0</v>
      </c>
      <c r="AR223" s="15">
        <f t="shared" si="123"/>
        <v>0</v>
      </c>
      <c r="AS223" s="49"/>
      <c r="AT223" s="12">
        <f t="shared" si="124"/>
        <v>0</v>
      </c>
      <c r="AU223" s="9">
        <f t="shared" si="125"/>
        <v>0</v>
      </c>
      <c r="AV223" s="9">
        <f t="shared" si="126"/>
        <v>0</v>
      </c>
      <c r="AW223" s="9">
        <f t="shared" si="127"/>
        <v>0</v>
      </c>
      <c r="AX223" s="16">
        <f t="shared" si="128"/>
        <v>0</v>
      </c>
      <c r="AY223" s="44">
        <f t="shared" si="129"/>
        <v>0</v>
      </c>
      <c r="AZ223" s="49"/>
      <c r="BA223" s="12">
        <f t="shared" si="130"/>
        <v>0</v>
      </c>
      <c r="BB223" s="9">
        <f t="shared" si="131"/>
        <v>0</v>
      </c>
      <c r="BC223" s="9">
        <f t="shared" si="132"/>
        <v>0</v>
      </c>
      <c r="BD223" s="9">
        <f t="shared" si="133"/>
        <v>127.39827720367944</v>
      </c>
      <c r="BE223" s="16">
        <f t="shared" si="134"/>
        <v>63.699138601839721</v>
      </c>
      <c r="BF223" s="44">
        <f t="shared" si="135"/>
        <v>-0.7067339523674655</v>
      </c>
      <c r="BG223" s="49"/>
      <c r="BH223" s="12">
        <f t="shared" si="136"/>
        <v>-0.71007197184000004</v>
      </c>
      <c r="BI223" s="9">
        <f t="shared" si="137"/>
        <v>64</v>
      </c>
      <c r="BJ223" s="9">
        <f t="shared" si="138"/>
        <v>0.59607874499749869</v>
      </c>
      <c r="BK223" s="9">
        <f t="shared" si="139"/>
        <v>0</v>
      </c>
      <c r="BL223" s="47">
        <f t="shared" si="140"/>
        <v>64</v>
      </c>
      <c r="BM223" s="44">
        <f t="shared" si="141"/>
        <v>-0.7034585529363705</v>
      </c>
      <c r="BN223" s="11"/>
      <c r="BO223" s="9"/>
      <c r="BP223" s="11"/>
      <c r="BQ223" s="9"/>
      <c r="BR223" s="43"/>
      <c r="BS223" s="9"/>
      <c r="BT223" s="11"/>
      <c r="BU223" s="9"/>
      <c r="BV223" s="25"/>
      <c r="BW223" s="25"/>
      <c r="BX223" s="25"/>
      <c r="BY223" s="25"/>
      <c r="CA223" s="25"/>
      <c r="CB223" s="25"/>
    </row>
    <row r="224" spans="2:87" x14ac:dyDescent="0.2">
      <c r="B224" s="2"/>
      <c r="C224" s="1"/>
      <c r="D224" s="1"/>
      <c r="E224" s="1"/>
      <c r="F224" s="2"/>
      <c r="G224" s="6"/>
      <c r="H224" s="2"/>
      <c r="I224" s="2"/>
      <c r="J224" s="3"/>
      <c r="K224" s="3"/>
      <c r="L224" s="1"/>
      <c r="M224" s="1"/>
      <c r="N224" s="1"/>
      <c r="O224" s="40"/>
      <c r="P224" s="40"/>
      <c r="Q224" s="1"/>
      <c r="R224" s="1"/>
      <c r="S224" s="2"/>
      <c r="T224" s="3"/>
      <c r="U224" s="7"/>
      <c r="V224" s="7"/>
      <c r="W224" s="7"/>
      <c r="X224" s="40"/>
      <c r="Y224" s="1"/>
      <c r="Z224" s="1"/>
      <c r="AA224" s="2"/>
      <c r="AB224" s="6"/>
      <c r="AC224" s="2"/>
      <c r="AD224" s="40"/>
      <c r="AE224" s="1" t="e">
        <f t="shared" si="112"/>
        <v>#DIV/0!</v>
      </c>
      <c r="AF224" s="2">
        <f t="shared" si="113"/>
        <v>3</v>
      </c>
      <c r="AG224" s="9" t="e">
        <f t="shared" si="114"/>
        <v>#DIV/0!</v>
      </c>
      <c r="AH224" s="12" t="e">
        <f t="shared" si="115"/>
        <v>#DIV/0!</v>
      </c>
      <c r="AI224" s="12" t="e">
        <f t="shared" si="116"/>
        <v>#DIV/0!</v>
      </c>
      <c r="AJ224" s="42" t="e">
        <f t="shared" si="117"/>
        <v>#DIV/0!</v>
      </c>
      <c r="AK224" s="11">
        <v>0</v>
      </c>
      <c r="AL224" s="9" t="e">
        <f t="shared" si="118"/>
        <v>#DIV/0!</v>
      </c>
      <c r="AM224" s="11">
        <f t="shared" si="119"/>
        <v>0</v>
      </c>
      <c r="AN224" s="9">
        <f t="shared" si="120"/>
        <v>0</v>
      </c>
      <c r="AO224" s="9"/>
      <c r="AP224" s="9">
        <f t="shared" si="121"/>
        <v>0</v>
      </c>
      <c r="AQ224" s="47">
        <f t="shared" si="122"/>
        <v>0</v>
      </c>
      <c r="AR224" s="15">
        <f t="shared" si="123"/>
        <v>0</v>
      </c>
      <c r="AS224" s="49"/>
      <c r="AT224" s="12">
        <f t="shared" si="124"/>
        <v>0</v>
      </c>
      <c r="AU224" s="9">
        <f t="shared" si="125"/>
        <v>0</v>
      </c>
      <c r="AV224" s="9">
        <f t="shared" si="126"/>
        <v>0</v>
      </c>
      <c r="AW224" s="9">
        <f t="shared" si="127"/>
        <v>126.80219845868194</v>
      </c>
      <c r="AX224" s="16">
        <f t="shared" si="128"/>
        <v>63.401099229340971</v>
      </c>
      <c r="AY224" s="44">
        <f t="shared" si="129"/>
        <v>-0.70342724291565073</v>
      </c>
      <c r="AZ224" s="49"/>
      <c r="BA224" s="12">
        <f t="shared" si="130"/>
        <v>-0.7067339523674655</v>
      </c>
      <c r="BB224" s="9">
        <f t="shared" si="131"/>
        <v>63.699138601839721</v>
      </c>
      <c r="BC224" s="9">
        <f t="shared" si="132"/>
        <v>0.59051385581076232</v>
      </c>
      <c r="BD224" s="9">
        <f t="shared" si="133"/>
        <v>126.81335482968231</v>
      </c>
      <c r="BE224" s="16">
        <f t="shared" si="134"/>
        <v>63.70193434274654</v>
      </c>
      <c r="BF224" s="44">
        <f t="shared" si="135"/>
        <v>-0.70021329360596662</v>
      </c>
      <c r="BG224" s="49"/>
      <c r="BH224" s="12">
        <f t="shared" si="136"/>
        <v>-0.7034585529363705</v>
      </c>
      <c r="BI224" s="9">
        <f t="shared" si="137"/>
        <v>64</v>
      </c>
      <c r="BJ224" s="9">
        <f t="shared" si="138"/>
        <v>1.1756439397503868</v>
      </c>
      <c r="BK224" s="9">
        <f t="shared" si="139"/>
        <v>0</v>
      </c>
      <c r="BL224" s="47">
        <f t="shared" si="140"/>
        <v>64</v>
      </c>
      <c r="BM224" s="44">
        <f t="shared" si="141"/>
        <v>-0.69702834980124528</v>
      </c>
      <c r="BN224" s="11"/>
      <c r="BO224" s="9"/>
      <c r="BP224" s="11"/>
      <c r="BQ224" s="9"/>
      <c r="BR224" s="43"/>
      <c r="BS224" s="9"/>
      <c r="BT224" s="11"/>
      <c r="BU224" s="9"/>
      <c r="BV224" s="25"/>
      <c r="BW224" s="25"/>
      <c r="BX224" s="25"/>
      <c r="BY224" s="25"/>
      <c r="CA224" s="25"/>
      <c r="CB224" s="25"/>
    </row>
    <row r="225" spans="2:80" x14ac:dyDescent="0.2">
      <c r="B225" s="2"/>
      <c r="C225" s="1"/>
      <c r="D225" s="1"/>
      <c r="E225" s="1"/>
      <c r="F225" s="2"/>
      <c r="G225" s="6"/>
      <c r="H225" s="2"/>
      <c r="I225" s="2"/>
      <c r="J225" s="3"/>
      <c r="K225" s="3"/>
      <c r="L225" s="1"/>
      <c r="M225" s="1"/>
      <c r="N225" s="1"/>
      <c r="O225" s="40"/>
      <c r="P225" s="40"/>
      <c r="Q225" s="1"/>
      <c r="R225" s="1"/>
      <c r="S225" s="2"/>
      <c r="T225" s="3"/>
      <c r="U225" s="7"/>
      <c r="V225" s="7"/>
      <c r="W225" s="7"/>
      <c r="X225" s="40"/>
      <c r="Y225" s="1"/>
      <c r="Z225" s="1"/>
      <c r="AA225" s="2"/>
      <c r="AB225" s="6"/>
      <c r="AC225" s="2"/>
      <c r="AD225" s="40"/>
      <c r="AE225" s="1" t="e">
        <f t="shared" si="112"/>
        <v>#DIV/0!</v>
      </c>
      <c r="AF225" s="2">
        <f t="shared" si="113"/>
        <v>4</v>
      </c>
      <c r="AG225" s="9" t="e">
        <f t="shared" si="114"/>
        <v>#DIV/0!</v>
      </c>
      <c r="AH225" s="12" t="e">
        <f t="shared" si="115"/>
        <v>#DIV/0!</v>
      </c>
      <c r="AI225" s="12" t="e">
        <f t="shared" si="116"/>
        <v>#DIV/0!</v>
      </c>
      <c r="AJ225" s="42" t="e">
        <f t="shared" si="117"/>
        <v>#DIV/0!</v>
      </c>
      <c r="AK225" s="11">
        <v>0</v>
      </c>
      <c r="AL225" s="9" t="e">
        <f t="shared" si="118"/>
        <v>#DIV/0!</v>
      </c>
      <c r="AM225" s="11">
        <f t="shared" si="119"/>
        <v>0</v>
      </c>
      <c r="AN225" s="9">
        <f t="shared" si="120"/>
        <v>0</v>
      </c>
      <c r="AO225" s="9"/>
      <c r="AP225" s="9">
        <f t="shared" si="121"/>
        <v>126.21168460287117</v>
      </c>
      <c r="AQ225" s="47">
        <f t="shared" si="122"/>
        <v>126.21168460287119</v>
      </c>
      <c r="AR225" s="15">
        <f t="shared" si="123"/>
        <v>0</v>
      </c>
      <c r="AS225" s="49"/>
      <c r="AT225" s="12">
        <f t="shared" si="124"/>
        <v>-0.70342724291565073</v>
      </c>
      <c r="AU225" s="9">
        <f t="shared" si="125"/>
        <v>63.401099229340971</v>
      </c>
      <c r="AV225" s="9">
        <f t="shared" si="126"/>
        <v>126.21168460287119</v>
      </c>
      <c r="AW225" s="9">
        <f t="shared" si="127"/>
        <v>126.22822474574269</v>
      </c>
      <c r="AX225" s="16">
        <f t="shared" si="128"/>
        <v>126.21995467430693</v>
      </c>
      <c r="AY225" s="44">
        <f t="shared" si="129"/>
        <v>-9.1755405181838336E-5</v>
      </c>
      <c r="AZ225" s="49"/>
      <c r="BA225" s="12">
        <f t="shared" si="130"/>
        <v>-0.70021329360596662</v>
      </c>
      <c r="BB225" s="9">
        <f t="shared" si="131"/>
        <v>63.70193434274654</v>
      </c>
      <c r="BC225" s="9">
        <f t="shared" si="132"/>
        <v>126.21168461291862</v>
      </c>
      <c r="BD225" s="9">
        <f t="shared" si="133"/>
        <v>126.24453683834128</v>
      </c>
      <c r="BE225" s="16">
        <f t="shared" si="134"/>
        <v>126.22811072562995</v>
      </c>
      <c r="BF225" s="44">
        <f t="shared" si="135"/>
        <v>-1.8224566004061907E-4</v>
      </c>
      <c r="BG225" s="49"/>
      <c r="BH225" s="12">
        <f t="shared" si="136"/>
        <v>-0.69702834980124528</v>
      </c>
      <c r="BI225" s="9">
        <f t="shared" si="137"/>
        <v>64</v>
      </c>
      <c r="BJ225" s="9">
        <f t="shared" si="138"/>
        <v>126.2116846525561</v>
      </c>
      <c r="BK225" s="9">
        <f t="shared" si="139"/>
        <v>0</v>
      </c>
      <c r="BL225" s="47">
        <f t="shared" si="140"/>
        <v>64</v>
      </c>
      <c r="BM225" s="44">
        <f t="shared" si="141"/>
        <v>0.69023083738638713</v>
      </c>
      <c r="BN225" s="11"/>
      <c r="BO225" s="9"/>
      <c r="BP225" s="11"/>
      <c r="BQ225" s="9"/>
      <c r="BR225" s="43"/>
      <c r="BS225" s="9"/>
      <c r="BT225" s="11"/>
      <c r="BU225" s="9"/>
      <c r="BV225" s="25"/>
      <c r="BW225" s="25"/>
      <c r="BX225" s="25"/>
      <c r="BY225" s="25"/>
      <c r="CA225" s="25"/>
      <c r="CB225" s="25"/>
    </row>
    <row r="226" spans="2:80" x14ac:dyDescent="0.2">
      <c r="B226" s="2"/>
      <c r="C226" s="1"/>
      <c r="D226" s="1"/>
      <c r="E226" s="1"/>
      <c r="F226" s="2"/>
      <c r="G226" s="6"/>
      <c r="H226" s="2"/>
      <c r="I226" s="2"/>
      <c r="J226" s="3"/>
      <c r="K226" s="3"/>
      <c r="L226" s="1"/>
      <c r="M226" s="1"/>
      <c r="N226" s="1"/>
      <c r="O226" s="40"/>
      <c r="P226" s="40"/>
      <c r="Q226" s="1"/>
      <c r="R226" s="1"/>
      <c r="S226" s="2"/>
      <c r="T226" s="3"/>
      <c r="U226" s="7"/>
      <c r="V226" s="7"/>
      <c r="W226" s="7"/>
      <c r="X226" s="40"/>
      <c r="Y226" s="1"/>
      <c r="Z226" s="1"/>
      <c r="AA226" s="2"/>
      <c r="AB226" s="6"/>
      <c r="AC226" s="2"/>
      <c r="AD226" s="40"/>
      <c r="AE226" s="1" t="e">
        <f t="shared" si="112"/>
        <v>#DIV/0!</v>
      </c>
      <c r="AF226" s="2">
        <f t="shared" si="113"/>
        <v>5</v>
      </c>
      <c r="AG226" s="9" t="e">
        <f t="shared" si="114"/>
        <v>#DIV/0!</v>
      </c>
      <c r="AH226" s="12" t="e">
        <f t="shared" si="115"/>
        <v>#DIV/0!</v>
      </c>
      <c r="AI226" s="12" t="e">
        <f t="shared" si="116"/>
        <v>#DIV/0!</v>
      </c>
      <c r="AJ226" s="42" t="e">
        <f t="shared" si="117"/>
        <v>#DIV/0!</v>
      </c>
      <c r="AK226" s="11">
        <v>0</v>
      </c>
      <c r="AL226" s="9" t="e">
        <f t="shared" si="118"/>
        <v>#DIV/0!</v>
      </c>
      <c r="AM226" s="11">
        <f t="shared" si="119"/>
        <v>0</v>
      </c>
      <c r="AN226" s="9">
        <f t="shared" si="120"/>
        <v>126.21168460287119</v>
      </c>
      <c r="AO226" s="9"/>
      <c r="AP226" s="9">
        <f t="shared" si="121"/>
        <v>126.22822473569525</v>
      </c>
      <c r="AQ226" s="47">
        <f t="shared" si="122"/>
        <v>126.22822473569525</v>
      </c>
      <c r="AR226" s="15">
        <f t="shared" si="123"/>
        <v>0</v>
      </c>
      <c r="AS226" s="49"/>
      <c r="AT226" s="12">
        <f t="shared" si="124"/>
        <v>-9.1755405181838336E-5</v>
      </c>
      <c r="AU226" s="9">
        <f t="shared" si="125"/>
        <v>126.21995467430693</v>
      </c>
      <c r="AV226" s="9">
        <f t="shared" si="126"/>
        <v>126.22822473569525</v>
      </c>
      <c r="AW226" s="9">
        <f t="shared" si="127"/>
        <v>126.24453679870379</v>
      </c>
      <c r="AX226" s="16">
        <f t="shared" si="128"/>
        <v>126.23638076719952</v>
      </c>
      <c r="AY226" s="44">
        <f t="shared" si="129"/>
        <v>-9.049014644729263E-5</v>
      </c>
      <c r="AZ226" s="49"/>
      <c r="BA226" s="12">
        <f t="shared" si="130"/>
        <v>-1.8224566004061907E-4</v>
      </c>
      <c r="BB226" s="9">
        <f t="shared" si="131"/>
        <v>126.22811072562995</v>
      </c>
      <c r="BC226" s="9">
        <f t="shared" si="132"/>
        <v>126.2282247454675</v>
      </c>
      <c r="BD226" s="9">
        <f t="shared" si="133"/>
        <v>2.3568807654477766</v>
      </c>
      <c r="BE226" s="16">
        <f t="shared" si="134"/>
        <v>64.292552755457635</v>
      </c>
      <c r="BF226" s="44">
        <f t="shared" si="135"/>
        <v>0.68716851151846503</v>
      </c>
      <c r="BG226" s="49"/>
      <c r="BH226" s="12">
        <f t="shared" si="136"/>
        <v>0.69023083738638713</v>
      </c>
      <c r="BI226" s="9">
        <f t="shared" si="137"/>
        <v>64</v>
      </c>
      <c r="BJ226" s="9">
        <f t="shared" si="138"/>
        <v>125.66469320911142</v>
      </c>
      <c r="BK226" s="9">
        <f t="shared" si="139"/>
        <v>0</v>
      </c>
      <c r="BL226" s="47">
        <f t="shared" si="140"/>
        <v>64</v>
      </c>
      <c r="BM226" s="44">
        <f t="shared" si="141"/>
        <v>0.68416203593597502</v>
      </c>
      <c r="BN226" s="11"/>
      <c r="BO226" s="9"/>
      <c r="BP226" s="11"/>
      <c r="BQ226" s="9"/>
      <c r="BR226" s="43"/>
      <c r="BS226" s="9"/>
      <c r="BT226" s="11"/>
      <c r="BU226" s="9"/>
      <c r="BV226" s="25"/>
      <c r="BW226" s="25"/>
      <c r="BX226" s="25"/>
      <c r="BY226" s="25"/>
      <c r="CA226" s="25"/>
      <c r="CB226" s="25"/>
    </row>
    <row r="227" spans="2:80" x14ac:dyDescent="0.2">
      <c r="B227" s="2"/>
      <c r="C227" s="1"/>
      <c r="D227" s="1"/>
      <c r="E227" s="1"/>
      <c r="F227" s="2"/>
      <c r="G227" s="6"/>
      <c r="H227" s="2"/>
      <c r="I227" s="2"/>
      <c r="J227" s="3"/>
      <c r="K227" s="3"/>
      <c r="L227" s="1"/>
      <c r="M227" s="1"/>
      <c r="N227" s="1"/>
      <c r="O227" s="40"/>
      <c r="P227" s="40"/>
      <c r="Q227" s="1"/>
      <c r="R227" s="1"/>
      <c r="S227" s="2"/>
      <c r="T227" s="3"/>
      <c r="U227" s="7"/>
      <c r="V227" s="7"/>
      <c r="W227" s="7"/>
      <c r="X227" s="40"/>
      <c r="Y227" s="1"/>
      <c r="Z227" s="1"/>
      <c r="AA227" s="2"/>
      <c r="AB227" s="6"/>
      <c r="AC227" s="2"/>
      <c r="AD227" s="40"/>
      <c r="AE227" s="1" t="e">
        <f t="shared" si="112"/>
        <v>#DIV/0!</v>
      </c>
      <c r="AF227" s="2">
        <f t="shared" si="113"/>
        <v>6</v>
      </c>
      <c r="AG227" s="9" t="e">
        <f t="shared" si="114"/>
        <v>#DIV/0!</v>
      </c>
      <c r="AH227" s="12" t="e">
        <f t="shared" si="115"/>
        <v>#DIV/0!</v>
      </c>
      <c r="AI227" s="12" t="e">
        <f t="shared" si="116"/>
        <v>#DIV/0!</v>
      </c>
      <c r="AJ227" s="42" t="e">
        <f t="shared" si="117"/>
        <v>#DIV/0!</v>
      </c>
      <c r="AK227" s="11">
        <v>0</v>
      </c>
      <c r="AL227" s="9" t="e">
        <f t="shared" si="118"/>
        <v>#DIV/0!</v>
      </c>
      <c r="AM227" s="11">
        <f t="shared" si="119"/>
        <v>0</v>
      </c>
      <c r="AN227" s="9">
        <f t="shared" si="120"/>
        <v>126.22822473569525</v>
      </c>
      <c r="AO227" s="9"/>
      <c r="AP227" s="9">
        <f t="shared" si="121"/>
        <v>126.24453678893154</v>
      </c>
      <c r="AQ227" s="47">
        <f t="shared" si="122"/>
        <v>126.24453678893154</v>
      </c>
      <c r="AR227" s="15">
        <f t="shared" si="123"/>
        <v>0</v>
      </c>
      <c r="AS227" s="49"/>
      <c r="AT227" s="12">
        <f t="shared" si="124"/>
        <v>-9.049014644729263E-5</v>
      </c>
      <c r="AU227" s="9">
        <f t="shared" si="125"/>
        <v>126.23638076719952</v>
      </c>
      <c r="AV227" s="9">
        <f t="shared" si="126"/>
        <v>126.24453678893154</v>
      </c>
      <c r="AW227" s="9">
        <f t="shared" si="127"/>
        <v>2.920412301803843</v>
      </c>
      <c r="AX227" s="16">
        <f t="shared" si="128"/>
        <v>64.582474545367688</v>
      </c>
      <c r="AY227" s="44">
        <f t="shared" si="129"/>
        <v>0.68413284570325317</v>
      </c>
      <c r="AZ227" s="49"/>
      <c r="BA227" s="12">
        <f t="shared" si="130"/>
        <v>0.68716851151846503</v>
      </c>
      <c r="BB227" s="9">
        <f t="shared" si="131"/>
        <v>64.292552755457635</v>
      </c>
      <c r="BC227" s="9">
        <f t="shared" si="132"/>
        <v>125.68597321829242</v>
      </c>
      <c r="BD227" s="9">
        <f t="shared" si="133"/>
        <v>2.8939180275579517</v>
      </c>
      <c r="BE227" s="16">
        <f t="shared" si="134"/>
        <v>64.289945622925188</v>
      </c>
      <c r="BF227" s="44">
        <f t="shared" si="135"/>
        <v>0.68118122465289788</v>
      </c>
      <c r="BG227" s="49"/>
      <c r="BH227" s="12">
        <f t="shared" si="136"/>
        <v>0.68416203593597502</v>
      </c>
      <c r="BI227" s="9">
        <f t="shared" si="137"/>
        <v>64</v>
      </c>
      <c r="BJ227" s="9">
        <f t="shared" si="138"/>
        <v>125.13221898110027</v>
      </c>
      <c r="BK227" s="9">
        <f t="shared" si="139"/>
        <v>0</v>
      </c>
      <c r="BL227" s="47">
        <f t="shared" si="140"/>
        <v>64</v>
      </c>
      <c r="BM227" s="44">
        <f t="shared" si="141"/>
        <v>0.67825430116975849</v>
      </c>
      <c r="BN227" s="11"/>
      <c r="BO227" s="9"/>
      <c r="BP227" s="11"/>
      <c r="BQ227" s="9"/>
      <c r="BR227" s="43"/>
      <c r="BS227" s="9"/>
      <c r="BT227" s="11"/>
      <c r="BU227" s="9"/>
      <c r="BV227" s="25"/>
      <c r="BW227" s="25"/>
      <c r="BX227" s="25"/>
      <c r="BY227" s="25"/>
      <c r="CA227" s="25"/>
      <c r="CB227" s="25"/>
    </row>
    <row r="228" spans="2:80" x14ac:dyDescent="0.2">
      <c r="B228" s="2"/>
      <c r="C228" s="1"/>
      <c r="D228" s="1"/>
      <c r="E228" s="1"/>
      <c r="F228" s="2"/>
      <c r="G228" s="6"/>
      <c r="H228" s="2"/>
      <c r="I228" s="2"/>
      <c r="J228" s="3"/>
      <c r="K228" s="3"/>
      <c r="L228" s="1"/>
      <c r="M228" s="1"/>
      <c r="N228" s="1"/>
      <c r="O228" s="40"/>
      <c r="P228" s="40"/>
      <c r="Q228" s="1"/>
      <c r="R228" s="1"/>
      <c r="S228" s="2"/>
      <c r="T228" s="3"/>
      <c r="U228" s="7"/>
      <c r="V228" s="7"/>
      <c r="W228" s="7"/>
      <c r="X228" s="40"/>
      <c r="Y228" s="1"/>
      <c r="Z228" s="1"/>
      <c r="AA228" s="2"/>
      <c r="AB228" s="6"/>
      <c r="AC228" s="2"/>
      <c r="AD228" s="40"/>
      <c r="AE228" s="1" t="e">
        <f t="shared" si="112"/>
        <v>#DIV/0!</v>
      </c>
      <c r="AF228" s="2">
        <f t="shared" si="113"/>
        <v>7</v>
      </c>
      <c r="AG228" s="9" t="e">
        <f t="shared" si="114"/>
        <v>#DIV/0!</v>
      </c>
      <c r="AH228" s="12" t="e">
        <f t="shared" si="115"/>
        <v>#DIV/0!</v>
      </c>
      <c r="AI228" s="12" t="e">
        <f t="shared" si="116"/>
        <v>#DIV/0!</v>
      </c>
      <c r="AJ228" s="42" t="e">
        <f t="shared" si="117"/>
        <v>#DIV/0!</v>
      </c>
      <c r="AK228" s="11">
        <v>0</v>
      </c>
      <c r="AL228" s="9" t="e">
        <f t="shared" si="118"/>
        <v>#DIV/0!</v>
      </c>
      <c r="AM228" s="11">
        <f t="shared" si="119"/>
        <v>0</v>
      </c>
      <c r="AN228" s="9">
        <f t="shared" si="120"/>
        <v>126.24453678893154</v>
      </c>
      <c r="AO228" s="9"/>
      <c r="AP228" s="9">
        <f t="shared" si="121"/>
        <v>3.478975872442966</v>
      </c>
      <c r="AQ228" s="47">
        <f t="shared" si="122"/>
        <v>3.4789758724429607</v>
      </c>
      <c r="AR228" s="15">
        <f t="shared" si="123"/>
        <v>0</v>
      </c>
      <c r="AS228" s="49"/>
      <c r="AT228" s="12">
        <f t="shared" si="124"/>
        <v>0.68413284570325317</v>
      </c>
      <c r="AU228" s="9">
        <f t="shared" si="125"/>
        <v>64.582474545367688</v>
      </c>
      <c r="AV228" s="9">
        <f t="shared" si="126"/>
        <v>3.4789758724429607</v>
      </c>
      <c r="AW228" s="9">
        <f t="shared" si="127"/>
        <v>3.4476722647501035</v>
      </c>
      <c r="AX228" s="16">
        <f t="shared" si="128"/>
        <v>3.4633240685965321</v>
      </c>
      <c r="AY228" s="44">
        <f t="shared" si="129"/>
        <v>1.7365480031385097E-4</v>
      </c>
      <c r="AZ228" s="49"/>
      <c r="BA228" s="12">
        <f t="shared" si="130"/>
        <v>0.68118122465289788</v>
      </c>
      <c r="BB228" s="9">
        <f t="shared" si="131"/>
        <v>64.289945622925188</v>
      </c>
      <c r="BC228" s="9">
        <f t="shared" si="132"/>
        <v>3.4789758364543308</v>
      </c>
      <c r="BD228" s="9">
        <f t="shared" si="133"/>
        <v>3.4167866985130217</v>
      </c>
      <c r="BE228" s="16">
        <f t="shared" si="134"/>
        <v>3.4478812674836763</v>
      </c>
      <c r="BF228" s="44">
        <f t="shared" si="135"/>
        <v>3.4499034222668052E-4</v>
      </c>
      <c r="BG228" s="49"/>
      <c r="BH228" s="12">
        <f t="shared" si="136"/>
        <v>0.67825430116975849</v>
      </c>
      <c r="BI228" s="9">
        <f t="shared" si="137"/>
        <v>64</v>
      </c>
      <c r="BJ228" s="9">
        <f t="shared" si="138"/>
        <v>3.4789756944159871</v>
      </c>
      <c r="BK228" s="9">
        <f t="shared" si="139"/>
        <v>0</v>
      </c>
      <c r="BL228" s="47">
        <f t="shared" si="140"/>
        <v>64</v>
      </c>
      <c r="BM228" s="44">
        <f t="shared" si="141"/>
        <v>-0.67147317291316577</v>
      </c>
      <c r="BN228" s="11"/>
      <c r="BO228" s="9"/>
      <c r="BP228" s="11"/>
      <c r="BQ228" s="9"/>
      <c r="BR228" s="43"/>
      <c r="BS228" s="9"/>
      <c r="BT228" s="11"/>
      <c r="BU228" s="9"/>
      <c r="BV228" s="25"/>
      <c r="BW228" s="25"/>
      <c r="BX228" s="25"/>
      <c r="BY228" s="25"/>
      <c r="CA228" s="25"/>
      <c r="CB228" s="25"/>
    </row>
    <row r="229" spans="2:80" x14ac:dyDescent="0.2">
      <c r="B229" s="2"/>
      <c r="C229" s="1"/>
      <c r="D229" s="1"/>
      <c r="E229" s="1"/>
      <c r="F229" s="2"/>
      <c r="G229" s="6"/>
      <c r="H229" s="2"/>
      <c r="I229" s="2"/>
      <c r="J229" s="3"/>
      <c r="K229" s="3"/>
      <c r="L229" s="1"/>
      <c r="M229" s="1"/>
      <c r="N229" s="1"/>
      <c r="O229" s="40"/>
      <c r="P229" s="40"/>
      <c r="Q229" s="1"/>
      <c r="R229" s="1"/>
      <c r="S229" s="2"/>
      <c r="T229" s="3"/>
      <c r="U229" s="7"/>
      <c r="V229" s="7"/>
      <c r="W229" s="7"/>
      <c r="X229" s="40"/>
      <c r="Y229" s="1"/>
      <c r="Z229" s="1"/>
      <c r="AA229" s="2"/>
      <c r="AB229" s="6"/>
      <c r="AC229" s="2"/>
      <c r="AD229" s="40"/>
      <c r="AE229" s="1" t="e">
        <f t="shared" si="112"/>
        <v>#DIV/0!</v>
      </c>
      <c r="AF229" s="2">
        <f t="shared" si="113"/>
        <v>8</v>
      </c>
      <c r="AG229" s="9" t="e">
        <f t="shared" si="114"/>
        <v>#DIV/0!</v>
      </c>
      <c r="AH229" s="12" t="e">
        <f t="shared" si="115"/>
        <v>#DIV/0!</v>
      </c>
      <c r="AI229" s="12" t="e">
        <f t="shared" si="116"/>
        <v>#DIV/0!</v>
      </c>
      <c r="AJ229" s="42" t="e">
        <f t="shared" si="117"/>
        <v>#DIV/0!</v>
      </c>
      <c r="AK229" s="11">
        <v>0</v>
      </c>
      <c r="AL229" s="9" t="e">
        <f t="shared" si="118"/>
        <v>#DIV/0!</v>
      </c>
      <c r="AM229" s="11">
        <f t="shared" si="119"/>
        <v>0</v>
      </c>
      <c r="AN229" s="9">
        <f t="shared" si="120"/>
        <v>3.4789758724429607</v>
      </c>
      <c r="AO229" s="9"/>
      <c r="AP229" s="9">
        <f t="shared" si="121"/>
        <v>3.4476723007387333</v>
      </c>
      <c r="AQ229" s="47">
        <f t="shared" si="122"/>
        <v>3.4476723007387333</v>
      </c>
      <c r="AR229" s="15">
        <f t="shared" si="123"/>
        <v>0</v>
      </c>
      <c r="AS229" s="49"/>
      <c r="AT229" s="12">
        <f t="shared" si="124"/>
        <v>1.7365480031385097E-4</v>
      </c>
      <c r="AU229" s="9">
        <f t="shared" si="125"/>
        <v>3.4633240685965321</v>
      </c>
      <c r="AV229" s="9">
        <f t="shared" si="126"/>
        <v>3.4476723007387333</v>
      </c>
      <c r="AW229" s="9">
        <f t="shared" si="127"/>
        <v>3.4167868405513655</v>
      </c>
      <c r="AX229" s="16">
        <f t="shared" si="128"/>
        <v>3.4322295706450494</v>
      </c>
      <c r="AY229" s="44">
        <f t="shared" si="129"/>
        <v>1.7133515325336003E-4</v>
      </c>
      <c r="AZ229" s="49"/>
      <c r="BA229" s="12">
        <f t="shared" si="130"/>
        <v>3.4499034222668052E-4</v>
      </c>
      <c r="BB229" s="9">
        <f t="shared" si="131"/>
        <v>3.4478812674836763</v>
      </c>
      <c r="BC229" s="9">
        <f t="shared" si="132"/>
        <v>3.4476722657051404</v>
      </c>
      <c r="BD229" s="9">
        <f t="shared" si="133"/>
        <v>123.98294157157908</v>
      </c>
      <c r="BE229" s="16">
        <f t="shared" si="134"/>
        <v>63.715306918642106</v>
      </c>
      <c r="BF229" s="44">
        <f t="shared" si="135"/>
        <v>-0.66866184650224469</v>
      </c>
      <c r="BG229" s="49"/>
      <c r="BH229" s="12">
        <f t="shared" si="136"/>
        <v>-0.67147317291316577</v>
      </c>
      <c r="BI229" s="9">
        <f t="shared" si="137"/>
        <v>64</v>
      </c>
      <c r="BJ229" s="9">
        <f t="shared" si="138"/>
        <v>3.9812587383004541</v>
      </c>
      <c r="BK229" s="9">
        <f t="shared" si="139"/>
        <v>0</v>
      </c>
      <c r="BL229" s="47">
        <f t="shared" si="140"/>
        <v>64</v>
      </c>
      <c r="BM229" s="44">
        <f t="shared" si="141"/>
        <v>-0.66590040554765262</v>
      </c>
      <c r="BN229" s="11"/>
      <c r="BO229" s="9"/>
      <c r="BP229" s="11"/>
      <c r="BQ229" s="9"/>
      <c r="BR229" s="43"/>
      <c r="BS229" s="9"/>
      <c r="BT229" s="11"/>
      <c r="BU229" s="9"/>
      <c r="BV229" s="25"/>
      <c r="BW229" s="25"/>
      <c r="BX229" s="25"/>
      <c r="BY229" s="25"/>
      <c r="CA229" s="25"/>
      <c r="CB229" s="25"/>
    </row>
    <row r="230" spans="2:80" x14ac:dyDescent="0.2">
      <c r="B230" s="2"/>
      <c r="C230" s="1"/>
      <c r="D230" s="1"/>
      <c r="E230" s="1"/>
      <c r="F230" s="2"/>
      <c r="G230" s="6"/>
      <c r="H230" s="2"/>
      <c r="I230" s="2"/>
      <c r="J230" s="3"/>
      <c r="K230" s="3"/>
      <c r="L230" s="1"/>
      <c r="M230" s="1"/>
      <c r="N230" s="1"/>
      <c r="O230" s="40"/>
      <c r="P230" s="40"/>
      <c r="Q230" s="1"/>
      <c r="R230" s="1"/>
      <c r="S230" s="2"/>
      <c r="T230" s="3"/>
      <c r="U230" s="7"/>
      <c r="V230" s="7"/>
      <c r="W230" s="7"/>
      <c r="X230" s="40"/>
      <c r="Y230" s="1"/>
      <c r="Z230" s="1"/>
      <c r="AA230" s="2"/>
      <c r="AB230" s="6"/>
      <c r="AC230" s="2"/>
      <c r="AD230" s="40"/>
      <c r="AE230" s="1" t="e">
        <f t="shared" si="112"/>
        <v>#DIV/0!</v>
      </c>
      <c r="AF230" s="2">
        <f t="shared" si="113"/>
        <v>9</v>
      </c>
      <c r="AG230" s="9" t="e">
        <f t="shared" si="114"/>
        <v>#DIV/0!</v>
      </c>
      <c r="AH230" s="12" t="e">
        <f t="shared" si="115"/>
        <v>#DIV/0!</v>
      </c>
      <c r="AI230" s="12" t="e">
        <f t="shared" si="116"/>
        <v>#DIV/0!</v>
      </c>
      <c r="AJ230" s="42" t="e">
        <f t="shared" si="117"/>
        <v>#DIV/0!</v>
      </c>
      <c r="AK230" s="11">
        <v>0</v>
      </c>
      <c r="AL230" s="9" t="e">
        <f t="shared" si="118"/>
        <v>#DIV/0!</v>
      </c>
      <c r="AM230" s="11">
        <f t="shared" si="119"/>
        <v>0</v>
      </c>
      <c r="AN230" s="9">
        <f t="shared" si="120"/>
        <v>3.4476723007387333</v>
      </c>
      <c r="AO230" s="9"/>
      <c r="AP230" s="9">
        <f t="shared" si="121"/>
        <v>3.4167868755849584</v>
      </c>
      <c r="AQ230" s="47">
        <f t="shared" si="122"/>
        <v>3.4167868755849584</v>
      </c>
      <c r="AR230" s="15">
        <f t="shared" si="123"/>
        <v>0</v>
      </c>
      <c r="AS230" s="49"/>
      <c r="AT230" s="12">
        <f t="shared" si="124"/>
        <v>1.7133515325336003E-4</v>
      </c>
      <c r="AU230" s="9">
        <f t="shared" si="125"/>
        <v>3.4322295706450494</v>
      </c>
      <c r="AV230" s="9">
        <f t="shared" si="126"/>
        <v>3.4167868755849584</v>
      </c>
      <c r="AW230" s="9">
        <f t="shared" si="127"/>
        <v>123.44935509898376</v>
      </c>
      <c r="AX230" s="16">
        <f t="shared" si="128"/>
        <v>63.43307098728436</v>
      </c>
      <c r="AY230" s="44">
        <f t="shared" si="129"/>
        <v>-0.66587314377662588</v>
      </c>
      <c r="AZ230" s="49"/>
      <c r="BA230" s="12">
        <f t="shared" si="130"/>
        <v>-0.66866184650224469</v>
      </c>
      <c r="BB230" s="9">
        <f t="shared" si="131"/>
        <v>63.715306918642106</v>
      </c>
      <c r="BC230" s="9">
        <f t="shared" si="132"/>
        <v>3.9459319070452921</v>
      </c>
      <c r="BD230" s="9">
        <f t="shared" si="133"/>
        <v>123.48955290148773</v>
      </c>
      <c r="BE230" s="16">
        <f t="shared" si="134"/>
        <v>63.717742404266509</v>
      </c>
      <c r="BF230" s="44">
        <f t="shared" si="135"/>
        <v>-0.66316073969076061</v>
      </c>
      <c r="BG230" s="49"/>
      <c r="BH230" s="12">
        <f t="shared" si="136"/>
        <v>-0.66590040554765262</v>
      </c>
      <c r="BI230" s="9">
        <f t="shared" si="137"/>
        <v>64</v>
      </c>
      <c r="BJ230" s="9">
        <f t="shared" si="138"/>
        <v>4.4707748219979138</v>
      </c>
      <c r="BK230" s="9">
        <f t="shared" si="139"/>
        <v>0</v>
      </c>
      <c r="BL230" s="47">
        <f t="shared" si="140"/>
        <v>64</v>
      </c>
      <c r="BM230" s="44">
        <f t="shared" si="141"/>
        <v>-0.66046928600392685</v>
      </c>
      <c r="BN230" s="11"/>
      <c r="BO230" s="9"/>
      <c r="BP230" s="11"/>
      <c r="BQ230" s="9"/>
      <c r="BR230" s="43"/>
      <c r="BS230" s="9"/>
      <c r="BT230" s="11"/>
      <c r="BU230" s="9"/>
      <c r="BV230" s="25"/>
      <c r="BW230" s="25"/>
      <c r="BX230" s="25"/>
      <c r="BY230" s="25"/>
      <c r="CA230" s="25"/>
      <c r="CB230" s="25"/>
    </row>
    <row r="231" spans="2:80" x14ac:dyDescent="0.2">
      <c r="B231" s="2"/>
      <c r="C231" s="1"/>
      <c r="D231" s="1"/>
      <c r="E231" s="1"/>
      <c r="F231" s="2"/>
      <c r="G231" s="6"/>
      <c r="H231" s="2"/>
      <c r="I231" s="2"/>
      <c r="J231" s="3"/>
      <c r="K231" s="3"/>
      <c r="L231" s="1"/>
      <c r="M231" s="1"/>
      <c r="N231" s="1"/>
      <c r="O231" s="40"/>
      <c r="P231" s="40"/>
      <c r="Q231" s="1"/>
      <c r="R231" s="1"/>
      <c r="S231" s="2"/>
      <c r="T231" s="3"/>
      <c r="U231" s="7"/>
      <c r="V231" s="7"/>
      <c r="W231" s="7"/>
      <c r="X231" s="40"/>
      <c r="Y231" s="1"/>
      <c r="Z231" s="1"/>
      <c r="AA231" s="2"/>
      <c r="AB231" s="6"/>
      <c r="AC231" s="2"/>
      <c r="AD231" s="40"/>
      <c r="AE231" s="1" t="e">
        <f t="shared" si="112"/>
        <v>#DIV/0!</v>
      </c>
      <c r="AF231" s="2">
        <f t="shared" si="113"/>
        <v>10</v>
      </c>
      <c r="AG231" s="9" t="e">
        <f t="shared" si="114"/>
        <v>#DIV/0!</v>
      </c>
      <c r="AH231" s="12" t="e">
        <f t="shared" si="115"/>
        <v>#DIV/0!</v>
      </c>
      <c r="AI231" s="12" t="e">
        <f t="shared" si="116"/>
        <v>#DIV/0!</v>
      </c>
      <c r="AJ231" s="42" t="e">
        <f t="shared" si="117"/>
        <v>#DIV/0!</v>
      </c>
      <c r="AK231" s="11">
        <v>0</v>
      </c>
      <c r="AL231" s="9" t="e">
        <f t="shared" si="118"/>
        <v>#DIV/0!</v>
      </c>
      <c r="AM231" s="11">
        <f t="shared" si="119"/>
        <v>0</v>
      </c>
      <c r="AN231" s="9">
        <f t="shared" si="120"/>
        <v>3.4167868755849584</v>
      </c>
      <c r="AO231" s="9"/>
      <c r="AP231" s="9">
        <f t="shared" si="121"/>
        <v>122.92021006752343</v>
      </c>
      <c r="AQ231" s="47">
        <f t="shared" si="122"/>
        <v>122.92021006752343</v>
      </c>
      <c r="AR231" s="15">
        <f t="shared" si="123"/>
        <v>0</v>
      </c>
      <c r="AS231" s="49"/>
      <c r="AT231" s="12">
        <f t="shared" si="124"/>
        <v>-0.66587314377662588</v>
      </c>
      <c r="AU231" s="9">
        <f t="shared" si="125"/>
        <v>63.43307098728436</v>
      </c>
      <c r="AV231" s="9">
        <f t="shared" si="126"/>
        <v>122.92021006752343</v>
      </c>
      <c r="AW231" s="9">
        <f t="shared" si="127"/>
        <v>122.9647099865351</v>
      </c>
      <c r="AX231" s="16">
        <f t="shared" si="128"/>
        <v>122.94246002702926</v>
      </c>
      <c r="AY231" s="44">
        <f t="shared" si="129"/>
        <v>-2.4686050968224222E-4</v>
      </c>
      <c r="AZ231" s="49"/>
      <c r="BA231" s="12">
        <f t="shared" si="130"/>
        <v>-0.66316073969076061</v>
      </c>
      <c r="BB231" s="9">
        <f t="shared" si="131"/>
        <v>63.717742404266509</v>
      </c>
      <c r="BC231" s="9">
        <f t="shared" si="132"/>
        <v>122.9202101402503</v>
      </c>
      <c r="BD231" s="9">
        <f t="shared" si="133"/>
        <v>123.00863379302754</v>
      </c>
      <c r="BE231" s="16">
        <f t="shared" si="134"/>
        <v>122.96442196663892</v>
      </c>
      <c r="BF231" s="44">
        <f t="shared" si="135"/>
        <v>-4.9052466785022173E-4</v>
      </c>
      <c r="BG231" s="49"/>
      <c r="BH231" s="12">
        <f t="shared" si="136"/>
        <v>-0.66046928600392685</v>
      </c>
      <c r="BI231" s="9">
        <f t="shared" si="137"/>
        <v>64</v>
      </c>
      <c r="BJ231" s="9">
        <f t="shared" si="138"/>
        <v>122.92021042740335</v>
      </c>
      <c r="BK231" s="9">
        <f t="shared" si="139"/>
        <v>0</v>
      </c>
      <c r="BL231" s="47">
        <f t="shared" si="140"/>
        <v>64</v>
      </c>
      <c r="BM231" s="44">
        <f t="shared" si="141"/>
        <v>0.65371234374084408</v>
      </c>
      <c r="BN231" s="11"/>
      <c r="BO231" s="9"/>
      <c r="BP231" s="11"/>
      <c r="BQ231" s="9"/>
      <c r="BR231" s="43"/>
      <c r="BS231" s="9"/>
      <c r="BT231" s="11"/>
      <c r="BU231" s="9"/>
      <c r="BV231" s="25"/>
      <c r="BW231" s="25"/>
      <c r="BX231" s="25"/>
      <c r="BY231" s="25"/>
      <c r="CA231" s="25"/>
      <c r="CB231" s="25"/>
    </row>
    <row r="232" spans="2:80" x14ac:dyDescent="0.2">
      <c r="B232" s="2"/>
      <c r="C232" s="1"/>
      <c r="D232" s="1"/>
      <c r="E232" s="1"/>
      <c r="F232" s="2"/>
      <c r="G232" s="6"/>
      <c r="H232" s="2"/>
      <c r="I232" s="2"/>
      <c r="J232" s="3"/>
      <c r="K232" s="3"/>
      <c r="L232" s="1"/>
      <c r="M232" s="1"/>
      <c r="N232" s="1"/>
      <c r="O232" s="40"/>
      <c r="P232" s="40"/>
      <c r="Q232" s="1"/>
      <c r="R232" s="1"/>
      <c r="S232" s="2"/>
      <c r="T232" s="3"/>
      <c r="U232" s="7"/>
      <c r="V232" s="7"/>
      <c r="W232" s="7"/>
      <c r="X232" s="40"/>
      <c r="Y232" s="1"/>
      <c r="Z232" s="1"/>
      <c r="AA232" s="2"/>
      <c r="AB232" s="6"/>
      <c r="AC232" s="2"/>
      <c r="AD232" s="40"/>
      <c r="AE232" s="1" t="e">
        <f t="shared" si="112"/>
        <v>#DIV/0!</v>
      </c>
      <c r="AF232" s="2">
        <f t="shared" si="113"/>
        <v>11</v>
      </c>
      <c r="AG232" s="9" t="e">
        <f t="shared" si="114"/>
        <v>#DIV/0!</v>
      </c>
      <c r="AH232" s="12" t="e">
        <f t="shared" si="115"/>
        <v>#DIV/0!</v>
      </c>
      <c r="AI232" s="12" t="e">
        <f t="shared" si="116"/>
        <v>#DIV/0!</v>
      </c>
      <c r="AJ232" s="42" t="e">
        <f t="shared" si="117"/>
        <v>#DIV/0!</v>
      </c>
      <c r="AK232" s="11">
        <v>0</v>
      </c>
      <c r="AL232" s="9" t="e">
        <f t="shared" si="118"/>
        <v>#DIV/0!</v>
      </c>
      <c r="AM232" s="11">
        <f t="shared" si="119"/>
        <v>0</v>
      </c>
      <c r="AN232" s="9">
        <f t="shared" si="120"/>
        <v>122.92021006752343</v>
      </c>
      <c r="AO232" s="9"/>
      <c r="AP232" s="9">
        <f t="shared" si="121"/>
        <v>122.96470991380821</v>
      </c>
      <c r="AQ232" s="47">
        <f t="shared" si="122"/>
        <v>122.96470991380821</v>
      </c>
      <c r="AR232" s="15">
        <f t="shared" si="123"/>
        <v>0</v>
      </c>
      <c r="AS232" s="49"/>
      <c r="AT232" s="12">
        <f t="shared" si="124"/>
        <v>-2.4686050968224222E-4</v>
      </c>
      <c r="AU232" s="9">
        <f t="shared" si="125"/>
        <v>122.94246002702926</v>
      </c>
      <c r="AV232" s="9">
        <f t="shared" si="126"/>
        <v>122.96470991380821</v>
      </c>
      <c r="AW232" s="9">
        <f t="shared" si="127"/>
        <v>123.0086335058745</v>
      </c>
      <c r="AX232" s="16">
        <f t="shared" si="128"/>
        <v>122.98667170984135</v>
      </c>
      <c r="AY232" s="44">
        <f t="shared" si="129"/>
        <v>-2.4366337209998369E-4</v>
      </c>
      <c r="AZ232" s="49"/>
      <c r="BA232" s="12">
        <f t="shared" si="130"/>
        <v>-4.9052466785022173E-4</v>
      </c>
      <c r="BB232" s="9">
        <f t="shared" si="131"/>
        <v>122.96442196663892</v>
      </c>
      <c r="BC232" s="9">
        <f t="shared" si="132"/>
        <v>122.96470998466349</v>
      </c>
      <c r="BD232" s="9">
        <f t="shared" si="133"/>
        <v>5.5897836064409034</v>
      </c>
      <c r="BE232" s="16">
        <f t="shared" si="134"/>
        <v>64.277246795552202</v>
      </c>
      <c r="BF232" s="44">
        <f t="shared" si="135"/>
        <v>0.65113004232780725</v>
      </c>
      <c r="BG232" s="49"/>
      <c r="BH232" s="12">
        <f t="shared" si="136"/>
        <v>0.65371234374084408</v>
      </c>
      <c r="BI232" s="9">
        <f t="shared" si="137"/>
        <v>64</v>
      </c>
      <c r="BJ232" s="9">
        <f t="shared" si="138"/>
        <v>122.45873716043992</v>
      </c>
      <c r="BK232" s="9">
        <f t="shared" si="139"/>
        <v>0</v>
      </c>
      <c r="BL232" s="47">
        <f t="shared" si="140"/>
        <v>64</v>
      </c>
      <c r="BM232" s="44">
        <f t="shared" si="141"/>
        <v>0.64859235573109153</v>
      </c>
      <c r="BN232" s="11"/>
      <c r="BO232" s="9"/>
      <c r="BP232" s="11"/>
      <c r="BQ232" s="9"/>
      <c r="BR232" s="43"/>
      <c r="BS232" s="9"/>
      <c r="BT232" s="11"/>
      <c r="BU232" s="9"/>
      <c r="BV232" s="25"/>
      <c r="BW232" s="25"/>
      <c r="BX232" s="25"/>
      <c r="BY232" s="25"/>
      <c r="CA232" s="25"/>
      <c r="CB232" s="25"/>
    </row>
    <row r="233" spans="2:80" x14ac:dyDescent="0.2">
      <c r="B233" s="2"/>
      <c r="C233" s="1"/>
      <c r="D233" s="1"/>
      <c r="E233" s="1"/>
      <c r="F233" s="2"/>
      <c r="G233" s="6"/>
      <c r="H233" s="2"/>
      <c r="I233" s="2"/>
      <c r="J233" s="3"/>
      <c r="K233" s="3"/>
      <c r="L233" s="1"/>
      <c r="M233" s="1"/>
      <c r="N233" s="1"/>
      <c r="O233" s="40"/>
      <c r="P233" s="40"/>
      <c r="Q233" s="1"/>
      <c r="R233" s="1"/>
      <c r="S233" s="2"/>
      <c r="T233" s="3"/>
      <c r="U233" s="7"/>
      <c r="V233" s="7"/>
      <c r="W233" s="7"/>
      <c r="X233" s="40"/>
      <c r="Y233" s="1"/>
      <c r="Z233" s="1"/>
      <c r="AA233" s="2"/>
      <c r="AB233" s="6"/>
      <c r="AC233" s="2"/>
      <c r="AD233" s="40"/>
      <c r="AE233" s="1" t="e">
        <f t="shared" si="112"/>
        <v>#DIV/0!</v>
      </c>
      <c r="AF233" s="2">
        <f t="shared" si="113"/>
        <v>12</v>
      </c>
      <c r="AG233" s="9" t="e">
        <f t="shared" si="114"/>
        <v>#DIV/0!</v>
      </c>
      <c r="AH233" s="12" t="e">
        <f t="shared" si="115"/>
        <v>#DIV/0!</v>
      </c>
      <c r="AI233" s="12" t="e">
        <f t="shared" si="116"/>
        <v>#DIV/0!</v>
      </c>
      <c r="AJ233" s="42" t="e">
        <f t="shared" si="117"/>
        <v>#DIV/0!</v>
      </c>
      <c r="AK233" s="11">
        <v>0</v>
      </c>
      <c r="AL233" s="9" t="e">
        <f t="shared" si="118"/>
        <v>#DIV/0!</v>
      </c>
      <c r="AM233" s="11">
        <f t="shared" si="119"/>
        <v>0</v>
      </c>
      <c r="AN233" s="9">
        <f t="shared" si="120"/>
        <v>122.96470991380821</v>
      </c>
      <c r="AO233" s="9"/>
      <c r="AP233" s="9">
        <f t="shared" si="121"/>
        <v>123.00863343501921</v>
      </c>
      <c r="AQ233" s="47">
        <f t="shared" si="122"/>
        <v>123.00863343501921</v>
      </c>
      <c r="AR233" s="15">
        <f t="shared" si="123"/>
        <v>0</v>
      </c>
      <c r="AS233" s="49"/>
      <c r="AT233" s="12">
        <f t="shared" si="124"/>
        <v>-2.4366337209998369E-4</v>
      </c>
      <c r="AU233" s="9">
        <f t="shared" si="125"/>
        <v>122.98667170984135</v>
      </c>
      <c r="AV233" s="9">
        <f t="shared" si="126"/>
        <v>123.00863343501921</v>
      </c>
      <c r="AW233" s="9">
        <f t="shared" si="127"/>
        <v>6.0957564306644798</v>
      </c>
      <c r="AX233" s="16">
        <f t="shared" si="128"/>
        <v>64.552194932841843</v>
      </c>
      <c r="AY233" s="44">
        <f t="shared" si="129"/>
        <v>0.6485668524060122</v>
      </c>
      <c r="AZ233" s="49"/>
      <c r="BA233" s="12">
        <f t="shared" si="130"/>
        <v>0.65113004232780725</v>
      </c>
      <c r="BB233" s="9">
        <f t="shared" si="131"/>
        <v>64.277246795552202</v>
      </c>
      <c r="BC233" s="9">
        <f t="shared" si="132"/>
        <v>122.50663631982763</v>
      </c>
      <c r="BD233" s="9">
        <f t="shared" si="133"/>
        <v>6.0432994351761877</v>
      </c>
      <c r="BE233" s="16">
        <f t="shared" si="134"/>
        <v>64.274967877501908</v>
      </c>
      <c r="BF233" s="44">
        <f t="shared" si="135"/>
        <v>0.64607305678711457</v>
      </c>
      <c r="BG233" s="49"/>
      <c r="BH233" s="12">
        <f t="shared" si="136"/>
        <v>0.64859235573109153</v>
      </c>
      <c r="BI233" s="9">
        <f t="shared" si="137"/>
        <v>64</v>
      </c>
      <c r="BJ233" s="9">
        <f t="shared" si="138"/>
        <v>122.00849222737986</v>
      </c>
      <c r="BK233" s="9">
        <f t="shared" si="139"/>
        <v>0</v>
      </c>
      <c r="BL233" s="47">
        <f t="shared" si="140"/>
        <v>64</v>
      </c>
      <c r="BM233" s="44">
        <f t="shared" si="141"/>
        <v>0.6435969446775146</v>
      </c>
      <c r="BN233" s="11"/>
      <c r="BO233" s="9"/>
      <c r="BP233" s="11"/>
      <c r="BQ233" s="9"/>
      <c r="BR233" s="43"/>
      <c r="BS233" s="9"/>
      <c r="BT233" s="11"/>
      <c r="BU233" s="9"/>
      <c r="BV233" s="25"/>
      <c r="BW233" s="25"/>
      <c r="BX233" s="25"/>
      <c r="BY233" s="25"/>
      <c r="CA233" s="25"/>
      <c r="CB233" s="25"/>
    </row>
    <row r="234" spans="2:80" x14ac:dyDescent="0.2">
      <c r="B234" s="2"/>
      <c r="C234" s="1"/>
      <c r="D234" s="1"/>
      <c r="E234" s="1"/>
      <c r="F234" s="2"/>
      <c r="G234" s="6"/>
      <c r="H234" s="2"/>
      <c r="I234" s="2"/>
      <c r="J234" s="3"/>
      <c r="K234" s="3"/>
      <c r="L234" s="1"/>
      <c r="M234" s="1"/>
      <c r="N234" s="1"/>
      <c r="O234" s="40"/>
      <c r="P234" s="40"/>
      <c r="Q234" s="1"/>
      <c r="R234" s="1"/>
      <c r="S234" s="2"/>
      <c r="T234" s="3"/>
      <c r="U234" s="7"/>
      <c r="V234" s="7"/>
      <c r="W234" s="7"/>
      <c r="X234" s="40"/>
      <c r="Y234" s="1"/>
      <c r="Z234" s="1"/>
      <c r="AA234" s="2"/>
      <c r="AB234" s="6"/>
      <c r="AC234" s="2"/>
      <c r="AD234" s="40"/>
      <c r="AE234" s="1" t="e">
        <f t="shared" si="112"/>
        <v>#DIV/0!</v>
      </c>
      <c r="AF234" s="2">
        <f t="shared" si="113"/>
        <v>13</v>
      </c>
      <c r="AG234" s="9" t="e">
        <f t="shared" si="114"/>
        <v>#DIV/0!</v>
      </c>
      <c r="AH234" s="12" t="e">
        <f t="shared" si="115"/>
        <v>#DIV/0!</v>
      </c>
      <c r="AI234" s="12" t="e">
        <f t="shared" si="116"/>
        <v>#DIV/0!</v>
      </c>
      <c r="AJ234" s="42" t="e">
        <f t="shared" si="117"/>
        <v>#DIV/0!</v>
      </c>
      <c r="AK234" s="11">
        <v>0</v>
      </c>
      <c r="AL234" s="9" t="e">
        <f t="shared" si="118"/>
        <v>#DIV/0!</v>
      </c>
      <c r="AM234" s="11">
        <f t="shared" si="119"/>
        <v>0</v>
      </c>
      <c r="AN234" s="9">
        <f t="shared" si="120"/>
        <v>123.00863343501921</v>
      </c>
      <c r="AO234" s="9"/>
      <c r="AP234" s="9">
        <f t="shared" si="121"/>
        <v>6.5977535458560581</v>
      </c>
      <c r="AQ234" s="47">
        <f t="shared" si="122"/>
        <v>6.5977535458560537</v>
      </c>
      <c r="AR234" s="15">
        <f t="shared" si="123"/>
        <v>0</v>
      </c>
      <c r="AS234" s="49"/>
      <c r="AT234" s="12">
        <f t="shared" si="124"/>
        <v>0.6485668524060122</v>
      </c>
      <c r="AU234" s="9">
        <f t="shared" si="125"/>
        <v>64.552194932841843</v>
      </c>
      <c r="AV234" s="9">
        <f t="shared" si="126"/>
        <v>6.5977535458560537</v>
      </c>
      <c r="AW234" s="9">
        <f t="shared" si="127"/>
        <v>6.5414435276239615</v>
      </c>
      <c r="AX234" s="16">
        <f t="shared" si="128"/>
        <v>6.569598536740008</v>
      </c>
      <c r="AY234" s="44">
        <f t="shared" si="129"/>
        <v>3.123762943781827E-4</v>
      </c>
      <c r="AZ234" s="49"/>
      <c r="BA234" s="12">
        <f t="shared" si="130"/>
        <v>0.64607305678711457</v>
      </c>
      <c r="BB234" s="9">
        <f t="shared" si="131"/>
        <v>64.274967877501908</v>
      </c>
      <c r="BC234" s="9">
        <f t="shared" si="132"/>
        <v>6.5977534294038094</v>
      </c>
      <c r="BD234" s="9">
        <f t="shared" si="133"/>
        <v>6.4858408503464133</v>
      </c>
      <c r="BE234" s="16">
        <f t="shared" si="134"/>
        <v>6.5417971398751114</v>
      </c>
      <c r="BF234" s="44">
        <f t="shared" si="135"/>
        <v>6.2082801316394609E-4</v>
      </c>
      <c r="BG234" s="49"/>
      <c r="BH234" s="12">
        <f t="shared" si="136"/>
        <v>0.6435969446775146</v>
      </c>
      <c r="BI234" s="9">
        <f t="shared" si="137"/>
        <v>64</v>
      </c>
      <c r="BJ234" s="9">
        <f t="shared" si="138"/>
        <v>6.5977529694286972</v>
      </c>
      <c r="BK234" s="9">
        <f t="shared" si="139"/>
        <v>0</v>
      </c>
      <c r="BL234" s="47">
        <f t="shared" si="140"/>
        <v>64</v>
      </c>
      <c r="BM234" s="44">
        <f t="shared" si="141"/>
        <v>-0.63687073026632113</v>
      </c>
      <c r="BN234" s="11"/>
      <c r="BO234" s="9"/>
      <c r="BP234" s="11"/>
      <c r="BQ234" s="9"/>
      <c r="BR234" s="43"/>
      <c r="BS234" s="9"/>
      <c r="BT234" s="11"/>
      <c r="BU234" s="9"/>
      <c r="BV234" s="25"/>
      <c r="BW234" s="25"/>
      <c r="BX234" s="25"/>
      <c r="BY234" s="25"/>
      <c r="CA234" s="25"/>
      <c r="CB234" s="25"/>
    </row>
    <row r="235" spans="2:80" x14ac:dyDescent="0.2">
      <c r="B235" s="2"/>
      <c r="C235" s="1"/>
      <c r="D235" s="1"/>
      <c r="E235" s="1"/>
      <c r="F235" s="2"/>
      <c r="G235" s="6"/>
      <c r="H235" s="2"/>
      <c r="I235" s="2"/>
      <c r="J235" s="3"/>
      <c r="K235" s="3"/>
      <c r="L235" s="1"/>
      <c r="M235" s="1"/>
      <c r="N235" s="1"/>
      <c r="O235" s="40"/>
      <c r="P235" s="40"/>
      <c r="Q235" s="1"/>
      <c r="R235" s="1"/>
      <c r="S235" s="2"/>
      <c r="T235" s="3"/>
      <c r="U235" s="7"/>
      <c r="V235" s="7"/>
      <c r="W235" s="7"/>
      <c r="X235" s="40"/>
      <c r="Y235" s="1"/>
      <c r="Z235" s="1"/>
      <c r="AA235" s="2"/>
      <c r="AB235" s="6"/>
      <c r="AC235" s="2"/>
      <c r="AD235" s="40"/>
      <c r="AE235" s="1" t="e">
        <f t="shared" si="112"/>
        <v>#DIV/0!</v>
      </c>
      <c r="AF235" s="2">
        <f t="shared" si="113"/>
        <v>14</v>
      </c>
      <c r="AG235" s="9" t="e">
        <f t="shared" si="114"/>
        <v>#DIV/0!</v>
      </c>
      <c r="AH235" s="12" t="e">
        <f t="shared" si="115"/>
        <v>#DIV/0!</v>
      </c>
      <c r="AI235" s="12" t="e">
        <f t="shared" si="116"/>
        <v>#DIV/0!</v>
      </c>
      <c r="AJ235" s="42" t="e">
        <f t="shared" si="117"/>
        <v>#DIV/0!</v>
      </c>
      <c r="AK235" s="11">
        <v>0</v>
      </c>
      <c r="AL235" s="9" t="e">
        <f t="shared" si="118"/>
        <v>#DIV/0!</v>
      </c>
      <c r="AM235" s="11">
        <f t="shared" si="119"/>
        <v>0</v>
      </c>
      <c r="AN235" s="9">
        <f t="shared" si="120"/>
        <v>6.5977535458560537</v>
      </c>
      <c r="AO235" s="9"/>
      <c r="AP235" s="9">
        <f t="shared" si="121"/>
        <v>6.5414436440762067</v>
      </c>
      <c r="AQ235" s="47">
        <f t="shared" si="122"/>
        <v>6.5414436440762067</v>
      </c>
      <c r="AR235" s="15">
        <f t="shared" si="123"/>
        <v>0</v>
      </c>
      <c r="AS235" s="49"/>
      <c r="AT235" s="12">
        <f t="shared" si="124"/>
        <v>3.123762943781827E-4</v>
      </c>
      <c r="AU235" s="9">
        <f t="shared" si="125"/>
        <v>6.569598536740008</v>
      </c>
      <c r="AV235" s="9">
        <f t="shared" si="126"/>
        <v>6.5414436440762067</v>
      </c>
      <c r="AW235" s="9">
        <f t="shared" si="127"/>
        <v>6.4858413103215256</v>
      </c>
      <c r="AX235" s="16">
        <f t="shared" si="128"/>
        <v>6.5136424771988661</v>
      </c>
      <c r="AY235" s="44">
        <f t="shared" si="129"/>
        <v>3.0845045912572061E-4</v>
      </c>
      <c r="AZ235" s="49"/>
      <c r="BA235" s="12">
        <f t="shared" si="130"/>
        <v>6.2082801316394609E-4</v>
      </c>
      <c r="BB235" s="9">
        <f t="shared" si="131"/>
        <v>6.5417971398751114</v>
      </c>
      <c r="BC235" s="9">
        <f t="shared" si="132"/>
        <v>6.5414435305326313</v>
      </c>
      <c r="BD235" s="9">
        <f t="shared" si="133"/>
        <v>120.9181924838623</v>
      </c>
      <c r="BE235" s="16">
        <f t="shared" si="134"/>
        <v>63.729818007197466</v>
      </c>
      <c r="BF235" s="44">
        <f t="shared" si="135"/>
        <v>-0.63449784110890195</v>
      </c>
      <c r="BG235" s="49"/>
      <c r="BH235" s="12">
        <f t="shared" si="136"/>
        <v>-0.63687073026632113</v>
      </c>
      <c r="BI235" s="9">
        <f t="shared" si="137"/>
        <v>64</v>
      </c>
      <c r="BJ235" s="9">
        <f t="shared" si="138"/>
        <v>7.0218977610175628</v>
      </c>
      <c r="BK235" s="9">
        <f t="shared" si="139"/>
        <v>0</v>
      </c>
      <c r="BL235" s="47">
        <f t="shared" si="140"/>
        <v>64</v>
      </c>
      <c r="BM235" s="44">
        <f t="shared" si="141"/>
        <v>-0.63216489700836531</v>
      </c>
      <c r="BN235" s="11"/>
      <c r="BO235" s="9"/>
      <c r="BP235" s="11"/>
      <c r="BQ235" s="9"/>
      <c r="BR235" s="43"/>
      <c r="BS235" s="9"/>
      <c r="BT235" s="11"/>
      <c r="BU235" s="9"/>
      <c r="BV235" s="25"/>
      <c r="BW235" s="25"/>
      <c r="BX235" s="25"/>
      <c r="BY235" s="25"/>
      <c r="CA235" s="25"/>
      <c r="CB235" s="25"/>
    </row>
    <row r="236" spans="2:80" x14ac:dyDescent="0.2">
      <c r="B236" s="2"/>
      <c r="C236" s="1"/>
      <c r="D236" s="1"/>
      <c r="E236" s="1"/>
      <c r="F236" s="2"/>
      <c r="G236" s="6"/>
      <c r="H236" s="2"/>
      <c r="I236" s="2"/>
      <c r="J236" s="3"/>
      <c r="K236" s="3"/>
      <c r="L236" s="1"/>
      <c r="M236" s="1"/>
      <c r="N236" s="1"/>
      <c r="O236" s="40"/>
      <c r="P236" s="40"/>
      <c r="Q236" s="1"/>
      <c r="R236" s="1"/>
      <c r="S236" s="2"/>
      <c r="T236" s="3"/>
      <c r="U236" s="7"/>
      <c r="V236" s="7"/>
      <c r="W236" s="7"/>
      <c r="X236" s="40"/>
      <c r="Y236" s="1"/>
      <c r="Z236" s="1"/>
      <c r="AA236" s="2"/>
      <c r="AB236" s="6"/>
      <c r="AC236" s="2"/>
      <c r="AD236" s="40"/>
      <c r="AE236" s="1" t="e">
        <f t="shared" si="112"/>
        <v>#DIV/0!</v>
      </c>
      <c r="AF236" s="2">
        <f t="shared" si="113"/>
        <v>15</v>
      </c>
      <c r="AG236" s="9" t="e">
        <f t="shared" si="114"/>
        <v>#DIV/0!</v>
      </c>
      <c r="AH236" s="12" t="e">
        <f t="shared" si="115"/>
        <v>#DIV/0!</v>
      </c>
      <c r="AI236" s="12" t="e">
        <f t="shared" si="116"/>
        <v>#DIV/0!</v>
      </c>
      <c r="AJ236" s="42" t="e">
        <f t="shared" si="117"/>
        <v>#DIV/0!</v>
      </c>
      <c r="AK236" s="11">
        <v>0</v>
      </c>
      <c r="AL236" s="9" t="e">
        <f t="shared" si="118"/>
        <v>#DIV/0!</v>
      </c>
      <c r="AM236" s="11">
        <f t="shared" si="119"/>
        <v>0</v>
      </c>
      <c r="AN236" s="9">
        <f t="shared" si="120"/>
        <v>6.5414436440762067</v>
      </c>
      <c r="AO236" s="9"/>
      <c r="AP236" s="9">
        <f t="shared" si="121"/>
        <v>6.485841423865101</v>
      </c>
      <c r="AQ236" s="47">
        <f t="shared" si="122"/>
        <v>6.485841423865101</v>
      </c>
      <c r="AR236" s="15">
        <f t="shared" si="123"/>
        <v>0</v>
      </c>
      <c r="AS236" s="49"/>
      <c r="AT236" s="12">
        <f t="shared" si="124"/>
        <v>3.0845045912572061E-4</v>
      </c>
      <c r="AU236" s="9">
        <f t="shared" si="125"/>
        <v>6.5136424771988661</v>
      </c>
      <c r="AV236" s="9">
        <f t="shared" si="126"/>
        <v>6.485841423865101</v>
      </c>
      <c r="AW236" s="9">
        <f t="shared" si="127"/>
        <v>120.43773825337738</v>
      </c>
      <c r="AX236" s="16">
        <f t="shared" si="128"/>
        <v>63.461789838621236</v>
      </c>
      <c r="AY236" s="44">
        <f t="shared" si="129"/>
        <v>-0.63214100059875011</v>
      </c>
      <c r="AZ236" s="49"/>
      <c r="BA236" s="12">
        <f t="shared" si="130"/>
        <v>-0.63449784110890195</v>
      </c>
      <c r="BB236" s="9">
        <f t="shared" si="131"/>
        <v>63.729818007197466</v>
      </c>
      <c r="BC236" s="9">
        <f t="shared" si="132"/>
        <v>6.9627329915400722</v>
      </c>
      <c r="BD236" s="9">
        <f t="shared" si="133"/>
        <v>120.50117461539074</v>
      </c>
      <c r="BE236" s="16">
        <f t="shared" si="134"/>
        <v>63.731953803465402</v>
      </c>
      <c r="BF236" s="44">
        <f t="shared" si="135"/>
        <v>-0.62984738377725291</v>
      </c>
      <c r="BG236" s="49"/>
      <c r="BH236" s="12">
        <f t="shared" si="136"/>
        <v>-0.63216489700836531</v>
      </c>
      <c r="BI236" s="9">
        <f t="shared" si="137"/>
        <v>64</v>
      </c>
      <c r="BJ236" s="9">
        <f t="shared" si="138"/>
        <v>7.4361701964240368</v>
      </c>
      <c r="BK236" s="9">
        <f t="shared" si="139"/>
        <v>0</v>
      </c>
      <c r="BL236" s="47">
        <f t="shared" si="140"/>
        <v>64</v>
      </c>
      <c r="BM236" s="44">
        <f t="shared" si="141"/>
        <v>-0.62756859630386475</v>
      </c>
      <c r="BN236" s="11"/>
      <c r="BO236" s="9"/>
      <c r="BP236" s="11"/>
      <c r="BQ236" s="9"/>
      <c r="BR236" s="43"/>
      <c r="BS236" s="9"/>
      <c r="BT236" s="11"/>
      <c r="BU236" s="9"/>
      <c r="BV236" s="25"/>
      <c r="BW236" s="25"/>
      <c r="BX236" s="25"/>
      <c r="BY236" s="25"/>
      <c r="CA236" s="25"/>
      <c r="CB236" s="25"/>
    </row>
    <row r="237" spans="2:80" x14ac:dyDescent="0.2">
      <c r="B237" s="2"/>
      <c r="C237" s="1"/>
      <c r="D237" s="1"/>
      <c r="E237" s="1"/>
      <c r="F237" s="2"/>
      <c r="G237" s="6"/>
      <c r="H237" s="2"/>
      <c r="I237" s="2"/>
      <c r="J237" s="3"/>
      <c r="K237" s="3"/>
      <c r="L237" s="1"/>
      <c r="M237" s="1"/>
      <c r="N237" s="1"/>
      <c r="O237" s="40"/>
      <c r="P237" s="40"/>
      <c r="Q237" s="1"/>
      <c r="R237" s="1"/>
      <c r="S237" s="2"/>
      <c r="T237" s="3"/>
      <c r="U237" s="7"/>
      <c r="V237" s="7"/>
      <c r="W237" s="7"/>
      <c r="X237" s="40"/>
      <c r="Y237" s="1"/>
      <c r="Z237" s="1"/>
      <c r="AA237" s="2"/>
      <c r="AB237" s="6"/>
      <c r="AC237" s="2"/>
      <c r="AD237" s="40"/>
      <c r="AE237" s="1" t="e">
        <f t="shared" si="112"/>
        <v>#DIV/0!</v>
      </c>
      <c r="AF237" s="2">
        <f t="shared" si="113"/>
        <v>16</v>
      </c>
      <c r="AG237" s="9" t="e">
        <f t="shared" si="114"/>
        <v>#DIV/0!</v>
      </c>
      <c r="AH237" s="12" t="e">
        <f t="shared" si="115"/>
        <v>#DIV/0!</v>
      </c>
      <c r="AI237" s="12" t="e">
        <f t="shared" si="116"/>
        <v>#DIV/0!</v>
      </c>
      <c r="AJ237" s="42" t="e">
        <f t="shared" si="117"/>
        <v>#DIV/0!</v>
      </c>
      <c r="AK237" s="11">
        <v>0</v>
      </c>
      <c r="AL237" s="9" t="e">
        <f t="shared" si="118"/>
        <v>#DIV/0!</v>
      </c>
      <c r="AM237" s="11">
        <f t="shared" si="119"/>
        <v>0</v>
      </c>
      <c r="AN237" s="9">
        <f t="shared" si="120"/>
        <v>6.485841423865101</v>
      </c>
      <c r="AO237" s="9"/>
      <c r="AP237" s="9">
        <f t="shared" si="121"/>
        <v>119.96084668570239</v>
      </c>
      <c r="AQ237" s="47">
        <f t="shared" si="122"/>
        <v>119.96084668570241</v>
      </c>
      <c r="AR237" s="15">
        <f t="shared" si="123"/>
        <v>0</v>
      </c>
      <c r="AS237" s="49"/>
      <c r="AT237" s="12">
        <f t="shared" si="124"/>
        <v>-0.63214100059875011</v>
      </c>
      <c r="AU237" s="9">
        <f t="shared" si="125"/>
        <v>63.461789838621236</v>
      </c>
      <c r="AV237" s="9">
        <f t="shared" si="126"/>
        <v>119.96084668570241</v>
      </c>
      <c r="AW237" s="9">
        <f t="shared" si="127"/>
        <v>120.02773741050677</v>
      </c>
      <c r="AX237" s="16">
        <f t="shared" si="128"/>
        <v>119.9942920481046</v>
      </c>
      <c r="AY237" s="44">
        <f t="shared" si="129"/>
        <v>-3.7107210046604305E-4</v>
      </c>
      <c r="AZ237" s="49"/>
      <c r="BA237" s="12">
        <f t="shared" si="130"/>
        <v>-0.62984738377725291</v>
      </c>
      <c r="BB237" s="9">
        <f t="shared" si="131"/>
        <v>63.731953803465402</v>
      </c>
      <c r="BC237" s="9">
        <f t="shared" si="132"/>
        <v>119.96084685002918</v>
      </c>
      <c r="BD237" s="9">
        <f t="shared" si="133"/>
        <v>120.09381219250858</v>
      </c>
      <c r="BE237" s="16">
        <f t="shared" si="134"/>
        <v>120.02732952126888</v>
      </c>
      <c r="BF237" s="44">
        <f t="shared" si="135"/>
        <v>-7.3761689781816136E-4</v>
      </c>
      <c r="BG237" s="49"/>
      <c r="BH237" s="12">
        <f t="shared" si="136"/>
        <v>-0.62756859630386475</v>
      </c>
      <c r="BI237" s="9">
        <f t="shared" si="137"/>
        <v>64</v>
      </c>
      <c r="BJ237" s="9">
        <f t="shared" si="138"/>
        <v>119.9608474993412</v>
      </c>
      <c r="BK237" s="9">
        <f t="shared" si="139"/>
        <v>0</v>
      </c>
      <c r="BL237" s="47">
        <f t="shared" si="140"/>
        <v>64</v>
      </c>
      <c r="BM237" s="44">
        <f t="shared" si="141"/>
        <v>0.62087858327648027</v>
      </c>
      <c r="BN237" s="11"/>
      <c r="BO237" s="9"/>
      <c r="BP237" s="11"/>
      <c r="BQ237" s="9"/>
      <c r="BR237" s="43"/>
      <c r="BS237" s="9"/>
      <c r="BT237" s="11"/>
      <c r="BU237" s="9"/>
      <c r="BV237" s="25"/>
      <c r="BW237" s="25"/>
      <c r="BX237" s="25"/>
      <c r="BY237" s="25"/>
      <c r="CA237" s="25"/>
      <c r="CB237" s="25"/>
    </row>
    <row r="238" spans="2:80" x14ac:dyDescent="0.2">
      <c r="B238" s="2"/>
      <c r="C238" s="1"/>
      <c r="D238" s="1"/>
      <c r="E238" s="1"/>
      <c r="F238" s="2"/>
      <c r="G238" s="6"/>
      <c r="H238" s="2"/>
      <c r="I238" s="2"/>
      <c r="J238" s="3"/>
      <c r="K238" s="3"/>
      <c r="L238" s="1"/>
      <c r="M238" s="1"/>
      <c r="N238" s="1"/>
      <c r="O238" s="40"/>
      <c r="P238" s="40"/>
      <c r="Q238" s="1"/>
      <c r="R238" s="1"/>
      <c r="S238" s="2"/>
      <c r="T238" s="3"/>
      <c r="U238" s="7"/>
      <c r="V238" s="7"/>
      <c r="W238" s="7"/>
      <c r="X238" s="40"/>
      <c r="Y238" s="1"/>
      <c r="Z238" s="1"/>
      <c r="AA238" s="2"/>
      <c r="AB238" s="6"/>
      <c r="AC238" s="2"/>
      <c r="AD238" s="40"/>
      <c r="AE238" s="1" t="e">
        <f t="shared" si="112"/>
        <v>#DIV/0!</v>
      </c>
      <c r="AF238" s="2">
        <f t="shared" si="113"/>
        <v>17</v>
      </c>
      <c r="AG238" s="9" t="e">
        <f t="shared" si="114"/>
        <v>#DIV/0!</v>
      </c>
      <c r="AH238" s="12" t="e">
        <f t="shared" si="115"/>
        <v>#DIV/0!</v>
      </c>
      <c r="AI238" s="12" t="e">
        <f t="shared" si="116"/>
        <v>#DIV/0!</v>
      </c>
      <c r="AJ238" s="42" t="e">
        <f t="shared" si="117"/>
        <v>#DIV/0!</v>
      </c>
      <c r="AK238" s="11">
        <v>0</v>
      </c>
      <c r="AL238" s="9" t="e">
        <f t="shared" si="118"/>
        <v>#DIV/0!</v>
      </c>
      <c r="AM238" s="11">
        <f t="shared" si="119"/>
        <v>0</v>
      </c>
      <c r="AN238" s="9">
        <f t="shared" si="120"/>
        <v>119.96084668570241</v>
      </c>
      <c r="AO238" s="9"/>
      <c r="AP238" s="9">
        <f t="shared" si="121"/>
        <v>120.02773724618001</v>
      </c>
      <c r="AQ238" s="47">
        <f t="shared" si="122"/>
        <v>120.02773724618001</v>
      </c>
      <c r="AR238" s="15">
        <f t="shared" si="123"/>
        <v>0</v>
      </c>
      <c r="AS238" s="49"/>
      <c r="AT238" s="12">
        <f t="shared" si="124"/>
        <v>-3.7107210046604305E-4</v>
      </c>
      <c r="AU238" s="9">
        <f t="shared" si="125"/>
        <v>119.9942920481046</v>
      </c>
      <c r="AV238" s="9">
        <f t="shared" si="126"/>
        <v>120.02773724618001</v>
      </c>
      <c r="AW238" s="9">
        <f t="shared" si="127"/>
        <v>120.09381154319657</v>
      </c>
      <c r="AX238" s="16">
        <f t="shared" si="128"/>
        <v>120.06077439468828</v>
      </c>
      <c r="AY238" s="44">
        <f t="shared" si="129"/>
        <v>-3.6654301851935536E-4</v>
      </c>
      <c r="AZ238" s="49"/>
      <c r="BA238" s="12">
        <f t="shared" si="130"/>
        <v>-7.3761689781816136E-4</v>
      </c>
      <c r="BB238" s="9">
        <f t="shared" si="131"/>
        <v>120.02732952126888</v>
      </c>
      <c r="BC238" s="9">
        <f t="shared" si="132"/>
        <v>120.02773740651992</v>
      </c>
      <c r="BD238" s="9">
        <f t="shared" si="133"/>
        <v>8.4992025516864089</v>
      </c>
      <c r="BE238" s="16">
        <f t="shared" si="134"/>
        <v>64.263469979103164</v>
      </c>
      <c r="BF238" s="44">
        <f t="shared" si="135"/>
        <v>0.61869755203748278</v>
      </c>
      <c r="BG238" s="49"/>
      <c r="BH238" s="12">
        <f t="shared" si="136"/>
        <v>0.62087858327648027</v>
      </c>
      <c r="BI238" s="9">
        <f t="shared" si="137"/>
        <v>64</v>
      </c>
      <c r="BJ238" s="9">
        <f t="shared" si="138"/>
        <v>119.57091381944099</v>
      </c>
      <c r="BK238" s="9">
        <f t="shared" si="139"/>
        <v>0</v>
      </c>
      <c r="BL238" s="47">
        <f t="shared" si="140"/>
        <v>64</v>
      </c>
      <c r="BM238" s="44">
        <f t="shared" si="141"/>
        <v>0.61655231801126831</v>
      </c>
      <c r="BN238" s="11"/>
      <c r="BO238" s="9"/>
      <c r="BP238" s="11"/>
      <c r="BQ238" s="9"/>
      <c r="BR238" s="43"/>
      <c r="BS238" s="9"/>
      <c r="BT238" s="11"/>
      <c r="BU238" s="9"/>
      <c r="BV238" s="25"/>
      <c r="BW238" s="25"/>
      <c r="BX238" s="25"/>
      <c r="BY238" s="25"/>
      <c r="CA238" s="25"/>
      <c r="CB238" s="25"/>
    </row>
    <row r="239" spans="2:80" x14ac:dyDescent="0.2">
      <c r="B239" s="2"/>
      <c r="C239" s="1"/>
      <c r="D239" s="1"/>
      <c r="E239" s="1"/>
      <c r="F239" s="2"/>
      <c r="G239" s="6"/>
      <c r="H239" s="2"/>
      <c r="I239" s="2"/>
      <c r="J239" s="3"/>
      <c r="K239" s="3"/>
      <c r="L239" s="1"/>
      <c r="M239" s="1"/>
      <c r="N239" s="1"/>
      <c r="O239" s="40"/>
      <c r="P239" s="40"/>
      <c r="Q239" s="1"/>
      <c r="R239" s="1"/>
      <c r="S239" s="2"/>
      <c r="T239" s="3"/>
      <c r="U239" s="7"/>
      <c r="V239" s="7"/>
      <c r="W239" s="7"/>
      <c r="X239" s="40"/>
      <c r="Y239" s="1"/>
      <c r="Z239" s="1"/>
      <c r="AA239" s="2"/>
      <c r="AB239" s="6"/>
      <c r="AC239" s="2"/>
      <c r="AD239" s="40"/>
      <c r="AE239" s="1" t="e">
        <f t="shared" si="112"/>
        <v>#DIV/0!</v>
      </c>
      <c r="AF239" s="2">
        <f t="shared" si="113"/>
        <v>18</v>
      </c>
      <c r="AG239" s="9" t="e">
        <f t="shared" si="114"/>
        <v>#DIV/0!</v>
      </c>
      <c r="AH239" s="12" t="e">
        <f t="shared" si="115"/>
        <v>#DIV/0!</v>
      </c>
      <c r="AI239" s="12" t="e">
        <f t="shared" si="116"/>
        <v>#DIV/0!</v>
      </c>
      <c r="AJ239" s="42" t="e">
        <f t="shared" si="117"/>
        <v>#DIV/0!</v>
      </c>
      <c r="AK239" s="11">
        <v>0</v>
      </c>
      <c r="AL239" s="9" t="e">
        <f t="shared" si="118"/>
        <v>#DIV/0!</v>
      </c>
      <c r="AM239" s="11">
        <f t="shared" si="119"/>
        <v>0</v>
      </c>
      <c r="AN239" s="9">
        <f t="shared" si="120"/>
        <v>120.02773724618001</v>
      </c>
      <c r="AO239" s="9"/>
      <c r="AP239" s="9">
        <f t="shared" si="121"/>
        <v>120.09381138285664</v>
      </c>
      <c r="AQ239" s="47">
        <f t="shared" si="122"/>
        <v>120.09381138285664</v>
      </c>
      <c r="AR239" s="15">
        <f t="shared" si="123"/>
        <v>0</v>
      </c>
      <c r="AS239" s="49"/>
      <c r="AT239" s="12">
        <f t="shared" si="124"/>
        <v>-3.6654301851935536E-4</v>
      </c>
      <c r="AU239" s="9">
        <f t="shared" si="125"/>
        <v>120.06077439468828</v>
      </c>
      <c r="AV239" s="9">
        <f t="shared" si="126"/>
        <v>120.09381138285664</v>
      </c>
      <c r="AW239" s="9">
        <f t="shared" si="127"/>
        <v>8.9560261387653455</v>
      </c>
      <c r="AX239" s="16">
        <f t="shared" si="128"/>
        <v>64.524918760810991</v>
      </c>
      <c r="AY239" s="44">
        <f t="shared" si="129"/>
        <v>0.61652989307970596</v>
      </c>
      <c r="AZ239" s="49"/>
      <c r="BA239" s="12">
        <f t="shared" si="130"/>
        <v>0.61869755203748278</v>
      </c>
      <c r="BB239" s="9">
        <f t="shared" si="131"/>
        <v>64.263469979103164</v>
      </c>
      <c r="BC239" s="9">
        <f t="shared" si="132"/>
        <v>119.64018322801033</v>
      </c>
      <c r="BD239" s="9">
        <f t="shared" si="133"/>
        <v>8.8827473354769921</v>
      </c>
      <c r="BE239" s="16">
        <f t="shared" si="134"/>
        <v>64.261465281743654</v>
      </c>
      <c r="BF239" s="44">
        <f t="shared" si="135"/>
        <v>0.61441992890744956</v>
      </c>
      <c r="BG239" s="49"/>
      <c r="BH239" s="12">
        <f t="shared" si="136"/>
        <v>0.61655231801126831</v>
      </c>
      <c r="BI239" s="9">
        <f t="shared" si="137"/>
        <v>64</v>
      </c>
      <c r="BJ239" s="9">
        <f t="shared" si="138"/>
        <v>119.18965468389014</v>
      </c>
      <c r="BK239" s="9">
        <f t="shared" si="139"/>
        <v>0</v>
      </c>
      <c r="BL239" s="47">
        <f t="shared" si="140"/>
        <v>64</v>
      </c>
      <c r="BM239" s="44">
        <f t="shared" si="141"/>
        <v>0.61232229572747754</v>
      </c>
      <c r="BN239" s="11"/>
      <c r="BO239" s="9"/>
      <c r="BP239" s="11"/>
      <c r="BQ239" s="9"/>
      <c r="BR239" s="43"/>
      <c r="BS239" s="9"/>
      <c r="BT239" s="11"/>
      <c r="BU239" s="9"/>
      <c r="BV239" s="25"/>
      <c r="BW239" s="25"/>
      <c r="BX239" s="25"/>
      <c r="BY239" s="25"/>
      <c r="CA239" s="25"/>
      <c r="CB239" s="25"/>
    </row>
    <row r="240" spans="2:80" x14ac:dyDescent="0.2">
      <c r="B240" s="2"/>
      <c r="C240" s="1"/>
      <c r="D240" s="1"/>
      <c r="E240" s="1"/>
      <c r="F240" s="2"/>
      <c r="G240" s="6"/>
      <c r="H240" s="2"/>
      <c r="I240" s="2"/>
      <c r="J240" s="3"/>
      <c r="K240" s="3"/>
      <c r="L240" s="1"/>
      <c r="M240" s="1"/>
      <c r="N240" s="1"/>
      <c r="O240" s="40"/>
      <c r="P240" s="40"/>
      <c r="Q240" s="1"/>
      <c r="R240" s="1"/>
      <c r="S240" s="2"/>
      <c r="T240" s="3"/>
      <c r="U240" s="7"/>
      <c r="V240" s="7"/>
      <c r="W240" s="7"/>
      <c r="X240" s="40"/>
      <c r="Y240" s="1"/>
      <c r="Z240" s="1"/>
      <c r="AA240" s="2"/>
      <c r="AB240" s="6"/>
      <c r="AC240" s="2"/>
      <c r="AD240" s="40"/>
      <c r="AE240" s="1" t="e">
        <f t="shared" si="112"/>
        <v>#DIV/0!</v>
      </c>
      <c r="AF240" s="2">
        <f t="shared" si="113"/>
        <v>19</v>
      </c>
      <c r="AG240" s="9" t="e">
        <f t="shared" si="114"/>
        <v>#DIV/0!</v>
      </c>
      <c r="AH240" s="12" t="e">
        <f t="shared" si="115"/>
        <v>#DIV/0!</v>
      </c>
      <c r="AI240" s="12" t="e">
        <f t="shared" si="116"/>
        <v>#DIV/0!</v>
      </c>
      <c r="AJ240" s="42" t="e">
        <f t="shared" si="117"/>
        <v>#DIV/0!</v>
      </c>
      <c r="AK240" s="11">
        <v>0</v>
      </c>
      <c r="AL240" s="9" t="e">
        <f t="shared" si="118"/>
        <v>#DIV/0!</v>
      </c>
      <c r="AM240" s="11">
        <f t="shared" si="119"/>
        <v>0</v>
      </c>
      <c r="AN240" s="9">
        <f t="shared" si="120"/>
        <v>120.09381138285664</v>
      </c>
      <c r="AO240" s="9"/>
      <c r="AP240" s="9">
        <f t="shared" si="121"/>
        <v>9.4096542936116521</v>
      </c>
      <c r="AQ240" s="47">
        <f t="shared" si="122"/>
        <v>9.4096542936116556</v>
      </c>
      <c r="AR240" s="15">
        <f t="shared" si="123"/>
        <v>0</v>
      </c>
      <c r="AS240" s="49"/>
      <c r="AT240" s="12">
        <f t="shared" si="124"/>
        <v>0.61652989307970596</v>
      </c>
      <c r="AU240" s="9">
        <f t="shared" si="125"/>
        <v>64.524918760810991</v>
      </c>
      <c r="AV240" s="9">
        <f t="shared" si="126"/>
        <v>9.4096542936116556</v>
      </c>
      <c r="AW240" s="9">
        <f t="shared" si="127"/>
        <v>9.3332758795971671</v>
      </c>
      <c r="AX240" s="16">
        <f t="shared" si="128"/>
        <v>9.3714650866044114</v>
      </c>
      <c r="AY240" s="44">
        <f t="shared" si="129"/>
        <v>4.237044612912481E-4</v>
      </c>
      <c r="AZ240" s="49"/>
      <c r="BA240" s="12">
        <f t="shared" si="130"/>
        <v>0.61441992890744956</v>
      </c>
      <c r="BB240" s="9">
        <f t="shared" si="131"/>
        <v>64.261465281743654</v>
      </c>
      <c r="BC240" s="9">
        <f t="shared" si="132"/>
        <v>9.4096540793631522</v>
      </c>
      <c r="BD240" s="9">
        <f t="shared" si="133"/>
        <v>9.2578028972417243</v>
      </c>
      <c r="BE240" s="16">
        <f t="shared" si="134"/>
        <v>9.3337284883024374</v>
      </c>
      <c r="BF240" s="44">
        <f t="shared" si="135"/>
        <v>8.4238490871248845E-4</v>
      </c>
      <c r="BG240" s="49"/>
      <c r="BH240" s="12">
        <f t="shared" si="136"/>
        <v>0.61232229572747754</v>
      </c>
      <c r="BI240" s="9">
        <f t="shared" si="137"/>
        <v>64</v>
      </c>
      <c r="BJ240" s="9">
        <f t="shared" si="138"/>
        <v>9.4096532325006947</v>
      </c>
      <c r="BK240" s="9">
        <f t="shared" si="139"/>
        <v>0</v>
      </c>
      <c r="BL240" s="47">
        <f t="shared" si="140"/>
        <v>64</v>
      </c>
      <c r="BM240" s="44">
        <f t="shared" si="141"/>
        <v>-0.60567304957230628</v>
      </c>
      <c r="BN240" s="11"/>
      <c r="BO240" s="9"/>
      <c r="BP240" s="11"/>
      <c r="BQ240" s="9"/>
      <c r="BR240" s="43"/>
      <c r="BS240" s="9"/>
      <c r="BT240" s="11"/>
      <c r="BU240" s="9"/>
      <c r="BV240" s="25"/>
      <c r="BW240" s="25"/>
      <c r="BX240" s="25"/>
      <c r="BY240" s="25"/>
      <c r="CA240" s="25"/>
      <c r="CB240" s="25"/>
    </row>
    <row r="241" spans="2:80" x14ac:dyDescent="0.2">
      <c r="B241" s="2"/>
      <c r="C241" s="1"/>
      <c r="D241" s="1"/>
      <c r="E241" s="1"/>
      <c r="F241" s="2"/>
      <c r="G241" s="6"/>
      <c r="H241" s="2"/>
      <c r="I241" s="2"/>
      <c r="J241" s="3"/>
      <c r="K241" s="3"/>
      <c r="L241" s="1"/>
      <c r="M241" s="1"/>
      <c r="N241" s="1"/>
      <c r="O241" s="40"/>
      <c r="P241" s="40"/>
      <c r="Q241" s="1"/>
      <c r="R241" s="1"/>
      <c r="S241" s="2"/>
      <c r="T241" s="3"/>
      <c r="U241" s="7"/>
      <c r="V241" s="7"/>
      <c r="W241" s="7"/>
      <c r="X241" s="40"/>
      <c r="Y241" s="1"/>
      <c r="Z241" s="1"/>
      <c r="AA241" s="2"/>
      <c r="AB241" s="6"/>
      <c r="AC241" s="2"/>
      <c r="AD241" s="40"/>
      <c r="AE241" s="1" t="e">
        <f t="shared" si="112"/>
        <v>#DIV/0!</v>
      </c>
      <c r="AF241" s="2">
        <f t="shared" si="113"/>
        <v>20</v>
      </c>
      <c r="AG241" s="9" t="e">
        <f t="shared" si="114"/>
        <v>#DIV/0!</v>
      </c>
      <c r="AH241" s="12" t="e">
        <f t="shared" si="115"/>
        <v>#DIV/0!</v>
      </c>
      <c r="AI241" s="12" t="e">
        <f t="shared" si="116"/>
        <v>#DIV/0!</v>
      </c>
      <c r="AJ241" s="42" t="e">
        <f t="shared" si="117"/>
        <v>#DIV/0!</v>
      </c>
      <c r="AK241" s="11">
        <v>0</v>
      </c>
      <c r="AL241" s="9" t="e">
        <f t="shared" si="118"/>
        <v>#DIV/0!</v>
      </c>
      <c r="AM241" s="11">
        <f t="shared" si="119"/>
        <v>0</v>
      </c>
      <c r="AN241" s="9">
        <f t="shared" si="120"/>
        <v>9.4096542936116556</v>
      </c>
      <c r="AO241" s="9"/>
      <c r="AP241" s="9">
        <f t="shared" si="121"/>
        <v>9.3332760938456705</v>
      </c>
      <c r="AQ241" s="47">
        <f t="shared" si="122"/>
        <v>9.3332760938456705</v>
      </c>
      <c r="AR241" s="15">
        <f t="shared" si="123"/>
        <v>0</v>
      </c>
      <c r="AS241" s="49"/>
      <c r="AT241" s="12">
        <f t="shared" si="124"/>
        <v>4.237044612912481E-4</v>
      </c>
      <c r="AU241" s="9">
        <f t="shared" si="125"/>
        <v>9.3714650866044114</v>
      </c>
      <c r="AV241" s="9">
        <f t="shared" si="126"/>
        <v>9.3332760938456705</v>
      </c>
      <c r="AW241" s="9">
        <f t="shared" si="127"/>
        <v>9.2578037441041801</v>
      </c>
      <c r="AX241" s="16">
        <f t="shared" si="128"/>
        <v>9.2955399189749244</v>
      </c>
      <c r="AY241" s="44">
        <f t="shared" si="129"/>
        <v>4.1867812656515215E-4</v>
      </c>
      <c r="AZ241" s="49"/>
      <c r="BA241" s="12">
        <f t="shared" si="130"/>
        <v>8.4238490871248845E-4</v>
      </c>
      <c r="BB241" s="9">
        <f t="shared" si="131"/>
        <v>9.3337284883024374</v>
      </c>
      <c r="BC241" s="9">
        <f t="shared" si="132"/>
        <v>9.3332758846502042</v>
      </c>
      <c r="BD241" s="9">
        <f t="shared" si="133"/>
        <v>118.15255436229896</v>
      </c>
      <c r="BE241" s="16">
        <f t="shared" si="134"/>
        <v>63.742915123474582</v>
      </c>
      <c r="BF241" s="44">
        <f t="shared" si="135"/>
        <v>-0.6036681222096103</v>
      </c>
      <c r="BG241" s="49"/>
      <c r="BH241" s="12">
        <f t="shared" si="136"/>
        <v>-0.60567304957230628</v>
      </c>
      <c r="BI241" s="9">
        <f t="shared" si="137"/>
        <v>64</v>
      </c>
      <c r="BJ241" s="9">
        <f t="shared" si="138"/>
        <v>9.768174685118943</v>
      </c>
      <c r="BK241" s="9">
        <f t="shared" si="139"/>
        <v>0</v>
      </c>
      <c r="BL241" s="47">
        <f t="shared" si="140"/>
        <v>64</v>
      </c>
      <c r="BM241" s="44">
        <f t="shared" si="141"/>
        <v>-0.60169529902843788</v>
      </c>
      <c r="BN241" s="11"/>
      <c r="BO241" s="9"/>
      <c r="BP241" s="11"/>
      <c r="BQ241" s="9"/>
      <c r="BR241" s="43"/>
      <c r="BS241" s="9"/>
      <c r="BT241" s="11"/>
      <c r="BU241" s="9"/>
      <c r="BV241" s="25"/>
      <c r="BW241" s="25"/>
      <c r="BX241" s="25"/>
      <c r="BY241" s="25"/>
      <c r="CA241" s="25"/>
      <c r="CB241" s="25"/>
    </row>
    <row r="242" spans="2:80" x14ac:dyDescent="0.2">
      <c r="B242" s="2"/>
      <c r="C242" s="1"/>
      <c r="D242" s="1"/>
      <c r="E242" s="1"/>
      <c r="F242" s="2"/>
      <c r="G242" s="6"/>
      <c r="H242" s="2"/>
      <c r="I242" s="2"/>
      <c r="J242" s="3"/>
      <c r="K242" s="3"/>
      <c r="L242" s="1"/>
      <c r="M242" s="1"/>
      <c r="N242" s="1"/>
      <c r="O242" s="40"/>
      <c r="P242" s="40"/>
      <c r="Q242" s="1"/>
      <c r="R242" s="1"/>
      <c r="S242" s="2"/>
      <c r="T242" s="3"/>
      <c r="U242" s="7"/>
      <c r="V242" s="7"/>
      <c r="W242" s="7"/>
      <c r="X242" s="40"/>
      <c r="Y242" s="1"/>
      <c r="Z242" s="1"/>
      <c r="AA242" s="2"/>
      <c r="AB242" s="6"/>
      <c r="AC242" s="2"/>
      <c r="AD242" s="40"/>
      <c r="AE242" s="1" t="e">
        <f t="shared" si="112"/>
        <v>#DIV/0!</v>
      </c>
      <c r="AF242" s="2">
        <f t="shared" si="113"/>
        <v>21</v>
      </c>
      <c r="AG242" s="9" t="e">
        <f t="shared" si="114"/>
        <v>#DIV/0!</v>
      </c>
      <c r="AH242" s="12" t="e">
        <f t="shared" si="115"/>
        <v>#DIV/0!</v>
      </c>
      <c r="AI242" s="12" t="e">
        <f t="shared" si="116"/>
        <v>#DIV/0!</v>
      </c>
      <c r="AJ242" s="42" t="e">
        <f t="shared" si="117"/>
        <v>#DIV/0!</v>
      </c>
      <c r="AK242" s="11">
        <v>0</v>
      </c>
      <c r="AL242" s="9" t="e">
        <f t="shared" si="118"/>
        <v>#DIV/0!</v>
      </c>
      <c r="AM242" s="11">
        <f t="shared" si="119"/>
        <v>0</v>
      </c>
      <c r="AN242" s="9">
        <f t="shared" si="120"/>
        <v>9.3332760938456705</v>
      </c>
      <c r="AO242" s="9"/>
      <c r="AP242" s="9">
        <f t="shared" si="121"/>
        <v>9.2578039532996446</v>
      </c>
      <c r="AQ242" s="47">
        <f t="shared" si="122"/>
        <v>9.2578039532996446</v>
      </c>
      <c r="AR242" s="15">
        <f t="shared" si="123"/>
        <v>0</v>
      </c>
      <c r="AS242" s="49"/>
      <c r="AT242" s="12">
        <f t="shared" si="124"/>
        <v>4.1867812656515215E-4</v>
      </c>
      <c r="AU242" s="9">
        <f t="shared" si="125"/>
        <v>9.2955399189749244</v>
      </c>
      <c r="AV242" s="9">
        <f t="shared" si="126"/>
        <v>9.2578039532996446</v>
      </c>
      <c r="AW242" s="9">
        <f t="shared" si="127"/>
        <v>117.71765556183021</v>
      </c>
      <c r="AX242" s="16">
        <f t="shared" si="128"/>
        <v>63.487729757564928</v>
      </c>
      <c r="AY242" s="44">
        <f t="shared" si="129"/>
        <v>-0.60167422419643046</v>
      </c>
      <c r="AZ242" s="49"/>
      <c r="BA242" s="12">
        <f t="shared" si="130"/>
        <v>-0.6036681222096103</v>
      </c>
      <c r="BB242" s="9">
        <f t="shared" si="131"/>
        <v>63.742915123474582</v>
      </c>
      <c r="BC242" s="9">
        <f t="shared" si="132"/>
        <v>9.6898345825098886</v>
      </c>
      <c r="BD242" s="9">
        <f t="shared" si="133"/>
        <v>117.79976441968293</v>
      </c>
      <c r="BE242" s="16">
        <f t="shared" si="134"/>
        <v>63.744799501096409</v>
      </c>
      <c r="BF242" s="44">
        <f t="shared" si="135"/>
        <v>-0.5997330551169181</v>
      </c>
      <c r="BG242" s="49"/>
      <c r="BH242" s="12">
        <f t="shared" si="136"/>
        <v>-0.60169529902843788</v>
      </c>
      <c r="BI242" s="9">
        <f t="shared" si="137"/>
        <v>64</v>
      </c>
      <c r="BJ242" s="9">
        <f t="shared" si="138"/>
        <v>10.119082005744303</v>
      </c>
      <c r="BK242" s="9">
        <f t="shared" si="139"/>
        <v>0</v>
      </c>
      <c r="BL242" s="47">
        <f t="shared" si="140"/>
        <v>64</v>
      </c>
      <c r="BM242" s="44">
        <f t="shared" si="141"/>
        <v>-0.59780202632391377</v>
      </c>
      <c r="BN242" s="11"/>
      <c r="BO242" s="9"/>
      <c r="BP242" s="11"/>
      <c r="BQ242" s="9"/>
      <c r="BR242" s="43"/>
      <c r="BS242" s="9"/>
      <c r="BT242" s="11"/>
      <c r="BU242" s="9"/>
      <c r="BV242" s="25"/>
      <c r="BW242" s="25"/>
      <c r="BX242" s="25"/>
      <c r="BY242" s="25"/>
      <c r="CA242" s="25"/>
      <c r="CB242" s="25"/>
    </row>
    <row r="243" spans="2:80" x14ac:dyDescent="0.2">
      <c r="B243" s="2"/>
      <c r="C243" s="1"/>
      <c r="D243" s="1"/>
      <c r="E243" s="1"/>
      <c r="F243" s="2"/>
      <c r="G243" s="6"/>
      <c r="H243" s="2"/>
      <c r="I243" s="2"/>
      <c r="J243" s="3"/>
      <c r="K243" s="3"/>
      <c r="L243" s="1"/>
      <c r="M243" s="1"/>
      <c r="N243" s="1"/>
      <c r="O243" s="40"/>
      <c r="P243" s="40"/>
      <c r="Q243" s="1"/>
      <c r="R243" s="1"/>
      <c r="S243" s="2"/>
      <c r="T243" s="3"/>
      <c r="U243" s="7"/>
      <c r="V243" s="7"/>
      <c r="W243" s="7"/>
      <c r="X243" s="40"/>
      <c r="Y243" s="1"/>
      <c r="Z243" s="1"/>
      <c r="AA243" s="2"/>
      <c r="AB243" s="6"/>
      <c r="AC243" s="2"/>
      <c r="AD243" s="40"/>
      <c r="AE243" s="1" t="e">
        <f t="shared" si="112"/>
        <v>#DIV/0!</v>
      </c>
      <c r="AF243" s="2">
        <f t="shared" si="113"/>
        <v>22</v>
      </c>
      <c r="AG243" s="9" t="e">
        <f t="shared" si="114"/>
        <v>#DIV/0!</v>
      </c>
      <c r="AH243" s="12" t="e">
        <f t="shared" si="115"/>
        <v>#DIV/0!</v>
      </c>
      <c r="AI243" s="12" t="e">
        <f t="shared" si="116"/>
        <v>#DIV/0!</v>
      </c>
      <c r="AJ243" s="42" t="e">
        <f t="shared" si="117"/>
        <v>#DIV/0!</v>
      </c>
      <c r="AK243" s="11">
        <v>0</v>
      </c>
      <c r="AL243" s="9" t="e">
        <f t="shared" si="118"/>
        <v>#DIV/0!</v>
      </c>
      <c r="AM243" s="11">
        <f t="shared" si="119"/>
        <v>0</v>
      </c>
      <c r="AN243" s="9">
        <f t="shared" si="120"/>
        <v>9.2578039532996446</v>
      </c>
      <c r="AO243" s="9"/>
      <c r="AP243" s="9">
        <f t="shared" si="121"/>
        <v>117.28562493261997</v>
      </c>
      <c r="AQ243" s="47">
        <f t="shared" si="122"/>
        <v>117.28562493261997</v>
      </c>
      <c r="AR243" s="15">
        <f t="shared" si="123"/>
        <v>0</v>
      </c>
      <c r="AS243" s="49"/>
      <c r="AT243" s="12">
        <f t="shared" si="124"/>
        <v>-0.60167422419643046</v>
      </c>
      <c r="AU243" s="9">
        <f t="shared" si="125"/>
        <v>63.487729757564928</v>
      </c>
      <c r="AV243" s="9">
        <f t="shared" si="126"/>
        <v>117.28562493261997</v>
      </c>
      <c r="AW243" s="9">
        <f t="shared" si="127"/>
        <v>117.37051699644852</v>
      </c>
      <c r="AX243" s="16">
        <f t="shared" si="128"/>
        <v>117.32807096453425</v>
      </c>
      <c r="AY243" s="44">
        <f t="shared" si="129"/>
        <v>-4.7093339965870412E-4</v>
      </c>
      <c r="AZ243" s="49"/>
      <c r="BA243" s="12">
        <f t="shared" si="130"/>
        <v>-0.5997330551169181</v>
      </c>
      <c r="BB243" s="9">
        <f t="shared" si="131"/>
        <v>63.744799501096409</v>
      </c>
      <c r="BC243" s="9">
        <f t="shared" si="132"/>
        <v>117.28562519729361</v>
      </c>
      <c r="BD243" s="9">
        <f t="shared" si="133"/>
        <v>117.45443031451774</v>
      </c>
      <c r="BE243" s="16">
        <f t="shared" si="134"/>
        <v>117.37002775590568</v>
      </c>
      <c r="BF243" s="44">
        <f t="shared" si="135"/>
        <v>-9.3643580034395723E-4</v>
      </c>
      <c r="BG243" s="49"/>
      <c r="BH243" s="12">
        <f t="shared" si="136"/>
        <v>-0.59780202632391377</v>
      </c>
      <c r="BI243" s="9">
        <f t="shared" si="137"/>
        <v>64</v>
      </c>
      <c r="BJ243" s="9">
        <f t="shared" si="138"/>
        <v>117.28562624381412</v>
      </c>
      <c r="BK243" s="9">
        <f t="shared" si="139"/>
        <v>0</v>
      </c>
      <c r="BL243" s="47">
        <f t="shared" si="140"/>
        <v>64</v>
      </c>
      <c r="BM243" s="44">
        <f t="shared" si="141"/>
        <v>0.59119733902616167</v>
      </c>
      <c r="BN243" s="11"/>
      <c r="BO243" s="9"/>
      <c r="BP243" s="11"/>
      <c r="BQ243" s="9"/>
      <c r="BR243" s="43"/>
      <c r="BS243" s="9"/>
      <c r="BT243" s="11"/>
      <c r="BU243" s="9"/>
      <c r="BV243" s="25"/>
      <c r="BW243" s="25"/>
      <c r="BX243" s="25"/>
      <c r="BY243" s="25"/>
      <c r="CA243" s="25"/>
      <c r="CB243" s="25"/>
    </row>
    <row r="244" spans="2:80" x14ac:dyDescent="0.2">
      <c r="B244" s="2"/>
      <c r="C244" s="1"/>
      <c r="D244" s="1"/>
      <c r="E244" s="1"/>
      <c r="F244" s="2"/>
      <c r="G244" s="6"/>
      <c r="H244" s="2"/>
      <c r="I244" s="2"/>
      <c r="J244" s="3"/>
      <c r="K244" s="3"/>
      <c r="L244" s="1"/>
      <c r="M244" s="1"/>
      <c r="N244" s="1"/>
      <c r="O244" s="40"/>
      <c r="P244" s="40"/>
      <c r="Q244" s="1"/>
      <c r="R244" s="1"/>
      <c r="S244" s="2"/>
      <c r="T244" s="3"/>
      <c r="U244" s="7"/>
      <c r="V244" s="7"/>
      <c r="W244" s="7"/>
      <c r="X244" s="40"/>
      <c r="Y244" s="1"/>
      <c r="Z244" s="1"/>
      <c r="AA244" s="2"/>
      <c r="AB244" s="6"/>
      <c r="AC244" s="2"/>
      <c r="AD244" s="40"/>
      <c r="AE244" s="1" t="e">
        <f t="shared" si="112"/>
        <v>#DIV/0!</v>
      </c>
      <c r="AF244" s="2">
        <f t="shared" si="113"/>
        <v>23</v>
      </c>
      <c r="AG244" s="9" t="e">
        <f t="shared" si="114"/>
        <v>#DIV/0!</v>
      </c>
      <c r="AH244" s="12" t="e">
        <f t="shared" si="115"/>
        <v>#DIV/0!</v>
      </c>
      <c r="AI244" s="12" t="e">
        <f t="shared" si="116"/>
        <v>#DIV/0!</v>
      </c>
      <c r="AJ244" s="42" t="e">
        <f t="shared" si="117"/>
        <v>#DIV/0!</v>
      </c>
      <c r="AK244" s="11">
        <v>0</v>
      </c>
      <c r="AL244" s="9" t="e">
        <f t="shared" si="118"/>
        <v>#DIV/0!</v>
      </c>
      <c r="AM244" s="11">
        <f t="shared" si="119"/>
        <v>0</v>
      </c>
      <c r="AN244" s="9">
        <f t="shared" si="120"/>
        <v>117.28562493261997</v>
      </c>
      <c r="AO244" s="9"/>
      <c r="AP244" s="9">
        <f t="shared" si="121"/>
        <v>117.37051673177488</v>
      </c>
      <c r="AQ244" s="47">
        <f t="shared" si="122"/>
        <v>117.37051673177488</v>
      </c>
      <c r="AR244" s="15">
        <f t="shared" si="123"/>
        <v>0</v>
      </c>
      <c r="AS244" s="49"/>
      <c r="AT244" s="12">
        <f t="shared" si="124"/>
        <v>-4.7093339965870412E-4</v>
      </c>
      <c r="AU244" s="9">
        <f t="shared" si="125"/>
        <v>117.32807096453425</v>
      </c>
      <c r="AV244" s="9">
        <f t="shared" si="126"/>
        <v>117.37051673177488</v>
      </c>
      <c r="AW244" s="9">
        <f t="shared" si="127"/>
        <v>117.45442926799724</v>
      </c>
      <c r="AX244" s="16">
        <f t="shared" si="128"/>
        <v>117.41247299988606</v>
      </c>
      <c r="AY244" s="44">
        <f t="shared" si="129"/>
        <v>-4.6549953169925333E-4</v>
      </c>
      <c r="AZ244" s="49"/>
      <c r="BA244" s="12">
        <f t="shared" si="130"/>
        <v>-9.3643580034395723E-4</v>
      </c>
      <c r="BB244" s="9">
        <f t="shared" si="131"/>
        <v>117.37002775590568</v>
      </c>
      <c r="BC244" s="9">
        <f t="shared" si="132"/>
        <v>117.3705169903759</v>
      </c>
      <c r="BD244" s="9">
        <f t="shared" si="133"/>
        <v>11.131489579909207</v>
      </c>
      <c r="BE244" s="16">
        <f t="shared" si="134"/>
        <v>64.251003285142559</v>
      </c>
      <c r="BF244" s="44">
        <f t="shared" si="135"/>
        <v>0.58935434124776476</v>
      </c>
      <c r="BG244" s="49"/>
      <c r="BH244" s="12">
        <f t="shared" si="136"/>
        <v>0.59119733902616167</v>
      </c>
      <c r="BI244" s="9">
        <f t="shared" si="137"/>
        <v>64</v>
      </c>
      <c r="BJ244" s="9">
        <f t="shared" si="138"/>
        <v>116.95599774564833</v>
      </c>
      <c r="BK244" s="9">
        <f t="shared" si="139"/>
        <v>0</v>
      </c>
      <c r="BL244" s="47">
        <f t="shared" si="140"/>
        <v>64</v>
      </c>
      <c r="BM244" s="44">
        <f t="shared" si="141"/>
        <v>0.58754015218761102</v>
      </c>
      <c r="BN244" s="11"/>
      <c r="BO244" s="9"/>
      <c r="BP244" s="11"/>
      <c r="BQ244" s="9"/>
      <c r="BR244" s="43"/>
      <c r="BS244" s="9"/>
      <c r="BT244" s="11"/>
      <c r="BU244" s="9"/>
      <c r="BV244" s="25"/>
      <c r="BW244" s="25"/>
      <c r="BX244" s="25"/>
      <c r="BY244" s="25"/>
      <c r="CA244" s="25"/>
      <c r="CB244" s="25"/>
    </row>
    <row r="245" spans="2:80" x14ac:dyDescent="0.2">
      <c r="B245" s="2"/>
      <c r="C245" s="1"/>
      <c r="D245" s="1"/>
      <c r="E245" s="1"/>
      <c r="F245" s="2"/>
      <c r="G245" s="6"/>
      <c r="H245" s="2"/>
      <c r="I245" s="2"/>
      <c r="J245" s="3"/>
      <c r="K245" s="3"/>
      <c r="L245" s="1"/>
      <c r="M245" s="1"/>
      <c r="N245" s="1"/>
      <c r="O245" s="40"/>
      <c r="P245" s="40"/>
      <c r="Q245" s="1"/>
      <c r="R245" s="1"/>
      <c r="S245" s="2"/>
      <c r="T245" s="3"/>
      <c r="U245" s="7"/>
      <c r="V245" s="7"/>
      <c r="W245" s="7"/>
      <c r="X245" s="40"/>
      <c r="Y245" s="1"/>
      <c r="Z245" s="1"/>
      <c r="AA245" s="2"/>
      <c r="AB245" s="6"/>
      <c r="AC245" s="2"/>
      <c r="AD245" s="40"/>
      <c r="AE245" s="1" t="e">
        <f t="shared" si="112"/>
        <v>#DIV/0!</v>
      </c>
      <c r="AF245" s="2">
        <f t="shared" si="113"/>
        <v>24</v>
      </c>
      <c r="AG245" s="9" t="e">
        <f t="shared" si="114"/>
        <v>#DIV/0!</v>
      </c>
      <c r="AH245" s="12" t="e">
        <f t="shared" si="115"/>
        <v>#DIV/0!</v>
      </c>
      <c r="AI245" s="12" t="e">
        <f t="shared" si="116"/>
        <v>#DIV/0!</v>
      </c>
      <c r="AJ245" s="42" t="e">
        <f t="shared" si="117"/>
        <v>#DIV/0!</v>
      </c>
      <c r="AK245" s="11">
        <v>0</v>
      </c>
      <c r="AL245" s="9" t="e">
        <f t="shared" si="118"/>
        <v>#DIV/0!</v>
      </c>
      <c r="AM245" s="11">
        <f t="shared" si="119"/>
        <v>0</v>
      </c>
      <c r="AN245" s="9">
        <f t="shared" si="120"/>
        <v>117.37051673177488</v>
      </c>
      <c r="AO245" s="9"/>
      <c r="AP245" s="9">
        <f t="shared" si="121"/>
        <v>117.45442900939622</v>
      </c>
      <c r="AQ245" s="47">
        <f t="shared" si="122"/>
        <v>117.45442900939622</v>
      </c>
      <c r="AR245" s="15">
        <f t="shared" si="123"/>
        <v>0</v>
      </c>
      <c r="AS245" s="49"/>
      <c r="AT245" s="12">
        <f t="shared" si="124"/>
        <v>-4.6549953169925333E-4</v>
      </c>
      <c r="AU245" s="9">
        <f t="shared" si="125"/>
        <v>117.41247299988606</v>
      </c>
      <c r="AV245" s="9">
        <f t="shared" si="126"/>
        <v>117.45442900939622</v>
      </c>
      <c r="AW245" s="9">
        <f t="shared" si="127"/>
        <v>11.546008824636786</v>
      </c>
      <c r="AX245" s="16">
        <f t="shared" si="128"/>
        <v>64.500218917016497</v>
      </c>
      <c r="AY245" s="44">
        <f t="shared" si="129"/>
        <v>0.58752031839883911</v>
      </c>
      <c r="AZ245" s="49"/>
      <c r="BA245" s="12">
        <f t="shared" si="130"/>
        <v>0.58935434124776476</v>
      </c>
      <c r="BB245" s="9">
        <f t="shared" si="131"/>
        <v>64.251003285142559</v>
      </c>
      <c r="BC245" s="9">
        <f t="shared" si="132"/>
        <v>117.04248565090188</v>
      </c>
      <c r="BD245" s="9">
        <f t="shared" si="133"/>
        <v>11.45597342647293</v>
      </c>
      <c r="BE245" s="16">
        <f t="shared" si="134"/>
        <v>64.249229538687402</v>
      </c>
      <c r="BF245" s="44">
        <f t="shared" si="135"/>
        <v>0.58573455417897291</v>
      </c>
      <c r="BG245" s="49"/>
      <c r="BH245" s="12">
        <f t="shared" si="136"/>
        <v>0.58754015218761102</v>
      </c>
      <c r="BI245" s="9">
        <f t="shared" si="137"/>
        <v>64</v>
      </c>
      <c r="BJ245" s="9">
        <f t="shared" si="138"/>
        <v>116.63304268502459</v>
      </c>
      <c r="BK245" s="9">
        <f t="shared" si="139"/>
        <v>0</v>
      </c>
      <c r="BL245" s="47">
        <f t="shared" si="140"/>
        <v>64</v>
      </c>
      <c r="BM245" s="44">
        <f t="shared" si="141"/>
        <v>0.5839570063014734</v>
      </c>
      <c r="BN245" s="11"/>
      <c r="BO245" s="9"/>
      <c r="BP245" s="11"/>
      <c r="BQ245" s="9"/>
      <c r="BR245" s="43"/>
      <c r="BS245" s="9"/>
      <c r="BT245" s="11"/>
      <c r="BU245" s="9"/>
      <c r="BV245" s="25"/>
      <c r="BW245" s="25"/>
      <c r="BX245" s="25"/>
      <c r="BY245" s="25"/>
      <c r="CA245" s="25"/>
      <c r="CB245" s="25"/>
    </row>
    <row r="246" spans="2:80" x14ac:dyDescent="0.2">
      <c r="B246" s="2"/>
      <c r="C246" s="1"/>
      <c r="D246" s="1"/>
      <c r="E246" s="1"/>
      <c r="F246" s="2"/>
      <c r="G246" s="6"/>
      <c r="H246" s="2"/>
      <c r="I246" s="2"/>
      <c r="J246" s="3"/>
      <c r="K246" s="3"/>
      <c r="L246" s="1"/>
      <c r="M246" s="1"/>
      <c r="N246" s="1"/>
      <c r="O246" s="40"/>
      <c r="P246" s="40"/>
      <c r="Q246" s="1"/>
      <c r="R246" s="1"/>
      <c r="S246" s="2"/>
      <c r="T246" s="3"/>
      <c r="U246" s="7"/>
      <c r="V246" s="7"/>
      <c r="W246" s="7"/>
      <c r="X246" s="40"/>
      <c r="Y246" s="1"/>
      <c r="Z246" s="1"/>
      <c r="AA246" s="2"/>
      <c r="AB246" s="6"/>
      <c r="AC246" s="2"/>
      <c r="AD246" s="40"/>
      <c r="AE246" s="1" t="e">
        <f t="shared" si="112"/>
        <v>#DIV/0!</v>
      </c>
      <c r="AF246" s="2">
        <f t="shared" si="113"/>
        <v>25</v>
      </c>
      <c r="AG246" s="9" t="e">
        <f t="shared" si="114"/>
        <v>#DIV/0!</v>
      </c>
      <c r="AH246" s="12" t="e">
        <f t="shared" si="115"/>
        <v>#DIV/0!</v>
      </c>
      <c r="AI246" s="12" t="e">
        <f t="shared" si="116"/>
        <v>#DIV/0!</v>
      </c>
      <c r="AJ246" s="42" t="e">
        <f t="shared" si="117"/>
        <v>#DIV/0!</v>
      </c>
      <c r="AK246" s="11">
        <v>0</v>
      </c>
      <c r="AL246" s="9" t="e">
        <f t="shared" si="118"/>
        <v>#DIV/0!</v>
      </c>
      <c r="AM246" s="11">
        <f t="shared" si="119"/>
        <v>0</v>
      </c>
      <c r="AN246" s="9">
        <f t="shared" si="120"/>
        <v>117.45442900939622</v>
      </c>
      <c r="AO246" s="9"/>
      <c r="AP246" s="9">
        <f t="shared" si="121"/>
        <v>11.95795218313112</v>
      </c>
      <c r="AQ246" s="47">
        <f t="shared" si="122"/>
        <v>11.957952183131116</v>
      </c>
      <c r="AR246" s="15">
        <f t="shared" si="123"/>
        <v>0</v>
      </c>
      <c r="AS246" s="49"/>
      <c r="AT246" s="12">
        <f t="shared" si="124"/>
        <v>0.58752031839883911</v>
      </c>
      <c r="AU246" s="9">
        <f t="shared" si="125"/>
        <v>64.500218917016497</v>
      </c>
      <c r="AV246" s="9">
        <f t="shared" si="126"/>
        <v>11.957952183131116</v>
      </c>
      <c r="AW246" s="9">
        <f t="shared" si="127"/>
        <v>11.865416392350213</v>
      </c>
      <c r="AX246" s="16">
        <f t="shared" si="128"/>
        <v>11.911684287740664</v>
      </c>
      <c r="AY246" s="44">
        <f t="shared" si="129"/>
        <v>5.1333649551226542E-4</v>
      </c>
      <c r="AZ246" s="49"/>
      <c r="BA246" s="12">
        <f t="shared" si="130"/>
        <v>0.58573455417897291</v>
      </c>
      <c r="BB246" s="9">
        <f t="shared" si="131"/>
        <v>64.249229538687402</v>
      </c>
      <c r="BC246" s="9">
        <f t="shared" si="132"/>
        <v>11.95795186864896</v>
      </c>
      <c r="BD246" s="9">
        <f t="shared" si="133"/>
        <v>11.773918951644085</v>
      </c>
      <c r="BE246" s="16">
        <f t="shared" si="134"/>
        <v>11.865935410146523</v>
      </c>
      <c r="BF246" s="44">
        <f t="shared" si="135"/>
        <v>1.020911064539984E-3</v>
      </c>
      <c r="BG246" s="49"/>
      <c r="BH246" s="12">
        <f t="shared" si="136"/>
        <v>0.5839570063014734</v>
      </c>
      <c r="BI246" s="9">
        <f t="shared" si="137"/>
        <v>64</v>
      </c>
      <c r="BJ246" s="9">
        <f t="shared" si="138"/>
        <v>11.957950624800292</v>
      </c>
      <c r="BK246" s="9">
        <f t="shared" si="139"/>
        <v>0</v>
      </c>
      <c r="BL246" s="47">
        <f t="shared" si="140"/>
        <v>64</v>
      </c>
      <c r="BM246" s="44">
        <f t="shared" si="141"/>
        <v>-0.57740000966316718</v>
      </c>
      <c r="BN246" s="11"/>
      <c r="BO246" s="9"/>
      <c r="BP246" s="11"/>
      <c r="BQ246" s="9"/>
      <c r="BR246" s="43"/>
      <c r="BS246" s="9"/>
      <c r="BT246" s="11"/>
      <c r="BU246" s="9"/>
      <c r="BV246" s="25"/>
      <c r="BW246" s="25"/>
      <c r="BX246" s="25"/>
      <c r="BY246" s="25"/>
      <c r="CA246" s="25"/>
      <c r="CB246" s="25"/>
    </row>
    <row r="247" spans="2:80" x14ac:dyDescent="0.2">
      <c r="B247" s="2"/>
      <c r="C247" s="1"/>
      <c r="D247" s="1"/>
      <c r="E247" s="1"/>
      <c r="F247" s="2"/>
      <c r="G247" s="6"/>
      <c r="H247" s="2"/>
      <c r="I247" s="2"/>
      <c r="J247" s="3"/>
      <c r="K247" s="3"/>
      <c r="L247" s="1"/>
      <c r="M247" s="1"/>
      <c r="N247" s="1"/>
      <c r="O247" s="40"/>
      <c r="P247" s="40"/>
      <c r="Q247" s="1"/>
      <c r="R247" s="1"/>
      <c r="S247" s="2"/>
      <c r="T247" s="3"/>
      <c r="U247" s="7"/>
      <c r="V247" s="7"/>
      <c r="W247" s="7"/>
      <c r="X247" s="40"/>
      <c r="Y247" s="1"/>
      <c r="Z247" s="1"/>
      <c r="AA247" s="2"/>
      <c r="AB247" s="6"/>
      <c r="AC247" s="2"/>
      <c r="AD247" s="40"/>
      <c r="AE247" s="1" t="e">
        <f t="shared" si="112"/>
        <v>#DIV/0!</v>
      </c>
      <c r="AF247" s="2">
        <f t="shared" si="113"/>
        <v>26</v>
      </c>
      <c r="AG247" s="9" t="e">
        <f t="shared" si="114"/>
        <v>#DIV/0!</v>
      </c>
      <c r="AH247" s="12" t="e">
        <f t="shared" si="115"/>
        <v>#DIV/0!</v>
      </c>
      <c r="AI247" s="12" t="e">
        <f t="shared" si="116"/>
        <v>#DIV/0!</v>
      </c>
      <c r="AJ247" s="42" t="e">
        <f t="shared" si="117"/>
        <v>#DIV/0!</v>
      </c>
      <c r="AK247" s="11">
        <v>0</v>
      </c>
      <c r="AL247" s="9" t="e">
        <f t="shared" si="118"/>
        <v>#DIV/0!</v>
      </c>
      <c r="AM247" s="11">
        <f t="shared" si="119"/>
        <v>0</v>
      </c>
      <c r="AN247" s="9">
        <f t="shared" si="120"/>
        <v>11.957952183131116</v>
      </c>
      <c r="AO247" s="9"/>
      <c r="AP247" s="9">
        <f t="shared" si="121"/>
        <v>11.865416706832368</v>
      </c>
      <c r="AQ247" s="47">
        <f t="shared" si="122"/>
        <v>11.865416706832368</v>
      </c>
      <c r="AR247" s="15">
        <f t="shared" si="123"/>
        <v>0</v>
      </c>
      <c r="AS247" s="49"/>
      <c r="AT247" s="12">
        <f t="shared" si="124"/>
        <v>5.1333649551226542E-4</v>
      </c>
      <c r="AU247" s="9">
        <f t="shared" si="125"/>
        <v>11.911684287740664</v>
      </c>
      <c r="AV247" s="9">
        <f t="shared" si="126"/>
        <v>11.865416706832368</v>
      </c>
      <c r="AW247" s="9">
        <f t="shared" si="127"/>
        <v>11.773920195492755</v>
      </c>
      <c r="AX247" s="16">
        <f t="shared" si="128"/>
        <v>11.819668451162562</v>
      </c>
      <c r="AY247" s="44">
        <f t="shared" si="129"/>
        <v>5.0757115799531503E-4</v>
      </c>
      <c r="AZ247" s="49"/>
      <c r="BA247" s="12">
        <f t="shared" si="130"/>
        <v>1.020911064539984E-3</v>
      </c>
      <c r="BB247" s="9">
        <f t="shared" si="131"/>
        <v>11.865935410146523</v>
      </c>
      <c r="BC247" s="9">
        <f t="shared" si="132"/>
        <v>11.865416399374512</v>
      </c>
      <c r="BD247" s="9">
        <f t="shared" si="133"/>
        <v>115.64417561538031</v>
      </c>
      <c r="BE247" s="16">
        <f t="shared" si="134"/>
        <v>63.754796007377408</v>
      </c>
      <c r="BF247" s="44">
        <f t="shared" si="135"/>
        <v>-0.57570615774701417</v>
      </c>
      <c r="BG247" s="49"/>
      <c r="BH247" s="12">
        <f t="shared" si="136"/>
        <v>-0.57740000966316718</v>
      </c>
      <c r="BI247" s="9">
        <f t="shared" si="137"/>
        <v>64</v>
      </c>
      <c r="BJ247" s="9">
        <f t="shared" si="138"/>
        <v>12.260959190401962</v>
      </c>
      <c r="BK247" s="9">
        <f t="shared" si="139"/>
        <v>0</v>
      </c>
      <c r="BL247" s="47">
        <f t="shared" si="140"/>
        <v>64</v>
      </c>
      <c r="BM247" s="44">
        <f t="shared" si="141"/>
        <v>-0.57403816763721105</v>
      </c>
      <c r="BN247" s="11"/>
      <c r="BO247" s="9"/>
      <c r="BP247" s="11"/>
      <c r="BQ247" s="9"/>
      <c r="BR247" s="43"/>
      <c r="BS247" s="9"/>
      <c r="BT247" s="11"/>
      <c r="BU247" s="9"/>
      <c r="BV247" s="25"/>
      <c r="BW247" s="25"/>
      <c r="BX247" s="25"/>
      <c r="BY247" s="25"/>
      <c r="CA247" s="25"/>
      <c r="CB247" s="25"/>
    </row>
    <row r="248" spans="2:80" x14ac:dyDescent="0.2">
      <c r="B248" s="2"/>
      <c r="C248" s="1"/>
      <c r="D248" s="1"/>
      <c r="E248" s="1"/>
      <c r="F248" s="2"/>
      <c r="G248" s="6"/>
      <c r="H248" s="2"/>
      <c r="I248" s="2"/>
      <c r="J248" s="3"/>
      <c r="K248" s="3"/>
      <c r="L248" s="1"/>
      <c r="M248" s="1"/>
      <c r="N248" s="1"/>
      <c r="O248" s="40"/>
      <c r="P248" s="40"/>
      <c r="Q248" s="1"/>
      <c r="R248" s="1"/>
      <c r="S248" s="2"/>
      <c r="T248" s="3"/>
      <c r="U248" s="7"/>
      <c r="V248" s="7"/>
      <c r="W248" s="7"/>
      <c r="X248" s="40"/>
      <c r="Y248" s="1"/>
      <c r="Z248" s="1"/>
      <c r="AA248" s="2"/>
      <c r="AB248" s="6"/>
      <c r="AC248" s="2"/>
      <c r="AD248" s="40"/>
      <c r="AE248" s="1" t="e">
        <f t="shared" si="112"/>
        <v>#DIV/0!</v>
      </c>
      <c r="AF248" s="2">
        <f t="shared" si="113"/>
        <v>27</v>
      </c>
      <c r="AG248" s="9" t="e">
        <f t="shared" si="114"/>
        <v>#DIV/0!</v>
      </c>
      <c r="AH248" s="12" t="e">
        <f t="shared" si="115"/>
        <v>#DIV/0!</v>
      </c>
      <c r="AI248" s="12" t="e">
        <f t="shared" si="116"/>
        <v>#DIV/0!</v>
      </c>
      <c r="AJ248" s="42" t="e">
        <f t="shared" si="117"/>
        <v>#DIV/0!</v>
      </c>
      <c r="AK248" s="11">
        <v>0</v>
      </c>
      <c r="AL248" s="9" t="e">
        <f t="shared" si="118"/>
        <v>#DIV/0!</v>
      </c>
      <c r="AM248" s="11">
        <f t="shared" si="119"/>
        <v>0</v>
      </c>
      <c r="AN248" s="9">
        <f t="shared" si="120"/>
        <v>11.865416706832368</v>
      </c>
      <c r="AO248" s="9"/>
      <c r="AP248" s="9">
        <f t="shared" si="121"/>
        <v>11.773920502950611</v>
      </c>
      <c r="AQ248" s="47">
        <f t="shared" si="122"/>
        <v>11.773920502950611</v>
      </c>
      <c r="AR248" s="15">
        <f t="shared" si="123"/>
        <v>0</v>
      </c>
      <c r="AS248" s="49"/>
      <c r="AT248" s="12">
        <f t="shared" si="124"/>
        <v>5.0757115799531503E-4</v>
      </c>
      <c r="AU248" s="9">
        <f t="shared" si="125"/>
        <v>11.819668451162562</v>
      </c>
      <c r="AV248" s="9">
        <f t="shared" si="126"/>
        <v>11.773920502950611</v>
      </c>
      <c r="AW248" s="9">
        <f t="shared" si="127"/>
        <v>115.24863282435285</v>
      </c>
      <c r="AX248" s="16">
        <f t="shared" si="128"/>
        <v>63.511276663651735</v>
      </c>
      <c r="AY248" s="44">
        <f t="shared" si="129"/>
        <v>-0.5740194766690222</v>
      </c>
      <c r="AZ248" s="49"/>
      <c r="BA248" s="12">
        <f t="shared" si="130"/>
        <v>-0.57570615774701417</v>
      </c>
      <c r="BB248" s="9">
        <f t="shared" si="131"/>
        <v>63.754796007377408</v>
      </c>
      <c r="BC248" s="9">
        <f t="shared" si="132"/>
        <v>12.167148997940977</v>
      </c>
      <c r="BD248" s="9">
        <f t="shared" si="133"/>
        <v>115.34578670592626</v>
      </c>
      <c r="BE248" s="16">
        <f t="shared" si="134"/>
        <v>63.756467851933621</v>
      </c>
      <c r="BF248" s="44">
        <f t="shared" si="135"/>
        <v>-0.5723770213208913</v>
      </c>
      <c r="BG248" s="49"/>
      <c r="BH248" s="12">
        <f t="shared" si="136"/>
        <v>-0.57403816763721105</v>
      </c>
      <c r="BI248" s="9">
        <f t="shared" si="137"/>
        <v>64</v>
      </c>
      <c r="BJ248" s="9">
        <f t="shared" si="138"/>
        <v>12.558130404589093</v>
      </c>
      <c r="BK248" s="9">
        <f t="shared" si="139"/>
        <v>0</v>
      </c>
      <c r="BL248" s="47">
        <f t="shared" si="140"/>
        <v>64</v>
      </c>
      <c r="BM248" s="44">
        <f t="shared" si="141"/>
        <v>-0.57074109029296194</v>
      </c>
      <c r="BN248" s="11"/>
      <c r="BO248" s="9"/>
      <c r="BP248" s="11"/>
      <c r="BQ248" s="9"/>
      <c r="BR248" s="43"/>
      <c r="BS248" s="9"/>
      <c r="BT248" s="11"/>
      <c r="BU248" s="9"/>
      <c r="BV248" s="25"/>
      <c r="BW248" s="25"/>
      <c r="BX248" s="25"/>
      <c r="BY248" s="25"/>
      <c r="CA248" s="25"/>
      <c r="CB248" s="25"/>
    </row>
    <row r="249" spans="2:80" x14ac:dyDescent="0.2">
      <c r="B249" s="2"/>
      <c r="C249" s="1"/>
      <c r="D249" s="1"/>
      <c r="E249" s="1"/>
      <c r="F249" s="2"/>
      <c r="G249" s="6"/>
      <c r="H249" s="2"/>
      <c r="I249" s="2"/>
      <c r="J249" s="3"/>
      <c r="K249" s="3"/>
      <c r="L249" s="1"/>
      <c r="M249" s="1"/>
      <c r="N249" s="1"/>
      <c r="O249" s="40"/>
      <c r="P249" s="40"/>
      <c r="Q249" s="1"/>
      <c r="R249" s="1"/>
      <c r="S249" s="2"/>
      <c r="T249" s="3"/>
      <c r="U249" s="7"/>
      <c r="V249" s="7"/>
      <c r="W249" s="7"/>
      <c r="X249" s="40"/>
      <c r="Y249" s="1"/>
      <c r="Z249" s="1"/>
      <c r="AA249" s="2"/>
      <c r="AB249" s="6"/>
      <c r="AC249" s="2"/>
      <c r="AD249" s="40"/>
      <c r="AE249" s="1" t="e">
        <f t="shared" si="112"/>
        <v>#DIV/0!</v>
      </c>
      <c r="AF249" s="2">
        <f t="shared" si="113"/>
        <v>28</v>
      </c>
      <c r="AG249" s="9" t="e">
        <f t="shared" si="114"/>
        <v>#DIV/0!</v>
      </c>
      <c r="AH249" s="12" t="e">
        <f t="shared" si="115"/>
        <v>#DIV/0!</v>
      </c>
      <c r="AI249" s="12" t="e">
        <f t="shared" si="116"/>
        <v>#DIV/0!</v>
      </c>
      <c r="AJ249" s="42" t="e">
        <f t="shared" si="117"/>
        <v>#DIV/0!</v>
      </c>
      <c r="AK249" s="11">
        <v>0</v>
      </c>
      <c r="AL249" s="9" t="e">
        <f t="shared" si="118"/>
        <v>#DIV/0!</v>
      </c>
      <c r="AM249" s="11">
        <f t="shared" si="119"/>
        <v>0</v>
      </c>
      <c r="AN249" s="9">
        <f t="shared" si="120"/>
        <v>11.773920502950611</v>
      </c>
      <c r="AO249" s="9"/>
      <c r="AP249" s="9">
        <f t="shared" si="121"/>
        <v>114.8554043293625</v>
      </c>
      <c r="AQ249" s="47">
        <f t="shared" si="122"/>
        <v>114.85540432936249</v>
      </c>
      <c r="AR249" s="15">
        <f t="shared" si="123"/>
        <v>0</v>
      </c>
      <c r="AS249" s="49"/>
      <c r="AT249" s="12">
        <f t="shared" si="124"/>
        <v>-0.5740194766690222</v>
      </c>
      <c r="AU249" s="9">
        <f t="shared" si="125"/>
        <v>63.511276663651735</v>
      </c>
      <c r="AV249" s="9">
        <f t="shared" si="126"/>
        <v>114.85540432936249</v>
      </c>
      <c r="AW249" s="9">
        <f t="shared" si="127"/>
        <v>114.95480529927815</v>
      </c>
      <c r="AX249" s="16">
        <f t="shared" si="128"/>
        <v>114.90510481432031</v>
      </c>
      <c r="AY249" s="44">
        <f t="shared" si="129"/>
        <v>-5.5142064617823131E-4</v>
      </c>
      <c r="AZ249" s="49"/>
      <c r="BA249" s="12">
        <f t="shared" si="130"/>
        <v>-0.5723770213208913</v>
      </c>
      <c r="BB249" s="9">
        <f t="shared" si="131"/>
        <v>63.756467851933621</v>
      </c>
      <c r="BC249" s="9">
        <f t="shared" si="132"/>
        <v>114.85540469223808</v>
      </c>
      <c r="BD249" s="9">
        <f t="shared" si="133"/>
        <v>115.05311995045966</v>
      </c>
      <c r="BE249" s="16">
        <f t="shared" si="134"/>
        <v>114.95426232134886</v>
      </c>
      <c r="BF249" s="44">
        <f t="shared" si="135"/>
        <v>-1.0968129942831293E-3</v>
      </c>
      <c r="BG249" s="49"/>
      <c r="BH249" s="12">
        <f t="shared" si="136"/>
        <v>-0.57074109029296194</v>
      </c>
      <c r="BI249" s="9">
        <f t="shared" si="137"/>
        <v>64</v>
      </c>
      <c r="BJ249" s="9">
        <f t="shared" si="138"/>
        <v>114.8554061279156</v>
      </c>
      <c r="BK249" s="9">
        <f t="shared" si="139"/>
        <v>0</v>
      </c>
      <c r="BL249" s="47">
        <f t="shared" si="140"/>
        <v>64</v>
      </c>
      <c r="BM249" s="44">
        <f t="shared" si="141"/>
        <v>0.56423435168707892</v>
      </c>
      <c r="BN249" s="11"/>
      <c r="BO249" s="9"/>
      <c r="BP249" s="11"/>
      <c r="BQ249" s="9"/>
      <c r="BR249" s="43"/>
      <c r="BS249" s="9"/>
      <c r="BT249" s="11"/>
      <c r="BU249" s="9"/>
      <c r="BV249" s="25"/>
      <c r="BW249" s="25"/>
      <c r="BX249" s="25"/>
      <c r="BY249" s="25"/>
      <c r="CA249" s="25"/>
      <c r="CB249" s="25"/>
    </row>
    <row r="250" spans="2:80" x14ac:dyDescent="0.2">
      <c r="B250" s="2"/>
      <c r="C250" s="1"/>
      <c r="D250" s="1"/>
      <c r="E250" s="1"/>
      <c r="F250" s="2"/>
      <c r="G250" s="6"/>
      <c r="H250" s="2"/>
      <c r="I250" s="2"/>
      <c r="J250" s="3"/>
      <c r="K250" s="3"/>
      <c r="L250" s="1"/>
      <c r="M250" s="1"/>
      <c r="N250" s="1"/>
      <c r="O250" s="40"/>
      <c r="P250" s="40"/>
      <c r="Q250" s="1"/>
      <c r="R250" s="1"/>
      <c r="S250" s="2"/>
      <c r="T250" s="3"/>
      <c r="U250" s="7"/>
      <c r="V250" s="7"/>
      <c r="W250" s="7"/>
      <c r="X250" s="40"/>
      <c r="Y250" s="1"/>
      <c r="Z250" s="1"/>
      <c r="AA250" s="2"/>
      <c r="AB250" s="6"/>
      <c r="AC250" s="2"/>
      <c r="AD250" s="40"/>
      <c r="AE250" s="1" t="e">
        <f t="shared" si="112"/>
        <v>#DIV/0!</v>
      </c>
      <c r="AF250" s="2">
        <f t="shared" si="113"/>
        <v>29</v>
      </c>
      <c r="AG250" s="9" t="e">
        <f t="shared" si="114"/>
        <v>#DIV/0!</v>
      </c>
      <c r="AH250" s="12" t="e">
        <f t="shared" si="115"/>
        <v>#DIV/0!</v>
      </c>
      <c r="AI250" s="12" t="e">
        <f t="shared" si="116"/>
        <v>#DIV/0!</v>
      </c>
      <c r="AJ250" s="42" t="e">
        <f t="shared" si="117"/>
        <v>#DIV/0!</v>
      </c>
      <c r="AK250" s="11">
        <v>0</v>
      </c>
      <c r="AL250" s="9" t="e">
        <f t="shared" si="118"/>
        <v>#DIV/0!</v>
      </c>
      <c r="AM250" s="11">
        <f t="shared" si="119"/>
        <v>0</v>
      </c>
      <c r="AN250" s="9">
        <f t="shared" si="120"/>
        <v>114.85540432936249</v>
      </c>
      <c r="AO250" s="9"/>
      <c r="AP250" s="9">
        <f t="shared" si="121"/>
        <v>114.95480493640254</v>
      </c>
      <c r="AQ250" s="47">
        <f t="shared" si="122"/>
        <v>114.95480493640254</v>
      </c>
      <c r="AR250" s="15">
        <f t="shared" si="123"/>
        <v>0</v>
      </c>
      <c r="AS250" s="49"/>
      <c r="AT250" s="12">
        <f t="shared" si="124"/>
        <v>-5.5142064617823131E-4</v>
      </c>
      <c r="AU250" s="9">
        <f t="shared" si="125"/>
        <v>114.90510481432031</v>
      </c>
      <c r="AV250" s="9">
        <f t="shared" si="126"/>
        <v>114.95480493640254</v>
      </c>
      <c r="AW250" s="9">
        <f t="shared" si="127"/>
        <v>115.05311851478213</v>
      </c>
      <c r="AX250" s="16">
        <f t="shared" si="128"/>
        <v>115.00396172559233</v>
      </c>
      <c r="AY250" s="44">
        <f t="shared" si="129"/>
        <v>-5.4538840983313266E-4</v>
      </c>
      <c r="AZ250" s="49"/>
      <c r="BA250" s="12">
        <f t="shared" si="130"/>
        <v>-1.0968129942831293E-3</v>
      </c>
      <c r="BB250" s="9">
        <f t="shared" si="131"/>
        <v>114.95426232134886</v>
      </c>
      <c r="BC250" s="9">
        <f t="shared" si="132"/>
        <v>114.95480529138226</v>
      </c>
      <c r="BD250" s="9">
        <f t="shared" si="133"/>
        <v>13.524530156244417</v>
      </c>
      <c r="BE250" s="16">
        <f t="shared" si="134"/>
        <v>64.239667723813341</v>
      </c>
      <c r="BF250" s="44">
        <f t="shared" si="135"/>
        <v>0.56267808960532062</v>
      </c>
      <c r="BG250" s="49"/>
      <c r="BH250" s="12">
        <f t="shared" si="136"/>
        <v>0.56423435168707892</v>
      </c>
      <c r="BI250" s="9">
        <f t="shared" si="137"/>
        <v>64</v>
      </c>
      <c r="BJ250" s="9">
        <f t="shared" si="138"/>
        <v>114.5769619850804</v>
      </c>
      <c r="BK250" s="9">
        <f t="shared" si="139"/>
        <v>0</v>
      </c>
      <c r="BL250" s="47">
        <f t="shared" si="140"/>
        <v>64</v>
      </c>
      <c r="BM250" s="44">
        <f t="shared" si="141"/>
        <v>0.56114504885035565</v>
      </c>
      <c r="BN250" s="11"/>
      <c r="BO250" s="9"/>
      <c r="BP250" s="11"/>
      <c r="BQ250" s="9"/>
      <c r="BR250" s="43"/>
      <c r="BS250" s="9"/>
      <c r="BT250" s="11"/>
      <c r="BU250" s="9"/>
      <c r="BV250" s="25"/>
      <c r="BW250" s="25"/>
      <c r="BX250" s="25"/>
      <c r="BY250" s="25"/>
      <c r="CA250" s="25"/>
      <c r="CB250" s="25"/>
    </row>
    <row r="251" spans="2:80" x14ac:dyDescent="0.2">
      <c r="B251" s="2"/>
      <c r="C251" s="1"/>
      <c r="D251" s="1"/>
      <c r="E251" s="1"/>
      <c r="F251" s="2"/>
      <c r="G251" s="6"/>
      <c r="H251" s="2"/>
      <c r="I251" s="2"/>
      <c r="J251" s="3"/>
      <c r="K251" s="3"/>
      <c r="L251" s="1"/>
      <c r="M251" s="1"/>
      <c r="N251" s="1"/>
      <c r="O251" s="40"/>
      <c r="P251" s="40"/>
      <c r="Q251" s="1"/>
      <c r="R251" s="1"/>
      <c r="S251" s="2"/>
      <c r="T251" s="3"/>
      <c r="U251" s="7"/>
      <c r="V251" s="7"/>
      <c r="W251" s="7"/>
      <c r="X251" s="40"/>
      <c r="Y251" s="1"/>
      <c r="Z251" s="1"/>
      <c r="AA251" s="2"/>
      <c r="AB251" s="6"/>
      <c r="AC251" s="2"/>
      <c r="AD251" s="40"/>
      <c r="AE251" s="1" t="e">
        <f t="shared" si="112"/>
        <v>#DIV/0!</v>
      </c>
      <c r="AF251" s="2">
        <f t="shared" si="113"/>
        <v>30</v>
      </c>
      <c r="AG251" s="9" t="e">
        <f t="shared" si="114"/>
        <v>#DIV/0!</v>
      </c>
      <c r="AH251" s="12" t="e">
        <f t="shared" si="115"/>
        <v>#DIV/0!</v>
      </c>
      <c r="AI251" s="12" t="e">
        <f t="shared" si="116"/>
        <v>#DIV/0!</v>
      </c>
      <c r="AJ251" s="42" t="e">
        <f t="shared" si="117"/>
        <v>#DIV/0!</v>
      </c>
      <c r="AK251" s="11">
        <v>0</v>
      </c>
      <c r="AL251" s="9" t="e">
        <f t="shared" si="118"/>
        <v>#DIV/0!</v>
      </c>
      <c r="AM251" s="11">
        <f t="shared" si="119"/>
        <v>0</v>
      </c>
      <c r="AN251" s="9">
        <f t="shared" si="120"/>
        <v>114.95480493640254</v>
      </c>
      <c r="AO251" s="9"/>
      <c r="AP251" s="9">
        <f t="shared" si="121"/>
        <v>115.05311815980241</v>
      </c>
      <c r="AQ251" s="47">
        <f t="shared" si="122"/>
        <v>115.05311815980241</v>
      </c>
      <c r="AR251" s="15">
        <f t="shared" si="123"/>
        <v>0</v>
      </c>
      <c r="AS251" s="49"/>
      <c r="AT251" s="12">
        <f t="shared" si="124"/>
        <v>-5.4538840983313266E-4</v>
      </c>
      <c r="AU251" s="9">
        <f t="shared" si="125"/>
        <v>115.00396172559233</v>
      </c>
      <c r="AV251" s="9">
        <f t="shared" si="126"/>
        <v>115.05311815980241</v>
      </c>
      <c r="AW251" s="9">
        <f t="shared" si="127"/>
        <v>13.902373462546279</v>
      </c>
      <c r="AX251" s="16">
        <f t="shared" si="128"/>
        <v>64.477745811174344</v>
      </c>
      <c r="AY251" s="44">
        <f t="shared" si="129"/>
        <v>0.56112741203332095</v>
      </c>
      <c r="AZ251" s="49"/>
      <c r="BA251" s="12">
        <f t="shared" si="130"/>
        <v>0.56267808960532062</v>
      </c>
      <c r="BB251" s="9">
        <f t="shared" si="131"/>
        <v>64.239667723813341</v>
      </c>
      <c r="BC251" s="9">
        <f t="shared" si="132"/>
        <v>114.67735457118013</v>
      </c>
      <c r="BD251" s="9">
        <f t="shared" si="133"/>
        <v>13.798825225192388</v>
      </c>
      <c r="BE251" s="16">
        <f t="shared" si="134"/>
        <v>64.23808989818626</v>
      </c>
      <c r="BF251" s="44">
        <f t="shared" si="135"/>
        <v>0.55961731444550644</v>
      </c>
      <c r="BG251" s="49"/>
      <c r="BH251" s="12">
        <f t="shared" si="136"/>
        <v>0.56114504885035565</v>
      </c>
      <c r="BI251" s="9">
        <f t="shared" si="137"/>
        <v>64</v>
      </c>
      <c r="BJ251" s="9">
        <f t="shared" si="138"/>
        <v>114.30361075964973</v>
      </c>
      <c r="BK251" s="9">
        <f t="shared" si="139"/>
        <v>0</v>
      </c>
      <c r="BL251" s="47">
        <f t="shared" si="140"/>
        <v>64</v>
      </c>
      <c r="BM251" s="44">
        <f t="shared" si="141"/>
        <v>0.55811225129338005</v>
      </c>
      <c r="BN251" s="11"/>
      <c r="BO251" s="9"/>
      <c r="BP251" s="11"/>
      <c r="BQ251" s="9"/>
      <c r="BR251" s="43"/>
      <c r="BS251" s="9"/>
      <c r="BT251" s="11"/>
      <c r="BU251" s="9"/>
      <c r="BV251" s="25"/>
      <c r="BW251" s="25"/>
      <c r="BX251" s="25"/>
      <c r="BY251" s="25"/>
      <c r="CA251" s="25"/>
      <c r="CB251" s="25"/>
    </row>
    <row r="252" spans="2:80" x14ac:dyDescent="0.2">
      <c r="B252" s="2"/>
      <c r="C252" s="1"/>
      <c r="D252" s="1"/>
      <c r="E252" s="1"/>
      <c r="F252" s="2"/>
      <c r="G252" s="6"/>
      <c r="H252" s="2"/>
      <c r="I252" s="2"/>
      <c r="J252" s="3"/>
      <c r="K252" s="3"/>
      <c r="L252" s="1"/>
      <c r="M252" s="1"/>
      <c r="N252" s="1"/>
      <c r="O252" s="40"/>
      <c r="P252" s="40"/>
      <c r="Q252" s="1"/>
      <c r="R252" s="1"/>
      <c r="S252" s="2"/>
      <c r="T252" s="3"/>
      <c r="U252" s="7"/>
      <c r="V252" s="7"/>
      <c r="W252" s="7"/>
      <c r="X252" s="40"/>
      <c r="Y252" s="1"/>
      <c r="Z252" s="1"/>
      <c r="AA252" s="2"/>
      <c r="AB252" s="6"/>
      <c r="AC252" s="2"/>
      <c r="AD252" s="40"/>
      <c r="AE252" s="1" t="e">
        <f t="shared" si="112"/>
        <v>#DIV/0!</v>
      </c>
      <c r="AF252" s="2">
        <f t="shared" si="113"/>
        <v>31</v>
      </c>
      <c r="AG252" s="9" t="e">
        <f t="shared" si="114"/>
        <v>#DIV/0!</v>
      </c>
      <c r="AH252" s="12" t="e">
        <f t="shared" si="115"/>
        <v>#DIV/0!</v>
      </c>
      <c r="AI252" s="12" t="e">
        <f t="shared" si="116"/>
        <v>#DIV/0!</v>
      </c>
      <c r="AJ252" s="42" t="e">
        <f t="shared" si="117"/>
        <v>#DIV/0!</v>
      </c>
      <c r="AK252" s="11">
        <v>0</v>
      </c>
      <c r="AL252" s="9" t="e">
        <f t="shared" si="118"/>
        <v>#DIV/0!</v>
      </c>
      <c r="AM252" s="11">
        <f t="shared" si="119"/>
        <v>0</v>
      </c>
      <c r="AN252" s="9">
        <f t="shared" si="120"/>
        <v>115.05311815980241</v>
      </c>
      <c r="AO252" s="9"/>
      <c r="AP252" s="9">
        <f t="shared" si="121"/>
        <v>14.278137051168549</v>
      </c>
      <c r="AQ252" s="47">
        <f t="shared" si="122"/>
        <v>14.278137051168549</v>
      </c>
      <c r="AR252" s="15">
        <f t="shared" si="123"/>
        <v>0</v>
      </c>
      <c r="AS252" s="49"/>
      <c r="AT252" s="12">
        <f t="shared" si="124"/>
        <v>0.56112741203332095</v>
      </c>
      <c r="AU252" s="9">
        <f t="shared" si="125"/>
        <v>64.477745811174344</v>
      </c>
      <c r="AV252" s="9">
        <f t="shared" si="126"/>
        <v>14.278137051168549</v>
      </c>
      <c r="AW252" s="9">
        <f t="shared" si="127"/>
        <v>14.172569036722791</v>
      </c>
      <c r="AX252" s="16">
        <f t="shared" si="128"/>
        <v>14.22535304394567</v>
      </c>
      <c r="AY252" s="44">
        <f t="shared" si="129"/>
        <v>5.8563193891197787E-4</v>
      </c>
      <c r="AZ252" s="49"/>
      <c r="BA252" s="12">
        <f t="shared" si="130"/>
        <v>0.55961731444550644</v>
      </c>
      <c r="BB252" s="9">
        <f t="shared" si="131"/>
        <v>64.23808989818626</v>
      </c>
      <c r="BC252" s="9">
        <f t="shared" si="132"/>
        <v>14.278136641869033</v>
      </c>
      <c r="BD252" s="9">
        <f t="shared" si="133"/>
        <v>14.068125424147361</v>
      </c>
      <c r="BE252" s="16">
        <f t="shared" si="134"/>
        <v>14.173131033008197</v>
      </c>
      <c r="BF252" s="44">
        <f t="shared" si="135"/>
        <v>1.1650240584073974E-3</v>
      </c>
      <c r="BG252" s="49"/>
      <c r="BH252" s="12">
        <f t="shared" si="136"/>
        <v>0.55811225129338005</v>
      </c>
      <c r="BI252" s="9">
        <f t="shared" si="137"/>
        <v>64</v>
      </c>
      <c r="BJ252" s="9">
        <f t="shared" si="138"/>
        <v>14.278135022068595</v>
      </c>
      <c r="BK252" s="9">
        <f t="shared" si="139"/>
        <v>0</v>
      </c>
      <c r="BL252" s="47">
        <f t="shared" si="140"/>
        <v>64</v>
      </c>
      <c r="BM252" s="44">
        <f t="shared" si="141"/>
        <v>-0.5516578548194061</v>
      </c>
      <c r="BN252" s="11"/>
      <c r="BO252" s="9"/>
      <c r="BP252" s="11"/>
      <c r="BQ252" s="9"/>
      <c r="BR252" s="43"/>
      <c r="BS252" s="9"/>
      <c r="BT252" s="11"/>
      <c r="BU252" s="9"/>
      <c r="BV252" s="25"/>
      <c r="BW252" s="25"/>
      <c r="BX252" s="25"/>
      <c r="BY252" s="25"/>
      <c r="CA252" s="25"/>
      <c r="CB252" s="25"/>
    </row>
    <row r="253" spans="2:80" x14ac:dyDescent="0.2">
      <c r="B253" s="2"/>
      <c r="C253" s="1"/>
      <c r="D253" s="1"/>
      <c r="E253" s="1"/>
      <c r="F253" s="2"/>
      <c r="G253" s="6"/>
      <c r="H253" s="2"/>
      <c r="I253" s="2"/>
      <c r="J253" s="3"/>
      <c r="K253" s="3"/>
      <c r="L253" s="1"/>
      <c r="M253" s="1"/>
      <c r="N253" s="1"/>
      <c r="O253" s="40"/>
      <c r="P253" s="40"/>
      <c r="Q253" s="1"/>
      <c r="R253" s="1"/>
      <c r="S253" s="2"/>
      <c r="T253" s="3"/>
      <c r="U253" s="7"/>
      <c r="V253" s="7"/>
      <c r="W253" s="7"/>
      <c r="X253" s="40"/>
      <c r="Y253" s="1"/>
      <c r="Z253" s="1"/>
      <c r="AA253" s="2"/>
      <c r="AB253" s="6"/>
      <c r="AC253" s="2"/>
      <c r="AD253" s="40"/>
      <c r="AE253" s="1" t="e">
        <f t="shared" si="112"/>
        <v>#DIV/0!</v>
      </c>
      <c r="AF253" s="2">
        <f t="shared" si="113"/>
        <v>32</v>
      </c>
      <c r="AG253" s="9" t="e">
        <f t="shared" si="114"/>
        <v>#DIV/0!</v>
      </c>
      <c r="AH253" s="12" t="e">
        <f t="shared" si="115"/>
        <v>#DIV/0!</v>
      </c>
      <c r="AI253" s="12" t="e">
        <f t="shared" si="116"/>
        <v>#DIV/0!</v>
      </c>
      <c r="AJ253" s="42" t="e">
        <f t="shared" si="117"/>
        <v>#DIV/0!</v>
      </c>
      <c r="AK253" s="11">
        <v>0</v>
      </c>
      <c r="AL253" s="9" t="e">
        <f t="shared" si="118"/>
        <v>#DIV/0!</v>
      </c>
      <c r="AM253" s="11">
        <f t="shared" si="119"/>
        <v>0</v>
      </c>
      <c r="AN253" s="9">
        <f t="shared" si="120"/>
        <v>14.278137051168549</v>
      </c>
      <c r="AO253" s="9"/>
      <c r="AP253" s="9">
        <f t="shared" si="121"/>
        <v>14.172569446022308</v>
      </c>
      <c r="AQ253" s="47">
        <f t="shared" si="122"/>
        <v>14.172569446022308</v>
      </c>
      <c r="AR253" s="15">
        <f t="shared" si="123"/>
        <v>0</v>
      </c>
      <c r="AS253" s="49"/>
      <c r="AT253" s="12">
        <f t="shared" si="124"/>
        <v>5.8563193891197787E-4</v>
      </c>
      <c r="AU253" s="9">
        <f t="shared" si="125"/>
        <v>14.22535304394567</v>
      </c>
      <c r="AV253" s="9">
        <f t="shared" si="126"/>
        <v>14.172569446022308</v>
      </c>
      <c r="AW253" s="9">
        <f t="shared" si="127"/>
        <v>14.068127043947799</v>
      </c>
      <c r="AX253" s="16">
        <f t="shared" si="128"/>
        <v>14.120348244985053</v>
      </c>
      <c r="AY253" s="44">
        <f t="shared" si="129"/>
        <v>5.793876748808926E-4</v>
      </c>
      <c r="AZ253" s="49"/>
      <c r="BA253" s="12">
        <f t="shared" si="130"/>
        <v>1.1650240584073974E-3</v>
      </c>
      <c r="BB253" s="9">
        <f t="shared" si="131"/>
        <v>14.173131033008197</v>
      </c>
      <c r="BC253" s="9">
        <f t="shared" si="132"/>
        <v>14.17256904540452</v>
      </c>
      <c r="BD253" s="9">
        <f t="shared" si="133"/>
        <v>113.35867710654315</v>
      </c>
      <c r="BE253" s="16">
        <f t="shared" si="134"/>
        <v>63.765623075973835</v>
      </c>
      <c r="BF253" s="44">
        <f t="shared" si="135"/>
        <v>-0.55022871351646896</v>
      </c>
      <c r="BG253" s="49"/>
      <c r="BH253" s="12">
        <f t="shared" si="136"/>
        <v>-0.5516578548194061</v>
      </c>
      <c r="BI253" s="9">
        <f t="shared" si="137"/>
        <v>64</v>
      </c>
      <c r="BJ253" s="9">
        <f t="shared" si="138"/>
        <v>14.533877583600471</v>
      </c>
      <c r="BK253" s="9">
        <f t="shared" si="139"/>
        <v>0</v>
      </c>
      <c r="BL253" s="47">
        <f t="shared" si="140"/>
        <v>64</v>
      </c>
      <c r="BM253" s="44">
        <f t="shared" si="141"/>
        <v>-0.54882042317955682</v>
      </c>
      <c r="BN253" s="11"/>
      <c r="BO253" s="9"/>
      <c r="BP253" s="11"/>
      <c r="BQ253" s="9"/>
      <c r="BR253" s="43"/>
      <c r="BS253" s="9"/>
      <c r="BT253" s="11"/>
      <c r="BU253" s="9"/>
      <c r="BV253" s="25"/>
      <c r="BW253" s="25"/>
      <c r="BX253" s="25"/>
      <c r="BY253" s="25"/>
      <c r="CA253" s="25"/>
      <c r="CB253" s="25"/>
    </row>
    <row r="254" spans="2:80" x14ac:dyDescent="0.2">
      <c r="B254" s="2"/>
      <c r="C254" s="1"/>
      <c r="D254" s="1"/>
      <c r="E254" s="1"/>
      <c r="F254" s="2"/>
      <c r="G254" s="6"/>
      <c r="H254" s="2"/>
      <c r="I254" s="2"/>
      <c r="J254" s="3"/>
      <c r="K254" s="3"/>
      <c r="L254" s="1"/>
      <c r="M254" s="1"/>
      <c r="N254" s="1"/>
      <c r="O254" s="40"/>
      <c r="P254" s="40"/>
      <c r="Q254" s="1"/>
      <c r="R254" s="1"/>
      <c r="S254" s="2"/>
      <c r="T254" s="3"/>
      <c r="U254" s="7"/>
      <c r="V254" s="7"/>
      <c r="W254" s="7"/>
      <c r="X254" s="40"/>
      <c r="Y254" s="1"/>
      <c r="Z254" s="1"/>
      <c r="AA254" s="2"/>
      <c r="AB254" s="6"/>
      <c r="AC254" s="2"/>
      <c r="AD254" s="40"/>
      <c r="AE254" s="1" t="e">
        <f t="shared" si="112"/>
        <v>#DIV/0!</v>
      </c>
      <c r="AF254" s="2">
        <f t="shared" si="113"/>
        <v>33</v>
      </c>
      <c r="AG254" s="9" t="e">
        <f t="shared" si="114"/>
        <v>#DIV/0!</v>
      </c>
      <c r="AH254" s="12" t="e">
        <f t="shared" si="115"/>
        <v>#DIV/0!</v>
      </c>
      <c r="AI254" s="12" t="e">
        <f t="shared" si="116"/>
        <v>#DIV/0!</v>
      </c>
      <c r="AJ254" s="42" t="e">
        <f t="shared" si="117"/>
        <v>#DIV/0!</v>
      </c>
      <c r="AK254" s="11">
        <v>0</v>
      </c>
      <c r="AL254" s="9" t="e">
        <f t="shared" si="118"/>
        <v>#DIV/0!</v>
      </c>
      <c r="AM254" s="11">
        <f t="shared" si="119"/>
        <v>0</v>
      </c>
      <c r="AN254" s="9">
        <f t="shared" si="120"/>
        <v>14.172569446022308</v>
      </c>
      <c r="AO254" s="9"/>
      <c r="AP254" s="9">
        <f t="shared" si="121"/>
        <v>14.068127444565585</v>
      </c>
      <c r="AQ254" s="47">
        <f t="shared" si="122"/>
        <v>14.068127444565585</v>
      </c>
      <c r="AR254" s="15">
        <f t="shared" si="123"/>
        <v>0</v>
      </c>
      <c r="AS254" s="49"/>
      <c r="AT254" s="12">
        <f t="shared" si="124"/>
        <v>5.793876748808926E-4</v>
      </c>
      <c r="AU254" s="9">
        <f t="shared" si="125"/>
        <v>14.120348244985053</v>
      </c>
      <c r="AV254" s="9">
        <f t="shared" si="126"/>
        <v>14.068127444565585</v>
      </c>
      <c r="AW254" s="9">
        <f t="shared" si="127"/>
        <v>112.9973685683472</v>
      </c>
      <c r="AX254" s="16">
        <f t="shared" si="128"/>
        <v>63.532748006456394</v>
      </c>
      <c r="AY254" s="44">
        <f t="shared" si="129"/>
        <v>-0.54880376029217526</v>
      </c>
      <c r="AZ254" s="49"/>
      <c r="BA254" s="12">
        <f t="shared" si="130"/>
        <v>-0.55022871351646896</v>
      </c>
      <c r="BB254" s="9">
        <f t="shared" si="131"/>
        <v>63.765623075973835</v>
      </c>
      <c r="BC254" s="9">
        <f t="shared" si="132"/>
        <v>14.427567010492091</v>
      </c>
      <c r="BD254" s="9">
        <f t="shared" si="133"/>
        <v>113.1066610233925</v>
      </c>
      <c r="BE254" s="16">
        <f t="shared" si="134"/>
        <v>63.767114016942301</v>
      </c>
      <c r="BF254" s="44">
        <f t="shared" si="135"/>
        <v>-0.54741608488378857</v>
      </c>
      <c r="BG254" s="49"/>
      <c r="BH254" s="12">
        <f t="shared" si="136"/>
        <v>-0.54882042317955682</v>
      </c>
      <c r="BI254" s="9">
        <f t="shared" si="137"/>
        <v>64</v>
      </c>
      <c r="BJ254" s="9">
        <f t="shared" si="138"/>
        <v>14.785191155747043</v>
      </c>
      <c r="BK254" s="9">
        <f t="shared" si="139"/>
        <v>0</v>
      </c>
      <c r="BL254" s="47">
        <f t="shared" si="140"/>
        <v>64</v>
      </c>
      <c r="BM254" s="44">
        <f t="shared" si="141"/>
        <v>-0.54603213062136513</v>
      </c>
      <c r="BN254" s="11"/>
      <c r="BO254" s="9"/>
      <c r="BP254" s="11"/>
      <c r="BQ254" s="9"/>
      <c r="BR254" s="43"/>
      <c r="BS254" s="9"/>
      <c r="BT254" s="11"/>
      <c r="BU254" s="9"/>
      <c r="BV254" s="25"/>
      <c r="BW254" s="25"/>
      <c r="BX254" s="25"/>
      <c r="BY254" s="25"/>
      <c r="CA254" s="25"/>
      <c r="CB254" s="25"/>
    </row>
    <row r="255" spans="2:80" x14ac:dyDescent="0.2">
      <c r="B255" s="25"/>
      <c r="C255" s="1"/>
      <c r="D255" s="1"/>
      <c r="E255" s="1"/>
      <c r="F255" s="2"/>
      <c r="G255" s="6"/>
      <c r="H255" s="2"/>
      <c r="I255" s="2"/>
      <c r="J255" s="3"/>
      <c r="K255" s="3"/>
      <c r="L255" s="1"/>
      <c r="M255" s="1"/>
      <c r="N255" s="1"/>
      <c r="O255" s="40"/>
      <c r="P255" s="40"/>
      <c r="Q255" s="1"/>
      <c r="R255" s="1"/>
      <c r="S255" s="2"/>
      <c r="T255" s="3"/>
      <c r="U255" s="7"/>
      <c r="V255" s="7"/>
      <c r="W255" s="7"/>
      <c r="X255" s="40"/>
      <c r="Y255" s="1"/>
      <c r="Z255" s="1"/>
      <c r="AA255" s="2"/>
      <c r="AB255" s="6"/>
      <c r="AC255" s="2"/>
      <c r="AD255" s="40"/>
      <c r="AE255" s="1"/>
      <c r="AF255" s="2"/>
      <c r="AG255" s="9"/>
      <c r="AH255" s="12"/>
      <c r="AI255" s="12"/>
      <c r="AJ255" s="42"/>
      <c r="AK255" s="11"/>
      <c r="AL255" s="9"/>
      <c r="AM255" s="11"/>
      <c r="AN255" s="9"/>
      <c r="AO255" s="9"/>
      <c r="AP255" s="9"/>
      <c r="AQ255" s="50"/>
      <c r="AR255" s="11"/>
      <c r="AS255" s="49"/>
      <c r="AT255" s="12"/>
      <c r="AU255" s="9"/>
      <c r="AV255" s="9"/>
      <c r="AW255" s="9"/>
      <c r="AX255" s="9"/>
      <c r="AY255" s="12"/>
      <c r="AZ255" s="49"/>
      <c r="BA255" s="12"/>
      <c r="BB255" s="9"/>
      <c r="BC255" s="9"/>
      <c r="BD255" s="9"/>
      <c r="BE255" s="9"/>
      <c r="BF255" s="12"/>
      <c r="BG255" s="49"/>
      <c r="BH255" s="12"/>
      <c r="BI255" s="9"/>
      <c r="BJ255" s="9"/>
      <c r="BK255" s="9"/>
      <c r="BL255" s="50"/>
      <c r="BM255" s="12"/>
      <c r="BN255" s="11"/>
      <c r="BO255" s="9"/>
      <c r="BP255" s="11"/>
      <c r="BQ255" s="9"/>
      <c r="BR255" s="43"/>
      <c r="BS255" s="9"/>
      <c r="BT255" s="11"/>
      <c r="BU255" s="25"/>
      <c r="BV255" s="25"/>
      <c r="BW255" s="25"/>
      <c r="BX255" s="25"/>
      <c r="BY255" s="25"/>
      <c r="BZ255" s="25"/>
      <c r="CA255" s="25"/>
      <c r="CB255" s="25"/>
    </row>
    <row r="256" spans="2:80" x14ac:dyDescent="0.2">
      <c r="B256" s="25"/>
      <c r="C256" s="1"/>
      <c r="D256" s="1"/>
      <c r="E256" s="1"/>
      <c r="F256" s="2"/>
      <c r="G256" s="6"/>
      <c r="H256" s="2"/>
      <c r="I256" s="2"/>
      <c r="J256" s="3"/>
      <c r="K256" s="3"/>
      <c r="L256" s="1"/>
      <c r="M256" s="1"/>
      <c r="N256" s="1"/>
      <c r="O256" s="40"/>
      <c r="P256" s="40"/>
      <c r="Q256" s="1"/>
      <c r="R256" s="1"/>
      <c r="S256" s="2"/>
      <c r="T256" s="3"/>
      <c r="U256" s="7"/>
      <c r="V256" s="7"/>
      <c r="W256" s="7"/>
      <c r="X256" s="40"/>
      <c r="Y256" s="1"/>
      <c r="Z256" s="1"/>
      <c r="AA256" s="2"/>
      <c r="AB256" s="6"/>
      <c r="AC256" s="2"/>
      <c r="AD256" s="40"/>
      <c r="AE256" s="1"/>
      <c r="AF256" s="2"/>
      <c r="AG256" s="9"/>
      <c r="AH256" s="12"/>
      <c r="AI256" s="12"/>
      <c r="AJ256" s="42"/>
      <c r="AK256" s="11"/>
      <c r="AL256" s="9"/>
      <c r="AM256" s="11"/>
      <c r="AN256" s="9"/>
      <c r="AO256" s="9"/>
      <c r="AP256" s="9"/>
      <c r="AQ256" s="50"/>
      <c r="AR256" s="11"/>
      <c r="AS256" s="49"/>
      <c r="AT256" s="12"/>
      <c r="AU256" s="9"/>
      <c r="AV256" s="9"/>
      <c r="AW256" s="9"/>
      <c r="AX256" s="9"/>
      <c r="AY256" s="12"/>
      <c r="AZ256" s="49"/>
      <c r="BA256" s="12"/>
      <c r="BB256" s="9"/>
      <c r="BC256" s="9"/>
      <c r="BD256" s="9"/>
      <c r="BE256" s="9"/>
      <c r="BF256" s="12"/>
      <c r="BG256" s="49"/>
      <c r="BH256" s="12"/>
      <c r="BI256" s="9"/>
      <c r="BJ256" s="9"/>
      <c r="BK256" s="9"/>
      <c r="BL256" s="50"/>
      <c r="BM256" s="12"/>
      <c r="BN256" s="11"/>
      <c r="BO256" s="9"/>
      <c r="BP256" s="11"/>
      <c r="BQ256" s="9"/>
      <c r="BR256" s="43"/>
      <c r="BS256" s="9"/>
      <c r="BT256" s="11"/>
      <c r="BU256" s="25"/>
      <c r="BV256" s="25"/>
      <c r="BW256" s="25"/>
      <c r="BX256" s="25"/>
      <c r="BY256" s="25"/>
      <c r="BZ256" s="25"/>
      <c r="CA256" s="25"/>
      <c r="CB256" s="25"/>
    </row>
    <row r="257" spans="2:80" x14ac:dyDescent="0.2">
      <c r="B257" s="25"/>
      <c r="C257" s="1"/>
      <c r="D257" s="1"/>
      <c r="E257" s="1"/>
      <c r="F257" s="2"/>
      <c r="G257" s="6"/>
      <c r="H257" s="2"/>
      <c r="I257" s="2"/>
      <c r="J257" s="3"/>
      <c r="K257" s="3"/>
      <c r="L257" s="1"/>
      <c r="M257" s="1"/>
      <c r="N257" s="1"/>
      <c r="O257" s="40"/>
      <c r="P257" s="40"/>
      <c r="Q257" s="1"/>
      <c r="R257" s="1"/>
      <c r="S257" s="2"/>
      <c r="T257" s="3"/>
      <c r="U257" s="7"/>
      <c r="V257" s="7"/>
      <c r="W257" s="7"/>
      <c r="X257" s="40"/>
      <c r="Y257" s="1"/>
      <c r="Z257" s="1"/>
      <c r="AA257" s="2"/>
      <c r="AB257" s="6"/>
      <c r="AC257" s="2"/>
      <c r="AD257" s="40"/>
      <c r="AE257" s="1"/>
      <c r="AF257" s="2"/>
      <c r="AG257" s="9"/>
      <c r="AH257" s="12"/>
      <c r="AI257" s="12"/>
      <c r="AJ257" s="42"/>
      <c r="AK257" s="11"/>
      <c r="AL257" s="9"/>
      <c r="AM257" s="11"/>
      <c r="AN257" s="9"/>
      <c r="AO257" s="9"/>
      <c r="AP257" s="9"/>
      <c r="AQ257" s="50"/>
      <c r="AR257" s="11"/>
      <c r="AS257" s="49"/>
      <c r="AT257" s="12"/>
      <c r="AU257" s="9"/>
      <c r="AV257" s="9"/>
      <c r="AW257" s="9"/>
      <c r="AX257" s="9"/>
      <c r="AY257" s="12"/>
      <c r="AZ257" s="49"/>
      <c r="BA257" s="12"/>
      <c r="BB257" s="9"/>
      <c r="BC257" s="9"/>
      <c r="BD257" s="9"/>
      <c r="BE257" s="9"/>
      <c r="BF257" s="12"/>
      <c r="BG257" s="49"/>
      <c r="BH257" s="12"/>
      <c r="BI257" s="9"/>
      <c r="BJ257" s="9"/>
      <c r="BK257" s="9"/>
      <c r="BL257" s="50"/>
      <c r="BM257" s="12"/>
      <c r="BN257" s="11"/>
      <c r="BO257" s="9"/>
      <c r="BP257" s="11"/>
      <c r="BQ257" s="9"/>
      <c r="BR257" s="43"/>
      <c r="BS257" s="9"/>
      <c r="BT257" s="11"/>
      <c r="BU257" s="25"/>
      <c r="BV257" s="25"/>
      <c r="BW257" s="25"/>
      <c r="BX257" s="25"/>
      <c r="BY257" s="25"/>
      <c r="BZ257" s="25"/>
      <c r="CA257" s="25"/>
      <c r="CB257" s="25"/>
    </row>
    <row r="258" spans="2:80" x14ac:dyDescent="0.2">
      <c r="B258" s="25"/>
      <c r="C258" s="1"/>
      <c r="D258" s="1"/>
      <c r="E258" s="1"/>
      <c r="F258" s="2"/>
      <c r="G258" s="6"/>
      <c r="H258" s="2"/>
      <c r="I258" s="2"/>
      <c r="J258" s="3"/>
      <c r="K258" s="3"/>
      <c r="L258" s="1"/>
      <c r="M258" s="1"/>
      <c r="N258" s="1"/>
      <c r="O258" s="40"/>
      <c r="P258" s="40"/>
      <c r="Q258" s="1"/>
      <c r="R258" s="1"/>
      <c r="S258" s="2"/>
      <c r="T258" s="3"/>
      <c r="U258" s="7"/>
      <c r="V258" s="7"/>
      <c r="W258" s="7"/>
      <c r="X258" s="40"/>
      <c r="Y258" s="1"/>
      <c r="Z258" s="1"/>
      <c r="AA258" s="2"/>
      <c r="AB258" s="6"/>
      <c r="AC258" s="2"/>
      <c r="AD258" s="40"/>
      <c r="AE258" s="1"/>
      <c r="AF258" s="2"/>
      <c r="AG258" s="9"/>
      <c r="AH258" s="12"/>
      <c r="AI258" s="12"/>
      <c r="AJ258" s="42"/>
      <c r="AK258" s="11"/>
      <c r="AL258" s="9"/>
      <c r="AM258" s="11"/>
      <c r="AN258" s="9"/>
      <c r="AO258" s="9"/>
      <c r="AP258" s="9"/>
      <c r="AQ258" s="50"/>
      <c r="AR258" s="11"/>
      <c r="AS258" s="49"/>
      <c r="AT258" s="12"/>
      <c r="AU258" s="9"/>
      <c r="AV258" s="9"/>
      <c r="AW258" s="9"/>
      <c r="AX258" s="9"/>
      <c r="AY258" s="12"/>
      <c r="AZ258" s="49"/>
      <c r="BA258" s="12"/>
      <c r="BB258" s="9"/>
      <c r="BC258" s="9"/>
      <c r="BD258" s="9"/>
      <c r="BE258" s="9"/>
      <c r="BF258" s="12"/>
      <c r="BG258" s="49"/>
      <c r="BH258" s="12"/>
      <c r="BI258" s="9"/>
      <c r="BJ258" s="9"/>
      <c r="BK258" s="9"/>
      <c r="BL258" s="50"/>
      <c r="BM258" s="12"/>
      <c r="BN258" s="11"/>
      <c r="BO258" s="9"/>
      <c r="BP258" s="11"/>
      <c r="BQ258" s="9"/>
      <c r="BR258" s="43"/>
      <c r="BS258" s="9"/>
      <c r="BT258" s="11"/>
      <c r="BU258" s="25"/>
      <c r="BV258" s="25"/>
      <c r="BW258" s="25"/>
      <c r="BX258" s="25"/>
      <c r="BY258" s="25"/>
      <c r="BZ258" s="25"/>
      <c r="CA258" s="25"/>
      <c r="CB258" s="25"/>
    </row>
    <row r="259" spans="2:80" x14ac:dyDescent="0.2">
      <c r="B259" s="25"/>
      <c r="C259" s="1"/>
      <c r="D259" s="1"/>
      <c r="E259" s="1"/>
      <c r="F259" s="2"/>
      <c r="G259" s="6"/>
      <c r="H259" s="2"/>
      <c r="I259" s="2"/>
      <c r="J259" s="3"/>
      <c r="K259" s="3"/>
      <c r="L259" s="1"/>
      <c r="M259" s="1"/>
      <c r="N259" s="1"/>
      <c r="O259" s="40"/>
      <c r="P259" s="40"/>
      <c r="Q259" s="1"/>
      <c r="R259" s="1"/>
      <c r="S259" s="2"/>
      <c r="T259" s="3"/>
      <c r="U259" s="7"/>
      <c r="V259" s="7"/>
      <c r="W259" s="7"/>
      <c r="X259" s="40"/>
      <c r="Y259" s="1"/>
      <c r="Z259" s="1"/>
      <c r="AA259" s="2"/>
      <c r="AB259" s="6"/>
      <c r="AC259" s="2"/>
      <c r="AD259" s="40"/>
      <c r="AE259" s="1"/>
      <c r="AF259" s="2"/>
      <c r="AG259" s="9"/>
      <c r="AH259" s="12"/>
      <c r="AI259" s="12"/>
      <c r="AJ259" s="42"/>
      <c r="AK259" s="11"/>
      <c r="AL259" s="9"/>
      <c r="AM259" s="11"/>
      <c r="AN259" s="9"/>
      <c r="AO259" s="9"/>
      <c r="AP259" s="9"/>
      <c r="AQ259" s="50"/>
      <c r="AR259" s="11"/>
      <c r="AS259" s="49"/>
      <c r="AT259" s="12"/>
      <c r="AU259" s="9"/>
      <c r="AV259" s="9"/>
      <c r="AW259" s="9"/>
      <c r="AX259" s="9"/>
      <c r="AY259" s="12"/>
      <c r="AZ259" s="49"/>
      <c r="BA259" s="12"/>
      <c r="BB259" s="9"/>
      <c r="BC259" s="9"/>
      <c r="BD259" s="9"/>
      <c r="BE259" s="9"/>
      <c r="BF259" s="12"/>
      <c r="BG259" s="49"/>
      <c r="BH259" s="12"/>
      <c r="BI259" s="9"/>
      <c r="BJ259" s="9"/>
      <c r="BK259" s="9"/>
      <c r="BL259" s="50"/>
      <c r="BM259" s="12"/>
      <c r="BN259" s="11"/>
      <c r="BO259" s="9"/>
      <c r="BP259" s="11"/>
      <c r="BQ259" s="9"/>
      <c r="BR259" s="43"/>
      <c r="BS259" s="9"/>
      <c r="BT259" s="11"/>
      <c r="BU259" s="25"/>
      <c r="BV259" s="25"/>
      <c r="BW259" s="25"/>
      <c r="BX259" s="25"/>
      <c r="BY259" s="25"/>
      <c r="BZ259" s="25"/>
      <c r="CA259" s="25"/>
      <c r="CB259" s="25"/>
    </row>
    <row r="260" spans="2:80" x14ac:dyDescent="0.2">
      <c r="B260" s="25"/>
      <c r="C260" s="1"/>
      <c r="D260" s="1"/>
      <c r="E260" s="1"/>
      <c r="F260" s="2"/>
      <c r="G260" s="6"/>
      <c r="H260" s="2"/>
      <c r="I260" s="2"/>
      <c r="J260" s="3"/>
      <c r="K260" s="3"/>
      <c r="L260" s="1"/>
      <c r="M260" s="1"/>
      <c r="N260" s="1"/>
      <c r="O260" s="40"/>
      <c r="P260" s="40"/>
      <c r="Q260" s="1"/>
      <c r="R260" s="1"/>
      <c r="S260" s="2"/>
      <c r="T260" s="3"/>
      <c r="U260" s="7"/>
      <c r="V260" s="7"/>
      <c r="W260" s="7"/>
      <c r="X260" s="40"/>
      <c r="Y260" s="1"/>
      <c r="Z260" s="1"/>
      <c r="AA260" s="2"/>
      <c r="AB260" s="6"/>
      <c r="AC260" s="2"/>
      <c r="AD260" s="40"/>
      <c r="AE260" s="1"/>
      <c r="AF260" s="2"/>
      <c r="AG260" s="9"/>
      <c r="AH260" s="12"/>
      <c r="AI260" s="12"/>
      <c r="AJ260" s="42"/>
      <c r="AK260" s="11"/>
      <c r="AL260" s="9"/>
      <c r="AM260" s="11"/>
      <c r="AN260" s="9"/>
      <c r="AO260" s="9"/>
      <c r="AP260" s="9"/>
      <c r="AQ260" s="50"/>
      <c r="AR260" s="11"/>
      <c r="AS260" s="49"/>
      <c r="AT260" s="12"/>
      <c r="AU260" s="9"/>
      <c r="AV260" s="9"/>
      <c r="AW260" s="9"/>
      <c r="AX260" s="9"/>
      <c r="AY260" s="12"/>
      <c r="AZ260" s="49"/>
      <c r="BA260" s="12"/>
      <c r="BB260" s="9"/>
      <c r="BC260" s="9"/>
      <c r="BD260" s="9"/>
      <c r="BE260" s="9"/>
      <c r="BF260" s="12"/>
      <c r="BG260" s="49"/>
      <c r="BH260" s="12"/>
      <c r="BI260" s="9"/>
      <c r="BJ260" s="9"/>
      <c r="BK260" s="9"/>
      <c r="BL260" s="50"/>
      <c r="BM260" s="12"/>
      <c r="BN260" s="11"/>
      <c r="BO260" s="9"/>
      <c r="BP260" s="11"/>
      <c r="BQ260" s="9"/>
      <c r="BR260" s="43"/>
      <c r="BS260" s="9"/>
      <c r="BT260" s="11"/>
      <c r="BU260" s="25"/>
      <c r="BV260" s="25"/>
      <c r="BW260" s="25"/>
      <c r="BX260" s="25"/>
      <c r="BY260" s="25"/>
      <c r="BZ260" s="25"/>
      <c r="CA260" s="25"/>
      <c r="CB260" s="25"/>
    </row>
    <row r="261" spans="2:80" x14ac:dyDescent="0.2">
      <c r="B261" s="25"/>
      <c r="C261" s="1"/>
      <c r="D261" s="1"/>
      <c r="E261" s="1"/>
      <c r="F261" s="2"/>
      <c r="G261" s="6"/>
      <c r="H261" s="2"/>
      <c r="I261" s="2"/>
      <c r="J261" s="3"/>
      <c r="K261" s="3"/>
      <c r="L261" s="1"/>
      <c r="M261" s="1"/>
      <c r="N261" s="1"/>
      <c r="O261" s="40"/>
      <c r="P261" s="40"/>
      <c r="Q261" s="1"/>
      <c r="R261" s="1"/>
      <c r="S261" s="2"/>
      <c r="T261" s="3"/>
      <c r="U261" s="7"/>
      <c r="V261" s="7"/>
      <c r="W261" s="7"/>
      <c r="X261" s="40"/>
      <c r="Y261" s="1"/>
      <c r="Z261" s="1"/>
      <c r="AA261" s="2"/>
      <c r="AB261" s="6"/>
      <c r="AC261" s="2"/>
      <c r="AD261" s="40"/>
      <c r="AE261" s="1"/>
      <c r="AF261" s="2"/>
      <c r="AG261" s="9"/>
      <c r="AH261" s="12"/>
      <c r="AI261" s="12"/>
      <c r="AJ261" s="42"/>
      <c r="AK261" s="11"/>
      <c r="AL261" s="9"/>
      <c r="AM261" s="11"/>
      <c r="AN261" s="9"/>
      <c r="AO261" s="9"/>
      <c r="AP261" s="9"/>
      <c r="AQ261" s="50"/>
      <c r="AR261" s="11"/>
      <c r="AS261" s="49"/>
      <c r="AT261" s="12"/>
      <c r="AU261" s="9"/>
      <c r="AV261" s="9"/>
      <c r="AW261" s="9"/>
      <c r="AX261" s="9"/>
      <c r="AY261" s="12"/>
      <c r="AZ261" s="49"/>
      <c r="BA261" s="12"/>
      <c r="BB261" s="9"/>
      <c r="BC261" s="9"/>
      <c r="BD261" s="9"/>
      <c r="BE261" s="9"/>
      <c r="BF261" s="12"/>
      <c r="BG261" s="49"/>
      <c r="BH261" s="12"/>
      <c r="BI261" s="9"/>
      <c r="BJ261" s="9"/>
      <c r="BK261" s="9"/>
      <c r="BL261" s="50"/>
      <c r="BM261" s="12"/>
      <c r="BN261" s="11"/>
      <c r="BO261" s="9"/>
      <c r="BP261" s="11"/>
      <c r="BQ261" s="9"/>
      <c r="BR261" s="43"/>
      <c r="BS261" s="9"/>
      <c r="BT261" s="11"/>
      <c r="BU261" s="25"/>
      <c r="BV261" s="25"/>
      <c r="BW261" s="25"/>
      <c r="BX261" s="25"/>
      <c r="BY261" s="25"/>
      <c r="BZ261" s="25"/>
      <c r="CA261" s="25"/>
      <c r="CB261" s="25"/>
    </row>
    <row r="262" spans="2:80" x14ac:dyDescent="0.2">
      <c r="B262" s="25"/>
      <c r="C262" s="1"/>
      <c r="D262" s="1"/>
      <c r="E262" s="1"/>
      <c r="F262" s="2"/>
      <c r="G262" s="6"/>
      <c r="H262" s="2"/>
      <c r="I262" s="2"/>
      <c r="J262" s="3"/>
      <c r="K262" s="3"/>
      <c r="L262" s="1"/>
      <c r="M262" s="1"/>
      <c r="N262" s="1"/>
      <c r="O262" s="40"/>
      <c r="P262" s="40"/>
      <c r="Q262" s="1"/>
      <c r="R262" s="1"/>
      <c r="S262" s="2"/>
      <c r="T262" s="3"/>
      <c r="U262" s="7"/>
      <c r="V262" s="7"/>
      <c r="W262" s="7"/>
      <c r="X262" s="40"/>
      <c r="Y262" s="1"/>
      <c r="Z262" s="1"/>
      <c r="AA262" s="2"/>
      <c r="AB262" s="6"/>
      <c r="AC262" s="2"/>
      <c r="AD262" s="40"/>
      <c r="AE262" s="1"/>
      <c r="AF262" s="2"/>
      <c r="AG262" s="9"/>
      <c r="AH262" s="12"/>
      <c r="AI262" s="12"/>
      <c r="AJ262" s="42"/>
      <c r="AK262" s="11"/>
      <c r="AL262" s="9"/>
      <c r="AM262" s="11"/>
      <c r="AN262" s="9"/>
      <c r="AO262" s="9"/>
      <c r="AP262" s="9"/>
      <c r="AQ262" s="50"/>
      <c r="AR262" s="11"/>
      <c r="AS262" s="49"/>
      <c r="AT262" s="12"/>
      <c r="AU262" s="9"/>
      <c r="AV262" s="9"/>
      <c r="AW262" s="9"/>
      <c r="AX262" s="9"/>
      <c r="AY262" s="12"/>
      <c r="AZ262" s="49"/>
      <c r="BA262" s="12"/>
      <c r="BB262" s="9"/>
      <c r="BC262" s="9"/>
      <c r="BD262" s="9"/>
      <c r="BE262" s="9"/>
      <c r="BF262" s="12"/>
      <c r="BG262" s="49"/>
      <c r="BH262" s="12"/>
      <c r="BI262" s="9"/>
      <c r="BJ262" s="9"/>
      <c r="BK262" s="9"/>
      <c r="BL262" s="50"/>
      <c r="BM262" s="12"/>
      <c r="BN262" s="11"/>
      <c r="BO262" s="9"/>
      <c r="BP262" s="11"/>
      <c r="BQ262" s="9"/>
      <c r="BR262" s="43"/>
      <c r="BS262" s="9"/>
      <c r="BT262" s="11"/>
      <c r="BU262" s="25"/>
      <c r="BV262" s="25"/>
      <c r="BW262" s="25"/>
      <c r="BX262" s="25"/>
      <c r="BY262" s="25"/>
      <c r="BZ262" s="25"/>
      <c r="CA262" s="25"/>
      <c r="CB262" s="25"/>
    </row>
    <row r="263" spans="2:80" x14ac:dyDescent="0.2">
      <c r="B263" s="25"/>
      <c r="C263" s="1"/>
      <c r="D263" s="1"/>
      <c r="E263" s="1"/>
      <c r="F263" s="2"/>
      <c r="G263" s="6"/>
      <c r="H263" s="2"/>
      <c r="I263" s="2"/>
      <c r="J263" s="3"/>
      <c r="K263" s="3"/>
      <c r="L263" s="1"/>
      <c r="M263" s="1"/>
      <c r="N263" s="1"/>
      <c r="O263" s="40"/>
      <c r="P263" s="40"/>
      <c r="Q263" s="1"/>
      <c r="R263" s="1"/>
      <c r="S263" s="2"/>
      <c r="T263" s="3"/>
      <c r="U263" s="7"/>
      <c r="V263" s="7"/>
      <c r="W263" s="7"/>
      <c r="X263" s="40"/>
      <c r="Y263" s="1"/>
      <c r="Z263" s="1"/>
      <c r="AA263" s="2"/>
      <c r="AB263" s="6"/>
      <c r="AC263" s="2"/>
      <c r="AD263" s="40"/>
      <c r="AE263" s="1"/>
      <c r="AF263" s="2"/>
      <c r="AG263" s="9"/>
      <c r="AH263" s="12"/>
      <c r="AI263" s="12"/>
      <c r="AJ263" s="42"/>
      <c r="AK263" s="11"/>
      <c r="AL263" s="9"/>
      <c r="AM263" s="11"/>
      <c r="AN263" s="9"/>
      <c r="AO263" s="9"/>
      <c r="AP263" s="9"/>
      <c r="AQ263" s="50"/>
      <c r="AR263" s="11"/>
      <c r="AS263" s="49"/>
      <c r="AT263" s="12"/>
      <c r="AU263" s="9"/>
      <c r="AV263" s="9"/>
      <c r="AW263" s="9"/>
      <c r="AX263" s="9"/>
      <c r="AY263" s="12"/>
      <c r="AZ263" s="49"/>
      <c r="BA263" s="12"/>
      <c r="BB263" s="9"/>
      <c r="BC263" s="9"/>
      <c r="BD263" s="9"/>
      <c r="BE263" s="9"/>
      <c r="BF263" s="12"/>
      <c r="BG263" s="49"/>
      <c r="BH263" s="12"/>
      <c r="BI263" s="9"/>
      <c r="BJ263" s="9"/>
      <c r="BK263" s="9"/>
      <c r="BL263" s="50"/>
      <c r="BM263" s="12"/>
      <c r="BN263" s="11"/>
      <c r="BO263" s="9"/>
      <c r="BP263" s="11"/>
      <c r="BQ263" s="9"/>
      <c r="BR263" s="43"/>
      <c r="BS263" s="9"/>
      <c r="BT263" s="11"/>
      <c r="BU263" s="25"/>
      <c r="BV263" s="25"/>
      <c r="BW263" s="25"/>
      <c r="BX263" s="25"/>
      <c r="BY263" s="25"/>
      <c r="BZ263" s="25"/>
      <c r="CA263" s="25"/>
      <c r="CB263" s="25"/>
    </row>
    <row r="264" spans="2:80" x14ac:dyDescent="0.2">
      <c r="B264" s="25"/>
      <c r="C264" s="1"/>
      <c r="D264" s="1"/>
      <c r="E264" s="1"/>
      <c r="F264" s="2"/>
      <c r="G264" s="6"/>
      <c r="H264" s="2"/>
      <c r="I264" s="2"/>
      <c r="J264" s="3"/>
      <c r="K264" s="3"/>
      <c r="L264" s="1"/>
      <c r="M264" s="1"/>
      <c r="N264" s="1"/>
      <c r="O264" s="40"/>
      <c r="P264" s="40"/>
      <c r="Q264" s="1"/>
      <c r="R264" s="1"/>
      <c r="S264" s="2"/>
      <c r="T264" s="3"/>
      <c r="U264" s="7"/>
      <c r="V264" s="7"/>
      <c r="W264" s="7"/>
      <c r="X264" s="40"/>
      <c r="Y264" s="1"/>
      <c r="Z264" s="1"/>
      <c r="AA264" s="2"/>
      <c r="AB264" s="6"/>
      <c r="AC264" s="2"/>
      <c r="AD264" s="40"/>
      <c r="AE264" s="1"/>
      <c r="AF264" s="2"/>
      <c r="AG264" s="9"/>
      <c r="AH264" s="12"/>
      <c r="AI264" s="12"/>
      <c r="AJ264" s="42"/>
      <c r="AK264" s="11"/>
      <c r="AL264" s="9"/>
      <c r="AM264" s="11"/>
      <c r="AN264" s="9"/>
      <c r="AO264" s="9"/>
      <c r="AP264" s="9"/>
      <c r="AQ264" s="50"/>
      <c r="AR264" s="11"/>
      <c r="AS264" s="49"/>
      <c r="AT264" s="12"/>
      <c r="AU264" s="9"/>
      <c r="AV264" s="9"/>
      <c r="AW264" s="9"/>
      <c r="AX264" s="9"/>
      <c r="AY264" s="12"/>
      <c r="AZ264" s="49"/>
      <c r="BA264" s="12"/>
      <c r="BB264" s="9"/>
      <c r="BC264" s="9"/>
      <c r="BD264" s="9"/>
      <c r="BE264" s="9"/>
      <c r="BF264" s="12"/>
      <c r="BG264" s="49"/>
      <c r="BH264" s="12"/>
      <c r="BI264" s="9"/>
      <c r="BJ264" s="9"/>
      <c r="BK264" s="9"/>
      <c r="BL264" s="50"/>
      <c r="BM264" s="12"/>
      <c r="BN264" s="11"/>
      <c r="BO264" s="9"/>
      <c r="BP264" s="11"/>
      <c r="BQ264" s="9"/>
      <c r="BR264" s="43"/>
      <c r="BS264" s="9"/>
      <c r="BT264" s="11"/>
      <c r="BU264" s="25"/>
      <c r="BV264" s="25"/>
      <c r="BW264" s="25"/>
      <c r="BX264" s="25"/>
      <c r="BY264" s="25"/>
      <c r="BZ264" s="25"/>
      <c r="CA264" s="25"/>
      <c r="CB264" s="25"/>
    </row>
    <row r="265" spans="2:80" x14ac:dyDescent="0.2">
      <c r="B265" s="25"/>
      <c r="C265" s="1"/>
      <c r="D265" s="1"/>
      <c r="E265" s="1"/>
      <c r="F265" s="2"/>
      <c r="G265" s="6"/>
      <c r="H265" s="2"/>
      <c r="I265" s="2"/>
      <c r="J265" s="3"/>
      <c r="K265" s="3"/>
      <c r="L265" s="1"/>
      <c r="M265" s="1"/>
      <c r="N265" s="1"/>
      <c r="O265" s="40"/>
      <c r="P265" s="40"/>
      <c r="Q265" s="1"/>
      <c r="R265" s="1"/>
      <c r="S265" s="2"/>
      <c r="T265" s="3"/>
      <c r="U265" s="7"/>
      <c r="V265" s="7"/>
      <c r="W265" s="7"/>
      <c r="X265" s="40"/>
      <c r="Y265" s="1"/>
      <c r="Z265" s="1"/>
      <c r="AA265" s="2"/>
      <c r="AB265" s="6"/>
      <c r="AC265" s="2"/>
      <c r="AD265" s="40"/>
      <c r="AE265" s="1"/>
      <c r="AF265" s="2"/>
      <c r="AG265" s="9"/>
      <c r="AH265" s="12"/>
      <c r="AI265" s="12"/>
      <c r="AJ265" s="42"/>
      <c r="AK265" s="11"/>
      <c r="AL265" s="9"/>
      <c r="AM265" s="11"/>
      <c r="AN265" s="9"/>
      <c r="AO265" s="9"/>
      <c r="AP265" s="9"/>
      <c r="AQ265" s="50"/>
      <c r="AR265" s="11"/>
      <c r="AS265" s="49"/>
      <c r="AT265" s="12"/>
      <c r="AU265" s="9"/>
      <c r="AV265" s="9"/>
      <c r="AW265" s="9"/>
      <c r="AX265" s="9"/>
      <c r="AY265" s="12"/>
      <c r="AZ265" s="49"/>
      <c r="BA265" s="12"/>
      <c r="BB265" s="9"/>
      <c r="BC265" s="9"/>
      <c r="BD265" s="9"/>
      <c r="BE265" s="9"/>
      <c r="BF265" s="12"/>
      <c r="BG265" s="49"/>
      <c r="BH265" s="12"/>
      <c r="BI265" s="9"/>
      <c r="BJ265" s="9"/>
      <c r="BK265" s="9"/>
      <c r="BL265" s="50"/>
      <c r="BM265" s="12"/>
      <c r="BN265" s="11"/>
      <c r="BO265" s="9"/>
      <c r="BP265" s="11"/>
      <c r="BQ265" s="9"/>
      <c r="BR265" s="43"/>
      <c r="BS265" s="9"/>
      <c r="BT265" s="11"/>
      <c r="BU265" s="25"/>
      <c r="BV265" s="25"/>
      <c r="BW265" s="25"/>
      <c r="BX265" s="25"/>
      <c r="BY265" s="25"/>
      <c r="BZ265" s="25"/>
      <c r="CA265" s="25"/>
      <c r="CB265" s="25"/>
    </row>
    <row r="266" spans="2:80" x14ac:dyDescent="0.2">
      <c r="B266" s="25"/>
      <c r="C266" s="1"/>
      <c r="D266" s="1"/>
      <c r="E266" s="1"/>
      <c r="F266" s="2"/>
      <c r="G266" s="6"/>
      <c r="H266" s="2"/>
      <c r="I266" s="2"/>
      <c r="J266" s="3"/>
      <c r="K266" s="3"/>
      <c r="L266" s="1"/>
      <c r="M266" s="1"/>
      <c r="N266" s="1"/>
      <c r="O266" s="40"/>
      <c r="P266" s="40"/>
      <c r="Q266" s="1"/>
      <c r="R266" s="1"/>
      <c r="S266" s="2"/>
      <c r="T266" s="3"/>
      <c r="U266" s="7"/>
      <c r="V266" s="7"/>
      <c r="W266" s="7"/>
      <c r="X266" s="40"/>
      <c r="Y266" s="1"/>
      <c r="Z266" s="1"/>
      <c r="AA266" s="2"/>
      <c r="AB266" s="6"/>
      <c r="AC266" s="2"/>
      <c r="AD266" s="40"/>
      <c r="AE266" s="1"/>
      <c r="AF266" s="2"/>
      <c r="AG266" s="9"/>
      <c r="AH266" s="12"/>
      <c r="AI266" s="12"/>
      <c r="AJ266" s="42"/>
      <c r="AK266" s="11"/>
      <c r="AL266" s="9"/>
      <c r="AM266" s="11"/>
      <c r="AN266" s="9"/>
      <c r="AO266" s="9"/>
      <c r="AP266" s="9"/>
      <c r="AQ266" s="50"/>
      <c r="AR266" s="11"/>
      <c r="AS266" s="49"/>
      <c r="AT266" s="12"/>
      <c r="AU266" s="9"/>
      <c r="AV266" s="9"/>
      <c r="AW266" s="9"/>
      <c r="AX266" s="9"/>
      <c r="AY266" s="12"/>
      <c r="AZ266" s="49"/>
      <c r="BA266" s="12"/>
      <c r="BB266" s="9"/>
      <c r="BC266" s="9"/>
      <c r="BD266" s="9"/>
      <c r="BE266" s="9"/>
      <c r="BF266" s="12"/>
      <c r="BG266" s="49"/>
      <c r="BH266" s="12"/>
      <c r="BI266" s="9"/>
      <c r="BJ266" s="9"/>
      <c r="BK266" s="9"/>
      <c r="BL266" s="50"/>
      <c r="BM266" s="12"/>
      <c r="BN266" s="11"/>
      <c r="BO266" s="9"/>
      <c r="BP266" s="11"/>
      <c r="BQ266" s="9"/>
      <c r="BR266" s="43"/>
      <c r="BS266" s="9"/>
      <c r="BT266" s="11"/>
      <c r="BU266" s="25"/>
      <c r="BV266" s="25"/>
      <c r="BW266" s="25"/>
      <c r="BX266" s="25"/>
      <c r="BY266" s="25"/>
      <c r="BZ266" s="25"/>
      <c r="CA266" s="25"/>
      <c r="CB266" s="25"/>
    </row>
    <row r="267" spans="2:80" x14ac:dyDescent="0.2">
      <c r="B267" s="25"/>
      <c r="C267" s="1"/>
      <c r="D267" s="1"/>
      <c r="E267" s="1"/>
      <c r="F267" s="2"/>
      <c r="G267" s="6"/>
      <c r="H267" s="2"/>
      <c r="I267" s="2"/>
      <c r="J267" s="3"/>
      <c r="K267" s="3"/>
      <c r="L267" s="1"/>
      <c r="M267" s="1"/>
      <c r="N267" s="1"/>
      <c r="O267" s="40"/>
      <c r="P267" s="40"/>
      <c r="Q267" s="1"/>
      <c r="R267" s="1"/>
      <c r="S267" s="2"/>
      <c r="T267" s="3"/>
      <c r="U267" s="7"/>
      <c r="V267" s="7"/>
      <c r="W267" s="7"/>
      <c r="X267" s="40"/>
      <c r="Y267" s="1"/>
      <c r="Z267" s="1"/>
      <c r="AA267" s="2"/>
      <c r="AB267" s="6"/>
      <c r="AC267" s="2"/>
      <c r="AD267" s="40"/>
      <c r="AE267" s="1"/>
      <c r="AF267" s="2"/>
      <c r="AG267" s="9"/>
      <c r="AH267" s="12"/>
      <c r="AI267" s="12"/>
      <c r="AJ267" s="42"/>
      <c r="AK267" s="11"/>
      <c r="AL267" s="9"/>
      <c r="AM267" s="11"/>
      <c r="AN267" s="9"/>
      <c r="AO267" s="9"/>
      <c r="AP267" s="9"/>
      <c r="AQ267" s="50"/>
      <c r="AR267" s="11"/>
      <c r="AS267" s="49"/>
      <c r="AT267" s="12"/>
      <c r="AU267" s="9"/>
      <c r="AV267" s="9"/>
      <c r="AW267" s="9"/>
      <c r="AX267" s="9"/>
      <c r="AY267" s="12"/>
      <c r="AZ267" s="49"/>
      <c r="BA267" s="12"/>
      <c r="BB267" s="9"/>
      <c r="BC267" s="9"/>
      <c r="BD267" s="9"/>
      <c r="BE267" s="9"/>
      <c r="BF267" s="12"/>
      <c r="BG267" s="49"/>
      <c r="BH267" s="12"/>
      <c r="BI267" s="9"/>
      <c r="BJ267" s="9"/>
      <c r="BK267" s="9"/>
      <c r="BL267" s="50"/>
      <c r="BM267" s="12"/>
      <c r="BN267" s="11"/>
      <c r="BO267" s="9"/>
      <c r="BP267" s="11"/>
      <c r="BQ267" s="9"/>
      <c r="BR267" s="43"/>
      <c r="BS267" s="9"/>
      <c r="BT267" s="11"/>
      <c r="BU267" s="25"/>
      <c r="BV267" s="25"/>
      <c r="BW267" s="25"/>
      <c r="BX267" s="25"/>
      <c r="BY267" s="25"/>
      <c r="BZ267" s="25"/>
      <c r="CA267" s="25"/>
      <c r="CB267" s="25"/>
    </row>
    <row r="268" spans="2:80" x14ac:dyDescent="0.2">
      <c r="B268" s="25"/>
      <c r="C268" s="1"/>
      <c r="D268" s="1"/>
      <c r="E268" s="1"/>
      <c r="F268" s="2"/>
      <c r="G268" s="6"/>
      <c r="H268" s="2"/>
      <c r="I268" s="2"/>
      <c r="J268" s="3"/>
      <c r="K268" s="3"/>
      <c r="L268" s="1"/>
      <c r="M268" s="1"/>
      <c r="N268" s="1"/>
      <c r="O268" s="40"/>
      <c r="P268" s="40"/>
      <c r="Q268" s="1"/>
      <c r="R268" s="1"/>
      <c r="S268" s="2"/>
      <c r="T268" s="3"/>
      <c r="U268" s="7"/>
      <c r="V268" s="7"/>
      <c r="W268" s="7"/>
      <c r="X268" s="40"/>
      <c r="Y268" s="1"/>
      <c r="Z268" s="1"/>
      <c r="AA268" s="2"/>
      <c r="AB268" s="6"/>
      <c r="AC268" s="2"/>
      <c r="AD268" s="40"/>
      <c r="AE268" s="1"/>
      <c r="AF268" s="2"/>
      <c r="AG268" s="9"/>
      <c r="AH268" s="12"/>
      <c r="AI268" s="12"/>
      <c r="AJ268" s="42"/>
      <c r="AK268" s="11"/>
      <c r="AL268" s="9"/>
      <c r="AM268" s="11"/>
      <c r="AN268" s="9"/>
      <c r="AO268" s="9"/>
      <c r="AP268" s="9"/>
      <c r="AQ268" s="50"/>
      <c r="AR268" s="11"/>
      <c r="AS268" s="49"/>
      <c r="AT268" s="12"/>
      <c r="AU268" s="9"/>
      <c r="AV268" s="9"/>
      <c r="AW268" s="9"/>
      <c r="AX268" s="9"/>
      <c r="AY268" s="12"/>
      <c r="AZ268" s="49"/>
      <c r="BA268" s="12"/>
      <c r="BB268" s="9"/>
      <c r="BC268" s="9"/>
      <c r="BD268" s="9"/>
      <c r="BE268" s="9"/>
      <c r="BF268" s="12"/>
      <c r="BG268" s="49"/>
      <c r="BH268" s="12"/>
      <c r="BI268" s="9"/>
      <c r="BJ268" s="9"/>
      <c r="BK268" s="9"/>
      <c r="BL268" s="50"/>
      <c r="BM268" s="12"/>
      <c r="BN268" s="11"/>
      <c r="BO268" s="9"/>
      <c r="BP268" s="11"/>
      <c r="BQ268" s="9"/>
      <c r="BR268" s="43"/>
      <c r="BS268" s="9"/>
      <c r="BT268" s="11"/>
      <c r="BU268" s="25"/>
      <c r="BV268" s="25"/>
      <c r="BW268" s="25"/>
      <c r="BX268" s="25"/>
      <c r="BY268" s="25"/>
      <c r="BZ268" s="25"/>
      <c r="CA268" s="25"/>
      <c r="CB268" s="25"/>
    </row>
    <row r="269" spans="2:80" x14ac:dyDescent="0.2">
      <c r="B269" s="25"/>
      <c r="C269" s="1"/>
      <c r="D269" s="1"/>
      <c r="E269" s="1"/>
      <c r="F269" s="2"/>
      <c r="G269" s="6"/>
      <c r="H269" s="2"/>
      <c r="I269" s="2"/>
      <c r="J269" s="3"/>
      <c r="K269" s="3"/>
      <c r="L269" s="1"/>
      <c r="M269" s="1"/>
      <c r="N269" s="1"/>
      <c r="O269" s="40"/>
      <c r="P269" s="40"/>
      <c r="Q269" s="1"/>
      <c r="R269" s="1"/>
      <c r="S269" s="2"/>
      <c r="T269" s="3"/>
      <c r="U269" s="7"/>
      <c r="V269" s="7"/>
      <c r="W269" s="7"/>
      <c r="X269" s="40"/>
      <c r="Y269" s="1"/>
      <c r="Z269" s="1"/>
      <c r="AA269" s="2"/>
      <c r="AB269" s="6"/>
      <c r="AC269" s="2"/>
      <c r="AD269" s="40"/>
      <c r="AE269" s="1"/>
      <c r="AF269" s="2"/>
      <c r="AG269" s="9"/>
      <c r="AH269" s="12"/>
      <c r="AI269" s="12"/>
      <c r="AJ269" s="42"/>
      <c r="AK269" s="11"/>
      <c r="AL269" s="9"/>
      <c r="AM269" s="11"/>
      <c r="AN269" s="9"/>
      <c r="AO269" s="9"/>
      <c r="AP269" s="9"/>
      <c r="AQ269" s="50"/>
      <c r="AR269" s="11"/>
      <c r="AS269" s="49"/>
      <c r="AT269" s="12"/>
      <c r="AU269" s="9"/>
      <c r="AV269" s="9"/>
      <c r="AW269" s="9"/>
      <c r="AX269" s="9"/>
      <c r="AY269" s="12"/>
      <c r="AZ269" s="49"/>
      <c r="BA269" s="12"/>
      <c r="BB269" s="9"/>
      <c r="BC269" s="9"/>
      <c r="BD269" s="9"/>
      <c r="BE269" s="9"/>
      <c r="BF269" s="12"/>
      <c r="BG269" s="49"/>
      <c r="BH269" s="12"/>
      <c r="BI269" s="9"/>
      <c r="BJ269" s="9"/>
      <c r="BK269" s="9"/>
      <c r="BL269" s="50"/>
      <c r="BM269" s="12"/>
      <c r="BN269" s="11"/>
      <c r="BO269" s="9"/>
      <c r="BP269" s="11"/>
      <c r="BQ269" s="9"/>
      <c r="BR269" s="43"/>
      <c r="BS269" s="9"/>
      <c r="BT269" s="11"/>
      <c r="BU269" s="25"/>
      <c r="BV269" s="25"/>
      <c r="BW269" s="25"/>
      <c r="BX269" s="25"/>
      <c r="BY269" s="25"/>
      <c r="BZ269" s="25"/>
      <c r="CA269" s="25"/>
      <c r="CB269" s="25"/>
    </row>
    <row r="270" spans="2:80" x14ac:dyDescent="0.2">
      <c r="B270" s="25"/>
      <c r="C270" s="1"/>
      <c r="D270" s="1"/>
      <c r="E270" s="1"/>
      <c r="F270" s="2"/>
      <c r="G270" s="6"/>
      <c r="H270" s="2"/>
      <c r="I270" s="2"/>
      <c r="J270" s="3"/>
      <c r="K270" s="3"/>
      <c r="L270" s="1"/>
      <c r="M270" s="1"/>
      <c r="N270" s="1"/>
      <c r="O270" s="40"/>
      <c r="P270" s="40"/>
      <c r="Q270" s="1"/>
      <c r="R270" s="1"/>
      <c r="S270" s="2"/>
      <c r="T270" s="3"/>
      <c r="U270" s="7"/>
      <c r="V270" s="7"/>
      <c r="W270" s="7"/>
      <c r="X270" s="40"/>
      <c r="Y270" s="1"/>
      <c r="Z270" s="1"/>
      <c r="AA270" s="2"/>
      <c r="AB270" s="6"/>
      <c r="AC270" s="2"/>
      <c r="AD270" s="40"/>
      <c r="AE270" s="1"/>
      <c r="AF270" s="2"/>
      <c r="AG270" s="9"/>
      <c r="AH270" s="12"/>
      <c r="AI270" s="12"/>
      <c r="AJ270" s="42"/>
      <c r="AK270" s="11"/>
      <c r="AL270" s="9"/>
      <c r="AM270" s="11"/>
      <c r="AN270" s="9"/>
      <c r="AO270" s="9"/>
      <c r="AP270" s="9"/>
      <c r="AQ270" s="50"/>
      <c r="AR270" s="11"/>
      <c r="AS270" s="49"/>
      <c r="AT270" s="12"/>
      <c r="AU270" s="9"/>
      <c r="AV270" s="9"/>
      <c r="AW270" s="9"/>
      <c r="AX270" s="9"/>
      <c r="AY270" s="12"/>
      <c r="AZ270" s="49"/>
      <c r="BA270" s="12"/>
      <c r="BB270" s="9"/>
      <c r="BC270" s="9"/>
      <c r="BD270" s="9"/>
      <c r="BE270" s="9"/>
      <c r="BF270" s="12"/>
      <c r="BG270" s="49"/>
      <c r="BH270" s="12"/>
      <c r="BI270" s="9"/>
      <c r="BJ270" s="9"/>
      <c r="BK270" s="9"/>
      <c r="BL270" s="50"/>
      <c r="BM270" s="12"/>
      <c r="BN270" s="11"/>
      <c r="BO270" s="9"/>
      <c r="BP270" s="11"/>
      <c r="BQ270" s="9"/>
      <c r="BR270" s="43"/>
      <c r="BS270" s="9"/>
      <c r="BT270" s="11"/>
      <c r="BU270" s="25"/>
      <c r="BV270" s="25"/>
      <c r="BW270" s="25"/>
      <c r="BX270" s="25"/>
      <c r="BY270" s="25"/>
      <c r="BZ270" s="25"/>
      <c r="CA270" s="25"/>
      <c r="CB270" s="25"/>
    </row>
    <row r="271" spans="2:80" x14ac:dyDescent="0.2">
      <c r="B271" s="25"/>
      <c r="C271" s="1"/>
      <c r="D271" s="1"/>
      <c r="E271" s="1"/>
      <c r="F271" s="2"/>
      <c r="G271" s="6"/>
      <c r="H271" s="2"/>
      <c r="I271" s="2"/>
      <c r="J271" s="3"/>
      <c r="K271" s="3"/>
      <c r="L271" s="1"/>
      <c r="M271" s="1"/>
      <c r="N271" s="1"/>
      <c r="O271" s="40"/>
      <c r="P271" s="40"/>
      <c r="Q271" s="1"/>
      <c r="R271" s="1"/>
      <c r="S271" s="2"/>
      <c r="T271" s="3"/>
      <c r="U271" s="7"/>
      <c r="V271" s="7"/>
      <c r="W271" s="7"/>
      <c r="X271" s="40"/>
      <c r="Y271" s="1"/>
      <c r="Z271" s="1"/>
      <c r="AA271" s="2"/>
      <c r="AB271" s="6"/>
      <c r="AC271" s="2"/>
      <c r="AD271" s="40"/>
      <c r="AE271" s="1"/>
      <c r="AF271" s="2"/>
      <c r="AG271" s="9"/>
      <c r="AH271" s="12"/>
      <c r="AI271" s="12"/>
      <c r="AJ271" s="42"/>
      <c r="AK271" s="11"/>
      <c r="AL271" s="9"/>
      <c r="AM271" s="11"/>
      <c r="AN271" s="9"/>
      <c r="AO271" s="9"/>
      <c r="AP271" s="9"/>
      <c r="AQ271" s="50"/>
      <c r="AR271" s="11"/>
      <c r="AS271" s="49"/>
      <c r="AT271" s="12"/>
      <c r="AU271" s="9"/>
      <c r="AV271" s="9"/>
      <c r="AW271" s="9"/>
      <c r="AX271" s="9"/>
      <c r="AY271" s="12"/>
      <c r="AZ271" s="49"/>
      <c r="BA271" s="12"/>
      <c r="BB271" s="9"/>
      <c r="BC271" s="9"/>
      <c r="BD271" s="9"/>
      <c r="BE271" s="9"/>
      <c r="BF271" s="12"/>
      <c r="BG271" s="49"/>
      <c r="BH271" s="12"/>
      <c r="BI271" s="9"/>
      <c r="BJ271" s="9"/>
      <c r="BK271" s="9"/>
      <c r="BL271" s="50"/>
      <c r="BM271" s="12"/>
      <c r="BN271" s="11"/>
      <c r="BO271" s="9"/>
      <c r="BP271" s="11"/>
      <c r="BQ271" s="9"/>
      <c r="BR271" s="43"/>
      <c r="BS271" s="9"/>
      <c r="BT271" s="11"/>
      <c r="BU271" s="25"/>
      <c r="BV271" s="25"/>
      <c r="BW271" s="25"/>
      <c r="BX271" s="25"/>
      <c r="BY271" s="25"/>
      <c r="BZ271" s="25"/>
      <c r="CA271" s="25"/>
      <c r="CB271" s="25"/>
    </row>
    <row r="272" spans="2:80" x14ac:dyDescent="0.2">
      <c r="B272" s="25"/>
      <c r="C272" s="1"/>
      <c r="D272" s="1"/>
      <c r="E272" s="1"/>
      <c r="F272" s="2"/>
      <c r="G272" s="6"/>
      <c r="H272" s="2"/>
      <c r="I272" s="2"/>
      <c r="J272" s="3"/>
      <c r="K272" s="3"/>
      <c r="L272" s="1"/>
      <c r="M272" s="1"/>
      <c r="N272" s="1"/>
      <c r="O272" s="40"/>
      <c r="P272" s="40"/>
      <c r="Q272" s="1"/>
      <c r="R272" s="1"/>
      <c r="S272" s="2"/>
      <c r="T272" s="3"/>
      <c r="U272" s="7"/>
      <c r="V272" s="7"/>
      <c r="W272" s="7"/>
      <c r="X272" s="40"/>
      <c r="Y272" s="1"/>
      <c r="Z272" s="1"/>
      <c r="AA272" s="2"/>
      <c r="AB272" s="6"/>
      <c r="AC272" s="2"/>
      <c r="AD272" s="40"/>
      <c r="AE272" s="1"/>
      <c r="AF272" s="2"/>
      <c r="AG272" s="9"/>
      <c r="AH272" s="12"/>
      <c r="AI272" s="12"/>
      <c r="AJ272" s="42"/>
      <c r="AK272" s="11"/>
      <c r="AL272" s="9"/>
      <c r="AM272" s="11"/>
      <c r="AN272" s="9"/>
      <c r="AO272" s="9"/>
      <c r="AP272" s="9"/>
      <c r="AQ272" s="50"/>
      <c r="AR272" s="11"/>
      <c r="AS272" s="49"/>
      <c r="AT272" s="12"/>
      <c r="AU272" s="9"/>
      <c r="AV272" s="9"/>
      <c r="AW272" s="9"/>
      <c r="AX272" s="9"/>
      <c r="AY272" s="12"/>
      <c r="AZ272" s="49"/>
      <c r="BA272" s="12"/>
      <c r="BB272" s="9"/>
      <c r="BC272" s="9"/>
      <c r="BD272" s="9"/>
      <c r="BE272" s="9"/>
      <c r="BF272" s="12"/>
      <c r="BG272" s="49"/>
      <c r="BH272" s="12"/>
      <c r="BI272" s="9"/>
      <c r="BJ272" s="9"/>
      <c r="BK272" s="9"/>
      <c r="BL272" s="50"/>
      <c r="BM272" s="12"/>
      <c r="BN272" s="11"/>
      <c r="BO272" s="9"/>
      <c r="BP272" s="11"/>
      <c r="BQ272" s="9"/>
      <c r="BR272" s="43"/>
      <c r="BS272" s="9"/>
      <c r="BT272" s="11"/>
      <c r="BU272" s="25"/>
      <c r="BV272" s="25"/>
      <c r="BW272" s="25"/>
      <c r="BX272" s="25"/>
      <c r="BY272" s="25"/>
      <c r="BZ272" s="25"/>
      <c r="CA272" s="25"/>
      <c r="CB272" s="25"/>
    </row>
    <row r="273" spans="2:80" x14ac:dyDescent="0.2">
      <c r="B273" s="25"/>
      <c r="C273" s="1"/>
      <c r="D273" s="1"/>
      <c r="E273" s="1"/>
      <c r="F273" s="2"/>
      <c r="G273" s="6"/>
      <c r="H273" s="2"/>
      <c r="I273" s="2"/>
      <c r="J273" s="3"/>
      <c r="K273" s="3"/>
      <c r="L273" s="1"/>
      <c r="M273" s="1"/>
      <c r="N273" s="1"/>
      <c r="O273" s="40"/>
      <c r="P273" s="40"/>
      <c r="Q273" s="1"/>
      <c r="R273" s="1"/>
      <c r="S273" s="2"/>
      <c r="T273" s="3"/>
      <c r="U273" s="7"/>
      <c r="V273" s="7"/>
      <c r="W273" s="7"/>
      <c r="X273" s="40"/>
      <c r="Y273" s="1"/>
      <c r="Z273" s="1"/>
      <c r="AA273" s="2"/>
      <c r="AB273" s="6"/>
      <c r="AC273" s="2"/>
      <c r="AD273" s="40"/>
      <c r="AE273" s="1"/>
      <c r="AF273" s="2"/>
      <c r="AG273" s="9"/>
      <c r="AH273" s="12"/>
      <c r="AI273" s="12"/>
      <c r="AJ273" s="42"/>
      <c r="AK273" s="11"/>
      <c r="AL273" s="9"/>
      <c r="AM273" s="11"/>
      <c r="AN273" s="9"/>
      <c r="AO273" s="9"/>
      <c r="AP273" s="9"/>
      <c r="AQ273" s="50"/>
      <c r="AR273" s="11"/>
      <c r="AS273" s="49"/>
      <c r="AT273" s="12"/>
      <c r="AU273" s="9"/>
      <c r="AV273" s="9"/>
      <c r="AW273" s="9"/>
      <c r="AX273" s="9"/>
      <c r="AY273" s="12"/>
      <c r="AZ273" s="49"/>
      <c r="BA273" s="12"/>
      <c r="BB273" s="9"/>
      <c r="BC273" s="9"/>
      <c r="BD273" s="9"/>
      <c r="BE273" s="9"/>
      <c r="BF273" s="12"/>
      <c r="BG273" s="49"/>
      <c r="BH273" s="12"/>
      <c r="BI273" s="9"/>
      <c r="BJ273" s="9"/>
      <c r="BK273" s="9"/>
      <c r="BL273" s="50"/>
      <c r="BM273" s="12"/>
      <c r="BN273" s="11"/>
      <c r="BO273" s="9"/>
      <c r="BP273" s="11"/>
      <c r="BQ273" s="9"/>
      <c r="BR273" s="43"/>
      <c r="BS273" s="9"/>
      <c r="BT273" s="11"/>
      <c r="BU273" s="25"/>
      <c r="BV273" s="25"/>
      <c r="BW273" s="25"/>
      <c r="BX273" s="25"/>
      <c r="BY273" s="25"/>
      <c r="BZ273" s="25"/>
      <c r="CA273" s="25"/>
      <c r="CB273" s="25"/>
    </row>
    <row r="274" spans="2:80" x14ac:dyDescent="0.2">
      <c r="B274" s="25"/>
      <c r="C274" s="1"/>
      <c r="D274" s="1"/>
      <c r="E274" s="1"/>
      <c r="F274" s="2"/>
      <c r="G274" s="6"/>
      <c r="H274" s="2"/>
      <c r="I274" s="2"/>
      <c r="J274" s="3"/>
      <c r="K274" s="3"/>
      <c r="L274" s="1"/>
      <c r="M274" s="1"/>
      <c r="N274" s="1"/>
      <c r="O274" s="40"/>
      <c r="P274" s="40"/>
      <c r="Q274" s="1"/>
      <c r="R274" s="1"/>
      <c r="S274" s="2"/>
      <c r="T274" s="3"/>
      <c r="U274" s="7"/>
      <c r="V274" s="7"/>
      <c r="W274" s="7"/>
      <c r="X274" s="40"/>
      <c r="Y274" s="1"/>
      <c r="Z274" s="1"/>
      <c r="AA274" s="2"/>
      <c r="AB274" s="6"/>
      <c r="AC274" s="2"/>
      <c r="AD274" s="40"/>
      <c r="AE274" s="1"/>
      <c r="AF274" s="2"/>
      <c r="AG274" s="9"/>
      <c r="AH274" s="12"/>
      <c r="AI274" s="12"/>
      <c r="AJ274" s="42"/>
      <c r="AK274" s="11"/>
      <c r="AL274" s="9"/>
      <c r="AM274" s="11"/>
      <c r="AN274" s="9"/>
      <c r="AO274" s="9"/>
      <c r="AP274" s="9"/>
      <c r="AQ274" s="50"/>
      <c r="AR274" s="11"/>
      <c r="AS274" s="49"/>
      <c r="AT274" s="12"/>
      <c r="AU274" s="9"/>
      <c r="AV274" s="9"/>
      <c r="AW274" s="9"/>
      <c r="AX274" s="9"/>
      <c r="AY274" s="12"/>
      <c r="AZ274" s="49"/>
      <c r="BA274" s="12"/>
      <c r="BB274" s="9"/>
      <c r="BC274" s="9"/>
      <c r="BD274" s="9"/>
      <c r="BE274" s="9"/>
      <c r="BF274" s="12"/>
      <c r="BG274" s="49"/>
      <c r="BH274" s="12"/>
      <c r="BI274" s="9"/>
      <c r="BJ274" s="9"/>
      <c r="BK274" s="9"/>
      <c r="BL274" s="50"/>
      <c r="BM274" s="12"/>
      <c r="BN274" s="11"/>
      <c r="BO274" s="9"/>
      <c r="BP274" s="11"/>
      <c r="BQ274" s="9"/>
      <c r="BR274" s="43"/>
      <c r="BS274" s="9"/>
      <c r="BT274" s="11"/>
      <c r="BU274" s="25"/>
      <c r="BV274" s="25"/>
      <c r="BW274" s="25"/>
      <c r="BX274" s="25"/>
      <c r="BY274" s="25"/>
      <c r="BZ274" s="25"/>
      <c r="CA274" s="25"/>
      <c r="CB274" s="25"/>
    </row>
    <row r="275" spans="2:80" x14ac:dyDescent="0.2">
      <c r="B275" s="25"/>
      <c r="C275" s="1"/>
      <c r="D275" s="1"/>
      <c r="E275" s="1"/>
      <c r="F275" s="2"/>
      <c r="G275" s="6"/>
      <c r="H275" s="2"/>
      <c r="I275" s="2"/>
      <c r="J275" s="3"/>
      <c r="K275" s="3"/>
      <c r="L275" s="1"/>
      <c r="M275" s="1"/>
      <c r="N275" s="1"/>
      <c r="O275" s="40"/>
      <c r="P275" s="40"/>
      <c r="Q275" s="1"/>
      <c r="R275" s="1"/>
      <c r="S275" s="2"/>
      <c r="T275" s="3"/>
      <c r="U275" s="7"/>
      <c r="V275" s="7"/>
      <c r="W275" s="7"/>
      <c r="X275" s="40"/>
      <c r="Y275" s="1"/>
      <c r="Z275" s="1"/>
      <c r="AA275" s="2"/>
      <c r="AB275" s="6"/>
      <c r="AC275" s="2"/>
      <c r="AD275" s="40"/>
      <c r="AE275" s="1"/>
      <c r="AF275" s="2"/>
      <c r="AG275" s="9"/>
      <c r="AH275" s="12"/>
      <c r="AI275" s="12"/>
      <c r="AJ275" s="42"/>
      <c r="AK275" s="11"/>
      <c r="AL275" s="9"/>
      <c r="AM275" s="11"/>
      <c r="AN275" s="9"/>
      <c r="AO275" s="9"/>
      <c r="AP275" s="9"/>
      <c r="AQ275" s="50"/>
      <c r="AR275" s="11"/>
      <c r="AS275" s="49"/>
      <c r="AT275" s="12"/>
      <c r="AU275" s="9"/>
      <c r="AV275" s="9"/>
      <c r="AW275" s="9"/>
      <c r="AX275" s="9"/>
      <c r="AY275" s="12"/>
      <c r="AZ275" s="49"/>
      <c r="BA275" s="12"/>
      <c r="BB275" s="9"/>
      <c r="BC275" s="9"/>
      <c r="BD275" s="9"/>
      <c r="BE275" s="9"/>
      <c r="BF275" s="12"/>
      <c r="BG275" s="49"/>
      <c r="BH275" s="12"/>
      <c r="BI275" s="9"/>
      <c r="BJ275" s="9"/>
      <c r="BK275" s="9"/>
      <c r="BL275" s="50"/>
      <c r="BM275" s="12"/>
      <c r="BN275" s="11"/>
      <c r="BO275" s="9"/>
      <c r="BP275" s="11"/>
      <c r="BQ275" s="9"/>
      <c r="BR275" s="43"/>
      <c r="BS275" s="9"/>
      <c r="BT275" s="11"/>
      <c r="BU275" s="25"/>
      <c r="BV275" s="25"/>
      <c r="BW275" s="25"/>
      <c r="BX275" s="25"/>
      <c r="BY275" s="25"/>
      <c r="BZ275" s="25"/>
      <c r="CA275" s="25"/>
      <c r="CB275" s="25"/>
    </row>
    <row r="276" spans="2:80" x14ac:dyDescent="0.2">
      <c r="B276" s="25"/>
      <c r="C276" s="1"/>
      <c r="D276" s="1"/>
      <c r="E276" s="1"/>
      <c r="F276" s="2"/>
      <c r="G276" s="6"/>
      <c r="H276" s="2"/>
      <c r="I276" s="2"/>
      <c r="J276" s="3"/>
      <c r="K276" s="3"/>
      <c r="L276" s="1"/>
      <c r="M276" s="1"/>
      <c r="N276" s="1"/>
      <c r="O276" s="40"/>
      <c r="P276" s="40"/>
      <c r="Q276" s="1"/>
      <c r="R276" s="1"/>
      <c r="S276" s="2"/>
      <c r="T276" s="3"/>
      <c r="U276" s="7"/>
      <c r="V276" s="7"/>
      <c r="W276" s="7"/>
      <c r="X276" s="40"/>
      <c r="Y276" s="1"/>
      <c r="Z276" s="1"/>
      <c r="AA276" s="2"/>
      <c r="AB276" s="6"/>
      <c r="AC276" s="2"/>
      <c r="AD276" s="40"/>
      <c r="AE276" s="1"/>
      <c r="AF276" s="2"/>
      <c r="AG276" s="9"/>
      <c r="AH276" s="12"/>
      <c r="AI276" s="12"/>
      <c r="AJ276" s="42"/>
      <c r="AK276" s="11"/>
      <c r="AL276" s="9"/>
      <c r="AM276" s="11"/>
      <c r="AN276" s="9"/>
      <c r="AO276" s="9"/>
      <c r="AP276" s="9"/>
      <c r="AQ276" s="50"/>
      <c r="AR276" s="11"/>
      <c r="AS276" s="49"/>
      <c r="AT276" s="12"/>
      <c r="AU276" s="9"/>
      <c r="AV276" s="9"/>
      <c r="AW276" s="9"/>
      <c r="AX276" s="9"/>
      <c r="AY276" s="12"/>
      <c r="AZ276" s="49"/>
      <c r="BA276" s="12"/>
      <c r="BB276" s="9"/>
      <c r="BC276" s="9"/>
      <c r="BD276" s="9"/>
      <c r="BE276" s="9"/>
      <c r="BF276" s="12"/>
      <c r="BG276" s="49"/>
      <c r="BH276" s="12"/>
      <c r="BI276" s="9"/>
      <c r="BJ276" s="9"/>
      <c r="BK276" s="9"/>
      <c r="BL276" s="50"/>
      <c r="BM276" s="12"/>
      <c r="BN276" s="11"/>
      <c r="BO276" s="9"/>
      <c r="BP276" s="11"/>
      <c r="BQ276" s="9"/>
      <c r="BR276" s="43"/>
      <c r="BS276" s="9"/>
      <c r="BT276" s="11"/>
      <c r="BU276" s="25"/>
      <c r="BV276" s="25"/>
      <c r="BW276" s="25"/>
      <c r="BX276" s="25"/>
      <c r="BY276" s="25"/>
      <c r="BZ276" s="25"/>
      <c r="CA276" s="25"/>
      <c r="CB276" s="25"/>
    </row>
    <row r="277" spans="2:80" x14ac:dyDescent="0.2">
      <c r="B277" s="25"/>
      <c r="C277" s="1"/>
      <c r="D277" s="1"/>
      <c r="E277" s="1"/>
      <c r="F277" s="2"/>
      <c r="G277" s="6"/>
      <c r="H277" s="2"/>
      <c r="I277" s="2"/>
      <c r="J277" s="3"/>
      <c r="K277" s="3"/>
      <c r="L277" s="1"/>
      <c r="M277" s="1"/>
      <c r="N277" s="1"/>
      <c r="O277" s="40"/>
      <c r="P277" s="40"/>
      <c r="Q277" s="1"/>
      <c r="R277" s="1"/>
      <c r="S277" s="2"/>
      <c r="T277" s="3"/>
      <c r="U277" s="7"/>
      <c r="V277" s="7"/>
      <c r="W277" s="7"/>
      <c r="X277" s="40"/>
      <c r="Y277" s="1"/>
      <c r="Z277" s="1"/>
      <c r="AA277" s="2"/>
      <c r="AB277" s="6"/>
      <c r="AC277" s="2"/>
      <c r="AD277" s="40"/>
      <c r="AE277" s="1"/>
      <c r="AF277" s="2"/>
      <c r="AG277" s="9"/>
      <c r="AH277" s="12"/>
      <c r="AI277" s="12"/>
      <c r="AJ277" s="42"/>
      <c r="AK277" s="11"/>
      <c r="AL277" s="9"/>
      <c r="AM277" s="11"/>
      <c r="AN277" s="9"/>
      <c r="AO277" s="9"/>
      <c r="AP277" s="9"/>
      <c r="AQ277" s="50"/>
      <c r="AR277" s="11"/>
      <c r="AS277" s="49"/>
      <c r="AT277" s="12"/>
      <c r="AU277" s="9"/>
      <c r="AV277" s="9"/>
      <c r="AW277" s="9"/>
      <c r="AX277" s="9"/>
      <c r="AY277" s="12"/>
      <c r="AZ277" s="49"/>
      <c r="BA277" s="12"/>
      <c r="BB277" s="9"/>
      <c r="BC277" s="9"/>
      <c r="BD277" s="9"/>
      <c r="BE277" s="9"/>
      <c r="BF277" s="12"/>
      <c r="BG277" s="49"/>
      <c r="BH277" s="12"/>
      <c r="BI277" s="9"/>
      <c r="BJ277" s="9"/>
      <c r="BK277" s="9"/>
      <c r="BL277" s="50"/>
      <c r="BM277" s="12"/>
      <c r="BN277" s="11"/>
      <c r="BO277" s="9"/>
      <c r="BP277" s="11"/>
      <c r="BQ277" s="9"/>
      <c r="BR277" s="43"/>
      <c r="BS277" s="9"/>
      <c r="BT277" s="11"/>
      <c r="BU277" s="25"/>
      <c r="BV277" s="25"/>
      <c r="BW277" s="25"/>
      <c r="BX277" s="25"/>
      <c r="BY277" s="25"/>
      <c r="BZ277" s="25"/>
      <c r="CA277" s="25"/>
      <c r="CB277" s="25"/>
    </row>
    <row r="278" spans="2:80" x14ac:dyDescent="0.2">
      <c r="B278" s="25"/>
      <c r="C278" s="1"/>
      <c r="D278" s="1"/>
      <c r="E278" s="1"/>
      <c r="F278" s="2"/>
      <c r="G278" s="6"/>
      <c r="H278" s="2"/>
      <c r="I278" s="2"/>
      <c r="J278" s="3"/>
      <c r="K278" s="3"/>
      <c r="L278" s="1"/>
      <c r="M278" s="1"/>
      <c r="N278" s="1"/>
      <c r="O278" s="40"/>
      <c r="P278" s="40"/>
      <c r="Q278" s="1"/>
      <c r="R278" s="1"/>
      <c r="S278" s="2"/>
      <c r="T278" s="3"/>
      <c r="U278" s="7"/>
      <c r="V278" s="7"/>
      <c r="W278" s="7"/>
      <c r="X278" s="40"/>
      <c r="Y278" s="1"/>
      <c r="Z278" s="1"/>
      <c r="AA278" s="2"/>
      <c r="AB278" s="6"/>
      <c r="AC278" s="2"/>
      <c r="AD278" s="40"/>
      <c r="AE278" s="1"/>
      <c r="AF278" s="2"/>
      <c r="AG278" s="9"/>
      <c r="AH278" s="12"/>
      <c r="AI278" s="12"/>
      <c r="AJ278" s="42"/>
      <c r="AK278" s="11"/>
      <c r="AL278" s="9"/>
      <c r="AM278" s="11"/>
      <c r="AN278" s="9"/>
      <c r="AO278" s="9"/>
      <c r="AP278" s="9"/>
      <c r="AQ278" s="50"/>
      <c r="AR278" s="11"/>
      <c r="AS278" s="49"/>
      <c r="AT278" s="12"/>
      <c r="AU278" s="9"/>
      <c r="AV278" s="9"/>
      <c r="AW278" s="9"/>
      <c r="AX278" s="9"/>
      <c r="AY278" s="12"/>
      <c r="AZ278" s="49"/>
      <c r="BA278" s="12"/>
      <c r="BB278" s="9"/>
      <c r="BC278" s="9"/>
      <c r="BD278" s="9"/>
      <c r="BE278" s="9"/>
      <c r="BF278" s="12"/>
      <c r="BG278" s="49"/>
      <c r="BH278" s="12"/>
      <c r="BI278" s="9"/>
      <c r="BJ278" s="9"/>
      <c r="BK278" s="9"/>
      <c r="BL278" s="50"/>
      <c r="BM278" s="12"/>
      <c r="BN278" s="11"/>
      <c r="BO278" s="9"/>
      <c r="BP278" s="11"/>
      <c r="BQ278" s="9"/>
      <c r="BR278" s="43"/>
      <c r="BS278" s="9"/>
      <c r="BT278" s="11"/>
      <c r="BU278" s="25"/>
      <c r="BV278" s="25"/>
      <c r="BW278" s="25"/>
      <c r="BX278" s="25"/>
      <c r="BY278" s="25"/>
      <c r="BZ278" s="25"/>
      <c r="CA278" s="25"/>
      <c r="CB278" s="25"/>
    </row>
    <row r="279" spans="2:80" x14ac:dyDescent="0.2">
      <c r="B279" s="25"/>
      <c r="C279" s="1"/>
      <c r="D279" s="1"/>
      <c r="E279" s="1"/>
      <c r="F279" s="2"/>
      <c r="G279" s="6"/>
      <c r="H279" s="2"/>
      <c r="I279" s="2"/>
      <c r="J279" s="3"/>
      <c r="K279" s="3"/>
      <c r="L279" s="1"/>
      <c r="M279" s="1"/>
      <c r="N279" s="1"/>
      <c r="O279" s="40"/>
      <c r="P279" s="40"/>
      <c r="Q279" s="1"/>
      <c r="R279" s="1"/>
      <c r="S279" s="2"/>
      <c r="T279" s="3"/>
      <c r="U279" s="7"/>
      <c r="V279" s="7"/>
      <c r="W279" s="7"/>
      <c r="X279" s="40"/>
      <c r="Y279" s="1"/>
      <c r="Z279" s="1"/>
      <c r="AA279" s="2"/>
      <c r="AB279" s="6"/>
      <c r="AC279" s="2"/>
      <c r="AD279" s="40"/>
      <c r="AE279" s="1"/>
      <c r="AF279" s="2"/>
      <c r="AG279" s="9"/>
      <c r="AH279" s="12"/>
      <c r="AI279" s="12"/>
      <c r="AJ279" s="42"/>
      <c r="AK279" s="11"/>
      <c r="AL279" s="9"/>
      <c r="AM279" s="11"/>
      <c r="AN279" s="9"/>
      <c r="AO279" s="9"/>
      <c r="AP279" s="9"/>
      <c r="AQ279" s="50"/>
      <c r="AR279" s="11"/>
      <c r="AS279" s="49"/>
      <c r="AT279" s="12"/>
      <c r="AU279" s="9"/>
      <c r="AV279" s="9"/>
      <c r="AW279" s="9"/>
      <c r="AX279" s="9"/>
      <c r="AY279" s="12"/>
      <c r="AZ279" s="49"/>
      <c r="BA279" s="12"/>
      <c r="BB279" s="9"/>
      <c r="BC279" s="9"/>
      <c r="BD279" s="9"/>
      <c r="BE279" s="9"/>
      <c r="BF279" s="12"/>
      <c r="BG279" s="49"/>
      <c r="BH279" s="12"/>
      <c r="BI279" s="9"/>
      <c r="BJ279" s="9"/>
      <c r="BK279" s="9"/>
      <c r="BL279" s="50"/>
      <c r="BM279" s="12"/>
      <c r="BN279" s="11"/>
      <c r="BO279" s="9"/>
      <c r="BP279" s="11"/>
      <c r="BQ279" s="9"/>
      <c r="BR279" s="43"/>
      <c r="BS279" s="9"/>
      <c r="BT279" s="11"/>
      <c r="BU279" s="25"/>
      <c r="BV279" s="25"/>
      <c r="BW279" s="25"/>
      <c r="BX279" s="25"/>
      <c r="BY279" s="25"/>
      <c r="BZ279" s="25"/>
      <c r="CA279" s="25"/>
      <c r="CB279" s="25"/>
    </row>
    <row r="280" spans="2:80" x14ac:dyDescent="0.2">
      <c r="B280" s="25"/>
      <c r="C280" s="1"/>
      <c r="D280" s="1"/>
      <c r="E280" s="1"/>
      <c r="F280" s="2"/>
      <c r="G280" s="6"/>
      <c r="H280" s="2"/>
      <c r="I280" s="2"/>
      <c r="J280" s="3"/>
      <c r="K280" s="3"/>
      <c r="L280" s="1"/>
      <c r="M280" s="1"/>
      <c r="N280" s="1"/>
      <c r="O280" s="40"/>
      <c r="P280" s="40"/>
      <c r="Q280" s="1"/>
      <c r="R280" s="1"/>
      <c r="S280" s="2"/>
      <c r="T280" s="3"/>
      <c r="U280" s="7"/>
      <c r="V280" s="7"/>
      <c r="W280" s="7"/>
      <c r="X280" s="40"/>
      <c r="Y280" s="1"/>
      <c r="Z280" s="1"/>
      <c r="AA280" s="2"/>
      <c r="AB280" s="6"/>
      <c r="AC280" s="2"/>
      <c r="AD280" s="40"/>
      <c r="AE280" s="1"/>
      <c r="AF280" s="2"/>
      <c r="AG280" s="9"/>
      <c r="AH280" s="12"/>
      <c r="AI280" s="12"/>
      <c r="AJ280" s="42"/>
      <c r="AK280" s="11"/>
      <c r="AL280" s="9"/>
      <c r="AM280" s="11"/>
      <c r="AN280" s="9"/>
      <c r="AO280" s="9"/>
      <c r="AP280" s="9"/>
      <c r="AQ280" s="50"/>
      <c r="AR280" s="11"/>
      <c r="AS280" s="49"/>
      <c r="AT280" s="12"/>
      <c r="AU280" s="9"/>
      <c r="AV280" s="9"/>
      <c r="AW280" s="9"/>
      <c r="AX280" s="9"/>
      <c r="AY280" s="12"/>
      <c r="AZ280" s="49"/>
      <c r="BA280" s="12"/>
      <c r="BB280" s="9"/>
      <c r="BC280" s="9"/>
      <c r="BD280" s="9"/>
      <c r="BE280" s="9"/>
      <c r="BF280" s="12"/>
      <c r="BG280" s="49"/>
      <c r="BH280" s="12"/>
      <c r="BI280" s="9"/>
      <c r="BJ280" s="9"/>
      <c r="BK280" s="9"/>
      <c r="BL280" s="50"/>
      <c r="BM280" s="12"/>
      <c r="BN280" s="11"/>
      <c r="BO280" s="9"/>
      <c r="BP280" s="11"/>
      <c r="BQ280" s="9"/>
      <c r="BR280" s="43"/>
      <c r="BS280" s="9"/>
      <c r="BT280" s="11"/>
      <c r="BU280" s="25"/>
      <c r="BV280" s="25"/>
      <c r="BW280" s="25"/>
      <c r="BX280" s="25"/>
      <c r="BY280" s="25"/>
      <c r="BZ280" s="25"/>
      <c r="CA280" s="25"/>
      <c r="CB280" s="25"/>
    </row>
    <row r="281" spans="2:80" x14ac:dyDescent="0.2">
      <c r="B281" s="25"/>
      <c r="C281" s="1"/>
      <c r="D281" s="1"/>
      <c r="E281" s="1"/>
      <c r="F281" s="2"/>
      <c r="G281" s="6"/>
      <c r="H281" s="2"/>
      <c r="I281" s="2"/>
      <c r="J281" s="3"/>
      <c r="K281" s="3"/>
      <c r="L281" s="1"/>
      <c r="M281" s="1"/>
      <c r="N281" s="1"/>
      <c r="O281" s="40"/>
      <c r="P281" s="40"/>
      <c r="Q281" s="1"/>
      <c r="R281" s="1"/>
      <c r="S281" s="2"/>
      <c r="T281" s="3"/>
      <c r="U281" s="7"/>
      <c r="V281" s="7"/>
      <c r="W281" s="7"/>
      <c r="X281" s="40"/>
      <c r="Y281" s="1"/>
      <c r="Z281" s="1"/>
      <c r="AA281" s="2"/>
      <c r="AB281" s="6"/>
      <c r="AC281" s="2"/>
      <c r="AD281" s="40"/>
      <c r="AE281" s="1"/>
      <c r="AF281" s="2"/>
      <c r="AG281" s="9"/>
      <c r="AH281" s="12"/>
      <c r="AI281" s="12"/>
      <c r="AJ281" s="42"/>
      <c r="AK281" s="11"/>
      <c r="AL281" s="9"/>
      <c r="AM281" s="11"/>
      <c r="AN281" s="9"/>
      <c r="AO281" s="9"/>
      <c r="AP281" s="9"/>
      <c r="AQ281" s="50"/>
      <c r="AR281" s="11"/>
      <c r="AS281" s="49"/>
      <c r="AT281" s="12"/>
      <c r="AU281" s="9"/>
      <c r="AV281" s="9"/>
      <c r="AW281" s="9"/>
      <c r="AX281" s="9"/>
      <c r="AY281" s="12"/>
      <c r="AZ281" s="49"/>
      <c r="BA281" s="12"/>
      <c r="BB281" s="9"/>
      <c r="BC281" s="9"/>
      <c r="BD281" s="9"/>
      <c r="BE281" s="9"/>
      <c r="BF281" s="12"/>
      <c r="BG281" s="49"/>
      <c r="BH281" s="12"/>
      <c r="BI281" s="9"/>
      <c r="BJ281" s="9"/>
      <c r="BK281" s="9"/>
      <c r="BL281" s="50"/>
      <c r="BM281" s="12"/>
      <c r="BN281" s="11"/>
      <c r="BO281" s="9"/>
      <c r="BP281" s="11"/>
      <c r="BQ281" s="9"/>
      <c r="BR281" s="43"/>
      <c r="BS281" s="9"/>
      <c r="BT281" s="11"/>
      <c r="BU281" s="25"/>
      <c r="BV281" s="25"/>
      <c r="BW281" s="25"/>
      <c r="BX281" s="25"/>
      <c r="BY281" s="25"/>
      <c r="BZ281" s="25"/>
      <c r="CA281" s="25"/>
      <c r="CB281" s="25"/>
    </row>
    <row r="282" spans="2:80" x14ac:dyDescent="0.2">
      <c r="B282" s="25"/>
      <c r="C282" s="1"/>
      <c r="D282" s="1"/>
      <c r="E282" s="1"/>
      <c r="F282" s="2"/>
      <c r="G282" s="6"/>
      <c r="H282" s="2"/>
      <c r="I282" s="2"/>
      <c r="J282" s="3"/>
      <c r="K282" s="3"/>
      <c r="L282" s="1"/>
      <c r="M282" s="1"/>
      <c r="N282" s="1"/>
      <c r="O282" s="40"/>
      <c r="P282" s="40"/>
      <c r="Q282" s="1"/>
      <c r="R282" s="1"/>
      <c r="S282" s="2"/>
      <c r="T282" s="3"/>
      <c r="U282" s="7"/>
      <c r="V282" s="7"/>
      <c r="W282" s="7"/>
      <c r="X282" s="40"/>
      <c r="Y282" s="1"/>
      <c r="Z282" s="1"/>
      <c r="AA282" s="2"/>
      <c r="AB282" s="6"/>
      <c r="AC282" s="2"/>
      <c r="AD282" s="40"/>
      <c r="AE282" s="1"/>
      <c r="AF282" s="2"/>
      <c r="AG282" s="9"/>
      <c r="AH282" s="12"/>
      <c r="AI282" s="12"/>
      <c r="AJ282" s="42"/>
      <c r="AK282" s="11"/>
      <c r="AL282" s="9"/>
      <c r="AM282" s="11"/>
      <c r="AN282" s="9"/>
      <c r="AO282" s="9"/>
      <c r="AP282" s="9"/>
      <c r="AQ282" s="50"/>
      <c r="AR282" s="11"/>
      <c r="AS282" s="49"/>
      <c r="AT282" s="12"/>
      <c r="AU282" s="9"/>
      <c r="AV282" s="9"/>
      <c r="AW282" s="9"/>
      <c r="AX282" s="9"/>
      <c r="AY282" s="12"/>
      <c r="AZ282" s="49"/>
      <c r="BA282" s="12"/>
      <c r="BB282" s="9"/>
      <c r="BC282" s="9"/>
      <c r="BD282" s="9"/>
      <c r="BE282" s="9"/>
      <c r="BF282" s="12"/>
      <c r="BG282" s="49"/>
      <c r="BH282" s="12"/>
      <c r="BI282" s="9"/>
      <c r="BJ282" s="9"/>
      <c r="BK282" s="9"/>
      <c r="BL282" s="50"/>
      <c r="BM282" s="12"/>
      <c r="BN282" s="11"/>
      <c r="BO282" s="9"/>
      <c r="BP282" s="11"/>
      <c r="BQ282" s="9"/>
      <c r="BR282" s="43"/>
      <c r="BS282" s="9"/>
      <c r="BT282" s="11"/>
      <c r="BU282" s="25"/>
      <c r="BV282" s="25"/>
      <c r="BW282" s="25"/>
      <c r="BX282" s="25"/>
      <c r="BY282" s="25"/>
      <c r="BZ282" s="25"/>
      <c r="CA282" s="25"/>
      <c r="CB282" s="25"/>
    </row>
    <row r="283" spans="2:80" x14ac:dyDescent="0.2">
      <c r="B283" s="25"/>
      <c r="C283" s="1"/>
      <c r="D283" s="1"/>
      <c r="E283" s="1"/>
      <c r="F283" s="2"/>
      <c r="G283" s="6"/>
      <c r="H283" s="2"/>
      <c r="I283" s="2"/>
      <c r="J283" s="3"/>
      <c r="K283" s="3"/>
      <c r="L283" s="1"/>
      <c r="M283" s="1"/>
      <c r="N283" s="1"/>
      <c r="O283" s="40"/>
      <c r="P283" s="40"/>
      <c r="Q283" s="1"/>
      <c r="R283" s="1"/>
      <c r="S283" s="2"/>
      <c r="T283" s="3"/>
      <c r="U283" s="7"/>
      <c r="V283" s="7"/>
      <c r="W283" s="7"/>
      <c r="X283" s="40"/>
      <c r="Y283" s="1"/>
      <c r="Z283" s="1"/>
      <c r="AA283" s="2"/>
      <c r="AB283" s="6"/>
      <c r="AC283" s="2"/>
      <c r="AD283" s="40"/>
      <c r="AE283" s="1"/>
      <c r="AF283" s="2"/>
      <c r="AG283" s="9"/>
      <c r="AH283" s="12"/>
      <c r="AI283" s="12"/>
      <c r="AJ283" s="42"/>
      <c r="AK283" s="11"/>
      <c r="AL283" s="9"/>
      <c r="AM283" s="11"/>
      <c r="AN283" s="9"/>
      <c r="AO283" s="9"/>
      <c r="AP283" s="9"/>
      <c r="AQ283" s="50"/>
      <c r="AR283" s="11"/>
      <c r="AS283" s="49"/>
      <c r="AT283" s="12"/>
      <c r="AU283" s="9"/>
      <c r="AV283" s="9"/>
      <c r="AW283" s="9"/>
      <c r="AX283" s="9"/>
      <c r="AY283" s="12"/>
      <c r="AZ283" s="49"/>
      <c r="BA283" s="12"/>
      <c r="BB283" s="9"/>
      <c r="BC283" s="9"/>
      <c r="BD283" s="9"/>
      <c r="BE283" s="9"/>
      <c r="BF283" s="12"/>
      <c r="BG283" s="49"/>
      <c r="BH283" s="12"/>
      <c r="BI283" s="9"/>
      <c r="BJ283" s="9"/>
      <c r="BK283" s="9"/>
      <c r="BL283" s="50"/>
      <c r="BM283" s="12"/>
      <c r="BN283" s="11"/>
      <c r="BO283" s="9"/>
      <c r="BP283" s="11"/>
      <c r="BQ283" s="9"/>
      <c r="BR283" s="43"/>
      <c r="BS283" s="9"/>
      <c r="BT283" s="11"/>
      <c r="BU283" s="25"/>
      <c r="BV283" s="25"/>
      <c r="BW283" s="25"/>
      <c r="BX283" s="25"/>
      <c r="BY283" s="25"/>
      <c r="BZ283" s="25"/>
      <c r="CA283" s="25"/>
      <c r="CB283" s="25"/>
    </row>
    <row r="284" spans="2:80" x14ac:dyDescent="0.2">
      <c r="B284" s="25"/>
      <c r="C284" s="1"/>
      <c r="D284" s="1"/>
      <c r="E284" s="1"/>
      <c r="F284" s="2"/>
      <c r="G284" s="6"/>
      <c r="H284" s="2"/>
      <c r="I284" s="2"/>
      <c r="J284" s="3"/>
      <c r="K284" s="3"/>
      <c r="L284" s="1"/>
      <c r="M284" s="1"/>
      <c r="N284" s="1"/>
      <c r="O284" s="40"/>
      <c r="P284" s="40"/>
      <c r="Q284" s="1"/>
      <c r="R284" s="1"/>
      <c r="S284" s="2"/>
      <c r="T284" s="3"/>
      <c r="U284" s="7"/>
      <c r="V284" s="7"/>
      <c r="W284" s="7"/>
      <c r="X284" s="40"/>
      <c r="Y284" s="1"/>
      <c r="Z284" s="1"/>
      <c r="AA284" s="2"/>
      <c r="AB284" s="6"/>
      <c r="AC284" s="2"/>
      <c r="AD284" s="40"/>
      <c r="AE284" s="1"/>
      <c r="AF284" s="2"/>
      <c r="AG284" s="9"/>
      <c r="AH284" s="12"/>
      <c r="AI284" s="12"/>
      <c r="AJ284" s="42"/>
      <c r="AK284" s="11"/>
      <c r="AL284" s="9"/>
      <c r="AM284" s="11"/>
      <c r="AN284" s="9"/>
      <c r="AO284" s="9"/>
      <c r="AP284" s="9"/>
      <c r="AQ284" s="50"/>
      <c r="AR284" s="11"/>
      <c r="AS284" s="49"/>
      <c r="AT284" s="12"/>
      <c r="AU284" s="9"/>
      <c r="AV284" s="9"/>
      <c r="AW284" s="9"/>
      <c r="AX284" s="9"/>
      <c r="AY284" s="12"/>
      <c r="AZ284" s="49"/>
      <c r="BA284" s="12"/>
      <c r="BB284" s="9"/>
      <c r="BC284" s="9"/>
      <c r="BD284" s="9"/>
      <c r="BE284" s="9"/>
      <c r="BF284" s="12"/>
      <c r="BG284" s="49"/>
      <c r="BH284" s="12"/>
      <c r="BI284" s="9"/>
      <c r="BJ284" s="9"/>
      <c r="BK284" s="9"/>
      <c r="BL284" s="50"/>
      <c r="BM284" s="12"/>
      <c r="BN284" s="11"/>
      <c r="BO284" s="9"/>
      <c r="BP284" s="11"/>
      <c r="BQ284" s="9"/>
      <c r="BR284" s="43"/>
      <c r="BS284" s="9"/>
      <c r="BT284" s="11"/>
      <c r="BU284" s="25"/>
      <c r="BV284" s="25"/>
      <c r="BW284" s="25"/>
      <c r="BX284" s="25"/>
      <c r="BY284" s="25"/>
      <c r="BZ284" s="25"/>
      <c r="CA284" s="25"/>
      <c r="CB284" s="25"/>
    </row>
    <row r="285" spans="2:80" x14ac:dyDescent="0.2">
      <c r="B285" s="25"/>
      <c r="C285" s="1"/>
      <c r="D285" s="1"/>
      <c r="E285" s="1"/>
      <c r="F285" s="2"/>
      <c r="G285" s="6"/>
      <c r="H285" s="2"/>
      <c r="I285" s="2"/>
      <c r="J285" s="3"/>
      <c r="K285" s="3"/>
      <c r="L285" s="1"/>
      <c r="M285" s="1"/>
      <c r="N285" s="1"/>
      <c r="O285" s="40"/>
      <c r="P285" s="40"/>
      <c r="Q285" s="1"/>
      <c r="R285" s="1"/>
      <c r="S285" s="2"/>
      <c r="T285" s="3"/>
      <c r="U285" s="7"/>
      <c r="V285" s="7"/>
      <c r="W285" s="7"/>
      <c r="X285" s="40"/>
      <c r="Y285" s="1"/>
      <c r="Z285" s="1"/>
      <c r="AA285" s="2"/>
      <c r="AB285" s="6"/>
      <c r="AC285" s="2"/>
      <c r="AD285" s="40"/>
      <c r="AE285" s="1"/>
      <c r="AF285" s="2"/>
      <c r="AG285" s="9"/>
      <c r="AH285" s="12"/>
      <c r="AI285" s="12"/>
      <c r="AJ285" s="42"/>
      <c r="AK285" s="11"/>
      <c r="AL285" s="9"/>
      <c r="AM285" s="11"/>
      <c r="AN285" s="9"/>
      <c r="AO285" s="9"/>
      <c r="AP285" s="9"/>
      <c r="AQ285" s="50"/>
      <c r="AR285" s="11"/>
      <c r="AS285" s="49"/>
      <c r="AT285" s="12"/>
      <c r="AU285" s="9"/>
      <c r="AV285" s="9"/>
      <c r="AW285" s="9"/>
      <c r="AX285" s="9"/>
      <c r="AY285" s="12"/>
      <c r="AZ285" s="49"/>
      <c r="BA285" s="12"/>
      <c r="BB285" s="9"/>
      <c r="BC285" s="9"/>
      <c r="BD285" s="9"/>
      <c r="BE285" s="9"/>
      <c r="BF285" s="12"/>
      <c r="BG285" s="49"/>
      <c r="BH285" s="12"/>
      <c r="BI285" s="9"/>
      <c r="BJ285" s="9"/>
      <c r="BK285" s="9"/>
      <c r="BL285" s="50"/>
      <c r="BM285" s="12"/>
      <c r="BN285" s="11"/>
      <c r="BO285" s="9"/>
      <c r="BP285" s="11"/>
      <c r="BQ285" s="9"/>
      <c r="BR285" s="43"/>
      <c r="BS285" s="9"/>
      <c r="BT285" s="11"/>
      <c r="BU285" s="25"/>
      <c r="BV285" s="25"/>
      <c r="BW285" s="25"/>
      <c r="BX285" s="25"/>
      <c r="BY285" s="25"/>
      <c r="BZ285" s="25"/>
      <c r="CA285" s="25"/>
      <c r="CB285" s="25"/>
    </row>
    <row r="286" spans="2:80" x14ac:dyDescent="0.2">
      <c r="B286" s="25"/>
      <c r="C286" s="1"/>
      <c r="D286" s="1"/>
      <c r="E286" s="1"/>
      <c r="F286" s="2"/>
      <c r="G286" s="6"/>
      <c r="H286" s="2"/>
      <c r="I286" s="2"/>
      <c r="J286" s="3"/>
      <c r="K286" s="3"/>
      <c r="L286" s="1"/>
      <c r="M286" s="1"/>
      <c r="N286" s="1"/>
      <c r="O286" s="40"/>
      <c r="P286" s="40"/>
      <c r="Q286" s="1"/>
      <c r="R286" s="1"/>
      <c r="S286" s="2"/>
      <c r="T286" s="3"/>
      <c r="U286" s="7"/>
      <c r="V286" s="7"/>
      <c r="W286" s="7"/>
      <c r="X286" s="40"/>
      <c r="Y286" s="1"/>
      <c r="Z286" s="1"/>
      <c r="AA286" s="2"/>
      <c r="AB286" s="6"/>
      <c r="AC286" s="2"/>
      <c r="AD286" s="40"/>
      <c r="AE286" s="1"/>
      <c r="AF286" s="2"/>
      <c r="AG286" s="9"/>
      <c r="AH286" s="12"/>
      <c r="AI286" s="12"/>
      <c r="AJ286" s="42"/>
      <c r="AK286" s="11"/>
      <c r="AL286" s="9"/>
      <c r="AM286" s="11"/>
      <c r="AN286" s="9"/>
      <c r="AO286" s="9"/>
      <c r="AP286" s="9"/>
      <c r="AQ286" s="50"/>
      <c r="AR286" s="11"/>
      <c r="AS286" s="49"/>
      <c r="AT286" s="12"/>
      <c r="AU286" s="9"/>
      <c r="AV286" s="9"/>
      <c r="AW286" s="9"/>
      <c r="AX286" s="9"/>
      <c r="AY286" s="12"/>
      <c r="AZ286" s="49"/>
      <c r="BA286" s="12"/>
      <c r="BB286" s="9"/>
      <c r="BC286" s="9"/>
      <c r="BD286" s="9"/>
      <c r="BE286" s="9"/>
      <c r="BF286" s="12"/>
      <c r="BG286" s="49"/>
      <c r="BH286" s="12"/>
      <c r="BI286" s="9"/>
      <c r="BJ286" s="9"/>
      <c r="BK286" s="9"/>
      <c r="BL286" s="50"/>
      <c r="BM286" s="12"/>
      <c r="BN286" s="11"/>
      <c r="BO286" s="9"/>
      <c r="BP286" s="11"/>
      <c r="BQ286" s="9"/>
      <c r="BR286" s="43"/>
      <c r="BS286" s="9"/>
      <c r="BT286" s="11"/>
      <c r="BU286" s="25"/>
      <c r="BV286" s="25"/>
      <c r="BW286" s="25"/>
      <c r="BX286" s="25"/>
      <c r="BY286" s="25"/>
      <c r="BZ286" s="25"/>
      <c r="CA286" s="25"/>
      <c r="CB286" s="25"/>
    </row>
    <row r="287" spans="2:80" x14ac:dyDescent="0.2">
      <c r="B287" s="25"/>
      <c r="C287" s="1"/>
      <c r="D287" s="1"/>
      <c r="E287" s="1"/>
      <c r="F287" s="2"/>
      <c r="G287" s="6"/>
      <c r="H287" s="2"/>
      <c r="I287" s="2"/>
      <c r="J287" s="3"/>
      <c r="K287" s="3"/>
      <c r="L287" s="1"/>
      <c r="M287" s="1"/>
      <c r="N287" s="1"/>
      <c r="O287" s="40"/>
      <c r="P287" s="40"/>
      <c r="Q287" s="1"/>
      <c r="R287" s="1"/>
      <c r="S287" s="2"/>
      <c r="T287" s="3"/>
      <c r="U287" s="7"/>
      <c r="V287" s="7"/>
      <c r="W287" s="7"/>
      <c r="X287" s="40"/>
      <c r="Y287" s="1"/>
      <c r="Z287" s="1"/>
      <c r="AA287" s="2"/>
      <c r="AB287" s="6"/>
      <c r="AC287" s="2"/>
      <c r="AD287" s="40"/>
      <c r="AE287" s="1"/>
      <c r="AF287" s="2"/>
      <c r="AG287" s="9"/>
      <c r="AH287" s="12"/>
      <c r="AI287" s="12"/>
      <c r="AJ287" s="42"/>
      <c r="AK287" s="11"/>
      <c r="AL287" s="9"/>
      <c r="AM287" s="11"/>
      <c r="AN287" s="9"/>
      <c r="AO287" s="9"/>
      <c r="AP287" s="9"/>
      <c r="AQ287" s="50"/>
      <c r="AR287" s="11"/>
      <c r="AS287" s="49"/>
      <c r="AT287" s="12"/>
      <c r="AU287" s="9"/>
      <c r="AV287" s="9"/>
      <c r="AW287" s="9"/>
      <c r="AX287" s="9"/>
      <c r="AY287" s="12"/>
      <c r="AZ287" s="49"/>
      <c r="BA287" s="12"/>
      <c r="BB287" s="9"/>
      <c r="BC287" s="9"/>
      <c r="BD287" s="9"/>
      <c r="BE287" s="9"/>
      <c r="BF287" s="12"/>
      <c r="BG287" s="49"/>
      <c r="BH287" s="12"/>
      <c r="BI287" s="9"/>
      <c r="BJ287" s="9"/>
      <c r="BK287" s="9"/>
      <c r="BL287" s="50"/>
      <c r="BM287" s="12"/>
      <c r="BN287" s="11"/>
      <c r="BO287" s="9"/>
      <c r="BP287" s="11"/>
      <c r="BQ287" s="9"/>
      <c r="BR287" s="43"/>
      <c r="BS287" s="9"/>
      <c r="BT287" s="11"/>
      <c r="BU287" s="25"/>
      <c r="BV287" s="25"/>
      <c r="BW287" s="25"/>
      <c r="BX287" s="25"/>
      <c r="BY287" s="25"/>
      <c r="BZ287" s="25"/>
      <c r="CA287" s="25"/>
      <c r="CB287" s="25"/>
    </row>
    <row r="288" spans="2:80" x14ac:dyDescent="0.2">
      <c r="B288" s="25"/>
      <c r="C288" s="1"/>
      <c r="D288" s="1"/>
      <c r="E288" s="1"/>
      <c r="F288" s="2"/>
      <c r="G288" s="6"/>
      <c r="H288" s="2"/>
      <c r="I288" s="2"/>
      <c r="J288" s="3"/>
      <c r="K288" s="3"/>
      <c r="L288" s="1"/>
      <c r="M288" s="1"/>
      <c r="N288" s="1"/>
      <c r="O288" s="40"/>
      <c r="P288" s="40"/>
      <c r="Q288" s="1"/>
      <c r="R288" s="1"/>
      <c r="S288" s="2"/>
      <c r="T288" s="3"/>
      <c r="U288" s="7"/>
      <c r="V288" s="7"/>
      <c r="W288" s="7"/>
      <c r="X288" s="40"/>
      <c r="Y288" s="1"/>
      <c r="Z288" s="1"/>
      <c r="AA288" s="2"/>
      <c r="AB288" s="6"/>
      <c r="AC288" s="2"/>
      <c r="AD288" s="40"/>
      <c r="AE288" s="1"/>
      <c r="AF288" s="2"/>
      <c r="AG288" s="9"/>
      <c r="AH288" s="12"/>
      <c r="AI288" s="12"/>
      <c r="AJ288" s="42"/>
      <c r="AK288" s="11"/>
      <c r="AL288" s="9"/>
      <c r="AM288" s="11"/>
      <c r="AN288" s="9"/>
      <c r="AO288" s="9"/>
      <c r="AP288" s="9"/>
      <c r="AQ288" s="50"/>
      <c r="AR288" s="11"/>
      <c r="AS288" s="49"/>
      <c r="AT288" s="12"/>
      <c r="AU288" s="9"/>
      <c r="AV288" s="9"/>
      <c r="AW288" s="9"/>
      <c r="AX288" s="9"/>
      <c r="AY288" s="12"/>
      <c r="AZ288" s="49"/>
      <c r="BA288" s="12"/>
      <c r="BB288" s="9"/>
      <c r="BC288" s="9"/>
      <c r="BD288" s="9"/>
      <c r="BE288" s="9"/>
      <c r="BF288" s="12"/>
      <c r="BG288" s="49"/>
      <c r="BH288" s="12"/>
      <c r="BI288" s="9"/>
      <c r="BJ288" s="9"/>
      <c r="BK288" s="9"/>
      <c r="BL288" s="50"/>
      <c r="BM288" s="12"/>
      <c r="BN288" s="11"/>
      <c r="BO288" s="9"/>
      <c r="BP288" s="11"/>
      <c r="BQ288" s="9"/>
      <c r="BR288" s="43"/>
      <c r="BS288" s="9"/>
      <c r="BT288" s="11"/>
      <c r="BU288" s="25"/>
      <c r="BV288" s="25"/>
      <c r="BW288" s="25"/>
      <c r="BX288" s="25"/>
      <c r="BY288" s="25"/>
      <c r="BZ288" s="25"/>
      <c r="CA288" s="25"/>
      <c r="CB288" s="25"/>
    </row>
    <row r="289" spans="2:80" x14ac:dyDescent="0.2">
      <c r="B289" s="25"/>
      <c r="C289" s="1"/>
      <c r="D289" s="1"/>
      <c r="E289" s="1"/>
      <c r="F289" s="2"/>
      <c r="G289" s="6"/>
      <c r="H289" s="2"/>
      <c r="I289" s="2"/>
      <c r="J289" s="3"/>
      <c r="K289" s="3"/>
      <c r="L289" s="1"/>
      <c r="M289" s="1"/>
      <c r="N289" s="1"/>
      <c r="O289" s="40"/>
      <c r="P289" s="40"/>
      <c r="Q289" s="1"/>
      <c r="R289" s="1"/>
      <c r="S289" s="2"/>
      <c r="T289" s="3"/>
      <c r="U289" s="7"/>
      <c r="V289" s="7"/>
      <c r="W289" s="7"/>
      <c r="X289" s="40"/>
      <c r="Y289" s="1"/>
      <c r="Z289" s="1"/>
      <c r="AA289" s="2"/>
      <c r="AB289" s="6"/>
      <c r="AC289" s="2"/>
      <c r="AD289" s="40"/>
      <c r="AE289" s="1"/>
      <c r="AF289" s="2"/>
      <c r="AG289" s="9"/>
      <c r="AH289" s="12"/>
      <c r="AI289" s="12"/>
      <c r="AJ289" s="42"/>
      <c r="AK289" s="11"/>
      <c r="AL289" s="9"/>
      <c r="AM289" s="11"/>
      <c r="AN289" s="9"/>
      <c r="AO289" s="9"/>
      <c r="AP289" s="9"/>
      <c r="AQ289" s="50"/>
      <c r="AR289" s="11"/>
      <c r="AS289" s="49"/>
      <c r="AT289" s="12"/>
      <c r="AU289" s="9"/>
      <c r="AV289" s="9"/>
      <c r="AW289" s="9"/>
      <c r="AX289" s="9"/>
      <c r="AY289" s="12"/>
      <c r="AZ289" s="49"/>
      <c r="BA289" s="12"/>
      <c r="BB289" s="9"/>
      <c r="BC289" s="9"/>
      <c r="BD289" s="9"/>
      <c r="BE289" s="9"/>
      <c r="BF289" s="12"/>
      <c r="BG289" s="49"/>
      <c r="BH289" s="12"/>
      <c r="BI289" s="9"/>
      <c r="BJ289" s="9"/>
      <c r="BK289" s="9"/>
      <c r="BL289" s="50"/>
      <c r="BM289" s="12"/>
      <c r="BN289" s="11"/>
      <c r="BO289" s="9"/>
      <c r="BP289" s="11"/>
      <c r="BQ289" s="9"/>
      <c r="BR289" s="43"/>
      <c r="BS289" s="9"/>
      <c r="BT289" s="11"/>
      <c r="BU289" s="25"/>
      <c r="BV289" s="25"/>
      <c r="BW289" s="25"/>
      <c r="BX289" s="25"/>
      <c r="BY289" s="25"/>
      <c r="BZ289" s="25"/>
      <c r="CA289" s="25"/>
      <c r="CB289" s="25"/>
    </row>
    <row r="290" spans="2:80" x14ac:dyDescent="0.2">
      <c r="B290" s="25"/>
      <c r="C290" s="1"/>
      <c r="D290" s="1"/>
      <c r="E290" s="1"/>
      <c r="F290" s="2"/>
      <c r="G290" s="6"/>
      <c r="H290" s="2"/>
      <c r="I290" s="2"/>
      <c r="J290" s="3"/>
      <c r="K290" s="3"/>
      <c r="L290" s="1"/>
      <c r="M290" s="1"/>
      <c r="N290" s="1"/>
      <c r="O290" s="40"/>
      <c r="P290" s="40"/>
      <c r="Q290" s="1"/>
      <c r="R290" s="1"/>
      <c r="S290" s="2"/>
      <c r="T290" s="3"/>
      <c r="U290" s="7"/>
      <c r="V290" s="7"/>
      <c r="W290" s="7"/>
      <c r="X290" s="40"/>
      <c r="Y290" s="1"/>
      <c r="Z290" s="1"/>
      <c r="AA290" s="2"/>
      <c r="AB290" s="6"/>
      <c r="AC290" s="2"/>
      <c r="AD290" s="40"/>
      <c r="AE290" s="1"/>
      <c r="AF290" s="2"/>
      <c r="AG290" s="9"/>
      <c r="AH290" s="12"/>
      <c r="AI290" s="12"/>
      <c r="AJ290" s="42"/>
      <c r="AK290" s="11"/>
      <c r="AL290" s="9"/>
      <c r="AM290" s="11"/>
      <c r="AN290" s="9"/>
      <c r="AO290" s="9"/>
      <c r="AP290" s="9"/>
      <c r="AQ290" s="50"/>
      <c r="AR290" s="11"/>
      <c r="AS290" s="49"/>
      <c r="AT290" s="12"/>
      <c r="AU290" s="9"/>
      <c r="AV290" s="9"/>
      <c r="AW290" s="9"/>
      <c r="AX290" s="9"/>
      <c r="AY290" s="12"/>
      <c r="AZ290" s="49"/>
      <c r="BA290" s="12"/>
      <c r="BB290" s="9"/>
      <c r="BC290" s="9"/>
      <c r="BD290" s="9"/>
      <c r="BE290" s="9"/>
      <c r="BF290" s="12"/>
      <c r="BG290" s="49"/>
      <c r="BH290" s="12"/>
      <c r="BI290" s="9"/>
      <c r="BJ290" s="9"/>
      <c r="BK290" s="9"/>
      <c r="BL290" s="50"/>
      <c r="BM290" s="12"/>
      <c r="BN290" s="11"/>
      <c r="BO290" s="9"/>
      <c r="BP290" s="11"/>
      <c r="BQ290" s="9"/>
      <c r="BR290" s="43"/>
      <c r="BS290" s="9"/>
      <c r="BT290" s="11"/>
      <c r="BU290" s="25"/>
      <c r="BV290" s="25"/>
      <c r="BW290" s="25"/>
      <c r="BX290" s="25"/>
      <c r="BY290" s="25"/>
      <c r="BZ290" s="25"/>
      <c r="CA290" s="25"/>
      <c r="CB290" s="25"/>
    </row>
    <row r="291" spans="2:80" x14ac:dyDescent="0.2">
      <c r="B291" s="25"/>
      <c r="C291" s="1"/>
      <c r="D291" s="1"/>
      <c r="E291" s="1"/>
      <c r="F291" s="2"/>
      <c r="G291" s="6"/>
      <c r="H291" s="2"/>
      <c r="I291" s="2"/>
      <c r="J291" s="3"/>
      <c r="K291" s="3"/>
      <c r="L291" s="1"/>
      <c r="M291" s="1"/>
      <c r="N291" s="1"/>
      <c r="O291" s="40"/>
      <c r="P291" s="40"/>
      <c r="Q291" s="1"/>
      <c r="R291" s="1"/>
      <c r="S291" s="2"/>
      <c r="T291" s="3"/>
      <c r="U291" s="7"/>
      <c r="V291" s="7"/>
      <c r="W291" s="7"/>
      <c r="X291" s="40"/>
      <c r="Y291" s="1"/>
      <c r="Z291" s="1"/>
      <c r="AA291" s="2"/>
      <c r="AB291" s="6"/>
      <c r="AC291" s="2"/>
      <c r="AD291" s="40"/>
      <c r="AE291" s="1"/>
      <c r="AF291" s="2"/>
      <c r="AG291" s="9"/>
      <c r="AH291" s="12"/>
      <c r="AI291" s="12"/>
      <c r="AJ291" s="42"/>
      <c r="AK291" s="11"/>
      <c r="AL291" s="9"/>
      <c r="AM291" s="11"/>
      <c r="AN291" s="9"/>
      <c r="AO291" s="9"/>
      <c r="AP291" s="9"/>
      <c r="AQ291" s="50"/>
      <c r="AR291" s="11"/>
      <c r="AS291" s="49"/>
      <c r="AT291" s="12"/>
      <c r="AU291" s="9"/>
      <c r="AV291" s="9"/>
      <c r="AW291" s="9"/>
      <c r="AX291" s="9"/>
      <c r="AY291" s="12"/>
      <c r="AZ291" s="49"/>
      <c r="BA291" s="12"/>
      <c r="BB291" s="9"/>
      <c r="BC291" s="9"/>
      <c r="BD291" s="9"/>
      <c r="BE291" s="9"/>
      <c r="BF291" s="12"/>
      <c r="BG291" s="49"/>
      <c r="BH291" s="12"/>
      <c r="BI291" s="9"/>
      <c r="BJ291" s="9"/>
      <c r="BK291" s="9"/>
      <c r="BL291" s="50"/>
      <c r="BM291" s="12"/>
      <c r="BN291" s="11"/>
      <c r="BO291" s="9"/>
      <c r="BP291" s="11"/>
      <c r="BQ291" s="9"/>
      <c r="BR291" s="43"/>
      <c r="BS291" s="9"/>
      <c r="BT291" s="11"/>
      <c r="BU291" s="25"/>
      <c r="BV291" s="25"/>
      <c r="BW291" s="25"/>
      <c r="BX291" s="25"/>
      <c r="BY291" s="25"/>
      <c r="BZ291" s="25"/>
      <c r="CA291" s="25"/>
      <c r="CB291" s="25"/>
    </row>
    <row r="292" spans="2:80" x14ac:dyDescent="0.2">
      <c r="B292" s="25"/>
      <c r="C292" s="1"/>
      <c r="D292" s="1"/>
      <c r="E292" s="1"/>
      <c r="F292" s="2"/>
      <c r="G292" s="6"/>
      <c r="H292" s="2"/>
      <c r="I292" s="2"/>
      <c r="J292" s="3"/>
      <c r="K292" s="3"/>
      <c r="L292" s="1"/>
      <c r="M292" s="1"/>
      <c r="N292" s="1"/>
      <c r="O292" s="40"/>
      <c r="P292" s="40"/>
      <c r="Q292" s="1"/>
      <c r="R292" s="1"/>
      <c r="S292" s="2"/>
      <c r="T292" s="3"/>
      <c r="U292" s="7"/>
      <c r="V292" s="7"/>
      <c r="W292" s="7"/>
      <c r="X292" s="40"/>
      <c r="Y292" s="1"/>
      <c r="Z292" s="1"/>
      <c r="AA292" s="2"/>
      <c r="AB292" s="6"/>
      <c r="AC292" s="2"/>
      <c r="AD292" s="40"/>
      <c r="AE292" s="1"/>
      <c r="AF292" s="2"/>
      <c r="AG292" s="9"/>
      <c r="AH292" s="12"/>
      <c r="AI292" s="12"/>
      <c r="AJ292" s="42"/>
      <c r="AK292" s="11"/>
      <c r="AL292" s="9"/>
      <c r="AM292" s="11"/>
      <c r="AN292" s="9"/>
      <c r="AO292" s="9"/>
      <c r="AP292" s="9"/>
      <c r="AQ292" s="50"/>
      <c r="AR292" s="11"/>
      <c r="AS292" s="49"/>
      <c r="AT292" s="12"/>
      <c r="AU292" s="9"/>
      <c r="AV292" s="9"/>
      <c r="AW292" s="9"/>
      <c r="AX292" s="9"/>
      <c r="AY292" s="12"/>
      <c r="AZ292" s="49"/>
      <c r="BA292" s="12"/>
      <c r="BB292" s="9"/>
      <c r="BC292" s="9"/>
      <c r="BD292" s="9"/>
      <c r="BE292" s="9"/>
      <c r="BF292" s="12"/>
      <c r="BG292" s="49"/>
      <c r="BH292" s="12"/>
      <c r="BI292" s="9"/>
      <c r="BJ292" s="9"/>
      <c r="BK292" s="9"/>
      <c r="BL292" s="50"/>
      <c r="BM292" s="12"/>
      <c r="BN292" s="11"/>
      <c r="BO292" s="9"/>
      <c r="BP292" s="11"/>
      <c r="BQ292" s="9"/>
      <c r="BR292" s="43"/>
      <c r="BS292" s="9"/>
      <c r="BT292" s="11"/>
      <c r="BU292" s="25"/>
      <c r="BV292" s="25"/>
      <c r="BW292" s="25"/>
      <c r="BX292" s="25"/>
      <c r="BY292" s="25"/>
      <c r="BZ292" s="25"/>
      <c r="CA292" s="25"/>
      <c r="CB292" s="25"/>
    </row>
    <row r="293" spans="2:80" x14ac:dyDescent="0.2">
      <c r="B293" s="25"/>
      <c r="C293" s="1"/>
      <c r="D293" s="1"/>
      <c r="E293" s="1"/>
      <c r="F293" s="2"/>
      <c r="G293" s="6"/>
      <c r="H293" s="2"/>
      <c r="I293" s="2"/>
      <c r="J293" s="3"/>
      <c r="K293" s="3"/>
      <c r="L293" s="1"/>
      <c r="M293" s="1"/>
      <c r="N293" s="1"/>
      <c r="O293" s="40"/>
      <c r="P293" s="40"/>
      <c r="Q293" s="1"/>
      <c r="R293" s="1"/>
      <c r="S293" s="2"/>
      <c r="T293" s="3"/>
      <c r="U293" s="7"/>
      <c r="V293" s="7"/>
      <c r="W293" s="7"/>
      <c r="X293" s="40"/>
      <c r="Y293" s="1"/>
      <c r="Z293" s="1"/>
      <c r="AA293" s="2"/>
      <c r="AB293" s="6"/>
      <c r="AC293" s="2"/>
      <c r="AD293" s="40"/>
      <c r="AE293" s="1"/>
      <c r="AF293" s="2"/>
      <c r="AG293" s="9"/>
      <c r="AH293" s="12"/>
      <c r="AI293" s="12"/>
      <c r="AJ293" s="42"/>
      <c r="AK293" s="11"/>
      <c r="AL293" s="9"/>
      <c r="AM293" s="11"/>
      <c r="AN293" s="9"/>
      <c r="AO293" s="9"/>
      <c r="AP293" s="9"/>
      <c r="AQ293" s="50"/>
      <c r="AR293" s="11"/>
      <c r="AS293" s="49"/>
      <c r="AT293" s="12"/>
      <c r="AU293" s="9"/>
      <c r="AV293" s="9"/>
      <c r="AW293" s="9"/>
      <c r="AX293" s="9"/>
      <c r="AY293" s="12"/>
      <c r="AZ293" s="49"/>
      <c r="BA293" s="12"/>
      <c r="BB293" s="9"/>
      <c r="BC293" s="9"/>
      <c r="BD293" s="9"/>
      <c r="BE293" s="9"/>
      <c r="BF293" s="12"/>
      <c r="BG293" s="49"/>
      <c r="BH293" s="12"/>
      <c r="BI293" s="9"/>
      <c r="BJ293" s="9"/>
      <c r="BK293" s="9"/>
      <c r="BL293" s="50"/>
      <c r="BM293" s="12"/>
      <c r="BN293" s="11"/>
      <c r="BO293" s="9"/>
      <c r="BP293" s="11"/>
      <c r="BQ293" s="9"/>
      <c r="BR293" s="43"/>
      <c r="BS293" s="9"/>
      <c r="BT293" s="11"/>
      <c r="BU293" s="25"/>
      <c r="BV293" s="25"/>
      <c r="BW293" s="25"/>
      <c r="BX293" s="25"/>
      <c r="BY293" s="25"/>
      <c r="BZ293" s="25"/>
      <c r="CA293" s="25"/>
      <c r="CB293" s="25"/>
    </row>
    <row r="294" spans="2:80" x14ac:dyDescent="0.2">
      <c r="B294" s="25"/>
      <c r="C294" s="1"/>
      <c r="D294" s="1"/>
      <c r="E294" s="1"/>
      <c r="F294" s="2"/>
      <c r="G294" s="6"/>
      <c r="H294" s="2"/>
      <c r="I294" s="2"/>
      <c r="J294" s="3"/>
      <c r="K294" s="3"/>
      <c r="L294" s="1"/>
      <c r="M294" s="1"/>
      <c r="N294" s="1"/>
      <c r="O294" s="40"/>
      <c r="P294" s="40"/>
      <c r="Q294" s="1"/>
      <c r="R294" s="1"/>
      <c r="S294" s="2"/>
      <c r="T294" s="3"/>
      <c r="U294" s="7"/>
      <c r="V294" s="7"/>
      <c r="W294" s="7"/>
      <c r="X294" s="40"/>
      <c r="Y294" s="1"/>
      <c r="Z294" s="1"/>
      <c r="AA294" s="2"/>
      <c r="AB294" s="6"/>
      <c r="AC294" s="2"/>
      <c r="AD294" s="40"/>
      <c r="AE294" s="1"/>
      <c r="AF294" s="2"/>
      <c r="AG294" s="9"/>
      <c r="AH294" s="12"/>
      <c r="AI294" s="12"/>
      <c r="AJ294" s="42"/>
      <c r="AK294" s="11"/>
      <c r="AL294" s="9"/>
      <c r="AM294" s="11"/>
      <c r="AN294" s="9"/>
      <c r="AO294" s="9"/>
      <c r="AP294" s="9"/>
      <c r="AQ294" s="50"/>
      <c r="AR294" s="11"/>
      <c r="AS294" s="49"/>
      <c r="AT294" s="12"/>
      <c r="AU294" s="9"/>
      <c r="AV294" s="9"/>
      <c r="AW294" s="9"/>
      <c r="AX294" s="9"/>
      <c r="AY294" s="12"/>
      <c r="AZ294" s="49"/>
      <c r="BA294" s="12"/>
      <c r="BB294" s="9"/>
      <c r="BC294" s="9"/>
      <c r="BD294" s="9"/>
      <c r="BE294" s="9"/>
      <c r="BF294" s="12"/>
      <c r="BG294" s="49"/>
      <c r="BH294" s="12"/>
      <c r="BI294" s="9"/>
      <c r="BJ294" s="9"/>
      <c r="BK294" s="9"/>
      <c r="BL294" s="50"/>
      <c r="BM294" s="12"/>
      <c r="BN294" s="11"/>
      <c r="BO294" s="9"/>
      <c r="BP294" s="11"/>
      <c r="BQ294" s="9"/>
      <c r="BR294" s="43"/>
      <c r="BS294" s="9"/>
      <c r="BT294" s="11"/>
      <c r="BU294" s="25"/>
      <c r="BV294" s="25"/>
      <c r="BW294" s="25"/>
      <c r="BX294" s="25"/>
      <c r="BY294" s="25"/>
      <c r="BZ294" s="25"/>
      <c r="CA294" s="25"/>
      <c r="CB294" s="25"/>
    </row>
    <row r="295" spans="2:80" x14ac:dyDescent="0.2">
      <c r="B295" s="25"/>
      <c r="C295" s="1"/>
      <c r="D295" s="1"/>
      <c r="E295" s="1"/>
      <c r="F295" s="2"/>
      <c r="G295" s="6"/>
      <c r="H295" s="2"/>
      <c r="I295" s="2"/>
      <c r="J295" s="3"/>
      <c r="K295" s="3"/>
      <c r="L295" s="1"/>
      <c r="M295" s="1"/>
      <c r="N295" s="1"/>
      <c r="O295" s="40"/>
      <c r="P295" s="40"/>
      <c r="Q295" s="1"/>
      <c r="R295" s="1"/>
      <c r="S295" s="2"/>
      <c r="T295" s="3"/>
      <c r="U295" s="7"/>
      <c r="V295" s="7"/>
      <c r="W295" s="7"/>
      <c r="X295" s="40"/>
      <c r="Y295" s="1"/>
      <c r="Z295" s="1"/>
      <c r="AA295" s="2"/>
      <c r="AB295" s="6"/>
      <c r="AC295" s="2"/>
      <c r="AD295" s="40"/>
      <c r="AE295" s="1"/>
      <c r="AF295" s="2"/>
      <c r="AG295" s="9"/>
      <c r="AH295" s="12"/>
      <c r="AI295" s="12"/>
      <c r="AJ295" s="42"/>
      <c r="AK295" s="11"/>
      <c r="AL295" s="9"/>
      <c r="AM295" s="11"/>
      <c r="AN295" s="9"/>
      <c r="AO295" s="9"/>
      <c r="AP295" s="9"/>
      <c r="AQ295" s="50"/>
      <c r="AR295" s="11"/>
      <c r="AS295" s="49"/>
      <c r="AT295" s="12"/>
      <c r="AU295" s="9"/>
      <c r="AV295" s="9"/>
      <c r="AW295" s="9"/>
      <c r="AX295" s="9"/>
      <c r="AY295" s="12"/>
      <c r="AZ295" s="49"/>
      <c r="BA295" s="12"/>
      <c r="BB295" s="9"/>
      <c r="BC295" s="9"/>
      <c r="BD295" s="9"/>
      <c r="BE295" s="9"/>
      <c r="BF295" s="12"/>
      <c r="BG295" s="49"/>
      <c r="BH295" s="12"/>
      <c r="BI295" s="9"/>
      <c r="BJ295" s="9"/>
      <c r="BK295" s="9"/>
      <c r="BL295" s="50"/>
      <c r="BM295" s="12"/>
      <c r="BN295" s="11"/>
      <c r="BO295" s="9"/>
      <c r="BP295" s="11"/>
      <c r="BQ295" s="9"/>
      <c r="BR295" s="43"/>
      <c r="BS295" s="9"/>
      <c r="BT295" s="11"/>
      <c r="BU295" s="25"/>
      <c r="BV295" s="25"/>
      <c r="BW295" s="25"/>
      <c r="BX295" s="25"/>
      <c r="BY295" s="25"/>
      <c r="BZ295" s="25"/>
      <c r="CA295" s="25"/>
      <c r="CB295" s="25"/>
    </row>
    <row r="296" spans="2:80" x14ac:dyDescent="0.2">
      <c r="B296" s="25"/>
      <c r="C296" s="1"/>
      <c r="D296" s="1"/>
      <c r="E296" s="1"/>
      <c r="F296" s="2"/>
      <c r="G296" s="6"/>
      <c r="H296" s="2"/>
      <c r="I296" s="2"/>
      <c r="J296" s="3"/>
      <c r="K296" s="3"/>
      <c r="L296" s="1"/>
      <c r="M296" s="1"/>
      <c r="N296" s="1"/>
      <c r="O296" s="40"/>
      <c r="P296" s="40"/>
      <c r="Q296" s="1"/>
      <c r="R296" s="1"/>
      <c r="S296" s="2"/>
      <c r="T296" s="3"/>
      <c r="U296" s="7"/>
      <c r="V296" s="7"/>
      <c r="W296" s="7"/>
      <c r="X296" s="40"/>
      <c r="Y296" s="1"/>
      <c r="Z296" s="1"/>
      <c r="AA296" s="2"/>
      <c r="AB296" s="6"/>
      <c r="AC296" s="2"/>
      <c r="AD296" s="40"/>
      <c r="AE296" s="1"/>
      <c r="AF296" s="2"/>
      <c r="AG296" s="9"/>
      <c r="AH296" s="12"/>
      <c r="AI296" s="12"/>
      <c r="AJ296" s="42"/>
      <c r="AK296" s="11"/>
      <c r="AL296" s="9"/>
      <c r="AM296" s="11"/>
      <c r="AN296" s="9"/>
      <c r="AO296" s="9"/>
      <c r="AP296" s="9"/>
      <c r="AQ296" s="50"/>
      <c r="AR296" s="11"/>
      <c r="AS296" s="49"/>
      <c r="AT296" s="12"/>
      <c r="AU296" s="9"/>
      <c r="AV296" s="9"/>
      <c r="AW296" s="9"/>
      <c r="AX296" s="9"/>
      <c r="AY296" s="12"/>
      <c r="AZ296" s="49"/>
      <c r="BA296" s="12"/>
      <c r="BB296" s="9"/>
      <c r="BC296" s="9"/>
      <c r="BD296" s="9"/>
      <c r="BE296" s="9"/>
      <c r="BF296" s="12"/>
      <c r="BG296" s="49"/>
      <c r="BH296" s="12"/>
      <c r="BI296" s="9"/>
      <c r="BJ296" s="9"/>
      <c r="BK296" s="9"/>
      <c r="BL296" s="50"/>
      <c r="BM296" s="12"/>
      <c r="BN296" s="11"/>
      <c r="BO296" s="9"/>
      <c r="BP296" s="11"/>
      <c r="BQ296" s="9"/>
      <c r="BR296" s="43"/>
      <c r="BS296" s="9"/>
      <c r="BT296" s="11"/>
      <c r="BU296" s="25"/>
      <c r="BV296" s="25"/>
      <c r="BW296" s="25"/>
      <c r="BX296" s="25"/>
      <c r="BY296" s="25"/>
      <c r="BZ296" s="25"/>
      <c r="CA296" s="25"/>
      <c r="CB296" s="25"/>
    </row>
    <row r="297" spans="2:80" x14ac:dyDescent="0.2">
      <c r="B297" s="25"/>
      <c r="C297" s="1"/>
      <c r="D297" s="1"/>
      <c r="E297" s="1"/>
      <c r="F297" s="2"/>
      <c r="G297" s="6"/>
      <c r="H297" s="2"/>
      <c r="I297" s="2"/>
      <c r="J297" s="3"/>
      <c r="K297" s="3"/>
      <c r="L297" s="1"/>
      <c r="M297" s="1"/>
      <c r="N297" s="1"/>
      <c r="O297" s="40"/>
      <c r="P297" s="40"/>
      <c r="Q297" s="1"/>
      <c r="R297" s="1"/>
      <c r="S297" s="2"/>
      <c r="T297" s="3"/>
      <c r="U297" s="7"/>
      <c r="V297" s="7"/>
      <c r="W297" s="7"/>
      <c r="X297" s="40"/>
      <c r="Y297" s="1"/>
      <c r="Z297" s="1"/>
      <c r="AA297" s="2"/>
      <c r="AB297" s="6"/>
      <c r="AC297" s="2"/>
      <c r="AD297" s="40"/>
      <c r="AE297" s="1"/>
      <c r="AF297" s="2"/>
      <c r="AG297" s="9"/>
      <c r="AH297" s="12"/>
      <c r="AI297" s="12"/>
      <c r="AJ297" s="42"/>
      <c r="AK297" s="11"/>
      <c r="AL297" s="9"/>
      <c r="AM297" s="11"/>
      <c r="AN297" s="9"/>
      <c r="AO297" s="9"/>
      <c r="AP297" s="9"/>
      <c r="AQ297" s="50"/>
      <c r="AR297" s="11"/>
      <c r="AS297" s="49"/>
      <c r="AT297" s="12"/>
      <c r="AU297" s="9"/>
      <c r="AV297" s="9"/>
      <c r="AW297" s="9"/>
      <c r="AX297" s="9"/>
      <c r="AY297" s="12"/>
      <c r="AZ297" s="49"/>
      <c r="BA297" s="12"/>
      <c r="BB297" s="9"/>
      <c r="BC297" s="9"/>
      <c r="BD297" s="9"/>
      <c r="BE297" s="9"/>
      <c r="BF297" s="12"/>
      <c r="BG297" s="49"/>
      <c r="BH297" s="12"/>
      <c r="BI297" s="9"/>
      <c r="BJ297" s="9"/>
      <c r="BK297" s="9"/>
      <c r="BL297" s="50"/>
      <c r="BM297" s="12"/>
      <c r="BN297" s="11"/>
      <c r="BO297" s="9"/>
      <c r="BP297" s="11"/>
      <c r="BQ297" s="9"/>
      <c r="BR297" s="43"/>
      <c r="BS297" s="9"/>
      <c r="BT297" s="11"/>
      <c r="BU297" s="25"/>
      <c r="BV297" s="25"/>
      <c r="BW297" s="25"/>
      <c r="BX297" s="25"/>
      <c r="BY297" s="25"/>
      <c r="BZ297" s="25"/>
      <c r="CA297" s="25"/>
      <c r="CB297" s="25"/>
    </row>
    <row r="298" spans="2:80" x14ac:dyDescent="0.2">
      <c r="B298" s="25"/>
      <c r="C298" s="1"/>
      <c r="D298" s="1"/>
      <c r="E298" s="1"/>
      <c r="F298" s="2"/>
      <c r="G298" s="6"/>
      <c r="H298" s="2"/>
      <c r="I298" s="2"/>
      <c r="J298" s="3"/>
      <c r="K298" s="3"/>
      <c r="L298" s="1"/>
      <c r="M298" s="1"/>
      <c r="N298" s="1"/>
      <c r="O298" s="40"/>
      <c r="P298" s="40"/>
      <c r="Q298" s="1"/>
      <c r="R298" s="1"/>
      <c r="S298" s="2"/>
      <c r="T298" s="3"/>
      <c r="U298" s="7"/>
      <c r="V298" s="7"/>
      <c r="W298" s="7"/>
      <c r="X298" s="40"/>
      <c r="Y298" s="1"/>
      <c r="Z298" s="1"/>
      <c r="AA298" s="2"/>
      <c r="AB298" s="6"/>
      <c r="AC298" s="2"/>
      <c r="AD298" s="40"/>
      <c r="AE298" s="1"/>
      <c r="AF298" s="2"/>
      <c r="AG298" s="9"/>
      <c r="AH298" s="12"/>
      <c r="AI298" s="12"/>
      <c r="AJ298" s="42"/>
      <c r="AK298" s="11"/>
      <c r="AL298" s="9"/>
      <c r="AM298" s="11"/>
      <c r="AN298" s="9"/>
      <c r="AO298" s="9"/>
      <c r="AP298" s="9"/>
      <c r="AQ298" s="50"/>
      <c r="AR298" s="11"/>
      <c r="AS298" s="49"/>
      <c r="AT298" s="12"/>
      <c r="AU298" s="9"/>
      <c r="AV298" s="9"/>
      <c r="AW298" s="9"/>
      <c r="AX298" s="9"/>
      <c r="AY298" s="12"/>
      <c r="AZ298" s="49"/>
      <c r="BA298" s="12"/>
      <c r="BB298" s="9"/>
      <c r="BC298" s="9"/>
      <c r="BD298" s="9"/>
      <c r="BE298" s="9"/>
      <c r="BF298" s="12"/>
      <c r="BG298" s="49"/>
      <c r="BH298" s="12"/>
      <c r="BI298" s="9"/>
      <c r="BJ298" s="9"/>
      <c r="BK298" s="9"/>
      <c r="BL298" s="50"/>
      <c r="BM298" s="12"/>
      <c r="BN298" s="11"/>
      <c r="BO298" s="9"/>
      <c r="BP298" s="11"/>
      <c r="BQ298" s="9"/>
      <c r="BR298" s="43"/>
      <c r="BS298" s="9"/>
      <c r="BT298" s="11"/>
      <c r="BU298" s="25"/>
      <c r="BV298" s="25"/>
      <c r="BW298" s="25"/>
      <c r="BX298" s="25"/>
      <c r="BY298" s="25"/>
      <c r="BZ298" s="25"/>
      <c r="CA298" s="25"/>
      <c r="CB298" s="25"/>
    </row>
    <row r="299" spans="2:80" x14ac:dyDescent="0.2">
      <c r="B299" s="25"/>
      <c r="C299" s="1"/>
      <c r="D299" s="1"/>
      <c r="E299" s="1"/>
      <c r="F299" s="2"/>
      <c r="G299" s="6"/>
      <c r="H299" s="2"/>
      <c r="I299" s="2"/>
      <c r="J299" s="3"/>
      <c r="K299" s="3"/>
      <c r="L299" s="1"/>
      <c r="M299" s="1"/>
      <c r="N299" s="1"/>
      <c r="O299" s="40"/>
      <c r="P299" s="40"/>
      <c r="Q299" s="1"/>
      <c r="R299" s="1"/>
      <c r="S299" s="2"/>
      <c r="T299" s="3"/>
      <c r="U299" s="7"/>
      <c r="V299" s="7"/>
      <c r="W299" s="7"/>
      <c r="X299" s="40"/>
      <c r="Y299" s="1"/>
      <c r="Z299" s="1"/>
      <c r="AA299" s="2"/>
      <c r="AB299" s="6"/>
      <c r="AC299" s="2"/>
      <c r="AD299" s="40"/>
      <c r="AE299" s="1"/>
      <c r="AF299" s="2"/>
      <c r="AG299" s="9"/>
      <c r="AH299" s="12"/>
      <c r="AI299" s="12"/>
      <c r="AJ299" s="42"/>
      <c r="AK299" s="11"/>
      <c r="AL299" s="9"/>
      <c r="AM299" s="11"/>
      <c r="AN299" s="9"/>
      <c r="AO299" s="9"/>
      <c r="AP299" s="9"/>
      <c r="AQ299" s="50"/>
      <c r="AR299" s="11"/>
      <c r="AS299" s="49"/>
      <c r="AT299" s="12"/>
      <c r="AU299" s="9"/>
      <c r="AV299" s="9"/>
      <c r="AW299" s="9"/>
      <c r="AX299" s="9"/>
      <c r="AY299" s="12"/>
      <c r="AZ299" s="49"/>
      <c r="BA299" s="12"/>
      <c r="BB299" s="9"/>
      <c r="BC299" s="9"/>
      <c r="BD299" s="9"/>
      <c r="BE299" s="9"/>
      <c r="BF299" s="12"/>
      <c r="BG299" s="49"/>
      <c r="BH299" s="12"/>
      <c r="BI299" s="9"/>
      <c r="BJ299" s="9"/>
      <c r="BK299" s="9"/>
      <c r="BL299" s="50"/>
      <c r="BM299" s="12"/>
      <c r="BN299" s="11"/>
      <c r="BO299" s="9"/>
      <c r="BP299" s="11"/>
      <c r="BQ299" s="9"/>
      <c r="BR299" s="43"/>
      <c r="BS299" s="9"/>
      <c r="BT299" s="11"/>
      <c r="BU299" s="25"/>
      <c r="BV299" s="25"/>
      <c r="BW299" s="25"/>
      <c r="BX299" s="25"/>
      <c r="BY299" s="25"/>
      <c r="BZ299" s="25"/>
      <c r="CA299" s="25"/>
      <c r="CB299" s="25"/>
    </row>
    <row r="300" spans="2:80" x14ac:dyDescent="0.2">
      <c r="B300" s="25"/>
      <c r="C300" s="1"/>
      <c r="D300" s="1"/>
      <c r="E300" s="1"/>
      <c r="F300" s="2"/>
      <c r="G300" s="6"/>
      <c r="H300" s="2"/>
      <c r="I300" s="2"/>
      <c r="J300" s="3"/>
      <c r="K300" s="3"/>
      <c r="L300" s="1"/>
      <c r="M300" s="1"/>
      <c r="N300" s="1"/>
      <c r="O300" s="40"/>
      <c r="P300" s="40"/>
      <c r="Q300" s="1"/>
      <c r="R300" s="1"/>
      <c r="S300" s="2"/>
      <c r="T300" s="3"/>
      <c r="U300" s="7"/>
      <c r="V300" s="7"/>
      <c r="W300" s="7"/>
      <c r="X300" s="40"/>
      <c r="Y300" s="1"/>
      <c r="Z300" s="1"/>
      <c r="AA300" s="2"/>
      <c r="AB300" s="6"/>
      <c r="AC300" s="2"/>
      <c r="AD300" s="40"/>
      <c r="AE300" s="1"/>
      <c r="AF300" s="2"/>
      <c r="AG300" s="9"/>
      <c r="AH300" s="12"/>
      <c r="AI300" s="12"/>
      <c r="AJ300" s="42"/>
      <c r="AK300" s="11"/>
      <c r="AL300" s="9"/>
      <c r="AM300" s="11"/>
      <c r="AN300" s="9"/>
      <c r="AO300" s="9"/>
      <c r="AP300" s="9"/>
      <c r="AQ300" s="50"/>
      <c r="AR300" s="11"/>
      <c r="AS300" s="49"/>
      <c r="AT300" s="12"/>
      <c r="AU300" s="9"/>
      <c r="AV300" s="9"/>
      <c r="AW300" s="9"/>
      <c r="AX300" s="9"/>
      <c r="AY300" s="12"/>
      <c r="AZ300" s="49"/>
      <c r="BA300" s="12"/>
      <c r="BB300" s="9"/>
      <c r="BC300" s="9"/>
      <c r="BD300" s="9"/>
      <c r="BE300" s="9"/>
      <c r="BF300" s="12"/>
      <c r="BG300" s="49"/>
      <c r="BH300" s="12"/>
      <c r="BI300" s="9"/>
      <c r="BJ300" s="9"/>
      <c r="BK300" s="9"/>
      <c r="BL300" s="50"/>
      <c r="BM300" s="12"/>
      <c r="BN300" s="11"/>
      <c r="BO300" s="9"/>
      <c r="BP300" s="11"/>
      <c r="BQ300" s="9"/>
      <c r="BR300" s="43"/>
      <c r="BS300" s="9"/>
      <c r="BT300" s="11"/>
      <c r="BU300" s="25"/>
      <c r="BV300" s="25"/>
      <c r="BW300" s="25"/>
      <c r="BX300" s="25"/>
      <c r="BY300" s="25"/>
      <c r="BZ300" s="25"/>
      <c r="CA300" s="25"/>
      <c r="CB300" s="25"/>
    </row>
    <row r="301" spans="2:80" x14ac:dyDescent="0.2">
      <c r="B301" s="25"/>
      <c r="C301" s="1"/>
      <c r="D301" s="1"/>
      <c r="E301" s="1"/>
      <c r="F301" s="2"/>
      <c r="G301" s="6"/>
      <c r="H301" s="2"/>
      <c r="I301" s="2"/>
      <c r="J301" s="3"/>
      <c r="K301" s="3"/>
      <c r="L301" s="1"/>
      <c r="M301" s="1"/>
      <c r="N301" s="1"/>
      <c r="O301" s="40"/>
      <c r="P301" s="40"/>
      <c r="Q301" s="1"/>
      <c r="R301" s="1"/>
      <c r="S301" s="2"/>
      <c r="T301" s="3"/>
      <c r="U301" s="7"/>
      <c r="V301" s="7"/>
      <c r="W301" s="7"/>
      <c r="X301" s="40"/>
      <c r="Y301" s="1"/>
      <c r="Z301" s="1"/>
      <c r="AA301" s="2"/>
      <c r="AB301" s="6"/>
      <c r="AC301" s="2"/>
      <c r="AD301" s="40"/>
      <c r="AE301" s="1"/>
      <c r="AF301" s="2"/>
      <c r="AG301" s="9"/>
      <c r="AH301" s="12"/>
      <c r="AI301" s="12"/>
      <c r="AJ301" s="42"/>
      <c r="AK301" s="11"/>
      <c r="AL301" s="9"/>
      <c r="AM301" s="11"/>
      <c r="AN301" s="9"/>
      <c r="AO301" s="9"/>
      <c r="AP301" s="9"/>
      <c r="AQ301" s="50"/>
      <c r="AR301" s="11"/>
      <c r="AS301" s="49"/>
      <c r="AT301" s="12"/>
      <c r="AU301" s="9"/>
      <c r="AV301" s="9"/>
      <c r="AW301" s="9"/>
      <c r="AX301" s="9"/>
      <c r="AY301" s="12"/>
      <c r="AZ301" s="49"/>
      <c r="BA301" s="12"/>
      <c r="BB301" s="9"/>
      <c r="BC301" s="9"/>
      <c r="BD301" s="9"/>
      <c r="BE301" s="9"/>
      <c r="BF301" s="12"/>
      <c r="BG301" s="49"/>
      <c r="BH301" s="12"/>
      <c r="BI301" s="9"/>
      <c r="BJ301" s="9"/>
      <c r="BK301" s="9"/>
      <c r="BL301" s="50"/>
      <c r="BM301" s="12"/>
      <c r="BN301" s="11"/>
      <c r="BO301" s="9"/>
      <c r="BP301" s="11"/>
      <c r="BQ301" s="9"/>
      <c r="BR301" s="43"/>
      <c r="BS301" s="9"/>
      <c r="BT301" s="11"/>
      <c r="BU301" s="25"/>
      <c r="BV301" s="25"/>
      <c r="BW301" s="25"/>
      <c r="BX301" s="25"/>
      <c r="BY301" s="25"/>
      <c r="BZ301" s="25"/>
      <c r="CA301" s="25"/>
      <c r="CB301" s="25"/>
    </row>
    <row r="302" spans="2:80" x14ac:dyDescent="0.2">
      <c r="B302" s="25"/>
      <c r="C302" s="1"/>
      <c r="D302" s="1"/>
      <c r="E302" s="1"/>
      <c r="F302" s="2"/>
      <c r="G302" s="6"/>
      <c r="H302" s="2"/>
      <c r="I302" s="2"/>
      <c r="J302" s="3"/>
      <c r="K302" s="3"/>
      <c r="L302" s="1"/>
      <c r="M302" s="1"/>
      <c r="N302" s="1"/>
      <c r="O302" s="40"/>
      <c r="P302" s="40"/>
      <c r="Q302" s="1"/>
      <c r="R302" s="1"/>
      <c r="S302" s="2"/>
      <c r="T302" s="3"/>
      <c r="U302" s="7"/>
      <c r="V302" s="7"/>
      <c r="W302" s="7"/>
      <c r="X302" s="40"/>
      <c r="Y302" s="1"/>
      <c r="Z302" s="1"/>
      <c r="AA302" s="2"/>
      <c r="AB302" s="6"/>
      <c r="AC302" s="2"/>
      <c r="AD302" s="40"/>
      <c r="AE302" s="1"/>
      <c r="AF302" s="2"/>
      <c r="AG302" s="9"/>
      <c r="AH302" s="12"/>
      <c r="AI302" s="12"/>
      <c r="AJ302" s="42"/>
      <c r="AK302" s="11"/>
      <c r="AL302" s="9"/>
      <c r="AM302" s="11"/>
      <c r="AN302" s="9"/>
      <c r="AO302" s="9"/>
      <c r="AP302" s="9"/>
      <c r="AQ302" s="50"/>
      <c r="AR302" s="11"/>
      <c r="AS302" s="49"/>
      <c r="AT302" s="12"/>
      <c r="AU302" s="9"/>
      <c r="AV302" s="9"/>
      <c r="AW302" s="9"/>
      <c r="AX302" s="9"/>
      <c r="AY302" s="12"/>
      <c r="AZ302" s="49"/>
      <c r="BA302" s="12"/>
      <c r="BB302" s="9"/>
      <c r="BC302" s="9"/>
      <c r="BD302" s="9"/>
      <c r="BE302" s="9"/>
      <c r="BF302" s="12"/>
      <c r="BG302" s="49"/>
      <c r="BH302" s="12"/>
      <c r="BI302" s="9"/>
      <c r="BJ302" s="9"/>
      <c r="BK302" s="9"/>
      <c r="BL302" s="50"/>
      <c r="BM302" s="12"/>
      <c r="BN302" s="11"/>
      <c r="BO302" s="9"/>
      <c r="BP302" s="11"/>
      <c r="BQ302" s="9"/>
      <c r="BR302" s="43"/>
      <c r="BS302" s="9"/>
      <c r="BT302" s="11"/>
      <c r="BU302" s="25"/>
      <c r="BV302" s="25"/>
      <c r="BW302" s="25"/>
      <c r="BX302" s="25"/>
      <c r="BY302" s="25"/>
      <c r="BZ302" s="25"/>
      <c r="CA302" s="25"/>
      <c r="CB302" s="25"/>
    </row>
    <row r="303" spans="2:80" x14ac:dyDescent="0.2">
      <c r="B303" s="25"/>
      <c r="C303" s="1"/>
      <c r="D303" s="1"/>
      <c r="E303" s="1"/>
      <c r="F303" s="2"/>
      <c r="G303" s="6"/>
      <c r="H303" s="2"/>
      <c r="I303" s="2"/>
      <c r="J303" s="3"/>
      <c r="K303" s="3"/>
      <c r="L303" s="1"/>
      <c r="M303" s="1"/>
      <c r="N303" s="1"/>
      <c r="O303" s="40"/>
      <c r="P303" s="40"/>
      <c r="Q303" s="1"/>
      <c r="R303" s="1"/>
      <c r="S303" s="2"/>
      <c r="T303" s="3"/>
      <c r="U303" s="7"/>
      <c r="V303" s="7"/>
      <c r="W303" s="7"/>
      <c r="X303" s="40"/>
      <c r="Y303" s="1"/>
      <c r="Z303" s="1"/>
      <c r="AA303" s="2"/>
      <c r="AB303" s="6"/>
      <c r="AC303" s="2"/>
      <c r="AD303" s="40"/>
      <c r="AE303" s="1"/>
      <c r="AF303" s="2"/>
      <c r="AG303" s="9"/>
      <c r="AH303" s="12"/>
      <c r="AI303" s="12"/>
      <c r="AJ303" s="42"/>
      <c r="AK303" s="11"/>
      <c r="AL303" s="9"/>
      <c r="AM303" s="11"/>
      <c r="AN303" s="9"/>
      <c r="AO303" s="9"/>
      <c r="AP303" s="9"/>
      <c r="AQ303" s="50"/>
      <c r="AR303" s="11"/>
      <c r="AS303" s="49"/>
      <c r="AT303" s="12"/>
      <c r="AU303" s="9"/>
      <c r="AV303" s="9"/>
      <c r="AW303" s="9"/>
      <c r="AX303" s="9"/>
      <c r="AY303" s="12"/>
      <c r="AZ303" s="49"/>
      <c r="BA303" s="12"/>
      <c r="BB303" s="9"/>
      <c r="BC303" s="9"/>
      <c r="BD303" s="9"/>
      <c r="BE303" s="9"/>
      <c r="BF303" s="12"/>
      <c r="BG303" s="49"/>
      <c r="BH303" s="12"/>
      <c r="BI303" s="9"/>
      <c r="BJ303" s="9"/>
      <c r="BK303" s="9"/>
      <c r="BL303" s="50"/>
      <c r="BM303" s="12"/>
      <c r="BN303" s="11"/>
      <c r="BO303" s="9"/>
      <c r="BP303" s="11"/>
      <c r="BQ303" s="9"/>
      <c r="BR303" s="43"/>
      <c r="BS303" s="9"/>
      <c r="BT303" s="11"/>
      <c r="BU303" s="25"/>
      <c r="BV303" s="25"/>
      <c r="BW303" s="25"/>
      <c r="BX303" s="25"/>
      <c r="BY303" s="25"/>
      <c r="BZ303" s="25"/>
      <c r="CA303" s="25"/>
      <c r="CB303" s="25"/>
    </row>
    <row r="304" spans="2:80" x14ac:dyDescent="0.2">
      <c r="B304" s="25"/>
      <c r="C304" s="1"/>
      <c r="D304" s="1"/>
      <c r="E304" s="1"/>
      <c r="F304" s="2"/>
      <c r="G304" s="6"/>
      <c r="H304" s="2"/>
      <c r="I304" s="2"/>
      <c r="J304" s="3"/>
      <c r="K304" s="3"/>
      <c r="L304" s="1"/>
      <c r="M304" s="1"/>
      <c r="N304" s="1"/>
      <c r="O304" s="40"/>
      <c r="P304" s="40"/>
      <c r="Q304" s="1"/>
      <c r="R304" s="1"/>
      <c r="S304" s="2"/>
      <c r="T304" s="3"/>
      <c r="U304" s="7"/>
      <c r="V304" s="7"/>
      <c r="W304" s="7"/>
      <c r="X304" s="40"/>
      <c r="Y304" s="1"/>
      <c r="Z304" s="1"/>
      <c r="AA304" s="2"/>
      <c r="AB304" s="6"/>
      <c r="AC304" s="2"/>
      <c r="AD304" s="40"/>
      <c r="AE304" s="1"/>
      <c r="AF304" s="2"/>
      <c r="AG304" s="9"/>
      <c r="AH304" s="12"/>
      <c r="AI304" s="12"/>
      <c r="AJ304" s="42"/>
      <c r="AK304" s="11"/>
      <c r="AL304" s="9"/>
      <c r="AM304" s="11"/>
      <c r="AN304" s="9"/>
      <c r="AO304" s="9"/>
      <c r="AP304" s="9"/>
      <c r="AQ304" s="50"/>
      <c r="AR304" s="11"/>
      <c r="AS304" s="49"/>
      <c r="AT304" s="12"/>
      <c r="AU304" s="9"/>
      <c r="AV304" s="9"/>
      <c r="AW304" s="9"/>
      <c r="AX304" s="9"/>
      <c r="AY304" s="12"/>
      <c r="AZ304" s="49"/>
      <c r="BA304" s="12"/>
      <c r="BB304" s="9"/>
      <c r="BC304" s="9"/>
      <c r="BD304" s="9"/>
      <c r="BE304" s="9"/>
      <c r="BF304" s="12"/>
      <c r="BG304" s="49"/>
      <c r="BH304" s="12"/>
      <c r="BI304" s="9"/>
      <c r="BJ304" s="9"/>
      <c r="BK304" s="9"/>
      <c r="BL304" s="50"/>
      <c r="BM304" s="12"/>
      <c r="BN304" s="11"/>
      <c r="BO304" s="9"/>
      <c r="BP304" s="11"/>
      <c r="BQ304" s="9"/>
      <c r="BR304" s="43"/>
      <c r="BS304" s="9"/>
      <c r="BT304" s="11"/>
      <c r="BU304" s="25"/>
      <c r="BV304" s="25"/>
      <c r="BW304" s="25"/>
      <c r="BX304" s="25"/>
      <c r="BY304" s="25"/>
      <c r="BZ304" s="25"/>
      <c r="CA304" s="25"/>
      <c r="CB304" s="25"/>
    </row>
    <row r="305" spans="2:80" x14ac:dyDescent="0.2">
      <c r="B305" s="25"/>
      <c r="C305" s="1"/>
      <c r="D305" s="1"/>
      <c r="E305" s="1"/>
      <c r="F305" s="2"/>
      <c r="G305" s="6"/>
      <c r="H305" s="2"/>
      <c r="I305" s="2"/>
      <c r="J305" s="3"/>
      <c r="K305" s="3"/>
      <c r="L305" s="1"/>
      <c r="M305" s="1"/>
      <c r="N305" s="1"/>
      <c r="O305" s="40"/>
      <c r="P305" s="40"/>
      <c r="Q305" s="1"/>
      <c r="R305" s="1"/>
      <c r="S305" s="2"/>
      <c r="T305" s="3"/>
      <c r="U305" s="7"/>
      <c r="V305" s="7"/>
      <c r="W305" s="7"/>
      <c r="X305" s="40"/>
      <c r="Y305" s="1"/>
      <c r="Z305" s="1"/>
      <c r="AA305" s="2"/>
      <c r="AB305" s="6"/>
      <c r="AC305" s="2"/>
      <c r="AD305" s="40"/>
      <c r="AE305" s="1"/>
      <c r="AF305" s="2"/>
      <c r="AG305" s="9"/>
      <c r="AH305" s="12"/>
      <c r="AI305" s="12"/>
      <c r="AJ305" s="42"/>
      <c r="AK305" s="11"/>
      <c r="AL305" s="9"/>
      <c r="AM305" s="11"/>
      <c r="AN305" s="9"/>
      <c r="AO305" s="9"/>
      <c r="AP305" s="9"/>
      <c r="AQ305" s="50"/>
      <c r="AR305" s="11"/>
      <c r="AS305" s="49"/>
      <c r="AT305" s="12"/>
      <c r="AU305" s="9"/>
      <c r="AV305" s="9"/>
      <c r="AW305" s="9"/>
      <c r="AX305" s="9"/>
      <c r="AY305" s="12"/>
      <c r="AZ305" s="49"/>
      <c r="BA305" s="12"/>
      <c r="BB305" s="9"/>
      <c r="BC305" s="9"/>
      <c r="BD305" s="9"/>
      <c r="BE305" s="9"/>
      <c r="BF305" s="12"/>
      <c r="BG305" s="49"/>
      <c r="BH305" s="12"/>
      <c r="BI305" s="9"/>
      <c r="BJ305" s="9"/>
      <c r="BK305" s="9"/>
      <c r="BL305" s="50"/>
      <c r="BM305" s="12"/>
      <c r="BN305" s="11"/>
      <c r="BO305" s="9"/>
      <c r="BP305" s="11"/>
      <c r="BQ305" s="9"/>
      <c r="BR305" s="43"/>
      <c r="BS305" s="9"/>
      <c r="BT305" s="11"/>
      <c r="BU305" s="25"/>
      <c r="BV305" s="25"/>
      <c r="BW305" s="25"/>
      <c r="BX305" s="25"/>
      <c r="BY305" s="25"/>
      <c r="BZ305" s="25"/>
      <c r="CA305" s="25"/>
      <c r="CB305" s="25"/>
    </row>
    <row r="306" spans="2:80" x14ac:dyDescent="0.2">
      <c r="B306" s="25"/>
      <c r="C306" s="1"/>
      <c r="D306" s="1"/>
      <c r="E306" s="1"/>
      <c r="F306" s="2"/>
      <c r="G306" s="6"/>
      <c r="H306" s="2"/>
      <c r="I306" s="2"/>
      <c r="J306" s="3"/>
      <c r="K306" s="3"/>
      <c r="L306" s="1"/>
      <c r="M306" s="1"/>
      <c r="N306" s="1"/>
      <c r="O306" s="40"/>
      <c r="P306" s="40"/>
      <c r="Q306" s="1"/>
      <c r="R306" s="1"/>
      <c r="S306" s="2"/>
      <c r="T306" s="3"/>
      <c r="U306" s="7"/>
      <c r="V306" s="7"/>
      <c r="W306" s="7"/>
      <c r="X306" s="40"/>
      <c r="Y306" s="1"/>
      <c r="Z306" s="1"/>
      <c r="AA306" s="2"/>
      <c r="AB306" s="6"/>
      <c r="AC306" s="2"/>
      <c r="AD306" s="40"/>
      <c r="AE306" s="1"/>
      <c r="AF306" s="2"/>
      <c r="AG306" s="9"/>
      <c r="AH306" s="12"/>
      <c r="AI306" s="12"/>
      <c r="AJ306" s="42"/>
      <c r="AK306" s="11"/>
      <c r="AL306" s="9"/>
      <c r="AM306" s="11"/>
      <c r="AN306" s="9"/>
      <c r="AO306" s="9"/>
      <c r="AP306" s="9"/>
      <c r="AQ306" s="50"/>
      <c r="AR306" s="11"/>
      <c r="AS306" s="49"/>
      <c r="AT306" s="12"/>
      <c r="AU306" s="9"/>
      <c r="AV306" s="9"/>
      <c r="AW306" s="9"/>
      <c r="AX306" s="9"/>
      <c r="AY306" s="12"/>
      <c r="AZ306" s="49"/>
      <c r="BA306" s="12"/>
      <c r="BB306" s="9"/>
      <c r="BC306" s="9"/>
      <c r="BD306" s="9"/>
      <c r="BE306" s="9"/>
      <c r="BF306" s="12"/>
      <c r="BG306" s="49"/>
      <c r="BH306" s="12"/>
      <c r="BI306" s="9"/>
      <c r="BJ306" s="9"/>
      <c r="BK306" s="9"/>
      <c r="BL306" s="50"/>
      <c r="BM306" s="12"/>
      <c r="BN306" s="11"/>
      <c r="BO306" s="9"/>
      <c r="BP306" s="11"/>
      <c r="BQ306" s="9"/>
      <c r="BR306" s="43"/>
      <c r="BS306" s="9"/>
      <c r="BT306" s="11"/>
      <c r="BU306" s="25"/>
      <c r="BV306" s="25"/>
      <c r="BW306" s="25"/>
      <c r="BX306" s="25"/>
      <c r="BY306" s="25"/>
      <c r="BZ306" s="25"/>
      <c r="CA306" s="25"/>
      <c r="CB306" s="25"/>
    </row>
    <row r="307" spans="2:80" x14ac:dyDescent="0.2">
      <c r="B307" s="25"/>
      <c r="C307" s="1"/>
      <c r="D307" s="1"/>
      <c r="E307" s="1"/>
      <c r="F307" s="2"/>
      <c r="G307" s="6"/>
      <c r="H307" s="2"/>
      <c r="I307" s="2"/>
      <c r="J307" s="3"/>
      <c r="K307" s="3"/>
      <c r="L307" s="1"/>
      <c r="M307" s="1"/>
      <c r="N307" s="1"/>
      <c r="O307" s="40"/>
      <c r="P307" s="40"/>
      <c r="Q307" s="1"/>
      <c r="R307" s="1"/>
      <c r="S307" s="2"/>
      <c r="T307" s="3"/>
      <c r="U307" s="7"/>
      <c r="V307" s="7"/>
      <c r="W307" s="7"/>
      <c r="X307" s="40"/>
      <c r="Y307" s="1"/>
      <c r="Z307" s="1"/>
      <c r="AA307" s="2"/>
      <c r="AB307" s="6"/>
      <c r="AC307" s="2"/>
      <c r="AD307" s="40"/>
      <c r="AE307" s="1"/>
      <c r="AF307" s="2"/>
      <c r="AG307" s="9"/>
      <c r="AH307" s="12"/>
      <c r="AI307" s="12"/>
      <c r="AJ307" s="42"/>
      <c r="AK307" s="11"/>
      <c r="AL307" s="9"/>
      <c r="AM307" s="11"/>
      <c r="AN307" s="9"/>
      <c r="AO307" s="9"/>
      <c r="AP307" s="9"/>
      <c r="AQ307" s="50"/>
      <c r="AR307" s="11"/>
      <c r="AS307" s="49"/>
      <c r="AT307" s="12"/>
      <c r="AU307" s="9"/>
      <c r="AV307" s="9"/>
      <c r="AW307" s="9"/>
      <c r="AX307" s="9"/>
      <c r="AY307" s="12"/>
      <c r="AZ307" s="49"/>
      <c r="BA307" s="12"/>
      <c r="BB307" s="9"/>
      <c r="BC307" s="9"/>
      <c r="BD307" s="9"/>
      <c r="BE307" s="9"/>
      <c r="BF307" s="12"/>
      <c r="BG307" s="49"/>
      <c r="BH307" s="12"/>
      <c r="BI307" s="9"/>
      <c r="BJ307" s="9"/>
      <c r="BK307" s="9"/>
      <c r="BL307" s="50"/>
      <c r="BM307" s="12"/>
      <c r="BN307" s="11"/>
      <c r="BO307" s="9"/>
      <c r="BP307" s="11"/>
      <c r="BQ307" s="9"/>
      <c r="BR307" s="43"/>
      <c r="BS307" s="9"/>
      <c r="BT307" s="11"/>
      <c r="BU307" s="25"/>
      <c r="BV307" s="25"/>
      <c r="BW307" s="25"/>
      <c r="BX307" s="25"/>
      <c r="BY307" s="25"/>
      <c r="BZ307" s="25"/>
      <c r="CA307" s="25"/>
      <c r="CB307" s="25"/>
    </row>
    <row r="308" spans="2:80" x14ac:dyDescent="0.2">
      <c r="B308" s="25"/>
      <c r="C308" s="1"/>
      <c r="D308" s="1"/>
      <c r="E308" s="1"/>
      <c r="F308" s="2"/>
      <c r="G308" s="6"/>
      <c r="H308" s="2"/>
      <c r="I308" s="2"/>
      <c r="J308" s="3"/>
      <c r="K308" s="3"/>
      <c r="L308" s="1"/>
      <c r="M308" s="1"/>
      <c r="N308" s="1"/>
      <c r="O308" s="40"/>
      <c r="P308" s="40"/>
      <c r="Q308" s="1"/>
      <c r="R308" s="1"/>
      <c r="S308" s="2"/>
      <c r="T308" s="3"/>
      <c r="U308" s="7"/>
      <c r="V308" s="7"/>
      <c r="W308" s="7"/>
      <c r="X308" s="40"/>
      <c r="Y308" s="1"/>
      <c r="Z308" s="1"/>
      <c r="AA308" s="2"/>
      <c r="AB308" s="6"/>
      <c r="AC308" s="2"/>
      <c r="AD308" s="40"/>
      <c r="AE308" s="1"/>
      <c r="AF308" s="2"/>
      <c r="AG308" s="9"/>
      <c r="AH308" s="12"/>
      <c r="AI308" s="12"/>
      <c r="AJ308" s="42"/>
      <c r="AK308" s="11"/>
      <c r="AL308" s="9"/>
      <c r="AM308" s="11"/>
      <c r="AN308" s="9"/>
      <c r="AO308" s="9"/>
      <c r="AP308" s="9"/>
      <c r="AQ308" s="50"/>
      <c r="AR308" s="11"/>
      <c r="AS308" s="49"/>
      <c r="AT308" s="12"/>
      <c r="AU308" s="9"/>
      <c r="AV308" s="9"/>
      <c r="AW308" s="9"/>
      <c r="AX308" s="9"/>
      <c r="AY308" s="12"/>
      <c r="AZ308" s="49"/>
      <c r="BA308" s="12"/>
      <c r="BB308" s="9"/>
      <c r="BC308" s="9"/>
      <c r="BD308" s="9"/>
      <c r="BE308" s="9"/>
      <c r="BF308" s="12"/>
      <c r="BG308" s="49"/>
      <c r="BH308" s="12"/>
      <c r="BI308" s="9"/>
      <c r="BJ308" s="9"/>
      <c r="BK308" s="9"/>
      <c r="BL308" s="50"/>
      <c r="BM308" s="12"/>
      <c r="BN308" s="11"/>
      <c r="BO308" s="9"/>
      <c r="BP308" s="11"/>
      <c r="BQ308" s="9"/>
      <c r="BR308" s="43"/>
      <c r="BS308" s="9"/>
      <c r="BT308" s="11"/>
      <c r="BU308" s="25"/>
      <c r="BV308" s="25"/>
      <c r="BW308" s="25"/>
      <c r="BX308" s="25"/>
      <c r="BY308" s="25"/>
      <c r="BZ308" s="25"/>
      <c r="CA308" s="25"/>
      <c r="CB308" s="25"/>
    </row>
    <row r="309" spans="2:80" x14ac:dyDescent="0.2">
      <c r="B309" s="25"/>
      <c r="C309" s="1"/>
      <c r="D309" s="1"/>
      <c r="E309" s="1"/>
      <c r="F309" s="2"/>
      <c r="G309" s="6"/>
      <c r="H309" s="2"/>
      <c r="I309" s="2"/>
      <c r="J309" s="3"/>
      <c r="K309" s="3"/>
      <c r="L309" s="1"/>
      <c r="M309" s="1"/>
      <c r="N309" s="1"/>
      <c r="O309" s="40"/>
      <c r="P309" s="40"/>
      <c r="Q309" s="1"/>
      <c r="R309" s="1"/>
      <c r="S309" s="2"/>
      <c r="T309" s="3"/>
      <c r="U309" s="7"/>
      <c r="V309" s="7"/>
      <c r="W309" s="7"/>
      <c r="X309" s="40"/>
      <c r="Y309" s="1"/>
      <c r="Z309" s="1"/>
      <c r="AA309" s="2"/>
      <c r="AB309" s="6"/>
      <c r="AC309" s="2"/>
      <c r="AD309" s="40"/>
      <c r="AE309" s="1"/>
      <c r="AF309" s="2"/>
      <c r="AG309" s="9"/>
      <c r="AH309" s="12"/>
      <c r="AI309" s="12"/>
      <c r="AJ309" s="42"/>
      <c r="AK309" s="11"/>
      <c r="AL309" s="9"/>
      <c r="AM309" s="11"/>
      <c r="AN309" s="9"/>
      <c r="AO309" s="9"/>
      <c r="AP309" s="9"/>
      <c r="AQ309" s="50"/>
      <c r="AR309" s="11"/>
      <c r="AS309" s="49"/>
      <c r="AT309" s="12"/>
      <c r="AU309" s="9"/>
      <c r="AV309" s="9"/>
      <c r="AW309" s="9"/>
      <c r="AX309" s="9"/>
      <c r="AY309" s="12"/>
      <c r="AZ309" s="49"/>
      <c r="BA309" s="12"/>
      <c r="BB309" s="9"/>
      <c r="BC309" s="9"/>
      <c r="BD309" s="9"/>
      <c r="BE309" s="9"/>
      <c r="BF309" s="12"/>
      <c r="BG309" s="49"/>
      <c r="BH309" s="12"/>
      <c r="BI309" s="9"/>
      <c r="BJ309" s="9"/>
      <c r="BK309" s="9"/>
      <c r="BL309" s="50"/>
      <c r="BM309" s="12"/>
      <c r="BN309" s="11"/>
      <c r="BO309" s="9"/>
      <c r="BP309" s="11"/>
      <c r="BQ309" s="9"/>
      <c r="BR309" s="43"/>
      <c r="BS309" s="9"/>
      <c r="BT309" s="11"/>
      <c r="BU309" s="25"/>
      <c r="BV309" s="25"/>
      <c r="BW309" s="25"/>
      <c r="BX309" s="25"/>
      <c r="BY309" s="25"/>
      <c r="BZ309" s="25"/>
      <c r="CA309" s="25"/>
      <c r="CB309" s="25"/>
    </row>
    <row r="310" spans="2:80" x14ac:dyDescent="0.2">
      <c r="B310" s="25"/>
      <c r="C310" s="1"/>
      <c r="D310" s="1"/>
      <c r="E310" s="1"/>
      <c r="F310" s="2"/>
      <c r="G310" s="6"/>
      <c r="H310" s="2"/>
      <c r="I310" s="2"/>
      <c r="J310" s="3"/>
      <c r="K310" s="3"/>
      <c r="L310" s="1"/>
      <c r="M310" s="1"/>
      <c r="N310" s="1"/>
      <c r="O310" s="40"/>
      <c r="P310" s="40"/>
      <c r="Q310" s="1"/>
      <c r="R310" s="1"/>
      <c r="S310" s="2"/>
      <c r="T310" s="3"/>
      <c r="U310" s="7"/>
      <c r="V310" s="7"/>
      <c r="W310" s="7"/>
      <c r="X310" s="40"/>
      <c r="Y310" s="1"/>
      <c r="Z310" s="1"/>
      <c r="AA310" s="2"/>
      <c r="AB310" s="6"/>
      <c r="AC310" s="2"/>
      <c r="AD310" s="40"/>
      <c r="AE310" s="1"/>
      <c r="AF310" s="2"/>
      <c r="AG310" s="9"/>
      <c r="AH310" s="12"/>
      <c r="AI310" s="12"/>
      <c r="AJ310" s="42"/>
      <c r="AK310" s="11"/>
      <c r="AL310" s="9"/>
      <c r="AM310" s="11"/>
      <c r="AN310" s="9"/>
      <c r="AO310" s="9"/>
      <c r="AP310" s="9"/>
      <c r="AQ310" s="50"/>
      <c r="AR310" s="11"/>
      <c r="AS310" s="49"/>
      <c r="AT310" s="12"/>
      <c r="AU310" s="9"/>
      <c r="AV310" s="9"/>
      <c r="AW310" s="9"/>
      <c r="AX310" s="9"/>
      <c r="AY310" s="12"/>
      <c r="AZ310" s="49"/>
      <c r="BA310" s="12"/>
      <c r="BB310" s="9"/>
      <c r="BC310" s="9"/>
      <c r="BD310" s="9"/>
      <c r="BE310" s="9"/>
      <c r="BF310" s="12"/>
      <c r="BG310" s="49"/>
      <c r="BH310" s="12"/>
      <c r="BI310" s="9"/>
      <c r="BJ310" s="9"/>
      <c r="BK310" s="9"/>
      <c r="BL310" s="50"/>
      <c r="BM310" s="12"/>
      <c r="BN310" s="11"/>
      <c r="BO310" s="9"/>
      <c r="BP310" s="11"/>
      <c r="BQ310" s="9"/>
      <c r="BR310" s="43"/>
      <c r="BS310" s="9"/>
      <c r="BT310" s="11"/>
      <c r="BU310" s="25"/>
      <c r="BV310" s="25"/>
      <c r="BW310" s="25"/>
      <c r="BX310" s="25"/>
      <c r="BY310" s="25"/>
      <c r="BZ310" s="25"/>
      <c r="CA310" s="25"/>
      <c r="CB310" s="25"/>
    </row>
    <row r="311" spans="2:80" x14ac:dyDescent="0.2">
      <c r="B311" s="25"/>
      <c r="C311" s="1"/>
      <c r="D311" s="1"/>
      <c r="E311" s="1"/>
      <c r="F311" s="2"/>
      <c r="G311" s="6"/>
      <c r="H311" s="2"/>
      <c r="I311" s="2"/>
      <c r="J311" s="3"/>
      <c r="K311" s="3"/>
      <c r="L311" s="1"/>
      <c r="M311" s="1"/>
      <c r="N311" s="1"/>
      <c r="O311" s="40"/>
      <c r="P311" s="40"/>
      <c r="Q311" s="1"/>
      <c r="R311" s="1"/>
      <c r="S311" s="2"/>
      <c r="T311" s="3"/>
      <c r="U311" s="7"/>
      <c r="V311" s="7"/>
      <c r="W311" s="7"/>
      <c r="X311" s="40"/>
      <c r="Y311" s="1"/>
      <c r="Z311" s="1"/>
      <c r="AA311" s="2"/>
      <c r="AB311" s="6"/>
      <c r="AC311" s="2"/>
      <c r="AD311" s="40"/>
      <c r="AE311" s="1"/>
      <c r="AF311" s="2"/>
      <c r="AG311" s="9"/>
      <c r="AH311" s="12"/>
      <c r="AI311" s="12"/>
      <c r="AJ311" s="42"/>
      <c r="AK311" s="11"/>
      <c r="AL311" s="9"/>
      <c r="AM311" s="11"/>
      <c r="AN311" s="9"/>
      <c r="AO311" s="9"/>
      <c r="AP311" s="9"/>
      <c r="AQ311" s="50"/>
      <c r="AR311" s="11"/>
      <c r="AS311" s="49"/>
      <c r="AT311" s="12"/>
      <c r="AU311" s="9"/>
      <c r="AV311" s="9"/>
      <c r="AW311" s="9"/>
      <c r="AX311" s="9"/>
      <c r="AY311" s="12"/>
      <c r="AZ311" s="49"/>
      <c r="BA311" s="12"/>
      <c r="BB311" s="9"/>
      <c r="BC311" s="9"/>
      <c r="BD311" s="9"/>
      <c r="BE311" s="9"/>
      <c r="BF311" s="12"/>
      <c r="BG311" s="49"/>
      <c r="BH311" s="12"/>
      <c r="BI311" s="9"/>
      <c r="BJ311" s="9"/>
      <c r="BK311" s="9"/>
      <c r="BL311" s="50"/>
      <c r="BM311" s="12"/>
      <c r="BN311" s="11"/>
      <c r="BO311" s="9"/>
      <c r="BP311" s="11"/>
      <c r="BQ311" s="9"/>
      <c r="BR311" s="43"/>
      <c r="BS311" s="9"/>
      <c r="BT311" s="11"/>
      <c r="BU311" s="25"/>
      <c r="BV311" s="25"/>
      <c r="BW311" s="25"/>
      <c r="BX311" s="25"/>
      <c r="BY311" s="25"/>
      <c r="BZ311" s="25"/>
      <c r="CA311" s="25"/>
      <c r="CB311" s="25"/>
    </row>
    <row r="312" spans="2:80" x14ac:dyDescent="0.2">
      <c r="B312" s="25"/>
      <c r="C312" s="1"/>
      <c r="D312" s="1"/>
      <c r="E312" s="1"/>
      <c r="F312" s="2"/>
      <c r="G312" s="6"/>
      <c r="H312" s="2"/>
      <c r="I312" s="2"/>
      <c r="J312" s="3"/>
      <c r="K312" s="3"/>
      <c r="L312" s="1"/>
      <c r="M312" s="1"/>
      <c r="N312" s="1"/>
      <c r="O312" s="40"/>
      <c r="P312" s="40"/>
      <c r="Q312" s="1"/>
      <c r="R312" s="1"/>
      <c r="S312" s="2"/>
      <c r="T312" s="3"/>
      <c r="U312" s="7"/>
      <c r="V312" s="7"/>
      <c r="W312" s="7"/>
      <c r="X312" s="40"/>
      <c r="Y312" s="1"/>
      <c r="Z312" s="1"/>
      <c r="AA312" s="2"/>
      <c r="AB312" s="6"/>
      <c r="AC312" s="2"/>
      <c r="AD312" s="40"/>
      <c r="AE312" s="1"/>
      <c r="AF312" s="2"/>
      <c r="AG312" s="9"/>
      <c r="AH312" s="12"/>
      <c r="AI312" s="12"/>
      <c r="AJ312" s="42"/>
      <c r="AK312" s="11"/>
      <c r="AL312" s="9"/>
      <c r="AM312" s="11"/>
      <c r="AN312" s="9"/>
      <c r="AO312" s="9"/>
      <c r="AP312" s="9"/>
      <c r="AQ312" s="50"/>
      <c r="AR312" s="11"/>
      <c r="AS312" s="49"/>
      <c r="AT312" s="12"/>
      <c r="AU312" s="9"/>
      <c r="AV312" s="9"/>
      <c r="AW312" s="9"/>
      <c r="AX312" s="9"/>
      <c r="AY312" s="12"/>
      <c r="AZ312" s="49"/>
      <c r="BA312" s="12"/>
      <c r="BB312" s="9"/>
      <c r="BC312" s="9"/>
      <c r="BD312" s="9"/>
      <c r="BE312" s="9"/>
      <c r="BF312" s="12"/>
      <c r="BG312" s="49"/>
      <c r="BH312" s="12"/>
      <c r="BI312" s="9"/>
      <c r="BJ312" s="9"/>
      <c r="BK312" s="9"/>
      <c r="BL312" s="50"/>
      <c r="BM312" s="12"/>
      <c r="BN312" s="11"/>
      <c r="BO312" s="9"/>
      <c r="BP312" s="11"/>
      <c r="BQ312" s="9"/>
      <c r="BR312" s="43"/>
      <c r="BS312" s="9"/>
      <c r="BT312" s="11"/>
      <c r="BU312" s="25"/>
      <c r="BV312" s="25"/>
      <c r="BW312" s="25"/>
      <c r="BX312" s="25"/>
      <c r="BY312" s="25"/>
      <c r="BZ312" s="25"/>
      <c r="CA312" s="25"/>
      <c r="CB312" s="25"/>
    </row>
    <row r="313" spans="2:80" x14ac:dyDescent="0.2">
      <c r="B313" s="25"/>
      <c r="C313" s="1"/>
      <c r="D313" s="1"/>
      <c r="E313" s="1"/>
      <c r="F313" s="2"/>
      <c r="G313" s="6"/>
      <c r="H313" s="2"/>
      <c r="I313" s="2"/>
      <c r="J313" s="3"/>
      <c r="K313" s="3"/>
      <c r="L313" s="1"/>
      <c r="M313" s="1"/>
      <c r="N313" s="1"/>
      <c r="O313" s="40"/>
      <c r="P313" s="40"/>
      <c r="Q313" s="1"/>
      <c r="R313" s="1"/>
      <c r="S313" s="2"/>
      <c r="T313" s="3"/>
      <c r="U313" s="7"/>
      <c r="V313" s="7"/>
      <c r="W313" s="7"/>
      <c r="X313" s="40"/>
      <c r="Y313" s="1"/>
      <c r="Z313" s="1"/>
      <c r="AA313" s="2"/>
      <c r="AB313" s="6"/>
      <c r="AC313" s="2"/>
      <c r="AD313" s="40"/>
      <c r="AE313" s="1"/>
      <c r="AF313" s="2"/>
      <c r="AG313" s="9"/>
      <c r="AH313" s="12"/>
      <c r="AI313" s="12"/>
      <c r="AJ313" s="42"/>
      <c r="AK313" s="11"/>
      <c r="AL313" s="9"/>
      <c r="AM313" s="11"/>
      <c r="AN313" s="9"/>
      <c r="AO313" s="9"/>
      <c r="AP313" s="9"/>
      <c r="AQ313" s="50"/>
      <c r="AR313" s="11"/>
      <c r="AS313" s="49"/>
      <c r="AT313" s="12"/>
      <c r="AU313" s="9"/>
      <c r="AV313" s="9"/>
      <c r="AW313" s="9"/>
      <c r="AX313" s="9"/>
      <c r="AY313" s="12"/>
      <c r="AZ313" s="49"/>
      <c r="BA313" s="12"/>
      <c r="BB313" s="9"/>
      <c r="BC313" s="9"/>
      <c r="BD313" s="9"/>
      <c r="BE313" s="9"/>
      <c r="BF313" s="12"/>
      <c r="BG313" s="49"/>
      <c r="BH313" s="12"/>
      <c r="BI313" s="9"/>
      <c r="BJ313" s="9"/>
      <c r="BK313" s="9"/>
      <c r="BL313" s="50"/>
      <c r="BM313" s="12"/>
      <c r="BN313" s="11"/>
      <c r="BO313" s="9"/>
      <c r="BP313" s="11"/>
      <c r="BQ313" s="9"/>
      <c r="BR313" s="43"/>
      <c r="BS313" s="9"/>
      <c r="BT313" s="11"/>
      <c r="BU313" s="25"/>
      <c r="BV313" s="25"/>
      <c r="BW313" s="25"/>
      <c r="BX313" s="25"/>
      <c r="BY313" s="25"/>
      <c r="BZ313" s="25"/>
      <c r="CA313" s="25"/>
      <c r="CB313" s="25"/>
    </row>
    <row r="314" spans="2:80" x14ac:dyDescent="0.2">
      <c r="B314" s="25"/>
      <c r="C314" s="1"/>
      <c r="D314" s="1"/>
      <c r="E314" s="1"/>
      <c r="F314" s="2"/>
      <c r="G314" s="6"/>
      <c r="H314" s="2"/>
      <c r="I314" s="2"/>
      <c r="J314" s="3"/>
      <c r="K314" s="3"/>
      <c r="L314" s="1"/>
      <c r="M314" s="1"/>
      <c r="N314" s="1"/>
      <c r="O314" s="40"/>
      <c r="P314" s="40"/>
      <c r="Q314" s="1"/>
      <c r="R314" s="1"/>
      <c r="S314" s="2"/>
      <c r="T314" s="3"/>
      <c r="U314" s="7"/>
      <c r="V314" s="7"/>
      <c r="W314" s="7"/>
      <c r="X314" s="40"/>
      <c r="Y314" s="1"/>
      <c r="Z314" s="1"/>
      <c r="AA314" s="2"/>
      <c r="AB314" s="6"/>
      <c r="AC314" s="2"/>
      <c r="AD314" s="40"/>
      <c r="AE314" s="1"/>
      <c r="AF314" s="2"/>
      <c r="AG314" s="9"/>
      <c r="AH314" s="12"/>
      <c r="AI314" s="12"/>
      <c r="AJ314" s="42"/>
      <c r="AK314" s="11"/>
      <c r="AL314" s="9"/>
      <c r="AM314" s="11"/>
      <c r="AN314" s="9"/>
      <c r="AO314" s="9"/>
      <c r="AP314" s="9"/>
      <c r="AQ314" s="50"/>
      <c r="AR314" s="11"/>
      <c r="AS314" s="49"/>
      <c r="AT314" s="12"/>
      <c r="AU314" s="9"/>
      <c r="AV314" s="9"/>
      <c r="AW314" s="9"/>
      <c r="AX314" s="9"/>
      <c r="AY314" s="12"/>
      <c r="AZ314" s="49"/>
      <c r="BA314" s="12"/>
      <c r="BB314" s="9"/>
      <c r="BC314" s="9"/>
      <c r="BD314" s="9"/>
      <c r="BE314" s="9"/>
      <c r="BF314" s="12"/>
      <c r="BG314" s="49"/>
      <c r="BH314" s="12"/>
      <c r="BI314" s="9"/>
      <c r="BJ314" s="9"/>
      <c r="BK314" s="9"/>
      <c r="BL314" s="50"/>
      <c r="BM314" s="12"/>
      <c r="BN314" s="11"/>
      <c r="BO314" s="9"/>
      <c r="BP314" s="11"/>
      <c r="BQ314" s="9"/>
      <c r="BR314" s="43"/>
      <c r="BS314" s="9"/>
      <c r="BT314" s="11"/>
      <c r="BU314" s="25"/>
      <c r="BV314" s="25"/>
      <c r="BW314" s="25"/>
      <c r="BX314" s="25"/>
      <c r="BY314" s="25"/>
      <c r="BZ314" s="25"/>
      <c r="CA314" s="25"/>
      <c r="CB314" s="25"/>
    </row>
    <row r="315" spans="2:80" x14ac:dyDescent="0.2">
      <c r="B315" s="25"/>
      <c r="C315" s="1"/>
      <c r="D315" s="1"/>
      <c r="E315" s="1"/>
      <c r="F315" s="2"/>
      <c r="G315" s="6"/>
      <c r="H315" s="2"/>
      <c r="I315" s="2"/>
      <c r="J315" s="3"/>
      <c r="K315" s="3"/>
      <c r="L315" s="1"/>
      <c r="M315" s="1"/>
      <c r="N315" s="1"/>
      <c r="O315" s="40"/>
      <c r="P315" s="40"/>
      <c r="Q315" s="1"/>
      <c r="R315" s="1"/>
      <c r="S315" s="2"/>
      <c r="T315" s="3"/>
      <c r="U315" s="7"/>
      <c r="V315" s="7"/>
      <c r="W315" s="7"/>
      <c r="X315" s="40"/>
      <c r="Y315" s="1"/>
      <c r="Z315" s="1"/>
      <c r="AA315" s="2"/>
      <c r="AB315" s="6"/>
      <c r="AC315" s="2"/>
      <c r="AD315" s="40"/>
      <c r="AE315" s="1"/>
      <c r="AF315" s="2"/>
      <c r="AG315" s="9"/>
      <c r="AH315" s="12"/>
      <c r="AI315" s="12"/>
      <c r="AJ315" s="42"/>
      <c r="AK315" s="11"/>
      <c r="AL315" s="9"/>
      <c r="AM315" s="11"/>
      <c r="AN315" s="9"/>
      <c r="AO315" s="9"/>
      <c r="AP315" s="9"/>
      <c r="AQ315" s="50"/>
      <c r="AR315" s="11"/>
      <c r="AS315" s="49"/>
      <c r="AT315" s="12"/>
      <c r="AU315" s="9"/>
      <c r="AV315" s="9"/>
      <c r="AW315" s="9"/>
      <c r="AX315" s="9"/>
      <c r="AY315" s="12"/>
      <c r="AZ315" s="49"/>
      <c r="BA315" s="12"/>
      <c r="BB315" s="9"/>
      <c r="BC315" s="9"/>
      <c r="BD315" s="9"/>
      <c r="BE315" s="9"/>
      <c r="BF315" s="12"/>
      <c r="BG315" s="49"/>
      <c r="BH315" s="12"/>
      <c r="BI315" s="9"/>
      <c r="BJ315" s="9"/>
      <c r="BK315" s="9"/>
      <c r="BL315" s="50"/>
      <c r="BM315" s="12"/>
      <c r="BN315" s="11"/>
      <c r="BO315" s="9"/>
      <c r="BP315" s="11"/>
      <c r="BQ315" s="9"/>
      <c r="BR315" s="43"/>
      <c r="BS315" s="9"/>
      <c r="BT315" s="11"/>
      <c r="BU315" s="25"/>
      <c r="BV315" s="25"/>
      <c r="BW315" s="25"/>
      <c r="BX315" s="25"/>
      <c r="BY315" s="25"/>
      <c r="BZ315" s="25"/>
      <c r="CA315" s="25"/>
      <c r="CB315" s="25"/>
    </row>
    <row r="316" spans="2:80" x14ac:dyDescent="0.2">
      <c r="B316" s="25"/>
      <c r="C316" s="1"/>
      <c r="D316" s="1"/>
      <c r="E316" s="1"/>
      <c r="F316" s="2"/>
      <c r="G316" s="6"/>
      <c r="H316" s="2"/>
      <c r="I316" s="2"/>
      <c r="J316" s="3"/>
      <c r="K316" s="3"/>
      <c r="L316" s="1"/>
      <c r="M316" s="1"/>
      <c r="N316" s="1"/>
      <c r="O316" s="40"/>
      <c r="P316" s="40"/>
      <c r="Q316" s="1"/>
      <c r="R316" s="1"/>
      <c r="S316" s="2"/>
      <c r="T316" s="3"/>
      <c r="U316" s="7"/>
      <c r="V316" s="7"/>
      <c r="W316" s="7"/>
      <c r="X316" s="40"/>
      <c r="Y316" s="1"/>
      <c r="Z316" s="1"/>
      <c r="AA316" s="2"/>
      <c r="AB316" s="6"/>
      <c r="AC316" s="2"/>
      <c r="AD316" s="40"/>
      <c r="AE316" s="1"/>
      <c r="AF316" s="2"/>
      <c r="AG316" s="9"/>
      <c r="AH316" s="12"/>
      <c r="AI316" s="12"/>
      <c r="AJ316" s="42"/>
      <c r="AK316" s="11"/>
      <c r="AL316" s="9"/>
      <c r="AM316" s="11"/>
      <c r="AN316" s="9"/>
      <c r="AO316" s="9"/>
      <c r="AP316" s="9"/>
      <c r="AQ316" s="50"/>
      <c r="AR316" s="11"/>
      <c r="AS316" s="49"/>
      <c r="AT316" s="12"/>
      <c r="AU316" s="9"/>
      <c r="AV316" s="9"/>
      <c r="AW316" s="9"/>
      <c r="AX316" s="9"/>
      <c r="AY316" s="12"/>
      <c r="AZ316" s="49"/>
      <c r="BA316" s="12"/>
      <c r="BB316" s="9"/>
      <c r="BC316" s="9"/>
      <c r="BD316" s="9"/>
      <c r="BE316" s="9"/>
      <c r="BF316" s="12"/>
      <c r="BG316" s="49"/>
      <c r="BH316" s="12"/>
      <c r="BI316" s="9"/>
      <c r="BJ316" s="9"/>
      <c r="BK316" s="9"/>
      <c r="BL316" s="50"/>
      <c r="BM316" s="12"/>
      <c r="BN316" s="11"/>
      <c r="BO316" s="9"/>
      <c r="BP316" s="11"/>
      <c r="BQ316" s="9"/>
      <c r="BR316" s="43"/>
      <c r="BS316" s="9"/>
      <c r="BT316" s="11"/>
      <c r="BU316" s="25"/>
      <c r="BV316" s="25"/>
      <c r="BW316" s="25"/>
      <c r="BX316" s="25"/>
      <c r="BY316" s="25"/>
      <c r="BZ316" s="25"/>
      <c r="CA316" s="25"/>
      <c r="CB316" s="25"/>
    </row>
    <row r="317" spans="2:80" x14ac:dyDescent="0.2">
      <c r="B317" s="25"/>
      <c r="C317" s="1"/>
      <c r="D317" s="1"/>
      <c r="E317" s="1"/>
      <c r="F317" s="2"/>
      <c r="G317" s="6"/>
      <c r="H317" s="2"/>
      <c r="I317" s="2"/>
      <c r="J317" s="3"/>
      <c r="K317" s="3"/>
      <c r="L317" s="1"/>
      <c r="M317" s="1"/>
      <c r="N317" s="1"/>
      <c r="O317" s="40"/>
      <c r="P317" s="40"/>
      <c r="Q317" s="1"/>
      <c r="R317" s="1"/>
      <c r="S317" s="2"/>
      <c r="T317" s="3"/>
      <c r="U317" s="7"/>
      <c r="V317" s="7"/>
      <c r="W317" s="7"/>
      <c r="X317" s="40"/>
      <c r="Y317" s="1"/>
      <c r="Z317" s="1"/>
      <c r="AA317" s="2"/>
      <c r="AB317" s="6"/>
      <c r="AC317" s="2"/>
      <c r="AD317" s="40"/>
      <c r="AE317" s="1"/>
      <c r="AF317" s="2"/>
      <c r="AG317" s="9"/>
      <c r="AH317" s="12"/>
      <c r="AI317" s="12"/>
      <c r="AJ317" s="42"/>
      <c r="AK317" s="11"/>
      <c r="AL317" s="9"/>
      <c r="AM317" s="11"/>
      <c r="AN317" s="9"/>
      <c r="AO317" s="9"/>
      <c r="AP317" s="9"/>
      <c r="AQ317" s="50"/>
      <c r="AR317" s="11"/>
      <c r="AS317" s="49"/>
      <c r="AT317" s="12"/>
      <c r="AU317" s="9"/>
      <c r="AV317" s="9"/>
      <c r="AW317" s="9"/>
      <c r="AX317" s="9"/>
      <c r="AY317" s="12"/>
      <c r="AZ317" s="49"/>
      <c r="BA317" s="12"/>
      <c r="BB317" s="9"/>
      <c r="BC317" s="9"/>
      <c r="BD317" s="9"/>
      <c r="BE317" s="9"/>
      <c r="BF317" s="12"/>
      <c r="BG317" s="49"/>
      <c r="BH317" s="12"/>
      <c r="BI317" s="9"/>
      <c r="BJ317" s="9"/>
      <c r="BK317" s="9"/>
      <c r="BL317" s="50"/>
      <c r="BM317" s="12"/>
      <c r="BN317" s="11"/>
      <c r="BO317" s="9"/>
      <c r="BP317" s="11"/>
      <c r="BQ317" s="9"/>
      <c r="BR317" s="43"/>
      <c r="BS317" s="9"/>
      <c r="BT317" s="11"/>
      <c r="BU317" s="25"/>
      <c r="BV317" s="25"/>
      <c r="BW317" s="25"/>
      <c r="BX317" s="25"/>
      <c r="BY317" s="25"/>
      <c r="BZ317" s="25"/>
      <c r="CA317" s="25"/>
      <c r="CB317" s="25"/>
    </row>
    <row r="318" spans="2:80" x14ac:dyDescent="0.2">
      <c r="B318" s="25"/>
      <c r="C318" s="1"/>
      <c r="D318" s="1"/>
      <c r="E318" s="1"/>
      <c r="F318" s="2"/>
      <c r="G318" s="6"/>
      <c r="H318" s="2"/>
      <c r="I318" s="2"/>
      <c r="J318" s="3"/>
      <c r="K318" s="3"/>
      <c r="L318" s="1"/>
      <c r="M318" s="1"/>
      <c r="N318" s="1"/>
      <c r="O318" s="40"/>
      <c r="P318" s="40"/>
      <c r="Q318" s="1"/>
      <c r="R318" s="1"/>
      <c r="S318" s="2"/>
      <c r="T318" s="3"/>
      <c r="U318" s="7"/>
      <c r="V318" s="7"/>
      <c r="W318" s="7"/>
      <c r="X318" s="40"/>
      <c r="Y318" s="1"/>
      <c r="Z318" s="1"/>
      <c r="AA318" s="2"/>
      <c r="AB318" s="6"/>
      <c r="AC318" s="2"/>
      <c r="AD318" s="40"/>
      <c r="AE318" s="1"/>
      <c r="AF318" s="2"/>
      <c r="AG318" s="9"/>
      <c r="AH318" s="12"/>
      <c r="AI318" s="12"/>
      <c r="AJ318" s="42"/>
      <c r="AK318" s="11"/>
      <c r="AL318" s="9"/>
      <c r="AM318" s="11"/>
      <c r="AN318" s="9"/>
      <c r="AO318" s="9"/>
      <c r="AP318" s="9"/>
      <c r="AQ318" s="50"/>
      <c r="AR318" s="11"/>
      <c r="AS318" s="49"/>
      <c r="AT318" s="12"/>
      <c r="AU318" s="9"/>
      <c r="AV318" s="9"/>
      <c r="AW318" s="9"/>
      <c r="AX318" s="9"/>
      <c r="AY318" s="12"/>
      <c r="AZ318" s="49"/>
      <c r="BA318" s="12"/>
      <c r="BB318" s="9"/>
      <c r="BC318" s="9"/>
      <c r="BD318" s="9"/>
      <c r="BE318" s="9"/>
      <c r="BF318" s="12"/>
      <c r="BG318" s="49"/>
      <c r="BH318" s="12"/>
      <c r="BI318" s="9"/>
      <c r="BJ318" s="9"/>
      <c r="BK318" s="9"/>
      <c r="BL318" s="50"/>
      <c r="BM318" s="12"/>
      <c r="BN318" s="11"/>
      <c r="BO318" s="9"/>
      <c r="BP318" s="11"/>
      <c r="BQ318" s="9"/>
      <c r="BR318" s="43"/>
      <c r="BS318" s="9"/>
      <c r="BT318" s="11"/>
      <c r="BU318" s="25"/>
      <c r="BV318" s="25"/>
      <c r="BW318" s="25"/>
      <c r="BX318" s="25"/>
      <c r="BY318" s="25"/>
      <c r="BZ318" s="25"/>
      <c r="CA318" s="25"/>
      <c r="CB318" s="25"/>
    </row>
    <row r="319" spans="2:80" x14ac:dyDescent="0.2">
      <c r="B319" s="25"/>
      <c r="C319" s="1"/>
      <c r="D319" s="1"/>
      <c r="E319" s="1"/>
      <c r="F319" s="2"/>
      <c r="G319" s="6"/>
      <c r="H319" s="2"/>
      <c r="I319" s="2"/>
      <c r="J319" s="3"/>
      <c r="K319" s="3"/>
      <c r="L319" s="1"/>
      <c r="M319" s="1"/>
      <c r="N319" s="1"/>
      <c r="O319" s="40"/>
      <c r="P319" s="40"/>
      <c r="Q319" s="1"/>
      <c r="R319" s="1"/>
      <c r="S319" s="2"/>
      <c r="T319" s="3"/>
      <c r="U319" s="7"/>
      <c r="V319" s="7"/>
      <c r="W319" s="7"/>
      <c r="X319" s="40"/>
      <c r="Y319" s="1"/>
      <c r="Z319" s="1"/>
      <c r="AA319" s="2"/>
      <c r="AB319" s="6"/>
      <c r="AC319" s="2"/>
      <c r="AD319" s="40"/>
      <c r="AE319" s="1"/>
      <c r="AF319" s="2"/>
      <c r="AG319" s="9"/>
      <c r="AH319" s="12"/>
      <c r="AI319" s="12"/>
      <c r="AJ319" s="42"/>
      <c r="AK319" s="11"/>
      <c r="AL319" s="9"/>
      <c r="AM319" s="11"/>
      <c r="AN319" s="9"/>
      <c r="AO319" s="9"/>
      <c r="AP319" s="9"/>
      <c r="AQ319" s="50"/>
      <c r="AR319" s="11"/>
      <c r="AS319" s="49"/>
      <c r="AT319" s="12"/>
      <c r="AU319" s="9"/>
      <c r="AV319" s="9"/>
      <c r="AW319" s="9"/>
      <c r="AX319" s="9"/>
      <c r="AY319" s="12"/>
      <c r="AZ319" s="49"/>
      <c r="BA319" s="12"/>
      <c r="BB319" s="9"/>
      <c r="BC319" s="9"/>
      <c r="BD319" s="9"/>
      <c r="BE319" s="9"/>
      <c r="BF319" s="12"/>
      <c r="BG319" s="49"/>
      <c r="BH319" s="12"/>
      <c r="BI319" s="9"/>
      <c r="BJ319" s="9"/>
      <c r="BK319" s="9"/>
      <c r="BL319" s="50"/>
      <c r="BM319" s="12"/>
      <c r="BN319" s="11"/>
      <c r="BO319" s="9"/>
      <c r="BP319" s="11"/>
      <c r="BQ319" s="9"/>
      <c r="BR319" s="43"/>
      <c r="BS319" s="9"/>
      <c r="BT319" s="11"/>
      <c r="BU319" s="25"/>
      <c r="BV319" s="25"/>
      <c r="BW319" s="25"/>
      <c r="BX319" s="25"/>
      <c r="BY319" s="25"/>
      <c r="BZ319" s="25"/>
      <c r="CA319" s="25"/>
      <c r="CB319" s="25"/>
    </row>
    <row r="320" spans="2:80" x14ac:dyDescent="0.2">
      <c r="B320" s="25"/>
      <c r="C320" s="1"/>
      <c r="D320" s="1"/>
      <c r="E320" s="1"/>
      <c r="F320" s="2"/>
      <c r="G320" s="6"/>
      <c r="H320" s="2"/>
      <c r="I320" s="2"/>
      <c r="J320" s="3"/>
      <c r="K320" s="3"/>
      <c r="L320" s="1"/>
      <c r="M320" s="1"/>
      <c r="N320" s="1"/>
      <c r="O320" s="40"/>
      <c r="P320" s="40"/>
      <c r="Q320" s="1"/>
      <c r="R320" s="1"/>
      <c r="S320" s="2"/>
      <c r="T320" s="3"/>
      <c r="U320" s="7"/>
      <c r="V320" s="7"/>
      <c r="W320" s="7"/>
      <c r="X320" s="40"/>
      <c r="Y320" s="1"/>
      <c r="Z320" s="1"/>
      <c r="AA320" s="2"/>
      <c r="AB320" s="6"/>
      <c r="AC320" s="2"/>
      <c r="AD320" s="40"/>
      <c r="AE320" s="1"/>
      <c r="AF320" s="2"/>
      <c r="AG320" s="9"/>
      <c r="AH320" s="12"/>
      <c r="AI320" s="12"/>
      <c r="AJ320" s="42"/>
      <c r="AK320" s="11"/>
      <c r="AL320" s="9"/>
      <c r="AM320" s="11"/>
      <c r="AN320" s="9"/>
      <c r="AO320" s="9"/>
      <c r="AP320" s="9"/>
      <c r="AQ320" s="50"/>
      <c r="AR320" s="11"/>
      <c r="AS320" s="49"/>
      <c r="AT320" s="12"/>
      <c r="AU320" s="9"/>
      <c r="AV320" s="9"/>
      <c r="AW320" s="9"/>
      <c r="AX320" s="9"/>
      <c r="AY320" s="12"/>
      <c r="AZ320" s="49"/>
      <c r="BA320" s="12"/>
      <c r="BB320" s="9"/>
      <c r="BC320" s="9"/>
      <c r="BD320" s="9"/>
      <c r="BE320" s="9"/>
      <c r="BF320" s="12"/>
      <c r="BG320" s="49"/>
      <c r="BH320" s="12"/>
      <c r="BI320" s="9"/>
      <c r="BJ320" s="9"/>
      <c r="BK320" s="9"/>
      <c r="BL320" s="50"/>
      <c r="BM320" s="12"/>
      <c r="BN320" s="11"/>
      <c r="BO320" s="9"/>
      <c r="BP320" s="11"/>
      <c r="BQ320" s="9"/>
      <c r="BR320" s="43"/>
      <c r="BS320" s="9"/>
      <c r="BT320" s="11"/>
      <c r="BU320" s="25"/>
      <c r="BV320" s="25"/>
      <c r="BW320" s="25"/>
      <c r="BX320" s="25"/>
      <c r="BY320" s="25"/>
      <c r="BZ320" s="25"/>
      <c r="CA320" s="25"/>
      <c r="CB320" s="25"/>
    </row>
    <row r="321" spans="2:80" x14ac:dyDescent="0.2">
      <c r="B321" s="25"/>
      <c r="C321" s="1"/>
      <c r="D321" s="1"/>
      <c r="E321" s="1"/>
      <c r="F321" s="2"/>
      <c r="G321" s="6"/>
      <c r="H321" s="2"/>
      <c r="I321" s="2"/>
      <c r="J321" s="3"/>
      <c r="K321" s="3"/>
      <c r="L321" s="1"/>
      <c r="M321" s="1"/>
      <c r="N321" s="1"/>
      <c r="O321" s="40"/>
      <c r="P321" s="40"/>
      <c r="Q321" s="1"/>
      <c r="R321" s="1"/>
      <c r="S321" s="2"/>
      <c r="T321" s="3"/>
      <c r="U321" s="7"/>
      <c r="V321" s="7"/>
      <c r="W321" s="7"/>
      <c r="X321" s="40"/>
      <c r="Y321" s="1"/>
      <c r="Z321" s="1"/>
      <c r="AA321" s="2"/>
      <c r="AB321" s="6"/>
      <c r="AC321" s="2"/>
      <c r="AD321" s="40"/>
      <c r="AE321" s="1"/>
      <c r="AF321" s="2"/>
      <c r="AG321" s="9"/>
      <c r="AH321" s="12"/>
      <c r="AI321" s="12"/>
      <c r="AJ321" s="42"/>
      <c r="AK321" s="11"/>
      <c r="AL321" s="9"/>
      <c r="AM321" s="11"/>
      <c r="AN321" s="9"/>
      <c r="AO321" s="9"/>
      <c r="AP321" s="9"/>
      <c r="AQ321" s="50"/>
      <c r="AR321" s="11"/>
      <c r="AS321" s="49"/>
      <c r="AT321" s="12"/>
      <c r="AU321" s="9"/>
      <c r="AV321" s="9"/>
      <c r="AW321" s="9"/>
      <c r="AX321" s="9"/>
      <c r="AY321" s="12"/>
      <c r="AZ321" s="49"/>
      <c r="BA321" s="12"/>
      <c r="BB321" s="9"/>
      <c r="BC321" s="9"/>
      <c r="BD321" s="9"/>
      <c r="BE321" s="9"/>
      <c r="BF321" s="12"/>
      <c r="BG321" s="49"/>
      <c r="BH321" s="12"/>
      <c r="BI321" s="9"/>
      <c r="BJ321" s="9"/>
      <c r="BK321" s="9"/>
      <c r="BL321" s="50"/>
      <c r="BM321" s="12"/>
      <c r="BN321" s="11"/>
      <c r="BO321" s="9"/>
      <c r="BP321" s="11"/>
      <c r="BQ321" s="9"/>
      <c r="BR321" s="43"/>
      <c r="BS321" s="9"/>
      <c r="BT321" s="11"/>
      <c r="BU321" s="25"/>
      <c r="BV321" s="25"/>
      <c r="BW321" s="25"/>
      <c r="BX321" s="25"/>
      <c r="BY321" s="25"/>
      <c r="BZ321" s="25"/>
      <c r="CA321" s="25"/>
      <c r="CB321" s="25"/>
    </row>
    <row r="322" spans="2:80" x14ac:dyDescent="0.2">
      <c r="B322" s="25"/>
      <c r="C322" s="1"/>
      <c r="D322" s="1"/>
      <c r="E322" s="1"/>
      <c r="F322" s="2"/>
      <c r="G322" s="6"/>
      <c r="H322" s="2"/>
      <c r="I322" s="2"/>
      <c r="J322" s="3"/>
      <c r="K322" s="3"/>
      <c r="L322" s="1"/>
      <c r="M322" s="1"/>
      <c r="N322" s="1"/>
      <c r="O322" s="40"/>
      <c r="P322" s="40"/>
      <c r="Q322" s="1"/>
      <c r="R322" s="1"/>
      <c r="S322" s="2"/>
      <c r="T322" s="3"/>
      <c r="U322" s="7"/>
      <c r="V322" s="7"/>
      <c r="W322" s="7"/>
      <c r="X322" s="40"/>
      <c r="Y322" s="1"/>
      <c r="Z322" s="1"/>
      <c r="AA322" s="2"/>
      <c r="AB322" s="6"/>
      <c r="AC322" s="2"/>
      <c r="AD322" s="40"/>
      <c r="AE322" s="1"/>
      <c r="AF322" s="2"/>
      <c r="AG322" s="9"/>
      <c r="AH322" s="12"/>
      <c r="AI322" s="12"/>
      <c r="AJ322" s="42"/>
      <c r="AK322" s="11"/>
      <c r="AL322" s="9"/>
      <c r="AM322" s="11"/>
      <c r="AN322" s="9"/>
      <c r="AO322" s="9"/>
      <c r="AP322" s="9"/>
      <c r="AQ322" s="50"/>
      <c r="AR322" s="11"/>
      <c r="AS322" s="49"/>
      <c r="AT322" s="12"/>
      <c r="AU322" s="9"/>
      <c r="AV322" s="9"/>
      <c r="AW322" s="9"/>
      <c r="AX322" s="9"/>
      <c r="AY322" s="12"/>
      <c r="AZ322" s="49"/>
      <c r="BA322" s="12"/>
      <c r="BB322" s="9"/>
      <c r="BC322" s="9"/>
      <c r="BD322" s="9"/>
      <c r="BE322" s="9"/>
      <c r="BF322" s="12"/>
      <c r="BG322" s="49"/>
      <c r="BH322" s="12"/>
      <c r="BI322" s="9"/>
      <c r="BJ322" s="9"/>
      <c r="BK322" s="9"/>
      <c r="BL322" s="50"/>
      <c r="BM322" s="12"/>
      <c r="BN322" s="11"/>
      <c r="BO322" s="9"/>
      <c r="BP322" s="11"/>
      <c r="BQ322" s="9"/>
      <c r="BR322" s="43"/>
      <c r="BS322" s="9"/>
      <c r="BT322" s="11"/>
      <c r="BU322" s="25"/>
      <c r="BV322" s="25"/>
      <c r="BW322" s="25"/>
      <c r="BX322" s="25"/>
      <c r="BY322" s="25"/>
      <c r="BZ322" s="25"/>
      <c r="CA322" s="25"/>
      <c r="CB322" s="25"/>
    </row>
    <row r="323" spans="2:80" x14ac:dyDescent="0.2">
      <c r="B323" s="25"/>
      <c r="C323" s="1"/>
      <c r="D323" s="1"/>
      <c r="E323" s="1"/>
      <c r="F323" s="2"/>
      <c r="G323" s="6"/>
      <c r="H323" s="2"/>
      <c r="I323" s="2"/>
      <c r="J323" s="3"/>
      <c r="K323" s="3"/>
      <c r="L323" s="1"/>
      <c r="M323" s="1"/>
      <c r="N323" s="1"/>
      <c r="O323" s="40"/>
      <c r="P323" s="40"/>
      <c r="Q323" s="1"/>
      <c r="R323" s="1"/>
      <c r="S323" s="2"/>
      <c r="T323" s="3"/>
      <c r="U323" s="7"/>
      <c r="V323" s="7"/>
      <c r="W323" s="7"/>
      <c r="X323" s="40"/>
      <c r="Y323" s="1"/>
      <c r="Z323" s="1"/>
      <c r="AA323" s="2"/>
      <c r="AB323" s="6"/>
      <c r="AC323" s="2"/>
      <c r="AD323" s="40"/>
      <c r="AE323" s="1"/>
      <c r="AF323" s="2"/>
      <c r="AG323" s="9"/>
      <c r="AH323" s="12"/>
      <c r="AI323" s="12"/>
      <c r="AJ323" s="42"/>
      <c r="AK323" s="11"/>
      <c r="AL323" s="9"/>
      <c r="AM323" s="11"/>
      <c r="AN323" s="9"/>
      <c r="AO323" s="9"/>
      <c r="AP323" s="9"/>
      <c r="AQ323" s="50"/>
      <c r="AR323" s="11"/>
      <c r="AS323" s="49"/>
      <c r="AT323" s="12"/>
      <c r="AU323" s="9"/>
      <c r="AV323" s="9"/>
      <c r="AW323" s="9"/>
      <c r="AX323" s="9"/>
      <c r="AY323" s="12"/>
      <c r="AZ323" s="49"/>
      <c r="BA323" s="12"/>
      <c r="BB323" s="9"/>
      <c r="BC323" s="9"/>
      <c r="BD323" s="9"/>
      <c r="BE323" s="9"/>
      <c r="BF323" s="12"/>
      <c r="BG323" s="49"/>
      <c r="BH323" s="12"/>
      <c r="BI323" s="9"/>
      <c r="BJ323" s="9"/>
      <c r="BK323" s="9"/>
      <c r="BL323" s="50"/>
      <c r="BM323" s="12"/>
      <c r="BN323" s="11"/>
      <c r="BO323" s="9"/>
      <c r="BP323" s="11"/>
      <c r="BQ323" s="9"/>
      <c r="BR323" s="43"/>
      <c r="BS323" s="9"/>
      <c r="BT323" s="11"/>
      <c r="BU323" s="25"/>
      <c r="BV323" s="25"/>
      <c r="BW323" s="25"/>
      <c r="BX323" s="25"/>
      <c r="BY323" s="25"/>
      <c r="BZ323" s="25"/>
      <c r="CA323" s="25"/>
      <c r="CB323" s="25"/>
    </row>
    <row r="324" spans="2:80" x14ac:dyDescent="0.2">
      <c r="B324" s="25"/>
      <c r="C324" s="1"/>
      <c r="D324" s="1"/>
      <c r="E324" s="1"/>
      <c r="F324" s="2"/>
      <c r="G324" s="6"/>
      <c r="H324" s="2"/>
      <c r="I324" s="2"/>
      <c r="J324" s="3"/>
      <c r="K324" s="3"/>
      <c r="L324" s="1"/>
      <c r="M324" s="1"/>
      <c r="N324" s="1"/>
      <c r="O324" s="40"/>
      <c r="P324" s="40"/>
      <c r="Q324" s="1"/>
      <c r="R324" s="1"/>
      <c r="S324" s="2"/>
      <c r="T324" s="3"/>
      <c r="U324" s="7"/>
      <c r="V324" s="7"/>
      <c r="W324" s="7"/>
      <c r="X324" s="40"/>
      <c r="Y324" s="1"/>
      <c r="Z324" s="1"/>
      <c r="AA324" s="2"/>
      <c r="AB324" s="6"/>
      <c r="AC324" s="2"/>
      <c r="AD324" s="40"/>
      <c r="AE324" s="1"/>
      <c r="AF324" s="2"/>
      <c r="AG324" s="9"/>
      <c r="AH324" s="12"/>
      <c r="AI324" s="12"/>
      <c r="AJ324" s="42"/>
      <c r="AK324" s="11"/>
      <c r="AL324" s="9"/>
      <c r="AM324" s="11"/>
      <c r="AN324" s="9"/>
      <c r="AO324" s="9"/>
      <c r="AP324" s="9"/>
      <c r="AQ324" s="50"/>
      <c r="AR324" s="11"/>
      <c r="AS324" s="49"/>
      <c r="AT324" s="12"/>
      <c r="AU324" s="9"/>
      <c r="AV324" s="9"/>
      <c r="AW324" s="9"/>
      <c r="AX324" s="9"/>
      <c r="AY324" s="12"/>
      <c r="AZ324" s="49"/>
      <c r="BA324" s="12"/>
      <c r="BB324" s="9"/>
      <c r="BC324" s="9"/>
      <c r="BD324" s="9"/>
      <c r="BE324" s="9"/>
      <c r="BF324" s="12"/>
      <c r="BG324" s="49"/>
      <c r="BH324" s="12"/>
      <c r="BI324" s="9"/>
      <c r="BJ324" s="9"/>
      <c r="BK324" s="9"/>
      <c r="BL324" s="50"/>
      <c r="BM324" s="12"/>
      <c r="BN324" s="11"/>
      <c r="BO324" s="9"/>
      <c r="BP324" s="11"/>
      <c r="BQ324" s="9"/>
      <c r="BR324" s="43"/>
      <c r="BS324" s="9"/>
      <c r="BT324" s="11"/>
      <c r="BU324" s="25"/>
      <c r="BV324" s="25"/>
      <c r="BW324" s="25"/>
      <c r="BX324" s="25"/>
      <c r="BY324" s="25"/>
      <c r="BZ324" s="25"/>
      <c r="CA324" s="25"/>
      <c r="CB324" s="25"/>
    </row>
    <row r="325" spans="2:80" x14ac:dyDescent="0.2">
      <c r="B325" s="25"/>
      <c r="C325" s="1"/>
      <c r="D325" s="1"/>
      <c r="E325" s="1"/>
      <c r="F325" s="2"/>
      <c r="G325" s="6"/>
      <c r="H325" s="2"/>
      <c r="I325" s="2"/>
      <c r="J325" s="3"/>
      <c r="K325" s="3"/>
      <c r="L325" s="1"/>
      <c r="M325" s="1"/>
      <c r="N325" s="1"/>
      <c r="O325" s="40"/>
      <c r="P325" s="40"/>
      <c r="Q325" s="1"/>
      <c r="R325" s="1"/>
      <c r="S325" s="2"/>
      <c r="T325" s="3"/>
      <c r="U325" s="7"/>
      <c r="V325" s="7"/>
      <c r="W325" s="7"/>
      <c r="X325" s="40"/>
      <c r="Y325" s="1"/>
      <c r="Z325" s="1"/>
      <c r="AA325" s="2"/>
      <c r="AB325" s="6"/>
      <c r="AC325" s="2"/>
      <c r="AD325" s="40"/>
      <c r="AE325" s="1"/>
      <c r="AF325" s="2"/>
      <c r="AG325" s="9"/>
      <c r="AH325" s="12"/>
      <c r="AI325" s="12"/>
      <c r="AJ325" s="42"/>
      <c r="AK325" s="11"/>
      <c r="AL325" s="9"/>
      <c r="AM325" s="11"/>
      <c r="AN325" s="9"/>
      <c r="AO325" s="9"/>
      <c r="AP325" s="9"/>
      <c r="AQ325" s="50"/>
      <c r="AR325" s="11"/>
      <c r="AS325" s="49"/>
      <c r="AT325" s="12"/>
      <c r="AU325" s="9"/>
      <c r="AV325" s="9"/>
      <c r="AW325" s="9"/>
      <c r="AX325" s="9"/>
      <c r="AY325" s="12"/>
      <c r="AZ325" s="49"/>
      <c r="BA325" s="12"/>
      <c r="BB325" s="9"/>
      <c r="BC325" s="9"/>
      <c r="BD325" s="9"/>
      <c r="BE325" s="9"/>
      <c r="BF325" s="12"/>
      <c r="BG325" s="49"/>
      <c r="BH325" s="12"/>
      <c r="BI325" s="9"/>
      <c r="BJ325" s="9"/>
      <c r="BK325" s="9"/>
      <c r="BL325" s="50"/>
      <c r="BM325" s="12"/>
      <c r="BN325" s="11"/>
      <c r="BO325" s="9"/>
      <c r="BP325" s="11"/>
      <c r="BQ325" s="9"/>
      <c r="BR325" s="43"/>
      <c r="BS325" s="9"/>
      <c r="BT325" s="11"/>
      <c r="BU325" s="25"/>
      <c r="BV325" s="25"/>
      <c r="BW325" s="25"/>
      <c r="BX325" s="25"/>
      <c r="BY325" s="25"/>
      <c r="BZ325" s="25"/>
      <c r="CA325" s="25"/>
      <c r="CB325" s="25"/>
    </row>
    <row r="326" spans="2:80" x14ac:dyDescent="0.2">
      <c r="B326" s="25"/>
      <c r="C326" s="1"/>
      <c r="D326" s="1"/>
      <c r="E326" s="1"/>
      <c r="F326" s="2"/>
      <c r="G326" s="6"/>
      <c r="H326" s="2"/>
      <c r="I326" s="2"/>
      <c r="J326" s="3"/>
      <c r="K326" s="3"/>
      <c r="L326" s="1"/>
      <c r="M326" s="1"/>
      <c r="N326" s="1"/>
      <c r="O326" s="40"/>
      <c r="P326" s="40"/>
      <c r="Q326" s="1"/>
      <c r="R326" s="1"/>
      <c r="S326" s="2"/>
      <c r="T326" s="3"/>
      <c r="U326" s="7"/>
      <c r="V326" s="7"/>
      <c r="W326" s="7"/>
      <c r="X326" s="40"/>
      <c r="Y326" s="1"/>
      <c r="Z326" s="1"/>
      <c r="AA326" s="2"/>
      <c r="AB326" s="6"/>
      <c r="AC326" s="2"/>
      <c r="AD326" s="40"/>
      <c r="AE326" s="1"/>
      <c r="AF326" s="2"/>
      <c r="AG326" s="9"/>
      <c r="AH326" s="12"/>
      <c r="AI326" s="12"/>
      <c r="AJ326" s="42"/>
      <c r="AK326" s="11"/>
      <c r="AL326" s="9"/>
      <c r="AM326" s="11"/>
      <c r="AN326" s="9"/>
      <c r="AO326" s="9"/>
      <c r="AP326" s="9"/>
      <c r="AQ326" s="50"/>
      <c r="AR326" s="11"/>
      <c r="AS326" s="49"/>
      <c r="AT326" s="12"/>
      <c r="AU326" s="9"/>
      <c r="AV326" s="9"/>
      <c r="AW326" s="9"/>
      <c r="AX326" s="9"/>
      <c r="AY326" s="12"/>
      <c r="AZ326" s="49"/>
      <c r="BA326" s="12"/>
      <c r="BB326" s="9"/>
      <c r="BC326" s="9"/>
      <c r="BD326" s="9"/>
      <c r="BE326" s="9"/>
      <c r="BF326" s="12"/>
      <c r="BG326" s="49"/>
      <c r="BH326" s="12"/>
      <c r="BI326" s="9"/>
      <c r="BJ326" s="9"/>
      <c r="BK326" s="9"/>
      <c r="BL326" s="50"/>
      <c r="BM326" s="12"/>
      <c r="BN326" s="11"/>
      <c r="BO326" s="9"/>
      <c r="BP326" s="11"/>
      <c r="BQ326" s="9"/>
      <c r="BR326" s="43"/>
      <c r="BS326" s="9"/>
      <c r="BT326" s="11"/>
      <c r="BU326" s="25"/>
      <c r="BV326" s="25"/>
      <c r="BW326" s="25"/>
      <c r="BX326" s="25"/>
      <c r="BY326" s="25"/>
      <c r="BZ326" s="25"/>
      <c r="CA326" s="25"/>
      <c r="CB326" s="25"/>
    </row>
    <row r="327" spans="2:80" x14ac:dyDescent="0.2">
      <c r="B327" s="25"/>
      <c r="C327" s="1"/>
      <c r="D327" s="1"/>
      <c r="E327" s="1"/>
      <c r="F327" s="2"/>
      <c r="G327" s="6"/>
      <c r="H327" s="2"/>
      <c r="I327" s="2"/>
      <c r="J327" s="3"/>
      <c r="K327" s="3"/>
      <c r="L327" s="1"/>
      <c r="M327" s="1"/>
      <c r="N327" s="1"/>
      <c r="O327" s="40"/>
      <c r="P327" s="40"/>
      <c r="Q327" s="1"/>
      <c r="R327" s="1"/>
      <c r="S327" s="2"/>
      <c r="T327" s="3"/>
      <c r="U327" s="7"/>
      <c r="V327" s="7"/>
      <c r="W327" s="7"/>
      <c r="X327" s="40"/>
      <c r="Y327" s="1"/>
      <c r="Z327" s="1"/>
      <c r="AA327" s="2"/>
      <c r="AB327" s="6"/>
      <c r="AC327" s="2"/>
      <c r="AD327" s="40"/>
      <c r="AE327" s="1"/>
      <c r="AF327" s="2"/>
      <c r="AG327" s="9"/>
      <c r="AH327" s="12"/>
      <c r="AI327" s="12"/>
      <c r="AJ327" s="42"/>
      <c r="AK327" s="11"/>
      <c r="AL327" s="9"/>
      <c r="AM327" s="11"/>
      <c r="AN327" s="9"/>
      <c r="AO327" s="9"/>
      <c r="AP327" s="9"/>
      <c r="AQ327" s="50"/>
      <c r="AR327" s="11"/>
      <c r="AS327" s="49"/>
      <c r="AT327" s="12"/>
      <c r="AU327" s="9"/>
      <c r="AV327" s="9"/>
      <c r="AW327" s="9"/>
      <c r="AX327" s="9"/>
      <c r="AY327" s="12"/>
      <c r="AZ327" s="49"/>
      <c r="BA327" s="12"/>
      <c r="BB327" s="9"/>
      <c r="BC327" s="9"/>
      <c r="BD327" s="9"/>
      <c r="BE327" s="9"/>
      <c r="BF327" s="12"/>
      <c r="BG327" s="49"/>
      <c r="BH327" s="12"/>
      <c r="BI327" s="9"/>
      <c r="BJ327" s="9"/>
      <c r="BK327" s="9"/>
      <c r="BL327" s="50"/>
      <c r="BM327" s="12"/>
      <c r="BN327" s="11"/>
      <c r="BO327" s="9"/>
      <c r="BP327" s="11"/>
      <c r="BQ327" s="9"/>
      <c r="BR327" s="43"/>
      <c r="BS327" s="9"/>
      <c r="BT327" s="11"/>
      <c r="BU327" s="25"/>
      <c r="BV327" s="25"/>
      <c r="BW327" s="25"/>
      <c r="BX327" s="25"/>
      <c r="BY327" s="25"/>
      <c r="BZ327" s="25"/>
      <c r="CA327" s="25"/>
      <c r="CB327" s="25"/>
    </row>
    <row r="328" spans="2:80" x14ac:dyDescent="0.2">
      <c r="B328" s="25"/>
      <c r="C328" s="1"/>
      <c r="D328" s="1"/>
      <c r="E328" s="1"/>
      <c r="F328" s="2"/>
      <c r="G328" s="6"/>
      <c r="H328" s="2"/>
      <c r="I328" s="2"/>
      <c r="J328" s="3"/>
      <c r="K328" s="3"/>
      <c r="L328" s="1"/>
      <c r="M328" s="1"/>
      <c r="N328" s="1"/>
      <c r="O328" s="40"/>
      <c r="P328" s="40"/>
      <c r="Q328" s="1"/>
      <c r="R328" s="1"/>
      <c r="S328" s="2"/>
      <c r="T328" s="3"/>
      <c r="U328" s="7"/>
      <c r="V328" s="7"/>
      <c r="W328" s="7"/>
      <c r="X328" s="40"/>
      <c r="Y328" s="1"/>
      <c r="Z328" s="1"/>
      <c r="AA328" s="2"/>
      <c r="AB328" s="6"/>
      <c r="AC328" s="2"/>
      <c r="AD328" s="40"/>
      <c r="AE328" s="1"/>
      <c r="AF328" s="2"/>
      <c r="AG328" s="9"/>
      <c r="AH328" s="12"/>
      <c r="AI328" s="12"/>
      <c r="AJ328" s="42"/>
      <c r="AK328" s="11"/>
      <c r="AL328" s="9"/>
      <c r="AM328" s="11"/>
      <c r="AN328" s="9"/>
      <c r="AO328" s="9"/>
      <c r="AP328" s="9"/>
      <c r="AQ328" s="50"/>
      <c r="AR328" s="11"/>
      <c r="AS328" s="49"/>
      <c r="AT328" s="12"/>
      <c r="AU328" s="9"/>
      <c r="AV328" s="9"/>
      <c r="AW328" s="9"/>
      <c r="AX328" s="9"/>
      <c r="AY328" s="12"/>
      <c r="AZ328" s="49"/>
      <c r="BA328" s="12"/>
      <c r="BB328" s="9"/>
      <c r="BC328" s="9"/>
      <c r="BD328" s="9"/>
      <c r="BE328" s="9"/>
      <c r="BF328" s="12"/>
      <c r="BG328" s="49"/>
      <c r="BH328" s="12"/>
      <c r="BI328" s="9"/>
      <c r="BJ328" s="9"/>
      <c r="BK328" s="9"/>
      <c r="BL328" s="50"/>
      <c r="BM328" s="12"/>
      <c r="BN328" s="11"/>
      <c r="BO328" s="9"/>
      <c r="BP328" s="11"/>
      <c r="BQ328" s="9"/>
      <c r="BR328" s="43"/>
      <c r="BS328" s="9"/>
      <c r="BT328" s="11"/>
      <c r="BU328" s="25"/>
      <c r="BV328" s="25"/>
      <c r="BW328" s="25"/>
      <c r="BX328" s="25"/>
      <c r="BY328" s="25"/>
      <c r="BZ328" s="25"/>
      <c r="CA328" s="25"/>
      <c r="CB328" s="25"/>
    </row>
    <row r="329" spans="2:80" x14ac:dyDescent="0.2">
      <c r="B329" s="25"/>
      <c r="C329" s="1"/>
      <c r="D329" s="1"/>
      <c r="E329" s="1"/>
      <c r="F329" s="2"/>
      <c r="G329" s="6"/>
      <c r="H329" s="2"/>
      <c r="I329" s="2"/>
      <c r="J329" s="3"/>
      <c r="K329" s="3"/>
      <c r="L329" s="1"/>
      <c r="M329" s="1"/>
      <c r="N329" s="1"/>
      <c r="O329" s="40"/>
      <c r="P329" s="40"/>
      <c r="Q329" s="1"/>
      <c r="R329" s="1"/>
      <c r="S329" s="2"/>
      <c r="T329" s="3"/>
      <c r="U329" s="7"/>
      <c r="V329" s="7"/>
      <c r="W329" s="7"/>
      <c r="X329" s="40"/>
      <c r="Y329" s="1"/>
      <c r="Z329" s="1"/>
      <c r="AA329" s="2"/>
      <c r="AB329" s="6"/>
      <c r="AC329" s="2"/>
      <c r="AD329" s="40"/>
      <c r="AE329" s="1"/>
      <c r="AF329" s="2"/>
      <c r="AG329" s="9"/>
      <c r="AH329" s="12"/>
      <c r="AI329" s="12"/>
      <c r="AJ329" s="42"/>
      <c r="AK329" s="11"/>
      <c r="AL329" s="9"/>
      <c r="AM329" s="11"/>
      <c r="AN329" s="9"/>
      <c r="AO329" s="9"/>
      <c r="AP329" s="9"/>
      <c r="AQ329" s="50"/>
      <c r="AR329" s="11"/>
      <c r="AS329" s="49"/>
      <c r="AT329" s="12"/>
      <c r="AU329" s="9"/>
      <c r="AV329" s="9"/>
      <c r="AW329" s="9"/>
      <c r="AX329" s="9"/>
      <c r="AY329" s="12"/>
      <c r="AZ329" s="49"/>
      <c r="BA329" s="12"/>
      <c r="BB329" s="9"/>
      <c r="BC329" s="9"/>
      <c r="BD329" s="9"/>
      <c r="BE329" s="9"/>
      <c r="BF329" s="12"/>
      <c r="BG329" s="49"/>
      <c r="BH329" s="12"/>
      <c r="BI329" s="9"/>
      <c r="BJ329" s="9"/>
      <c r="BK329" s="9"/>
      <c r="BL329" s="50"/>
      <c r="BM329" s="12"/>
      <c r="BN329" s="11"/>
      <c r="BO329" s="9"/>
      <c r="BP329" s="11"/>
      <c r="BQ329" s="9"/>
      <c r="BR329" s="43"/>
      <c r="BS329" s="9"/>
      <c r="BT329" s="11"/>
      <c r="BU329" s="25"/>
      <c r="BV329" s="25"/>
      <c r="BW329" s="25"/>
      <c r="BX329" s="25"/>
      <c r="BY329" s="25"/>
      <c r="BZ329" s="25"/>
      <c r="CA329" s="25"/>
      <c r="CB329" s="25"/>
    </row>
    <row r="330" spans="2:80" x14ac:dyDescent="0.2">
      <c r="B330" s="25"/>
      <c r="C330" s="1"/>
      <c r="D330" s="1"/>
      <c r="E330" s="1"/>
      <c r="F330" s="2"/>
      <c r="G330" s="6"/>
      <c r="H330" s="2"/>
      <c r="I330" s="2"/>
      <c r="J330" s="3"/>
      <c r="K330" s="3"/>
      <c r="L330" s="1"/>
      <c r="M330" s="1"/>
      <c r="N330" s="1"/>
      <c r="O330" s="40"/>
      <c r="P330" s="40"/>
      <c r="Q330" s="1"/>
      <c r="R330" s="1"/>
      <c r="S330" s="2"/>
      <c r="T330" s="3"/>
      <c r="U330" s="7"/>
      <c r="V330" s="7"/>
      <c r="W330" s="7"/>
      <c r="X330" s="40"/>
      <c r="Y330" s="1"/>
      <c r="Z330" s="1"/>
      <c r="AA330" s="2"/>
      <c r="AB330" s="6"/>
      <c r="AC330" s="2"/>
      <c r="AD330" s="40"/>
      <c r="AE330" s="1"/>
      <c r="AF330" s="2"/>
      <c r="AG330" s="9"/>
      <c r="AH330" s="12"/>
      <c r="AI330" s="12"/>
      <c r="AJ330" s="42"/>
      <c r="AK330" s="11"/>
      <c r="AL330" s="9"/>
      <c r="AM330" s="11"/>
      <c r="AN330" s="9"/>
      <c r="AO330" s="9"/>
      <c r="AP330" s="9"/>
      <c r="AQ330" s="50"/>
      <c r="AR330" s="11"/>
      <c r="AS330" s="49"/>
      <c r="AT330" s="12"/>
      <c r="AU330" s="9"/>
      <c r="AV330" s="9"/>
      <c r="AW330" s="9"/>
      <c r="AX330" s="9"/>
      <c r="AY330" s="12"/>
      <c r="AZ330" s="49"/>
      <c r="BA330" s="12"/>
      <c r="BB330" s="9"/>
      <c r="BC330" s="9"/>
      <c r="BD330" s="9"/>
      <c r="BE330" s="9"/>
      <c r="BF330" s="12"/>
      <c r="BG330" s="49"/>
      <c r="BH330" s="12"/>
      <c r="BI330" s="9"/>
      <c r="BJ330" s="9"/>
      <c r="BK330" s="9"/>
      <c r="BL330" s="50"/>
      <c r="BM330" s="12"/>
      <c r="BN330" s="11"/>
      <c r="BO330" s="9"/>
      <c r="BP330" s="11"/>
      <c r="BQ330" s="9"/>
      <c r="BR330" s="43"/>
      <c r="BS330" s="9"/>
      <c r="BT330" s="11"/>
      <c r="BU330" s="25"/>
      <c r="BV330" s="25"/>
      <c r="BW330" s="25"/>
      <c r="BX330" s="25"/>
      <c r="BY330" s="25"/>
      <c r="BZ330" s="25"/>
      <c r="CA330" s="25"/>
      <c r="CB330" s="25"/>
    </row>
    <row r="331" spans="2:80" x14ac:dyDescent="0.2">
      <c r="B331" s="25"/>
      <c r="C331" s="1"/>
      <c r="D331" s="1"/>
      <c r="E331" s="1"/>
      <c r="F331" s="2"/>
      <c r="G331" s="6"/>
      <c r="H331" s="2"/>
      <c r="I331" s="2"/>
      <c r="J331" s="3"/>
      <c r="K331" s="3"/>
      <c r="L331" s="1"/>
      <c r="M331" s="1"/>
      <c r="N331" s="1"/>
      <c r="O331" s="40"/>
      <c r="P331" s="40"/>
      <c r="Q331" s="1"/>
      <c r="R331" s="1"/>
      <c r="S331" s="2"/>
      <c r="T331" s="3"/>
      <c r="U331" s="7"/>
      <c r="V331" s="7"/>
      <c r="W331" s="7"/>
      <c r="X331" s="40"/>
      <c r="Y331" s="1"/>
      <c r="Z331" s="1"/>
      <c r="AA331" s="2"/>
      <c r="AB331" s="6"/>
      <c r="AC331" s="2"/>
      <c r="AD331" s="40"/>
      <c r="AE331" s="1"/>
      <c r="AF331" s="2"/>
      <c r="AG331" s="9"/>
      <c r="AH331" s="12"/>
      <c r="AI331" s="12"/>
      <c r="AJ331" s="42"/>
      <c r="AK331" s="11"/>
      <c r="AL331" s="9"/>
      <c r="AM331" s="11"/>
      <c r="AN331" s="9"/>
      <c r="AO331" s="9"/>
      <c r="AP331" s="9"/>
      <c r="AQ331" s="50"/>
      <c r="AR331" s="11"/>
      <c r="AS331" s="49"/>
      <c r="AT331" s="12"/>
      <c r="AU331" s="9"/>
      <c r="AV331" s="9"/>
      <c r="AW331" s="9"/>
      <c r="AX331" s="9"/>
      <c r="AY331" s="12"/>
      <c r="AZ331" s="49"/>
      <c r="BA331" s="12"/>
      <c r="BB331" s="9"/>
      <c r="BC331" s="9"/>
      <c r="BD331" s="9"/>
      <c r="BE331" s="9"/>
      <c r="BF331" s="12"/>
      <c r="BG331" s="49"/>
      <c r="BH331" s="12"/>
      <c r="BI331" s="9"/>
      <c r="BJ331" s="9"/>
      <c r="BK331" s="9"/>
      <c r="BL331" s="50"/>
      <c r="BM331" s="12"/>
      <c r="BN331" s="11"/>
      <c r="BO331" s="9"/>
      <c r="BP331" s="11"/>
      <c r="BQ331" s="9"/>
      <c r="BR331" s="43"/>
      <c r="BS331" s="9"/>
      <c r="BT331" s="11"/>
      <c r="BU331" s="25"/>
      <c r="BV331" s="25"/>
      <c r="BW331" s="25"/>
      <c r="BX331" s="25"/>
      <c r="BY331" s="25"/>
      <c r="BZ331" s="25"/>
      <c r="CA331" s="25"/>
      <c r="CB331" s="25"/>
    </row>
    <row r="332" spans="2:80" x14ac:dyDescent="0.2">
      <c r="B332" s="25"/>
      <c r="C332" s="1"/>
      <c r="D332" s="1"/>
      <c r="E332" s="1"/>
      <c r="F332" s="2"/>
      <c r="G332" s="6"/>
      <c r="H332" s="2"/>
      <c r="I332" s="2"/>
      <c r="J332" s="3"/>
      <c r="K332" s="3"/>
      <c r="L332" s="1"/>
      <c r="M332" s="1"/>
      <c r="N332" s="1"/>
      <c r="O332" s="40"/>
      <c r="P332" s="40"/>
      <c r="Q332" s="1"/>
      <c r="R332" s="1"/>
      <c r="S332" s="2"/>
      <c r="T332" s="3"/>
      <c r="U332" s="7"/>
      <c r="V332" s="7"/>
      <c r="W332" s="7"/>
      <c r="X332" s="40"/>
      <c r="Y332" s="1"/>
      <c r="Z332" s="1"/>
      <c r="AA332" s="2"/>
      <c r="AB332" s="6"/>
      <c r="AC332" s="2"/>
      <c r="AD332" s="40"/>
      <c r="AE332" s="1"/>
      <c r="AF332" s="2"/>
      <c r="AG332" s="9"/>
      <c r="AH332" s="12"/>
      <c r="AI332" s="12"/>
      <c r="AJ332" s="42"/>
      <c r="AK332" s="11"/>
      <c r="AL332" s="9"/>
      <c r="AM332" s="11"/>
      <c r="AN332" s="9"/>
      <c r="AO332" s="9"/>
      <c r="AP332" s="9"/>
      <c r="AQ332" s="50"/>
      <c r="AR332" s="11"/>
      <c r="AS332" s="49"/>
      <c r="AT332" s="12"/>
      <c r="AU332" s="9"/>
      <c r="AV332" s="9"/>
      <c r="AW332" s="9"/>
      <c r="AX332" s="9"/>
      <c r="AY332" s="12"/>
      <c r="AZ332" s="49"/>
      <c r="BA332" s="12"/>
      <c r="BB332" s="9"/>
      <c r="BC332" s="9"/>
      <c r="BD332" s="9"/>
      <c r="BE332" s="9"/>
      <c r="BF332" s="12"/>
      <c r="BG332" s="49"/>
      <c r="BH332" s="12"/>
      <c r="BI332" s="9"/>
      <c r="BJ332" s="9"/>
      <c r="BK332" s="9"/>
      <c r="BL332" s="50"/>
      <c r="BM332" s="12"/>
      <c r="BN332" s="11"/>
      <c r="BO332" s="9"/>
      <c r="BP332" s="11"/>
      <c r="BQ332" s="9"/>
      <c r="BR332" s="43"/>
      <c r="BS332" s="9"/>
      <c r="BT332" s="11"/>
      <c r="BU332" s="25"/>
      <c r="BV332" s="25"/>
      <c r="BW332" s="25"/>
      <c r="BX332" s="25"/>
      <c r="BY332" s="25"/>
      <c r="BZ332" s="25"/>
      <c r="CA332" s="25"/>
      <c r="CB332" s="25"/>
    </row>
    <row r="333" spans="2:80" x14ac:dyDescent="0.2">
      <c r="B333" s="25"/>
      <c r="C333" s="1"/>
      <c r="D333" s="1"/>
      <c r="E333" s="1"/>
      <c r="F333" s="2"/>
      <c r="G333" s="6"/>
      <c r="H333" s="2"/>
      <c r="I333" s="2"/>
      <c r="J333" s="3"/>
      <c r="K333" s="3"/>
      <c r="L333" s="1"/>
      <c r="M333" s="1"/>
      <c r="N333" s="1"/>
      <c r="O333" s="40"/>
      <c r="P333" s="40"/>
      <c r="Q333" s="1"/>
      <c r="R333" s="1"/>
      <c r="S333" s="2"/>
      <c r="T333" s="3"/>
      <c r="U333" s="7"/>
      <c r="V333" s="7"/>
      <c r="W333" s="7"/>
      <c r="X333" s="40"/>
      <c r="Y333" s="1"/>
      <c r="Z333" s="1"/>
      <c r="AA333" s="2"/>
      <c r="AB333" s="6"/>
      <c r="AC333" s="2"/>
      <c r="AD333" s="40"/>
      <c r="AE333" s="1"/>
      <c r="AF333" s="2"/>
      <c r="AG333" s="9"/>
      <c r="AH333" s="12"/>
      <c r="AI333" s="12"/>
      <c r="AJ333" s="42"/>
      <c r="AK333" s="11"/>
      <c r="AL333" s="9"/>
      <c r="AM333" s="11"/>
      <c r="AN333" s="9"/>
      <c r="AO333" s="9"/>
      <c r="AP333" s="9"/>
      <c r="AQ333" s="50"/>
      <c r="AR333" s="11"/>
      <c r="AS333" s="49"/>
      <c r="AT333" s="12"/>
      <c r="AU333" s="9"/>
      <c r="AV333" s="9"/>
      <c r="AW333" s="9"/>
      <c r="AX333" s="9"/>
      <c r="AY333" s="12"/>
      <c r="AZ333" s="49"/>
      <c r="BA333" s="12"/>
      <c r="BB333" s="9"/>
      <c r="BC333" s="9"/>
      <c r="BD333" s="9"/>
      <c r="BE333" s="9"/>
      <c r="BF333" s="12"/>
      <c r="BG333" s="49"/>
      <c r="BH333" s="12"/>
      <c r="BI333" s="9"/>
      <c r="BJ333" s="9"/>
      <c r="BK333" s="9"/>
      <c r="BL333" s="50"/>
      <c r="BM333" s="12"/>
      <c r="BN333" s="11"/>
      <c r="BO333" s="9"/>
      <c r="BP333" s="11"/>
      <c r="BQ333" s="9"/>
      <c r="BR333" s="43"/>
      <c r="BS333" s="9"/>
      <c r="BT333" s="11"/>
      <c r="BU333" s="25"/>
      <c r="BV333" s="25"/>
      <c r="BW333" s="25"/>
      <c r="BX333" s="25"/>
      <c r="BY333" s="25"/>
      <c r="BZ333" s="25"/>
      <c r="CA333" s="25"/>
      <c r="CB333" s="25"/>
    </row>
    <row r="334" spans="2:80" x14ac:dyDescent="0.2">
      <c r="B334" s="25"/>
      <c r="C334" s="1"/>
      <c r="D334" s="1"/>
      <c r="E334" s="1"/>
      <c r="F334" s="2"/>
      <c r="G334" s="6"/>
      <c r="H334" s="2"/>
      <c r="I334" s="2"/>
      <c r="J334" s="3"/>
      <c r="K334" s="3"/>
      <c r="L334" s="1"/>
      <c r="M334" s="1"/>
      <c r="N334" s="1"/>
      <c r="O334" s="40"/>
      <c r="P334" s="40"/>
      <c r="Q334" s="1"/>
      <c r="R334" s="1"/>
      <c r="S334" s="2"/>
      <c r="T334" s="3"/>
      <c r="U334" s="7"/>
      <c r="V334" s="7"/>
      <c r="W334" s="7"/>
      <c r="X334" s="40"/>
      <c r="Y334" s="1"/>
      <c r="Z334" s="1"/>
      <c r="AA334" s="2"/>
      <c r="AB334" s="6"/>
      <c r="AC334" s="2"/>
      <c r="AD334" s="40"/>
      <c r="AE334" s="1"/>
      <c r="AF334" s="2"/>
      <c r="AG334" s="9"/>
      <c r="AH334" s="12"/>
      <c r="AI334" s="12"/>
      <c r="AJ334" s="42"/>
      <c r="AK334" s="11"/>
      <c r="AL334" s="9"/>
      <c r="AM334" s="11"/>
      <c r="AN334" s="9"/>
      <c r="AO334" s="9"/>
      <c r="AP334" s="9"/>
      <c r="AQ334" s="50"/>
      <c r="AR334" s="11"/>
      <c r="AS334" s="49"/>
      <c r="AT334" s="12"/>
      <c r="AU334" s="9"/>
      <c r="AV334" s="9"/>
      <c r="AW334" s="9"/>
      <c r="AX334" s="9"/>
      <c r="AY334" s="12"/>
      <c r="AZ334" s="49"/>
      <c r="BA334" s="12"/>
      <c r="BB334" s="9"/>
      <c r="BC334" s="9"/>
      <c r="BD334" s="9"/>
      <c r="BE334" s="9"/>
      <c r="BF334" s="12"/>
      <c r="BG334" s="49"/>
      <c r="BH334" s="12"/>
      <c r="BI334" s="9"/>
      <c r="BJ334" s="9"/>
      <c r="BK334" s="9"/>
      <c r="BL334" s="50"/>
      <c r="BM334" s="12"/>
      <c r="BN334" s="11"/>
      <c r="BO334" s="9"/>
      <c r="BP334" s="11"/>
      <c r="BQ334" s="9"/>
      <c r="BR334" s="43"/>
      <c r="BS334" s="9"/>
      <c r="BT334" s="11"/>
      <c r="BU334" s="25"/>
      <c r="BV334" s="25"/>
      <c r="BW334" s="25"/>
      <c r="BX334" s="25"/>
      <c r="BY334" s="25"/>
      <c r="BZ334" s="25"/>
      <c r="CA334" s="25"/>
      <c r="CB334" s="25"/>
    </row>
    <row r="335" spans="2:80" x14ac:dyDescent="0.2">
      <c r="B335" s="25"/>
      <c r="C335" s="1"/>
      <c r="D335" s="1"/>
      <c r="E335" s="1"/>
      <c r="F335" s="2"/>
      <c r="G335" s="6"/>
      <c r="H335" s="2"/>
      <c r="I335" s="2"/>
      <c r="J335" s="3"/>
      <c r="K335" s="3"/>
      <c r="L335" s="1"/>
      <c r="M335" s="1"/>
      <c r="N335" s="1"/>
      <c r="O335" s="40"/>
      <c r="P335" s="40"/>
      <c r="Q335" s="1"/>
      <c r="R335" s="1"/>
      <c r="S335" s="2"/>
      <c r="T335" s="3"/>
      <c r="U335" s="7"/>
      <c r="V335" s="7"/>
      <c r="W335" s="7"/>
      <c r="X335" s="40"/>
      <c r="Y335" s="1"/>
      <c r="Z335" s="1"/>
      <c r="AA335" s="2"/>
      <c r="AB335" s="6"/>
      <c r="AC335" s="2"/>
      <c r="AD335" s="40"/>
      <c r="AE335" s="1"/>
      <c r="AF335" s="2"/>
      <c r="AG335" s="9"/>
      <c r="AH335" s="12"/>
      <c r="AI335" s="12"/>
      <c r="AJ335" s="42"/>
      <c r="AK335" s="11"/>
      <c r="AL335" s="9"/>
      <c r="AM335" s="11"/>
      <c r="AN335" s="9"/>
      <c r="AO335" s="9"/>
      <c r="AP335" s="9"/>
      <c r="AQ335" s="50"/>
      <c r="AR335" s="11"/>
      <c r="AS335" s="49"/>
      <c r="AT335" s="12"/>
      <c r="AU335" s="9"/>
      <c r="AV335" s="9"/>
      <c r="AW335" s="9"/>
      <c r="AX335" s="9"/>
      <c r="AY335" s="12"/>
      <c r="AZ335" s="49"/>
      <c r="BA335" s="12"/>
      <c r="BB335" s="9"/>
      <c r="BC335" s="9"/>
      <c r="BD335" s="9"/>
      <c r="BE335" s="9"/>
      <c r="BF335" s="12"/>
      <c r="BG335" s="49"/>
      <c r="BH335" s="12"/>
      <c r="BI335" s="9"/>
      <c r="BJ335" s="9"/>
      <c r="BK335" s="9"/>
      <c r="BL335" s="50"/>
      <c r="BM335" s="12"/>
      <c r="BN335" s="11"/>
      <c r="BO335" s="9"/>
      <c r="BP335" s="11"/>
      <c r="BQ335" s="9"/>
      <c r="BR335" s="43"/>
      <c r="BS335" s="9"/>
      <c r="BT335" s="11"/>
      <c r="BU335" s="25"/>
      <c r="BV335" s="25"/>
      <c r="BW335" s="25"/>
      <c r="BX335" s="25"/>
      <c r="BY335" s="25"/>
      <c r="BZ335" s="25"/>
      <c r="CA335" s="25"/>
      <c r="CB335" s="25"/>
    </row>
    <row r="336" spans="2:80" x14ac:dyDescent="0.2">
      <c r="B336" s="25"/>
      <c r="C336" s="1"/>
      <c r="D336" s="1"/>
      <c r="E336" s="1"/>
      <c r="F336" s="2"/>
      <c r="G336" s="6"/>
      <c r="H336" s="2"/>
      <c r="I336" s="2"/>
      <c r="J336" s="3"/>
      <c r="K336" s="3"/>
      <c r="L336" s="1"/>
      <c r="M336" s="1"/>
      <c r="N336" s="1"/>
      <c r="O336" s="40"/>
      <c r="P336" s="40"/>
      <c r="Q336" s="1"/>
      <c r="R336" s="1"/>
      <c r="S336" s="2"/>
      <c r="T336" s="3"/>
      <c r="U336" s="7"/>
      <c r="V336" s="7"/>
      <c r="W336" s="7"/>
      <c r="X336" s="40"/>
      <c r="Y336" s="1"/>
      <c r="Z336" s="1"/>
      <c r="AA336" s="2"/>
      <c r="AB336" s="6"/>
      <c r="AC336" s="2"/>
      <c r="AD336" s="40"/>
      <c r="AE336" s="1"/>
      <c r="AF336" s="2"/>
      <c r="AG336" s="9"/>
      <c r="AH336" s="12"/>
      <c r="AI336" s="12"/>
      <c r="AJ336" s="42"/>
      <c r="AK336" s="11"/>
      <c r="AL336" s="9"/>
      <c r="AM336" s="11"/>
      <c r="AN336" s="9"/>
      <c r="AO336" s="9"/>
      <c r="AP336" s="9"/>
      <c r="AQ336" s="50"/>
      <c r="AR336" s="11"/>
      <c r="AS336" s="49"/>
      <c r="AT336" s="12"/>
      <c r="AU336" s="9"/>
      <c r="AV336" s="9"/>
      <c r="AW336" s="9"/>
      <c r="AX336" s="9"/>
      <c r="AY336" s="12"/>
      <c r="AZ336" s="49"/>
      <c r="BA336" s="12"/>
      <c r="BB336" s="9"/>
      <c r="BC336" s="9"/>
      <c r="BD336" s="9"/>
      <c r="BE336" s="9"/>
      <c r="BF336" s="12"/>
      <c r="BG336" s="49"/>
      <c r="BH336" s="12"/>
      <c r="BI336" s="9"/>
      <c r="BJ336" s="9"/>
      <c r="BK336" s="9"/>
      <c r="BL336" s="50"/>
      <c r="BM336" s="12"/>
      <c r="BN336" s="11"/>
      <c r="BO336" s="9"/>
      <c r="BP336" s="11"/>
      <c r="BQ336" s="9"/>
      <c r="BR336" s="43"/>
      <c r="BS336" s="9"/>
      <c r="BT336" s="11"/>
      <c r="BU336" s="25"/>
      <c r="BV336" s="25"/>
      <c r="BW336" s="25"/>
      <c r="BX336" s="25"/>
      <c r="BY336" s="25"/>
      <c r="BZ336" s="25"/>
      <c r="CA336" s="25"/>
      <c r="CB336" s="25"/>
    </row>
    <row r="337" spans="2:80" x14ac:dyDescent="0.2">
      <c r="B337" s="25"/>
      <c r="C337" s="1"/>
      <c r="D337" s="1"/>
      <c r="E337" s="1"/>
      <c r="F337" s="2"/>
      <c r="G337" s="6"/>
      <c r="H337" s="2"/>
      <c r="I337" s="2"/>
      <c r="J337" s="3"/>
      <c r="K337" s="3"/>
      <c r="L337" s="1"/>
      <c r="M337" s="1"/>
      <c r="N337" s="1"/>
      <c r="O337" s="40"/>
      <c r="P337" s="40"/>
      <c r="Q337" s="1"/>
      <c r="R337" s="1"/>
      <c r="S337" s="2"/>
      <c r="T337" s="3"/>
      <c r="U337" s="7"/>
      <c r="V337" s="7"/>
      <c r="W337" s="7"/>
      <c r="X337" s="40"/>
      <c r="Y337" s="1"/>
      <c r="Z337" s="1"/>
      <c r="AA337" s="2"/>
      <c r="AB337" s="6"/>
      <c r="AC337" s="2"/>
      <c r="AD337" s="40"/>
      <c r="AE337" s="1"/>
      <c r="AF337" s="2"/>
      <c r="AG337" s="9"/>
      <c r="AH337" s="12"/>
      <c r="AI337" s="12"/>
      <c r="AJ337" s="42"/>
      <c r="AK337" s="11"/>
      <c r="AL337" s="9"/>
      <c r="AM337" s="11"/>
      <c r="AN337" s="9"/>
      <c r="AO337" s="9"/>
      <c r="AP337" s="9"/>
      <c r="AQ337" s="50"/>
      <c r="AR337" s="11"/>
      <c r="AS337" s="49"/>
      <c r="AT337" s="12"/>
      <c r="AU337" s="9"/>
      <c r="AV337" s="9"/>
      <c r="AW337" s="9"/>
      <c r="AX337" s="9"/>
      <c r="AY337" s="12"/>
      <c r="AZ337" s="49"/>
      <c r="BA337" s="12"/>
      <c r="BB337" s="9"/>
      <c r="BC337" s="9"/>
      <c r="BD337" s="9"/>
      <c r="BE337" s="9"/>
      <c r="BF337" s="12"/>
      <c r="BG337" s="49"/>
      <c r="BH337" s="12"/>
      <c r="BI337" s="9"/>
      <c r="BJ337" s="9"/>
      <c r="BK337" s="9"/>
      <c r="BL337" s="50"/>
      <c r="BM337" s="12"/>
      <c r="BN337" s="11"/>
      <c r="BO337" s="9"/>
      <c r="BP337" s="11"/>
      <c r="BQ337" s="9"/>
      <c r="BR337" s="43"/>
      <c r="BS337" s="9"/>
      <c r="BT337" s="11"/>
      <c r="BU337" s="25"/>
      <c r="BV337" s="25"/>
      <c r="BW337" s="25"/>
      <c r="BX337" s="25"/>
      <c r="BY337" s="25"/>
      <c r="BZ337" s="25"/>
      <c r="CA337" s="25"/>
      <c r="CB337" s="25"/>
    </row>
    <row r="338" spans="2:80" x14ac:dyDescent="0.2">
      <c r="B338" s="25"/>
      <c r="C338" s="1"/>
      <c r="D338" s="1"/>
      <c r="E338" s="1"/>
      <c r="F338" s="2"/>
      <c r="G338" s="6"/>
      <c r="H338" s="2"/>
      <c r="I338" s="2"/>
      <c r="J338" s="3"/>
      <c r="K338" s="3"/>
      <c r="L338" s="1"/>
      <c r="M338" s="1"/>
      <c r="N338" s="1"/>
      <c r="O338" s="40"/>
      <c r="P338" s="40"/>
      <c r="Q338" s="1"/>
      <c r="R338" s="1"/>
      <c r="S338" s="2"/>
      <c r="T338" s="3"/>
      <c r="U338" s="7"/>
      <c r="V338" s="7"/>
      <c r="W338" s="7"/>
      <c r="X338" s="40"/>
      <c r="Y338" s="1"/>
      <c r="Z338" s="1"/>
      <c r="AA338" s="2"/>
      <c r="AB338" s="6"/>
      <c r="AC338" s="2"/>
      <c r="AD338" s="40"/>
      <c r="AE338" s="1"/>
      <c r="AF338" s="2"/>
      <c r="AG338" s="9"/>
      <c r="AH338" s="12"/>
      <c r="AI338" s="12"/>
      <c r="AJ338" s="42"/>
      <c r="AK338" s="11"/>
      <c r="AL338" s="9"/>
      <c r="AM338" s="11"/>
      <c r="AN338" s="9"/>
      <c r="AO338" s="9"/>
      <c r="AP338" s="9"/>
      <c r="AQ338" s="50"/>
      <c r="AR338" s="11"/>
      <c r="AS338" s="49"/>
      <c r="AT338" s="12"/>
      <c r="AU338" s="9"/>
      <c r="AV338" s="9"/>
      <c r="AW338" s="9"/>
      <c r="AX338" s="9"/>
      <c r="AY338" s="12"/>
      <c r="AZ338" s="49"/>
      <c r="BA338" s="12"/>
      <c r="BB338" s="9"/>
      <c r="BC338" s="9"/>
      <c r="BD338" s="9"/>
      <c r="BE338" s="9"/>
      <c r="BF338" s="12"/>
      <c r="BG338" s="49"/>
      <c r="BH338" s="12"/>
      <c r="BI338" s="9"/>
      <c r="BJ338" s="9"/>
      <c r="BK338" s="9"/>
      <c r="BL338" s="50"/>
      <c r="BM338" s="12"/>
      <c r="BN338" s="11"/>
      <c r="BO338" s="9"/>
      <c r="BP338" s="11"/>
      <c r="BQ338" s="9"/>
      <c r="BR338" s="43"/>
      <c r="BS338" s="9"/>
      <c r="BT338" s="11"/>
      <c r="BU338" s="25"/>
      <c r="BV338" s="25"/>
      <c r="BW338" s="25"/>
      <c r="BX338" s="25"/>
      <c r="BY338" s="25"/>
      <c r="BZ338" s="25"/>
      <c r="CA338" s="25"/>
      <c r="CB338" s="25"/>
    </row>
    <row r="339" spans="2:80" x14ac:dyDescent="0.2">
      <c r="B339" s="25"/>
      <c r="C339" s="1"/>
      <c r="D339" s="1"/>
      <c r="E339" s="1"/>
      <c r="F339" s="2"/>
      <c r="G339" s="6"/>
      <c r="H339" s="2"/>
      <c r="I339" s="2"/>
      <c r="J339" s="3"/>
      <c r="K339" s="3"/>
      <c r="L339" s="1"/>
      <c r="M339" s="1"/>
      <c r="N339" s="1"/>
      <c r="O339" s="40"/>
      <c r="P339" s="40"/>
      <c r="Q339" s="1"/>
      <c r="R339" s="1"/>
      <c r="S339" s="2"/>
      <c r="T339" s="3"/>
      <c r="U339" s="7"/>
      <c r="V339" s="7"/>
      <c r="W339" s="7"/>
      <c r="X339" s="40"/>
      <c r="Y339" s="1"/>
      <c r="Z339" s="1"/>
      <c r="AA339" s="2"/>
      <c r="AB339" s="6"/>
      <c r="AC339" s="2"/>
      <c r="AD339" s="40"/>
      <c r="AE339" s="1"/>
      <c r="AF339" s="2"/>
      <c r="AG339" s="9"/>
      <c r="AH339" s="12"/>
      <c r="AI339" s="12"/>
      <c r="AJ339" s="42"/>
      <c r="AK339" s="11"/>
      <c r="AL339" s="9"/>
      <c r="AM339" s="11"/>
      <c r="AN339" s="9"/>
      <c r="AO339" s="9"/>
      <c r="AP339" s="9"/>
      <c r="AQ339" s="50"/>
      <c r="AR339" s="11"/>
      <c r="AS339" s="49"/>
      <c r="AT339" s="12"/>
      <c r="AU339" s="9"/>
      <c r="AV339" s="9"/>
      <c r="AW339" s="9"/>
      <c r="AX339" s="9"/>
      <c r="AY339" s="12"/>
      <c r="AZ339" s="49"/>
      <c r="BA339" s="12"/>
      <c r="BB339" s="9"/>
      <c r="BC339" s="9"/>
      <c r="BD339" s="9"/>
      <c r="BE339" s="9"/>
      <c r="BF339" s="12"/>
      <c r="BG339" s="49"/>
      <c r="BH339" s="12"/>
      <c r="BI339" s="9"/>
      <c r="BJ339" s="9"/>
      <c r="BK339" s="9"/>
      <c r="BL339" s="50"/>
      <c r="BM339" s="12"/>
      <c r="BN339" s="11"/>
      <c r="BO339" s="9"/>
      <c r="BP339" s="11"/>
      <c r="BQ339" s="9"/>
      <c r="BR339" s="43"/>
      <c r="BS339" s="9"/>
      <c r="BT339" s="11"/>
      <c r="BU339" s="25"/>
      <c r="BV339" s="25"/>
      <c r="BW339" s="25"/>
      <c r="BX339" s="25"/>
      <c r="BY339" s="25"/>
      <c r="BZ339" s="25"/>
      <c r="CA339" s="25"/>
      <c r="CB339" s="25"/>
    </row>
    <row r="340" spans="2:80" x14ac:dyDescent="0.2">
      <c r="B340" s="25"/>
      <c r="C340" s="1"/>
      <c r="D340" s="1"/>
      <c r="E340" s="1"/>
      <c r="F340" s="2"/>
      <c r="G340" s="6"/>
      <c r="H340" s="2"/>
      <c r="I340" s="2"/>
      <c r="J340" s="3"/>
      <c r="K340" s="3"/>
      <c r="L340" s="1"/>
      <c r="M340" s="1"/>
      <c r="N340" s="1"/>
      <c r="O340" s="40"/>
      <c r="P340" s="40"/>
      <c r="Q340" s="1"/>
      <c r="R340" s="1"/>
      <c r="S340" s="2"/>
      <c r="T340" s="3"/>
      <c r="U340" s="7"/>
      <c r="V340" s="7"/>
      <c r="W340" s="7"/>
      <c r="X340" s="40"/>
      <c r="Y340" s="1"/>
      <c r="Z340" s="1"/>
      <c r="AA340" s="2"/>
      <c r="AB340" s="6"/>
      <c r="AC340" s="2"/>
      <c r="AD340" s="40"/>
      <c r="AE340" s="1"/>
      <c r="AF340" s="2"/>
      <c r="AG340" s="9"/>
      <c r="AH340" s="12"/>
      <c r="AI340" s="12"/>
      <c r="AJ340" s="42"/>
      <c r="AK340" s="11"/>
      <c r="AL340" s="9"/>
      <c r="AM340" s="11"/>
      <c r="AN340" s="9"/>
      <c r="AO340" s="9"/>
      <c r="AP340" s="9"/>
      <c r="AQ340" s="50"/>
      <c r="AR340" s="11"/>
      <c r="AS340" s="49"/>
      <c r="AT340" s="12"/>
      <c r="AU340" s="9"/>
      <c r="AV340" s="9"/>
      <c r="AW340" s="9"/>
      <c r="AX340" s="9"/>
      <c r="AY340" s="12"/>
      <c r="AZ340" s="49"/>
      <c r="BA340" s="12"/>
      <c r="BB340" s="9"/>
      <c r="BC340" s="9"/>
      <c r="BD340" s="9"/>
      <c r="BE340" s="9"/>
      <c r="BF340" s="12"/>
      <c r="BG340" s="49"/>
      <c r="BH340" s="12"/>
      <c r="BI340" s="9"/>
      <c r="BJ340" s="9"/>
      <c r="BK340" s="9"/>
      <c r="BL340" s="50"/>
      <c r="BM340" s="12"/>
      <c r="BN340" s="11"/>
      <c r="BO340" s="9"/>
      <c r="BP340" s="11"/>
      <c r="BQ340" s="9"/>
      <c r="BR340" s="43"/>
      <c r="BS340" s="9"/>
      <c r="BT340" s="11"/>
      <c r="BU340" s="25"/>
      <c r="BV340" s="25"/>
      <c r="BW340" s="25"/>
      <c r="BX340" s="25"/>
      <c r="BY340" s="25"/>
      <c r="BZ340" s="25"/>
      <c r="CA340" s="25"/>
      <c r="CB340" s="25"/>
    </row>
    <row r="341" spans="2:80" x14ac:dyDescent="0.2">
      <c r="B341" s="25"/>
      <c r="C341" s="1"/>
      <c r="D341" s="1"/>
      <c r="E341" s="1"/>
      <c r="F341" s="2"/>
      <c r="G341" s="6"/>
      <c r="H341" s="2"/>
      <c r="I341" s="2"/>
      <c r="J341" s="3"/>
      <c r="K341" s="3"/>
      <c r="L341" s="1"/>
      <c r="M341" s="1"/>
      <c r="N341" s="1"/>
      <c r="O341" s="40"/>
      <c r="P341" s="40"/>
      <c r="Q341" s="1"/>
      <c r="R341" s="1"/>
      <c r="S341" s="2"/>
      <c r="T341" s="3"/>
      <c r="U341" s="7"/>
      <c r="V341" s="7"/>
      <c r="W341" s="7"/>
      <c r="X341" s="40"/>
      <c r="Y341" s="1"/>
      <c r="Z341" s="1"/>
      <c r="AA341" s="2"/>
      <c r="AB341" s="6"/>
      <c r="AC341" s="2"/>
      <c r="AD341" s="40"/>
      <c r="AE341" s="1"/>
      <c r="AF341" s="2"/>
      <c r="AG341" s="9"/>
      <c r="AH341" s="12"/>
      <c r="AI341" s="12"/>
      <c r="AJ341" s="42"/>
      <c r="AK341" s="11"/>
      <c r="AL341" s="9"/>
      <c r="AM341" s="11"/>
      <c r="AN341" s="9"/>
      <c r="AO341" s="9"/>
      <c r="AP341" s="9"/>
      <c r="AQ341" s="50"/>
      <c r="AR341" s="11"/>
      <c r="AS341" s="49"/>
      <c r="AT341" s="12"/>
      <c r="AU341" s="9"/>
      <c r="AV341" s="9"/>
      <c r="AW341" s="9"/>
      <c r="AX341" s="9"/>
      <c r="AY341" s="12"/>
      <c r="AZ341" s="49"/>
      <c r="BA341" s="12"/>
      <c r="BB341" s="9"/>
      <c r="BC341" s="9"/>
      <c r="BD341" s="9"/>
      <c r="BE341" s="9"/>
      <c r="BF341" s="12"/>
      <c r="BG341" s="49"/>
      <c r="BH341" s="12"/>
      <c r="BI341" s="9"/>
      <c r="BJ341" s="9"/>
      <c r="BK341" s="9"/>
      <c r="BL341" s="50"/>
      <c r="BM341" s="12"/>
      <c r="BN341" s="11"/>
      <c r="BO341" s="9"/>
      <c r="BP341" s="11"/>
      <c r="BQ341" s="9"/>
      <c r="BR341" s="43"/>
      <c r="BS341" s="9"/>
      <c r="BT341" s="11"/>
      <c r="BU341" s="25"/>
      <c r="BV341" s="25"/>
      <c r="BW341" s="25"/>
      <c r="BX341" s="25"/>
      <c r="BY341" s="25"/>
      <c r="BZ341" s="25"/>
      <c r="CA341" s="25"/>
      <c r="CB341" s="25"/>
    </row>
    <row r="342" spans="2:80" x14ac:dyDescent="0.2">
      <c r="B342" s="25"/>
      <c r="C342" s="1"/>
      <c r="D342" s="1"/>
      <c r="E342" s="1"/>
      <c r="F342" s="2"/>
      <c r="G342" s="6"/>
      <c r="H342" s="2"/>
      <c r="I342" s="2"/>
      <c r="J342" s="3"/>
      <c r="K342" s="3"/>
      <c r="L342" s="1"/>
      <c r="M342" s="1"/>
      <c r="N342" s="1"/>
      <c r="O342" s="40"/>
      <c r="P342" s="40"/>
      <c r="Q342" s="1"/>
      <c r="R342" s="1"/>
      <c r="S342" s="2"/>
      <c r="T342" s="3"/>
      <c r="U342" s="7"/>
      <c r="V342" s="7"/>
      <c r="W342" s="7"/>
      <c r="X342" s="40"/>
      <c r="Y342" s="1"/>
      <c r="Z342" s="1"/>
      <c r="AA342" s="2"/>
      <c r="AB342" s="6"/>
      <c r="AC342" s="2"/>
      <c r="AD342" s="40"/>
      <c r="AE342" s="1"/>
      <c r="AF342" s="2"/>
      <c r="AG342" s="9"/>
      <c r="AH342" s="12"/>
      <c r="AI342" s="12"/>
      <c r="AJ342" s="42"/>
      <c r="AK342" s="11"/>
      <c r="AL342" s="9"/>
      <c r="AM342" s="11"/>
      <c r="AN342" s="9"/>
      <c r="AO342" s="9"/>
      <c r="AP342" s="9"/>
      <c r="AQ342" s="50"/>
      <c r="AR342" s="11"/>
      <c r="AS342" s="49"/>
      <c r="AT342" s="12"/>
      <c r="AU342" s="9"/>
      <c r="AV342" s="9"/>
      <c r="AW342" s="9"/>
      <c r="AX342" s="9"/>
      <c r="AY342" s="12"/>
      <c r="AZ342" s="49"/>
      <c r="BA342" s="12"/>
      <c r="BB342" s="9"/>
      <c r="BC342" s="9"/>
      <c r="BD342" s="9"/>
      <c r="BE342" s="9"/>
      <c r="BF342" s="12"/>
      <c r="BG342" s="49"/>
      <c r="BH342" s="12"/>
      <c r="BI342" s="9"/>
      <c r="BJ342" s="9"/>
      <c r="BK342" s="9"/>
      <c r="BL342" s="50"/>
      <c r="BM342" s="12"/>
      <c r="BN342" s="11"/>
      <c r="BO342" s="9"/>
      <c r="BP342" s="11"/>
      <c r="BQ342" s="9"/>
      <c r="BR342" s="43"/>
      <c r="BS342" s="9"/>
      <c r="BT342" s="11"/>
      <c r="BU342" s="25"/>
      <c r="BV342" s="25"/>
      <c r="BW342" s="25"/>
      <c r="BX342" s="25"/>
      <c r="BY342" s="25"/>
      <c r="BZ342" s="25"/>
      <c r="CA342" s="25"/>
      <c r="CB342" s="25"/>
    </row>
    <row r="343" spans="2:80" x14ac:dyDescent="0.2">
      <c r="B343" s="25"/>
      <c r="C343" s="1"/>
      <c r="D343" s="1"/>
      <c r="E343" s="1"/>
      <c r="F343" s="2"/>
      <c r="G343" s="6"/>
      <c r="H343" s="2"/>
      <c r="I343" s="2"/>
      <c r="J343" s="3"/>
      <c r="K343" s="3"/>
      <c r="L343" s="1"/>
      <c r="M343" s="1"/>
      <c r="N343" s="1"/>
      <c r="O343" s="40"/>
      <c r="P343" s="40"/>
      <c r="Q343" s="1"/>
      <c r="R343" s="1"/>
      <c r="S343" s="2"/>
      <c r="T343" s="3"/>
      <c r="U343" s="7"/>
      <c r="V343" s="7"/>
      <c r="W343" s="7"/>
      <c r="X343" s="40"/>
      <c r="Y343" s="1"/>
      <c r="Z343" s="1"/>
      <c r="AA343" s="2"/>
      <c r="AB343" s="6"/>
      <c r="AC343" s="2"/>
      <c r="AD343" s="40"/>
      <c r="AE343" s="1"/>
      <c r="AF343" s="2"/>
      <c r="AG343" s="9"/>
      <c r="AH343" s="12"/>
      <c r="AI343" s="12"/>
      <c r="AJ343" s="42"/>
      <c r="AK343" s="11"/>
      <c r="AL343" s="9"/>
      <c r="AM343" s="11"/>
      <c r="AN343" s="9"/>
      <c r="AO343" s="9"/>
      <c r="AP343" s="9"/>
      <c r="AQ343" s="50"/>
      <c r="AR343" s="11"/>
      <c r="AS343" s="49"/>
      <c r="AT343" s="12"/>
      <c r="AU343" s="9"/>
      <c r="AV343" s="9"/>
      <c r="AW343" s="9"/>
      <c r="AX343" s="9"/>
      <c r="AY343" s="12"/>
      <c r="AZ343" s="49"/>
      <c r="BA343" s="12"/>
      <c r="BB343" s="9"/>
      <c r="BC343" s="9"/>
      <c r="BD343" s="9"/>
      <c r="BE343" s="9"/>
      <c r="BF343" s="12"/>
      <c r="BG343" s="49"/>
      <c r="BH343" s="12"/>
      <c r="BI343" s="9"/>
      <c r="BJ343" s="9"/>
      <c r="BK343" s="9"/>
      <c r="BL343" s="50"/>
      <c r="BM343" s="12"/>
      <c r="BN343" s="11"/>
      <c r="BO343" s="9"/>
      <c r="BP343" s="11"/>
      <c r="BQ343" s="9"/>
      <c r="BR343" s="43"/>
      <c r="BS343" s="9"/>
      <c r="BT343" s="11"/>
      <c r="BU343" s="25"/>
      <c r="BV343" s="25"/>
      <c r="BW343" s="25"/>
      <c r="BX343" s="25"/>
      <c r="BY343" s="25"/>
      <c r="BZ343" s="25"/>
      <c r="CA343" s="25"/>
      <c r="CB343" s="25"/>
    </row>
    <row r="344" spans="2:80" x14ac:dyDescent="0.2">
      <c r="B344" s="25"/>
      <c r="C344" s="1"/>
      <c r="D344" s="1"/>
      <c r="E344" s="1"/>
      <c r="F344" s="2"/>
      <c r="G344" s="6"/>
      <c r="H344" s="2"/>
      <c r="I344" s="2"/>
      <c r="J344" s="3"/>
      <c r="K344" s="3"/>
      <c r="L344" s="1"/>
      <c r="M344" s="1"/>
      <c r="N344" s="1"/>
      <c r="O344" s="40"/>
      <c r="P344" s="40"/>
      <c r="Q344" s="1"/>
      <c r="R344" s="1"/>
      <c r="S344" s="2"/>
      <c r="T344" s="3"/>
      <c r="U344" s="7"/>
      <c r="V344" s="7"/>
      <c r="W344" s="7"/>
      <c r="X344" s="40"/>
      <c r="Y344" s="1"/>
      <c r="Z344" s="1"/>
      <c r="AA344" s="2"/>
      <c r="AB344" s="6"/>
      <c r="AC344" s="2"/>
      <c r="AD344" s="40"/>
      <c r="AE344" s="1"/>
      <c r="AF344" s="2"/>
      <c r="AG344" s="9"/>
      <c r="AH344" s="12"/>
      <c r="AI344" s="12"/>
      <c r="AJ344" s="42"/>
      <c r="AK344" s="11"/>
      <c r="AL344" s="9"/>
      <c r="AM344" s="11"/>
      <c r="AN344" s="9"/>
      <c r="AO344" s="9"/>
      <c r="AP344" s="9"/>
      <c r="AQ344" s="50"/>
      <c r="AR344" s="11"/>
      <c r="AS344" s="49"/>
      <c r="AT344" s="12"/>
      <c r="AU344" s="9"/>
      <c r="AV344" s="9"/>
      <c r="AW344" s="9"/>
      <c r="AX344" s="9"/>
      <c r="AY344" s="12"/>
      <c r="AZ344" s="49"/>
      <c r="BA344" s="12"/>
      <c r="BB344" s="9"/>
      <c r="BC344" s="9"/>
      <c r="BD344" s="9"/>
      <c r="BE344" s="9"/>
      <c r="BF344" s="12"/>
      <c r="BG344" s="49"/>
      <c r="BH344" s="12"/>
      <c r="BI344" s="9"/>
      <c r="BJ344" s="9"/>
      <c r="BK344" s="9"/>
      <c r="BL344" s="50"/>
      <c r="BM344" s="12"/>
      <c r="BN344" s="11"/>
      <c r="BO344" s="9"/>
      <c r="BP344" s="11"/>
      <c r="BQ344" s="9"/>
      <c r="BR344" s="43"/>
      <c r="BS344" s="9"/>
      <c r="BT344" s="11"/>
      <c r="BU344" s="25"/>
      <c r="BV344" s="25"/>
      <c r="BW344" s="25"/>
      <c r="BX344" s="25"/>
      <c r="BY344" s="25"/>
      <c r="BZ344" s="25"/>
      <c r="CA344" s="25"/>
      <c r="CB344" s="25"/>
    </row>
    <row r="345" spans="2:80" x14ac:dyDescent="0.2">
      <c r="B345" s="25"/>
      <c r="C345" s="1"/>
      <c r="D345" s="1"/>
      <c r="E345" s="1"/>
      <c r="F345" s="2"/>
      <c r="G345" s="6"/>
      <c r="H345" s="2"/>
      <c r="I345" s="2"/>
      <c r="J345" s="3"/>
      <c r="K345" s="3"/>
      <c r="L345" s="1"/>
      <c r="M345" s="1"/>
      <c r="N345" s="1"/>
      <c r="O345" s="40"/>
      <c r="P345" s="40"/>
      <c r="Q345" s="1"/>
      <c r="R345" s="1"/>
      <c r="S345" s="2"/>
      <c r="T345" s="3"/>
      <c r="U345" s="7"/>
      <c r="V345" s="7"/>
      <c r="W345" s="7"/>
      <c r="X345" s="40"/>
      <c r="Y345" s="1"/>
      <c r="Z345" s="1"/>
      <c r="AA345" s="2"/>
      <c r="AB345" s="6"/>
      <c r="AC345" s="2"/>
      <c r="AD345" s="40"/>
      <c r="AE345" s="1"/>
      <c r="AF345" s="2"/>
      <c r="AG345" s="9"/>
      <c r="AH345" s="12"/>
      <c r="AI345" s="12"/>
      <c r="AJ345" s="42"/>
      <c r="AK345" s="11"/>
      <c r="AL345" s="9"/>
      <c r="AM345" s="11"/>
      <c r="AN345" s="9"/>
      <c r="AO345" s="9"/>
      <c r="AP345" s="9"/>
      <c r="AQ345" s="50"/>
      <c r="AR345" s="11"/>
      <c r="AS345" s="49"/>
      <c r="AT345" s="12"/>
      <c r="AU345" s="9"/>
      <c r="AV345" s="9"/>
      <c r="AW345" s="9"/>
      <c r="AX345" s="9"/>
      <c r="AY345" s="12"/>
      <c r="AZ345" s="49"/>
      <c r="BA345" s="12"/>
      <c r="BB345" s="9"/>
      <c r="BC345" s="9"/>
      <c r="BD345" s="9"/>
      <c r="BE345" s="9"/>
      <c r="BF345" s="12"/>
      <c r="BG345" s="49"/>
      <c r="BH345" s="12"/>
      <c r="BI345" s="9"/>
      <c r="BJ345" s="9"/>
      <c r="BK345" s="9"/>
      <c r="BL345" s="50"/>
      <c r="BM345" s="12"/>
      <c r="BN345" s="11"/>
      <c r="BO345" s="9"/>
      <c r="BP345" s="11"/>
      <c r="BQ345" s="9"/>
      <c r="BR345" s="43"/>
      <c r="BS345" s="9"/>
      <c r="BT345" s="11"/>
      <c r="BU345" s="25"/>
      <c r="BV345" s="25"/>
      <c r="BW345" s="25"/>
      <c r="BX345" s="25"/>
      <c r="BY345" s="25"/>
      <c r="BZ345" s="25"/>
      <c r="CA345" s="25"/>
      <c r="CB345" s="25"/>
    </row>
    <row r="346" spans="2:80" x14ac:dyDescent="0.2">
      <c r="B346" s="25"/>
      <c r="C346" s="1"/>
      <c r="D346" s="1"/>
      <c r="E346" s="1"/>
      <c r="F346" s="2"/>
      <c r="G346" s="6"/>
      <c r="H346" s="2"/>
      <c r="I346" s="2"/>
      <c r="J346" s="3"/>
      <c r="K346" s="3"/>
      <c r="L346" s="1"/>
      <c r="M346" s="1"/>
      <c r="N346" s="1"/>
      <c r="O346" s="40"/>
      <c r="P346" s="40"/>
      <c r="Q346" s="1"/>
      <c r="R346" s="1"/>
      <c r="S346" s="2"/>
      <c r="T346" s="3"/>
      <c r="U346" s="7"/>
      <c r="V346" s="7"/>
      <c r="W346" s="7"/>
      <c r="X346" s="40"/>
      <c r="Y346" s="1"/>
      <c r="Z346" s="1"/>
      <c r="AA346" s="2"/>
      <c r="AB346" s="6"/>
      <c r="AC346" s="2"/>
      <c r="AD346" s="40"/>
      <c r="AE346" s="1"/>
      <c r="AF346" s="2"/>
      <c r="AG346" s="9"/>
      <c r="AH346" s="12"/>
      <c r="AI346" s="12"/>
      <c r="AJ346" s="42"/>
      <c r="AK346" s="11"/>
      <c r="AL346" s="9"/>
      <c r="AM346" s="11"/>
      <c r="AN346" s="9"/>
      <c r="AO346" s="9"/>
      <c r="AP346" s="9"/>
      <c r="AQ346" s="50"/>
      <c r="AR346" s="11"/>
      <c r="AS346" s="49"/>
      <c r="AT346" s="12"/>
      <c r="AU346" s="9"/>
      <c r="AV346" s="9"/>
      <c r="AW346" s="9"/>
      <c r="AX346" s="9"/>
      <c r="AY346" s="12"/>
      <c r="AZ346" s="49"/>
      <c r="BA346" s="12"/>
      <c r="BB346" s="9"/>
      <c r="BC346" s="9"/>
      <c r="BD346" s="9"/>
      <c r="BE346" s="9"/>
      <c r="BF346" s="12"/>
      <c r="BG346" s="49"/>
      <c r="BH346" s="12"/>
      <c r="BI346" s="9"/>
      <c r="BJ346" s="9"/>
      <c r="BK346" s="9"/>
      <c r="BL346" s="50"/>
      <c r="BM346" s="12"/>
      <c r="BN346" s="11"/>
      <c r="BO346" s="9"/>
      <c r="BP346" s="11"/>
      <c r="BQ346" s="9"/>
      <c r="BR346" s="43"/>
      <c r="BS346" s="9"/>
      <c r="BT346" s="11"/>
      <c r="BU346" s="25"/>
      <c r="BV346" s="25"/>
      <c r="BW346" s="25"/>
      <c r="BX346" s="25"/>
      <c r="BY346" s="25"/>
      <c r="BZ346" s="25"/>
      <c r="CA346" s="25"/>
      <c r="CB346" s="25"/>
    </row>
    <row r="347" spans="2:80" x14ac:dyDescent="0.2">
      <c r="B347" s="25"/>
      <c r="C347" s="1"/>
      <c r="D347" s="1"/>
      <c r="E347" s="1"/>
      <c r="F347" s="2"/>
      <c r="G347" s="6"/>
      <c r="H347" s="2"/>
      <c r="I347" s="2"/>
      <c r="J347" s="3"/>
      <c r="K347" s="3"/>
      <c r="L347" s="1"/>
      <c r="M347" s="1"/>
      <c r="N347" s="1"/>
      <c r="O347" s="40"/>
      <c r="P347" s="40"/>
      <c r="Q347" s="1"/>
      <c r="R347" s="1"/>
      <c r="S347" s="2"/>
      <c r="T347" s="3"/>
      <c r="U347" s="7"/>
      <c r="V347" s="7"/>
      <c r="W347" s="7"/>
      <c r="X347" s="40"/>
      <c r="Y347" s="1"/>
      <c r="Z347" s="1"/>
      <c r="AA347" s="2"/>
      <c r="AB347" s="6"/>
      <c r="AC347" s="2"/>
      <c r="AD347" s="40"/>
      <c r="AE347" s="1"/>
      <c r="AF347" s="2"/>
      <c r="AG347" s="9"/>
      <c r="AH347" s="12"/>
      <c r="AI347" s="12"/>
      <c r="AJ347" s="42"/>
      <c r="AK347" s="11"/>
      <c r="AL347" s="9"/>
      <c r="AM347" s="11"/>
      <c r="AN347" s="9"/>
      <c r="AO347" s="9"/>
      <c r="AP347" s="9"/>
      <c r="AQ347" s="50"/>
      <c r="AR347" s="11"/>
      <c r="AS347" s="49"/>
      <c r="AT347" s="12"/>
      <c r="AU347" s="9"/>
      <c r="AV347" s="9"/>
      <c r="AW347" s="9"/>
      <c r="AX347" s="9"/>
      <c r="AY347" s="12"/>
      <c r="AZ347" s="49"/>
      <c r="BA347" s="12"/>
      <c r="BB347" s="9"/>
      <c r="BC347" s="9"/>
      <c r="BD347" s="9"/>
      <c r="BE347" s="9"/>
      <c r="BF347" s="12"/>
      <c r="BG347" s="49"/>
      <c r="BH347" s="12"/>
      <c r="BI347" s="9"/>
      <c r="BJ347" s="9"/>
      <c r="BK347" s="9"/>
      <c r="BL347" s="50"/>
      <c r="BM347" s="12"/>
      <c r="BN347" s="11"/>
      <c r="BO347" s="9"/>
      <c r="BP347" s="11"/>
      <c r="BQ347" s="9"/>
      <c r="BR347" s="43"/>
      <c r="BS347" s="9"/>
      <c r="BT347" s="11"/>
      <c r="BU347" s="25"/>
      <c r="BV347" s="25"/>
      <c r="BW347" s="25"/>
      <c r="BX347" s="25"/>
      <c r="BY347" s="25"/>
      <c r="BZ347" s="25"/>
      <c r="CA347" s="25"/>
      <c r="CB347" s="25"/>
    </row>
    <row r="348" spans="2:80" x14ac:dyDescent="0.2">
      <c r="B348" s="25"/>
      <c r="C348" s="1"/>
      <c r="D348" s="1"/>
      <c r="E348" s="1"/>
      <c r="F348" s="2"/>
      <c r="G348" s="6"/>
      <c r="H348" s="2"/>
      <c r="I348" s="2"/>
      <c r="J348" s="3"/>
      <c r="K348" s="3"/>
      <c r="L348" s="1"/>
      <c r="M348" s="1"/>
      <c r="N348" s="1"/>
      <c r="O348" s="40"/>
      <c r="P348" s="40"/>
      <c r="Q348" s="1"/>
      <c r="R348" s="1"/>
      <c r="S348" s="2"/>
      <c r="T348" s="3"/>
      <c r="U348" s="7"/>
      <c r="V348" s="7"/>
      <c r="W348" s="7"/>
      <c r="X348" s="40"/>
      <c r="Y348" s="1"/>
      <c r="Z348" s="1"/>
      <c r="AA348" s="2"/>
      <c r="AB348" s="6"/>
      <c r="AC348" s="2"/>
      <c r="AD348" s="40"/>
      <c r="AE348" s="1"/>
      <c r="AF348" s="2"/>
      <c r="AG348" s="9"/>
      <c r="AH348" s="12"/>
      <c r="AI348" s="12"/>
      <c r="AJ348" s="42"/>
      <c r="AK348" s="11"/>
      <c r="AL348" s="9"/>
      <c r="AM348" s="11"/>
      <c r="AN348" s="9"/>
      <c r="AO348" s="9"/>
      <c r="AP348" s="9"/>
      <c r="AQ348" s="50"/>
      <c r="AR348" s="11"/>
      <c r="AS348" s="49"/>
      <c r="AT348" s="12"/>
      <c r="AU348" s="9"/>
      <c r="AV348" s="9"/>
      <c r="AW348" s="9"/>
      <c r="AX348" s="9"/>
      <c r="AY348" s="12"/>
      <c r="AZ348" s="49"/>
      <c r="BA348" s="12"/>
      <c r="BB348" s="9"/>
      <c r="BC348" s="9"/>
      <c r="BD348" s="9"/>
      <c r="BE348" s="9"/>
      <c r="BF348" s="12"/>
      <c r="BG348" s="49"/>
      <c r="BH348" s="12"/>
      <c r="BI348" s="9"/>
      <c r="BJ348" s="9"/>
      <c r="BK348" s="9"/>
      <c r="BL348" s="50"/>
      <c r="BM348" s="12"/>
      <c r="BN348" s="11"/>
      <c r="BO348" s="9"/>
      <c r="BP348" s="11"/>
      <c r="BQ348" s="9"/>
      <c r="BR348" s="43"/>
      <c r="BS348" s="9"/>
      <c r="BT348" s="11"/>
      <c r="BU348" s="25"/>
      <c r="BV348" s="25"/>
      <c r="BW348" s="25"/>
      <c r="BX348" s="25"/>
      <c r="BY348" s="25"/>
      <c r="BZ348" s="25"/>
      <c r="CA348" s="25"/>
      <c r="CB348" s="25"/>
    </row>
    <row r="349" spans="2:80" x14ac:dyDescent="0.2">
      <c r="B349" s="25"/>
      <c r="C349" s="1"/>
      <c r="D349" s="1"/>
      <c r="E349" s="1"/>
      <c r="F349" s="2"/>
      <c r="G349" s="6"/>
      <c r="H349" s="2"/>
      <c r="I349" s="2"/>
      <c r="J349" s="3"/>
      <c r="K349" s="3"/>
      <c r="L349" s="1"/>
      <c r="M349" s="1"/>
      <c r="N349" s="1"/>
      <c r="O349" s="40"/>
      <c r="P349" s="40"/>
      <c r="Q349" s="1"/>
      <c r="R349" s="1"/>
      <c r="S349" s="2"/>
      <c r="T349" s="3"/>
      <c r="U349" s="7"/>
      <c r="V349" s="7"/>
      <c r="W349" s="7"/>
      <c r="X349" s="40"/>
      <c r="Y349" s="1"/>
      <c r="Z349" s="1"/>
      <c r="AA349" s="2"/>
      <c r="AB349" s="6"/>
      <c r="AC349" s="2"/>
      <c r="AD349" s="40"/>
      <c r="AE349" s="1"/>
      <c r="AF349" s="2"/>
      <c r="AG349" s="9"/>
      <c r="AH349" s="12"/>
      <c r="AI349" s="12"/>
      <c r="AJ349" s="42"/>
      <c r="AK349" s="11"/>
      <c r="AL349" s="9"/>
      <c r="AM349" s="11"/>
      <c r="AN349" s="9"/>
      <c r="AO349" s="9"/>
      <c r="AP349" s="9"/>
      <c r="AQ349" s="50"/>
      <c r="AR349" s="11"/>
      <c r="AS349" s="49"/>
      <c r="AT349" s="12"/>
      <c r="AU349" s="9"/>
      <c r="AV349" s="9"/>
      <c r="AW349" s="9"/>
      <c r="AX349" s="9"/>
      <c r="AY349" s="12"/>
      <c r="AZ349" s="49"/>
      <c r="BA349" s="12"/>
      <c r="BB349" s="9"/>
      <c r="BC349" s="9"/>
      <c r="BD349" s="9"/>
      <c r="BE349" s="9"/>
      <c r="BF349" s="12"/>
      <c r="BG349" s="49"/>
      <c r="BH349" s="12"/>
      <c r="BI349" s="9"/>
      <c r="BJ349" s="9"/>
      <c r="BK349" s="9"/>
      <c r="BL349" s="50"/>
      <c r="BM349" s="12"/>
      <c r="BN349" s="11"/>
      <c r="BO349" s="9"/>
      <c r="BP349" s="11"/>
      <c r="BQ349" s="9"/>
      <c r="BR349" s="43"/>
      <c r="BS349" s="9"/>
      <c r="BT349" s="11"/>
      <c r="BU349" s="25"/>
      <c r="BV349" s="25"/>
      <c r="BW349" s="25"/>
      <c r="BX349" s="25"/>
      <c r="BY349" s="25"/>
      <c r="BZ349" s="25"/>
      <c r="CA349" s="25"/>
      <c r="CB349" s="25"/>
    </row>
    <row r="350" spans="2:80" x14ac:dyDescent="0.2">
      <c r="B350" s="25"/>
      <c r="C350" s="1"/>
      <c r="D350" s="1"/>
      <c r="E350" s="1"/>
      <c r="F350" s="2"/>
      <c r="G350" s="6"/>
      <c r="H350" s="2"/>
      <c r="I350" s="2"/>
      <c r="J350" s="3"/>
      <c r="K350" s="3"/>
      <c r="L350" s="1"/>
      <c r="M350" s="1"/>
      <c r="N350" s="1"/>
      <c r="O350" s="40"/>
      <c r="P350" s="40"/>
      <c r="Q350" s="1"/>
      <c r="R350" s="1"/>
      <c r="S350" s="2"/>
      <c r="T350" s="3"/>
      <c r="U350" s="7"/>
      <c r="V350" s="7"/>
      <c r="W350" s="7"/>
      <c r="X350" s="40"/>
      <c r="Y350" s="1"/>
      <c r="Z350" s="1"/>
      <c r="AA350" s="2"/>
      <c r="AB350" s="6"/>
      <c r="AC350" s="2"/>
      <c r="AD350" s="40"/>
      <c r="AE350" s="1"/>
      <c r="AF350" s="2"/>
      <c r="AG350" s="9"/>
      <c r="AH350" s="12"/>
      <c r="AI350" s="12"/>
      <c r="AJ350" s="42"/>
      <c r="AK350" s="11"/>
      <c r="AL350" s="9"/>
      <c r="AM350" s="11"/>
      <c r="AN350" s="9"/>
      <c r="AO350" s="9"/>
      <c r="AP350" s="9"/>
      <c r="AQ350" s="50"/>
      <c r="AR350" s="11"/>
      <c r="AS350" s="49"/>
      <c r="AT350" s="12"/>
      <c r="AU350" s="9"/>
      <c r="AV350" s="9"/>
      <c r="AW350" s="9"/>
      <c r="AX350" s="9"/>
      <c r="AY350" s="12"/>
      <c r="AZ350" s="49"/>
      <c r="BA350" s="12"/>
      <c r="BB350" s="9"/>
      <c r="BC350" s="9"/>
      <c r="BD350" s="9"/>
      <c r="BE350" s="9"/>
      <c r="BF350" s="12"/>
      <c r="BG350" s="49"/>
      <c r="BH350" s="12"/>
      <c r="BI350" s="9"/>
      <c r="BJ350" s="9"/>
      <c r="BK350" s="9"/>
      <c r="BL350" s="50"/>
      <c r="BM350" s="12"/>
      <c r="BN350" s="11"/>
      <c r="BO350" s="9"/>
      <c r="BP350" s="11"/>
      <c r="BQ350" s="9"/>
      <c r="BR350" s="43"/>
      <c r="BS350" s="9"/>
      <c r="BT350" s="11"/>
      <c r="BU350" s="25"/>
      <c r="BV350" s="25"/>
      <c r="BW350" s="25"/>
      <c r="BX350" s="25"/>
      <c r="BY350" s="25"/>
      <c r="BZ350" s="25"/>
      <c r="CA350" s="25"/>
      <c r="CB350" s="25"/>
    </row>
    <row r="351" spans="2:80" x14ac:dyDescent="0.2">
      <c r="B351" s="25"/>
      <c r="C351" s="1"/>
      <c r="D351" s="1"/>
      <c r="E351" s="1"/>
      <c r="F351" s="2"/>
      <c r="G351" s="6"/>
      <c r="H351" s="2"/>
      <c r="I351" s="2"/>
      <c r="J351" s="3"/>
      <c r="K351" s="3"/>
      <c r="L351" s="1"/>
      <c r="M351" s="1"/>
      <c r="N351" s="1"/>
      <c r="O351" s="40"/>
      <c r="P351" s="40"/>
      <c r="Q351" s="1"/>
      <c r="R351" s="1"/>
      <c r="S351" s="2"/>
      <c r="T351" s="3"/>
      <c r="U351" s="7"/>
      <c r="V351" s="7"/>
      <c r="W351" s="7"/>
      <c r="X351" s="40"/>
      <c r="Y351" s="1"/>
      <c r="Z351" s="1"/>
      <c r="AA351" s="2"/>
      <c r="AB351" s="6"/>
      <c r="AC351" s="2"/>
      <c r="AD351" s="40"/>
      <c r="AE351" s="1"/>
      <c r="AF351" s="2"/>
      <c r="AG351" s="9"/>
      <c r="AH351" s="12"/>
      <c r="AI351" s="12"/>
      <c r="AJ351" s="42"/>
      <c r="AK351" s="11"/>
      <c r="AL351" s="9"/>
      <c r="AM351" s="11"/>
      <c r="AN351" s="9"/>
      <c r="AO351" s="9"/>
      <c r="AP351" s="9"/>
      <c r="AQ351" s="50"/>
      <c r="AR351" s="11"/>
      <c r="AS351" s="49"/>
      <c r="AT351" s="12"/>
      <c r="AU351" s="9"/>
      <c r="AV351" s="9"/>
      <c r="AW351" s="9"/>
      <c r="AX351" s="9"/>
      <c r="AY351" s="12"/>
      <c r="AZ351" s="49"/>
      <c r="BA351" s="12"/>
      <c r="BB351" s="9"/>
      <c r="BC351" s="9"/>
      <c r="BD351" s="9"/>
      <c r="BE351" s="9"/>
      <c r="BF351" s="12"/>
      <c r="BG351" s="49"/>
      <c r="BH351" s="12"/>
      <c r="BI351" s="9"/>
      <c r="BJ351" s="9"/>
      <c r="BK351" s="9"/>
      <c r="BL351" s="50"/>
      <c r="BM351" s="12"/>
      <c r="BN351" s="11"/>
      <c r="BO351" s="9"/>
      <c r="BP351" s="11"/>
      <c r="BQ351" s="9"/>
      <c r="BR351" s="43"/>
      <c r="BS351" s="9"/>
      <c r="BT351" s="11"/>
      <c r="BU351" s="25"/>
      <c r="BV351" s="25"/>
      <c r="BW351" s="25"/>
      <c r="BX351" s="25"/>
      <c r="BY351" s="25"/>
      <c r="BZ351" s="25"/>
      <c r="CA351" s="25"/>
      <c r="CB351" s="25"/>
    </row>
    <row r="352" spans="2:80" x14ac:dyDescent="0.2">
      <c r="B352" s="25"/>
      <c r="C352" s="1"/>
      <c r="D352" s="1"/>
      <c r="E352" s="1"/>
      <c r="F352" s="2"/>
      <c r="G352" s="6"/>
      <c r="H352" s="2"/>
      <c r="I352" s="2"/>
      <c r="J352" s="3"/>
      <c r="K352" s="3"/>
      <c r="L352" s="1"/>
      <c r="M352" s="1"/>
      <c r="N352" s="1"/>
      <c r="O352" s="40"/>
      <c r="P352" s="40"/>
      <c r="Q352" s="1"/>
      <c r="R352" s="1"/>
      <c r="S352" s="2"/>
      <c r="T352" s="3"/>
      <c r="U352" s="7"/>
      <c r="V352" s="7"/>
      <c r="W352" s="7"/>
      <c r="X352" s="40"/>
      <c r="Y352" s="1"/>
      <c r="Z352" s="1"/>
      <c r="AA352" s="2"/>
      <c r="AB352" s="6"/>
      <c r="AC352" s="2"/>
      <c r="AD352" s="40"/>
      <c r="AE352" s="1"/>
      <c r="AF352" s="2"/>
      <c r="AG352" s="9"/>
      <c r="AH352" s="12"/>
      <c r="AI352" s="12"/>
      <c r="AJ352" s="42"/>
      <c r="AK352" s="11"/>
      <c r="AL352" s="9"/>
      <c r="AM352" s="11"/>
      <c r="AN352" s="9"/>
      <c r="AO352" s="9"/>
      <c r="AP352" s="9"/>
      <c r="AQ352" s="50"/>
      <c r="AR352" s="11"/>
      <c r="AS352" s="49"/>
      <c r="AT352" s="12"/>
      <c r="AU352" s="9"/>
      <c r="AV352" s="9"/>
      <c r="AW352" s="9"/>
      <c r="AX352" s="9"/>
      <c r="AY352" s="12"/>
      <c r="AZ352" s="49"/>
      <c r="BA352" s="12"/>
      <c r="BB352" s="9"/>
      <c r="BC352" s="9"/>
      <c r="BD352" s="9"/>
      <c r="BE352" s="9"/>
      <c r="BF352" s="12"/>
      <c r="BG352" s="49"/>
      <c r="BH352" s="12"/>
      <c r="BI352" s="9"/>
      <c r="BJ352" s="9"/>
      <c r="BK352" s="9"/>
      <c r="BL352" s="50"/>
      <c r="BM352" s="12"/>
      <c r="BN352" s="11"/>
      <c r="BO352" s="9"/>
      <c r="BP352" s="11"/>
      <c r="BQ352" s="9"/>
      <c r="BR352" s="43"/>
      <c r="BS352" s="9"/>
      <c r="BT352" s="11"/>
      <c r="BU352" s="25"/>
      <c r="BV352" s="25"/>
      <c r="BW352" s="25"/>
      <c r="BX352" s="25"/>
      <c r="BY352" s="25"/>
      <c r="BZ352" s="25"/>
      <c r="CA352" s="25"/>
      <c r="CB352" s="25"/>
    </row>
    <row r="353" spans="2:80" x14ac:dyDescent="0.2">
      <c r="B353" s="25"/>
      <c r="C353" s="1"/>
      <c r="D353" s="1"/>
      <c r="E353" s="1"/>
      <c r="F353" s="2"/>
      <c r="G353" s="6"/>
      <c r="H353" s="2"/>
      <c r="I353" s="2"/>
      <c r="J353" s="3"/>
      <c r="K353" s="3"/>
      <c r="L353" s="1"/>
      <c r="M353" s="1"/>
      <c r="N353" s="1"/>
      <c r="O353" s="40"/>
      <c r="P353" s="40"/>
      <c r="Q353" s="1"/>
      <c r="R353" s="1"/>
      <c r="S353" s="2"/>
      <c r="T353" s="3"/>
      <c r="U353" s="7"/>
      <c r="V353" s="7"/>
      <c r="W353" s="7"/>
      <c r="X353" s="40"/>
      <c r="Y353" s="1"/>
      <c r="Z353" s="1"/>
      <c r="AA353" s="2"/>
      <c r="AB353" s="6"/>
      <c r="AC353" s="2"/>
      <c r="AD353" s="40"/>
      <c r="AE353" s="1"/>
      <c r="AF353" s="2"/>
      <c r="AG353" s="9"/>
      <c r="AH353" s="12"/>
      <c r="AI353" s="12"/>
      <c r="AJ353" s="42"/>
      <c r="AK353" s="11"/>
      <c r="AL353" s="9"/>
      <c r="AM353" s="11"/>
      <c r="AN353" s="9"/>
      <c r="AO353" s="9"/>
      <c r="AP353" s="9"/>
      <c r="AQ353" s="50"/>
      <c r="AR353" s="11"/>
      <c r="AS353" s="49"/>
      <c r="AT353" s="12"/>
      <c r="AU353" s="9"/>
      <c r="AV353" s="9"/>
      <c r="AW353" s="9"/>
      <c r="AX353" s="9"/>
      <c r="AY353" s="12"/>
      <c r="AZ353" s="49"/>
      <c r="BA353" s="12"/>
      <c r="BB353" s="9"/>
      <c r="BC353" s="9"/>
      <c r="BD353" s="9"/>
      <c r="BE353" s="9"/>
      <c r="BF353" s="12"/>
      <c r="BG353" s="49"/>
      <c r="BH353" s="12"/>
      <c r="BI353" s="9"/>
      <c r="BJ353" s="9"/>
      <c r="BK353" s="9"/>
      <c r="BL353" s="50"/>
      <c r="BM353" s="12"/>
      <c r="BN353" s="11"/>
      <c r="BO353" s="9"/>
      <c r="BP353" s="11"/>
      <c r="BQ353" s="9"/>
      <c r="BR353" s="43"/>
      <c r="BS353" s="9"/>
      <c r="BT353" s="11"/>
      <c r="BU353" s="25"/>
      <c r="BV353" s="25"/>
      <c r="BW353" s="25"/>
      <c r="BX353" s="25"/>
      <c r="BY353" s="25"/>
      <c r="BZ353" s="25"/>
      <c r="CA353" s="25"/>
      <c r="CB353" s="25"/>
    </row>
    <row r="354" spans="2:80" x14ac:dyDescent="0.2">
      <c r="B354" s="25"/>
      <c r="C354" s="1"/>
      <c r="D354" s="1"/>
      <c r="E354" s="1"/>
      <c r="F354" s="2"/>
      <c r="G354" s="6"/>
      <c r="H354" s="2"/>
      <c r="I354" s="2"/>
      <c r="J354" s="3"/>
      <c r="K354" s="3"/>
      <c r="L354" s="1"/>
      <c r="M354" s="1"/>
      <c r="N354" s="1"/>
      <c r="O354" s="40"/>
      <c r="P354" s="40"/>
      <c r="Q354" s="1"/>
      <c r="R354" s="1"/>
      <c r="S354" s="2"/>
      <c r="T354" s="3"/>
      <c r="U354" s="7"/>
      <c r="V354" s="7"/>
      <c r="W354" s="7"/>
      <c r="X354" s="40"/>
      <c r="Y354" s="1"/>
      <c r="Z354" s="1"/>
      <c r="AA354" s="2"/>
      <c r="AB354" s="6"/>
      <c r="AC354" s="2"/>
      <c r="AD354" s="40"/>
      <c r="AE354" s="1"/>
      <c r="AF354" s="2"/>
      <c r="AG354" s="9"/>
      <c r="AH354" s="12"/>
      <c r="AI354" s="12"/>
      <c r="AJ354" s="42"/>
      <c r="AK354" s="11"/>
      <c r="AL354" s="9"/>
      <c r="AM354" s="11"/>
      <c r="AN354" s="9"/>
      <c r="AO354" s="9"/>
      <c r="AP354" s="9"/>
      <c r="AQ354" s="50"/>
      <c r="AR354" s="11"/>
      <c r="AS354" s="49"/>
      <c r="AT354" s="12"/>
      <c r="AU354" s="9"/>
      <c r="AV354" s="9"/>
      <c r="AW354" s="9"/>
      <c r="AX354" s="9"/>
      <c r="AY354" s="12"/>
      <c r="AZ354" s="49"/>
      <c r="BA354" s="12"/>
      <c r="BB354" s="9"/>
      <c r="BC354" s="9"/>
      <c r="BD354" s="9"/>
      <c r="BE354" s="9"/>
      <c r="BF354" s="12"/>
      <c r="BG354" s="49"/>
      <c r="BH354" s="12"/>
      <c r="BI354" s="9"/>
      <c r="BJ354" s="9"/>
      <c r="BK354" s="9"/>
      <c r="BL354" s="50"/>
      <c r="BM354" s="12"/>
      <c r="BN354" s="11"/>
      <c r="BO354" s="9"/>
      <c r="BP354" s="11"/>
      <c r="BQ354" s="9"/>
      <c r="BR354" s="43"/>
      <c r="BS354" s="9"/>
      <c r="BT354" s="11"/>
      <c r="BU354" s="25"/>
      <c r="BV354" s="25"/>
      <c r="BW354" s="25"/>
      <c r="BX354" s="25"/>
      <c r="BY354" s="25"/>
      <c r="BZ354" s="25"/>
      <c r="CA354" s="25"/>
      <c r="CB354" s="25"/>
    </row>
    <row r="355" spans="2:80" x14ac:dyDescent="0.2">
      <c r="B355" s="25"/>
      <c r="C355" s="1"/>
      <c r="D355" s="1"/>
      <c r="E355" s="1"/>
      <c r="F355" s="2"/>
      <c r="G355" s="6"/>
      <c r="H355" s="2"/>
      <c r="I355" s="2"/>
      <c r="J355" s="3"/>
      <c r="K355" s="3"/>
      <c r="L355" s="1"/>
      <c r="M355" s="1"/>
      <c r="N355" s="1"/>
      <c r="O355" s="40"/>
      <c r="P355" s="40"/>
      <c r="Q355" s="1"/>
      <c r="R355" s="1"/>
      <c r="S355" s="2"/>
      <c r="T355" s="3"/>
      <c r="U355" s="7"/>
      <c r="V355" s="7"/>
      <c r="W355" s="7"/>
      <c r="X355" s="40"/>
      <c r="Y355" s="1"/>
      <c r="Z355" s="1"/>
      <c r="AA355" s="2"/>
      <c r="AB355" s="6"/>
      <c r="AC355" s="2"/>
      <c r="AD355" s="40"/>
      <c r="AE355" s="1"/>
      <c r="AF355" s="2"/>
      <c r="AG355" s="9"/>
      <c r="AH355" s="12"/>
      <c r="AI355" s="12"/>
      <c r="AJ355" s="42"/>
      <c r="AK355" s="11"/>
      <c r="AL355" s="9"/>
      <c r="AM355" s="11"/>
      <c r="AN355" s="9"/>
      <c r="AO355" s="9"/>
      <c r="AP355" s="9"/>
      <c r="AQ355" s="50"/>
      <c r="AR355" s="11"/>
      <c r="AS355" s="49"/>
      <c r="AT355" s="12"/>
      <c r="AU355" s="9"/>
      <c r="AV355" s="9"/>
      <c r="AW355" s="9"/>
      <c r="AX355" s="9"/>
      <c r="AY355" s="12"/>
      <c r="AZ355" s="49"/>
      <c r="BA355" s="12"/>
      <c r="BB355" s="9"/>
      <c r="BC355" s="9"/>
      <c r="BD355" s="9"/>
      <c r="BE355" s="9"/>
      <c r="BF355" s="12"/>
      <c r="BG355" s="49"/>
      <c r="BH355" s="12"/>
      <c r="BI355" s="9"/>
      <c r="BJ355" s="9"/>
      <c r="BK355" s="9"/>
      <c r="BL355" s="50"/>
      <c r="BM355" s="12"/>
      <c r="BN355" s="11"/>
      <c r="BO355" s="9"/>
      <c r="BP355" s="11"/>
      <c r="BQ355" s="9"/>
      <c r="BR355" s="43"/>
      <c r="BS355" s="9"/>
      <c r="BT355" s="11"/>
      <c r="BU355" s="25"/>
      <c r="BV355" s="25"/>
      <c r="BW355" s="25"/>
      <c r="BX355" s="25"/>
      <c r="BY355" s="25"/>
      <c r="BZ355" s="25"/>
      <c r="CA355" s="25"/>
      <c r="CB355" s="25"/>
    </row>
    <row r="356" spans="2:80" x14ac:dyDescent="0.2">
      <c r="B356" s="25"/>
      <c r="C356" s="1"/>
      <c r="D356" s="1"/>
      <c r="E356" s="1"/>
      <c r="F356" s="2"/>
      <c r="G356" s="6"/>
      <c r="H356" s="2"/>
      <c r="I356" s="2"/>
      <c r="J356" s="3"/>
      <c r="K356" s="3"/>
      <c r="L356" s="1"/>
      <c r="M356" s="1"/>
      <c r="N356" s="1"/>
      <c r="O356" s="40"/>
      <c r="P356" s="40"/>
      <c r="Q356" s="1"/>
      <c r="R356" s="1"/>
      <c r="S356" s="2"/>
      <c r="T356" s="3"/>
      <c r="U356" s="7"/>
      <c r="V356" s="7"/>
      <c r="W356" s="7"/>
      <c r="X356" s="40"/>
      <c r="Y356" s="1"/>
      <c r="Z356" s="1"/>
      <c r="AA356" s="2"/>
      <c r="AB356" s="6"/>
      <c r="AC356" s="2"/>
      <c r="AD356" s="40"/>
      <c r="AE356" s="1"/>
      <c r="AF356" s="2"/>
      <c r="AG356" s="9"/>
      <c r="AH356" s="12"/>
      <c r="AI356" s="12"/>
      <c r="AJ356" s="42"/>
      <c r="AK356" s="11"/>
      <c r="AL356" s="9"/>
      <c r="AM356" s="11"/>
      <c r="AN356" s="9"/>
      <c r="AO356" s="9"/>
      <c r="AP356" s="9"/>
      <c r="AQ356" s="50"/>
      <c r="AR356" s="11"/>
      <c r="AS356" s="49"/>
      <c r="AT356" s="12"/>
      <c r="AU356" s="9"/>
      <c r="AV356" s="9"/>
      <c r="AW356" s="9"/>
      <c r="AX356" s="9"/>
      <c r="AY356" s="12"/>
      <c r="AZ356" s="49"/>
      <c r="BA356" s="12"/>
      <c r="BB356" s="9"/>
      <c r="BC356" s="9"/>
      <c r="BD356" s="9"/>
      <c r="BE356" s="9"/>
      <c r="BF356" s="12"/>
      <c r="BG356" s="49"/>
      <c r="BH356" s="12"/>
      <c r="BI356" s="9"/>
      <c r="BJ356" s="9"/>
      <c r="BK356" s="9"/>
      <c r="BL356" s="50"/>
      <c r="BM356" s="12"/>
      <c r="BN356" s="11"/>
      <c r="BO356" s="9"/>
      <c r="BP356" s="11"/>
      <c r="BQ356" s="9"/>
      <c r="BR356" s="43"/>
      <c r="BS356" s="9"/>
      <c r="BT356" s="11"/>
      <c r="BU356" s="25"/>
      <c r="BV356" s="25"/>
      <c r="BW356" s="25"/>
      <c r="BX356" s="25"/>
      <c r="BY356" s="25"/>
      <c r="BZ356" s="25"/>
      <c r="CA356" s="25"/>
      <c r="CB356" s="25"/>
    </row>
    <row r="357" spans="2:80" x14ac:dyDescent="0.2">
      <c r="B357" s="25"/>
      <c r="C357" s="1"/>
      <c r="D357" s="1"/>
      <c r="E357" s="1"/>
      <c r="F357" s="2"/>
      <c r="G357" s="6"/>
      <c r="H357" s="2"/>
      <c r="I357" s="2"/>
      <c r="J357" s="3"/>
      <c r="K357" s="3"/>
      <c r="L357" s="1"/>
      <c r="M357" s="1"/>
      <c r="N357" s="1"/>
      <c r="O357" s="40"/>
      <c r="P357" s="40"/>
      <c r="Q357" s="1"/>
      <c r="R357" s="1"/>
      <c r="S357" s="2"/>
      <c r="T357" s="3"/>
      <c r="U357" s="7"/>
      <c r="V357" s="7"/>
      <c r="W357" s="7"/>
      <c r="X357" s="40"/>
      <c r="Y357" s="1"/>
      <c r="Z357" s="1"/>
      <c r="AA357" s="2"/>
      <c r="AB357" s="6"/>
      <c r="AC357" s="2"/>
      <c r="AD357" s="40"/>
      <c r="AE357" s="1"/>
      <c r="AF357" s="2"/>
      <c r="AG357" s="9"/>
      <c r="AH357" s="12"/>
      <c r="AI357" s="12"/>
      <c r="AJ357" s="42"/>
      <c r="AK357" s="11"/>
      <c r="AL357" s="9"/>
      <c r="AM357" s="11"/>
      <c r="AN357" s="9"/>
      <c r="AO357" s="9"/>
      <c r="AP357" s="9"/>
      <c r="AQ357" s="50"/>
      <c r="AR357" s="11"/>
      <c r="AS357" s="49"/>
      <c r="AT357" s="12"/>
      <c r="AU357" s="9"/>
      <c r="AV357" s="9"/>
      <c r="AW357" s="9"/>
      <c r="AX357" s="9"/>
      <c r="AY357" s="12"/>
      <c r="AZ357" s="49"/>
      <c r="BA357" s="12"/>
      <c r="BB357" s="9"/>
      <c r="BC357" s="9"/>
      <c r="BD357" s="9"/>
      <c r="BE357" s="9"/>
      <c r="BF357" s="12"/>
      <c r="BG357" s="49"/>
      <c r="BH357" s="12"/>
      <c r="BI357" s="9"/>
      <c r="BJ357" s="9"/>
      <c r="BK357" s="9"/>
      <c r="BL357" s="50"/>
      <c r="BM357" s="12"/>
      <c r="BN357" s="11"/>
      <c r="BO357" s="9"/>
      <c r="BP357" s="11"/>
      <c r="BQ357" s="9"/>
      <c r="BR357" s="43"/>
      <c r="BS357" s="9"/>
      <c r="BT357" s="11"/>
      <c r="BU357" s="25"/>
      <c r="BV357" s="25"/>
      <c r="BW357" s="25"/>
      <c r="BX357" s="25"/>
      <c r="BY357" s="25"/>
      <c r="BZ357" s="25"/>
      <c r="CA357" s="25"/>
      <c r="CB357" s="25"/>
    </row>
    <row r="358" spans="2:80" x14ac:dyDescent="0.2">
      <c r="B358" s="25"/>
      <c r="C358" s="1"/>
      <c r="D358" s="1"/>
      <c r="E358" s="1"/>
      <c r="F358" s="2"/>
      <c r="G358" s="6"/>
      <c r="H358" s="2"/>
      <c r="I358" s="2"/>
      <c r="J358" s="3"/>
      <c r="K358" s="3"/>
      <c r="L358" s="1"/>
      <c r="M358" s="1"/>
      <c r="N358" s="1"/>
      <c r="O358" s="40"/>
      <c r="P358" s="40"/>
      <c r="Q358" s="1"/>
      <c r="R358" s="1"/>
      <c r="S358" s="2"/>
      <c r="T358" s="3"/>
      <c r="U358" s="7"/>
      <c r="V358" s="7"/>
      <c r="W358" s="7"/>
      <c r="X358" s="40"/>
      <c r="Y358" s="1"/>
      <c r="Z358" s="1"/>
      <c r="AA358" s="2"/>
      <c r="AB358" s="6"/>
      <c r="AC358" s="2"/>
      <c r="AD358" s="40"/>
      <c r="AE358" s="1"/>
      <c r="AF358" s="2"/>
      <c r="AG358" s="9"/>
      <c r="AH358" s="12"/>
      <c r="AI358" s="12"/>
      <c r="AJ358" s="42"/>
      <c r="AK358" s="11"/>
      <c r="AL358" s="9"/>
      <c r="AM358" s="11"/>
      <c r="AN358" s="9"/>
      <c r="AO358" s="9"/>
      <c r="AP358" s="9"/>
      <c r="AQ358" s="50"/>
      <c r="AR358" s="11"/>
      <c r="AS358" s="49"/>
      <c r="AT358" s="12"/>
      <c r="AU358" s="9"/>
      <c r="AV358" s="9"/>
      <c r="AW358" s="9"/>
      <c r="AX358" s="9"/>
      <c r="AY358" s="12"/>
      <c r="AZ358" s="49"/>
      <c r="BA358" s="12"/>
      <c r="BB358" s="9"/>
      <c r="BC358" s="9"/>
      <c r="BD358" s="9"/>
      <c r="BE358" s="9"/>
      <c r="BF358" s="12"/>
      <c r="BG358" s="49"/>
      <c r="BH358" s="12"/>
      <c r="BI358" s="9"/>
      <c r="BJ358" s="9"/>
      <c r="BK358" s="9"/>
      <c r="BL358" s="50"/>
      <c r="BM358" s="12"/>
      <c r="BN358" s="11"/>
      <c r="BO358" s="9"/>
      <c r="BP358" s="11"/>
      <c r="BQ358" s="9"/>
      <c r="BR358" s="43"/>
      <c r="BS358" s="9"/>
      <c r="BT358" s="11"/>
      <c r="BU358" s="25"/>
      <c r="BV358" s="25"/>
      <c r="BW358" s="25"/>
      <c r="BX358" s="25"/>
      <c r="BY358" s="25"/>
      <c r="BZ358" s="25"/>
      <c r="CA358" s="25"/>
      <c r="CB358" s="25"/>
    </row>
    <row r="359" spans="2:80" x14ac:dyDescent="0.2">
      <c r="B359" s="25"/>
      <c r="C359" s="1"/>
      <c r="D359" s="1"/>
      <c r="E359" s="1"/>
      <c r="F359" s="2"/>
      <c r="G359" s="6"/>
      <c r="H359" s="2"/>
      <c r="I359" s="2"/>
      <c r="J359" s="3"/>
      <c r="K359" s="3"/>
      <c r="L359" s="1"/>
      <c r="M359" s="1"/>
      <c r="N359" s="1"/>
      <c r="O359" s="40"/>
      <c r="P359" s="40"/>
      <c r="Q359" s="1"/>
      <c r="R359" s="1"/>
      <c r="S359" s="2"/>
      <c r="T359" s="3"/>
      <c r="U359" s="7"/>
      <c r="V359" s="7"/>
      <c r="W359" s="7"/>
      <c r="X359" s="40"/>
      <c r="Y359" s="1"/>
      <c r="Z359" s="1"/>
      <c r="AA359" s="2"/>
      <c r="AB359" s="6"/>
      <c r="AC359" s="2"/>
      <c r="AD359" s="40"/>
      <c r="AE359" s="1"/>
      <c r="AF359" s="2"/>
      <c r="AG359" s="9"/>
      <c r="AH359" s="12"/>
      <c r="AI359" s="12"/>
      <c r="AJ359" s="42"/>
      <c r="AK359" s="11"/>
      <c r="AL359" s="9"/>
      <c r="AM359" s="11"/>
      <c r="AN359" s="9"/>
      <c r="AO359" s="9"/>
      <c r="AP359" s="9"/>
      <c r="AQ359" s="50"/>
      <c r="AR359" s="11"/>
      <c r="AS359" s="49"/>
      <c r="AT359" s="12"/>
      <c r="AU359" s="9"/>
      <c r="AV359" s="9"/>
      <c r="AW359" s="9"/>
      <c r="AX359" s="9"/>
      <c r="AY359" s="12"/>
      <c r="AZ359" s="49"/>
      <c r="BA359" s="12"/>
      <c r="BB359" s="9"/>
      <c r="BC359" s="9"/>
      <c r="BD359" s="9"/>
      <c r="BE359" s="9"/>
      <c r="BF359" s="12"/>
      <c r="BG359" s="49"/>
      <c r="BH359" s="12"/>
      <c r="BI359" s="9"/>
      <c r="BJ359" s="9"/>
      <c r="BK359" s="9"/>
      <c r="BL359" s="50"/>
      <c r="BM359" s="12"/>
      <c r="BN359" s="11"/>
      <c r="BO359" s="9"/>
      <c r="BP359" s="11"/>
      <c r="BQ359" s="9"/>
      <c r="BR359" s="43"/>
      <c r="BS359" s="9"/>
      <c r="BT359" s="11"/>
      <c r="BU359" s="25"/>
      <c r="BV359" s="25"/>
      <c r="BW359" s="25"/>
      <c r="BX359" s="25"/>
      <c r="BY359" s="25"/>
      <c r="BZ359" s="25"/>
      <c r="CA359" s="25"/>
      <c r="CB359" s="25"/>
    </row>
    <row r="360" spans="2:80" x14ac:dyDescent="0.2">
      <c r="B360" s="25"/>
      <c r="C360" s="1"/>
      <c r="D360" s="1"/>
      <c r="E360" s="1"/>
      <c r="F360" s="2"/>
      <c r="G360" s="6"/>
      <c r="H360" s="2"/>
      <c r="I360" s="2"/>
      <c r="J360" s="3"/>
      <c r="K360" s="3"/>
      <c r="L360" s="1"/>
      <c r="M360" s="1"/>
      <c r="N360" s="1"/>
      <c r="O360" s="40"/>
      <c r="P360" s="40"/>
      <c r="Q360" s="1"/>
      <c r="R360" s="1"/>
      <c r="S360" s="2"/>
      <c r="T360" s="3"/>
      <c r="U360" s="7"/>
      <c r="V360" s="7"/>
      <c r="W360" s="7"/>
      <c r="X360" s="40"/>
      <c r="Y360" s="1"/>
      <c r="Z360" s="1"/>
      <c r="AA360" s="2"/>
      <c r="AB360" s="6"/>
      <c r="AC360" s="2"/>
      <c r="AD360" s="40"/>
      <c r="AE360" s="1"/>
      <c r="AF360" s="2"/>
      <c r="AG360" s="9"/>
      <c r="AH360" s="12"/>
      <c r="AI360" s="12"/>
      <c r="AJ360" s="42"/>
      <c r="AK360" s="11"/>
      <c r="AL360" s="9"/>
      <c r="AM360" s="11"/>
      <c r="AN360" s="9"/>
      <c r="AO360" s="9"/>
      <c r="AP360" s="9"/>
      <c r="AQ360" s="50"/>
      <c r="AR360" s="11"/>
      <c r="AS360" s="49"/>
      <c r="AT360" s="12"/>
      <c r="AU360" s="9"/>
      <c r="AV360" s="9"/>
      <c r="AW360" s="9"/>
      <c r="AX360" s="9"/>
      <c r="AY360" s="12"/>
      <c r="AZ360" s="49"/>
      <c r="BA360" s="12"/>
      <c r="BB360" s="9"/>
      <c r="BC360" s="9"/>
      <c r="BD360" s="9"/>
      <c r="BE360" s="9"/>
      <c r="BF360" s="12"/>
      <c r="BG360" s="49"/>
      <c r="BH360" s="12"/>
      <c r="BI360" s="9"/>
      <c r="BJ360" s="9"/>
      <c r="BK360" s="9"/>
      <c r="BL360" s="50"/>
      <c r="BM360" s="12"/>
      <c r="BN360" s="11"/>
      <c r="BO360" s="9"/>
      <c r="BP360" s="11"/>
      <c r="BQ360" s="9"/>
      <c r="BR360" s="43"/>
      <c r="BS360" s="9"/>
      <c r="BT360" s="11"/>
      <c r="BU360" s="25"/>
      <c r="BV360" s="25"/>
      <c r="BW360" s="25"/>
      <c r="BX360" s="25"/>
      <c r="BY360" s="25"/>
      <c r="BZ360" s="25"/>
      <c r="CA360" s="25"/>
      <c r="CB360" s="25"/>
    </row>
    <row r="361" spans="2:80" x14ac:dyDescent="0.2">
      <c r="B361" s="25"/>
      <c r="C361" s="1"/>
      <c r="D361" s="1"/>
      <c r="E361" s="1"/>
      <c r="F361" s="2"/>
      <c r="G361" s="6"/>
      <c r="H361" s="2"/>
      <c r="I361" s="2"/>
      <c r="J361" s="3"/>
      <c r="K361" s="3"/>
      <c r="L361" s="1"/>
      <c r="M361" s="1"/>
      <c r="N361" s="1"/>
      <c r="O361" s="40"/>
      <c r="P361" s="40"/>
      <c r="Q361" s="1"/>
      <c r="R361" s="1"/>
      <c r="S361" s="2"/>
      <c r="T361" s="3"/>
      <c r="U361" s="7"/>
      <c r="V361" s="7"/>
      <c r="W361" s="7"/>
      <c r="X361" s="40"/>
      <c r="Y361" s="1"/>
      <c r="Z361" s="1"/>
      <c r="AA361" s="2"/>
      <c r="AB361" s="6"/>
      <c r="AC361" s="2"/>
      <c r="AD361" s="40"/>
      <c r="AE361" s="1"/>
      <c r="AF361" s="2"/>
      <c r="AG361" s="9"/>
      <c r="AH361" s="12"/>
      <c r="AI361" s="12"/>
      <c r="AJ361" s="42"/>
      <c r="AK361" s="11"/>
      <c r="AL361" s="9"/>
      <c r="AM361" s="11"/>
      <c r="AN361" s="9"/>
      <c r="AO361" s="9"/>
      <c r="AP361" s="9"/>
      <c r="AQ361" s="50"/>
      <c r="AR361" s="11"/>
      <c r="AS361" s="49"/>
      <c r="AT361" s="12"/>
      <c r="AU361" s="9"/>
      <c r="AV361" s="9"/>
      <c r="AW361" s="9"/>
      <c r="AX361" s="9"/>
      <c r="AY361" s="12"/>
      <c r="AZ361" s="49"/>
      <c r="BA361" s="12"/>
      <c r="BB361" s="9"/>
      <c r="BC361" s="9"/>
      <c r="BD361" s="9"/>
      <c r="BE361" s="9"/>
      <c r="BF361" s="12"/>
      <c r="BG361" s="49"/>
      <c r="BH361" s="12"/>
      <c r="BI361" s="9"/>
      <c r="BJ361" s="9"/>
      <c r="BK361" s="9"/>
      <c r="BL361" s="50"/>
      <c r="BM361" s="12"/>
      <c r="BN361" s="11"/>
      <c r="BO361" s="9"/>
      <c r="BP361" s="11"/>
      <c r="BQ361" s="9"/>
      <c r="BR361" s="43"/>
      <c r="BS361" s="9"/>
      <c r="BT361" s="11"/>
      <c r="BU361" s="25"/>
      <c r="BV361" s="25"/>
      <c r="BW361" s="25"/>
      <c r="BX361" s="25"/>
      <c r="BY361" s="25"/>
      <c r="BZ361" s="25"/>
      <c r="CA361" s="25"/>
      <c r="CB361" s="25"/>
    </row>
    <row r="362" spans="2:80" x14ac:dyDescent="0.2">
      <c r="B362" s="25"/>
      <c r="C362" s="1"/>
      <c r="D362" s="1"/>
      <c r="E362" s="1"/>
      <c r="F362" s="2"/>
      <c r="G362" s="6"/>
      <c r="H362" s="2"/>
      <c r="I362" s="2"/>
      <c r="J362" s="3"/>
      <c r="K362" s="3"/>
      <c r="L362" s="1"/>
      <c r="M362" s="1"/>
      <c r="N362" s="1"/>
      <c r="O362" s="40"/>
      <c r="P362" s="40"/>
      <c r="Q362" s="1"/>
      <c r="R362" s="1"/>
      <c r="S362" s="2"/>
      <c r="T362" s="3"/>
      <c r="U362" s="7"/>
      <c r="V362" s="7"/>
      <c r="W362" s="7"/>
      <c r="X362" s="40"/>
      <c r="Y362" s="1"/>
      <c r="Z362" s="1"/>
      <c r="AA362" s="2"/>
      <c r="AB362" s="6"/>
      <c r="AC362" s="2"/>
      <c r="AD362" s="40"/>
      <c r="AE362" s="1"/>
      <c r="AF362" s="2"/>
      <c r="AG362" s="9"/>
      <c r="AH362" s="12"/>
      <c r="AI362" s="12"/>
      <c r="AJ362" s="42"/>
      <c r="AK362" s="11"/>
      <c r="AL362" s="9"/>
      <c r="AM362" s="11"/>
      <c r="AN362" s="9"/>
      <c r="AO362" s="9"/>
      <c r="AP362" s="9"/>
      <c r="AQ362" s="50"/>
      <c r="AR362" s="11"/>
      <c r="AS362" s="49"/>
      <c r="AT362" s="12"/>
      <c r="AU362" s="9"/>
      <c r="AV362" s="9"/>
      <c r="AW362" s="9"/>
      <c r="AX362" s="9"/>
      <c r="AY362" s="12"/>
      <c r="AZ362" s="49"/>
      <c r="BA362" s="12"/>
      <c r="BB362" s="9"/>
      <c r="BC362" s="9"/>
      <c r="BD362" s="9"/>
      <c r="BE362" s="9"/>
      <c r="BF362" s="12"/>
      <c r="BG362" s="49"/>
      <c r="BH362" s="12"/>
      <c r="BI362" s="9"/>
      <c r="BJ362" s="9"/>
      <c r="BK362" s="9"/>
      <c r="BL362" s="50"/>
      <c r="BM362" s="12"/>
      <c r="BN362" s="11"/>
      <c r="BO362" s="9"/>
      <c r="BP362" s="11"/>
      <c r="BQ362" s="9"/>
      <c r="BR362" s="43"/>
      <c r="BS362" s="9"/>
      <c r="BT362" s="11"/>
      <c r="BU362" s="25"/>
      <c r="BV362" s="25"/>
      <c r="BW362" s="25"/>
      <c r="BX362" s="25"/>
      <c r="BY362" s="25"/>
      <c r="BZ362" s="25"/>
      <c r="CA362" s="25"/>
      <c r="CB362" s="25"/>
    </row>
    <row r="363" spans="2:80" x14ac:dyDescent="0.2">
      <c r="B363" s="25"/>
      <c r="C363" s="1"/>
      <c r="D363" s="1"/>
      <c r="E363" s="1"/>
      <c r="F363" s="2"/>
      <c r="G363" s="6"/>
      <c r="H363" s="2"/>
      <c r="I363" s="2"/>
      <c r="J363" s="3"/>
      <c r="K363" s="3"/>
      <c r="L363" s="1"/>
      <c r="M363" s="1"/>
      <c r="N363" s="1"/>
      <c r="O363" s="40"/>
      <c r="P363" s="40"/>
      <c r="Q363" s="1"/>
      <c r="R363" s="1"/>
      <c r="S363" s="2"/>
      <c r="T363" s="3"/>
      <c r="U363" s="7"/>
      <c r="V363" s="7"/>
      <c r="W363" s="7"/>
      <c r="X363" s="40"/>
      <c r="Y363" s="1"/>
      <c r="Z363" s="1"/>
      <c r="AA363" s="2"/>
      <c r="AB363" s="6"/>
      <c r="AC363" s="2"/>
      <c r="AD363" s="40"/>
      <c r="AE363" s="1"/>
      <c r="AF363" s="2"/>
      <c r="AG363" s="9"/>
      <c r="AH363" s="12"/>
      <c r="AI363" s="12"/>
      <c r="AJ363" s="42"/>
      <c r="AK363" s="11"/>
      <c r="AL363" s="9"/>
      <c r="AM363" s="11"/>
      <c r="AN363" s="9"/>
      <c r="AO363" s="9"/>
      <c r="AP363" s="9"/>
      <c r="AQ363" s="50"/>
      <c r="AR363" s="11"/>
      <c r="AS363" s="49"/>
      <c r="AT363" s="12"/>
      <c r="AU363" s="9"/>
      <c r="AV363" s="9"/>
      <c r="AW363" s="9"/>
      <c r="AX363" s="9"/>
      <c r="AY363" s="12"/>
      <c r="AZ363" s="49"/>
      <c r="BA363" s="12"/>
      <c r="BB363" s="9"/>
      <c r="BC363" s="9"/>
      <c r="BD363" s="9"/>
      <c r="BE363" s="9"/>
      <c r="BF363" s="12"/>
      <c r="BG363" s="49"/>
      <c r="BH363" s="12"/>
      <c r="BI363" s="9"/>
      <c r="BJ363" s="9"/>
      <c r="BK363" s="9"/>
      <c r="BL363" s="50"/>
      <c r="BM363" s="12"/>
      <c r="BN363" s="11"/>
      <c r="BO363" s="9"/>
      <c r="BP363" s="11"/>
      <c r="BQ363" s="9"/>
      <c r="BR363" s="43"/>
      <c r="BS363" s="9"/>
      <c r="BT363" s="11"/>
      <c r="BU363" s="25"/>
      <c r="BV363" s="25"/>
      <c r="BW363" s="25"/>
      <c r="BX363" s="25"/>
      <c r="BY363" s="25"/>
      <c r="BZ363" s="25"/>
      <c r="CA363" s="25"/>
      <c r="CB363" s="25"/>
    </row>
    <row r="364" spans="2:80" x14ac:dyDescent="0.2">
      <c r="B364" s="25"/>
      <c r="C364" s="1"/>
      <c r="D364" s="1"/>
      <c r="E364" s="1"/>
      <c r="F364" s="2"/>
      <c r="G364" s="6"/>
      <c r="H364" s="2"/>
      <c r="I364" s="2"/>
      <c r="J364" s="3"/>
      <c r="K364" s="3"/>
      <c r="L364" s="1"/>
      <c r="M364" s="1"/>
      <c r="N364" s="1"/>
      <c r="O364" s="40"/>
      <c r="P364" s="40"/>
      <c r="Q364" s="1"/>
      <c r="R364" s="1"/>
      <c r="S364" s="2"/>
      <c r="T364" s="3"/>
      <c r="U364" s="7"/>
      <c r="V364" s="7"/>
      <c r="W364" s="7"/>
      <c r="X364" s="40"/>
      <c r="Y364" s="1"/>
      <c r="Z364" s="1"/>
      <c r="AA364" s="2"/>
      <c r="AB364" s="6"/>
      <c r="AC364" s="2"/>
      <c r="AD364" s="40"/>
      <c r="AE364" s="1"/>
      <c r="AF364" s="2"/>
      <c r="AG364" s="9"/>
      <c r="AH364" s="12"/>
      <c r="AI364" s="12"/>
      <c r="AJ364" s="42"/>
      <c r="AK364" s="11"/>
      <c r="AL364" s="9"/>
      <c r="AM364" s="11"/>
      <c r="AN364" s="9"/>
      <c r="AO364" s="9"/>
      <c r="AP364" s="9"/>
      <c r="AQ364" s="50"/>
      <c r="AR364" s="11"/>
      <c r="AS364" s="49"/>
      <c r="AT364" s="12"/>
      <c r="AU364" s="9"/>
      <c r="AV364" s="9"/>
      <c r="AW364" s="9"/>
      <c r="AX364" s="9"/>
      <c r="AY364" s="12"/>
      <c r="AZ364" s="49"/>
      <c r="BA364" s="12"/>
      <c r="BB364" s="9"/>
      <c r="BC364" s="9"/>
      <c r="BD364" s="9"/>
      <c r="BE364" s="9"/>
      <c r="BF364" s="12"/>
      <c r="BG364" s="49"/>
      <c r="BH364" s="12"/>
      <c r="BI364" s="9"/>
      <c r="BJ364" s="9"/>
      <c r="BK364" s="9"/>
      <c r="BL364" s="50"/>
      <c r="BM364" s="12"/>
      <c r="BN364" s="11"/>
      <c r="BO364" s="9"/>
      <c r="BP364" s="11"/>
      <c r="BQ364" s="9"/>
      <c r="BR364" s="43"/>
      <c r="BS364" s="9"/>
      <c r="BT364" s="11"/>
      <c r="BU364" s="25"/>
      <c r="BV364" s="25"/>
      <c r="BW364" s="25"/>
      <c r="BX364" s="25"/>
      <c r="BY364" s="25"/>
      <c r="BZ364" s="25"/>
      <c r="CA364" s="25"/>
      <c r="CB364" s="25"/>
    </row>
    <row r="365" spans="2:80" x14ac:dyDescent="0.2">
      <c r="B365" s="25"/>
      <c r="C365" s="1"/>
      <c r="D365" s="1"/>
      <c r="E365" s="1"/>
      <c r="F365" s="2"/>
      <c r="G365" s="6"/>
      <c r="H365" s="2"/>
      <c r="I365" s="2"/>
      <c r="J365" s="3"/>
      <c r="K365" s="3"/>
      <c r="L365" s="1"/>
      <c r="M365" s="1"/>
      <c r="N365" s="1"/>
      <c r="O365" s="40"/>
      <c r="P365" s="40"/>
      <c r="Q365" s="1"/>
      <c r="R365" s="1"/>
      <c r="S365" s="2"/>
      <c r="T365" s="3"/>
      <c r="U365" s="7"/>
      <c r="V365" s="7"/>
      <c r="W365" s="7"/>
      <c r="X365" s="40"/>
      <c r="Y365" s="1"/>
      <c r="Z365" s="1"/>
      <c r="AA365" s="2"/>
      <c r="AB365" s="6"/>
      <c r="AC365" s="2"/>
      <c r="AD365" s="40"/>
      <c r="AE365" s="1"/>
      <c r="AF365" s="2"/>
      <c r="AG365" s="9"/>
      <c r="AH365" s="12"/>
      <c r="AI365" s="12"/>
      <c r="AJ365" s="42"/>
      <c r="AK365" s="11"/>
      <c r="AL365" s="9"/>
      <c r="AM365" s="11"/>
      <c r="AN365" s="9"/>
      <c r="AO365" s="9"/>
      <c r="AP365" s="9"/>
      <c r="AQ365" s="50"/>
      <c r="AR365" s="11"/>
      <c r="AS365" s="49"/>
      <c r="AT365" s="12"/>
      <c r="AU365" s="9"/>
      <c r="AV365" s="9"/>
      <c r="AW365" s="9"/>
      <c r="AX365" s="9"/>
      <c r="AY365" s="12"/>
      <c r="AZ365" s="49"/>
      <c r="BA365" s="12"/>
      <c r="BB365" s="9"/>
      <c r="BC365" s="9"/>
      <c r="BD365" s="9"/>
      <c r="BE365" s="9"/>
      <c r="BF365" s="12"/>
      <c r="BG365" s="49"/>
      <c r="BH365" s="12"/>
      <c r="BI365" s="9"/>
      <c r="BJ365" s="9"/>
      <c r="BK365" s="9"/>
      <c r="BL365" s="50"/>
      <c r="BM365" s="12"/>
      <c r="BN365" s="11"/>
      <c r="BO365" s="9"/>
      <c r="BP365" s="11"/>
      <c r="BQ365" s="9"/>
      <c r="BR365" s="43"/>
      <c r="BS365" s="9"/>
      <c r="BT365" s="11"/>
      <c r="BU365" s="25"/>
      <c r="BV365" s="25"/>
      <c r="BW365" s="25"/>
      <c r="BX365" s="25"/>
      <c r="BY365" s="25"/>
      <c r="BZ365" s="25"/>
      <c r="CA365" s="25"/>
      <c r="CB365" s="25"/>
    </row>
    <row r="366" spans="2:80" x14ac:dyDescent="0.2">
      <c r="B366" s="25"/>
      <c r="C366" s="1"/>
      <c r="D366" s="1"/>
      <c r="E366" s="1"/>
      <c r="F366" s="2"/>
      <c r="G366" s="6"/>
      <c r="H366" s="2"/>
      <c r="I366" s="2"/>
      <c r="J366" s="3"/>
      <c r="K366" s="3"/>
      <c r="L366" s="1"/>
      <c r="M366" s="1"/>
      <c r="N366" s="1"/>
      <c r="O366" s="40"/>
      <c r="P366" s="40"/>
      <c r="Q366" s="1"/>
      <c r="R366" s="1"/>
      <c r="S366" s="2"/>
      <c r="T366" s="3"/>
      <c r="U366" s="7"/>
      <c r="V366" s="7"/>
      <c r="W366" s="7"/>
      <c r="X366" s="40"/>
      <c r="Y366" s="1"/>
      <c r="Z366" s="1"/>
      <c r="AA366" s="2"/>
      <c r="AB366" s="6"/>
      <c r="AC366" s="2"/>
      <c r="AD366" s="40"/>
      <c r="AE366" s="1"/>
      <c r="AF366" s="2"/>
      <c r="AG366" s="9"/>
      <c r="AH366" s="12"/>
      <c r="AI366" s="12"/>
      <c r="AJ366" s="42"/>
      <c r="AK366" s="11"/>
      <c r="AL366" s="9"/>
      <c r="AM366" s="11"/>
      <c r="AN366" s="9"/>
      <c r="AO366" s="9"/>
      <c r="AP366" s="9"/>
      <c r="AQ366" s="50"/>
      <c r="AR366" s="11"/>
      <c r="AS366" s="49"/>
      <c r="AT366" s="12"/>
      <c r="AU366" s="9"/>
      <c r="AV366" s="9"/>
      <c r="AW366" s="9"/>
      <c r="AX366" s="9"/>
      <c r="AY366" s="12"/>
      <c r="AZ366" s="49"/>
      <c r="BA366" s="12"/>
      <c r="BB366" s="9"/>
      <c r="BC366" s="9"/>
      <c r="BD366" s="9"/>
      <c r="BE366" s="9"/>
      <c r="BF366" s="12"/>
      <c r="BG366" s="49"/>
      <c r="BH366" s="12"/>
      <c r="BI366" s="9"/>
      <c r="BJ366" s="9"/>
      <c r="BK366" s="9"/>
      <c r="BL366" s="50"/>
      <c r="BM366" s="12"/>
      <c r="BN366" s="11"/>
      <c r="BO366" s="9"/>
      <c r="BP366" s="11"/>
      <c r="BQ366" s="9"/>
      <c r="BR366" s="43"/>
      <c r="BS366" s="9"/>
      <c r="BT366" s="11"/>
      <c r="BU366" s="25"/>
      <c r="BV366" s="25"/>
      <c r="BW366" s="25"/>
      <c r="BX366" s="25"/>
      <c r="BY366" s="25"/>
      <c r="BZ366" s="25"/>
      <c r="CA366" s="25"/>
      <c r="CB366" s="25"/>
    </row>
    <row r="367" spans="2:80" x14ac:dyDescent="0.2">
      <c r="B367" s="25"/>
      <c r="C367" s="1"/>
      <c r="D367" s="1"/>
      <c r="E367" s="1"/>
      <c r="F367" s="2"/>
      <c r="G367" s="6"/>
      <c r="H367" s="2"/>
      <c r="I367" s="2"/>
      <c r="J367" s="3"/>
      <c r="K367" s="3"/>
      <c r="L367" s="1"/>
      <c r="M367" s="1"/>
      <c r="N367" s="1"/>
      <c r="O367" s="40"/>
      <c r="P367" s="40"/>
      <c r="Q367" s="1"/>
      <c r="R367" s="1"/>
      <c r="S367" s="2"/>
      <c r="T367" s="3"/>
      <c r="U367" s="7"/>
      <c r="V367" s="7"/>
      <c r="W367" s="7"/>
      <c r="X367" s="40"/>
      <c r="Y367" s="1"/>
      <c r="Z367" s="1"/>
      <c r="AA367" s="2"/>
      <c r="AB367" s="6"/>
      <c r="AC367" s="2"/>
      <c r="AD367" s="40"/>
      <c r="AE367" s="1"/>
      <c r="AF367" s="2"/>
      <c r="AG367" s="9"/>
      <c r="AH367" s="12"/>
      <c r="AI367" s="12"/>
      <c r="AJ367" s="42"/>
      <c r="AK367" s="11"/>
      <c r="AL367" s="9"/>
      <c r="AM367" s="11"/>
      <c r="AN367" s="9"/>
      <c r="AO367" s="9"/>
      <c r="AP367" s="9"/>
      <c r="AQ367" s="50"/>
      <c r="AR367" s="11"/>
      <c r="AS367" s="49"/>
      <c r="AT367" s="12"/>
      <c r="AU367" s="9"/>
      <c r="AV367" s="9"/>
      <c r="AW367" s="9"/>
      <c r="AX367" s="9"/>
      <c r="AY367" s="12"/>
      <c r="AZ367" s="49"/>
      <c r="BA367" s="12"/>
      <c r="BB367" s="9"/>
      <c r="BC367" s="9"/>
      <c r="BD367" s="9"/>
      <c r="BE367" s="9"/>
      <c r="BF367" s="12"/>
      <c r="BG367" s="49"/>
      <c r="BH367" s="12"/>
      <c r="BI367" s="9"/>
      <c r="BJ367" s="9"/>
      <c r="BK367" s="9"/>
      <c r="BL367" s="50"/>
      <c r="BM367" s="12"/>
      <c r="BN367" s="11"/>
      <c r="BO367" s="9"/>
      <c r="BP367" s="11"/>
      <c r="BQ367" s="9"/>
      <c r="BR367" s="43"/>
      <c r="BS367" s="9"/>
      <c r="BT367" s="11"/>
      <c r="BU367" s="25"/>
      <c r="BV367" s="25"/>
      <c r="BW367" s="25"/>
      <c r="BX367" s="25"/>
      <c r="BY367" s="25"/>
      <c r="BZ367" s="25"/>
      <c r="CA367" s="25"/>
      <c r="CB367" s="25"/>
    </row>
    <row r="368" spans="2:80" x14ac:dyDescent="0.2">
      <c r="B368" s="25"/>
      <c r="C368" s="1"/>
      <c r="D368" s="1"/>
      <c r="E368" s="1"/>
      <c r="F368" s="2"/>
      <c r="G368" s="6"/>
      <c r="H368" s="2"/>
      <c r="I368" s="2"/>
      <c r="J368" s="3"/>
      <c r="K368" s="3"/>
      <c r="L368" s="1"/>
      <c r="M368" s="1"/>
      <c r="N368" s="1"/>
      <c r="O368" s="40"/>
      <c r="P368" s="40"/>
      <c r="Q368" s="1"/>
      <c r="R368" s="1"/>
      <c r="S368" s="2"/>
      <c r="T368" s="3"/>
      <c r="U368" s="7"/>
      <c r="V368" s="7"/>
      <c r="W368" s="7"/>
      <c r="X368" s="40"/>
      <c r="Y368" s="1"/>
      <c r="Z368" s="1"/>
      <c r="AA368" s="2"/>
      <c r="AB368" s="6"/>
      <c r="AC368" s="2"/>
      <c r="AD368" s="40"/>
      <c r="AE368" s="1"/>
      <c r="AF368" s="2"/>
      <c r="AG368" s="9"/>
      <c r="AH368" s="12"/>
      <c r="AI368" s="12"/>
      <c r="AJ368" s="42"/>
      <c r="AK368" s="11"/>
      <c r="AL368" s="9"/>
      <c r="AM368" s="11"/>
      <c r="AN368" s="9"/>
      <c r="AO368" s="9"/>
      <c r="AP368" s="9"/>
      <c r="AQ368" s="50"/>
      <c r="AR368" s="11"/>
      <c r="AS368" s="49"/>
      <c r="AT368" s="12"/>
      <c r="AU368" s="9"/>
      <c r="AV368" s="9"/>
      <c r="AW368" s="9"/>
      <c r="AX368" s="9"/>
      <c r="AY368" s="12"/>
      <c r="AZ368" s="49"/>
      <c r="BA368" s="12"/>
      <c r="BB368" s="9"/>
      <c r="BC368" s="9"/>
      <c r="BD368" s="9"/>
      <c r="BE368" s="9"/>
      <c r="BF368" s="12"/>
      <c r="BG368" s="49"/>
      <c r="BH368" s="12"/>
      <c r="BI368" s="9"/>
      <c r="BJ368" s="9"/>
      <c r="BK368" s="9"/>
      <c r="BL368" s="50"/>
      <c r="BM368" s="12"/>
      <c r="BN368" s="11"/>
      <c r="BO368" s="9"/>
      <c r="BP368" s="11"/>
      <c r="BQ368" s="9"/>
      <c r="BR368" s="43"/>
      <c r="BS368" s="9"/>
      <c r="BT368" s="11"/>
      <c r="BU368" s="25"/>
      <c r="BV368" s="25"/>
      <c r="BW368" s="25"/>
      <c r="BX368" s="25"/>
      <c r="BY368" s="25"/>
      <c r="BZ368" s="25"/>
      <c r="CA368" s="25"/>
      <c r="CB368" s="25"/>
    </row>
    <row r="369" spans="2:80" x14ac:dyDescent="0.2">
      <c r="B369" s="25"/>
      <c r="C369" s="1"/>
      <c r="D369" s="1"/>
      <c r="E369" s="1"/>
      <c r="F369" s="2"/>
      <c r="G369" s="6"/>
      <c r="H369" s="2"/>
      <c r="I369" s="2"/>
      <c r="J369" s="3"/>
      <c r="K369" s="3"/>
      <c r="L369" s="1"/>
      <c r="M369" s="1"/>
      <c r="N369" s="1"/>
      <c r="O369" s="40"/>
      <c r="P369" s="40"/>
      <c r="Q369" s="1"/>
      <c r="R369" s="1"/>
      <c r="S369" s="2"/>
      <c r="T369" s="3"/>
      <c r="U369" s="7"/>
      <c r="V369" s="7"/>
      <c r="W369" s="7"/>
      <c r="X369" s="40"/>
      <c r="Y369" s="1"/>
      <c r="Z369" s="1"/>
      <c r="AA369" s="2"/>
      <c r="AB369" s="6"/>
      <c r="AC369" s="2"/>
      <c r="AD369" s="40"/>
      <c r="AE369" s="1"/>
      <c r="AF369" s="2"/>
      <c r="AG369" s="9"/>
      <c r="AH369" s="12"/>
      <c r="AI369" s="12"/>
      <c r="AJ369" s="42"/>
      <c r="AK369" s="11"/>
      <c r="AL369" s="9"/>
      <c r="AM369" s="11"/>
      <c r="AN369" s="9"/>
      <c r="AO369" s="9"/>
      <c r="AP369" s="9"/>
      <c r="AQ369" s="50"/>
      <c r="AR369" s="11"/>
      <c r="AS369" s="49"/>
      <c r="AT369" s="12"/>
      <c r="AU369" s="9"/>
      <c r="AV369" s="9"/>
      <c r="AW369" s="9"/>
      <c r="AX369" s="9"/>
      <c r="AY369" s="12"/>
      <c r="AZ369" s="49"/>
      <c r="BA369" s="12"/>
      <c r="BB369" s="9"/>
      <c r="BC369" s="9"/>
      <c r="BD369" s="9"/>
      <c r="BE369" s="9"/>
      <c r="BF369" s="12"/>
      <c r="BG369" s="49"/>
      <c r="BH369" s="12"/>
      <c r="BI369" s="9"/>
      <c r="BJ369" s="9"/>
      <c r="BK369" s="9"/>
      <c r="BL369" s="50"/>
      <c r="BM369" s="12"/>
      <c r="BN369" s="11"/>
      <c r="BO369" s="9"/>
      <c r="BP369" s="11"/>
      <c r="BQ369" s="9"/>
      <c r="BR369" s="43"/>
      <c r="BS369" s="9"/>
      <c r="BT369" s="11"/>
      <c r="BU369" s="25"/>
      <c r="BV369" s="25"/>
      <c r="BW369" s="25"/>
      <c r="BX369" s="25"/>
      <c r="BY369" s="25"/>
      <c r="BZ369" s="25"/>
      <c r="CA369" s="25"/>
      <c r="CB369" s="25"/>
    </row>
    <row r="370" spans="2:80" x14ac:dyDescent="0.2">
      <c r="B370" s="25"/>
      <c r="C370" s="1"/>
      <c r="D370" s="1"/>
      <c r="E370" s="1"/>
      <c r="F370" s="2"/>
      <c r="G370" s="6"/>
      <c r="H370" s="2"/>
      <c r="I370" s="2"/>
      <c r="J370" s="3"/>
      <c r="K370" s="3"/>
      <c r="L370" s="1"/>
      <c r="M370" s="1"/>
      <c r="N370" s="1"/>
      <c r="O370" s="40"/>
      <c r="P370" s="40"/>
      <c r="Q370" s="1"/>
      <c r="R370" s="1"/>
      <c r="S370" s="2"/>
      <c r="T370" s="3"/>
      <c r="U370" s="7"/>
      <c r="V370" s="7"/>
      <c r="W370" s="7"/>
      <c r="X370" s="40"/>
      <c r="Y370" s="1"/>
      <c r="Z370" s="1"/>
      <c r="AA370" s="2"/>
      <c r="AB370" s="6"/>
      <c r="AC370" s="2"/>
      <c r="AD370" s="40"/>
      <c r="AE370" s="1"/>
      <c r="AF370" s="2"/>
      <c r="AG370" s="9"/>
      <c r="AH370" s="12"/>
      <c r="AI370" s="12"/>
      <c r="AJ370" s="42"/>
      <c r="AK370" s="11"/>
      <c r="AL370" s="9"/>
      <c r="AM370" s="11"/>
      <c r="AN370" s="9"/>
      <c r="AO370" s="9"/>
      <c r="AP370" s="9"/>
      <c r="AQ370" s="50"/>
      <c r="AR370" s="11"/>
      <c r="AS370" s="49"/>
      <c r="AT370" s="12"/>
      <c r="AU370" s="9"/>
      <c r="AV370" s="9"/>
      <c r="AW370" s="9"/>
      <c r="AX370" s="9"/>
      <c r="AY370" s="12"/>
      <c r="AZ370" s="49"/>
      <c r="BA370" s="12"/>
      <c r="BB370" s="9"/>
      <c r="BC370" s="9"/>
      <c r="BD370" s="9"/>
      <c r="BE370" s="9"/>
      <c r="BF370" s="12"/>
      <c r="BG370" s="49"/>
      <c r="BH370" s="12"/>
      <c r="BI370" s="9"/>
      <c r="BJ370" s="9"/>
      <c r="BK370" s="9"/>
      <c r="BL370" s="50"/>
      <c r="BM370" s="12"/>
      <c r="BN370" s="11"/>
      <c r="BO370" s="9"/>
      <c r="BP370" s="11"/>
      <c r="BQ370" s="9"/>
      <c r="BR370" s="43"/>
      <c r="BS370" s="9"/>
      <c r="BT370" s="11"/>
      <c r="BU370" s="25"/>
      <c r="BV370" s="25"/>
      <c r="BW370" s="25"/>
      <c r="BX370" s="25"/>
      <c r="BY370" s="25"/>
      <c r="BZ370" s="25"/>
      <c r="CA370" s="25"/>
      <c r="CB370" s="25"/>
    </row>
    <row r="371" spans="2:80" x14ac:dyDescent="0.2">
      <c r="B371" s="25"/>
      <c r="C371" s="1"/>
      <c r="D371" s="1"/>
      <c r="E371" s="1"/>
      <c r="F371" s="2"/>
      <c r="G371" s="6"/>
      <c r="H371" s="2"/>
      <c r="I371" s="2"/>
      <c r="J371" s="3"/>
      <c r="K371" s="3"/>
      <c r="L371" s="1"/>
      <c r="M371" s="1"/>
      <c r="N371" s="1"/>
      <c r="O371" s="40"/>
      <c r="P371" s="40"/>
      <c r="Q371" s="1"/>
      <c r="R371" s="1"/>
      <c r="S371" s="2"/>
      <c r="T371" s="3"/>
      <c r="U371" s="7"/>
      <c r="V371" s="7"/>
      <c r="W371" s="7"/>
      <c r="X371" s="40"/>
      <c r="Y371" s="1"/>
      <c r="Z371" s="1"/>
      <c r="AA371" s="2"/>
      <c r="AB371" s="6"/>
      <c r="AC371" s="2"/>
      <c r="AD371" s="40"/>
      <c r="AE371" s="1"/>
      <c r="AF371" s="2"/>
      <c r="AG371" s="9"/>
      <c r="AH371" s="12"/>
      <c r="AI371" s="12"/>
      <c r="AJ371" s="42"/>
      <c r="AK371" s="11"/>
      <c r="AL371" s="9"/>
      <c r="AM371" s="11"/>
      <c r="AN371" s="9"/>
      <c r="AO371" s="9"/>
      <c r="AP371" s="9"/>
      <c r="AQ371" s="50"/>
      <c r="AR371" s="11"/>
      <c r="AS371" s="49"/>
      <c r="AT371" s="12"/>
      <c r="AU371" s="9"/>
      <c r="AV371" s="9"/>
      <c r="AW371" s="9"/>
      <c r="AX371" s="9"/>
      <c r="AY371" s="12"/>
      <c r="AZ371" s="49"/>
      <c r="BA371" s="12"/>
      <c r="BB371" s="9"/>
      <c r="BC371" s="9"/>
      <c r="BD371" s="9"/>
      <c r="BE371" s="9"/>
      <c r="BF371" s="12"/>
      <c r="BG371" s="49"/>
      <c r="BH371" s="12"/>
      <c r="BI371" s="9"/>
      <c r="BJ371" s="9"/>
      <c r="BK371" s="9"/>
      <c r="BL371" s="50"/>
      <c r="BM371" s="12"/>
      <c r="BN371" s="11"/>
      <c r="BO371" s="9"/>
      <c r="BP371" s="11"/>
      <c r="BQ371" s="9"/>
      <c r="BR371" s="43"/>
      <c r="BS371" s="9"/>
      <c r="BT371" s="11"/>
      <c r="BU371" s="25"/>
      <c r="BV371" s="25"/>
      <c r="BW371" s="25"/>
      <c r="BX371" s="25"/>
      <c r="BY371" s="25"/>
      <c r="BZ371" s="25"/>
      <c r="CA371" s="25"/>
      <c r="CB371" s="25"/>
    </row>
    <row r="372" spans="2:80" x14ac:dyDescent="0.2">
      <c r="B372" s="25"/>
      <c r="C372" s="1"/>
      <c r="D372" s="1"/>
      <c r="E372" s="1"/>
      <c r="F372" s="2"/>
      <c r="G372" s="6"/>
      <c r="H372" s="2"/>
      <c r="I372" s="2"/>
      <c r="J372" s="3"/>
      <c r="K372" s="3"/>
      <c r="L372" s="1"/>
      <c r="M372" s="1"/>
      <c r="N372" s="1"/>
      <c r="O372" s="40"/>
      <c r="P372" s="40"/>
      <c r="Q372" s="1"/>
      <c r="R372" s="1"/>
      <c r="S372" s="2"/>
      <c r="T372" s="3"/>
      <c r="U372" s="7"/>
      <c r="V372" s="7"/>
      <c r="W372" s="7"/>
      <c r="X372" s="40"/>
      <c r="Y372" s="1"/>
      <c r="Z372" s="1"/>
      <c r="AA372" s="2"/>
      <c r="AB372" s="6"/>
      <c r="AC372" s="2"/>
      <c r="AD372" s="40"/>
      <c r="AE372" s="1"/>
      <c r="AF372" s="2"/>
      <c r="AG372" s="9"/>
      <c r="AH372" s="12"/>
      <c r="AI372" s="12"/>
      <c r="AJ372" s="42"/>
      <c r="AK372" s="11"/>
      <c r="AL372" s="9"/>
      <c r="AM372" s="11"/>
      <c r="AN372" s="9"/>
      <c r="AO372" s="9"/>
      <c r="AP372" s="9"/>
      <c r="AQ372" s="50"/>
      <c r="AR372" s="11"/>
      <c r="AS372" s="49"/>
      <c r="AT372" s="12"/>
      <c r="AU372" s="9"/>
      <c r="AV372" s="9"/>
      <c r="AW372" s="9"/>
      <c r="AX372" s="9"/>
      <c r="AY372" s="12"/>
      <c r="AZ372" s="49"/>
      <c r="BA372" s="12"/>
      <c r="BB372" s="9"/>
      <c r="BC372" s="9"/>
      <c r="BD372" s="9"/>
      <c r="BE372" s="9"/>
      <c r="BF372" s="12"/>
      <c r="BG372" s="49"/>
      <c r="BH372" s="12"/>
      <c r="BI372" s="9"/>
      <c r="BJ372" s="9"/>
      <c r="BK372" s="9"/>
      <c r="BL372" s="50"/>
      <c r="BM372" s="12"/>
      <c r="BN372" s="11"/>
      <c r="BO372" s="9"/>
      <c r="BP372" s="11"/>
      <c r="BQ372" s="9"/>
      <c r="BR372" s="43"/>
      <c r="BS372" s="9"/>
      <c r="BT372" s="11"/>
      <c r="BU372" s="25"/>
      <c r="BV372" s="25"/>
      <c r="BW372" s="25"/>
      <c r="BX372" s="25"/>
      <c r="BY372" s="25"/>
      <c r="BZ372" s="25"/>
      <c r="CA372" s="25"/>
      <c r="CB372" s="25"/>
    </row>
    <row r="373" spans="2:80" x14ac:dyDescent="0.2">
      <c r="B373" s="25"/>
      <c r="C373" s="1"/>
      <c r="D373" s="1"/>
      <c r="E373" s="1"/>
      <c r="F373" s="2"/>
      <c r="G373" s="6"/>
      <c r="H373" s="2"/>
      <c r="I373" s="2"/>
      <c r="J373" s="3"/>
      <c r="K373" s="3"/>
      <c r="L373" s="1"/>
      <c r="M373" s="1"/>
      <c r="N373" s="1"/>
      <c r="O373" s="40"/>
      <c r="P373" s="40"/>
      <c r="Q373" s="1"/>
      <c r="R373" s="1"/>
      <c r="S373" s="2"/>
      <c r="T373" s="3"/>
      <c r="U373" s="7"/>
      <c r="V373" s="7"/>
      <c r="W373" s="7"/>
      <c r="X373" s="40"/>
      <c r="Y373" s="1"/>
      <c r="Z373" s="1"/>
      <c r="AA373" s="2"/>
      <c r="AB373" s="6"/>
      <c r="AC373" s="2"/>
      <c r="AD373" s="40"/>
      <c r="AE373" s="1"/>
      <c r="AF373" s="2"/>
      <c r="AG373" s="9"/>
      <c r="AH373" s="12"/>
      <c r="AI373" s="12"/>
      <c r="AJ373" s="42"/>
      <c r="AK373" s="11"/>
      <c r="AL373" s="9"/>
      <c r="AM373" s="11"/>
      <c r="AN373" s="9"/>
      <c r="AO373" s="9"/>
      <c r="AP373" s="9"/>
      <c r="AQ373" s="50"/>
      <c r="AR373" s="11"/>
      <c r="AS373" s="49"/>
      <c r="AT373" s="12"/>
      <c r="AU373" s="9"/>
      <c r="AV373" s="9"/>
      <c r="AW373" s="9"/>
      <c r="AX373" s="9"/>
      <c r="AY373" s="12"/>
      <c r="AZ373" s="49"/>
      <c r="BA373" s="12"/>
      <c r="BB373" s="9"/>
      <c r="BC373" s="9"/>
      <c r="BD373" s="9"/>
      <c r="BE373" s="9"/>
      <c r="BF373" s="12"/>
      <c r="BG373" s="49"/>
      <c r="BH373" s="12"/>
      <c r="BI373" s="9"/>
      <c r="BJ373" s="9"/>
      <c r="BK373" s="9"/>
      <c r="BL373" s="50"/>
      <c r="BM373" s="12"/>
      <c r="BN373" s="11"/>
      <c r="BO373" s="9"/>
      <c r="BP373" s="11"/>
      <c r="BQ373" s="9"/>
      <c r="BR373" s="43"/>
      <c r="BS373" s="9"/>
      <c r="BT373" s="11"/>
      <c r="BU373" s="25"/>
      <c r="BV373" s="25"/>
      <c r="BW373" s="25"/>
      <c r="BX373" s="25"/>
      <c r="BY373" s="25"/>
      <c r="BZ373" s="25"/>
      <c r="CA373" s="25"/>
      <c r="CB373" s="25"/>
    </row>
    <row r="374" spans="2:80" x14ac:dyDescent="0.2">
      <c r="B374" s="25"/>
      <c r="C374" s="1"/>
      <c r="D374" s="1"/>
      <c r="E374" s="1"/>
      <c r="F374" s="2"/>
      <c r="G374" s="6"/>
      <c r="H374" s="2"/>
      <c r="I374" s="2"/>
      <c r="J374" s="3"/>
      <c r="K374" s="3"/>
      <c r="L374" s="1"/>
      <c r="M374" s="1"/>
      <c r="N374" s="1"/>
      <c r="O374" s="40"/>
      <c r="P374" s="40"/>
      <c r="Q374" s="1"/>
      <c r="R374" s="1"/>
      <c r="S374" s="2"/>
      <c r="T374" s="3"/>
      <c r="U374" s="7"/>
      <c r="V374" s="7"/>
      <c r="W374" s="7"/>
      <c r="X374" s="40"/>
      <c r="Y374" s="1"/>
      <c r="Z374" s="1"/>
      <c r="AA374" s="2"/>
      <c r="AB374" s="6"/>
      <c r="AC374" s="2"/>
      <c r="AD374" s="40"/>
      <c r="AE374" s="1"/>
      <c r="AF374" s="2"/>
      <c r="AG374" s="9"/>
      <c r="AH374" s="12"/>
      <c r="AI374" s="12"/>
      <c r="AJ374" s="42"/>
      <c r="AK374" s="11"/>
      <c r="AL374" s="9"/>
      <c r="AM374" s="11"/>
      <c r="AN374" s="9"/>
      <c r="AO374" s="9"/>
      <c r="AP374" s="9"/>
      <c r="AQ374" s="50"/>
      <c r="AR374" s="11"/>
      <c r="AS374" s="49"/>
      <c r="AT374" s="12"/>
      <c r="AU374" s="9"/>
      <c r="AV374" s="9"/>
      <c r="AW374" s="9"/>
      <c r="AX374" s="9"/>
      <c r="AY374" s="12"/>
      <c r="AZ374" s="49"/>
      <c r="BA374" s="12"/>
      <c r="BB374" s="9"/>
      <c r="BC374" s="9"/>
      <c r="BD374" s="9"/>
      <c r="BE374" s="9"/>
      <c r="BF374" s="12"/>
      <c r="BG374" s="49"/>
      <c r="BH374" s="12"/>
      <c r="BI374" s="9"/>
      <c r="BJ374" s="9"/>
      <c r="BK374" s="9"/>
      <c r="BL374" s="50"/>
      <c r="BM374" s="12"/>
      <c r="BN374" s="11"/>
      <c r="BO374" s="9"/>
      <c r="BP374" s="11"/>
      <c r="BQ374" s="9"/>
      <c r="BR374" s="43"/>
      <c r="BS374" s="9"/>
      <c r="BT374" s="11"/>
      <c r="BU374" s="25"/>
      <c r="BV374" s="25"/>
      <c r="BW374" s="25"/>
      <c r="BX374" s="25"/>
      <c r="BY374" s="25"/>
      <c r="BZ374" s="25"/>
      <c r="CA374" s="25"/>
      <c r="CB374" s="25"/>
    </row>
    <row r="375" spans="2:80" x14ac:dyDescent="0.2">
      <c r="B375" s="25"/>
      <c r="C375" s="1"/>
      <c r="D375" s="1"/>
      <c r="E375" s="1"/>
      <c r="F375" s="2"/>
      <c r="G375" s="6"/>
      <c r="H375" s="2"/>
      <c r="I375" s="2"/>
      <c r="J375" s="3"/>
      <c r="K375" s="3"/>
      <c r="L375" s="1"/>
      <c r="M375" s="1"/>
      <c r="N375" s="1"/>
      <c r="O375" s="40"/>
      <c r="P375" s="40"/>
      <c r="Q375" s="1"/>
      <c r="R375" s="1"/>
      <c r="S375" s="2"/>
      <c r="T375" s="3"/>
      <c r="U375" s="7"/>
      <c r="V375" s="7"/>
      <c r="W375" s="7"/>
      <c r="X375" s="40"/>
      <c r="Y375" s="1"/>
      <c r="Z375" s="1"/>
      <c r="AA375" s="2"/>
      <c r="AB375" s="6"/>
      <c r="AC375" s="2"/>
      <c r="AD375" s="40"/>
      <c r="AE375" s="1"/>
      <c r="AF375" s="2"/>
      <c r="AG375" s="9"/>
      <c r="AH375" s="12"/>
      <c r="AI375" s="12"/>
      <c r="AJ375" s="42"/>
      <c r="AK375" s="11"/>
      <c r="AL375" s="9"/>
      <c r="AM375" s="11"/>
      <c r="AN375" s="9"/>
      <c r="AO375" s="9"/>
      <c r="AP375" s="9"/>
      <c r="AQ375" s="50"/>
      <c r="AR375" s="11"/>
      <c r="AS375" s="49"/>
      <c r="AT375" s="12"/>
      <c r="AU375" s="9"/>
      <c r="AV375" s="9"/>
      <c r="AW375" s="9"/>
      <c r="AX375" s="9"/>
      <c r="AY375" s="12"/>
      <c r="AZ375" s="49"/>
      <c r="BA375" s="12"/>
      <c r="BB375" s="9"/>
      <c r="BC375" s="9"/>
      <c r="BD375" s="9"/>
      <c r="BE375" s="9"/>
      <c r="BF375" s="12"/>
      <c r="BG375" s="49"/>
      <c r="BH375" s="12"/>
      <c r="BI375" s="9"/>
      <c r="BJ375" s="9"/>
      <c r="BK375" s="9"/>
      <c r="BL375" s="50"/>
      <c r="BM375" s="12"/>
      <c r="BN375" s="11"/>
      <c r="BO375" s="9"/>
      <c r="BP375" s="11"/>
      <c r="BQ375" s="9"/>
      <c r="BR375" s="43"/>
      <c r="BS375" s="9"/>
      <c r="BT375" s="11"/>
      <c r="BU375" s="25"/>
      <c r="BV375" s="25"/>
      <c r="BW375" s="25"/>
      <c r="BX375" s="25"/>
      <c r="BY375" s="25"/>
      <c r="BZ375" s="25"/>
      <c r="CA375" s="25"/>
      <c r="CB375" s="25"/>
    </row>
    <row r="376" spans="2:80" x14ac:dyDescent="0.2">
      <c r="B376" s="25"/>
      <c r="C376" s="1"/>
      <c r="D376" s="1"/>
      <c r="E376" s="1"/>
      <c r="F376" s="2"/>
      <c r="G376" s="6"/>
      <c r="H376" s="2"/>
      <c r="I376" s="2"/>
      <c r="J376" s="3"/>
      <c r="K376" s="3"/>
      <c r="L376" s="1"/>
      <c r="M376" s="1"/>
      <c r="N376" s="1"/>
      <c r="O376" s="40"/>
      <c r="P376" s="40"/>
      <c r="Q376" s="1"/>
      <c r="R376" s="1"/>
      <c r="S376" s="2"/>
      <c r="T376" s="3"/>
      <c r="U376" s="7"/>
      <c r="V376" s="7"/>
      <c r="W376" s="7"/>
      <c r="X376" s="40"/>
      <c r="Y376" s="1"/>
      <c r="Z376" s="1"/>
      <c r="AA376" s="2"/>
      <c r="AB376" s="6"/>
      <c r="AC376" s="2"/>
      <c r="AD376" s="40"/>
      <c r="AE376" s="1"/>
      <c r="AF376" s="2"/>
      <c r="AG376" s="9"/>
      <c r="AH376" s="12"/>
      <c r="AI376" s="12"/>
      <c r="AJ376" s="42"/>
      <c r="AK376" s="11"/>
      <c r="AL376" s="9"/>
      <c r="AM376" s="11"/>
      <c r="AN376" s="9"/>
      <c r="AO376" s="9"/>
      <c r="AP376" s="9"/>
      <c r="AQ376" s="50"/>
      <c r="AR376" s="11"/>
      <c r="AS376" s="49"/>
      <c r="AT376" s="12"/>
      <c r="AU376" s="9"/>
      <c r="AV376" s="9"/>
      <c r="AW376" s="9"/>
      <c r="AX376" s="9"/>
      <c r="AY376" s="12"/>
      <c r="AZ376" s="49"/>
      <c r="BA376" s="12"/>
      <c r="BB376" s="9"/>
      <c r="BC376" s="9"/>
      <c r="BD376" s="9"/>
      <c r="BE376" s="9"/>
      <c r="BF376" s="12"/>
      <c r="BG376" s="49"/>
      <c r="BH376" s="12"/>
      <c r="BI376" s="9"/>
      <c r="BJ376" s="9"/>
      <c r="BK376" s="9"/>
      <c r="BL376" s="50"/>
      <c r="BM376" s="12"/>
      <c r="BN376" s="11"/>
      <c r="BO376" s="9"/>
      <c r="BP376" s="11"/>
      <c r="BQ376" s="9"/>
      <c r="BR376" s="43"/>
      <c r="BS376" s="9"/>
      <c r="BT376" s="11"/>
      <c r="BU376" s="25"/>
      <c r="BV376" s="25"/>
      <c r="BW376" s="25"/>
      <c r="BX376" s="25"/>
      <c r="BY376" s="25"/>
      <c r="BZ376" s="25"/>
      <c r="CA376" s="25"/>
      <c r="CB376" s="25"/>
    </row>
    <row r="377" spans="2:80" x14ac:dyDescent="0.2">
      <c r="B377" s="25"/>
      <c r="C377" s="1"/>
      <c r="D377" s="1"/>
      <c r="E377" s="1"/>
      <c r="F377" s="2"/>
      <c r="G377" s="6"/>
      <c r="H377" s="2"/>
      <c r="I377" s="2"/>
      <c r="J377" s="3"/>
      <c r="K377" s="3"/>
      <c r="L377" s="1"/>
      <c r="M377" s="1"/>
      <c r="N377" s="1"/>
      <c r="O377" s="40"/>
      <c r="P377" s="40"/>
      <c r="Q377" s="1"/>
      <c r="R377" s="1"/>
      <c r="S377" s="2"/>
      <c r="T377" s="3"/>
      <c r="U377" s="7"/>
      <c r="V377" s="7"/>
      <c r="W377" s="7"/>
      <c r="X377" s="40"/>
      <c r="Y377" s="1"/>
      <c r="Z377" s="1"/>
      <c r="AA377" s="2"/>
      <c r="AB377" s="6"/>
      <c r="AC377" s="2"/>
      <c r="AD377" s="40"/>
      <c r="AE377" s="1"/>
      <c r="AF377" s="2"/>
      <c r="AG377" s="9"/>
      <c r="AH377" s="12"/>
      <c r="AI377" s="12"/>
      <c r="AJ377" s="42"/>
      <c r="AK377" s="11"/>
      <c r="AL377" s="9"/>
      <c r="AM377" s="11"/>
      <c r="AN377" s="9"/>
      <c r="AO377" s="9"/>
      <c r="AP377" s="9"/>
      <c r="AQ377" s="50"/>
      <c r="AR377" s="11"/>
      <c r="AS377" s="49"/>
      <c r="AT377" s="12"/>
      <c r="AU377" s="9"/>
      <c r="AV377" s="9"/>
      <c r="AW377" s="9"/>
      <c r="AX377" s="9"/>
      <c r="AY377" s="12"/>
      <c r="AZ377" s="49"/>
      <c r="BA377" s="12"/>
      <c r="BB377" s="9"/>
      <c r="BC377" s="9"/>
      <c r="BD377" s="9"/>
      <c r="BE377" s="9"/>
      <c r="BF377" s="12"/>
      <c r="BG377" s="49"/>
      <c r="BH377" s="12"/>
      <c r="BI377" s="9"/>
      <c r="BJ377" s="9"/>
      <c r="BK377" s="9"/>
      <c r="BL377" s="50"/>
      <c r="BM377" s="12"/>
      <c r="BN377" s="11"/>
      <c r="BO377" s="9"/>
      <c r="BP377" s="11"/>
      <c r="BQ377" s="9"/>
      <c r="BR377" s="43"/>
      <c r="BS377" s="9"/>
      <c r="BT377" s="11"/>
      <c r="BU377" s="25"/>
      <c r="BV377" s="25"/>
      <c r="BW377" s="25"/>
      <c r="BX377" s="25"/>
      <c r="BY377" s="25"/>
      <c r="BZ377" s="25"/>
      <c r="CA377" s="25"/>
      <c r="CB377" s="25"/>
    </row>
    <row r="378" spans="2:80" x14ac:dyDescent="0.2">
      <c r="B378" s="25"/>
      <c r="C378" s="1"/>
      <c r="D378" s="1"/>
      <c r="E378" s="1"/>
      <c r="F378" s="2"/>
      <c r="G378" s="6"/>
      <c r="H378" s="2"/>
      <c r="I378" s="2"/>
      <c r="J378" s="3"/>
      <c r="K378" s="3"/>
      <c r="L378" s="1"/>
      <c r="M378" s="1"/>
      <c r="N378" s="1"/>
      <c r="O378" s="40"/>
      <c r="P378" s="40"/>
      <c r="Q378" s="1"/>
      <c r="R378" s="1"/>
      <c r="S378" s="2"/>
      <c r="T378" s="3"/>
      <c r="U378" s="7"/>
      <c r="V378" s="7"/>
      <c r="W378" s="7"/>
      <c r="X378" s="40"/>
      <c r="Y378" s="1"/>
      <c r="Z378" s="1"/>
      <c r="AA378" s="2"/>
      <c r="AB378" s="6"/>
      <c r="AC378" s="2"/>
      <c r="AD378" s="40"/>
      <c r="AE378" s="1"/>
      <c r="AF378" s="2"/>
      <c r="AG378" s="9"/>
      <c r="AH378" s="12"/>
      <c r="AI378" s="12"/>
      <c r="AJ378" s="42"/>
      <c r="AK378" s="11"/>
      <c r="AL378" s="9"/>
      <c r="AM378" s="11"/>
      <c r="AN378" s="9"/>
      <c r="AO378" s="9"/>
      <c r="AP378" s="9"/>
      <c r="AQ378" s="50"/>
      <c r="AR378" s="11"/>
      <c r="AS378" s="49"/>
      <c r="AT378" s="12"/>
      <c r="AU378" s="9"/>
      <c r="AV378" s="9"/>
      <c r="AW378" s="9"/>
      <c r="AX378" s="9"/>
      <c r="AY378" s="12"/>
      <c r="AZ378" s="49"/>
      <c r="BA378" s="12"/>
      <c r="BB378" s="9"/>
      <c r="BC378" s="9"/>
      <c r="BD378" s="9"/>
      <c r="BE378" s="9"/>
      <c r="BF378" s="12"/>
      <c r="BG378" s="49"/>
      <c r="BH378" s="12"/>
      <c r="BI378" s="9"/>
      <c r="BJ378" s="9"/>
      <c r="BK378" s="9"/>
      <c r="BL378" s="50"/>
      <c r="BM378" s="12"/>
      <c r="BN378" s="11"/>
      <c r="BO378" s="9"/>
      <c r="BP378" s="11"/>
      <c r="BQ378" s="9"/>
      <c r="BR378" s="43"/>
      <c r="BS378" s="9"/>
      <c r="BT378" s="11"/>
      <c r="BU378" s="25"/>
      <c r="BV378" s="25"/>
      <c r="BW378" s="25"/>
      <c r="BX378" s="25"/>
      <c r="BY378" s="25"/>
      <c r="BZ378" s="25"/>
      <c r="CA378" s="25"/>
      <c r="CB378" s="25"/>
    </row>
    <row r="379" spans="2:80" x14ac:dyDescent="0.2">
      <c r="B379" s="25"/>
      <c r="C379" s="1"/>
      <c r="D379" s="1"/>
      <c r="E379" s="1"/>
      <c r="F379" s="2"/>
      <c r="G379" s="6"/>
      <c r="H379" s="2"/>
      <c r="I379" s="2"/>
      <c r="J379" s="3"/>
      <c r="K379" s="3"/>
      <c r="L379" s="1"/>
      <c r="M379" s="1"/>
      <c r="N379" s="1"/>
      <c r="O379" s="40"/>
      <c r="P379" s="40"/>
      <c r="Q379" s="1"/>
      <c r="R379" s="1"/>
      <c r="S379" s="2"/>
      <c r="T379" s="3"/>
      <c r="U379" s="7"/>
      <c r="V379" s="7"/>
      <c r="W379" s="7"/>
      <c r="X379" s="40"/>
      <c r="Y379" s="1"/>
      <c r="Z379" s="1"/>
      <c r="AA379" s="2"/>
      <c r="AB379" s="6"/>
      <c r="AC379" s="2"/>
      <c r="AD379" s="40"/>
      <c r="AE379" s="1"/>
      <c r="AF379" s="2"/>
      <c r="AG379" s="9"/>
      <c r="AH379" s="12"/>
      <c r="AI379" s="12"/>
      <c r="AJ379" s="42"/>
      <c r="AK379" s="11"/>
      <c r="AL379" s="9"/>
      <c r="AM379" s="11"/>
      <c r="AN379" s="9"/>
      <c r="AO379" s="9"/>
      <c r="AP379" s="9"/>
      <c r="AQ379" s="50"/>
      <c r="AR379" s="11"/>
      <c r="AS379" s="49"/>
      <c r="AT379" s="12"/>
      <c r="AU379" s="9"/>
      <c r="AV379" s="9"/>
      <c r="AW379" s="9"/>
      <c r="AX379" s="9"/>
      <c r="AY379" s="12"/>
      <c r="AZ379" s="49"/>
      <c r="BA379" s="12"/>
      <c r="BB379" s="9"/>
      <c r="BC379" s="9"/>
      <c r="BD379" s="9"/>
      <c r="BE379" s="9"/>
      <c r="BF379" s="12"/>
      <c r="BG379" s="49"/>
      <c r="BH379" s="12"/>
      <c r="BI379" s="9"/>
      <c r="BJ379" s="9"/>
      <c r="BK379" s="9"/>
      <c r="BL379" s="50"/>
      <c r="BM379" s="12"/>
      <c r="BN379" s="11"/>
      <c r="BO379" s="9"/>
      <c r="BP379" s="11"/>
      <c r="BQ379" s="9"/>
      <c r="BR379" s="43"/>
      <c r="BS379" s="9"/>
      <c r="BT379" s="11"/>
      <c r="BU379" s="25"/>
      <c r="BV379" s="25"/>
      <c r="BW379" s="25"/>
      <c r="BX379" s="25"/>
      <c r="BY379" s="25"/>
      <c r="BZ379" s="25"/>
      <c r="CA379" s="25"/>
      <c r="CB379" s="25"/>
    </row>
    <row r="380" spans="2:80" x14ac:dyDescent="0.2">
      <c r="B380" s="25"/>
      <c r="C380" s="1"/>
      <c r="D380" s="1"/>
      <c r="E380" s="1"/>
      <c r="F380" s="2"/>
      <c r="G380" s="6"/>
      <c r="H380" s="2"/>
      <c r="I380" s="2"/>
      <c r="J380" s="3"/>
      <c r="K380" s="3"/>
      <c r="L380" s="1"/>
      <c r="M380" s="1"/>
      <c r="N380" s="1"/>
      <c r="O380" s="40"/>
      <c r="P380" s="40"/>
      <c r="Q380" s="1"/>
      <c r="R380" s="1"/>
      <c r="S380" s="2"/>
      <c r="T380" s="3"/>
      <c r="U380" s="7"/>
      <c r="V380" s="7"/>
      <c r="W380" s="7"/>
      <c r="X380" s="40"/>
      <c r="Y380" s="1"/>
      <c r="Z380" s="1"/>
      <c r="AA380" s="2"/>
      <c r="AB380" s="6"/>
      <c r="AC380" s="2"/>
      <c r="AD380" s="40"/>
      <c r="AE380" s="1"/>
      <c r="AF380" s="2"/>
      <c r="AG380" s="9"/>
      <c r="AH380" s="12"/>
      <c r="AI380" s="12"/>
      <c r="AJ380" s="42"/>
      <c r="AK380" s="11"/>
      <c r="AL380" s="9"/>
      <c r="AM380" s="11"/>
      <c r="AN380" s="9"/>
      <c r="AO380" s="9"/>
      <c r="AP380" s="9"/>
      <c r="AQ380" s="50"/>
      <c r="AR380" s="11"/>
      <c r="AS380" s="49"/>
      <c r="AT380" s="12"/>
      <c r="AU380" s="9"/>
      <c r="AV380" s="9"/>
      <c r="AW380" s="9"/>
      <c r="AX380" s="9"/>
      <c r="AY380" s="12"/>
      <c r="AZ380" s="49"/>
      <c r="BA380" s="12"/>
      <c r="BB380" s="9"/>
      <c r="BC380" s="9"/>
      <c r="BD380" s="9"/>
      <c r="BE380" s="9"/>
      <c r="BF380" s="12"/>
      <c r="BG380" s="49"/>
      <c r="BH380" s="12"/>
      <c r="BI380" s="9"/>
      <c r="BJ380" s="9"/>
      <c r="BK380" s="9"/>
      <c r="BL380" s="50"/>
      <c r="BM380" s="12"/>
      <c r="BN380" s="11"/>
      <c r="BO380" s="9"/>
      <c r="BP380" s="11"/>
      <c r="BQ380" s="9"/>
      <c r="BR380" s="43"/>
      <c r="BS380" s="9"/>
      <c r="BT380" s="11"/>
      <c r="BU380" s="25"/>
      <c r="BV380" s="25"/>
      <c r="BW380" s="25"/>
      <c r="BX380" s="25"/>
      <c r="BY380" s="25"/>
      <c r="BZ380" s="25"/>
      <c r="CA380" s="25"/>
      <c r="CB380" s="25"/>
    </row>
    <row r="381" spans="2:80" x14ac:dyDescent="0.2">
      <c r="B381" s="25"/>
      <c r="C381" s="1"/>
      <c r="D381" s="1"/>
      <c r="E381" s="1"/>
      <c r="F381" s="2"/>
      <c r="G381" s="6"/>
      <c r="H381" s="2"/>
      <c r="I381" s="2"/>
      <c r="J381" s="3"/>
      <c r="K381" s="3"/>
      <c r="L381" s="1"/>
      <c r="M381" s="1"/>
      <c r="N381" s="1"/>
      <c r="O381" s="40"/>
      <c r="P381" s="40"/>
      <c r="Q381" s="1"/>
      <c r="R381" s="1"/>
      <c r="S381" s="2"/>
      <c r="T381" s="3"/>
      <c r="U381" s="7"/>
      <c r="V381" s="7"/>
      <c r="W381" s="7"/>
      <c r="X381" s="40"/>
      <c r="Y381" s="1"/>
      <c r="Z381" s="1"/>
      <c r="AA381" s="2"/>
      <c r="AB381" s="6"/>
      <c r="AC381" s="2"/>
      <c r="AD381" s="40"/>
      <c r="AE381" s="1"/>
      <c r="AF381" s="2"/>
      <c r="AG381" s="9"/>
      <c r="AH381" s="12"/>
      <c r="AI381" s="12"/>
      <c r="AJ381" s="42"/>
      <c r="AK381" s="11"/>
      <c r="AL381" s="9"/>
      <c r="AM381" s="11"/>
      <c r="AN381" s="9"/>
      <c r="AO381" s="9"/>
      <c r="AP381" s="9"/>
      <c r="AQ381" s="50"/>
      <c r="AR381" s="11"/>
      <c r="AS381" s="49"/>
      <c r="AT381" s="12"/>
      <c r="AU381" s="9"/>
      <c r="AV381" s="9"/>
      <c r="AW381" s="9"/>
      <c r="AX381" s="9"/>
      <c r="AY381" s="12"/>
      <c r="AZ381" s="49"/>
      <c r="BA381" s="12"/>
      <c r="BB381" s="9"/>
      <c r="BC381" s="9"/>
      <c r="BD381" s="9"/>
      <c r="BE381" s="9"/>
      <c r="BF381" s="12"/>
      <c r="BG381" s="49"/>
      <c r="BH381" s="12"/>
      <c r="BI381" s="9"/>
      <c r="BJ381" s="9"/>
      <c r="BK381" s="9"/>
      <c r="BL381" s="50"/>
      <c r="BM381" s="12"/>
      <c r="BN381" s="11"/>
      <c r="BO381" s="9"/>
      <c r="BP381" s="11"/>
      <c r="BQ381" s="9"/>
      <c r="BR381" s="43"/>
      <c r="BS381" s="9"/>
      <c r="BT381" s="11"/>
      <c r="BU381" s="25"/>
      <c r="BV381" s="25"/>
      <c r="BW381" s="25"/>
      <c r="BX381" s="25"/>
      <c r="BY381" s="25"/>
      <c r="BZ381" s="25"/>
      <c r="CA381" s="25"/>
      <c r="CB381" s="25"/>
    </row>
    <row r="382" spans="2:80" x14ac:dyDescent="0.2">
      <c r="B382" s="25"/>
      <c r="C382" s="1"/>
      <c r="D382" s="1"/>
      <c r="E382" s="1"/>
      <c r="F382" s="2"/>
      <c r="G382" s="6"/>
      <c r="H382" s="2"/>
      <c r="I382" s="2"/>
      <c r="J382" s="3"/>
      <c r="K382" s="3"/>
      <c r="L382" s="1"/>
      <c r="M382" s="1"/>
      <c r="N382" s="1"/>
      <c r="O382" s="40"/>
      <c r="P382" s="40"/>
      <c r="Q382" s="1"/>
      <c r="R382" s="1"/>
      <c r="S382" s="2"/>
      <c r="T382" s="3"/>
      <c r="U382" s="7"/>
      <c r="V382" s="7"/>
      <c r="W382" s="7"/>
      <c r="X382" s="40"/>
      <c r="Y382" s="1"/>
      <c r="Z382" s="1"/>
      <c r="AA382" s="2"/>
      <c r="AB382" s="6"/>
      <c r="AC382" s="2"/>
      <c r="AD382" s="40"/>
      <c r="AE382" s="1"/>
      <c r="AF382" s="2"/>
      <c r="AG382" s="9"/>
      <c r="AH382" s="12"/>
      <c r="AI382" s="12"/>
      <c r="AJ382" s="42"/>
      <c r="AK382" s="11"/>
      <c r="AL382" s="9"/>
      <c r="AM382" s="11"/>
      <c r="AN382" s="9"/>
      <c r="AO382" s="9"/>
      <c r="AP382" s="9"/>
      <c r="AQ382" s="50"/>
      <c r="AR382" s="11"/>
      <c r="AS382" s="49"/>
      <c r="AT382" s="12"/>
      <c r="AU382" s="9"/>
      <c r="AV382" s="9"/>
      <c r="AW382" s="9"/>
      <c r="AX382" s="9"/>
      <c r="AY382" s="12"/>
      <c r="AZ382" s="49"/>
      <c r="BA382" s="12"/>
      <c r="BB382" s="9"/>
      <c r="BC382" s="9"/>
      <c r="BD382" s="9"/>
      <c r="BE382" s="9"/>
      <c r="BF382" s="12"/>
      <c r="BG382" s="49"/>
      <c r="BH382" s="12"/>
      <c r="BI382" s="9"/>
      <c r="BJ382" s="9"/>
      <c r="BK382" s="9"/>
      <c r="BL382" s="50"/>
      <c r="BM382" s="12"/>
      <c r="BN382" s="11"/>
      <c r="BO382" s="9"/>
      <c r="BP382" s="11"/>
      <c r="BQ382" s="9"/>
      <c r="BR382" s="43"/>
      <c r="BS382" s="9"/>
      <c r="BT382" s="11"/>
      <c r="BU382" s="25"/>
      <c r="BV382" s="25"/>
      <c r="BW382" s="25"/>
      <c r="BX382" s="25"/>
      <c r="BY382" s="25"/>
      <c r="BZ382" s="25"/>
      <c r="CA382" s="25"/>
      <c r="CB382" s="25"/>
    </row>
    <row r="383" spans="2:80" x14ac:dyDescent="0.2">
      <c r="B383" s="25"/>
      <c r="C383" s="1"/>
      <c r="D383" s="1"/>
      <c r="E383" s="1"/>
      <c r="F383" s="2"/>
      <c r="G383" s="6"/>
      <c r="H383" s="2"/>
      <c r="I383" s="2"/>
      <c r="J383" s="3"/>
      <c r="K383" s="3"/>
      <c r="L383" s="1"/>
      <c r="M383" s="1"/>
      <c r="N383" s="1"/>
      <c r="O383" s="40"/>
      <c r="P383" s="40"/>
      <c r="Q383" s="1"/>
      <c r="R383" s="1"/>
      <c r="S383" s="2"/>
      <c r="T383" s="3"/>
      <c r="U383" s="7"/>
      <c r="V383" s="7"/>
      <c r="W383" s="7"/>
      <c r="X383" s="40"/>
      <c r="Y383" s="1"/>
      <c r="Z383" s="1"/>
      <c r="AA383" s="2"/>
      <c r="AB383" s="6"/>
      <c r="AC383" s="2"/>
      <c r="AD383" s="40"/>
      <c r="AE383" s="1"/>
      <c r="AF383" s="2"/>
      <c r="AG383" s="9"/>
      <c r="AH383" s="12"/>
      <c r="AI383" s="12"/>
      <c r="AJ383" s="42"/>
      <c r="AK383" s="11"/>
      <c r="AL383" s="9"/>
      <c r="AM383" s="11"/>
      <c r="AN383" s="9"/>
      <c r="AO383" s="9"/>
      <c r="AP383" s="9"/>
      <c r="AQ383" s="50"/>
      <c r="AR383" s="11"/>
      <c r="AS383" s="49"/>
      <c r="AT383" s="12"/>
      <c r="AU383" s="9"/>
      <c r="AV383" s="9"/>
      <c r="AW383" s="9"/>
      <c r="AX383" s="9"/>
      <c r="AY383" s="12"/>
      <c r="AZ383" s="49"/>
      <c r="BA383" s="12"/>
      <c r="BB383" s="9"/>
      <c r="BC383" s="9"/>
      <c r="BD383" s="9"/>
      <c r="BE383" s="9"/>
      <c r="BF383" s="12"/>
      <c r="BG383" s="49"/>
      <c r="BH383" s="12"/>
      <c r="BI383" s="9"/>
      <c r="BJ383" s="9"/>
      <c r="BK383" s="9"/>
      <c r="BL383" s="50"/>
      <c r="BM383" s="12"/>
      <c r="BN383" s="11"/>
      <c r="BO383" s="9"/>
      <c r="BP383" s="11"/>
      <c r="BQ383" s="9"/>
      <c r="BR383" s="43"/>
      <c r="BS383" s="9"/>
      <c r="BT383" s="11"/>
      <c r="BU383" s="25"/>
      <c r="BV383" s="25"/>
      <c r="BW383" s="25"/>
      <c r="BX383" s="25"/>
      <c r="BY383" s="25"/>
      <c r="BZ383" s="25"/>
      <c r="CA383" s="25"/>
      <c r="CB383" s="25"/>
    </row>
    <row r="384" spans="2:80" x14ac:dyDescent="0.2">
      <c r="B384" s="25"/>
      <c r="C384" s="1"/>
      <c r="D384" s="1"/>
      <c r="E384" s="1"/>
      <c r="F384" s="2"/>
      <c r="G384" s="6"/>
      <c r="H384" s="2"/>
      <c r="I384" s="2"/>
      <c r="J384" s="3"/>
      <c r="K384" s="3"/>
      <c r="L384" s="1"/>
      <c r="M384" s="1"/>
      <c r="N384" s="1"/>
      <c r="O384" s="40"/>
      <c r="P384" s="40"/>
      <c r="Q384" s="1"/>
      <c r="R384" s="1"/>
      <c r="S384" s="2"/>
      <c r="T384" s="3"/>
      <c r="U384" s="7"/>
      <c r="V384" s="7"/>
      <c r="W384" s="7"/>
      <c r="X384" s="40"/>
      <c r="Y384" s="1"/>
      <c r="Z384" s="1"/>
      <c r="AA384" s="2"/>
      <c r="AB384" s="6"/>
      <c r="AC384" s="2"/>
      <c r="AD384" s="40"/>
      <c r="AE384" s="1"/>
      <c r="AF384" s="2"/>
      <c r="AG384" s="9"/>
      <c r="AH384" s="12"/>
      <c r="AI384" s="12"/>
      <c r="AJ384" s="42"/>
      <c r="AK384" s="11"/>
      <c r="AL384" s="9"/>
      <c r="AM384" s="11"/>
      <c r="AN384" s="9"/>
      <c r="AO384" s="9"/>
      <c r="AP384" s="9"/>
      <c r="AQ384" s="50"/>
      <c r="AR384" s="11"/>
      <c r="AS384" s="49"/>
      <c r="AT384" s="12"/>
      <c r="AU384" s="9"/>
      <c r="AV384" s="9"/>
      <c r="AW384" s="9"/>
      <c r="AX384" s="9"/>
      <c r="AY384" s="12"/>
      <c r="AZ384" s="49"/>
      <c r="BA384" s="12"/>
      <c r="BB384" s="9"/>
      <c r="BC384" s="9"/>
      <c r="BD384" s="9"/>
      <c r="BE384" s="9"/>
      <c r="BF384" s="12"/>
      <c r="BG384" s="49"/>
      <c r="BH384" s="12"/>
      <c r="BI384" s="9"/>
      <c r="BJ384" s="9"/>
      <c r="BK384" s="9"/>
      <c r="BL384" s="50"/>
      <c r="BM384" s="12"/>
      <c r="BN384" s="11"/>
      <c r="BO384" s="9"/>
      <c r="BP384" s="11"/>
      <c r="BQ384" s="9"/>
      <c r="BR384" s="43"/>
      <c r="BS384" s="9"/>
      <c r="BT384" s="11"/>
      <c r="BU384" s="25"/>
      <c r="BV384" s="25"/>
      <c r="BW384" s="25"/>
      <c r="BX384" s="25"/>
      <c r="BY384" s="25"/>
      <c r="BZ384" s="25"/>
      <c r="CA384" s="25"/>
      <c r="CB384" s="25"/>
    </row>
    <row r="385" spans="2:80" x14ac:dyDescent="0.2">
      <c r="B385" s="25"/>
      <c r="C385" s="1"/>
      <c r="D385" s="1"/>
      <c r="E385" s="1"/>
      <c r="F385" s="2"/>
      <c r="G385" s="6"/>
      <c r="H385" s="2"/>
      <c r="I385" s="2"/>
      <c r="J385" s="3"/>
      <c r="K385" s="3"/>
      <c r="L385" s="1"/>
      <c r="M385" s="1"/>
      <c r="N385" s="1"/>
      <c r="O385" s="40"/>
      <c r="P385" s="40"/>
      <c r="Q385" s="1"/>
      <c r="R385" s="1"/>
      <c r="S385" s="2"/>
      <c r="T385" s="3"/>
      <c r="U385" s="7"/>
      <c r="V385" s="7"/>
      <c r="W385" s="7"/>
      <c r="X385" s="40"/>
      <c r="Y385" s="1"/>
      <c r="Z385" s="1"/>
      <c r="AA385" s="2"/>
      <c r="AB385" s="6"/>
      <c r="AC385" s="2"/>
      <c r="AD385" s="40"/>
      <c r="AE385" s="1"/>
      <c r="AF385" s="2"/>
      <c r="AG385" s="9"/>
      <c r="AH385" s="12"/>
      <c r="AI385" s="12"/>
      <c r="AJ385" s="42"/>
      <c r="AK385" s="11"/>
      <c r="AL385" s="9"/>
      <c r="AM385" s="11"/>
      <c r="AN385" s="9"/>
      <c r="AO385" s="9"/>
      <c r="AP385" s="9"/>
      <c r="AQ385" s="50"/>
      <c r="AR385" s="11"/>
      <c r="AS385" s="49"/>
      <c r="AT385" s="12"/>
      <c r="AU385" s="9"/>
      <c r="AV385" s="9"/>
      <c r="AW385" s="9"/>
      <c r="AX385" s="9"/>
      <c r="AY385" s="12"/>
      <c r="AZ385" s="49"/>
      <c r="BA385" s="12"/>
      <c r="BB385" s="9"/>
      <c r="BC385" s="9"/>
      <c r="BD385" s="9"/>
      <c r="BE385" s="9"/>
      <c r="BF385" s="12"/>
      <c r="BG385" s="49"/>
      <c r="BH385" s="12"/>
      <c r="BI385" s="9"/>
      <c r="BJ385" s="9"/>
      <c r="BK385" s="9"/>
      <c r="BL385" s="50"/>
      <c r="BM385" s="12"/>
      <c r="BN385" s="11"/>
      <c r="BO385" s="9"/>
      <c r="BP385" s="11"/>
      <c r="BQ385" s="9"/>
      <c r="BR385" s="43"/>
      <c r="BS385" s="9"/>
      <c r="BT385" s="11"/>
      <c r="BU385" s="25"/>
      <c r="BV385" s="25"/>
      <c r="BW385" s="25"/>
      <c r="BX385" s="25"/>
      <c r="BY385" s="25"/>
      <c r="BZ385" s="25"/>
      <c r="CA385" s="25"/>
      <c r="CB385" s="25"/>
    </row>
    <row r="386" spans="2:80" x14ac:dyDescent="0.2">
      <c r="B386" s="25"/>
      <c r="C386" s="1"/>
      <c r="D386" s="1"/>
      <c r="E386" s="1"/>
      <c r="F386" s="2"/>
      <c r="G386" s="6"/>
      <c r="H386" s="2"/>
      <c r="I386" s="2"/>
      <c r="J386" s="3"/>
      <c r="K386" s="3"/>
      <c r="L386" s="1"/>
      <c r="M386" s="1"/>
      <c r="N386" s="1"/>
      <c r="O386" s="40"/>
      <c r="P386" s="40"/>
      <c r="Q386" s="1"/>
      <c r="R386" s="1"/>
      <c r="S386" s="2"/>
      <c r="T386" s="3"/>
      <c r="U386" s="7"/>
      <c r="V386" s="7"/>
      <c r="W386" s="7"/>
      <c r="X386" s="40"/>
      <c r="Y386" s="1"/>
      <c r="Z386" s="1"/>
      <c r="AA386" s="2"/>
      <c r="AB386" s="6"/>
      <c r="AC386" s="2"/>
      <c r="AD386" s="40"/>
      <c r="AE386" s="1"/>
      <c r="AF386" s="2"/>
      <c r="AG386" s="9"/>
      <c r="AH386" s="12"/>
      <c r="AI386" s="12"/>
      <c r="AJ386" s="42"/>
      <c r="AK386" s="11"/>
      <c r="AL386" s="9"/>
      <c r="AM386" s="11"/>
      <c r="AN386" s="9"/>
      <c r="AO386" s="9"/>
      <c r="AP386" s="9"/>
      <c r="AQ386" s="50"/>
      <c r="AR386" s="11"/>
      <c r="AS386" s="49"/>
      <c r="AT386" s="12"/>
      <c r="AU386" s="9"/>
      <c r="AV386" s="9"/>
      <c r="AW386" s="9"/>
      <c r="AX386" s="9"/>
      <c r="AY386" s="12"/>
      <c r="AZ386" s="49"/>
      <c r="BA386" s="12"/>
      <c r="BB386" s="9"/>
      <c r="BC386" s="9"/>
      <c r="BD386" s="9"/>
      <c r="BE386" s="9"/>
      <c r="BF386" s="12"/>
      <c r="BG386" s="49"/>
      <c r="BH386" s="12"/>
      <c r="BI386" s="9"/>
      <c r="BJ386" s="9"/>
      <c r="BK386" s="9"/>
      <c r="BL386" s="50"/>
      <c r="BM386" s="12"/>
      <c r="BN386" s="11"/>
      <c r="BO386" s="9"/>
      <c r="BP386" s="11"/>
      <c r="BQ386" s="9"/>
      <c r="BR386" s="43"/>
      <c r="BS386" s="9"/>
      <c r="BT386" s="11"/>
      <c r="BU386" s="25"/>
      <c r="BV386" s="25"/>
      <c r="BW386" s="25"/>
      <c r="BX386" s="25"/>
      <c r="BY386" s="25"/>
      <c r="BZ386" s="25"/>
      <c r="CA386" s="25"/>
      <c r="CB386" s="25"/>
    </row>
    <row r="387" spans="2:80" x14ac:dyDescent="0.2">
      <c r="B387" s="25"/>
      <c r="C387" s="1"/>
      <c r="D387" s="1"/>
      <c r="E387" s="1"/>
      <c r="F387" s="2"/>
      <c r="G387" s="6"/>
      <c r="H387" s="2"/>
      <c r="I387" s="2"/>
      <c r="J387" s="3"/>
      <c r="K387" s="3"/>
      <c r="L387" s="1"/>
      <c r="M387" s="1"/>
      <c r="N387" s="1"/>
      <c r="O387" s="40"/>
      <c r="P387" s="40"/>
      <c r="Q387" s="1"/>
      <c r="R387" s="1"/>
      <c r="S387" s="2"/>
      <c r="T387" s="3"/>
      <c r="U387" s="7"/>
      <c r="V387" s="7"/>
      <c r="W387" s="7"/>
      <c r="X387" s="40"/>
      <c r="Y387" s="1"/>
      <c r="Z387" s="1"/>
      <c r="AA387" s="2"/>
      <c r="AB387" s="6"/>
      <c r="AC387" s="2"/>
      <c r="AD387" s="40"/>
      <c r="AE387" s="1"/>
      <c r="AF387" s="2"/>
      <c r="AG387" s="9"/>
      <c r="AH387" s="12"/>
      <c r="AI387" s="12"/>
      <c r="AJ387" s="42"/>
      <c r="AK387" s="11"/>
      <c r="AL387" s="9"/>
      <c r="AM387" s="11"/>
      <c r="AN387" s="9"/>
      <c r="AO387" s="9"/>
      <c r="AP387" s="9"/>
      <c r="AQ387" s="50"/>
      <c r="AR387" s="11"/>
      <c r="AS387" s="49"/>
      <c r="AT387" s="12"/>
      <c r="AU387" s="9"/>
      <c r="AV387" s="9"/>
      <c r="AW387" s="9"/>
      <c r="AX387" s="9"/>
      <c r="AY387" s="12"/>
      <c r="AZ387" s="49"/>
      <c r="BA387" s="12"/>
      <c r="BB387" s="9"/>
      <c r="BC387" s="9"/>
      <c r="BD387" s="9"/>
      <c r="BE387" s="9"/>
      <c r="BF387" s="12"/>
      <c r="BG387" s="49"/>
      <c r="BH387" s="12"/>
      <c r="BI387" s="9"/>
      <c r="BJ387" s="9"/>
      <c r="BK387" s="9"/>
      <c r="BL387" s="50"/>
      <c r="BM387" s="12"/>
      <c r="BN387" s="11"/>
      <c r="BO387" s="9"/>
      <c r="BP387" s="11"/>
      <c r="BQ387" s="9"/>
      <c r="BR387" s="43"/>
      <c r="BS387" s="9"/>
      <c r="BT387" s="11"/>
      <c r="BU387" s="25"/>
      <c r="BV387" s="25"/>
      <c r="BW387" s="25"/>
      <c r="BX387" s="25"/>
      <c r="BY387" s="25"/>
      <c r="BZ387" s="25"/>
      <c r="CA387" s="25"/>
      <c r="CB387" s="25"/>
    </row>
    <row r="388" spans="2:80" x14ac:dyDescent="0.2">
      <c r="B388" s="25"/>
      <c r="C388" s="1"/>
      <c r="D388" s="1"/>
      <c r="E388" s="1"/>
      <c r="F388" s="2"/>
      <c r="G388" s="6"/>
      <c r="H388" s="2"/>
      <c r="I388" s="2"/>
      <c r="J388" s="3"/>
      <c r="K388" s="3"/>
      <c r="L388" s="1"/>
      <c r="M388" s="1"/>
      <c r="N388" s="1"/>
      <c r="O388" s="40"/>
      <c r="P388" s="40"/>
      <c r="Q388" s="1"/>
      <c r="R388" s="1"/>
      <c r="S388" s="2"/>
      <c r="T388" s="3"/>
      <c r="U388" s="7"/>
      <c r="V388" s="7"/>
      <c r="W388" s="7"/>
      <c r="X388" s="40"/>
      <c r="Y388" s="1"/>
      <c r="Z388" s="1"/>
      <c r="AA388" s="2"/>
      <c r="AB388" s="6"/>
      <c r="AC388" s="2"/>
      <c r="AD388" s="40"/>
      <c r="AE388" s="1"/>
      <c r="AF388" s="2"/>
      <c r="AG388" s="9"/>
      <c r="AH388" s="12"/>
      <c r="AI388" s="12"/>
      <c r="AJ388" s="42"/>
      <c r="AK388" s="11"/>
      <c r="AL388" s="9"/>
      <c r="AM388" s="11"/>
      <c r="AN388" s="9"/>
      <c r="AO388" s="9"/>
      <c r="AP388" s="9"/>
      <c r="AQ388" s="50"/>
      <c r="AR388" s="11"/>
      <c r="AS388" s="49"/>
      <c r="AT388" s="12"/>
      <c r="AU388" s="9"/>
      <c r="AV388" s="9"/>
      <c r="AW388" s="9"/>
      <c r="AX388" s="9"/>
      <c r="AY388" s="12"/>
      <c r="AZ388" s="49"/>
      <c r="BA388" s="12"/>
      <c r="BB388" s="9"/>
      <c r="BC388" s="9"/>
      <c r="BD388" s="9"/>
      <c r="BE388" s="9"/>
      <c r="BF388" s="12"/>
      <c r="BG388" s="49"/>
      <c r="BH388" s="12"/>
      <c r="BI388" s="9"/>
      <c r="BJ388" s="9"/>
      <c r="BK388" s="9"/>
      <c r="BL388" s="50"/>
      <c r="BM388" s="12"/>
      <c r="BN388" s="11"/>
      <c r="BO388" s="9"/>
      <c r="BP388" s="11"/>
      <c r="BQ388" s="9"/>
      <c r="BR388" s="43"/>
      <c r="BS388" s="9"/>
      <c r="BT388" s="11"/>
      <c r="BU388" s="25"/>
      <c r="BV388" s="25"/>
      <c r="BW388" s="25"/>
      <c r="BX388" s="25"/>
      <c r="BY388" s="25"/>
      <c r="BZ388" s="25"/>
      <c r="CA388" s="25"/>
      <c r="CB388" s="25"/>
    </row>
    <row r="389" spans="2:80" x14ac:dyDescent="0.2">
      <c r="B389" s="25"/>
      <c r="C389" s="1"/>
      <c r="D389" s="1"/>
      <c r="E389" s="1"/>
      <c r="F389" s="2"/>
      <c r="G389" s="6"/>
      <c r="H389" s="2"/>
      <c r="I389" s="2"/>
      <c r="J389" s="3"/>
      <c r="K389" s="3"/>
      <c r="L389" s="1"/>
      <c r="M389" s="1"/>
      <c r="N389" s="1"/>
      <c r="O389" s="40"/>
      <c r="P389" s="40"/>
      <c r="Q389" s="1"/>
      <c r="R389" s="1"/>
      <c r="S389" s="2"/>
      <c r="T389" s="3"/>
      <c r="U389" s="7"/>
      <c r="V389" s="7"/>
      <c r="W389" s="7"/>
      <c r="X389" s="40"/>
      <c r="Y389" s="1"/>
      <c r="Z389" s="1"/>
      <c r="AA389" s="2"/>
      <c r="AB389" s="6"/>
      <c r="AC389" s="2"/>
      <c r="AD389" s="40"/>
      <c r="AE389" s="1"/>
      <c r="AF389" s="2"/>
      <c r="AG389" s="9"/>
      <c r="AH389" s="12"/>
      <c r="AI389" s="12"/>
      <c r="AJ389" s="42"/>
      <c r="AK389" s="11"/>
      <c r="AL389" s="9"/>
      <c r="AM389" s="11"/>
      <c r="AN389" s="9"/>
      <c r="AO389" s="9"/>
      <c r="AP389" s="9"/>
      <c r="AQ389" s="50"/>
      <c r="AR389" s="11"/>
      <c r="AS389" s="49"/>
      <c r="AT389" s="12"/>
      <c r="AU389" s="9"/>
      <c r="AV389" s="9"/>
      <c r="AW389" s="9"/>
      <c r="AX389" s="9"/>
      <c r="AY389" s="12"/>
      <c r="AZ389" s="49"/>
      <c r="BA389" s="12"/>
      <c r="BB389" s="9"/>
      <c r="BC389" s="9"/>
      <c r="BD389" s="9"/>
      <c r="BE389" s="9"/>
      <c r="BF389" s="12"/>
      <c r="BG389" s="49"/>
      <c r="BH389" s="12"/>
      <c r="BI389" s="9"/>
      <c r="BJ389" s="9"/>
      <c r="BK389" s="9"/>
      <c r="BL389" s="50"/>
      <c r="BM389" s="12"/>
      <c r="BN389" s="11"/>
      <c r="BO389" s="9"/>
      <c r="BP389" s="11"/>
      <c r="BQ389" s="9"/>
      <c r="BR389" s="43"/>
      <c r="BS389" s="9"/>
      <c r="BT389" s="11"/>
      <c r="BU389" s="25"/>
      <c r="BV389" s="25"/>
      <c r="BW389" s="25"/>
      <c r="BX389" s="25"/>
      <c r="BY389" s="25"/>
      <c r="BZ389" s="25"/>
      <c r="CA389" s="25"/>
      <c r="CB389" s="25"/>
    </row>
    <row r="390" spans="2:80" x14ac:dyDescent="0.2">
      <c r="B390" s="25"/>
      <c r="C390" s="1"/>
      <c r="D390" s="1"/>
      <c r="E390" s="1"/>
      <c r="F390" s="2"/>
      <c r="G390" s="6"/>
      <c r="H390" s="2"/>
      <c r="I390" s="2"/>
      <c r="J390" s="3"/>
      <c r="K390" s="3"/>
      <c r="L390" s="1"/>
      <c r="M390" s="1"/>
      <c r="N390" s="1"/>
      <c r="O390" s="40"/>
      <c r="P390" s="40"/>
      <c r="Q390" s="1"/>
      <c r="R390" s="1"/>
      <c r="S390" s="2"/>
      <c r="T390" s="3"/>
      <c r="U390" s="7"/>
      <c r="V390" s="7"/>
      <c r="W390" s="7"/>
      <c r="X390" s="40"/>
      <c r="Y390" s="1"/>
      <c r="Z390" s="1"/>
      <c r="AA390" s="2"/>
      <c r="AB390" s="6"/>
      <c r="AC390" s="2"/>
      <c r="AD390" s="40"/>
      <c r="AE390" s="1"/>
      <c r="AF390" s="2"/>
      <c r="AG390" s="9"/>
      <c r="AH390" s="12"/>
      <c r="AI390" s="12"/>
      <c r="AJ390" s="42"/>
      <c r="AK390" s="11"/>
      <c r="AL390" s="9"/>
      <c r="AM390" s="11"/>
      <c r="AN390" s="9"/>
      <c r="AO390" s="9"/>
      <c r="AP390" s="9"/>
      <c r="AQ390" s="50"/>
      <c r="AR390" s="11"/>
      <c r="AS390" s="49"/>
      <c r="AT390" s="12"/>
      <c r="AU390" s="9"/>
      <c r="AV390" s="9"/>
      <c r="AW390" s="9"/>
      <c r="AX390" s="9"/>
      <c r="AY390" s="12"/>
      <c r="AZ390" s="49"/>
      <c r="BA390" s="12"/>
      <c r="BB390" s="9"/>
      <c r="BC390" s="9"/>
      <c r="BD390" s="9"/>
      <c r="BE390" s="9"/>
      <c r="BF390" s="12"/>
      <c r="BG390" s="49"/>
      <c r="BH390" s="12"/>
      <c r="BI390" s="9"/>
      <c r="BJ390" s="9"/>
      <c r="BK390" s="9"/>
      <c r="BL390" s="50"/>
      <c r="BM390" s="12"/>
      <c r="BN390" s="11"/>
      <c r="BO390" s="9"/>
      <c r="BP390" s="11"/>
      <c r="BQ390" s="9"/>
      <c r="BR390" s="43"/>
      <c r="BS390" s="9"/>
      <c r="BT390" s="11"/>
      <c r="BU390" s="25"/>
      <c r="BV390" s="25"/>
      <c r="BW390" s="25"/>
      <c r="BX390" s="25"/>
      <c r="BY390" s="25"/>
      <c r="BZ390" s="25"/>
      <c r="CA390" s="25"/>
      <c r="CB390" s="25"/>
    </row>
    <row r="391" spans="2:80" x14ac:dyDescent="0.2">
      <c r="B391" s="25"/>
      <c r="C391" s="1"/>
      <c r="D391" s="1"/>
      <c r="E391" s="1"/>
      <c r="F391" s="2"/>
      <c r="G391" s="6"/>
      <c r="H391" s="2"/>
      <c r="I391" s="2"/>
      <c r="J391" s="3"/>
      <c r="K391" s="3"/>
      <c r="L391" s="1"/>
      <c r="M391" s="1"/>
      <c r="N391" s="1"/>
      <c r="O391" s="40"/>
      <c r="P391" s="40"/>
      <c r="Q391" s="1"/>
      <c r="R391" s="1"/>
      <c r="S391" s="2"/>
      <c r="T391" s="3"/>
      <c r="U391" s="7"/>
      <c r="V391" s="7"/>
      <c r="W391" s="7"/>
      <c r="X391" s="40"/>
      <c r="Y391" s="1"/>
      <c r="Z391" s="1"/>
      <c r="AA391" s="2"/>
      <c r="AB391" s="6"/>
      <c r="AC391" s="2"/>
      <c r="AD391" s="40"/>
      <c r="AE391" s="1"/>
      <c r="AF391" s="2"/>
      <c r="AG391" s="9"/>
      <c r="AH391" s="12"/>
      <c r="AI391" s="12"/>
      <c r="AJ391" s="42"/>
      <c r="AK391" s="11"/>
      <c r="AL391" s="9"/>
      <c r="AM391" s="11"/>
      <c r="AN391" s="9"/>
      <c r="AO391" s="9"/>
      <c r="AP391" s="9"/>
      <c r="AQ391" s="50"/>
      <c r="AR391" s="11"/>
      <c r="AS391" s="49"/>
      <c r="AT391" s="12"/>
      <c r="AU391" s="9"/>
      <c r="AV391" s="9"/>
      <c r="AW391" s="9"/>
      <c r="AX391" s="9"/>
      <c r="AY391" s="12"/>
      <c r="AZ391" s="49"/>
      <c r="BA391" s="12"/>
      <c r="BB391" s="9"/>
      <c r="BC391" s="9"/>
      <c r="BD391" s="9"/>
      <c r="BE391" s="9"/>
      <c r="BF391" s="12"/>
      <c r="BG391" s="49"/>
      <c r="BH391" s="12"/>
      <c r="BI391" s="9"/>
      <c r="BJ391" s="9"/>
      <c r="BK391" s="9"/>
      <c r="BL391" s="50"/>
      <c r="BM391" s="12"/>
      <c r="BN391" s="11"/>
      <c r="BO391" s="9"/>
      <c r="BP391" s="11"/>
      <c r="BQ391" s="9"/>
      <c r="BR391" s="43"/>
      <c r="BS391" s="9"/>
      <c r="BT391" s="11"/>
      <c r="BU391" s="25"/>
      <c r="BV391" s="25"/>
      <c r="BW391" s="25"/>
      <c r="BX391" s="25"/>
      <c r="BY391" s="25"/>
      <c r="BZ391" s="25"/>
      <c r="CA391" s="25"/>
      <c r="CB391" s="25"/>
    </row>
    <row r="392" spans="2:80" x14ac:dyDescent="0.2">
      <c r="B392" s="25"/>
      <c r="C392" s="1"/>
      <c r="D392" s="1"/>
      <c r="E392" s="1"/>
      <c r="F392" s="2"/>
      <c r="G392" s="6"/>
      <c r="H392" s="2"/>
      <c r="I392" s="2"/>
      <c r="J392" s="3"/>
      <c r="K392" s="3"/>
      <c r="L392" s="1"/>
      <c r="M392" s="1"/>
      <c r="N392" s="1"/>
      <c r="O392" s="40"/>
      <c r="P392" s="40"/>
      <c r="Q392" s="1"/>
      <c r="R392" s="1"/>
      <c r="S392" s="2"/>
      <c r="T392" s="3"/>
      <c r="U392" s="7"/>
      <c r="V392" s="7"/>
      <c r="W392" s="7"/>
      <c r="X392" s="40"/>
      <c r="Y392" s="1"/>
      <c r="Z392" s="1"/>
      <c r="AA392" s="2"/>
      <c r="AB392" s="6"/>
      <c r="AC392" s="2"/>
      <c r="AD392" s="40"/>
      <c r="AE392" s="1"/>
      <c r="AF392" s="2"/>
      <c r="AG392" s="9"/>
      <c r="AH392" s="12"/>
      <c r="AI392" s="12"/>
      <c r="AJ392" s="42"/>
      <c r="AK392" s="11"/>
      <c r="AL392" s="9"/>
      <c r="AM392" s="11"/>
      <c r="AN392" s="9"/>
      <c r="AO392" s="9"/>
      <c r="AP392" s="9"/>
      <c r="AQ392" s="50"/>
      <c r="AR392" s="11"/>
      <c r="AS392" s="49"/>
      <c r="AT392" s="12"/>
      <c r="AU392" s="9"/>
      <c r="AV392" s="9"/>
      <c r="AW392" s="9"/>
      <c r="AX392" s="9"/>
      <c r="AY392" s="12"/>
      <c r="AZ392" s="49"/>
      <c r="BA392" s="12"/>
      <c r="BB392" s="9"/>
      <c r="BC392" s="9"/>
      <c r="BD392" s="9"/>
      <c r="BE392" s="9"/>
      <c r="BF392" s="12"/>
      <c r="BG392" s="49"/>
      <c r="BH392" s="12"/>
      <c r="BI392" s="9"/>
      <c r="BJ392" s="9"/>
      <c r="BK392" s="9"/>
      <c r="BL392" s="50"/>
      <c r="BM392" s="12"/>
      <c r="BN392" s="11"/>
      <c r="BO392" s="9"/>
      <c r="BP392" s="11"/>
      <c r="BQ392" s="9"/>
      <c r="BR392" s="43"/>
      <c r="BS392" s="9"/>
      <c r="BT392" s="11"/>
      <c r="BU392" s="25"/>
      <c r="BV392" s="25"/>
      <c r="BW392" s="25"/>
      <c r="BX392" s="25"/>
      <c r="BY392" s="25"/>
      <c r="BZ392" s="25"/>
      <c r="CA392" s="25"/>
      <c r="CB392" s="25"/>
    </row>
    <row r="393" spans="2:80" x14ac:dyDescent="0.2">
      <c r="B393" s="25"/>
      <c r="C393" s="1"/>
      <c r="D393" s="1"/>
      <c r="E393" s="1"/>
      <c r="F393" s="2"/>
      <c r="G393" s="6"/>
      <c r="H393" s="2"/>
      <c r="I393" s="2"/>
      <c r="J393" s="3"/>
      <c r="K393" s="3"/>
      <c r="L393" s="1"/>
      <c r="M393" s="1"/>
      <c r="N393" s="1"/>
      <c r="O393" s="40"/>
      <c r="P393" s="40"/>
      <c r="Q393" s="1"/>
      <c r="R393" s="1"/>
      <c r="S393" s="2"/>
      <c r="T393" s="3"/>
      <c r="U393" s="7"/>
      <c r="V393" s="7"/>
      <c r="W393" s="7"/>
      <c r="X393" s="40"/>
      <c r="Y393" s="1"/>
      <c r="Z393" s="1"/>
      <c r="AA393" s="2"/>
      <c r="AB393" s="6"/>
      <c r="AC393" s="2"/>
      <c r="AD393" s="40"/>
      <c r="AE393" s="1"/>
      <c r="AF393" s="2"/>
      <c r="AG393" s="9"/>
      <c r="AH393" s="12"/>
      <c r="AI393" s="12"/>
      <c r="AJ393" s="42"/>
      <c r="AK393" s="11"/>
      <c r="AL393" s="9"/>
      <c r="AM393" s="11"/>
      <c r="AN393" s="9"/>
      <c r="AO393" s="9"/>
      <c r="AP393" s="9"/>
      <c r="AQ393" s="50"/>
      <c r="AR393" s="11"/>
      <c r="AS393" s="49"/>
      <c r="AT393" s="12"/>
      <c r="AU393" s="9"/>
      <c r="AV393" s="9"/>
      <c r="AW393" s="9"/>
      <c r="AX393" s="9"/>
      <c r="AY393" s="12"/>
      <c r="AZ393" s="49"/>
      <c r="BA393" s="12"/>
      <c r="BB393" s="9"/>
      <c r="BC393" s="9"/>
      <c r="BD393" s="9"/>
      <c r="BE393" s="9"/>
      <c r="BF393" s="12"/>
      <c r="BG393" s="49"/>
      <c r="BH393" s="12"/>
      <c r="BI393" s="9"/>
      <c r="BJ393" s="9"/>
      <c r="BK393" s="9"/>
      <c r="BL393" s="50"/>
      <c r="BM393" s="12"/>
      <c r="BN393" s="11"/>
      <c r="BO393" s="9"/>
      <c r="BP393" s="11"/>
      <c r="BQ393" s="9"/>
      <c r="BR393" s="43"/>
      <c r="BS393" s="9"/>
      <c r="BT393" s="11"/>
      <c r="BU393" s="25"/>
      <c r="BV393" s="25"/>
      <c r="BW393" s="25"/>
      <c r="BX393" s="25"/>
      <c r="BY393" s="25"/>
      <c r="BZ393" s="25"/>
      <c r="CA393" s="25"/>
      <c r="CB393" s="25"/>
    </row>
    <row r="394" spans="2:80" x14ac:dyDescent="0.2">
      <c r="B394" s="25"/>
      <c r="C394" s="1"/>
      <c r="D394" s="1"/>
      <c r="E394" s="1"/>
      <c r="F394" s="2"/>
      <c r="G394" s="6"/>
      <c r="H394" s="2"/>
      <c r="I394" s="2"/>
      <c r="J394" s="3"/>
      <c r="K394" s="3"/>
      <c r="L394" s="1"/>
      <c r="M394" s="1"/>
      <c r="N394" s="1"/>
      <c r="O394" s="40"/>
      <c r="P394" s="40"/>
      <c r="Q394" s="1"/>
      <c r="R394" s="1"/>
      <c r="S394" s="2"/>
      <c r="T394" s="3"/>
      <c r="U394" s="7"/>
      <c r="V394" s="7"/>
      <c r="W394" s="7"/>
      <c r="X394" s="40"/>
      <c r="Y394" s="1"/>
      <c r="Z394" s="1"/>
      <c r="AA394" s="2"/>
      <c r="AB394" s="6"/>
      <c r="AC394" s="2"/>
      <c r="AD394" s="40"/>
      <c r="AE394" s="1"/>
      <c r="AF394" s="2"/>
      <c r="AG394" s="9"/>
      <c r="AH394" s="12"/>
      <c r="AI394" s="12"/>
      <c r="AJ394" s="42"/>
      <c r="AK394" s="11"/>
      <c r="AL394" s="9"/>
      <c r="AM394" s="11"/>
      <c r="AN394" s="9"/>
      <c r="AO394" s="9"/>
      <c r="AP394" s="9"/>
      <c r="AQ394" s="50"/>
      <c r="AR394" s="11"/>
      <c r="AS394" s="49"/>
      <c r="AT394" s="12"/>
      <c r="AU394" s="9"/>
      <c r="AV394" s="9"/>
      <c r="AW394" s="9"/>
      <c r="AX394" s="9"/>
      <c r="AY394" s="12"/>
      <c r="AZ394" s="49"/>
      <c r="BA394" s="12"/>
      <c r="BB394" s="9"/>
      <c r="BC394" s="9"/>
      <c r="BD394" s="9"/>
      <c r="BE394" s="9"/>
      <c r="BF394" s="12"/>
      <c r="BG394" s="49"/>
      <c r="BH394" s="12"/>
      <c r="BI394" s="9"/>
      <c r="BJ394" s="9"/>
      <c r="BK394" s="9"/>
      <c r="BL394" s="50"/>
      <c r="BM394" s="12"/>
      <c r="BN394" s="11"/>
      <c r="BO394" s="9"/>
      <c r="BP394" s="11"/>
      <c r="BQ394" s="9"/>
      <c r="BR394" s="43"/>
      <c r="BS394" s="9"/>
      <c r="BT394" s="11"/>
      <c r="BU394" s="25"/>
      <c r="BV394" s="25"/>
      <c r="BW394" s="25"/>
      <c r="BX394" s="25"/>
      <c r="BY394" s="25"/>
      <c r="BZ394" s="25"/>
      <c r="CA394" s="25"/>
      <c r="CB394" s="25"/>
    </row>
    <row r="395" spans="2:80" x14ac:dyDescent="0.2">
      <c r="B395" s="25"/>
      <c r="C395" s="1"/>
      <c r="D395" s="1"/>
      <c r="E395" s="1"/>
      <c r="F395" s="2"/>
      <c r="G395" s="6"/>
      <c r="H395" s="2"/>
      <c r="I395" s="2"/>
      <c r="J395" s="3"/>
      <c r="K395" s="3"/>
      <c r="L395" s="1"/>
      <c r="M395" s="1"/>
      <c r="N395" s="1"/>
      <c r="O395" s="40"/>
      <c r="P395" s="40"/>
      <c r="Q395" s="1"/>
      <c r="R395" s="1"/>
      <c r="S395" s="2"/>
      <c r="T395" s="3"/>
      <c r="U395" s="7"/>
      <c r="V395" s="7"/>
      <c r="W395" s="7"/>
      <c r="X395" s="40"/>
      <c r="Y395" s="1"/>
      <c r="Z395" s="1"/>
      <c r="AA395" s="2"/>
      <c r="AB395" s="6"/>
      <c r="AC395" s="2"/>
      <c r="AD395" s="40"/>
      <c r="AE395" s="1"/>
      <c r="AF395" s="2"/>
      <c r="AG395" s="9"/>
      <c r="AH395" s="12"/>
      <c r="AI395" s="12"/>
      <c r="AJ395" s="42"/>
      <c r="AK395" s="11"/>
      <c r="AL395" s="9"/>
      <c r="AM395" s="11"/>
      <c r="AN395" s="9"/>
      <c r="AO395" s="9"/>
      <c r="AP395" s="9"/>
      <c r="AQ395" s="50"/>
      <c r="AR395" s="11"/>
      <c r="AS395" s="49"/>
      <c r="AT395" s="12"/>
      <c r="AU395" s="9"/>
      <c r="AV395" s="9"/>
      <c r="AW395" s="9"/>
      <c r="AX395" s="9"/>
      <c r="AY395" s="12"/>
      <c r="AZ395" s="49"/>
      <c r="BA395" s="12"/>
      <c r="BB395" s="9"/>
      <c r="BC395" s="9"/>
      <c r="BD395" s="9"/>
      <c r="BE395" s="9"/>
      <c r="BF395" s="12"/>
      <c r="BG395" s="49"/>
      <c r="BH395" s="12"/>
      <c r="BI395" s="9"/>
      <c r="BJ395" s="9"/>
      <c r="BK395" s="9"/>
      <c r="BL395" s="50"/>
      <c r="BM395" s="12"/>
      <c r="BN395" s="11"/>
      <c r="BO395" s="9"/>
      <c r="BP395" s="11"/>
      <c r="BQ395" s="9"/>
      <c r="BR395" s="43"/>
      <c r="BS395" s="9"/>
      <c r="BT395" s="11"/>
      <c r="BU395" s="25"/>
      <c r="BV395" s="25"/>
      <c r="BW395" s="25"/>
      <c r="BX395" s="25"/>
      <c r="BY395" s="25"/>
      <c r="BZ395" s="25"/>
      <c r="CA395" s="25"/>
      <c r="CB395" s="25"/>
    </row>
    <row r="396" spans="2:80" x14ac:dyDescent="0.2">
      <c r="B396" s="25"/>
      <c r="C396" s="1"/>
      <c r="D396" s="1"/>
      <c r="E396" s="1"/>
      <c r="F396" s="2"/>
      <c r="G396" s="6"/>
      <c r="H396" s="2"/>
      <c r="I396" s="2"/>
      <c r="J396" s="3"/>
      <c r="K396" s="3"/>
      <c r="L396" s="1"/>
      <c r="M396" s="1"/>
      <c r="N396" s="1"/>
      <c r="O396" s="40"/>
      <c r="P396" s="40"/>
      <c r="Q396" s="1"/>
      <c r="R396" s="1"/>
      <c r="S396" s="2"/>
      <c r="T396" s="3"/>
      <c r="U396" s="7"/>
      <c r="V396" s="7"/>
      <c r="W396" s="7"/>
      <c r="X396" s="40"/>
      <c r="Y396" s="1"/>
      <c r="Z396" s="1"/>
      <c r="AA396" s="2"/>
      <c r="AB396" s="6"/>
      <c r="AC396" s="2"/>
      <c r="AD396" s="40"/>
      <c r="AE396" s="1"/>
      <c r="AF396" s="2"/>
      <c r="AG396" s="9"/>
      <c r="AH396" s="12"/>
      <c r="AI396" s="12"/>
      <c r="AJ396" s="42"/>
      <c r="AK396" s="11"/>
      <c r="AL396" s="9"/>
      <c r="AM396" s="11"/>
      <c r="AN396" s="9"/>
      <c r="AO396" s="9"/>
      <c r="AP396" s="9"/>
      <c r="AQ396" s="50"/>
      <c r="AR396" s="11"/>
      <c r="AS396" s="49"/>
      <c r="AT396" s="12"/>
      <c r="AU396" s="9"/>
      <c r="AV396" s="9"/>
      <c r="AW396" s="9"/>
      <c r="AX396" s="9"/>
      <c r="AY396" s="12"/>
      <c r="AZ396" s="49"/>
      <c r="BA396" s="12"/>
      <c r="BB396" s="9"/>
      <c r="BC396" s="9"/>
      <c r="BD396" s="9"/>
      <c r="BE396" s="9"/>
      <c r="BF396" s="12"/>
      <c r="BG396" s="49"/>
      <c r="BH396" s="12"/>
      <c r="BI396" s="9"/>
      <c r="BJ396" s="9"/>
      <c r="BK396" s="9"/>
      <c r="BL396" s="50"/>
      <c r="BM396" s="12"/>
      <c r="BN396" s="11"/>
      <c r="BO396" s="9"/>
      <c r="BP396" s="11"/>
      <c r="BQ396" s="9"/>
      <c r="BR396" s="43"/>
      <c r="BS396" s="9"/>
      <c r="BT396" s="11"/>
      <c r="BU396" s="25"/>
      <c r="BV396" s="25"/>
      <c r="BW396" s="25"/>
      <c r="BX396" s="25"/>
      <c r="BY396" s="25"/>
      <c r="BZ396" s="25"/>
      <c r="CA396" s="25"/>
      <c r="CB396" s="25"/>
    </row>
    <row r="397" spans="2:80" x14ac:dyDescent="0.2">
      <c r="B397" s="25"/>
      <c r="C397" s="1"/>
      <c r="D397" s="1"/>
      <c r="E397" s="1"/>
      <c r="F397" s="2"/>
      <c r="G397" s="6"/>
      <c r="H397" s="2"/>
      <c r="I397" s="2"/>
      <c r="J397" s="3"/>
      <c r="K397" s="3"/>
      <c r="L397" s="1"/>
      <c r="M397" s="1"/>
      <c r="N397" s="1"/>
      <c r="O397" s="40"/>
      <c r="P397" s="40"/>
      <c r="Q397" s="1"/>
      <c r="R397" s="1"/>
      <c r="S397" s="2"/>
      <c r="T397" s="3"/>
      <c r="U397" s="7"/>
      <c r="V397" s="7"/>
      <c r="W397" s="7"/>
      <c r="X397" s="40"/>
      <c r="Y397" s="1"/>
      <c r="Z397" s="1"/>
      <c r="AA397" s="2"/>
      <c r="AB397" s="6"/>
      <c r="AC397" s="2"/>
      <c r="AD397" s="40"/>
      <c r="AE397" s="1"/>
      <c r="AF397" s="2"/>
      <c r="AG397" s="9"/>
      <c r="AH397" s="12"/>
      <c r="AI397" s="12"/>
      <c r="AJ397" s="42"/>
      <c r="AK397" s="11"/>
      <c r="AL397" s="9"/>
      <c r="AM397" s="11"/>
      <c r="AN397" s="9"/>
      <c r="AO397" s="9"/>
      <c r="AP397" s="9"/>
      <c r="AQ397" s="50"/>
      <c r="AR397" s="11"/>
      <c r="AS397" s="49"/>
      <c r="AT397" s="12"/>
      <c r="AU397" s="9"/>
      <c r="AV397" s="9"/>
      <c r="AW397" s="9"/>
      <c r="AX397" s="9"/>
      <c r="AY397" s="12"/>
      <c r="AZ397" s="49"/>
      <c r="BA397" s="12"/>
      <c r="BB397" s="9"/>
      <c r="BC397" s="9"/>
      <c r="BD397" s="9"/>
      <c r="BE397" s="9"/>
      <c r="BF397" s="12"/>
      <c r="BG397" s="49"/>
      <c r="BH397" s="12"/>
      <c r="BI397" s="9"/>
      <c r="BJ397" s="9"/>
      <c r="BK397" s="9"/>
      <c r="BL397" s="50"/>
      <c r="BM397" s="12"/>
      <c r="BN397" s="11"/>
      <c r="BO397" s="9"/>
      <c r="BP397" s="11"/>
      <c r="BQ397" s="9"/>
      <c r="BR397" s="43"/>
      <c r="BS397" s="9"/>
      <c r="BT397" s="11"/>
      <c r="BU397" s="25"/>
      <c r="BV397" s="25"/>
      <c r="BW397" s="25"/>
      <c r="BX397" s="25"/>
      <c r="BY397" s="25"/>
      <c r="BZ397" s="25"/>
      <c r="CA397" s="25"/>
      <c r="CB397" s="25"/>
    </row>
    <row r="398" spans="2:80" x14ac:dyDescent="0.2">
      <c r="B398" s="25"/>
      <c r="C398" s="1"/>
      <c r="D398" s="1"/>
      <c r="E398" s="1"/>
      <c r="F398" s="2"/>
      <c r="G398" s="6"/>
      <c r="H398" s="2"/>
      <c r="I398" s="2"/>
      <c r="J398" s="3"/>
      <c r="K398" s="3"/>
      <c r="L398" s="1"/>
      <c r="M398" s="1"/>
      <c r="N398" s="1"/>
      <c r="O398" s="40"/>
      <c r="P398" s="40"/>
      <c r="Q398" s="1"/>
      <c r="R398" s="1"/>
      <c r="S398" s="2"/>
      <c r="T398" s="3"/>
      <c r="U398" s="7"/>
      <c r="V398" s="7"/>
      <c r="W398" s="7"/>
      <c r="X398" s="40"/>
      <c r="Y398" s="1"/>
      <c r="Z398" s="1"/>
      <c r="AA398" s="2"/>
      <c r="AB398" s="6"/>
      <c r="AC398" s="2"/>
      <c r="AD398" s="40"/>
      <c r="AE398" s="1"/>
      <c r="AF398" s="2"/>
      <c r="AG398" s="9"/>
      <c r="AH398" s="12"/>
      <c r="AI398" s="12"/>
      <c r="AJ398" s="42"/>
      <c r="AK398" s="11"/>
      <c r="AL398" s="9"/>
      <c r="AM398" s="11"/>
      <c r="AN398" s="9"/>
      <c r="AO398" s="9"/>
      <c r="AP398" s="9"/>
      <c r="AQ398" s="50"/>
      <c r="AR398" s="11"/>
      <c r="AS398" s="49"/>
      <c r="AT398" s="12"/>
      <c r="AU398" s="9"/>
      <c r="AV398" s="9"/>
      <c r="AW398" s="9"/>
      <c r="AX398" s="9"/>
      <c r="AY398" s="12"/>
      <c r="AZ398" s="49"/>
      <c r="BA398" s="12"/>
      <c r="BB398" s="9"/>
      <c r="BC398" s="9"/>
      <c r="BD398" s="9"/>
      <c r="BE398" s="9"/>
      <c r="BF398" s="12"/>
      <c r="BG398" s="49"/>
      <c r="BH398" s="12"/>
      <c r="BI398" s="9"/>
      <c r="BJ398" s="9"/>
      <c r="BK398" s="9"/>
      <c r="BL398" s="50"/>
      <c r="BM398" s="12"/>
      <c r="BN398" s="11"/>
      <c r="BO398" s="9"/>
      <c r="BP398" s="11"/>
      <c r="BQ398" s="9"/>
      <c r="BR398" s="43"/>
      <c r="BS398" s="9"/>
      <c r="BT398" s="11"/>
      <c r="BU398" s="25"/>
      <c r="BV398" s="25"/>
      <c r="BW398" s="25"/>
      <c r="BX398" s="25"/>
      <c r="BY398" s="25"/>
      <c r="BZ398" s="25"/>
      <c r="CA398" s="25"/>
      <c r="CB398" s="25"/>
    </row>
    <row r="399" spans="2:80" x14ac:dyDescent="0.2">
      <c r="B399" s="25"/>
      <c r="C399" s="1"/>
      <c r="D399" s="1"/>
      <c r="E399" s="1"/>
      <c r="F399" s="2"/>
      <c r="G399" s="6"/>
      <c r="H399" s="2"/>
      <c r="I399" s="2"/>
      <c r="J399" s="3"/>
      <c r="K399" s="3"/>
      <c r="L399" s="1"/>
      <c r="M399" s="1"/>
      <c r="N399" s="1"/>
      <c r="O399" s="40"/>
      <c r="P399" s="40"/>
      <c r="Q399" s="1"/>
      <c r="R399" s="1"/>
      <c r="S399" s="2"/>
      <c r="T399" s="3"/>
      <c r="U399" s="7"/>
      <c r="V399" s="7"/>
      <c r="W399" s="7"/>
      <c r="X399" s="40"/>
      <c r="Y399" s="1"/>
      <c r="Z399" s="1"/>
      <c r="AA399" s="2"/>
      <c r="AB399" s="6"/>
      <c r="AC399" s="2"/>
      <c r="AD399" s="40"/>
      <c r="AE399" s="1"/>
      <c r="AF399" s="2"/>
      <c r="AG399" s="9"/>
      <c r="AH399" s="12"/>
      <c r="AI399" s="12"/>
      <c r="AJ399" s="42"/>
      <c r="AK399" s="11"/>
      <c r="AL399" s="9"/>
      <c r="AM399" s="11"/>
      <c r="AN399" s="9"/>
      <c r="AO399" s="9"/>
      <c r="AP399" s="9"/>
      <c r="AQ399" s="50"/>
      <c r="AR399" s="11"/>
      <c r="AS399" s="49"/>
      <c r="AT399" s="12"/>
      <c r="AU399" s="9"/>
      <c r="AV399" s="9"/>
      <c r="AW399" s="9"/>
      <c r="AX399" s="9"/>
      <c r="AY399" s="12"/>
      <c r="AZ399" s="49"/>
      <c r="BA399" s="12"/>
      <c r="BB399" s="9"/>
      <c r="BC399" s="9"/>
      <c r="BD399" s="9"/>
      <c r="BE399" s="9"/>
      <c r="BF399" s="12"/>
      <c r="BG399" s="49"/>
      <c r="BH399" s="12"/>
      <c r="BI399" s="9"/>
      <c r="BJ399" s="9"/>
      <c r="BK399" s="9"/>
      <c r="BL399" s="50"/>
      <c r="BM399" s="12"/>
      <c r="BN399" s="11"/>
      <c r="BO399" s="9"/>
      <c r="BP399" s="11"/>
      <c r="BQ399" s="9"/>
      <c r="BR399" s="43"/>
      <c r="BS399" s="9"/>
      <c r="BT399" s="11"/>
      <c r="BU399" s="25"/>
      <c r="BV399" s="25"/>
      <c r="BW399" s="25"/>
      <c r="BX399" s="25"/>
      <c r="BY399" s="25"/>
      <c r="BZ399" s="25"/>
      <c r="CA399" s="25"/>
      <c r="CB399" s="25"/>
    </row>
    <row r="400" spans="2:80" x14ac:dyDescent="0.2">
      <c r="B400" s="25"/>
      <c r="C400" s="1"/>
      <c r="D400" s="1"/>
      <c r="E400" s="1"/>
      <c r="F400" s="2"/>
      <c r="G400" s="6"/>
      <c r="H400" s="2"/>
      <c r="I400" s="2"/>
      <c r="J400" s="3"/>
      <c r="K400" s="3"/>
      <c r="L400" s="1"/>
      <c r="M400" s="1"/>
      <c r="N400" s="1"/>
      <c r="O400" s="40"/>
      <c r="P400" s="40"/>
      <c r="Q400" s="1"/>
      <c r="R400" s="1"/>
      <c r="S400" s="2"/>
      <c r="T400" s="3"/>
      <c r="U400" s="7"/>
      <c r="V400" s="7"/>
      <c r="W400" s="7"/>
      <c r="X400" s="40"/>
      <c r="Y400" s="1"/>
      <c r="Z400" s="1"/>
      <c r="AA400" s="2"/>
      <c r="AB400" s="6"/>
      <c r="AC400" s="2"/>
      <c r="AD400" s="40"/>
      <c r="AE400" s="1"/>
      <c r="AF400" s="2"/>
      <c r="AG400" s="9"/>
      <c r="AH400" s="12"/>
      <c r="AI400" s="12"/>
      <c r="AJ400" s="42"/>
      <c r="AK400" s="11"/>
      <c r="AL400" s="9"/>
      <c r="AM400" s="11"/>
      <c r="AN400" s="9"/>
      <c r="AO400" s="9"/>
      <c r="AP400" s="9"/>
      <c r="AQ400" s="50"/>
      <c r="AR400" s="11"/>
      <c r="AS400" s="49"/>
      <c r="AT400" s="12"/>
      <c r="AU400" s="9"/>
      <c r="AV400" s="9"/>
      <c r="AW400" s="9"/>
      <c r="AX400" s="9"/>
      <c r="AY400" s="12"/>
      <c r="AZ400" s="49"/>
      <c r="BA400" s="12"/>
      <c r="BB400" s="9"/>
      <c r="BC400" s="9"/>
      <c r="BD400" s="9"/>
      <c r="BE400" s="9"/>
      <c r="BF400" s="12"/>
      <c r="BG400" s="49"/>
      <c r="BH400" s="12"/>
      <c r="BI400" s="9"/>
      <c r="BJ400" s="9"/>
      <c r="BK400" s="9"/>
      <c r="BL400" s="50"/>
      <c r="BM400" s="12"/>
      <c r="BN400" s="11"/>
      <c r="BO400" s="9"/>
      <c r="BP400" s="11"/>
      <c r="BQ400" s="9"/>
      <c r="BR400" s="43"/>
      <c r="BS400" s="9"/>
      <c r="BT400" s="11"/>
      <c r="BU400" s="25"/>
      <c r="BV400" s="25"/>
      <c r="BW400" s="25"/>
      <c r="BX400" s="25"/>
      <c r="BY400" s="25"/>
      <c r="BZ400" s="25"/>
      <c r="CA400" s="25"/>
      <c r="CB400" s="25"/>
    </row>
    <row r="401" spans="2:80" x14ac:dyDescent="0.2">
      <c r="B401" s="25"/>
      <c r="C401" s="1"/>
      <c r="D401" s="1"/>
      <c r="E401" s="1"/>
      <c r="F401" s="2"/>
      <c r="G401" s="6"/>
      <c r="H401" s="2"/>
      <c r="I401" s="2"/>
      <c r="J401" s="3"/>
      <c r="K401" s="3"/>
      <c r="L401" s="1"/>
      <c r="M401" s="1"/>
      <c r="N401" s="1"/>
      <c r="O401" s="40"/>
      <c r="P401" s="40"/>
      <c r="Q401" s="1"/>
      <c r="R401" s="1"/>
      <c r="S401" s="2"/>
      <c r="T401" s="3"/>
      <c r="U401" s="7"/>
      <c r="V401" s="7"/>
      <c r="W401" s="7"/>
      <c r="X401" s="40"/>
      <c r="Y401" s="1"/>
      <c r="Z401" s="1"/>
      <c r="AA401" s="2"/>
      <c r="AB401" s="6"/>
      <c r="AC401" s="2"/>
      <c r="AD401" s="40"/>
      <c r="AE401" s="1"/>
      <c r="AF401" s="2"/>
      <c r="AG401" s="9"/>
      <c r="AH401" s="12"/>
      <c r="AI401" s="12"/>
      <c r="AJ401" s="42"/>
      <c r="AK401" s="11"/>
      <c r="AL401" s="9"/>
      <c r="AM401" s="11"/>
      <c r="AN401" s="9"/>
      <c r="AO401" s="9"/>
      <c r="AP401" s="9"/>
      <c r="AQ401" s="50"/>
      <c r="AR401" s="11"/>
      <c r="AS401" s="49"/>
      <c r="AT401" s="12"/>
      <c r="AU401" s="9"/>
      <c r="AV401" s="9"/>
      <c r="AW401" s="9"/>
      <c r="AX401" s="9"/>
      <c r="AY401" s="12"/>
      <c r="AZ401" s="49"/>
      <c r="BA401" s="12"/>
      <c r="BB401" s="9"/>
      <c r="BC401" s="9"/>
      <c r="BD401" s="9"/>
      <c r="BE401" s="9"/>
      <c r="BF401" s="12"/>
      <c r="BG401" s="49"/>
      <c r="BH401" s="12"/>
      <c r="BI401" s="9"/>
      <c r="BJ401" s="9"/>
      <c r="BK401" s="9"/>
      <c r="BL401" s="50"/>
      <c r="BM401" s="12"/>
      <c r="BN401" s="11"/>
      <c r="BO401" s="9"/>
      <c r="BP401" s="11"/>
      <c r="BQ401" s="9"/>
      <c r="BR401" s="43"/>
      <c r="BS401" s="9"/>
      <c r="BT401" s="11"/>
      <c r="BU401" s="25"/>
      <c r="BV401" s="25"/>
      <c r="BW401" s="25"/>
      <c r="BX401" s="25"/>
      <c r="BY401" s="25"/>
      <c r="BZ401" s="25"/>
      <c r="CA401" s="25"/>
      <c r="CB401" s="25"/>
    </row>
    <row r="402" spans="2:80" x14ac:dyDescent="0.2">
      <c r="B402" s="25"/>
      <c r="C402" s="1"/>
      <c r="D402" s="1"/>
      <c r="E402" s="1"/>
      <c r="F402" s="2"/>
      <c r="G402" s="6"/>
      <c r="H402" s="2"/>
      <c r="I402" s="2"/>
      <c r="J402" s="3"/>
      <c r="K402" s="3"/>
      <c r="L402" s="1"/>
      <c r="M402" s="1"/>
      <c r="N402" s="1"/>
      <c r="O402" s="40"/>
      <c r="P402" s="40"/>
      <c r="Q402" s="1"/>
      <c r="R402" s="1"/>
      <c r="S402" s="2"/>
      <c r="T402" s="3"/>
      <c r="U402" s="7"/>
      <c r="V402" s="7"/>
      <c r="W402" s="7"/>
      <c r="X402" s="40"/>
      <c r="Y402" s="1"/>
      <c r="Z402" s="1"/>
      <c r="AA402" s="2"/>
      <c r="AB402" s="6"/>
      <c r="AC402" s="2"/>
      <c r="AD402" s="40"/>
      <c r="AE402" s="1"/>
      <c r="AF402" s="2"/>
      <c r="AG402" s="9"/>
      <c r="AH402" s="12"/>
      <c r="AI402" s="12"/>
      <c r="AJ402" s="42"/>
      <c r="AK402" s="11"/>
      <c r="AL402" s="9"/>
      <c r="AM402" s="11"/>
      <c r="AN402" s="9"/>
      <c r="AO402" s="9"/>
      <c r="AP402" s="9"/>
      <c r="AQ402" s="50"/>
      <c r="AR402" s="11"/>
      <c r="AS402" s="49"/>
      <c r="AT402" s="12"/>
      <c r="AU402" s="9"/>
      <c r="AV402" s="9"/>
      <c r="AW402" s="9"/>
      <c r="AX402" s="9"/>
      <c r="AY402" s="12"/>
      <c r="AZ402" s="49"/>
      <c r="BA402" s="12"/>
      <c r="BB402" s="9"/>
      <c r="BC402" s="9"/>
      <c r="BD402" s="9"/>
      <c r="BE402" s="9"/>
      <c r="BF402" s="12"/>
      <c r="BG402" s="49"/>
      <c r="BH402" s="12"/>
      <c r="BI402" s="9"/>
      <c r="BJ402" s="9"/>
      <c r="BK402" s="9"/>
      <c r="BL402" s="50"/>
      <c r="BM402" s="12"/>
      <c r="BN402" s="11"/>
      <c r="BO402" s="9"/>
      <c r="BP402" s="11"/>
      <c r="BQ402" s="9"/>
      <c r="BR402" s="43"/>
      <c r="BS402" s="9"/>
      <c r="BT402" s="11"/>
      <c r="BU402" s="25"/>
      <c r="BV402" s="25"/>
      <c r="BW402" s="25"/>
      <c r="BX402" s="25"/>
      <c r="BY402" s="25"/>
      <c r="BZ402" s="25"/>
      <c r="CA402" s="25"/>
      <c r="CB402" s="25"/>
    </row>
    <row r="403" spans="2:80" x14ac:dyDescent="0.2">
      <c r="B403" s="25"/>
      <c r="C403" s="1"/>
      <c r="D403" s="1"/>
      <c r="E403" s="1"/>
      <c r="F403" s="2"/>
      <c r="G403" s="6"/>
      <c r="H403" s="2"/>
      <c r="I403" s="2"/>
      <c r="J403" s="3"/>
      <c r="K403" s="3"/>
      <c r="L403" s="1"/>
      <c r="M403" s="1"/>
      <c r="N403" s="1"/>
      <c r="O403" s="40"/>
      <c r="P403" s="40"/>
      <c r="Q403" s="1"/>
      <c r="R403" s="1"/>
      <c r="S403" s="2"/>
      <c r="T403" s="3"/>
      <c r="U403" s="7"/>
      <c r="V403" s="7"/>
      <c r="W403" s="7"/>
      <c r="X403" s="40"/>
      <c r="Y403" s="1"/>
      <c r="Z403" s="1"/>
      <c r="AA403" s="2"/>
      <c r="AB403" s="6"/>
      <c r="AC403" s="2"/>
      <c r="AD403" s="40"/>
      <c r="AE403" s="1"/>
      <c r="AF403" s="2"/>
      <c r="AG403" s="9"/>
      <c r="AH403" s="12"/>
      <c r="AI403" s="12"/>
      <c r="AJ403" s="42"/>
      <c r="AK403" s="11"/>
      <c r="AL403" s="9"/>
      <c r="AM403" s="11"/>
      <c r="AN403" s="9"/>
      <c r="AO403" s="9"/>
      <c r="AP403" s="9"/>
      <c r="AQ403" s="50"/>
      <c r="AR403" s="11"/>
      <c r="AS403" s="49"/>
      <c r="AT403" s="12"/>
      <c r="AU403" s="9"/>
      <c r="AV403" s="9"/>
      <c r="AW403" s="9"/>
      <c r="AX403" s="9"/>
      <c r="AY403" s="12"/>
      <c r="AZ403" s="49"/>
      <c r="BA403" s="12"/>
      <c r="BB403" s="9"/>
      <c r="BC403" s="9"/>
      <c r="BD403" s="9"/>
      <c r="BE403" s="9"/>
      <c r="BF403" s="12"/>
      <c r="BG403" s="49"/>
      <c r="BH403" s="12"/>
      <c r="BI403" s="9"/>
      <c r="BJ403" s="9"/>
      <c r="BK403" s="9"/>
      <c r="BL403" s="50"/>
      <c r="BM403" s="12"/>
      <c r="BN403" s="11"/>
      <c r="BO403" s="9"/>
      <c r="BP403" s="11"/>
      <c r="BQ403" s="9"/>
      <c r="BR403" s="43"/>
      <c r="BS403" s="9"/>
      <c r="BT403" s="11"/>
      <c r="BU403" s="25"/>
      <c r="BV403" s="25"/>
      <c r="BW403" s="25"/>
      <c r="BX403" s="25"/>
      <c r="BY403" s="25"/>
      <c r="BZ403" s="25"/>
      <c r="CA403" s="25"/>
      <c r="CB403" s="25"/>
    </row>
    <row r="404" spans="2:80" x14ac:dyDescent="0.2">
      <c r="B404" s="25"/>
      <c r="C404" s="1"/>
      <c r="D404" s="1"/>
      <c r="E404" s="1"/>
      <c r="F404" s="2"/>
      <c r="G404" s="6"/>
      <c r="H404" s="2"/>
      <c r="I404" s="2"/>
      <c r="J404" s="3"/>
      <c r="K404" s="3"/>
      <c r="L404" s="1"/>
      <c r="M404" s="1"/>
      <c r="N404" s="1"/>
      <c r="O404" s="40"/>
      <c r="P404" s="40"/>
      <c r="Q404" s="1"/>
      <c r="R404" s="1"/>
      <c r="S404" s="2"/>
      <c r="T404" s="3"/>
      <c r="U404" s="7"/>
      <c r="V404" s="7"/>
      <c r="W404" s="7"/>
      <c r="X404" s="40"/>
      <c r="Y404" s="1"/>
      <c r="Z404" s="1"/>
      <c r="AA404" s="2"/>
      <c r="AB404" s="6"/>
      <c r="AC404" s="2"/>
      <c r="AD404" s="40"/>
      <c r="AE404" s="1"/>
      <c r="AF404" s="2"/>
      <c r="AG404" s="9"/>
      <c r="AH404" s="12"/>
      <c r="AI404" s="12"/>
      <c r="AJ404" s="42"/>
      <c r="AK404" s="11"/>
      <c r="AL404" s="9"/>
      <c r="AM404" s="11"/>
      <c r="AN404" s="9"/>
      <c r="AO404" s="9"/>
      <c r="AP404" s="9"/>
      <c r="AQ404" s="50"/>
      <c r="AR404" s="11"/>
      <c r="AS404" s="49"/>
      <c r="AT404" s="12"/>
      <c r="AU404" s="9"/>
      <c r="AV404" s="9"/>
      <c r="AW404" s="9"/>
      <c r="AX404" s="9"/>
      <c r="AY404" s="12"/>
      <c r="AZ404" s="49"/>
      <c r="BA404" s="12"/>
      <c r="BB404" s="9"/>
      <c r="BC404" s="9"/>
      <c r="BD404" s="9"/>
      <c r="BE404" s="9"/>
      <c r="BF404" s="12"/>
      <c r="BG404" s="49"/>
      <c r="BH404" s="12"/>
      <c r="BI404" s="9"/>
      <c r="BJ404" s="9"/>
      <c r="BK404" s="9"/>
      <c r="BL404" s="50"/>
      <c r="BM404" s="12"/>
      <c r="BN404" s="11"/>
      <c r="BO404" s="9"/>
      <c r="BP404" s="11"/>
      <c r="BQ404" s="9"/>
      <c r="BR404" s="43"/>
      <c r="BS404" s="9"/>
      <c r="BT404" s="11"/>
      <c r="BU404" s="25"/>
      <c r="BV404" s="25"/>
      <c r="BW404" s="25"/>
      <c r="BX404" s="25"/>
      <c r="BY404" s="25"/>
      <c r="BZ404" s="25"/>
      <c r="CA404" s="25"/>
      <c r="CB404" s="25"/>
    </row>
    <row r="405" spans="2:80" x14ac:dyDescent="0.2">
      <c r="B405" s="25"/>
      <c r="C405" s="1"/>
      <c r="D405" s="1"/>
      <c r="E405" s="1"/>
      <c r="F405" s="2"/>
      <c r="G405" s="6"/>
      <c r="H405" s="2"/>
      <c r="I405" s="2"/>
      <c r="J405" s="3"/>
      <c r="K405" s="3"/>
      <c r="L405" s="1"/>
      <c r="M405" s="1"/>
      <c r="N405" s="1"/>
      <c r="O405" s="40"/>
      <c r="P405" s="40"/>
      <c r="Q405" s="1"/>
      <c r="R405" s="1"/>
      <c r="S405" s="2"/>
      <c r="T405" s="3"/>
      <c r="U405" s="7"/>
      <c r="V405" s="7"/>
      <c r="W405" s="7"/>
      <c r="X405" s="40"/>
      <c r="Y405" s="1"/>
      <c r="Z405" s="1"/>
      <c r="AA405" s="2"/>
      <c r="AB405" s="6"/>
      <c r="AC405" s="2"/>
      <c r="AD405" s="40"/>
      <c r="AE405" s="1"/>
      <c r="AF405" s="2"/>
      <c r="AG405" s="9"/>
      <c r="AH405" s="12"/>
      <c r="AI405" s="12"/>
      <c r="AJ405" s="42"/>
      <c r="AK405" s="11"/>
      <c r="AL405" s="9"/>
      <c r="AM405" s="11"/>
      <c r="AN405" s="9"/>
      <c r="AO405" s="9"/>
      <c r="AP405" s="9"/>
      <c r="AQ405" s="50"/>
      <c r="AR405" s="11"/>
      <c r="AS405" s="49"/>
      <c r="AT405" s="12"/>
      <c r="AU405" s="9"/>
      <c r="AV405" s="9"/>
      <c r="AW405" s="9"/>
      <c r="AX405" s="9"/>
      <c r="AY405" s="12"/>
      <c r="AZ405" s="49"/>
      <c r="BA405" s="12"/>
      <c r="BB405" s="9"/>
      <c r="BC405" s="9"/>
      <c r="BD405" s="9"/>
      <c r="BE405" s="9"/>
      <c r="BF405" s="12"/>
      <c r="BG405" s="49"/>
      <c r="BH405" s="12"/>
      <c r="BI405" s="9"/>
      <c r="BJ405" s="9"/>
      <c r="BK405" s="9"/>
      <c r="BL405" s="50"/>
      <c r="BM405" s="12"/>
      <c r="BN405" s="11"/>
      <c r="BO405" s="9"/>
      <c r="BP405" s="11"/>
      <c r="BQ405" s="9"/>
      <c r="BR405" s="43"/>
      <c r="BS405" s="9"/>
      <c r="BT405" s="11"/>
      <c r="BU405" s="25"/>
      <c r="BV405" s="25"/>
      <c r="BW405" s="25"/>
      <c r="BX405" s="25"/>
      <c r="BY405" s="25"/>
      <c r="BZ405" s="25"/>
      <c r="CA405" s="25"/>
      <c r="CB405" s="25"/>
    </row>
    <row r="406" spans="2:80" x14ac:dyDescent="0.2">
      <c r="B406" s="25"/>
      <c r="C406" s="1"/>
      <c r="D406" s="1"/>
      <c r="E406" s="1"/>
      <c r="F406" s="2"/>
      <c r="G406" s="6"/>
      <c r="H406" s="2"/>
      <c r="I406" s="2"/>
      <c r="J406" s="3"/>
      <c r="K406" s="3"/>
      <c r="L406" s="1"/>
      <c r="M406" s="1"/>
      <c r="N406" s="1"/>
      <c r="O406" s="40"/>
      <c r="P406" s="40"/>
      <c r="Q406" s="1"/>
      <c r="R406" s="1"/>
      <c r="S406" s="2"/>
      <c r="T406" s="3"/>
      <c r="U406" s="7"/>
      <c r="V406" s="7"/>
      <c r="W406" s="7"/>
      <c r="X406" s="40"/>
      <c r="Y406" s="1"/>
      <c r="Z406" s="1"/>
      <c r="AA406" s="2"/>
      <c r="AB406" s="6"/>
      <c r="AC406" s="2"/>
      <c r="AD406" s="40"/>
      <c r="AE406" s="1"/>
      <c r="AF406" s="2"/>
      <c r="AG406" s="9"/>
      <c r="AH406" s="12"/>
      <c r="AI406" s="12"/>
      <c r="AJ406" s="42"/>
      <c r="AK406" s="11"/>
      <c r="AL406" s="9"/>
      <c r="AM406" s="11"/>
      <c r="AN406" s="9"/>
      <c r="AO406" s="9"/>
      <c r="AP406" s="9"/>
      <c r="AQ406" s="50"/>
      <c r="AR406" s="11"/>
      <c r="AS406" s="49"/>
      <c r="AT406" s="12"/>
      <c r="AU406" s="9"/>
      <c r="AV406" s="9"/>
      <c r="AW406" s="9"/>
      <c r="AX406" s="9"/>
      <c r="AY406" s="12"/>
      <c r="AZ406" s="49"/>
      <c r="BA406" s="12"/>
      <c r="BB406" s="9"/>
      <c r="BC406" s="9"/>
      <c r="BD406" s="9"/>
      <c r="BE406" s="9"/>
      <c r="BF406" s="12"/>
      <c r="BG406" s="49"/>
      <c r="BH406" s="12"/>
      <c r="BI406" s="9"/>
      <c r="BJ406" s="9"/>
      <c r="BK406" s="9"/>
      <c r="BL406" s="50"/>
      <c r="BM406" s="12"/>
      <c r="BN406" s="11"/>
      <c r="BO406" s="9"/>
      <c r="BP406" s="11"/>
      <c r="BQ406" s="9"/>
      <c r="BR406" s="43"/>
      <c r="BS406" s="9"/>
      <c r="BT406" s="11"/>
      <c r="BU406" s="25"/>
      <c r="BV406" s="25"/>
      <c r="BW406" s="25"/>
      <c r="BX406" s="25"/>
      <c r="BY406" s="25"/>
      <c r="BZ406" s="25"/>
      <c r="CA406" s="25"/>
      <c r="CB406" s="25"/>
    </row>
    <row r="407" spans="2:80" x14ac:dyDescent="0.2">
      <c r="B407" s="25"/>
      <c r="C407" s="1"/>
      <c r="D407" s="1"/>
      <c r="E407" s="1"/>
      <c r="F407" s="2"/>
      <c r="G407" s="6"/>
      <c r="H407" s="2"/>
      <c r="I407" s="2"/>
      <c r="J407" s="3"/>
      <c r="K407" s="3"/>
      <c r="L407" s="1"/>
      <c r="M407" s="1"/>
      <c r="N407" s="1"/>
      <c r="O407" s="40"/>
      <c r="P407" s="40"/>
      <c r="Q407" s="1"/>
      <c r="R407" s="1"/>
      <c r="S407" s="2"/>
      <c r="T407" s="3"/>
      <c r="U407" s="7"/>
      <c r="V407" s="7"/>
      <c r="W407" s="7"/>
      <c r="X407" s="40"/>
      <c r="Y407" s="1"/>
      <c r="Z407" s="1"/>
      <c r="AA407" s="2"/>
      <c r="AB407" s="6"/>
      <c r="AC407" s="2"/>
      <c r="AD407" s="40"/>
      <c r="AE407" s="1"/>
      <c r="AF407" s="2"/>
      <c r="AG407" s="9"/>
      <c r="AH407" s="12"/>
      <c r="AI407" s="12"/>
      <c r="AJ407" s="42"/>
      <c r="AK407" s="11"/>
      <c r="AL407" s="9"/>
      <c r="AM407" s="11"/>
      <c r="AN407" s="9"/>
      <c r="AO407" s="9"/>
      <c r="AP407" s="9"/>
      <c r="AQ407" s="50"/>
      <c r="AR407" s="11"/>
      <c r="AS407" s="49"/>
      <c r="AT407" s="12"/>
      <c r="AU407" s="9"/>
      <c r="AV407" s="9"/>
      <c r="AW407" s="9"/>
      <c r="AX407" s="9"/>
      <c r="AY407" s="12"/>
      <c r="AZ407" s="49"/>
      <c r="BA407" s="12"/>
      <c r="BB407" s="9"/>
      <c r="BC407" s="9"/>
      <c r="BD407" s="9"/>
      <c r="BE407" s="9"/>
      <c r="BF407" s="12"/>
      <c r="BG407" s="49"/>
      <c r="BH407" s="12"/>
      <c r="BI407" s="9"/>
      <c r="BJ407" s="9"/>
      <c r="BK407" s="9"/>
      <c r="BL407" s="50"/>
      <c r="BM407" s="12"/>
      <c r="BN407" s="11"/>
      <c r="BO407" s="9"/>
      <c r="BP407" s="11"/>
      <c r="BQ407" s="9"/>
      <c r="BR407" s="43"/>
      <c r="BS407" s="9"/>
      <c r="BT407" s="11"/>
      <c r="BU407" s="25"/>
      <c r="BV407" s="25"/>
      <c r="BW407" s="25"/>
      <c r="BX407" s="25"/>
      <c r="BY407" s="25"/>
      <c r="BZ407" s="25"/>
      <c r="CA407" s="25"/>
      <c r="CB407" s="25"/>
    </row>
    <row r="408" spans="2:80" x14ac:dyDescent="0.2">
      <c r="B408" s="25"/>
      <c r="C408" s="1"/>
      <c r="D408" s="1"/>
      <c r="E408" s="1"/>
      <c r="F408" s="2"/>
      <c r="G408" s="6"/>
      <c r="H408" s="2"/>
      <c r="I408" s="2"/>
      <c r="J408" s="3"/>
      <c r="K408" s="3"/>
      <c r="L408" s="1"/>
      <c r="M408" s="1"/>
      <c r="N408" s="1"/>
      <c r="O408" s="40"/>
      <c r="P408" s="40"/>
      <c r="Q408" s="1"/>
      <c r="R408" s="1"/>
      <c r="S408" s="2"/>
      <c r="T408" s="3"/>
      <c r="U408" s="7"/>
      <c r="V408" s="7"/>
      <c r="W408" s="7"/>
      <c r="X408" s="40"/>
      <c r="Y408" s="1"/>
      <c r="Z408" s="1"/>
      <c r="AA408" s="2"/>
      <c r="AB408" s="6"/>
      <c r="AC408" s="2"/>
      <c r="AD408" s="40"/>
      <c r="AE408" s="1"/>
      <c r="AF408" s="2"/>
      <c r="AG408" s="9"/>
      <c r="AH408" s="12"/>
      <c r="AI408" s="12"/>
      <c r="AJ408" s="42"/>
      <c r="AK408" s="11"/>
      <c r="AL408" s="9"/>
      <c r="AM408" s="11"/>
      <c r="AN408" s="9"/>
      <c r="AO408" s="9"/>
      <c r="AP408" s="9"/>
      <c r="AQ408" s="50"/>
      <c r="AR408" s="11"/>
      <c r="AS408" s="49"/>
      <c r="AT408" s="12"/>
      <c r="AU408" s="9"/>
      <c r="AV408" s="9"/>
      <c r="AW408" s="9"/>
      <c r="AX408" s="9"/>
      <c r="AY408" s="12"/>
      <c r="AZ408" s="49"/>
      <c r="BA408" s="12"/>
      <c r="BB408" s="9"/>
      <c r="BC408" s="9"/>
      <c r="BD408" s="9"/>
      <c r="BE408" s="9"/>
      <c r="BF408" s="12"/>
      <c r="BG408" s="49"/>
      <c r="BH408" s="12"/>
      <c r="BI408" s="9"/>
      <c r="BJ408" s="9"/>
      <c r="BK408" s="9"/>
      <c r="BL408" s="50"/>
      <c r="BM408" s="12"/>
      <c r="BN408" s="11"/>
      <c r="BO408" s="9"/>
      <c r="BP408" s="11"/>
      <c r="BQ408" s="9"/>
      <c r="BR408" s="43"/>
      <c r="BS408" s="9"/>
      <c r="BT408" s="11"/>
      <c r="BU408" s="25"/>
      <c r="BV408" s="25"/>
      <c r="BW408" s="25"/>
      <c r="BX408" s="25"/>
      <c r="BY408" s="25"/>
      <c r="BZ408" s="25"/>
      <c r="CA408" s="25"/>
      <c r="CB408" s="25"/>
    </row>
    <row r="409" spans="2:80" x14ac:dyDescent="0.2">
      <c r="B409" s="25"/>
      <c r="C409" s="1"/>
      <c r="D409" s="1"/>
      <c r="E409" s="1"/>
      <c r="F409" s="2"/>
      <c r="G409" s="6"/>
      <c r="H409" s="2"/>
      <c r="I409" s="2"/>
      <c r="J409" s="3"/>
      <c r="K409" s="3"/>
      <c r="L409" s="1"/>
      <c r="M409" s="1"/>
      <c r="N409" s="1"/>
      <c r="O409" s="40"/>
      <c r="P409" s="40"/>
      <c r="Q409" s="1"/>
      <c r="R409" s="1"/>
      <c r="S409" s="2"/>
      <c r="T409" s="3"/>
      <c r="U409" s="7"/>
      <c r="V409" s="7"/>
      <c r="W409" s="7"/>
      <c r="X409" s="40"/>
      <c r="Y409" s="1"/>
      <c r="Z409" s="1"/>
      <c r="AA409" s="2"/>
      <c r="AB409" s="6"/>
      <c r="AC409" s="2"/>
      <c r="AD409" s="40"/>
      <c r="AE409" s="1"/>
      <c r="AF409" s="2"/>
      <c r="AG409" s="9"/>
      <c r="AH409" s="12"/>
      <c r="AI409" s="12"/>
      <c r="AJ409" s="42"/>
      <c r="AK409" s="11"/>
      <c r="AL409" s="9"/>
      <c r="AM409" s="11"/>
      <c r="AN409" s="9"/>
      <c r="AO409" s="9"/>
      <c r="AP409" s="9"/>
      <c r="AQ409" s="50"/>
      <c r="AR409" s="11"/>
      <c r="AS409" s="49"/>
      <c r="AT409" s="12"/>
      <c r="AU409" s="9"/>
      <c r="AV409" s="9"/>
      <c r="AW409" s="9"/>
      <c r="AX409" s="9"/>
      <c r="AY409" s="12"/>
      <c r="AZ409" s="49"/>
      <c r="BA409" s="12"/>
      <c r="BB409" s="9"/>
      <c r="BC409" s="9"/>
      <c r="BD409" s="9"/>
      <c r="BE409" s="9"/>
      <c r="BF409" s="12"/>
      <c r="BG409" s="49"/>
      <c r="BH409" s="12"/>
      <c r="BI409" s="9"/>
      <c r="BJ409" s="9"/>
      <c r="BK409" s="9"/>
      <c r="BL409" s="50"/>
      <c r="BM409" s="12"/>
      <c r="BN409" s="11"/>
      <c r="BO409" s="9"/>
      <c r="BP409" s="11"/>
      <c r="BQ409" s="9"/>
      <c r="BR409" s="43"/>
      <c r="BS409" s="9"/>
      <c r="BT409" s="11"/>
      <c r="BU409" s="25"/>
      <c r="BV409" s="25"/>
      <c r="BW409" s="25"/>
      <c r="BX409" s="25"/>
      <c r="BY409" s="25"/>
      <c r="BZ409" s="25"/>
      <c r="CA409" s="25"/>
      <c r="CB409" s="25"/>
    </row>
    <row r="410" spans="2:80" x14ac:dyDescent="0.2">
      <c r="B410" s="25"/>
      <c r="C410" s="1"/>
      <c r="D410" s="1"/>
      <c r="E410" s="1"/>
      <c r="F410" s="2"/>
      <c r="G410" s="6"/>
      <c r="H410" s="2"/>
      <c r="I410" s="2"/>
      <c r="J410" s="3"/>
      <c r="K410" s="3"/>
      <c r="L410" s="1"/>
      <c r="M410" s="1"/>
      <c r="N410" s="1"/>
      <c r="O410" s="40"/>
      <c r="P410" s="40"/>
      <c r="Q410" s="1"/>
      <c r="R410" s="1"/>
      <c r="S410" s="2"/>
      <c r="T410" s="3"/>
      <c r="U410" s="7"/>
      <c r="V410" s="7"/>
      <c r="W410" s="7"/>
      <c r="X410" s="40"/>
      <c r="Y410" s="1"/>
      <c r="Z410" s="1"/>
      <c r="AA410" s="2"/>
      <c r="AB410" s="6"/>
      <c r="AC410" s="2"/>
      <c r="AD410" s="40"/>
      <c r="AE410" s="1"/>
      <c r="AF410" s="2"/>
      <c r="AG410" s="9"/>
      <c r="AH410" s="12"/>
      <c r="AI410" s="12"/>
      <c r="AJ410" s="42"/>
      <c r="AK410" s="11"/>
      <c r="AL410" s="9"/>
      <c r="AM410" s="11"/>
      <c r="AN410" s="9"/>
      <c r="AO410" s="9"/>
      <c r="AP410" s="9"/>
      <c r="AQ410" s="50"/>
      <c r="AR410" s="11"/>
      <c r="AS410" s="49"/>
      <c r="AT410" s="12"/>
      <c r="AU410" s="9"/>
      <c r="AV410" s="9"/>
      <c r="AW410" s="9"/>
      <c r="AX410" s="9"/>
      <c r="AY410" s="12"/>
      <c r="AZ410" s="49"/>
      <c r="BA410" s="12"/>
      <c r="BB410" s="9"/>
      <c r="BC410" s="9"/>
      <c r="BD410" s="9"/>
      <c r="BE410" s="9"/>
      <c r="BF410" s="12"/>
      <c r="BG410" s="49"/>
      <c r="BH410" s="12"/>
      <c r="BI410" s="9"/>
      <c r="BJ410" s="9"/>
      <c r="BK410" s="9"/>
      <c r="BL410" s="50"/>
      <c r="BM410" s="12"/>
      <c r="BN410" s="11"/>
      <c r="BO410" s="9"/>
      <c r="BP410" s="11"/>
      <c r="BQ410" s="9"/>
      <c r="BR410" s="43"/>
      <c r="BS410" s="9"/>
      <c r="BT410" s="11"/>
      <c r="BU410" s="25"/>
      <c r="BV410" s="25"/>
      <c r="BW410" s="25"/>
      <c r="BX410" s="25"/>
      <c r="BY410" s="25"/>
      <c r="BZ410" s="25"/>
      <c r="CA410" s="25"/>
      <c r="CB410" s="25"/>
    </row>
    <row r="411" spans="2:80" x14ac:dyDescent="0.2">
      <c r="B411" s="25"/>
      <c r="C411" s="1"/>
      <c r="D411" s="1"/>
      <c r="E411" s="1"/>
      <c r="F411" s="2"/>
      <c r="G411" s="6"/>
      <c r="H411" s="2"/>
      <c r="I411" s="2"/>
      <c r="J411" s="3"/>
      <c r="K411" s="3"/>
      <c r="L411" s="1"/>
      <c r="M411" s="1"/>
      <c r="N411" s="1"/>
      <c r="O411" s="40"/>
      <c r="P411" s="40"/>
      <c r="Q411" s="1"/>
      <c r="R411" s="1"/>
      <c r="S411" s="2"/>
      <c r="T411" s="3"/>
      <c r="U411" s="7"/>
      <c r="V411" s="7"/>
      <c r="W411" s="7"/>
      <c r="X411" s="40"/>
      <c r="Y411" s="1"/>
      <c r="Z411" s="1"/>
      <c r="AA411" s="2"/>
      <c r="AB411" s="6"/>
      <c r="AC411" s="2"/>
      <c r="AD411" s="40"/>
      <c r="AE411" s="1"/>
      <c r="AF411" s="2"/>
      <c r="AG411" s="9"/>
      <c r="AH411" s="12"/>
      <c r="AI411" s="12"/>
      <c r="AJ411" s="42"/>
      <c r="AK411" s="11"/>
      <c r="AL411" s="9"/>
      <c r="AM411" s="11"/>
      <c r="AN411" s="9"/>
      <c r="AO411" s="9"/>
      <c r="AP411" s="9"/>
      <c r="AQ411" s="50"/>
      <c r="AR411" s="11"/>
      <c r="AS411" s="49"/>
      <c r="AT411" s="12"/>
      <c r="AU411" s="9"/>
      <c r="AV411" s="9"/>
      <c r="AW411" s="9"/>
      <c r="AX411" s="9"/>
      <c r="AY411" s="12"/>
      <c r="AZ411" s="49"/>
      <c r="BA411" s="12"/>
      <c r="BB411" s="9"/>
      <c r="BC411" s="9"/>
      <c r="BD411" s="9"/>
      <c r="BE411" s="9"/>
      <c r="BF411" s="12"/>
      <c r="BG411" s="49"/>
      <c r="BH411" s="12"/>
      <c r="BI411" s="9"/>
      <c r="BJ411" s="9"/>
      <c r="BK411" s="9"/>
      <c r="BL411" s="50"/>
      <c r="BM411" s="12"/>
      <c r="BN411" s="11"/>
      <c r="BO411" s="9"/>
      <c r="BP411" s="11"/>
      <c r="BQ411" s="9"/>
      <c r="BR411" s="43"/>
      <c r="BS411" s="9"/>
      <c r="BT411" s="11"/>
      <c r="BU411" s="25"/>
      <c r="BV411" s="25"/>
      <c r="BW411" s="25"/>
      <c r="BX411" s="25"/>
      <c r="BY411" s="25"/>
      <c r="BZ411" s="25"/>
      <c r="CA411" s="25"/>
      <c r="CB411" s="25"/>
    </row>
    <row r="412" spans="2:80" x14ac:dyDescent="0.2">
      <c r="B412" s="25"/>
      <c r="C412" s="1"/>
      <c r="D412" s="1"/>
      <c r="E412" s="1"/>
      <c r="F412" s="2"/>
      <c r="G412" s="6"/>
      <c r="H412" s="2"/>
      <c r="I412" s="2"/>
      <c r="J412" s="3"/>
      <c r="K412" s="3"/>
      <c r="L412" s="1"/>
      <c r="M412" s="1"/>
      <c r="N412" s="1"/>
      <c r="O412" s="40"/>
      <c r="P412" s="40"/>
      <c r="Q412" s="1"/>
      <c r="R412" s="1"/>
      <c r="S412" s="2"/>
      <c r="T412" s="3"/>
      <c r="U412" s="7"/>
      <c r="V412" s="7"/>
      <c r="W412" s="7"/>
      <c r="X412" s="40"/>
      <c r="Y412" s="1"/>
      <c r="Z412" s="1"/>
      <c r="AA412" s="2"/>
      <c r="AB412" s="6"/>
      <c r="AC412" s="2"/>
      <c r="AD412" s="40"/>
      <c r="AE412" s="1"/>
      <c r="AF412" s="2"/>
      <c r="AG412" s="9"/>
      <c r="AH412" s="12"/>
      <c r="AI412" s="12"/>
      <c r="AJ412" s="42"/>
      <c r="AK412" s="11"/>
      <c r="AL412" s="9"/>
      <c r="AM412" s="11"/>
      <c r="AN412" s="9"/>
      <c r="AO412" s="9"/>
      <c r="AP412" s="9"/>
      <c r="AQ412" s="50"/>
      <c r="AR412" s="11"/>
      <c r="AS412" s="49"/>
      <c r="AT412" s="12"/>
      <c r="AU412" s="9"/>
      <c r="AV412" s="9"/>
      <c r="AW412" s="9"/>
      <c r="AX412" s="9"/>
      <c r="AY412" s="12"/>
      <c r="AZ412" s="49"/>
      <c r="BA412" s="12"/>
      <c r="BB412" s="9"/>
      <c r="BC412" s="9"/>
      <c r="BD412" s="9"/>
      <c r="BE412" s="9"/>
      <c r="BF412" s="12"/>
      <c r="BG412" s="49"/>
      <c r="BH412" s="12"/>
      <c r="BI412" s="9"/>
      <c r="BJ412" s="9"/>
      <c r="BK412" s="9"/>
      <c r="BL412" s="50"/>
      <c r="BM412" s="12"/>
      <c r="BN412" s="11"/>
      <c r="BO412" s="9"/>
      <c r="BP412" s="11"/>
      <c r="BQ412" s="9"/>
      <c r="BR412" s="43"/>
      <c r="BS412" s="9"/>
      <c r="BT412" s="11"/>
      <c r="BU412" s="25"/>
      <c r="BV412" s="25"/>
      <c r="BW412" s="25"/>
      <c r="BX412" s="25"/>
      <c r="BY412" s="25"/>
      <c r="BZ412" s="25"/>
      <c r="CA412" s="25"/>
      <c r="CB412" s="25"/>
    </row>
    <row r="413" spans="2:80" x14ac:dyDescent="0.2">
      <c r="B413" s="25"/>
      <c r="C413" s="1"/>
      <c r="D413" s="1"/>
      <c r="E413" s="1"/>
      <c r="F413" s="2"/>
      <c r="G413" s="6"/>
      <c r="H413" s="2"/>
      <c r="I413" s="2"/>
      <c r="J413" s="3"/>
      <c r="K413" s="3"/>
      <c r="L413" s="1"/>
      <c r="M413" s="1"/>
      <c r="N413" s="1"/>
      <c r="O413" s="40"/>
      <c r="P413" s="40"/>
      <c r="Q413" s="1"/>
      <c r="R413" s="1"/>
      <c r="S413" s="2"/>
      <c r="T413" s="3"/>
      <c r="U413" s="7"/>
      <c r="V413" s="7"/>
      <c r="W413" s="7"/>
      <c r="X413" s="40"/>
      <c r="Y413" s="1"/>
      <c r="Z413" s="1"/>
      <c r="AA413" s="2"/>
      <c r="AB413" s="6"/>
      <c r="AC413" s="2"/>
      <c r="AD413" s="40"/>
      <c r="AE413" s="1"/>
      <c r="AF413" s="2"/>
      <c r="AG413" s="9"/>
      <c r="AH413" s="12"/>
      <c r="AI413" s="12"/>
      <c r="AJ413" s="42"/>
      <c r="AK413" s="11"/>
      <c r="AL413" s="9"/>
      <c r="AM413" s="11"/>
      <c r="AN413" s="9"/>
      <c r="AO413" s="9"/>
      <c r="AP413" s="9"/>
      <c r="AQ413" s="50"/>
      <c r="AR413" s="11"/>
      <c r="AS413" s="49"/>
      <c r="AT413" s="12"/>
      <c r="AU413" s="9"/>
      <c r="AV413" s="9"/>
      <c r="AW413" s="9"/>
      <c r="AX413" s="9"/>
      <c r="AY413" s="12"/>
      <c r="AZ413" s="49"/>
      <c r="BA413" s="12"/>
      <c r="BB413" s="9"/>
      <c r="BC413" s="9"/>
      <c r="BD413" s="9"/>
      <c r="BE413" s="9"/>
      <c r="BF413" s="12"/>
      <c r="BG413" s="49"/>
      <c r="BH413" s="12"/>
      <c r="BI413" s="9"/>
      <c r="BJ413" s="9"/>
      <c r="BK413" s="9"/>
      <c r="BL413" s="50"/>
      <c r="BM413" s="12"/>
      <c r="BN413" s="11"/>
      <c r="BO413" s="9"/>
      <c r="BP413" s="11"/>
      <c r="BQ413" s="9"/>
      <c r="BR413" s="43"/>
      <c r="BS413" s="9"/>
      <c r="BT413" s="11"/>
      <c r="BU413" s="25"/>
      <c r="BV413" s="25"/>
      <c r="BW413" s="25"/>
      <c r="BX413" s="25"/>
      <c r="BY413" s="25"/>
      <c r="BZ413" s="25"/>
      <c r="CA413" s="25"/>
      <c r="CB413" s="25"/>
    </row>
    <row r="414" spans="2:80" x14ac:dyDescent="0.2">
      <c r="B414" s="25"/>
      <c r="C414" s="1"/>
      <c r="D414" s="1"/>
      <c r="E414" s="1"/>
      <c r="F414" s="2"/>
      <c r="G414" s="6"/>
      <c r="H414" s="2"/>
      <c r="I414" s="2"/>
      <c r="J414" s="3"/>
      <c r="K414" s="3"/>
      <c r="L414" s="1"/>
      <c r="M414" s="1"/>
      <c r="N414" s="1"/>
      <c r="O414" s="40"/>
      <c r="P414" s="40"/>
      <c r="Q414" s="1"/>
      <c r="R414" s="1"/>
      <c r="S414" s="2"/>
      <c r="T414" s="3"/>
      <c r="U414" s="7"/>
      <c r="V414" s="7"/>
      <c r="W414" s="7"/>
      <c r="X414" s="40"/>
      <c r="Y414" s="1"/>
      <c r="Z414" s="1"/>
      <c r="AA414" s="2"/>
      <c r="AB414" s="6"/>
      <c r="AC414" s="2"/>
      <c r="AD414" s="40"/>
      <c r="AE414" s="1"/>
      <c r="AF414" s="2"/>
      <c r="AG414" s="9"/>
      <c r="AH414" s="12"/>
      <c r="AI414" s="12"/>
      <c r="AJ414" s="42"/>
      <c r="AK414" s="11"/>
      <c r="AL414" s="9"/>
      <c r="AM414" s="11"/>
      <c r="AN414" s="9"/>
      <c r="AO414" s="9"/>
      <c r="AP414" s="9"/>
      <c r="AQ414" s="50"/>
      <c r="AR414" s="11"/>
      <c r="AS414" s="49"/>
      <c r="AT414" s="12"/>
      <c r="AU414" s="9"/>
      <c r="AV414" s="9"/>
      <c r="AW414" s="9"/>
      <c r="AX414" s="9"/>
      <c r="AY414" s="12"/>
      <c r="AZ414" s="49"/>
      <c r="BA414" s="12"/>
      <c r="BB414" s="9"/>
      <c r="BC414" s="9"/>
      <c r="BD414" s="9"/>
      <c r="BE414" s="9"/>
      <c r="BF414" s="12"/>
      <c r="BG414" s="49"/>
      <c r="BH414" s="12"/>
      <c r="BI414" s="9"/>
      <c r="BJ414" s="9"/>
      <c r="BK414" s="9"/>
      <c r="BL414" s="50"/>
      <c r="BM414" s="12"/>
      <c r="BN414" s="11"/>
      <c r="BO414" s="9"/>
      <c r="BP414" s="11"/>
      <c r="BQ414" s="9"/>
      <c r="BR414" s="43"/>
      <c r="BS414" s="9"/>
      <c r="BT414" s="11"/>
      <c r="BU414" s="25"/>
      <c r="BV414" s="25"/>
      <c r="BW414" s="25"/>
      <c r="BX414" s="25"/>
      <c r="BY414" s="25"/>
      <c r="BZ414" s="25"/>
      <c r="CA414" s="25"/>
      <c r="CB414" s="25"/>
    </row>
    <row r="415" spans="2:80" x14ac:dyDescent="0.2">
      <c r="B415" s="25"/>
      <c r="C415" s="1"/>
      <c r="D415" s="1"/>
      <c r="E415" s="1"/>
      <c r="F415" s="2"/>
      <c r="G415" s="6"/>
      <c r="H415" s="2"/>
      <c r="I415" s="2"/>
      <c r="J415" s="3"/>
      <c r="K415" s="3"/>
      <c r="L415" s="1"/>
      <c r="M415" s="1"/>
      <c r="N415" s="1"/>
      <c r="O415" s="40"/>
      <c r="P415" s="40"/>
      <c r="Q415" s="1"/>
      <c r="R415" s="1"/>
      <c r="S415" s="2"/>
      <c r="T415" s="3"/>
      <c r="U415" s="7"/>
      <c r="V415" s="7"/>
      <c r="W415" s="7"/>
      <c r="X415" s="40"/>
      <c r="Y415" s="1"/>
      <c r="Z415" s="1"/>
      <c r="AA415" s="2"/>
      <c r="AB415" s="6"/>
      <c r="AC415" s="2"/>
      <c r="AD415" s="40"/>
      <c r="AE415" s="1"/>
      <c r="AF415" s="2"/>
      <c r="AG415" s="9"/>
      <c r="AH415" s="12"/>
      <c r="AI415" s="12"/>
      <c r="AJ415" s="42"/>
      <c r="AK415" s="11"/>
      <c r="AL415" s="9"/>
      <c r="AM415" s="11"/>
      <c r="AN415" s="9"/>
      <c r="AO415" s="9"/>
      <c r="AP415" s="9"/>
      <c r="AQ415" s="50"/>
      <c r="AR415" s="11"/>
      <c r="AS415" s="49"/>
      <c r="AT415" s="12"/>
      <c r="AU415" s="9"/>
      <c r="AV415" s="9"/>
      <c r="AW415" s="9"/>
      <c r="AX415" s="9"/>
      <c r="AY415" s="12"/>
      <c r="AZ415" s="49"/>
      <c r="BA415" s="12"/>
      <c r="BB415" s="9"/>
      <c r="BC415" s="9"/>
      <c r="BD415" s="9"/>
      <c r="BE415" s="9"/>
      <c r="BF415" s="12"/>
      <c r="BG415" s="49"/>
      <c r="BH415" s="12"/>
      <c r="BI415" s="9"/>
      <c r="BJ415" s="9"/>
      <c r="BK415" s="9"/>
      <c r="BL415" s="50"/>
      <c r="BM415" s="12"/>
      <c r="BN415" s="11"/>
      <c r="BO415" s="9"/>
      <c r="BP415" s="11"/>
      <c r="BQ415" s="9"/>
      <c r="BR415" s="43"/>
      <c r="BS415" s="9"/>
      <c r="BT415" s="11"/>
      <c r="BU415" s="25"/>
      <c r="BV415" s="25"/>
      <c r="BW415" s="25"/>
      <c r="BX415" s="25"/>
      <c r="BY415" s="25"/>
      <c r="BZ415" s="25"/>
      <c r="CA415" s="25"/>
      <c r="CB415" s="25"/>
    </row>
    <row r="416" spans="2:80" x14ac:dyDescent="0.2">
      <c r="B416" s="25"/>
      <c r="C416" s="1"/>
      <c r="D416" s="1"/>
      <c r="E416" s="1"/>
      <c r="F416" s="2"/>
      <c r="G416" s="6"/>
      <c r="H416" s="2"/>
      <c r="I416" s="2"/>
      <c r="J416" s="3"/>
      <c r="K416" s="3"/>
      <c r="L416" s="1"/>
      <c r="M416" s="1"/>
      <c r="N416" s="1"/>
      <c r="O416" s="40"/>
      <c r="P416" s="40"/>
      <c r="Q416" s="1"/>
      <c r="R416" s="1"/>
      <c r="S416" s="2"/>
      <c r="T416" s="3"/>
      <c r="U416" s="7"/>
      <c r="V416" s="7"/>
      <c r="W416" s="7"/>
      <c r="X416" s="40"/>
      <c r="Y416" s="1"/>
      <c r="Z416" s="1"/>
      <c r="AA416" s="2"/>
      <c r="AB416" s="6"/>
      <c r="AC416" s="2"/>
      <c r="AD416" s="40"/>
      <c r="AE416" s="1"/>
      <c r="AF416" s="2"/>
      <c r="AG416" s="9"/>
      <c r="AH416" s="12"/>
      <c r="AI416" s="12"/>
      <c r="AJ416" s="42"/>
      <c r="AK416" s="11"/>
      <c r="AL416" s="9"/>
      <c r="AM416" s="11"/>
      <c r="AN416" s="9"/>
      <c r="AO416" s="9"/>
      <c r="AP416" s="9"/>
      <c r="AQ416" s="50"/>
      <c r="AR416" s="11"/>
      <c r="AS416" s="49"/>
      <c r="AT416" s="12"/>
      <c r="AU416" s="9"/>
      <c r="AV416" s="9"/>
      <c r="AW416" s="9"/>
      <c r="AX416" s="9"/>
      <c r="AY416" s="12"/>
      <c r="AZ416" s="49"/>
      <c r="BA416" s="12"/>
      <c r="BB416" s="9"/>
      <c r="BC416" s="9"/>
      <c r="BD416" s="9"/>
      <c r="BE416" s="9"/>
      <c r="BF416" s="12"/>
      <c r="BG416" s="49"/>
      <c r="BH416" s="12"/>
      <c r="BI416" s="9"/>
      <c r="BJ416" s="9"/>
      <c r="BK416" s="9"/>
      <c r="BL416" s="50"/>
      <c r="BM416" s="12"/>
      <c r="BN416" s="11"/>
      <c r="BO416" s="9"/>
      <c r="BP416" s="11"/>
      <c r="BQ416" s="9"/>
      <c r="BR416" s="43"/>
      <c r="BS416" s="9"/>
      <c r="BT416" s="11"/>
      <c r="BU416" s="25"/>
      <c r="BV416" s="25"/>
      <c r="BW416" s="25"/>
      <c r="BX416" s="25"/>
      <c r="BY416" s="25"/>
      <c r="BZ416" s="25"/>
      <c r="CA416" s="25"/>
      <c r="CB416" s="25"/>
    </row>
    <row r="417" spans="2:80" x14ac:dyDescent="0.2">
      <c r="B417" s="25"/>
      <c r="C417" s="1"/>
      <c r="D417" s="1"/>
      <c r="E417" s="1"/>
      <c r="F417" s="2"/>
      <c r="G417" s="6"/>
      <c r="H417" s="2"/>
      <c r="I417" s="2"/>
      <c r="J417" s="3"/>
      <c r="K417" s="3"/>
      <c r="L417" s="1"/>
      <c r="M417" s="1"/>
      <c r="N417" s="1"/>
      <c r="O417" s="40"/>
      <c r="P417" s="40"/>
      <c r="Q417" s="1"/>
      <c r="R417" s="1"/>
      <c r="S417" s="2"/>
      <c r="T417" s="3"/>
      <c r="U417" s="7"/>
      <c r="V417" s="7"/>
      <c r="W417" s="7"/>
      <c r="X417" s="40"/>
      <c r="Y417" s="1"/>
      <c r="Z417" s="1"/>
      <c r="AA417" s="2"/>
      <c r="AB417" s="6"/>
      <c r="AC417" s="2"/>
      <c r="AD417" s="40"/>
      <c r="AE417" s="1"/>
      <c r="AF417" s="2"/>
      <c r="AG417" s="9"/>
      <c r="AH417" s="12"/>
      <c r="AI417" s="12"/>
      <c r="AJ417" s="42"/>
      <c r="AK417" s="11"/>
      <c r="AL417" s="9"/>
      <c r="AM417" s="11"/>
      <c r="AN417" s="9"/>
      <c r="AO417" s="9"/>
      <c r="AP417" s="9"/>
      <c r="AQ417" s="50"/>
      <c r="AR417" s="11"/>
      <c r="AS417" s="49"/>
      <c r="AT417" s="12"/>
      <c r="AU417" s="9"/>
      <c r="AV417" s="9"/>
      <c r="AW417" s="9"/>
      <c r="AX417" s="9"/>
      <c r="AY417" s="12"/>
      <c r="AZ417" s="49"/>
      <c r="BA417" s="12"/>
      <c r="BB417" s="9"/>
      <c r="BC417" s="9"/>
      <c r="BD417" s="9"/>
      <c r="BE417" s="9"/>
      <c r="BF417" s="12"/>
      <c r="BG417" s="49"/>
      <c r="BH417" s="12"/>
      <c r="BI417" s="9"/>
      <c r="BJ417" s="9"/>
      <c r="BK417" s="9"/>
      <c r="BL417" s="50"/>
      <c r="BM417" s="12"/>
      <c r="BN417" s="11"/>
      <c r="BO417" s="9"/>
      <c r="BP417" s="11"/>
      <c r="BQ417" s="9"/>
      <c r="BR417" s="43"/>
      <c r="BS417" s="9"/>
      <c r="BT417" s="11"/>
      <c r="BU417" s="25"/>
      <c r="BV417" s="25"/>
      <c r="BW417" s="25"/>
      <c r="BX417" s="25"/>
      <c r="BY417" s="25"/>
      <c r="BZ417" s="25"/>
      <c r="CA417" s="25"/>
      <c r="CB417" s="25"/>
    </row>
    <row r="418" spans="2:80" x14ac:dyDescent="0.2">
      <c r="B418" s="25"/>
      <c r="C418" s="1"/>
      <c r="D418" s="1"/>
      <c r="E418" s="1"/>
      <c r="F418" s="2"/>
      <c r="G418" s="6"/>
      <c r="H418" s="2"/>
      <c r="I418" s="2"/>
      <c r="J418" s="3"/>
      <c r="K418" s="3"/>
      <c r="L418" s="1"/>
      <c r="M418" s="1"/>
      <c r="N418" s="1"/>
      <c r="O418" s="40"/>
      <c r="P418" s="40"/>
      <c r="Q418" s="1"/>
      <c r="R418" s="1"/>
      <c r="S418" s="2"/>
      <c r="T418" s="3"/>
      <c r="U418" s="7"/>
      <c r="V418" s="7"/>
      <c r="W418" s="7"/>
      <c r="X418" s="40"/>
      <c r="Y418" s="1"/>
      <c r="Z418" s="1"/>
      <c r="AA418" s="2"/>
      <c r="AB418" s="6"/>
      <c r="AC418" s="2"/>
      <c r="AD418" s="40"/>
      <c r="AE418" s="1"/>
      <c r="AF418" s="2"/>
      <c r="AG418" s="9"/>
      <c r="AH418" s="12"/>
      <c r="AI418" s="12"/>
      <c r="AJ418" s="42"/>
      <c r="AK418" s="11"/>
      <c r="AL418" s="9"/>
      <c r="AM418" s="11"/>
      <c r="AN418" s="9"/>
      <c r="AO418" s="9"/>
      <c r="AP418" s="9"/>
      <c r="AQ418" s="50"/>
      <c r="AR418" s="11"/>
      <c r="AS418" s="49"/>
      <c r="AT418" s="12"/>
      <c r="AU418" s="9"/>
      <c r="AV418" s="9"/>
      <c r="AW418" s="9"/>
      <c r="AX418" s="9"/>
      <c r="AY418" s="12"/>
      <c r="AZ418" s="49"/>
      <c r="BA418" s="12"/>
      <c r="BB418" s="9"/>
      <c r="BC418" s="9"/>
      <c r="BD418" s="9"/>
      <c r="BE418" s="9"/>
      <c r="BF418" s="12"/>
      <c r="BG418" s="49"/>
      <c r="BH418" s="12"/>
      <c r="BI418" s="9"/>
      <c r="BJ418" s="9"/>
      <c r="BK418" s="9"/>
      <c r="BL418" s="50"/>
      <c r="BM418" s="12"/>
      <c r="BN418" s="11"/>
      <c r="BO418" s="9"/>
      <c r="BP418" s="11"/>
      <c r="BQ418" s="9"/>
      <c r="BR418" s="43"/>
      <c r="BS418" s="9"/>
      <c r="BT418" s="11"/>
      <c r="BU418" s="25"/>
      <c r="BV418" s="25"/>
      <c r="BW418" s="25"/>
      <c r="BX418" s="25"/>
      <c r="BY418" s="25"/>
      <c r="BZ418" s="25"/>
      <c r="CA418" s="25"/>
      <c r="CB418" s="25"/>
    </row>
    <row r="419" spans="2:80" x14ac:dyDescent="0.2">
      <c r="B419" s="25"/>
      <c r="C419" s="1"/>
      <c r="D419" s="1"/>
      <c r="E419" s="1"/>
      <c r="F419" s="2"/>
      <c r="G419" s="6"/>
      <c r="H419" s="2"/>
      <c r="I419" s="2"/>
      <c r="J419" s="3"/>
      <c r="K419" s="3"/>
      <c r="L419" s="1"/>
      <c r="M419" s="1"/>
      <c r="N419" s="1"/>
      <c r="O419" s="40"/>
      <c r="P419" s="40"/>
      <c r="Q419" s="1"/>
      <c r="R419" s="1"/>
      <c r="S419" s="2"/>
      <c r="T419" s="3"/>
      <c r="U419" s="7"/>
      <c r="V419" s="7"/>
      <c r="W419" s="7"/>
      <c r="X419" s="40"/>
      <c r="Y419" s="1"/>
      <c r="Z419" s="1"/>
      <c r="AA419" s="2"/>
      <c r="AB419" s="6"/>
      <c r="AC419" s="2"/>
      <c r="AD419" s="40"/>
      <c r="AE419" s="1"/>
      <c r="AF419" s="2"/>
      <c r="AG419" s="9"/>
      <c r="AH419" s="12"/>
      <c r="AI419" s="12"/>
      <c r="AJ419" s="42"/>
      <c r="AK419" s="11"/>
      <c r="AL419" s="9"/>
      <c r="AM419" s="11"/>
      <c r="AN419" s="9"/>
      <c r="AO419" s="9"/>
      <c r="AP419" s="9"/>
      <c r="AQ419" s="50"/>
      <c r="AR419" s="11"/>
      <c r="AS419" s="49"/>
      <c r="AT419" s="12"/>
      <c r="AU419" s="9"/>
      <c r="AV419" s="9"/>
      <c r="AW419" s="9"/>
      <c r="AX419" s="9"/>
      <c r="AY419" s="12"/>
      <c r="AZ419" s="49"/>
      <c r="BA419" s="12"/>
      <c r="BB419" s="9"/>
      <c r="BC419" s="9"/>
      <c r="BD419" s="9"/>
      <c r="BE419" s="9"/>
      <c r="BF419" s="12"/>
      <c r="BG419" s="49"/>
      <c r="BH419" s="12"/>
      <c r="BI419" s="9"/>
      <c r="BJ419" s="9"/>
      <c r="BK419" s="9"/>
      <c r="BL419" s="50"/>
      <c r="BM419" s="12"/>
      <c r="BN419" s="11"/>
      <c r="BO419" s="9"/>
      <c r="BP419" s="11"/>
      <c r="BQ419" s="9"/>
      <c r="BR419" s="43"/>
      <c r="BS419" s="9"/>
      <c r="BT419" s="11"/>
      <c r="BU419" s="25"/>
      <c r="BV419" s="25"/>
      <c r="BW419" s="25"/>
      <c r="BX419" s="25"/>
      <c r="BY419" s="25"/>
      <c r="BZ419" s="25"/>
      <c r="CA419" s="25"/>
      <c r="CB419" s="25"/>
    </row>
    <row r="420" spans="2:80" x14ac:dyDescent="0.2">
      <c r="B420" s="25"/>
      <c r="C420" s="1"/>
      <c r="D420" s="1"/>
      <c r="E420" s="1"/>
      <c r="F420" s="2"/>
      <c r="G420" s="6"/>
      <c r="H420" s="2"/>
      <c r="I420" s="2"/>
      <c r="J420" s="3"/>
      <c r="K420" s="3"/>
      <c r="L420" s="1"/>
      <c r="M420" s="1"/>
      <c r="N420" s="1"/>
      <c r="O420" s="40"/>
      <c r="P420" s="40"/>
      <c r="Q420" s="1"/>
      <c r="R420" s="1"/>
      <c r="S420" s="2"/>
      <c r="T420" s="3"/>
      <c r="U420" s="7"/>
      <c r="V420" s="7"/>
      <c r="W420" s="7"/>
      <c r="X420" s="40"/>
      <c r="Y420" s="1"/>
      <c r="Z420" s="1"/>
      <c r="AA420" s="2"/>
      <c r="AB420" s="6"/>
      <c r="AC420" s="2"/>
      <c r="AD420" s="40"/>
      <c r="AE420" s="1"/>
      <c r="AF420" s="2"/>
      <c r="AG420" s="9"/>
      <c r="AH420" s="12"/>
      <c r="AI420" s="12"/>
      <c r="AJ420" s="42"/>
      <c r="AK420" s="11"/>
      <c r="AL420" s="9"/>
      <c r="AM420" s="11"/>
      <c r="AN420" s="9"/>
      <c r="AO420" s="9"/>
      <c r="AP420" s="9"/>
      <c r="AQ420" s="50"/>
      <c r="AR420" s="11"/>
      <c r="AS420" s="49"/>
      <c r="AT420" s="12"/>
      <c r="AU420" s="9"/>
      <c r="AV420" s="9"/>
      <c r="AW420" s="9"/>
      <c r="AX420" s="9"/>
      <c r="AY420" s="12"/>
      <c r="AZ420" s="49"/>
      <c r="BA420" s="12"/>
      <c r="BB420" s="9"/>
      <c r="BC420" s="9"/>
      <c r="BD420" s="9"/>
      <c r="BE420" s="9"/>
      <c r="BF420" s="12"/>
      <c r="BG420" s="49"/>
      <c r="BH420" s="12"/>
      <c r="BI420" s="9"/>
      <c r="BJ420" s="9"/>
      <c r="BK420" s="9"/>
      <c r="BL420" s="50"/>
      <c r="BM420" s="12"/>
      <c r="BN420" s="11"/>
      <c r="BO420" s="9"/>
      <c r="BP420" s="11"/>
      <c r="BQ420" s="9"/>
      <c r="BR420" s="43"/>
      <c r="BS420" s="9"/>
      <c r="BT420" s="11"/>
      <c r="BU420" s="25"/>
      <c r="BV420" s="25"/>
      <c r="BW420" s="25"/>
      <c r="BX420" s="25"/>
      <c r="BY420" s="25"/>
      <c r="BZ420" s="25"/>
      <c r="CA420" s="25"/>
      <c r="CB420" s="25"/>
    </row>
    <row r="421" spans="2:80" x14ac:dyDescent="0.2">
      <c r="B421" s="25"/>
      <c r="C421" s="1"/>
      <c r="D421" s="1"/>
      <c r="E421" s="1"/>
      <c r="F421" s="2"/>
      <c r="G421" s="6"/>
      <c r="H421" s="2"/>
      <c r="I421" s="2"/>
      <c r="J421" s="3"/>
      <c r="K421" s="3"/>
      <c r="L421" s="1"/>
      <c r="M421" s="1"/>
      <c r="N421" s="1"/>
      <c r="O421" s="40"/>
      <c r="P421" s="40"/>
      <c r="Q421" s="1"/>
      <c r="R421" s="1"/>
      <c r="S421" s="2"/>
      <c r="T421" s="3"/>
      <c r="U421" s="7"/>
      <c r="V421" s="7"/>
      <c r="W421" s="7"/>
      <c r="X421" s="40"/>
      <c r="Y421" s="1"/>
      <c r="Z421" s="1"/>
      <c r="AA421" s="2"/>
      <c r="AB421" s="6"/>
      <c r="AC421" s="2"/>
      <c r="AD421" s="40"/>
      <c r="AE421" s="1"/>
      <c r="AF421" s="2"/>
      <c r="AG421" s="9"/>
      <c r="AH421" s="12"/>
      <c r="AI421" s="12"/>
      <c r="AJ421" s="42"/>
      <c r="AK421" s="11"/>
      <c r="AL421" s="9"/>
      <c r="AM421" s="11"/>
      <c r="AN421" s="9"/>
      <c r="AO421" s="9"/>
      <c r="AP421" s="9"/>
      <c r="AQ421" s="50"/>
      <c r="AR421" s="11"/>
      <c r="AS421" s="49"/>
      <c r="AT421" s="12"/>
      <c r="AU421" s="9"/>
      <c r="AV421" s="9"/>
      <c r="AW421" s="9"/>
      <c r="AX421" s="9"/>
      <c r="AY421" s="12"/>
      <c r="AZ421" s="49"/>
      <c r="BA421" s="12"/>
      <c r="BB421" s="9"/>
      <c r="BC421" s="9"/>
      <c r="BD421" s="9"/>
      <c r="BE421" s="9"/>
      <c r="BF421" s="12"/>
      <c r="BG421" s="49"/>
      <c r="BH421" s="12"/>
      <c r="BI421" s="9"/>
      <c r="BJ421" s="9"/>
      <c r="BK421" s="9"/>
      <c r="BL421" s="50"/>
      <c r="BM421" s="12"/>
      <c r="BN421" s="11"/>
      <c r="BO421" s="9"/>
      <c r="BP421" s="11"/>
      <c r="BQ421" s="9"/>
      <c r="BR421" s="43"/>
      <c r="BS421" s="9"/>
      <c r="BT421" s="11"/>
      <c r="BU421" s="25"/>
      <c r="BV421" s="25"/>
      <c r="BW421" s="25"/>
      <c r="BX421" s="25"/>
      <c r="BY421" s="25"/>
      <c r="BZ421" s="25"/>
      <c r="CA421" s="25"/>
      <c r="CB421" s="25"/>
    </row>
    <row r="422" spans="2:80" x14ac:dyDescent="0.2">
      <c r="B422" s="25"/>
      <c r="C422" s="1"/>
      <c r="D422" s="1"/>
      <c r="E422" s="1"/>
      <c r="F422" s="2"/>
      <c r="G422" s="6"/>
      <c r="H422" s="2"/>
      <c r="I422" s="2"/>
      <c r="J422" s="3"/>
      <c r="K422" s="3"/>
      <c r="L422" s="1"/>
      <c r="M422" s="1"/>
      <c r="N422" s="1"/>
      <c r="O422" s="40"/>
      <c r="P422" s="40"/>
      <c r="Q422" s="1"/>
      <c r="R422" s="1"/>
      <c r="S422" s="2"/>
      <c r="T422" s="3"/>
      <c r="U422" s="7"/>
      <c r="V422" s="7"/>
      <c r="W422" s="7"/>
      <c r="X422" s="40"/>
      <c r="Y422" s="1"/>
      <c r="Z422" s="1"/>
      <c r="AA422" s="2"/>
      <c r="AB422" s="6"/>
      <c r="AC422" s="2"/>
      <c r="AD422" s="40"/>
      <c r="AE422" s="1"/>
      <c r="AF422" s="2"/>
      <c r="AG422" s="9"/>
      <c r="AH422" s="12"/>
      <c r="AI422" s="12"/>
      <c r="AJ422" s="42"/>
      <c r="AK422" s="11"/>
      <c r="AL422" s="9"/>
      <c r="AM422" s="11"/>
      <c r="AN422" s="9"/>
      <c r="AO422" s="9"/>
      <c r="AP422" s="9"/>
      <c r="AQ422" s="50"/>
      <c r="AR422" s="11"/>
      <c r="AS422" s="49"/>
      <c r="AT422" s="12"/>
      <c r="AU422" s="9"/>
      <c r="AV422" s="9"/>
      <c r="AW422" s="9"/>
      <c r="AX422" s="9"/>
      <c r="AY422" s="12"/>
      <c r="AZ422" s="49"/>
      <c r="BA422" s="12"/>
      <c r="BB422" s="9"/>
      <c r="BC422" s="9"/>
      <c r="BD422" s="9"/>
      <c r="BE422" s="9"/>
      <c r="BF422" s="12"/>
      <c r="BG422" s="49"/>
      <c r="BH422" s="12"/>
      <c r="BI422" s="9"/>
      <c r="BJ422" s="9"/>
      <c r="BK422" s="9"/>
      <c r="BL422" s="50"/>
      <c r="BM422" s="12"/>
      <c r="BN422" s="11"/>
      <c r="BO422" s="9"/>
      <c r="BP422" s="11"/>
      <c r="BQ422" s="9"/>
      <c r="BR422" s="43"/>
      <c r="BS422" s="9"/>
      <c r="BT422" s="11"/>
      <c r="BU422" s="25"/>
      <c r="BV422" s="25"/>
      <c r="BW422" s="25"/>
      <c r="BX422" s="25"/>
      <c r="BY422" s="25"/>
      <c r="BZ422" s="25"/>
      <c r="CA422" s="25"/>
      <c r="CB422" s="25"/>
    </row>
    <row r="423" spans="2:80" x14ac:dyDescent="0.2">
      <c r="B423" s="25"/>
      <c r="C423" s="1"/>
      <c r="D423" s="1"/>
      <c r="E423" s="1"/>
      <c r="F423" s="2"/>
      <c r="G423" s="6"/>
      <c r="H423" s="2"/>
      <c r="I423" s="2"/>
      <c r="J423" s="3"/>
      <c r="K423" s="3"/>
      <c r="L423" s="1"/>
      <c r="M423" s="1"/>
      <c r="N423" s="1"/>
      <c r="O423" s="40"/>
      <c r="P423" s="40"/>
      <c r="Q423" s="1"/>
      <c r="R423" s="1"/>
      <c r="S423" s="2"/>
      <c r="T423" s="3"/>
      <c r="U423" s="7"/>
      <c r="V423" s="7"/>
      <c r="W423" s="7"/>
      <c r="X423" s="40"/>
      <c r="Y423" s="1"/>
      <c r="Z423" s="1"/>
      <c r="AA423" s="2"/>
      <c r="AB423" s="6"/>
      <c r="AC423" s="2"/>
      <c r="AD423" s="40"/>
      <c r="AE423" s="1"/>
      <c r="AF423" s="2"/>
      <c r="AG423" s="9"/>
      <c r="AH423" s="12"/>
      <c r="AI423" s="12"/>
      <c r="AJ423" s="42"/>
      <c r="AK423" s="11"/>
      <c r="AL423" s="9"/>
      <c r="AM423" s="11"/>
      <c r="AN423" s="9"/>
      <c r="AO423" s="9"/>
      <c r="AP423" s="9"/>
      <c r="AQ423" s="50"/>
      <c r="AR423" s="11"/>
      <c r="AS423" s="49"/>
      <c r="AT423" s="12"/>
      <c r="AU423" s="9"/>
      <c r="AV423" s="9"/>
      <c r="AW423" s="9"/>
      <c r="AX423" s="9"/>
      <c r="AY423" s="12"/>
      <c r="AZ423" s="49"/>
      <c r="BA423" s="12"/>
      <c r="BB423" s="9"/>
      <c r="BC423" s="9"/>
      <c r="BD423" s="9"/>
      <c r="BE423" s="9"/>
      <c r="BF423" s="12"/>
      <c r="BG423" s="49"/>
      <c r="BH423" s="12"/>
      <c r="BI423" s="9"/>
      <c r="BJ423" s="9"/>
      <c r="BK423" s="9"/>
      <c r="BL423" s="50"/>
      <c r="BM423" s="12"/>
      <c r="BN423" s="11"/>
      <c r="BO423" s="9"/>
      <c r="BP423" s="11"/>
      <c r="BQ423" s="9"/>
      <c r="BR423" s="43"/>
      <c r="BS423" s="9"/>
      <c r="BT423" s="11"/>
      <c r="BU423" s="25"/>
      <c r="BV423" s="25"/>
      <c r="BW423" s="25"/>
      <c r="BX423" s="25"/>
      <c r="BY423" s="25"/>
      <c r="BZ423" s="25"/>
      <c r="CA423" s="25"/>
      <c r="CB423" s="25"/>
    </row>
    <row r="424" spans="2:80" x14ac:dyDescent="0.2">
      <c r="B424" s="25"/>
      <c r="C424" s="1"/>
      <c r="D424" s="1"/>
      <c r="E424" s="1"/>
      <c r="F424" s="2"/>
      <c r="G424" s="6"/>
      <c r="H424" s="2"/>
      <c r="I424" s="2"/>
      <c r="J424" s="3"/>
      <c r="K424" s="3"/>
      <c r="L424" s="1"/>
      <c r="M424" s="1"/>
      <c r="N424" s="1"/>
      <c r="O424" s="40"/>
      <c r="P424" s="40"/>
      <c r="Q424" s="1"/>
      <c r="R424" s="1"/>
      <c r="S424" s="2"/>
      <c r="T424" s="3"/>
      <c r="U424" s="7"/>
      <c r="V424" s="7"/>
      <c r="W424" s="7"/>
      <c r="X424" s="40"/>
      <c r="Y424" s="1"/>
      <c r="Z424" s="1"/>
      <c r="AA424" s="2"/>
      <c r="AB424" s="6"/>
      <c r="AC424" s="2"/>
      <c r="AD424" s="40"/>
      <c r="AE424" s="1"/>
      <c r="AF424" s="2"/>
      <c r="AG424" s="9"/>
      <c r="AH424" s="12"/>
      <c r="AI424" s="12"/>
      <c r="AJ424" s="42"/>
      <c r="AK424" s="11"/>
      <c r="AL424" s="9"/>
      <c r="AM424" s="11"/>
      <c r="AN424" s="9"/>
      <c r="AO424" s="9"/>
      <c r="AP424" s="9"/>
      <c r="AQ424" s="50"/>
      <c r="AR424" s="11"/>
      <c r="AS424" s="49"/>
      <c r="AT424" s="12"/>
      <c r="AU424" s="9"/>
      <c r="AV424" s="9"/>
      <c r="AW424" s="9"/>
      <c r="AX424" s="9"/>
      <c r="AY424" s="12"/>
      <c r="AZ424" s="49"/>
      <c r="BA424" s="12"/>
      <c r="BB424" s="9"/>
      <c r="BC424" s="9"/>
      <c r="BD424" s="9"/>
      <c r="BE424" s="9"/>
      <c r="BF424" s="12"/>
      <c r="BG424" s="49"/>
      <c r="BH424" s="12"/>
      <c r="BI424" s="9"/>
      <c r="BJ424" s="9"/>
      <c r="BK424" s="9"/>
      <c r="BL424" s="50"/>
      <c r="BM424" s="12"/>
      <c r="BN424" s="11"/>
      <c r="BO424" s="9"/>
      <c r="BP424" s="11"/>
      <c r="BQ424" s="9"/>
      <c r="BR424" s="43"/>
      <c r="BS424" s="9"/>
      <c r="BT424" s="11"/>
      <c r="BU424" s="25"/>
      <c r="BV424" s="25"/>
      <c r="BW424" s="25"/>
      <c r="BX424" s="25"/>
      <c r="BY424" s="25"/>
      <c r="BZ424" s="25"/>
      <c r="CA424" s="25"/>
      <c r="CB424" s="25"/>
    </row>
    <row r="425" spans="2:80" x14ac:dyDescent="0.2">
      <c r="B425" s="25"/>
      <c r="C425" s="1"/>
      <c r="D425" s="1"/>
      <c r="E425" s="1"/>
      <c r="F425" s="2"/>
      <c r="G425" s="6"/>
      <c r="H425" s="2"/>
      <c r="I425" s="2"/>
      <c r="J425" s="3"/>
      <c r="K425" s="3"/>
      <c r="L425" s="1"/>
      <c r="M425" s="1"/>
      <c r="N425" s="1"/>
      <c r="O425" s="40"/>
      <c r="P425" s="40"/>
      <c r="Q425" s="1"/>
      <c r="R425" s="1"/>
      <c r="S425" s="2"/>
      <c r="T425" s="3"/>
      <c r="U425" s="7"/>
      <c r="V425" s="7"/>
      <c r="W425" s="7"/>
      <c r="X425" s="40"/>
      <c r="Y425" s="1"/>
      <c r="Z425" s="1"/>
      <c r="AA425" s="2"/>
      <c r="AB425" s="6"/>
      <c r="AC425" s="2"/>
      <c r="AD425" s="40"/>
      <c r="AE425" s="1"/>
      <c r="AF425" s="2"/>
      <c r="AG425" s="9"/>
      <c r="AH425" s="12"/>
      <c r="AI425" s="12"/>
      <c r="AJ425" s="42"/>
      <c r="AK425" s="11"/>
      <c r="AL425" s="9"/>
      <c r="AM425" s="11"/>
      <c r="AN425" s="9"/>
      <c r="AO425" s="9"/>
      <c r="AP425" s="9"/>
      <c r="AQ425" s="50"/>
      <c r="AR425" s="11"/>
      <c r="AS425" s="49"/>
      <c r="AT425" s="12"/>
      <c r="AU425" s="9"/>
      <c r="AV425" s="9"/>
      <c r="AW425" s="9"/>
      <c r="AX425" s="9"/>
      <c r="AY425" s="12"/>
      <c r="AZ425" s="49"/>
      <c r="BA425" s="12"/>
      <c r="BB425" s="9"/>
      <c r="BC425" s="9"/>
      <c r="BD425" s="9"/>
      <c r="BE425" s="9"/>
      <c r="BF425" s="12"/>
      <c r="BG425" s="49"/>
      <c r="BH425" s="12"/>
      <c r="BI425" s="9"/>
      <c r="BJ425" s="9"/>
      <c r="BK425" s="9"/>
      <c r="BL425" s="50"/>
      <c r="BM425" s="12"/>
      <c r="BN425" s="11"/>
      <c r="BO425" s="9"/>
      <c r="BP425" s="11"/>
      <c r="BQ425" s="9"/>
      <c r="BR425" s="43"/>
      <c r="BS425" s="9"/>
      <c r="BT425" s="11"/>
      <c r="BU425" s="25"/>
      <c r="BV425" s="25"/>
      <c r="BW425" s="25"/>
      <c r="BX425" s="25"/>
      <c r="BY425" s="25"/>
      <c r="BZ425" s="25"/>
      <c r="CA425" s="25"/>
      <c r="CB425" s="25"/>
    </row>
    <row r="426" spans="2:80" x14ac:dyDescent="0.2">
      <c r="B426" s="25"/>
      <c r="C426" s="1"/>
      <c r="D426" s="1"/>
      <c r="E426" s="1"/>
      <c r="F426" s="2"/>
      <c r="G426" s="6"/>
      <c r="H426" s="2"/>
      <c r="I426" s="2"/>
      <c r="J426" s="3"/>
      <c r="K426" s="3"/>
      <c r="L426" s="1"/>
      <c r="M426" s="1"/>
      <c r="N426" s="1"/>
      <c r="O426" s="40"/>
      <c r="P426" s="40"/>
      <c r="Q426" s="1"/>
      <c r="R426" s="1"/>
      <c r="S426" s="2"/>
      <c r="T426" s="3"/>
      <c r="U426" s="7"/>
      <c r="V426" s="7"/>
      <c r="W426" s="7"/>
      <c r="X426" s="40"/>
      <c r="Y426" s="1"/>
      <c r="Z426" s="1"/>
      <c r="AA426" s="2"/>
      <c r="AB426" s="6"/>
      <c r="AC426" s="2"/>
      <c r="AD426" s="40"/>
      <c r="AE426" s="1"/>
      <c r="AF426" s="2"/>
      <c r="AG426" s="9"/>
      <c r="AH426" s="12"/>
      <c r="AI426" s="12"/>
      <c r="AJ426" s="42"/>
      <c r="AK426" s="11"/>
      <c r="AL426" s="9"/>
      <c r="AM426" s="11"/>
      <c r="AN426" s="9"/>
      <c r="AO426" s="9"/>
      <c r="AP426" s="9"/>
      <c r="AQ426" s="50"/>
      <c r="AR426" s="11"/>
      <c r="AS426" s="49"/>
      <c r="AT426" s="12"/>
      <c r="AU426" s="9"/>
      <c r="AV426" s="9"/>
      <c r="AW426" s="9"/>
      <c r="AX426" s="9"/>
      <c r="AY426" s="12"/>
      <c r="AZ426" s="49"/>
      <c r="BA426" s="12"/>
      <c r="BB426" s="9"/>
      <c r="BC426" s="9"/>
      <c r="BD426" s="9"/>
      <c r="BE426" s="9"/>
      <c r="BF426" s="12"/>
      <c r="BG426" s="49"/>
      <c r="BH426" s="12"/>
      <c r="BI426" s="9"/>
      <c r="BJ426" s="9"/>
      <c r="BK426" s="9"/>
      <c r="BL426" s="50"/>
      <c r="BM426" s="12"/>
      <c r="BN426" s="11"/>
      <c r="BO426" s="9"/>
      <c r="BP426" s="11"/>
      <c r="BQ426" s="9"/>
      <c r="BR426" s="43"/>
      <c r="BS426" s="9"/>
      <c r="BT426" s="11"/>
      <c r="BU426" s="25"/>
      <c r="BV426" s="25"/>
      <c r="BW426" s="25"/>
      <c r="BX426" s="25"/>
      <c r="BY426" s="25"/>
      <c r="BZ426" s="25"/>
      <c r="CA426" s="25"/>
      <c r="CB426" s="25"/>
    </row>
    <row r="427" spans="2:80" x14ac:dyDescent="0.2">
      <c r="B427" s="25"/>
      <c r="C427" s="1"/>
      <c r="D427" s="1"/>
      <c r="E427" s="1"/>
      <c r="F427" s="2"/>
      <c r="G427" s="6"/>
      <c r="H427" s="2"/>
      <c r="I427" s="2"/>
      <c r="J427" s="3"/>
      <c r="K427" s="3"/>
      <c r="L427" s="1"/>
      <c r="M427" s="1"/>
      <c r="N427" s="1"/>
      <c r="O427" s="40"/>
      <c r="P427" s="40"/>
      <c r="Q427" s="1"/>
      <c r="R427" s="1"/>
      <c r="S427" s="2"/>
      <c r="T427" s="3"/>
      <c r="U427" s="7"/>
      <c r="V427" s="7"/>
      <c r="W427" s="7"/>
      <c r="X427" s="40"/>
      <c r="Y427" s="1"/>
      <c r="Z427" s="1"/>
      <c r="AA427" s="2"/>
      <c r="AB427" s="6"/>
      <c r="AC427" s="2"/>
      <c r="AD427" s="40"/>
      <c r="AE427" s="1"/>
      <c r="AF427" s="2"/>
      <c r="AG427" s="9"/>
      <c r="AH427" s="12"/>
      <c r="AI427" s="12"/>
      <c r="AJ427" s="42"/>
      <c r="AK427" s="11"/>
      <c r="AL427" s="9"/>
      <c r="AM427" s="11"/>
      <c r="AN427" s="9"/>
      <c r="AO427" s="9"/>
      <c r="AP427" s="9"/>
      <c r="AQ427" s="50"/>
      <c r="AR427" s="11"/>
      <c r="AS427" s="49"/>
      <c r="AT427" s="12"/>
      <c r="AU427" s="9"/>
      <c r="AV427" s="9"/>
      <c r="AW427" s="9"/>
      <c r="AX427" s="9"/>
      <c r="AY427" s="12"/>
      <c r="AZ427" s="49"/>
      <c r="BA427" s="12"/>
      <c r="BB427" s="9"/>
      <c r="BC427" s="9"/>
      <c r="BD427" s="9"/>
      <c r="BE427" s="9"/>
      <c r="BF427" s="12"/>
      <c r="BG427" s="49"/>
      <c r="BH427" s="12"/>
      <c r="BI427" s="9"/>
      <c r="BJ427" s="9"/>
      <c r="BK427" s="9"/>
      <c r="BL427" s="50"/>
      <c r="BM427" s="12"/>
      <c r="BN427" s="11"/>
      <c r="BO427" s="9"/>
      <c r="BP427" s="11"/>
      <c r="BQ427" s="9"/>
      <c r="BR427" s="43"/>
      <c r="BS427" s="9"/>
      <c r="BT427" s="11"/>
      <c r="BU427" s="25"/>
      <c r="BV427" s="25"/>
      <c r="BW427" s="25"/>
      <c r="BX427" s="25"/>
      <c r="BY427" s="25"/>
      <c r="BZ427" s="25"/>
      <c r="CA427" s="25"/>
      <c r="CB427" s="25"/>
    </row>
    <row r="428" spans="2:80" x14ac:dyDescent="0.2">
      <c r="B428" s="25"/>
      <c r="C428" s="1"/>
      <c r="D428" s="1"/>
      <c r="E428" s="1"/>
      <c r="F428" s="2"/>
      <c r="G428" s="6"/>
      <c r="H428" s="2"/>
      <c r="I428" s="2"/>
      <c r="J428" s="3"/>
      <c r="K428" s="3"/>
      <c r="L428" s="1"/>
      <c r="M428" s="1"/>
      <c r="N428" s="1"/>
      <c r="O428" s="40"/>
      <c r="P428" s="40"/>
      <c r="Q428" s="1"/>
      <c r="R428" s="1"/>
      <c r="S428" s="2"/>
      <c r="T428" s="3"/>
      <c r="U428" s="7"/>
      <c r="V428" s="7"/>
      <c r="W428" s="7"/>
      <c r="X428" s="40"/>
      <c r="Y428" s="1"/>
      <c r="Z428" s="1"/>
      <c r="AA428" s="2"/>
      <c r="AB428" s="6"/>
      <c r="AC428" s="2"/>
      <c r="AD428" s="40"/>
      <c r="AE428" s="1"/>
      <c r="AF428" s="2"/>
      <c r="AG428" s="9"/>
      <c r="AH428" s="12"/>
      <c r="AI428" s="12"/>
      <c r="AJ428" s="42"/>
      <c r="AK428" s="11"/>
      <c r="AL428" s="9"/>
      <c r="AM428" s="11"/>
      <c r="AN428" s="9"/>
      <c r="AO428" s="9"/>
      <c r="AP428" s="9"/>
      <c r="AQ428" s="50"/>
      <c r="AR428" s="11"/>
      <c r="AS428" s="49"/>
      <c r="AT428" s="12"/>
      <c r="AU428" s="9"/>
      <c r="AV428" s="9"/>
      <c r="AW428" s="9"/>
      <c r="AX428" s="9"/>
      <c r="AY428" s="12"/>
      <c r="AZ428" s="49"/>
      <c r="BA428" s="12"/>
      <c r="BB428" s="9"/>
      <c r="BC428" s="9"/>
      <c r="BD428" s="9"/>
      <c r="BE428" s="9"/>
      <c r="BF428" s="12"/>
      <c r="BG428" s="49"/>
      <c r="BH428" s="12"/>
      <c r="BI428" s="9"/>
      <c r="BJ428" s="9"/>
      <c r="BK428" s="9"/>
      <c r="BL428" s="50"/>
      <c r="BM428" s="12"/>
      <c r="BN428" s="11"/>
      <c r="BO428" s="9"/>
      <c r="BP428" s="11"/>
      <c r="BQ428" s="9"/>
      <c r="BR428" s="43"/>
      <c r="BS428" s="9"/>
      <c r="BT428" s="11"/>
      <c r="BU428" s="25"/>
      <c r="BV428" s="25"/>
      <c r="BW428" s="25"/>
      <c r="BX428" s="25"/>
      <c r="BY428" s="25"/>
      <c r="BZ428" s="25"/>
      <c r="CA428" s="25"/>
      <c r="CB428" s="25"/>
    </row>
    <row r="429" spans="2:80" x14ac:dyDescent="0.2">
      <c r="B429" s="25"/>
      <c r="C429" s="1"/>
      <c r="D429" s="1"/>
      <c r="E429" s="1"/>
      <c r="F429" s="2"/>
      <c r="G429" s="6"/>
      <c r="H429" s="2"/>
      <c r="I429" s="2"/>
      <c r="J429" s="3"/>
      <c r="K429" s="3"/>
      <c r="L429" s="1"/>
      <c r="M429" s="1"/>
      <c r="N429" s="1"/>
      <c r="O429" s="40"/>
      <c r="P429" s="40"/>
      <c r="Q429" s="1"/>
      <c r="R429" s="1"/>
      <c r="S429" s="2"/>
      <c r="T429" s="3"/>
      <c r="U429" s="7"/>
      <c r="V429" s="7"/>
      <c r="W429" s="7"/>
      <c r="X429" s="40"/>
      <c r="Y429" s="1"/>
      <c r="Z429" s="1"/>
      <c r="AA429" s="2"/>
      <c r="AB429" s="6"/>
      <c r="AC429" s="2"/>
      <c r="AD429" s="40"/>
      <c r="AE429" s="1"/>
      <c r="AF429" s="2"/>
      <c r="AG429" s="9"/>
      <c r="AH429" s="12"/>
      <c r="AI429" s="12"/>
      <c r="AJ429" s="42"/>
      <c r="AK429" s="11"/>
      <c r="AL429" s="9"/>
      <c r="AM429" s="11"/>
      <c r="AN429" s="9"/>
      <c r="AO429" s="9"/>
      <c r="AP429" s="9"/>
      <c r="AQ429" s="50"/>
      <c r="AR429" s="11"/>
      <c r="AS429" s="49"/>
      <c r="AT429" s="12"/>
      <c r="AU429" s="9"/>
      <c r="AV429" s="9"/>
      <c r="AW429" s="9"/>
      <c r="AX429" s="9"/>
      <c r="AY429" s="12"/>
      <c r="AZ429" s="49"/>
      <c r="BA429" s="12"/>
      <c r="BB429" s="9"/>
      <c r="BC429" s="9"/>
      <c r="BD429" s="9"/>
      <c r="BE429" s="9"/>
      <c r="BF429" s="12"/>
      <c r="BG429" s="49"/>
      <c r="BH429" s="12"/>
      <c r="BI429" s="9"/>
      <c r="BJ429" s="9"/>
      <c r="BK429" s="9"/>
      <c r="BL429" s="50"/>
      <c r="BM429" s="12"/>
      <c r="BN429" s="11"/>
      <c r="BO429" s="9"/>
      <c r="BP429" s="11"/>
      <c r="BQ429" s="9"/>
      <c r="BR429" s="43"/>
      <c r="BS429" s="9"/>
      <c r="BT429" s="11"/>
      <c r="BU429" s="25"/>
      <c r="BV429" s="25"/>
      <c r="BW429" s="25"/>
      <c r="BX429" s="25"/>
      <c r="BY429" s="25"/>
      <c r="BZ429" s="25"/>
      <c r="CA429" s="25"/>
      <c r="CB429" s="25"/>
    </row>
    <row r="430" spans="2:80" x14ac:dyDescent="0.2">
      <c r="B430" s="25"/>
      <c r="C430" s="1"/>
      <c r="D430" s="1"/>
      <c r="E430" s="1"/>
      <c r="F430" s="2"/>
      <c r="G430" s="6"/>
      <c r="H430" s="2"/>
      <c r="I430" s="2"/>
      <c r="J430" s="3"/>
      <c r="K430" s="3"/>
      <c r="L430" s="1"/>
      <c r="M430" s="1"/>
      <c r="N430" s="1"/>
      <c r="O430" s="40"/>
      <c r="P430" s="40"/>
      <c r="Q430" s="1"/>
      <c r="R430" s="1"/>
      <c r="S430" s="2"/>
      <c r="T430" s="3"/>
      <c r="U430" s="7"/>
      <c r="V430" s="7"/>
      <c r="W430" s="7"/>
      <c r="X430" s="40"/>
      <c r="Y430" s="1"/>
      <c r="Z430" s="1"/>
      <c r="AA430" s="2"/>
      <c r="AB430" s="6"/>
      <c r="AC430" s="2"/>
      <c r="AD430" s="40"/>
      <c r="AE430" s="1"/>
      <c r="AF430" s="2"/>
      <c r="AG430" s="9"/>
      <c r="AH430" s="12"/>
      <c r="AI430" s="12"/>
      <c r="AJ430" s="42"/>
      <c r="AK430" s="11"/>
      <c r="AL430" s="9"/>
      <c r="AM430" s="11"/>
      <c r="AN430" s="9"/>
      <c r="AO430" s="9"/>
      <c r="AP430" s="9"/>
      <c r="AQ430" s="50"/>
      <c r="AR430" s="11"/>
      <c r="AS430" s="49"/>
      <c r="AT430" s="12"/>
      <c r="AU430" s="9"/>
      <c r="AV430" s="9"/>
      <c r="AW430" s="9"/>
      <c r="AX430" s="9"/>
      <c r="AY430" s="12"/>
      <c r="AZ430" s="49"/>
      <c r="BA430" s="12"/>
      <c r="BB430" s="9"/>
      <c r="BC430" s="9"/>
      <c r="BD430" s="9"/>
      <c r="BE430" s="9"/>
      <c r="BF430" s="12"/>
      <c r="BG430" s="49"/>
      <c r="BH430" s="12"/>
      <c r="BI430" s="9"/>
      <c r="BJ430" s="9"/>
      <c r="BK430" s="9"/>
      <c r="BL430" s="50"/>
      <c r="BM430" s="12"/>
      <c r="BN430" s="11"/>
      <c r="BO430" s="9"/>
      <c r="BP430" s="11"/>
      <c r="BQ430" s="9"/>
      <c r="BR430" s="43"/>
      <c r="BS430" s="9"/>
      <c r="BT430" s="11"/>
      <c r="BU430" s="25"/>
      <c r="BV430" s="25"/>
      <c r="BW430" s="25"/>
      <c r="BX430" s="25"/>
      <c r="BY430" s="25"/>
      <c r="BZ430" s="25"/>
      <c r="CA430" s="25"/>
      <c r="CB430" s="25"/>
    </row>
    <row r="431" spans="2:80" x14ac:dyDescent="0.2">
      <c r="B431" s="25"/>
      <c r="C431" s="1"/>
      <c r="D431" s="1"/>
      <c r="E431" s="1"/>
      <c r="F431" s="2"/>
      <c r="G431" s="6"/>
      <c r="H431" s="2"/>
      <c r="I431" s="2"/>
      <c r="J431" s="3"/>
      <c r="K431" s="3"/>
      <c r="L431" s="1"/>
      <c r="M431" s="1"/>
      <c r="N431" s="1"/>
      <c r="O431" s="40"/>
      <c r="P431" s="40"/>
      <c r="Q431" s="1"/>
      <c r="R431" s="1"/>
      <c r="S431" s="2"/>
      <c r="T431" s="3"/>
      <c r="U431" s="7"/>
      <c r="V431" s="7"/>
      <c r="W431" s="7"/>
      <c r="X431" s="40"/>
      <c r="Y431" s="1"/>
      <c r="Z431" s="1"/>
      <c r="AA431" s="2"/>
      <c r="AB431" s="6"/>
      <c r="AC431" s="2"/>
      <c r="AD431" s="40"/>
      <c r="AE431" s="1"/>
      <c r="AF431" s="2"/>
      <c r="AG431" s="9"/>
      <c r="AH431" s="12"/>
      <c r="AI431" s="12"/>
      <c r="AJ431" s="42"/>
      <c r="AK431" s="11"/>
      <c r="AL431" s="9"/>
      <c r="AM431" s="11"/>
      <c r="AN431" s="9"/>
      <c r="AO431" s="9"/>
      <c r="AP431" s="9"/>
      <c r="AQ431" s="50"/>
      <c r="AR431" s="11"/>
      <c r="AS431" s="49"/>
      <c r="AT431" s="12"/>
      <c r="AU431" s="9"/>
      <c r="AV431" s="9"/>
      <c r="AW431" s="9"/>
      <c r="AX431" s="9"/>
      <c r="AY431" s="12"/>
      <c r="AZ431" s="49"/>
      <c r="BA431" s="12"/>
      <c r="BB431" s="9"/>
      <c r="BC431" s="9"/>
      <c r="BD431" s="9"/>
      <c r="BE431" s="9"/>
      <c r="BF431" s="12"/>
      <c r="BG431" s="49"/>
      <c r="BH431" s="12"/>
      <c r="BI431" s="9"/>
      <c r="BJ431" s="9"/>
      <c r="BK431" s="9"/>
      <c r="BL431" s="50"/>
      <c r="BM431" s="12"/>
      <c r="BN431" s="11"/>
      <c r="BO431" s="9"/>
      <c r="BP431" s="11"/>
      <c r="BQ431" s="9"/>
      <c r="BR431" s="43"/>
      <c r="BS431" s="9"/>
      <c r="BT431" s="11"/>
      <c r="BU431" s="25"/>
      <c r="BV431" s="25"/>
      <c r="BW431" s="25"/>
      <c r="BX431" s="25"/>
      <c r="BY431" s="25"/>
      <c r="BZ431" s="25"/>
      <c r="CA431" s="25"/>
      <c r="CB431" s="25"/>
    </row>
    <row r="432" spans="2:80" x14ac:dyDescent="0.2">
      <c r="B432" s="25"/>
      <c r="C432" s="1"/>
      <c r="D432" s="1"/>
      <c r="E432" s="1"/>
      <c r="F432" s="2"/>
      <c r="G432" s="6"/>
      <c r="H432" s="2"/>
      <c r="I432" s="2"/>
      <c r="J432" s="3"/>
      <c r="K432" s="3"/>
      <c r="L432" s="1"/>
      <c r="M432" s="1"/>
      <c r="N432" s="1"/>
      <c r="O432" s="40"/>
      <c r="P432" s="40"/>
      <c r="Q432" s="1"/>
      <c r="R432" s="1"/>
      <c r="S432" s="2"/>
      <c r="T432" s="3"/>
      <c r="U432" s="7"/>
      <c r="V432" s="7"/>
      <c r="W432" s="7"/>
      <c r="X432" s="40"/>
      <c r="Y432" s="1"/>
      <c r="Z432" s="1"/>
      <c r="AA432" s="2"/>
      <c r="AB432" s="6"/>
      <c r="AC432" s="2"/>
      <c r="AD432" s="40"/>
      <c r="AE432" s="1"/>
      <c r="AF432" s="2"/>
      <c r="AG432" s="9"/>
      <c r="AH432" s="12"/>
      <c r="AI432" s="12"/>
      <c r="AJ432" s="42"/>
      <c r="AK432" s="11"/>
      <c r="AL432" s="9"/>
      <c r="AM432" s="11"/>
      <c r="AN432" s="9"/>
      <c r="AO432" s="9"/>
      <c r="AP432" s="9"/>
      <c r="AQ432" s="50"/>
      <c r="AR432" s="11"/>
      <c r="AS432" s="49"/>
      <c r="AT432" s="12"/>
      <c r="AU432" s="9"/>
      <c r="AV432" s="9"/>
      <c r="AW432" s="9"/>
      <c r="AX432" s="9"/>
      <c r="AY432" s="12"/>
      <c r="AZ432" s="49"/>
      <c r="BA432" s="12"/>
      <c r="BB432" s="9"/>
      <c r="BC432" s="9"/>
      <c r="BD432" s="9"/>
      <c r="BE432" s="9"/>
      <c r="BF432" s="12"/>
      <c r="BG432" s="49"/>
      <c r="BH432" s="12"/>
      <c r="BI432" s="9"/>
      <c r="BJ432" s="9"/>
      <c r="BK432" s="9"/>
      <c r="BL432" s="50"/>
      <c r="BM432" s="12"/>
      <c r="BN432" s="11"/>
      <c r="BO432" s="9"/>
      <c r="BP432" s="11"/>
      <c r="BQ432" s="9"/>
      <c r="BR432" s="43"/>
      <c r="BS432" s="9"/>
      <c r="BT432" s="11"/>
      <c r="BU432" s="25"/>
      <c r="BV432" s="25"/>
      <c r="BW432" s="25"/>
      <c r="BX432" s="25"/>
      <c r="BY432" s="25"/>
      <c r="BZ432" s="25"/>
      <c r="CA432" s="25"/>
      <c r="CB432" s="25"/>
    </row>
    <row r="433" spans="2:80" x14ac:dyDescent="0.2">
      <c r="B433" s="25"/>
      <c r="C433" s="1"/>
      <c r="D433" s="1"/>
      <c r="E433" s="1"/>
      <c r="F433" s="2"/>
      <c r="G433" s="6"/>
      <c r="H433" s="2"/>
      <c r="I433" s="2"/>
      <c r="J433" s="3"/>
      <c r="K433" s="3"/>
      <c r="L433" s="1"/>
      <c r="M433" s="1"/>
      <c r="N433" s="1"/>
      <c r="O433" s="40"/>
      <c r="P433" s="40"/>
      <c r="Q433" s="1"/>
      <c r="R433" s="1"/>
      <c r="S433" s="2"/>
      <c r="T433" s="3"/>
      <c r="U433" s="7"/>
      <c r="V433" s="7"/>
      <c r="W433" s="7"/>
      <c r="X433" s="40"/>
      <c r="Y433" s="1"/>
      <c r="Z433" s="1"/>
      <c r="AA433" s="2"/>
      <c r="AB433" s="6"/>
      <c r="AC433" s="2"/>
      <c r="AD433" s="40"/>
      <c r="AE433" s="1"/>
      <c r="AF433" s="2"/>
      <c r="AG433" s="9"/>
      <c r="AH433" s="12"/>
      <c r="AI433" s="12"/>
      <c r="AJ433" s="42"/>
      <c r="AK433" s="11"/>
      <c r="AL433" s="9"/>
      <c r="AM433" s="11"/>
      <c r="AN433" s="9"/>
      <c r="AO433" s="9"/>
      <c r="AP433" s="9"/>
      <c r="AQ433" s="50"/>
      <c r="AR433" s="11"/>
      <c r="AS433" s="49"/>
      <c r="AT433" s="12"/>
      <c r="AU433" s="9"/>
      <c r="AV433" s="9"/>
      <c r="AW433" s="9"/>
      <c r="AX433" s="9"/>
      <c r="AY433" s="12"/>
      <c r="AZ433" s="49"/>
      <c r="BA433" s="12"/>
      <c r="BB433" s="9"/>
      <c r="BC433" s="9"/>
      <c r="BD433" s="9"/>
      <c r="BE433" s="9"/>
      <c r="BF433" s="12"/>
      <c r="BG433" s="49"/>
      <c r="BH433" s="12"/>
      <c r="BI433" s="9"/>
      <c r="BJ433" s="9"/>
      <c r="BK433" s="9"/>
      <c r="BL433" s="50"/>
      <c r="BM433" s="12"/>
      <c r="BN433" s="11"/>
      <c r="BO433" s="9"/>
      <c r="BP433" s="11"/>
      <c r="BQ433" s="9"/>
      <c r="BR433" s="43"/>
      <c r="BS433" s="9"/>
      <c r="BT433" s="11"/>
      <c r="BU433" s="25"/>
      <c r="BV433" s="25"/>
      <c r="BW433" s="25"/>
      <c r="BX433" s="25"/>
      <c r="BY433" s="25"/>
      <c r="BZ433" s="25"/>
      <c r="CA433" s="25"/>
      <c r="CB433" s="25"/>
    </row>
    <row r="434" spans="2:80" x14ac:dyDescent="0.2">
      <c r="B434" s="25"/>
      <c r="C434" s="1"/>
      <c r="D434" s="1"/>
      <c r="E434" s="1"/>
      <c r="F434" s="2"/>
      <c r="G434" s="6"/>
      <c r="H434" s="2"/>
      <c r="I434" s="2"/>
      <c r="J434" s="3"/>
      <c r="K434" s="3"/>
      <c r="L434" s="1"/>
      <c r="M434" s="1"/>
      <c r="N434" s="1"/>
      <c r="O434" s="40"/>
      <c r="P434" s="40"/>
      <c r="Q434" s="1"/>
      <c r="R434" s="1"/>
      <c r="S434" s="2"/>
      <c r="T434" s="3"/>
      <c r="U434" s="7"/>
      <c r="V434" s="7"/>
      <c r="W434" s="7"/>
      <c r="X434" s="40"/>
      <c r="Y434" s="1"/>
      <c r="Z434" s="1"/>
      <c r="AA434" s="2"/>
      <c r="AB434" s="6"/>
      <c r="AC434" s="2"/>
      <c r="AD434" s="40"/>
      <c r="AE434" s="1"/>
      <c r="AF434" s="2"/>
      <c r="AG434" s="9"/>
      <c r="AH434" s="12"/>
      <c r="AI434" s="12"/>
      <c r="AJ434" s="42"/>
      <c r="AK434" s="11"/>
      <c r="AL434" s="9"/>
      <c r="AM434" s="11"/>
      <c r="AN434" s="9"/>
      <c r="AO434" s="9"/>
      <c r="AP434" s="9"/>
      <c r="AQ434" s="50"/>
      <c r="AR434" s="11"/>
      <c r="AS434" s="49"/>
      <c r="AT434" s="12"/>
      <c r="AU434" s="9"/>
      <c r="AV434" s="9"/>
      <c r="AW434" s="9"/>
      <c r="AX434" s="9"/>
      <c r="AY434" s="12"/>
      <c r="AZ434" s="49"/>
      <c r="BA434" s="12"/>
      <c r="BB434" s="9"/>
      <c r="BC434" s="9"/>
      <c r="BD434" s="9"/>
      <c r="BE434" s="9"/>
      <c r="BF434" s="12"/>
      <c r="BG434" s="49"/>
      <c r="BH434" s="12"/>
      <c r="BI434" s="9"/>
      <c r="BJ434" s="9"/>
      <c r="BK434" s="9"/>
      <c r="BL434" s="50"/>
      <c r="BM434" s="12"/>
      <c r="BN434" s="11"/>
      <c r="BO434" s="9"/>
      <c r="BP434" s="11"/>
      <c r="BQ434" s="9"/>
      <c r="BR434" s="43"/>
      <c r="BS434" s="9"/>
      <c r="BT434" s="11"/>
      <c r="BU434" s="25"/>
      <c r="BV434" s="25"/>
      <c r="BW434" s="25"/>
      <c r="BX434" s="25"/>
      <c r="BY434" s="25"/>
      <c r="BZ434" s="25"/>
      <c r="CA434" s="25"/>
      <c r="CB434" s="25"/>
    </row>
    <row r="435" spans="2:80" x14ac:dyDescent="0.2">
      <c r="B435" s="25"/>
      <c r="C435" s="1"/>
      <c r="D435" s="1"/>
      <c r="E435" s="1"/>
      <c r="F435" s="2"/>
      <c r="G435" s="6"/>
      <c r="H435" s="2"/>
      <c r="I435" s="2"/>
      <c r="J435" s="3"/>
      <c r="K435" s="3"/>
      <c r="L435" s="1"/>
      <c r="M435" s="1"/>
      <c r="N435" s="1"/>
      <c r="O435" s="40"/>
      <c r="P435" s="40"/>
      <c r="Q435" s="1"/>
      <c r="R435" s="1"/>
      <c r="S435" s="2"/>
      <c r="T435" s="3"/>
      <c r="U435" s="7"/>
      <c r="V435" s="7"/>
      <c r="W435" s="7"/>
      <c r="X435" s="40"/>
      <c r="Y435" s="1"/>
      <c r="Z435" s="1"/>
      <c r="AA435" s="2"/>
      <c r="AB435" s="6"/>
      <c r="AC435" s="2"/>
      <c r="AD435" s="40"/>
      <c r="AE435" s="1"/>
      <c r="AF435" s="2"/>
      <c r="AG435" s="9"/>
      <c r="AH435" s="12"/>
      <c r="AI435" s="12"/>
      <c r="AJ435" s="42"/>
      <c r="AK435" s="11"/>
      <c r="AL435" s="9"/>
      <c r="AM435" s="11"/>
      <c r="AN435" s="9"/>
      <c r="AO435" s="9"/>
      <c r="AP435" s="9"/>
      <c r="AQ435" s="50"/>
      <c r="AR435" s="11"/>
      <c r="AS435" s="49"/>
      <c r="AT435" s="12"/>
      <c r="AU435" s="9"/>
      <c r="AV435" s="9"/>
      <c r="AW435" s="9"/>
      <c r="AX435" s="9"/>
      <c r="AY435" s="12"/>
      <c r="AZ435" s="49"/>
      <c r="BA435" s="12"/>
      <c r="BB435" s="9"/>
      <c r="BC435" s="9"/>
      <c r="BD435" s="9"/>
      <c r="BE435" s="9"/>
      <c r="BF435" s="12"/>
      <c r="BG435" s="49"/>
      <c r="BH435" s="12"/>
      <c r="BI435" s="9"/>
      <c r="BJ435" s="9"/>
      <c r="BK435" s="9"/>
      <c r="BL435" s="50"/>
      <c r="BM435" s="12"/>
      <c r="BN435" s="11"/>
      <c r="BO435" s="9"/>
      <c r="BP435" s="11"/>
      <c r="BQ435" s="9"/>
      <c r="BR435" s="43"/>
      <c r="BS435" s="9"/>
      <c r="BT435" s="11"/>
      <c r="BU435" s="25"/>
      <c r="BV435" s="25"/>
      <c r="BW435" s="25"/>
      <c r="BX435" s="25"/>
      <c r="BY435" s="25"/>
      <c r="BZ435" s="25"/>
      <c r="CA435" s="25"/>
      <c r="CB435" s="25"/>
    </row>
    <row r="436" spans="2:80" x14ac:dyDescent="0.2">
      <c r="B436" s="25"/>
      <c r="C436" s="1"/>
      <c r="D436" s="1"/>
      <c r="E436" s="1"/>
      <c r="F436" s="2"/>
      <c r="G436" s="6"/>
      <c r="H436" s="2"/>
      <c r="I436" s="2"/>
      <c r="J436" s="3"/>
      <c r="K436" s="3"/>
      <c r="L436" s="1"/>
      <c r="M436" s="1"/>
      <c r="N436" s="1"/>
      <c r="O436" s="40"/>
      <c r="P436" s="40"/>
      <c r="Q436" s="1"/>
      <c r="R436" s="1"/>
      <c r="S436" s="2"/>
      <c r="T436" s="3"/>
      <c r="U436" s="7"/>
      <c r="V436" s="7"/>
      <c r="W436" s="7"/>
      <c r="X436" s="40"/>
      <c r="Y436" s="1"/>
      <c r="Z436" s="1"/>
      <c r="AA436" s="2"/>
      <c r="AB436" s="6"/>
      <c r="AC436" s="2"/>
      <c r="AD436" s="40"/>
      <c r="AE436" s="1"/>
      <c r="AF436" s="2"/>
      <c r="AG436" s="9"/>
      <c r="AH436" s="12"/>
      <c r="AI436" s="12"/>
      <c r="AJ436" s="42"/>
      <c r="AK436" s="11"/>
      <c r="AL436" s="9"/>
      <c r="AM436" s="11"/>
      <c r="AN436" s="9"/>
      <c r="AO436" s="9"/>
      <c r="AP436" s="9"/>
      <c r="AQ436" s="50"/>
      <c r="AR436" s="11"/>
      <c r="AS436" s="49"/>
      <c r="AT436" s="12"/>
      <c r="AU436" s="9"/>
      <c r="AV436" s="9"/>
      <c r="AW436" s="9"/>
      <c r="AX436" s="9"/>
      <c r="AY436" s="12"/>
      <c r="AZ436" s="49"/>
      <c r="BA436" s="12"/>
      <c r="BB436" s="9"/>
      <c r="BC436" s="9"/>
      <c r="BD436" s="9"/>
      <c r="BE436" s="9"/>
      <c r="BF436" s="12"/>
      <c r="BG436" s="49"/>
      <c r="BH436" s="12"/>
      <c r="BI436" s="9"/>
      <c r="BJ436" s="9"/>
      <c r="BK436" s="9"/>
      <c r="BL436" s="50"/>
      <c r="BM436" s="12"/>
      <c r="BN436" s="11"/>
      <c r="BO436" s="9"/>
      <c r="BP436" s="11"/>
      <c r="BQ436" s="9"/>
      <c r="BR436" s="43"/>
      <c r="BS436" s="9"/>
      <c r="BT436" s="11"/>
      <c r="BU436" s="25"/>
      <c r="BV436" s="25"/>
      <c r="BW436" s="25"/>
      <c r="BX436" s="25"/>
      <c r="BY436" s="25"/>
      <c r="BZ436" s="25"/>
      <c r="CA436" s="25"/>
      <c r="CB436" s="25"/>
    </row>
    <row r="437" spans="2:80" x14ac:dyDescent="0.2">
      <c r="B437" s="25"/>
      <c r="C437" s="1"/>
      <c r="D437" s="1"/>
      <c r="E437" s="1"/>
      <c r="F437" s="2"/>
      <c r="G437" s="6"/>
      <c r="H437" s="2"/>
      <c r="I437" s="2"/>
      <c r="J437" s="3"/>
      <c r="K437" s="3"/>
      <c r="L437" s="1"/>
      <c r="M437" s="1"/>
      <c r="N437" s="1"/>
      <c r="O437" s="40"/>
      <c r="P437" s="40"/>
      <c r="Q437" s="1"/>
      <c r="R437" s="1"/>
      <c r="S437" s="2"/>
      <c r="T437" s="3"/>
      <c r="U437" s="7"/>
      <c r="V437" s="7"/>
      <c r="W437" s="7"/>
      <c r="X437" s="40"/>
      <c r="Y437" s="1"/>
      <c r="Z437" s="1"/>
      <c r="AA437" s="2"/>
      <c r="AB437" s="6"/>
      <c r="AC437" s="2"/>
      <c r="AD437" s="40"/>
      <c r="AE437" s="1"/>
      <c r="AF437" s="2"/>
      <c r="AG437" s="9"/>
      <c r="AH437" s="12"/>
      <c r="AI437" s="12"/>
      <c r="AJ437" s="42"/>
      <c r="AK437" s="11"/>
      <c r="AL437" s="9"/>
      <c r="AM437" s="11"/>
      <c r="AN437" s="9"/>
      <c r="AO437" s="9"/>
      <c r="AP437" s="9"/>
      <c r="AQ437" s="50"/>
      <c r="AR437" s="11"/>
      <c r="AS437" s="49"/>
      <c r="AT437" s="12"/>
      <c r="AU437" s="9"/>
      <c r="AV437" s="9"/>
      <c r="AW437" s="9"/>
      <c r="AX437" s="9"/>
      <c r="AY437" s="12"/>
      <c r="AZ437" s="49"/>
      <c r="BA437" s="12"/>
      <c r="BB437" s="9"/>
      <c r="BC437" s="9"/>
      <c r="BD437" s="9"/>
      <c r="BE437" s="9"/>
      <c r="BF437" s="12"/>
      <c r="BG437" s="49"/>
      <c r="BH437" s="12"/>
      <c r="BI437" s="9"/>
      <c r="BJ437" s="9"/>
      <c r="BK437" s="9"/>
      <c r="BL437" s="50"/>
      <c r="BM437" s="12"/>
      <c r="BN437" s="11"/>
      <c r="BO437" s="9"/>
      <c r="BP437" s="11"/>
      <c r="BQ437" s="9"/>
      <c r="BR437" s="43"/>
      <c r="BS437" s="9"/>
      <c r="BT437" s="11"/>
      <c r="BU437" s="25"/>
      <c r="BV437" s="25"/>
      <c r="BW437" s="25"/>
      <c r="BX437" s="25"/>
      <c r="BY437" s="25"/>
      <c r="BZ437" s="25"/>
      <c r="CA437" s="25"/>
      <c r="CB437" s="25"/>
    </row>
    <row r="438" spans="2:80" x14ac:dyDescent="0.2">
      <c r="B438" s="25"/>
      <c r="C438" s="1"/>
      <c r="D438" s="1"/>
      <c r="E438" s="1"/>
      <c r="F438" s="2"/>
      <c r="G438" s="6"/>
      <c r="H438" s="2"/>
      <c r="I438" s="2"/>
      <c r="J438" s="3"/>
      <c r="K438" s="3"/>
      <c r="L438" s="1"/>
      <c r="M438" s="1"/>
      <c r="N438" s="1"/>
      <c r="O438" s="40"/>
      <c r="P438" s="40"/>
      <c r="Q438" s="1"/>
      <c r="R438" s="1"/>
      <c r="S438" s="2"/>
      <c r="T438" s="3"/>
      <c r="U438" s="7"/>
      <c r="V438" s="7"/>
      <c r="W438" s="7"/>
      <c r="X438" s="40"/>
      <c r="Y438" s="1"/>
      <c r="Z438" s="1"/>
      <c r="AA438" s="2"/>
      <c r="AB438" s="6"/>
      <c r="AC438" s="2"/>
      <c r="AD438" s="40"/>
      <c r="AE438" s="1"/>
      <c r="AF438" s="2"/>
      <c r="AG438" s="9"/>
      <c r="AH438" s="12"/>
      <c r="AI438" s="12"/>
      <c r="AJ438" s="42"/>
      <c r="AK438" s="11"/>
      <c r="AL438" s="9"/>
      <c r="AM438" s="11"/>
      <c r="AN438" s="9"/>
      <c r="AO438" s="9"/>
      <c r="AP438" s="9"/>
      <c r="AQ438" s="50"/>
      <c r="AR438" s="11"/>
      <c r="AS438" s="49"/>
      <c r="AT438" s="12"/>
      <c r="AU438" s="9"/>
      <c r="AV438" s="9"/>
      <c r="AW438" s="9"/>
      <c r="AX438" s="9"/>
      <c r="AY438" s="12"/>
      <c r="AZ438" s="49"/>
      <c r="BA438" s="12"/>
      <c r="BB438" s="9"/>
      <c r="BC438" s="9"/>
      <c r="BD438" s="9"/>
      <c r="BE438" s="9"/>
      <c r="BF438" s="12"/>
      <c r="BG438" s="49"/>
      <c r="BH438" s="12"/>
      <c r="BI438" s="9"/>
      <c r="BJ438" s="9"/>
      <c r="BK438" s="9"/>
      <c r="BL438" s="50"/>
      <c r="BM438" s="12"/>
      <c r="BN438" s="11"/>
      <c r="BO438" s="9"/>
      <c r="BP438" s="11"/>
      <c r="BQ438" s="9"/>
      <c r="BR438" s="43"/>
      <c r="BS438" s="9"/>
      <c r="BT438" s="11"/>
      <c r="BU438" s="25"/>
      <c r="BV438" s="25"/>
      <c r="BW438" s="25"/>
      <c r="BX438" s="25"/>
      <c r="BY438" s="25"/>
      <c r="BZ438" s="25"/>
      <c r="CA438" s="25"/>
      <c r="CB438" s="25"/>
    </row>
    <row r="439" spans="2:80" x14ac:dyDescent="0.2">
      <c r="B439" s="25"/>
      <c r="C439" s="1"/>
      <c r="D439" s="1"/>
      <c r="E439" s="1"/>
      <c r="F439" s="2"/>
      <c r="G439" s="6"/>
      <c r="H439" s="2"/>
      <c r="I439" s="2"/>
      <c r="J439" s="3"/>
      <c r="K439" s="3"/>
      <c r="L439" s="1"/>
      <c r="M439" s="1"/>
      <c r="N439" s="1"/>
      <c r="O439" s="40"/>
      <c r="P439" s="40"/>
      <c r="Q439" s="1"/>
      <c r="R439" s="1"/>
      <c r="S439" s="2"/>
      <c r="T439" s="3"/>
      <c r="U439" s="7"/>
      <c r="V439" s="7"/>
      <c r="W439" s="7"/>
      <c r="X439" s="40"/>
      <c r="Y439" s="1"/>
      <c r="Z439" s="1"/>
      <c r="AA439" s="2"/>
      <c r="AB439" s="6"/>
      <c r="AC439" s="2"/>
      <c r="AD439" s="40"/>
      <c r="AE439" s="1"/>
      <c r="AF439" s="2"/>
      <c r="AG439" s="9"/>
      <c r="AH439" s="12"/>
      <c r="AI439" s="12"/>
      <c r="AJ439" s="42"/>
      <c r="AK439" s="11"/>
      <c r="AL439" s="9"/>
      <c r="AM439" s="11"/>
      <c r="AN439" s="9"/>
      <c r="AO439" s="9"/>
      <c r="AP439" s="9"/>
      <c r="AQ439" s="50"/>
      <c r="AR439" s="11"/>
      <c r="AS439" s="49"/>
      <c r="AT439" s="12"/>
      <c r="AU439" s="9"/>
      <c r="AV439" s="9"/>
      <c r="AW439" s="9"/>
      <c r="AX439" s="9"/>
      <c r="AY439" s="12"/>
      <c r="AZ439" s="49"/>
      <c r="BA439" s="12"/>
      <c r="BB439" s="9"/>
      <c r="BC439" s="9"/>
      <c r="BD439" s="9"/>
      <c r="BE439" s="9"/>
      <c r="BF439" s="12"/>
      <c r="BG439" s="49"/>
      <c r="BH439" s="12"/>
      <c r="BI439" s="9"/>
      <c r="BJ439" s="9"/>
      <c r="BK439" s="9"/>
      <c r="BL439" s="50"/>
      <c r="BM439" s="12"/>
      <c r="BN439" s="11"/>
      <c r="BO439" s="9"/>
      <c r="BP439" s="11"/>
      <c r="BQ439" s="9"/>
      <c r="BR439" s="43"/>
      <c r="BS439" s="9"/>
      <c r="BT439" s="11"/>
      <c r="BU439" s="25"/>
      <c r="BV439" s="25"/>
      <c r="BW439" s="25"/>
      <c r="BX439" s="25"/>
      <c r="BY439" s="25"/>
      <c r="BZ439" s="25"/>
      <c r="CA439" s="25"/>
      <c r="CB439" s="25"/>
    </row>
    <row r="440" spans="2:80" x14ac:dyDescent="0.2">
      <c r="B440" s="25"/>
      <c r="C440" s="1"/>
      <c r="D440" s="1"/>
      <c r="E440" s="1"/>
      <c r="F440" s="2"/>
      <c r="G440" s="6"/>
      <c r="H440" s="2"/>
      <c r="I440" s="2"/>
      <c r="J440" s="3"/>
      <c r="K440" s="3"/>
      <c r="L440" s="1"/>
      <c r="M440" s="1"/>
      <c r="N440" s="1"/>
      <c r="O440" s="40"/>
      <c r="P440" s="40"/>
      <c r="Q440" s="1"/>
      <c r="R440" s="1"/>
      <c r="S440" s="2"/>
      <c r="T440" s="3"/>
      <c r="U440" s="7"/>
      <c r="V440" s="7"/>
      <c r="W440" s="7"/>
      <c r="X440" s="40"/>
      <c r="Y440" s="1"/>
      <c r="Z440" s="1"/>
      <c r="AA440" s="2"/>
      <c r="AB440" s="6"/>
      <c r="AC440" s="2"/>
      <c r="AD440" s="40"/>
      <c r="AE440" s="1"/>
      <c r="AF440" s="2"/>
      <c r="AG440" s="9"/>
      <c r="AH440" s="12"/>
      <c r="AI440" s="12"/>
      <c r="AJ440" s="42"/>
      <c r="AK440" s="11"/>
      <c r="AL440" s="9"/>
      <c r="AM440" s="11"/>
      <c r="AN440" s="9"/>
      <c r="AO440" s="9"/>
      <c r="AP440" s="9"/>
      <c r="AQ440" s="50"/>
      <c r="AR440" s="11"/>
      <c r="AS440" s="49"/>
      <c r="AT440" s="12"/>
      <c r="AU440" s="9"/>
      <c r="AV440" s="9"/>
      <c r="AW440" s="9"/>
      <c r="AX440" s="9"/>
      <c r="AY440" s="12"/>
      <c r="AZ440" s="49"/>
      <c r="BA440" s="12"/>
      <c r="BB440" s="9"/>
      <c r="BC440" s="9"/>
      <c r="BD440" s="9"/>
      <c r="BE440" s="9"/>
      <c r="BF440" s="12"/>
      <c r="BG440" s="49"/>
      <c r="BH440" s="12"/>
      <c r="BI440" s="9"/>
      <c r="BJ440" s="9"/>
      <c r="BK440" s="9"/>
      <c r="BL440" s="50"/>
      <c r="BM440" s="12"/>
      <c r="BN440" s="11"/>
      <c r="BO440" s="9"/>
      <c r="BP440" s="11"/>
      <c r="BQ440" s="9"/>
      <c r="BR440" s="43"/>
      <c r="BS440" s="9"/>
      <c r="BT440" s="11"/>
      <c r="BU440" s="25"/>
      <c r="BV440" s="25"/>
      <c r="BW440" s="25"/>
      <c r="BX440" s="25"/>
      <c r="BY440" s="25"/>
      <c r="BZ440" s="25"/>
      <c r="CA440" s="25"/>
      <c r="CB440" s="25"/>
    </row>
    <row r="441" spans="2:80" x14ac:dyDescent="0.2">
      <c r="B441" s="25"/>
      <c r="C441" s="1"/>
      <c r="D441" s="1"/>
      <c r="E441" s="1"/>
      <c r="F441" s="2"/>
      <c r="G441" s="6"/>
      <c r="H441" s="2"/>
      <c r="I441" s="2"/>
      <c r="J441" s="3"/>
      <c r="K441" s="3"/>
      <c r="L441" s="1"/>
      <c r="M441" s="1"/>
      <c r="N441" s="1"/>
      <c r="O441" s="40"/>
      <c r="P441" s="40"/>
      <c r="Q441" s="1"/>
      <c r="R441" s="1"/>
      <c r="S441" s="2"/>
      <c r="T441" s="3"/>
      <c r="U441" s="7"/>
      <c r="V441" s="7"/>
      <c r="W441" s="7"/>
      <c r="X441" s="40"/>
      <c r="Y441" s="1"/>
      <c r="Z441" s="1"/>
      <c r="AA441" s="2"/>
      <c r="AB441" s="6"/>
      <c r="AC441" s="2"/>
      <c r="AD441" s="40"/>
      <c r="AE441" s="1"/>
      <c r="AF441" s="2"/>
      <c r="AG441" s="9"/>
      <c r="AH441" s="12"/>
      <c r="AI441" s="12"/>
      <c r="AJ441" s="42"/>
      <c r="AK441" s="11"/>
      <c r="AL441" s="9"/>
      <c r="AM441" s="11"/>
      <c r="AN441" s="9"/>
      <c r="AO441" s="9"/>
      <c r="AP441" s="9"/>
      <c r="AQ441" s="50"/>
      <c r="AR441" s="11"/>
      <c r="AS441" s="49"/>
      <c r="AT441" s="12"/>
      <c r="AU441" s="9"/>
      <c r="AV441" s="9"/>
      <c r="AW441" s="9"/>
      <c r="AX441" s="9"/>
      <c r="AY441" s="12"/>
      <c r="AZ441" s="49"/>
      <c r="BA441" s="12"/>
      <c r="BB441" s="9"/>
      <c r="BC441" s="9"/>
      <c r="BD441" s="9"/>
      <c r="BE441" s="9"/>
      <c r="BF441" s="12"/>
      <c r="BG441" s="49"/>
      <c r="BH441" s="12"/>
      <c r="BI441" s="9"/>
      <c r="BJ441" s="9"/>
      <c r="BK441" s="9"/>
      <c r="BL441" s="50"/>
      <c r="BM441" s="12"/>
      <c r="BN441" s="11"/>
      <c r="BO441" s="9"/>
      <c r="BP441" s="11"/>
      <c r="BQ441" s="9"/>
      <c r="BR441" s="43"/>
      <c r="BS441" s="9"/>
      <c r="BT441" s="11"/>
      <c r="BU441" s="25"/>
      <c r="BV441" s="25"/>
      <c r="BW441" s="25"/>
      <c r="BX441" s="25"/>
      <c r="BY441" s="25"/>
      <c r="BZ441" s="25"/>
      <c r="CA441" s="25"/>
      <c r="CB441" s="25"/>
    </row>
    <row r="442" spans="2:80" x14ac:dyDescent="0.2">
      <c r="B442" s="25"/>
      <c r="C442" s="1"/>
      <c r="D442" s="1"/>
      <c r="E442" s="1"/>
      <c r="F442" s="2"/>
      <c r="G442" s="6"/>
      <c r="H442" s="2"/>
      <c r="I442" s="2"/>
      <c r="J442" s="3"/>
      <c r="K442" s="3"/>
      <c r="L442" s="1"/>
      <c r="M442" s="1"/>
      <c r="N442" s="1"/>
      <c r="O442" s="40"/>
      <c r="P442" s="40"/>
      <c r="Q442" s="1"/>
      <c r="R442" s="1"/>
      <c r="S442" s="2"/>
      <c r="T442" s="3"/>
      <c r="U442" s="7"/>
      <c r="V442" s="7"/>
      <c r="W442" s="7"/>
      <c r="X442" s="40"/>
      <c r="Y442" s="1"/>
      <c r="Z442" s="1"/>
      <c r="AA442" s="2"/>
      <c r="AB442" s="6"/>
      <c r="AC442" s="2"/>
      <c r="AD442" s="40"/>
      <c r="AE442" s="1"/>
      <c r="AF442" s="2"/>
      <c r="AG442" s="9"/>
      <c r="AH442" s="12"/>
      <c r="AI442" s="12"/>
      <c r="AJ442" s="42"/>
      <c r="AK442" s="11"/>
      <c r="AL442" s="9"/>
      <c r="AM442" s="11"/>
      <c r="AN442" s="9"/>
      <c r="AO442" s="9"/>
      <c r="AP442" s="9"/>
      <c r="AQ442" s="50"/>
      <c r="AR442" s="11"/>
      <c r="AS442" s="49"/>
      <c r="AT442" s="12"/>
      <c r="AU442" s="9"/>
      <c r="AV442" s="9"/>
      <c r="AW442" s="9"/>
      <c r="AX442" s="9"/>
      <c r="AY442" s="12"/>
      <c r="AZ442" s="49"/>
      <c r="BA442" s="12"/>
      <c r="BB442" s="9"/>
      <c r="BC442" s="9"/>
      <c r="BD442" s="9"/>
      <c r="BE442" s="9"/>
      <c r="BF442" s="12"/>
      <c r="BG442" s="49"/>
      <c r="BH442" s="12"/>
      <c r="BI442" s="9"/>
      <c r="BJ442" s="9"/>
      <c r="BK442" s="9"/>
      <c r="BL442" s="50"/>
      <c r="BM442" s="12"/>
      <c r="BN442" s="11"/>
      <c r="BO442" s="9"/>
      <c r="BP442" s="11"/>
      <c r="BQ442" s="9"/>
      <c r="BR442" s="43"/>
      <c r="BS442" s="9"/>
      <c r="BT442" s="11"/>
      <c r="BU442" s="25"/>
      <c r="BV442" s="25"/>
      <c r="BW442" s="25"/>
      <c r="BX442" s="25"/>
      <c r="BY442" s="25"/>
      <c r="BZ442" s="25"/>
      <c r="CA442" s="25"/>
      <c r="CB442" s="25"/>
    </row>
    <row r="443" spans="2:80" x14ac:dyDescent="0.2">
      <c r="B443" s="25"/>
      <c r="C443" s="1"/>
      <c r="D443" s="1"/>
      <c r="E443" s="1"/>
      <c r="F443" s="2"/>
      <c r="G443" s="6"/>
      <c r="H443" s="2"/>
      <c r="I443" s="2"/>
      <c r="J443" s="3"/>
      <c r="K443" s="3"/>
      <c r="L443" s="1"/>
      <c r="M443" s="1"/>
      <c r="N443" s="1"/>
      <c r="O443" s="40"/>
      <c r="P443" s="40"/>
      <c r="Q443" s="1"/>
      <c r="R443" s="1"/>
      <c r="S443" s="2"/>
      <c r="T443" s="3"/>
      <c r="U443" s="7"/>
      <c r="V443" s="7"/>
      <c r="W443" s="7"/>
      <c r="X443" s="40"/>
      <c r="Y443" s="1"/>
      <c r="Z443" s="1"/>
      <c r="AA443" s="2"/>
      <c r="AB443" s="6"/>
      <c r="AC443" s="2"/>
      <c r="AD443" s="40"/>
      <c r="AE443" s="1"/>
      <c r="AF443" s="2"/>
      <c r="AG443" s="9"/>
      <c r="AH443" s="12"/>
      <c r="AI443" s="12"/>
      <c r="AJ443" s="42"/>
      <c r="AK443" s="11"/>
      <c r="AL443" s="9"/>
      <c r="AM443" s="11"/>
      <c r="AN443" s="9"/>
      <c r="AO443" s="9"/>
      <c r="AP443" s="9"/>
      <c r="AQ443" s="50"/>
      <c r="AR443" s="11"/>
      <c r="AS443" s="49"/>
      <c r="AT443" s="12"/>
      <c r="AU443" s="9"/>
      <c r="AV443" s="9"/>
      <c r="AW443" s="9"/>
      <c r="AX443" s="9"/>
      <c r="AY443" s="12"/>
      <c r="AZ443" s="49"/>
      <c r="BA443" s="12"/>
      <c r="BB443" s="9"/>
      <c r="BC443" s="9"/>
      <c r="BD443" s="9"/>
      <c r="BE443" s="9"/>
      <c r="BF443" s="12"/>
      <c r="BG443" s="49"/>
      <c r="BH443" s="12"/>
      <c r="BI443" s="9"/>
      <c r="BJ443" s="9"/>
      <c r="BK443" s="9"/>
      <c r="BL443" s="50"/>
      <c r="BM443" s="12"/>
      <c r="BN443" s="11"/>
      <c r="BO443" s="9"/>
      <c r="BP443" s="11"/>
      <c r="BQ443" s="9"/>
      <c r="BR443" s="43"/>
      <c r="BS443" s="9"/>
      <c r="BT443" s="11"/>
      <c r="BU443" s="25"/>
      <c r="BV443" s="25"/>
      <c r="BW443" s="25"/>
      <c r="BX443" s="25"/>
      <c r="BY443" s="25"/>
      <c r="BZ443" s="25"/>
      <c r="CA443" s="25"/>
      <c r="CB443" s="25"/>
    </row>
    <row r="444" spans="2:80" x14ac:dyDescent="0.2">
      <c r="B444" s="25"/>
      <c r="C444" s="1"/>
      <c r="D444" s="1"/>
      <c r="E444" s="1"/>
      <c r="F444" s="2"/>
      <c r="G444" s="6"/>
      <c r="H444" s="2"/>
      <c r="I444" s="2"/>
      <c r="J444" s="3"/>
      <c r="K444" s="3"/>
      <c r="L444" s="1"/>
      <c r="M444" s="1"/>
      <c r="N444" s="1"/>
      <c r="O444" s="40"/>
      <c r="P444" s="40"/>
      <c r="Q444" s="1"/>
      <c r="R444" s="1"/>
      <c r="S444" s="2"/>
      <c r="T444" s="3"/>
      <c r="U444" s="7"/>
      <c r="V444" s="7"/>
      <c r="W444" s="7"/>
      <c r="X444" s="40"/>
      <c r="Y444" s="1"/>
      <c r="Z444" s="1"/>
      <c r="AA444" s="2"/>
      <c r="AB444" s="6"/>
      <c r="AC444" s="2"/>
      <c r="AD444" s="40"/>
      <c r="AE444" s="1"/>
      <c r="AF444" s="2"/>
      <c r="AG444" s="9"/>
      <c r="AH444" s="12"/>
      <c r="AI444" s="12"/>
      <c r="AJ444" s="42"/>
      <c r="AK444" s="11"/>
      <c r="AL444" s="9"/>
      <c r="AM444" s="11"/>
      <c r="AN444" s="9"/>
      <c r="AO444" s="9"/>
      <c r="AP444" s="9"/>
      <c r="AQ444" s="50"/>
      <c r="AR444" s="11"/>
      <c r="AS444" s="49"/>
      <c r="AT444" s="12"/>
      <c r="AU444" s="9"/>
      <c r="AV444" s="9"/>
      <c r="AW444" s="9"/>
      <c r="AX444" s="9"/>
      <c r="AY444" s="12"/>
      <c r="AZ444" s="49"/>
      <c r="BA444" s="12"/>
      <c r="BB444" s="9"/>
      <c r="BC444" s="9"/>
      <c r="BD444" s="9"/>
      <c r="BE444" s="9"/>
      <c r="BF444" s="12"/>
      <c r="BG444" s="49"/>
      <c r="BH444" s="12"/>
      <c r="BI444" s="9"/>
      <c r="BJ444" s="9"/>
      <c r="BK444" s="9"/>
      <c r="BL444" s="50"/>
      <c r="BM444" s="12"/>
      <c r="BN444" s="11"/>
      <c r="BO444" s="9"/>
      <c r="BP444" s="11"/>
      <c r="BQ444" s="9"/>
      <c r="BR444" s="43"/>
      <c r="BS444" s="9"/>
      <c r="BT444" s="11"/>
      <c r="BU444" s="25"/>
      <c r="BV444" s="25"/>
      <c r="BW444" s="25"/>
      <c r="BX444" s="25"/>
      <c r="BY444" s="25"/>
      <c r="BZ444" s="25"/>
      <c r="CA444" s="25"/>
      <c r="CB444" s="25"/>
    </row>
    <row r="445" spans="2:80" x14ac:dyDescent="0.2">
      <c r="B445" s="25"/>
      <c r="C445" s="1"/>
      <c r="D445" s="1"/>
      <c r="E445" s="1"/>
      <c r="F445" s="2"/>
      <c r="G445" s="6"/>
      <c r="H445" s="2"/>
      <c r="I445" s="2"/>
      <c r="J445" s="3"/>
      <c r="K445" s="3"/>
      <c r="L445" s="1"/>
      <c r="M445" s="1"/>
      <c r="N445" s="1"/>
      <c r="O445" s="40"/>
      <c r="P445" s="40"/>
      <c r="Q445" s="1"/>
      <c r="R445" s="1"/>
      <c r="S445" s="2"/>
      <c r="T445" s="3"/>
      <c r="U445" s="7"/>
      <c r="V445" s="7"/>
      <c r="W445" s="7"/>
      <c r="X445" s="40"/>
      <c r="Y445" s="1"/>
      <c r="Z445" s="1"/>
      <c r="AA445" s="2"/>
      <c r="AB445" s="6"/>
      <c r="AC445" s="2"/>
      <c r="AD445" s="40"/>
      <c r="AE445" s="1"/>
      <c r="AF445" s="2"/>
      <c r="AG445" s="9"/>
      <c r="AH445" s="12"/>
      <c r="AI445" s="12"/>
      <c r="AJ445" s="42"/>
      <c r="AK445" s="11"/>
      <c r="AL445" s="9"/>
      <c r="AM445" s="11"/>
      <c r="AN445" s="9"/>
      <c r="AO445" s="9"/>
      <c r="AP445" s="9"/>
      <c r="AQ445" s="50"/>
      <c r="AR445" s="11"/>
      <c r="AS445" s="49"/>
      <c r="AT445" s="12"/>
      <c r="AU445" s="9"/>
      <c r="AV445" s="9"/>
      <c r="AW445" s="9"/>
      <c r="AX445" s="9"/>
      <c r="AY445" s="12"/>
      <c r="AZ445" s="49"/>
      <c r="BA445" s="12"/>
      <c r="BB445" s="9"/>
      <c r="BC445" s="9"/>
      <c r="BD445" s="9"/>
      <c r="BE445" s="9"/>
      <c r="BF445" s="12"/>
      <c r="BG445" s="49"/>
      <c r="BH445" s="12"/>
      <c r="BI445" s="9"/>
      <c r="BJ445" s="9"/>
      <c r="BK445" s="9"/>
      <c r="BL445" s="50"/>
      <c r="BM445" s="12"/>
      <c r="BN445" s="11"/>
      <c r="BO445" s="9"/>
      <c r="BP445" s="11"/>
      <c r="BQ445" s="9"/>
      <c r="BR445" s="43"/>
      <c r="BS445" s="9"/>
      <c r="BT445" s="11"/>
      <c r="BU445" s="25"/>
      <c r="BV445" s="25"/>
      <c r="BW445" s="25"/>
      <c r="BX445" s="25"/>
      <c r="BY445" s="25"/>
      <c r="BZ445" s="25"/>
      <c r="CA445" s="25"/>
      <c r="CB445" s="25"/>
    </row>
    <row r="446" spans="2:80" x14ac:dyDescent="0.2">
      <c r="B446" s="25"/>
      <c r="C446" s="1"/>
      <c r="D446" s="1"/>
      <c r="E446" s="1"/>
      <c r="F446" s="2"/>
      <c r="G446" s="6"/>
      <c r="H446" s="2"/>
      <c r="I446" s="2"/>
      <c r="J446" s="3"/>
      <c r="K446" s="3"/>
      <c r="L446" s="1"/>
      <c r="M446" s="1"/>
      <c r="N446" s="1"/>
      <c r="O446" s="40"/>
      <c r="P446" s="40"/>
      <c r="Q446" s="1"/>
      <c r="R446" s="1"/>
      <c r="S446" s="2"/>
      <c r="T446" s="3"/>
      <c r="U446" s="7"/>
      <c r="V446" s="7"/>
      <c r="W446" s="7"/>
      <c r="X446" s="40"/>
      <c r="Y446" s="1"/>
      <c r="Z446" s="1"/>
      <c r="AA446" s="2"/>
      <c r="AB446" s="6"/>
      <c r="AC446" s="2"/>
      <c r="AD446" s="40"/>
      <c r="AE446" s="1"/>
      <c r="AF446" s="2"/>
      <c r="AG446" s="9"/>
      <c r="AH446" s="12"/>
      <c r="AI446" s="12"/>
      <c r="AJ446" s="42"/>
      <c r="AK446" s="11"/>
      <c r="AL446" s="9"/>
      <c r="AM446" s="11"/>
      <c r="AN446" s="9"/>
      <c r="AO446" s="9"/>
      <c r="AP446" s="9"/>
      <c r="AQ446" s="50"/>
      <c r="AR446" s="11"/>
      <c r="AS446" s="49"/>
      <c r="AT446" s="12"/>
      <c r="AU446" s="9"/>
      <c r="AV446" s="9"/>
      <c r="AW446" s="9"/>
      <c r="AX446" s="9"/>
      <c r="AY446" s="12"/>
      <c r="AZ446" s="49"/>
      <c r="BA446" s="12"/>
      <c r="BB446" s="9"/>
      <c r="BC446" s="9"/>
      <c r="BD446" s="9"/>
      <c r="BE446" s="9"/>
      <c r="BF446" s="12"/>
      <c r="BG446" s="49"/>
      <c r="BH446" s="12"/>
      <c r="BI446" s="9"/>
      <c r="BJ446" s="9"/>
      <c r="BK446" s="9"/>
      <c r="BL446" s="50"/>
      <c r="BM446" s="12"/>
      <c r="BN446" s="11"/>
      <c r="BO446" s="9"/>
      <c r="BP446" s="11"/>
      <c r="BQ446" s="9"/>
      <c r="BR446" s="43"/>
      <c r="BS446" s="9"/>
      <c r="BT446" s="11"/>
      <c r="BU446" s="25"/>
      <c r="BV446" s="25"/>
      <c r="BW446" s="25"/>
      <c r="BX446" s="25"/>
      <c r="BY446" s="25"/>
      <c r="BZ446" s="25"/>
      <c r="CA446" s="25"/>
      <c r="CB446" s="25"/>
    </row>
    <row r="447" spans="2:80" x14ac:dyDescent="0.2">
      <c r="B447" s="25"/>
      <c r="C447" s="1"/>
      <c r="D447" s="1"/>
      <c r="E447" s="1"/>
      <c r="F447" s="2"/>
      <c r="G447" s="6"/>
      <c r="H447" s="2"/>
      <c r="I447" s="2"/>
      <c r="J447" s="3"/>
      <c r="K447" s="3"/>
      <c r="L447" s="1"/>
      <c r="M447" s="1"/>
      <c r="N447" s="1"/>
      <c r="O447" s="40"/>
      <c r="P447" s="40"/>
      <c r="Q447" s="1"/>
      <c r="R447" s="1"/>
      <c r="S447" s="2"/>
      <c r="T447" s="3"/>
      <c r="U447" s="7"/>
      <c r="V447" s="7"/>
      <c r="W447" s="7"/>
      <c r="X447" s="40"/>
      <c r="Y447" s="1"/>
      <c r="Z447" s="1"/>
      <c r="AA447" s="2"/>
      <c r="AB447" s="6"/>
      <c r="AC447" s="2"/>
      <c r="AD447" s="40"/>
      <c r="AE447" s="1"/>
      <c r="AF447" s="2"/>
      <c r="AG447" s="9"/>
      <c r="AH447" s="12"/>
      <c r="AI447" s="12"/>
      <c r="AJ447" s="42"/>
      <c r="AK447" s="11"/>
      <c r="AL447" s="9"/>
      <c r="AM447" s="11"/>
      <c r="AN447" s="9"/>
      <c r="AO447" s="9"/>
      <c r="AP447" s="9"/>
      <c r="AQ447" s="50"/>
      <c r="AR447" s="11"/>
      <c r="AS447" s="49"/>
      <c r="AT447" s="12"/>
      <c r="AU447" s="9"/>
      <c r="AV447" s="9"/>
      <c r="AW447" s="9"/>
      <c r="AX447" s="9"/>
      <c r="AY447" s="12"/>
      <c r="AZ447" s="49"/>
      <c r="BA447" s="12"/>
      <c r="BB447" s="9"/>
      <c r="BC447" s="9"/>
      <c r="BD447" s="9"/>
      <c r="BE447" s="9"/>
      <c r="BF447" s="12"/>
      <c r="BG447" s="49"/>
      <c r="BH447" s="12"/>
      <c r="BI447" s="9"/>
      <c r="BJ447" s="9"/>
      <c r="BK447" s="9"/>
      <c r="BL447" s="50"/>
      <c r="BM447" s="12"/>
      <c r="BN447" s="11"/>
      <c r="BO447" s="9"/>
      <c r="BP447" s="11"/>
      <c r="BQ447" s="9"/>
      <c r="BR447" s="43"/>
      <c r="BS447" s="9"/>
      <c r="BT447" s="11"/>
      <c r="BU447" s="25"/>
      <c r="BV447" s="25"/>
      <c r="BW447" s="25"/>
      <c r="BX447" s="25"/>
      <c r="BY447" s="25"/>
      <c r="BZ447" s="25"/>
      <c r="CA447" s="25"/>
      <c r="CB447" s="25"/>
    </row>
    <row r="448" spans="2:80" x14ac:dyDescent="0.2">
      <c r="B448" s="25"/>
      <c r="C448" s="1"/>
      <c r="D448" s="1"/>
      <c r="E448" s="1"/>
      <c r="F448" s="2"/>
      <c r="G448" s="6"/>
      <c r="H448" s="2"/>
      <c r="I448" s="2"/>
      <c r="J448" s="3"/>
      <c r="K448" s="3"/>
      <c r="L448" s="1"/>
      <c r="M448" s="1"/>
      <c r="N448" s="1"/>
      <c r="O448" s="40"/>
      <c r="P448" s="40"/>
      <c r="Q448" s="1"/>
      <c r="R448" s="1"/>
      <c r="S448" s="2"/>
      <c r="T448" s="3"/>
      <c r="U448" s="7"/>
      <c r="V448" s="7"/>
      <c r="W448" s="7"/>
      <c r="X448" s="40"/>
      <c r="Y448" s="1"/>
      <c r="Z448" s="1"/>
      <c r="AA448" s="2"/>
      <c r="AB448" s="6"/>
      <c r="AC448" s="2"/>
      <c r="AD448" s="40"/>
      <c r="AE448" s="1"/>
      <c r="AF448" s="2"/>
      <c r="AG448" s="9"/>
      <c r="AH448" s="12"/>
      <c r="AI448" s="12"/>
      <c r="AJ448" s="42"/>
      <c r="AK448" s="11"/>
      <c r="AL448" s="9"/>
      <c r="AM448" s="11"/>
      <c r="AN448" s="9"/>
      <c r="AO448" s="9"/>
      <c r="AP448" s="9"/>
      <c r="AQ448" s="50"/>
      <c r="AR448" s="11"/>
      <c r="AS448" s="49"/>
      <c r="AT448" s="12"/>
      <c r="AU448" s="9"/>
      <c r="AV448" s="9"/>
      <c r="AW448" s="9"/>
      <c r="AX448" s="9"/>
      <c r="AY448" s="12"/>
      <c r="AZ448" s="49"/>
      <c r="BA448" s="12"/>
      <c r="BB448" s="9"/>
      <c r="BC448" s="9"/>
      <c r="BD448" s="9"/>
      <c r="BE448" s="9"/>
      <c r="BF448" s="12"/>
      <c r="BG448" s="49"/>
      <c r="BH448" s="12"/>
      <c r="BI448" s="9"/>
      <c r="BJ448" s="9"/>
      <c r="BK448" s="9"/>
      <c r="BL448" s="50"/>
      <c r="BM448" s="12"/>
      <c r="BN448" s="11"/>
      <c r="BO448" s="9"/>
      <c r="BP448" s="11"/>
      <c r="BQ448" s="9"/>
      <c r="BR448" s="43"/>
      <c r="BS448" s="9"/>
      <c r="BT448" s="11"/>
      <c r="BU448" s="25"/>
      <c r="BV448" s="25"/>
      <c r="BW448" s="25"/>
      <c r="BX448" s="25"/>
      <c r="BY448" s="25"/>
      <c r="BZ448" s="25"/>
      <c r="CA448" s="25"/>
      <c r="CB448" s="25"/>
    </row>
    <row r="449" spans="2:80" x14ac:dyDescent="0.2">
      <c r="B449" s="25"/>
      <c r="C449" s="1"/>
      <c r="D449" s="1"/>
      <c r="E449" s="1"/>
      <c r="F449" s="2"/>
      <c r="G449" s="6"/>
      <c r="H449" s="2"/>
      <c r="I449" s="2"/>
      <c r="J449" s="3"/>
      <c r="K449" s="3"/>
      <c r="L449" s="1"/>
      <c r="M449" s="1"/>
      <c r="N449" s="1"/>
      <c r="O449" s="40"/>
      <c r="P449" s="40"/>
      <c r="Q449" s="1"/>
      <c r="R449" s="1"/>
      <c r="S449" s="2"/>
      <c r="T449" s="3"/>
      <c r="U449" s="7"/>
      <c r="V449" s="7"/>
      <c r="W449" s="7"/>
      <c r="X449" s="40"/>
      <c r="Y449" s="1"/>
      <c r="Z449" s="1"/>
      <c r="AA449" s="2"/>
      <c r="AB449" s="6"/>
      <c r="AC449" s="2"/>
      <c r="AD449" s="40"/>
      <c r="AE449" s="1"/>
      <c r="AF449" s="2"/>
      <c r="AG449" s="9"/>
      <c r="AH449" s="12"/>
      <c r="AI449" s="12"/>
      <c r="AJ449" s="42"/>
      <c r="AK449" s="11"/>
      <c r="AL449" s="9"/>
      <c r="AM449" s="11"/>
      <c r="AN449" s="9"/>
      <c r="AO449" s="9"/>
      <c r="AP449" s="9"/>
      <c r="AQ449" s="50"/>
      <c r="AR449" s="11"/>
      <c r="AS449" s="49"/>
      <c r="AT449" s="12"/>
      <c r="AU449" s="9"/>
      <c r="AV449" s="9"/>
      <c r="AW449" s="9"/>
      <c r="AX449" s="9"/>
      <c r="AY449" s="12"/>
      <c r="AZ449" s="49"/>
      <c r="BA449" s="12"/>
      <c r="BB449" s="9"/>
      <c r="BC449" s="9"/>
      <c r="BD449" s="9"/>
      <c r="BE449" s="9"/>
      <c r="BF449" s="12"/>
      <c r="BG449" s="49"/>
      <c r="BH449" s="12"/>
      <c r="BI449" s="9"/>
      <c r="BJ449" s="9"/>
      <c r="BK449" s="9"/>
      <c r="BL449" s="50"/>
      <c r="BM449" s="12"/>
      <c r="BN449" s="11"/>
      <c r="BO449" s="9"/>
      <c r="BP449" s="11"/>
      <c r="BQ449" s="9"/>
      <c r="BR449" s="43"/>
      <c r="BS449" s="9"/>
      <c r="BT449" s="11"/>
      <c r="BU449" s="25"/>
      <c r="BV449" s="25"/>
      <c r="BW449" s="25"/>
      <c r="BX449" s="25"/>
      <c r="BY449" s="25"/>
      <c r="BZ449" s="25"/>
      <c r="CA449" s="25"/>
      <c r="CB449" s="25"/>
    </row>
    <row r="450" spans="2:80" x14ac:dyDescent="0.2">
      <c r="B450" s="25"/>
      <c r="C450" s="1"/>
      <c r="D450" s="1"/>
      <c r="E450" s="1"/>
      <c r="F450" s="2"/>
      <c r="G450" s="6"/>
      <c r="H450" s="2"/>
      <c r="I450" s="2"/>
      <c r="J450" s="3"/>
      <c r="K450" s="3"/>
      <c r="L450" s="1"/>
      <c r="M450" s="1"/>
      <c r="N450" s="1"/>
      <c r="O450" s="40"/>
      <c r="P450" s="40"/>
      <c r="Q450" s="1"/>
      <c r="R450" s="1"/>
      <c r="S450" s="2"/>
      <c r="T450" s="3"/>
      <c r="U450" s="7"/>
      <c r="V450" s="7"/>
      <c r="W450" s="7"/>
      <c r="X450" s="40"/>
      <c r="Y450" s="1"/>
      <c r="Z450" s="1"/>
      <c r="AA450" s="2"/>
      <c r="AB450" s="6"/>
      <c r="AC450" s="2"/>
      <c r="AD450" s="40"/>
      <c r="AE450" s="1"/>
      <c r="AF450" s="2"/>
      <c r="AG450" s="9"/>
      <c r="AH450" s="12"/>
      <c r="AI450" s="12"/>
      <c r="AJ450" s="42"/>
      <c r="AK450" s="11"/>
      <c r="AL450" s="9"/>
      <c r="AM450" s="11"/>
      <c r="AN450" s="9"/>
      <c r="AO450" s="9"/>
      <c r="AP450" s="9"/>
      <c r="AQ450" s="50"/>
      <c r="AR450" s="11"/>
      <c r="AS450" s="49"/>
      <c r="AT450" s="12"/>
      <c r="AU450" s="9"/>
      <c r="AV450" s="9"/>
      <c r="AW450" s="9"/>
      <c r="AX450" s="9"/>
      <c r="AY450" s="12"/>
      <c r="AZ450" s="49"/>
      <c r="BA450" s="12"/>
      <c r="BB450" s="9"/>
      <c r="BC450" s="9"/>
      <c r="BD450" s="9"/>
      <c r="BE450" s="9"/>
      <c r="BF450" s="12"/>
      <c r="BG450" s="49"/>
      <c r="BH450" s="12"/>
      <c r="BI450" s="9"/>
      <c r="BJ450" s="9"/>
      <c r="BK450" s="9"/>
      <c r="BL450" s="50"/>
      <c r="BM450" s="12"/>
      <c r="BN450" s="11"/>
      <c r="BO450" s="9"/>
      <c r="BP450" s="11"/>
      <c r="BQ450" s="9"/>
      <c r="BR450" s="43"/>
      <c r="BS450" s="9"/>
      <c r="BT450" s="11"/>
      <c r="BU450" s="25"/>
      <c r="BV450" s="25"/>
      <c r="BW450" s="25"/>
      <c r="BX450" s="25"/>
      <c r="BY450" s="25"/>
      <c r="BZ450" s="25"/>
      <c r="CA450" s="25"/>
      <c r="CB450" s="25"/>
    </row>
    <row r="451" spans="2:80" x14ac:dyDescent="0.2">
      <c r="B451" s="25"/>
      <c r="C451" s="1"/>
      <c r="D451" s="1"/>
      <c r="E451" s="1"/>
      <c r="F451" s="2"/>
      <c r="G451" s="6"/>
      <c r="H451" s="2"/>
      <c r="I451" s="2"/>
      <c r="J451" s="3"/>
      <c r="K451" s="3"/>
      <c r="L451" s="1"/>
      <c r="M451" s="1"/>
      <c r="N451" s="1"/>
      <c r="O451" s="40"/>
      <c r="P451" s="40"/>
      <c r="Q451" s="1"/>
      <c r="R451" s="1"/>
      <c r="S451" s="2"/>
      <c r="T451" s="3"/>
      <c r="U451" s="7"/>
      <c r="V451" s="7"/>
      <c r="W451" s="7"/>
      <c r="X451" s="40"/>
      <c r="Y451" s="1"/>
      <c r="Z451" s="1"/>
      <c r="AA451" s="2"/>
      <c r="AB451" s="6"/>
      <c r="AC451" s="2"/>
      <c r="AD451" s="40"/>
      <c r="AE451" s="1"/>
      <c r="AF451" s="2"/>
      <c r="AG451" s="9"/>
      <c r="AH451" s="12"/>
      <c r="AI451" s="12"/>
      <c r="AJ451" s="42"/>
      <c r="AK451" s="11"/>
      <c r="AL451" s="9"/>
      <c r="AM451" s="11"/>
      <c r="AN451" s="9"/>
      <c r="AO451" s="9"/>
      <c r="AP451" s="9"/>
      <c r="AQ451" s="50"/>
      <c r="AR451" s="11"/>
      <c r="AS451" s="49"/>
      <c r="AT451" s="12"/>
      <c r="AU451" s="9"/>
      <c r="AV451" s="9"/>
      <c r="AW451" s="9"/>
      <c r="AX451" s="9"/>
      <c r="AY451" s="12"/>
      <c r="AZ451" s="49"/>
      <c r="BA451" s="12"/>
      <c r="BB451" s="9"/>
      <c r="BC451" s="9"/>
      <c r="BD451" s="9"/>
      <c r="BE451" s="9"/>
      <c r="BF451" s="12"/>
      <c r="BG451" s="49"/>
      <c r="BH451" s="12"/>
      <c r="BI451" s="9"/>
      <c r="BJ451" s="9"/>
      <c r="BK451" s="9"/>
      <c r="BL451" s="50"/>
      <c r="BM451" s="12"/>
      <c r="BN451" s="11"/>
      <c r="BO451" s="9"/>
      <c r="BP451" s="11"/>
      <c r="BQ451" s="9"/>
      <c r="BR451" s="43"/>
      <c r="BS451" s="9"/>
      <c r="BT451" s="11"/>
      <c r="BU451" s="25"/>
      <c r="BV451" s="25"/>
      <c r="BW451" s="25"/>
      <c r="BX451" s="25"/>
      <c r="BY451" s="25"/>
      <c r="BZ451" s="25"/>
      <c r="CA451" s="25"/>
      <c r="CB451" s="25"/>
    </row>
    <row r="452" spans="2:80" x14ac:dyDescent="0.2">
      <c r="B452" s="25"/>
      <c r="C452" s="1"/>
      <c r="D452" s="1"/>
      <c r="E452" s="1"/>
      <c r="F452" s="2"/>
      <c r="G452" s="6"/>
      <c r="H452" s="2"/>
      <c r="I452" s="2"/>
      <c r="J452" s="3"/>
      <c r="K452" s="3"/>
      <c r="L452" s="1"/>
      <c r="M452" s="1"/>
      <c r="N452" s="1"/>
      <c r="O452" s="40"/>
      <c r="P452" s="40"/>
      <c r="Q452" s="1"/>
      <c r="R452" s="1"/>
      <c r="S452" s="2"/>
      <c r="T452" s="3"/>
      <c r="U452" s="7"/>
      <c r="V452" s="7"/>
      <c r="W452" s="7"/>
      <c r="X452" s="40"/>
      <c r="Y452" s="1"/>
      <c r="Z452" s="1"/>
      <c r="AA452" s="2"/>
      <c r="AB452" s="6"/>
      <c r="AC452" s="2"/>
      <c r="AD452" s="40"/>
      <c r="AE452" s="1"/>
      <c r="AF452" s="2"/>
      <c r="AG452" s="9"/>
      <c r="AH452" s="12"/>
      <c r="AI452" s="12"/>
      <c r="AJ452" s="42"/>
      <c r="AK452" s="11"/>
      <c r="AL452" s="9"/>
      <c r="AM452" s="11"/>
      <c r="AN452" s="9"/>
      <c r="AO452" s="9"/>
      <c r="AP452" s="9"/>
      <c r="AQ452" s="50"/>
      <c r="AR452" s="11"/>
      <c r="AS452" s="49"/>
      <c r="AT452" s="12"/>
      <c r="AU452" s="9"/>
      <c r="AV452" s="9"/>
      <c r="AW452" s="9"/>
      <c r="AX452" s="9"/>
      <c r="AY452" s="12"/>
      <c r="AZ452" s="49"/>
      <c r="BA452" s="12"/>
      <c r="BB452" s="9"/>
      <c r="BC452" s="9"/>
      <c r="BD452" s="9"/>
      <c r="BE452" s="9"/>
      <c r="BF452" s="12"/>
      <c r="BG452" s="49"/>
      <c r="BH452" s="12"/>
      <c r="BI452" s="9"/>
      <c r="BJ452" s="9"/>
      <c r="BK452" s="9"/>
      <c r="BL452" s="50"/>
      <c r="BM452" s="12"/>
      <c r="BN452" s="11"/>
      <c r="BO452" s="9"/>
      <c r="BP452" s="11"/>
      <c r="BQ452" s="9"/>
      <c r="BR452" s="43"/>
      <c r="BS452" s="9"/>
      <c r="BT452" s="11"/>
      <c r="BU452" s="25"/>
      <c r="BV452" s="25"/>
      <c r="BW452" s="25"/>
      <c r="BX452" s="25"/>
      <c r="BY452" s="25"/>
      <c r="BZ452" s="25"/>
      <c r="CA452" s="25"/>
      <c r="CB452" s="25"/>
    </row>
    <row r="453" spans="2:80" x14ac:dyDescent="0.2">
      <c r="B453" s="25"/>
      <c r="C453" s="1"/>
      <c r="D453" s="1"/>
      <c r="E453" s="1"/>
      <c r="F453" s="2"/>
      <c r="G453" s="6"/>
      <c r="H453" s="2"/>
      <c r="I453" s="2"/>
      <c r="J453" s="3"/>
      <c r="K453" s="3"/>
      <c r="L453" s="1"/>
      <c r="M453" s="1"/>
      <c r="N453" s="1"/>
      <c r="O453" s="40"/>
      <c r="P453" s="40"/>
      <c r="Q453" s="1"/>
      <c r="R453" s="1"/>
      <c r="S453" s="2"/>
      <c r="T453" s="3"/>
      <c r="U453" s="7"/>
      <c r="V453" s="7"/>
      <c r="W453" s="7"/>
      <c r="X453" s="40"/>
      <c r="Y453" s="1"/>
      <c r="Z453" s="1"/>
      <c r="AA453" s="2"/>
      <c r="AB453" s="6"/>
      <c r="AC453" s="2"/>
      <c r="AD453" s="40"/>
      <c r="AE453" s="1"/>
      <c r="AF453" s="2"/>
      <c r="AG453" s="9"/>
      <c r="AH453" s="12"/>
      <c r="AI453" s="12"/>
      <c r="AJ453" s="42"/>
      <c r="AK453" s="11"/>
      <c r="AL453" s="9"/>
      <c r="AM453" s="11"/>
      <c r="AN453" s="9"/>
      <c r="AO453" s="9"/>
      <c r="AP453" s="9"/>
      <c r="AQ453" s="50"/>
      <c r="AR453" s="11"/>
      <c r="AS453" s="49"/>
      <c r="AT453" s="12"/>
      <c r="AU453" s="9"/>
      <c r="AV453" s="9"/>
      <c r="AW453" s="9"/>
      <c r="AX453" s="9"/>
      <c r="AY453" s="12"/>
      <c r="AZ453" s="49"/>
      <c r="BA453" s="12"/>
      <c r="BB453" s="9"/>
      <c r="BC453" s="9"/>
      <c r="BD453" s="9"/>
      <c r="BE453" s="9"/>
      <c r="BF453" s="12"/>
      <c r="BG453" s="49"/>
      <c r="BH453" s="12"/>
      <c r="BI453" s="9"/>
      <c r="BJ453" s="9"/>
      <c r="BK453" s="9"/>
      <c r="BL453" s="50"/>
      <c r="BM453" s="12"/>
      <c r="BN453" s="11"/>
      <c r="BO453" s="9"/>
      <c r="BP453" s="11"/>
      <c r="BQ453" s="9"/>
      <c r="BR453" s="43"/>
      <c r="BS453" s="9"/>
      <c r="BT453" s="11"/>
      <c r="BU453" s="25"/>
      <c r="BV453" s="25"/>
      <c r="BW453" s="25"/>
      <c r="BX453" s="25"/>
      <c r="BY453" s="25"/>
      <c r="BZ453" s="25"/>
      <c r="CA453" s="25"/>
      <c r="CB453" s="25"/>
    </row>
    <row r="454" spans="2:80" x14ac:dyDescent="0.2">
      <c r="B454" s="25"/>
      <c r="C454" s="1"/>
      <c r="D454" s="1"/>
      <c r="E454" s="1"/>
      <c r="F454" s="2"/>
      <c r="G454" s="6"/>
      <c r="H454" s="2"/>
      <c r="I454" s="2"/>
      <c r="J454" s="3"/>
      <c r="K454" s="3"/>
      <c r="L454" s="1"/>
      <c r="M454" s="1"/>
      <c r="N454" s="1"/>
      <c r="O454" s="40"/>
      <c r="P454" s="40"/>
      <c r="Q454" s="1"/>
      <c r="R454" s="1"/>
      <c r="S454" s="2"/>
      <c r="T454" s="3"/>
      <c r="U454" s="7"/>
      <c r="V454" s="7"/>
      <c r="W454" s="7"/>
      <c r="X454" s="40"/>
      <c r="Y454" s="1"/>
      <c r="Z454" s="1"/>
      <c r="AA454" s="2"/>
      <c r="AB454" s="6"/>
      <c r="AC454" s="2"/>
      <c r="AD454" s="40"/>
      <c r="AE454" s="1"/>
      <c r="AF454" s="2"/>
      <c r="AG454" s="9"/>
      <c r="AH454" s="12"/>
      <c r="AI454" s="12"/>
      <c r="AJ454" s="42"/>
      <c r="AK454" s="11"/>
      <c r="AL454" s="9"/>
      <c r="AM454" s="11"/>
      <c r="AN454" s="9"/>
      <c r="AO454" s="9"/>
      <c r="AP454" s="9"/>
      <c r="AQ454" s="50"/>
      <c r="AR454" s="11"/>
      <c r="AS454" s="49"/>
      <c r="AT454" s="12"/>
      <c r="AU454" s="9"/>
      <c r="AV454" s="9"/>
      <c r="AW454" s="9"/>
      <c r="AX454" s="9"/>
      <c r="AY454" s="12"/>
      <c r="AZ454" s="49"/>
      <c r="BA454" s="12"/>
      <c r="BB454" s="9"/>
      <c r="BC454" s="9"/>
      <c r="BD454" s="9"/>
      <c r="BE454" s="9"/>
      <c r="BF454" s="12"/>
      <c r="BG454" s="49"/>
      <c r="BH454" s="12"/>
      <c r="BI454" s="9"/>
      <c r="BJ454" s="9"/>
      <c r="BK454" s="9"/>
      <c r="BL454" s="50"/>
      <c r="BM454" s="12"/>
      <c r="BN454" s="11"/>
      <c r="BO454" s="9"/>
      <c r="BP454" s="11"/>
      <c r="BQ454" s="9"/>
      <c r="BR454" s="43"/>
      <c r="BS454" s="9"/>
      <c r="BT454" s="11"/>
      <c r="BU454" s="25"/>
      <c r="BV454" s="25"/>
      <c r="BW454" s="25"/>
      <c r="BX454" s="25"/>
      <c r="BY454" s="25"/>
      <c r="BZ454" s="25"/>
      <c r="CA454" s="25"/>
      <c r="CB454" s="25"/>
    </row>
    <row r="455" spans="2:80" x14ac:dyDescent="0.2">
      <c r="B455" s="25"/>
      <c r="C455" s="1"/>
      <c r="D455" s="1"/>
      <c r="E455" s="1"/>
      <c r="F455" s="2"/>
      <c r="G455" s="6"/>
      <c r="H455" s="2"/>
      <c r="I455" s="2"/>
      <c r="J455" s="3"/>
      <c r="K455" s="3"/>
      <c r="L455" s="1"/>
      <c r="M455" s="1"/>
      <c r="N455" s="1"/>
      <c r="O455" s="40"/>
      <c r="P455" s="40"/>
      <c r="Q455" s="1"/>
      <c r="R455" s="1"/>
      <c r="S455" s="2"/>
      <c r="T455" s="3"/>
      <c r="U455" s="7"/>
      <c r="V455" s="7"/>
      <c r="W455" s="7"/>
      <c r="X455" s="40"/>
      <c r="Y455" s="1"/>
      <c r="Z455" s="1"/>
      <c r="AA455" s="2"/>
      <c r="AB455" s="6"/>
      <c r="AC455" s="2"/>
      <c r="AD455" s="40"/>
      <c r="AE455" s="1"/>
      <c r="AF455" s="2"/>
      <c r="AG455" s="9"/>
      <c r="AH455" s="12"/>
      <c r="AI455" s="12"/>
      <c r="AJ455" s="42"/>
      <c r="AK455" s="11"/>
      <c r="AL455" s="9"/>
      <c r="AM455" s="11"/>
      <c r="AN455" s="9"/>
      <c r="AO455" s="9"/>
      <c r="AP455" s="9"/>
      <c r="AQ455" s="50"/>
      <c r="AR455" s="11"/>
      <c r="AS455" s="49"/>
      <c r="AT455" s="12"/>
      <c r="AU455" s="9"/>
      <c r="AV455" s="9"/>
      <c r="AW455" s="9"/>
      <c r="AX455" s="9"/>
      <c r="AY455" s="12"/>
      <c r="AZ455" s="49"/>
      <c r="BA455" s="12"/>
      <c r="BB455" s="9"/>
      <c r="BC455" s="9"/>
      <c r="BD455" s="9"/>
      <c r="BE455" s="9"/>
      <c r="BF455" s="12"/>
      <c r="BG455" s="49"/>
      <c r="BH455" s="12"/>
      <c r="BI455" s="9"/>
      <c r="BJ455" s="9"/>
      <c r="BK455" s="9"/>
      <c r="BL455" s="50"/>
      <c r="BM455" s="12"/>
      <c r="BN455" s="11"/>
      <c r="BO455" s="9"/>
      <c r="BP455" s="11"/>
      <c r="BQ455" s="9"/>
      <c r="BR455" s="43"/>
      <c r="BS455" s="9"/>
      <c r="BT455" s="11"/>
      <c r="BU455" s="25"/>
      <c r="BV455" s="25"/>
      <c r="BW455" s="25"/>
      <c r="BX455" s="25"/>
      <c r="BY455" s="25"/>
      <c r="BZ455" s="25"/>
      <c r="CA455" s="25"/>
      <c r="CB455" s="25"/>
    </row>
    <row r="456" spans="2:80" x14ac:dyDescent="0.2">
      <c r="B456" s="25"/>
      <c r="C456" s="1"/>
      <c r="D456" s="1"/>
      <c r="E456" s="1"/>
      <c r="F456" s="2"/>
      <c r="G456" s="6"/>
      <c r="H456" s="2"/>
      <c r="I456" s="2"/>
      <c r="J456" s="3"/>
      <c r="K456" s="3"/>
      <c r="L456" s="1"/>
      <c r="M456" s="1"/>
      <c r="N456" s="1"/>
      <c r="O456" s="40"/>
      <c r="P456" s="40"/>
      <c r="Q456" s="1"/>
      <c r="R456" s="1"/>
      <c r="S456" s="2"/>
      <c r="T456" s="3"/>
      <c r="U456" s="7"/>
      <c r="V456" s="7"/>
      <c r="W456" s="7"/>
      <c r="X456" s="40"/>
      <c r="Y456" s="1"/>
      <c r="Z456" s="1"/>
      <c r="AA456" s="2"/>
      <c r="AB456" s="6"/>
      <c r="AC456" s="2"/>
      <c r="AD456" s="40"/>
      <c r="AE456" s="1"/>
      <c r="AF456" s="2"/>
      <c r="AG456" s="9"/>
      <c r="AH456" s="12"/>
      <c r="AI456" s="12"/>
      <c r="AJ456" s="42"/>
      <c r="AK456" s="11"/>
      <c r="AL456" s="9"/>
      <c r="AM456" s="11"/>
      <c r="AN456" s="9"/>
      <c r="AO456" s="9"/>
      <c r="AP456" s="9"/>
      <c r="AQ456" s="50"/>
      <c r="AR456" s="11"/>
      <c r="AS456" s="49"/>
      <c r="AT456" s="12"/>
      <c r="AU456" s="9"/>
      <c r="AV456" s="9"/>
      <c r="AW456" s="9"/>
      <c r="AX456" s="9"/>
      <c r="AY456" s="12"/>
      <c r="AZ456" s="49"/>
      <c r="BA456" s="12"/>
      <c r="BB456" s="9"/>
      <c r="BC456" s="9"/>
      <c r="BD456" s="9"/>
      <c r="BE456" s="9"/>
      <c r="BF456" s="12"/>
      <c r="BG456" s="49"/>
      <c r="BH456" s="12"/>
      <c r="BI456" s="9"/>
      <c r="BJ456" s="9"/>
      <c r="BK456" s="9"/>
      <c r="BL456" s="50"/>
      <c r="BM456" s="12"/>
      <c r="BN456" s="11"/>
      <c r="BO456" s="9"/>
      <c r="BP456" s="11"/>
      <c r="BQ456" s="9"/>
      <c r="BR456" s="43"/>
      <c r="BS456" s="9"/>
      <c r="BT456" s="11"/>
      <c r="BU456" s="25"/>
      <c r="BV456" s="25"/>
      <c r="BW456" s="25"/>
      <c r="BX456" s="25"/>
      <c r="BY456" s="25"/>
      <c r="BZ456" s="25"/>
      <c r="CA456" s="25"/>
      <c r="CB456" s="25"/>
    </row>
    <row r="457" spans="2:80" x14ac:dyDescent="0.2">
      <c r="B457" s="25"/>
      <c r="C457" s="1"/>
      <c r="D457" s="1"/>
      <c r="E457" s="1"/>
      <c r="F457" s="2"/>
      <c r="G457" s="6"/>
      <c r="H457" s="2"/>
      <c r="I457" s="2"/>
      <c r="J457" s="3"/>
      <c r="K457" s="3"/>
      <c r="L457" s="1"/>
      <c r="M457" s="1"/>
      <c r="N457" s="1"/>
      <c r="O457" s="40"/>
      <c r="P457" s="40"/>
      <c r="Q457" s="1"/>
      <c r="R457" s="1"/>
      <c r="S457" s="2"/>
      <c r="T457" s="3"/>
      <c r="U457" s="7"/>
      <c r="V457" s="7"/>
      <c r="W457" s="7"/>
      <c r="X457" s="40"/>
      <c r="Y457" s="1"/>
      <c r="Z457" s="1"/>
      <c r="AA457" s="2"/>
      <c r="AB457" s="6"/>
      <c r="AC457" s="2"/>
      <c r="AD457" s="40"/>
      <c r="AE457" s="1"/>
      <c r="AF457" s="2"/>
      <c r="AG457" s="9"/>
      <c r="AH457" s="12"/>
      <c r="AI457" s="12"/>
      <c r="AJ457" s="42"/>
      <c r="AK457" s="11"/>
      <c r="AL457" s="9"/>
      <c r="AM457" s="11"/>
      <c r="AN457" s="9"/>
      <c r="AO457" s="9"/>
      <c r="AP457" s="9"/>
      <c r="AQ457" s="50"/>
      <c r="AR457" s="11"/>
      <c r="AS457" s="49"/>
      <c r="AT457" s="12"/>
      <c r="AU457" s="9"/>
      <c r="AV457" s="9"/>
      <c r="AW457" s="9"/>
      <c r="AX457" s="9"/>
      <c r="AY457" s="12"/>
      <c r="AZ457" s="49"/>
      <c r="BA457" s="12"/>
      <c r="BB457" s="9"/>
      <c r="BC457" s="9"/>
      <c r="BD457" s="9"/>
      <c r="BE457" s="9"/>
      <c r="BF457" s="12"/>
      <c r="BG457" s="49"/>
      <c r="BH457" s="12"/>
      <c r="BI457" s="9"/>
      <c r="BJ457" s="9"/>
      <c r="BK457" s="9"/>
      <c r="BL457" s="50"/>
      <c r="BM457" s="12"/>
      <c r="BN457" s="11"/>
      <c r="BO457" s="9"/>
      <c r="BP457" s="11"/>
      <c r="BQ457" s="9"/>
      <c r="BR457" s="43"/>
      <c r="BS457" s="9"/>
      <c r="BT457" s="11"/>
      <c r="BU457" s="25"/>
      <c r="BV457" s="25"/>
      <c r="BW457" s="25"/>
      <c r="BX457" s="25"/>
      <c r="BY457" s="25"/>
      <c r="BZ457" s="25"/>
      <c r="CA457" s="25"/>
      <c r="CB457" s="25"/>
    </row>
    <row r="458" spans="2:80" x14ac:dyDescent="0.2">
      <c r="B458" s="25"/>
      <c r="C458" s="1"/>
      <c r="D458" s="1"/>
      <c r="E458" s="1"/>
      <c r="F458" s="2"/>
      <c r="G458" s="6"/>
      <c r="H458" s="2"/>
      <c r="I458" s="2"/>
      <c r="J458" s="3"/>
      <c r="K458" s="3"/>
      <c r="L458" s="1"/>
      <c r="M458" s="1"/>
      <c r="N458" s="1"/>
      <c r="O458" s="40"/>
      <c r="P458" s="40"/>
      <c r="Q458" s="1"/>
      <c r="R458" s="1"/>
      <c r="S458" s="2"/>
      <c r="T458" s="3"/>
      <c r="U458" s="7"/>
      <c r="V458" s="7"/>
      <c r="W458" s="7"/>
      <c r="X458" s="40"/>
      <c r="Y458" s="1"/>
      <c r="Z458" s="1"/>
      <c r="AA458" s="2"/>
      <c r="AB458" s="6"/>
      <c r="AC458" s="2"/>
      <c r="AD458" s="40"/>
      <c r="AE458" s="1"/>
      <c r="AF458" s="2"/>
      <c r="AG458" s="9"/>
      <c r="AH458" s="12"/>
      <c r="AI458" s="12"/>
      <c r="AJ458" s="42"/>
      <c r="AK458" s="11"/>
      <c r="AL458" s="9"/>
      <c r="AM458" s="11"/>
      <c r="AN458" s="9"/>
      <c r="AO458" s="9"/>
      <c r="AP458" s="9"/>
      <c r="AQ458" s="50"/>
      <c r="AR458" s="11"/>
      <c r="AS458" s="49"/>
      <c r="AT458" s="12"/>
      <c r="AU458" s="9"/>
      <c r="AV458" s="9"/>
      <c r="AW458" s="9"/>
      <c r="AX458" s="9"/>
      <c r="AY458" s="12"/>
      <c r="AZ458" s="49"/>
      <c r="BA458" s="12"/>
      <c r="BB458" s="9"/>
      <c r="BC458" s="9"/>
      <c r="BD458" s="9"/>
      <c r="BE458" s="9"/>
      <c r="BF458" s="12"/>
      <c r="BG458" s="49"/>
      <c r="BH458" s="12"/>
      <c r="BI458" s="9"/>
      <c r="BJ458" s="9"/>
      <c r="BK458" s="9"/>
      <c r="BL458" s="50"/>
      <c r="BM458" s="12"/>
      <c r="BN458" s="11"/>
      <c r="BO458" s="9"/>
      <c r="BP458" s="11"/>
      <c r="BQ458" s="9"/>
      <c r="BR458" s="43"/>
      <c r="BS458" s="9"/>
      <c r="BT458" s="11"/>
      <c r="BU458" s="25"/>
      <c r="BV458" s="25"/>
      <c r="BW458" s="25"/>
      <c r="BX458" s="25"/>
      <c r="BY458" s="25"/>
      <c r="BZ458" s="25"/>
      <c r="CA458" s="25"/>
      <c r="CB458" s="25"/>
    </row>
    <row r="459" spans="2:80" x14ac:dyDescent="0.2">
      <c r="B459" s="25"/>
      <c r="C459" s="1"/>
      <c r="D459" s="1"/>
      <c r="E459" s="1"/>
      <c r="F459" s="2"/>
      <c r="G459" s="6"/>
      <c r="H459" s="2"/>
      <c r="I459" s="2"/>
      <c r="J459" s="3"/>
      <c r="K459" s="3"/>
      <c r="L459" s="1"/>
      <c r="M459" s="1"/>
      <c r="N459" s="1"/>
      <c r="O459" s="40"/>
      <c r="P459" s="40"/>
      <c r="Q459" s="1"/>
      <c r="R459" s="1"/>
      <c r="S459" s="2"/>
      <c r="T459" s="3"/>
      <c r="U459" s="7"/>
      <c r="V459" s="7"/>
      <c r="W459" s="7"/>
      <c r="X459" s="40"/>
      <c r="Y459" s="1"/>
      <c r="Z459" s="1"/>
      <c r="AA459" s="2"/>
      <c r="AB459" s="6"/>
      <c r="AC459" s="2"/>
      <c r="AD459" s="40"/>
      <c r="AE459" s="1"/>
      <c r="AF459" s="2"/>
      <c r="AG459" s="9"/>
      <c r="AH459" s="12"/>
      <c r="AI459" s="12"/>
      <c r="AJ459" s="42"/>
      <c r="AK459" s="11"/>
      <c r="AL459" s="9"/>
      <c r="AM459" s="11"/>
      <c r="AN459" s="9"/>
      <c r="AO459" s="9"/>
      <c r="AP459" s="9"/>
      <c r="AQ459" s="50"/>
      <c r="AR459" s="11"/>
      <c r="AS459" s="49"/>
      <c r="AT459" s="12"/>
      <c r="AU459" s="9"/>
      <c r="AV459" s="9"/>
      <c r="AW459" s="9"/>
      <c r="AX459" s="9"/>
      <c r="AY459" s="12"/>
      <c r="AZ459" s="49"/>
      <c r="BA459" s="12"/>
      <c r="BB459" s="9"/>
      <c r="BC459" s="9"/>
      <c r="BD459" s="9"/>
      <c r="BE459" s="9"/>
      <c r="BF459" s="12"/>
      <c r="BG459" s="49"/>
      <c r="BH459" s="12"/>
      <c r="BI459" s="9"/>
      <c r="BJ459" s="9"/>
      <c r="BK459" s="9"/>
      <c r="BL459" s="50"/>
      <c r="BM459" s="12"/>
      <c r="BN459" s="11"/>
      <c r="BO459" s="9"/>
      <c r="BP459" s="11"/>
      <c r="BQ459" s="9"/>
      <c r="BR459" s="43"/>
      <c r="BS459" s="9"/>
      <c r="BT459" s="11"/>
      <c r="BU459" s="25"/>
      <c r="BV459" s="25"/>
      <c r="BW459" s="25"/>
      <c r="BX459" s="25"/>
      <c r="BY459" s="25"/>
      <c r="BZ459" s="25"/>
      <c r="CA459" s="25"/>
      <c r="CB459" s="25"/>
    </row>
    <row r="460" spans="2:80" x14ac:dyDescent="0.2">
      <c r="B460" s="25"/>
      <c r="C460" s="1"/>
      <c r="D460" s="1"/>
      <c r="E460" s="1"/>
      <c r="F460" s="2"/>
      <c r="G460" s="6"/>
      <c r="H460" s="2"/>
      <c r="I460" s="2"/>
      <c r="J460" s="3"/>
      <c r="K460" s="3"/>
      <c r="L460" s="1"/>
      <c r="M460" s="1"/>
      <c r="N460" s="1"/>
      <c r="O460" s="40"/>
      <c r="P460" s="40"/>
      <c r="Q460" s="1"/>
      <c r="R460" s="1"/>
      <c r="S460" s="2"/>
      <c r="T460" s="3"/>
      <c r="U460" s="7"/>
      <c r="V460" s="7"/>
      <c r="W460" s="7"/>
      <c r="X460" s="40"/>
      <c r="Y460" s="1"/>
      <c r="Z460" s="1"/>
      <c r="AA460" s="2"/>
      <c r="AB460" s="6"/>
      <c r="AC460" s="2"/>
      <c r="AD460" s="40"/>
      <c r="AE460" s="1"/>
      <c r="AF460" s="2"/>
      <c r="AG460" s="9"/>
      <c r="AH460" s="12"/>
      <c r="AI460" s="12"/>
      <c r="AJ460" s="42"/>
      <c r="AK460" s="11"/>
      <c r="AL460" s="9"/>
      <c r="AM460" s="11"/>
      <c r="AN460" s="9"/>
      <c r="AO460" s="9"/>
      <c r="AP460" s="9"/>
      <c r="AQ460" s="50"/>
      <c r="AR460" s="11"/>
      <c r="AS460" s="49"/>
      <c r="AT460" s="12"/>
      <c r="AU460" s="9"/>
      <c r="AV460" s="9"/>
      <c r="AW460" s="9"/>
      <c r="AX460" s="9"/>
      <c r="AY460" s="12"/>
      <c r="AZ460" s="49"/>
      <c r="BA460" s="12"/>
      <c r="BB460" s="9"/>
      <c r="BC460" s="9"/>
      <c r="BD460" s="9"/>
      <c r="BE460" s="9"/>
      <c r="BF460" s="12"/>
      <c r="BG460" s="49"/>
      <c r="BH460" s="12"/>
      <c r="BI460" s="9"/>
      <c r="BJ460" s="9"/>
      <c r="BK460" s="9"/>
      <c r="BL460" s="50"/>
      <c r="BM460" s="12"/>
      <c r="BN460" s="11"/>
      <c r="BO460" s="9"/>
      <c r="BP460" s="11"/>
      <c r="BQ460" s="9"/>
      <c r="BR460" s="43"/>
      <c r="BS460" s="9"/>
      <c r="BT460" s="11"/>
      <c r="BU460" s="25"/>
      <c r="BV460" s="25"/>
      <c r="BW460" s="25"/>
      <c r="BX460" s="25"/>
      <c r="BY460" s="25"/>
      <c r="BZ460" s="25"/>
      <c r="CA460" s="25"/>
      <c r="CB460" s="25"/>
    </row>
    <row r="461" spans="2:80" x14ac:dyDescent="0.2">
      <c r="B461" s="25"/>
      <c r="C461" s="1"/>
      <c r="D461" s="1"/>
      <c r="E461" s="1"/>
      <c r="F461" s="2"/>
      <c r="G461" s="6"/>
      <c r="H461" s="2"/>
      <c r="I461" s="2"/>
      <c r="J461" s="3"/>
      <c r="K461" s="3"/>
      <c r="L461" s="1"/>
      <c r="M461" s="1"/>
      <c r="N461" s="1"/>
      <c r="O461" s="40"/>
      <c r="P461" s="40"/>
      <c r="Q461" s="1"/>
      <c r="R461" s="1"/>
      <c r="S461" s="2"/>
      <c r="T461" s="3"/>
      <c r="U461" s="7"/>
      <c r="V461" s="7"/>
      <c r="W461" s="7"/>
      <c r="X461" s="40"/>
      <c r="Y461" s="1"/>
      <c r="Z461" s="1"/>
      <c r="AA461" s="2"/>
      <c r="AB461" s="6"/>
      <c r="AC461" s="2"/>
      <c r="AD461" s="40"/>
      <c r="AE461" s="1"/>
      <c r="AF461" s="2"/>
      <c r="AG461" s="9"/>
      <c r="AH461" s="12"/>
      <c r="AI461" s="12"/>
      <c r="AJ461" s="42"/>
      <c r="AK461" s="11"/>
      <c r="AL461" s="9"/>
      <c r="AM461" s="11"/>
      <c r="AN461" s="9"/>
      <c r="AO461" s="9"/>
      <c r="AP461" s="9"/>
      <c r="AQ461" s="50"/>
      <c r="AR461" s="11"/>
      <c r="AS461" s="49"/>
      <c r="AT461" s="12"/>
      <c r="AU461" s="9"/>
      <c r="AV461" s="9"/>
      <c r="AW461" s="9"/>
      <c r="AX461" s="9"/>
      <c r="AY461" s="12"/>
      <c r="AZ461" s="49"/>
      <c r="BA461" s="12"/>
      <c r="BB461" s="9"/>
      <c r="BC461" s="9"/>
      <c r="BD461" s="9"/>
      <c r="BE461" s="9"/>
      <c r="BF461" s="12"/>
      <c r="BG461" s="49"/>
      <c r="BH461" s="12"/>
      <c r="BI461" s="9"/>
      <c r="BJ461" s="9"/>
      <c r="BK461" s="9"/>
      <c r="BL461" s="50"/>
      <c r="BM461" s="12"/>
      <c r="BN461" s="11"/>
      <c r="BO461" s="9"/>
      <c r="BP461" s="11"/>
      <c r="BQ461" s="9"/>
      <c r="BR461" s="43"/>
      <c r="BS461" s="9"/>
      <c r="BT461" s="11"/>
      <c r="BU461" s="25"/>
      <c r="BV461" s="25"/>
      <c r="BW461" s="25"/>
      <c r="BX461" s="25"/>
      <c r="BY461" s="25"/>
      <c r="BZ461" s="25"/>
      <c r="CA461" s="25"/>
      <c r="CB461" s="25"/>
    </row>
    <row r="462" spans="2:80" x14ac:dyDescent="0.2">
      <c r="B462" s="25"/>
      <c r="C462" s="1"/>
      <c r="D462" s="1"/>
      <c r="E462" s="1"/>
      <c r="F462" s="2"/>
      <c r="G462" s="6"/>
      <c r="H462" s="2"/>
      <c r="I462" s="2"/>
      <c r="J462" s="3"/>
      <c r="K462" s="3"/>
      <c r="L462" s="1"/>
      <c r="M462" s="1"/>
      <c r="N462" s="1"/>
      <c r="O462" s="40"/>
      <c r="P462" s="40"/>
      <c r="Q462" s="1"/>
      <c r="R462" s="1"/>
      <c r="S462" s="2"/>
      <c r="T462" s="3"/>
      <c r="U462" s="7"/>
      <c r="V462" s="7"/>
      <c r="W462" s="7"/>
      <c r="X462" s="40"/>
      <c r="Y462" s="1"/>
      <c r="Z462" s="1"/>
      <c r="AA462" s="2"/>
      <c r="AB462" s="6"/>
      <c r="AC462" s="2"/>
      <c r="AD462" s="40"/>
      <c r="AE462" s="1"/>
      <c r="AF462" s="2"/>
      <c r="AG462" s="9"/>
      <c r="AH462" s="12"/>
      <c r="AI462" s="12"/>
      <c r="AJ462" s="42"/>
      <c r="AK462" s="11"/>
      <c r="AL462" s="9"/>
      <c r="AM462" s="11"/>
      <c r="AN462" s="9"/>
      <c r="AO462" s="9"/>
      <c r="AP462" s="9"/>
      <c r="AQ462" s="50"/>
      <c r="AR462" s="11"/>
      <c r="AS462" s="49"/>
      <c r="AT462" s="12"/>
      <c r="AU462" s="9"/>
      <c r="AV462" s="9"/>
      <c r="AW462" s="9"/>
      <c r="AX462" s="9"/>
      <c r="AY462" s="12"/>
      <c r="AZ462" s="49"/>
      <c r="BA462" s="12"/>
      <c r="BB462" s="9"/>
      <c r="BC462" s="9"/>
      <c r="BD462" s="9"/>
      <c r="BE462" s="9"/>
      <c r="BF462" s="12"/>
      <c r="BG462" s="49"/>
      <c r="BH462" s="12"/>
      <c r="BI462" s="9"/>
      <c r="BJ462" s="9"/>
      <c r="BK462" s="9"/>
      <c r="BL462" s="50"/>
      <c r="BM462" s="12"/>
      <c r="BN462" s="11"/>
      <c r="BO462" s="9"/>
      <c r="BP462" s="11"/>
      <c r="BQ462" s="9"/>
      <c r="BR462" s="43"/>
      <c r="BS462" s="9"/>
      <c r="BT462" s="11"/>
      <c r="BU462" s="25"/>
      <c r="BV462" s="25"/>
      <c r="BW462" s="25"/>
      <c r="BX462" s="25"/>
      <c r="BY462" s="25"/>
      <c r="BZ462" s="25"/>
      <c r="CA462" s="25"/>
      <c r="CB462" s="25"/>
    </row>
    <row r="463" spans="2:80" x14ac:dyDescent="0.2">
      <c r="B463" s="25"/>
      <c r="C463" s="1"/>
      <c r="D463" s="1"/>
      <c r="E463" s="1"/>
      <c r="F463" s="2"/>
      <c r="G463" s="6"/>
      <c r="H463" s="2"/>
      <c r="I463" s="2"/>
      <c r="J463" s="3"/>
      <c r="K463" s="3"/>
      <c r="L463" s="1"/>
      <c r="M463" s="1"/>
      <c r="N463" s="1"/>
      <c r="O463" s="40"/>
      <c r="P463" s="40"/>
      <c r="Q463" s="1"/>
      <c r="R463" s="1"/>
      <c r="S463" s="2"/>
      <c r="T463" s="3"/>
      <c r="U463" s="7"/>
      <c r="V463" s="7"/>
      <c r="W463" s="7"/>
      <c r="X463" s="40"/>
      <c r="Y463" s="1"/>
      <c r="Z463" s="1"/>
      <c r="AA463" s="2"/>
      <c r="AB463" s="6"/>
      <c r="AC463" s="2"/>
      <c r="AD463" s="40"/>
      <c r="AE463" s="1"/>
      <c r="AF463" s="2"/>
      <c r="AG463" s="9"/>
      <c r="AH463" s="12"/>
      <c r="AI463" s="12"/>
      <c r="AJ463" s="42"/>
      <c r="AK463" s="11"/>
      <c r="AL463" s="9"/>
      <c r="AM463" s="11"/>
      <c r="AN463" s="9"/>
      <c r="AO463" s="9"/>
      <c r="AP463" s="9"/>
      <c r="AQ463" s="50"/>
      <c r="AR463" s="11"/>
      <c r="AS463" s="49"/>
      <c r="AT463" s="12"/>
      <c r="AU463" s="9"/>
      <c r="AV463" s="9"/>
      <c r="AW463" s="9"/>
      <c r="AX463" s="9"/>
      <c r="AY463" s="12"/>
      <c r="AZ463" s="49"/>
      <c r="BA463" s="12"/>
      <c r="BB463" s="9"/>
      <c r="BC463" s="9"/>
      <c r="BD463" s="9"/>
      <c r="BE463" s="9"/>
      <c r="BF463" s="12"/>
      <c r="BG463" s="49"/>
      <c r="BH463" s="12"/>
      <c r="BI463" s="9"/>
      <c r="BJ463" s="9"/>
      <c r="BK463" s="9"/>
      <c r="BL463" s="50"/>
      <c r="BM463" s="12"/>
      <c r="BN463" s="11"/>
      <c r="BO463" s="9"/>
      <c r="BP463" s="11"/>
      <c r="BQ463" s="9"/>
      <c r="BR463" s="43"/>
      <c r="BS463" s="9"/>
      <c r="BT463" s="11"/>
      <c r="BU463" s="25"/>
      <c r="BV463" s="25"/>
      <c r="BW463" s="25"/>
      <c r="BX463" s="25"/>
      <c r="BY463" s="25"/>
      <c r="BZ463" s="25"/>
      <c r="CA463" s="25"/>
      <c r="CB463" s="25"/>
    </row>
    <row r="464" spans="2:80" x14ac:dyDescent="0.2">
      <c r="B464" s="25"/>
      <c r="C464" s="1"/>
      <c r="D464" s="1"/>
      <c r="E464" s="1"/>
      <c r="F464" s="2"/>
      <c r="G464" s="6"/>
      <c r="H464" s="2"/>
      <c r="I464" s="2"/>
      <c r="J464" s="3"/>
      <c r="K464" s="3"/>
      <c r="L464" s="1"/>
      <c r="M464" s="1"/>
      <c r="N464" s="1"/>
      <c r="O464" s="40"/>
      <c r="P464" s="40"/>
      <c r="Q464" s="1"/>
      <c r="R464" s="1"/>
      <c r="S464" s="2"/>
      <c r="T464" s="3"/>
      <c r="U464" s="7"/>
      <c r="V464" s="7"/>
      <c r="W464" s="7"/>
      <c r="X464" s="40"/>
      <c r="Y464" s="1"/>
      <c r="Z464" s="1"/>
      <c r="AA464" s="2"/>
      <c r="AB464" s="6"/>
      <c r="AC464" s="2"/>
      <c r="AD464" s="40"/>
      <c r="AE464" s="1"/>
      <c r="AF464" s="2"/>
      <c r="AG464" s="9"/>
      <c r="AH464" s="12"/>
      <c r="AI464" s="12"/>
      <c r="AJ464" s="42"/>
      <c r="AK464" s="11"/>
      <c r="AL464" s="9"/>
      <c r="AM464" s="11"/>
      <c r="AN464" s="9"/>
      <c r="AO464" s="9"/>
      <c r="AP464" s="9"/>
      <c r="AQ464" s="50"/>
      <c r="AR464" s="11"/>
      <c r="AS464" s="49"/>
      <c r="AT464" s="12"/>
      <c r="AU464" s="9"/>
      <c r="AV464" s="9"/>
      <c r="AW464" s="9"/>
      <c r="AX464" s="9"/>
      <c r="AY464" s="12"/>
      <c r="AZ464" s="49"/>
      <c r="BA464" s="12"/>
      <c r="BB464" s="9"/>
      <c r="BC464" s="9"/>
      <c r="BD464" s="9"/>
      <c r="BE464" s="9"/>
      <c r="BF464" s="12"/>
      <c r="BG464" s="49"/>
      <c r="BH464" s="12"/>
      <c r="BI464" s="9"/>
      <c r="BJ464" s="9"/>
      <c r="BK464" s="9"/>
      <c r="BL464" s="50"/>
      <c r="BM464" s="12"/>
      <c r="BN464" s="11"/>
      <c r="BO464" s="9"/>
      <c r="BP464" s="11"/>
      <c r="BQ464" s="9"/>
      <c r="BR464" s="43"/>
      <c r="BS464" s="9"/>
      <c r="BT464" s="11"/>
      <c r="BU464" s="25"/>
      <c r="BV464" s="25"/>
      <c r="BW464" s="25"/>
      <c r="BX464" s="25"/>
      <c r="BY464" s="25"/>
      <c r="BZ464" s="25"/>
      <c r="CA464" s="25"/>
      <c r="CB464" s="25"/>
    </row>
    <row r="465" spans="2:80" x14ac:dyDescent="0.2">
      <c r="B465" s="25"/>
      <c r="C465" s="1"/>
      <c r="D465" s="1"/>
      <c r="E465" s="1"/>
      <c r="F465" s="2"/>
      <c r="G465" s="6"/>
      <c r="H465" s="2"/>
      <c r="I465" s="2"/>
      <c r="J465" s="3"/>
      <c r="K465" s="3"/>
      <c r="L465" s="1"/>
      <c r="M465" s="1"/>
      <c r="N465" s="1"/>
      <c r="O465" s="40"/>
      <c r="P465" s="40"/>
      <c r="Q465" s="1"/>
      <c r="R465" s="1"/>
      <c r="S465" s="2"/>
      <c r="T465" s="3"/>
      <c r="U465" s="7"/>
      <c r="V465" s="7"/>
      <c r="W465" s="7"/>
      <c r="X465" s="40"/>
      <c r="Y465" s="1"/>
      <c r="Z465" s="1"/>
      <c r="AA465" s="2"/>
      <c r="AB465" s="6"/>
      <c r="AC465" s="2"/>
      <c r="AD465" s="40"/>
      <c r="AE465" s="1"/>
      <c r="AF465" s="2"/>
      <c r="AG465" s="9"/>
      <c r="AH465" s="12"/>
      <c r="AI465" s="12"/>
      <c r="AJ465" s="42"/>
      <c r="AK465" s="11"/>
      <c r="AL465" s="9"/>
      <c r="AM465" s="11"/>
      <c r="AN465" s="9"/>
      <c r="AO465" s="9"/>
      <c r="AP465" s="9"/>
      <c r="AQ465" s="50"/>
      <c r="AR465" s="11"/>
      <c r="AS465" s="49"/>
      <c r="AT465" s="12"/>
      <c r="AU465" s="9"/>
      <c r="AV465" s="9"/>
      <c r="AW465" s="9"/>
      <c r="AX465" s="9"/>
      <c r="AY465" s="12"/>
      <c r="AZ465" s="49"/>
      <c r="BA465" s="12"/>
      <c r="BB465" s="9"/>
      <c r="BC465" s="9"/>
      <c r="BD465" s="9"/>
      <c r="BE465" s="9"/>
      <c r="BF465" s="12"/>
      <c r="BG465" s="49"/>
      <c r="BH465" s="12"/>
      <c r="BI465" s="9"/>
      <c r="BJ465" s="9"/>
      <c r="BK465" s="9"/>
      <c r="BL465" s="50"/>
      <c r="BM465" s="12"/>
      <c r="BN465" s="11"/>
      <c r="BO465" s="9"/>
      <c r="BP465" s="11"/>
      <c r="BQ465" s="9"/>
      <c r="BR465" s="43"/>
      <c r="BS465" s="9"/>
      <c r="BT465" s="11"/>
      <c r="BU465" s="25"/>
      <c r="BV465" s="25"/>
      <c r="BW465" s="25"/>
      <c r="BX465" s="25"/>
      <c r="BY465" s="25"/>
      <c r="BZ465" s="25"/>
      <c r="CA465" s="25"/>
      <c r="CB465" s="25"/>
    </row>
    <row r="466" spans="2:80" x14ac:dyDescent="0.2">
      <c r="B466" s="25"/>
      <c r="C466" s="1"/>
      <c r="D466" s="1"/>
      <c r="E466" s="1"/>
      <c r="F466" s="2"/>
      <c r="G466" s="6"/>
      <c r="H466" s="2"/>
      <c r="I466" s="2"/>
      <c r="J466" s="3"/>
      <c r="K466" s="3"/>
      <c r="L466" s="1"/>
      <c r="M466" s="1"/>
      <c r="N466" s="1"/>
      <c r="O466" s="40"/>
      <c r="P466" s="40"/>
      <c r="Q466" s="1"/>
      <c r="R466" s="1"/>
      <c r="S466" s="2"/>
      <c r="T466" s="3"/>
      <c r="U466" s="7"/>
      <c r="V466" s="7"/>
      <c r="W466" s="7"/>
      <c r="X466" s="40"/>
      <c r="Y466" s="1"/>
      <c r="Z466" s="1"/>
      <c r="AA466" s="2"/>
      <c r="AB466" s="6"/>
      <c r="AC466" s="2"/>
      <c r="AD466" s="40"/>
      <c r="AE466" s="1"/>
      <c r="AF466" s="2"/>
      <c r="AG466" s="9"/>
      <c r="AH466" s="12"/>
      <c r="AI466" s="12"/>
      <c r="AJ466" s="42"/>
      <c r="AK466" s="11"/>
      <c r="AL466" s="9"/>
      <c r="AM466" s="11"/>
      <c r="AN466" s="9"/>
      <c r="AO466" s="9"/>
      <c r="AP466" s="9"/>
      <c r="AQ466" s="50"/>
      <c r="AR466" s="11"/>
      <c r="AS466" s="49"/>
      <c r="AT466" s="12"/>
      <c r="AU466" s="9"/>
      <c r="AV466" s="9"/>
      <c r="AW466" s="9"/>
      <c r="AX466" s="9"/>
      <c r="AY466" s="12"/>
      <c r="AZ466" s="49"/>
      <c r="BA466" s="12"/>
      <c r="BB466" s="9"/>
      <c r="BC466" s="9"/>
      <c r="BD466" s="9"/>
      <c r="BE466" s="9"/>
      <c r="BF466" s="12"/>
      <c r="BG466" s="49"/>
      <c r="BH466" s="12"/>
      <c r="BI466" s="9"/>
      <c r="BJ466" s="9"/>
      <c r="BK466" s="9"/>
      <c r="BL466" s="50"/>
      <c r="BM466" s="12"/>
      <c r="BN466" s="11"/>
      <c r="BO466" s="9"/>
      <c r="BP466" s="11"/>
      <c r="BQ466" s="9"/>
      <c r="BR466" s="43"/>
      <c r="BS466" s="9"/>
      <c r="BT466" s="11"/>
      <c r="BU466" s="25"/>
      <c r="BV466" s="25"/>
      <c r="BW466" s="25"/>
      <c r="BX466" s="25"/>
      <c r="BY466" s="25"/>
      <c r="BZ466" s="25"/>
      <c r="CA466" s="25"/>
      <c r="CB466" s="25"/>
    </row>
    <row r="467" spans="2:80" x14ac:dyDescent="0.2">
      <c r="B467" s="25"/>
      <c r="C467" s="1"/>
      <c r="D467" s="1"/>
      <c r="E467" s="1"/>
      <c r="F467" s="2"/>
      <c r="G467" s="6"/>
      <c r="H467" s="2"/>
      <c r="I467" s="2"/>
      <c r="J467" s="3"/>
      <c r="K467" s="3"/>
      <c r="L467" s="1"/>
      <c r="M467" s="1"/>
      <c r="N467" s="1"/>
      <c r="O467" s="40"/>
      <c r="P467" s="40"/>
      <c r="Q467" s="1"/>
      <c r="R467" s="1"/>
      <c r="S467" s="2"/>
      <c r="T467" s="3"/>
      <c r="U467" s="7"/>
      <c r="V467" s="7"/>
      <c r="W467" s="7"/>
      <c r="X467" s="40"/>
      <c r="Y467" s="1"/>
      <c r="Z467" s="1"/>
      <c r="AA467" s="2"/>
      <c r="AB467" s="6"/>
      <c r="AC467" s="2"/>
      <c r="AD467" s="40"/>
      <c r="AE467" s="1"/>
      <c r="AF467" s="2"/>
      <c r="AG467" s="9"/>
      <c r="AH467" s="12"/>
      <c r="AI467" s="12"/>
      <c r="AJ467" s="42"/>
      <c r="AK467" s="11"/>
      <c r="AL467" s="9"/>
      <c r="AM467" s="11"/>
      <c r="AN467" s="9"/>
      <c r="AO467" s="9"/>
      <c r="AP467" s="9"/>
      <c r="AQ467" s="50"/>
      <c r="AR467" s="11"/>
      <c r="AS467" s="49"/>
      <c r="AT467" s="12"/>
      <c r="AU467" s="9"/>
      <c r="AV467" s="9"/>
      <c r="AW467" s="9"/>
      <c r="AX467" s="9"/>
      <c r="AY467" s="12"/>
      <c r="AZ467" s="49"/>
      <c r="BA467" s="12"/>
      <c r="BB467" s="9"/>
      <c r="BC467" s="9"/>
      <c r="BD467" s="9"/>
      <c r="BE467" s="9"/>
      <c r="BF467" s="12"/>
      <c r="BG467" s="49"/>
      <c r="BH467" s="12"/>
      <c r="BI467" s="9"/>
      <c r="BJ467" s="9"/>
      <c r="BK467" s="9"/>
      <c r="BL467" s="50"/>
      <c r="BM467" s="12"/>
      <c r="BN467" s="11"/>
      <c r="BO467" s="9"/>
      <c r="BP467" s="11"/>
      <c r="BQ467" s="9"/>
      <c r="BR467" s="43"/>
      <c r="BS467" s="9"/>
      <c r="BT467" s="11"/>
      <c r="BU467" s="25"/>
      <c r="BV467" s="25"/>
      <c r="BW467" s="25"/>
      <c r="BX467" s="25"/>
      <c r="BY467" s="25"/>
      <c r="BZ467" s="25"/>
      <c r="CA467" s="25"/>
      <c r="CB467" s="25"/>
    </row>
    <row r="468" spans="2:80" x14ac:dyDescent="0.2">
      <c r="B468" s="25"/>
      <c r="C468" s="1"/>
      <c r="D468" s="1"/>
      <c r="E468" s="1"/>
      <c r="F468" s="2"/>
      <c r="G468" s="6"/>
      <c r="H468" s="2"/>
      <c r="I468" s="2"/>
      <c r="J468" s="3"/>
      <c r="K468" s="3"/>
      <c r="L468" s="1"/>
      <c r="M468" s="1"/>
      <c r="N468" s="1"/>
      <c r="O468" s="40"/>
      <c r="P468" s="40"/>
      <c r="Q468" s="1"/>
      <c r="R468" s="1"/>
      <c r="S468" s="2"/>
      <c r="T468" s="3"/>
      <c r="U468" s="7"/>
      <c r="V468" s="7"/>
      <c r="W468" s="7"/>
      <c r="X468" s="40"/>
      <c r="Y468" s="1"/>
      <c r="Z468" s="1"/>
      <c r="AA468" s="2"/>
      <c r="AB468" s="6"/>
      <c r="AC468" s="2"/>
      <c r="AD468" s="40"/>
      <c r="AE468" s="1"/>
      <c r="AF468" s="2"/>
      <c r="AG468" s="9"/>
      <c r="AH468" s="12"/>
      <c r="AI468" s="12"/>
      <c r="AJ468" s="42"/>
      <c r="AK468" s="11"/>
      <c r="AL468" s="9"/>
      <c r="AM468" s="11"/>
      <c r="AN468" s="9"/>
      <c r="AO468" s="9"/>
      <c r="AP468" s="9"/>
      <c r="AQ468" s="50"/>
      <c r="AR468" s="11"/>
      <c r="AS468" s="49"/>
      <c r="AT468" s="12"/>
      <c r="AU468" s="9"/>
      <c r="AV468" s="9"/>
      <c r="AW468" s="9"/>
      <c r="AX468" s="9"/>
      <c r="AY468" s="12"/>
      <c r="AZ468" s="49"/>
      <c r="BA468" s="12"/>
      <c r="BB468" s="9"/>
      <c r="BC468" s="9"/>
      <c r="BD468" s="9"/>
      <c r="BE468" s="9"/>
      <c r="BF468" s="12"/>
      <c r="BG468" s="49"/>
      <c r="BH468" s="12"/>
      <c r="BI468" s="9"/>
      <c r="BJ468" s="9"/>
      <c r="BK468" s="9"/>
      <c r="BL468" s="50"/>
      <c r="BM468" s="12"/>
      <c r="BN468" s="11"/>
      <c r="BO468" s="9"/>
      <c r="BP468" s="11"/>
      <c r="BQ468" s="9"/>
      <c r="BR468" s="43"/>
      <c r="BS468" s="9"/>
      <c r="BT468" s="11"/>
      <c r="BU468" s="25"/>
      <c r="BV468" s="25"/>
      <c r="BW468" s="25"/>
      <c r="BX468" s="25"/>
      <c r="BY468" s="25"/>
      <c r="BZ468" s="25"/>
      <c r="CA468" s="25"/>
      <c r="CB468" s="25"/>
    </row>
    <row r="469" spans="2:80" x14ac:dyDescent="0.2">
      <c r="B469" s="25"/>
      <c r="C469" s="1"/>
      <c r="D469" s="1"/>
      <c r="E469" s="1"/>
      <c r="F469" s="2"/>
      <c r="G469" s="6"/>
      <c r="H469" s="2"/>
      <c r="I469" s="2"/>
      <c r="J469" s="3"/>
      <c r="K469" s="3"/>
      <c r="L469" s="1"/>
      <c r="M469" s="1"/>
      <c r="N469" s="1"/>
      <c r="O469" s="40"/>
      <c r="P469" s="40"/>
      <c r="Q469" s="1"/>
      <c r="R469" s="1"/>
      <c r="S469" s="2"/>
      <c r="T469" s="3"/>
      <c r="U469" s="7"/>
      <c r="V469" s="7"/>
      <c r="W469" s="7"/>
      <c r="X469" s="40"/>
      <c r="Y469" s="1"/>
      <c r="Z469" s="1"/>
      <c r="AA469" s="2"/>
      <c r="AB469" s="6"/>
      <c r="AC469" s="2"/>
      <c r="AD469" s="40"/>
      <c r="AE469" s="1"/>
      <c r="AF469" s="2"/>
      <c r="AG469" s="9"/>
      <c r="AH469" s="12"/>
      <c r="AI469" s="12"/>
      <c r="AJ469" s="42"/>
      <c r="AK469" s="11"/>
      <c r="AL469" s="9"/>
      <c r="AM469" s="11"/>
      <c r="AN469" s="9"/>
      <c r="AO469" s="9"/>
      <c r="AP469" s="9"/>
      <c r="AQ469" s="50"/>
      <c r="AR469" s="11"/>
      <c r="AS469" s="49"/>
      <c r="AT469" s="12"/>
      <c r="AU469" s="9"/>
      <c r="AV469" s="9"/>
      <c r="AW469" s="9"/>
      <c r="AX469" s="9"/>
      <c r="AY469" s="12"/>
      <c r="AZ469" s="49"/>
      <c r="BA469" s="12"/>
      <c r="BB469" s="9"/>
      <c r="BC469" s="9"/>
      <c r="BD469" s="9"/>
      <c r="BE469" s="9"/>
      <c r="BF469" s="12"/>
      <c r="BG469" s="49"/>
      <c r="BH469" s="12"/>
      <c r="BI469" s="9"/>
      <c r="BJ469" s="9"/>
      <c r="BK469" s="9"/>
      <c r="BL469" s="50"/>
      <c r="BM469" s="12"/>
      <c r="BN469" s="11"/>
      <c r="BO469" s="9"/>
      <c r="BP469" s="11"/>
      <c r="BQ469" s="9"/>
      <c r="BR469" s="43"/>
      <c r="BS469" s="9"/>
      <c r="BT469" s="11"/>
      <c r="BU469" s="25"/>
      <c r="BV469" s="25"/>
      <c r="BW469" s="25"/>
      <c r="BX469" s="25"/>
      <c r="BY469" s="25"/>
      <c r="BZ469" s="25"/>
      <c r="CA469" s="25"/>
      <c r="CB469" s="25"/>
    </row>
    <row r="470" spans="2:80" x14ac:dyDescent="0.2">
      <c r="B470" s="25"/>
      <c r="C470" s="1"/>
      <c r="D470" s="1"/>
      <c r="E470" s="1"/>
      <c r="F470" s="2"/>
      <c r="G470" s="6"/>
      <c r="H470" s="2"/>
      <c r="I470" s="2"/>
      <c r="J470" s="3"/>
      <c r="K470" s="3"/>
      <c r="L470" s="1"/>
      <c r="M470" s="1"/>
      <c r="N470" s="1"/>
      <c r="O470" s="40"/>
      <c r="P470" s="40"/>
      <c r="Q470" s="1"/>
      <c r="R470" s="1"/>
      <c r="S470" s="2"/>
      <c r="T470" s="3"/>
      <c r="U470" s="7"/>
      <c r="V470" s="7"/>
      <c r="W470" s="7"/>
      <c r="X470" s="40"/>
      <c r="Y470" s="1"/>
      <c r="Z470" s="1"/>
      <c r="AA470" s="2"/>
      <c r="AB470" s="6"/>
      <c r="AC470" s="2"/>
      <c r="AD470" s="40"/>
      <c r="AE470" s="1"/>
      <c r="AF470" s="2"/>
      <c r="AG470" s="9"/>
      <c r="AH470" s="12"/>
      <c r="AI470" s="12"/>
      <c r="AJ470" s="42"/>
      <c r="AK470" s="11"/>
      <c r="AL470" s="9"/>
      <c r="AM470" s="11"/>
      <c r="AN470" s="9"/>
      <c r="AO470" s="9"/>
      <c r="AP470" s="9"/>
      <c r="AQ470" s="50"/>
      <c r="AR470" s="11"/>
      <c r="AS470" s="49"/>
      <c r="AT470" s="12"/>
      <c r="AU470" s="9"/>
      <c r="AV470" s="9"/>
      <c r="AW470" s="9"/>
      <c r="AX470" s="9"/>
      <c r="AY470" s="12"/>
      <c r="AZ470" s="49"/>
      <c r="BA470" s="12"/>
      <c r="BB470" s="9"/>
      <c r="BC470" s="9"/>
      <c r="BD470" s="9"/>
      <c r="BE470" s="9"/>
      <c r="BF470" s="12"/>
      <c r="BG470" s="49"/>
      <c r="BH470" s="12"/>
      <c r="BI470" s="9"/>
      <c r="BJ470" s="9"/>
      <c r="BK470" s="9"/>
      <c r="BL470" s="50"/>
      <c r="BM470" s="12"/>
      <c r="BN470" s="11"/>
      <c r="BO470" s="9"/>
      <c r="BP470" s="11"/>
      <c r="BQ470" s="9"/>
      <c r="BR470" s="43"/>
      <c r="BS470" s="9"/>
      <c r="BT470" s="11"/>
      <c r="BU470" s="25"/>
      <c r="BV470" s="25"/>
      <c r="BW470" s="25"/>
      <c r="BX470" s="25"/>
      <c r="BY470" s="25"/>
      <c r="BZ470" s="25"/>
      <c r="CA470" s="25"/>
      <c r="CB470" s="25"/>
    </row>
    <row r="471" spans="2:80" x14ac:dyDescent="0.2">
      <c r="B471" s="25"/>
      <c r="C471" s="1"/>
      <c r="D471" s="1"/>
      <c r="E471" s="1"/>
      <c r="F471" s="2"/>
      <c r="G471" s="6"/>
      <c r="H471" s="2"/>
      <c r="I471" s="2"/>
      <c r="J471" s="3"/>
      <c r="K471" s="3"/>
      <c r="L471" s="1"/>
      <c r="M471" s="1"/>
      <c r="N471" s="1"/>
      <c r="O471" s="40"/>
      <c r="P471" s="40"/>
      <c r="Q471" s="1"/>
      <c r="R471" s="1"/>
      <c r="S471" s="2"/>
      <c r="T471" s="3"/>
      <c r="U471" s="7"/>
      <c r="V471" s="7"/>
      <c r="W471" s="7"/>
      <c r="X471" s="40"/>
      <c r="Y471" s="1"/>
      <c r="Z471" s="1"/>
      <c r="AA471" s="2"/>
      <c r="AB471" s="6"/>
      <c r="AC471" s="2"/>
      <c r="AD471" s="40"/>
      <c r="AE471" s="1"/>
      <c r="AF471" s="2"/>
      <c r="AG471" s="9"/>
      <c r="AH471" s="12"/>
      <c r="AI471" s="12"/>
      <c r="AJ471" s="42"/>
      <c r="AK471" s="11"/>
      <c r="AL471" s="9"/>
      <c r="AM471" s="11"/>
      <c r="AN471" s="9"/>
      <c r="AO471" s="9"/>
      <c r="AP471" s="9"/>
      <c r="AQ471" s="50"/>
      <c r="AR471" s="11"/>
      <c r="AS471" s="49"/>
      <c r="AT471" s="12"/>
      <c r="AU471" s="9"/>
      <c r="AV471" s="9"/>
      <c r="AW471" s="9"/>
      <c r="AX471" s="9"/>
      <c r="AY471" s="12"/>
      <c r="AZ471" s="49"/>
      <c r="BA471" s="12"/>
      <c r="BB471" s="9"/>
      <c r="BC471" s="9"/>
      <c r="BD471" s="9"/>
      <c r="BE471" s="9"/>
      <c r="BF471" s="12"/>
      <c r="BG471" s="49"/>
      <c r="BH471" s="12"/>
      <c r="BI471" s="9"/>
      <c r="BJ471" s="9"/>
      <c r="BK471" s="9"/>
      <c r="BL471" s="50"/>
      <c r="BM471" s="12"/>
      <c r="BN471" s="11"/>
      <c r="BO471" s="9"/>
      <c r="BP471" s="11"/>
      <c r="BQ471" s="9"/>
      <c r="BR471" s="43"/>
      <c r="BS471" s="9"/>
      <c r="BT471" s="11"/>
      <c r="BU471" s="25"/>
      <c r="BV471" s="25"/>
      <c r="BW471" s="25"/>
      <c r="BX471" s="25"/>
      <c r="BY471" s="25"/>
      <c r="BZ471" s="25"/>
      <c r="CA471" s="25"/>
      <c r="CB471" s="25"/>
    </row>
    <row r="472" spans="2:80" x14ac:dyDescent="0.2">
      <c r="B472" s="25"/>
      <c r="C472" s="1"/>
      <c r="D472" s="1"/>
      <c r="E472" s="1"/>
      <c r="F472" s="2"/>
      <c r="G472" s="6"/>
      <c r="H472" s="2"/>
      <c r="I472" s="2"/>
      <c r="J472" s="3"/>
      <c r="K472" s="3"/>
      <c r="L472" s="1"/>
      <c r="M472" s="1"/>
      <c r="N472" s="1"/>
      <c r="O472" s="40"/>
      <c r="P472" s="40"/>
      <c r="Q472" s="1"/>
      <c r="R472" s="1"/>
      <c r="S472" s="2"/>
      <c r="T472" s="3"/>
      <c r="U472" s="7"/>
      <c r="V472" s="7"/>
      <c r="W472" s="7"/>
      <c r="X472" s="40"/>
      <c r="Y472" s="1"/>
      <c r="Z472" s="1"/>
      <c r="AA472" s="2"/>
      <c r="AB472" s="6"/>
      <c r="AC472" s="2"/>
      <c r="AD472" s="40"/>
      <c r="AE472" s="1"/>
      <c r="AF472" s="2"/>
      <c r="AG472" s="9"/>
      <c r="AH472" s="12"/>
      <c r="AI472" s="12"/>
      <c r="AJ472" s="42"/>
      <c r="AK472" s="11"/>
      <c r="AL472" s="9"/>
      <c r="AM472" s="11"/>
      <c r="AN472" s="9"/>
      <c r="AO472" s="9"/>
      <c r="AP472" s="9"/>
      <c r="AQ472" s="50"/>
      <c r="AR472" s="11"/>
      <c r="AS472" s="49"/>
      <c r="AT472" s="12"/>
      <c r="AU472" s="9"/>
      <c r="AV472" s="9"/>
      <c r="AW472" s="9"/>
      <c r="AX472" s="9"/>
      <c r="AY472" s="12"/>
      <c r="AZ472" s="49"/>
      <c r="BA472" s="12"/>
      <c r="BB472" s="9"/>
      <c r="BC472" s="9"/>
      <c r="BD472" s="9"/>
      <c r="BE472" s="9"/>
      <c r="BF472" s="12"/>
      <c r="BG472" s="49"/>
      <c r="BH472" s="12"/>
      <c r="BI472" s="9"/>
      <c r="BJ472" s="9"/>
      <c r="BK472" s="9"/>
      <c r="BL472" s="50"/>
      <c r="BM472" s="12"/>
      <c r="BN472" s="11"/>
      <c r="BO472" s="9"/>
      <c r="BP472" s="11"/>
      <c r="BQ472" s="9"/>
      <c r="BR472" s="43"/>
      <c r="BS472" s="9"/>
      <c r="BT472" s="11"/>
      <c r="BU472" s="25"/>
      <c r="BV472" s="25"/>
      <c r="BW472" s="25"/>
      <c r="BX472" s="25"/>
      <c r="BY472" s="25"/>
      <c r="BZ472" s="25"/>
      <c r="CA472" s="25"/>
      <c r="CB472" s="25"/>
    </row>
    <row r="473" spans="2:80" x14ac:dyDescent="0.2">
      <c r="B473" s="25"/>
      <c r="C473" s="1"/>
      <c r="D473" s="1"/>
      <c r="E473" s="1"/>
      <c r="F473" s="2"/>
      <c r="G473" s="6"/>
      <c r="H473" s="2"/>
      <c r="I473" s="2"/>
      <c r="J473" s="3"/>
      <c r="K473" s="3"/>
      <c r="L473" s="1"/>
      <c r="M473" s="1"/>
      <c r="N473" s="1"/>
      <c r="O473" s="40"/>
      <c r="P473" s="40"/>
      <c r="Q473" s="1"/>
      <c r="R473" s="1"/>
      <c r="S473" s="2"/>
      <c r="T473" s="3"/>
      <c r="U473" s="7"/>
      <c r="V473" s="7"/>
      <c r="W473" s="7"/>
      <c r="X473" s="40"/>
      <c r="Y473" s="1"/>
      <c r="Z473" s="1"/>
      <c r="AA473" s="2"/>
      <c r="AB473" s="6"/>
      <c r="AC473" s="2"/>
      <c r="AD473" s="40"/>
      <c r="AE473" s="1"/>
      <c r="AF473" s="2"/>
      <c r="AG473" s="9"/>
      <c r="AH473" s="12"/>
      <c r="AI473" s="12"/>
      <c r="AJ473" s="42"/>
      <c r="AK473" s="11"/>
      <c r="AL473" s="9"/>
      <c r="AM473" s="11"/>
      <c r="AN473" s="9"/>
      <c r="AO473" s="9"/>
      <c r="AP473" s="9"/>
      <c r="AQ473" s="50"/>
      <c r="AR473" s="11"/>
      <c r="AS473" s="49"/>
      <c r="AT473" s="12"/>
      <c r="AU473" s="9"/>
      <c r="AV473" s="9"/>
      <c r="AW473" s="9"/>
      <c r="AX473" s="9"/>
      <c r="AY473" s="12"/>
      <c r="AZ473" s="49"/>
      <c r="BA473" s="12"/>
      <c r="BB473" s="9"/>
      <c r="BC473" s="9"/>
      <c r="BD473" s="9"/>
      <c r="BE473" s="9"/>
      <c r="BF473" s="12"/>
      <c r="BG473" s="49"/>
      <c r="BH473" s="12"/>
      <c r="BI473" s="9"/>
      <c r="BJ473" s="9"/>
      <c r="BK473" s="9"/>
      <c r="BL473" s="50"/>
      <c r="BM473" s="12"/>
      <c r="BN473" s="11"/>
      <c r="BO473" s="9"/>
      <c r="BP473" s="11"/>
      <c r="BQ473" s="9"/>
      <c r="BR473" s="43"/>
      <c r="BS473" s="9"/>
      <c r="BT473" s="11"/>
      <c r="BU473" s="25"/>
      <c r="BV473" s="25"/>
      <c r="BW473" s="25"/>
      <c r="BX473" s="25"/>
      <c r="BY473" s="25"/>
      <c r="BZ473" s="25"/>
      <c r="CA473" s="25"/>
      <c r="CB473" s="25"/>
    </row>
    <row r="474" spans="2:80" x14ac:dyDescent="0.2">
      <c r="B474" s="25"/>
      <c r="C474" s="1"/>
      <c r="D474" s="1"/>
      <c r="E474" s="1"/>
      <c r="F474" s="2"/>
      <c r="G474" s="6"/>
      <c r="H474" s="2"/>
      <c r="I474" s="2"/>
      <c r="J474" s="3"/>
      <c r="K474" s="3"/>
      <c r="L474" s="1"/>
      <c r="M474" s="1"/>
      <c r="N474" s="1"/>
      <c r="O474" s="40"/>
      <c r="P474" s="40"/>
      <c r="Q474" s="1"/>
      <c r="R474" s="1"/>
      <c r="S474" s="2"/>
      <c r="T474" s="3"/>
      <c r="U474" s="7"/>
      <c r="V474" s="7"/>
      <c r="W474" s="7"/>
      <c r="X474" s="40"/>
      <c r="Y474" s="1"/>
      <c r="Z474" s="1"/>
      <c r="AA474" s="2"/>
      <c r="AB474" s="6"/>
      <c r="AC474" s="2"/>
      <c r="AD474" s="40"/>
      <c r="AE474" s="1"/>
      <c r="AF474" s="2"/>
      <c r="AG474" s="9"/>
      <c r="AH474" s="12"/>
      <c r="AI474" s="12"/>
      <c r="AJ474" s="42"/>
      <c r="AK474" s="11"/>
      <c r="AL474" s="9"/>
      <c r="AM474" s="11"/>
      <c r="AN474" s="9"/>
      <c r="AO474" s="9"/>
      <c r="AP474" s="9"/>
      <c r="AQ474" s="50"/>
      <c r="AR474" s="11"/>
      <c r="AS474" s="49"/>
      <c r="AT474" s="12"/>
      <c r="AU474" s="9"/>
      <c r="AV474" s="9"/>
      <c r="AW474" s="9"/>
      <c r="AX474" s="9"/>
      <c r="AY474" s="12"/>
      <c r="AZ474" s="49"/>
      <c r="BA474" s="12"/>
      <c r="BB474" s="9"/>
      <c r="BC474" s="9"/>
      <c r="BD474" s="9"/>
      <c r="BE474" s="9"/>
      <c r="BF474" s="12"/>
      <c r="BG474" s="49"/>
      <c r="BH474" s="12"/>
      <c r="BI474" s="9"/>
      <c r="BJ474" s="9"/>
      <c r="BK474" s="9"/>
      <c r="BL474" s="50"/>
      <c r="BM474" s="12"/>
      <c r="BN474" s="11"/>
      <c r="BO474" s="9"/>
      <c r="BP474" s="11"/>
      <c r="BQ474" s="9"/>
      <c r="BR474" s="43"/>
      <c r="BS474" s="9"/>
      <c r="BT474" s="11"/>
      <c r="BU474" s="25"/>
      <c r="BV474" s="25"/>
      <c r="BW474" s="25"/>
      <c r="BX474" s="25"/>
      <c r="BY474" s="25"/>
      <c r="BZ474" s="25"/>
      <c r="CA474" s="25"/>
      <c r="CB474" s="25"/>
    </row>
    <row r="475" spans="2:80" x14ac:dyDescent="0.2">
      <c r="B475" s="25"/>
      <c r="C475" s="1"/>
      <c r="D475" s="1"/>
      <c r="E475" s="1"/>
      <c r="F475" s="2"/>
      <c r="G475" s="6"/>
      <c r="H475" s="2"/>
      <c r="I475" s="2"/>
      <c r="J475" s="3"/>
      <c r="K475" s="3"/>
      <c r="L475" s="1"/>
      <c r="M475" s="1"/>
      <c r="N475" s="1"/>
      <c r="O475" s="40"/>
      <c r="P475" s="40"/>
      <c r="Q475" s="1"/>
      <c r="R475" s="1"/>
      <c r="S475" s="2"/>
      <c r="T475" s="3"/>
      <c r="U475" s="7"/>
      <c r="V475" s="7"/>
      <c r="W475" s="7"/>
      <c r="X475" s="40"/>
      <c r="Y475" s="1"/>
      <c r="Z475" s="1"/>
      <c r="AA475" s="2"/>
      <c r="AB475" s="6"/>
      <c r="AC475" s="2"/>
      <c r="AD475" s="40"/>
      <c r="AE475" s="1"/>
      <c r="AF475" s="2"/>
      <c r="AG475" s="9"/>
      <c r="AH475" s="12"/>
      <c r="AI475" s="12"/>
      <c r="AJ475" s="42"/>
      <c r="AK475" s="11"/>
      <c r="AL475" s="9"/>
      <c r="AM475" s="11"/>
      <c r="AN475" s="9"/>
      <c r="AO475" s="9"/>
      <c r="AP475" s="9"/>
      <c r="AQ475" s="50"/>
      <c r="AR475" s="11"/>
      <c r="AS475" s="49"/>
      <c r="AT475" s="12"/>
      <c r="AU475" s="9"/>
      <c r="AV475" s="9"/>
      <c r="AW475" s="9"/>
      <c r="AX475" s="9"/>
      <c r="AY475" s="12"/>
      <c r="AZ475" s="49"/>
      <c r="BA475" s="12"/>
      <c r="BB475" s="9"/>
      <c r="BC475" s="9"/>
      <c r="BD475" s="9"/>
      <c r="BE475" s="9"/>
      <c r="BF475" s="12"/>
      <c r="BG475" s="49"/>
      <c r="BH475" s="12"/>
      <c r="BI475" s="9"/>
      <c r="BJ475" s="9"/>
      <c r="BK475" s="9"/>
      <c r="BL475" s="50"/>
      <c r="BM475" s="12"/>
      <c r="BN475" s="11"/>
      <c r="BO475" s="9"/>
      <c r="BP475" s="11"/>
      <c r="BQ475" s="9"/>
      <c r="BR475" s="43"/>
      <c r="BS475" s="9"/>
      <c r="BT475" s="11"/>
      <c r="BU475" s="25"/>
      <c r="BV475" s="25"/>
      <c r="BW475" s="25"/>
      <c r="BX475" s="25"/>
      <c r="BY475" s="25"/>
      <c r="BZ475" s="25"/>
      <c r="CA475" s="25"/>
      <c r="CB475" s="25"/>
    </row>
    <row r="476" spans="2:80" x14ac:dyDescent="0.2">
      <c r="B476" s="25"/>
      <c r="C476" s="1"/>
      <c r="D476" s="1"/>
      <c r="E476" s="1"/>
      <c r="F476" s="2"/>
      <c r="G476" s="6"/>
      <c r="H476" s="2"/>
      <c r="I476" s="2"/>
      <c r="J476" s="3"/>
      <c r="K476" s="3"/>
      <c r="L476" s="1"/>
      <c r="M476" s="1"/>
      <c r="N476" s="1"/>
      <c r="O476" s="40"/>
      <c r="P476" s="40"/>
      <c r="Q476" s="1"/>
      <c r="R476" s="1"/>
      <c r="S476" s="2"/>
      <c r="T476" s="3"/>
      <c r="U476" s="7"/>
      <c r="V476" s="7"/>
      <c r="W476" s="7"/>
      <c r="X476" s="40"/>
      <c r="Y476" s="1"/>
      <c r="Z476" s="1"/>
      <c r="AA476" s="2"/>
      <c r="AB476" s="6"/>
      <c r="AC476" s="2"/>
      <c r="AD476" s="40"/>
      <c r="AE476" s="1"/>
      <c r="AF476" s="2"/>
      <c r="AG476" s="9"/>
      <c r="AH476" s="12"/>
      <c r="AI476" s="12"/>
      <c r="AJ476" s="42"/>
      <c r="AK476" s="11"/>
      <c r="AL476" s="9"/>
      <c r="AM476" s="11"/>
      <c r="AN476" s="9"/>
      <c r="AO476" s="9"/>
      <c r="AP476" s="9"/>
      <c r="AQ476" s="50"/>
      <c r="AR476" s="11"/>
      <c r="AS476" s="49"/>
      <c r="AT476" s="12"/>
      <c r="AU476" s="9"/>
      <c r="AV476" s="9"/>
      <c r="AW476" s="9"/>
      <c r="AX476" s="9"/>
      <c r="AY476" s="12"/>
      <c r="AZ476" s="49"/>
      <c r="BA476" s="12"/>
      <c r="BB476" s="9"/>
      <c r="BC476" s="9"/>
      <c r="BD476" s="9"/>
      <c r="BE476" s="9"/>
      <c r="BF476" s="12"/>
      <c r="BG476" s="49"/>
      <c r="BH476" s="12"/>
      <c r="BI476" s="9"/>
      <c r="BJ476" s="9"/>
      <c r="BK476" s="9"/>
      <c r="BL476" s="50"/>
      <c r="BM476" s="12"/>
      <c r="BN476" s="11"/>
      <c r="BO476" s="9"/>
      <c r="BP476" s="11"/>
      <c r="BQ476" s="9"/>
      <c r="BR476" s="43"/>
      <c r="BS476" s="9"/>
      <c r="BT476" s="11"/>
      <c r="BU476" s="25"/>
      <c r="BV476" s="25"/>
      <c r="BW476" s="25"/>
      <c r="BX476" s="25"/>
      <c r="BY476" s="25"/>
      <c r="BZ476" s="25"/>
      <c r="CA476" s="25"/>
      <c r="CB476" s="25"/>
    </row>
    <row r="477" spans="2:80" x14ac:dyDescent="0.2">
      <c r="B477" s="25"/>
      <c r="C477" s="1"/>
      <c r="D477" s="1"/>
      <c r="E477" s="1"/>
      <c r="F477" s="2"/>
      <c r="G477" s="6"/>
      <c r="H477" s="2"/>
      <c r="I477" s="2"/>
      <c r="J477" s="3"/>
      <c r="K477" s="3"/>
      <c r="L477" s="1"/>
      <c r="M477" s="1"/>
      <c r="N477" s="1"/>
      <c r="O477" s="40"/>
      <c r="P477" s="40"/>
      <c r="Q477" s="1"/>
      <c r="R477" s="1"/>
      <c r="S477" s="2"/>
      <c r="T477" s="3"/>
      <c r="U477" s="7"/>
      <c r="V477" s="7"/>
      <c r="W477" s="7"/>
      <c r="X477" s="40"/>
      <c r="Y477" s="1"/>
      <c r="Z477" s="1"/>
      <c r="AA477" s="2"/>
      <c r="AB477" s="6"/>
      <c r="AC477" s="2"/>
      <c r="AD477" s="40"/>
      <c r="AE477" s="1"/>
      <c r="AF477" s="2"/>
      <c r="AG477" s="9"/>
      <c r="AH477" s="12"/>
      <c r="AI477" s="12"/>
      <c r="AJ477" s="42"/>
      <c r="AK477" s="11"/>
      <c r="AL477" s="9"/>
      <c r="AM477" s="11"/>
      <c r="AN477" s="9"/>
      <c r="AO477" s="9"/>
      <c r="AP477" s="9"/>
      <c r="AQ477" s="50"/>
      <c r="AR477" s="11"/>
      <c r="AS477" s="49"/>
      <c r="AT477" s="12"/>
      <c r="AU477" s="9"/>
      <c r="AV477" s="9"/>
      <c r="AW477" s="9"/>
      <c r="AX477" s="9"/>
      <c r="AY477" s="12"/>
      <c r="AZ477" s="49"/>
      <c r="BA477" s="12"/>
      <c r="BB477" s="9"/>
      <c r="BC477" s="9"/>
      <c r="BD477" s="9"/>
      <c r="BE477" s="9"/>
      <c r="BF477" s="12"/>
      <c r="BG477" s="49"/>
      <c r="BH477" s="12"/>
      <c r="BI477" s="9"/>
      <c r="BJ477" s="9"/>
      <c r="BK477" s="9"/>
      <c r="BL477" s="50"/>
      <c r="BM477" s="12"/>
      <c r="BN477" s="11"/>
      <c r="BO477" s="9"/>
      <c r="BP477" s="11"/>
      <c r="BQ477" s="9"/>
      <c r="BR477" s="43"/>
      <c r="BS477" s="9"/>
      <c r="BT477" s="11"/>
      <c r="BU477" s="25"/>
      <c r="BV477" s="25"/>
      <c r="BW477" s="25"/>
      <c r="BX477" s="25"/>
      <c r="BY477" s="25"/>
      <c r="BZ477" s="25"/>
      <c r="CA477" s="25"/>
      <c r="CB477" s="25"/>
    </row>
    <row r="478" spans="2:80" x14ac:dyDescent="0.2">
      <c r="B478" s="25"/>
      <c r="C478" s="1"/>
      <c r="D478" s="1"/>
      <c r="E478" s="1"/>
      <c r="F478" s="2"/>
      <c r="G478" s="6"/>
      <c r="H478" s="2"/>
      <c r="I478" s="2"/>
      <c r="J478" s="3"/>
      <c r="K478" s="3"/>
      <c r="L478" s="1"/>
      <c r="M478" s="1"/>
      <c r="N478" s="1"/>
      <c r="O478" s="40"/>
      <c r="P478" s="40"/>
      <c r="Q478" s="1"/>
      <c r="R478" s="1"/>
      <c r="S478" s="2"/>
      <c r="T478" s="3"/>
      <c r="U478" s="7"/>
      <c r="V478" s="7"/>
      <c r="W478" s="7"/>
      <c r="X478" s="40"/>
      <c r="Y478" s="1"/>
      <c r="Z478" s="1"/>
      <c r="AA478" s="2"/>
      <c r="AB478" s="6"/>
      <c r="AC478" s="2"/>
      <c r="AD478" s="40"/>
      <c r="AE478" s="1"/>
      <c r="AF478" s="2"/>
      <c r="AG478" s="9"/>
      <c r="AH478" s="12"/>
      <c r="AI478" s="12"/>
      <c r="AJ478" s="42"/>
      <c r="AK478" s="11"/>
      <c r="AL478" s="9"/>
      <c r="AM478" s="11"/>
      <c r="AN478" s="9"/>
      <c r="AO478" s="9"/>
      <c r="AP478" s="9"/>
      <c r="AQ478" s="50"/>
      <c r="AR478" s="11"/>
      <c r="AS478" s="49"/>
      <c r="AT478" s="12"/>
      <c r="AU478" s="9"/>
      <c r="AV478" s="9"/>
      <c r="AW478" s="9"/>
      <c r="AX478" s="9"/>
      <c r="AY478" s="12"/>
      <c r="AZ478" s="49"/>
      <c r="BA478" s="12"/>
      <c r="BB478" s="9"/>
      <c r="BC478" s="9"/>
      <c r="BD478" s="9"/>
      <c r="BE478" s="9"/>
      <c r="BF478" s="12"/>
      <c r="BG478" s="49"/>
      <c r="BH478" s="12"/>
      <c r="BI478" s="9"/>
      <c r="BJ478" s="9"/>
      <c r="BK478" s="9"/>
      <c r="BL478" s="50"/>
      <c r="BM478" s="12"/>
      <c r="BN478" s="11"/>
      <c r="BO478" s="9"/>
      <c r="BP478" s="11"/>
      <c r="BQ478" s="9"/>
      <c r="BR478" s="43"/>
      <c r="BS478" s="9"/>
      <c r="BT478" s="11"/>
      <c r="BU478" s="25"/>
      <c r="BV478" s="25"/>
      <c r="BW478" s="25"/>
      <c r="BX478" s="25"/>
      <c r="BY478" s="25"/>
      <c r="BZ478" s="25"/>
      <c r="CA478" s="25"/>
      <c r="CB478" s="25"/>
    </row>
    <row r="479" spans="2:80" x14ac:dyDescent="0.2">
      <c r="B479" s="25"/>
      <c r="C479" s="1"/>
      <c r="D479" s="1"/>
      <c r="E479" s="1"/>
      <c r="F479" s="2"/>
      <c r="G479" s="6"/>
      <c r="H479" s="2"/>
      <c r="I479" s="2"/>
      <c r="J479" s="3"/>
      <c r="K479" s="3"/>
      <c r="L479" s="1"/>
      <c r="M479" s="1"/>
      <c r="N479" s="1"/>
      <c r="O479" s="40"/>
      <c r="P479" s="40"/>
      <c r="Q479" s="1"/>
      <c r="R479" s="1"/>
      <c r="S479" s="2"/>
      <c r="T479" s="3"/>
      <c r="U479" s="7"/>
      <c r="V479" s="7"/>
      <c r="W479" s="7"/>
      <c r="X479" s="40"/>
      <c r="Y479" s="1"/>
      <c r="Z479" s="1"/>
      <c r="AA479" s="2"/>
      <c r="AB479" s="6"/>
      <c r="AC479" s="2"/>
      <c r="AD479" s="40"/>
      <c r="AE479" s="1"/>
      <c r="AF479" s="2"/>
      <c r="AG479" s="9"/>
      <c r="AH479" s="12"/>
      <c r="AI479" s="12"/>
      <c r="AJ479" s="42"/>
      <c r="AK479" s="11"/>
      <c r="AL479" s="9"/>
      <c r="AM479" s="11"/>
      <c r="AN479" s="9"/>
      <c r="AO479" s="9"/>
      <c r="AP479" s="9"/>
      <c r="AQ479" s="50"/>
      <c r="AR479" s="11"/>
      <c r="AS479" s="49"/>
      <c r="AT479" s="12"/>
      <c r="AU479" s="9"/>
      <c r="AV479" s="9"/>
      <c r="AW479" s="9"/>
      <c r="AX479" s="9"/>
      <c r="AY479" s="12"/>
      <c r="AZ479" s="49"/>
      <c r="BA479" s="12"/>
      <c r="BB479" s="9"/>
      <c r="BC479" s="9"/>
      <c r="BD479" s="9"/>
      <c r="BE479" s="9"/>
      <c r="BF479" s="12"/>
      <c r="BG479" s="49"/>
      <c r="BH479" s="12"/>
      <c r="BI479" s="9"/>
      <c r="BJ479" s="9"/>
      <c r="BK479" s="9"/>
      <c r="BL479" s="50"/>
      <c r="BM479" s="12"/>
      <c r="BN479" s="11"/>
      <c r="BO479" s="9"/>
      <c r="BP479" s="11"/>
      <c r="BQ479" s="9"/>
      <c r="BR479" s="43"/>
      <c r="BS479" s="9"/>
      <c r="BT479" s="11"/>
      <c r="BU479" s="25"/>
      <c r="BV479" s="25"/>
      <c r="BW479" s="25"/>
      <c r="BX479" s="25"/>
      <c r="BY479" s="25"/>
      <c r="BZ479" s="25"/>
      <c r="CA479" s="25"/>
      <c r="CB479" s="25"/>
    </row>
    <row r="480" spans="2:80" x14ac:dyDescent="0.2">
      <c r="B480" s="25"/>
      <c r="C480" s="1"/>
      <c r="D480" s="1"/>
      <c r="E480" s="1"/>
      <c r="F480" s="2"/>
      <c r="G480" s="6"/>
      <c r="H480" s="2"/>
      <c r="I480" s="2"/>
      <c r="J480" s="3"/>
      <c r="K480" s="3"/>
      <c r="L480" s="1"/>
      <c r="M480" s="1"/>
      <c r="N480" s="1"/>
      <c r="O480" s="40"/>
      <c r="P480" s="40"/>
      <c r="Q480" s="1"/>
      <c r="R480" s="1"/>
      <c r="S480" s="2"/>
      <c r="T480" s="3"/>
      <c r="U480" s="7"/>
      <c r="V480" s="7"/>
      <c r="W480" s="7"/>
      <c r="X480" s="40"/>
      <c r="Y480" s="1"/>
      <c r="Z480" s="1"/>
      <c r="AA480" s="2"/>
      <c r="AB480" s="6"/>
      <c r="AC480" s="2"/>
      <c r="AD480" s="40"/>
      <c r="AE480" s="1"/>
      <c r="AF480" s="2"/>
      <c r="AG480" s="9"/>
      <c r="AH480" s="12"/>
      <c r="AI480" s="12"/>
      <c r="AJ480" s="42"/>
      <c r="AK480" s="11"/>
      <c r="AL480" s="9"/>
      <c r="AM480" s="11"/>
      <c r="AN480" s="9"/>
      <c r="AO480" s="9"/>
      <c r="AP480" s="9"/>
      <c r="AQ480" s="50"/>
      <c r="AR480" s="11"/>
      <c r="AS480" s="49"/>
      <c r="AT480" s="12"/>
      <c r="AU480" s="9"/>
      <c r="AV480" s="9"/>
      <c r="AW480" s="9"/>
      <c r="AX480" s="9"/>
      <c r="AY480" s="12"/>
      <c r="AZ480" s="49"/>
      <c r="BA480" s="12"/>
      <c r="BB480" s="9"/>
      <c r="BC480" s="9"/>
      <c r="BD480" s="9"/>
      <c r="BE480" s="9"/>
      <c r="BF480" s="12"/>
      <c r="BG480" s="49"/>
      <c r="BH480" s="12"/>
      <c r="BI480" s="9"/>
      <c r="BJ480" s="9"/>
      <c r="BK480" s="9"/>
      <c r="BL480" s="50"/>
      <c r="BM480" s="12"/>
      <c r="BN480" s="11"/>
      <c r="BO480" s="9"/>
      <c r="BP480" s="11"/>
      <c r="BQ480" s="9"/>
      <c r="BR480" s="43"/>
      <c r="BS480" s="9"/>
      <c r="BT480" s="11"/>
      <c r="BU480" s="25"/>
      <c r="BV480" s="25"/>
      <c r="BW480" s="25"/>
      <c r="BX480" s="25"/>
      <c r="BY480" s="25"/>
      <c r="BZ480" s="25"/>
      <c r="CA480" s="25"/>
      <c r="CB480" s="25"/>
    </row>
    <row r="481" spans="2:80" x14ac:dyDescent="0.2">
      <c r="B481" s="25"/>
      <c r="C481" s="1"/>
      <c r="D481" s="1"/>
      <c r="E481" s="1"/>
      <c r="F481" s="2"/>
      <c r="G481" s="6"/>
      <c r="H481" s="2"/>
      <c r="I481" s="2"/>
      <c r="J481" s="3"/>
      <c r="K481" s="3"/>
      <c r="L481" s="1"/>
      <c r="M481" s="1"/>
      <c r="N481" s="1"/>
      <c r="O481" s="40"/>
      <c r="P481" s="40"/>
      <c r="Q481" s="1"/>
      <c r="R481" s="1"/>
      <c r="S481" s="2"/>
      <c r="T481" s="3"/>
      <c r="U481" s="7"/>
      <c r="V481" s="7"/>
      <c r="W481" s="7"/>
      <c r="X481" s="40"/>
      <c r="Y481" s="1"/>
      <c r="Z481" s="1"/>
      <c r="AA481" s="2"/>
      <c r="AB481" s="6"/>
      <c r="AC481" s="2"/>
      <c r="AD481" s="40"/>
      <c r="AE481" s="1"/>
      <c r="AF481" s="2"/>
      <c r="AG481" s="9"/>
      <c r="AH481" s="12"/>
      <c r="AI481" s="12"/>
      <c r="AJ481" s="42"/>
      <c r="AK481" s="11"/>
      <c r="AL481" s="9"/>
      <c r="AM481" s="11"/>
      <c r="AN481" s="9"/>
      <c r="AO481" s="9"/>
      <c r="AP481" s="9"/>
      <c r="AQ481" s="50"/>
      <c r="AR481" s="11"/>
      <c r="AS481" s="49"/>
      <c r="AT481" s="12"/>
      <c r="AU481" s="9"/>
      <c r="AV481" s="9"/>
      <c r="AW481" s="9"/>
      <c r="AX481" s="9"/>
      <c r="AY481" s="12"/>
      <c r="AZ481" s="49"/>
      <c r="BA481" s="12"/>
      <c r="BB481" s="9"/>
      <c r="BC481" s="9"/>
      <c r="BD481" s="9"/>
      <c r="BE481" s="9"/>
      <c r="BF481" s="12"/>
      <c r="BG481" s="49"/>
      <c r="BH481" s="12"/>
      <c r="BI481" s="9"/>
      <c r="BJ481" s="9"/>
      <c r="BK481" s="9"/>
      <c r="BL481" s="50"/>
      <c r="BM481" s="12"/>
      <c r="BN481" s="11"/>
      <c r="BO481" s="9"/>
      <c r="BP481" s="11"/>
      <c r="BQ481" s="9"/>
      <c r="BR481" s="43"/>
      <c r="BS481" s="9"/>
      <c r="BT481" s="11"/>
      <c r="BU481" s="25"/>
      <c r="BV481" s="25"/>
      <c r="BW481" s="25"/>
      <c r="BX481" s="25"/>
      <c r="BY481" s="25"/>
      <c r="BZ481" s="25"/>
      <c r="CA481" s="25"/>
      <c r="CB481" s="25"/>
    </row>
    <row r="482" spans="2:80" x14ac:dyDescent="0.2">
      <c r="B482" s="25"/>
      <c r="C482" s="1"/>
      <c r="D482" s="1"/>
      <c r="E482" s="1"/>
      <c r="F482" s="2"/>
      <c r="G482" s="6"/>
      <c r="H482" s="2"/>
      <c r="I482" s="2"/>
      <c r="J482" s="3"/>
      <c r="K482" s="3"/>
      <c r="L482" s="1"/>
      <c r="M482" s="1"/>
      <c r="N482" s="1"/>
      <c r="O482" s="40"/>
      <c r="P482" s="40"/>
      <c r="Q482" s="1"/>
      <c r="R482" s="1"/>
      <c r="S482" s="2"/>
      <c r="T482" s="3"/>
      <c r="U482" s="7"/>
      <c r="V482" s="7"/>
      <c r="W482" s="7"/>
      <c r="X482" s="40"/>
      <c r="Y482" s="1"/>
      <c r="Z482" s="1"/>
      <c r="AA482" s="2"/>
      <c r="AB482" s="6"/>
      <c r="AC482" s="2"/>
      <c r="AD482" s="40"/>
      <c r="AE482" s="1"/>
      <c r="AF482" s="2"/>
      <c r="AG482" s="9"/>
      <c r="AH482" s="12"/>
      <c r="AI482" s="12"/>
      <c r="AJ482" s="42"/>
      <c r="AK482" s="11"/>
      <c r="AL482" s="9"/>
      <c r="AM482" s="11"/>
      <c r="AN482" s="9"/>
      <c r="AO482" s="9"/>
      <c r="AP482" s="9"/>
      <c r="AQ482" s="50"/>
      <c r="AR482" s="11"/>
      <c r="AS482" s="49"/>
      <c r="AT482" s="12"/>
      <c r="AU482" s="9"/>
      <c r="AV482" s="9"/>
      <c r="AW482" s="9"/>
      <c r="AX482" s="9"/>
      <c r="AY482" s="12"/>
      <c r="AZ482" s="49"/>
      <c r="BA482" s="12"/>
      <c r="BB482" s="9"/>
      <c r="BC482" s="9"/>
      <c r="BD482" s="9"/>
      <c r="BE482" s="9"/>
      <c r="BF482" s="12"/>
      <c r="BG482" s="49"/>
      <c r="BH482" s="12"/>
      <c r="BI482" s="9"/>
      <c r="BJ482" s="9"/>
      <c r="BK482" s="9"/>
      <c r="BL482" s="50"/>
      <c r="BM482" s="12"/>
      <c r="BN482" s="11"/>
      <c r="BO482" s="9"/>
      <c r="BP482" s="11"/>
      <c r="BQ482" s="9"/>
      <c r="BR482" s="43"/>
      <c r="BS482" s="9"/>
      <c r="BT482" s="11"/>
      <c r="BU482" s="25"/>
      <c r="BV482" s="25"/>
      <c r="BW482" s="25"/>
      <c r="BX482" s="25"/>
      <c r="BY482" s="25"/>
      <c r="BZ482" s="25"/>
      <c r="CA482" s="25"/>
      <c r="CB482" s="25"/>
    </row>
    <row r="483" spans="2:80" x14ac:dyDescent="0.2">
      <c r="B483" s="25"/>
      <c r="C483" s="1"/>
      <c r="D483" s="1"/>
      <c r="E483" s="1"/>
      <c r="F483" s="2"/>
      <c r="G483" s="6"/>
      <c r="H483" s="2"/>
      <c r="I483" s="2"/>
      <c r="J483" s="3"/>
      <c r="K483" s="3"/>
      <c r="L483" s="1"/>
      <c r="M483" s="1"/>
      <c r="N483" s="1"/>
      <c r="O483" s="40"/>
      <c r="P483" s="40"/>
      <c r="Q483" s="1"/>
      <c r="R483" s="1"/>
      <c r="S483" s="2"/>
      <c r="T483" s="3"/>
      <c r="U483" s="7"/>
      <c r="V483" s="7"/>
      <c r="W483" s="7"/>
      <c r="X483" s="40"/>
      <c r="Y483" s="1"/>
      <c r="Z483" s="1"/>
      <c r="AA483" s="2"/>
      <c r="AB483" s="6"/>
      <c r="AC483" s="2"/>
      <c r="AD483" s="40"/>
      <c r="AE483" s="1"/>
      <c r="AF483" s="2"/>
      <c r="AG483" s="9"/>
      <c r="AH483" s="12"/>
      <c r="AI483" s="12"/>
      <c r="AJ483" s="42"/>
      <c r="AK483" s="11"/>
      <c r="AL483" s="9"/>
      <c r="AM483" s="11"/>
      <c r="AN483" s="9"/>
      <c r="AO483" s="9"/>
      <c r="AP483" s="9"/>
      <c r="AQ483" s="50"/>
      <c r="AR483" s="11"/>
      <c r="AS483" s="49"/>
      <c r="AT483" s="12"/>
      <c r="AU483" s="9"/>
      <c r="AV483" s="9"/>
      <c r="AW483" s="9"/>
      <c r="AX483" s="9"/>
      <c r="AY483" s="12"/>
      <c r="AZ483" s="49"/>
      <c r="BA483" s="12"/>
      <c r="BB483" s="9"/>
      <c r="BC483" s="9"/>
      <c r="BD483" s="9"/>
      <c r="BE483" s="9"/>
      <c r="BF483" s="12"/>
      <c r="BG483" s="49"/>
      <c r="BH483" s="12"/>
      <c r="BI483" s="9"/>
      <c r="BJ483" s="9"/>
      <c r="BK483" s="9"/>
      <c r="BL483" s="50"/>
      <c r="BM483" s="12"/>
      <c r="BN483" s="11"/>
      <c r="BO483" s="9"/>
      <c r="BP483" s="11"/>
      <c r="BQ483" s="9"/>
      <c r="BR483" s="43"/>
      <c r="BS483" s="9"/>
      <c r="BT483" s="11"/>
      <c r="BU483" s="25"/>
      <c r="BV483" s="25"/>
      <c r="BW483" s="25"/>
      <c r="BX483" s="25"/>
      <c r="BY483" s="25"/>
      <c r="BZ483" s="25"/>
      <c r="CA483" s="25"/>
      <c r="CB483" s="25"/>
    </row>
    <row r="484" spans="2:80" x14ac:dyDescent="0.2">
      <c r="B484" s="25"/>
      <c r="C484" s="1"/>
      <c r="D484" s="1"/>
      <c r="E484" s="1"/>
      <c r="F484" s="2"/>
      <c r="G484" s="6"/>
      <c r="H484" s="2"/>
      <c r="I484" s="2"/>
      <c r="J484" s="3"/>
      <c r="K484" s="3"/>
      <c r="L484" s="1"/>
      <c r="M484" s="1"/>
      <c r="N484" s="1"/>
      <c r="O484" s="40"/>
      <c r="P484" s="40"/>
      <c r="Q484" s="1"/>
      <c r="R484" s="1"/>
      <c r="S484" s="2"/>
      <c r="T484" s="3"/>
      <c r="U484" s="7"/>
      <c r="V484" s="7"/>
      <c r="W484" s="7"/>
      <c r="X484" s="40"/>
      <c r="Y484" s="1"/>
      <c r="Z484" s="1"/>
      <c r="AA484" s="2"/>
      <c r="AB484" s="6"/>
      <c r="AC484" s="2"/>
      <c r="AD484" s="40"/>
      <c r="AE484" s="1"/>
      <c r="AF484" s="2"/>
      <c r="AG484" s="9"/>
      <c r="AH484" s="12"/>
      <c r="AI484" s="12"/>
      <c r="AJ484" s="42"/>
      <c r="AK484" s="11"/>
      <c r="AL484" s="9"/>
      <c r="AM484" s="11"/>
      <c r="AN484" s="9"/>
      <c r="AO484" s="9"/>
      <c r="AP484" s="9"/>
      <c r="AQ484" s="50"/>
      <c r="AR484" s="11"/>
      <c r="AS484" s="49"/>
      <c r="AT484" s="12"/>
      <c r="AU484" s="9"/>
      <c r="AV484" s="9"/>
      <c r="AW484" s="9"/>
      <c r="AX484" s="9"/>
      <c r="AY484" s="12"/>
      <c r="AZ484" s="49"/>
      <c r="BA484" s="12"/>
      <c r="BB484" s="9"/>
      <c r="BC484" s="9"/>
      <c r="BD484" s="9"/>
      <c r="BE484" s="9"/>
      <c r="BF484" s="12"/>
      <c r="BG484" s="49"/>
      <c r="BH484" s="12"/>
      <c r="BI484" s="9"/>
      <c r="BJ484" s="9"/>
      <c r="BK484" s="9"/>
      <c r="BL484" s="50"/>
      <c r="BM484" s="12"/>
      <c r="BN484" s="11"/>
      <c r="BO484" s="9"/>
      <c r="BP484" s="11"/>
      <c r="BQ484" s="9"/>
      <c r="BR484" s="43"/>
      <c r="BS484" s="9"/>
      <c r="BT484" s="11"/>
      <c r="BU484" s="25"/>
      <c r="BV484" s="25"/>
      <c r="BW484" s="25"/>
      <c r="BX484" s="25"/>
      <c r="BY484" s="25"/>
      <c r="BZ484" s="25"/>
      <c r="CA484" s="25"/>
      <c r="CB484" s="25"/>
    </row>
    <row r="485" spans="2:80" x14ac:dyDescent="0.2">
      <c r="B485" s="25"/>
      <c r="C485" s="1"/>
      <c r="D485" s="1"/>
      <c r="E485" s="1"/>
      <c r="F485" s="2"/>
      <c r="G485" s="6"/>
      <c r="H485" s="2"/>
      <c r="I485" s="2"/>
      <c r="J485" s="3"/>
      <c r="K485" s="3"/>
      <c r="L485" s="1"/>
      <c r="M485" s="1"/>
      <c r="N485" s="1"/>
      <c r="O485" s="40"/>
      <c r="P485" s="40"/>
      <c r="Q485" s="1"/>
      <c r="R485" s="1"/>
      <c r="S485" s="2"/>
      <c r="T485" s="3"/>
      <c r="U485" s="7"/>
      <c r="V485" s="7"/>
      <c r="W485" s="7"/>
      <c r="X485" s="40"/>
      <c r="Y485" s="1"/>
      <c r="Z485" s="1"/>
      <c r="AA485" s="2"/>
      <c r="AB485" s="6"/>
      <c r="AC485" s="2"/>
      <c r="AD485" s="40"/>
      <c r="AE485" s="1"/>
      <c r="AF485" s="2"/>
      <c r="AG485" s="9"/>
      <c r="AH485" s="12"/>
      <c r="AI485" s="12"/>
      <c r="AJ485" s="42"/>
      <c r="AK485" s="11"/>
      <c r="AL485" s="9"/>
      <c r="AM485" s="11"/>
      <c r="AN485" s="9"/>
      <c r="AO485" s="9"/>
      <c r="AP485" s="9"/>
      <c r="AQ485" s="50"/>
      <c r="AR485" s="11"/>
      <c r="AS485" s="49"/>
      <c r="AT485" s="12"/>
      <c r="AU485" s="9"/>
      <c r="AV485" s="9"/>
      <c r="AW485" s="9"/>
      <c r="AX485" s="9"/>
      <c r="AY485" s="12"/>
      <c r="AZ485" s="49"/>
      <c r="BA485" s="12"/>
      <c r="BB485" s="9"/>
      <c r="BC485" s="9"/>
      <c r="BD485" s="9"/>
      <c r="BE485" s="9"/>
      <c r="BF485" s="12"/>
      <c r="BG485" s="49"/>
      <c r="BH485" s="12"/>
      <c r="BI485" s="9"/>
      <c r="BJ485" s="9"/>
      <c r="BK485" s="9"/>
      <c r="BL485" s="50"/>
      <c r="BM485" s="12"/>
      <c r="BN485" s="11"/>
      <c r="BO485" s="9"/>
      <c r="BP485" s="11"/>
      <c r="BQ485" s="9"/>
      <c r="BR485" s="43"/>
      <c r="BS485" s="9"/>
      <c r="BT485" s="11"/>
      <c r="BU485" s="25"/>
      <c r="BV485" s="25"/>
      <c r="BW485" s="25"/>
      <c r="BX485" s="25"/>
      <c r="BY485" s="25"/>
      <c r="BZ485" s="25"/>
      <c r="CA485" s="25"/>
      <c r="CB485" s="25"/>
    </row>
    <row r="486" spans="2:80" x14ac:dyDescent="0.2">
      <c r="B486" s="25"/>
      <c r="C486" s="1"/>
      <c r="D486" s="1"/>
      <c r="E486" s="1"/>
      <c r="F486" s="2"/>
      <c r="G486" s="6"/>
      <c r="H486" s="2"/>
      <c r="I486" s="2"/>
      <c r="J486" s="3"/>
      <c r="K486" s="3"/>
      <c r="L486" s="1"/>
      <c r="M486" s="1"/>
      <c r="N486" s="1"/>
      <c r="O486" s="40"/>
      <c r="P486" s="40"/>
      <c r="Q486" s="1"/>
      <c r="R486" s="1"/>
      <c r="S486" s="2"/>
      <c r="T486" s="3"/>
      <c r="U486" s="7"/>
      <c r="V486" s="7"/>
      <c r="W486" s="7"/>
      <c r="X486" s="40"/>
      <c r="Y486" s="1"/>
      <c r="Z486" s="1"/>
      <c r="AA486" s="2"/>
      <c r="AB486" s="6"/>
      <c r="AC486" s="2"/>
      <c r="AD486" s="40"/>
      <c r="AE486" s="1"/>
      <c r="AF486" s="2"/>
      <c r="AG486" s="9"/>
      <c r="AH486" s="12"/>
      <c r="AI486" s="12"/>
      <c r="AJ486" s="42"/>
      <c r="AK486" s="11"/>
      <c r="AL486" s="9"/>
      <c r="AM486" s="11"/>
      <c r="AN486" s="9"/>
      <c r="AO486" s="9"/>
      <c r="AP486" s="9"/>
      <c r="AQ486" s="50"/>
      <c r="AR486" s="11"/>
      <c r="AS486" s="49"/>
      <c r="AT486" s="12"/>
      <c r="AU486" s="9"/>
      <c r="AV486" s="9"/>
      <c r="AW486" s="9"/>
      <c r="AX486" s="9"/>
      <c r="AY486" s="12"/>
      <c r="AZ486" s="49"/>
      <c r="BA486" s="12"/>
      <c r="BB486" s="9"/>
      <c r="BC486" s="9"/>
      <c r="BD486" s="9"/>
      <c r="BE486" s="9"/>
      <c r="BF486" s="12"/>
      <c r="BG486" s="49"/>
      <c r="BH486" s="12"/>
      <c r="BI486" s="9"/>
      <c r="BJ486" s="9"/>
      <c r="BK486" s="9"/>
      <c r="BL486" s="50"/>
      <c r="BM486" s="12"/>
      <c r="BN486" s="11"/>
      <c r="BO486" s="9"/>
      <c r="BP486" s="11"/>
      <c r="BQ486" s="9"/>
      <c r="BR486" s="43"/>
      <c r="BS486" s="9"/>
      <c r="BT486" s="11"/>
      <c r="BU486" s="25"/>
      <c r="BV486" s="25"/>
      <c r="BW486" s="25"/>
      <c r="BX486" s="25"/>
      <c r="BY486" s="25"/>
      <c r="BZ486" s="25"/>
      <c r="CA486" s="25"/>
      <c r="CB486" s="25"/>
    </row>
    <row r="487" spans="2:80" x14ac:dyDescent="0.2">
      <c r="B487" s="25"/>
      <c r="C487" s="1"/>
      <c r="D487" s="1"/>
      <c r="E487" s="1"/>
      <c r="F487" s="2"/>
      <c r="G487" s="6"/>
      <c r="H487" s="2"/>
      <c r="I487" s="2"/>
      <c r="J487" s="3"/>
      <c r="K487" s="3"/>
      <c r="L487" s="1"/>
      <c r="M487" s="1"/>
      <c r="N487" s="1"/>
      <c r="O487" s="40"/>
      <c r="P487" s="40"/>
      <c r="Q487" s="1"/>
      <c r="R487" s="1"/>
      <c r="S487" s="2"/>
      <c r="T487" s="3"/>
      <c r="U487" s="7"/>
      <c r="V487" s="7"/>
      <c r="W487" s="7"/>
      <c r="X487" s="40"/>
      <c r="Y487" s="1"/>
      <c r="Z487" s="1"/>
      <c r="AA487" s="2"/>
      <c r="AB487" s="6"/>
      <c r="AC487" s="2"/>
      <c r="AD487" s="40"/>
      <c r="AE487" s="1"/>
      <c r="AF487" s="2"/>
      <c r="AG487" s="9"/>
      <c r="AH487" s="12"/>
      <c r="AI487" s="12"/>
      <c r="AJ487" s="42"/>
      <c r="AK487" s="11"/>
      <c r="AL487" s="9"/>
      <c r="AM487" s="11"/>
      <c r="AN487" s="9"/>
      <c r="AO487" s="9"/>
      <c r="AP487" s="9"/>
      <c r="AQ487" s="50"/>
      <c r="AR487" s="11"/>
      <c r="AS487" s="49"/>
      <c r="AT487" s="12"/>
      <c r="AU487" s="9"/>
      <c r="AV487" s="9"/>
      <c r="AW487" s="9"/>
      <c r="AX487" s="9"/>
      <c r="AY487" s="12"/>
      <c r="AZ487" s="49"/>
      <c r="BA487" s="12"/>
      <c r="BB487" s="9"/>
      <c r="BC487" s="9"/>
      <c r="BD487" s="9"/>
      <c r="BE487" s="9"/>
      <c r="BF487" s="12"/>
      <c r="BG487" s="49"/>
      <c r="BH487" s="12"/>
      <c r="BI487" s="9"/>
      <c r="BJ487" s="9"/>
      <c r="BK487" s="9"/>
      <c r="BL487" s="50"/>
      <c r="BM487" s="12"/>
      <c r="BN487" s="11"/>
      <c r="BO487" s="9"/>
      <c r="BP487" s="11"/>
      <c r="BQ487" s="9"/>
      <c r="BR487" s="43"/>
      <c r="BS487" s="9"/>
      <c r="BT487" s="11"/>
      <c r="BU487" s="25"/>
      <c r="BV487" s="25"/>
      <c r="BW487" s="25"/>
      <c r="BX487" s="25"/>
      <c r="BY487" s="25"/>
      <c r="BZ487" s="25"/>
      <c r="CA487" s="25"/>
      <c r="CB487" s="25"/>
    </row>
    <row r="488" spans="2:80" x14ac:dyDescent="0.2">
      <c r="B488" s="25"/>
      <c r="C488" s="1"/>
      <c r="D488" s="1"/>
      <c r="E488" s="1"/>
      <c r="F488" s="2"/>
      <c r="G488" s="6"/>
      <c r="H488" s="2"/>
      <c r="I488" s="2"/>
      <c r="J488" s="3"/>
      <c r="K488" s="3"/>
      <c r="L488" s="1"/>
      <c r="M488" s="1"/>
      <c r="N488" s="1"/>
      <c r="O488" s="40"/>
      <c r="P488" s="40"/>
      <c r="Q488" s="1"/>
      <c r="R488" s="1"/>
      <c r="S488" s="2"/>
      <c r="T488" s="3"/>
      <c r="U488" s="7"/>
      <c r="V488" s="7"/>
      <c r="W488" s="7"/>
      <c r="X488" s="40"/>
      <c r="Y488" s="1"/>
      <c r="Z488" s="1"/>
      <c r="AA488" s="2"/>
      <c r="AB488" s="6"/>
      <c r="AC488" s="2"/>
      <c r="AD488" s="40"/>
      <c r="AE488" s="1"/>
      <c r="AF488" s="2"/>
      <c r="AG488" s="9"/>
      <c r="AH488" s="12"/>
      <c r="AI488" s="12"/>
      <c r="AJ488" s="42"/>
      <c r="AK488" s="11"/>
      <c r="AL488" s="9"/>
      <c r="AM488" s="11"/>
      <c r="AN488" s="9"/>
      <c r="AO488" s="9"/>
      <c r="AP488" s="9"/>
      <c r="AQ488" s="50"/>
      <c r="AR488" s="11"/>
      <c r="AS488" s="49"/>
      <c r="AT488" s="12"/>
      <c r="AU488" s="9"/>
      <c r="AV488" s="9"/>
      <c r="AW488" s="9"/>
      <c r="AX488" s="9"/>
      <c r="AY488" s="12"/>
      <c r="AZ488" s="49"/>
      <c r="BA488" s="12"/>
      <c r="BB488" s="9"/>
      <c r="BC488" s="9"/>
      <c r="BD488" s="9"/>
      <c r="BE488" s="9"/>
      <c r="BF488" s="12"/>
      <c r="BG488" s="49"/>
      <c r="BH488" s="12"/>
      <c r="BI488" s="9"/>
      <c r="BJ488" s="9"/>
      <c r="BK488" s="9"/>
      <c r="BL488" s="50"/>
      <c r="BM488" s="12"/>
      <c r="BN488" s="11"/>
      <c r="BO488" s="9"/>
      <c r="BP488" s="11"/>
      <c r="BQ488" s="9"/>
      <c r="BR488" s="43"/>
      <c r="BS488" s="9"/>
      <c r="BT488" s="11"/>
      <c r="BU488" s="25"/>
      <c r="BV488" s="25"/>
      <c r="BW488" s="25"/>
      <c r="BX488" s="25"/>
      <c r="BY488" s="25"/>
      <c r="BZ488" s="25"/>
      <c r="CA488" s="25"/>
      <c r="CB488" s="25"/>
    </row>
    <row r="489" spans="2:80" x14ac:dyDescent="0.2">
      <c r="B489" s="25"/>
      <c r="C489" s="1"/>
      <c r="D489" s="1"/>
      <c r="E489" s="1"/>
      <c r="F489" s="2"/>
      <c r="G489" s="6"/>
      <c r="H489" s="2"/>
      <c r="I489" s="2"/>
      <c r="J489" s="3"/>
      <c r="K489" s="3"/>
      <c r="L489" s="1"/>
      <c r="M489" s="1"/>
      <c r="N489" s="1"/>
      <c r="O489" s="40"/>
      <c r="P489" s="40"/>
      <c r="Q489" s="1"/>
      <c r="R489" s="1"/>
      <c r="S489" s="2"/>
      <c r="T489" s="3"/>
      <c r="U489" s="7"/>
      <c r="V489" s="7"/>
      <c r="W489" s="7"/>
      <c r="X489" s="40"/>
      <c r="Y489" s="1"/>
      <c r="Z489" s="1"/>
      <c r="AA489" s="2"/>
      <c r="AB489" s="6"/>
      <c r="AC489" s="2"/>
      <c r="AD489" s="40"/>
      <c r="AE489" s="1"/>
      <c r="AF489" s="2"/>
      <c r="AG489" s="9"/>
      <c r="AH489" s="12"/>
      <c r="AI489" s="12"/>
      <c r="AJ489" s="42"/>
      <c r="AK489" s="11"/>
      <c r="AL489" s="9"/>
      <c r="AM489" s="11"/>
      <c r="AN489" s="9"/>
      <c r="AO489" s="9"/>
      <c r="AP489" s="9"/>
      <c r="AQ489" s="50"/>
      <c r="AR489" s="11"/>
      <c r="AS489" s="49"/>
      <c r="AT489" s="12"/>
      <c r="AU489" s="9"/>
      <c r="AV489" s="9"/>
      <c r="AW489" s="9"/>
      <c r="AX489" s="9"/>
      <c r="AY489" s="12"/>
      <c r="AZ489" s="49"/>
      <c r="BA489" s="12"/>
      <c r="BB489" s="9"/>
      <c r="BC489" s="9"/>
      <c r="BD489" s="9"/>
      <c r="BE489" s="9"/>
      <c r="BF489" s="12"/>
      <c r="BG489" s="49"/>
      <c r="BH489" s="12"/>
      <c r="BI489" s="9"/>
      <c r="BJ489" s="9"/>
      <c r="BK489" s="9"/>
      <c r="BL489" s="50"/>
      <c r="BM489" s="12"/>
      <c r="BN489" s="11"/>
      <c r="BO489" s="9"/>
      <c r="BP489" s="11"/>
      <c r="BQ489" s="9"/>
      <c r="BR489" s="43"/>
      <c r="BS489" s="9"/>
      <c r="BT489" s="11"/>
      <c r="BU489" s="25"/>
      <c r="BV489" s="25"/>
      <c r="BW489" s="25"/>
      <c r="BX489" s="25"/>
      <c r="BY489" s="25"/>
      <c r="BZ489" s="25"/>
      <c r="CA489" s="25"/>
      <c r="CB489" s="25"/>
    </row>
    <row r="490" spans="2:80" x14ac:dyDescent="0.2">
      <c r="B490" s="25"/>
      <c r="C490" s="1"/>
      <c r="D490" s="1"/>
      <c r="E490" s="1"/>
      <c r="F490" s="2"/>
      <c r="G490" s="6"/>
      <c r="H490" s="2"/>
      <c r="I490" s="2"/>
      <c r="J490" s="3"/>
      <c r="K490" s="3"/>
      <c r="L490" s="1"/>
      <c r="M490" s="1"/>
      <c r="N490" s="1"/>
      <c r="O490" s="40"/>
      <c r="P490" s="40"/>
      <c r="Q490" s="1"/>
      <c r="R490" s="1"/>
      <c r="S490" s="2"/>
      <c r="T490" s="3"/>
      <c r="U490" s="7"/>
      <c r="V490" s="7"/>
      <c r="W490" s="7"/>
      <c r="X490" s="40"/>
      <c r="Y490" s="1"/>
      <c r="Z490" s="1"/>
      <c r="AA490" s="2"/>
      <c r="AB490" s="6"/>
      <c r="AC490" s="2"/>
      <c r="AD490" s="40"/>
      <c r="AE490" s="1"/>
      <c r="AF490" s="2"/>
      <c r="AG490" s="9"/>
      <c r="AH490" s="12"/>
      <c r="AI490" s="12"/>
      <c r="AJ490" s="42"/>
      <c r="AK490" s="11"/>
      <c r="AL490" s="9"/>
      <c r="AM490" s="11"/>
      <c r="AN490" s="9"/>
      <c r="AO490" s="9"/>
      <c r="AP490" s="9"/>
      <c r="AQ490" s="50"/>
      <c r="AR490" s="11"/>
      <c r="AS490" s="49"/>
      <c r="AT490" s="12"/>
      <c r="AU490" s="9"/>
      <c r="AV490" s="9"/>
      <c r="AW490" s="9"/>
      <c r="AX490" s="9"/>
      <c r="AY490" s="12"/>
      <c r="AZ490" s="49"/>
      <c r="BA490" s="12"/>
      <c r="BB490" s="9"/>
      <c r="BC490" s="9"/>
      <c r="BD490" s="9"/>
      <c r="BE490" s="9"/>
      <c r="BF490" s="12"/>
      <c r="BG490" s="49"/>
      <c r="BH490" s="12"/>
      <c r="BI490" s="9"/>
      <c r="BJ490" s="9"/>
      <c r="BK490" s="9"/>
      <c r="BL490" s="50"/>
      <c r="BM490" s="12"/>
      <c r="BN490" s="11"/>
      <c r="BO490" s="9"/>
      <c r="BP490" s="11"/>
      <c r="BQ490" s="9"/>
      <c r="BR490" s="43"/>
      <c r="BS490" s="9"/>
      <c r="BT490" s="11"/>
      <c r="BU490" s="25"/>
      <c r="BV490" s="25"/>
      <c r="BW490" s="25"/>
      <c r="BX490" s="25"/>
      <c r="BY490" s="25"/>
      <c r="BZ490" s="25"/>
      <c r="CA490" s="25"/>
      <c r="CB490" s="25"/>
    </row>
    <row r="491" spans="2:80" x14ac:dyDescent="0.2">
      <c r="B491" s="25"/>
      <c r="C491" s="1"/>
      <c r="D491" s="1"/>
      <c r="E491" s="1"/>
      <c r="F491" s="2"/>
      <c r="G491" s="6"/>
      <c r="H491" s="2"/>
      <c r="I491" s="2"/>
      <c r="J491" s="3"/>
      <c r="K491" s="3"/>
      <c r="L491" s="1"/>
      <c r="M491" s="1"/>
      <c r="N491" s="1"/>
      <c r="O491" s="40"/>
      <c r="P491" s="40"/>
      <c r="Q491" s="1"/>
      <c r="R491" s="1"/>
      <c r="S491" s="2"/>
      <c r="T491" s="3"/>
      <c r="U491" s="7"/>
      <c r="V491" s="7"/>
      <c r="W491" s="7"/>
      <c r="X491" s="40"/>
      <c r="Y491" s="1"/>
      <c r="Z491" s="1"/>
      <c r="AA491" s="2"/>
      <c r="AB491" s="6"/>
      <c r="AC491" s="2"/>
      <c r="AD491" s="40"/>
      <c r="AE491" s="1"/>
      <c r="AF491" s="2"/>
      <c r="AG491" s="9"/>
      <c r="AH491" s="12"/>
      <c r="AI491" s="12"/>
      <c r="AJ491" s="42"/>
      <c r="AK491" s="11"/>
      <c r="AL491" s="9"/>
      <c r="AM491" s="11"/>
      <c r="AN491" s="9"/>
      <c r="AO491" s="9"/>
      <c r="AP491" s="9"/>
      <c r="AQ491" s="50"/>
      <c r="AR491" s="11"/>
      <c r="AS491" s="49"/>
      <c r="AT491" s="12"/>
      <c r="AU491" s="9"/>
      <c r="AV491" s="9"/>
      <c r="AW491" s="9"/>
      <c r="AX491" s="9"/>
      <c r="AY491" s="12"/>
      <c r="AZ491" s="49"/>
      <c r="BA491" s="12"/>
      <c r="BB491" s="9"/>
      <c r="BC491" s="9"/>
      <c r="BD491" s="9"/>
      <c r="BE491" s="9"/>
      <c r="BF491" s="12"/>
      <c r="BG491" s="49"/>
      <c r="BH491" s="12"/>
      <c r="BI491" s="9"/>
      <c r="BJ491" s="9"/>
      <c r="BK491" s="9"/>
      <c r="BL491" s="50"/>
      <c r="BM491" s="12"/>
      <c r="BN491" s="11"/>
      <c r="BO491" s="9"/>
      <c r="BP491" s="11"/>
      <c r="BQ491" s="9"/>
      <c r="BR491" s="43"/>
      <c r="BS491" s="9"/>
      <c r="BT491" s="11"/>
      <c r="BU491" s="25"/>
      <c r="BV491" s="25"/>
      <c r="BW491" s="25"/>
      <c r="BX491" s="25"/>
      <c r="BY491" s="25"/>
      <c r="BZ491" s="25"/>
      <c r="CA491" s="25"/>
      <c r="CB491" s="25"/>
    </row>
    <row r="492" spans="2:80" x14ac:dyDescent="0.2">
      <c r="B492" s="25"/>
      <c r="C492" s="1"/>
      <c r="D492" s="1"/>
      <c r="E492" s="1"/>
      <c r="F492" s="2"/>
      <c r="G492" s="6"/>
      <c r="H492" s="2"/>
      <c r="I492" s="2"/>
      <c r="J492" s="3"/>
      <c r="K492" s="3"/>
      <c r="L492" s="1"/>
      <c r="M492" s="1"/>
      <c r="N492" s="1"/>
      <c r="O492" s="40"/>
      <c r="P492" s="40"/>
      <c r="Q492" s="1"/>
      <c r="R492" s="1"/>
      <c r="S492" s="2"/>
      <c r="T492" s="3"/>
      <c r="U492" s="7"/>
      <c r="V492" s="7"/>
      <c r="W492" s="7"/>
      <c r="X492" s="40"/>
      <c r="Y492" s="1"/>
      <c r="Z492" s="1"/>
      <c r="AA492" s="2"/>
      <c r="AB492" s="6"/>
      <c r="AC492" s="2"/>
      <c r="AD492" s="40"/>
      <c r="AE492" s="1"/>
      <c r="AF492" s="2"/>
      <c r="AG492" s="9"/>
      <c r="AH492" s="12"/>
      <c r="AI492" s="12"/>
      <c r="AJ492" s="42"/>
      <c r="AK492" s="11"/>
      <c r="AL492" s="9"/>
      <c r="AM492" s="11"/>
      <c r="AN492" s="9"/>
      <c r="AO492" s="9"/>
      <c r="AP492" s="9"/>
      <c r="AQ492" s="50"/>
      <c r="AR492" s="11"/>
      <c r="AS492" s="49"/>
      <c r="AT492" s="12"/>
      <c r="AU492" s="9"/>
      <c r="AV492" s="9"/>
      <c r="AW492" s="9"/>
      <c r="AX492" s="9"/>
      <c r="AY492" s="12"/>
      <c r="AZ492" s="49"/>
      <c r="BA492" s="12"/>
      <c r="BB492" s="9"/>
      <c r="BC492" s="9"/>
      <c r="BD492" s="9"/>
      <c r="BE492" s="9"/>
      <c r="BF492" s="12"/>
      <c r="BG492" s="49"/>
      <c r="BH492" s="12"/>
      <c r="BI492" s="9"/>
      <c r="BJ492" s="9"/>
      <c r="BK492" s="9"/>
      <c r="BL492" s="50"/>
      <c r="BM492" s="12"/>
      <c r="BN492" s="11"/>
      <c r="BO492" s="9"/>
      <c r="BP492" s="11"/>
      <c r="BQ492" s="9"/>
      <c r="BR492" s="43"/>
      <c r="BS492" s="9"/>
      <c r="BT492" s="11"/>
      <c r="BU492" s="25"/>
      <c r="BV492" s="25"/>
      <c r="BW492" s="25"/>
      <c r="BX492" s="25"/>
      <c r="BY492" s="25"/>
      <c r="BZ492" s="25"/>
      <c r="CA492" s="25"/>
      <c r="CB492" s="25"/>
    </row>
    <row r="493" spans="2:80" x14ac:dyDescent="0.2">
      <c r="B493" s="25"/>
      <c r="C493" s="1"/>
      <c r="D493" s="1"/>
      <c r="E493" s="1"/>
      <c r="F493" s="2"/>
      <c r="G493" s="6"/>
      <c r="H493" s="2"/>
      <c r="I493" s="2"/>
      <c r="J493" s="3"/>
      <c r="K493" s="3"/>
      <c r="L493" s="1"/>
      <c r="M493" s="1"/>
      <c r="N493" s="1"/>
      <c r="O493" s="40"/>
      <c r="P493" s="40"/>
      <c r="Q493" s="1"/>
      <c r="R493" s="1"/>
      <c r="S493" s="2"/>
      <c r="T493" s="3"/>
      <c r="U493" s="7"/>
      <c r="V493" s="7"/>
      <c r="W493" s="7"/>
      <c r="X493" s="40"/>
      <c r="Y493" s="1"/>
      <c r="Z493" s="1"/>
      <c r="AA493" s="2"/>
      <c r="AB493" s="6"/>
      <c r="AC493" s="2"/>
      <c r="AD493" s="40"/>
      <c r="AE493" s="1"/>
      <c r="AF493" s="2"/>
      <c r="AG493" s="9"/>
      <c r="AH493" s="12"/>
      <c r="AI493" s="12"/>
      <c r="AJ493" s="42"/>
      <c r="AK493" s="11"/>
      <c r="AL493" s="9"/>
      <c r="AM493" s="11"/>
      <c r="AN493" s="9"/>
      <c r="AO493" s="9"/>
      <c r="AP493" s="9"/>
      <c r="AQ493" s="50"/>
      <c r="AR493" s="11"/>
      <c r="AS493" s="49"/>
      <c r="AT493" s="12"/>
      <c r="AU493" s="9"/>
      <c r="AV493" s="9"/>
      <c r="AW493" s="9"/>
      <c r="AX493" s="9"/>
      <c r="AY493" s="12"/>
      <c r="AZ493" s="49"/>
      <c r="BA493" s="12"/>
      <c r="BB493" s="9"/>
      <c r="BC493" s="9"/>
      <c r="BD493" s="9"/>
      <c r="BE493" s="9"/>
      <c r="BF493" s="12"/>
      <c r="BG493" s="49"/>
      <c r="BH493" s="12"/>
      <c r="BI493" s="9"/>
      <c r="BJ493" s="9"/>
      <c r="BK493" s="9"/>
      <c r="BL493" s="50"/>
      <c r="BM493" s="12"/>
      <c r="BN493" s="11"/>
      <c r="BO493" s="9"/>
      <c r="BP493" s="11"/>
      <c r="BQ493" s="9"/>
      <c r="BR493" s="43"/>
      <c r="BS493" s="9"/>
      <c r="BT493" s="11"/>
      <c r="BU493" s="25"/>
      <c r="BV493" s="25"/>
      <c r="BW493" s="25"/>
      <c r="BX493" s="25"/>
      <c r="BY493" s="25"/>
      <c r="BZ493" s="25"/>
      <c r="CA493" s="25"/>
      <c r="CB493" s="25"/>
    </row>
    <row r="494" spans="2:80" x14ac:dyDescent="0.2">
      <c r="B494" s="25"/>
      <c r="C494" s="1"/>
      <c r="D494" s="1"/>
      <c r="E494" s="1"/>
      <c r="F494" s="2"/>
      <c r="G494" s="6"/>
      <c r="H494" s="2"/>
      <c r="I494" s="2"/>
      <c r="J494" s="3"/>
      <c r="K494" s="3"/>
      <c r="L494" s="1"/>
      <c r="M494" s="1"/>
      <c r="N494" s="1"/>
      <c r="O494" s="40"/>
      <c r="P494" s="40"/>
      <c r="Q494" s="1"/>
      <c r="R494" s="1"/>
      <c r="S494" s="2"/>
      <c r="T494" s="3"/>
      <c r="U494" s="7"/>
      <c r="V494" s="7"/>
      <c r="W494" s="7"/>
      <c r="X494" s="40"/>
      <c r="Y494" s="1"/>
      <c r="Z494" s="1"/>
      <c r="AA494" s="2"/>
      <c r="AB494" s="6"/>
      <c r="AC494" s="2"/>
      <c r="AD494" s="40"/>
      <c r="AE494" s="1"/>
      <c r="AF494" s="2"/>
      <c r="AG494" s="9"/>
      <c r="AH494" s="12"/>
      <c r="AI494" s="12"/>
      <c r="AJ494" s="42"/>
      <c r="AK494" s="11"/>
      <c r="AL494" s="9"/>
      <c r="AM494" s="11"/>
      <c r="AN494" s="9"/>
      <c r="AO494" s="9"/>
      <c r="AP494" s="9"/>
      <c r="AQ494" s="50"/>
      <c r="AR494" s="11"/>
      <c r="AS494" s="49"/>
      <c r="AT494" s="12"/>
      <c r="AU494" s="9"/>
      <c r="AV494" s="9"/>
      <c r="AW494" s="9"/>
      <c r="AX494" s="9"/>
      <c r="AY494" s="12"/>
      <c r="AZ494" s="49"/>
      <c r="BA494" s="12"/>
      <c r="BB494" s="9"/>
      <c r="BC494" s="9"/>
      <c r="BD494" s="9"/>
      <c r="BE494" s="9"/>
      <c r="BF494" s="12"/>
      <c r="BG494" s="49"/>
      <c r="BH494" s="12"/>
      <c r="BI494" s="9"/>
      <c r="BJ494" s="9"/>
      <c r="BK494" s="9"/>
      <c r="BL494" s="50"/>
      <c r="BM494" s="12"/>
      <c r="BN494" s="11"/>
      <c r="BO494" s="9"/>
      <c r="BP494" s="11"/>
      <c r="BQ494" s="9"/>
      <c r="BR494" s="43"/>
      <c r="BS494" s="9"/>
      <c r="BT494" s="11"/>
      <c r="BU494" s="25"/>
      <c r="BV494" s="25"/>
      <c r="BW494" s="25"/>
      <c r="BX494" s="25"/>
      <c r="BY494" s="25"/>
      <c r="BZ494" s="25"/>
      <c r="CA494" s="25"/>
      <c r="CB494" s="25"/>
    </row>
    <row r="495" spans="2:80" x14ac:dyDescent="0.2">
      <c r="B495" s="25"/>
      <c r="C495" s="1"/>
      <c r="D495" s="1"/>
      <c r="E495" s="1"/>
      <c r="F495" s="2"/>
      <c r="G495" s="6"/>
      <c r="H495" s="2"/>
      <c r="I495" s="2"/>
      <c r="J495" s="3"/>
      <c r="K495" s="3"/>
      <c r="L495" s="1"/>
      <c r="M495" s="1"/>
      <c r="N495" s="1"/>
      <c r="O495" s="40"/>
      <c r="P495" s="40"/>
      <c r="Q495" s="1"/>
      <c r="R495" s="1"/>
      <c r="S495" s="2"/>
      <c r="T495" s="3"/>
      <c r="U495" s="7"/>
      <c r="V495" s="7"/>
      <c r="W495" s="7"/>
      <c r="X495" s="40"/>
      <c r="Y495" s="1"/>
      <c r="Z495" s="1"/>
      <c r="AA495" s="2"/>
      <c r="AB495" s="6"/>
      <c r="AC495" s="2"/>
      <c r="AD495" s="40"/>
      <c r="AE495" s="1"/>
      <c r="AF495" s="2"/>
      <c r="AG495" s="9"/>
      <c r="AH495" s="12"/>
      <c r="AI495" s="12"/>
      <c r="AJ495" s="42"/>
      <c r="AK495" s="11"/>
      <c r="AL495" s="9"/>
      <c r="AM495" s="11"/>
      <c r="AN495" s="9"/>
      <c r="AO495" s="9"/>
      <c r="AP495" s="9"/>
      <c r="AQ495" s="50"/>
      <c r="AR495" s="11"/>
      <c r="AS495" s="49"/>
      <c r="AT495" s="12"/>
      <c r="AU495" s="9"/>
      <c r="AV495" s="9"/>
      <c r="AW495" s="9"/>
      <c r="AX495" s="9"/>
      <c r="AY495" s="12"/>
      <c r="AZ495" s="49"/>
      <c r="BA495" s="12"/>
      <c r="BB495" s="9"/>
      <c r="BC495" s="9"/>
      <c r="BD495" s="9"/>
      <c r="BE495" s="9"/>
      <c r="BF495" s="12"/>
      <c r="BG495" s="49"/>
      <c r="BH495" s="12"/>
      <c r="BI495" s="9"/>
      <c r="BJ495" s="9"/>
      <c r="BK495" s="9"/>
      <c r="BL495" s="50"/>
      <c r="BM495" s="12"/>
      <c r="BN495" s="11"/>
      <c r="BO495" s="9"/>
      <c r="BP495" s="11"/>
      <c r="BQ495" s="9"/>
      <c r="BR495" s="43"/>
      <c r="BS495" s="9"/>
      <c r="BT495" s="11"/>
      <c r="BU495" s="25"/>
      <c r="BV495" s="25"/>
      <c r="BW495" s="25"/>
      <c r="BX495" s="25"/>
      <c r="BY495" s="25"/>
      <c r="BZ495" s="25"/>
      <c r="CA495" s="25"/>
      <c r="CB495" s="25"/>
    </row>
    <row r="496" spans="2:80" x14ac:dyDescent="0.2">
      <c r="B496" s="25"/>
      <c r="C496" s="1"/>
      <c r="D496" s="1"/>
      <c r="E496" s="1"/>
      <c r="F496" s="2"/>
      <c r="G496" s="6"/>
      <c r="H496" s="2"/>
      <c r="I496" s="2"/>
      <c r="J496" s="3"/>
      <c r="K496" s="3"/>
      <c r="L496" s="1"/>
      <c r="M496" s="1"/>
      <c r="N496" s="1"/>
      <c r="O496" s="40"/>
      <c r="P496" s="40"/>
      <c r="Q496" s="1"/>
      <c r="R496" s="1"/>
      <c r="S496" s="2"/>
      <c r="T496" s="3"/>
      <c r="U496" s="7"/>
      <c r="V496" s="7"/>
      <c r="W496" s="7"/>
      <c r="X496" s="40"/>
      <c r="Y496" s="1"/>
      <c r="Z496" s="1"/>
      <c r="AA496" s="2"/>
      <c r="AB496" s="6"/>
      <c r="AC496" s="2"/>
      <c r="AD496" s="40"/>
      <c r="AE496" s="1"/>
      <c r="AF496" s="2"/>
      <c r="AG496" s="9"/>
      <c r="AH496" s="12"/>
      <c r="AI496" s="12"/>
      <c r="AJ496" s="42"/>
      <c r="AK496" s="11"/>
      <c r="AL496" s="9"/>
      <c r="AM496" s="11"/>
      <c r="AN496" s="9"/>
      <c r="AO496" s="9"/>
      <c r="AP496" s="9"/>
      <c r="AQ496" s="50"/>
      <c r="AR496" s="11"/>
      <c r="AS496" s="49"/>
      <c r="AT496" s="12"/>
      <c r="AU496" s="9"/>
      <c r="AV496" s="9"/>
      <c r="AW496" s="9"/>
      <c r="AX496" s="9"/>
      <c r="AY496" s="12"/>
      <c r="AZ496" s="49"/>
      <c r="BA496" s="12"/>
      <c r="BB496" s="9"/>
      <c r="BC496" s="9"/>
      <c r="BD496" s="9"/>
      <c r="BE496" s="9"/>
      <c r="BF496" s="12"/>
      <c r="BG496" s="49"/>
      <c r="BH496" s="12"/>
      <c r="BI496" s="9"/>
      <c r="BJ496" s="9"/>
      <c r="BK496" s="9"/>
      <c r="BL496" s="50"/>
      <c r="BM496" s="12"/>
      <c r="BN496" s="11"/>
      <c r="BO496" s="9"/>
      <c r="BP496" s="11"/>
      <c r="BQ496" s="9"/>
      <c r="BR496" s="43"/>
      <c r="BS496" s="9"/>
      <c r="BT496" s="11"/>
      <c r="BU496" s="25"/>
      <c r="BV496" s="25"/>
      <c r="BW496" s="25"/>
      <c r="BX496" s="25"/>
      <c r="BY496" s="25"/>
      <c r="BZ496" s="25"/>
      <c r="CA496" s="25"/>
      <c r="CB496" s="25"/>
    </row>
    <row r="497" spans="2:80" x14ac:dyDescent="0.2">
      <c r="B497" s="25"/>
      <c r="C497" s="1"/>
      <c r="D497" s="1"/>
      <c r="E497" s="1"/>
      <c r="F497" s="2"/>
      <c r="G497" s="6"/>
      <c r="H497" s="2"/>
      <c r="I497" s="2"/>
      <c r="J497" s="3"/>
      <c r="K497" s="3"/>
      <c r="L497" s="1"/>
      <c r="M497" s="1"/>
      <c r="N497" s="1"/>
      <c r="O497" s="40"/>
      <c r="P497" s="40"/>
      <c r="Q497" s="1"/>
      <c r="R497" s="1"/>
      <c r="S497" s="2"/>
      <c r="T497" s="3"/>
      <c r="U497" s="7"/>
      <c r="V497" s="7"/>
      <c r="W497" s="7"/>
      <c r="X497" s="40"/>
      <c r="Y497" s="1"/>
      <c r="Z497" s="1"/>
      <c r="AA497" s="2"/>
      <c r="AB497" s="6"/>
      <c r="AC497" s="2"/>
      <c r="AD497" s="40"/>
      <c r="AE497" s="1"/>
      <c r="AF497" s="2"/>
      <c r="AG497" s="9"/>
      <c r="AH497" s="12"/>
      <c r="AI497" s="12"/>
      <c r="AJ497" s="42"/>
      <c r="AK497" s="11"/>
      <c r="AL497" s="9"/>
      <c r="AM497" s="11"/>
      <c r="AN497" s="9"/>
      <c r="AO497" s="9"/>
      <c r="AP497" s="9"/>
      <c r="AQ497" s="50"/>
      <c r="AR497" s="11"/>
      <c r="AS497" s="49"/>
      <c r="AT497" s="12"/>
      <c r="AU497" s="9"/>
      <c r="AV497" s="9"/>
      <c r="AW497" s="9"/>
      <c r="AX497" s="9"/>
      <c r="AY497" s="12"/>
      <c r="AZ497" s="49"/>
      <c r="BA497" s="12"/>
      <c r="BB497" s="9"/>
      <c r="BC497" s="9"/>
      <c r="BD497" s="9"/>
      <c r="BE497" s="9"/>
      <c r="BF497" s="12"/>
      <c r="BG497" s="49"/>
      <c r="BH497" s="12"/>
      <c r="BI497" s="9"/>
      <c r="BJ497" s="9"/>
      <c r="BK497" s="9"/>
      <c r="BL497" s="50"/>
      <c r="BM497" s="12"/>
      <c r="BN497" s="11"/>
      <c r="BO497" s="9"/>
      <c r="BP497" s="11"/>
      <c r="BQ497" s="9"/>
      <c r="BR497" s="43"/>
      <c r="BS497" s="9"/>
      <c r="BT497" s="11"/>
      <c r="BU497" s="25"/>
      <c r="BV497" s="25"/>
      <c r="BW497" s="25"/>
      <c r="BX497" s="25"/>
      <c r="BY497" s="25"/>
      <c r="BZ497" s="25"/>
      <c r="CA497" s="25"/>
      <c r="CB497" s="25"/>
    </row>
    <row r="498" spans="2:80" x14ac:dyDescent="0.2">
      <c r="B498" s="25"/>
      <c r="C498" s="1"/>
      <c r="D498" s="1"/>
      <c r="E498" s="1"/>
      <c r="F498" s="2"/>
      <c r="G498" s="6"/>
      <c r="H498" s="2"/>
      <c r="I498" s="2"/>
      <c r="J498" s="3"/>
      <c r="K498" s="3"/>
      <c r="L498" s="1"/>
      <c r="M498" s="1"/>
      <c r="N498" s="1"/>
      <c r="O498" s="40"/>
      <c r="P498" s="40"/>
      <c r="Q498" s="1"/>
      <c r="R498" s="1"/>
      <c r="S498" s="2"/>
      <c r="T498" s="3"/>
      <c r="U498" s="7"/>
      <c r="V498" s="7"/>
      <c r="W498" s="7"/>
      <c r="X498" s="40"/>
      <c r="Y498" s="1"/>
      <c r="Z498" s="1"/>
      <c r="AA498" s="2"/>
      <c r="AB498" s="6"/>
      <c r="AC498" s="2"/>
      <c r="AD498" s="40"/>
      <c r="AE498" s="1"/>
      <c r="AF498" s="2"/>
      <c r="AG498" s="9"/>
      <c r="AH498" s="12"/>
      <c r="AI498" s="12"/>
      <c r="AJ498" s="42"/>
      <c r="AK498" s="11"/>
      <c r="AL498" s="9"/>
      <c r="AM498" s="11"/>
      <c r="AN498" s="9"/>
      <c r="AO498" s="9"/>
      <c r="AP498" s="9"/>
      <c r="AQ498" s="50"/>
      <c r="AR498" s="11"/>
      <c r="AS498" s="49"/>
      <c r="AT498" s="12"/>
      <c r="AU498" s="9"/>
      <c r="AV498" s="9"/>
      <c r="AW498" s="9"/>
      <c r="AX498" s="9"/>
      <c r="AY498" s="12"/>
      <c r="AZ498" s="49"/>
      <c r="BA498" s="12"/>
      <c r="BB498" s="9"/>
      <c r="BC498" s="9"/>
      <c r="BD498" s="9"/>
      <c r="BE498" s="9"/>
      <c r="BF498" s="12"/>
      <c r="BG498" s="49"/>
      <c r="BH498" s="12"/>
      <c r="BI498" s="9"/>
      <c r="BJ498" s="9"/>
      <c r="BK498" s="9"/>
      <c r="BL498" s="50"/>
      <c r="BM498" s="12"/>
      <c r="BN498" s="11"/>
      <c r="BO498" s="9"/>
      <c r="BP498" s="11"/>
      <c r="BQ498" s="9"/>
      <c r="BR498" s="43"/>
      <c r="BS498" s="9"/>
      <c r="BT498" s="11"/>
      <c r="BU498" s="25"/>
      <c r="BV498" s="25"/>
      <c r="BW498" s="25"/>
      <c r="BX498" s="25"/>
      <c r="BY498" s="25"/>
      <c r="BZ498" s="25"/>
      <c r="CA498" s="25"/>
      <c r="CB498" s="25"/>
    </row>
    <row r="499" spans="2:80" x14ac:dyDescent="0.2">
      <c r="B499" s="25"/>
      <c r="C499" s="1"/>
      <c r="D499" s="1"/>
      <c r="E499" s="1"/>
      <c r="F499" s="2"/>
      <c r="G499" s="6"/>
      <c r="H499" s="2"/>
      <c r="I499" s="2"/>
      <c r="J499" s="3"/>
      <c r="K499" s="3"/>
      <c r="L499" s="1"/>
      <c r="M499" s="1"/>
      <c r="N499" s="1"/>
      <c r="O499" s="40"/>
      <c r="P499" s="40"/>
      <c r="Q499" s="1"/>
      <c r="R499" s="1"/>
      <c r="S499" s="2"/>
      <c r="T499" s="3"/>
      <c r="U499" s="7"/>
      <c r="V499" s="7"/>
      <c r="W499" s="7"/>
      <c r="X499" s="40"/>
      <c r="Y499" s="1"/>
      <c r="Z499" s="1"/>
      <c r="AA499" s="2"/>
      <c r="AB499" s="6"/>
      <c r="AC499" s="2"/>
      <c r="AD499" s="40"/>
      <c r="AE499" s="1"/>
      <c r="AF499" s="2"/>
      <c r="AG499" s="9"/>
      <c r="AH499" s="12"/>
      <c r="AI499" s="12"/>
      <c r="AJ499" s="42"/>
      <c r="AK499" s="11"/>
      <c r="AL499" s="9"/>
      <c r="AM499" s="11"/>
      <c r="AN499" s="9"/>
      <c r="AO499" s="9"/>
      <c r="AP499" s="9"/>
      <c r="AQ499" s="50"/>
      <c r="AR499" s="11"/>
      <c r="AS499" s="49"/>
      <c r="AT499" s="12"/>
      <c r="AU499" s="9"/>
      <c r="AV499" s="9"/>
      <c r="AW499" s="9"/>
      <c r="AX499" s="9"/>
      <c r="AY499" s="12"/>
      <c r="AZ499" s="49"/>
      <c r="BA499" s="12"/>
      <c r="BB499" s="9"/>
      <c r="BC499" s="9"/>
      <c r="BD499" s="9"/>
      <c r="BE499" s="9"/>
      <c r="BF499" s="12"/>
      <c r="BG499" s="49"/>
      <c r="BH499" s="12"/>
      <c r="BI499" s="9"/>
      <c r="BJ499" s="9"/>
      <c r="BK499" s="9"/>
      <c r="BL499" s="50"/>
      <c r="BM499" s="12"/>
      <c r="BN499" s="11"/>
      <c r="BO499" s="9"/>
      <c r="BP499" s="11"/>
      <c r="BQ499" s="9"/>
      <c r="BR499" s="43"/>
      <c r="BS499" s="9"/>
      <c r="BT499" s="11"/>
      <c r="BU499" s="25"/>
      <c r="BV499" s="25"/>
      <c r="BW499" s="25"/>
      <c r="BX499" s="25"/>
      <c r="BY499" s="25"/>
      <c r="BZ499" s="25"/>
      <c r="CA499" s="25"/>
      <c r="CB499" s="25"/>
    </row>
    <row r="500" spans="2:80" x14ac:dyDescent="0.2">
      <c r="B500" s="25"/>
      <c r="C500" s="1"/>
      <c r="D500" s="1"/>
      <c r="E500" s="1"/>
      <c r="F500" s="2"/>
      <c r="G500" s="6"/>
      <c r="H500" s="2"/>
      <c r="I500" s="2"/>
      <c r="J500" s="3"/>
      <c r="K500" s="3"/>
      <c r="L500" s="1"/>
      <c r="M500" s="1"/>
      <c r="N500" s="1"/>
      <c r="O500" s="40"/>
      <c r="P500" s="40"/>
      <c r="Q500" s="1"/>
      <c r="R500" s="1"/>
      <c r="S500" s="2"/>
      <c r="T500" s="3"/>
      <c r="U500" s="7"/>
      <c r="V500" s="7"/>
      <c r="W500" s="7"/>
      <c r="X500" s="40"/>
      <c r="Y500" s="1"/>
      <c r="Z500" s="1"/>
      <c r="AA500" s="2"/>
      <c r="AB500" s="6"/>
      <c r="AC500" s="2"/>
      <c r="AD500" s="40"/>
      <c r="AE500" s="1"/>
      <c r="AF500" s="2"/>
      <c r="AG500" s="9"/>
      <c r="AH500" s="12"/>
      <c r="AI500" s="12"/>
      <c r="AJ500" s="42"/>
      <c r="AK500" s="11"/>
      <c r="AL500" s="9"/>
      <c r="AM500" s="11"/>
      <c r="AN500" s="9"/>
      <c r="AO500" s="9"/>
      <c r="AP500" s="9"/>
      <c r="AQ500" s="50"/>
      <c r="AR500" s="11"/>
      <c r="AS500" s="49"/>
      <c r="AT500" s="12"/>
      <c r="AU500" s="9"/>
      <c r="AV500" s="9"/>
      <c r="AW500" s="9"/>
      <c r="AX500" s="9"/>
      <c r="AY500" s="12"/>
      <c r="AZ500" s="49"/>
      <c r="BA500" s="12"/>
      <c r="BB500" s="9"/>
      <c r="BC500" s="9"/>
      <c r="BD500" s="9"/>
      <c r="BE500" s="9"/>
      <c r="BF500" s="12"/>
      <c r="BG500" s="49"/>
      <c r="BH500" s="12"/>
      <c r="BI500" s="9"/>
      <c r="BJ500" s="9"/>
      <c r="BK500" s="9"/>
      <c r="BL500" s="50"/>
      <c r="BM500" s="12"/>
      <c r="BN500" s="11"/>
      <c r="BO500" s="9"/>
      <c r="BP500" s="11"/>
      <c r="BQ500" s="9"/>
      <c r="BR500" s="43"/>
      <c r="BS500" s="9"/>
      <c r="BT500" s="11"/>
      <c r="BU500" s="25"/>
      <c r="BV500" s="25"/>
      <c r="BW500" s="25"/>
      <c r="BX500" s="25"/>
      <c r="BY500" s="25"/>
      <c r="BZ500" s="25"/>
      <c r="CA500" s="25"/>
      <c r="CB500" s="25"/>
    </row>
    <row r="501" spans="2:80" x14ac:dyDescent="0.2">
      <c r="B501" s="25"/>
      <c r="C501" s="1"/>
      <c r="D501" s="1"/>
      <c r="E501" s="1"/>
      <c r="F501" s="2"/>
      <c r="G501" s="6"/>
      <c r="H501" s="2"/>
      <c r="I501" s="2"/>
      <c r="J501" s="3"/>
      <c r="K501" s="3"/>
      <c r="L501" s="1"/>
      <c r="M501" s="1"/>
      <c r="N501" s="1"/>
      <c r="O501" s="40"/>
      <c r="P501" s="40"/>
      <c r="Q501" s="1"/>
      <c r="R501" s="1"/>
      <c r="S501" s="2"/>
      <c r="T501" s="3"/>
      <c r="U501" s="7"/>
      <c r="V501" s="7"/>
      <c r="W501" s="7"/>
      <c r="X501" s="40"/>
      <c r="Y501" s="1"/>
      <c r="Z501" s="1"/>
      <c r="AA501" s="2"/>
      <c r="AB501" s="6"/>
      <c r="AC501" s="2"/>
      <c r="AD501" s="40"/>
      <c r="AE501" s="1"/>
      <c r="AF501" s="2"/>
      <c r="AG501" s="9"/>
      <c r="AH501" s="12"/>
      <c r="AI501" s="12"/>
      <c r="AJ501" s="42"/>
      <c r="AK501" s="11"/>
      <c r="AL501" s="9"/>
      <c r="AM501" s="11"/>
      <c r="AN501" s="9"/>
      <c r="AO501" s="9"/>
      <c r="AP501" s="9"/>
      <c r="AQ501" s="50"/>
      <c r="AR501" s="11"/>
      <c r="AS501" s="49"/>
      <c r="AT501" s="12"/>
      <c r="AU501" s="9"/>
      <c r="AV501" s="9"/>
      <c r="AW501" s="9"/>
      <c r="AX501" s="9"/>
      <c r="AY501" s="12"/>
      <c r="AZ501" s="49"/>
      <c r="BA501" s="12"/>
      <c r="BB501" s="9"/>
      <c r="BC501" s="9"/>
      <c r="BD501" s="9"/>
      <c r="BE501" s="9"/>
      <c r="BF501" s="12"/>
      <c r="BG501" s="49"/>
      <c r="BH501" s="12"/>
      <c r="BI501" s="9"/>
      <c r="BJ501" s="9"/>
      <c r="BK501" s="9"/>
      <c r="BL501" s="50"/>
      <c r="BM501" s="12"/>
      <c r="BN501" s="11"/>
      <c r="BO501" s="9"/>
      <c r="BP501" s="11"/>
      <c r="BQ501" s="9"/>
      <c r="BR501" s="43"/>
      <c r="BS501" s="9"/>
      <c r="BT501" s="11"/>
      <c r="BU501" s="25"/>
      <c r="BV501" s="25"/>
      <c r="BW501" s="25"/>
      <c r="BX501" s="25"/>
      <c r="BY501" s="25"/>
      <c r="BZ501" s="25"/>
      <c r="CA501" s="25"/>
      <c r="CB501" s="25"/>
    </row>
    <row r="502" spans="2:80" x14ac:dyDescent="0.2">
      <c r="B502" s="25"/>
      <c r="C502" s="1"/>
      <c r="D502" s="1"/>
      <c r="E502" s="1"/>
      <c r="F502" s="2"/>
      <c r="G502" s="6"/>
      <c r="H502" s="2"/>
      <c r="I502" s="2"/>
      <c r="J502" s="3"/>
      <c r="K502" s="3"/>
      <c r="L502" s="1"/>
      <c r="M502" s="1"/>
      <c r="N502" s="1"/>
      <c r="O502" s="40"/>
      <c r="P502" s="40"/>
      <c r="Q502" s="1"/>
      <c r="R502" s="1"/>
      <c r="S502" s="2"/>
      <c r="T502" s="3"/>
      <c r="U502" s="7"/>
      <c r="V502" s="7"/>
      <c r="W502" s="7"/>
      <c r="X502" s="40"/>
      <c r="Y502" s="1"/>
      <c r="Z502" s="1"/>
      <c r="AA502" s="2"/>
      <c r="AB502" s="6"/>
      <c r="AC502" s="2"/>
      <c r="AD502" s="40"/>
      <c r="AE502" s="1"/>
      <c r="AF502" s="2"/>
      <c r="AG502" s="9"/>
      <c r="AH502" s="12"/>
      <c r="AI502" s="12"/>
      <c r="AJ502" s="42"/>
      <c r="AK502" s="11"/>
      <c r="AL502" s="9"/>
      <c r="AM502" s="11"/>
      <c r="AN502" s="9"/>
      <c r="AO502" s="9"/>
      <c r="AP502" s="9"/>
      <c r="AQ502" s="50"/>
      <c r="AR502" s="11"/>
      <c r="AS502" s="49"/>
      <c r="AT502" s="12"/>
      <c r="AU502" s="9"/>
      <c r="AV502" s="9"/>
      <c r="AW502" s="9"/>
      <c r="AX502" s="9"/>
      <c r="AY502" s="12"/>
      <c r="AZ502" s="49"/>
      <c r="BA502" s="12"/>
      <c r="BB502" s="9"/>
      <c r="BC502" s="9"/>
      <c r="BD502" s="9"/>
      <c r="BE502" s="9"/>
      <c r="BF502" s="12"/>
      <c r="BG502" s="49"/>
      <c r="BH502" s="12"/>
      <c r="BI502" s="9"/>
      <c r="BJ502" s="9"/>
      <c r="BK502" s="9"/>
      <c r="BL502" s="50"/>
      <c r="BM502" s="12"/>
      <c r="BN502" s="11"/>
      <c r="BO502" s="9"/>
      <c r="BP502" s="11"/>
      <c r="BQ502" s="9"/>
      <c r="BR502" s="43"/>
      <c r="BS502" s="9"/>
      <c r="BT502" s="11"/>
      <c r="BU502" s="25"/>
      <c r="BV502" s="25"/>
      <c r="BW502" s="25"/>
      <c r="BX502" s="25"/>
      <c r="BY502" s="25"/>
      <c r="BZ502" s="25"/>
      <c r="CA502" s="25"/>
      <c r="CB502" s="25"/>
    </row>
    <row r="503" spans="2:80" x14ac:dyDescent="0.2">
      <c r="B503" s="25"/>
      <c r="C503" s="1"/>
      <c r="D503" s="1"/>
      <c r="E503" s="1"/>
      <c r="F503" s="2"/>
      <c r="G503" s="6"/>
      <c r="H503" s="2"/>
      <c r="I503" s="2"/>
      <c r="J503" s="3"/>
      <c r="K503" s="3"/>
      <c r="L503" s="1"/>
      <c r="M503" s="1"/>
      <c r="N503" s="1"/>
      <c r="O503" s="40"/>
      <c r="P503" s="40"/>
      <c r="Q503" s="1"/>
      <c r="R503" s="1"/>
      <c r="S503" s="2"/>
      <c r="T503" s="3"/>
      <c r="U503" s="7"/>
      <c r="V503" s="7"/>
      <c r="W503" s="7"/>
      <c r="X503" s="40"/>
      <c r="Y503" s="1"/>
      <c r="Z503" s="1"/>
      <c r="AA503" s="2"/>
      <c r="AB503" s="6"/>
      <c r="AC503" s="2"/>
      <c r="AD503" s="40"/>
      <c r="AE503" s="1"/>
      <c r="AF503" s="2"/>
      <c r="AG503" s="9"/>
      <c r="AH503" s="12"/>
      <c r="AI503" s="12"/>
      <c r="AJ503" s="42"/>
      <c r="AK503" s="11"/>
      <c r="AL503" s="9"/>
      <c r="AM503" s="11"/>
      <c r="AN503" s="9"/>
      <c r="AO503" s="9"/>
      <c r="AP503" s="9"/>
      <c r="AQ503" s="50"/>
      <c r="AR503" s="11"/>
      <c r="AS503" s="49"/>
      <c r="AT503" s="12"/>
      <c r="AU503" s="9"/>
      <c r="AV503" s="9"/>
      <c r="AW503" s="9"/>
      <c r="AX503" s="9"/>
      <c r="AY503" s="12"/>
      <c r="AZ503" s="49"/>
      <c r="BA503" s="12"/>
      <c r="BB503" s="9"/>
      <c r="BC503" s="9"/>
      <c r="BD503" s="9"/>
      <c r="BE503" s="9"/>
      <c r="BF503" s="12"/>
      <c r="BG503" s="49"/>
      <c r="BH503" s="12"/>
      <c r="BI503" s="9"/>
      <c r="BJ503" s="9"/>
      <c r="BK503" s="9"/>
      <c r="BL503" s="50"/>
      <c r="BM503" s="12"/>
      <c r="BN503" s="11"/>
      <c r="BO503" s="9"/>
      <c r="BP503" s="11"/>
      <c r="BQ503" s="9"/>
      <c r="BR503" s="43"/>
      <c r="BS503" s="9"/>
      <c r="BT503" s="11"/>
      <c r="BU503" s="25"/>
      <c r="BV503" s="25"/>
      <c r="BW503" s="25"/>
      <c r="BX503" s="25"/>
      <c r="BY503" s="25"/>
      <c r="BZ503" s="25"/>
      <c r="CA503" s="25"/>
      <c r="CB503" s="25"/>
    </row>
    <row r="504" spans="2:80" x14ac:dyDescent="0.2">
      <c r="B504" s="25"/>
      <c r="C504" s="1"/>
      <c r="D504" s="1"/>
      <c r="E504" s="1"/>
      <c r="F504" s="2"/>
      <c r="G504" s="6"/>
      <c r="H504" s="2"/>
      <c r="I504" s="2"/>
      <c r="J504" s="3"/>
      <c r="K504" s="3"/>
      <c r="L504" s="1"/>
      <c r="M504" s="1"/>
      <c r="N504" s="1"/>
      <c r="O504" s="40"/>
      <c r="P504" s="40"/>
      <c r="Q504" s="1"/>
      <c r="R504" s="1"/>
      <c r="S504" s="2"/>
      <c r="T504" s="3"/>
      <c r="U504" s="7"/>
      <c r="V504" s="7"/>
      <c r="W504" s="7"/>
      <c r="X504" s="40"/>
      <c r="Y504" s="1"/>
      <c r="Z504" s="1"/>
      <c r="AA504" s="2"/>
      <c r="AB504" s="6"/>
      <c r="AC504" s="2"/>
      <c r="AD504" s="40"/>
      <c r="AE504" s="1"/>
      <c r="AF504" s="2"/>
      <c r="AG504" s="9"/>
      <c r="AH504" s="12"/>
      <c r="AI504" s="12"/>
      <c r="AJ504" s="42"/>
      <c r="AK504" s="11"/>
      <c r="AL504" s="9"/>
      <c r="AM504" s="11"/>
      <c r="AN504" s="9"/>
      <c r="AO504" s="9"/>
      <c r="AP504" s="9"/>
      <c r="AQ504" s="50"/>
      <c r="AR504" s="11"/>
      <c r="AS504" s="49"/>
      <c r="AT504" s="12"/>
      <c r="AU504" s="9"/>
      <c r="AV504" s="9"/>
      <c r="AW504" s="9"/>
      <c r="AX504" s="9"/>
      <c r="AY504" s="12"/>
      <c r="AZ504" s="49"/>
      <c r="BA504" s="12"/>
      <c r="BB504" s="9"/>
      <c r="BC504" s="9"/>
      <c r="BD504" s="9"/>
      <c r="BE504" s="9"/>
      <c r="BF504" s="12"/>
      <c r="BG504" s="49"/>
      <c r="BH504" s="12"/>
      <c r="BI504" s="9"/>
      <c r="BJ504" s="9"/>
      <c r="BK504" s="9"/>
      <c r="BL504" s="50"/>
      <c r="BM504" s="12"/>
      <c r="BN504" s="11"/>
      <c r="BO504" s="9"/>
      <c r="BP504" s="11"/>
      <c r="BQ504" s="9"/>
      <c r="BR504" s="43"/>
      <c r="BS504" s="9"/>
      <c r="BT504" s="11"/>
      <c r="BU504" s="25"/>
      <c r="BV504" s="25"/>
      <c r="BW504" s="25"/>
      <c r="BX504" s="25"/>
      <c r="BY504" s="25"/>
      <c r="BZ504" s="25"/>
      <c r="CA504" s="25"/>
      <c r="CB504" s="25"/>
    </row>
    <row r="505" spans="2:80" x14ac:dyDescent="0.2">
      <c r="B505" s="25"/>
      <c r="C505" s="1"/>
      <c r="D505" s="1"/>
      <c r="E505" s="1"/>
      <c r="F505" s="2"/>
      <c r="G505" s="6"/>
      <c r="H505" s="2"/>
      <c r="I505" s="2"/>
      <c r="J505" s="3"/>
      <c r="K505" s="3"/>
      <c r="L505" s="1"/>
      <c r="M505" s="1"/>
      <c r="N505" s="1"/>
      <c r="O505" s="40"/>
      <c r="P505" s="40"/>
      <c r="Q505" s="1"/>
      <c r="R505" s="1"/>
      <c r="S505" s="2"/>
      <c r="T505" s="3"/>
      <c r="U505" s="7"/>
      <c r="V505" s="7"/>
      <c r="W505" s="7"/>
      <c r="X505" s="40"/>
      <c r="Y505" s="1"/>
      <c r="Z505" s="1"/>
      <c r="AA505" s="2"/>
      <c r="AB505" s="6"/>
      <c r="AC505" s="2"/>
      <c r="AD505" s="40"/>
      <c r="AE505" s="1"/>
      <c r="AF505" s="2"/>
      <c r="AG505" s="9"/>
      <c r="AH505" s="12"/>
      <c r="AI505" s="12"/>
      <c r="AJ505" s="42"/>
      <c r="AK505" s="11"/>
      <c r="AL505" s="9"/>
      <c r="AM505" s="11"/>
      <c r="AN505" s="9"/>
      <c r="AO505" s="9"/>
      <c r="AP505" s="9"/>
      <c r="AQ505" s="50"/>
      <c r="AR505" s="11"/>
      <c r="AS505" s="49"/>
      <c r="AT505" s="12"/>
      <c r="AU505" s="9"/>
      <c r="AV505" s="9"/>
      <c r="AW505" s="9"/>
      <c r="AX505" s="9"/>
      <c r="AY505" s="12"/>
      <c r="AZ505" s="49"/>
      <c r="BA505" s="12"/>
      <c r="BB505" s="9"/>
      <c r="BC505" s="9"/>
      <c r="BD505" s="9"/>
      <c r="BE505" s="9"/>
      <c r="BF505" s="12"/>
      <c r="BG505" s="49"/>
      <c r="BH505" s="12"/>
      <c r="BI505" s="9"/>
      <c r="BJ505" s="9"/>
      <c r="BK505" s="9"/>
      <c r="BL505" s="50"/>
      <c r="BM505" s="12"/>
      <c r="BN505" s="11"/>
      <c r="BO505" s="9"/>
      <c r="BP505" s="11"/>
      <c r="BQ505" s="9"/>
      <c r="BR505" s="43"/>
      <c r="BS505" s="9"/>
      <c r="BT505" s="11"/>
      <c r="BU505" s="25"/>
      <c r="BV505" s="25"/>
      <c r="BW505" s="25"/>
      <c r="BX505" s="25"/>
      <c r="BY505" s="25"/>
      <c r="BZ505" s="25"/>
      <c r="CA505" s="25"/>
      <c r="CB505" s="25"/>
    </row>
    <row r="506" spans="2:80" x14ac:dyDescent="0.2">
      <c r="B506" s="25"/>
      <c r="C506" s="1"/>
      <c r="D506" s="1"/>
      <c r="E506" s="1"/>
      <c r="F506" s="2"/>
      <c r="G506" s="6"/>
      <c r="H506" s="2"/>
      <c r="I506" s="2"/>
      <c r="J506" s="3"/>
      <c r="K506" s="3"/>
      <c r="L506" s="1"/>
      <c r="M506" s="1"/>
      <c r="N506" s="1"/>
      <c r="O506" s="40"/>
      <c r="P506" s="40"/>
      <c r="Q506" s="1"/>
      <c r="R506" s="1"/>
      <c r="S506" s="2"/>
      <c r="T506" s="3"/>
      <c r="U506" s="7"/>
      <c r="V506" s="7"/>
      <c r="W506" s="7"/>
      <c r="X506" s="40"/>
      <c r="Y506" s="1"/>
      <c r="Z506" s="1"/>
      <c r="AA506" s="2"/>
      <c r="AB506" s="6"/>
      <c r="AC506" s="2"/>
      <c r="AD506" s="40"/>
      <c r="AE506" s="1"/>
      <c r="AF506" s="2"/>
      <c r="AG506" s="9"/>
      <c r="AH506" s="12"/>
      <c r="AI506" s="12"/>
      <c r="AJ506" s="42"/>
      <c r="AK506" s="11"/>
      <c r="AL506" s="9"/>
      <c r="AM506" s="11"/>
      <c r="AN506" s="9"/>
      <c r="AO506" s="9"/>
      <c r="AP506" s="9"/>
      <c r="AQ506" s="50"/>
      <c r="AR506" s="11"/>
      <c r="AS506" s="49"/>
      <c r="AT506" s="12"/>
      <c r="AU506" s="9"/>
      <c r="AV506" s="9"/>
      <c r="AW506" s="9"/>
      <c r="AX506" s="9"/>
      <c r="AY506" s="12"/>
      <c r="AZ506" s="49"/>
      <c r="BA506" s="12"/>
      <c r="BB506" s="9"/>
      <c r="BC506" s="9"/>
      <c r="BD506" s="9"/>
      <c r="BE506" s="9"/>
      <c r="BF506" s="12"/>
      <c r="BG506" s="49"/>
      <c r="BH506" s="12"/>
      <c r="BI506" s="9"/>
      <c r="BJ506" s="9"/>
      <c r="BK506" s="9"/>
      <c r="BL506" s="50"/>
      <c r="BM506" s="12"/>
      <c r="BN506" s="11"/>
      <c r="BO506" s="9"/>
      <c r="BP506" s="11"/>
      <c r="BQ506" s="9"/>
      <c r="BR506" s="43"/>
      <c r="BS506" s="9"/>
      <c r="BT506" s="11"/>
      <c r="BU506" s="25"/>
      <c r="BV506" s="25"/>
      <c r="BW506" s="25"/>
      <c r="BX506" s="25"/>
      <c r="BY506" s="25"/>
      <c r="BZ506" s="25"/>
      <c r="CA506" s="25"/>
      <c r="CB506" s="25"/>
    </row>
    <row r="507" spans="2:80" x14ac:dyDescent="0.2">
      <c r="B507" s="25"/>
      <c r="C507" s="1"/>
      <c r="D507" s="1"/>
      <c r="E507" s="1"/>
      <c r="F507" s="2"/>
      <c r="G507" s="6"/>
      <c r="H507" s="2"/>
      <c r="I507" s="2"/>
      <c r="J507" s="3"/>
      <c r="K507" s="3"/>
      <c r="L507" s="1"/>
      <c r="M507" s="1"/>
      <c r="N507" s="1"/>
      <c r="O507" s="40"/>
      <c r="P507" s="40"/>
      <c r="Q507" s="1"/>
      <c r="R507" s="1"/>
      <c r="S507" s="2"/>
      <c r="T507" s="3"/>
      <c r="U507" s="7"/>
      <c r="V507" s="7"/>
      <c r="W507" s="7"/>
      <c r="X507" s="40"/>
      <c r="Y507" s="1"/>
      <c r="Z507" s="1"/>
      <c r="AA507" s="2"/>
      <c r="AB507" s="6"/>
      <c r="AC507" s="2"/>
      <c r="AD507" s="40"/>
      <c r="AE507" s="1"/>
      <c r="AF507" s="2"/>
      <c r="AG507" s="9"/>
      <c r="AH507" s="12"/>
      <c r="AI507" s="12"/>
      <c r="AJ507" s="42"/>
      <c r="AK507" s="11"/>
      <c r="AL507" s="9"/>
      <c r="AM507" s="11"/>
      <c r="AN507" s="9"/>
      <c r="AO507" s="9"/>
      <c r="AP507" s="9"/>
      <c r="AQ507" s="50"/>
      <c r="AR507" s="11"/>
      <c r="AS507" s="49"/>
      <c r="AT507" s="12"/>
      <c r="AU507" s="9"/>
      <c r="AV507" s="9"/>
      <c r="AW507" s="9"/>
      <c r="AX507" s="9"/>
      <c r="AY507" s="12"/>
      <c r="AZ507" s="49"/>
      <c r="BA507" s="12"/>
      <c r="BB507" s="9"/>
      <c r="BC507" s="9"/>
      <c r="BD507" s="9"/>
      <c r="BE507" s="9"/>
      <c r="BF507" s="12"/>
      <c r="BG507" s="49"/>
      <c r="BH507" s="12"/>
      <c r="BI507" s="9"/>
      <c r="BJ507" s="9"/>
      <c r="BK507" s="9"/>
      <c r="BL507" s="50"/>
      <c r="BM507" s="12"/>
      <c r="BN507" s="11"/>
      <c r="BO507" s="9"/>
      <c r="BP507" s="11"/>
      <c r="BQ507" s="9"/>
      <c r="BR507" s="43"/>
      <c r="BS507" s="9"/>
      <c r="BT507" s="11"/>
      <c r="BU507" s="25"/>
      <c r="BV507" s="25"/>
      <c r="BW507" s="25"/>
      <c r="BX507" s="25"/>
      <c r="BY507" s="25"/>
      <c r="BZ507" s="25"/>
      <c r="CA507" s="25"/>
      <c r="CB507" s="25"/>
    </row>
    <row r="508" spans="2:80" x14ac:dyDescent="0.2">
      <c r="B508" s="25"/>
      <c r="C508" s="1"/>
      <c r="D508" s="1"/>
      <c r="E508" s="1"/>
      <c r="F508" s="2"/>
      <c r="G508" s="6"/>
      <c r="H508" s="2"/>
      <c r="I508" s="2"/>
      <c r="J508" s="3"/>
      <c r="K508" s="3"/>
      <c r="L508" s="1"/>
      <c r="M508" s="1"/>
      <c r="N508" s="1"/>
      <c r="O508" s="40"/>
      <c r="P508" s="40"/>
      <c r="Q508" s="1"/>
      <c r="R508" s="1"/>
      <c r="S508" s="2"/>
      <c r="T508" s="3"/>
      <c r="U508" s="7"/>
      <c r="V508" s="7"/>
      <c r="W508" s="7"/>
      <c r="X508" s="40"/>
      <c r="Y508" s="1"/>
      <c r="Z508" s="1"/>
      <c r="AA508" s="2"/>
      <c r="AB508" s="6"/>
      <c r="AC508" s="2"/>
      <c r="AD508" s="40"/>
      <c r="AE508" s="1"/>
      <c r="AF508" s="2"/>
      <c r="AG508" s="9"/>
      <c r="AH508" s="12"/>
      <c r="AI508" s="12"/>
      <c r="AJ508" s="42"/>
      <c r="AK508" s="11"/>
      <c r="AL508" s="9"/>
      <c r="AM508" s="11"/>
      <c r="AN508" s="9"/>
      <c r="AO508" s="9"/>
      <c r="AP508" s="9"/>
      <c r="AQ508" s="50"/>
      <c r="AR508" s="11"/>
      <c r="AS508" s="49"/>
      <c r="AT508" s="12"/>
      <c r="AU508" s="9"/>
      <c r="AV508" s="9"/>
      <c r="AW508" s="9"/>
      <c r="AX508" s="9"/>
      <c r="AY508" s="12"/>
      <c r="AZ508" s="49"/>
      <c r="BA508" s="12"/>
      <c r="BB508" s="9"/>
      <c r="BC508" s="9"/>
      <c r="BD508" s="9"/>
      <c r="BE508" s="9"/>
      <c r="BF508" s="12"/>
      <c r="BG508" s="49"/>
      <c r="BH508" s="12"/>
      <c r="BI508" s="9"/>
      <c r="BJ508" s="9"/>
      <c r="BK508" s="9"/>
      <c r="BL508" s="50"/>
      <c r="BM508" s="12"/>
      <c r="BN508" s="11"/>
      <c r="BO508" s="9"/>
      <c r="BP508" s="11"/>
      <c r="BQ508" s="9"/>
      <c r="BR508" s="43"/>
      <c r="BS508" s="9"/>
      <c r="BT508" s="11"/>
      <c r="BU508" s="25"/>
      <c r="BV508" s="25"/>
      <c r="BW508" s="25"/>
      <c r="BX508" s="25"/>
      <c r="BY508" s="25"/>
      <c r="BZ508" s="25"/>
      <c r="CA508" s="25"/>
      <c r="CB508" s="25"/>
    </row>
    <row r="509" spans="2:80" x14ac:dyDescent="0.2">
      <c r="B509" s="25"/>
      <c r="C509" s="1"/>
      <c r="D509" s="1"/>
      <c r="E509" s="1"/>
      <c r="F509" s="2"/>
      <c r="G509" s="6"/>
      <c r="H509" s="2"/>
      <c r="I509" s="2"/>
      <c r="J509" s="3"/>
      <c r="K509" s="3"/>
      <c r="L509" s="1"/>
      <c r="M509" s="1"/>
      <c r="N509" s="1"/>
      <c r="O509" s="40"/>
      <c r="P509" s="40"/>
      <c r="Q509" s="1"/>
      <c r="R509" s="1"/>
      <c r="S509" s="2"/>
      <c r="T509" s="3"/>
      <c r="U509" s="7"/>
      <c r="V509" s="7"/>
      <c r="W509" s="7"/>
      <c r="X509" s="40"/>
      <c r="Y509" s="1"/>
      <c r="Z509" s="1"/>
      <c r="AA509" s="2"/>
      <c r="AB509" s="6"/>
      <c r="AC509" s="2"/>
      <c r="AD509" s="40"/>
      <c r="AE509" s="1"/>
      <c r="AF509" s="2"/>
      <c r="AG509" s="9"/>
      <c r="AH509" s="12"/>
      <c r="AI509" s="12"/>
      <c r="AJ509" s="42"/>
      <c r="AK509" s="11"/>
      <c r="AL509" s="9"/>
      <c r="AM509" s="11"/>
      <c r="AN509" s="9"/>
      <c r="AO509" s="9"/>
      <c r="AP509" s="9"/>
      <c r="AQ509" s="50"/>
      <c r="AR509" s="11"/>
      <c r="AS509" s="49"/>
      <c r="AT509" s="12"/>
      <c r="AU509" s="9"/>
      <c r="AV509" s="9"/>
      <c r="AW509" s="9"/>
      <c r="AX509" s="9"/>
      <c r="AY509" s="12"/>
      <c r="AZ509" s="49"/>
      <c r="BA509" s="12"/>
      <c r="BB509" s="9"/>
      <c r="BC509" s="9"/>
      <c r="BD509" s="9"/>
      <c r="BE509" s="9"/>
      <c r="BF509" s="12"/>
      <c r="BG509" s="49"/>
      <c r="BH509" s="12"/>
      <c r="BI509" s="9"/>
      <c r="BJ509" s="9"/>
      <c r="BK509" s="9"/>
      <c r="BL509" s="50"/>
      <c r="BM509" s="12"/>
      <c r="BN509" s="11"/>
      <c r="BO509" s="9"/>
      <c r="BP509" s="11"/>
      <c r="BQ509" s="9"/>
      <c r="BR509" s="43"/>
      <c r="BS509" s="9"/>
      <c r="BT509" s="11"/>
      <c r="BU509" s="25"/>
      <c r="BV509" s="25"/>
      <c r="BW509" s="25"/>
      <c r="BX509" s="25"/>
      <c r="BY509" s="25"/>
      <c r="BZ509" s="25"/>
      <c r="CA509" s="25"/>
      <c r="CB509" s="25"/>
    </row>
    <row r="510" spans="2:80" x14ac:dyDescent="0.2">
      <c r="B510" s="25"/>
      <c r="C510" s="1"/>
      <c r="D510" s="1"/>
      <c r="E510" s="1"/>
      <c r="F510" s="2"/>
      <c r="G510" s="6"/>
      <c r="H510" s="2"/>
      <c r="I510" s="2"/>
      <c r="J510" s="3"/>
      <c r="K510" s="3"/>
      <c r="L510" s="1"/>
      <c r="M510" s="1"/>
      <c r="N510" s="1"/>
      <c r="O510" s="40"/>
      <c r="P510" s="40"/>
      <c r="Q510" s="1"/>
      <c r="R510" s="1"/>
      <c r="S510" s="2"/>
      <c r="T510" s="3"/>
      <c r="U510" s="7"/>
      <c r="V510" s="7"/>
      <c r="W510" s="7"/>
      <c r="X510" s="40"/>
      <c r="Y510" s="1"/>
      <c r="Z510" s="1"/>
      <c r="AA510" s="2"/>
      <c r="AB510" s="6"/>
      <c r="AC510" s="2"/>
      <c r="AD510" s="40"/>
      <c r="AE510" s="1"/>
      <c r="AF510" s="2"/>
      <c r="AG510" s="9"/>
      <c r="AH510" s="12"/>
      <c r="AI510" s="12"/>
      <c r="AJ510" s="42"/>
      <c r="AK510" s="11"/>
      <c r="AL510" s="9"/>
      <c r="AM510" s="11"/>
      <c r="AN510" s="9"/>
      <c r="AO510" s="9"/>
      <c r="AP510" s="9"/>
      <c r="AQ510" s="50"/>
      <c r="AR510" s="11"/>
      <c r="AS510" s="49"/>
      <c r="AT510" s="12"/>
      <c r="AU510" s="9"/>
      <c r="AV510" s="9"/>
      <c r="AW510" s="9"/>
      <c r="AX510" s="9"/>
      <c r="AY510" s="12"/>
      <c r="AZ510" s="49"/>
      <c r="BA510" s="12"/>
      <c r="BB510" s="9"/>
      <c r="BC510" s="9"/>
      <c r="BD510" s="9"/>
      <c r="BE510" s="9"/>
      <c r="BF510" s="12"/>
      <c r="BG510" s="49"/>
      <c r="BH510" s="12"/>
      <c r="BI510" s="9"/>
      <c r="BJ510" s="9"/>
      <c r="BK510" s="9"/>
      <c r="BL510" s="50"/>
      <c r="BM510" s="12"/>
      <c r="BN510" s="11"/>
      <c r="BO510" s="9"/>
      <c r="BP510" s="11"/>
      <c r="BQ510" s="9"/>
      <c r="BR510" s="43"/>
      <c r="BS510" s="9"/>
      <c r="BT510" s="11"/>
      <c r="BU510" s="25"/>
      <c r="BV510" s="25"/>
      <c r="BW510" s="25"/>
      <c r="BX510" s="25"/>
      <c r="BY510" s="25"/>
      <c r="BZ510" s="25"/>
      <c r="CA510" s="25"/>
      <c r="CB510" s="25"/>
    </row>
    <row r="511" spans="2:80" x14ac:dyDescent="0.2">
      <c r="B511" s="25"/>
      <c r="C511" s="1"/>
      <c r="D511" s="1"/>
      <c r="E511" s="1"/>
      <c r="F511" s="2"/>
      <c r="G511" s="6"/>
      <c r="H511" s="2"/>
      <c r="I511" s="2"/>
      <c r="J511" s="3"/>
      <c r="K511" s="3"/>
      <c r="L511" s="1"/>
      <c r="M511" s="1"/>
      <c r="N511" s="1"/>
      <c r="O511" s="40"/>
      <c r="P511" s="40"/>
      <c r="Q511" s="1"/>
      <c r="R511" s="1"/>
      <c r="S511" s="2"/>
      <c r="T511" s="3"/>
      <c r="U511" s="7"/>
      <c r="V511" s="7"/>
      <c r="W511" s="7"/>
      <c r="X511" s="40"/>
      <c r="Y511" s="1"/>
      <c r="Z511" s="1"/>
      <c r="AA511" s="2"/>
      <c r="AB511" s="6"/>
      <c r="AC511" s="2"/>
      <c r="AD511" s="40"/>
      <c r="AE511" s="1"/>
      <c r="AF511" s="2"/>
      <c r="AG511" s="9"/>
      <c r="AH511" s="12"/>
      <c r="AI511" s="12"/>
      <c r="AJ511" s="42"/>
      <c r="AK511" s="11"/>
      <c r="AL511" s="9"/>
      <c r="AM511" s="11"/>
      <c r="AN511" s="9"/>
      <c r="AO511" s="9"/>
      <c r="AP511" s="9"/>
      <c r="AQ511" s="50"/>
      <c r="AR511" s="11"/>
      <c r="AS511" s="49"/>
      <c r="AT511" s="12"/>
      <c r="AU511" s="9"/>
      <c r="AV511" s="9"/>
      <c r="AW511" s="9"/>
      <c r="AX511" s="9"/>
      <c r="AY511" s="12"/>
      <c r="AZ511" s="49"/>
      <c r="BA511" s="12"/>
      <c r="BB511" s="9"/>
      <c r="BC511" s="9"/>
      <c r="BD511" s="9"/>
      <c r="BE511" s="9"/>
      <c r="BF511" s="12"/>
      <c r="BG511" s="49"/>
      <c r="BH511" s="12"/>
      <c r="BI511" s="9"/>
      <c r="BJ511" s="9"/>
      <c r="BK511" s="9"/>
      <c r="BL511" s="50"/>
      <c r="BM511" s="12"/>
      <c r="BN511" s="11"/>
      <c r="BO511" s="9"/>
      <c r="BP511" s="11"/>
      <c r="BQ511" s="9"/>
      <c r="BR511" s="43"/>
      <c r="BS511" s="9"/>
      <c r="BT511" s="11"/>
      <c r="BU511" s="25"/>
      <c r="BV511" s="25"/>
      <c r="BW511" s="25"/>
      <c r="BX511" s="25"/>
      <c r="BY511" s="25"/>
      <c r="BZ511" s="25"/>
      <c r="CA511" s="25"/>
      <c r="CB511" s="25"/>
    </row>
    <row r="512" spans="2:80" x14ac:dyDescent="0.2">
      <c r="B512" s="25"/>
      <c r="C512" s="1"/>
      <c r="D512" s="1"/>
      <c r="E512" s="1"/>
      <c r="F512" s="2"/>
      <c r="G512" s="6"/>
      <c r="H512" s="2"/>
      <c r="I512" s="2"/>
      <c r="J512" s="3"/>
      <c r="K512" s="3"/>
      <c r="L512" s="1"/>
      <c r="M512" s="1"/>
      <c r="N512" s="1"/>
      <c r="O512" s="40"/>
      <c r="P512" s="40"/>
      <c r="Q512" s="1"/>
      <c r="R512" s="1"/>
      <c r="S512" s="2"/>
      <c r="T512" s="3"/>
      <c r="U512" s="7"/>
      <c r="V512" s="7"/>
      <c r="W512" s="7"/>
      <c r="X512" s="40"/>
      <c r="Y512" s="1"/>
      <c r="Z512" s="1"/>
      <c r="AA512" s="2"/>
      <c r="AB512" s="6"/>
      <c r="AC512" s="2"/>
      <c r="AD512" s="40"/>
      <c r="AE512" s="1"/>
      <c r="AF512" s="2"/>
      <c r="AG512" s="9"/>
      <c r="AH512" s="12"/>
      <c r="AI512" s="12"/>
      <c r="AJ512" s="42"/>
      <c r="AK512" s="11"/>
      <c r="AL512" s="9"/>
      <c r="AM512" s="11"/>
      <c r="AN512" s="9"/>
      <c r="AO512" s="9"/>
      <c r="AP512" s="9"/>
      <c r="AQ512" s="50"/>
      <c r="AR512" s="11"/>
      <c r="AS512" s="49"/>
      <c r="AT512" s="12"/>
      <c r="AU512" s="9"/>
      <c r="AV512" s="9"/>
      <c r="AW512" s="9"/>
      <c r="AX512" s="9"/>
      <c r="AY512" s="12"/>
      <c r="AZ512" s="49"/>
      <c r="BA512" s="12"/>
      <c r="BB512" s="9"/>
      <c r="BC512" s="9"/>
      <c r="BD512" s="9"/>
      <c r="BE512" s="9"/>
      <c r="BF512" s="12"/>
      <c r="BG512" s="49"/>
      <c r="BH512" s="12"/>
      <c r="BI512" s="9"/>
      <c r="BJ512" s="9"/>
      <c r="BK512" s="9"/>
      <c r="BL512" s="50"/>
      <c r="BM512" s="12"/>
      <c r="BN512" s="11"/>
      <c r="BO512" s="9"/>
      <c r="BP512" s="11"/>
      <c r="BQ512" s="9"/>
      <c r="BR512" s="43"/>
      <c r="BS512" s="9"/>
      <c r="BT512" s="11"/>
      <c r="BU512" s="25"/>
      <c r="BV512" s="25"/>
      <c r="BW512" s="25"/>
      <c r="BX512" s="25"/>
      <c r="BY512" s="25"/>
      <c r="BZ512" s="25"/>
      <c r="CA512" s="25"/>
      <c r="CB512" s="25"/>
    </row>
    <row r="513" spans="2:80" x14ac:dyDescent="0.2">
      <c r="B513" s="25"/>
      <c r="C513" s="1"/>
      <c r="D513" s="1"/>
      <c r="E513" s="1"/>
      <c r="F513" s="2"/>
      <c r="G513" s="6"/>
      <c r="H513" s="2"/>
      <c r="I513" s="2"/>
      <c r="J513" s="3"/>
      <c r="K513" s="3"/>
      <c r="L513" s="1"/>
      <c r="M513" s="1"/>
      <c r="N513" s="1"/>
      <c r="O513" s="40"/>
      <c r="P513" s="40"/>
      <c r="Q513" s="1"/>
      <c r="R513" s="1"/>
      <c r="S513" s="2"/>
      <c r="T513" s="3"/>
      <c r="U513" s="7"/>
      <c r="V513" s="7"/>
      <c r="W513" s="7"/>
      <c r="X513" s="40"/>
      <c r="Y513" s="1"/>
      <c r="Z513" s="1"/>
      <c r="AA513" s="2"/>
      <c r="AB513" s="6"/>
      <c r="AC513" s="2"/>
      <c r="AD513" s="40"/>
      <c r="AE513" s="1"/>
      <c r="AF513" s="2"/>
      <c r="AG513" s="9"/>
      <c r="AH513" s="12"/>
      <c r="AI513" s="12"/>
      <c r="AJ513" s="42"/>
      <c r="AK513" s="11"/>
      <c r="AL513" s="9"/>
      <c r="AM513" s="11"/>
      <c r="AN513" s="9"/>
      <c r="AO513" s="9"/>
      <c r="AP513" s="9"/>
      <c r="AQ513" s="50"/>
      <c r="AR513" s="11"/>
      <c r="AS513" s="49"/>
      <c r="AT513" s="12"/>
      <c r="AU513" s="9"/>
      <c r="AV513" s="9"/>
      <c r="AW513" s="9"/>
      <c r="AX513" s="9"/>
      <c r="AY513" s="12"/>
      <c r="AZ513" s="49"/>
      <c r="BA513" s="12"/>
      <c r="BB513" s="9"/>
      <c r="BC513" s="9"/>
      <c r="BD513" s="9"/>
      <c r="BE513" s="9"/>
      <c r="BF513" s="12"/>
      <c r="BG513" s="49"/>
      <c r="BH513" s="12"/>
      <c r="BI513" s="9"/>
      <c r="BJ513" s="9"/>
      <c r="BK513" s="9"/>
      <c r="BL513" s="50"/>
      <c r="BM513" s="12"/>
      <c r="BN513" s="11"/>
      <c r="BO513" s="9"/>
      <c r="BP513" s="11"/>
      <c r="BQ513" s="9"/>
      <c r="BR513" s="43"/>
      <c r="BS513" s="9"/>
      <c r="BT513" s="11"/>
      <c r="BU513" s="25"/>
      <c r="BV513" s="25"/>
      <c r="BW513" s="25"/>
      <c r="BX513" s="25"/>
      <c r="BY513" s="25"/>
      <c r="BZ513" s="25"/>
      <c r="CA513" s="25"/>
      <c r="CB513" s="25"/>
    </row>
    <row r="514" spans="2:80" x14ac:dyDescent="0.2">
      <c r="B514" s="25"/>
      <c r="C514" s="1"/>
      <c r="D514" s="1"/>
      <c r="E514" s="1"/>
      <c r="F514" s="2"/>
      <c r="G514" s="6"/>
      <c r="H514" s="2"/>
      <c r="I514" s="2"/>
      <c r="J514" s="3"/>
      <c r="K514" s="3"/>
      <c r="L514" s="1"/>
      <c r="M514" s="1"/>
      <c r="N514" s="1"/>
      <c r="O514" s="40"/>
      <c r="P514" s="40"/>
      <c r="Q514" s="1"/>
      <c r="R514" s="1"/>
      <c r="S514" s="2"/>
      <c r="T514" s="3"/>
      <c r="U514" s="7"/>
      <c r="V514" s="7"/>
      <c r="W514" s="7"/>
      <c r="X514" s="40"/>
      <c r="Y514" s="1"/>
      <c r="Z514" s="1"/>
      <c r="AA514" s="2"/>
      <c r="AB514" s="6"/>
      <c r="AC514" s="2"/>
      <c r="AD514" s="40"/>
      <c r="AE514" s="1"/>
      <c r="AF514" s="2"/>
      <c r="AG514" s="9"/>
      <c r="AH514" s="12"/>
      <c r="AI514" s="12"/>
      <c r="AJ514" s="42"/>
      <c r="AK514" s="11"/>
      <c r="AL514" s="9"/>
      <c r="AM514" s="11"/>
      <c r="AN514" s="9"/>
      <c r="AO514" s="9"/>
      <c r="AP514" s="9"/>
      <c r="AQ514" s="50"/>
      <c r="AR514" s="11"/>
      <c r="AS514" s="49"/>
      <c r="AT514" s="12"/>
      <c r="AU514" s="9"/>
      <c r="AV514" s="9"/>
      <c r="AW514" s="9"/>
      <c r="AX514" s="9"/>
      <c r="AY514" s="12"/>
      <c r="AZ514" s="49"/>
      <c r="BA514" s="12"/>
      <c r="BB514" s="9"/>
      <c r="BC514" s="9"/>
      <c r="BD514" s="9"/>
      <c r="BE514" s="9"/>
      <c r="BF514" s="12"/>
      <c r="BG514" s="49"/>
      <c r="BH514" s="12"/>
      <c r="BI514" s="9"/>
      <c r="BJ514" s="9"/>
      <c r="BK514" s="9"/>
      <c r="BL514" s="50"/>
      <c r="BM514" s="12"/>
      <c r="BN514" s="11"/>
      <c r="BO514" s="9"/>
      <c r="BP514" s="11"/>
      <c r="BQ514" s="9"/>
      <c r="BR514" s="43"/>
      <c r="BS514" s="9"/>
      <c r="BT514" s="11"/>
      <c r="BU514" s="25"/>
      <c r="BV514" s="25"/>
      <c r="BW514" s="25"/>
      <c r="BX514" s="25"/>
      <c r="BY514" s="25"/>
      <c r="BZ514" s="25"/>
      <c r="CA514" s="25"/>
      <c r="CB514" s="25"/>
    </row>
    <row r="515" spans="2:80" x14ac:dyDescent="0.2">
      <c r="B515" s="25"/>
      <c r="C515" s="1"/>
      <c r="D515" s="1"/>
      <c r="E515" s="1"/>
      <c r="F515" s="2"/>
      <c r="G515" s="6"/>
      <c r="H515" s="2"/>
      <c r="I515" s="2"/>
      <c r="J515" s="3"/>
      <c r="K515" s="3"/>
      <c r="L515" s="1"/>
      <c r="M515" s="1"/>
      <c r="N515" s="1"/>
      <c r="O515" s="40"/>
      <c r="P515" s="40"/>
      <c r="Q515" s="1"/>
      <c r="R515" s="1"/>
      <c r="S515" s="2"/>
      <c r="T515" s="3"/>
      <c r="U515" s="7"/>
      <c r="V515" s="7"/>
      <c r="W515" s="7"/>
      <c r="X515" s="40"/>
      <c r="Y515" s="1"/>
      <c r="Z515" s="1"/>
      <c r="AA515" s="2"/>
      <c r="AB515" s="6"/>
      <c r="AC515" s="2"/>
      <c r="AD515" s="40"/>
      <c r="AE515" s="1"/>
      <c r="AF515" s="2"/>
      <c r="AG515" s="9"/>
      <c r="AH515" s="12"/>
      <c r="AI515" s="12"/>
      <c r="AJ515" s="42"/>
      <c r="AK515" s="11"/>
      <c r="AL515" s="9"/>
      <c r="AM515" s="11"/>
      <c r="AN515" s="9"/>
      <c r="AO515" s="9"/>
      <c r="AP515" s="9"/>
      <c r="AQ515" s="50"/>
      <c r="AR515" s="11"/>
      <c r="AS515" s="49"/>
      <c r="AT515" s="12"/>
      <c r="AU515" s="9"/>
      <c r="AV515" s="9"/>
      <c r="AW515" s="9"/>
      <c r="AX515" s="9"/>
      <c r="AY515" s="12"/>
      <c r="AZ515" s="49"/>
      <c r="BA515" s="12"/>
      <c r="BB515" s="9"/>
      <c r="BC515" s="9"/>
      <c r="BD515" s="9"/>
      <c r="BE515" s="9"/>
      <c r="BF515" s="12"/>
      <c r="BG515" s="49"/>
      <c r="BH515" s="12"/>
      <c r="BI515" s="9"/>
      <c r="BJ515" s="9"/>
      <c r="BK515" s="9"/>
      <c r="BL515" s="50"/>
      <c r="BM515" s="12"/>
      <c r="BN515" s="11"/>
      <c r="BO515" s="9"/>
      <c r="BP515" s="11"/>
      <c r="BQ515" s="9"/>
      <c r="BR515" s="43"/>
      <c r="BS515" s="9"/>
      <c r="BT515" s="11"/>
      <c r="BU515" s="25"/>
      <c r="BV515" s="25"/>
      <c r="BW515" s="25"/>
      <c r="BX515" s="25"/>
      <c r="BY515" s="25"/>
      <c r="BZ515" s="25"/>
      <c r="CA515" s="25"/>
      <c r="CB515" s="25"/>
    </row>
    <row r="516" spans="2:80" x14ac:dyDescent="0.2">
      <c r="B516" s="25"/>
      <c r="C516" s="1"/>
      <c r="D516" s="1"/>
      <c r="E516" s="1"/>
      <c r="F516" s="2"/>
      <c r="G516" s="6"/>
      <c r="H516" s="2"/>
      <c r="I516" s="2"/>
      <c r="J516" s="3"/>
      <c r="K516" s="3"/>
      <c r="L516" s="1"/>
      <c r="M516" s="1"/>
      <c r="N516" s="1"/>
      <c r="O516" s="40"/>
      <c r="P516" s="40"/>
      <c r="Q516" s="1"/>
      <c r="R516" s="1"/>
      <c r="S516" s="2"/>
      <c r="T516" s="3"/>
      <c r="U516" s="7"/>
      <c r="V516" s="7"/>
      <c r="W516" s="7"/>
      <c r="X516" s="40"/>
      <c r="Y516" s="1"/>
      <c r="Z516" s="1"/>
      <c r="AA516" s="2"/>
      <c r="AB516" s="6"/>
      <c r="AC516" s="2"/>
      <c r="AD516" s="40"/>
      <c r="AE516" s="1"/>
      <c r="AF516" s="2"/>
      <c r="AG516" s="9"/>
      <c r="AH516" s="12"/>
      <c r="AI516" s="12"/>
      <c r="AJ516" s="42"/>
      <c r="AK516" s="11"/>
      <c r="AL516" s="9"/>
      <c r="AM516" s="11"/>
      <c r="AN516" s="9"/>
      <c r="AO516" s="9"/>
      <c r="AP516" s="9"/>
      <c r="AQ516" s="50"/>
      <c r="AR516" s="11"/>
      <c r="AS516" s="49"/>
      <c r="AT516" s="12"/>
      <c r="AU516" s="9"/>
      <c r="AV516" s="9"/>
      <c r="AW516" s="9"/>
      <c r="AX516" s="9"/>
      <c r="AY516" s="12"/>
      <c r="AZ516" s="49"/>
      <c r="BA516" s="12"/>
      <c r="BB516" s="9"/>
      <c r="BC516" s="9"/>
      <c r="BD516" s="9"/>
      <c r="BE516" s="9"/>
      <c r="BF516" s="12"/>
      <c r="BG516" s="49"/>
      <c r="BH516" s="12"/>
      <c r="BI516" s="9"/>
      <c r="BJ516" s="9"/>
      <c r="BK516" s="9"/>
      <c r="BL516" s="50"/>
      <c r="BM516" s="12"/>
      <c r="BN516" s="11"/>
      <c r="BO516" s="9"/>
      <c r="BP516" s="11"/>
      <c r="BQ516" s="9"/>
      <c r="BR516" s="43"/>
      <c r="BS516" s="9"/>
      <c r="BT516" s="11"/>
      <c r="BU516" s="25"/>
      <c r="BV516" s="25"/>
      <c r="BW516" s="25"/>
      <c r="BX516" s="25"/>
      <c r="BY516" s="25"/>
      <c r="BZ516" s="25"/>
      <c r="CA516" s="25"/>
      <c r="CB516" s="25"/>
    </row>
    <row r="517" spans="2:80" x14ac:dyDescent="0.2">
      <c r="B517" s="25"/>
      <c r="C517" s="1"/>
      <c r="D517" s="1"/>
      <c r="E517" s="1"/>
      <c r="F517" s="2"/>
      <c r="G517" s="6"/>
      <c r="H517" s="2"/>
      <c r="I517" s="2"/>
      <c r="J517" s="3"/>
      <c r="K517" s="3"/>
      <c r="L517" s="1"/>
      <c r="M517" s="1"/>
      <c r="N517" s="1"/>
      <c r="O517" s="40"/>
      <c r="P517" s="40"/>
      <c r="Q517" s="1"/>
      <c r="R517" s="1"/>
      <c r="S517" s="2"/>
      <c r="T517" s="3"/>
      <c r="U517" s="7"/>
      <c r="V517" s="7"/>
      <c r="W517" s="7"/>
      <c r="X517" s="40"/>
      <c r="Y517" s="1"/>
      <c r="Z517" s="1"/>
      <c r="AA517" s="2"/>
      <c r="AB517" s="6"/>
      <c r="AC517" s="2"/>
      <c r="AD517" s="40"/>
      <c r="AE517" s="1"/>
      <c r="AF517" s="2"/>
      <c r="AG517" s="9"/>
      <c r="AH517" s="12"/>
      <c r="AI517" s="12"/>
      <c r="AJ517" s="42"/>
      <c r="AK517" s="11"/>
      <c r="AL517" s="9"/>
      <c r="AM517" s="11"/>
      <c r="AN517" s="9"/>
      <c r="AO517" s="9"/>
      <c r="AP517" s="9"/>
      <c r="AQ517" s="50"/>
      <c r="AR517" s="11"/>
      <c r="AS517" s="49"/>
      <c r="AT517" s="12"/>
      <c r="AU517" s="9"/>
      <c r="AV517" s="9"/>
      <c r="AW517" s="9"/>
      <c r="AX517" s="9"/>
      <c r="AY517" s="12"/>
      <c r="AZ517" s="49"/>
      <c r="BA517" s="12"/>
      <c r="BB517" s="9"/>
      <c r="BC517" s="9"/>
      <c r="BD517" s="9"/>
      <c r="BE517" s="9"/>
      <c r="BF517" s="12"/>
      <c r="BG517" s="49"/>
      <c r="BH517" s="12"/>
      <c r="BI517" s="9"/>
      <c r="BJ517" s="9"/>
      <c r="BK517" s="9"/>
      <c r="BL517" s="50"/>
      <c r="BM517" s="12"/>
      <c r="BN517" s="11"/>
      <c r="BO517" s="9"/>
      <c r="BP517" s="11"/>
      <c r="BQ517" s="9"/>
      <c r="BR517" s="43"/>
      <c r="BS517" s="9"/>
      <c r="BT517" s="11"/>
      <c r="BU517" s="25"/>
      <c r="BV517" s="25"/>
      <c r="BW517" s="25"/>
      <c r="BX517" s="25"/>
      <c r="BY517" s="25"/>
      <c r="BZ517" s="25"/>
      <c r="CA517" s="25"/>
      <c r="CB517" s="25"/>
    </row>
    <row r="518" spans="2:80" x14ac:dyDescent="0.2">
      <c r="B518" s="25"/>
      <c r="C518" s="1"/>
      <c r="D518" s="1"/>
      <c r="E518" s="1"/>
      <c r="F518" s="2"/>
      <c r="G518" s="6"/>
      <c r="H518" s="2"/>
      <c r="I518" s="2"/>
      <c r="J518" s="3"/>
      <c r="K518" s="3"/>
      <c r="L518" s="1"/>
      <c r="M518" s="1"/>
      <c r="N518" s="1"/>
      <c r="O518" s="40"/>
      <c r="P518" s="40"/>
      <c r="Q518" s="1"/>
      <c r="R518" s="1"/>
      <c r="S518" s="2"/>
      <c r="T518" s="3"/>
      <c r="U518" s="7"/>
      <c r="V518" s="7"/>
      <c r="W518" s="7"/>
      <c r="X518" s="40"/>
      <c r="Y518" s="1"/>
      <c r="Z518" s="1"/>
      <c r="AA518" s="2"/>
      <c r="AB518" s="6"/>
      <c r="AC518" s="2"/>
      <c r="AD518" s="40"/>
      <c r="AE518" s="1"/>
      <c r="AF518" s="2"/>
      <c r="AG518" s="9"/>
      <c r="AH518" s="12"/>
      <c r="AI518" s="12"/>
      <c r="AJ518" s="42"/>
      <c r="AK518" s="11"/>
      <c r="AL518" s="9"/>
      <c r="AM518" s="11"/>
      <c r="AN518" s="9"/>
      <c r="AO518" s="9"/>
      <c r="AP518" s="9"/>
      <c r="AQ518" s="50"/>
      <c r="AR518" s="11"/>
      <c r="AS518" s="49"/>
      <c r="AT518" s="12"/>
      <c r="AU518" s="9"/>
      <c r="AV518" s="9"/>
      <c r="AW518" s="9"/>
      <c r="AX518" s="9"/>
      <c r="AY518" s="12"/>
      <c r="AZ518" s="49"/>
      <c r="BA518" s="12"/>
      <c r="BB518" s="9"/>
      <c r="BC518" s="9"/>
      <c r="BD518" s="9"/>
      <c r="BE518" s="9"/>
      <c r="BF518" s="12"/>
      <c r="BG518" s="49"/>
      <c r="BH518" s="12"/>
      <c r="BI518" s="9"/>
      <c r="BJ518" s="9"/>
      <c r="BK518" s="9"/>
      <c r="BL518" s="50"/>
      <c r="BM518" s="12"/>
      <c r="BN518" s="11"/>
      <c r="BO518" s="9"/>
      <c r="BP518" s="11"/>
      <c r="BQ518" s="9"/>
      <c r="BR518" s="43"/>
      <c r="BS518" s="9"/>
      <c r="BT518" s="11"/>
      <c r="BU518" s="25"/>
      <c r="BV518" s="25"/>
      <c r="BW518" s="25"/>
      <c r="BX518" s="25"/>
      <c r="BY518" s="25"/>
      <c r="BZ518" s="25"/>
      <c r="CA518" s="25"/>
      <c r="CB518" s="25"/>
    </row>
    <row r="519" spans="2:80" x14ac:dyDescent="0.2">
      <c r="B519" s="25"/>
      <c r="C519" s="1"/>
      <c r="D519" s="1"/>
      <c r="E519" s="1"/>
      <c r="F519" s="2"/>
      <c r="G519" s="6"/>
      <c r="H519" s="2"/>
      <c r="I519" s="2"/>
      <c r="J519" s="3"/>
      <c r="K519" s="3"/>
      <c r="L519" s="1"/>
      <c r="M519" s="1"/>
      <c r="N519" s="1"/>
      <c r="O519" s="40"/>
      <c r="P519" s="40"/>
      <c r="Q519" s="1"/>
      <c r="R519" s="1"/>
      <c r="S519" s="2"/>
      <c r="T519" s="3"/>
      <c r="U519" s="7"/>
      <c r="V519" s="7"/>
      <c r="W519" s="7"/>
      <c r="X519" s="40"/>
      <c r="Y519" s="1"/>
      <c r="Z519" s="1"/>
      <c r="AA519" s="2"/>
      <c r="AB519" s="6"/>
      <c r="AC519" s="2"/>
      <c r="AD519" s="40"/>
      <c r="AE519" s="1"/>
      <c r="AF519" s="2"/>
      <c r="AG519" s="9"/>
      <c r="AH519" s="12"/>
      <c r="AI519" s="12"/>
      <c r="AJ519" s="42"/>
      <c r="AK519" s="11"/>
      <c r="AL519" s="9"/>
      <c r="AM519" s="11"/>
      <c r="AN519" s="9"/>
      <c r="AO519" s="9"/>
      <c r="AP519" s="9"/>
      <c r="AQ519" s="50"/>
      <c r="AR519" s="11"/>
      <c r="AS519" s="49"/>
      <c r="AT519" s="12"/>
      <c r="AU519" s="9"/>
      <c r="AV519" s="9"/>
      <c r="AW519" s="9"/>
      <c r="AX519" s="9"/>
      <c r="AY519" s="12"/>
      <c r="AZ519" s="49"/>
      <c r="BA519" s="12"/>
      <c r="BB519" s="9"/>
      <c r="BC519" s="9"/>
      <c r="BD519" s="9"/>
      <c r="BE519" s="9"/>
      <c r="BF519" s="12"/>
      <c r="BG519" s="49"/>
      <c r="BH519" s="12"/>
      <c r="BI519" s="9"/>
      <c r="BJ519" s="9"/>
      <c r="BK519" s="9"/>
      <c r="BL519" s="50"/>
      <c r="BM519" s="12"/>
      <c r="BN519" s="11"/>
      <c r="BO519" s="9"/>
      <c r="BP519" s="11"/>
      <c r="BQ519" s="9"/>
      <c r="BR519" s="43"/>
      <c r="BS519" s="9"/>
      <c r="BT519" s="11"/>
      <c r="BU519" s="25"/>
      <c r="BV519" s="25"/>
      <c r="BW519" s="25"/>
      <c r="BX519" s="25"/>
      <c r="BY519" s="25"/>
      <c r="BZ519" s="25"/>
      <c r="CA519" s="25"/>
      <c r="CB519" s="25"/>
    </row>
    <row r="520" spans="2:80" x14ac:dyDescent="0.2">
      <c r="B520" s="25"/>
      <c r="C520" s="1"/>
      <c r="D520" s="1"/>
      <c r="E520" s="1"/>
      <c r="F520" s="2"/>
      <c r="G520" s="6"/>
      <c r="H520" s="2"/>
      <c r="I520" s="2"/>
      <c r="J520" s="3"/>
      <c r="K520" s="3"/>
      <c r="L520" s="1"/>
      <c r="M520" s="1"/>
      <c r="N520" s="1"/>
      <c r="O520" s="40"/>
      <c r="P520" s="40"/>
      <c r="Q520" s="1"/>
      <c r="R520" s="1"/>
      <c r="S520" s="2"/>
      <c r="T520" s="3"/>
      <c r="U520" s="7"/>
      <c r="V520" s="7"/>
      <c r="W520" s="7"/>
      <c r="X520" s="40"/>
      <c r="Y520" s="1"/>
      <c r="Z520" s="1"/>
      <c r="AA520" s="2"/>
      <c r="AB520" s="6"/>
      <c r="AC520" s="2"/>
      <c r="AD520" s="40"/>
      <c r="AE520" s="1"/>
      <c r="AF520" s="2"/>
      <c r="AG520" s="9"/>
      <c r="AH520" s="12"/>
      <c r="AI520" s="12"/>
      <c r="AJ520" s="42"/>
      <c r="AK520" s="11"/>
      <c r="AL520" s="9"/>
      <c r="AM520" s="11"/>
      <c r="AN520" s="9"/>
      <c r="AO520" s="9"/>
      <c r="AP520" s="9"/>
      <c r="AQ520" s="50"/>
      <c r="AR520" s="11"/>
      <c r="AS520" s="49"/>
      <c r="AT520" s="12"/>
      <c r="AU520" s="9"/>
      <c r="AV520" s="9"/>
      <c r="AW520" s="9"/>
      <c r="AX520" s="9"/>
      <c r="AY520" s="12"/>
      <c r="AZ520" s="49"/>
      <c r="BA520" s="12"/>
      <c r="BB520" s="9"/>
      <c r="BC520" s="9"/>
      <c r="BD520" s="9"/>
      <c r="BE520" s="9"/>
      <c r="BF520" s="12"/>
      <c r="BG520" s="49"/>
      <c r="BH520" s="12"/>
      <c r="BI520" s="9"/>
      <c r="BJ520" s="9"/>
      <c r="BK520" s="9"/>
      <c r="BL520" s="50"/>
      <c r="BM520" s="12"/>
      <c r="BN520" s="11"/>
      <c r="BO520" s="9"/>
      <c r="BP520" s="11"/>
      <c r="BQ520" s="9"/>
      <c r="BR520" s="43"/>
      <c r="BS520" s="9"/>
      <c r="BT520" s="11"/>
      <c r="BU520" s="25"/>
      <c r="BV520" s="25"/>
      <c r="BW520" s="25"/>
      <c r="BX520" s="25"/>
      <c r="BY520" s="25"/>
      <c r="BZ520" s="25"/>
      <c r="CA520" s="25"/>
      <c r="CB520" s="25"/>
    </row>
    <row r="521" spans="2:80" x14ac:dyDescent="0.2">
      <c r="B521" s="25"/>
      <c r="C521" s="1"/>
      <c r="D521" s="1"/>
      <c r="E521" s="1"/>
      <c r="F521" s="2"/>
      <c r="G521" s="6"/>
      <c r="H521" s="2"/>
      <c r="I521" s="2"/>
      <c r="J521" s="3"/>
      <c r="K521" s="3"/>
      <c r="L521" s="1"/>
      <c r="M521" s="1"/>
      <c r="N521" s="1"/>
      <c r="O521" s="40"/>
      <c r="P521" s="40"/>
      <c r="Q521" s="1"/>
      <c r="R521" s="1"/>
      <c r="S521" s="2"/>
      <c r="T521" s="3"/>
      <c r="U521" s="7"/>
      <c r="V521" s="7"/>
      <c r="W521" s="7"/>
      <c r="X521" s="40"/>
      <c r="Y521" s="1"/>
      <c r="Z521" s="1"/>
      <c r="AA521" s="2"/>
      <c r="AB521" s="6"/>
      <c r="AC521" s="2"/>
      <c r="AD521" s="40"/>
      <c r="AE521" s="1"/>
      <c r="AF521" s="2"/>
      <c r="AG521" s="9"/>
      <c r="AH521" s="12"/>
      <c r="AI521" s="12"/>
      <c r="AJ521" s="42"/>
      <c r="AK521" s="11"/>
      <c r="AL521" s="9"/>
      <c r="AM521" s="11"/>
      <c r="AN521" s="9"/>
      <c r="AO521" s="9"/>
      <c r="AP521" s="9"/>
      <c r="AQ521" s="50"/>
      <c r="AR521" s="11"/>
      <c r="AS521" s="49"/>
      <c r="AT521" s="12"/>
      <c r="AU521" s="9"/>
      <c r="AV521" s="9"/>
      <c r="AW521" s="9"/>
      <c r="AX521" s="9"/>
      <c r="AY521" s="12"/>
      <c r="AZ521" s="49"/>
      <c r="BA521" s="12"/>
      <c r="BB521" s="9"/>
      <c r="BC521" s="9"/>
      <c r="BD521" s="9"/>
      <c r="BE521" s="9"/>
      <c r="BF521" s="12"/>
      <c r="BG521" s="49"/>
      <c r="BH521" s="12"/>
      <c r="BI521" s="9"/>
      <c r="BJ521" s="9"/>
      <c r="BK521" s="9"/>
      <c r="BL521" s="50"/>
      <c r="BM521" s="12"/>
      <c r="BN521" s="11"/>
      <c r="BO521" s="9"/>
      <c r="BP521" s="11"/>
      <c r="BQ521" s="9"/>
      <c r="BR521" s="43"/>
      <c r="BS521" s="9"/>
      <c r="BT521" s="11"/>
      <c r="BU521" s="25"/>
      <c r="BV521" s="25"/>
      <c r="BW521" s="25"/>
      <c r="BX521" s="25"/>
      <c r="BY521" s="25"/>
      <c r="BZ521" s="25"/>
      <c r="CA521" s="25"/>
      <c r="CB521" s="25"/>
    </row>
    <row r="522" spans="2:80" x14ac:dyDescent="0.2">
      <c r="B522" s="25"/>
      <c r="C522" s="1"/>
      <c r="D522" s="1"/>
      <c r="E522" s="1"/>
      <c r="F522" s="2"/>
      <c r="G522" s="6"/>
      <c r="H522" s="2"/>
      <c r="I522" s="2"/>
      <c r="J522" s="3"/>
      <c r="K522" s="3"/>
      <c r="L522" s="1"/>
      <c r="M522" s="1"/>
      <c r="N522" s="1"/>
      <c r="O522" s="40"/>
      <c r="P522" s="40"/>
      <c r="Q522" s="1"/>
      <c r="R522" s="1"/>
      <c r="S522" s="2"/>
      <c r="T522" s="3"/>
      <c r="U522" s="7"/>
      <c r="V522" s="7"/>
      <c r="W522" s="7"/>
      <c r="X522" s="40"/>
      <c r="Y522" s="1"/>
      <c r="Z522" s="1"/>
      <c r="AA522" s="2"/>
      <c r="AB522" s="6"/>
      <c r="AC522" s="2"/>
      <c r="AD522" s="40"/>
      <c r="AE522" s="1"/>
      <c r="AF522" s="2"/>
      <c r="AG522" s="9"/>
      <c r="AH522" s="12"/>
      <c r="AI522" s="12"/>
      <c r="AJ522" s="42"/>
      <c r="AK522" s="11"/>
      <c r="AL522" s="9"/>
      <c r="AM522" s="11"/>
      <c r="AN522" s="9"/>
      <c r="AO522" s="9"/>
      <c r="AP522" s="9"/>
      <c r="AQ522" s="50"/>
      <c r="AR522" s="11"/>
      <c r="AS522" s="49"/>
      <c r="AT522" s="12"/>
      <c r="AU522" s="9"/>
      <c r="AV522" s="9"/>
      <c r="AW522" s="9"/>
      <c r="AX522" s="9"/>
      <c r="AY522" s="12"/>
      <c r="AZ522" s="49"/>
      <c r="BA522" s="12"/>
      <c r="BB522" s="9"/>
      <c r="BC522" s="9"/>
      <c r="BD522" s="9"/>
      <c r="BE522" s="9"/>
      <c r="BF522" s="12"/>
      <c r="BG522" s="49"/>
      <c r="BH522" s="12"/>
      <c r="BI522" s="9"/>
      <c r="BJ522" s="9"/>
      <c r="BK522" s="9"/>
      <c r="BL522" s="50"/>
      <c r="BM522" s="12"/>
      <c r="BN522" s="11"/>
      <c r="BO522" s="9"/>
      <c r="BP522" s="11"/>
      <c r="BQ522" s="9"/>
      <c r="BR522" s="43"/>
      <c r="BS522" s="9"/>
      <c r="BT522" s="11"/>
      <c r="BU522" s="25"/>
      <c r="BV522" s="25"/>
      <c r="BW522" s="25"/>
      <c r="BX522" s="25"/>
      <c r="BY522" s="25"/>
      <c r="BZ522" s="25"/>
      <c r="CA522" s="25"/>
      <c r="CB522" s="25"/>
    </row>
    <row r="523" spans="2:80" x14ac:dyDescent="0.2">
      <c r="B523" s="25"/>
      <c r="C523" s="1"/>
      <c r="D523" s="1"/>
      <c r="E523" s="1"/>
      <c r="F523" s="2"/>
      <c r="G523" s="6"/>
      <c r="H523" s="2"/>
      <c r="I523" s="2"/>
      <c r="J523" s="3"/>
      <c r="K523" s="3"/>
      <c r="L523" s="1"/>
      <c r="M523" s="1"/>
      <c r="N523" s="1"/>
      <c r="O523" s="40"/>
      <c r="P523" s="40"/>
      <c r="Q523" s="1"/>
      <c r="R523" s="1"/>
      <c r="S523" s="2"/>
      <c r="T523" s="3"/>
      <c r="U523" s="7"/>
      <c r="V523" s="7"/>
      <c r="W523" s="7"/>
      <c r="X523" s="40"/>
      <c r="Y523" s="1"/>
      <c r="Z523" s="1"/>
      <c r="AA523" s="2"/>
      <c r="AB523" s="6"/>
      <c r="AC523" s="2"/>
      <c r="AD523" s="40"/>
      <c r="AE523" s="1"/>
      <c r="AF523" s="2"/>
      <c r="AG523" s="9"/>
      <c r="AH523" s="12"/>
      <c r="AI523" s="12"/>
      <c r="AJ523" s="42"/>
      <c r="AK523" s="11"/>
      <c r="AL523" s="9"/>
      <c r="AM523" s="11"/>
      <c r="AN523" s="9"/>
      <c r="AO523" s="9"/>
      <c r="AP523" s="9"/>
      <c r="AQ523" s="50"/>
      <c r="AR523" s="11"/>
      <c r="AS523" s="49"/>
      <c r="AT523" s="12"/>
      <c r="AU523" s="9"/>
      <c r="AV523" s="9"/>
      <c r="AW523" s="9"/>
      <c r="AX523" s="9"/>
      <c r="AY523" s="12"/>
      <c r="AZ523" s="49"/>
      <c r="BA523" s="12"/>
      <c r="BB523" s="9"/>
      <c r="BC523" s="9"/>
      <c r="BD523" s="9"/>
      <c r="BE523" s="9"/>
      <c r="BF523" s="12"/>
      <c r="BG523" s="49"/>
      <c r="BH523" s="12"/>
      <c r="BI523" s="9"/>
      <c r="BJ523" s="9"/>
      <c r="BK523" s="9"/>
      <c r="BL523" s="50"/>
      <c r="BM523" s="12"/>
      <c r="BN523" s="11"/>
      <c r="BO523" s="9"/>
      <c r="BP523" s="11"/>
      <c r="BQ523" s="9"/>
      <c r="BR523" s="43"/>
      <c r="BS523" s="9"/>
      <c r="BT523" s="11"/>
      <c r="BU523" s="25"/>
      <c r="BV523" s="25"/>
      <c r="BW523" s="25"/>
      <c r="BX523" s="25"/>
      <c r="BY523" s="25"/>
      <c r="BZ523" s="25"/>
      <c r="CA523" s="25"/>
      <c r="CB523" s="25"/>
    </row>
    <row r="524" spans="2:80" x14ac:dyDescent="0.2">
      <c r="B524" s="25"/>
      <c r="C524" s="1"/>
      <c r="D524" s="1"/>
      <c r="E524" s="1"/>
      <c r="F524" s="2"/>
      <c r="G524" s="6"/>
      <c r="H524" s="2"/>
      <c r="I524" s="2"/>
      <c r="J524" s="3"/>
      <c r="K524" s="3"/>
      <c r="L524" s="1"/>
      <c r="M524" s="1"/>
      <c r="N524" s="1"/>
      <c r="O524" s="40"/>
      <c r="P524" s="40"/>
      <c r="Q524" s="1"/>
      <c r="R524" s="1"/>
      <c r="S524" s="2"/>
      <c r="T524" s="3"/>
      <c r="U524" s="7"/>
      <c r="V524" s="7"/>
      <c r="W524" s="7"/>
      <c r="X524" s="40"/>
      <c r="Y524" s="1"/>
      <c r="Z524" s="1"/>
      <c r="AA524" s="2"/>
      <c r="AB524" s="6"/>
      <c r="AC524" s="2"/>
      <c r="AD524" s="40"/>
      <c r="AE524" s="1"/>
      <c r="AF524" s="2"/>
      <c r="AG524" s="9"/>
      <c r="AH524" s="12"/>
      <c r="AI524" s="12"/>
      <c r="AJ524" s="42"/>
      <c r="AK524" s="11"/>
      <c r="AL524" s="9"/>
      <c r="AM524" s="11"/>
      <c r="AN524" s="9"/>
      <c r="AO524" s="9"/>
      <c r="AP524" s="9"/>
      <c r="AQ524" s="50"/>
      <c r="AR524" s="11"/>
      <c r="AS524" s="49"/>
      <c r="AT524" s="12"/>
      <c r="AU524" s="9"/>
      <c r="AV524" s="9"/>
      <c r="AW524" s="9"/>
      <c r="AX524" s="9"/>
      <c r="AY524" s="12"/>
      <c r="AZ524" s="49"/>
      <c r="BA524" s="12"/>
      <c r="BB524" s="9"/>
      <c r="BC524" s="9"/>
      <c r="BD524" s="9"/>
      <c r="BE524" s="9"/>
      <c r="BF524" s="12"/>
      <c r="BG524" s="49"/>
      <c r="BH524" s="12"/>
      <c r="BI524" s="9"/>
      <c r="BJ524" s="9"/>
      <c r="BK524" s="9"/>
      <c r="BL524" s="50"/>
      <c r="BM524" s="12"/>
      <c r="BN524" s="11"/>
      <c r="BO524" s="9"/>
      <c r="BP524" s="11"/>
      <c r="BQ524" s="9"/>
      <c r="BR524" s="43"/>
      <c r="BS524" s="9"/>
      <c r="BT524" s="11"/>
      <c r="BU524" s="25"/>
      <c r="BV524" s="25"/>
      <c r="BW524" s="25"/>
      <c r="BX524" s="25"/>
      <c r="BY524" s="25"/>
      <c r="BZ524" s="25"/>
      <c r="CA524" s="25"/>
      <c r="CB524" s="25"/>
    </row>
    <row r="525" spans="2:80" x14ac:dyDescent="0.2">
      <c r="B525" s="25"/>
      <c r="C525" s="1"/>
      <c r="D525" s="1"/>
      <c r="E525" s="1"/>
      <c r="F525" s="2"/>
      <c r="G525" s="6"/>
      <c r="H525" s="2"/>
      <c r="I525" s="2"/>
      <c r="J525" s="3"/>
      <c r="K525" s="3"/>
      <c r="L525" s="1"/>
      <c r="M525" s="1"/>
      <c r="N525" s="1"/>
      <c r="O525" s="40"/>
      <c r="P525" s="40"/>
      <c r="Q525" s="1"/>
      <c r="R525" s="1"/>
      <c r="S525" s="2"/>
      <c r="T525" s="3"/>
      <c r="U525" s="7"/>
      <c r="V525" s="7"/>
      <c r="W525" s="7"/>
      <c r="X525" s="40"/>
      <c r="Y525" s="1"/>
      <c r="Z525" s="1"/>
      <c r="AA525" s="2"/>
      <c r="AB525" s="6"/>
      <c r="AC525" s="2"/>
      <c r="AD525" s="40"/>
      <c r="AE525" s="1"/>
      <c r="AF525" s="2"/>
      <c r="AG525" s="9"/>
      <c r="AH525" s="12"/>
      <c r="AI525" s="12"/>
      <c r="AJ525" s="42"/>
      <c r="AK525" s="11"/>
      <c r="AL525" s="9"/>
      <c r="AM525" s="11"/>
      <c r="AN525" s="9"/>
      <c r="AO525" s="9"/>
      <c r="AP525" s="9"/>
      <c r="AQ525" s="50"/>
      <c r="AR525" s="11"/>
      <c r="AS525" s="49"/>
      <c r="AT525" s="12"/>
      <c r="AU525" s="9"/>
      <c r="AV525" s="9"/>
      <c r="AW525" s="9"/>
      <c r="AX525" s="9"/>
      <c r="AY525" s="12"/>
      <c r="AZ525" s="49"/>
      <c r="BA525" s="12"/>
      <c r="BB525" s="9"/>
      <c r="BC525" s="9"/>
      <c r="BD525" s="9"/>
      <c r="BE525" s="9"/>
      <c r="BF525" s="12"/>
      <c r="BG525" s="49"/>
      <c r="BH525" s="12"/>
      <c r="BI525" s="9"/>
      <c r="BJ525" s="9"/>
      <c r="BK525" s="9"/>
      <c r="BL525" s="50"/>
      <c r="BM525" s="12"/>
      <c r="BN525" s="11"/>
      <c r="BO525" s="9"/>
      <c r="BP525" s="11"/>
      <c r="BQ525" s="9"/>
      <c r="BR525" s="43"/>
      <c r="BS525" s="9"/>
      <c r="BT525" s="11"/>
      <c r="BU525" s="25"/>
      <c r="BV525" s="25"/>
      <c r="BW525" s="25"/>
      <c r="BX525" s="25"/>
      <c r="BY525" s="25"/>
      <c r="BZ525" s="25"/>
      <c r="CA525" s="25"/>
      <c r="CB525" s="25"/>
    </row>
    <row r="526" spans="2:80" x14ac:dyDescent="0.2">
      <c r="B526" s="25"/>
      <c r="C526" s="1"/>
      <c r="D526" s="1"/>
      <c r="E526" s="1"/>
      <c r="F526" s="2"/>
      <c r="G526" s="6"/>
      <c r="H526" s="2"/>
      <c r="I526" s="2"/>
      <c r="J526" s="3"/>
      <c r="K526" s="3"/>
      <c r="L526" s="1"/>
      <c r="M526" s="1"/>
      <c r="N526" s="1"/>
      <c r="O526" s="40"/>
      <c r="P526" s="40"/>
      <c r="Q526" s="1"/>
      <c r="R526" s="1"/>
      <c r="S526" s="2"/>
      <c r="T526" s="3"/>
      <c r="U526" s="7"/>
      <c r="V526" s="7"/>
      <c r="W526" s="7"/>
      <c r="X526" s="40"/>
      <c r="Y526" s="1"/>
      <c r="Z526" s="1"/>
      <c r="AA526" s="2"/>
      <c r="AB526" s="6"/>
      <c r="AC526" s="2"/>
      <c r="AD526" s="40"/>
      <c r="AE526" s="1"/>
      <c r="AF526" s="2"/>
      <c r="AG526" s="9"/>
      <c r="AH526" s="12"/>
      <c r="AI526" s="12"/>
      <c r="AJ526" s="42"/>
      <c r="AK526" s="11"/>
      <c r="AL526" s="9"/>
      <c r="AM526" s="11"/>
      <c r="AN526" s="9"/>
      <c r="AO526" s="9"/>
      <c r="AP526" s="9"/>
      <c r="AQ526" s="50"/>
      <c r="AR526" s="11"/>
      <c r="AS526" s="49"/>
      <c r="AT526" s="12"/>
      <c r="AU526" s="9"/>
      <c r="AV526" s="9"/>
      <c r="AW526" s="9"/>
      <c r="AX526" s="9"/>
      <c r="AY526" s="12"/>
      <c r="AZ526" s="49"/>
      <c r="BA526" s="12"/>
      <c r="BB526" s="9"/>
      <c r="BC526" s="9"/>
      <c r="BD526" s="9"/>
      <c r="BE526" s="9"/>
      <c r="BF526" s="12"/>
      <c r="BG526" s="49"/>
      <c r="BH526" s="12"/>
      <c r="BI526" s="9"/>
      <c r="BJ526" s="9"/>
      <c r="BK526" s="9"/>
      <c r="BL526" s="50"/>
      <c r="BM526" s="12"/>
      <c r="BN526" s="11"/>
      <c r="BO526" s="9"/>
      <c r="BP526" s="11"/>
      <c r="BQ526" s="9"/>
      <c r="BR526" s="43"/>
      <c r="BS526" s="9"/>
      <c r="BT526" s="11"/>
      <c r="BU526" s="25"/>
      <c r="BV526" s="25"/>
      <c r="BW526" s="25"/>
      <c r="BX526" s="25"/>
      <c r="BY526" s="25"/>
      <c r="BZ526" s="25"/>
      <c r="CA526" s="25"/>
      <c r="CB526" s="25"/>
    </row>
    <row r="527" spans="2:80" x14ac:dyDescent="0.2">
      <c r="B527" s="25"/>
      <c r="C527" s="1"/>
      <c r="D527" s="1"/>
      <c r="E527" s="1"/>
      <c r="F527" s="2"/>
      <c r="G527" s="6"/>
      <c r="H527" s="2"/>
      <c r="I527" s="2"/>
      <c r="J527" s="3"/>
      <c r="K527" s="3"/>
      <c r="L527" s="1"/>
      <c r="M527" s="1"/>
      <c r="N527" s="1"/>
      <c r="O527" s="40"/>
      <c r="P527" s="40"/>
      <c r="Q527" s="1"/>
      <c r="R527" s="1"/>
      <c r="S527" s="2"/>
      <c r="T527" s="3"/>
      <c r="U527" s="7"/>
      <c r="V527" s="7"/>
      <c r="W527" s="7"/>
      <c r="X527" s="40"/>
      <c r="Y527" s="1"/>
      <c r="Z527" s="1"/>
      <c r="AA527" s="2"/>
      <c r="AB527" s="6"/>
      <c r="AC527" s="2"/>
      <c r="AD527" s="40"/>
      <c r="AE527" s="1"/>
      <c r="AF527" s="2"/>
      <c r="AG527" s="9"/>
      <c r="AH527" s="12"/>
      <c r="AI527" s="12"/>
      <c r="AJ527" s="42"/>
      <c r="AK527" s="11"/>
      <c r="AL527" s="9"/>
      <c r="AM527" s="11"/>
      <c r="AN527" s="9"/>
      <c r="AO527" s="9"/>
      <c r="AP527" s="9"/>
      <c r="AQ527" s="50"/>
      <c r="AR527" s="11"/>
      <c r="AS527" s="49"/>
      <c r="AT527" s="12"/>
      <c r="AU527" s="9"/>
      <c r="AV527" s="9"/>
      <c r="AW527" s="9"/>
      <c r="AX527" s="9"/>
      <c r="AY527" s="12"/>
      <c r="AZ527" s="49"/>
      <c r="BA527" s="12"/>
      <c r="BB527" s="9"/>
      <c r="BC527" s="9"/>
      <c r="BD527" s="9"/>
      <c r="BE527" s="9"/>
      <c r="BF527" s="12"/>
      <c r="BG527" s="49"/>
      <c r="BH527" s="12"/>
      <c r="BI527" s="9"/>
      <c r="BJ527" s="9"/>
      <c r="BK527" s="9"/>
      <c r="BL527" s="50"/>
      <c r="BM527" s="12"/>
      <c r="BN527" s="11"/>
      <c r="BO527" s="9"/>
      <c r="BP527" s="11"/>
      <c r="BQ527" s="9"/>
      <c r="BR527" s="43"/>
      <c r="BS527" s="9"/>
      <c r="BT527" s="11"/>
      <c r="BU527" s="25"/>
      <c r="BV527" s="25"/>
      <c r="BW527" s="25"/>
      <c r="BX527" s="25"/>
      <c r="BY527" s="25"/>
      <c r="BZ527" s="25"/>
      <c r="CA527" s="25"/>
      <c r="CB527" s="25"/>
    </row>
    <row r="528" spans="2:80" x14ac:dyDescent="0.2">
      <c r="C528" s="1">
        <v>80</v>
      </c>
      <c r="D528" s="1">
        <v>104.71</v>
      </c>
      <c r="E528" s="1">
        <v>-5103.8999999999996</v>
      </c>
      <c r="F528" s="2">
        <v>78</v>
      </c>
      <c r="G528" s="6">
        <v>3.3000000000000002E-2</v>
      </c>
      <c r="H528" s="2">
        <v>0.42199999999999999</v>
      </c>
      <c r="I528" s="2">
        <v>3500</v>
      </c>
      <c r="J528" s="3">
        <f t="shared" ref="J528:J591" si="142">I528/60</f>
        <v>58.333333333333336</v>
      </c>
      <c r="K528" s="3">
        <f t="shared" ref="K528:K591" si="143">2*3.1416*J528</f>
        <v>366.52</v>
      </c>
      <c r="L528" s="1">
        <v>0.9</v>
      </c>
      <c r="M528" s="1">
        <v>0.76</v>
      </c>
      <c r="N528" s="1">
        <f t="shared" ref="N528:N591" si="144">L528*M528</f>
        <v>0.68400000000000005</v>
      </c>
      <c r="O528" s="40">
        <f t="shared" ref="O528:O591" si="145">1000*G528*F528/(75*N528)</f>
        <v>50.175438596491226</v>
      </c>
      <c r="P528" s="40">
        <f t="shared" ref="P528:P591" si="146">O528*75.9</f>
        <v>3808.3157894736842</v>
      </c>
      <c r="Q528" s="1">
        <v>11</v>
      </c>
      <c r="R528" s="1">
        <v>4</v>
      </c>
      <c r="S528" s="2">
        <v>2600</v>
      </c>
      <c r="T528" s="3">
        <f t="shared" ref="T528:T591" si="147">S528/(R528-1)</f>
        <v>866.66666666666663</v>
      </c>
      <c r="U528" s="7">
        <v>0.20419999999999999</v>
      </c>
      <c r="V528" s="7">
        <f t="shared" ref="V528:V591" si="148">3.1416*U528^2/4</f>
        <v>3.2749326455999997E-2</v>
      </c>
      <c r="W528" s="7">
        <f t="shared" ref="W528:W591" si="149">(2*9.81*V528^2*U528*Q528)/(S528*G528^2)</f>
        <v>1.6693636134473333E-2</v>
      </c>
      <c r="X528" s="40">
        <f t="shared" ref="X528:X591" si="150">AC528/(9.81*V528)</f>
        <v>1081.2059482292843</v>
      </c>
      <c r="Y528" s="1">
        <v>0</v>
      </c>
      <c r="Z528" s="1">
        <v>78</v>
      </c>
      <c r="AA528" s="2">
        <v>67</v>
      </c>
      <c r="AB528" s="6">
        <f t="shared" ref="AB528:AB591" si="151">(900*9.81*1000*G528*F528)/(N528*H528*(3.1416*I528)^2)</f>
        <v>0.6511988748177826</v>
      </c>
      <c r="AC528" s="2">
        <v>347.36</v>
      </c>
      <c r="AD528" s="40">
        <f t="shared" ref="AD528:AD591" si="152">(W528*T528)/(2*9.81*U528*V528^2)</f>
        <v>3367.0033670033663</v>
      </c>
      <c r="AE528" s="1">
        <f t="shared" ref="AE528:AE591" si="153">T528/AC528</f>
        <v>2.4950099800399199</v>
      </c>
      <c r="AF528" s="2">
        <f t="shared" ref="AF528:AF591" si="154">1+AF527</f>
        <v>1</v>
      </c>
      <c r="AG528" s="9">
        <f t="shared" ref="AG528:AG591" si="155">AF528*AE528</f>
        <v>2.4950099800399199</v>
      </c>
      <c r="AH528" s="12">
        <f t="shared" ref="AH528:AH591" si="156">1/(AB528*AG528+1)</f>
        <v>0.38098900064833519</v>
      </c>
      <c r="AI528" s="12">
        <f t="shared" ref="AI528:AI591" si="157">AL528^2-4*CoefC*AJ528</f>
        <v>10170.233500710678</v>
      </c>
      <c r="AJ528" s="42">
        <f t="shared" ref="AJ528:AJ591" si="158">AH528^2*CoefA-AP528</f>
        <v>11.757362107816389</v>
      </c>
      <c r="AK528" s="11">
        <v>0</v>
      </c>
      <c r="AL528" s="9">
        <f t="shared" ref="AL528:AL591" si="159">AH528*CoefB-B</f>
        <v>-22.128981802581293</v>
      </c>
      <c r="AM528" s="11">
        <f t="shared" ref="AM528:AM591" si="160">IF(AK528&lt;0,0,AK528)</f>
        <v>0</v>
      </c>
      <c r="AN528" s="9">
        <f t="shared" ref="AN528:AN591" si="161">AQ527</f>
        <v>0</v>
      </c>
      <c r="AO528" s="9"/>
      <c r="AP528" s="9">
        <f t="shared" ref="AP528:AP591" si="162">AN528-AT528*(B-_R*ABS(AT528))</f>
        <v>0</v>
      </c>
      <c r="AQ528" s="47">
        <f t="shared" ref="AQ528:AQ591" si="163">AU528+B*(AR528-AT528)+_R*AT528*ABS(AT528)</f>
        <v>0</v>
      </c>
      <c r="AR528" s="15">
        <f t="shared" ref="AR528:AR591" si="164">AM527</f>
        <v>0</v>
      </c>
      <c r="AS528" s="49"/>
      <c r="AT528" s="12">
        <f t="shared" ref="AT528:AT591" si="165">AY527</f>
        <v>0</v>
      </c>
      <c r="AU528" s="9">
        <f t="shared" ref="AU528:AU591" si="166">AX527</f>
        <v>0</v>
      </c>
      <c r="AV528" s="9">
        <f t="shared" ref="AV528:AV591" si="167">AU528+AT528*(B-_R*ABS(AT528))</f>
        <v>0</v>
      </c>
      <c r="AW528" s="9">
        <f t="shared" ref="AW528:AW591" si="168">AU528-BA528*(B-_R*ABS(BA528))</f>
        <v>0</v>
      </c>
      <c r="AX528" s="16">
        <f t="shared" ref="AX528:AX591" si="169">(AV528+AW528)/2</f>
        <v>0</v>
      </c>
      <c r="AY528" s="44">
        <f t="shared" ref="AY528:AY591" si="170">(AV528-AX528)/B</f>
        <v>0</v>
      </c>
      <c r="AZ528" s="49"/>
      <c r="BA528" s="12">
        <f t="shared" ref="BA528:BA591" si="171">BF527</f>
        <v>0</v>
      </c>
      <c r="BB528" s="9">
        <f t="shared" ref="BB528:BB591" si="172">BE527</f>
        <v>0</v>
      </c>
      <c r="BC528" s="9">
        <f t="shared" ref="BC528:BC591" si="173">BB528+BA528*(B-_R*ABS(BA528))</f>
        <v>0</v>
      </c>
      <c r="BD528" s="9">
        <f t="shared" ref="BD528:BD591" si="174">BB528-BH528*(B-_R*ABS(BH528))</f>
        <v>0</v>
      </c>
      <c r="BE528" s="16">
        <f t="shared" ref="BE528:BE591" si="175">(BC528+BD528)/2</f>
        <v>0</v>
      </c>
      <c r="BF528" s="44">
        <f t="shared" ref="BF528:BF591" si="176">(BC528-BE528)/B</f>
        <v>0</v>
      </c>
      <c r="BG528" s="49"/>
      <c r="BH528" s="12">
        <f t="shared" ref="BH528:BH591" si="177">BM527</f>
        <v>0</v>
      </c>
      <c r="BI528" s="9">
        <f t="shared" ref="BI528:BI591" si="178">BL527</f>
        <v>0</v>
      </c>
      <c r="BJ528" s="9">
        <f t="shared" ref="BJ528:BJ553" si="179">BB528+BF528*(B-_R*ABS(BH528))</f>
        <v>0</v>
      </c>
      <c r="BK528" s="9"/>
      <c r="BL528" s="47">
        <f t="shared" ref="BL528:BL591" si="180">$AA$7</f>
        <v>64</v>
      </c>
      <c r="BM528" s="44">
        <f t="shared" ref="BM528:BM591" si="181">(BJ528-BL528)/B</f>
        <v>-0.71007197184000004</v>
      </c>
      <c r="BN528" s="11"/>
      <c r="BO528" s="9"/>
      <c r="BP528" s="11"/>
      <c r="BQ528" s="9"/>
      <c r="BR528" s="43"/>
      <c r="BS528" s="9"/>
      <c r="BT528" s="11"/>
    </row>
    <row r="529" spans="3:72" x14ac:dyDescent="0.2">
      <c r="C529" s="1">
        <v>80</v>
      </c>
      <c r="D529" s="1">
        <v>104.71</v>
      </c>
      <c r="E529" s="1">
        <v>-5103.8999999999996</v>
      </c>
      <c r="F529" s="2">
        <v>78</v>
      </c>
      <c r="G529" s="6">
        <v>3.3000000000000002E-2</v>
      </c>
      <c r="H529" s="2">
        <v>0.42199999999999999</v>
      </c>
      <c r="I529" s="2">
        <v>3500</v>
      </c>
      <c r="J529" s="3">
        <f t="shared" si="142"/>
        <v>58.333333333333336</v>
      </c>
      <c r="K529" s="3">
        <f t="shared" si="143"/>
        <v>366.52</v>
      </c>
      <c r="L529" s="1">
        <v>0.9</v>
      </c>
      <c r="M529" s="1">
        <v>0.76</v>
      </c>
      <c r="N529" s="1">
        <f t="shared" si="144"/>
        <v>0.68400000000000005</v>
      </c>
      <c r="O529" s="40">
        <f t="shared" si="145"/>
        <v>50.175438596491226</v>
      </c>
      <c r="P529" s="40">
        <f t="shared" si="146"/>
        <v>3808.3157894736842</v>
      </c>
      <c r="Q529" s="1">
        <v>11</v>
      </c>
      <c r="R529" s="1">
        <v>4</v>
      </c>
      <c r="S529" s="2">
        <v>2600</v>
      </c>
      <c r="T529" s="3">
        <f t="shared" si="147"/>
        <v>866.66666666666663</v>
      </c>
      <c r="U529" s="7">
        <v>0.20419999999999999</v>
      </c>
      <c r="V529" s="7">
        <f t="shared" si="148"/>
        <v>3.2749326455999997E-2</v>
      </c>
      <c r="W529" s="7">
        <f t="shared" si="149"/>
        <v>1.6693636134473333E-2</v>
      </c>
      <c r="X529" s="40">
        <f t="shared" si="150"/>
        <v>1081.2059482292843</v>
      </c>
      <c r="Y529" s="1">
        <v>0</v>
      </c>
      <c r="Z529" s="1">
        <v>78</v>
      </c>
      <c r="AA529" s="2">
        <v>67</v>
      </c>
      <c r="AB529" s="6">
        <f t="shared" si="151"/>
        <v>0.6511988748177826</v>
      </c>
      <c r="AC529" s="2">
        <v>347.36</v>
      </c>
      <c r="AD529" s="40">
        <f t="shared" si="152"/>
        <v>3367.0033670033663</v>
      </c>
      <c r="AE529" s="1">
        <f t="shared" si="153"/>
        <v>2.4950099800399199</v>
      </c>
      <c r="AF529" s="2">
        <f t="shared" si="154"/>
        <v>2</v>
      </c>
      <c r="AG529" s="9">
        <f t="shared" si="155"/>
        <v>4.9900199600798398</v>
      </c>
      <c r="AH529" s="12">
        <f t="shared" si="156"/>
        <v>0.23532205822005084</v>
      </c>
      <c r="AI529" s="12">
        <f t="shared" si="157"/>
        <v>6009.5842682546117</v>
      </c>
      <c r="AJ529" s="42">
        <f t="shared" si="158"/>
        <v>4.485494157878601</v>
      </c>
      <c r="AK529" s="11">
        <v>0</v>
      </c>
      <c r="AL529" s="9">
        <f t="shared" si="159"/>
        <v>-48.129074356605763</v>
      </c>
      <c r="AM529" s="11">
        <f t="shared" si="160"/>
        <v>0</v>
      </c>
      <c r="AN529" s="9">
        <f t="shared" si="161"/>
        <v>0</v>
      </c>
      <c r="AO529" s="9"/>
      <c r="AP529" s="9">
        <f t="shared" si="162"/>
        <v>0</v>
      </c>
      <c r="AQ529" s="47">
        <f t="shared" si="163"/>
        <v>0</v>
      </c>
      <c r="AR529" s="15">
        <f t="shared" si="164"/>
        <v>0</v>
      </c>
      <c r="AS529" s="49"/>
      <c r="AT529" s="12">
        <f t="shared" si="165"/>
        <v>0</v>
      </c>
      <c r="AU529" s="9">
        <f t="shared" si="166"/>
        <v>0</v>
      </c>
      <c r="AV529" s="9">
        <f t="shared" si="167"/>
        <v>0</v>
      </c>
      <c r="AW529" s="9">
        <f t="shared" si="168"/>
        <v>0</v>
      </c>
      <c r="AX529" s="16">
        <f t="shared" si="169"/>
        <v>0</v>
      </c>
      <c r="AY529" s="44">
        <f t="shared" si="170"/>
        <v>0</v>
      </c>
      <c r="AZ529" s="49"/>
      <c r="BA529" s="12">
        <f t="shared" si="171"/>
        <v>0</v>
      </c>
      <c r="BB529" s="9">
        <f t="shared" si="172"/>
        <v>0</v>
      </c>
      <c r="BC529" s="9">
        <f t="shared" si="173"/>
        <v>0</v>
      </c>
      <c r="BD529" s="9">
        <f t="shared" si="174"/>
        <v>63.398277203679449</v>
      </c>
      <c r="BE529" s="16">
        <f t="shared" si="175"/>
        <v>31.699138601839724</v>
      </c>
      <c r="BF529" s="44">
        <f t="shared" si="176"/>
        <v>-0.35169796644746554</v>
      </c>
      <c r="BG529" s="49"/>
      <c r="BH529" s="12">
        <f t="shared" si="177"/>
        <v>-0.71007197184000004</v>
      </c>
      <c r="BI529" s="9">
        <f t="shared" si="178"/>
        <v>64</v>
      </c>
      <c r="BJ529" s="9">
        <f t="shared" si="179"/>
        <v>-31.401105878082664</v>
      </c>
      <c r="BK529" s="9"/>
      <c r="BL529" s="47">
        <f t="shared" si="180"/>
        <v>64</v>
      </c>
      <c r="BM529" s="44">
        <f t="shared" si="181"/>
        <v>-1.0584633026026058</v>
      </c>
      <c r="BN529" s="11"/>
      <c r="BO529" s="9"/>
      <c r="BP529" s="11"/>
      <c r="BQ529" s="9"/>
      <c r="BR529" s="43"/>
      <c r="BS529" s="9"/>
      <c r="BT529" s="11"/>
    </row>
    <row r="530" spans="3:72" x14ac:dyDescent="0.2">
      <c r="C530" s="1">
        <v>80</v>
      </c>
      <c r="D530" s="1">
        <v>104.71</v>
      </c>
      <c r="E530" s="1">
        <v>-5103.8999999999996</v>
      </c>
      <c r="F530" s="2">
        <v>78</v>
      </c>
      <c r="G530" s="6">
        <v>3.3000000000000002E-2</v>
      </c>
      <c r="H530" s="2">
        <v>0.42199999999999999</v>
      </c>
      <c r="I530" s="2">
        <v>3500</v>
      </c>
      <c r="J530" s="3">
        <f t="shared" si="142"/>
        <v>58.333333333333336</v>
      </c>
      <c r="K530" s="3">
        <f t="shared" si="143"/>
        <v>366.52</v>
      </c>
      <c r="L530" s="1">
        <v>0.9</v>
      </c>
      <c r="M530" s="1">
        <v>0.76</v>
      </c>
      <c r="N530" s="1">
        <f t="shared" si="144"/>
        <v>0.68400000000000005</v>
      </c>
      <c r="O530" s="40">
        <f t="shared" si="145"/>
        <v>50.175438596491226</v>
      </c>
      <c r="P530" s="40">
        <f t="shared" si="146"/>
        <v>3808.3157894736842</v>
      </c>
      <c r="Q530" s="1">
        <v>11</v>
      </c>
      <c r="R530" s="1">
        <v>4</v>
      </c>
      <c r="S530" s="2">
        <v>2600</v>
      </c>
      <c r="T530" s="3">
        <f t="shared" si="147"/>
        <v>866.66666666666663</v>
      </c>
      <c r="U530" s="7">
        <v>0.20419999999999999</v>
      </c>
      <c r="V530" s="7">
        <f t="shared" si="148"/>
        <v>3.2749326455999997E-2</v>
      </c>
      <c r="W530" s="7">
        <f t="shared" si="149"/>
        <v>1.6693636134473333E-2</v>
      </c>
      <c r="X530" s="40">
        <f t="shared" si="150"/>
        <v>1081.2059482292843</v>
      </c>
      <c r="Y530" s="1">
        <v>0</v>
      </c>
      <c r="Z530" s="1">
        <v>78</v>
      </c>
      <c r="AA530" s="2">
        <v>67</v>
      </c>
      <c r="AB530" s="6">
        <f t="shared" si="151"/>
        <v>0.6511988748177826</v>
      </c>
      <c r="AC530" s="2">
        <v>347.36</v>
      </c>
      <c r="AD530" s="40">
        <f t="shared" si="152"/>
        <v>3367.0033670033663</v>
      </c>
      <c r="AE530" s="1">
        <f t="shared" si="153"/>
        <v>2.4950099800399199</v>
      </c>
      <c r="AF530" s="2">
        <f t="shared" si="154"/>
        <v>3</v>
      </c>
      <c r="AG530" s="9">
        <f t="shared" si="155"/>
        <v>7.4850299401197598</v>
      </c>
      <c r="AH530" s="12">
        <f t="shared" si="156"/>
        <v>0.17023469870674793</v>
      </c>
      <c r="AI530" s="12">
        <f t="shared" si="157"/>
        <v>5502.3752815835724</v>
      </c>
      <c r="AJ530" s="42">
        <f t="shared" si="158"/>
        <v>2.3473680641459569</v>
      </c>
      <c r="AK530" s="11">
        <v>0</v>
      </c>
      <c r="AL530" s="9">
        <f t="shared" si="159"/>
        <v>-59.746517156135198</v>
      </c>
      <c r="AM530" s="11">
        <f t="shared" si="160"/>
        <v>0</v>
      </c>
      <c r="AN530" s="9">
        <f t="shared" si="161"/>
        <v>0</v>
      </c>
      <c r="AO530" s="9"/>
      <c r="AP530" s="9">
        <f t="shared" si="162"/>
        <v>0</v>
      </c>
      <c r="AQ530" s="47">
        <f t="shared" si="163"/>
        <v>0</v>
      </c>
      <c r="AR530" s="15">
        <f t="shared" si="164"/>
        <v>0</v>
      </c>
      <c r="AS530" s="49"/>
      <c r="AT530" s="12">
        <f t="shared" si="165"/>
        <v>0</v>
      </c>
      <c r="AU530" s="9">
        <f t="shared" si="166"/>
        <v>0</v>
      </c>
      <c r="AV530" s="9">
        <f t="shared" si="167"/>
        <v>0</v>
      </c>
      <c r="AW530" s="9">
        <f t="shared" si="168"/>
        <v>31.551523279679429</v>
      </c>
      <c r="AX530" s="16">
        <f t="shared" si="169"/>
        <v>15.775761639839715</v>
      </c>
      <c r="AY530" s="44">
        <f t="shared" si="170"/>
        <v>-0.17503009648248152</v>
      </c>
      <c r="AZ530" s="49"/>
      <c r="BA530" s="12">
        <f t="shared" si="171"/>
        <v>-0.35169796644746554</v>
      </c>
      <c r="BB530" s="9">
        <f t="shared" si="172"/>
        <v>31.699138601839724</v>
      </c>
      <c r="BC530" s="9">
        <f t="shared" si="173"/>
        <v>0.14761532216029494</v>
      </c>
      <c r="BD530" s="9">
        <f t="shared" si="174"/>
        <v>125.76320775869868</v>
      </c>
      <c r="BE530" s="16">
        <f t="shared" si="175"/>
        <v>62.955411540429488</v>
      </c>
      <c r="BF530" s="44">
        <f t="shared" si="176"/>
        <v>-0.696844620431739</v>
      </c>
      <c r="BG530" s="49"/>
      <c r="BH530" s="12">
        <f t="shared" si="177"/>
        <v>-1.0584633026026058</v>
      </c>
      <c r="BI530" s="9">
        <f t="shared" si="178"/>
        <v>64</v>
      </c>
      <c r="BJ530" s="9">
        <f t="shared" si="179"/>
        <v>-30.228412789600323</v>
      </c>
      <c r="BK530" s="9"/>
      <c r="BL530" s="47">
        <f t="shared" si="180"/>
        <v>64</v>
      </c>
      <c r="BM530" s="44">
        <f t="shared" si="181"/>
        <v>-1.0454524198885153</v>
      </c>
      <c r="BN530" s="11"/>
      <c r="BO530" s="9"/>
      <c r="BP530" s="11"/>
      <c r="BQ530" s="9"/>
      <c r="BR530" s="43"/>
      <c r="BS530" s="9"/>
      <c r="BT530" s="11"/>
    </row>
    <row r="531" spans="3:72" x14ac:dyDescent="0.2">
      <c r="C531" s="1">
        <v>80</v>
      </c>
      <c r="D531" s="1">
        <v>104.71</v>
      </c>
      <c r="E531" s="1">
        <v>-5103.8999999999996</v>
      </c>
      <c r="F531" s="2">
        <v>78</v>
      </c>
      <c r="G531" s="6">
        <v>3.3000000000000002E-2</v>
      </c>
      <c r="H531" s="2">
        <v>0.42199999999999999</v>
      </c>
      <c r="I531" s="2">
        <v>3500</v>
      </c>
      <c r="J531" s="3">
        <f t="shared" si="142"/>
        <v>58.333333333333336</v>
      </c>
      <c r="K531" s="3">
        <f t="shared" si="143"/>
        <v>366.52</v>
      </c>
      <c r="L531" s="1">
        <v>0.9</v>
      </c>
      <c r="M531" s="1">
        <v>0.76</v>
      </c>
      <c r="N531" s="1">
        <f t="shared" si="144"/>
        <v>0.68400000000000005</v>
      </c>
      <c r="O531" s="40">
        <f t="shared" si="145"/>
        <v>50.175438596491226</v>
      </c>
      <c r="P531" s="40">
        <f t="shared" si="146"/>
        <v>3808.3157894736842</v>
      </c>
      <c r="Q531" s="1">
        <v>11</v>
      </c>
      <c r="R531" s="1">
        <v>4</v>
      </c>
      <c r="S531" s="2">
        <v>2600</v>
      </c>
      <c r="T531" s="3">
        <f t="shared" si="147"/>
        <v>866.66666666666663</v>
      </c>
      <c r="U531" s="7">
        <v>0.20419999999999999</v>
      </c>
      <c r="V531" s="7">
        <f t="shared" si="148"/>
        <v>3.2749326455999997E-2</v>
      </c>
      <c r="W531" s="7">
        <f t="shared" si="149"/>
        <v>1.6693636134473333E-2</v>
      </c>
      <c r="X531" s="40">
        <f t="shared" si="150"/>
        <v>1081.2059482292843</v>
      </c>
      <c r="Y531" s="1">
        <v>0</v>
      </c>
      <c r="Z531" s="1">
        <v>78</v>
      </c>
      <c r="AA531" s="2">
        <v>67</v>
      </c>
      <c r="AB531" s="6">
        <f t="shared" si="151"/>
        <v>0.6511988748177826</v>
      </c>
      <c r="AC531" s="2">
        <v>347.36</v>
      </c>
      <c r="AD531" s="40">
        <f t="shared" si="152"/>
        <v>3367.0033670033663</v>
      </c>
      <c r="AE531" s="1">
        <f t="shared" si="153"/>
        <v>2.4950099800399199</v>
      </c>
      <c r="AF531" s="2">
        <f t="shared" si="154"/>
        <v>4</v>
      </c>
      <c r="AG531" s="9">
        <f t="shared" si="155"/>
        <v>9.9800399201596797</v>
      </c>
      <c r="AH531" s="12">
        <f t="shared" si="156"/>
        <v>0.133351277674323</v>
      </c>
      <c r="AI531" s="12">
        <f t="shared" si="157"/>
        <v>-7373.4232070382413</v>
      </c>
      <c r="AJ531" s="42">
        <f t="shared" si="158"/>
        <v>-14.298813089837434</v>
      </c>
      <c r="AK531" s="11">
        <v>0</v>
      </c>
      <c r="AL531" s="9">
        <f t="shared" si="159"/>
        <v>-66.329838976212727</v>
      </c>
      <c r="AM531" s="11">
        <f t="shared" si="160"/>
        <v>0</v>
      </c>
      <c r="AN531" s="9">
        <f t="shared" si="161"/>
        <v>0</v>
      </c>
      <c r="AO531" s="9"/>
      <c r="AP531" s="9">
        <f t="shared" si="162"/>
        <v>15.739200713684761</v>
      </c>
      <c r="AQ531" s="47">
        <f t="shared" si="163"/>
        <v>31.514962353524478</v>
      </c>
      <c r="AR531" s="15">
        <f t="shared" si="164"/>
        <v>0</v>
      </c>
      <c r="AS531" s="49"/>
      <c r="AT531" s="12">
        <f t="shared" si="165"/>
        <v>-0.17503009648248152</v>
      </c>
      <c r="AU531" s="9">
        <f t="shared" si="166"/>
        <v>15.775761639839715</v>
      </c>
      <c r="AV531" s="9">
        <f t="shared" si="167"/>
        <v>3.6560926154953322E-2</v>
      </c>
      <c r="AW531" s="9">
        <f t="shared" si="168"/>
        <v>78.004044264458088</v>
      </c>
      <c r="AX531" s="16">
        <f t="shared" si="169"/>
        <v>39.020302595306518</v>
      </c>
      <c r="AY531" s="44">
        <f t="shared" si="170"/>
        <v>-0.43251972369868164</v>
      </c>
      <c r="AZ531" s="49"/>
      <c r="BA531" s="12">
        <f t="shared" si="171"/>
        <v>-0.696844620431739</v>
      </c>
      <c r="BB531" s="9">
        <f t="shared" si="172"/>
        <v>62.955411540429488</v>
      </c>
      <c r="BC531" s="9">
        <f t="shared" si="173"/>
        <v>0.7271289158111216</v>
      </c>
      <c r="BD531" s="9">
        <f t="shared" si="174"/>
        <v>155.87945593063591</v>
      </c>
      <c r="BE531" s="16">
        <f t="shared" si="175"/>
        <v>78.303292423223525</v>
      </c>
      <c r="BF531" s="44">
        <f t="shared" si="176"/>
        <v>-0.86069780296079024</v>
      </c>
      <c r="BG531" s="49"/>
      <c r="BH531" s="12">
        <f t="shared" si="177"/>
        <v>-1.0454524198885153</v>
      </c>
      <c r="BI531" s="9">
        <f t="shared" si="178"/>
        <v>64</v>
      </c>
      <c r="BJ531" s="9">
        <f t="shared" si="179"/>
        <v>-13.546894377433752</v>
      </c>
      <c r="BK531" s="9"/>
      <c r="BL531" s="47">
        <f t="shared" si="180"/>
        <v>64</v>
      </c>
      <c r="BM531" s="44">
        <f t="shared" si="181"/>
        <v>-0.86037306563519667</v>
      </c>
      <c r="BN531" s="11"/>
      <c r="BO531" s="9"/>
      <c r="BP531" s="11"/>
      <c r="BQ531" s="9"/>
      <c r="BR531" s="43"/>
      <c r="BS531" s="9"/>
      <c r="BT531" s="11"/>
    </row>
    <row r="532" spans="3:72" x14ac:dyDescent="0.2">
      <c r="C532" s="1">
        <v>80</v>
      </c>
      <c r="D532" s="1">
        <v>104.71</v>
      </c>
      <c r="E532" s="1">
        <v>-5103.8999999999996</v>
      </c>
      <c r="F532" s="2">
        <v>78</v>
      </c>
      <c r="G532" s="6">
        <v>3.3000000000000002E-2</v>
      </c>
      <c r="H532" s="2">
        <v>0.42199999999999999</v>
      </c>
      <c r="I532" s="2">
        <v>3500</v>
      </c>
      <c r="J532" s="3">
        <f t="shared" si="142"/>
        <v>58.333333333333336</v>
      </c>
      <c r="K532" s="3">
        <f t="shared" si="143"/>
        <v>366.52</v>
      </c>
      <c r="L532" s="1">
        <v>0.9</v>
      </c>
      <c r="M532" s="1">
        <v>0.76</v>
      </c>
      <c r="N532" s="1">
        <f t="shared" si="144"/>
        <v>0.68400000000000005</v>
      </c>
      <c r="O532" s="40">
        <f t="shared" si="145"/>
        <v>50.175438596491226</v>
      </c>
      <c r="P532" s="40">
        <f t="shared" si="146"/>
        <v>3808.3157894736842</v>
      </c>
      <c r="Q532" s="1">
        <v>11</v>
      </c>
      <c r="R532" s="1">
        <v>4</v>
      </c>
      <c r="S532" s="2">
        <v>2600</v>
      </c>
      <c r="T532" s="3">
        <f t="shared" si="147"/>
        <v>866.66666666666663</v>
      </c>
      <c r="U532" s="7">
        <v>0.20419999999999999</v>
      </c>
      <c r="V532" s="7">
        <f t="shared" si="148"/>
        <v>3.2749326455999997E-2</v>
      </c>
      <c r="W532" s="7">
        <f t="shared" si="149"/>
        <v>1.6693636134473333E-2</v>
      </c>
      <c r="X532" s="40">
        <f t="shared" si="150"/>
        <v>1081.2059482292843</v>
      </c>
      <c r="Y532" s="1">
        <v>0</v>
      </c>
      <c r="Z532" s="1">
        <v>78</v>
      </c>
      <c r="AA532" s="2">
        <v>67</v>
      </c>
      <c r="AB532" s="6">
        <f t="shared" si="151"/>
        <v>0.6511988748177826</v>
      </c>
      <c r="AC532" s="2">
        <v>347.36</v>
      </c>
      <c r="AD532" s="40">
        <f t="shared" si="152"/>
        <v>3367.0033670033663</v>
      </c>
      <c r="AE532" s="1">
        <f t="shared" si="153"/>
        <v>2.4950099800399199</v>
      </c>
      <c r="AF532" s="2">
        <f t="shared" si="154"/>
        <v>5</v>
      </c>
      <c r="AG532" s="9">
        <f t="shared" si="155"/>
        <v>12.4750499001996</v>
      </c>
      <c r="AH532" s="12">
        <f t="shared" si="156"/>
        <v>0.10960419400116229</v>
      </c>
      <c r="AI532" s="12">
        <f t="shared" si="157"/>
        <v>-52080.90752321871</v>
      </c>
      <c r="AJ532" s="42">
        <f t="shared" si="158"/>
        <v>-69.302388380684675</v>
      </c>
      <c r="AK532" s="11">
        <v>0</v>
      </c>
      <c r="AL532" s="9">
        <f t="shared" si="159"/>
        <v>-70.568455941035182</v>
      </c>
      <c r="AM532" s="11">
        <f t="shared" si="160"/>
        <v>0</v>
      </c>
      <c r="AN532" s="9">
        <f t="shared" si="161"/>
        <v>31.514962353524478</v>
      </c>
      <c r="AO532" s="9"/>
      <c r="AP532" s="9">
        <f t="shared" si="162"/>
        <v>70.27544780743888</v>
      </c>
      <c r="AQ532" s="47">
        <f t="shared" si="163"/>
        <v>77.780788049220916</v>
      </c>
      <c r="AR532" s="15">
        <f t="shared" si="164"/>
        <v>0</v>
      </c>
      <c r="AS532" s="49"/>
      <c r="AT532" s="12">
        <f t="shared" si="165"/>
        <v>-0.43251972369868164</v>
      </c>
      <c r="AU532" s="9">
        <f t="shared" si="166"/>
        <v>39.020302595306518</v>
      </c>
      <c r="AV532" s="9">
        <f t="shared" si="167"/>
        <v>0.25981714139211931</v>
      </c>
      <c r="AW532" s="9">
        <f t="shared" si="168"/>
        <v>115.7123829532282</v>
      </c>
      <c r="AX532" s="16">
        <f t="shared" si="169"/>
        <v>57.98610004731016</v>
      </c>
      <c r="AY532" s="44">
        <f t="shared" si="170"/>
        <v>-0.64046586765623292</v>
      </c>
      <c r="AZ532" s="49"/>
      <c r="BA532" s="12">
        <f t="shared" si="171"/>
        <v>-0.86069780296079024</v>
      </c>
      <c r="BB532" s="9">
        <f t="shared" si="172"/>
        <v>78.303292423223525</v>
      </c>
      <c r="BC532" s="9">
        <f t="shared" si="173"/>
        <v>1.6112120653018422</v>
      </c>
      <c r="BD532" s="9">
        <f t="shared" si="174"/>
        <v>154.96677064633445</v>
      </c>
      <c r="BE532" s="16">
        <f t="shared" si="175"/>
        <v>78.288991355818155</v>
      </c>
      <c r="BF532" s="44">
        <f t="shared" si="176"/>
        <v>-0.85073034276764425</v>
      </c>
      <c r="BG532" s="49"/>
      <c r="BH532" s="12">
        <f t="shared" si="177"/>
        <v>-0.86037306563519667</v>
      </c>
      <c r="BI532" s="9">
        <f t="shared" si="178"/>
        <v>64</v>
      </c>
      <c r="BJ532" s="9">
        <f t="shared" si="179"/>
        <v>2.4990283062891194</v>
      </c>
      <c r="BK532" s="9"/>
      <c r="BL532" s="47">
        <f t="shared" si="180"/>
        <v>64</v>
      </c>
      <c r="BM532" s="44">
        <f t="shared" si="181"/>
        <v>-0.682345566259833</v>
      </c>
      <c r="BN532" s="11"/>
      <c r="BO532" s="9"/>
      <c r="BP532" s="11"/>
      <c r="BQ532" s="9"/>
      <c r="BR532" s="43"/>
      <c r="BS532" s="9"/>
      <c r="BT532" s="11"/>
    </row>
    <row r="533" spans="3:72" x14ac:dyDescent="0.2">
      <c r="C533" s="1">
        <v>80</v>
      </c>
      <c r="D533" s="1">
        <v>104.71</v>
      </c>
      <c r="E533" s="1">
        <v>-5103.8999999999996</v>
      </c>
      <c r="F533" s="2">
        <v>78</v>
      </c>
      <c r="G533" s="6">
        <v>3.3000000000000002E-2</v>
      </c>
      <c r="H533" s="2">
        <v>0.42199999999999999</v>
      </c>
      <c r="I533" s="2">
        <v>3500</v>
      </c>
      <c r="J533" s="3">
        <f t="shared" si="142"/>
        <v>58.333333333333336</v>
      </c>
      <c r="K533" s="3">
        <f t="shared" si="143"/>
        <v>366.52</v>
      </c>
      <c r="L533" s="1">
        <v>0.9</v>
      </c>
      <c r="M533" s="1">
        <v>0.76</v>
      </c>
      <c r="N533" s="1">
        <f t="shared" si="144"/>
        <v>0.68400000000000005</v>
      </c>
      <c r="O533" s="40">
        <f t="shared" si="145"/>
        <v>50.175438596491226</v>
      </c>
      <c r="P533" s="40">
        <f t="shared" si="146"/>
        <v>3808.3157894736842</v>
      </c>
      <c r="Q533" s="1">
        <v>11</v>
      </c>
      <c r="R533" s="1">
        <v>4</v>
      </c>
      <c r="S533" s="2">
        <v>2600</v>
      </c>
      <c r="T533" s="3">
        <f t="shared" si="147"/>
        <v>866.66666666666663</v>
      </c>
      <c r="U533" s="7">
        <v>0.20419999999999999</v>
      </c>
      <c r="V533" s="7">
        <f t="shared" si="148"/>
        <v>3.2749326455999997E-2</v>
      </c>
      <c r="W533" s="7">
        <f t="shared" si="149"/>
        <v>1.6693636134473333E-2</v>
      </c>
      <c r="X533" s="40">
        <f t="shared" si="150"/>
        <v>1081.2059482292843</v>
      </c>
      <c r="Y533" s="1">
        <v>0</v>
      </c>
      <c r="Z533" s="1">
        <v>78</v>
      </c>
      <c r="AA533" s="2">
        <v>67</v>
      </c>
      <c r="AB533" s="6">
        <f t="shared" si="151"/>
        <v>0.6511988748177826</v>
      </c>
      <c r="AC533" s="2">
        <v>347.36</v>
      </c>
      <c r="AD533" s="40">
        <f t="shared" si="152"/>
        <v>3367.0033670033663</v>
      </c>
      <c r="AE533" s="1">
        <f t="shared" si="153"/>
        <v>2.4950099800399199</v>
      </c>
      <c r="AF533" s="2">
        <f t="shared" si="154"/>
        <v>6</v>
      </c>
      <c r="AG533" s="9">
        <f t="shared" si="155"/>
        <v>14.97005988023952</v>
      </c>
      <c r="AH533" s="12">
        <f t="shared" si="156"/>
        <v>9.303635749701257E-2</v>
      </c>
      <c r="AI533" s="12">
        <f t="shared" si="157"/>
        <v>-105184.74578683925</v>
      </c>
      <c r="AJ533" s="42">
        <f t="shared" si="158"/>
        <v>-134.31641913534497</v>
      </c>
      <c r="AK533" s="11">
        <v>0</v>
      </c>
      <c r="AL533" s="9">
        <f t="shared" si="159"/>
        <v>-73.525649078660862</v>
      </c>
      <c r="AM533" s="11">
        <f t="shared" si="160"/>
        <v>0</v>
      </c>
      <c r="AN533" s="9">
        <f t="shared" si="161"/>
        <v>77.780788049220916</v>
      </c>
      <c r="AO533" s="9"/>
      <c r="AP533" s="9">
        <f t="shared" si="162"/>
        <v>135.01753600446625</v>
      </c>
      <c r="AQ533" s="47">
        <f t="shared" si="163"/>
        <v>115.22284800255549</v>
      </c>
      <c r="AR533" s="15">
        <f t="shared" si="164"/>
        <v>0</v>
      </c>
      <c r="AS533" s="49"/>
      <c r="AT533" s="12">
        <f t="shared" si="165"/>
        <v>-0.64046586765623292</v>
      </c>
      <c r="AU533" s="9">
        <f t="shared" si="166"/>
        <v>57.98610004731016</v>
      </c>
      <c r="AV533" s="9">
        <f t="shared" si="167"/>
        <v>0.74935209206483222</v>
      </c>
      <c r="AW533" s="9">
        <f t="shared" si="168"/>
        <v>133.80015417868816</v>
      </c>
      <c r="AX533" s="16">
        <f t="shared" si="169"/>
        <v>67.2747531353765</v>
      </c>
      <c r="AY533" s="44">
        <f t="shared" si="170"/>
        <v>-0.73809097962923598</v>
      </c>
      <c r="AZ533" s="49"/>
      <c r="BA533" s="12">
        <f t="shared" si="171"/>
        <v>-0.85073034276764425</v>
      </c>
      <c r="BB533" s="9">
        <f t="shared" si="172"/>
        <v>78.288991355818155</v>
      </c>
      <c r="BC533" s="9">
        <f t="shared" si="173"/>
        <v>2.4749372244401684</v>
      </c>
      <c r="BD533" s="9">
        <f t="shared" si="174"/>
        <v>139.23431413257271</v>
      </c>
      <c r="BE533" s="16">
        <f t="shared" si="175"/>
        <v>70.854625678506437</v>
      </c>
      <c r="BF533" s="44">
        <f t="shared" si="176"/>
        <v>-0.75866406584974555</v>
      </c>
      <c r="BG533" s="49"/>
      <c r="BH533" s="12">
        <f t="shared" si="177"/>
        <v>-0.682345566259833</v>
      </c>
      <c r="BI533" s="9">
        <f t="shared" si="178"/>
        <v>64</v>
      </c>
      <c r="BJ533" s="9">
        <f t="shared" si="179"/>
        <v>10.527099641948752</v>
      </c>
      <c r="BK533" s="9"/>
      <c r="BL533" s="47">
        <f t="shared" si="180"/>
        <v>64</v>
      </c>
      <c r="BM533" s="44">
        <f t="shared" si="181"/>
        <v>-0.59327512183195774</v>
      </c>
      <c r="BN533" s="11"/>
      <c r="BO533" s="9"/>
      <c r="BP533" s="11"/>
      <c r="BQ533" s="9"/>
      <c r="BR533" s="43"/>
      <c r="BS533" s="9"/>
      <c r="BT533" s="11"/>
    </row>
    <row r="534" spans="3:72" x14ac:dyDescent="0.2">
      <c r="C534" s="1">
        <v>80</v>
      </c>
      <c r="D534" s="1">
        <v>104.71</v>
      </c>
      <c r="E534" s="1">
        <v>-5103.8999999999996</v>
      </c>
      <c r="F534" s="2">
        <v>78</v>
      </c>
      <c r="G534" s="6">
        <v>3.3000000000000002E-2</v>
      </c>
      <c r="H534" s="2">
        <v>0.42199999999999999</v>
      </c>
      <c r="I534" s="2">
        <v>3500</v>
      </c>
      <c r="J534" s="3">
        <f t="shared" si="142"/>
        <v>58.333333333333336</v>
      </c>
      <c r="K534" s="3">
        <f t="shared" si="143"/>
        <v>366.52</v>
      </c>
      <c r="L534" s="1">
        <v>0.9</v>
      </c>
      <c r="M534" s="1">
        <v>0.76</v>
      </c>
      <c r="N534" s="1">
        <f t="shared" si="144"/>
        <v>0.68400000000000005</v>
      </c>
      <c r="O534" s="40">
        <f t="shared" si="145"/>
        <v>50.175438596491226</v>
      </c>
      <c r="P534" s="40">
        <f t="shared" si="146"/>
        <v>3808.3157894736842</v>
      </c>
      <c r="Q534" s="1">
        <v>11</v>
      </c>
      <c r="R534" s="1">
        <v>4</v>
      </c>
      <c r="S534" s="2">
        <v>2600</v>
      </c>
      <c r="T534" s="3">
        <f t="shared" si="147"/>
        <v>866.66666666666663</v>
      </c>
      <c r="U534" s="7">
        <v>0.20419999999999999</v>
      </c>
      <c r="V534" s="7">
        <f t="shared" si="148"/>
        <v>3.2749326455999997E-2</v>
      </c>
      <c r="W534" s="7">
        <f t="shared" si="149"/>
        <v>1.6693636134473333E-2</v>
      </c>
      <c r="X534" s="40">
        <f t="shared" si="150"/>
        <v>1081.2059482292843</v>
      </c>
      <c r="Y534" s="1">
        <v>0</v>
      </c>
      <c r="Z534" s="1">
        <v>78</v>
      </c>
      <c r="AA534" s="2">
        <v>67</v>
      </c>
      <c r="AB534" s="6">
        <f t="shared" si="151"/>
        <v>0.6511988748177826</v>
      </c>
      <c r="AC534" s="2">
        <v>347.36</v>
      </c>
      <c r="AD534" s="40">
        <f t="shared" si="152"/>
        <v>3367.0033670033663</v>
      </c>
      <c r="AE534" s="1">
        <f t="shared" si="153"/>
        <v>2.4950099800399199</v>
      </c>
      <c r="AF534" s="2">
        <f t="shared" si="154"/>
        <v>7</v>
      </c>
      <c r="AG534" s="9">
        <f t="shared" si="155"/>
        <v>17.465069860279439</v>
      </c>
      <c r="AH534" s="12">
        <f t="shared" si="156"/>
        <v>8.081961537295497E-2</v>
      </c>
      <c r="AI534" s="12">
        <f t="shared" si="157"/>
        <v>-142941.88177350551</v>
      </c>
      <c r="AJ534" s="42">
        <f t="shared" si="158"/>
        <v>-180.56902548183851</v>
      </c>
      <c r="AK534" s="11">
        <v>0</v>
      </c>
      <c r="AL534" s="9">
        <f t="shared" si="159"/>
        <v>-75.70621538038391</v>
      </c>
      <c r="AM534" s="11">
        <f t="shared" si="160"/>
        <v>0</v>
      </c>
      <c r="AN534" s="9">
        <f t="shared" si="161"/>
        <v>115.22284800255549</v>
      </c>
      <c r="AO534" s="9"/>
      <c r="AP534" s="9">
        <f t="shared" si="162"/>
        <v>181.09810211039013</v>
      </c>
      <c r="AQ534" s="47">
        <f t="shared" si="163"/>
        <v>133.15000724321115</v>
      </c>
      <c r="AR534" s="15">
        <f t="shared" si="164"/>
        <v>0</v>
      </c>
      <c r="AS534" s="49"/>
      <c r="AT534" s="12">
        <f t="shared" si="165"/>
        <v>-0.73809097962923598</v>
      </c>
      <c r="AU534" s="9">
        <f t="shared" si="166"/>
        <v>67.2747531353765</v>
      </c>
      <c r="AV534" s="9">
        <f t="shared" si="167"/>
        <v>1.3994990275418502</v>
      </c>
      <c r="AW534" s="9">
        <f t="shared" si="168"/>
        <v>134.96754596065517</v>
      </c>
      <c r="AX534" s="16">
        <f t="shared" si="169"/>
        <v>68.183522494098511</v>
      </c>
      <c r="AY534" s="44">
        <f t="shared" si="170"/>
        <v>-0.74096036297354251</v>
      </c>
      <c r="AZ534" s="49"/>
      <c r="BA534" s="12">
        <f t="shared" si="171"/>
        <v>-0.75866406584974555</v>
      </c>
      <c r="BB534" s="9">
        <f t="shared" si="172"/>
        <v>70.854625678506437</v>
      </c>
      <c r="BC534" s="9">
        <f t="shared" si="173"/>
        <v>3.1618328532277644</v>
      </c>
      <c r="BD534" s="9">
        <f t="shared" si="174"/>
        <v>123.90747312563765</v>
      </c>
      <c r="BE534" s="16">
        <f t="shared" si="175"/>
        <v>63.534652989432708</v>
      </c>
      <c r="BF534" s="44">
        <f t="shared" si="176"/>
        <v>-0.669828866244636</v>
      </c>
      <c r="BG534" s="49"/>
      <c r="BH534" s="12">
        <f t="shared" si="177"/>
        <v>-0.59327512183195774</v>
      </c>
      <c r="BI534" s="9">
        <f t="shared" si="178"/>
        <v>64</v>
      </c>
      <c r="BJ534" s="9">
        <f t="shared" si="179"/>
        <v>10.95606032685324</v>
      </c>
      <c r="BK534" s="9"/>
      <c r="BL534" s="47">
        <f t="shared" si="180"/>
        <v>64</v>
      </c>
      <c r="BM534" s="44">
        <f t="shared" si="181"/>
        <v>-0.58851585684177066</v>
      </c>
      <c r="BN534" s="11"/>
      <c r="BO534" s="9"/>
      <c r="BP534" s="11"/>
      <c r="BQ534" s="9"/>
      <c r="BR534" s="43"/>
      <c r="BS534" s="9"/>
      <c r="BT534" s="11"/>
    </row>
    <row r="535" spans="3:72" x14ac:dyDescent="0.2">
      <c r="C535" s="1">
        <v>80</v>
      </c>
      <c r="D535" s="1">
        <v>104.71</v>
      </c>
      <c r="E535" s="1">
        <v>-5103.8999999999996</v>
      </c>
      <c r="F535" s="2">
        <v>78</v>
      </c>
      <c r="G535" s="6">
        <v>3.3000000000000002E-2</v>
      </c>
      <c r="H535" s="2">
        <v>0.42199999999999999</v>
      </c>
      <c r="I535" s="2">
        <v>3500</v>
      </c>
      <c r="J535" s="3">
        <f t="shared" si="142"/>
        <v>58.333333333333336</v>
      </c>
      <c r="K535" s="3">
        <f t="shared" si="143"/>
        <v>366.52</v>
      </c>
      <c r="L535" s="1">
        <v>0.9</v>
      </c>
      <c r="M535" s="1">
        <v>0.76</v>
      </c>
      <c r="N535" s="1">
        <f t="shared" si="144"/>
        <v>0.68400000000000005</v>
      </c>
      <c r="O535" s="40">
        <f t="shared" si="145"/>
        <v>50.175438596491226</v>
      </c>
      <c r="P535" s="40">
        <f t="shared" si="146"/>
        <v>3808.3157894736842</v>
      </c>
      <c r="Q535" s="1">
        <v>11</v>
      </c>
      <c r="R535" s="1">
        <v>4</v>
      </c>
      <c r="S535" s="2">
        <v>2600</v>
      </c>
      <c r="T535" s="3">
        <f t="shared" si="147"/>
        <v>866.66666666666663</v>
      </c>
      <c r="U535" s="7">
        <v>0.20419999999999999</v>
      </c>
      <c r="V535" s="7">
        <f t="shared" si="148"/>
        <v>3.2749326455999997E-2</v>
      </c>
      <c r="W535" s="7">
        <f t="shared" si="149"/>
        <v>1.6693636134473333E-2</v>
      </c>
      <c r="X535" s="40">
        <f t="shared" si="150"/>
        <v>1081.2059482292843</v>
      </c>
      <c r="Y535" s="1">
        <v>0</v>
      </c>
      <c r="Z535" s="1">
        <v>78</v>
      </c>
      <c r="AA535" s="2">
        <v>67</v>
      </c>
      <c r="AB535" s="6">
        <f t="shared" si="151"/>
        <v>0.6511988748177826</v>
      </c>
      <c r="AC535" s="2">
        <v>347.36</v>
      </c>
      <c r="AD535" s="40">
        <f t="shared" si="152"/>
        <v>3367.0033670033663</v>
      </c>
      <c r="AE535" s="1">
        <f t="shared" si="153"/>
        <v>2.4950099800399199</v>
      </c>
      <c r="AF535" s="2">
        <f t="shared" si="154"/>
        <v>8</v>
      </c>
      <c r="AG535" s="9">
        <f t="shared" si="155"/>
        <v>19.960079840319359</v>
      </c>
      <c r="AH535" s="12">
        <f t="shared" si="156"/>
        <v>7.1438871213100705E-2</v>
      </c>
      <c r="AI535" s="12">
        <f t="shared" si="157"/>
        <v>-157750.08927554564</v>
      </c>
      <c r="AJ535" s="42">
        <f t="shared" si="158"/>
        <v>-198.86543446181338</v>
      </c>
      <c r="AK535" s="11">
        <v>0</v>
      </c>
      <c r="AL535" s="9">
        <f t="shared" si="159"/>
        <v>-77.380584405476299</v>
      </c>
      <c r="AM535" s="11">
        <f t="shared" si="160"/>
        <v>0</v>
      </c>
      <c r="AN535" s="9">
        <f t="shared" si="161"/>
        <v>133.15000724321115</v>
      </c>
      <c r="AO535" s="9"/>
      <c r="AP535" s="9">
        <f t="shared" si="162"/>
        <v>199.27881895974974</v>
      </c>
      <c r="AQ535" s="47">
        <f t="shared" si="163"/>
        <v>134.31233421063712</v>
      </c>
      <c r="AR535" s="15">
        <f t="shared" si="164"/>
        <v>0</v>
      </c>
      <c r="AS535" s="49"/>
      <c r="AT535" s="12">
        <f t="shared" si="165"/>
        <v>-0.74096036297354251</v>
      </c>
      <c r="AU535" s="9">
        <f t="shared" si="166"/>
        <v>68.183522494098511</v>
      </c>
      <c r="AV535" s="9">
        <f t="shared" si="167"/>
        <v>2.0547107775599045</v>
      </c>
      <c r="AW535" s="9">
        <f t="shared" si="168"/>
        <v>128.02089198867455</v>
      </c>
      <c r="AX535" s="16">
        <f t="shared" si="169"/>
        <v>65.037801383117227</v>
      </c>
      <c r="AY535" s="44">
        <f t="shared" si="170"/>
        <v>-0.69878948966977295</v>
      </c>
      <c r="AZ535" s="49"/>
      <c r="BA535" s="12">
        <f t="shared" si="171"/>
        <v>-0.669828866244636</v>
      </c>
      <c r="BB535" s="9">
        <f t="shared" si="172"/>
        <v>63.534652989432708</v>
      </c>
      <c r="BC535" s="9">
        <f t="shared" si="173"/>
        <v>3.6972834948566771</v>
      </c>
      <c r="BD535" s="9">
        <f t="shared" si="174"/>
        <v>116.16525206591807</v>
      </c>
      <c r="BE535" s="16">
        <f t="shared" si="175"/>
        <v>59.931267780387373</v>
      </c>
      <c r="BF535" s="44">
        <f t="shared" si="176"/>
        <v>-0.62390900165697427</v>
      </c>
      <c r="BG535" s="49"/>
      <c r="BH535" s="12">
        <f t="shared" si="177"/>
        <v>-0.58851585684177066</v>
      </c>
      <c r="BI535" s="9">
        <f t="shared" si="178"/>
        <v>64</v>
      </c>
      <c r="BJ535" s="9">
        <f t="shared" si="179"/>
        <v>7.738867464409914</v>
      </c>
      <c r="BK535" s="9"/>
      <c r="BL535" s="47">
        <f t="shared" si="180"/>
        <v>64</v>
      </c>
      <c r="BM535" s="44">
        <f t="shared" si="181"/>
        <v>-0.62421020808590677</v>
      </c>
      <c r="BN535" s="11"/>
      <c r="BO535" s="9"/>
      <c r="BP535" s="11"/>
      <c r="BQ535" s="9"/>
      <c r="BR535" s="43"/>
      <c r="BS535" s="9"/>
      <c r="BT535" s="11"/>
    </row>
    <row r="536" spans="3:72" x14ac:dyDescent="0.2">
      <c r="C536" s="1">
        <v>80</v>
      </c>
      <c r="D536" s="1">
        <v>104.71</v>
      </c>
      <c r="E536" s="1">
        <v>-5103.8999999999996</v>
      </c>
      <c r="F536" s="2">
        <v>78</v>
      </c>
      <c r="G536" s="6">
        <v>3.3000000000000002E-2</v>
      </c>
      <c r="H536" s="2">
        <v>0.42199999999999999</v>
      </c>
      <c r="I536" s="2">
        <v>3500</v>
      </c>
      <c r="J536" s="3">
        <f t="shared" si="142"/>
        <v>58.333333333333336</v>
      </c>
      <c r="K536" s="3">
        <f t="shared" si="143"/>
        <v>366.52</v>
      </c>
      <c r="L536" s="1">
        <v>0.9</v>
      </c>
      <c r="M536" s="1">
        <v>0.76</v>
      </c>
      <c r="N536" s="1">
        <f t="shared" si="144"/>
        <v>0.68400000000000005</v>
      </c>
      <c r="O536" s="40">
        <f t="shared" si="145"/>
        <v>50.175438596491226</v>
      </c>
      <c r="P536" s="40">
        <f t="shared" si="146"/>
        <v>3808.3157894736842</v>
      </c>
      <c r="Q536" s="1">
        <v>11</v>
      </c>
      <c r="R536" s="1">
        <v>4</v>
      </c>
      <c r="S536" s="2">
        <v>2600</v>
      </c>
      <c r="T536" s="3">
        <f t="shared" si="147"/>
        <v>866.66666666666663</v>
      </c>
      <c r="U536" s="7">
        <v>0.20419999999999999</v>
      </c>
      <c r="V536" s="7">
        <f t="shared" si="148"/>
        <v>3.2749326455999997E-2</v>
      </c>
      <c r="W536" s="7">
        <f t="shared" si="149"/>
        <v>1.6693636134473333E-2</v>
      </c>
      <c r="X536" s="40">
        <f t="shared" si="150"/>
        <v>1081.2059482292843</v>
      </c>
      <c r="Y536" s="1">
        <v>0</v>
      </c>
      <c r="Z536" s="1">
        <v>78</v>
      </c>
      <c r="AA536" s="2">
        <v>67</v>
      </c>
      <c r="AB536" s="6">
        <f t="shared" si="151"/>
        <v>0.6511988748177826</v>
      </c>
      <c r="AC536" s="2">
        <v>347.36</v>
      </c>
      <c r="AD536" s="40">
        <f t="shared" si="152"/>
        <v>3367.0033670033663</v>
      </c>
      <c r="AE536" s="1">
        <f t="shared" si="153"/>
        <v>2.4950099800399199</v>
      </c>
      <c r="AF536" s="2">
        <f t="shared" si="154"/>
        <v>9</v>
      </c>
      <c r="AG536" s="9">
        <f t="shared" si="155"/>
        <v>22.45508982035928</v>
      </c>
      <c r="AH536" s="12">
        <f t="shared" si="156"/>
        <v>6.4009302446524807E-2</v>
      </c>
      <c r="AI536" s="12">
        <f t="shared" si="157"/>
        <v>-155497.35227708859</v>
      </c>
      <c r="AJ536" s="42">
        <f t="shared" si="158"/>
        <v>-196.38079944885507</v>
      </c>
      <c r="AK536" s="11">
        <v>0</v>
      </c>
      <c r="AL536" s="9">
        <f t="shared" si="159"/>
        <v>-78.706688134622425</v>
      </c>
      <c r="AM536" s="11">
        <f t="shared" si="160"/>
        <v>0</v>
      </c>
      <c r="AN536" s="9">
        <f t="shared" si="161"/>
        <v>134.31233421063712</v>
      </c>
      <c r="AO536" s="9"/>
      <c r="AP536" s="9">
        <f t="shared" si="162"/>
        <v>196.71267190363002</v>
      </c>
      <c r="AQ536" s="47">
        <f t="shared" si="163"/>
        <v>127.43813907611013</v>
      </c>
      <c r="AR536" s="15">
        <f t="shared" si="164"/>
        <v>0</v>
      </c>
      <c r="AS536" s="49"/>
      <c r="AT536" s="12">
        <f t="shared" si="165"/>
        <v>-0.69878948966977295</v>
      </c>
      <c r="AU536" s="9">
        <f t="shared" si="166"/>
        <v>65.037801383117227</v>
      </c>
      <c r="AV536" s="9">
        <f t="shared" si="167"/>
        <v>2.6374636901243207</v>
      </c>
      <c r="AW536" s="9">
        <f t="shared" si="168"/>
        <v>120.80723378271749</v>
      </c>
      <c r="AX536" s="16">
        <f t="shared" si="169"/>
        <v>61.722348736420905</v>
      </c>
      <c r="AY536" s="44">
        <f t="shared" si="170"/>
        <v>-0.65553938798068045</v>
      </c>
      <c r="AZ536" s="49"/>
      <c r="BA536" s="12">
        <f t="shared" si="171"/>
        <v>-0.62390900165697427</v>
      </c>
      <c r="BB536" s="9">
        <f t="shared" si="172"/>
        <v>59.931267780387373</v>
      </c>
      <c r="BC536" s="9">
        <f t="shared" si="173"/>
        <v>4.1618353807871102</v>
      </c>
      <c r="BD536" s="9">
        <f t="shared" si="174"/>
        <v>115.72739977554615</v>
      </c>
      <c r="BE536" s="16">
        <f t="shared" si="175"/>
        <v>59.944617578166628</v>
      </c>
      <c r="BF536" s="44">
        <f t="shared" si="176"/>
        <v>-0.61890297108772696</v>
      </c>
      <c r="BG536" s="49"/>
      <c r="BH536" s="12">
        <f t="shared" si="177"/>
        <v>-0.62421020808590677</v>
      </c>
      <c r="BI536" s="9">
        <f t="shared" si="178"/>
        <v>64</v>
      </c>
      <c r="BJ536" s="9">
        <f t="shared" si="179"/>
        <v>4.609532538508347</v>
      </c>
      <c r="BK536" s="9"/>
      <c r="BL536" s="47">
        <f t="shared" si="180"/>
        <v>64</v>
      </c>
      <c r="BM536" s="44">
        <f t="shared" si="181"/>
        <v>-0.65892978654501155</v>
      </c>
      <c r="BN536" s="11"/>
      <c r="BO536" s="9"/>
      <c r="BP536" s="11"/>
      <c r="BQ536" s="9"/>
      <c r="BR536" s="43"/>
      <c r="BS536" s="9"/>
      <c r="BT536" s="11"/>
    </row>
    <row r="537" spans="3:72" x14ac:dyDescent="0.2">
      <c r="C537" s="1">
        <v>80</v>
      </c>
      <c r="D537" s="1">
        <v>104.71</v>
      </c>
      <c r="E537" s="1">
        <v>-5103.8999999999996</v>
      </c>
      <c r="F537" s="2">
        <v>78</v>
      </c>
      <c r="G537" s="6">
        <v>3.3000000000000002E-2</v>
      </c>
      <c r="H537" s="2">
        <v>0.42199999999999999</v>
      </c>
      <c r="I537" s="2">
        <v>3500</v>
      </c>
      <c r="J537" s="3">
        <f t="shared" si="142"/>
        <v>58.333333333333336</v>
      </c>
      <c r="K537" s="3">
        <f t="shared" si="143"/>
        <v>366.52</v>
      </c>
      <c r="L537" s="1">
        <v>0.9</v>
      </c>
      <c r="M537" s="1">
        <v>0.76</v>
      </c>
      <c r="N537" s="1">
        <f t="shared" si="144"/>
        <v>0.68400000000000005</v>
      </c>
      <c r="O537" s="40">
        <f t="shared" si="145"/>
        <v>50.175438596491226</v>
      </c>
      <c r="P537" s="40">
        <f t="shared" si="146"/>
        <v>3808.3157894736842</v>
      </c>
      <c r="Q537" s="1">
        <v>11</v>
      </c>
      <c r="R537" s="1">
        <v>4</v>
      </c>
      <c r="S537" s="2">
        <v>2600</v>
      </c>
      <c r="T537" s="3">
        <f t="shared" si="147"/>
        <v>866.66666666666663</v>
      </c>
      <c r="U537" s="7">
        <v>0.20419999999999999</v>
      </c>
      <c r="V537" s="7">
        <f t="shared" si="148"/>
        <v>3.2749326455999997E-2</v>
      </c>
      <c r="W537" s="7">
        <f t="shared" si="149"/>
        <v>1.6693636134473333E-2</v>
      </c>
      <c r="X537" s="40">
        <f t="shared" si="150"/>
        <v>1081.2059482292843</v>
      </c>
      <c r="Y537" s="1">
        <v>0</v>
      </c>
      <c r="Z537" s="1">
        <v>78</v>
      </c>
      <c r="AA537" s="2">
        <v>67</v>
      </c>
      <c r="AB537" s="6">
        <f t="shared" si="151"/>
        <v>0.6511988748177826</v>
      </c>
      <c r="AC537" s="2">
        <v>347.36</v>
      </c>
      <c r="AD537" s="40">
        <f t="shared" si="152"/>
        <v>3367.0033670033663</v>
      </c>
      <c r="AE537" s="1">
        <f t="shared" si="153"/>
        <v>2.4950099800399199</v>
      </c>
      <c r="AF537" s="2">
        <f t="shared" si="154"/>
        <v>10</v>
      </c>
      <c r="AG537" s="9">
        <f t="shared" si="155"/>
        <v>24.950099800399201</v>
      </c>
      <c r="AH537" s="12">
        <f t="shared" si="156"/>
        <v>5.7979494904375428E-2</v>
      </c>
      <c r="AI537" s="12">
        <f t="shared" si="157"/>
        <v>-146563.82529963233</v>
      </c>
      <c r="AJ537" s="42">
        <f t="shared" si="158"/>
        <v>-185.73788399757666</v>
      </c>
      <c r="AK537" s="11">
        <v>0</v>
      </c>
      <c r="AL537" s="9">
        <f t="shared" si="159"/>
        <v>-79.782948482820672</v>
      </c>
      <c r="AM537" s="11">
        <f t="shared" si="160"/>
        <v>0</v>
      </c>
      <c r="AN537" s="9">
        <f t="shared" si="161"/>
        <v>127.43813907611013</v>
      </c>
      <c r="AO537" s="9"/>
      <c r="AP537" s="9">
        <f t="shared" si="162"/>
        <v>186.01017536575534</v>
      </c>
      <c r="AQ537" s="47">
        <f t="shared" si="163"/>
        <v>120.29438502606612</v>
      </c>
      <c r="AR537" s="15">
        <f t="shared" si="164"/>
        <v>0</v>
      </c>
      <c r="AS537" s="49"/>
      <c r="AT537" s="12">
        <f t="shared" si="165"/>
        <v>-0.65553938798068045</v>
      </c>
      <c r="AU537" s="9">
        <f t="shared" si="166"/>
        <v>61.722348736420905</v>
      </c>
      <c r="AV537" s="9">
        <f t="shared" si="167"/>
        <v>3.1503124467757004</v>
      </c>
      <c r="AW537" s="9">
        <f t="shared" si="168"/>
        <v>117.04800394857347</v>
      </c>
      <c r="AX537" s="16">
        <f t="shared" si="169"/>
        <v>60.099158197674583</v>
      </c>
      <c r="AY537" s="44">
        <f t="shared" si="170"/>
        <v>-0.63184029994301216</v>
      </c>
      <c r="AZ537" s="49"/>
      <c r="BA537" s="12">
        <f t="shared" si="171"/>
        <v>-0.61890297108772696</v>
      </c>
      <c r="BB537" s="9">
        <f t="shared" si="172"/>
        <v>59.944617578166628</v>
      </c>
      <c r="BC537" s="9">
        <f t="shared" si="173"/>
        <v>4.618962366014074</v>
      </c>
      <c r="BD537" s="9">
        <f t="shared" si="174"/>
        <v>118.81691773742406</v>
      </c>
      <c r="BE537" s="16">
        <f t="shared" si="175"/>
        <v>61.717940051719069</v>
      </c>
      <c r="BF537" s="44">
        <f t="shared" si="176"/>
        <v>-0.633505994927136</v>
      </c>
      <c r="BG537" s="49"/>
      <c r="BH537" s="12">
        <f t="shared" si="177"/>
        <v>-0.65892978654501155</v>
      </c>
      <c r="BI537" s="9">
        <f t="shared" si="178"/>
        <v>64</v>
      </c>
      <c r="BJ537" s="9">
        <f t="shared" si="179"/>
        <v>3.3438145068796388</v>
      </c>
      <c r="BK537" s="9"/>
      <c r="BL537" s="47">
        <f t="shared" si="180"/>
        <v>64</v>
      </c>
      <c r="BM537" s="44">
        <f t="shared" si="181"/>
        <v>-0.6729727693342622</v>
      </c>
      <c r="BN537" s="11"/>
      <c r="BO537" s="9"/>
      <c r="BP537" s="11"/>
      <c r="BQ537" s="9"/>
      <c r="BR537" s="43"/>
      <c r="BS537" s="9"/>
      <c r="BT537" s="11"/>
    </row>
    <row r="538" spans="3:72" x14ac:dyDescent="0.2">
      <c r="C538" s="1">
        <v>80</v>
      </c>
      <c r="D538" s="1">
        <v>104.71</v>
      </c>
      <c r="E538" s="1">
        <v>-5103.8999999999996</v>
      </c>
      <c r="F538" s="2">
        <v>78</v>
      </c>
      <c r="G538" s="6">
        <v>3.3000000000000002E-2</v>
      </c>
      <c r="H538" s="2">
        <v>0.42199999999999999</v>
      </c>
      <c r="I538" s="2">
        <v>3500</v>
      </c>
      <c r="J538" s="3">
        <f t="shared" si="142"/>
        <v>58.333333333333336</v>
      </c>
      <c r="K538" s="3">
        <f t="shared" si="143"/>
        <v>366.52</v>
      </c>
      <c r="L538" s="1">
        <v>0.9</v>
      </c>
      <c r="M538" s="1">
        <v>0.76</v>
      </c>
      <c r="N538" s="1">
        <f t="shared" si="144"/>
        <v>0.68400000000000005</v>
      </c>
      <c r="O538" s="40">
        <f t="shared" si="145"/>
        <v>50.175438596491226</v>
      </c>
      <c r="P538" s="40">
        <f t="shared" si="146"/>
        <v>3808.3157894736842</v>
      </c>
      <c r="Q538" s="1">
        <v>11</v>
      </c>
      <c r="R538" s="1">
        <v>4</v>
      </c>
      <c r="S538" s="2">
        <v>2600</v>
      </c>
      <c r="T538" s="3">
        <f t="shared" si="147"/>
        <v>866.66666666666663</v>
      </c>
      <c r="U538" s="7">
        <v>0.20419999999999999</v>
      </c>
      <c r="V538" s="7">
        <f t="shared" si="148"/>
        <v>3.2749326455999997E-2</v>
      </c>
      <c r="W538" s="7">
        <f t="shared" si="149"/>
        <v>1.6693636134473333E-2</v>
      </c>
      <c r="X538" s="40">
        <f t="shared" si="150"/>
        <v>1081.2059482292843</v>
      </c>
      <c r="Y538" s="1">
        <v>0</v>
      </c>
      <c r="Z538" s="1">
        <v>78</v>
      </c>
      <c r="AA538" s="2">
        <v>67</v>
      </c>
      <c r="AB538" s="6">
        <f t="shared" si="151"/>
        <v>0.6511988748177826</v>
      </c>
      <c r="AC538" s="2">
        <v>347.36</v>
      </c>
      <c r="AD538" s="40">
        <f t="shared" si="152"/>
        <v>3367.0033670033663</v>
      </c>
      <c r="AE538" s="1">
        <f t="shared" si="153"/>
        <v>2.4950099800399199</v>
      </c>
      <c r="AF538" s="2">
        <f t="shared" si="154"/>
        <v>11</v>
      </c>
      <c r="AG538" s="9">
        <f t="shared" si="155"/>
        <v>27.445109780439118</v>
      </c>
      <c r="AH538" s="12">
        <f t="shared" si="156"/>
        <v>5.2987923827573495E-2</v>
      </c>
      <c r="AI538" s="12">
        <f t="shared" si="157"/>
        <v>-138847.17643197399</v>
      </c>
      <c r="AJ538" s="42">
        <f t="shared" si="158"/>
        <v>-176.53936747691665</v>
      </c>
      <c r="AK538" s="11">
        <v>0</v>
      </c>
      <c r="AL538" s="9">
        <f t="shared" si="159"/>
        <v>-80.673894004319038</v>
      </c>
      <c r="AM538" s="11">
        <f t="shared" si="160"/>
        <v>0</v>
      </c>
      <c r="AN538" s="9">
        <f t="shared" si="161"/>
        <v>120.29438502606612</v>
      </c>
      <c r="AO538" s="9"/>
      <c r="AP538" s="9">
        <f t="shared" si="162"/>
        <v>176.76679280271276</v>
      </c>
      <c r="AQ538" s="47">
        <f t="shared" si="163"/>
        <v>116.57156597432119</v>
      </c>
      <c r="AR538" s="15">
        <f t="shared" si="164"/>
        <v>0</v>
      </c>
      <c r="AS538" s="49"/>
      <c r="AT538" s="12">
        <f t="shared" si="165"/>
        <v>-0.63184029994301216</v>
      </c>
      <c r="AU538" s="9">
        <f t="shared" si="166"/>
        <v>60.099158197674583</v>
      </c>
      <c r="AV538" s="9">
        <f t="shared" si="167"/>
        <v>3.626750421027964</v>
      </c>
      <c r="AW538" s="9">
        <f t="shared" si="168"/>
        <v>116.71918256969028</v>
      </c>
      <c r="AX538" s="16">
        <f t="shared" si="169"/>
        <v>60.17296649535912</v>
      </c>
      <c r="AY538" s="44">
        <f t="shared" si="170"/>
        <v>-0.62737317418735983</v>
      </c>
      <c r="AZ538" s="49"/>
      <c r="BA538" s="12">
        <f t="shared" si="171"/>
        <v>-0.633505994927136</v>
      </c>
      <c r="BB538" s="9">
        <f t="shared" si="172"/>
        <v>61.717940051719069</v>
      </c>
      <c r="BC538" s="9">
        <f t="shared" si="173"/>
        <v>5.0979156797033767</v>
      </c>
      <c r="BD538" s="9">
        <f t="shared" si="174"/>
        <v>121.83363673415229</v>
      </c>
      <c r="BE538" s="16">
        <f t="shared" si="175"/>
        <v>63.465776206927835</v>
      </c>
      <c r="BF538" s="44">
        <f t="shared" si="176"/>
        <v>-0.6475840908851308</v>
      </c>
      <c r="BG538" s="49"/>
      <c r="BH538" s="12">
        <f t="shared" si="177"/>
        <v>-0.6729727693342622</v>
      </c>
      <c r="BI538" s="9">
        <f t="shared" si="178"/>
        <v>64</v>
      </c>
      <c r="BJ538" s="9">
        <f t="shared" si="179"/>
        <v>3.8701777677692419</v>
      </c>
      <c r="BK538" s="9"/>
      <c r="BL538" s="47">
        <f t="shared" si="180"/>
        <v>64</v>
      </c>
      <c r="BM538" s="44">
        <f t="shared" si="181"/>
        <v>-0.66713283498169951</v>
      </c>
      <c r="BN538" s="11"/>
      <c r="BO538" s="9"/>
      <c r="BP538" s="11"/>
      <c r="BQ538" s="9"/>
      <c r="BR538" s="43"/>
      <c r="BS538" s="9"/>
      <c r="BT538" s="11"/>
    </row>
    <row r="539" spans="3:72" x14ac:dyDescent="0.2">
      <c r="C539" s="1">
        <v>80</v>
      </c>
      <c r="D539" s="1">
        <v>104.71</v>
      </c>
      <c r="E539" s="1">
        <v>-5103.8999999999996</v>
      </c>
      <c r="F539" s="2">
        <v>78</v>
      </c>
      <c r="G539" s="6">
        <v>3.3000000000000002E-2</v>
      </c>
      <c r="H539" s="2">
        <v>0.42199999999999999</v>
      </c>
      <c r="I539" s="2">
        <v>3500</v>
      </c>
      <c r="J539" s="3">
        <f t="shared" si="142"/>
        <v>58.333333333333336</v>
      </c>
      <c r="K539" s="3">
        <f t="shared" si="143"/>
        <v>366.52</v>
      </c>
      <c r="L539" s="1">
        <v>0.9</v>
      </c>
      <c r="M539" s="1">
        <v>0.76</v>
      </c>
      <c r="N539" s="1">
        <f t="shared" si="144"/>
        <v>0.68400000000000005</v>
      </c>
      <c r="O539" s="40">
        <f t="shared" si="145"/>
        <v>50.175438596491226</v>
      </c>
      <c r="P539" s="40">
        <f t="shared" si="146"/>
        <v>3808.3157894736842</v>
      </c>
      <c r="Q539" s="1">
        <v>11</v>
      </c>
      <c r="R539" s="1">
        <v>4</v>
      </c>
      <c r="S539" s="2">
        <v>2600</v>
      </c>
      <c r="T539" s="3">
        <f t="shared" si="147"/>
        <v>866.66666666666663</v>
      </c>
      <c r="U539" s="7">
        <v>0.20419999999999999</v>
      </c>
      <c r="V539" s="7">
        <f t="shared" si="148"/>
        <v>3.2749326455999997E-2</v>
      </c>
      <c r="W539" s="7">
        <f t="shared" si="149"/>
        <v>1.6693636134473333E-2</v>
      </c>
      <c r="X539" s="40">
        <f t="shared" si="150"/>
        <v>1081.2059482292843</v>
      </c>
      <c r="Y539" s="1">
        <v>0</v>
      </c>
      <c r="Z539" s="1">
        <v>78</v>
      </c>
      <c r="AA539" s="2">
        <v>67</v>
      </c>
      <c r="AB539" s="6">
        <f t="shared" si="151"/>
        <v>0.6511988748177826</v>
      </c>
      <c r="AC539" s="2">
        <v>347.36</v>
      </c>
      <c r="AD539" s="40">
        <f t="shared" si="152"/>
        <v>3367.0033670033663</v>
      </c>
      <c r="AE539" s="1">
        <f t="shared" si="153"/>
        <v>2.4950099800399199</v>
      </c>
      <c r="AF539" s="2">
        <f t="shared" si="154"/>
        <v>12</v>
      </c>
      <c r="AG539" s="9">
        <f t="shared" si="155"/>
        <v>29.940119760479039</v>
      </c>
      <c r="AH539" s="12">
        <f t="shared" si="156"/>
        <v>4.8787693390366683E-2</v>
      </c>
      <c r="AI539" s="12">
        <f t="shared" si="157"/>
        <v>-135362.95950508918</v>
      </c>
      <c r="AJ539" s="42">
        <f t="shared" si="158"/>
        <v>-172.45525775373147</v>
      </c>
      <c r="AK539" s="11">
        <v>0</v>
      </c>
      <c r="AL539" s="9">
        <f t="shared" si="159"/>
        <v>-81.423593135056095</v>
      </c>
      <c r="AM539" s="11">
        <f t="shared" si="160"/>
        <v>0</v>
      </c>
      <c r="AN539" s="9">
        <f t="shared" si="161"/>
        <v>116.57156597432119</v>
      </c>
      <c r="AO539" s="9"/>
      <c r="AP539" s="9">
        <f t="shared" si="162"/>
        <v>172.64805711486602</v>
      </c>
      <c r="AQ539" s="47">
        <f t="shared" si="163"/>
        <v>116.24945763590395</v>
      </c>
      <c r="AR539" s="15">
        <f t="shared" si="164"/>
        <v>0</v>
      </c>
      <c r="AS539" s="49"/>
      <c r="AT539" s="12">
        <f t="shared" si="165"/>
        <v>-0.62737317418735983</v>
      </c>
      <c r="AU539" s="9">
        <f t="shared" si="166"/>
        <v>60.17296649535912</v>
      </c>
      <c r="AV539" s="9">
        <f t="shared" si="167"/>
        <v>4.096475354814288</v>
      </c>
      <c r="AW539" s="9">
        <f t="shared" si="168"/>
        <v>118.0403500889104</v>
      </c>
      <c r="AX539" s="16">
        <f t="shared" si="169"/>
        <v>61.068412721862344</v>
      </c>
      <c r="AY539" s="44">
        <f t="shared" si="170"/>
        <v>-0.63209649852757488</v>
      </c>
      <c r="AZ539" s="49"/>
      <c r="BA539" s="12">
        <f t="shared" si="171"/>
        <v>-0.6475840908851308</v>
      </c>
      <c r="BB539" s="9">
        <f t="shared" si="172"/>
        <v>63.465776206927835</v>
      </c>
      <c r="BC539" s="9">
        <f t="shared" si="173"/>
        <v>5.5983926133765536</v>
      </c>
      <c r="BD539" s="9">
        <f t="shared" si="174"/>
        <v>123.06444945291123</v>
      </c>
      <c r="BE539" s="16">
        <f t="shared" si="175"/>
        <v>64.331421033143897</v>
      </c>
      <c r="BF539" s="44">
        <f t="shared" si="176"/>
        <v>-0.65163558284623369</v>
      </c>
      <c r="BG539" s="49"/>
      <c r="BH539" s="12">
        <f t="shared" si="177"/>
        <v>-0.66713283498169951</v>
      </c>
      <c r="BI539" s="9">
        <f t="shared" si="178"/>
        <v>64</v>
      </c>
      <c r="BJ539" s="9">
        <f t="shared" si="179"/>
        <v>5.2515583764203981</v>
      </c>
      <c r="BK539" s="9"/>
      <c r="BL539" s="47">
        <f t="shared" si="180"/>
        <v>64</v>
      </c>
      <c r="BM539" s="44">
        <f t="shared" si="181"/>
        <v>-0.65180659040909839</v>
      </c>
      <c r="BN539" s="11"/>
      <c r="BO539" s="9"/>
      <c r="BP539" s="11"/>
      <c r="BQ539" s="9"/>
      <c r="BR539" s="43"/>
      <c r="BS539" s="9"/>
      <c r="BT539" s="11"/>
    </row>
    <row r="540" spans="3:72" x14ac:dyDescent="0.2">
      <c r="C540" s="1">
        <v>80</v>
      </c>
      <c r="D540" s="1">
        <v>104.71</v>
      </c>
      <c r="E540" s="1">
        <v>-5103.8999999999996</v>
      </c>
      <c r="F540" s="2">
        <v>78</v>
      </c>
      <c r="G540" s="6">
        <v>3.3000000000000002E-2</v>
      </c>
      <c r="H540" s="2">
        <v>0.42199999999999999</v>
      </c>
      <c r="I540" s="2">
        <v>3500</v>
      </c>
      <c r="J540" s="3">
        <f t="shared" si="142"/>
        <v>58.333333333333336</v>
      </c>
      <c r="K540" s="3">
        <f t="shared" si="143"/>
        <v>366.52</v>
      </c>
      <c r="L540" s="1">
        <v>0.9</v>
      </c>
      <c r="M540" s="1">
        <v>0.76</v>
      </c>
      <c r="N540" s="1">
        <f t="shared" si="144"/>
        <v>0.68400000000000005</v>
      </c>
      <c r="O540" s="40">
        <f t="shared" si="145"/>
        <v>50.175438596491226</v>
      </c>
      <c r="P540" s="40">
        <f t="shared" si="146"/>
        <v>3808.3157894736842</v>
      </c>
      <c r="Q540" s="1">
        <v>11</v>
      </c>
      <c r="R540" s="1">
        <v>4</v>
      </c>
      <c r="S540" s="2">
        <v>2600</v>
      </c>
      <c r="T540" s="3">
        <f t="shared" si="147"/>
        <v>866.66666666666663</v>
      </c>
      <c r="U540" s="7">
        <v>0.20419999999999999</v>
      </c>
      <c r="V540" s="7">
        <f t="shared" si="148"/>
        <v>3.2749326455999997E-2</v>
      </c>
      <c r="W540" s="7">
        <f t="shared" si="149"/>
        <v>1.6693636134473333E-2</v>
      </c>
      <c r="X540" s="40">
        <f t="shared" si="150"/>
        <v>1081.2059482292843</v>
      </c>
      <c r="Y540" s="1">
        <v>0</v>
      </c>
      <c r="Z540" s="1">
        <v>78</v>
      </c>
      <c r="AA540" s="2">
        <v>67</v>
      </c>
      <c r="AB540" s="6">
        <f t="shared" si="151"/>
        <v>0.6511988748177826</v>
      </c>
      <c r="AC540" s="2">
        <v>347.36</v>
      </c>
      <c r="AD540" s="40">
        <f t="shared" si="152"/>
        <v>3367.0033670033663</v>
      </c>
      <c r="AE540" s="1">
        <f t="shared" si="153"/>
        <v>2.4950099800399199</v>
      </c>
      <c r="AF540" s="2">
        <f t="shared" si="154"/>
        <v>13</v>
      </c>
      <c r="AG540" s="9">
        <f t="shared" si="155"/>
        <v>32.43512974051896</v>
      </c>
      <c r="AH540" s="12">
        <f t="shared" si="156"/>
        <v>4.5204441624790245E-2</v>
      </c>
      <c r="AI540" s="12">
        <f t="shared" si="157"/>
        <v>-135360.32460103836</v>
      </c>
      <c r="AJ540" s="42">
        <f t="shared" si="158"/>
        <v>-172.57905181330628</v>
      </c>
      <c r="AK540" s="11">
        <v>0</v>
      </c>
      <c r="AL540" s="9">
        <f t="shared" si="159"/>
        <v>-82.063167742693821</v>
      </c>
      <c r="AM540" s="11">
        <f t="shared" si="160"/>
        <v>0</v>
      </c>
      <c r="AN540" s="9">
        <f t="shared" si="161"/>
        <v>116.24945763590395</v>
      </c>
      <c r="AO540" s="9"/>
      <c r="AP540" s="9">
        <f t="shared" si="162"/>
        <v>172.74457057825762</v>
      </c>
      <c r="AQ540" s="47">
        <f t="shared" si="163"/>
        <v>117.563525664216</v>
      </c>
      <c r="AR540" s="15">
        <f t="shared" si="164"/>
        <v>0</v>
      </c>
      <c r="AS540" s="49"/>
      <c r="AT540" s="12">
        <f t="shared" si="165"/>
        <v>-0.63209649852757488</v>
      </c>
      <c r="AU540" s="9">
        <f t="shared" si="166"/>
        <v>61.068412721862344</v>
      </c>
      <c r="AV540" s="9">
        <f t="shared" si="167"/>
        <v>4.5732997795086803</v>
      </c>
      <c r="AW540" s="9">
        <f t="shared" si="168"/>
        <v>119.29468233290092</v>
      </c>
      <c r="AX540" s="16">
        <f t="shared" si="169"/>
        <v>61.933991056204803</v>
      </c>
      <c r="AY540" s="44">
        <f t="shared" si="170"/>
        <v>-0.63640967438982976</v>
      </c>
      <c r="AZ540" s="49"/>
      <c r="BA540" s="12">
        <f t="shared" si="171"/>
        <v>-0.65163558284623369</v>
      </c>
      <c r="BB540" s="9">
        <f t="shared" si="172"/>
        <v>64.331421033143897</v>
      </c>
      <c r="BC540" s="9">
        <f t="shared" si="173"/>
        <v>6.1051514221053296</v>
      </c>
      <c r="BD540" s="9">
        <f t="shared" si="174"/>
        <v>122.5728378374757</v>
      </c>
      <c r="BE540" s="16">
        <f t="shared" si="175"/>
        <v>64.33899462979052</v>
      </c>
      <c r="BF540" s="44">
        <f t="shared" si="176"/>
        <v>-0.64609718553597517</v>
      </c>
      <c r="BG540" s="49"/>
      <c r="BH540" s="12">
        <f t="shared" si="177"/>
        <v>-0.65180659040909839</v>
      </c>
      <c r="BI540" s="9">
        <f t="shared" si="178"/>
        <v>64</v>
      </c>
      <c r="BJ540" s="9">
        <f t="shared" si="179"/>
        <v>6.6001614346659707</v>
      </c>
      <c r="BK540" s="9"/>
      <c r="BL540" s="47">
        <f t="shared" si="180"/>
        <v>64</v>
      </c>
      <c r="BM540" s="44">
        <f t="shared" si="181"/>
        <v>-0.63684400864663138</v>
      </c>
      <c r="BN540" s="11"/>
      <c r="BO540" s="9"/>
      <c r="BP540" s="11"/>
      <c r="BQ540" s="9"/>
      <c r="BR540" s="43"/>
      <c r="BS540" s="9"/>
      <c r="BT540" s="11"/>
    </row>
    <row r="541" spans="3:72" x14ac:dyDescent="0.2">
      <c r="C541" s="1">
        <v>80</v>
      </c>
      <c r="D541" s="1">
        <v>104.71</v>
      </c>
      <c r="E541" s="1">
        <v>-5103.8999999999996</v>
      </c>
      <c r="F541" s="2">
        <v>78</v>
      </c>
      <c r="G541" s="6">
        <v>3.3000000000000002E-2</v>
      </c>
      <c r="H541" s="2">
        <v>0.42199999999999999</v>
      </c>
      <c r="I541" s="2">
        <v>3500</v>
      </c>
      <c r="J541" s="3">
        <f t="shared" si="142"/>
        <v>58.333333333333336</v>
      </c>
      <c r="K541" s="3">
        <f t="shared" si="143"/>
        <v>366.52</v>
      </c>
      <c r="L541" s="1">
        <v>0.9</v>
      </c>
      <c r="M541" s="1">
        <v>0.76</v>
      </c>
      <c r="N541" s="1">
        <f t="shared" si="144"/>
        <v>0.68400000000000005</v>
      </c>
      <c r="O541" s="40">
        <f t="shared" si="145"/>
        <v>50.175438596491226</v>
      </c>
      <c r="P541" s="40">
        <f t="shared" si="146"/>
        <v>3808.3157894736842</v>
      </c>
      <c r="Q541" s="1">
        <v>11</v>
      </c>
      <c r="R541" s="1">
        <v>4</v>
      </c>
      <c r="S541" s="2">
        <v>2600</v>
      </c>
      <c r="T541" s="3">
        <f t="shared" si="147"/>
        <v>866.66666666666663</v>
      </c>
      <c r="U541" s="7">
        <v>0.20419999999999999</v>
      </c>
      <c r="V541" s="7">
        <f t="shared" si="148"/>
        <v>3.2749326455999997E-2</v>
      </c>
      <c r="W541" s="7">
        <f t="shared" si="149"/>
        <v>1.6693636134473333E-2</v>
      </c>
      <c r="X541" s="40">
        <f t="shared" si="150"/>
        <v>1081.2059482292843</v>
      </c>
      <c r="Y541" s="1">
        <v>0</v>
      </c>
      <c r="Z541" s="1">
        <v>78</v>
      </c>
      <c r="AA541" s="2">
        <v>67</v>
      </c>
      <c r="AB541" s="6">
        <f t="shared" si="151"/>
        <v>0.6511988748177826</v>
      </c>
      <c r="AC541" s="2">
        <v>347.36</v>
      </c>
      <c r="AD541" s="40">
        <f t="shared" si="152"/>
        <v>3367.0033670033663</v>
      </c>
      <c r="AE541" s="1">
        <f t="shared" si="153"/>
        <v>2.4950099800399199</v>
      </c>
      <c r="AF541" s="2">
        <f t="shared" si="154"/>
        <v>14</v>
      </c>
      <c r="AG541" s="9">
        <f t="shared" si="155"/>
        <v>34.930139720558877</v>
      </c>
      <c r="AH541" s="12">
        <f t="shared" si="156"/>
        <v>4.2111526368408918E-2</v>
      </c>
      <c r="AI541" s="12">
        <f t="shared" si="157"/>
        <v>-136684.08343062477</v>
      </c>
      <c r="AJ541" s="42">
        <f t="shared" si="158"/>
        <v>-174.2972191600272</v>
      </c>
      <c r="AK541" s="11">
        <v>0</v>
      </c>
      <c r="AL541" s="9">
        <f t="shared" si="159"/>
        <v>-82.615222186805326</v>
      </c>
      <c r="AM541" s="11">
        <f t="shared" si="160"/>
        <v>0</v>
      </c>
      <c r="AN541" s="9">
        <f t="shared" si="161"/>
        <v>117.563525664216</v>
      </c>
      <c r="AO541" s="9"/>
      <c r="AP541" s="9">
        <f t="shared" si="162"/>
        <v>174.44086299292644</v>
      </c>
      <c r="AQ541" s="47">
        <f t="shared" si="163"/>
        <v>118.81132838491524</v>
      </c>
      <c r="AR541" s="15">
        <f t="shared" si="164"/>
        <v>0</v>
      </c>
      <c r="AS541" s="49"/>
      <c r="AT541" s="12">
        <f t="shared" si="165"/>
        <v>-0.63640967438982976</v>
      </c>
      <c r="AU541" s="9">
        <f t="shared" si="166"/>
        <v>61.933991056204803</v>
      </c>
      <c r="AV541" s="9">
        <f t="shared" si="167"/>
        <v>5.0566537274943641</v>
      </c>
      <c r="AW541" s="9">
        <f t="shared" si="168"/>
        <v>119.6696529625909</v>
      </c>
      <c r="AX541" s="16">
        <f t="shared" si="169"/>
        <v>62.363153345042633</v>
      </c>
      <c r="AY541" s="44">
        <f t="shared" si="170"/>
        <v>-0.63580842472938603</v>
      </c>
      <c r="AZ541" s="49"/>
      <c r="BA541" s="12">
        <f t="shared" si="171"/>
        <v>-0.64609718553597517</v>
      </c>
      <c r="BB541" s="9">
        <f t="shared" si="172"/>
        <v>64.33899462979052</v>
      </c>
      <c r="BC541" s="9">
        <f t="shared" si="173"/>
        <v>6.6033327234044208</v>
      </c>
      <c r="BD541" s="9">
        <f t="shared" si="174"/>
        <v>121.25481926717706</v>
      </c>
      <c r="BE541" s="16">
        <f t="shared" si="175"/>
        <v>63.929075995290738</v>
      </c>
      <c r="BF541" s="44">
        <f t="shared" si="176"/>
        <v>-0.63602193066034263</v>
      </c>
      <c r="BG541" s="49"/>
      <c r="BH541" s="12">
        <f t="shared" si="177"/>
        <v>-0.63684400864663138</v>
      </c>
      <c r="BI541" s="9">
        <f t="shared" si="178"/>
        <v>64</v>
      </c>
      <c r="BJ541" s="9">
        <f t="shared" si="179"/>
        <v>7.4966404904703836</v>
      </c>
      <c r="BK541" s="9"/>
      <c r="BL541" s="47">
        <f t="shared" si="180"/>
        <v>64</v>
      </c>
      <c r="BM541" s="44">
        <f t="shared" si="181"/>
        <v>-0.62689768597681428</v>
      </c>
      <c r="BN541" s="11"/>
      <c r="BO541" s="9"/>
      <c r="BP541" s="11"/>
      <c r="BQ541" s="9"/>
      <c r="BR541" s="43"/>
      <c r="BS541" s="9"/>
      <c r="BT541" s="11"/>
    </row>
    <row r="542" spans="3:72" x14ac:dyDescent="0.2">
      <c r="C542" s="1">
        <v>80</v>
      </c>
      <c r="D542" s="1">
        <v>104.71</v>
      </c>
      <c r="E542" s="1">
        <v>-5103.8999999999996</v>
      </c>
      <c r="F542" s="2">
        <v>78</v>
      </c>
      <c r="G542" s="6">
        <v>3.3000000000000002E-2</v>
      </c>
      <c r="H542" s="2">
        <v>0.42199999999999999</v>
      </c>
      <c r="I542" s="2">
        <v>3500</v>
      </c>
      <c r="J542" s="3">
        <f t="shared" si="142"/>
        <v>58.333333333333336</v>
      </c>
      <c r="K542" s="3">
        <f t="shared" si="143"/>
        <v>366.52</v>
      </c>
      <c r="L542" s="1">
        <v>0.9</v>
      </c>
      <c r="M542" s="1">
        <v>0.76</v>
      </c>
      <c r="N542" s="1">
        <f t="shared" si="144"/>
        <v>0.68400000000000005</v>
      </c>
      <c r="O542" s="40">
        <f t="shared" si="145"/>
        <v>50.175438596491226</v>
      </c>
      <c r="P542" s="40">
        <f t="shared" si="146"/>
        <v>3808.3157894736842</v>
      </c>
      <c r="Q542" s="1">
        <v>11</v>
      </c>
      <c r="R542" s="1">
        <v>4</v>
      </c>
      <c r="S542" s="2">
        <v>2600</v>
      </c>
      <c r="T542" s="3">
        <f t="shared" si="147"/>
        <v>866.66666666666663</v>
      </c>
      <c r="U542" s="7">
        <v>0.20419999999999999</v>
      </c>
      <c r="V542" s="7">
        <f t="shared" si="148"/>
        <v>3.2749326455999997E-2</v>
      </c>
      <c r="W542" s="7">
        <f t="shared" si="149"/>
        <v>1.6693636134473333E-2</v>
      </c>
      <c r="X542" s="40">
        <f t="shared" si="150"/>
        <v>1081.2059482292843</v>
      </c>
      <c r="Y542" s="1">
        <v>0</v>
      </c>
      <c r="Z542" s="1">
        <v>78</v>
      </c>
      <c r="AA542" s="2">
        <v>67</v>
      </c>
      <c r="AB542" s="6">
        <f t="shared" si="151"/>
        <v>0.6511988748177826</v>
      </c>
      <c r="AC542" s="2">
        <v>347.36</v>
      </c>
      <c r="AD542" s="40">
        <f t="shared" si="152"/>
        <v>3367.0033670033663</v>
      </c>
      <c r="AE542" s="1">
        <f t="shared" si="153"/>
        <v>2.4950099800399199</v>
      </c>
      <c r="AF542" s="2">
        <f t="shared" si="154"/>
        <v>15</v>
      </c>
      <c r="AG542" s="9">
        <f t="shared" si="155"/>
        <v>37.425149700598801</v>
      </c>
      <c r="AH542" s="12">
        <f t="shared" si="156"/>
        <v>3.9414745617139001E-2</v>
      </c>
      <c r="AI542" s="12">
        <f t="shared" si="157"/>
        <v>-137602.50438482425</v>
      </c>
      <c r="AJ542" s="42">
        <f t="shared" si="158"/>
        <v>-175.50955162686589</v>
      </c>
      <c r="AK542" s="11">
        <v>0</v>
      </c>
      <c r="AL542" s="9">
        <f t="shared" si="159"/>
        <v>-83.096570583099492</v>
      </c>
      <c r="AM542" s="11">
        <f t="shared" si="160"/>
        <v>0</v>
      </c>
      <c r="AN542" s="9">
        <f t="shared" si="161"/>
        <v>118.81132838491524</v>
      </c>
      <c r="AO542" s="9"/>
      <c r="AP542" s="9">
        <f t="shared" si="162"/>
        <v>175.63538692280306</v>
      </c>
      <c r="AQ542" s="47">
        <f t="shared" si="163"/>
        <v>119.18721188293044</v>
      </c>
      <c r="AR542" s="15">
        <f t="shared" si="164"/>
        <v>0</v>
      </c>
      <c r="AS542" s="49"/>
      <c r="AT542" s="12">
        <f t="shared" si="165"/>
        <v>-0.63580842472938603</v>
      </c>
      <c r="AU542" s="9">
        <f t="shared" si="166"/>
        <v>62.363153345042633</v>
      </c>
      <c r="AV542" s="9">
        <f t="shared" si="167"/>
        <v>5.5390948071548181</v>
      </c>
      <c r="AW542" s="9">
        <f t="shared" si="168"/>
        <v>119.20613147321922</v>
      </c>
      <c r="AX542" s="16">
        <f t="shared" si="169"/>
        <v>62.372613140187013</v>
      </c>
      <c r="AY542" s="44">
        <f t="shared" si="170"/>
        <v>-0.63056075670845257</v>
      </c>
      <c r="AZ542" s="49"/>
      <c r="BA542" s="12">
        <f t="shared" si="171"/>
        <v>-0.63602193066034263</v>
      </c>
      <c r="BB542" s="9">
        <f t="shared" si="172"/>
        <v>63.929075995290738</v>
      </c>
      <c r="BC542" s="9">
        <f t="shared" si="173"/>
        <v>7.0860978671141552</v>
      </c>
      <c r="BD542" s="9">
        <f t="shared" si="174"/>
        <v>119.96342231338787</v>
      </c>
      <c r="BE542" s="16">
        <f t="shared" si="175"/>
        <v>63.524760090251007</v>
      </c>
      <c r="BF542" s="44">
        <f t="shared" si="176"/>
        <v>-0.62617987769991412</v>
      </c>
      <c r="BG542" s="49"/>
      <c r="BH542" s="12">
        <f t="shared" si="177"/>
        <v>-0.62689768597681428</v>
      </c>
      <c r="BI542" s="9">
        <f t="shared" si="178"/>
        <v>64</v>
      </c>
      <c r="BJ542" s="9">
        <f t="shared" si="179"/>
        <v>7.9588899356816327</v>
      </c>
      <c r="BK542" s="9"/>
      <c r="BL542" s="47">
        <f t="shared" si="180"/>
        <v>64</v>
      </c>
      <c r="BM542" s="44">
        <f t="shared" si="181"/>
        <v>-0.62176908636676587</v>
      </c>
      <c r="BN542" s="11"/>
      <c r="BO542" s="9"/>
      <c r="BP542" s="11"/>
      <c r="BQ542" s="9"/>
      <c r="BR542" s="43"/>
      <c r="BS542" s="9"/>
      <c r="BT542" s="11"/>
    </row>
    <row r="543" spans="3:72" x14ac:dyDescent="0.2">
      <c r="C543" s="1">
        <v>80</v>
      </c>
      <c r="D543" s="1">
        <v>104.71</v>
      </c>
      <c r="E543" s="1">
        <v>-5103.8999999999996</v>
      </c>
      <c r="F543" s="2">
        <v>78</v>
      </c>
      <c r="G543" s="6">
        <v>3.3000000000000002E-2</v>
      </c>
      <c r="H543" s="2">
        <v>0.42199999999999999</v>
      </c>
      <c r="I543" s="2">
        <v>3500</v>
      </c>
      <c r="J543" s="3">
        <f t="shared" si="142"/>
        <v>58.333333333333336</v>
      </c>
      <c r="K543" s="3">
        <f t="shared" si="143"/>
        <v>366.52</v>
      </c>
      <c r="L543" s="1">
        <v>0.9</v>
      </c>
      <c r="M543" s="1">
        <v>0.76</v>
      </c>
      <c r="N543" s="1">
        <f t="shared" si="144"/>
        <v>0.68400000000000005</v>
      </c>
      <c r="O543" s="40">
        <f t="shared" si="145"/>
        <v>50.175438596491226</v>
      </c>
      <c r="P543" s="40">
        <f t="shared" si="146"/>
        <v>3808.3157894736842</v>
      </c>
      <c r="Q543" s="1">
        <v>11</v>
      </c>
      <c r="R543" s="1">
        <v>4</v>
      </c>
      <c r="S543" s="2">
        <v>2600</v>
      </c>
      <c r="T543" s="3">
        <f t="shared" si="147"/>
        <v>866.66666666666663</v>
      </c>
      <c r="U543" s="7">
        <v>0.20419999999999999</v>
      </c>
      <c r="V543" s="7">
        <f t="shared" si="148"/>
        <v>3.2749326455999997E-2</v>
      </c>
      <c r="W543" s="7">
        <f t="shared" si="149"/>
        <v>1.6693636134473333E-2</v>
      </c>
      <c r="X543" s="40">
        <f t="shared" si="150"/>
        <v>1081.2059482292843</v>
      </c>
      <c r="Y543" s="1">
        <v>0</v>
      </c>
      <c r="Z543" s="1">
        <v>78</v>
      </c>
      <c r="AA543" s="2">
        <v>67</v>
      </c>
      <c r="AB543" s="6">
        <f t="shared" si="151"/>
        <v>0.6511988748177826</v>
      </c>
      <c r="AC543" s="2">
        <v>347.36</v>
      </c>
      <c r="AD543" s="40">
        <f t="shared" si="152"/>
        <v>3367.0033670033663</v>
      </c>
      <c r="AE543" s="1">
        <f t="shared" si="153"/>
        <v>2.4950099800399199</v>
      </c>
      <c r="AF543" s="2">
        <f t="shared" si="154"/>
        <v>16</v>
      </c>
      <c r="AG543" s="9">
        <f t="shared" si="155"/>
        <v>39.920159680638719</v>
      </c>
      <c r="AH543" s="12">
        <f t="shared" si="156"/>
        <v>3.7042575496705712E-2</v>
      </c>
      <c r="AI543" s="12">
        <f t="shared" si="157"/>
        <v>-137470.63693039067</v>
      </c>
      <c r="AJ543" s="42">
        <f t="shared" si="158"/>
        <v>-175.43507561773558</v>
      </c>
      <c r="AK543" s="11">
        <v>0</v>
      </c>
      <c r="AL543" s="9">
        <f t="shared" si="159"/>
        <v>-83.519979227895632</v>
      </c>
      <c r="AM543" s="11">
        <f t="shared" si="160"/>
        <v>0</v>
      </c>
      <c r="AN543" s="9">
        <f t="shared" si="161"/>
        <v>119.18721188293044</v>
      </c>
      <c r="AO543" s="9"/>
      <c r="AP543" s="9">
        <f t="shared" si="162"/>
        <v>175.54621996208934</v>
      </c>
      <c r="AQ543" s="47">
        <f t="shared" si="163"/>
        <v>118.73162121934591</v>
      </c>
      <c r="AR543" s="15">
        <f t="shared" si="164"/>
        <v>0</v>
      </c>
      <c r="AS543" s="49"/>
      <c r="AT543" s="12">
        <f t="shared" si="165"/>
        <v>-0.63056075670845257</v>
      </c>
      <c r="AU543" s="9">
        <f t="shared" si="166"/>
        <v>62.372613140187013</v>
      </c>
      <c r="AV543" s="9">
        <f t="shared" si="167"/>
        <v>6.013605061028116</v>
      </c>
      <c r="AW543" s="9">
        <f t="shared" si="168"/>
        <v>118.34333561279497</v>
      </c>
      <c r="AX543" s="16">
        <f t="shared" si="169"/>
        <v>62.178470336911545</v>
      </c>
      <c r="AY543" s="44">
        <f t="shared" si="170"/>
        <v>-0.62314213491522641</v>
      </c>
      <c r="AZ543" s="49"/>
      <c r="BA543" s="12">
        <f t="shared" si="171"/>
        <v>-0.62617987769991412</v>
      </c>
      <c r="BB543" s="9">
        <f t="shared" si="172"/>
        <v>63.524760090251007</v>
      </c>
      <c r="BC543" s="9">
        <f t="shared" si="173"/>
        <v>7.554037617643047</v>
      </c>
      <c r="BD543" s="9">
        <f t="shared" si="174"/>
        <v>119.10449949176774</v>
      </c>
      <c r="BE543" s="16">
        <f t="shared" si="175"/>
        <v>63.329268554705394</v>
      </c>
      <c r="BF543" s="44">
        <f t="shared" si="176"/>
        <v>-0.61881919080173797</v>
      </c>
      <c r="BG543" s="49"/>
      <c r="BH543" s="12">
        <f t="shared" si="177"/>
        <v>-0.62176908636676587</v>
      </c>
      <c r="BI543" s="9">
        <f t="shared" si="178"/>
        <v>64</v>
      </c>
      <c r="BJ543" s="9">
        <f t="shared" si="179"/>
        <v>8.2087109080791834</v>
      </c>
      <c r="BK543" s="9"/>
      <c r="BL543" s="47">
        <f t="shared" si="180"/>
        <v>64</v>
      </c>
      <c r="BM543" s="44">
        <f t="shared" si="181"/>
        <v>-0.61899735401555778</v>
      </c>
      <c r="BN543" s="11"/>
      <c r="BO543" s="9"/>
      <c r="BP543" s="11"/>
      <c r="BQ543" s="9"/>
      <c r="BR543" s="43"/>
      <c r="BS543" s="9"/>
      <c r="BT543" s="11"/>
    </row>
    <row r="544" spans="3:72" x14ac:dyDescent="0.2">
      <c r="C544" s="1">
        <v>80</v>
      </c>
      <c r="D544" s="1">
        <v>104.71</v>
      </c>
      <c r="E544" s="1">
        <v>-5103.8999999999996</v>
      </c>
      <c r="F544" s="2">
        <v>78</v>
      </c>
      <c r="G544" s="6">
        <v>3.3000000000000002E-2</v>
      </c>
      <c r="H544" s="2">
        <v>0.42199999999999999</v>
      </c>
      <c r="I544" s="2">
        <v>3500</v>
      </c>
      <c r="J544" s="3">
        <f t="shared" si="142"/>
        <v>58.333333333333336</v>
      </c>
      <c r="K544" s="3">
        <f t="shared" si="143"/>
        <v>366.52</v>
      </c>
      <c r="L544" s="1">
        <v>0.9</v>
      </c>
      <c r="M544" s="1">
        <v>0.76</v>
      </c>
      <c r="N544" s="1">
        <f t="shared" si="144"/>
        <v>0.68400000000000005</v>
      </c>
      <c r="O544" s="40">
        <f t="shared" si="145"/>
        <v>50.175438596491226</v>
      </c>
      <c r="P544" s="40">
        <f t="shared" si="146"/>
        <v>3808.3157894736842</v>
      </c>
      <c r="Q544" s="1">
        <v>11</v>
      </c>
      <c r="R544" s="1">
        <v>4</v>
      </c>
      <c r="S544" s="2">
        <v>2600</v>
      </c>
      <c r="T544" s="3">
        <f t="shared" si="147"/>
        <v>866.66666666666663</v>
      </c>
      <c r="U544" s="7">
        <v>0.20419999999999999</v>
      </c>
      <c r="V544" s="7">
        <f t="shared" si="148"/>
        <v>3.2749326455999997E-2</v>
      </c>
      <c r="W544" s="7">
        <f t="shared" si="149"/>
        <v>1.6693636134473333E-2</v>
      </c>
      <c r="X544" s="40">
        <f t="shared" si="150"/>
        <v>1081.2059482292843</v>
      </c>
      <c r="Y544" s="1">
        <v>0</v>
      </c>
      <c r="Z544" s="1">
        <v>78</v>
      </c>
      <c r="AA544" s="2">
        <v>67</v>
      </c>
      <c r="AB544" s="6">
        <f t="shared" si="151"/>
        <v>0.6511988748177826</v>
      </c>
      <c r="AC544" s="2">
        <v>347.36</v>
      </c>
      <c r="AD544" s="40">
        <f t="shared" si="152"/>
        <v>3367.0033670033663</v>
      </c>
      <c r="AE544" s="1">
        <f t="shared" si="153"/>
        <v>2.4950099800399199</v>
      </c>
      <c r="AF544" s="2">
        <f t="shared" si="154"/>
        <v>17</v>
      </c>
      <c r="AG544" s="9">
        <f t="shared" si="155"/>
        <v>42.415169660678636</v>
      </c>
      <c r="AH544" s="12">
        <f t="shared" si="156"/>
        <v>3.493973327381892E-2</v>
      </c>
      <c r="AI544" s="12">
        <f t="shared" si="157"/>
        <v>-136501.37661729357</v>
      </c>
      <c r="AJ544" s="42">
        <f t="shared" si="158"/>
        <v>-174.33419231711764</v>
      </c>
      <c r="AK544" s="11">
        <v>0</v>
      </c>
      <c r="AL544" s="9">
        <f t="shared" si="159"/>
        <v>-83.895315536258693</v>
      </c>
      <c r="AM544" s="11">
        <f t="shared" si="160"/>
        <v>0</v>
      </c>
      <c r="AN544" s="9">
        <f t="shared" si="161"/>
        <v>118.73162121934591</v>
      </c>
      <c r="AO544" s="9"/>
      <c r="AP544" s="9">
        <f t="shared" si="162"/>
        <v>174.43307589897853</v>
      </c>
      <c r="AQ544" s="47">
        <f t="shared" si="163"/>
        <v>117.87992501654418</v>
      </c>
      <c r="AR544" s="15">
        <f t="shared" si="164"/>
        <v>0</v>
      </c>
      <c r="AS544" s="49"/>
      <c r="AT544" s="12">
        <f t="shared" si="165"/>
        <v>-0.62314213491522641</v>
      </c>
      <c r="AU544" s="9">
        <f t="shared" si="166"/>
        <v>62.178470336911545</v>
      </c>
      <c r="AV544" s="9">
        <f t="shared" si="167"/>
        <v>6.477015657278919</v>
      </c>
      <c r="AW544" s="9">
        <f t="shared" si="168"/>
        <v>117.49669804203023</v>
      </c>
      <c r="AX544" s="16">
        <f t="shared" si="169"/>
        <v>61.986856849654572</v>
      </c>
      <c r="AY544" s="44">
        <f t="shared" si="170"/>
        <v>-0.61587472487492867</v>
      </c>
      <c r="AZ544" s="49"/>
      <c r="BA544" s="12">
        <f t="shared" si="171"/>
        <v>-0.61881919080173797</v>
      </c>
      <c r="BB544" s="9">
        <f t="shared" si="172"/>
        <v>63.329268554705394</v>
      </c>
      <c r="BC544" s="9">
        <f t="shared" si="173"/>
        <v>8.0110408495867063</v>
      </c>
      <c r="BD544" s="9">
        <f t="shared" si="174"/>
        <v>118.66329122670564</v>
      </c>
      <c r="BE544" s="16">
        <f t="shared" si="175"/>
        <v>63.337166038146172</v>
      </c>
      <c r="BF544" s="44">
        <f t="shared" si="176"/>
        <v>-0.61383641885792362</v>
      </c>
      <c r="BG544" s="49"/>
      <c r="BH544" s="12">
        <f t="shared" si="177"/>
        <v>-0.61899735401555778</v>
      </c>
      <c r="BI544" s="9">
        <f t="shared" si="178"/>
        <v>64</v>
      </c>
      <c r="BJ544" s="9">
        <f t="shared" si="179"/>
        <v>8.4565972942558787</v>
      </c>
      <c r="BK544" s="9"/>
      <c r="BL544" s="47">
        <f t="shared" si="180"/>
        <v>64</v>
      </c>
      <c r="BM544" s="44">
        <f t="shared" si="181"/>
        <v>-0.61624708565579567</v>
      </c>
      <c r="BN544" s="11"/>
      <c r="BO544" s="9"/>
      <c r="BP544" s="11"/>
      <c r="BQ544" s="9"/>
      <c r="BR544" s="43"/>
      <c r="BS544" s="9"/>
      <c r="BT544" s="11"/>
    </row>
    <row r="545" spans="3:72" x14ac:dyDescent="0.2">
      <c r="C545" s="1">
        <v>80</v>
      </c>
      <c r="D545" s="1">
        <v>104.71</v>
      </c>
      <c r="E545" s="1">
        <v>-5103.8999999999996</v>
      </c>
      <c r="F545" s="2">
        <v>78</v>
      </c>
      <c r="G545" s="6">
        <v>3.3000000000000002E-2</v>
      </c>
      <c r="H545" s="2">
        <v>0.42199999999999999</v>
      </c>
      <c r="I545" s="2">
        <v>3500</v>
      </c>
      <c r="J545" s="3">
        <f t="shared" si="142"/>
        <v>58.333333333333336</v>
      </c>
      <c r="K545" s="3">
        <f t="shared" si="143"/>
        <v>366.52</v>
      </c>
      <c r="L545" s="1">
        <v>0.9</v>
      </c>
      <c r="M545" s="1">
        <v>0.76</v>
      </c>
      <c r="N545" s="1">
        <f t="shared" si="144"/>
        <v>0.68400000000000005</v>
      </c>
      <c r="O545" s="40">
        <f t="shared" si="145"/>
        <v>50.175438596491226</v>
      </c>
      <c r="P545" s="40">
        <f t="shared" si="146"/>
        <v>3808.3157894736842</v>
      </c>
      <c r="Q545" s="1">
        <v>11</v>
      </c>
      <c r="R545" s="1">
        <v>4</v>
      </c>
      <c r="S545" s="2">
        <v>2600</v>
      </c>
      <c r="T545" s="3">
        <f t="shared" si="147"/>
        <v>866.66666666666663</v>
      </c>
      <c r="U545" s="7">
        <v>0.20419999999999999</v>
      </c>
      <c r="V545" s="7">
        <f t="shared" si="148"/>
        <v>3.2749326455999997E-2</v>
      </c>
      <c r="W545" s="7">
        <f t="shared" si="149"/>
        <v>1.6693636134473333E-2</v>
      </c>
      <c r="X545" s="40">
        <f t="shared" si="150"/>
        <v>1081.2059482292843</v>
      </c>
      <c r="Y545" s="1">
        <v>0</v>
      </c>
      <c r="Z545" s="1">
        <v>78</v>
      </c>
      <c r="AA545" s="2">
        <v>67</v>
      </c>
      <c r="AB545" s="6">
        <f t="shared" si="151"/>
        <v>0.6511988748177826</v>
      </c>
      <c r="AC545" s="2">
        <v>347.36</v>
      </c>
      <c r="AD545" s="40">
        <f t="shared" si="152"/>
        <v>3367.0033670033663</v>
      </c>
      <c r="AE545" s="1">
        <f t="shared" si="153"/>
        <v>2.4950099800399199</v>
      </c>
      <c r="AF545" s="2">
        <f t="shared" si="154"/>
        <v>18</v>
      </c>
      <c r="AG545" s="9">
        <f t="shared" si="155"/>
        <v>44.91017964071856</v>
      </c>
      <c r="AH545" s="12">
        <f t="shared" si="156"/>
        <v>3.3062815088633332E-2</v>
      </c>
      <c r="AI545" s="12">
        <f t="shared" si="157"/>
        <v>-135221.83957259214</v>
      </c>
      <c r="AJ545" s="42">
        <f t="shared" si="158"/>
        <v>-172.84855652736366</v>
      </c>
      <c r="AK545" s="11">
        <v>0</v>
      </c>
      <c r="AL545" s="9">
        <f t="shared" si="159"/>
        <v>-84.230326663132473</v>
      </c>
      <c r="AM545" s="11">
        <f t="shared" si="160"/>
        <v>0</v>
      </c>
      <c r="AN545" s="9">
        <f t="shared" si="161"/>
        <v>117.87992501654418</v>
      </c>
      <c r="AO545" s="9"/>
      <c r="AP545" s="9">
        <f t="shared" si="162"/>
        <v>172.93710165643205</v>
      </c>
      <c r="AQ545" s="47">
        <f t="shared" si="163"/>
        <v>117.04403348954244</v>
      </c>
      <c r="AR545" s="15">
        <f t="shared" si="164"/>
        <v>0</v>
      </c>
      <c r="AS545" s="49"/>
      <c r="AT545" s="12">
        <f t="shared" si="165"/>
        <v>-0.61587472487492867</v>
      </c>
      <c r="AU545" s="9">
        <f t="shared" si="166"/>
        <v>61.986856849654572</v>
      </c>
      <c r="AV545" s="9">
        <f t="shared" si="167"/>
        <v>6.9296802097667154</v>
      </c>
      <c r="AW545" s="9">
        <f t="shared" si="168"/>
        <v>116.86330881498881</v>
      </c>
      <c r="AX545" s="16">
        <f t="shared" si="169"/>
        <v>61.896494512377764</v>
      </c>
      <c r="AY545" s="44">
        <f t="shared" si="170"/>
        <v>-0.60984990965028352</v>
      </c>
      <c r="AZ545" s="49"/>
      <c r="BA545" s="12">
        <f t="shared" si="171"/>
        <v>-0.61383641885792362</v>
      </c>
      <c r="BB545" s="9">
        <f t="shared" si="172"/>
        <v>63.337166038146172</v>
      </c>
      <c r="BC545" s="9">
        <f t="shared" si="173"/>
        <v>8.460714072811939</v>
      </c>
      <c r="BD545" s="9">
        <f t="shared" si="174"/>
        <v>118.42735665965991</v>
      </c>
      <c r="BE545" s="16">
        <f t="shared" si="175"/>
        <v>63.444035366235923</v>
      </c>
      <c r="BF545" s="44">
        <f t="shared" si="176"/>
        <v>-0.61003305264271601</v>
      </c>
      <c r="BG545" s="49"/>
      <c r="BH545" s="12">
        <f t="shared" si="177"/>
        <v>-0.61624708565579567</v>
      </c>
      <c r="BI545" s="9">
        <f t="shared" si="178"/>
        <v>64</v>
      </c>
      <c r="BJ545" s="9">
        <f t="shared" si="179"/>
        <v>8.8024867872941499</v>
      </c>
      <c r="BK545" s="9"/>
      <c r="BL545" s="47">
        <f t="shared" si="180"/>
        <v>64</v>
      </c>
      <c r="BM545" s="44">
        <f t="shared" si="181"/>
        <v>-0.61240948511891402</v>
      </c>
      <c r="BN545" s="11"/>
      <c r="BO545" s="9"/>
      <c r="BP545" s="11"/>
      <c r="BQ545" s="9"/>
      <c r="BR545" s="43"/>
      <c r="BS545" s="9"/>
      <c r="BT545" s="11"/>
    </row>
    <row r="546" spans="3:72" x14ac:dyDescent="0.2">
      <c r="C546" s="1">
        <v>80</v>
      </c>
      <c r="D546" s="1">
        <v>104.71</v>
      </c>
      <c r="E546" s="1">
        <v>-5103.8999999999996</v>
      </c>
      <c r="F546" s="2">
        <v>78</v>
      </c>
      <c r="G546" s="6">
        <v>3.3000000000000002E-2</v>
      </c>
      <c r="H546" s="2">
        <v>0.42199999999999999</v>
      </c>
      <c r="I546" s="2">
        <v>3500</v>
      </c>
      <c r="J546" s="3">
        <f t="shared" si="142"/>
        <v>58.333333333333336</v>
      </c>
      <c r="K546" s="3">
        <f t="shared" si="143"/>
        <v>366.52</v>
      </c>
      <c r="L546" s="1">
        <v>0.9</v>
      </c>
      <c r="M546" s="1">
        <v>0.76</v>
      </c>
      <c r="N546" s="1">
        <f t="shared" si="144"/>
        <v>0.68400000000000005</v>
      </c>
      <c r="O546" s="40">
        <f t="shared" si="145"/>
        <v>50.175438596491226</v>
      </c>
      <c r="P546" s="40">
        <f t="shared" si="146"/>
        <v>3808.3157894736842</v>
      </c>
      <c r="Q546" s="1">
        <v>11</v>
      </c>
      <c r="R546" s="1">
        <v>4</v>
      </c>
      <c r="S546" s="2">
        <v>2600</v>
      </c>
      <c r="T546" s="3">
        <f t="shared" si="147"/>
        <v>866.66666666666663</v>
      </c>
      <c r="U546" s="7">
        <v>0.20419999999999999</v>
      </c>
      <c r="V546" s="7">
        <f t="shared" si="148"/>
        <v>3.2749326455999997E-2</v>
      </c>
      <c r="W546" s="7">
        <f t="shared" si="149"/>
        <v>1.6693636134473333E-2</v>
      </c>
      <c r="X546" s="40">
        <f t="shared" si="150"/>
        <v>1081.2059482292843</v>
      </c>
      <c r="Y546" s="1">
        <v>0</v>
      </c>
      <c r="Z546" s="1">
        <v>78</v>
      </c>
      <c r="AA546" s="2">
        <v>67</v>
      </c>
      <c r="AB546" s="6">
        <f t="shared" si="151"/>
        <v>0.6511988748177826</v>
      </c>
      <c r="AC546" s="2">
        <v>347.36</v>
      </c>
      <c r="AD546" s="40">
        <f t="shared" si="152"/>
        <v>3367.0033670033663</v>
      </c>
      <c r="AE546" s="1">
        <f t="shared" si="153"/>
        <v>2.4950099800399199</v>
      </c>
      <c r="AF546" s="2">
        <f t="shared" si="154"/>
        <v>19</v>
      </c>
      <c r="AG546" s="9">
        <f t="shared" si="155"/>
        <v>47.405189620758478</v>
      </c>
      <c r="AH546" s="12">
        <f t="shared" si="156"/>
        <v>3.1377268021367213E-2</v>
      </c>
      <c r="AI546" s="12">
        <f t="shared" si="157"/>
        <v>-134050.22108654818</v>
      </c>
      <c r="AJ546" s="42">
        <f t="shared" si="158"/>
        <v>-171.48724916420224</v>
      </c>
      <c r="AK546" s="11">
        <v>0</v>
      </c>
      <c r="AL546" s="9">
        <f t="shared" si="159"/>
        <v>-84.53117995916881</v>
      </c>
      <c r="AM546" s="11">
        <f t="shared" si="160"/>
        <v>0</v>
      </c>
      <c r="AN546" s="9">
        <f t="shared" si="161"/>
        <v>117.04403348954244</v>
      </c>
      <c r="AO546" s="9"/>
      <c r="AP546" s="9">
        <f t="shared" si="162"/>
        <v>171.56699633302949</v>
      </c>
      <c r="AQ546" s="47">
        <f t="shared" si="163"/>
        <v>116.41945735586481</v>
      </c>
      <c r="AR546" s="15">
        <f t="shared" si="164"/>
        <v>0</v>
      </c>
      <c r="AS546" s="49"/>
      <c r="AT546" s="12">
        <f t="shared" si="165"/>
        <v>-0.60984990965028352</v>
      </c>
      <c r="AU546" s="9">
        <f t="shared" si="166"/>
        <v>61.896494512377764</v>
      </c>
      <c r="AV546" s="9">
        <f t="shared" si="167"/>
        <v>7.3735316688907133</v>
      </c>
      <c r="AW546" s="9">
        <f t="shared" si="168"/>
        <v>116.43569772209058</v>
      </c>
      <c r="AX546" s="16">
        <f t="shared" si="169"/>
        <v>61.90461469549065</v>
      </c>
      <c r="AY546" s="44">
        <f t="shared" si="170"/>
        <v>-0.60501552580107143</v>
      </c>
      <c r="AZ546" s="49"/>
      <c r="BA546" s="12">
        <f t="shared" si="171"/>
        <v>-0.61003305264271601</v>
      </c>
      <c r="BB546" s="9">
        <f t="shared" si="172"/>
        <v>63.444035366235923</v>
      </c>
      <c r="BC546" s="9">
        <f t="shared" si="173"/>
        <v>8.9048321565231063</v>
      </c>
      <c r="BD546" s="9">
        <f t="shared" si="174"/>
        <v>118.19396356056956</v>
      </c>
      <c r="BE546" s="16">
        <f t="shared" si="175"/>
        <v>63.549397858546328</v>
      </c>
      <c r="BF546" s="44">
        <f t="shared" si="176"/>
        <v>-0.606274601849626</v>
      </c>
      <c r="BG546" s="49"/>
      <c r="BH546" s="12">
        <f t="shared" si="177"/>
        <v>-0.61240948511891402</v>
      </c>
      <c r="BI546" s="9">
        <f t="shared" si="178"/>
        <v>64</v>
      </c>
      <c r="BJ546" s="9">
        <f t="shared" si="179"/>
        <v>9.2425709475881206</v>
      </c>
      <c r="BK546" s="9"/>
      <c r="BL546" s="47">
        <f t="shared" si="180"/>
        <v>64</v>
      </c>
      <c r="BM546" s="44">
        <f t="shared" si="181"/>
        <v>-0.60752680656460945</v>
      </c>
      <c r="BN546" s="11"/>
      <c r="BO546" s="9"/>
      <c r="BP546" s="11"/>
      <c r="BQ546" s="9"/>
      <c r="BR546" s="43"/>
      <c r="BS546" s="9"/>
      <c r="BT546" s="11"/>
    </row>
    <row r="547" spans="3:72" x14ac:dyDescent="0.2">
      <c r="C547" s="1">
        <v>80</v>
      </c>
      <c r="D547" s="1">
        <v>104.71</v>
      </c>
      <c r="E547" s="1">
        <v>-5103.8999999999996</v>
      </c>
      <c r="F547" s="2">
        <v>78</v>
      </c>
      <c r="G547" s="6">
        <v>3.3000000000000002E-2</v>
      </c>
      <c r="H547" s="2">
        <v>0.42199999999999999</v>
      </c>
      <c r="I547" s="2">
        <v>3500</v>
      </c>
      <c r="J547" s="3">
        <f t="shared" si="142"/>
        <v>58.333333333333336</v>
      </c>
      <c r="K547" s="3">
        <f t="shared" si="143"/>
        <v>366.52</v>
      </c>
      <c r="L547" s="1">
        <v>0.9</v>
      </c>
      <c r="M547" s="1">
        <v>0.76</v>
      </c>
      <c r="N547" s="1">
        <f t="shared" si="144"/>
        <v>0.68400000000000005</v>
      </c>
      <c r="O547" s="40">
        <f t="shared" si="145"/>
        <v>50.175438596491226</v>
      </c>
      <c r="P547" s="40">
        <f t="shared" si="146"/>
        <v>3808.3157894736842</v>
      </c>
      <c r="Q547" s="1">
        <v>11</v>
      </c>
      <c r="R547" s="1">
        <v>4</v>
      </c>
      <c r="S547" s="2">
        <v>2600</v>
      </c>
      <c r="T547" s="3">
        <f t="shared" si="147"/>
        <v>866.66666666666663</v>
      </c>
      <c r="U547" s="7">
        <v>0.20419999999999999</v>
      </c>
      <c r="V547" s="7">
        <f t="shared" si="148"/>
        <v>3.2749326455999997E-2</v>
      </c>
      <c r="W547" s="7">
        <f t="shared" si="149"/>
        <v>1.6693636134473333E-2</v>
      </c>
      <c r="X547" s="40">
        <f t="shared" si="150"/>
        <v>1081.2059482292843</v>
      </c>
      <c r="Y547" s="1">
        <v>0</v>
      </c>
      <c r="Z547" s="1">
        <v>78</v>
      </c>
      <c r="AA547" s="2">
        <v>67</v>
      </c>
      <c r="AB547" s="6">
        <f t="shared" si="151"/>
        <v>0.6511988748177826</v>
      </c>
      <c r="AC547" s="2">
        <v>347.36</v>
      </c>
      <c r="AD547" s="40">
        <f t="shared" si="152"/>
        <v>3367.0033670033663</v>
      </c>
      <c r="AE547" s="1">
        <f t="shared" si="153"/>
        <v>2.4950099800399199</v>
      </c>
      <c r="AF547" s="2">
        <f t="shared" si="154"/>
        <v>20</v>
      </c>
      <c r="AG547" s="9">
        <f t="shared" si="155"/>
        <v>49.900199600798402</v>
      </c>
      <c r="AH547" s="12">
        <f t="shared" si="156"/>
        <v>2.985524341902895E-2</v>
      </c>
      <c r="AI547" s="12">
        <f t="shared" si="157"/>
        <v>-133143.19058263407</v>
      </c>
      <c r="AJ547" s="42">
        <f t="shared" si="158"/>
        <v>-170.44149982323307</v>
      </c>
      <c r="AK547" s="11">
        <v>0</v>
      </c>
      <c r="AL547" s="9">
        <f t="shared" si="159"/>
        <v>-84.802846130440159</v>
      </c>
      <c r="AM547" s="11">
        <f t="shared" si="160"/>
        <v>0</v>
      </c>
      <c r="AN547" s="9">
        <f t="shared" si="161"/>
        <v>116.41945735586481</v>
      </c>
      <c r="AO547" s="9"/>
      <c r="AP547" s="9">
        <f t="shared" si="162"/>
        <v>170.51369800356144</v>
      </c>
      <c r="AQ547" s="47">
        <f t="shared" si="163"/>
        <v>115.9988553431873</v>
      </c>
      <c r="AR547" s="15">
        <f t="shared" si="164"/>
        <v>0</v>
      </c>
      <c r="AS547" s="49"/>
      <c r="AT547" s="12">
        <f t="shared" si="165"/>
        <v>-0.60501552580107143</v>
      </c>
      <c r="AU547" s="9">
        <f t="shared" si="166"/>
        <v>61.90461469549065</v>
      </c>
      <c r="AV547" s="9">
        <f t="shared" si="167"/>
        <v>7.8103740477940136</v>
      </c>
      <c r="AW547" s="9">
        <f t="shared" si="168"/>
        <v>116.11051793279825</v>
      </c>
      <c r="AX547" s="16">
        <f t="shared" si="169"/>
        <v>61.96044599029613</v>
      </c>
      <c r="AY547" s="44">
        <f t="shared" si="170"/>
        <v>-0.60078825561703653</v>
      </c>
      <c r="AZ547" s="49"/>
      <c r="BA547" s="12">
        <f t="shared" si="171"/>
        <v>-0.606274601849626</v>
      </c>
      <c r="BB547" s="9">
        <f t="shared" si="172"/>
        <v>63.549397858546328</v>
      </c>
      <c r="BC547" s="9">
        <f t="shared" si="173"/>
        <v>9.3434946212387331</v>
      </c>
      <c r="BD547" s="9">
        <f t="shared" si="174"/>
        <v>117.86635054058195</v>
      </c>
      <c r="BE547" s="16">
        <f t="shared" si="175"/>
        <v>63.60492258091034</v>
      </c>
      <c r="BF547" s="44">
        <f t="shared" si="176"/>
        <v>-0.60202373665903319</v>
      </c>
      <c r="BG547" s="49"/>
      <c r="BH547" s="12">
        <f t="shared" si="177"/>
        <v>-0.60752680656460945</v>
      </c>
      <c r="BI547" s="9">
        <f t="shared" si="178"/>
        <v>64</v>
      </c>
      <c r="BJ547" s="9">
        <f t="shared" si="179"/>
        <v>9.7244563675186768</v>
      </c>
      <c r="BK547" s="9"/>
      <c r="BL547" s="47">
        <f t="shared" si="180"/>
        <v>64</v>
      </c>
      <c r="BM547" s="44">
        <f t="shared" si="181"/>
        <v>-0.60218034827818701</v>
      </c>
      <c r="BN547" s="11"/>
      <c r="BO547" s="9"/>
      <c r="BP547" s="11"/>
      <c r="BQ547" s="9"/>
      <c r="BR547" s="43"/>
      <c r="BS547" s="9"/>
      <c r="BT547" s="11"/>
    </row>
    <row r="548" spans="3:72" x14ac:dyDescent="0.2">
      <c r="C548" s="1">
        <v>80</v>
      </c>
      <c r="D548" s="1">
        <v>104.71</v>
      </c>
      <c r="E548" s="1">
        <v>-5103.8999999999996</v>
      </c>
      <c r="F548" s="2">
        <v>78</v>
      </c>
      <c r="G548" s="6">
        <v>3.3000000000000002E-2</v>
      </c>
      <c r="H548" s="2">
        <v>0.42199999999999999</v>
      </c>
      <c r="I548" s="2">
        <v>3500</v>
      </c>
      <c r="J548" s="3">
        <f t="shared" si="142"/>
        <v>58.333333333333336</v>
      </c>
      <c r="K548" s="3">
        <f t="shared" si="143"/>
        <v>366.52</v>
      </c>
      <c r="L548" s="1">
        <v>0.9</v>
      </c>
      <c r="M548" s="1">
        <v>0.76</v>
      </c>
      <c r="N548" s="1">
        <f t="shared" si="144"/>
        <v>0.68400000000000005</v>
      </c>
      <c r="O548" s="40">
        <f t="shared" si="145"/>
        <v>50.175438596491226</v>
      </c>
      <c r="P548" s="40">
        <f t="shared" si="146"/>
        <v>3808.3157894736842</v>
      </c>
      <c r="Q548" s="1">
        <v>11</v>
      </c>
      <c r="R548" s="1">
        <v>4</v>
      </c>
      <c r="S548" s="2">
        <v>2600</v>
      </c>
      <c r="T548" s="3">
        <f t="shared" si="147"/>
        <v>866.66666666666663</v>
      </c>
      <c r="U548" s="7">
        <v>0.20419999999999999</v>
      </c>
      <c r="V548" s="7">
        <f t="shared" si="148"/>
        <v>3.2749326455999997E-2</v>
      </c>
      <c r="W548" s="7">
        <f t="shared" si="149"/>
        <v>1.6693636134473333E-2</v>
      </c>
      <c r="X548" s="40">
        <f t="shared" si="150"/>
        <v>1081.2059482292843</v>
      </c>
      <c r="Y548" s="1">
        <v>0</v>
      </c>
      <c r="Z548" s="1">
        <v>78</v>
      </c>
      <c r="AA548" s="2">
        <v>67</v>
      </c>
      <c r="AB548" s="6">
        <f t="shared" si="151"/>
        <v>0.6511988748177826</v>
      </c>
      <c r="AC548" s="2">
        <v>347.36</v>
      </c>
      <c r="AD548" s="40">
        <f t="shared" si="152"/>
        <v>3367.0033670033663</v>
      </c>
      <c r="AE548" s="1">
        <f t="shared" si="153"/>
        <v>2.4950099800399199</v>
      </c>
      <c r="AF548" s="2">
        <f t="shared" si="154"/>
        <v>21</v>
      </c>
      <c r="AG548" s="9">
        <f t="shared" si="155"/>
        <v>52.395209580838319</v>
      </c>
      <c r="AH548" s="12">
        <f t="shared" si="156"/>
        <v>2.8474046093229382E-2</v>
      </c>
      <c r="AI548" s="12">
        <f t="shared" si="157"/>
        <v>-132451.68239515877</v>
      </c>
      <c r="AJ548" s="42">
        <f t="shared" si="158"/>
        <v>-169.65249557926418</v>
      </c>
      <c r="AK548" s="11">
        <v>0</v>
      </c>
      <c r="AL548" s="9">
        <f t="shared" si="159"/>
        <v>-85.04937604112213</v>
      </c>
      <c r="AM548" s="11">
        <f t="shared" si="160"/>
        <v>0</v>
      </c>
      <c r="AN548" s="9">
        <f t="shared" si="161"/>
        <v>115.9988553431873</v>
      </c>
      <c r="AO548" s="9"/>
      <c r="AP548" s="9">
        <f t="shared" si="162"/>
        <v>169.71816805463865</v>
      </c>
      <c r="AQ548" s="47">
        <f t="shared" si="163"/>
        <v>115.67975870174749</v>
      </c>
      <c r="AR548" s="15">
        <f t="shared" si="164"/>
        <v>0</v>
      </c>
      <c r="AS548" s="49"/>
      <c r="AT548" s="12">
        <f t="shared" si="165"/>
        <v>-0.60078825561703653</v>
      </c>
      <c r="AU548" s="9">
        <f t="shared" si="166"/>
        <v>61.96044599029613</v>
      </c>
      <c r="AV548" s="9">
        <f t="shared" si="167"/>
        <v>8.241133278844778</v>
      </c>
      <c r="AW548" s="9">
        <f t="shared" si="168"/>
        <v>115.78934124192139</v>
      </c>
      <c r="AX548" s="16">
        <f t="shared" si="169"/>
        <v>62.015237260383088</v>
      </c>
      <c r="AY548" s="44">
        <f t="shared" si="170"/>
        <v>-0.59661693825156414</v>
      </c>
      <c r="AZ548" s="49"/>
      <c r="BA548" s="12">
        <f t="shared" si="171"/>
        <v>-0.60202373665903319</v>
      </c>
      <c r="BB548" s="9">
        <f t="shared" si="172"/>
        <v>63.60492258091034</v>
      </c>
      <c r="BC548" s="9">
        <f t="shared" si="173"/>
        <v>9.7760273292850783</v>
      </c>
      <c r="BD548" s="9">
        <f t="shared" si="174"/>
        <v>117.44770843628382</v>
      </c>
      <c r="BE548" s="16">
        <f t="shared" si="175"/>
        <v>63.611867882784452</v>
      </c>
      <c r="BF548" s="44">
        <f t="shared" si="176"/>
        <v>-0.5973018977732365</v>
      </c>
      <c r="BG548" s="49"/>
      <c r="BH548" s="12">
        <f t="shared" si="177"/>
        <v>-0.60218034827818701</v>
      </c>
      <c r="BI548" s="9">
        <f t="shared" si="178"/>
        <v>64</v>
      </c>
      <c r="BJ548" s="9">
        <f t="shared" si="179"/>
        <v>10.198333899016774</v>
      </c>
      <c r="BK548" s="9"/>
      <c r="BL548" s="47">
        <f t="shared" si="180"/>
        <v>64</v>
      </c>
      <c r="BM548" s="44">
        <f t="shared" si="181"/>
        <v>-0.59692273650941319</v>
      </c>
      <c r="BN548" s="11"/>
      <c r="BO548" s="9"/>
      <c r="BP548" s="11"/>
      <c r="BQ548" s="9"/>
      <c r="BR548" s="43"/>
      <c r="BS548" s="9"/>
      <c r="BT548" s="11"/>
    </row>
    <row r="549" spans="3:72" x14ac:dyDescent="0.2">
      <c r="C549" s="1">
        <v>80</v>
      </c>
      <c r="D549" s="1">
        <v>104.71</v>
      </c>
      <c r="E549" s="1">
        <v>-5103.8999999999996</v>
      </c>
      <c r="F549" s="2">
        <v>78</v>
      </c>
      <c r="G549" s="6">
        <v>3.3000000000000002E-2</v>
      </c>
      <c r="H549" s="2">
        <v>0.42199999999999999</v>
      </c>
      <c r="I549" s="2">
        <v>3500</v>
      </c>
      <c r="J549" s="3">
        <f t="shared" si="142"/>
        <v>58.333333333333336</v>
      </c>
      <c r="K549" s="3">
        <f t="shared" si="143"/>
        <v>366.52</v>
      </c>
      <c r="L549" s="1">
        <v>0.9</v>
      </c>
      <c r="M549" s="1">
        <v>0.76</v>
      </c>
      <c r="N549" s="1">
        <f t="shared" si="144"/>
        <v>0.68400000000000005</v>
      </c>
      <c r="O549" s="40">
        <f t="shared" si="145"/>
        <v>50.175438596491226</v>
      </c>
      <c r="P549" s="40">
        <f t="shared" si="146"/>
        <v>3808.3157894736842</v>
      </c>
      <c r="Q549" s="1">
        <v>11</v>
      </c>
      <c r="R549" s="1">
        <v>4</v>
      </c>
      <c r="S549" s="2">
        <v>2600</v>
      </c>
      <c r="T549" s="3">
        <f t="shared" si="147"/>
        <v>866.66666666666663</v>
      </c>
      <c r="U549" s="7">
        <v>0.20419999999999999</v>
      </c>
      <c r="V549" s="7">
        <f t="shared" si="148"/>
        <v>3.2749326455999997E-2</v>
      </c>
      <c r="W549" s="7">
        <f t="shared" si="149"/>
        <v>1.6693636134473333E-2</v>
      </c>
      <c r="X549" s="40">
        <f t="shared" si="150"/>
        <v>1081.2059482292843</v>
      </c>
      <c r="Y549" s="1">
        <v>0</v>
      </c>
      <c r="Z549" s="1">
        <v>78</v>
      </c>
      <c r="AA549" s="2">
        <v>67</v>
      </c>
      <c r="AB549" s="6">
        <f t="shared" si="151"/>
        <v>0.6511988748177826</v>
      </c>
      <c r="AC549" s="2">
        <v>347.36</v>
      </c>
      <c r="AD549" s="40">
        <f t="shared" si="152"/>
        <v>3367.0033670033663</v>
      </c>
      <c r="AE549" s="1">
        <f t="shared" si="153"/>
        <v>2.4950099800399199</v>
      </c>
      <c r="AF549" s="2">
        <f t="shared" si="154"/>
        <v>22</v>
      </c>
      <c r="AG549" s="9">
        <f t="shared" si="155"/>
        <v>54.890219560878236</v>
      </c>
      <c r="AH549" s="12">
        <f t="shared" si="156"/>
        <v>2.7214994953570545E-2</v>
      </c>
      <c r="AI549" s="12">
        <f t="shared" si="157"/>
        <v>-131850.70158855282</v>
      </c>
      <c r="AJ549" s="42">
        <f t="shared" si="158"/>
        <v>-168.96907114146393</v>
      </c>
      <c r="AK549" s="11">
        <v>0</v>
      </c>
      <c r="AL549" s="9">
        <f t="shared" si="159"/>
        <v>-85.27410407903983</v>
      </c>
      <c r="AM549" s="11">
        <f t="shared" si="160"/>
        <v>0</v>
      </c>
      <c r="AN549" s="9">
        <f t="shared" si="161"/>
        <v>115.67975870174749</v>
      </c>
      <c r="AO549" s="9"/>
      <c r="AP549" s="9">
        <f t="shared" si="162"/>
        <v>169.02906427344007</v>
      </c>
      <c r="AQ549" s="47">
        <f t="shared" si="163"/>
        <v>115.36454283207566</v>
      </c>
      <c r="AR549" s="15">
        <f t="shared" si="164"/>
        <v>0</v>
      </c>
      <c r="AS549" s="49"/>
      <c r="AT549" s="12">
        <f t="shared" si="165"/>
        <v>-0.59661693825156414</v>
      </c>
      <c r="AU549" s="9">
        <f t="shared" si="166"/>
        <v>62.015237260383088</v>
      </c>
      <c r="AV549" s="9">
        <f t="shared" si="167"/>
        <v>8.6659316886905131</v>
      </c>
      <c r="AW549" s="9">
        <f t="shared" si="168"/>
        <v>115.42530344534659</v>
      </c>
      <c r="AX549" s="16">
        <f t="shared" si="169"/>
        <v>62.045617567018553</v>
      </c>
      <c r="AY549" s="44">
        <f t="shared" si="170"/>
        <v>-0.59224091887225305</v>
      </c>
      <c r="AZ549" s="49"/>
      <c r="BA549" s="12">
        <f t="shared" si="171"/>
        <v>-0.5973018977732365</v>
      </c>
      <c r="BB549" s="9">
        <f t="shared" si="172"/>
        <v>63.611867882784452</v>
      </c>
      <c r="BC549" s="9">
        <f t="shared" si="173"/>
        <v>10.201801697820954</v>
      </c>
      <c r="BD549" s="9">
        <f t="shared" si="174"/>
        <v>116.98829999827407</v>
      </c>
      <c r="BE549" s="16">
        <f t="shared" si="175"/>
        <v>63.595050848047514</v>
      </c>
      <c r="BF549" s="44">
        <f t="shared" si="176"/>
        <v>-0.5923914016725903</v>
      </c>
      <c r="BG549" s="49"/>
      <c r="BH549" s="12">
        <f t="shared" si="177"/>
        <v>-0.59692273650941319</v>
      </c>
      <c r="BI549" s="9">
        <f t="shared" si="178"/>
        <v>64</v>
      </c>
      <c r="BJ549" s="9">
        <f t="shared" si="179"/>
        <v>10.640624699659142</v>
      </c>
      <c r="BK549" s="9"/>
      <c r="BL549" s="47">
        <f t="shared" si="180"/>
        <v>64</v>
      </c>
      <c r="BM549" s="44">
        <f t="shared" si="181"/>
        <v>-0.59201557555724416</v>
      </c>
      <c r="BN549" s="11"/>
      <c r="BO549" s="9"/>
      <c r="BP549" s="11"/>
      <c r="BQ549" s="9"/>
      <c r="BR549" s="43"/>
      <c r="BS549" s="9"/>
      <c r="BT549" s="11"/>
    </row>
    <row r="550" spans="3:72" x14ac:dyDescent="0.2">
      <c r="C550" s="1">
        <v>80</v>
      </c>
      <c r="D550" s="1">
        <v>104.71</v>
      </c>
      <c r="E550" s="1">
        <v>-5103.8999999999996</v>
      </c>
      <c r="F550" s="2">
        <v>78</v>
      </c>
      <c r="G550" s="6">
        <v>3.3000000000000002E-2</v>
      </c>
      <c r="H550" s="2">
        <v>0.42199999999999999</v>
      </c>
      <c r="I550" s="2">
        <v>3500</v>
      </c>
      <c r="J550" s="3">
        <f t="shared" si="142"/>
        <v>58.333333333333336</v>
      </c>
      <c r="K550" s="3">
        <f t="shared" si="143"/>
        <v>366.52</v>
      </c>
      <c r="L550" s="1">
        <v>0.9</v>
      </c>
      <c r="M550" s="1">
        <v>0.76</v>
      </c>
      <c r="N550" s="1">
        <f t="shared" si="144"/>
        <v>0.68400000000000005</v>
      </c>
      <c r="O550" s="40">
        <f t="shared" si="145"/>
        <v>50.175438596491226</v>
      </c>
      <c r="P550" s="40">
        <f t="shared" si="146"/>
        <v>3808.3157894736842</v>
      </c>
      <c r="Q550" s="1">
        <v>11</v>
      </c>
      <c r="R550" s="1">
        <v>4</v>
      </c>
      <c r="S550" s="2">
        <v>2600</v>
      </c>
      <c r="T550" s="3">
        <f t="shared" si="147"/>
        <v>866.66666666666663</v>
      </c>
      <c r="U550" s="7">
        <v>0.20419999999999999</v>
      </c>
      <c r="V550" s="7">
        <f t="shared" si="148"/>
        <v>3.2749326455999997E-2</v>
      </c>
      <c r="W550" s="7">
        <f t="shared" si="149"/>
        <v>1.6693636134473333E-2</v>
      </c>
      <c r="X550" s="40">
        <f t="shared" si="150"/>
        <v>1081.2059482292843</v>
      </c>
      <c r="Y550" s="1">
        <v>0</v>
      </c>
      <c r="Z550" s="1">
        <v>78</v>
      </c>
      <c r="AA550" s="2">
        <v>67</v>
      </c>
      <c r="AB550" s="6">
        <f t="shared" si="151"/>
        <v>0.6511988748177826</v>
      </c>
      <c r="AC550" s="2">
        <v>347.36</v>
      </c>
      <c r="AD550" s="40">
        <f t="shared" si="152"/>
        <v>3367.0033670033663</v>
      </c>
      <c r="AE550" s="1">
        <f t="shared" si="153"/>
        <v>2.4950099800399199</v>
      </c>
      <c r="AF550" s="2">
        <f t="shared" si="154"/>
        <v>23</v>
      </c>
      <c r="AG550" s="9">
        <f t="shared" si="155"/>
        <v>57.385229540918161</v>
      </c>
      <c r="AH550" s="12">
        <f t="shared" si="156"/>
        <v>2.606257312063074E-2</v>
      </c>
      <c r="AI550" s="12">
        <f t="shared" si="157"/>
        <v>-131240.50078293611</v>
      </c>
      <c r="AJ550" s="42">
        <f t="shared" si="158"/>
        <v>-168.27061912853952</v>
      </c>
      <c r="AK550" s="11">
        <v>0</v>
      </c>
      <c r="AL550" s="9">
        <f t="shared" si="159"/>
        <v>-85.479799852001264</v>
      </c>
      <c r="AM550" s="11">
        <f t="shared" si="160"/>
        <v>0</v>
      </c>
      <c r="AN550" s="9">
        <f t="shared" si="161"/>
        <v>115.36454283207566</v>
      </c>
      <c r="AO550" s="9"/>
      <c r="AP550" s="9">
        <f t="shared" si="162"/>
        <v>168.32563900367066</v>
      </c>
      <c r="AQ550" s="47">
        <f t="shared" si="163"/>
        <v>115.00671373861356</v>
      </c>
      <c r="AR550" s="15">
        <f t="shared" si="164"/>
        <v>0</v>
      </c>
      <c r="AS550" s="49"/>
      <c r="AT550" s="12">
        <f t="shared" si="165"/>
        <v>-0.59224091887225305</v>
      </c>
      <c r="AU550" s="9">
        <f t="shared" si="166"/>
        <v>62.045617567018553</v>
      </c>
      <c r="AV550" s="9">
        <f t="shared" si="167"/>
        <v>9.0845213954235504</v>
      </c>
      <c r="AW550" s="9">
        <f t="shared" si="168"/>
        <v>115.02006426413841</v>
      </c>
      <c r="AX550" s="16">
        <f t="shared" si="169"/>
        <v>62.052292829780981</v>
      </c>
      <c r="AY550" s="44">
        <f t="shared" si="170"/>
        <v>-0.58767077978694693</v>
      </c>
      <c r="AZ550" s="49"/>
      <c r="BA550" s="12">
        <f t="shared" si="171"/>
        <v>-0.5923914016725903</v>
      </c>
      <c r="BB550" s="9">
        <f t="shared" si="172"/>
        <v>63.595050848047514</v>
      </c>
      <c r="BC550" s="9">
        <f t="shared" si="173"/>
        <v>10.620604150927655</v>
      </c>
      <c r="BD550" s="9">
        <f t="shared" si="174"/>
        <v>116.53615492166537</v>
      </c>
      <c r="BE550" s="16">
        <f t="shared" si="175"/>
        <v>63.578379536296509</v>
      </c>
      <c r="BF550" s="44">
        <f t="shared" si="176"/>
        <v>-0.58755987487732309</v>
      </c>
      <c r="BG550" s="49"/>
      <c r="BH550" s="12">
        <f t="shared" si="177"/>
        <v>-0.59201557555724416</v>
      </c>
      <c r="BI550" s="9">
        <f t="shared" si="178"/>
        <v>64</v>
      </c>
      <c r="BJ550" s="9">
        <f t="shared" si="179"/>
        <v>11.052398644880121</v>
      </c>
      <c r="BK550" s="9"/>
      <c r="BL550" s="47">
        <f t="shared" si="180"/>
        <v>64</v>
      </c>
      <c r="BM550" s="44">
        <f t="shared" si="181"/>
        <v>-0.58744699528794109</v>
      </c>
      <c r="BN550" s="11"/>
      <c r="BO550" s="9"/>
      <c r="BP550" s="11"/>
      <c r="BQ550" s="9"/>
      <c r="BR550" s="43"/>
      <c r="BS550" s="9"/>
      <c r="BT550" s="11"/>
    </row>
    <row r="551" spans="3:72" x14ac:dyDescent="0.2">
      <c r="C551" s="1">
        <v>80</v>
      </c>
      <c r="D551" s="1">
        <v>104.71</v>
      </c>
      <c r="E551" s="1">
        <v>-5103.8999999999996</v>
      </c>
      <c r="F551" s="2">
        <v>78</v>
      </c>
      <c r="G551" s="6">
        <v>3.3000000000000002E-2</v>
      </c>
      <c r="H551" s="2">
        <v>0.42199999999999999</v>
      </c>
      <c r="I551" s="2">
        <v>3500</v>
      </c>
      <c r="J551" s="3">
        <f t="shared" si="142"/>
        <v>58.333333333333336</v>
      </c>
      <c r="K551" s="3">
        <f t="shared" si="143"/>
        <v>366.52</v>
      </c>
      <c r="L551" s="1">
        <v>0.9</v>
      </c>
      <c r="M551" s="1">
        <v>0.76</v>
      </c>
      <c r="N551" s="1">
        <f t="shared" si="144"/>
        <v>0.68400000000000005</v>
      </c>
      <c r="O551" s="40">
        <f t="shared" si="145"/>
        <v>50.175438596491226</v>
      </c>
      <c r="P551" s="40">
        <f t="shared" si="146"/>
        <v>3808.3157894736842</v>
      </c>
      <c r="Q551" s="1">
        <v>11</v>
      </c>
      <c r="R551" s="1">
        <v>4</v>
      </c>
      <c r="S551" s="2">
        <v>2600</v>
      </c>
      <c r="T551" s="3">
        <f t="shared" si="147"/>
        <v>866.66666666666663</v>
      </c>
      <c r="U551" s="7">
        <v>0.20419999999999999</v>
      </c>
      <c r="V551" s="7">
        <f t="shared" si="148"/>
        <v>3.2749326455999997E-2</v>
      </c>
      <c r="W551" s="7">
        <f t="shared" si="149"/>
        <v>1.6693636134473333E-2</v>
      </c>
      <c r="X551" s="40">
        <f t="shared" si="150"/>
        <v>1081.2059482292843</v>
      </c>
      <c r="Y551" s="1">
        <v>0</v>
      </c>
      <c r="Z551" s="1">
        <v>78</v>
      </c>
      <c r="AA551" s="2">
        <v>67</v>
      </c>
      <c r="AB551" s="6">
        <f t="shared" si="151"/>
        <v>0.6511988748177826</v>
      </c>
      <c r="AC551" s="2">
        <v>347.36</v>
      </c>
      <c r="AD551" s="40">
        <f t="shared" si="152"/>
        <v>3367.0033670033663</v>
      </c>
      <c r="AE551" s="1">
        <f t="shared" si="153"/>
        <v>2.4950099800399199</v>
      </c>
      <c r="AF551" s="2">
        <f t="shared" si="154"/>
        <v>24</v>
      </c>
      <c r="AG551" s="9">
        <f t="shared" si="155"/>
        <v>59.880239520958078</v>
      </c>
      <c r="AH551" s="12">
        <f t="shared" si="156"/>
        <v>2.5003785198105217E-2</v>
      </c>
      <c r="AI551" s="12">
        <f t="shared" si="157"/>
        <v>-130583.28509417939</v>
      </c>
      <c r="AJ551" s="42">
        <f t="shared" si="158"/>
        <v>-167.51169046245579</v>
      </c>
      <c r="AK551" s="11">
        <v>0</v>
      </c>
      <c r="AL551" s="9">
        <f t="shared" si="159"/>
        <v>-85.66878290829284</v>
      </c>
      <c r="AM551" s="11">
        <f t="shared" si="160"/>
        <v>0</v>
      </c>
      <c r="AN551" s="9">
        <f t="shared" si="161"/>
        <v>115.00671373861356</v>
      </c>
      <c r="AO551" s="9"/>
      <c r="AP551" s="9">
        <f t="shared" si="162"/>
        <v>167.56233079366865</v>
      </c>
      <c r="AQ551" s="47">
        <f t="shared" si="163"/>
        <v>114.60790988483608</v>
      </c>
      <c r="AR551" s="15">
        <f t="shared" si="164"/>
        <v>0</v>
      </c>
      <c r="AS551" s="49"/>
      <c r="AT551" s="12">
        <f t="shared" si="165"/>
        <v>-0.58767077978694693</v>
      </c>
      <c r="AU551" s="9">
        <f t="shared" si="166"/>
        <v>62.052292829780981</v>
      </c>
      <c r="AV551" s="9">
        <f t="shared" si="167"/>
        <v>9.4966757747258796</v>
      </c>
      <c r="AW551" s="9">
        <f t="shared" si="168"/>
        <v>114.59806938426877</v>
      </c>
      <c r="AX551" s="16">
        <f t="shared" si="169"/>
        <v>62.047372579497321</v>
      </c>
      <c r="AY551" s="44">
        <f t="shared" si="170"/>
        <v>-0.5830433890895319</v>
      </c>
      <c r="AZ551" s="49"/>
      <c r="BA551" s="12">
        <f t="shared" si="171"/>
        <v>-0.58755987487732309</v>
      </c>
      <c r="BB551" s="9">
        <f t="shared" si="172"/>
        <v>63.578379536296509</v>
      </c>
      <c r="BC551" s="9">
        <f t="shared" si="173"/>
        <v>11.032602981808715</v>
      </c>
      <c r="BD551" s="9">
        <f t="shared" si="174"/>
        <v>116.11414034837475</v>
      </c>
      <c r="BE551" s="16">
        <f t="shared" si="175"/>
        <v>63.573371665091727</v>
      </c>
      <c r="BF551" s="44">
        <f t="shared" si="176"/>
        <v>-0.58293323782700135</v>
      </c>
      <c r="BG551" s="49"/>
      <c r="BH551" s="12">
        <f t="shared" si="177"/>
        <v>-0.58744699528794109</v>
      </c>
      <c r="BI551" s="9">
        <f t="shared" si="178"/>
        <v>64</v>
      </c>
      <c r="BJ551" s="9">
        <f t="shared" si="179"/>
        <v>11.446286943195943</v>
      </c>
      <c r="BK551" s="9"/>
      <c r="BL551" s="47">
        <f t="shared" si="180"/>
        <v>64</v>
      </c>
      <c r="BM551" s="44">
        <f t="shared" si="181"/>
        <v>-0.58307685402747522</v>
      </c>
      <c r="BN551" s="11"/>
      <c r="BO551" s="9"/>
      <c r="BP551" s="11"/>
      <c r="BQ551" s="9"/>
      <c r="BR551" s="43"/>
      <c r="BS551" s="9"/>
      <c r="BT551" s="11"/>
    </row>
    <row r="552" spans="3:72" x14ac:dyDescent="0.2">
      <c r="C552" s="1">
        <v>80</v>
      </c>
      <c r="D552" s="1">
        <v>104.71</v>
      </c>
      <c r="E552" s="1">
        <v>-5103.8999999999996</v>
      </c>
      <c r="F552" s="2">
        <v>78</v>
      </c>
      <c r="G552" s="6">
        <v>3.3000000000000002E-2</v>
      </c>
      <c r="H552" s="2">
        <v>0.42199999999999999</v>
      </c>
      <c r="I552" s="2">
        <v>3500</v>
      </c>
      <c r="J552" s="3">
        <f t="shared" si="142"/>
        <v>58.333333333333336</v>
      </c>
      <c r="K552" s="3">
        <f t="shared" si="143"/>
        <v>366.52</v>
      </c>
      <c r="L552" s="1">
        <v>0.9</v>
      </c>
      <c r="M552" s="1">
        <v>0.76</v>
      </c>
      <c r="N552" s="1">
        <f t="shared" si="144"/>
        <v>0.68400000000000005</v>
      </c>
      <c r="O552" s="40">
        <f t="shared" si="145"/>
        <v>50.175438596491226</v>
      </c>
      <c r="P552" s="40">
        <f t="shared" si="146"/>
        <v>3808.3157894736842</v>
      </c>
      <c r="Q552" s="1">
        <v>11</v>
      </c>
      <c r="R552" s="1">
        <v>4</v>
      </c>
      <c r="S552" s="2">
        <v>2600</v>
      </c>
      <c r="T552" s="3">
        <f t="shared" si="147"/>
        <v>866.66666666666663</v>
      </c>
      <c r="U552" s="7">
        <v>0.20419999999999999</v>
      </c>
      <c r="V552" s="7">
        <f t="shared" si="148"/>
        <v>3.2749326455999997E-2</v>
      </c>
      <c r="W552" s="7">
        <f t="shared" si="149"/>
        <v>1.6693636134473333E-2</v>
      </c>
      <c r="X552" s="40">
        <f t="shared" si="150"/>
        <v>1081.2059482292843</v>
      </c>
      <c r="Y552" s="1">
        <v>0</v>
      </c>
      <c r="Z552" s="1">
        <v>78</v>
      </c>
      <c r="AA552" s="2">
        <v>67</v>
      </c>
      <c r="AB552" s="6">
        <f t="shared" si="151"/>
        <v>0.6511988748177826</v>
      </c>
      <c r="AC552" s="2">
        <v>347.36</v>
      </c>
      <c r="AD552" s="40">
        <f t="shared" si="152"/>
        <v>3367.0033670033663</v>
      </c>
      <c r="AE552" s="1">
        <f t="shared" si="153"/>
        <v>2.4950099800399199</v>
      </c>
      <c r="AF552" s="2">
        <f t="shared" si="154"/>
        <v>25</v>
      </c>
      <c r="AG552" s="9">
        <f t="shared" si="155"/>
        <v>62.375249500997995</v>
      </c>
      <c r="AH552" s="12">
        <f t="shared" si="156"/>
        <v>2.4027665093253159E-2</v>
      </c>
      <c r="AI552" s="12">
        <f t="shared" si="157"/>
        <v>-129890.15635831835</v>
      </c>
      <c r="AJ552" s="42">
        <f t="shared" si="158"/>
        <v>-166.70615383884748</v>
      </c>
      <c r="AK552" s="11">
        <v>0</v>
      </c>
      <c r="AL552" s="9">
        <f t="shared" si="159"/>
        <v>-85.843010585807889</v>
      </c>
      <c r="AM552" s="11">
        <f t="shared" si="160"/>
        <v>0</v>
      </c>
      <c r="AN552" s="9">
        <f t="shared" si="161"/>
        <v>114.60790988483608</v>
      </c>
      <c r="AO552" s="9"/>
      <c r="AP552" s="9">
        <f t="shared" si="162"/>
        <v>166.75291746272401</v>
      </c>
      <c r="AQ552" s="47">
        <f t="shared" si="163"/>
        <v>114.19238015738524</v>
      </c>
      <c r="AR552" s="15">
        <f t="shared" si="164"/>
        <v>0</v>
      </c>
      <c r="AS552" s="49"/>
      <c r="AT552" s="12">
        <f t="shared" si="165"/>
        <v>-0.5830433890895319</v>
      </c>
      <c r="AU552" s="9">
        <f t="shared" si="166"/>
        <v>62.047372579497321</v>
      </c>
      <c r="AV552" s="9">
        <f t="shared" si="167"/>
        <v>9.9023650016093896</v>
      </c>
      <c r="AW552" s="9">
        <f t="shared" si="168"/>
        <v>114.18260531079923</v>
      </c>
      <c r="AX552" s="16">
        <f t="shared" si="169"/>
        <v>62.042485156204307</v>
      </c>
      <c r="AY552" s="44">
        <f t="shared" si="170"/>
        <v>-0.57848809265855838</v>
      </c>
      <c r="AZ552" s="49"/>
      <c r="BA552" s="12">
        <f t="shared" si="171"/>
        <v>-0.58293323782700135</v>
      </c>
      <c r="BB552" s="9">
        <f t="shared" si="172"/>
        <v>63.573371665091727</v>
      </c>
      <c r="BC552" s="9">
        <f t="shared" si="173"/>
        <v>11.438138933789816</v>
      </c>
      <c r="BD552" s="9">
        <f t="shared" si="174"/>
        <v>115.72134892299147</v>
      </c>
      <c r="BE552" s="16">
        <f t="shared" si="175"/>
        <v>63.579743928390641</v>
      </c>
      <c r="BF552" s="44">
        <f t="shared" si="176"/>
        <v>-0.57850456677216566</v>
      </c>
      <c r="BG552" s="49"/>
      <c r="BH552" s="12">
        <f t="shared" si="177"/>
        <v>-0.58307685402747522</v>
      </c>
      <c r="BI552" s="9">
        <f t="shared" si="178"/>
        <v>64</v>
      </c>
      <c r="BJ552" s="9">
        <f t="shared" si="179"/>
        <v>11.834320829428648</v>
      </c>
      <c r="BK552" s="9"/>
      <c r="BL552" s="47">
        <f t="shared" si="180"/>
        <v>64</v>
      </c>
      <c r="BM552" s="44">
        <f t="shared" si="181"/>
        <v>-0.57877166673469405</v>
      </c>
      <c r="BN552" s="11"/>
      <c r="BO552" s="9"/>
      <c r="BP552" s="11"/>
      <c r="BQ552" s="9"/>
      <c r="BR552" s="43"/>
      <c r="BS552" s="9"/>
      <c r="BT552" s="11"/>
    </row>
    <row r="553" spans="3:72" x14ac:dyDescent="0.2">
      <c r="C553" s="1">
        <v>80</v>
      </c>
      <c r="D553" s="1">
        <v>104.71</v>
      </c>
      <c r="E553" s="1">
        <v>-5103.8999999999996</v>
      </c>
      <c r="F553" s="2">
        <v>78</v>
      </c>
      <c r="G553" s="6">
        <v>3.3000000000000002E-2</v>
      </c>
      <c r="H553" s="2">
        <v>0.42199999999999999</v>
      </c>
      <c r="I553" s="2">
        <v>3500</v>
      </c>
      <c r="J553" s="3">
        <f t="shared" si="142"/>
        <v>58.333333333333336</v>
      </c>
      <c r="K553" s="3">
        <f t="shared" si="143"/>
        <v>366.52</v>
      </c>
      <c r="L553" s="1">
        <v>0.9</v>
      </c>
      <c r="M553" s="1">
        <v>0.76</v>
      </c>
      <c r="N553" s="1">
        <f t="shared" si="144"/>
        <v>0.68400000000000005</v>
      </c>
      <c r="O553" s="40">
        <f t="shared" si="145"/>
        <v>50.175438596491226</v>
      </c>
      <c r="P553" s="40">
        <f t="shared" si="146"/>
        <v>3808.3157894736842</v>
      </c>
      <c r="Q553" s="1">
        <v>11</v>
      </c>
      <c r="R553" s="1">
        <v>4</v>
      </c>
      <c r="S553" s="2">
        <v>2600</v>
      </c>
      <c r="T553" s="3">
        <f t="shared" si="147"/>
        <v>866.66666666666663</v>
      </c>
      <c r="U553" s="7">
        <v>0.20419999999999999</v>
      </c>
      <c r="V553" s="7">
        <f t="shared" si="148"/>
        <v>3.2749326455999997E-2</v>
      </c>
      <c r="W553" s="7">
        <f t="shared" si="149"/>
        <v>1.6693636134473333E-2</v>
      </c>
      <c r="X553" s="40">
        <f t="shared" si="150"/>
        <v>1081.2059482292843</v>
      </c>
      <c r="Y553" s="1">
        <v>0</v>
      </c>
      <c r="Z553" s="1">
        <v>78</v>
      </c>
      <c r="AA553" s="2">
        <v>67</v>
      </c>
      <c r="AB553" s="6">
        <f t="shared" si="151"/>
        <v>0.6511988748177826</v>
      </c>
      <c r="AC553" s="2">
        <v>347.36</v>
      </c>
      <c r="AD553" s="40">
        <f t="shared" si="152"/>
        <v>3367.0033670033663</v>
      </c>
      <c r="AE553" s="1">
        <f t="shared" si="153"/>
        <v>2.4950099800399199</v>
      </c>
      <c r="AF553" s="2">
        <f t="shared" si="154"/>
        <v>26</v>
      </c>
      <c r="AG553" s="9">
        <f t="shared" si="155"/>
        <v>64.87025948103792</v>
      </c>
      <c r="AH553" s="12">
        <f t="shared" si="156"/>
        <v>2.3124894790718345E-2</v>
      </c>
      <c r="AI553" s="12">
        <f t="shared" si="157"/>
        <v>-129190.32079724091</v>
      </c>
      <c r="AJ553" s="42">
        <f t="shared" si="158"/>
        <v>-165.88980996921535</v>
      </c>
      <c r="AK553" s="11">
        <v>0</v>
      </c>
      <c r="AL553" s="9">
        <f t="shared" si="159"/>
        <v>-86.00414605710732</v>
      </c>
      <c r="AM553" s="11">
        <f t="shared" si="160"/>
        <v>0</v>
      </c>
      <c r="AN553" s="9">
        <f t="shared" si="161"/>
        <v>114.19238015738524</v>
      </c>
      <c r="AO553" s="9"/>
      <c r="AP553" s="9">
        <f t="shared" si="162"/>
        <v>165.93312559070097</v>
      </c>
      <c r="AQ553" s="47">
        <f t="shared" si="163"/>
        <v>113.78323058952003</v>
      </c>
      <c r="AR553" s="15">
        <f t="shared" si="164"/>
        <v>0</v>
      </c>
      <c r="AS553" s="49"/>
      <c r="AT553" s="12">
        <f t="shared" si="165"/>
        <v>-0.57848809265855838</v>
      </c>
      <c r="AU553" s="9">
        <f t="shared" si="166"/>
        <v>62.042485156204307</v>
      </c>
      <c r="AV553" s="9">
        <f t="shared" si="167"/>
        <v>10.301739722888584</v>
      </c>
      <c r="AW553" s="9">
        <f t="shared" si="168"/>
        <v>113.78469268251249</v>
      </c>
      <c r="AX553" s="16">
        <f t="shared" si="169"/>
        <v>62.043216202700535</v>
      </c>
      <c r="AY553" s="44">
        <f t="shared" si="170"/>
        <v>-0.57406519109270393</v>
      </c>
      <c r="AZ553" s="49"/>
      <c r="BA553" s="12">
        <f t="shared" si="171"/>
        <v>-0.57850456677216566</v>
      </c>
      <c r="BB553" s="9">
        <f t="shared" si="172"/>
        <v>63.579743928390641</v>
      </c>
      <c r="BC553" s="9">
        <f t="shared" si="173"/>
        <v>11.837536402082463</v>
      </c>
      <c r="BD553" s="9">
        <f t="shared" si="174"/>
        <v>115.34565673582492</v>
      </c>
      <c r="BE553" s="16">
        <f t="shared" si="175"/>
        <v>63.59159656895369</v>
      </c>
      <c r="BF553" s="44">
        <f t="shared" si="176"/>
        <v>-0.57420480552212894</v>
      </c>
      <c r="BG553" s="49"/>
      <c r="BH553" s="12">
        <f t="shared" si="177"/>
        <v>-0.57877166673469405</v>
      </c>
      <c r="BI553" s="9">
        <f t="shared" si="178"/>
        <v>64</v>
      </c>
      <c r="BJ553" s="9">
        <f t="shared" si="179"/>
        <v>12.222295724393256</v>
      </c>
      <c r="BK553" s="9"/>
      <c r="BL553" s="47">
        <f t="shared" si="180"/>
        <v>64</v>
      </c>
      <c r="BM553" s="44">
        <f t="shared" si="181"/>
        <v>-0.57446713394263249</v>
      </c>
      <c r="BN553" s="11"/>
      <c r="BO553" s="9"/>
      <c r="BP553" s="11"/>
      <c r="BQ553" s="9"/>
      <c r="BR553" s="43"/>
      <c r="BS553" s="9"/>
      <c r="BT553" s="11"/>
    </row>
    <row r="554" spans="3:72" x14ac:dyDescent="0.2">
      <c r="C554" s="1">
        <v>80</v>
      </c>
      <c r="D554" s="1">
        <v>104.71</v>
      </c>
      <c r="E554" s="1">
        <v>-5103.8999999999996</v>
      </c>
      <c r="F554" s="2">
        <v>78</v>
      </c>
      <c r="G554" s="6">
        <v>3.3000000000000002E-2</v>
      </c>
      <c r="H554" s="2">
        <v>0.42199999999999999</v>
      </c>
      <c r="I554" s="2">
        <v>3500</v>
      </c>
      <c r="J554" s="3">
        <f t="shared" si="142"/>
        <v>58.333333333333336</v>
      </c>
      <c r="K554" s="3">
        <f t="shared" si="143"/>
        <v>366.52</v>
      </c>
      <c r="L554" s="1">
        <v>0.9</v>
      </c>
      <c r="M554" s="1">
        <v>0.76</v>
      </c>
      <c r="N554" s="1">
        <f t="shared" si="144"/>
        <v>0.68400000000000005</v>
      </c>
      <c r="O554" s="40">
        <f t="shared" si="145"/>
        <v>50.175438596491226</v>
      </c>
      <c r="P554" s="40">
        <f t="shared" si="146"/>
        <v>3808.3157894736842</v>
      </c>
      <c r="Q554" s="1">
        <v>11</v>
      </c>
      <c r="R554" s="1">
        <v>4</v>
      </c>
      <c r="S554" s="2">
        <v>2600</v>
      </c>
      <c r="T554" s="3">
        <f t="shared" si="147"/>
        <v>866.66666666666663</v>
      </c>
      <c r="U554" s="7">
        <v>0.20419999999999999</v>
      </c>
      <c r="V554" s="7">
        <f t="shared" si="148"/>
        <v>3.2749326455999997E-2</v>
      </c>
      <c r="W554" s="7">
        <f t="shared" si="149"/>
        <v>1.6693636134473333E-2</v>
      </c>
      <c r="X554" s="40">
        <f t="shared" si="150"/>
        <v>1081.2059482292843</v>
      </c>
      <c r="Y554" s="1">
        <v>0</v>
      </c>
      <c r="Z554" s="1">
        <v>78</v>
      </c>
      <c r="AA554" s="2">
        <v>67</v>
      </c>
      <c r="AB554" s="6">
        <f t="shared" si="151"/>
        <v>0.6511988748177826</v>
      </c>
      <c r="AC554" s="2">
        <v>347.36</v>
      </c>
      <c r="AD554" s="40">
        <f t="shared" si="152"/>
        <v>3367.0033670033663</v>
      </c>
      <c r="AE554" s="1">
        <f t="shared" si="153"/>
        <v>2.4950099800399199</v>
      </c>
      <c r="AF554" s="2">
        <f t="shared" si="154"/>
        <v>27</v>
      </c>
      <c r="AG554" s="9">
        <f t="shared" si="155"/>
        <v>67.365269461077844</v>
      </c>
      <c r="AH554" s="12">
        <f t="shared" si="156"/>
        <v>2.2287505955149528E-2</v>
      </c>
      <c r="AI554" s="12">
        <f t="shared" si="157"/>
        <v>-128507.02964604621</v>
      </c>
      <c r="AJ554" s="42">
        <f t="shared" si="158"/>
        <v>-165.09118057242299</v>
      </c>
      <c r="AK554" s="11">
        <v>0</v>
      </c>
      <c r="AL554" s="9">
        <f t="shared" si="159"/>
        <v>-86.153611590368001</v>
      </c>
      <c r="AM554" s="11">
        <f t="shared" si="160"/>
        <v>0</v>
      </c>
      <c r="AN554" s="9">
        <f t="shared" si="161"/>
        <v>113.78323058952003</v>
      </c>
      <c r="AO554" s="9"/>
      <c r="AP554" s="9">
        <f t="shared" si="162"/>
        <v>165.13141593908074</v>
      </c>
      <c r="AQ554" s="47">
        <f t="shared" si="163"/>
        <v>113.39140155226126</v>
      </c>
      <c r="AR554" s="15">
        <f t="shared" si="164"/>
        <v>0</v>
      </c>
      <c r="AS554" s="49"/>
      <c r="AT554" s="12">
        <f t="shared" si="165"/>
        <v>-0.57406519109270393</v>
      </c>
      <c r="AU554" s="9">
        <f t="shared" si="166"/>
        <v>62.043216202700535</v>
      </c>
      <c r="AV554" s="9">
        <f t="shared" si="167"/>
        <v>10.695030853139812</v>
      </c>
      <c r="AW554" s="9">
        <f t="shared" si="168"/>
        <v>113.40379391682046</v>
      </c>
      <c r="AX554" s="16">
        <f t="shared" si="169"/>
        <v>62.049412384980137</v>
      </c>
      <c r="AY554" s="44">
        <f t="shared" si="170"/>
        <v>-0.56977042120214905</v>
      </c>
      <c r="AZ554" s="49"/>
      <c r="BA554" s="12">
        <f t="shared" si="171"/>
        <v>-0.57420480552212894</v>
      </c>
      <c r="BB554" s="9">
        <f t="shared" si="172"/>
        <v>63.59159656895369</v>
      </c>
      <c r="BC554" s="9">
        <f t="shared" si="173"/>
        <v>12.231018854833763</v>
      </c>
      <c r="BD554" s="9">
        <f t="shared" si="174"/>
        <v>114.97545878071568</v>
      </c>
      <c r="BE554" s="16">
        <f t="shared" si="175"/>
        <v>63.603238817774724</v>
      </c>
      <c r="BF554" s="44">
        <f t="shared" si="176"/>
        <v>-0.56996833635755784</v>
      </c>
      <c r="BG554" s="49"/>
      <c r="BH554" s="12">
        <f t="shared" si="177"/>
        <v>-0.57446713394263249</v>
      </c>
      <c r="BI554" s="9">
        <f t="shared" si="178"/>
        <v>64</v>
      </c>
      <c r="BJ554" s="9">
        <f t="shared" ref="BJ554:BJ617" si="182">BI554+BH554*(B-_R*ABS(BH554))</f>
        <v>12.616137788238014</v>
      </c>
      <c r="BK554" s="9"/>
      <c r="BL554" s="47">
        <f t="shared" si="180"/>
        <v>64</v>
      </c>
      <c r="BM554" s="44">
        <f t="shared" si="181"/>
        <v>-0.57009750564782335</v>
      </c>
      <c r="BN554" s="11"/>
      <c r="BO554" s="9"/>
      <c r="BP554" s="11"/>
      <c r="BQ554" s="9"/>
      <c r="BR554" s="43"/>
      <c r="BS554" s="9"/>
      <c r="BT554" s="11"/>
    </row>
    <row r="555" spans="3:72" x14ac:dyDescent="0.2">
      <c r="C555" s="1">
        <v>80</v>
      </c>
      <c r="D555" s="1">
        <v>104.71</v>
      </c>
      <c r="E555" s="1">
        <v>-5103.8999999999996</v>
      </c>
      <c r="F555" s="2">
        <v>78</v>
      </c>
      <c r="G555" s="6">
        <v>3.3000000000000002E-2</v>
      </c>
      <c r="H555" s="2">
        <v>0.42199999999999999</v>
      </c>
      <c r="I555" s="2">
        <v>3500</v>
      </c>
      <c r="J555" s="3">
        <f t="shared" si="142"/>
        <v>58.333333333333336</v>
      </c>
      <c r="K555" s="3">
        <f t="shared" si="143"/>
        <v>366.52</v>
      </c>
      <c r="L555" s="1">
        <v>0.9</v>
      </c>
      <c r="M555" s="1">
        <v>0.76</v>
      </c>
      <c r="N555" s="1">
        <f t="shared" si="144"/>
        <v>0.68400000000000005</v>
      </c>
      <c r="O555" s="40">
        <f t="shared" si="145"/>
        <v>50.175438596491226</v>
      </c>
      <c r="P555" s="40">
        <f t="shared" si="146"/>
        <v>3808.3157894736842</v>
      </c>
      <c r="Q555" s="1">
        <v>11</v>
      </c>
      <c r="R555" s="1">
        <v>4</v>
      </c>
      <c r="S555" s="2">
        <v>2600</v>
      </c>
      <c r="T555" s="3">
        <f t="shared" si="147"/>
        <v>866.66666666666663</v>
      </c>
      <c r="U555" s="7">
        <v>0.20419999999999999</v>
      </c>
      <c r="V555" s="7">
        <f t="shared" si="148"/>
        <v>3.2749326455999997E-2</v>
      </c>
      <c r="W555" s="7">
        <f t="shared" si="149"/>
        <v>1.6693636134473333E-2</v>
      </c>
      <c r="X555" s="40">
        <f t="shared" si="150"/>
        <v>1081.2059482292843</v>
      </c>
      <c r="Y555" s="1">
        <v>0</v>
      </c>
      <c r="Z555" s="1">
        <v>78</v>
      </c>
      <c r="AA555" s="2">
        <v>67</v>
      </c>
      <c r="AB555" s="6">
        <f t="shared" si="151"/>
        <v>0.6511988748177826</v>
      </c>
      <c r="AC555" s="2">
        <v>347.36</v>
      </c>
      <c r="AD555" s="40">
        <f t="shared" si="152"/>
        <v>3367.0033670033663</v>
      </c>
      <c r="AE555" s="1">
        <f t="shared" si="153"/>
        <v>2.4950099800399199</v>
      </c>
      <c r="AF555" s="2">
        <f t="shared" si="154"/>
        <v>28</v>
      </c>
      <c r="AG555" s="9">
        <f t="shared" si="155"/>
        <v>69.860279441117754</v>
      </c>
      <c r="AH555" s="12">
        <f t="shared" si="156"/>
        <v>2.1508644100804331E-2</v>
      </c>
      <c r="AI555" s="12">
        <f t="shared" si="157"/>
        <v>-127848.82351232371</v>
      </c>
      <c r="AJ555" s="42">
        <f t="shared" si="158"/>
        <v>-164.32088225754202</v>
      </c>
      <c r="AK555" s="11">
        <v>0</v>
      </c>
      <c r="AL555" s="9">
        <f t="shared" si="159"/>
        <v>-86.292630642750069</v>
      </c>
      <c r="AM555" s="11">
        <f t="shared" si="160"/>
        <v>0</v>
      </c>
      <c r="AN555" s="9">
        <f t="shared" si="161"/>
        <v>113.39140155226126</v>
      </c>
      <c r="AO555" s="9"/>
      <c r="AP555" s="9">
        <f t="shared" si="162"/>
        <v>164.35835462099749</v>
      </c>
      <c r="AQ555" s="47">
        <f t="shared" si="163"/>
        <v>113.01636545371638</v>
      </c>
      <c r="AR555" s="15">
        <f t="shared" si="164"/>
        <v>0</v>
      </c>
      <c r="AS555" s="49"/>
      <c r="AT555" s="12">
        <f t="shared" si="165"/>
        <v>-0.56977042120214905</v>
      </c>
      <c r="AU555" s="9">
        <f t="shared" si="166"/>
        <v>62.049412384980137</v>
      </c>
      <c r="AV555" s="9">
        <f t="shared" si="167"/>
        <v>11.082459316243899</v>
      </c>
      <c r="AW555" s="9">
        <f t="shared" si="168"/>
        <v>113.03393468417394</v>
      </c>
      <c r="AX555" s="16">
        <f t="shared" si="169"/>
        <v>62.058197000208921</v>
      </c>
      <c r="AY555" s="44">
        <f t="shared" si="170"/>
        <v>-0.56556941520705684</v>
      </c>
      <c r="AZ555" s="49"/>
      <c r="BA555" s="12">
        <f t="shared" si="171"/>
        <v>-0.56996833635755784</v>
      </c>
      <c r="BB555" s="9">
        <f t="shared" si="172"/>
        <v>63.603238817774724</v>
      </c>
      <c r="BC555" s="9">
        <f t="shared" si="173"/>
        <v>12.618716518580918</v>
      </c>
      <c r="BD555" s="9">
        <f t="shared" si="174"/>
        <v>114.59922762161776</v>
      </c>
      <c r="BE555" s="16">
        <f t="shared" si="175"/>
        <v>63.608972070099341</v>
      </c>
      <c r="BF555" s="44">
        <f t="shared" si="176"/>
        <v>-0.56573048912644053</v>
      </c>
      <c r="BG555" s="49"/>
      <c r="BH555" s="12">
        <f t="shared" si="177"/>
        <v>-0.57009750564782335</v>
      </c>
      <c r="BI555" s="9">
        <f t="shared" si="178"/>
        <v>64</v>
      </c>
      <c r="BJ555" s="9">
        <f t="shared" si="182"/>
        <v>13.004011196156959</v>
      </c>
      <c r="BK555" s="9"/>
      <c r="BL555" s="47">
        <f t="shared" si="180"/>
        <v>64</v>
      </c>
      <c r="BM555" s="44">
        <f t="shared" si="181"/>
        <v>-0.56579409884180298</v>
      </c>
      <c r="BN555" s="11"/>
      <c r="BO555" s="9"/>
      <c r="BP555" s="11"/>
      <c r="BQ555" s="9"/>
      <c r="BR555" s="43"/>
      <c r="BS555" s="9"/>
      <c r="BT555" s="11"/>
    </row>
    <row r="556" spans="3:72" x14ac:dyDescent="0.2">
      <c r="C556" s="1">
        <v>80</v>
      </c>
      <c r="D556" s="1">
        <v>104.71</v>
      </c>
      <c r="E556" s="1">
        <v>-5103.8999999999996</v>
      </c>
      <c r="F556" s="2">
        <v>78</v>
      </c>
      <c r="G556" s="6">
        <v>3.3000000000000002E-2</v>
      </c>
      <c r="H556" s="2">
        <v>0.42199999999999999</v>
      </c>
      <c r="I556" s="2">
        <v>3500</v>
      </c>
      <c r="J556" s="3">
        <f t="shared" si="142"/>
        <v>58.333333333333336</v>
      </c>
      <c r="K556" s="3">
        <f t="shared" si="143"/>
        <v>366.52</v>
      </c>
      <c r="L556" s="1">
        <v>0.9</v>
      </c>
      <c r="M556" s="1">
        <v>0.76</v>
      </c>
      <c r="N556" s="1">
        <f t="shared" si="144"/>
        <v>0.68400000000000005</v>
      </c>
      <c r="O556" s="40">
        <f t="shared" si="145"/>
        <v>50.175438596491226</v>
      </c>
      <c r="P556" s="40">
        <f t="shared" si="146"/>
        <v>3808.3157894736842</v>
      </c>
      <c r="Q556" s="1">
        <v>11</v>
      </c>
      <c r="R556" s="1">
        <v>4</v>
      </c>
      <c r="S556" s="2">
        <v>2600</v>
      </c>
      <c r="T556" s="3">
        <f t="shared" si="147"/>
        <v>866.66666666666663</v>
      </c>
      <c r="U556" s="7">
        <v>0.20419999999999999</v>
      </c>
      <c r="V556" s="7">
        <f t="shared" si="148"/>
        <v>3.2749326455999997E-2</v>
      </c>
      <c r="W556" s="7">
        <f t="shared" si="149"/>
        <v>1.6693636134473333E-2</v>
      </c>
      <c r="X556" s="40">
        <f t="shared" si="150"/>
        <v>1081.2059482292843</v>
      </c>
      <c r="Y556" s="1">
        <v>0</v>
      </c>
      <c r="Z556" s="1">
        <v>78</v>
      </c>
      <c r="AA556" s="2">
        <v>67</v>
      </c>
      <c r="AB556" s="6">
        <f t="shared" si="151"/>
        <v>0.6511988748177826</v>
      </c>
      <c r="AC556" s="2">
        <v>347.36</v>
      </c>
      <c r="AD556" s="40">
        <f t="shared" si="152"/>
        <v>3367.0033670033663</v>
      </c>
      <c r="AE556" s="1">
        <f t="shared" si="153"/>
        <v>2.4950099800399199</v>
      </c>
      <c r="AF556" s="2">
        <f t="shared" si="154"/>
        <v>29</v>
      </c>
      <c r="AG556" s="9">
        <f t="shared" si="155"/>
        <v>72.355289421157678</v>
      </c>
      <c r="AH556" s="12">
        <f t="shared" si="156"/>
        <v>2.0782380539624671E-2</v>
      </c>
      <c r="AI556" s="12">
        <f t="shared" si="157"/>
        <v>-127212.61946661226</v>
      </c>
      <c r="AJ556" s="42">
        <f t="shared" si="158"/>
        <v>-163.57538225874342</v>
      </c>
      <c r="AK556" s="11">
        <v>0</v>
      </c>
      <c r="AL556" s="9">
        <f t="shared" si="159"/>
        <v>-86.422261425785024</v>
      </c>
      <c r="AM556" s="11">
        <f t="shared" si="160"/>
        <v>0</v>
      </c>
      <c r="AN556" s="9">
        <f t="shared" si="161"/>
        <v>113.01636545371638</v>
      </c>
      <c r="AO556" s="9"/>
      <c r="AP556" s="9">
        <f t="shared" si="162"/>
        <v>163.61036675335581</v>
      </c>
      <c r="AQ556" s="47">
        <f t="shared" si="163"/>
        <v>112.65219829984835</v>
      </c>
      <c r="AR556" s="15">
        <f t="shared" si="164"/>
        <v>0</v>
      </c>
      <c r="AS556" s="49"/>
      <c r="AT556" s="12">
        <f t="shared" si="165"/>
        <v>-0.56556941520705684</v>
      </c>
      <c r="AU556" s="9">
        <f t="shared" si="166"/>
        <v>62.058197000208921</v>
      </c>
      <c r="AV556" s="9">
        <f t="shared" si="167"/>
        <v>11.464195700569491</v>
      </c>
      <c r="AW556" s="9">
        <f t="shared" si="168"/>
        <v>112.66649869973187</v>
      </c>
      <c r="AX556" s="16">
        <f t="shared" si="169"/>
        <v>62.065347200150683</v>
      </c>
      <c r="AY556" s="44">
        <f t="shared" si="170"/>
        <v>-0.56141342847940923</v>
      </c>
      <c r="AZ556" s="49"/>
      <c r="BA556" s="12">
        <f t="shared" si="171"/>
        <v>-0.56573048912644053</v>
      </c>
      <c r="BB556" s="9">
        <f t="shared" si="172"/>
        <v>63.608972070099341</v>
      </c>
      <c r="BC556" s="9">
        <f t="shared" si="173"/>
        <v>13.000670370576394</v>
      </c>
      <c r="BD556" s="9">
        <f t="shared" si="174"/>
        <v>114.2229211247143</v>
      </c>
      <c r="BE556" s="16">
        <f t="shared" si="175"/>
        <v>63.611795747645346</v>
      </c>
      <c r="BF556" s="44">
        <f t="shared" si="176"/>
        <v>-0.56152408739901272</v>
      </c>
      <c r="BG556" s="49"/>
      <c r="BH556" s="12">
        <f t="shared" si="177"/>
        <v>-0.56579409884180298</v>
      </c>
      <c r="BI556" s="9">
        <f t="shared" si="178"/>
        <v>64</v>
      </c>
      <c r="BJ556" s="9">
        <f t="shared" si="182"/>
        <v>13.38605094538503</v>
      </c>
      <c r="BK556" s="9"/>
      <c r="BL556" s="47">
        <f t="shared" si="180"/>
        <v>64</v>
      </c>
      <c r="BM556" s="44">
        <f t="shared" si="181"/>
        <v>-0.56155541574718371</v>
      </c>
      <c r="BN556" s="11"/>
      <c r="BO556" s="9"/>
      <c r="BP556" s="11"/>
      <c r="BQ556" s="9"/>
      <c r="BR556" s="43"/>
      <c r="BS556" s="9"/>
      <c r="BT556" s="11"/>
    </row>
    <row r="557" spans="3:72" x14ac:dyDescent="0.2">
      <c r="C557" s="1">
        <v>80</v>
      </c>
      <c r="D557" s="1">
        <v>104.71</v>
      </c>
      <c r="E557" s="1">
        <v>-5103.8999999999996</v>
      </c>
      <c r="F557" s="2">
        <v>78</v>
      </c>
      <c r="G557" s="6">
        <v>3.3000000000000002E-2</v>
      </c>
      <c r="H557" s="2">
        <v>0.42199999999999999</v>
      </c>
      <c r="I557" s="2">
        <v>3500</v>
      </c>
      <c r="J557" s="3">
        <f t="shared" si="142"/>
        <v>58.333333333333336</v>
      </c>
      <c r="K557" s="3">
        <f t="shared" si="143"/>
        <v>366.52</v>
      </c>
      <c r="L557" s="1">
        <v>0.9</v>
      </c>
      <c r="M557" s="1">
        <v>0.76</v>
      </c>
      <c r="N557" s="1">
        <f t="shared" si="144"/>
        <v>0.68400000000000005</v>
      </c>
      <c r="O557" s="40">
        <f t="shared" si="145"/>
        <v>50.175438596491226</v>
      </c>
      <c r="P557" s="40">
        <f t="shared" si="146"/>
        <v>3808.3157894736842</v>
      </c>
      <c r="Q557" s="1">
        <v>11</v>
      </c>
      <c r="R557" s="1">
        <v>4</v>
      </c>
      <c r="S557" s="2">
        <v>2600</v>
      </c>
      <c r="T557" s="3">
        <f t="shared" si="147"/>
        <v>866.66666666666663</v>
      </c>
      <c r="U557" s="7">
        <v>0.20419999999999999</v>
      </c>
      <c r="V557" s="7">
        <f t="shared" si="148"/>
        <v>3.2749326455999997E-2</v>
      </c>
      <c r="W557" s="7">
        <f t="shared" si="149"/>
        <v>1.6693636134473333E-2</v>
      </c>
      <c r="X557" s="40">
        <f t="shared" si="150"/>
        <v>1081.2059482292843</v>
      </c>
      <c r="Y557" s="1">
        <v>0</v>
      </c>
      <c r="Z557" s="1">
        <v>78</v>
      </c>
      <c r="AA557" s="2">
        <v>67</v>
      </c>
      <c r="AB557" s="6">
        <f t="shared" si="151"/>
        <v>0.6511988748177826</v>
      </c>
      <c r="AC557" s="2">
        <v>347.36</v>
      </c>
      <c r="AD557" s="40">
        <f t="shared" si="152"/>
        <v>3367.0033670033663</v>
      </c>
      <c r="AE557" s="1">
        <f t="shared" si="153"/>
        <v>2.4950099800399199</v>
      </c>
      <c r="AF557" s="2">
        <f t="shared" si="154"/>
        <v>30</v>
      </c>
      <c r="AG557" s="9">
        <f t="shared" si="155"/>
        <v>74.850299401197603</v>
      </c>
      <c r="AH557" s="12">
        <f t="shared" si="156"/>
        <v>2.0103561183594482E-2</v>
      </c>
      <c r="AI557" s="12">
        <f t="shared" si="157"/>
        <v>-126589.85583339597</v>
      </c>
      <c r="AJ557" s="42">
        <f t="shared" si="158"/>
        <v>-162.84446663969302</v>
      </c>
      <c r="AK557" s="11">
        <v>0</v>
      </c>
      <c r="AL557" s="9">
        <f t="shared" si="159"/>
        <v>-86.543423892642863</v>
      </c>
      <c r="AM557" s="11">
        <f t="shared" si="160"/>
        <v>0</v>
      </c>
      <c r="AN557" s="9">
        <f t="shared" si="161"/>
        <v>112.65219829984835</v>
      </c>
      <c r="AO557" s="9"/>
      <c r="AP557" s="9">
        <f t="shared" si="162"/>
        <v>162.87720304664629</v>
      </c>
      <c r="AQ557" s="47">
        <f t="shared" si="163"/>
        <v>112.29035194694862</v>
      </c>
      <c r="AR557" s="15">
        <f t="shared" si="164"/>
        <v>0</v>
      </c>
      <c r="AS557" s="49"/>
      <c r="AT557" s="12">
        <f t="shared" si="165"/>
        <v>-0.56141342847940923</v>
      </c>
      <c r="AU557" s="9">
        <f t="shared" si="166"/>
        <v>62.065347200150683</v>
      </c>
      <c r="AV557" s="9">
        <f t="shared" si="167"/>
        <v>11.840342453352747</v>
      </c>
      <c r="AW557" s="9">
        <f t="shared" si="168"/>
        <v>112.30017752696656</v>
      </c>
      <c r="AX557" s="16">
        <f t="shared" si="169"/>
        <v>62.070259990159656</v>
      </c>
      <c r="AY557" s="44">
        <f t="shared" si="170"/>
        <v>-0.55729463423001679</v>
      </c>
      <c r="AZ557" s="49"/>
      <c r="BA557" s="12">
        <f t="shared" si="171"/>
        <v>-0.56152408739901272</v>
      </c>
      <c r="BB557" s="9">
        <f t="shared" si="172"/>
        <v>63.611795747645346</v>
      </c>
      <c r="BC557" s="9">
        <f t="shared" si="173"/>
        <v>13.376965420829464</v>
      </c>
      <c r="BD557" s="9">
        <f t="shared" si="174"/>
        <v>113.84940776260208</v>
      </c>
      <c r="BE557" s="16">
        <f t="shared" si="175"/>
        <v>63.613186591715774</v>
      </c>
      <c r="BF557" s="44">
        <f t="shared" si="176"/>
        <v>-0.55736457225939995</v>
      </c>
      <c r="BG557" s="49"/>
      <c r="BH557" s="12">
        <f t="shared" si="177"/>
        <v>-0.56155541574718371</v>
      </c>
      <c r="BI557" s="9">
        <f t="shared" si="178"/>
        <v>64</v>
      </c>
      <c r="BJ557" s="9">
        <f t="shared" si="182"/>
        <v>13.762387985043254</v>
      </c>
      <c r="BK557" s="9"/>
      <c r="BL557" s="47">
        <f t="shared" si="180"/>
        <v>64</v>
      </c>
      <c r="BM557" s="44">
        <f t="shared" si="181"/>
        <v>-0.55738000349989392</v>
      </c>
      <c r="BN557" s="11"/>
      <c r="BO557" s="9"/>
      <c r="BP557" s="11"/>
      <c r="BQ557" s="9"/>
      <c r="BR557" s="43"/>
      <c r="BS557" s="9"/>
      <c r="BT557" s="11"/>
    </row>
    <row r="558" spans="3:72" x14ac:dyDescent="0.2">
      <c r="C558" s="1">
        <v>80</v>
      </c>
      <c r="D558" s="1">
        <v>104.71</v>
      </c>
      <c r="E558" s="1">
        <v>-5103.8999999999996</v>
      </c>
      <c r="F558" s="2">
        <v>78</v>
      </c>
      <c r="G558" s="6">
        <v>3.3000000000000002E-2</v>
      </c>
      <c r="H558" s="2">
        <v>0.42199999999999999</v>
      </c>
      <c r="I558" s="2">
        <v>3500</v>
      </c>
      <c r="J558" s="3">
        <f t="shared" si="142"/>
        <v>58.333333333333336</v>
      </c>
      <c r="K558" s="3">
        <f t="shared" si="143"/>
        <v>366.52</v>
      </c>
      <c r="L558" s="1">
        <v>0.9</v>
      </c>
      <c r="M558" s="1">
        <v>0.76</v>
      </c>
      <c r="N558" s="1">
        <f t="shared" si="144"/>
        <v>0.68400000000000005</v>
      </c>
      <c r="O558" s="40">
        <f t="shared" si="145"/>
        <v>50.175438596491226</v>
      </c>
      <c r="P558" s="40">
        <f t="shared" si="146"/>
        <v>3808.3157894736842</v>
      </c>
      <c r="Q558" s="1">
        <v>11</v>
      </c>
      <c r="R558" s="1">
        <v>4</v>
      </c>
      <c r="S558" s="2">
        <v>2600</v>
      </c>
      <c r="T558" s="3">
        <f t="shared" si="147"/>
        <v>866.66666666666663</v>
      </c>
      <c r="U558" s="7">
        <v>0.20419999999999999</v>
      </c>
      <c r="V558" s="7">
        <f t="shared" si="148"/>
        <v>3.2749326455999997E-2</v>
      </c>
      <c r="W558" s="7">
        <f t="shared" si="149"/>
        <v>1.6693636134473333E-2</v>
      </c>
      <c r="X558" s="40">
        <f t="shared" si="150"/>
        <v>1081.2059482292843</v>
      </c>
      <c r="Y558" s="1">
        <v>0</v>
      </c>
      <c r="Z558" s="1">
        <v>78</v>
      </c>
      <c r="AA558" s="2">
        <v>67</v>
      </c>
      <c r="AB558" s="6">
        <f t="shared" si="151"/>
        <v>0.6511988748177826</v>
      </c>
      <c r="AC558" s="2">
        <v>347.36</v>
      </c>
      <c r="AD558" s="40">
        <f t="shared" si="152"/>
        <v>3367.0033670033663</v>
      </c>
      <c r="AE558" s="1">
        <f t="shared" si="153"/>
        <v>2.4950099800399199</v>
      </c>
      <c r="AF558" s="2">
        <f t="shared" si="154"/>
        <v>31</v>
      </c>
      <c r="AG558" s="9">
        <f t="shared" si="155"/>
        <v>77.345309381237513</v>
      </c>
      <c r="AH558" s="12">
        <f t="shared" si="156"/>
        <v>1.9467684041453704E-2</v>
      </c>
      <c r="AI558" s="12">
        <f t="shared" si="157"/>
        <v>-125972.81472323317</v>
      </c>
      <c r="AJ558" s="42">
        <f t="shared" si="158"/>
        <v>-162.11892341754583</v>
      </c>
      <c r="AK558" s="11">
        <v>0</v>
      </c>
      <c r="AL558" s="9">
        <f t="shared" si="159"/>
        <v>-86.656921603743569</v>
      </c>
      <c r="AM558" s="11">
        <f t="shared" si="160"/>
        <v>0</v>
      </c>
      <c r="AN558" s="9">
        <f t="shared" si="161"/>
        <v>112.29035194694862</v>
      </c>
      <c r="AO558" s="9"/>
      <c r="AP558" s="9">
        <f t="shared" si="162"/>
        <v>162.1496216660228</v>
      </c>
      <c r="AQ558" s="47">
        <f t="shared" si="163"/>
        <v>111.92952970923383</v>
      </c>
      <c r="AR558" s="15">
        <f t="shared" si="164"/>
        <v>0</v>
      </c>
      <c r="AS558" s="49"/>
      <c r="AT558" s="12">
        <f t="shared" si="165"/>
        <v>-0.55729463423001679</v>
      </c>
      <c r="AU558" s="9">
        <f t="shared" si="166"/>
        <v>62.070259990159656</v>
      </c>
      <c r="AV558" s="9">
        <f t="shared" si="167"/>
        <v>12.210990271085485</v>
      </c>
      <c r="AW558" s="9">
        <f t="shared" si="168"/>
        <v>111.9357403081288</v>
      </c>
      <c r="AX558" s="16">
        <f t="shared" si="169"/>
        <v>62.073365289607139</v>
      </c>
      <c r="AY558" s="44">
        <f t="shared" si="170"/>
        <v>-0.5532167960941754</v>
      </c>
      <c r="AZ558" s="49"/>
      <c r="BA558" s="12">
        <f t="shared" si="171"/>
        <v>-0.55736457225939995</v>
      </c>
      <c r="BB558" s="9">
        <f t="shared" si="172"/>
        <v>63.613186591715774</v>
      </c>
      <c r="BC558" s="9">
        <f t="shared" si="173"/>
        <v>13.74770627374663</v>
      </c>
      <c r="BD558" s="9">
        <f t="shared" si="174"/>
        <v>113.48003722474887</v>
      </c>
      <c r="BE558" s="16">
        <f t="shared" si="175"/>
        <v>63.61387174924775</v>
      </c>
      <c r="BF558" s="44">
        <f t="shared" si="176"/>
        <v>-0.5532588507388877</v>
      </c>
      <c r="BG558" s="49"/>
      <c r="BH558" s="12">
        <f t="shared" si="177"/>
        <v>-0.55738000349989392</v>
      </c>
      <c r="BI558" s="9">
        <f t="shared" si="178"/>
        <v>64</v>
      </c>
      <c r="BJ558" s="9">
        <f t="shared" si="182"/>
        <v>14.133149366966904</v>
      </c>
      <c r="BK558" s="9"/>
      <c r="BL558" s="47">
        <f t="shared" si="180"/>
        <v>64</v>
      </c>
      <c r="BM558" s="44">
        <f t="shared" si="181"/>
        <v>-0.55326645247575879</v>
      </c>
      <c r="BN558" s="11"/>
      <c r="BO558" s="9"/>
      <c r="BP558" s="11"/>
      <c r="BQ558" s="9"/>
      <c r="BR558" s="43"/>
      <c r="BS558" s="9"/>
      <c r="BT558" s="11"/>
    </row>
    <row r="559" spans="3:72" x14ac:dyDescent="0.2">
      <c r="C559" s="1">
        <v>80</v>
      </c>
      <c r="D559" s="1">
        <v>104.71</v>
      </c>
      <c r="E559" s="1">
        <v>-5103.8999999999996</v>
      </c>
      <c r="F559" s="2">
        <v>78</v>
      </c>
      <c r="G559" s="6">
        <v>3.3000000000000002E-2</v>
      </c>
      <c r="H559" s="2">
        <v>0.42199999999999999</v>
      </c>
      <c r="I559" s="2">
        <v>3500</v>
      </c>
      <c r="J559" s="3">
        <f t="shared" si="142"/>
        <v>58.333333333333336</v>
      </c>
      <c r="K559" s="3">
        <f t="shared" si="143"/>
        <v>366.52</v>
      </c>
      <c r="L559" s="1">
        <v>0.9</v>
      </c>
      <c r="M559" s="1">
        <v>0.76</v>
      </c>
      <c r="N559" s="1">
        <f t="shared" si="144"/>
        <v>0.68400000000000005</v>
      </c>
      <c r="O559" s="40">
        <f t="shared" si="145"/>
        <v>50.175438596491226</v>
      </c>
      <c r="P559" s="40">
        <f t="shared" si="146"/>
        <v>3808.3157894736842</v>
      </c>
      <c r="Q559" s="1">
        <v>11</v>
      </c>
      <c r="R559" s="1">
        <v>4</v>
      </c>
      <c r="S559" s="2">
        <v>2600</v>
      </c>
      <c r="T559" s="3">
        <f t="shared" si="147"/>
        <v>866.66666666666663</v>
      </c>
      <c r="U559" s="7">
        <v>0.20419999999999999</v>
      </c>
      <c r="V559" s="7">
        <f t="shared" si="148"/>
        <v>3.2749326455999997E-2</v>
      </c>
      <c r="W559" s="7">
        <f t="shared" si="149"/>
        <v>1.6693636134473333E-2</v>
      </c>
      <c r="X559" s="40">
        <f t="shared" si="150"/>
        <v>1081.2059482292843</v>
      </c>
      <c r="Y559" s="1">
        <v>0</v>
      </c>
      <c r="Z559" s="1">
        <v>78</v>
      </c>
      <c r="AA559" s="2">
        <v>67</v>
      </c>
      <c r="AB559" s="6">
        <f t="shared" si="151"/>
        <v>0.6511988748177826</v>
      </c>
      <c r="AC559" s="2">
        <v>347.36</v>
      </c>
      <c r="AD559" s="40">
        <f t="shared" si="152"/>
        <v>3367.0033670033663</v>
      </c>
      <c r="AE559" s="1">
        <f t="shared" si="153"/>
        <v>2.4950099800399199</v>
      </c>
      <c r="AF559" s="2">
        <f t="shared" si="154"/>
        <v>32</v>
      </c>
      <c r="AG559" s="9">
        <f t="shared" si="155"/>
        <v>79.840319361277437</v>
      </c>
      <c r="AH559" s="12">
        <f t="shared" si="156"/>
        <v>1.8870799251328105E-2</v>
      </c>
      <c r="AI559" s="12">
        <f t="shared" si="157"/>
        <v>-125360.60836223775</v>
      </c>
      <c r="AJ559" s="42">
        <f t="shared" si="158"/>
        <v>-161.39781660364986</v>
      </c>
      <c r="AK559" s="11">
        <v>0</v>
      </c>
      <c r="AL559" s="9">
        <f t="shared" si="159"/>
        <v>-86.76345956993309</v>
      </c>
      <c r="AM559" s="11">
        <f t="shared" si="160"/>
        <v>0</v>
      </c>
      <c r="AN559" s="9">
        <f t="shared" si="161"/>
        <v>111.92952970923383</v>
      </c>
      <c r="AO559" s="9"/>
      <c r="AP559" s="9">
        <f t="shared" si="162"/>
        <v>161.42666127586494</v>
      </c>
      <c r="AQ559" s="47">
        <f t="shared" si="163"/>
        <v>111.57049685623825</v>
      </c>
      <c r="AR559" s="15">
        <f t="shared" si="164"/>
        <v>0</v>
      </c>
      <c r="AS559" s="49"/>
      <c r="AT559" s="12">
        <f t="shared" si="165"/>
        <v>-0.5532167960941754</v>
      </c>
      <c r="AU559" s="9">
        <f t="shared" si="166"/>
        <v>62.073365289607139</v>
      </c>
      <c r="AV559" s="9">
        <f t="shared" si="167"/>
        <v>12.576233722976042</v>
      </c>
      <c r="AW559" s="9">
        <f t="shared" si="168"/>
        <v>111.57423178067589</v>
      </c>
      <c r="AX559" s="16">
        <f t="shared" si="169"/>
        <v>62.075232751825965</v>
      </c>
      <c r="AY559" s="44">
        <f t="shared" si="170"/>
        <v>-0.54918518507065173</v>
      </c>
      <c r="AZ559" s="49"/>
      <c r="BA559" s="12">
        <f t="shared" si="171"/>
        <v>-0.5532588507388877</v>
      </c>
      <c r="BB559" s="9">
        <f t="shared" si="172"/>
        <v>63.61387174924775</v>
      </c>
      <c r="BC559" s="9">
        <f t="shared" si="173"/>
        <v>14.113005258179001</v>
      </c>
      <c r="BD559" s="9">
        <f t="shared" si="174"/>
        <v>113.1154133594159</v>
      </c>
      <c r="BE559" s="16">
        <f t="shared" si="175"/>
        <v>63.614209308797449</v>
      </c>
      <c r="BF559" s="44">
        <f t="shared" si="176"/>
        <v>-0.5492096495105756</v>
      </c>
      <c r="BG559" s="49"/>
      <c r="BH559" s="12">
        <f t="shared" si="177"/>
        <v>-0.55326645247575879</v>
      </c>
      <c r="BI559" s="9">
        <f t="shared" si="178"/>
        <v>64</v>
      </c>
      <c r="BJ559" s="9">
        <f t="shared" si="182"/>
        <v>14.498458389831853</v>
      </c>
      <c r="BK559" s="9"/>
      <c r="BL559" s="47">
        <f t="shared" si="180"/>
        <v>64</v>
      </c>
      <c r="BM559" s="44">
        <f t="shared" si="181"/>
        <v>-0.54921339469143604</v>
      </c>
      <c r="BN559" s="11"/>
      <c r="BO559" s="9"/>
      <c r="BP559" s="11"/>
      <c r="BQ559" s="9"/>
      <c r="BR559" s="43"/>
      <c r="BS559" s="9"/>
      <c r="BT559" s="11"/>
    </row>
    <row r="560" spans="3:72" x14ac:dyDescent="0.2">
      <c r="C560" s="1">
        <v>80</v>
      </c>
      <c r="D560" s="1">
        <v>104.71</v>
      </c>
      <c r="E560" s="1">
        <v>-5103.8999999999996</v>
      </c>
      <c r="F560" s="2">
        <v>78</v>
      </c>
      <c r="G560" s="6">
        <v>3.3000000000000002E-2</v>
      </c>
      <c r="H560" s="2">
        <v>0.42199999999999999</v>
      </c>
      <c r="I560" s="2">
        <v>3500</v>
      </c>
      <c r="J560" s="3">
        <f t="shared" si="142"/>
        <v>58.333333333333336</v>
      </c>
      <c r="K560" s="3">
        <f t="shared" si="143"/>
        <v>366.52</v>
      </c>
      <c r="L560" s="1">
        <v>0.9</v>
      </c>
      <c r="M560" s="1">
        <v>0.76</v>
      </c>
      <c r="N560" s="1">
        <f t="shared" si="144"/>
        <v>0.68400000000000005</v>
      </c>
      <c r="O560" s="40">
        <f t="shared" si="145"/>
        <v>50.175438596491226</v>
      </c>
      <c r="P560" s="40">
        <f t="shared" si="146"/>
        <v>3808.3157894736842</v>
      </c>
      <c r="Q560" s="1">
        <v>11</v>
      </c>
      <c r="R560" s="1">
        <v>4</v>
      </c>
      <c r="S560" s="2">
        <v>2600</v>
      </c>
      <c r="T560" s="3">
        <f t="shared" si="147"/>
        <v>866.66666666666663</v>
      </c>
      <c r="U560" s="7">
        <v>0.20419999999999999</v>
      </c>
      <c r="V560" s="7">
        <f t="shared" si="148"/>
        <v>3.2749326455999997E-2</v>
      </c>
      <c r="W560" s="7">
        <f t="shared" si="149"/>
        <v>1.6693636134473333E-2</v>
      </c>
      <c r="X560" s="40">
        <f t="shared" si="150"/>
        <v>1081.2059482292843</v>
      </c>
      <c r="Y560" s="1">
        <v>0</v>
      </c>
      <c r="Z560" s="1">
        <v>78</v>
      </c>
      <c r="AA560" s="2">
        <v>67</v>
      </c>
      <c r="AB560" s="6">
        <f t="shared" si="151"/>
        <v>0.6511988748177826</v>
      </c>
      <c r="AC560" s="2">
        <v>347.36</v>
      </c>
      <c r="AD560" s="40">
        <f t="shared" si="152"/>
        <v>3367.0033670033663</v>
      </c>
      <c r="AE560" s="1">
        <f t="shared" si="153"/>
        <v>2.4950099800399199</v>
      </c>
      <c r="AF560" s="2">
        <f t="shared" si="154"/>
        <v>33</v>
      </c>
      <c r="AG560" s="9">
        <f t="shared" si="155"/>
        <v>82.335329341317362</v>
      </c>
      <c r="AH560" s="12">
        <f t="shared" si="156"/>
        <v>1.8309426956454589E-2</v>
      </c>
      <c r="AI560" s="12">
        <f t="shared" si="157"/>
        <v>-124754.16766005859</v>
      </c>
      <c r="AJ560" s="42">
        <f t="shared" si="158"/>
        <v>-160.6824024721121</v>
      </c>
      <c r="AK560" s="11">
        <v>0</v>
      </c>
      <c r="AL560" s="9">
        <f t="shared" si="159"/>
        <v>-86.863658910845061</v>
      </c>
      <c r="AM560" s="11">
        <f t="shared" si="160"/>
        <v>0</v>
      </c>
      <c r="AN560" s="9">
        <f t="shared" si="161"/>
        <v>111.57049685623825</v>
      </c>
      <c r="AO560" s="9"/>
      <c r="AP560" s="9">
        <f t="shared" si="162"/>
        <v>160.70955651646548</v>
      </c>
      <c r="AQ560" s="47">
        <f t="shared" si="163"/>
        <v>111.2142924120532</v>
      </c>
      <c r="AR560" s="15">
        <f t="shared" si="164"/>
        <v>0</v>
      </c>
      <c r="AS560" s="49"/>
      <c r="AT560" s="12">
        <f t="shared" si="165"/>
        <v>-0.54918518507065173</v>
      </c>
      <c r="AU560" s="9">
        <f t="shared" si="166"/>
        <v>62.075232751825965</v>
      </c>
      <c r="AV560" s="9">
        <f t="shared" si="167"/>
        <v>12.936173091598732</v>
      </c>
      <c r="AW560" s="9">
        <f t="shared" si="168"/>
        <v>111.21646536481683</v>
      </c>
      <c r="AX560" s="16">
        <f t="shared" si="169"/>
        <v>62.07631922820778</v>
      </c>
      <c r="AY560" s="44">
        <f t="shared" si="170"/>
        <v>-0.54520375724574599</v>
      </c>
      <c r="AZ560" s="49"/>
      <c r="BA560" s="12">
        <f t="shared" si="171"/>
        <v>-0.5492096495105756</v>
      </c>
      <c r="BB560" s="9">
        <f t="shared" si="172"/>
        <v>63.614209308797449</v>
      </c>
      <c r="BC560" s="9">
        <f t="shared" si="173"/>
        <v>14.472976695806587</v>
      </c>
      <c r="BD560" s="9">
        <f t="shared" si="174"/>
        <v>112.75577457187316</v>
      </c>
      <c r="BE560" s="16">
        <f t="shared" si="175"/>
        <v>63.61437563383987</v>
      </c>
      <c r="BF560" s="44">
        <f t="shared" si="176"/>
        <v>-0.54521765692039648</v>
      </c>
      <c r="BG560" s="49"/>
      <c r="BH560" s="12">
        <f t="shared" si="177"/>
        <v>-0.54921339469143604</v>
      </c>
      <c r="BI560" s="9">
        <f t="shared" si="178"/>
        <v>64</v>
      </c>
      <c r="BJ560" s="9">
        <f t="shared" si="182"/>
        <v>14.858434736924288</v>
      </c>
      <c r="BK560" s="9"/>
      <c r="BL560" s="47">
        <f t="shared" si="180"/>
        <v>64</v>
      </c>
      <c r="BM560" s="44">
        <f t="shared" si="181"/>
        <v>-0.54521950227587845</v>
      </c>
      <c r="BN560" s="11"/>
      <c r="BO560" s="9"/>
      <c r="BP560" s="11"/>
      <c r="BQ560" s="9"/>
      <c r="BR560" s="43"/>
      <c r="BS560" s="9"/>
      <c r="BT560" s="11"/>
    </row>
    <row r="561" spans="3:72" x14ac:dyDescent="0.2">
      <c r="C561" s="1">
        <v>80</v>
      </c>
      <c r="D561" s="1">
        <v>104.71</v>
      </c>
      <c r="E561" s="1">
        <v>-5103.8999999999996</v>
      </c>
      <c r="F561" s="2">
        <v>78</v>
      </c>
      <c r="G561" s="6">
        <v>3.3000000000000002E-2</v>
      </c>
      <c r="H561" s="2">
        <v>0.42199999999999999</v>
      </c>
      <c r="I561" s="2">
        <v>3500</v>
      </c>
      <c r="J561" s="3">
        <f t="shared" si="142"/>
        <v>58.333333333333336</v>
      </c>
      <c r="K561" s="3">
        <f t="shared" si="143"/>
        <v>366.52</v>
      </c>
      <c r="L561" s="1">
        <v>0.9</v>
      </c>
      <c r="M561" s="1">
        <v>0.76</v>
      </c>
      <c r="N561" s="1">
        <f t="shared" si="144"/>
        <v>0.68400000000000005</v>
      </c>
      <c r="O561" s="40">
        <f t="shared" si="145"/>
        <v>50.175438596491226</v>
      </c>
      <c r="P561" s="40">
        <f t="shared" si="146"/>
        <v>3808.3157894736842</v>
      </c>
      <c r="Q561" s="1">
        <v>11</v>
      </c>
      <c r="R561" s="1">
        <v>4</v>
      </c>
      <c r="S561" s="2">
        <v>2600</v>
      </c>
      <c r="T561" s="3">
        <f t="shared" si="147"/>
        <v>866.66666666666663</v>
      </c>
      <c r="U561" s="7">
        <v>0.20419999999999999</v>
      </c>
      <c r="V561" s="7">
        <f t="shared" si="148"/>
        <v>3.2749326455999997E-2</v>
      </c>
      <c r="W561" s="7">
        <f t="shared" si="149"/>
        <v>1.6693636134473333E-2</v>
      </c>
      <c r="X561" s="40">
        <f t="shared" si="150"/>
        <v>1081.2059482292843</v>
      </c>
      <c r="Y561" s="1">
        <v>0</v>
      </c>
      <c r="Z561" s="1">
        <v>78</v>
      </c>
      <c r="AA561" s="2">
        <v>67</v>
      </c>
      <c r="AB561" s="6">
        <f t="shared" si="151"/>
        <v>0.6511988748177826</v>
      </c>
      <c r="AC561" s="2">
        <v>347.36</v>
      </c>
      <c r="AD561" s="40">
        <f t="shared" si="152"/>
        <v>3367.0033670033663</v>
      </c>
      <c r="AE561" s="1">
        <f t="shared" si="153"/>
        <v>2.4950099800399199</v>
      </c>
      <c r="AF561" s="2">
        <f t="shared" si="154"/>
        <v>34</v>
      </c>
      <c r="AG561" s="9">
        <f t="shared" si="155"/>
        <v>84.830339321357272</v>
      </c>
      <c r="AH561" s="12">
        <f t="shared" si="156"/>
        <v>1.7780489415741445E-2</v>
      </c>
      <c r="AI561" s="12">
        <f t="shared" si="157"/>
        <v>-124154.56210031359</v>
      </c>
      <c r="AJ561" s="42">
        <f t="shared" si="158"/>
        <v>-159.97409135704598</v>
      </c>
      <c r="AK561" s="11">
        <v>0</v>
      </c>
      <c r="AL561" s="9">
        <f t="shared" si="159"/>
        <v>-86.958068972486942</v>
      </c>
      <c r="AM561" s="11">
        <f t="shared" si="160"/>
        <v>0</v>
      </c>
      <c r="AN561" s="9">
        <f t="shared" si="161"/>
        <v>111.2142924120532</v>
      </c>
      <c r="AO561" s="9"/>
      <c r="AP561" s="9">
        <f t="shared" si="162"/>
        <v>159.99969916715889</v>
      </c>
      <c r="AQ561" s="47">
        <f t="shared" si="163"/>
        <v>110.86172598331348</v>
      </c>
      <c r="AR561" s="15">
        <f t="shared" si="164"/>
        <v>0</v>
      </c>
      <c r="AS561" s="49"/>
      <c r="AT561" s="12">
        <f t="shared" si="165"/>
        <v>-0.54520375724574599</v>
      </c>
      <c r="AU561" s="9">
        <f t="shared" si="166"/>
        <v>62.07631922820778</v>
      </c>
      <c r="AV561" s="9">
        <f t="shared" si="167"/>
        <v>13.290912473102082</v>
      </c>
      <c r="AW561" s="9">
        <f t="shared" si="168"/>
        <v>110.86296069673014</v>
      </c>
      <c r="AX561" s="16">
        <f t="shared" si="169"/>
        <v>62.076936584916112</v>
      </c>
      <c r="AY561" s="44">
        <f t="shared" si="170"/>
        <v>-0.54127481780171205</v>
      </c>
      <c r="AZ561" s="49"/>
      <c r="BA561" s="12">
        <f t="shared" si="171"/>
        <v>-0.54521765692039648</v>
      </c>
      <c r="BB561" s="9">
        <f t="shared" si="172"/>
        <v>63.61437563383987</v>
      </c>
      <c r="BC561" s="9">
        <f t="shared" si="173"/>
        <v>14.827734165317509</v>
      </c>
      <c r="BD561" s="9">
        <f t="shared" si="174"/>
        <v>112.40118102596099</v>
      </c>
      <c r="BE561" s="16">
        <f t="shared" si="175"/>
        <v>63.614457595639252</v>
      </c>
      <c r="BF561" s="44">
        <f t="shared" si="176"/>
        <v>-0.54128257665283264</v>
      </c>
      <c r="BG561" s="49"/>
      <c r="BH561" s="12">
        <f t="shared" si="177"/>
        <v>-0.54521950227587845</v>
      </c>
      <c r="BI561" s="9">
        <f t="shared" si="178"/>
        <v>64</v>
      </c>
      <c r="BJ561" s="9">
        <f t="shared" si="182"/>
        <v>15.213194607878883</v>
      </c>
      <c r="BK561" s="9"/>
      <c r="BL561" s="47">
        <f t="shared" si="180"/>
        <v>64</v>
      </c>
      <c r="BM561" s="44">
        <f t="shared" si="181"/>
        <v>-0.54128348600871545</v>
      </c>
      <c r="BN561" s="11"/>
      <c r="BO561" s="9"/>
      <c r="BP561" s="11"/>
      <c r="BQ561" s="9"/>
      <c r="BR561" s="43"/>
      <c r="BS561" s="9"/>
      <c r="BT561" s="11"/>
    </row>
    <row r="562" spans="3:72" x14ac:dyDescent="0.2">
      <c r="C562" s="1">
        <v>80</v>
      </c>
      <c r="D562" s="1">
        <v>104.71</v>
      </c>
      <c r="E562" s="1">
        <v>-5103.8999999999996</v>
      </c>
      <c r="F562" s="2">
        <v>78</v>
      </c>
      <c r="G562" s="6">
        <v>3.3000000000000002E-2</v>
      </c>
      <c r="H562" s="2">
        <v>0.42199999999999999</v>
      </c>
      <c r="I562" s="2">
        <v>3500</v>
      </c>
      <c r="J562" s="3">
        <f t="shared" si="142"/>
        <v>58.333333333333336</v>
      </c>
      <c r="K562" s="3">
        <f t="shared" si="143"/>
        <v>366.52</v>
      </c>
      <c r="L562" s="1">
        <v>0.9</v>
      </c>
      <c r="M562" s="1">
        <v>0.76</v>
      </c>
      <c r="N562" s="1">
        <f t="shared" si="144"/>
        <v>0.68400000000000005</v>
      </c>
      <c r="O562" s="40">
        <f t="shared" si="145"/>
        <v>50.175438596491226</v>
      </c>
      <c r="P562" s="40">
        <f t="shared" si="146"/>
        <v>3808.3157894736842</v>
      </c>
      <c r="Q562" s="1">
        <v>11</v>
      </c>
      <c r="R562" s="1">
        <v>4</v>
      </c>
      <c r="S562" s="2">
        <v>2600</v>
      </c>
      <c r="T562" s="3">
        <f t="shared" si="147"/>
        <v>866.66666666666663</v>
      </c>
      <c r="U562" s="7">
        <v>0.20419999999999999</v>
      </c>
      <c r="V562" s="7">
        <f t="shared" si="148"/>
        <v>3.2749326455999997E-2</v>
      </c>
      <c r="W562" s="7">
        <f t="shared" si="149"/>
        <v>1.6693636134473333E-2</v>
      </c>
      <c r="X562" s="40">
        <f t="shared" si="150"/>
        <v>1081.2059482292843</v>
      </c>
      <c r="Y562" s="1">
        <v>0</v>
      </c>
      <c r="Z562" s="1">
        <v>78</v>
      </c>
      <c r="AA562" s="2">
        <v>67</v>
      </c>
      <c r="AB562" s="6">
        <f t="shared" si="151"/>
        <v>0.6511988748177826</v>
      </c>
      <c r="AC562" s="2">
        <v>347.36</v>
      </c>
      <c r="AD562" s="40">
        <f t="shared" si="152"/>
        <v>3367.0033670033663</v>
      </c>
      <c r="AE562" s="1">
        <f t="shared" si="153"/>
        <v>2.4950099800399199</v>
      </c>
      <c r="AF562" s="2">
        <f t="shared" si="154"/>
        <v>35</v>
      </c>
      <c r="AG562" s="9">
        <f t="shared" si="155"/>
        <v>87.325349301397196</v>
      </c>
      <c r="AH562" s="12">
        <f t="shared" si="156"/>
        <v>1.7281254551395737E-2</v>
      </c>
      <c r="AI562" s="12">
        <f t="shared" si="157"/>
        <v>-123562.55962197483</v>
      </c>
      <c r="AJ562" s="42">
        <f t="shared" si="158"/>
        <v>-159.2739150746672</v>
      </c>
      <c r="AK562" s="11">
        <v>0</v>
      </c>
      <c r="AL562" s="9">
        <f t="shared" si="159"/>
        <v>-87.047177403424016</v>
      </c>
      <c r="AM562" s="11">
        <f t="shared" si="160"/>
        <v>0</v>
      </c>
      <c r="AN562" s="9">
        <f t="shared" si="161"/>
        <v>110.86172598331348</v>
      </c>
      <c r="AO562" s="9"/>
      <c r="AP562" s="9">
        <f t="shared" si="162"/>
        <v>159.29810505713567</v>
      </c>
      <c r="AQ562" s="47">
        <f t="shared" si="163"/>
        <v>110.51331565873829</v>
      </c>
      <c r="AR562" s="15">
        <f t="shared" si="164"/>
        <v>0</v>
      </c>
      <c r="AS562" s="49"/>
      <c r="AT562" s="12">
        <f t="shared" si="165"/>
        <v>-0.54127481780171205</v>
      </c>
      <c r="AU562" s="9">
        <f t="shared" si="166"/>
        <v>62.076936584916112</v>
      </c>
      <c r="AV562" s="9">
        <f t="shared" si="167"/>
        <v>13.640557511093931</v>
      </c>
      <c r="AW562" s="9">
        <f t="shared" si="168"/>
        <v>110.51400495326871</v>
      </c>
      <c r="AX562" s="16">
        <f t="shared" si="169"/>
        <v>62.077281232181321</v>
      </c>
      <c r="AY562" s="44">
        <f t="shared" si="170"/>
        <v>-0.53739937378284097</v>
      </c>
      <c r="AZ562" s="49"/>
      <c r="BA562" s="12">
        <f t="shared" si="171"/>
        <v>-0.54128257665283264</v>
      </c>
      <c r="BB562" s="9">
        <f t="shared" si="172"/>
        <v>63.614457595639252</v>
      </c>
      <c r="BC562" s="9">
        <f t="shared" si="173"/>
        <v>15.177389227286646</v>
      </c>
      <c r="BD562" s="9">
        <f t="shared" si="174"/>
        <v>112.05160675094774</v>
      </c>
      <c r="BE562" s="16">
        <f t="shared" si="175"/>
        <v>63.614497989117197</v>
      </c>
      <c r="BF562" s="44">
        <f t="shared" si="176"/>
        <v>-0.53740364576158683</v>
      </c>
      <c r="BG562" s="49"/>
      <c r="BH562" s="12">
        <f t="shared" si="177"/>
        <v>-0.54128348600871545</v>
      </c>
      <c r="BI562" s="9">
        <f t="shared" si="178"/>
        <v>64</v>
      </c>
      <c r="BJ562" s="9">
        <f t="shared" si="182"/>
        <v>15.562850844691503</v>
      </c>
      <c r="BK562" s="9"/>
      <c r="BL562" s="47">
        <f t="shared" si="180"/>
        <v>64</v>
      </c>
      <c r="BM562" s="44">
        <f t="shared" si="181"/>
        <v>-0.53740409392215771</v>
      </c>
      <c r="BN562" s="11"/>
      <c r="BO562" s="9"/>
      <c r="BP562" s="11"/>
      <c r="BQ562" s="9"/>
      <c r="BR562" s="43"/>
      <c r="BS562" s="9"/>
      <c r="BT562" s="11"/>
    </row>
    <row r="563" spans="3:72" x14ac:dyDescent="0.2">
      <c r="C563" s="1">
        <v>80</v>
      </c>
      <c r="D563" s="1">
        <v>104.71</v>
      </c>
      <c r="E563" s="1">
        <v>-5103.8999999999996</v>
      </c>
      <c r="F563" s="2">
        <v>78</v>
      </c>
      <c r="G563" s="6">
        <v>3.3000000000000002E-2</v>
      </c>
      <c r="H563" s="2">
        <v>0.42199999999999999</v>
      </c>
      <c r="I563" s="2">
        <v>3500</v>
      </c>
      <c r="J563" s="3">
        <f t="shared" si="142"/>
        <v>58.333333333333336</v>
      </c>
      <c r="K563" s="3">
        <f t="shared" si="143"/>
        <v>366.52</v>
      </c>
      <c r="L563" s="1">
        <v>0.9</v>
      </c>
      <c r="M563" s="1">
        <v>0.76</v>
      </c>
      <c r="N563" s="1">
        <f t="shared" si="144"/>
        <v>0.68400000000000005</v>
      </c>
      <c r="O563" s="40">
        <f t="shared" si="145"/>
        <v>50.175438596491226</v>
      </c>
      <c r="P563" s="40">
        <f t="shared" si="146"/>
        <v>3808.3157894736842</v>
      </c>
      <c r="Q563" s="1">
        <v>11</v>
      </c>
      <c r="R563" s="1">
        <v>4</v>
      </c>
      <c r="S563" s="2">
        <v>2600</v>
      </c>
      <c r="T563" s="3">
        <f t="shared" si="147"/>
        <v>866.66666666666663</v>
      </c>
      <c r="U563" s="7">
        <v>0.20419999999999999</v>
      </c>
      <c r="V563" s="7">
        <f t="shared" si="148"/>
        <v>3.2749326455999997E-2</v>
      </c>
      <c r="W563" s="7">
        <f t="shared" si="149"/>
        <v>1.6693636134473333E-2</v>
      </c>
      <c r="X563" s="40">
        <f t="shared" si="150"/>
        <v>1081.2059482292843</v>
      </c>
      <c r="Y563" s="1">
        <v>0</v>
      </c>
      <c r="Z563" s="1">
        <v>78</v>
      </c>
      <c r="AA563" s="2">
        <v>67</v>
      </c>
      <c r="AB563" s="6">
        <f t="shared" si="151"/>
        <v>0.6511988748177826</v>
      </c>
      <c r="AC563" s="2">
        <v>347.36</v>
      </c>
      <c r="AD563" s="40">
        <f t="shared" si="152"/>
        <v>3367.0033670033663</v>
      </c>
      <c r="AE563" s="1">
        <f t="shared" si="153"/>
        <v>2.4950099800399199</v>
      </c>
      <c r="AF563" s="2">
        <f t="shared" si="154"/>
        <v>36</v>
      </c>
      <c r="AG563" s="9">
        <f t="shared" si="155"/>
        <v>89.820359281437121</v>
      </c>
      <c r="AH563" s="12">
        <f t="shared" si="156"/>
        <v>1.6809288747125496E-2</v>
      </c>
      <c r="AI563" s="12">
        <f t="shared" si="157"/>
        <v>-122978.60021404723</v>
      </c>
      <c r="AJ563" s="42">
        <f t="shared" si="158"/>
        <v>-158.58249649944187</v>
      </c>
      <c r="AK563" s="11">
        <v>0</v>
      </c>
      <c r="AL563" s="9">
        <f t="shared" si="159"/>
        <v>-87.131418579828207</v>
      </c>
      <c r="AM563" s="11">
        <f t="shared" si="160"/>
        <v>0</v>
      </c>
      <c r="AN563" s="9">
        <f t="shared" si="161"/>
        <v>110.51331565873829</v>
      </c>
      <c r="AO563" s="9"/>
      <c r="AP563" s="9">
        <f t="shared" si="162"/>
        <v>158.60538322668481</v>
      </c>
      <c r="AQ563" s="47">
        <f t="shared" si="163"/>
        <v>110.16934880012782</v>
      </c>
      <c r="AR563" s="15">
        <f t="shared" si="164"/>
        <v>0</v>
      </c>
      <c r="AS563" s="49"/>
      <c r="AT563" s="12">
        <f t="shared" si="165"/>
        <v>-0.53739937378284097</v>
      </c>
      <c r="AU563" s="9">
        <f t="shared" si="166"/>
        <v>62.077281232181321</v>
      </c>
      <c r="AV563" s="9">
        <f t="shared" si="167"/>
        <v>13.98521366423482</v>
      </c>
      <c r="AW563" s="9">
        <f t="shared" si="168"/>
        <v>110.16972836126052</v>
      </c>
      <c r="AX563" s="16">
        <f t="shared" si="169"/>
        <v>62.077471012747672</v>
      </c>
      <c r="AY563" s="44">
        <f t="shared" si="170"/>
        <v>-0.53357756258898825</v>
      </c>
      <c r="AZ563" s="49"/>
      <c r="BA563" s="12">
        <f t="shared" si="171"/>
        <v>-0.53740364576158683</v>
      </c>
      <c r="BB563" s="9">
        <f t="shared" si="172"/>
        <v>63.614497989117197</v>
      </c>
      <c r="BC563" s="9">
        <f t="shared" si="173"/>
        <v>15.522050860037986</v>
      </c>
      <c r="BD563" s="9">
        <f t="shared" si="174"/>
        <v>111.70698493682221</v>
      </c>
      <c r="BE563" s="16">
        <f t="shared" si="175"/>
        <v>63.614517898430094</v>
      </c>
      <c r="BF563" s="44">
        <f t="shared" si="176"/>
        <v>-0.53357988907189513</v>
      </c>
      <c r="BG563" s="49"/>
      <c r="BH563" s="12">
        <f t="shared" si="177"/>
        <v>-0.53740409392215771</v>
      </c>
      <c r="BI563" s="9">
        <f t="shared" si="178"/>
        <v>64</v>
      </c>
      <c r="BJ563" s="9">
        <f t="shared" si="182"/>
        <v>15.907513052294981</v>
      </c>
      <c r="BK563" s="9"/>
      <c r="BL563" s="47">
        <f t="shared" si="180"/>
        <v>64</v>
      </c>
      <c r="BM563" s="44">
        <f t="shared" si="181"/>
        <v>-0.53358010996322447</v>
      </c>
      <c r="BN563" s="11"/>
      <c r="BO563" s="9"/>
      <c r="BP563" s="11"/>
      <c r="BQ563" s="9"/>
      <c r="BR563" s="43"/>
      <c r="BS563" s="9"/>
      <c r="BT563" s="11"/>
    </row>
    <row r="564" spans="3:72" x14ac:dyDescent="0.2">
      <c r="C564" s="1">
        <v>80</v>
      </c>
      <c r="D564" s="1">
        <v>104.71</v>
      </c>
      <c r="E564" s="1">
        <v>-5103.8999999999996</v>
      </c>
      <c r="F564" s="2">
        <v>78</v>
      </c>
      <c r="G564" s="6">
        <v>3.3000000000000002E-2</v>
      </c>
      <c r="H564" s="2">
        <v>0.42199999999999999</v>
      </c>
      <c r="I564" s="2">
        <v>3500</v>
      </c>
      <c r="J564" s="3">
        <f t="shared" si="142"/>
        <v>58.333333333333336</v>
      </c>
      <c r="K564" s="3">
        <f t="shared" si="143"/>
        <v>366.52</v>
      </c>
      <c r="L564" s="1">
        <v>0.9</v>
      </c>
      <c r="M564" s="1">
        <v>0.76</v>
      </c>
      <c r="N564" s="1">
        <f t="shared" si="144"/>
        <v>0.68400000000000005</v>
      </c>
      <c r="O564" s="40">
        <f t="shared" si="145"/>
        <v>50.175438596491226</v>
      </c>
      <c r="P564" s="40">
        <f t="shared" si="146"/>
        <v>3808.3157894736842</v>
      </c>
      <c r="Q564" s="1">
        <v>11</v>
      </c>
      <c r="R564" s="1">
        <v>4</v>
      </c>
      <c r="S564" s="2">
        <v>2600</v>
      </c>
      <c r="T564" s="3">
        <f t="shared" si="147"/>
        <v>866.66666666666663</v>
      </c>
      <c r="U564" s="7">
        <v>0.20419999999999999</v>
      </c>
      <c r="V564" s="7">
        <f t="shared" si="148"/>
        <v>3.2749326455999997E-2</v>
      </c>
      <c r="W564" s="7">
        <f t="shared" si="149"/>
        <v>1.6693636134473333E-2</v>
      </c>
      <c r="X564" s="40">
        <f t="shared" si="150"/>
        <v>1081.2059482292843</v>
      </c>
      <c r="Y564" s="1">
        <v>0</v>
      </c>
      <c r="Z564" s="1">
        <v>78</v>
      </c>
      <c r="AA564" s="2">
        <v>67</v>
      </c>
      <c r="AB564" s="6">
        <f t="shared" si="151"/>
        <v>0.6511988748177826</v>
      </c>
      <c r="AC564" s="2">
        <v>347.36</v>
      </c>
      <c r="AD564" s="40">
        <f t="shared" si="152"/>
        <v>3367.0033670033663</v>
      </c>
      <c r="AE564" s="1">
        <f t="shared" si="153"/>
        <v>2.4950099800399199</v>
      </c>
      <c r="AF564" s="2">
        <f t="shared" si="154"/>
        <v>37</v>
      </c>
      <c r="AG564" s="9">
        <f t="shared" si="155"/>
        <v>92.315369261477031</v>
      </c>
      <c r="AH564" s="12">
        <f t="shared" si="156"/>
        <v>1.6362417175443806E-2</v>
      </c>
      <c r="AI564" s="12">
        <f t="shared" si="157"/>
        <v>-122402.87640250678</v>
      </c>
      <c r="AJ564" s="42">
        <f t="shared" si="158"/>
        <v>-157.90014870684467</v>
      </c>
      <c r="AK564" s="11">
        <v>0</v>
      </c>
      <c r="AL564" s="9">
        <f t="shared" si="159"/>
        <v>-87.21118068665767</v>
      </c>
      <c r="AM564" s="11">
        <f t="shared" si="160"/>
        <v>0</v>
      </c>
      <c r="AN564" s="9">
        <f t="shared" si="161"/>
        <v>110.16934880012782</v>
      </c>
      <c r="AO564" s="9"/>
      <c r="AP564" s="9">
        <f t="shared" si="162"/>
        <v>157.92183473120636</v>
      </c>
      <c r="AQ564" s="47">
        <f t="shared" si="163"/>
        <v>109.82995694382622</v>
      </c>
      <c r="AR564" s="15">
        <f t="shared" si="164"/>
        <v>0</v>
      </c>
      <c r="AS564" s="49"/>
      <c r="AT564" s="12">
        <f t="shared" si="165"/>
        <v>-0.53357756258898825</v>
      </c>
      <c r="AU564" s="9">
        <f t="shared" si="166"/>
        <v>62.077471012747672</v>
      </c>
      <c r="AV564" s="9">
        <f t="shared" si="167"/>
        <v>14.324985081669134</v>
      </c>
      <c r="AW564" s="9">
        <f t="shared" si="168"/>
        <v>109.83016367078434</v>
      </c>
      <c r="AX564" s="16">
        <f t="shared" si="169"/>
        <v>62.077574376226735</v>
      </c>
      <c r="AY564" s="44">
        <f t="shared" si="170"/>
        <v>-0.52980898813831545</v>
      </c>
      <c r="AZ564" s="49"/>
      <c r="BA564" s="12">
        <f t="shared" si="171"/>
        <v>-0.53357988907189513</v>
      </c>
      <c r="BB564" s="9">
        <f t="shared" si="172"/>
        <v>63.614517898430094</v>
      </c>
      <c r="BC564" s="9">
        <f t="shared" si="173"/>
        <v>15.861825240393429</v>
      </c>
      <c r="BD564" s="9">
        <f t="shared" si="174"/>
        <v>111.36723018446011</v>
      </c>
      <c r="BE564" s="16">
        <f t="shared" si="175"/>
        <v>63.614527712426771</v>
      </c>
      <c r="BF564" s="44">
        <f t="shared" si="176"/>
        <v>-0.52981024382821185</v>
      </c>
      <c r="BG564" s="49"/>
      <c r="BH564" s="12">
        <f t="shared" si="177"/>
        <v>-0.53358010996322447</v>
      </c>
      <c r="BI564" s="9">
        <f t="shared" si="178"/>
        <v>64</v>
      </c>
      <c r="BJ564" s="9">
        <f t="shared" si="182"/>
        <v>16.247287713969982</v>
      </c>
      <c r="BK564" s="9"/>
      <c r="BL564" s="47">
        <f t="shared" si="180"/>
        <v>64</v>
      </c>
      <c r="BM564" s="44">
        <f t="shared" si="181"/>
        <v>-0.52981035271327392</v>
      </c>
      <c r="BN564" s="11"/>
      <c r="BO564" s="9"/>
      <c r="BP564" s="11"/>
      <c r="BQ564" s="9"/>
      <c r="BR564" s="43"/>
      <c r="BS564" s="9"/>
      <c r="BT564" s="11"/>
    </row>
    <row r="565" spans="3:72" x14ac:dyDescent="0.2">
      <c r="C565" s="1">
        <v>80</v>
      </c>
      <c r="D565" s="1">
        <v>104.71</v>
      </c>
      <c r="E565" s="1">
        <v>-5103.8999999999996</v>
      </c>
      <c r="F565" s="2">
        <v>78</v>
      </c>
      <c r="G565" s="6">
        <v>3.3000000000000002E-2</v>
      </c>
      <c r="H565" s="2">
        <v>0.42199999999999999</v>
      </c>
      <c r="I565" s="2">
        <v>3500</v>
      </c>
      <c r="J565" s="3">
        <f t="shared" si="142"/>
        <v>58.333333333333336</v>
      </c>
      <c r="K565" s="3">
        <f t="shared" si="143"/>
        <v>366.52</v>
      </c>
      <c r="L565" s="1">
        <v>0.9</v>
      </c>
      <c r="M565" s="1">
        <v>0.76</v>
      </c>
      <c r="N565" s="1">
        <f t="shared" si="144"/>
        <v>0.68400000000000005</v>
      </c>
      <c r="O565" s="40">
        <f t="shared" si="145"/>
        <v>50.175438596491226</v>
      </c>
      <c r="P565" s="40">
        <f t="shared" si="146"/>
        <v>3808.3157894736842</v>
      </c>
      <c r="Q565" s="1">
        <v>11</v>
      </c>
      <c r="R565" s="1">
        <v>4</v>
      </c>
      <c r="S565" s="2">
        <v>2600</v>
      </c>
      <c r="T565" s="3">
        <f t="shared" si="147"/>
        <v>866.66666666666663</v>
      </c>
      <c r="U565" s="7">
        <v>0.20419999999999999</v>
      </c>
      <c r="V565" s="7">
        <f t="shared" si="148"/>
        <v>3.2749326455999997E-2</v>
      </c>
      <c r="W565" s="7">
        <f t="shared" si="149"/>
        <v>1.6693636134473333E-2</v>
      </c>
      <c r="X565" s="40">
        <f t="shared" si="150"/>
        <v>1081.2059482292843</v>
      </c>
      <c r="Y565" s="1">
        <v>0</v>
      </c>
      <c r="Z565" s="1">
        <v>78</v>
      </c>
      <c r="AA565" s="2">
        <v>67</v>
      </c>
      <c r="AB565" s="6">
        <f t="shared" si="151"/>
        <v>0.6511988748177826</v>
      </c>
      <c r="AC565" s="2">
        <v>347.36</v>
      </c>
      <c r="AD565" s="40">
        <f t="shared" si="152"/>
        <v>3367.0033670033663</v>
      </c>
      <c r="AE565" s="1">
        <f t="shared" si="153"/>
        <v>2.4950099800399199</v>
      </c>
      <c r="AF565" s="2">
        <f t="shared" si="154"/>
        <v>38</v>
      </c>
      <c r="AG565" s="9">
        <f t="shared" si="155"/>
        <v>94.810379241516955</v>
      </c>
      <c r="AH565" s="12">
        <f t="shared" si="156"/>
        <v>1.5938690289241147E-2</v>
      </c>
      <c r="AI565" s="12">
        <f t="shared" si="157"/>
        <v>-121835.41874510194</v>
      </c>
      <c r="AJ565" s="42">
        <f t="shared" si="158"/>
        <v>-157.2269799864028</v>
      </c>
      <c r="AK565" s="11">
        <v>0</v>
      </c>
      <c r="AL565" s="9">
        <f t="shared" si="159"/>
        <v>-87.286811698575988</v>
      </c>
      <c r="AM565" s="11">
        <f t="shared" si="160"/>
        <v>0</v>
      </c>
      <c r="AN565" s="9">
        <f t="shared" si="161"/>
        <v>109.82995694382622</v>
      </c>
      <c r="AO565" s="9"/>
      <c r="AP565" s="9">
        <f t="shared" si="162"/>
        <v>157.24755737610184</v>
      </c>
      <c r="AQ565" s="47">
        <f t="shared" si="163"/>
        <v>109.49517480850234</v>
      </c>
      <c r="AR565" s="15">
        <f t="shared" si="164"/>
        <v>0</v>
      </c>
      <c r="AS565" s="49"/>
      <c r="AT565" s="12">
        <f t="shared" si="165"/>
        <v>-0.52980898813831545</v>
      </c>
      <c r="AU565" s="9">
        <f t="shared" si="166"/>
        <v>62.077574376226735</v>
      </c>
      <c r="AV565" s="9">
        <f t="shared" si="167"/>
        <v>14.659973943951115</v>
      </c>
      <c r="AW565" s="9">
        <f t="shared" si="168"/>
        <v>109.49528639807514</v>
      </c>
      <c r="AX565" s="16">
        <f t="shared" si="169"/>
        <v>62.077630171013126</v>
      </c>
      <c r="AY565" s="44">
        <f t="shared" si="170"/>
        <v>-0.52609294776845594</v>
      </c>
      <c r="AZ565" s="49"/>
      <c r="BA565" s="12">
        <f t="shared" si="171"/>
        <v>-0.52981024382821185</v>
      </c>
      <c r="BB565" s="9">
        <f t="shared" si="172"/>
        <v>63.614527712426771</v>
      </c>
      <c r="BC565" s="9">
        <f t="shared" si="173"/>
        <v>16.196815690578369</v>
      </c>
      <c r="BD565" s="9">
        <f t="shared" si="174"/>
        <v>111.03224941057931</v>
      </c>
      <c r="BE565" s="16">
        <f t="shared" si="175"/>
        <v>63.614532550578843</v>
      </c>
      <c r="BF565" s="44">
        <f t="shared" si="176"/>
        <v>-0.52609362048330233</v>
      </c>
      <c r="BG565" s="49"/>
      <c r="BH565" s="12">
        <f t="shared" si="177"/>
        <v>-0.52981035271327392</v>
      </c>
      <c r="BI565" s="9">
        <f t="shared" si="178"/>
        <v>64</v>
      </c>
      <c r="BJ565" s="9">
        <f t="shared" si="182"/>
        <v>16.58227830184746</v>
      </c>
      <c r="BK565" s="9"/>
      <c r="BL565" s="47">
        <f t="shared" si="180"/>
        <v>64</v>
      </c>
      <c r="BM565" s="44">
        <f t="shared" si="181"/>
        <v>-0.5260936741619926</v>
      </c>
      <c r="BN565" s="11"/>
      <c r="BO565" s="9"/>
      <c r="BP565" s="11"/>
      <c r="BQ565" s="9"/>
      <c r="BR565" s="43"/>
      <c r="BS565" s="9"/>
      <c r="BT565" s="11"/>
    </row>
    <row r="566" spans="3:72" x14ac:dyDescent="0.2">
      <c r="C566" s="1">
        <v>80</v>
      </c>
      <c r="D566" s="1">
        <v>104.71</v>
      </c>
      <c r="E566" s="1">
        <v>-5103.8999999999996</v>
      </c>
      <c r="F566" s="2">
        <v>78</v>
      </c>
      <c r="G566" s="6">
        <v>3.3000000000000002E-2</v>
      </c>
      <c r="H566" s="2">
        <v>0.42199999999999999</v>
      </c>
      <c r="I566" s="2">
        <v>3500</v>
      </c>
      <c r="J566" s="3">
        <f t="shared" si="142"/>
        <v>58.333333333333336</v>
      </c>
      <c r="K566" s="3">
        <f t="shared" si="143"/>
        <v>366.52</v>
      </c>
      <c r="L566" s="1">
        <v>0.9</v>
      </c>
      <c r="M566" s="1">
        <v>0.76</v>
      </c>
      <c r="N566" s="1">
        <f t="shared" si="144"/>
        <v>0.68400000000000005</v>
      </c>
      <c r="O566" s="40">
        <f t="shared" si="145"/>
        <v>50.175438596491226</v>
      </c>
      <c r="P566" s="40">
        <f t="shared" si="146"/>
        <v>3808.3157894736842</v>
      </c>
      <c r="Q566" s="1">
        <v>11</v>
      </c>
      <c r="R566" s="1">
        <v>4</v>
      </c>
      <c r="S566" s="2">
        <v>2600</v>
      </c>
      <c r="T566" s="3">
        <f t="shared" si="147"/>
        <v>866.66666666666663</v>
      </c>
      <c r="U566" s="7">
        <v>0.20419999999999999</v>
      </c>
      <c r="V566" s="7">
        <f t="shared" si="148"/>
        <v>3.2749326455999997E-2</v>
      </c>
      <c r="W566" s="7">
        <f t="shared" si="149"/>
        <v>1.6693636134473333E-2</v>
      </c>
      <c r="X566" s="40">
        <f t="shared" si="150"/>
        <v>1081.2059482292843</v>
      </c>
      <c r="Y566" s="1">
        <v>0</v>
      </c>
      <c r="Z566" s="1">
        <v>78</v>
      </c>
      <c r="AA566" s="2">
        <v>67</v>
      </c>
      <c r="AB566" s="6">
        <f t="shared" si="151"/>
        <v>0.6511988748177826</v>
      </c>
      <c r="AC566" s="2">
        <v>347.36</v>
      </c>
      <c r="AD566" s="40">
        <f t="shared" si="152"/>
        <v>3367.0033670033663</v>
      </c>
      <c r="AE566" s="1">
        <f t="shared" si="153"/>
        <v>2.4950099800399199</v>
      </c>
      <c r="AF566" s="2">
        <f t="shared" si="154"/>
        <v>39</v>
      </c>
      <c r="AG566" s="9">
        <f t="shared" si="155"/>
        <v>97.305389221556879</v>
      </c>
      <c r="AH566" s="12">
        <f t="shared" si="156"/>
        <v>1.5536355388408279E-2</v>
      </c>
      <c r="AI566" s="12">
        <f t="shared" si="157"/>
        <v>-121276.16036486256</v>
      </c>
      <c r="AJ566" s="42">
        <f t="shared" si="158"/>
        <v>-156.56297322135731</v>
      </c>
      <c r="AK566" s="11">
        <v>0</v>
      </c>
      <c r="AL566" s="9">
        <f t="shared" si="159"/>
        <v>-87.358624455025648</v>
      </c>
      <c r="AM566" s="11">
        <f t="shared" si="160"/>
        <v>0</v>
      </c>
      <c r="AN566" s="9">
        <f t="shared" si="161"/>
        <v>109.49517480850234</v>
      </c>
      <c r="AO566" s="9"/>
      <c r="AP566" s="9">
        <f t="shared" si="162"/>
        <v>156.58252486679646</v>
      </c>
      <c r="AQ566" s="47">
        <f t="shared" si="163"/>
        <v>109.16498022930726</v>
      </c>
      <c r="AR566" s="15">
        <f t="shared" si="164"/>
        <v>0</v>
      </c>
      <c r="AS566" s="49"/>
      <c r="AT566" s="12">
        <f t="shared" si="165"/>
        <v>-0.52609294776845594</v>
      </c>
      <c r="AU566" s="9">
        <f t="shared" si="166"/>
        <v>62.077630171013126</v>
      </c>
      <c r="AV566" s="9">
        <f t="shared" si="167"/>
        <v>14.990280112718992</v>
      </c>
      <c r="AW566" s="9">
        <f t="shared" si="168"/>
        <v>109.16504001752045</v>
      </c>
      <c r="AX566" s="16">
        <f t="shared" si="169"/>
        <v>62.077660065119723</v>
      </c>
      <c r="AY566" s="44">
        <f t="shared" si="170"/>
        <v>-0.52242857393094488</v>
      </c>
      <c r="AZ566" s="49"/>
      <c r="BA566" s="12">
        <f t="shared" si="171"/>
        <v>-0.52609362048330233</v>
      </c>
      <c r="BB566" s="9">
        <f t="shared" si="172"/>
        <v>63.614532550578843</v>
      </c>
      <c r="BC566" s="9">
        <f t="shared" si="173"/>
        <v>16.527122704071523</v>
      </c>
      <c r="BD566" s="9">
        <f t="shared" si="174"/>
        <v>110.70194716783406</v>
      </c>
      <c r="BE566" s="16">
        <f t="shared" si="175"/>
        <v>63.61453493595279</v>
      </c>
      <c r="BF566" s="44">
        <f t="shared" si="176"/>
        <v>-0.52242893206773233</v>
      </c>
      <c r="BG566" s="49"/>
      <c r="BH566" s="12">
        <f t="shared" si="177"/>
        <v>-0.5260936741619926</v>
      </c>
      <c r="BI566" s="9">
        <f t="shared" si="178"/>
        <v>64</v>
      </c>
      <c r="BJ566" s="9">
        <f t="shared" si="182"/>
        <v>16.91258538274478</v>
      </c>
      <c r="BK566" s="9"/>
      <c r="BL566" s="47">
        <f t="shared" si="180"/>
        <v>64</v>
      </c>
      <c r="BM566" s="44">
        <f t="shared" si="181"/>
        <v>-0.52242895853315707</v>
      </c>
      <c r="BN566" s="11"/>
      <c r="BO566" s="9"/>
      <c r="BP566" s="11"/>
      <c r="BQ566" s="9"/>
      <c r="BR566" s="43"/>
      <c r="BS566" s="9"/>
      <c r="BT566" s="11"/>
    </row>
    <row r="567" spans="3:72" x14ac:dyDescent="0.2">
      <c r="C567" s="1">
        <v>80</v>
      </c>
      <c r="D567" s="1">
        <v>104.71</v>
      </c>
      <c r="E567" s="1">
        <v>-5103.8999999999996</v>
      </c>
      <c r="F567" s="2">
        <v>78</v>
      </c>
      <c r="G567" s="6">
        <v>3.3000000000000002E-2</v>
      </c>
      <c r="H567" s="2">
        <v>0.42199999999999999</v>
      </c>
      <c r="I567" s="2">
        <v>3500</v>
      </c>
      <c r="J567" s="3">
        <f t="shared" si="142"/>
        <v>58.333333333333336</v>
      </c>
      <c r="K567" s="3">
        <f t="shared" si="143"/>
        <v>366.52</v>
      </c>
      <c r="L567" s="1">
        <v>0.9</v>
      </c>
      <c r="M567" s="1">
        <v>0.76</v>
      </c>
      <c r="N567" s="1">
        <f t="shared" si="144"/>
        <v>0.68400000000000005</v>
      </c>
      <c r="O567" s="40">
        <f t="shared" si="145"/>
        <v>50.175438596491226</v>
      </c>
      <c r="P567" s="40">
        <f t="shared" si="146"/>
        <v>3808.3157894736842</v>
      </c>
      <c r="Q567" s="1">
        <v>11</v>
      </c>
      <c r="R567" s="1">
        <v>4</v>
      </c>
      <c r="S567" s="2">
        <v>2600</v>
      </c>
      <c r="T567" s="3">
        <f t="shared" si="147"/>
        <v>866.66666666666663</v>
      </c>
      <c r="U567" s="7">
        <v>0.20419999999999999</v>
      </c>
      <c r="V567" s="7">
        <f t="shared" si="148"/>
        <v>3.2749326455999997E-2</v>
      </c>
      <c r="W567" s="7">
        <f t="shared" si="149"/>
        <v>1.6693636134473333E-2</v>
      </c>
      <c r="X567" s="40">
        <f t="shared" si="150"/>
        <v>1081.2059482292843</v>
      </c>
      <c r="Y567" s="1">
        <v>0</v>
      </c>
      <c r="Z567" s="1">
        <v>78</v>
      </c>
      <c r="AA567" s="2">
        <v>67</v>
      </c>
      <c r="AB567" s="6">
        <f t="shared" si="151"/>
        <v>0.6511988748177826</v>
      </c>
      <c r="AC567" s="2">
        <v>347.36</v>
      </c>
      <c r="AD567" s="40">
        <f t="shared" si="152"/>
        <v>3367.0033670033663</v>
      </c>
      <c r="AE567" s="1">
        <f t="shared" si="153"/>
        <v>2.4950099800399199</v>
      </c>
      <c r="AF567" s="2">
        <f t="shared" si="154"/>
        <v>40</v>
      </c>
      <c r="AG567" s="9">
        <f t="shared" si="155"/>
        <v>99.800399201596804</v>
      </c>
      <c r="AH567" s="12">
        <f t="shared" si="156"/>
        <v>1.515383238683453E-2</v>
      </c>
      <c r="AI567" s="12">
        <f t="shared" si="157"/>
        <v>-120724.97964159751</v>
      </c>
      <c r="AJ567" s="42">
        <f t="shared" si="158"/>
        <v>-155.90803859495156</v>
      </c>
      <c r="AK567" s="11">
        <v>0</v>
      </c>
      <c r="AL567" s="9">
        <f t="shared" si="159"/>
        <v>-87.426900985576538</v>
      </c>
      <c r="AM567" s="11">
        <f t="shared" si="160"/>
        <v>0</v>
      </c>
      <c r="AN567" s="9">
        <f t="shared" si="161"/>
        <v>109.16498022930726</v>
      </c>
      <c r="AO567" s="9"/>
      <c r="AP567" s="9">
        <f t="shared" si="162"/>
        <v>155.92663932446823</v>
      </c>
      <c r="AQ567" s="47">
        <f t="shared" si="163"/>
        <v>108.8393191602807</v>
      </c>
      <c r="AR567" s="15">
        <f t="shared" si="164"/>
        <v>0</v>
      </c>
      <c r="AS567" s="49"/>
      <c r="AT567" s="12">
        <f t="shared" si="165"/>
        <v>-0.52242857393094488</v>
      </c>
      <c r="AU567" s="9">
        <f t="shared" si="166"/>
        <v>62.077660065119723</v>
      </c>
      <c r="AV567" s="9">
        <f t="shared" si="167"/>
        <v>15.31600096995875</v>
      </c>
      <c r="AW567" s="9">
        <f t="shared" si="168"/>
        <v>108.83935099318282</v>
      </c>
      <c r="AX567" s="16">
        <f t="shared" si="169"/>
        <v>62.077675981570785</v>
      </c>
      <c r="AY567" s="44">
        <f t="shared" si="170"/>
        <v>-0.51881491846932204</v>
      </c>
      <c r="AZ567" s="49"/>
      <c r="BA567" s="12">
        <f t="shared" si="171"/>
        <v>-0.52242893206773233</v>
      </c>
      <c r="BB567" s="9">
        <f t="shared" si="172"/>
        <v>63.61453493595279</v>
      </c>
      <c r="BC567" s="9">
        <f t="shared" si="173"/>
        <v>16.852844007889694</v>
      </c>
      <c r="BD567" s="9">
        <f t="shared" si="174"/>
        <v>110.37622821638878</v>
      </c>
      <c r="BE567" s="16">
        <f t="shared" si="175"/>
        <v>63.614536112139234</v>
      </c>
      <c r="BF567" s="44">
        <f t="shared" si="176"/>
        <v>-0.5188151081099911</v>
      </c>
      <c r="BG567" s="49"/>
      <c r="BH567" s="12">
        <f t="shared" si="177"/>
        <v>-0.52242895853315707</v>
      </c>
      <c r="BI567" s="9">
        <f t="shared" si="178"/>
        <v>64</v>
      </c>
      <c r="BJ567" s="9">
        <f t="shared" si="182"/>
        <v>17.238306719564008</v>
      </c>
      <c r="BK567" s="9"/>
      <c r="BL567" s="47">
        <f t="shared" si="180"/>
        <v>64</v>
      </c>
      <c r="BM567" s="44">
        <f t="shared" si="181"/>
        <v>-0.51881512115963224</v>
      </c>
      <c r="BN567" s="11"/>
      <c r="BO567" s="9"/>
      <c r="BP567" s="11"/>
      <c r="BQ567" s="9"/>
      <c r="BR567" s="43"/>
      <c r="BS567" s="9"/>
      <c r="BT567" s="11"/>
    </row>
    <row r="568" spans="3:72" x14ac:dyDescent="0.2">
      <c r="C568" s="1">
        <v>80</v>
      </c>
      <c r="D568" s="1">
        <v>104.71</v>
      </c>
      <c r="E568" s="1">
        <v>-5103.8999999999996</v>
      </c>
      <c r="F568" s="2">
        <v>78</v>
      </c>
      <c r="G568" s="6">
        <v>3.3000000000000002E-2</v>
      </c>
      <c r="H568" s="2">
        <v>0.42199999999999999</v>
      </c>
      <c r="I568" s="2">
        <v>3500</v>
      </c>
      <c r="J568" s="3">
        <f t="shared" si="142"/>
        <v>58.333333333333336</v>
      </c>
      <c r="K568" s="3">
        <f t="shared" si="143"/>
        <v>366.52</v>
      </c>
      <c r="L568" s="1">
        <v>0.9</v>
      </c>
      <c r="M568" s="1">
        <v>0.76</v>
      </c>
      <c r="N568" s="1">
        <f t="shared" si="144"/>
        <v>0.68400000000000005</v>
      </c>
      <c r="O568" s="40">
        <f t="shared" si="145"/>
        <v>50.175438596491226</v>
      </c>
      <c r="P568" s="40">
        <f t="shared" si="146"/>
        <v>3808.3157894736842</v>
      </c>
      <c r="Q568" s="1">
        <v>11</v>
      </c>
      <c r="R568" s="1">
        <v>4</v>
      </c>
      <c r="S568" s="2">
        <v>2600</v>
      </c>
      <c r="T568" s="3">
        <f t="shared" si="147"/>
        <v>866.66666666666663</v>
      </c>
      <c r="U568" s="7">
        <v>0.20419999999999999</v>
      </c>
      <c r="V568" s="7">
        <f t="shared" si="148"/>
        <v>3.2749326455999997E-2</v>
      </c>
      <c r="W568" s="7">
        <f t="shared" si="149"/>
        <v>1.6693636134473333E-2</v>
      </c>
      <c r="X568" s="40">
        <f t="shared" si="150"/>
        <v>1081.2059482292843</v>
      </c>
      <c r="Y568" s="1">
        <v>0</v>
      </c>
      <c r="Z568" s="1">
        <v>78</v>
      </c>
      <c r="AA568" s="2">
        <v>67</v>
      </c>
      <c r="AB568" s="6">
        <f t="shared" si="151"/>
        <v>0.6511988748177826</v>
      </c>
      <c r="AC568" s="2">
        <v>347.36</v>
      </c>
      <c r="AD568" s="40">
        <f t="shared" si="152"/>
        <v>3367.0033670033663</v>
      </c>
      <c r="AE568" s="1">
        <f t="shared" si="153"/>
        <v>2.4950099800399199</v>
      </c>
      <c r="AF568" s="2">
        <f t="shared" si="154"/>
        <v>41</v>
      </c>
      <c r="AG568" s="9">
        <f t="shared" si="155"/>
        <v>102.29540918163671</v>
      </c>
      <c r="AH568" s="12">
        <f t="shared" si="156"/>
        <v>1.4789693073250391E-2</v>
      </c>
      <c r="AI568" s="12">
        <f t="shared" si="157"/>
        <v>-120181.726487205</v>
      </c>
      <c r="AJ568" s="42">
        <f t="shared" si="158"/>
        <v>-155.2620462372675</v>
      </c>
      <c r="AK568" s="11">
        <v>0</v>
      </c>
      <c r="AL568" s="9">
        <f t="shared" si="159"/>
        <v>-87.491896211658172</v>
      </c>
      <c r="AM568" s="11">
        <f t="shared" si="160"/>
        <v>0</v>
      </c>
      <c r="AN568" s="9">
        <f t="shared" si="161"/>
        <v>108.8393191602807</v>
      </c>
      <c r="AO568" s="9"/>
      <c r="AP568" s="9">
        <f t="shared" si="162"/>
        <v>155.27976377398477</v>
      </c>
      <c r="AQ568" s="47">
        <f t="shared" si="163"/>
        <v>108.51812059527485</v>
      </c>
      <c r="AR568" s="15">
        <f t="shared" si="164"/>
        <v>0</v>
      </c>
      <c r="AS568" s="49"/>
      <c r="AT568" s="12">
        <f t="shared" si="165"/>
        <v>-0.51881491846932204</v>
      </c>
      <c r="AU568" s="9">
        <f t="shared" si="166"/>
        <v>62.077675981570785</v>
      </c>
      <c r="AV568" s="9">
        <f t="shared" si="167"/>
        <v>15.637231367866718</v>
      </c>
      <c r="AW568" s="9">
        <f t="shared" si="168"/>
        <v>108.51813745307578</v>
      </c>
      <c r="AX568" s="16">
        <f t="shared" si="169"/>
        <v>62.07768441047125</v>
      </c>
      <c r="AY568" s="44">
        <f t="shared" si="170"/>
        <v>-0.51525100101726762</v>
      </c>
      <c r="AZ568" s="49"/>
      <c r="BA568" s="12">
        <f t="shared" si="171"/>
        <v>-0.5188151081099911</v>
      </c>
      <c r="BB568" s="9">
        <f t="shared" si="172"/>
        <v>63.614536112139234</v>
      </c>
      <c r="BC568" s="9">
        <f t="shared" si="173"/>
        <v>17.174074640634231</v>
      </c>
      <c r="BD568" s="9">
        <f t="shared" si="174"/>
        <v>110.05499874367101</v>
      </c>
      <c r="BE568" s="16">
        <f t="shared" si="175"/>
        <v>63.614536692152619</v>
      </c>
      <c r="BF568" s="44">
        <f t="shared" si="176"/>
        <v>-0.51525110097003679</v>
      </c>
      <c r="BG568" s="49"/>
      <c r="BH568" s="12">
        <f t="shared" si="177"/>
        <v>-0.51881512115963224</v>
      </c>
      <c r="BI568" s="9">
        <f t="shared" si="178"/>
        <v>64</v>
      </c>
      <c r="BJ568" s="9">
        <f t="shared" si="182"/>
        <v>17.559537368468234</v>
      </c>
      <c r="BK568" s="9"/>
      <c r="BL568" s="47">
        <f t="shared" si="180"/>
        <v>64</v>
      </c>
      <c r="BM568" s="44">
        <f t="shared" si="181"/>
        <v>-0.51525110740521241</v>
      </c>
      <c r="BN568" s="11"/>
      <c r="BO568" s="9"/>
      <c r="BP568" s="11"/>
      <c r="BQ568" s="9"/>
      <c r="BR568" s="43"/>
      <c r="BS568" s="9"/>
      <c r="BT568" s="11"/>
    </row>
    <row r="569" spans="3:72" x14ac:dyDescent="0.2">
      <c r="C569" s="1">
        <v>80</v>
      </c>
      <c r="D569" s="1">
        <v>104.71</v>
      </c>
      <c r="E569" s="1">
        <v>-5103.8999999999996</v>
      </c>
      <c r="F569" s="2">
        <v>78</v>
      </c>
      <c r="G569" s="6">
        <v>3.3000000000000002E-2</v>
      </c>
      <c r="H569" s="2">
        <v>0.42199999999999999</v>
      </c>
      <c r="I569" s="2">
        <v>3500</v>
      </c>
      <c r="J569" s="3">
        <f t="shared" si="142"/>
        <v>58.333333333333336</v>
      </c>
      <c r="K569" s="3">
        <f t="shared" si="143"/>
        <v>366.52</v>
      </c>
      <c r="L569" s="1">
        <v>0.9</v>
      </c>
      <c r="M569" s="1">
        <v>0.76</v>
      </c>
      <c r="N569" s="1">
        <f t="shared" si="144"/>
        <v>0.68400000000000005</v>
      </c>
      <c r="O569" s="40">
        <f t="shared" si="145"/>
        <v>50.175438596491226</v>
      </c>
      <c r="P569" s="40">
        <f t="shared" si="146"/>
        <v>3808.3157894736842</v>
      </c>
      <c r="Q569" s="1">
        <v>11</v>
      </c>
      <c r="R569" s="1">
        <v>4</v>
      </c>
      <c r="S569" s="2">
        <v>2600</v>
      </c>
      <c r="T569" s="3">
        <f t="shared" si="147"/>
        <v>866.66666666666663</v>
      </c>
      <c r="U569" s="7">
        <v>0.20419999999999999</v>
      </c>
      <c r="V569" s="7">
        <f t="shared" si="148"/>
        <v>3.2749326455999997E-2</v>
      </c>
      <c r="W569" s="7">
        <f t="shared" si="149"/>
        <v>1.6693636134473333E-2</v>
      </c>
      <c r="X569" s="40">
        <f t="shared" si="150"/>
        <v>1081.2059482292843</v>
      </c>
      <c r="Y569" s="1">
        <v>0</v>
      </c>
      <c r="Z569" s="1">
        <v>78</v>
      </c>
      <c r="AA569" s="2">
        <v>67</v>
      </c>
      <c r="AB569" s="6">
        <f t="shared" si="151"/>
        <v>0.6511988748177826</v>
      </c>
      <c r="AC569" s="2">
        <v>347.36</v>
      </c>
      <c r="AD569" s="40">
        <f t="shared" si="152"/>
        <v>3367.0033670033663</v>
      </c>
      <c r="AE569" s="1">
        <f t="shared" si="153"/>
        <v>2.4950099800399199</v>
      </c>
      <c r="AF569" s="2">
        <f t="shared" si="154"/>
        <v>42</v>
      </c>
      <c r="AG569" s="9">
        <f t="shared" si="155"/>
        <v>104.79041916167664</v>
      </c>
      <c r="AH569" s="12">
        <f t="shared" si="156"/>
        <v>1.4442643292017174E-2</v>
      </c>
      <c r="AI569" s="12">
        <f t="shared" si="157"/>
        <v>-119646.23776029133</v>
      </c>
      <c r="AJ569" s="42">
        <f t="shared" si="158"/>
        <v>-154.62484557957956</v>
      </c>
      <c r="AK569" s="11">
        <v>0</v>
      </c>
      <c r="AL569" s="9">
        <f t="shared" si="159"/>
        <v>-87.553841127110488</v>
      </c>
      <c r="AM569" s="11">
        <f t="shared" si="160"/>
        <v>0</v>
      </c>
      <c r="AN569" s="9">
        <f t="shared" si="161"/>
        <v>108.51812059527485</v>
      </c>
      <c r="AO569" s="9"/>
      <c r="AP569" s="9">
        <f t="shared" si="162"/>
        <v>154.64174136514566</v>
      </c>
      <c r="AQ569" s="47">
        <f t="shared" si="163"/>
        <v>108.20130518034205</v>
      </c>
      <c r="AR569" s="15">
        <f t="shared" si="164"/>
        <v>0</v>
      </c>
      <c r="AS569" s="49"/>
      <c r="AT569" s="12">
        <f t="shared" si="165"/>
        <v>-0.51525100101726762</v>
      </c>
      <c r="AU569" s="9">
        <f t="shared" si="166"/>
        <v>62.07768441047125</v>
      </c>
      <c r="AV569" s="9">
        <f t="shared" si="167"/>
        <v>15.954063640600445</v>
      </c>
      <c r="AW569" s="9">
        <f t="shared" si="168"/>
        <v>108.20131406633226</v>
      </c>
      <c r="AX569" s="16">
        <f t="shared" si="169"/>
        <v>62.077688853466356</v>
      </c>
      <c r="AY569" s="44">
        <f t="shared" si="170"/>
        <v>-0.51173583598920058</v>
      </c>
      <c r="AZ569" s="49"/>
      <c r="BA569" s="12">
        <f t="shared" si="171"/>
        <v>-0.51525110097003679</v>
      </c>
      <c r="BB569" s="9">
        <f t="shared" si="172"/>
        <v>63.614536692152619</v>
      </c>
      <c r="BC569" s="9">
        <f t="shared" si="173"/>
        <v>17.490907036291603</v>
      </c>
      <c r="BD569" s="9">
        <f t="shared" si="174"/>
        <v>109.73816692011292</v>
      </c>
      <c r="BE569" s="16">
        <f t="shared" si="175"/>
        <v>63.61453697820226</v>
      </c>
      <c r="BF569" s="44">
        <f t="shared" si="176"/>
        <v>-0.51173588845735885</v>
      </c>
      <c r="BG569" s="49"/>
      <c r="BH569" s="12">
        <f t="shared" si="177"/>
        <v>-0.51525110740521241</v>
      </c>
      <c r="BI569" s="9">
        <f t="shared" si="178"/>
        <v>64</v>
      </c>
      <c r="BJ569" s="9">
        <f t="shared" si="182"/>
        <v>17.876369772039709</v>
      </c>
      <c r="BK569" s="9"/>
      <c r="BL569" s="47">
        <f t="shared" si="180"/>
        <v>64</v>
      </c>
      <c r="BM569" s="44">
        <f t="shared" si="181"/>
        <v>-0.5117358916310436</v>
      </c>
      <c r="BN569" s="11"/>
      <c r="BO569" s="9"/>
      <c r="BP569" s="11"/>
      <c r="BQ569" s="9"/>
      <c r="BR569" s="43"/>
      <c r="BS569" s="9"/>
      <c r="BT569" s="11"/>
    </row>
    <row r="570" spans="3:72" x14ac:dyDescent="0.2">
      <c r="C570" s="1">
        <v>80</v>
      </c>
      <c r="D570" s="1">
        <v>104.71</v>
      </c>
      <c r="E570" s="1">
        <v>-5103.8999999999996</v>
      </c>
      <c r="F570" s="2">
        <v>78</v>
      </c>
      <c r="G570" s="6">
        <v>3.3000000000000002E-2</v>
      </c>
      <c r="H570" s="2">
        <v>0.42199999999999999</v>
      </c>
      <c r="I570" s="2">
        <v>3500</v>
      </c>
      <c r="J570" s="3">
        <f t="shared" si="142"/>
        <v>58.333333333333336</v>
      </c>
      <c r="K570" s="3">
        <f t="shared" si="143"/>
        <v>366.52</v>
      </c>
      <c r="L570" s="1">
        <v>0.9</v>
      </c>
      <c r="M570" s="1">
        <v>0.76</v>
      </c>
      <c r="N570" s="1">
        <f t="shared" si="144"/>
        <v>0.68400000000000005</v>
      </c>
      <c r="O570" s="40">
        <f t="shared" si="145"/>
        <v>50.175438596491226</v>
      </c>
      <c r="P570" s="40">
        <f t="shared" si="146"/>
        <v>3808.3157894736842</v>
      </c>
      <c r="Q570" s="1">
        <v>11</v>
      </c>
      <c r="R570" s="1">
        <v>4</v>
      </c>
      <c r="S570" s="2">
        <v>2600</v>
      </c>
      <c r="T570" s="3">
        <f t="shared" si="147"/>
        <v>866.66666666666663</v>
      </c>
      <c r="U570" s="7">
        <v>0.20419999999999999</v>
      </c>
      <c r="V570" s="7">
        <f t="shared" si="148"/>
        <v>3.2749326455999997E-2</v>
      </c>
      <c r="W570" s="7">
        <f t="shared" si="149"/>
        <v>1.6693636134473333E-2</v>
      </c>
      <c r="X570" s="40">
        <f t="shared" si="150"/>
        <v>1081.2059482292843</v>
      </c>
      <c r="Y570" s="1">
        <v>0</v>
      </c>
      <c r="Z570" s="1">
        <v>78</v>
      </c>
      <c r="AA570" s="2">
        <v>67</v>
      </c>
      <c r="AB570" s="6">
        <f t="shared" si="151"/>
        <v>0.6511988748177826</v>
      </c>
      <c r="AC570" s="2">
        <v>347.36</v>
      </c>
      <c r="AD570" s="40">
        <f t="shared" si="152"/>
        <v>3367.0033670033663</v>
      </c>
      <c r="AE570" s="1">
        <f t="shared" si="153"/>
        <v>2.4950099800399199</v>
      </c>
      <c r="AF570" s="2">
        <f t="shared" si="154"/>
        <v>43</v>
      </c>
      <c r="AG570" s="9">
        <f t="shared" si="155"/>
        <v>107.28542914171656</v>
      </c>
      <c r="AH570" s="12">
        <f t="shared" si="156"/>
        <v>1.4111507575231231E-2</v>
      </c>
      <c r="AI570" s="12">
        <f t="shared" si="157"/>
        <v>-119118.34597474146</v>
      </c>
      <c r="AJ570" s="42">
        <f t="shared" si="158"/>
        <v>-153.9962764782679</v>
      </c>
      <c r="AK570" s="11">
        <v>0</v>
      </c>
      <c r="AL570" s="9">
        <f t="shared" si="159"/>
        <v>-87.612945541199622</v>
      </c>
      <c r="AM570" s="11">
        <f t="shared" si="160"/>
        <v>0</v>
      </c>
      <c r="AN570" s="9">
        <f t="shared" si="161"/>
        <v>108.20130518034205</v>
      </c>
      <c r="AO570" s="9"/>
      <c r="AP570" s="9">
        <f t="shared" si="162"/>
        <v>154.01240638459763</v>
      </c>
      <c r="AQ570" s="47">
        <f t="shared" si="163"/>
        <v>107.88879005772191</v>
      </c>
      <c r="AR570" s="15">
        <f t="shared" si="164"/>
        <v>0</v>
      </c>
      <c r="AS570" s="49"/>
      <c r="AT570" s="12">
        <f t="shared" si="165"/>
        <v>-0.51173583598920058</v>
      </c>
      <c r="AU570" s="9">
        <f t="shared" si="166"/>
        <v>62.077688853466356</v>
      </c>
      <c r="AV570" s="9">
        <f t="shared" si="167"/>
        <v>16.266587649210791</v>
      </c>
      <c r="AW570" s="9">
        <f t="shared" si="168"/>
        <v>107.88879472268064</v>
      </c>
      <c r="AX570" s="16">
        <f t="shared" si="169"/>
        <v>62.077691185945717</v>
      </c>
      <c r="AY570" s="44">
        <f t="shared" si="170"/>
        <v>-0.50826844719524633</v>
      </c>
      <c r="AZ570" s="49"/>
      <c r="BA570" s="12">
        <f t="shared" si="171"/>
        <v>-0.51173588845735885</v>
      </c>
      <c r="BB570" s="9">
        <f t="shared" si="172"/>
        <v>63.61453697820226</v>
      </c>
      <c r="BC570" s="9">
        <f t="shared" si="173"/>
        <v>17.803431108987979</v>
      </c>
      <c r="BD570" s="9">
        <f t="shared" si="174"/>
        <v>109.42564312958974</v>
      </c>
      <c r="BE570" s="16">
        <f t="shared" si="175"/>
        <v>63.614537119288862</v>
      </c>
      <c r="BF570" s="44">
        <f t="shared" si="176"/>
        <v>-0.50826847463915037</v>
      </c>
      <c r="BG570" s="49"/>
      <c r="BH570" s="12">
        <f t="shared" si="177"/>
        <v>-0.5117358916310436</v>
      </c>
      <c r="BI570" s="9">
        <f t="shared" si="178"/>
        <v>64</v>
      </c>
      <c r="BJ570" s="9">
        <f t="shared" si="182"/>
        <v>18.188893848612516</v>
      </c>
      <c r="BK570" s="9"/>
      <c r="BL570" s="47">
        <f t="shared" si="180"/>
        <v>64</v>
      </c>
      <c r="BM570" s="44">
        <f t="shared" si="181"/>
        <v>-0.50826847620448856</v>
      </c>
      <c r="BN570" s="11"/>
      <c r="BO570" s="9"/>
      <c r="BP570" s="11"/>
      <c r="BQ570" s="9"/>
      <c r="BR570" s="43"/>
      <c r="BS570" s="9"/>
      <c r="BT570" s="11"/>
    </row>
    <row r="571" spans="3:72" x14ac:dyDescent="0.2">
      <c r="C571" s="1">
        <v>80</v>
      </c>
      <c r="D571" s="1">
        <v>104.71</v>
      </c>
      <c r="E571" s="1">
        <v>-5103.8999999999996</v>
      </c>
      <c r="F571" s="2">
        <v>78</v>
      </c>
      <c r="G571" s="6">
        <v>3.3000000000000002E-2</v>
      </c>
      <c r="H571" s="2">
        <v>0.42199999999999999</v>
      </c>
      <c r="I571" s="2">
        <v>3500</v>
      </c>
      <c r="J571" s="3">
        <f t="shared" si="142"/>
        <v>58.333333333333336</v>
      </c>
      <c r="K571" s="3">
        <f t="shared" si="143"/>
        <v>366.52</v>
      </c>
      <c r="L571" s="1">
        <v>0.9</v>
      </c>
      <c r="M571" s="1">
        <v>0.76</v>
      </c>
      <c r="N571" s="1">
        <f t="shared" si="144"/>
        <v>0.68400000000000005</v>
      </c>
      <c r="O571" s="40">
        <f t="shared" si="145"/>
        <v>50.175438596491226</v>
      </c>
      <c r="P571" s="40">
        <f t="shared" si="146"/>
        <v>3808.3157894736842</v>
      </c>
      <c r="Q571" s="1">
        <v>11</v>
      </c>
      <c r="R571" s="1">
        <v>4</v>
      </c>
      <c r="S571" s="2">
        <v>2600</v>
      </c>
      <c r="T571" s="3">
        <f t="shared" si="147"/>
        <v>866.66666666666663</v>
      </c>
      <c r="U571" s="7">
        <v>0.20419999999999999</v>
      </c>
      <c r="V571" s="7">
        <f t="shared" si="148"/>
        <v>3.2749326455999997E-2</v>
      </c>
      <c r="W571" s="7">
        <f t="shared" si="149"/>
        <v>1.6693636134473333E-2</v>
      </c>
      <c r="X571" s="40">
        <f t="shared" si="150"/>
        <v>1081.2059482292843</v>
      </c>
      <c r="Y571" s="1">
        <v>0</v>
      </c>
      <c r="Z571" s="1">
        <v>78</v>
      </c>
      <c r="AA571" s="2">
        <v>67</v>
      </c>
      <c r="AB571" s="6">
        <f t="shared" si="151"/>
        <v>0.6511988748177826</v>
      </c>
      <c r="AC571" s="2">
        <v>347.36</v>
      </c>
      <c r="AD571" s="40">
        <f t="shared" si="152"/>
        <v>3367.0033670033663</v>
      </c>
      <c r="AE571" s="1">
        <f t="shared" si="153"/>
        <v>2.4950099800399199</v>
      </c>
      <c r="AF571" s="2">
        <f t="shared" si="154"/>
        <v>44</v>
      </c>
      <c r="AG571" s="9">
        <f t="shared" si="155"/>
        <v>109.78043912175647</v>
      </c>
      <c r="AH571" s="12">
        <f t="shared" si="156"/>
        <v>1.3795215841540746E-2</v>
      </c>
      <c r="AI571" s="12">
        <f t="shared" si="157"/>
        <v>-118597.8840459879</v>
      </c>
      <c r="AJ571" s="42">
        <f t="shared" si="158"/>
        <v>-153.37617545391061</v>
      </c>
      <c r="AK571" s="11">
        <v>0</v>
      </c>
      <c r="AL571" s="9">
        <f t="shared" si="159"/>
        <v>-87.669400452746032</v>
      </c>
      <c r="AM571" s="11">
        <f t="shared" si="160"/>
        <v>0</v>
      </c>
      <c r="AN571" s="9">
        <f t="shared" si="161"/>
        <v>107.88879005772191</v>
      </c>
      <c r="AO571" s="9"/>
      <c r="AP571" s="9">
        <f t="shared" si="162"/>
        <v>153.39159040029989</v>
      </c>
      <c r="AQ571" s="47">
        <f t="shared" si="163"/>
        <v>107.58049152852369</v>
      </c>
      <c r="AR571" s="15">
        <f t="shared" si="164"/>
        <v>0</v>
      </c>
      <c r="AS571" s="49"/>
      <c r="AT571" s="12">
        <f t="shared" si="165"/>
        <v>-0.50826844719524633</v>
      </c>
      <c r="AU571" s="9">
        <f t="shared" si="166"/>
        <v>62.077691185945717</v>
      </c>
      <c r="AV571" s="9">
        <f t="shared" si="167"/>
        <v>16.57489084336774</v>
      </c>
      <c r="AW571" s="9">
        <f t="shared" si="168"/>
        <v>107.58049396879605</v>
      </c>
      <c r="AX571" s="16">
        <f t="shared" si="169"/>
        <v>62.077692406081894</v>
      </c>
      <c r="AY571" s="44">
        <f t="shared" si="170"/>
        <v>-0.50484787546688548</v>
      </c>
      <c r="AZ571" s="49"/>
      <c r="BA571" s="12">
        <f t="shared" si="171"/>
        <v>-0.50826847463915037</v>
      </c>
      <c r="BB571" s="9">
        <f t="shared" si="172"/>
        <v>63.614537119288862</v>
      </c>
      <c r="BC571" s="9">
        <f t="shared" si="173"/>
        <v>18.111734336438523</v>
      </c>
      <c r="BD571" s="9">
        <f t="shared" si="174"/>
        <v>109.11734004132681</v>
      </c>
      <c r="BE571" s="16">
        <f t="shared" si="175"/>
        <v>63.614537188882665</v>
      </c>
      <c r="BF571" s="44">
        <f t="shared" si="176"/>
        <v>-0.50484788977627792</v>
      </c>
      <c r="BG571" s="49"/>
      <c r="BH571" s="12">
        <f t="shared" si="177"/>
        <v>-0.50826847620448856</v>
      </c>
      <c r="BI571" s="9">
        <f t="shared" si="178"/>
        <v>64</v>
      </c>
      <c r="BJ571" s="9">
        <f t="shared" si="182"/>
        <v>18.497197077962049</v>
      </c>
      <c r="BK571" s="9"/>
      <c r="BL571" s="47">
        <f t="shared" si="180"/>
        <v>64</v>
      </c>
      <c r="BM571" s="44">
        <f t="shared" si="181"/>
        <v>-0.5048478905484125</v>
      </c>
      <c r="BN571" s="11"/>
      <c r="BO571" s="9"/>
      <c r="BP571" s="11"/>
      <c r="BQ571" s="9"/>
      <c r="BR571" s="43"/>
      <c r="BS571" s="9"/>
      <c r="BT571" s="11"/>
    </row>
    <row r="572" spans="3:72" x14ac:dyDescent="0.2">
      <c r="C572" s="1">
        <v>80</v>
      </c>
      <c r="D572" s="1">
        <v>104.71</v>
      </c>
      <c r="E572" s="1">
        <v>-5103.8999999999996</v>
      </c>
      <c r="F572" s="2">
        <v>78</v>
      </c>
      <c r="G572" s="6">
        <v>3.3000000000000002E-2</v>
      </c>
      <c r="H572" s="2">
        <v>0.42199999999999999</v>
      </c>
      <c r="I572" s="2">
        <v>3500</v>
      </c>
      <c r="J572" s="3">
        <f t="shared" si="142"/>
        <v>58.333333333333336</v>
      </c>
      <c r="K572" s="3">
        <f t="shared" si="143"/>
        <v>366.52</v>
      </c>
      <c r="L572" s="1">
        <v>0.9</v>
      </c>
      <c r="M572" s="1">
        <v>0.76</v>
      </c>
      <c r="N572" s="1">
        <f t="shared" si="144"/>
        <v>0.68400000000000005</v>
      </c>
      <c r="O572" s="40">
        <f t="shared" si="145"/>
        <v>50.175438596491226</v>
      </c>
      <c r="P572" s="40">
        <f t="shared" si="146"/>
        <v>3808.3157894736842</v>
      </c>
      <c r="Q572" s="1">
        <v>11</v>
      </c>
      <c r="R572" s="1">
        <v>4</v>
      </c>
      <c r="S572" s="2">
        <v>2600</v>
      </c>
      <c r="T572" s="3">
        <f t="shared" si="147"/>
        <v>866.66666666666663</v>
      </c>
      <c r="U572" s="7">
        <v>0.20419999999999999</v>
      </c>
      <c r="V572" s="7">
        <f t="shared" si="148"/>
        <v>3.2749326455999997E-2</v>
      </c>
      <c r="W572" s="7">
        <f t="shared" si="149"/>
        <v>1.6693636134473333E-2</v>
      </c>
      <c r="X572" s="40">
        <f t="shared" si="150"/>
        <v>1081.2059482292843</v>
      </c>
      <c r="Y572" s="1">
        <v>0</v>
      </c>
      <c r="Z572" s="1">
        <v>78</v>
      </c>
      <c r="AA572" s="2">
        <v>67</v>
      </c>
      <c r="AB572" s="6">
        <f t="shared" si="151"/>
        <v>0.6511988748177826</v>
      </c>
      <c r="AC572" s="2">
        <v>347.36</v>
      </c>
      <c r="AD572" s="40">
        <f t="shared" si="152"/>
        <v>3367.0033670033663</v>
      </c>
      <c r="AE572" s="1">
        <f t="shared" si="153"/>
        <v>2.4950099800399199</v>
      </c>
      <c r="AF572" s="2">
        <f t="shared" si="154"/>
        <v>45</v>
      </c>
      <c r="AG572" s="9">
        <f t="shared" si="155"/>
        <v>112.2754491017964</v>
      </c>
      <c r="AH572" s="12">
        <f t="shared" si="156"/>
        <v>1.3492791844524291E-2</v>
      </c>
      <c r="AI572" s="12">
        <f t="shared" si="157"/>
        <v>-118084.68776893186</v>
      </c>
      <c r="AJ572" s="42">
        <f t="shared" si="158"/>
        <v>-152.76437911387686</v>
      </c>
      <c r="AK572" s="11">
        <v>0</v>
      </c>
      <c r="AL572" s="9">
        <f t="shared" si="159"/>
        <v>-87.723380111973498</v>
      </c>
      <c r="AM572" s="11">
        <f t="shared" si="160"/>
        <v>0</v>
      </c>
      <c r="AN572" s="9">
        <f t="shared" si="161"/>
        <v>107.58049152852369</v>
      </c>
      <c r="AO572" s="9"/>
      <c r="AP572" s="9">
        <f t="shared" si="162"/>
        <v>152.77912560384939</v>
      </c>
      <c r="AQ572" s="47">
        <f t="shared" si="163"/>
        <v>107.27632648140759</v>
      </c>
      <c r="AR572" s="15">
        <f t="shared" si="164"/>
        <v>0</v>
      </c>
      <c r="AS572" s="49"/>
      <c r="AT572" s="12">
        <f t="shared" si="165"/>
        <v>-0.50484787546688548</v>
      </c>
      <c r="AU572" s="9">
        <f t="shared" si="166"/>
        <v>62.077692406081894</v>
      </c>
      <c r="AV572" s="9">
        <f t="shared" si="167"/>
        <v>16.879058330756195</v>
      </c>
      <c r="AW572" s="9">
        <f t="shared" si="168"/>
        <v>107.27632775389495</v>
      </c>
      <c r="AX572" s="16">
        <f t="shared" si="169"/>
        <v>62.077693042325571</v>
      </c>
      <c r="AY572" s="44">
        <f t="shared" si="170"/>
        <v>-0.501473182408124</v>
      </c>
      <c r="AZ572" s="49"/>
      <c r="BA572" s="12">
        <f t="shared" si="171"/>
        <v>-0.50484788977627792</v>
      </c>
      <c r="BB572" s="9">
        <f t="shared" si="172"/>
        <v>63.614537188882665</v>
      </c>
      <c r="BC572" s="9">
        <f t="shared" si="173"/>
        <v>18.415901841069605</v>
      </c>
      <c r="BD572" s="9">
        <f t="shared" si="174"/>
        <v>108.81317260535911</v>
      </c>
      <c r="BE572" s="16">
        <f t="shared" si="175"/>
        <v>63.614537223214356</v>
      </c>
      <c r="BF572" s="44">
        <f t="shared" si="176"/>
        <v>-0.50147318984807365</v>
      </c>
      <c r="BG572" s="49"/>
      <c r="BH572" s="12">
        <f t="shared" si="177"/>
        <v>-0.5048478905484125</v>
      </c>
      <c r="BI572" s="9">
        <f t="shared" si="178"/>
        <v>64</v>
      </c>
      <c r="BJ572" s="9">
        <f t="shared" si="182"/>
        <v>18.801364583523544</v>
      </c>
      <c r="BK572" s="9"/>
      <c r="BL572" s="47">
        <f t="shared" si="180"/>
        <v>64</v>
      </c>
      <c r="BM572" s="44">
        <f t="shared" si="181"/>
        <v>-0.50147319022897963</v>
      </c>
      <c r="BN572" s="11"/>
      <c r="BO572" s="9"/>
      <c r="BP572" s="11"/>
      <c r="BQ572" s="9"/>
      <c r="BR572" s="43"/>
      <c r="BS572" s="9"/>
      <c r="BT572" s="11"/>
    </row>
    <row r="573" spans="3:72" x14ac:dyDescent="0.2">
      <c r="C573" s="1">
        <v>80</v>
      </c>
      <c r="D573" s="1">
        <v>104.71</v>
      </c>
      <c r="E573" s="1">
        <v>-5103.8999999999996</v>
      </c>
      <c r="F573" s="2">
        <v>78</v>
      </c>
      <c r="G573" s="6">
        <v>3.3000000000000002E-2</v>
      </c>
      <c r="H573" s="2">
        <v>0.42199999999999999</v>
      </c>
      <c r="I573" s="2">
        <v>3500</v>
      </c>
      <c r="J573" s="3">
        <f t="shared" si="142"/>
        <v>58.333333333333336</v>
      </c>
      <c r="K573" s="3">
        <f t="shared" si="143"/>
        <v>366.52</v>
      </c>
      <c r="L573" s="1">
        <v>0.9</v>
      </c>
      <c r="M573" s="1">
        <v>0.76</v>
      </c>
      <c r="N573" s="1">
        <f t="shared" si="144"/>
        <v>0.68400000000000005</v>
      </c>
      <c r="O573" s="40">
        <f t="shared" si="145"/>
        <v>50.175438596491226</v>
      </c>
      <c r="P573" s="40">
        <f t="shared" si="146"/>
        <v>3808.3157894736842</v>
      </c>
      <c r="Q573" s="1">
        <v>11</v>
      </c>
      <c r="R573" s="1">
        <v>4</v>
      </c>
      <c r="S573" s="2">
        <v>2600</v>
      </c>
      <c r="T573" s="3">
        <f t="shared" si="147"/>
        <v>866.66666666666663</v>
      </c>
      <c r="U573" s="7">
        <v>0.20419999999999999</v>
      </c>
      <c r="V573" s="7">
        <f t="shared" si="148"/>
        <v>3.2749326455999997E-2</v>
      </c>
      <c r="W573" s="7">
        <f t="shared" si="149"/>
        <v>1.6693636134473333E-2</v>
      </c>
      <c r="X573" s="40">
        <f t="shared" si="150"/>
        <v>1081.2059482292843</v>
      </c>
      <c r="Y573" s="1">
        <v>0</v>
      </c>
      <c r="Z573" s="1">
        <v>78</v>
      </c>
      <c r="AA573" s="2">
        <v>67</v>
      </c>
      <c r="AB573" s="6">
        <f t="shared" si="151"/>
        <v>0.6511988748177826</v>
      </c>
      <c r="AC573" s="2">
        <v>347.36</v>
      </c>
      <c r="AD573" s="40">
        <f t="shared" si="152"/>
        <v>3367.0033670033663</v>
      </c>
      <c r="AE573" s="1">
        <f t="shared" si="153"/>
        <v>2.4950099800399199</v>
      </c>
      <c r="AF573" s="2">
        <f t="shared" si="154"/>
        <v>46</v>
      </c>
      <c r="AG573" s="9">
        <f t="shared" si="155"/>
        <v>114.77045908183632</v>
      </c>
      <c r="AH573" s="12">
        <f t="shared" si="156"/>
        <v>1.3203343107908693E-2</v>
      </c>
      <c r="AI573" s="12">
        <f t="shared" si="157"/>
        <v>-117578.59702973366</v>
      </c>
      <c r="AJ573" s="42">
        <f t="shared" si="158"/>
        <v>-152.16072598475154</v>
      </c>
      <c r="AK573" s="11">
        <v>0</v>
      </c>
      <c r="AL573" s="9">
        <f t="shared" si="159"/>
        <v>-87.775043816972016</v>
      </c>
      <c r="AM573" s="11">
        <f t="shared" si="160"/>
        <v>0</v>
      </c>
      <c r="AN573" s="9">
        <f t="shared" si="161"/>
        <v>107.27632648140759</v>
      </c>
      <c r="AO573" s="9"/>
      <c r="AP573" s="9">
        <f t="shared" si="162"/>
        <v>152.17484657455879</v>
      </c>
      <c r="AQ573" s="47">
        <f t="shared" si="163"/>
        <v>106.97621313547678</v>
      </c>
      <c r="AR573" s="15">
        <f t="shared" si="164"/>
        <v>0</v>
      </c>
      <c r="AS573" s="49"/>
      <c r="AT573" s="12">
        <f t="shared" si="165"/>
        <v>-0.501473182408124</v>
      </c>
      <c r="AU573" s="9">
        <f t="shared" si="166"/>
        <v>62.077693042325571</v>
      </c>
      <c r="AV573" s="9">
        <f t="shared" si="167"/>
        <v>17.179172949174365</v>
      </c>
      <c r="AW573" s="9">
        <f t="shared" si="168"/>
        <v>106.97621379714704</v>
      </c>
      <c r="AX573" s="16">
        <f t="shared" si="169"/>
        <v>62.077693373160699</v>
      </c>
      <c r="AY573" s="44">
        <f t="shared" si="170"/>
        <v>-0.4981434520337264</v>
      </c>
      <c r="AZ573" s="49"/>
      <c r="BA573" s="12">
        <f t="shared" si="171"/>
        <v>-0.50147318984807365</v>
      </c>
      <c r="BB573" s="9">
        <f t="shared" si="172"/>
        <v>63.614537223214356</v>
      </c>
      <c r="BC573" s="9">
        <f t="shared" si="173"/>
        <v>18.716016468392887</v>
      </c>
      <c r="BD573" s="9">
        <f t="shared" si="174"/>
        <v>108.51305801191161</v>
      </c>
      <c r="BE573" s="16">
        <f t="shared" si="175"/>
        <v>63.614537240152245</v>
      </c>
      <c r="BF573" s="44">
        <f t="shared" si="176"/>
        <v>-0.49814345589222447</v>
      </c>
      <c r="BG573" s="49"/>
      <c r="BH573" s="12">
        <f t="shared" si="177"/>
        <v>-0.50147319022897963</v>
      </c>
      <c r="BI573" s="9">
        <f t="shared" si="178"/>
        <v>64</v>
      </c>
      <c r="BJ573" s="9">
        <f t="shared" si="182"/>
        <v>19.101479211302745</v>
      </c>
      <c r="BK573" s="9"/>
      <c r="BL573" s="47">
        <f t="shared" si="180"/>
        <v>64</v>
      </c>
      <c r="BM573" s="44">
        <f t="shared" si="181"/>
        <v>-0.49814345608014832</v>
      </c>
      <c r="BN573" s="11"/>
      <c r="BO573" s="9"/>
      <c r="BP573" s="11"/>
      <c r="BQ573" s="9"/>
      <c r="BR573" s="43"/>
      <c r="BS573" s="9"/>
      <c r="BT573" s="11"/>
    </row>
    <row r="574" spans="3:72" x14ac:dyDescent="0.2">
      <c r="C574" s="1">
        <v>80</v>
      </c>
      <c r="D574" s="1">
        <v>104.71</v>
      </c>
      <c r="E574" s="1">
        <v>-5103.8999999999996</v>
      </c>
      <c r="F574" s="2">
        <v>78</v>
      </c>
      <c r="G574" s="6">
        <v>3.3000000000000002E-2</v>
      </c>
      <c r="H574" s="2">
        <v>0.42199999999999999</v>
      </c>
      <c r="I574" s="2">
        <v>3500</v>
      </c>
      <c r="J574" s="3">
        <f t="shared" si="142"/>
        <v>58.333333333333336</v>
      </c>
      <c r="K574" s="3">
        <f t="shared" si="143"/>
        <v>366.52</v>
      </c>
      <c r="L574" s="1">
        <v>0.9</v>
      </c>
      <c r="M574" s="1">
        <v>0.76</v>
      </c>
      <c r="N574" s="1">
        <f t="shared" si="144"/>
        <v>0.68400000000000005</v>
      </c>
      <c r="O574" s="40">
        <f t="shared" si="145"/>
        <v>50.175438596491226</v>
      </c>
      <c r="P574" s="40">
        <f t="shared" si="146"/>
        <v>3808.3157894736842</v>
      </c>
      <c r="Q574" s="1">
        <v>11</v>
      </c>
      <c r="R574" s="1">
        <v>4</v>
      </c>
      <c r="S574" s="2">
        <v>2600</v>
      </c>
      <c r="T574" s="3">
        <f t="shared" si="147"/>
        <v>866.66666666666663</v>
      </c>
      <c r="U574" s="7">
        <v>0.20419999999999999</v>
      </c>
      <c r="V574" s="7">
        <f t="shared" si="148"/>
        <v>3.2749326455999997E-2</v>
      </c>
      <c r="W574" s="7">
        <f t="shared" si="149"/>
        <v>1.6693636134473333E-2</v>
      </c>
      <c r="X574" s="40">
        <f t="shared" si="150"/>
        <v>1081.2059482292843</v>
      </c>
      <c r="Y574" s="1">
        <v>0</v>
      </c>
      <c r="Z574" s="1">
        <v>78</v>
      </c>
      <c r="AA574" s="2">
        <v>67</v>
      </c>
      <c r="AB574" s="6">
        <f t="shared" si="151"/>
        <v>0.6511988748177826</v>
      </c>
      <c r="AC574" s="2">
        <v>347.36</v>
      </c>
      <c r="AD574" s="40">
        <f t="shared" si="152"/>
        <v>3367.0033670033663</v>
      </c>
      <c r="AE574" s="1">
        <f t="shared" si="153"/>
        <v>2.4950099800399199</v>
      </c>
      <c r="AF574" s="2">
        <f t="shared" si="154"/>
        <v>47</v>
      </c>
      <c r="AG574" s="9">
        <f t="shared" si="155"/>
        <v>117.26546906187623</v>
      </c>
      <c r="AH574" s="12">
        <f t="shared" si="156"/>
        <v>1.2926052129044477E-2</v>
      </c>
      <c r="AI574" s="12">
        <f t="shared" si="157"/>
        <v>-117079.45632703579</v>
      </c>
      <c r="AJ574" s="42">
        <f t="shared" si="158"/>
        <v>-151.56505746122878</v>
      </c>
      <c r="AK574" s="11">
        <v>0</v>
      </c>
      <c r="AL574" s="9">
        <f t="shared" si="159"/>
        <v>-87.824537483789484</v>
      </c>
      <c r="AM574" s="11">
        <f t="shared" si="160"/>
        <v>0</v>
      </c>
      <c r="AN574" s="9">
        <f t="shared" si="161"/>
        <v>106.97621313547678</v>
      </c>
      <c r="AO574" s="9"/>
      <c r="AP574" s="9">
        <f t="shared" si="162"/>
        <v>151.57859116994385</v>
      </c>
      <c r="AQ574" s="47">
        <f t="shared" si="163"/>
        <v>106.68007140762776</v>
      </c>
      <c r="AR574" s="15">
        <f t="shared" si="164"/>
        <v>0</v>
      </c>
      <c r="AS574" s="49"/>
      <c r="AT574" s="12">
        <f t="shared" si="165"/>
        <v>-0.4981434520337264</v>
      </c>
      <c r="AU574" s="9">
        <f t="shared" si="166"/>
        <v>62.077693373160699</v>
      </c>
      <c r="AV574" s="9">
        <f t="shared" si="167"/>
        <v>17.475315338693633</v>
      </c>
      <c r="AW574" s="9">
        <f t="shared" si="168"/>
        <v>106.68007175081308</v>
      </c>
      <c r="AX574" s="16">
        <f t="shared" si="169"/>
        <v>62.077693544753359</v>
      </c>
      <c r="AY574" s="44">
        <f t="shared" si="170"/>
        <v>-0.4948577912739105</v>
      </c>
      <c r="AZ574" s="49"/>
      <c r="BA574" s="12">
        <f t="shared" si="171"/>
        <v>-0.49814345589222447</v>
      </c>
      <c r="BB574" s="9">
        <f t="shared" si="172"/>
        <v>63.614537240152245</v>
      </c>
      <c r="BC574" s="9">
        <f t="shared" si="173"/>
        <v>19.012158862499852</v>
      </c>
      <c r="BD574" s="9">
        <f t="shared" si="174"/>
        <v>108.2169156345191</v>
      </c>
      <c r="BE574" s="16">
        <f t="shared" si="175"/>
        <v>63.614537248509478</v>
      </c>
      <c r="BF574" s="44">
        <f t="shared" si="176"/>
        <v>-0.49485779327043206</v>
      </c>
      <c r="BG574" s="49"/>
      <c r="BH574" s="12">
        <f t="shared" si="177"/>
        <v>-0.49814345608014832</v>
      </c>
      <c r="BI574" s="9">
        <f t="shared" si="178"/>
        <v>64</v>
      </c>
      <c r="BJ574" s="9">
        <f t="shared" si="182"/>
        <v>19.397621605633148</v>
      </c>
      <c r="BK574" s="9"/>
      <c r="BL574" s="47">
        <f t="shared" si="180"/>
        <v>64</v>
      </c>
      <c r="BM574" s="44">
        <f t="shared" si="181"/>
        <v>-0.49485779336315444</v>
      </c>
      <c r="BN574" s="11"/>
      <c r="BO574" s="9"/>
      <c r="BP574" s="11"/>
      <c r="BQ574" s="9"/>
      <c r="BR574" s="43"/>
      <c r="BS574" s="9"/>
      <c r="BT574" s="11"/>
    </row>
    <row r="575" spans="3:72" x14ac:dyDescent="0.2">
      <c r="C575" s="1">
        <v>80</v>
      </c>
      <c r="D575" s="1">
        <v>104.71</v>
      </c>
      <c r="E575" s="1">
        <v>-5103.8999999999996</v>
      </c>
      <c r="F575" s="2">
        <v>78</v>
      </c>
      <c r="G575" s="6">
        <v>3.3000000000000002E-2</v>
      </c>
      <c r="H575" s="2">
        <v>0.42199999999999999</v>
      </c>
      <c r="I575" s="2">
        <v>3500</v>
      </c>
      <c r="J575" s="3">
        <f t="shared" si="142"/>
        <v>58.333333333333336</v>
      </c>
      <c r="K575" s="3">
        <f t="shared" si="143"/>
        <v>366.52</v>
      </c>
      <c r="L575" s="1">
        <v>0.9</v>
      </c>
      <c r="M575" s="1">
        <v>0.76</v>
      </c>
      <c r="N575" s="1">
        <f t="shared" si="144"/>
        <v>0.68400000000000005</v>
      </c>
      <c r="O575" s="40">
        <f t="shared" si="145"/>
        <v>50.175438596491226</v>
      </c>
      <c r="P575" s="40">
        <f t="shared" si="146"/>
        <v>3808.3157894736842</v>
      </c>
      <c r="Q575" s="1">
        <v>11</v>
      </c>
      <c r="R575" s="1">
        <v>4</v>
      </c>
      <c r="S575" s="2">
        <v>2600</v>
      </c>
      <c r="T575" s="3">
        <f t="shared" si="147"/>
        <v>866.66666666666663</v>
      </c>
      <c r="U575" s="7">
        <v>0.20419999999999999</v>
      </c>
      <c r="V575" s="7">
        <f t="shared" si="148"/>
        <v>3.2749326455999997E-2</v>
      </c>
      <c r="W575" s="7">
        <f t="shared" si="149"/>
        <v>1.6693636134473333E-2</v>
      </c>
      <c r="X575" s="40">
        <f t="shared" si="150"/>
        <v>1081.2059482292843</v>
      </c>
      <c r="Y575" s="1">
        <v>0</v>
      </c>
      <c r="Z575" s="1">
        <v>78</v>
      </c>
      <c r="AA575" s="2">
        <v>67</v>
      </c>
      <c r="AB575" s="6">
        <f t="shared" si="151"/>
        <v>0.6511988748177826</v>
      </c>
      <c r="AC575" s="2">
        <v>347.36</v>
      </c>
      <c r="AD575" s="40">
        <f t="shared" si="152"/>
        <v>3367.0033670033663</v>
      </c>
      <c r="AE575" s="1">
        <f t="shared" si="153"/>
        <v>2.4950099800399199</v>
      </c>
      <c r="AF575" s="2">
        <f t="shared" si="154"/>
        <v>48</v>
      </c>
      <c r="AG575" s="9">
        <f t="shared" si="155"/>
        <v>119.76047904191616</v>
      </c>
      <c r="AH575" s="12">
        <f t="shared" si="156"/>
        <v>1.2660168668026162E-2</v>
      </c>
      <c r="AI575" s="12">
        <f t="shared" si="157"/>
        <v>-116587.11492578579</v>
      </c>
      <c r="AJ575" s="42">
        <f t="shared" si="158"/>
        <v>-150.97721827033544</v>
      </c>
      <c r="AK575" s="11">
        <v>0</v>
      </c>
      <c r="AL575" s="9">
        <f t="shared" si="159"/>
        <v>-87.871995022746646</v>
      </c>
      <c r="AM575" s="11">
        <f t="shared" si="160"/>
        <v>0</v>
      </c>
      <c r="AN575" s="9">
        <f t="shared" si="161"/>
        <v>106.68007140762776</v>
      </c>
      <c r="AO575" s="9"/>
      <c r="AP575" s="9">
        <f t="shared" si="162"/>
        <v>150.99020093986238</v>
      </c>
      <c r="AQ575" s="47">
        <f t="shared" si="163"/>
        <v>106.38782307698797</v>
      </c>
      <c r="AR575" s="15">
        <f t="shared" si="164"/>
        <v>0</v>
      </c>
      <c r="AS575" s="49"/>
      <c r="AT575" s="12">
        <f t="shared" si="165"/>
        <v>-0.4948577912739105</v>
      </c>
      <c r="AU575" s="9">
        <f t="shared" si="166"/>
        <v>62.077693544753359</v>
      </c>
      <c r="AV575" s="9">
        <f t="shared" si="167"/>
        <v>17.767564012518747</v>
      </c>
      <c r="AW575" s="9">
        <f t="shared" si="168"/>
        <v>106.38782325457969</v>
      </c>
      <c r="AX575" s="16">
        <f t="shared" si="169"/>
        <v>62.077693633549217</v>
      </c>
      <c r="AY575" s="44">
        <f t="shared" si="170"/>
        <v>-0.49161532988267342</v>
      </c>
      <c r="AZ575" s="49"/>
      <c r="BA575" s="12">
        <f t="shared" si="171"/>
        <v>-0.49485779327043206</v>
      </c>
      <c r="BB575" s="9">
        <f t="shared" si="172"/>
        <v>63.614537248509478</v>
      </c>
      <c r="BC575" s="9">
        <f t="shared" si="173"/>
        <v>19.304407538683151</v>
      </c>
      <c r="BD575" s="9">
        <f t="shared" si="174"/>
        <v>107.92466696658352</v>
      </c>
      <c r="BE575" s="16">
        <f t="shared" si="175"/>
        <v>63.614537252633333</v>
      </c>
      <c r="BF575" s="44">
        <f t="shared" si="176"/>
        <v>-0.49161533091360599</v>
      </c>
      <c r="BG575" s="49"/>
      <c r="BH575" s="12">
        <f t="shared" si="177"/>
        <v>-0.49485779336315444</v>
      </c>
      <c r="BI575" s="9">
        <f t="shared" si="178"/>
        <v>64</v>
      </c>
      <c r="BJ575" s="9">
        <f t="shared" si="182"/>
        <v>19.689870281925955</v>
      </c>
      <c r="BK575" s="9"/>
      <c r="BL575" s="47">
        <f t="shared" si="180"/>
        <v>64</v>
      </c>
      <c r="BM575" s="44">
        <f t="shared" si="181"/>
        <v>-0.49161533095935972</v>
      </c>
      <c r="BN575" s="11"/>
      <c r="BO575" s="9"/>
      <c r="BP575" s="11"/>
      <c r="BQ575" s="9"/>
      <c r="BR575" s="43"/>
      <c r="BS575" s="9"/>
      <c r="BT575" s="11"/>
    </row>
    <row r="576" spans="3:72" x14ac:dyDescent="0.2">
      <c r="C576" s="1">
        <v>80</v>
      </c>
      <c r="D576" s="1">
        <v>104.71</v>
      </c>
      <c r="E576" s="1">
        <v>-5103.8999999999996</v>
      </c>
      <c r="F576" s="2">
        <v>78</v>
      </c>
      <c r="G576" s="6">
        <v>3.3000000000000002E-2</v>
      </c>
      <c r="H576" s="2">
        <v>0.42199999999999999</v>
      </c>
      <c r="I576" s="2">
        <v>3500</v>
      </c>
      <c r="J576" s="3">
        <f t="shared" si="142"/>
        <v>58.333333333333336</v>
      </c>
      <c r="K576" s="3">
        <f t="shared" si="143"/>
        <v>366.52</v>
      </c>
      <c r="L576" s="1">
        <v>0.9</v>
      </c>
      <c r="M576" s="1">
        <v>0.76</v>
      </c>
      <c r="N576" s="1">
        <f t="shared" si="144"/>
        <v>0.68400000000000005</v>
      </c>
      <c r="O576" s="40">
        <f t="shared" si="145"/>
        <v>50.175438596491226</v>
      </c>
      <c r="P576" s="40">
        <f t="shared" si="146"/>
        <v>3808.3157894736842</v>
      </c>
      <c r="Q576" s="1">
        <v>11</v>
      </c>
      <c r="R576" s="1">
        <v>4</v>
      </c>
      <c r="S576" s="2">
        <v>2600</v>
      </c>
      <c r="T576" s="3">
        <f t="shared" si="147"/>
        <v>866.66666666666663</v>
      </c>
      <c r="U576" s="7">
        <v>0.20419999999999999</v>
      </c>
      <c r="V576" s="7">
        <f t="shared" si="148"/>
        <v>3.2749326455999997E-2</v>
      </c>
      <c r="W576" s="7">
        <f t="shared" si="149"/>
        <v>1.6693636134473333E-2</v>
      </c>
      <c r="X576" s="40">
        <f t="shared" si="150"/>
        <v>1081.2059482292843</v>
      </c>
      <c r="Y576" s="1">
        <v>0</v>
      </c>
      <c r="Z576" s="1">
        <v>78</v>
      </c>
      <c r="AA576" s="2">
        <v>67</v>
      </c>
      <c r="AB576" s="6">
        <f t="shared" si="151"/>
        <v>0.6511988748177826</v>
      </c>
      <c r="AC576" s="2">
        <v>347.36</v>
      </c>
      <c r="AD576" s="40">
        <f t="shared" si="152"/>
        <v>3367.0033670033663</v>
      </c>
      <c r="AE576" s="1">
        <f t="shared" si="153"/>
        <v>2.4950099800399199</v>
      </c>
      <c r="AF576" s="2">
        <f t="shared" si="154"/>
        <v>49</v>
      </c>
      <c r="AG576" s="9">
        <f t="shared" si="155"/>
        <v>122.25548902195608</v>
      </c>
      <c r="AH576" s="12">
        <f t="shared" si="156"/>
        <v>1.2405002969289272E-2</v>
      </c>
      <c r="AI576" s="12">
        <f t="shared" si="157"/>
        <v>-116101.42682177559</v>
      </c>
      <c r="AJ576" s="42">
        <f t="shared" si="158"/>
        <v>-150.39705667266443</v>
      </c>
      <c r="AK576" s="11">
        <v>0</v>
      </c>
      <c r="AL576" s="9">
        <f t="shared" si="159"/>
        <v>-87.917539548314195</v>
      </c>
      <c r="AM576" s="11">
        <f t="shared" si="160"/>
        <v>0</v>
      </c>
      <c r="AN576" s="9">
        <f t="shared" si="161"/>
        <v>106.38782307698797</v>
      </c>
      <c r="AO576" s="9"/>
      <c r="AP576" s="9">
        <f t="shared" si="162"/>
        <v>150.40952128465653</v>
      </c>
      <c r="AQ576" s="47">
        <f t="shared" si="163"/>
        <v>106.09939184121779</v>
      </c>
      <c r="AR576" s="15">
        <f t="shared" si="164"/>
        <v>0</v>
      </c>
      <c r="AS576" s="49"/>
      <c r="AT576" s="12">
        <f t="shared" si="165"/>
        <v>-0.49161532988267342</v>
      </c>
      <c r="AU576" s="9">
        <f t="shared" si="166"/>
        <v>62.077693633549217</v>
      </c>
      <c r="AV576" s="9">
        <f t="shared" si="167"/>
        <v>18.055995425880639</v>
      </c>
      <c r="AW576" s="9">
        <f t="shared" si="168"/>
        <v>106.09939193292782</v>
      </c>
      <c r="AX576" s="16">
        <f t="shared" si="169"/>
        <v>62.077693679404227</v>
      </c>
      <c r="AY576" s="44">
        <f t="shared" si="170"/>
        <v>-0.48841522004101529</v>
      </c>
      <c r="AZ576" s="49"/>
      <c r="BA576" s="12">
        <f t="shared" si="171"/>
        <v>-0.49161533091360599</v>
      </c>
      <c r="BB576" s="9">
        <f t="shared" si="172"/>
        <v>63.614537252633333</v>
      </c>
      <c r="BC576" s="9">
        <f t="shared" si="173"/>
        <v>19.592838953254734</v>
      </c>
      <c r="BD576" s="9">
        <f t="shared" si="174"/>
        <v>107.63623555608211</v>
      </c>
      <c r="BE576" s="16">
        <f t="shared" si="175"/>
        <v>63.61453725466842</v>
      </c>
      <c r="BF576" s="44">
        <f t="shared" si="176"/>
        <v>-0.48841522057234993</v>
      </c>
      <c r="BG576" s="49"/>
      <c r="BH576" s="12">
        <f t="shared" si="177"/>
        <v>-0.49161533095935972</v>
      </c>
      <c r="BI576" s="9">
        <f t="shared" si="178"/>
        <v>64</v>
      </c>
      <c r="BJ576" s="9">
        <f t="shared" si="182"/>
        <v>19.978301696551227</v>
      </c>
      <c r="BK576" s="9"/>
      <c r="BL576" s="47">
        <f t="shared" si="180"/>
        <v>64</v>
      </c>
      <c r="BM576" s="44">
        <f t="shared" si="181"/>
        <v>-0.48841522059492898</v>
      </c>
      <c r="BN576" s="11"/>
      <c r="BO576" s="9"/>
      <c r="BP576" s="11"/>
      <c r="BQ576" s="9"/>
      <c r="BR576" s="43"/>
      <c r="BS576" s="9"/>
      <c r="BT576" s="11"/>
    </row>
    <row r="577" spans="3:72" x14ac:dyDescent="0.2">
      <c r="C577" s="1">
        <v>80</v>
      </c>
      <c r="D577" s="1">
        <v>104.71</v>
      </c>
      <c r="E577" s="1">
        <v>-5103.8999999999996</v>
      </c>
      <c r="F577" s="2">
        <v>78</v>
      </c>
      <c r="G577" s="6">
        <v>3.3000000000000002E-2</v>
      </c>
      <c r="H577" s="2">
        <v>0.42199999999999999</v>
      </c>
      <c r="I577" s="2">
        <v>3500</v>
      </c>
      <c r="J577" s="3">
        <f t="shared" si="142"/>
        <v>58.333333333333336</v>
      </c>
      <c r="K577" s="3">
        <f t="shared" si="143"/>
        <v>366.52</v>
      </c>
      <c r="L577" s="1">
        <v>0.9</v>
      </c>
      <c r="M577" s="1">
        <v>0.76</v>
      </c>
      <c r="N577" s="1">
        <f t="shared" si="144"/>
        <v>0.68400000000000005</v>
      </c>
      <c r="O577" s="40">
        <f t="shared" si="145"/>
        <v>50.175438596491226</v>
      </c>
      <c r="P577" s="40">
        <f t="shared" si="146"/>
        <v>3808.3157894736842</v>
      </c>
      <c r="Q577" s="1">
        <v>11</v>
      </c>
      <c r="R577" s="1">
        <v>4</v>
      </c>
      <c r="S577" s="2">
        <v>2600</v>
      </c>
      <c r="T577" s="3">
        <f t="shared" si="147"/>
        <v>866.66666666666663</v>
      </c>
      <c r="U577" s="7">
        <v>0.20419999999999999</v>
      </c>
      <c r="V577" s="7">
        <f t="shared" si="148"/>
        <v>3.2749326455999997E-2</v>
      </c>
      <c r="W577" s="7">
        <f t="shared" si="149"/>
        <v>1.6693636134473333E-2</v>
      </c>
      <c r="X577" s="40">
        <f t="shared" si="150"/>
        <v>1081.2059482292843</v>
      </c>
      <c r="Y577" s="1">
        <v>0</v>
      </c>
      <c r="Z577" s="1">
        <v>78</v>
      </c>
      <c r="AA577" s="2">
        <v>67</v>
      </c>
      <c r="AB577" s="6">
        <f t="shared" si="151"/>
        <v>0.6511988748177826</v>
      </c>
      <c r="AC577" s="2">
        <v>347.36</v>
      </c>
      <c r="AD577" s="40">
        <f t="shared" si="152"/>
        <v>3367.0033670033663</v>
      </c>
      <c r="AE577" s="1">
        <f t="shared" si="153"/>
        <v>2.4950099800399199</v>
      </c>
      <c r="AF577" s="2">
        <f t="shared" si="154"/>
        <v>50</v>
      </c>
      <c r="AG577" s="9">
        <f t="shared" si="155"/>
        <v>124.75049900199599</v>
      </c>
      <c r="AH577" s="12">
        <f t="shared" si="156"/>
        <v>1.2159919786724701E-2</v>
      </c>
      <c r="AI577" s="12">
        <f t="shared" si="157"/>
        <v>-115622.25061342414</v>
      </c>
      <c r="AJ577" s="42">
        <f t="shared" si="158"/>
        <v>-149.82442452237009</v>
      </c>
      <c r="AK577" s="11">
        <v>0</v>
      </c>
      <c r="AL577" s="9">
        <f t="shared" si="159"/>
        <v>-87.961284445570143</v>
      </c>
      <c r="AM577" s="11">
        <f t="shared" si="160"/>
        <v>0</v>
      </c>
      <c r="AN577" s="9">
        <f t="shared" si="161"/>
        <v>106.09939184121779</v>
      </c>
      <c r="AO577" s="9"/>
      <c r="AP577" s="9">
        <f t="shared" si="162"/>
        <v>149.83640147795688</v>
      </c>
      <c r="AQ577" s="47">
        <f t="shared" si="163"/>
        <v>105.81470331614331</v>
      </c>
      <c r="AR577" s="15">
        <f t="shared" si="164"/>
        <v>0</v>
      </c>
      <c r="AS577" s="49"/>
      <c r="AT577" s="12">
        <f t="shared" si="165"/>
        <v>-0.48841522004101529</v>
      </c>
      <c r="AU577" s="9">
        <f t="shared" si="166"/>
        <v>62.077693679404227</v>
      </c>
      <c r="AV577" s="9">
        <f t="shared" si="167"/>
        <v>18.340684042665153</v>
      </c>
      <c r="AW577" s="9">
        <f t="shared" si="168"/>
        <v>105.814703363414</v>
      </c>
      <c r="AX577" s="16">
        <f t="shared" si="169"/>
        <v>62.077693703039571</v>
      </c>
      <c r="AY577" s="44">
        <f t="shared" si="170"/>
        <v>-0.48525663581136236</v>
      </c>
      <c r="AZ577" s="49"/>
      <c r="BA577" s="12">
        <f t="shared" si="171"/>
        <v>-0.48841522057234993</v>
      </c>
      <c r="BB577" s="9">
        <f t="shared" si="172"/>
        <v>63.61453725466842</v>
      </c>
      <c r="BC577" s="9">
        <f t="shared" si="173"/>
        <v>19.877527570658657</v>
      </c>
      <c r="BD577" s="9">
        <f t="shared" si="174"/>
        <v>107.35154694068694</v>
      </c>
      <c r="BE577" s="16">
        <f t="shared" si="175"/>
        <v>63.614537255672801</v>
      </c>
      <c r="BF577" s="44">
        <f t="shared" si="176"/>
        <v>-0.48525663608473707</v>
      </c>
      <c r="BG577" s="49"/>
      <c r="BH577" s="12">
        <f t="shared" si="177"/>
        <v>-0.48841522059492898</v>
      </c>
      <c r="BI577" s="9">
        <f t="shared" si="178"/>
        <v>64</v>
      </c>
      <c r="BJ577" s="9">
        <f t="shared" si="182"/>
        <v>20.262990313981469</v>
      </c>
      <c r="BK577" s="9"/>
      <c r="BL577" s="47">
        <f t="shared" si="180"/>
        <v>64</v>
      </c>
      <c r="BM577" s="44">
        <f t="shared" si="181"/>
        <v>-0.4852566360958806</v>
      </c>
      <c r="BN577" s="11"/>
      <c r="BO577" s="9"/>
      <c r="BP577" s="11"/>
      <c r="BQ577" s="9"/>
      <c r="BR577" s="43"/>
      <c r="BS577" s="9"/>
      <c r="BT577" s="11"/>
    </row>
    <row r="578" spans="3:72" x14ac:dyDescent="0.2">
      <c r="C578" s="1">
        <v>80</v>
      </c>
      <c r="D578" s="1">
        <v>104.71</v>
      </c>
      <c r="E578" s="1">
        <v>-5103.8999999999996</v>
      </c>
      <c r="F578" s="2">
        <v>78</v>
      </c>
      <c r="G578" s="6">
        <v>3.3000000000000002E-2</v>
      </c>
      <c r="H578" s="2">
        <v>0.42199999999999999</v>
      </c>
      <c r="I578" s="2">
        <v>3500</v>
      </c>
      <c r="J578" s="3">
        <f t="shared" si="142"/>
        <v>58.333333333333336</v>
      </c>
      <c r="K578" s="3">
        <f t="shared" si="143"/>
        <v>366.52</v>
      </c>
      <c r="L578" s="1">
        <v>0.9</v>
      </c>
      <c r="M578" s="1">
        <v>0.76</v>
      </c>
      <c r="N578" s="1">
        <f t="shared" si="144"/>
        <v>0.68400000000000005</v>
      </c>
      <c r="O578" s="40">
        <f t="shared" si="145"/>
        <v>50.175438596491226</v>
      </c>
      <c r="P578" s="40">
        <f t="shared" si="146"/>
        <v>3808.3157894736842</v>
      </c>
      <c r="Q578" s="1">
        <v>11</v>
      </c>
      <c r="R578" s="1">
        <v>4</v>
      </c>
      <c r="S578" s="2">
        <v>2600</v>
      </c>
      <c r="T578" s="3">
        <f t="shared" si="147"/>
        <v>866.66666666666663</v>
      </c>
      <c r="U578" s="7">
        <v>0.20419999999999999</v>
      </c>
      <c r="V578" s="7">
        <f t="shared" si="148"/>
        <v>3.2749326455999997E-2</v>
      </c>
      <c r="W578" s="7">
        <f t="shared" si="149"/>
        <v>1.6693636134473333E-2</v>
      </c>
      <c r="X578" s="40">
        <f t="shared" si="150"/>
        <v>1081.2059482292843</v>
      </c>
      <c r="Y578" s="1">
        <v>0</v>
      </c>
      <c r="Z578" s="1">
        <v>78</v>
      </c>
      <c r="AA578" s="2">
        <v>67</v>
      </c>
      <c r="AB578" s="6">
        <f t="shared" si="151"/>
        <v>0.6511988748177826</v>
      </c>
      <c r="AC578" s="2">
        <v>347.36</v>
      </c>
      <c r="AD578" s="40">
        <f t="shared" si="152"/>
        <v>3367.0033670033663</v>
      </c>
      <c r="AE578" s="1">
        <f t="shared" si="153"/>
        <v>2.4950099800399199</v>
      </c>
      <c r="AF578" s="2">
        <f t="shared" si="154"/>
        <v>51</v>
      </c>
      <c r="AG578" s="9">
        <f t="shared" si="155"/>
        <v>127.24550898203591</v>
      </c>
      <c r="AH578" s="12">
        <f t="shared" si="156"/>
        <v>1.1924333103338859E-2</v>
      </c>
      <c r="AI578" s="12">
        <f t="shared" si="157"/>
        <v>-115149.44933221242</v>
      </c>
      <c r="AJ578" s="42">
        <f t="shared" si="158"/>
        <v>-149.25917725218991</v>
      </c>
      <c r="AK578" s="11">
        <v>0</v>
      </c>
      <c r="AL578" s="9">
        <f t="shared" si="159"/>
        <v>-88.003334312687684</v>
      </c>
      <c r="AM578" s="11">
        <f t="shared" si="160"/>
        <v>0</v>
      </c>
      <c r="AN578" s="9">
        <f t="shared" si="161"/>
        <v>105.81470331614331</v>
      </c>
      <c r="AO578" s="9"/>
      <c r="AP578" s="9">
        <f t="shared" si="162"/>
        <v>149.27069461950663</v>
      </c>
      <c r="AQ578" s="47">
        <f t="shared" si="163"/>
        <v>105.53368500640289</v>
      </c>
      <c r="AR578" s="15">
        <f t="shared" si="164"/>
        <v>0</v>
      </c>
      <c r="AS578" s="49"/>
      <c r="AT578" s="12">
        <f t="shared" si="165"/>
        <v>-0.48525663581136236</v>
      </c>
      <c r="AU578" s="9">
        <f t="shared" si="166"/>
        <v>62.077693703039571</v>
      </c>
      <c r="AV578" s="9">
        <f t="shared" si="167"/>
        <v>18.621702399676266</v>
      </c>
      <c r="AW578" s="9">
        <f t="shared" si="168"/>
        <v>105.53368503072598</v>
      </c>
      <c r="AX578" s="16">
        <f t="shared" si="169"/>
        <v>62.077693715201121</v>
      </c>
      <c r="AY578" s="44">
        <f t="shared" si="170"/>
        <v>-0.48213877252619763</v>
      </c>
      <c r="AZ578" s="49"/>
      <c r="BA578" s="12">
        <f t="shared" si="171"/>
        <v>-0.48525663608473707</v>
      </c>
      <c r="BB578" s="9">
        <f t="shared" si="172"/>
        <v>63.614537255672801</v>
      </c>
      <c r="BC578" s="9">
        <f t="shared" si="173"/>
        <v>20.158545927986395</v>
      </c>
      <c r="BD578" s="9">
        <f t="shared" si="174"/>
        <v>107.07052858435068</v>
      </c>
      <c r="BE578" s="16">
        <f t="shared" si="175"/>
        <v>63.614537256168539</v>
      </c>
      <c r="BF578" s="44">
        <f t="shared" si="176"/>
        <v>-0.48213877266662869</v>
      </c>
      <c r="BG578" s="49"/>
      <c r="BH578" s="12">
        <f t="shared" si="177"/>
        <v>-0.4852566360958806</v>
      </c>
      <c r="BI578" s="9">
        <f t="shared" si="178"/>
        <v>64</v>
      </c>
      <c r="BJ578" s="9">
        <f t="shared" si="182"/>
        <v>20.544008671322111</v>
      </c>
      <c r="BK578" s="9"/>
      <c r="BL578" s="47">
        <f t="shared" si="180"/>
        <v>64</v>
      </c>
      <c r="BM578" s="44">
        <f t="shared" si="181"/>
        <v>-0.4821387726721289</v>
      </c>
      <c r="BN578" s="11"/>
      <c r="BO578" s="9"/>
      <c r="BP578" s="11"/>
      <c r="BQ578" s="9"/>
      <c r="BR578" s="43"/>
      <c r="BS578" s="9"/>
      <c r="BT578" s="11"/>
    </row>
    <row r="579" spans="3:72" x14ac:dyDescent="0.2">
      <c r="C579" s="1">
        <v>80</v>
      </c>
      <c r="D579" s="1">
        <v>104.71</v>
      </c>
      <c r="E579" s="1">
        <v>-5103.8999999999996</v>
      </c>
      <c r="F579" s="2">
        <v>78</v>
      </c>
      <c r="G579" s="6">
        <v>3.3000000000000002E-2</v>
      </c>
      <c r="H579" s="2">
        <v>0.42199999999999999</v>
      </c>
      <c r="I579" s="2">
        <v>3500</v>
      </c>
      <c r="J579" s="3">
        <f t="shared" si="142"/>
        <v>58.333333333333336</v>
      </c>
      <c r="K579" s="3">
        <f t="shared" si="143"/>
        <v>366.52</v>
      </c>
      <c r="L579" s="1">
        <v>0.9</v>
      </c>
      <c r="M579" s="1">
        <v>0.76</v>
      </c>
      <c r="N579" s="1">
        <f t="shared" si="144"/>
        <v>0.68400000000000005</v>
      </c>
      <c r="O579" s="40">
        <f t="shared" si="145"/>
        <v>50.175438596491226</v>
      </c>
      <c r="P579" s="40">
        <f t="shared" si="146"/>
        <v>3808.3157894736842</v>
      </c>
      <c r="Q579" s="1">
        <v>11</v>
      </c>
      <c r="R579" s="1">
        <v>4</v>
      </c>
      <c r="S579" s="2">
        <v>2600</v>
      </c>
      <c r="T579" s="3">
        <f t="shared" si="147"/>
        <v>866.66666666666663</v>
      </c>
      <c r="U579" s="7">
        <v>0.20419999999999999</v>
      </c>
      <c r="V579" s="7">
        <f t="shared" si="148"/>
        <v>3.2749326455999997E-2</v>
      </c>
      <c r="W579" s="7">
        <f t="shared" si="149"/>
        <v>1.6693636134473333E-2</v>
      </c>
      <c r="X579" s="40">
        <f t="shared" si="150"/>
        <v>1081.2059482292843</v>
      </c>
      <c r="Y579" s="1">
        <v>0</v>
      </c>
      <c r="Z579" s="1">
        <v>78</v>
      </c>
      <c r="AA579" s="2">
        <v>67</v>
      </c>
      <c r="AB579" s="6">
        <f t="shared" si="151"/>
        <v>0.6511988748177826</v>
      </c>
      <c r="AC579" s="2">
        <v>347.36</v>
      </c>
      <c r="AD579" s="40">
        <f t="shared" si="152"/>
        <v>3367.0033670033663</v>
      </c>
      <c r="AE579" s="1">
        <f t="shared" si="153"/>
        <v>2.4950099800399199</v>
      </c>
      <c r="AF579" s="2">
        <f t="shared" si="154"/>
        <v>52</v>
      </c>
      <c r="AG579" s="9">
        <f t="shared" si="155"/>
        <v>129.74051896207584</v>
      </c>
      <c r="AH579" s="12">
        <f t="shared" si="156"/>
        <v>1.1697701453056758E-2</v>
      </c>
      <c r="AI579" s="12">
        <f t="shared" si="157"/>
        <v>-114682.89025858369</v>
      </c>
      <c r="AJ579" s="42">
        <f t="shared" si="158"/>
        <v>-148.70117381930893</v>
      </c>
      <c r="AK579" s="11">
        <v>0</v>
      </c>
      <c r="AL579" s="9">
        <f t="shared" si="159"/>
        <v>-88.043785795946533</v>
      </c>
      <c r="AM579" s="11">
        <f t="shared" si="160"/>
        <v>0</v>
      </c>
      <c r="AN579" s="9">
        <f t="shared" si="161"/>
        <v>105.53368500640289</v>
      </c>
      <c r="AO579" s="9"/>
      <c r="AP579" s="9">
        <f t="shared" si="162"/>
        <v>148.712257553071</v>
      </c>
      <c r="AQ579" s="47">
        <f t="shared" si="163"/>
        <v>105.25626626186923</v>
      </c>
      <c r="AR579" s="15">
        <f t="shared" si="164"/>
        <v>0</v>
      </c>
      <c r="AS579" s="49"/>
      <c r="AT579" s="12">
        <f t="shared" si="165"/>
        <v>-0.48213877252619763</v>
      </c>
      <c r="AU579" s="9">
        <f t="shared" si="166"/>
        <v>62.077693715201121</v>
      </c>
      <c r="AV579" s="9">
        <f t="shared" si="167"/>
        <v>18.899121168533014</v>
      </c>
      <c r="AW579" s="9">
        <f t="shared" si="168"/>
        <v>105.25626627436492</v>
      </c>
      <c r="AX579" s="16">
        <f t="shared" si="169"/>
        <v>62.077693721448966</v>
      </c>
      <c r="AY579" s="44">
        <f t="shared" si="170"/>
        <v>-0.47906084615446148</v>
      </c>
      <c r="AZ579" s="49"/>
      <c r="BA579" s="12">
        <f t="shared" si="171"/>
        <v>-0.48213877266662869</v>
      </c>
      <c r="BB579" s="9">
        <f t="shared" si="172"/>
        <v>63.614537256168539</v>
      </c>
      <c r="BC579" s="9">
        <f t="shared" si="173"/>
        <v>20.435964697004749</v>
      </c>
      <c r="BD579" s="9">
        <f t="shared" si="174"/>
        <v>106.79310981582174</v>
      </c>
      <c r="BE579" s="16">
        <f t="shared" si="175"/>
        <v>63.614537256413243</v>
      </c>
      <c r="BF579" s="44">
        <f t="shared" si="176"/>
        <v>-0.47906084622649542</v>
      </c>
      <c r="BG579" s="49"/>
      <c r="BH579" s="12">
        <f t="shared" si="177"/>
        <v>-0.4821387726721289</v>
      </c>
      <c r="BI579" s="9">
        <f t="shared" si="178"/>
        <v>64</v>
      </c>
      <c r="BJ579" s="9">
        <f t="shared" si="182"/>
        <v>20.821427440346802</v>
      </c>
      <c r="BK579" s="9"/>
      <c r="BL579" s="47">
        <f t="shared" si="180"/>
        <v>64</v>
      </c>
      <c r="BM579" s="44">
        <f t="shared" si="181"/>
        <v>-0.47906084622921036</v>
      </c>
      <c r="BN579" s="11"/>
      <c r="BO579" s="9"/>
      <c r="BP579" s="11"/>
      <c r="BQ579" s="9"/>
      <c r="BR579" s="43"/>
      <c r="BS579" s="9"/>
      <c r="BT579" s="11"/>
    </row>
    <row r="580" spans="3:72" x14ac:dyDescent="0.2">
      <c r="C580" s="1">
        <v>80</v>
      </c>
      <c r="D580" s="1">
        <v>104.71</v>
      </c>
      <c r="E580" s="1">
        <v>-5103.8999999999996</v>
      </c>
      <c r="F580" s="2">
        <v>78</v>
      </c>
      <c r="G580" s="6">
        <v>3.3000000000000002E-2</v>
      </c>
      <c r="H580" s="2">
        <v>0.42199999999999999</v>
      </c>
      <c r="I580" s="2">
        <v>3500</v>
      </c>
      <c r="J580" s="3">
        <f t="shared" si="142"/>
        <v>58.333333333333336</v>
      </c>
      <c r="K580" s="3">
        <f t="shared" si="143"/>
        <v>366.52</v>
      </c>
      <c r="L580" s="1">
        <v>0.9</v>
      </c>
      <c r="M580" s="1">
        <v>0.76</v>
      </c>
      <c r="N580" s="1">
        <f t="shared" si="144"/>
        <v>0.68400000000000005</v>
      </c>
      <c r="O580" s="40">
        <f t="shared" si="145"/>
        <v>50.175438596491226</v>
      </c>
      <c r="P580" s="40">
        <f t="shared" si="146"/>
        <v>3808.3157894736842</v>
      </c>
      <c r="Q580" s="1">
        <v>11</v>
      </c>
      <c r="R580" s="1">
        <v>4</v>
      </c>
      <c r="S580" s="2">
        <v>2600</v>
      </c>
      <c r="T580" s="3">
        <f t="shared" si="147"/>
        <v>866.66666666666663</v>
      </c>
      <c r="U580" s="7">
        <v>0.20419999999999999</v>
      </c>
      <c r="V580" s="7">
        <f t="shared" si="148"/>
        <v>3.2749326455999997E-2</v>
      </c>
      <c r="W580" s="7">
        <f t="shared" si="149"/>
        <v>1.6693636134473333E-2</v>
      </c>
      <c r="X580" s="40">
        <f t="shared" si="150"/>
        <v>1081.2059482292843</v>
      </c>
      <c r="Y580" s="1">
        <v>0</v>
      </c>
      <c r="Z580" s="1">
        <v>78</v>
      </c>
      <c r="AA580" s="2">
        <v>67</v>
      </c>
      <c r="AB580" s="6">
        <f t="shared" si="151"/>
        <v>0.6511988748177826</v>
      </c>
      <c r="AC580" s="2">
        <v>347.36</v>
      </c>
      <c r="AD580" s="40">
        <f t="shared" si="152"/>
        <v>3367.0033670033663</v>
      </c>
      <c r="AE580" s="1">
        <f t="shared" si="153"/>
        <v>2.4950099800399199</v>
      </c>
      <c r="AF580" s="2">
        <f t="shared" si="154"/>
        <v>53</v>
      </c>
      <c r="AG580" s="9">
        <f t="shared" si="155"/>
        <v>132.23552894211576</v>
      </c>
      <c r="AH580" s="12">
        <f t="shared" si="156"/>
        <v>1.1479523766052642E-2</v>
      </c>
      <c r="AI580" s="12">
        <f t="shared" si="157"/>
        <v>-114222.44473688664</v>
      </c>
      <c r="AJ580" s="42">
        <f t="shared" si="158"/>
        <v>-148.15027663133043</v>
      </c>
      <c r="AK580" s="11">
        <v>0</v>
      </c>
      <c r="AL580" s="9">
        <f t="shared" si="159"/>
        <v>-88.082728331299904</v>
      </c>
      <c r="AM580" s="11">
        <f t="shared" si="160"/>
        <v>0</v>
      </c>
      <c r="AN580" s="9">
        <f t="shared" si="161"/>
        <v>105.25626626186923</v>
      </c>
      <c r="AO580" s="9"/>
      <c r="AP580" s="9">
        <f t="shared" si="162"/>
        <v>148.16095076806795</v>
      </c>
      <c r="AQ580" s="47">
        <f t="shared" si="163"/>
        <v>104.98237822764769</v>
      </c>
      <c r="AR580" s="15">
        <f t="shared" si="164"/>
        <v>0</v>
      </c>
      <c r="AS580" s="49"/>
      <c r="AT580" s="12">
        <f t="shared" si="165"/>
        <v>-0.47906084615446148</v>
      </c>
      <c r="AU580" s="9">
        <f t="shared" si="166"/>
        <v>62.077693721448966</v>
      </c>
      <c r="AV580" s="9">
        <f t="shared" si="167"/>
        <v>19.173009215250239</v>
      </c>
      <c r="AW580" s="9">
        <f t="shared" si="168"/>
        <v>104.98237823405788</v>
      </c>
      <c r="AX580" s="16">
        <f t="shared" si="169"/>
        <v>62.077693724654054</v>
      </c>
      <c r="AY580" s="44">
        <f t="shared" si="170"/>
        <v>-0.47602209266821049</v>
      </c>
      <c r="AZ580" s="49"/>
      <c r="BA580" s="12">
        <f t="shared" si="171"/>
        <v>-0.47906084622649542</v>
      </c>
      <c r="BB580" s="9">
        <f t="shared" si="172"/>
        <v>63.614537256413243</v>
      </c>
      <c r="BC580" s="9">
        <f t="shared" si="173"/>
        <v>20.70985274380434</v>
      </c>
      <c r="BD580" s="9">
        <f t="shared" si="174"/>
        <v>106.51922176926374</v>
      </c>
      <c r="BE580" s="16">
        <f t="shared" si="175"/>
        <v>63.614537256534035</v>
      </c>
      <c r="BF580" s="44">
        <f t="shared" si="176"/>
        <v>-0.4760220927051107</v>
      </c>
      <c r="BG580" s="49"/>
      <c r="BH580" s="12">
        <f t="shared" si="177"/>
        <v>-0.47906084622921036</v>
      </c>
      <c r="BI580" s="9">
        <f t="shared" si="178"/>
        <v>64</v>
      </c>
      <c r="BJ580" s="9">
        <f t="shared" si="182"/>
        <v>21.095315487149499</v>
      </c>
      <c r="BK580" s="9"/>
      <c r="BL580" s="47">
        <f t="shared" si="180"/>
        <v>64</v>
      </c>
      <c r="BM580" s="44">
        <f t="shared" si="181"/>
        <v>-0.47602209270645102</v>
      </c>
      <c r="BN580" s="11"/>
      <c r="BO580" s="9"/>
      <c r="BP580" s="11"/>
      <c r="BQ580" s="9"/>
      <c r="BR580" s="43"/>
      <c r="BS580" s="9"/>
      <c r="BT580" s="11"/>
    </row>
    <row r="581" spans="3:72" x14ac:dyDescent="0.2">
      <c r="C581" s="1">
        <v>80</v>
      </c>
      <c r="D581" s="1">
        <v>104.71</v>
      </c>
      <c r="E581" s="1">
        <v>-5103.8999999999996</v>
      </c>
      <c r="F581" s="2">
        <v>78</v>
      </c>
      <c r="G581" s="6">
        <v>3.3000000000000002E-2</v>
      </c>
      <c r="H581" s="2">
        <v>0.42199999999999999</v>
      </c>
      <c r="I581" s="2">
        <v>3500</v>
      </c>
      <c r="J581" s="3">
        <f t="shared" si="142"/>
        <v>58.333333333333336</v>
      </c>
      <c r="K581" s="3">
        <f t="shared" si="143"/>
        <v>366.52</v>
      </c>
      <c r="L581" s="1">
        <v>0.9</v>
      </c>
      <c r="M581" s="1">
        <v>0.76</v>
      </c>
      <c r="N581" s="1">
        <f t="shared" si="144"/>
        <v>0.68400000000000005</v>
      </c>
      <c r="O581" s="40">
        <f t="shared" si="145"/>
        <v>50.175438596491226</v>
      </c>
      <c r="P581" s="40">
        <f t="shared" si="146"/>
        <v>3808.3157894736842</v>
      </c>
      <c r="Q581" s="1">
        <v>11</v>
      </c>
      <c r="R581" s="1">
        <v>4</v>
      </c>
      <c r="S581" s="2">
        <v>2600</v>
      </c>
      <c r="T581" s="3">
        <f t="shared" si="147"/>
        <v>866.66666666666663</v>
      </c>
      <c r="U581" s="7">
        <v>0.20419999999999999</v>
      </c>
      <c r="V581" s="7">
        <f t="shared" si="148"/>
        <v>3.2749326455999997E-2</v>
      </c>
      <c r="W581" s="7">
        <f t="shared" si="149"/>
        <v>1.6693636134473333E-2</v>
      </c>
      <c r="X581" s="40">
        <f t="shared" si="150"/>
        <v>1081.2059482292843</v>
      </c>
      <c r="Y581" s="1">
        <v>0</v>
      </c>
      <c r="Z581" s="1">
        <v>78</v>
      </c>
      <c r="AA581" s="2">
        <v>67</v>
      </c>
      <c r="AB581" s="6">
        <f t="shared" si="151"/>
        <v>0.6511988748177826</v>
      </c>
      <c r="AC581" s="2">
        <v>347.36</v>
      </c>
      <c r="AD581" s="40">
        <f t="shared" si="152"/>
        <v>3367.0033670033663</v>
      </c>
      <c r="AE581" s="1">
        <f t="shared" si="153"/>
        <v>2.4950099800399199</v>
      </c>
      <c r="AF581" s="2">
        <f t="shared" si="154"/>
        <v>54</v>
      </c>
      <c r="AG581" s="9">
        <f t="shared" si="155"/>
        <v>134.73053892215569</v>
      </c>
      <c r="AH581" s="12">
        <f t="shared" si="156"/>
        <v>1.1269335670508281E-2</v>
      </c>
      <c r="AI581" s="12">
        <f t="shared" si="157"/>
        <v>-113767.9879959135</v>
      </c>
      <c r="AJ581" s="42">
        <f t="shared" si="158"/>
        <v>-147.606351462682</v>
      </c>
      <c r="AK581" s="11">
        <v>0</v>
      </c>
      <c r="AL581" s="9">
        <f t="shared" si="159"/>
        <v>-88.120244804473614</v>
      </c>
      <c r="AM581" s="11">
        <f t="shared" si="160"/>
        <v>0</v>
      </c>
      <c r="AN581" s="9">
        <f t="shared" si="161"/>
        <v>104.98237822764769</v>
      </c>
      <c r="AO581" s="9"/>
      <c r="AP581" s="9">
        <f t="shared" si="162"/>
        <v>147.61663829472482</v>
      </c>
      <c r="AQ581" s="47">
        <f t="shared" si="163"/>
        <v>104.71195379173119</v>
      </c>
      <c r="AR581" s="15">
        <f t="shared" si="164"/>
        <v>0</v>
      </c>
      <c r="AS581" s="49"/>
      <c r="AT581" s="12">
        <f t="shared" si="165"/>
        <v>-0.47602209266821049</v>
      </c>
      <c r="AU581" s="9">
        <f t="shared" si="166"/>
        <v>62.077693724654054</v>
      </c>
      <c r="AV581" s="9">
        <f t="shared" si="167"/>
        <v>19.443433657576918</v>
      </c>
      <c r="AW581" s="9">
        <f t="shared" si="168"/>
        <v>104.71195379501515</v>
      </c>
      <c r="AX581" s="16">
        <f t="shared" si="169"/>
        <v>62.077693726296033</v>
      </c>
      <c r="AY581" s="44">
        <f t="shared" si="170"/>
        <v>-0.47302176742085555</v>
      </c>
      <c r="AZ581" s="49"/>
      <c r="BA581" s="12">
        <f t="shared" si="171"/>
        <v>-0.4760220927051107</v>
      </c>
      <c r="BB581" s="9">
        <f t="shared" si="172"/>
        <v>63.614537256534035</v>
      </c>
      <c r="BC581" s="9">
        <f t="shared" si="173"/>
        <v>20.980277186172948</v>
      </c>
      <c r="BD581" s="9">
        <f t="shared" si="174"/>
        <v>106.2487973270144</v>
      </c>
      <c r="BE581" s="16">
        <f t="shared" si="175"/>
        <v>63.614537256593678</v>
      </c>
      <c r="BF581" s="44">
        <f t="shared" si="176"/>
        <v>-0.47302176743973479</v>
      </c>
      <c r="BG581" s="49"/>
      <c r="BH581" s="12">
        <f t="shared" si="177"/>
        <v>-0.47602209270645102</v>
      </c>
      <c r="BI581" s="9">
        <f t="shared" si="178"/>
        <v>64</v>
      </c>
      <c r="BJ581" s="9">
        <f t="shared" si="182"/>
        <v>21.365739929519634</v>
      </c>
      <c r="BK581" s="9"/>
      <c r="BL581" s="47">
        <f t="shared" si="180"/>
        <v>64</v>
      </c>
      <c r="BM581" s="44">
        <f t="shared" si="181"/>
        <v>-0.47302176744039642</v>
      </c>
      <c r="BN581" s="11"/>
      <c r="BO581" s="9"/>
      <c r="BP581" s="11"/>
      <c r="BQ581" s="9"/>
      <c r="BR581" s="43"/>
      <c r="BS581" s="9"/>
      <c r="BT581" s="11"/>
    </row>
    <row r="582" spans="3:72" x14ac:dyDescent="0.2">
      <c r="C582" s="1">
        <v>80</v>
      </c>
      <c r="D582" s="1">
        <v>104.71</v>
      </c>
      <c r="E582" s="1">
        <v>-5103.8999999999996</v>
      </c>
      <c r="F582" s="2">
        <v>78</v>
      </c>
      <c r="G582" s="6">
        <v>3.3000000000000002E-2</v>
      </c>
      <c r="H582" s="2">
        <v>0.42199999999999999</v>
      </c>
      <c r="I582" s="2">
        <v>3500</v>
      </c>
      <c r="J582" s="3">
        <f t="shared" si="142"/>
        <v>58.333333333333336</v>
      </c>
      <c r="K582" s="3">
        <f t="shared" si="143"/>
        <v>366.52</v>
      </c>
      <c r="L582" s="1">
        <v>0.9</v>
      </c>
      <c r="M582" s="1">
        <v>0.76</v>
      </c>
      <c r="N582" s="1">
        <f t="shared" si="144"/>
        <v>0.68400000000000005</v>
      </c>
      <c r="O582" s="40">
        <f t="shared" si="145"/>
        <v>50.175438596491226</v>
      </c>
      <c r="P582" s="40">
        <f t="shared" si="146"/>
        <v>3808.3157894736842</v>
      </c>
      <c r="Q582" s="1">
        <v>11</v>
      </c>
      <c r="R582" s="1">
        <v>4</v>
      </c>
      <c r="S582" s="2">
        <v>2600</v>
      </c>
      <c r="T582" s="3">
        <f t="shared" si="147"/>
        <v>866.66666666666663</v>
      </c>
      <c r="U582" s="7">
        <v>0.20419999999999999</v>
      </c>
      <c r="V582" s="7">
        <f t="shared" si="148"/>
        <v>3.2749326455999997E-2</v>
      </c>
      <c r="W582" s="7">
        <f t="shared" si="149"/>
        <v>1.6693636134473333E-2</v>
      </c>
      <c r="X582" s="40">
        <f t="shared" si="150"/>
        <v>1081.2059482292843</v>
      </c>
      <c r="Y582" s="1">
        <v>0</v>
      </c>
      <c r="Z582" s="1">
        <v>78</v>
      </c>
      <c r="AA582" s="2">
        <v>67</v>
      </c>
      <c r="AB582" s="6">
        <f t="shared" si="151"/>
        <v>0.6511988748177826</v>
      </c>
      <c r="AC582" s="2">
        <v>347.36</v>
      </c>
      <c r="AD582" s="40">
        <f t="shared" si="152"/>
        <v>3367.0033670033663</v>
      </c>
      <c r="AE582" s="1">
        <f t="shared" si="153"/>
        <v>2.4950099800399199</v>
      </c>
      <c r="AF582" s="2">
        <f t="shared" si="154"/>
        <v>55</v>
      </c>
      <c r="AG582" s="9">
        <f t="shared" si="155"/>
        <v>137.22554890219558</v>
      </c>
      <c r="AH582" s="12">
        <f t="shared" si="156"/>
        <v>1.1066706193351037E-2</v>
      </c>
      <c r="AI582" s="12">
        <f t="shared" si="157"/>
        <v>-113319.39897791138</v>
      </c>
      <c r="AJ582" s="42">
        <f t="shared" si="158"/>
        <v>-147.06926736698736</v>
      </c>
      <c r="AK582" s="11">
        <v>0</v>
      </c>
      <c r="AL582" s="9">
        <f t="shared" si="159"/>
        <v>-88.156412139851412</v>
      </c>
      <c r="AM582" s="11">
        <f t="shared" si="160"/>
        <v>0</v>
      </c>
      <c r="AN582" s="9">
        <f t="shared" si="161"/>
        <v>104.71195379173119</v>
      </c>
      <c r="AO582" s="9"/>
      <c r="AP582" s="9">
        <f t="shared" si="162"/>
        <v>147.07918759785093</v>
      </c>
      <c r="AQ582" s="47">
        <f t="shared" si="163"/>
        <v>104.44492753241579</v>
      </c>
      <c r="AR582" s="15">
        <f t="shared" si="164"/>
        <v>0</v>
      </c>
      <c r="AS582" s="49"/>
      <c r="AT582" s="12">
        <f t="shared" si="165"/>
        <v>-0.47302176742085555</v>
      </c>
      <c r="AU582" s="9">
        <f t="shared" si="166"/>
        <v>62.077693726296033</v>
      </c>
      <c r="AV582" s="9">
        <f t="shared" si="167"/>
        <v>19.710459920176284</v>
      </c>
      <c r="AW582" s="9">
        <f t="shared" si="168"/>
        <v>104.44492753409608</v>
      </c>
      <c r="AX582" s="16">
        <f t="shared" si="169"/>
        <v>62.077693727136179</v>
      </c>
      <c r="AY582" s="44">
        <f t="shared" si="170"/>
        <v>-0.47005914454241132</v>
      </c>
      <c r="AZ582" s="49"/>
      <c r="BA582" s="12">
        <f t="shared" si="171"/>
        <v>-0.47302176743973479</v>
      </c>
      <c r="BB582" s="9">
        <f t="shared" si="172"/>
        <v>63.614537256593678</v>
      </c>
      <c r="BC582" s="9">
        <f t="shared" si="173"/>
        <v>21.24730344879363</v>
      </c>
      <c r="BD582" s="9">
        <f t="shared" si="174"/>
        <v>105.98177106445262</v>
      </c>
      <c r="BE582" s="16">
        <f t="shared" si="175"/>
        <v>63.614537256623123</v>
      </c>
      <c r="BF582" s="44">
        <f t="shared" si="176"/>
        <v>-0.47005914455205938</v>
      </c>
      <c r="BG582" s="49"/>
      <c r="BH582" s="12">
        <f t="shared" si="177"/>
        <v>-0.47302176744039642</v>
      </c>
      <c r="BI582" s="9">
        <f t="shared" si="178"/>
        <v>64</v>
      </c>
      <c r="BJ582" s="9">
        <f t="shared" si="182"/>
        <v>21.632766192141062</v>
      </c>
      <c r="BK582" s="9"/>
      <c r="BL582" s="47">
        <f t="shared" si="180"/>
        <v>64</v>
      </c>
      <c r="BM582" s="44">
        <f t="shared" si="181"/>
        <v>-0.47005914455238607</v>
      </c>
      <c r="BN582" s="11"/>
      <c r="BO582" s="9"/>
      <c r="BP582" s="11"/>
      <c r="BQ582" s="9"/>
      <c r="BR582" s="43"/>
      <c r="BS582" s="9"/>
      <c r="BT582" s="11"/>
    </row>
    <row r="583" spans="3:72" x14ac:dyDescent="0.2">
      <c r="C583" s="1">
        <v>80</v>
      </c>
      <c r="D583" s="1">
        <v>104.71</v>
      </c>
      <c r="E583" s="1">
        <v>-5103.8999999999996</v>
      </c>
      <c r="F583" s="2">
        <v>78</v>
      </c>
      <c r="G583" s="6">
        <v>3.3000000000000002E-2</v>
      </c>
      <c r="H583" s="2">
        <v>0.42199999999999999</v>
      </c>
      <c r="I583" s="2">
        <v>3500</v>
      </c>
      <c r="J583" s="3">
        <f t="shared" si="142"/>
        <v>58.333333333333336</v>
      </c>
      <c r="K583" s="3">
        <f t="shared" si="143"/>
        <v>366.52</v>
      </c>
      <c r="L583" s="1">
        <v>0.9</v>
      </c>
      <c r="M583" s="1">
        <v>0.76</v>
      </c>
      <c r="N583" s="1">
        <f t="shared" si="144"/>
        <v>0.68400000000000005</v>
      </c>
      <c r="O583" s="40">
        <f t="shared" si="145"/>
        <v>50.175438596491226</v>
      </c>
      <c r="P583" s="40">
        <f t="shared" si="146"/>
        <v>3808.3157894736842</v>
      </c>
      <c r="Q583" s="1">
        <v>11</v>
      </c>
      <c r="R583" s="1">
        <v>4</v>
      </c>
      <c r="S583" s="2">
        <v>2600</v>
      </c>
      <c r="T583" s="3">
        <f t="shared" si="147"/>
        <v>866.66666666666663</v>
      </c>
      <c r="U583" s="7">
        <v>0.20419999999999999</v>
      </c>
      <c r="V583" s="7">
        <f t="shared" si="148"/>
        <v>3.2749326455999997E-2</v>
      </c>
      <c r="W583" s="7">
        <f t="shared" si="149"/>
        <v>1.6693636134473333E-2</v>
      </c>
      <c r="X583" s="40">
        <f t="shared" si="150"/>
        <v>1081.2059482292843</v>
      </c>
      <c r="Y583" s="1">
        <v>0</v>
      </c>
      <c r="Z583" s="1">
        <v>78</v>
      </c>
      <c r="AA583" s="2">
        <v>67</v>
      </c>
      <c r="AB583" s="6">
        <f t="shared" si="151"/>
        <v>0.6511988748177826</v>
      </c>
      <c r="AC583" s="2">
        <v>347.36</v>
      </c>
      <c r="AD583" s="40">
        <f t="shared" si="152"/>
        <v>3367.0033670033663</v>
      </c>
      <c r="AE583" s="1">
        <f t="shared" si="153"/>
        <v>2.4950099800399199</v>
      </c>
      <c r="AF583" s="2">
        <f t="shared" si="154"/>
        <v>56</v>
      </c>
      <c r="AG583" s="9">
        <f t="shared" si="155"/>
        <v>139.72055888223551</v>
      </c>
      <c r="AH583" s="12">
        <f t="shared" si="156"/>
        <v>1.0871234810641344E-2</v>
      </c>
      <c r="AI583" s="12">
        <f t="shared" si="157"/>
        <v>-112876.56017706486</v>
      </c>
      <c r="AJ583" s="42">
        <f t="shared" si="158"/>
        <v>-146.5388965883663</v>
      </c>
      <c r="AK583" s="11">
        <v>0</v>
      </c>
      <c r="AL583" s="9">
        <f t="shared" si="159"/>
        <v>-88.191301826951261</v>
      </c>
      <c r="AM583" s="11">
        <f t="shared" si="160"/>
        <v>0</v>
      </c>
      <c r="AN583" s="9">
        <f t="shared" si="161"/>
        <v>104.44492753241579</v>
      </c>
      <c r="AO583" s="9"/>
      <c r="AP583" s="9">
        <f t="shared" si="162"/>
        <v>146.54846947181724</v>
      </c>
      <c r="AQ583" s="47">
        <f t="shared" si="163"/>
        <v>104.18123566653763</v>
      </c>
      <c r="AR583" s="15">
        <f t="shared" si="164"/>
        <v>0</v>
      </c>
      <c r="AS583" s="49"/>
      <c r="AT583" s="12">
        <f t="shared" si="165"/>
        <v>-0.47005914454241132</v>
      </c>
      <c r="AU583" s="9">
        <f t="shared" si="166"/>
        <v>62.077693727136179</v>
      </c>
      <c r="AV583" s="9">
        <f t="shared" si="167"/>
        <v>19.974151787734733</v>
      </c>
      <c r="AW583" s="9">
        <f t="shared" si="168"/>
        <v>104.18123566739639</v>
      </c>
      <c r="AX583" s="16">
        <f t="shared" si="169"/>
        <v>62.07769372756556</v>
      </c>
      <c r="AY583" s="44">
        <f t="shared" si="170"/>
        <v>-0.46713351635412209</v>
      </c>
      <c r="AZ583" s="49"/>
      <c r="BA583" s="12">
        <f t="shared" si="171"/>
        <v>-0.47005914455205938</v>
      </c>
      <c r="BB583" s="9">
        <f t="shared" si="172"/>
        <v>63.614537256623123</v>
      </c>
      <c r="BC583" s="9">
        <f t="shared" si="173"/>
        <v>21.510995316362909</v>
      </c>
      <c r="BD583" s="9">
        <f t="shared" si="174"/>
        <v>105.71807919691241</v>
      </c>
      <c r="BE583" s="16">
        <f t="shared" si="175"/>
        <v>63.614537256637661</v>
      </c>
      <c r="BF583" s="44">
        <f t="shared" si="176"/>
        <v>-0.46713351635904737</v>
      </c>
      <c r="BG583" s="49"/>
      <c r="BH583" s="12">
        <f t="shared" si="177"/>
        <v>-0.47005914455238607</v>
      </c>
      <c r="BI583" s="9">
        <f t="shared" si="178"/>
        <v>64</v>
      </c>
      <c r="BJ583" s="9">
        <f t="shared" si="182"/>
        <v>21.896458059710703</v>
      </c>
      <c r="BK583" s="9"/>
      <c r="BL583" s="47">
        <f t="shared" si="180"/>
        <v>64</v>
      </c>
      <c r="BM583" s="44">
        <f t="shared" si="181"/>
        <v>-0.46713351635920874</v>
      </c>
      <c r="BN583" s="11"/>
      <c r="BO583" s="9"/>
      <c r="BP583" s="11"/>
      <c r="BQ583" s="9"/>
      <c r="BR583" s="43"/>
      <c r="BS583" s="9"/>
      <c r="BT583" s="11"/>
    </row>
    <row r="584" spans="3:72" x14ac:dyDescent="0.2">
      <c r="C584" s="1">
        <v>80</v>
      </c>
      <c r="D584" s="1">
        <v>104.71</v>
      </c>
      <c r="E584" s="1">
        <v>-5103.8999999999996</v>
      </c>
      <c r="F584" s="2">
        <v>78</v>
      </c>
      <c r="G584" s="6">
        <v>3.3000000000000002E-2</v>
      </c>
      <c r="H584" s="2">
        <v>0.42199999999999999</v>
      </c>
      <c r="I584" s="2">
        <v>3500</v>
      </c>
      <c r="J584" s="3">
        <f t="shared" si="142"/>
        <v>58.333333333333336</v>
      </c>
      <c r="K584" s="3">
        <f t="shared" si="143"/>
        <v>366.52</v>
      </c>
      <c r="L584" s="1">
        <v>0.9</v>
      </c>
      <c r="M584" s="1">
        <v>0.76</v>
      </c>
      <c r="N584" s="1">
        <f t="shared" si="144"/>
        <v>0.68400000000000005</v>
      </c>
      <c r="O584" s="40">
        <f t="shared" si="145"/>
        <v>50.175438596491226</v>
      </c>
      <c r="P584" s="40">
        <f t="shared" si="146"/>
        <v>3808.3157894736842</v>
      </c>
      <c r="Q584" s="1">
        <v>11</v>
      </c>
      <c r="R584" s="1">
        <v>4</v>
      </c>
      <c r="S584" s="2">
        <v>2600</v>
      </c>
      <c r="T584" s="3">
        <f t="shared" si="147"/>
        <v>866.66666666666663</v>
      </c>
      <c r="U584" s="7">
        <v>0.20419999999999999</v>
      </c>
      <c r="V584" s="7">
        <f t="shared" si="148"/>
        <v>3.2749326455999997E-2</v>
      </c>
      <c r="W584" s="7">
        <f t="shared" si="149"/>
        <v>1.6693636134473333E-2</v>
      </c>
      <c r="X584" s="40">
        <f t="shared" si="150"/>
        <v>1081.2059482292843</v>
      </c>
      <c r="Y584" s="1">
        <v>0</v>
      </c>
      <c r="Z584" s="1">
        <v>78</v>
      </c>
      <c r="AA584" s="2">
        <v>67</v>
      </c>
      <c r="AB584" s="6">
        <f t="shared" si="151"/>
        <v>0.6511988748177826</v>
      </c>
      <c r="AC584" s="2">
        <v>347.36</v>
      </c>
      <c r="AD584" s="40">
        <f t="shared" si="152"/>
        <v>3367.0033670033663</v>
      </c>
      <c r="AE584" s="1">
        <f t="shared" si="153"/>
        <v>2.4950099800399199</v>
      </c>
      <c r="AF584" s="2">
        <f t="shared" si="154"/>
        <v>57</v>
      </c>
      <c r="AG584" s="9">
        <f t="shared" si="155"/>
        <v>142.21556886227543</v>
      </c>
      <c r="AH584" s="12">
        <f t="shared" si="156"/>
        <v>1.0682548805128981E-2</v>
      </c>
      <c r="AI584" s="12">
        <f t="shared" si="157"/>
        <v>-112439.3574875132</v>
      </c>
      <c r="AJ584" s="42">
        <f t="shared" si="158"/>
        <v>-146.01511447325015</v>
      </c>
      <c r="AK584" s="11">
        <v>0</v>
      </c>
      <c r="AL584" s="9">
        <f t="shared" si="159"/>
        <v>-88.224980392075167</v>
      </c>
      <c r="AM584" s="11">
        <f t="shared" si="160"/>
        <v>0</v>
      </c>
      <c r="AN584" s="9">
        <f t="shared" si="161"/>
        <v>104.18123566653763</v>
      </c>
      <c r="AO584" s="9"/>
      <c r="AP584" s="9">
        <f t="shared" si="162"/>
        <v>146.02435793801703</v>
      </c>
      <c r="AQ584" s="47">
        <f t="shared" si="163"/>
        <v>103.92081599904495</v>
      </c>
      <c r="AR584" s="15">
        <f t="shared" si="164"/>
        <v>0</v>
      </c>
      <c r="AS584" s="49"/>
      <c r="AT584" s="12">
        <f t="shared" si="165"/>
        <v>-0.46713351635412209</v>
      </c>
      <c r="AU584" s="9">
        <f t="shared" si="166"/>
        <v>62.07769372756556</v>
      </c>
      <c r="AV584" s="9">
        <f t="shared" si="167"/>
        <v>20.234571456086158</v>
      </c>
      <c r="AW584" s="9">
        <f t="shared" si="168"/>
        <v>103.92081599948339</v>
      </c>
      <c r="AX584" s="16">
        <f t="shared" si="169"/>
        <v>62.077693727784776</v>
      </c>
      <c r="AY584" s="44">
        <f t="shared" si="170"/>
        <v>-0.46424419280323842</v>
      </c>
      <c r="AZ584" s="49"/>
      <c r="BA584" s="12">
        <f t="shared" si="171"/>
        <v>-0.46713351635904737</v>
      </c>
      <c r="BB584" s="9">
        <f t="shared" si="172"/>
        <v>63.614537256637661</v>
      </c>
      <c r="BC584" s="9">
        <f t="shared" si="173"/>
        <v>21.771414984719826</v>
      </c>
      <c r="BD584" s="9">
        <f t="shared" si="174"/>
        <v>105.45765952856986</v>
      </c>
      <c r="BE584" s="16">
        <f t="shared" si="175"/>
        <v>63.614537256644844</v>
      </c>
      <c r="BF584" s="44">
        <f t="shared" si="176"/>
        <v>-0.4642441928057503</v>
      </c>
      <c r="BG584" s="49"/>
      <c r="BH584" s="12">
        <f t="shared" si="177"/>
        <v>-0.46713351635920874</v>
      </c>
      <c r="BI584" s="9">
        <f t="shared" si="178"/>
        <v>64</v>
      </c>
      <c r="BJ584" s="9">
        <f t="shared" si="182"/>
        <v>22.156877728067798</v>
      </c>
      <c r="BK584" s="9"/>
      <c r="BL584" s="47">
        <f t="shared" si="180"/>
        <v>64</v>
      </c>
      <c r="BM584" s="44">
        <f t="shared" si="181"/>
        <v>-0.46424419280583001</v>
      </c>
      <c r="BN584" s="11"/>
      <c r="BO584" s="9"/>
      <c r="BP584" s="11"/>
      <c r="BQ584" s="9"/>
      <c r="BR584" s="43"/>
      <c r="BS584" s="9"/>
      <c r="BT584" s="11"/>
    </row>
    <row r="585" spans="3:72" x14ac:dyDescent="0.2">
      <c r="C585" s="1">
        <v>80</v>
      </c>
      <c r="D585" s="1">
        <v>104.71</v>
      </c>
      <c r="E585" s="1">
        <v>-5103.8999999999996</v>
      </c>
      <c r="F585" s="2">
        <v>78</v>
      </c>
      <c r="G585" s="6">
        <v>3.3000000000000002E-2</v>
      </c>
      <c r="H585" s="2">
        <v>0.42199999999999999</v>
      </c>
      <c r="I585" s="2">
        <v>3500</v>
      </c>
      <c r="J585" s="3">
        <f t="shared" si="142"/>
        <v>58.333333333333336</v>
      </c>
      <c r="K585" s="3">
        <f t="shared" si="143"/>
        <v>366.52</v>
      </c>
      <c r="L585" s="1">
        <v>0.9</v>
      </c>
      <c r="M585" s="1">
        <v>0.76</v>
      </c>
      <c r="N585" s="1">
        <f t="shared" si="144"/>
        <v>0.68400000000000005</v>
      </c>
      <c r="O585" s="40">
        <f t="shared" si="145"/>
        <v>50.175438596491226</v>
      </c>
      <c r="P585" s="40">
        <f t="shared" si="146"/>
        <v>3808.3157894736842</v>
      </c>
      <c r="Q585" s="1">
        <v>11</v>
      </c>
      <c r="R585" s="1">
        <v>4</v>
      </c>
      <c r="S585" s="2">
        <v>2600</v>
      </c>
      <c r="T585" s="3">
        <f t="shared" si="147"/>
        <v>866.66666666666663</v>
      </c>
      <c r="U585" s="7">
        <v>0.20419999999999999</v>
      </c>
      <c r="V585" s="7">
        <f t="shared" si="148"/>
        <v>3.2749326455999997E-2</v>
      </c>
      <c r="W585" s="7">
        <f t="shared" si="149"/>
        <v>1.6693636134473333E-2</v>
      </c>
      <c r="X585" s="40">
        <f t="shared" si="150"/>
        <v>1081.2059482292843</v>
      </c>
      <c r="Y585" s="1">
        <v>0</v>
      </c>
      <c r="Z585" s="1">
        <v>78</v>
      </c>
      <c r="AA585" s="2">
        <v>67</v>
      </c>
      <c r="AB585" s="6">
        <f t="shared" si="151"/>
        <v>0.6511988748177826</v>
      </c>
      <c r="AC585" s="2">
        <v>347.36</v>
      </c>
      <c r="AD585" s="40">
        <f t="shared" si="152"/>
        <v>3367.0033670033663</v>
      </c>
      <c r="AE585" s="1">
        <f t="shared" si="153"/>
        <v>2.4950099800399199</v>
      </c>
      <c r="AF585" s="2">
        <f t="shared" si="154"/>
        <v>58</v>
      </c>
      <c r="AG585" s="9">
        <f t="shared" si="155"/>
        <v>144.71057884231536</v>
      </c>
      <c r="AH585" s="12">
        <f t="shared" si="156"/>
        <v>1.0500300894295239E-2</v>
      </c>
      <c r="AI585" s="12">
        <f t="shared" si="157"/>
        <v>-112007.68006052854</v>
      </c>
      <c r="AJ585" s="42">
        <f t="shared" si="158"/>
        <v>-145.49779938356545</v>
      </c>
      <c r="AK585" s="11">
        <v>0</v>
      </c>
      <c r="AL585" s="9">
        <f t="shared" si="159"/>
        <v>-88.257509821679875</v>
      </c>
      <c r="AM585" s="11">
        <f t="shared" si="160"/>
        <v>0</v>
      </c>
      <c r="AN585" s="9">
        <f t="shared" si="161"/>
        <v>103.92081599904495</v>
      </c>
      <c r="AO585" s="9"/>
      <c r="AP585" s="9">
        <f t="shared" si="162"/>
        <v>145.50673014539399</v>
      </c>
      <c r="AQ585" s="47">
        <f t="shared" si="163"/>
        <v>103.66360787413383</v>
      </c>
      <c r="AR585" s="15">
        <f t="shared" si="164"/>
        <v>0</v>
      </c>
      <c r="AS585" s="49"/>
      <c r="AT585" s="12">
        <f t="shared" si="165"/>
        <v>-0.46424419280323842</v>
      </c>
      <c r="AU585" s="9">
        <f t="shared" si="166"/>
        <v>62.077693727784776</v>
      </c>
      <c r="AV585" s="9">
        <f t="shared" si="167"/>
        <v>20.491779581435722</v>
      </c>
      <c r="AW585" s="9">
        <f t="shared" si="168"/>
        <v>103.66360787435744</v>
      </c>
      <c r="AX585" s="16">
        <f t="shared" si="169"/>
        <v>62.07769372789658</v>
      </c>
      <c r="AY585" s="44">
        <f t="shared" si="170"/>
        <v>-0.46139050091791267</v>
      </c>
      <c r="AZ585" s="49"/>
      <c r="BA585" s="12">
        <f t="shared" si="171"/>
        <v>-0.4642441928057503</v>
      </c>
      <c r="BB585" s="9">
        <f t="shared" si="172"/>
        <v>63.614537256644844</v>
      </c>
      <c r="BC585" s="9">
        <f t="shared" si="173"/>
        <v>22.028623110072175</v>
      </c>
      <c r="BD585" s="9">
        <f t="shared" si="174"/>
        <v>105.2004514032246</v>
      </c>
      <c r="BE585" s="16">
        <f t="shared" si="175"/>
        <v>63.61453725664839</v>
      </c>
      <c r="BF585" s="44">
        <f t="shared" si="176"/>
        <v>-0.46139050091919259</v>
      </c>
      <c r="BG585" s="49"/>
      <c r="BH585" s="12">
        <f t="shared" si="177"/>
        <v>-0.46424419280583001</v>
      </c>
      <c r="BI585" s="9">
        <f t="shared" si="178"/>
        <v>64</v>
      </c>
      <c r="BJ585" s="9">
        <f t="shared" si="182"/>
        <v>22.414085853420232</v>
      </c>
      <c r="BK585" s="9"/>
      <c r="BL585" s="47">
        <f t="shared" si="180"/>
        <v>64</v>
      </c>
      <c r="BM585" s="44">
        <f t="shared" si="181"/>
        <v>-0.46139050091923201</v>
      </c>
      <c r="BN585" s="11"/>
      <c r="BO585" s="9"/>
      <c r="BP585" s="11"/>
      <c r="BQ585" s="9"/>
      <c r="BR585" s="43"/>
      <c r="BS585" s="9"/>
      <c r="BT585" s="11"/>
    </row>
    <row r="586" spans="3:72" x14ac:dyDescent="0.2">
      <c r="C586" s="1">
        <v>80</v>
      </c>
      <c r="D586" s="1">
        <v>104.71</v>
      </c>
      <c r="E586" s="1">
        <v>-5103.8999999999996</v>
      </c>
      <c r="F586" s="2">
        <v>78</v>
      </c>
      <c r="G586" s="6">
        <v>3.3000000000000002E-2</v>
      </c>
      <c r="H586" s="2">
        <v>0.42199999999999999</v>
      </c>
      <c r="I586" s="2">
        <v>3500</v>
      </c>
      <c r="J586" s="3">
        <f t="shared" si="142"/>
        <v>58.333333333333336</v>
      </c>
      <c r="K586" s="3">
        <f t="shared" si="143"/>
        <v>366.52</v>
      </c>
      <c r="L586" s="1">
        <v>0.9</v>
      </c>
      <c r="M586" s="1">
        <v>0.76</v>
      </c>
      <c r="N586" s="1">
        <f t="shared" si="144"/>
        <v>0.68400000000000005</v>
      </c>
      <c r="O586" s="40">
        <f t="shared" si="145"/>
        <v>50.175438596491226</v>
      </c>
      <c r="P586" s="40">
        <f t="shared" si="146"/>
        <v>3808.3157894736842</v>
      </c>
      <c r="Q586" s="1">
        <v>11</v>
      </c>
      <c r="R586" s="1">
        <v>4</v>
      </c>
      <c r="S586" s="2">
        <v>2600</v>
      </c>
      <c r="T586" s="3">
        <f t="shared" si="147"/>
        <v>866.66666666666663</v>
      </c>
      <c r="U586" s="7">
        <v>0.20419999999999999</v>
      </c>
      <c r="V586" s="7">
        <f t="shared" si="148"/>
        <v>3.2749326455999997E-2</v>
      </c>
      <c r="W586" s="7">
        <f t="shared" si="149"/>
        <v>1.6693636134473333E-2</v>
      </c>
      <c r="X586" s="40">
        <f t="shared" si="150"/>
        <v>1081.2059482292843</v>
      </c>
      <c r="Y586" s="1">
        <v>0</v>
      </c>
      <c r="Z586" s="1">
        <v>78</v>
      </c>
      <c r="AA586" s="2">
        <v>67</v>
      </c>
      <c r="AB586" s="6">
        <f t="shared" si="151"/>
        <v>0.6511988748177826</v>
      </c>
      <c r="AC586" s="2">
        <v>347.36</v>
      </c>
      <c r="AD586" s="40">
        <f t="shared" si="152"/>
        <v>3367.0033670033663</v>
      </c>
      <c r="AE586" s="1">
        <f t="shared" si="153"/>
        <v>2.4950099800399199</v>
      </c>
      <c r="AF586" s="2">
        <f t="shared" si="154"/>
        <v>59</v>
      </c>
      <c r="AG586" s="9">
        <f t="shared" si="155"/>
        <v>147.20558882235528</v>
      </c>
      <c r="AH586" s="12">
        <f t="shared" si="156"/>
        <v>1.0324167097120789E-2</v>
      </c>
      <c r="AI586" s="12">
        <f t="shared" si="157"/>
        <v>-111581.42017029625</v>
      </c>
      <c r="AJ586" s="42">
        <f t="shared" si="158"/>
        <v>-144.98683261174006</v>
      </c>
      <c r="AK586" s="11">
        <v>0</v>
      </c>
      <c r="AL586" s="9">
        <f t="shared" si="159"/>
        <v>-88.288947943137543</v>
      </c>
      <c r="AM586" s="11">
        <f t="shared" si="160"/>
        <v>0</v>
      </c>
      <c r="AN586" s="9">
        <f t="shared" si="161"/>
        <v>103.66360787413383</v>
      </c>
      <c r="AO586" s="9"/>
      <c r="AP586" s="9">
        <f t="shared" si="162"/>
        <v>144.99546627426625</v>
      </c>
      <c r="AQ586" s="47">
        <f t="shared" si="163"/>
        <v>103.40955212802899</v>
      </c>
      <c r="AR586" s="15">
        <f t="shared" si="164"/>
        <v>0</v>
      </c>
      <c r="AS586" s="49"/>
      <c r="AT586" s="12">
        <f t="shared" si="165"/>
        <v>-0.46139050091791267</v>
      </c>
      <c r="AU586" s="9">
        <f t="shared" si="166"/>
        <v>62.07769372789658</v>
      </c>
      <c r="AV586" s="9">
        <f t="shared" si="167"/>
        <v>20.745835327764169</v>
      </c>
      <c r="AW586" s="9">
        <f t="shared" si="168"/>
        <v>103.40955212814295</v>
      </c>
      <c r="AX586" s="16">
        <f t="shared" si="169"/>
        <v>62.077693727953559</v>
      </c>
      <c r="AY586" s="44">
        <f t="shared" si="170"/>
        <v>-0.45857178428178358</v>
      </c>
      <c r="AZ586" s="49"/>
      <c r="BA586" s="12">
        <f t="shared" si="171"/>
        <v>-0.46139050091919259</v>
      </c>
      <c r="BB586" s="9">
        <f t="shared" si="172"/>
        <v>63.61453725664839</v>
      </c>
      <c r="BC586" s="9">
        <f t="shared" si="173"/>
        <v>22.282678856402022</v>
      </c>
      <c r="BD586" s="9">
        <f t="shared" si="174"/>
        <v>104.94639565689826</v>
      </c>
      <c r="BE586" s="16">
        <f t="shared" si="175"/>
        <v>63.614537256650138</v>
      </c>
      <c r="BF586" s="44">
        <f t="shared" si="176"/>
        <v>-0.45857178428243511</v>
      </c>
      <c r="BG586" s="49"/>
      <c r="BH586" s="12">
        <f t="shared" si="177"/>
        <v>-0.46139050091923201</v>
      </c>
      <c r="BI586" s="9">
        <f t="shared" si="178"/>
        <v>64</v>
      </c>
      <c r="BJ586" s="9">
        <f t="shared" si="182"/>
        <v>22.668141599750122</v>
      </c>
      <c r="BK586" s="9"/>
      <c r="BL586" s="47">
        <f t="shared" si="180"/>
        <v>64</v>
      </c>
      <c r="BM586" s="44">
        <f t="shared" si="181"/>
        <v>-0.45857178428245465</v>
      </c>
      <c r="BN586" s="11"/>
      <c r="BO586" s="9"/>
      <c r="BP586" s="11"/>
      <c r="BQ586" s="9"/>
      <c r="BR586" s="43"/>
      <c r="BS586" s="9"/>
      <c r="BT586" s="11"/>
    </row>
    <row r="587" spans="3:72" x14ac:dyDescent="0.2">
      <c r="C587" s="1">
        <v>80</v>
      </c>
      <c r="D587" s="1">
        <v>104.71</v>
      </c>
      <c r="E587" s="1">
        <v>-5103.8999999999996</v>
      </c>
      <c r="F587" s="2">
        <v>78</v>
      </c>
      <c r="G587" s="6">
        <v>3.3000000000000002E-2</v>
      </c>
      <c r="H587" s="2">
        <v>0.42199999999999999</v>
      </c>
      <c r="I587" s="2">
        <v>3500</v>
      </c>
      <c r="J587" s="3">
        <f t="shared" si="142"/>
        <v>58.333333333333336</v>
      </c>
      <c r="K587" s="3">
        <f t="shared" si="143"/>
        <v>366.52</v>
      </c>
      <c r="L587" s="1">
        <v>0.9</v>
      </c>
      <c r="M587" s="1">
        <v>0.76</v>
      </c>
      <c r="N587" s="1">
        <f t="shared" si="144"/>
        <v>0.68400000000000005</v>
      </c>
      <c r="O587" s="40">
        <f t="shared" si="145"/>
        <v>50.175438596491226</v>
      </c>
      <c r="P587" s="40">
        <f t="shared" si="146"/>
        <v>3808.3157894736842</v>
      </c>
      <c r="Q587" s="1">
        <v>11</v>
      </c>
      <c r="R587" s="1">
        <v>4</v>
      </c>
      <c r="S587" s="2">
        <v>2600</v>
      </c>
      <c r="T587" s="3">
        <f t="shared" si="147"/>
        <v>866.66666666666663</v>
      </c>
      <c r="U587" s="7">
        <v>0.20419999999999999</v>
      </c>
      <c r="V587" s="7">
        <f t="shared" si="148"/>
        <v>3.2749326455999997E-2</v>
      </c>
      <c r="W587" s="7">
        <f t="shared" si="149"/>
        <v>1.6693636134473333E-2</v>
      </c>
      <c r="X587" s="40">
        <f t="shared" si="150"/>
        <v>1081.2059482292843</v>
      </c>
      <c r="Y587" s="1">
        <v>0</v>
      </c>
      <c r="Z587" s="1">
        <v>78</v>
      </c>
      <c r="AA587" s="2">
        <v>67</v>
      </c>
      <c r="AB587" s="6">
        <f t="shared" si="151"/>
        <v>0.6511988748177826</v>
      </c>
      <c r="AC587" s="2">
        <v>347.36</v>
      </c>
      <c r="AD587" s="40">
        <f t="shared" si="152"/>
        <v>3367.0033670033663</v>
      </c>
      <c r="AE587" s="1">
        <f t="shared" si="153"/>
        <v>2.4950099800399199</v>
      </c>
      <c r="AF587" s="2">
        <f t="shared" si="154"/>
        <v>60</v>
      </c>
      <c r="AG587" s="9">
        <f t="shared" si="155"/>
        <v>149.70059880239521</v>
      </c>
      <c r="AH587" s="12">
        <f t="shared" si="156"/>
        <v>1.0153844812010732E-2</v>
      </c>
      <c r="AI587" s="12">
        <f t="shared" si="157"/>
        <v>-111160.4730876829</v>
      </c>
      <c r="AJ587" s="42">
        <f t="shared" si="158"/>
        <v>-144.48209829777059</v>
      </c>
      <c r="AK587" s="11">
        <v>0</v>
      </c>
      <c r="AL587" s="9">
        <f t="shared" si="159"/>
        <v>-88.319348767806844</v>
      </c>
      <c r="AM587" s="11">
        <f t="shared" si="160"/>
        <v>0</v>
      </c>
      <c r="AN587" s="9">
        <f t="shared" si="161"/>
        <v>103.40955212802899</v>
      </c>
      <c r="AO587" s="9"/>
      <c r="AP587" s="9">
        <f t="shared" si="162"/>
        <v>144.49044944349237</v>
      </c>
      <c r="AQ587" s="47">
        <f t="shared" si="163"/>
        <v>103.15859104341695</v>
      </c>
      <c r="AR587" s="15">
        <f t="shared" si="164"/>
        <v>0</v>
      </c>
      <c r="AS587" s="49"/>
      <c r="AT587" s="12">
        <f t="shared" si="165"/>
        <v>-0.45857178428178358</v>
      </c>
      <c r="AU587" s="9">
        <f t="shared" si="166"/>
        <v>62.077693727953559</v>
      </c>
      <c r="AV587" s="9">
        <f t="shared" si="167"/>
        <v>20.996796412490177</v>
      </c>
      <c r="AW587" s="9">
        <f t="shared" si="168"/>
        <v>103.15859104347496</v>
      </c>
      <c r="AX587" s="16">
        <f t="shared" si="169"/>
        <v>62.077693727982563</v>
      </c>
      <c r="AY587" s="44">
        <f t="shared" si="170"/>
        <v>-0.45578740252762878</v>
      </c>
      <c r="AZ587" s="49"/>
      <c r="BA587" s="12">
        <f t="shared" si="171"/>
        <v>-0.45857178428243511</v>
      </c>
      <c r="BB587" s="9">
        <f t="shared" si="172"/>
        <v>63.614537256650138</v>
      </c>
      <c r="BC587" s="9">
        <f t="shared" si="173"/>
        <v>22.53363994112874</v>
      </c>
      <c r="BD587" s="9">
        <f t="shared" si="174"/>
        <v>104.69543457217327</v>
      </c>
      <c r="BE587" s="16">
        <f t="shared" si="175"/>
        <v>63.614537256651005</v>
      </c>
      <c r="BF587" s="44">
        <f t="shared" si="176"/>
        <v>-0.45578740252796029</v>
      </c>
      <c r="BG587" s="49"/>
      <c r="BH587" s="12">
        <f t="shared" si="177"/>
        <v>-0.45857178428245465</v>
      </c>
      <c r="BI587" s="9">
        <f t="shared" si="178"/>
        <v>64</v>
      </c>
      <c r="BJ587" s="9">
        <f t="shared" si="182"/>
        <v>22.919102684476869</v>
      </c>
      <c r="BK587" s="9"/>
      <c r="BL587" s="47">
        <f t="shared" si="180"/>
        <v>64</v>
      </c>
      <c r="BM587" s="44">
        <f t="shared" si="181"/>
        <v>-0.4557874025279699</v>
      </c>
      <c r="BN587" s="11"/>
      <c r="BO587" s="9"/>
      <c r="BP587" s="11"/>
      <c r="BQ587" s="9"/>
      <c r="BR587" s="43"/>
      <c r="BS587" s="9"/>
      <c r="BT587" s="11"/>
    </row>
    <row r="588" spans="3:72" x14ac:dyDescent="0.2">
      <c r="C588" s="1">
        <v>80</v>
      </c>
      <c r="D588" s="1">
        <v>104.71</v>
      </c>
      <c r="E588" s="1">
        <v>-5103.8999999999996</v>
      </c>
      <c r="F588" s="2">
        <v>78</v>
      </c>
      <c r="G588" s="6">
        <v>3.3000000000000002E-2</v>
      </c>
      <c r="H588" s="2">
        <v>0.42199999999999999</v>
      </c>
      <c r="I588" s="2">
        <v>3500</v>
      </c>
      <c r="J588" s="3">
        <f t="shared" si="142"/>
        <v>58.333333333333336</v>
      </c>
      <c r="K588" s="3">
        <f t="shared" si="143"/>
        <v>366.52</v>
      </c>
      <c r="L588" s="1">
        <v>0.9</v>
      </c>
      <c r="M588" s="1">
        <v>0.76</v>
      </c>
      <c r="N588" s="1">
        <f t="shared" si="144"/>
        <v>0.68400000000000005</v>
      </c>
      <c r="O588" s="40">
        <f t="shared" si="145"/>
        <v>50.175438596491226</v>
      </c>
      <c r="P588" s="40">
        <f t="shared" si="146"/>
        <v>3808.3157894736842</v>
      </c>
      <c r="Q588" s="1">
        <v>11</v>
      </c>
      <c r="R588" s="1">
        <v>4</v>
      </c>
      <c r="S588" s="2">
        <v>2600</v>
      </c>
      <c r="T588" s="3">
        <f t="shared" si="147"/>
        <v>866.66666666666663</v>
      </c>
      <c r="U588" s="7">
        <v>0.20419999999999999</v>
      </c>
      <c r="V588" s="7">
        <f t="shared" si="148"/>
        <v>3.2749326455999997E-2</v>
      </c>
      <c r="W588" s="7">
        <f t="shared" si="149"/>
        <v>1.6693636134473333E-2</v>
      </c>
      <c r="X588" s="40">
        <f t="shared" si="150"/>
        <v>1081.2059482292843</v>
      </c>
      <c r="Y588" s="1">
        <v>0</v>
      </c>
      <c r="Z588" s="1">
        <v>78</v>
      </c>
      <c r="AA588" s="2">
        <v>67</v>
      </c>
      <c r="AB588" s="6">
        <f t="shared" si="151"/>
        <v>0.6511988748177826</v>
      </c>
      <c r="AC588" s="2">
        <v>347.36</v>
      </c>
      <c r="AD588" s="40">
        <f t="shared" si="152"/>
        <v>3367.0033670033663</v>
      </c>
      <c r="AE588" s="1">
        <f t="shared" si="153"/>
        <v>2.4950099800399199</v>
      </c>
      <c r="AF588" s="2">
        <f t="shared" si="154"/>
        <v>61</v>
      </c>
      <c r="AG588" s="9">
        <f t="shared" si="155"/>
        <v>152.1956087824351</v>
      </c>
      <c r="AH588" s="12">
        <f t="shared" si="156"/>
        <v>9.9890510818876847E-3</v>
      </c>
      <c r="AI588" s="12">
        <f t="shared" si="157"/>
        <v>-110744.73696138406</v>
      </c>
      <c r="AJ588" s="42">
        <f t="shared" si="158"/>
        <v>-143.98348334847185</v>
      </c>
      <c r="AK588" s="11">
        <v>0</v>
      </c>
      <c r="AL588" s="9">
        <f t="shared" si="159"/>
        <v>-88.348762800696505</v>
      </c>
      <c r="AM588" s="11">
        <f t="shared" si="160"/>
        <v>0</v>
      </c>
      <c r="AN588" s="9">
        <f t="shared" si="161"/>
        <v>103.15859104341695</v>
      </c>
      <c r="AO588" s="9"/>
      <c r="AP588" s="9">
        <f t="shared" si="162"/>
        <v>143.99156562093469</v>
      </c>
      <c r="AQ588" s="47">
        <f t="shared" si="163"/>
        <v>102.91066830550032</v>
      </c>
      <c r="AR588" s="15">
        <f t="shared" si="164"/>
        <v>0</v>
      </c>
      <c r="AS588" s="49"/>
      <c r="AT588" s="12">
        <f t="shared" si="165"/>
        <v>-0.45578740252762878</v>
      </c>
      <c r="AU588" s="9">
        <f t="shared" si="166"/>
        <v>62.077693727982563</v>
      </c>
      <c r="AV588" s="9">
        <f t="shared" si="167"/>
        <v>21.24471915046481</v>
      </c>
      <c r="AW588" s="9">
        <f t="shared" si="168"/>
        <v>102.91066830552984</v>
      </c>
      <c r="AX588" s="16">
        <f t="shared" si="169"/>
        <v>62.077693727997328</v>
      </c>
      <c r="AY588" s="44">
        <f t="shared" si="170"/>
        <v>-0.45303673084939228</v>
      </c>
      <c r="AZ588" s="49"/>
      <c r="BA588" s="12">
        <f t="shared" si="171"/>
        <v>-0.45578740252796029</v>
      </c>
      <c r="BB588" s="9">
        <f t="shared" si="172"/>
        <v>63.614537256651005</v>
      </c>
      <c r="BC588" s="9">
        <f t="shared" si="173"/>
        <v>22.781562679103729</v>
      </c>
      <c r="BD588" s="9">
        <f t="shared" si="174"/>
        <v>104.44751183419913</v>
      </c>
      <c r="BE588" s="16">
        <f t="shared" si="175"/>
        <v>63.614537256651431</v>
      </c>
      <c r="BF588" s="44">
        <f t="shared" si="176"/>
        <v>-0.45303673084956075</v>
      </c>
      <c r="BG588" s="49"/>
      <c r="BH588" s="12">
        <f t="shared" si="177"/>
        <v>-0.4557874025279699</v>
      </c>
      <c r="BI588" s="9">
        <f t="shared" si="178"/>
        <v>64</v>
      </c>
      <c r="BJ588" s="9">
        <f t="shared" si="182"/>
        <v>23.167025422451871</v>
      </c>
      <c r="BK588" s="9"/>
      <c r="BL588" s="47">
        <f t="shared" si="180"/>
        <v>64</v>
      </c>
      <c r="BM588" s="44">
        <f t="shared" si="181"/>
        <v>-0.45303673084956547</v>
      </c>
      <c r="BN588" s="11"/>
      <c r="BO588" s="9"/>
      <c r="BP588" s="11"/>
      <c r="BQ588" s="9"/>
      <c r="BR588" s="43"/>
      <c r="BS588" s="9"/>
      <c r="BT588" s="11"/>
    </row>
    <row r="589" spans="3:72" x14ac:dyDescent="0.2">
      <c r="C589" s="1">
        <v>80</v>
      </c>
      <c r="D589" s="1">
        <v>104.71</v>
      </c>
      <c r="E589" s="1">
        <v>-5103.8999999999996</v>
      </c>
      <c r="F589" s="2">
        <v>78</v>
      </c>
      <c r="G589" s="6">
        <v>3.3000000000000002E-2</v>
      </c>
      <c r="H589" s="2">
        <v>0.42199999999999999</v>
      </c>
      <c r="I589" s="2">
        <v>3500</v>
      </c>
      <c r="J589" s="3">
        <f t="shared" si="142"/>
        <v>58.333333333333336</v>
      </c>
      <c r="K589" s="3">
        <f t="shared" si="143"/>
        <v>366.52</v>
      </c>
      <c r="L589" s="1">
        <v>0.9</v>
      </c>
      <c r="M589" s="1">
        <v>0.76</v>
      </c>
      <c r="N589" s="1">
        <f t="shared" si="144"/>
        <v>0.68400000000000005</v>
      </c>
      <c r="O589" s="40">
        <f t="shared" si="145"/>
        <v>50.175438596491226</v>
      </c>
      <c r="P589" s="40">
        <f t="shared" si="146"/>
        <v>3808.3157894736842</v>
      </c>
      <c r="Q589" s="1">
        <v>11</v>
      </c>
      <c r="R589" s="1">
        <v>4</v>
      </c>
      <c r="S589" s="2">
        <v>2600</v>
      </c>
      <c r="T589" s="3">
        <f t="shared" si="147"/>
        <v>866.66666666666663</v>
      </c>
      <c r="U589" s="7">
        <v>0.20419999999999999</v>
      </c>
      <c r="V589" s="7">
        <f t="shared" si="148"/>
        <v>3.2749326455999997E-2</v>
      </c>
      <c r="W589" s="7">
        <f t="shared" si="149"/>
        <v>1.6693636134473333E-2</v>
      </c>
      <c r="X589" s="40">
        <f t="shared" si="150"/>
        <v>1081.2059482292843</v>
      </c>
      <c r="Y589" s="1">
        <v>0</v>
      </c>
      <c r="Z589" s="1">
        <v>78</v>
      </c>
      <c r="AA589" s="2">
        <v>67</v>
      </c>
      <c r="AB589" s="6">
        <f t="shared" si="151"/>
        <v>0.6511988748177826</v>
      </c>
      <c r="AC589" s="2">
        <v>347.36</v>
      </c>
      <c r="AD589" s="40">
        <f t="shared" si="152"/>
        <v>3367.0033670033663</v>
      </c>
      <c r="AE589" s="1">
        <f t="shared" si="153"/>
        <v>2.4950099800399199</v>
      </c>
      <c r="AF589" s="2">
        <f t="shared" si="154"/>
        <v>62</v>
      </c>
      <c r="AG589" s="9">
        <f t="shared" si="155"/>
        <v>154.69061876247503</v>
      </c>
      <c r="AH589" s="12">
        <f t="shared" si="156"/>
        <v>9.8295210255287622E-3</v>
      </c>
      <c r="AI589" s="12">
        <f t="shared" si="157"/>
        <v>-110334.1127058756</v>
      </c>
      <c r="AJ589" s="42">
        <f t="shared" si="158"/>
        <v>-143.49087735895816</v>
      </c>
      <c r="AK589" s="11">
        <v>0</v>
      </c>
      <c r="AL589" s="9">
        <f t="shared" si="159"/>
        <v>-88.377237320456004</v>
      </c>
      <c r="AM589" s="11">
        <f t="shared" si="160"/>
        <v>0</v>
      </c>
      <c r="AN589" s="9">
        <f t="shared" si="161"/>
        <v>102.91066830550032</v>
      </c>
      <c r="AO589" s="9"/>
      <c r="AP589" s="9">
        <f t="shared" si="162"/>
        <v>143.49870353712905</v>
      </c>
      <c r="AQ589" s="47">
        <f t="shared" si="163"/>
        <v>102.66572895962604</v>
      </c>
      <c r="AR589" s="15">
        <f t="shared" si="164"/>
        <v>0</v>
      </c>
      <c r="AS589" s="49"/>
      <c r="AT589" s="12">
        <f t="shared" si="165"/>
        <v>-0.45303673084939228</v>
      </c>
      <c r="AU589" s="9">
        <f t="shared" si="166"/>
        <v>62.077693727997328</v>
      </c>
      <c r="AV589" s="9">
        <f t="shared" si="167"/>
        <v>21.489658496368612</v>
      </c>
      <c r="AW589" s="9">
        <f t="shared" si="168"/>
        <v>102.66572895964104</v>
      </c>
      <c r="AX589" s="16">
        <f t="shared" si="169"/>
        <v>62.077693728004832</v>
      </c>
      <c r="AY589" s="44">
        <f t="shared" si="170"/>
        <v>-0.45031915953186441</v>
      </c>
      <c r="AZ589" s="49"/>
      <c r="BA589" s="12">
        <f t="shared" si="171"/>
        <v>-0.45303673084956075</v>
      </c>
      <c r="BB589" s="9">
        <f t="shared" si="172"/>
        <v>63.614537256651431</v>
      </c>
      <c r="BC589" s="9">
        <f t="shared" si="173"/>
        <v>23.026502025007716</v>
      </c>
      <c r="BD589" s="9">
        <f t="shared" si="174"/>
        <v>104.20257248829557</v>
      </c>
      <c r="BE589" s="16">
        <f t="shared" si="175"/>
        <v>63.614537256651644</v>
      </c>
      <c r="BF589" s="44">
        <f t="shared" si="176"/>
        <v>-0.45031915953194995</v>
      </c>
      <c r="BG589" s="49"/>
      <c r="BH589" s="12">
        <f t="shared" si="177"/>
        <v>-0.45303673084956547</v>
      </c>
      <c r="BI589" s="9">
        <f t="shared" si="178"/>
        <v>64</v>
      </c>
      <c r="BJ589" s="9">
        <f t="shared" si="182"/>
        <v>23.411964768355865</v>
      </c>
      <c r="BK589" s="9"/>
      <c r="BL589" s="47">
        <f t="shared" si="180"/>
        <v>64</v>
      </c>
      <c r="BM589" s="44">
        <f t="shared" si="181"/>
        <v>-0.45031915953195223</v>
      </c>
      <c r="BN589" s="11"/>
      <c r="BO589" s="9"/>
      <c r="BP589" s="11"/>
      <c r="BQ589" s="9"/>
      <c r="BR589" s="43"/>
      <c r="BS589" s="9"/>
      <c r="BT589" s="11"/>
    </row>
    <row r="590" spans="3:72" x14ac:dyDescent="0.2">
      <c r="C590" s="1">
        <v>80</v>
      </c>
      <c r="D590" s="1">
        <v>104.71</v>
      </c>
      <c r="E590" s="1">
        <v>-5103.8999999999996</v>
      </c>
      <c r="F590" s="2">
        <v>78</v>
      </c>
      <c r="G590" s="6">
        <v>3.3000000000000002E-2</v>
      </c>
      <c r="H590" s="2">
        <v>0.42199999999999999</v>
      </c>
      <c r="I590" s="2">
        <v>3500</v>
      </c>
      <c r="J590" s="3">
        <f t="shared" si="142"/>
        <v>58.333333333333336</v>
      </c>
      <c r="K590" s="3">
        <f t="shared" si="143"/>
        <v>366.52</v>
      </c>
      <c r="L590" s="1">
        <v>0.9</v>
      </c>
      <c r="M590" s="1">
        <v>0.76</v>
      </c>
      <c r="N590" s="1">
        <f t="shared" si="144"/>
        <v>0.68400000000000005</v>
      </c>
      <c r="O590" s="40">
        <f t="shared" si="145"/>
        <v>50.175438596491226</v>
      </c>
      <c r="P590" s="40">
        <f t="shared" si="146"/>
        <v>3808.3157894736842</v>
      </c>
      <c r="Q590" s="1">
        <v>11</v>
      </c>
      <c r="R590" s="1">
        <v>4</v>
      </c>
      <c r="S590" s="2">
        <v>2600</v>
      </c>
      <c r="T590" s="3">
        <f t="shared" si="147"/>
        <v>866.66666666666663</v>
      </c>
      <c r="U590" s="7">
        <v>0.20419999999999999</v>
      </c>
      <c r="V590" s="7">
        <f t="shared" si="148"/>
        <v>3.2749326455999997E-2</v>
      </c>
      <c r="W590" s="7">
        <f t="shared" si="149"/>
        <v>1.6693636134473333E-2</v>
      </c>
      <c r="X590" s="40">
        <f t="shared" si="150"/>
        <v>1081.2059482292843</v>
      </c>
      <c r="Y590" s="1">
        <v>0</v>
      </c>
      <c r="Z590" s="1">
        <v>78</v>
      </c>
      <c r="AA590" s="2">
        <v>67</v>
      </c>
      <c r="AB590" s="6">
        <f t="shared" si="151"/>
        <v>0.6511988748177826</v>
      </c>
      <c r="AC590" s="2">
        <v>347.36</v>
      </c>
      <c r="AD590" s="40">
        <f t="shared" si="152"/>
        <v>3367.0033670033663</v>
      </c>
      <c r="AE590" s="1">
        <f t="shared" si="153"/>
        <v>2.4950099800399199</v>
      </c>
      <c r="AF590" s="2">
        <f t="shared" si="154"/>
        <v>63</v>
      </c>
      <c r="AG590" s="9">
        <f t="shared" si="155"/>
        <v>157.18562874251495</v>
      </c>
      <c r="AH590" s="12">
        <f t="shared" si="156"/>
        <v>9.6750064168536487E-3</v>
      </c>
      <c r="AI590" s="12">
        <f t="shared" si="157"/>
        <v>-109928.50389563842</v>
      </c>
      <c r="AJ590" s="42">
        <f t="shared" si="158"/>
        <v>-143.00417253636979</v>
      </c>
      <c r="AK590" s="11">
        <v>0</v>
      </c>
      <c r="AL590" s="9">
        <f t="shared" si="159"/>
        <v>-88.404816632958429</v>
      </c>
      <c r="AM590" s="11">
        <f t="shared" si="160"/>
        <v>0</v>
      </c>
      <c r="AN590" s="9">
        <f t="shared" si="161"/>
        <v>102.66572895962604</v>
      </c>
      <c r="AO590" s="9"/>
      <c r="AP590" s="9">
        <f t="shared" si="162"/>
        <v>143.01175460205226</v>
      </c>
      <c r="AQ590" s="47">
        <f t="shared" si="163"/>
        <v>102.42371937043106</v>
      </c>
      <c r="AR590" s="15">
        <f t="shared" si="164"/>
        <v>0</v>
      </c>
      <c r="AS590" s="49"/>
      <c r="AT590" s="12">
        <f t="shared" si="165"/>
        <v>-0.45031915953186441</v>
      </c>
      <c r="AU590" s="9">
        <f t="shared" si="166"/>
        <v>62.077693728004832</v>
      </c>
      <c r="AV590" s="9">
        <f t="shared" si="167"/>
        <v>21.731668085578612</v>
      </c>
      <c r="AW590" s="9">
        <f t="shared" si="168"/>
        <v>102.42371937043868</v>
      </c>
      <c r="AX590" s="16">
        <f t="shared" si="169"/>
        <v>62.07769372800864</v>
      </c>
      <c r="AY590" s="44">
        <f t="shared" si="170"/>
        <v>-0.4476340934973046</v>
      </c>
      <c r="AZ590" s="49"/>
      <c r="BA590" s="12">
        <f t="shared" si="171"/>
        <v>-0.45031915953194995</v>
      </c>
      <c r="BB590" s="9">
        <f t="shared" si="172"/>
        <v>63.614537256651644</v>
      </c>
      <c r="BC590" s="9">
        <f t="shared" si="173"/>
        <v>23.268511614217807</v>
      </c>
      <c r="BD590" s="9">
        <f t="shared" si="174"/>
        <v>103.96056289908569</v>
      </c>
      <c r="BE590" s="16">
        <f t="shared" si="175"/>
        <v>63.614537256651744</v>
      </c>
      <c r="BF590" s="44">
        <f t="shared" si="176"/>
        <v>-0.44763409349734795</v>
      </c>
      <c r="BG590" s="49"/>
      <c r="BH590" s="12">
        <f t="shared" si="177"/>
        <v>-0.45031915953195223</v>
      </c>
      <c r="BI590" s="9">
        <f t="shared" si="178"/>
        <v>64</v>
      </c>
      <c r="BJ590" s="9">
        <f t="shared" si="182"/>
        <v>23.653974357565957</v>
      </c>
      <c r="BK590" s="9"/>
      <c r="BL590" s="47">
        <f t="shared" si="180"/>
        <v>64</v>
      </c>
      <c r="BM590" s="44">
        <f t="shared" si="181"/>
        <v>-0.44763409349734912</v>
      </c>
      <c r="BN590" s="11"/>
      <c r="BO590" s="9"/>
      <c r="BP590" s="11"/>
      <c r="BQ590" s="9"/>
      <c r="BR590" s="43"/>
      <c r="BS590" s="9"/>
      <c r="BT590" s="11"/>
    </row>
    <row r="591" spans="3:72" x14ac:dyDescent="0.2">
      <c r="C591" s="1">
        <v>80</v>
      </c>
      <c r="D591" s="1">
        <v>104.71</v>
      </c>
      <c r="E591" s="1">
        <v>-5103.8999999999996</v>
      </c>
      <c r="F591" s="2">
        <v>78</v>
      </c>
      <c r="G591" s="6">
        <v>3.3000000000000002E-2</v>
      </c>
      <c r="H591" s="2">
        <v>0.42199999999999999</v>
      </c>
      <c r="I591" s="2">
        <v>3500</v>
      </c>
      <c r="J591" s="3">
        <f t="shared" si="142"/>
        <v>58.333333333333336</v>
      </c>
      <c r="K591" s="3">
        <f t="shared" si="143"/>
        <v>366.52</v>
      </c>
      <c r="L591" s="1">
        <v>0.9</v>
      </c>
      <c r="M591" s="1">
        <v>0.76</v>
      </c>
      <c r="N591" s="1">
        <f t="shared" si="144"/>
        <v>0.68400000000000005</v>
      </c>
      <c r="O591" s="40">
        <f t="shared" si="145"/>
        <v>50.175438596491226</v>
      </c>
      <c r="P591" s="40">
        <f t="shared" si="146"/>
        <v>3808.3157894736842</v>
      </c>
      <c r="Q591" s="1">
        <v>11</v>
      </c>
      <c r="R591" s="1">
        <v>4</v>
      </c>
      <c r="S591" s="2">
        <v>2600</v>
      </c>
      <c r="T591" s="3">
        <f t="shared" si="147"/>
        <v>866.66666666666663</v>
      </c>
      <c r="U591" s="7">
        <v>0.20419999999999999</v>
      </c>
      <c r="V591" s="7">
        <f t="shared" si="148"/>
        <v>3.2749326455999997E-2</v>
      </c>
      <c r="W591" s="7">
        <f t="shared" si="149"/>
        <v>1.6693636134473333E-2</v>
      </c>
      <c r="X591" s="40">
        <f t="shared" si="150"/>
        <v>1081.2059482292843</v>
      </c>
      <c r="Y591" s="1">
        <v>0</v>
      </c>
      <c r="Z591" s="1">
        <v>78</v>
      </c>
      <c r="AA591" s="2">
        <v>67</v>
      </c>
      <c r="AB591" s="6">
        <f t="shared" si="151"/>
        <v>0.6511988748177826</v>
      </c>
      <c r="AC591" s="2">
        <v>347.36</v>
      </c>
      <c r="AD591" s="40">
        <f t="shared" si="152"/>
        <v>3367.0033670033663</v>
      </c>
      <c r="AE591" s="1">
        <f t="shared" si="153"/>
        <v>2.4950099800399199</v>
      </c>
      <c r="AF591" s="2">
        <f t="shared" si="154"/>
        <v>64</v>
      </c>
      <c r="AG591" s="9">
        <f t="shared" si="155"/>
        <v>159.68063872255487</v>
      </c>
      <c r="AH591" s="12">
        <f t="shared" si="156"/>
        <v>9.5252743961356991E-3</v>
      </c>
      <c r="AI591" s="12">
        <f t="shared" si="157"/>
        <v>-109527.81666517229</v>
      </c>
      <c r="AJ591" s="42">
        <f t="shared" si="158"/>
        <v>-142.52326362583236</v>
      </c>
      <c r="AK591" s="11">
        <v>0</v>
      </c>
      <c r="AL591" s="9">
        <f t="shared" si="159"/>
        <v>-88.431542301336378</v>
      </c>
      <c r="AM591" s="11">
        <f t="shared" si="160"/>
        <v>0</v>
      </c>
      <c r="AN591" s="9">
        <f t="shared" si="161"/>
        <v>102.42371937043106</v>
      </c>
      <c r="AO591" s="9"/>
      <c r="AP591" s="9">
        <f t="shared" si="162"/>
        <v>142.53061282487042</v>
      </c>
      <c r="AQ591" s="47">
        <f t="shared" si="163"/>
        <v>102.184587182448</v>
      </c>
      <c r="AR591" s="15">
        <f t="shared" si="164"/>
        <v>0</v>
      </c>
      <c r="AS591" s="49"/>
      <c r="AT591" s="12">
        <f t="shared" si="165"/>
        <v>-0.4476340934973046</v>
      </c>
      <c r="AU591" s="9">
        <f t="shared" si="166"/>
        <v>62.07769372800864</v>
      </c>
      <c r="AV591" s="9">
        <f t="shared" si="167"/>
        <v>21.970800273569289</v>
      </c>
      <c r="AW591" s="9">
        <f t="shared" si="168"/>
        <v>102.18458718245185</v>
      </c>
      <c r="AX591" s="16">
        <f t="shared" si="169"/>
        <v>62.077693728010573</v>
      </c>
      <c r="AY591" s="44">
        <f t="shared" si="170"/>
        <v>-0.4449809518683111</v>
      </c>
      <c r="AZ591" s="49"/>
      <c r="BA591" s="12">
        <f t="shared" si="171"/>
        <v>-0.44763409349734795</v>
      </c>
      <c r="BB591" s="9">
        <f t="shared" si="172"/>
        <v>63.614537256651744</v>
      </c>
      <c r="BC591" s="9">
        <f t="shared" si="173"/>
        <v>23.507643802208527</v>
      </c>
      <c r="BD591" s="9">
        <f t="shared" si="174"/>
        <v>103.72143071109507</v>
      </c>
      <c r="BE591" s="16">
        <f t="shared" si="175"/>
        <v>63.614537256651801</v>
      </c>
      <c r="BF591" s="44">
        <f t="shared" si="176"/>
        <v>-0.4449809518683332</v>
      </c>
      <c r="BG591" s="49"/>
      <c r="BH591" s="12">
        <f t="shared" si="177"/>
        <v>-0.44763409349734912</v>
      </c>
      <c r="BI591" s="9">
        <f t="shared" si="178"/>
        <v>64</v>
      </c>
      <c r="BJ591" s="9">
        <f t="shared" si="182"/>
        <v>23.893106545556677</v>
      </c>
      <c r="BK591" s="9"/>
      <c r="BL591" s="47">
        <f t="shared" si="180"/>
        <v>64</v>
      </c>
      <c r="BM591" s="44">
        <f t="shared" si="181"/>
        <v>-0.44498095186833375</v>
      </c>
      <c r="BN591" s="11"/>
      <c r="BO591" s="9"/>
      <c r="BP591" s="11"/>
      <c r="BQ591" s="9"/>
      <c r="BR591" s="43"/>
      <c r="BS591" s="9"/>
      <c r="BT591" s="11"/>
    </row>
    <row r="592" spans="3:72" x14ac:dyDescent="0.2">
      <c r="C592" s="1">
        <v>80</v>
      </c>
      <c r="D592" s="1">
        <v>104.71</v>
      </c>
      <c r="E592" s="1">
        <v>-5103.8999999999996</v>
      </c>
      <c r="F592" s="2">
        <v>78</v>
      </c>
      <c r="G592" s="6">
        <v>3.3000000000000002E-2</v>
      </c>
      <c r="H592" s="2">
        <v>0.42199999999999999</v>
      </c>
      <c r="I592" s="2">
        <v>3500</v>
      </c>
      <c r="J592" s="3">
        <f t="shared" ref="J592:J655" si="183">I592/60</f>
        <v>58.333333333333336</v>
      </c>
      <c r="K592" s="3">
        <f t="shared" ref="K592:K655" si="184">2*3.1416*J592</f>
        <v>366.52</v>
      </c>
      <c r="L592" s="1">
        <v>0.9</v>
      </c>
      <c r="M592" s="1">
        <v>0.76</v>
      </c>
      <c r="N592" s="1">
        <f t="shared" ref="N592:N655" si="185">L592*M592</f>
        <v>0.68400000000000005</v>
      </c>
      <c r="O592" s="40">
        <f t="shared" ref="O592:O655" si="186">1000*G592*F592/(75*N592)</f>
        <v>50.175438596491226</v>
      </c>
      <c r="P592" s="40">
        <f t="shared" ref="P592:P655" si="187">O592*75.9</f>
        <v>3808.3157894736842</v>
      </c>
      <c r="Q592" s="1">
        <v>11</v>
      </c>
      <c r="R592" s="1">
        <v>4</v>
      </c>
      <c r="S592" s="2">
        <v>2600</v>
      </c>
      <c r="T592" s="3">
        <f t="shared" ref="T592:T655" si="188">S592/(R592-1)</f>
        <v>866.66666666666663</v>
      </c>
      <c r="U592" s="7">
        <v>0.20419999999999999</v>
      </c>
      <c r="V592" s="7">
        <f t="shared" ref="V592:V655" si="189">3.1416*U592^2/4</f>
        <v>3.2749326455999997E-2</v>
      </c>
      <c r="W592" s="7">
        <f t="shared" ref="W592:W655" si="190">(2*9.81*V592^2*U592*Q592)/(S592*G592^2)</f>
        <v>1.6693636134473333E-2</v>
      </c>
      <c r="X592" s="40">
        <f t="shared" ref="X592:X655" si="191">AC592/(9.81*V592)</f>
        <v>1081.2059482292843</v>
      </c>
      <c r="Y592" s="1">
        <v>0</v>
      </c>
      <c r="Z592" s="1">
        <v>78</v>
      </c>
      <c r="AA592" s="2">
        <v>67</v>
      </c>
      <c r="AB592" s="6">
        <f t="shared" ref="AB592:AB655" si="192">(900*9.81*1000*G592*F592)/(N592*H592*(3.1416*I592)^2)</f>
        <v>0.6511988748177826</v>
      </c>
      <c r="AC592" s="2">
        <v>347.36</v>
      </c>
      <c r="AD592" s="40">
        <f t="shared" ref="AD592:AD655" si="193">(W592*T592)/(2*9.81*U592*V592^2)</f>
        <v>3367.0033670033663</v>
      </c>
      <c r="AE592" s="1">
        <f t="shared" ref="AE592:AE655" si="194">T592/AC592</f>
        <v>2.4950099800399199</v>
      </c>
      <c r="AF592" s="2">
        <f t="shared" ref="AF592:AF655" si="195">1+AF591</f>
        <v>65</v>
      </c>
      <c r="AG592" s="9">
        <f t="shared" ref="AG592:AG655" si="196">AF592*AE592</f>
        <v>162.1756487025948</v>
      </c>
      <c r="AH592" s="12">
        <f t="shared" ref="AH592:AH655" si="197">1/(AB592*AG592+1)</f>
        <v>9.3801062990622793E-3</v>
      </c>
      <c r="AI592" s="12">
        <f t="shared" ref="AI592:AI655" si="198">AL592^2-4*CoefC*AJ592</f>
        <v>-109131.95961435827</v>
      </c>
      <c r="AJ592" s="42">
        <f t="shared" ref="AJ592:AJ655" si="199">AH592^2*CoefA-AP592</f>
        <v>-142.04804783862133</v>
      </c>
      <c r="AK592" s="11">
        <v>0</v>
      </c>
      <c r="AL592" s="9">
        <f t="shared" ref="AL592:AL655" si="200">AH592*CoefB-B</f>
        <v>-88.457453354983016</v>
      </c>
      <c r="AM592" s="11">
        <f t="shared" ref="AM592:AM655" si="201">IF(AK592&lt;0,0,AK592)</f>
        <v>0</v>
      </c>
      <c r="AN592" s="9">
        <f t="shared" ref="AN592:AN655" si="202">AQ591</f>
        <v>102.184587182448</v>
      </c>
      <c r="AO592" s="9"/>
      <c r="AP592" s="9">
        <f t="shared" ref="AP592:AP655" si="203">AN592-AT592*(B-_R*ABS(AT592))</f>
        <v>142.05517473655004</v>
      </c>
      <c r="AQ592" s="47">
        <f t="shared" ref="AQ592:AQ655" si="204">AU592+B*(AR592-AT592)+_R*AT592*ABS(AT592)</f>
        <v>101.94828128211262</v>
      </c>
      <c r="AR592" s="15">
        <f t="shared" ref="AR592:AR655" si="205">AM591</f>
        <v>0</v>
      </c>
      <c r="AS592" s="49"/>
      <c r="AT592" s="12">
        <f t="shared" ref="AT592:AT655" si="206">AY591</f>
        <v>-0.4449809518683111</v>
      </c>
      <c r="AU592" s="9">
        <f t="shared" ref="AU592:AU655" si="207">AX591</f>
        <v>62.077693728010573</v>
      </c>
      <c r="AV592" s="9">
        <f t="shared" ref="AV592:AV655" si="208">AU592+AT592*(B-_R*ABS(AT592))</f>
        <v>22.207106173908514</v>
      </c>
      <c r="AW592" s="9">
        <f t="shared" ref="AW592:AW655" si="209">AU592-BA592*(B-_R*ABS(BA592))</f>
        <v>101.94828128211461</v>
      </c>
      <c r="AX592" s="16">
        <f t="shared" ref="AX592:AX655" si="210">(AV592+AW592)/2</f>
        <v>62.07769372801156</v>
      </c>
      <c r="AY592" s="44">
        <f t="shared" ref="AY592:AY655" si="211">(AV592-AX592)/B</f>
        <v>-0.44235916754627053</v>
      </c>
      <c r="AZ592" s="49"/>
      <c r="BA592" s="12">
        <f t="shared" ref="BA592:BA655" si="212">BF591</f>
        <v>-0.4449809518683332</v>
      </c>
      <c r="BB592" s="9">
        <f t="shared" ref="BB592:BB655" si="213">BE591</f>
        <v>63.614537256651801</v>
      </c>
      <c r="BC592" s="9">
        <f t="shared" ref="BC592:BC655" si="214">BB592+BA592*(B-_R*ABS(BA592))</f>
        <v>23.743949702547773</v>
      </c>
      <c r="BD592" s="9">
        <f t="shared" ref="BD592:BD655" si="215">BB592-BH592*(B-_R*ABS(BH592))</f>
        <v>103.48512481075588</v>
      </c>
      <c r="BE592" s="16">
        <f t="shared" ref="BE592:BE655" si="216">(BC592+BD592)/2</f>
        <v>63.614537256651829</v>
      </c>
      <c r="BF592" s="44">
        <f t="shared" ref="BF592:BF655" si="217">(BC592-BE592)/B</f>
        <v>-0.44235916754628174</v>
      </c>
      <c r="BG592" s="49"/>
      <c r="BH592" s="12">
        <f t="shared" ref="BH592:BH655" si="218">BM591</f>
        <v>-0.44498095186833375</v>
      </c>
      <c r="BI592" s="9">
        <f t="shared" ref="BI592:BI655" si="219">BL591</f>
        <v>64</v>
      </c>
      <c r="BJ592" s="9">
        <f t="shared" si="182"/>
        <v>24.129412445895923</v>
      </c>
      <c r="BK592" s="9"/>
      <c r="BL592" s="47">
        <f t="shared" ref="BL592:BL655" si="220">$AA$7</f>
        <v>64</v>
      </c>
      <c r="BM592" s="44">
        <f t="shared" ref="BM592:BM655" si="221">(BJ592-BL592)/B</f>
        <v>-0.44235916754628196</v>
      </c>
      <c r="BN592" s="11"/>
      <c r="BO592" s="9"/>
      <c r="BP592" s="11"/>
      <c r="BQ592" s="9"/>
      <c r="BR592" s="43"/>
      <c r="BS592" s="9"/>
      <c r="BT592" s="11"/>
    </row>
    <row r="593" spans="3:72" x14ac:dyDescent="0.2">
      <c r="C593" s="1">
        <v>80</v>
      </c>
      <c r="D593" s="1">
        <v>104.71</v>
      </c>
      <c r="E593" s="1">
        <v>-5103.8999999999996</v>
      </c>
      <c r="F593" s="2">
        <v>78</v>
      </c>
      <c r="G593" s="6">
        <v>3.3000000000000002E-2</v>
      </c>
      <c r="H593" s="2">
        <v>0.42199999999999999</v>
      </c>
      <c r="I593" s="2">
        <v>3500</v>
      </c>
      <c r="J593" s="3">
        <f t="shared" si="183"/>
        <v>58.333333333333336</v>
      </c>
      <c r="K593" s="3">
        <f t="shared" si="184"/>
        <v>366.52</v>
      </c>
      <c r="L593" s="1">
        <v>0.9</v>
      </c>
      <c r="M593" s="1">
        <v>0.76</v>
      </c>
      <c r="N593" s="1">
        <f t="shared" si="185"/>
        <v>0.68400000000000005</v>
      </c>
      <c r="O593" s="40">
        <f t="shared" si="186"/>
        <v>50.175438596491226</v>
      </c>
      <c r="P593" s="40">
        <f t="shared" si="187"/>
        <v>3808.3157894736842</v>
      </c>
      <c r="Q593" s="1">
        <v>11</v>
      </c>
      <c r="R593" s="1">
        <v>4</v>
      </c>
      <c r="S593" s="2">
        <v>2600</v>
      </c>
      <c r="T593" s="3">
        <f t="shared" si="188"/>
        <v>866.66666666666663</v>
      </c>
      <c r="U593" s="7">
        <v>0.20419999999999999</v>
      </c>
      <c r="V593" s="7">
        <f t="shared" si="189"/>
        <v>3.2749326455999997E-2</v>
      </c>
      <c r="W593" s="7">
        <f t="shared" si="190"/>
        <v>1.6693636134473333E-2</v>
      </c>
      <c r="X593" s="40">
        <f t="shared" si="191"/>
        <v>1081.2059482292843</v>
      </c>
      <c r="Y593" s="1">
        <v>0</v>
      </c>
      <c r="Z593" s="1">
        <v>78</v>
      </c>
      <c r="AA593" s="2">
        <v>67</v>
      </c>
      <c r="AB593" s="6">
        <f t="shared" si="192"/>
        <v>0.6511988748177826</v>
      </c>
      <c r="AC593" s="2">
        <v>347.36</v>
      </c>
      <c r="AD593" s="40">
        <f t="shared" si="193"/>
        <v>3367.0033670033663</v>
      </c>
      <c r="AE593" s="1">
        <f t="shared" si="194"/>
        <v>2.4950099800399199</v>
      </c>
      <c r="AF593" s="2">
        <f t="shared" si="195"/>
        <v>66</v>
      </c>
      <c r="AG593" s="9">
        <f t="shared" si="196"/>
        <v>164.67065868263472</v>
      </c>
      <c r="AH593" s="12">
        <f t="shared" si="197"/>
        <v>9.2392965912606491E-3</v>
      </c>
      <c r="AI593" s="12">
        <f t="shared" si="198"/>
        <v>-108740.84371877322</v>
      </c>
      <c r="AJ593" s="42">
        <f t="shared" si="199"/>
        <v>-141.57842478249594</v>
      </c>
      <c r="AK593" s="11">
        <v>0</v>
      </c>
      <c r="AL593" s="9">
        <f t="shared" si="200"/>
        <v>-88.482586479728525</v>
      </c>
      <c r="AM593" s="11">
        <f t="shared" si="201"/>
        <v>0</v>
      </c>
      <c r="AN593" s="9">
        <f t="shared" si="202"/>
        <v>101.94828128211262</v>
      </c>
      <c r="AO593" s="9"/>
      <c r="AP593" s="9">
        <f t="shared" si="203"/>
        <v>141.58533931521754</v>
      </c>
      <c r="AQ593" s="47">
        <f t="shared" si="204"/>
        <v>101.71475176111647</v>
      </c>
      <c r="AR593" s="15">
        <f t="shared" si="205"/>
        <v>0</v>
      </c>
      <c r="AS593" s="49"/>
      <c r="AT593" s="12">
        <f t="shared" si="206"/>
        <v>-0.44235916754627053</v>
      </c>
      <c r="AU593" s="9">
        <f t="shared" si="207"/>
        <v>62.07769372801156</v>
      </c>
      <c r="AV593" s="9">
        <f t="shared" si="208"/>
        <v>22.440635694906646</v>
      </c>
      <c r="AW593" s="9">
        <f t="shared" si="209"/>
        <v>101.71475176111747</v>
      </c>
      <c r="AX593" s="16">
        <f t="shared" si="210"/>
        <v>62.077693728012058</v>
      </c>
      <c r="AY593" s="44">
        <f t="shared" si="211"/>
        <v>-0.43976818680474489</v>
      </c>
      <c r="AZ593" s="49"/>
      <c r="BA593" s="12">
        <f t="shared" si="212"/>
        <v>-0.44235916754628174</v>
      </c>
      <c r="BB593" s="9">
        <f t="shared" si="213"/>
        <v>63.614537256651829</v>
      </c>
      <c r="BC593" s="9">
        <f t="shared" si="214"/>
        <v>23.977479223545913</v>
      </c>
      <c r="BD593" s="9">
        <f t="shared" si="215"/>
        <v>103.25159528975776</v>
      </c>
      <c r="BE593" s="16">
        <f t="shared" si="216"/>
        <v>63.614537256651836</v>
      </c>
      <c r="BF593" s="44">
        <f t="shared" si="217"/>
        <v>-0.43976818680475055</v>
      </c>
      <c r="BG593" s="49"/>
      <c r="BH593" s="12">
        <f t="shared" si="218"/>
        <v>-0.44235916754628196</v>
      </c>
      <c r="BI593" s="9">
        <f t="shared" si="219"/>
        <v>64</v>
      </c>
      <c r="BJ593" s="9">
        <f t="shared" si="182"/>
        <v>24.36294196689407</v>
      </c>
      <c r="BK593" s="9"/>
      <c r="BL593" s="47">
        <f t="shared" si="220"/>
        <v>64</v>
      </c>
      <c r="BM593" s="44">
        <f t="shared" si="221"/>
        <v>-0.4397681868047506</v>
      </c>
      <c r="BN593" s="11"/>
      <c r="BO593" s="9"/>
      <c r="BP593" s="11"/>
      <c r="BQ593" s="9"/>
      <c r="BR593" s="43"/>
      <c r="BS593" s="9"/>
      <c r="BT593" s="11"/>
    </row>
    <row r="594" spans="3:72" x14ac:dyDescent="0.2">
      <c r="C594" s="1">
        <v>80</v>
      </c>
      <c r="D594" s="1">
        <v>104.71</v>
      </c>
      <c r="E594" s="1">
        <v>-5103.8999999999996</v>
      </c>
      <c r="F594" s="2">
        <v>78</v>
      </c>
      <c r="G594" s="6">
        <v>3.3000000000000002E-2</v>
      </c>
      <c r="H594" s="2">
        <v>0.42199999999999999</v>
      </c>
      <c r="I594" s="2">
        <v>3500</v>
      </c>
      <c r="J594" s="3">
        <f t="shared" si="183"/>
        <v>58.333333333333336</v>
      </c>
      <c r="K594" s="3">
        <f t="shared" si="184"/>
        <v>366.52</v>
      </c>
      <c r="L594" s="1">
        <v>0.9</v>
      </c>
      <c r="M594" s="1">
        <v>0.76</v>
      </c>
      <c r="N594" s="1">
        <f t="shared" si="185"/>
        <v>0.68400000000000005</v>
      </c>
      <c r="O594" s="40">
        <f t="shared" si="186"/>
        <v>50.175438596491226</v>
      </c>
      <c r="P594" s="40">
        <f t="shared" si="187"/>
        <v>3808.3157894736842</v>
      </c>
      <c r="Q594" s="1">
        <v>11</v>
      </c>
      <c r="R594" s="1">
        <v>4</v>
      </c>
      <c r="S594" s="2">
        <v>2600</v>
      </c>
      <c r="T594" s="3">
        <f t="shared" si="188"/>
        <v>866.66666666666663</v>
      </c>
      <c r="U594" s="7">
        <v>0.20419999999999999</v>
      </c>
      <c r="V594" s="7">
        <f t="shared" si="189"/>
        <v>3.2749326455999997E-2</v>
      </c>
      <c r="W594" s="7">
        <f t="shared" si="190"/>
        <v>1.6693636134473333E-2</v>
      </c>
      <c r="X594" s="40">
        <f t="shared" si="191"/>
        <v>1081.2059482292843</v>
      </c>
      <c r="Y594" s="1">
        <v>0</v>
      </c>
      <c r="Z594" s="1">
        <v>78</v>
      </c>
      <c r="AA594" s="2">
        <v>67</v>
      </c>
      <c r="AB594" s="6">
        <f t="shared" si="192"/>
        <v>0.6511988748177826</v>
      </c>
      <c r="AC594" s="2">
        <v>347.36</v>
      </c>
      <c r="AD594" s="40">
        <f t="shared" si="193"/>
        <v>3367.0033670033663</v>
      </c>
      <c r="AE594" s="1">
        <f t="shared" si="194"/>
        <v>2.4950099800399199</v>
      </c>
      <c r="AF594" s="2">
        <f t="shared" si="195"/>
        <v>67</v>
      </c>
      <c r="AG594" s="9">
        <f t="shared" si="196"/>
        <v>167.16566866267465</v>
      </c>
      <c r="AH594" s="12">
        <f t="shared" si="197"/>
        <v>9.1026518973708892E-3</v>
      </c>
      <c r="AI594" s="12">
        <f t="shared" si="198"/>
        <v>-108354.38224459445</v>
      </c>
      <c r="AJ594" s="42">
        <f t="shared" si="199"/>
        <v>-141.11429639415763</v>
      </c>
      <c r="AK594" s="11">
        <v>0</v>
      </c>
      <c r="AL594" s="9">
        <f t="shared" si="200"/>
        <v>-88.506976191140907</v>
      </c>
      <c r="AM594" s="11">
        <f t="shared" si="201"/>
        <v>0</v>
      </c>
      <c r="AN594" s="9">
        <f t="shared" si="202"/>
        <v>101.71475176111647</v>
      </c>
      <c r="AO594" s="9"/>
      <c r="AP594" s="9">
        <f t="shared" si="203"/>
        <v>141.12100791415438</v>
      </c>
      <c r="AQ594" s="47">
        <f t="shared" si="204"/>
        <v>101.48394988104997</v>
      </c>
      <c r="AR594" s="15">
        <f t="shared" si="205"/>
        <v>0</v>
      </c>
      <c r="AS594" s="49"/>
      <c r="AT594" s="12">
        <f t="shared" si="206"/>
        <v>-0.43976818680474489</v>
      </c>
      <c r="AU594" s="9">
        <f t="shared" si="207"/>
        <v>62.077693728012058</v>
      </c>
      <c r="AV594" s="9">
        <f t="shared" si="208"/>
        <v>22.671437574974156</v>
      </c>
      <c r="AW594" s="9">
        <f t="shared" si="209"/>
        <v>101.48394988105048</v>
      </c>
      <c r="AX594" s="16">
        <f t="shared" si="210"/>
        <v>62.077693728012321</v>
      </c>
      <c r="AY594" s="44">
        <f t="shared" si="211"/>
        <v>-0.43720746889718659</v>
      </c>
      <c r="AZ594" s="49"/>
      <c r="BA594" s="12">
        <f t="shared" si="212"/>
        <v>-0.43976818680475055</v>
      </c>
      <c r="BB594" s="9">
        <f t="shared" si="213"/>
        <v>63.614537256651836</v>
      </c>
      <c r="BC594" s="9">
        <f t="shared" si="214"/>
        <v>24.208281103613423</v>
      </c>
      <c r="BD594" s="9">
        <f t="shared" si="215"/>
        <v>103.02079340969024</v>
      </c>
      <c r="BE594" s="16">
        <f t="shared" si="216"/>
        <v>63.614537256651829</v>
      </c>
      <c r="BF594" s="44">
        <f t="shared" si="217"/>
        <v>-0.43720746889718926</v>
      </c>
      <c r="BG594" s="49"/>
      <c r="BH594" s="12">
        <f t="shared" si="218"/>
        <v>-0.4397681868047506</v>
      </c>
      <c r="BI594" s="9">
        <f t="shared" si="219"/>
        <v>64</v>
      </c>
      <c r="BJ594" s="9">
        <f t="shared" si="182"/>
        <v>24.593743846961587</v>
      </c>
      <c r="BK594" s="9"/>
      <c r="BL594" s="47">
        <f t="shared" si="220"/>
        <v>64</v>
      </c>
      <c r="BM594" s="44">
        <f t="shared" si="221"/>
        <v>-0.43720746889718937</v>
      </c>
      <c r="BN594" s="11"/>
      <c r="BO594" s="9"/>
      <c r="BP594" s="11"/>
      <c r="BQ594" s="9"/>
      <c r="BR594" s="43"/>
      <c r="BS594" s="9"/>
      <c r="BT594" s="11"/>
    </row>
    <row r="595" spans="3:72" x14ac:dyDescent="0.2">
      <c r="C595" s="1">
        <v>80</v>
      </c>
      <c r="D595" s="1">
        <v>104.71</v>
      </c>
      <c r="E595" s="1">
        <v>-5103.8999999999996</v>
      </c>
      <c r="F595" s="2">
        <v>78</v>
      </c>
      <c r="G595" s="6">
        <v>3.3000000000000002E-2</v>
      </c>
      <c r="H595" s="2">
        <v>0.42199999999999999</v>
      </c>
      <c r="I595" s="2">
        <v>3500</v>
      </c>
      <c r="J595" s="3">
        <f t="shared" si="183"/>
        <v>58.333333333333336</v>
      </c>
      <c r="K595" s="3">
        <f t="shared" si="184"/>
        <v>366.52</v>
      </c>
      <c r="L595" s="1">
        <v>0.9</v>
      </c>
      <c r="M595" s="1">
        <v>0.76</v>
      </c>
      <c r="N595" s="1">
        <f t="shared" si="185"/>
        <v>0.68400000000000005</v>
      </c>
      <c r="O595" s="40">
        <f t="shared" si="186"/>
        <v>50.175438596491226</v>
      </c>
      <c r="P595" s="40">
        <f t="shared" si="187"/>
        <v>3808.3157894736842</v>
      </c>
      <c r="Q595" s="1">
        <v>11</v>
      </c>
      <c r="R595" s="1">
        <v>4</v>
      </c>
      <c r="S595" s="2">
        <v>2600</v>
      </c>
      <c r="T595" s="3">
        <f t="shared" si="188"/>
        <v>866.66666666666663</v>
      </c>
      <c r="U595" s="7">
        <v>0.20419999999999999</v>
      </c>
      <c r="V595" s="7">
        <f t="shared" si="189"/>
        <v>3.2749326455999997E-2</v>
      </c>
      <c r="W595" s="7">
        <f t="shared" si="190"/>
        <v>1.6693636134473333E-2</v>
      </c>
      <c r="X595" s="40">
        <f t="shared" si="191"/>
        <v>1081.2059482292843</v>
      </c>
      <c r="Y595" s="1">
        <v>0</v>
      </c>
      <c r="Z595" s="1">
        <v>78</v>
      </c>
      <c r="AA595" s="2">
        <v>67</v>
      </c>
      <c r="AB595" s="6">
        <f t="shared" si="192"/>
        <v>0.6511988748177826</v>
      </c>
      <c r="AC595" s="2">
        <v>347.36</v>
      </c>
      <c r="AD595" s="40">
        <f t="shared" si="193"/>
        <v>3367.0033670033663</v>
      </c>
      <c r="AE595" s="1">
        <f t="shared" si="194"/>
        <v>2.4950099800399199</v>
      </c>
      <c r="AF595" s="2">
        <f t="shared" si="195"/>
        <v>68</v>
      </c>
      <c r="AG595" s="9">
        <f t="shared" si="196"/>
        <v>169.66067864271454</v>
      </c>
      <c r="AH595" s="12">
        <f t="shared" si="197"/>
        <v>8.9699901150204348E-3</v>
      </c>
      <c r="AI595" s="12">
        <f t="shared" si="198"/>
        <v>-107972.49066776874</v>
      </c>
      <c r="AJ595" s="42">
        <f t="shared" si="199"/>
        <v>-140.65556687378592</v>
      </c>
      <c r="AK595" s="11">
        <v>0</v>
      </c>
      <c r="AL595" s="9">
        <f t="shared" si="200"/>
        <v>-88.530654992672638</v>
      </c>
      <c r="AM595" s="11">
        <f t="shared" si="201"/>
        <v>0</v>
      </c>
      <c r="AN595" s="9">
        <f t="shared" si="202"/>
        <v>101.48394988104997</v>
      </c>
      <c r="AO595" s="9"/>
      <c r="AP595" s="9">
        <f t="shared" si="203"/>
        <v>140.66208419232166</v>
      </c>
      <c r="AQ595" s="47">
        <f t="shared" si="204"/>
        <v>101.25582803928401</v>
      </c>
      <c r="AR595" s="15">
        <f t="shared" si="205"/>
        <v>0</v>
      </c>
      <c r="AS595" s="49"/>
      <c r="AT595" s="12">
        <f t="shared" si="206"/>
        <v>-0.43720746889718659</v>
      </c>
      <c r="AU595" s="9">
        <f t="shared" si="207"/>
        <v>62.077693728012321</v>
      </c>
      <c r="AV595" s="9">
        <f t="shared" si="208"/>
        <v>22.899559416740622</v>
      </c>
      <c r="AW595" s="9">
        <f t="shared" si="209"/>
        <v>101.25582803928427</v>
      </c>
      <c r="AX595" s="16">
        <f t="shared" si="210"/>
        <v>62.077693728012449</v>
      </c>
      <c r="AY595" s="44">
        <f t="shared" si="211"/>
        <v>-0.4346764856783929</v>
      </c>
      <c r="AZ595" s="49"/>
      <c r="BA595" s="12">
        <f t="shared" si="212"/>
        <v>-0.43720746889718926</v>
      </c>
      <c r="BB595" s="9">
        <f t="shared" si="213"/>
        <v>63.614537256651829</v>
      </c>
      <c r="BC595" s="9">
        <f t="shared" si="214"/>
        <v>24.436402945379889</v>
      </c>
      <c r="BD595" s="9">
        <f t="shared" si="215"/>
        <v>102.79267156792378</v>
      </c>
      <c r="BE595" s="16">
        <f t="shared" si="216"/>
        <v>63.614537256651829</v>
      </c>
      <c r="BF595" s="44">
        <f t="shared" si="217"/>
        <v>-0.43467648567839418</v>
      </c>
      <c r="BG595" s="49"/>
      <c r="BH595" s="12">
        <f t="shared" si="218"/>
        <v>-0.43720746889718937</v>
      </c>
      <c r="BI595" s="9">
        <f t="shared" si="219"/>
        <v>64</v>
      </c>
      <c r="BJ595" s="9">
        <f t="shared" si="182"/>
        <v>24.821865688728053</v>
      </c>
      <c r="BK595" s="9"/>
      <c r="BL595" s="47">
        <f t="shared" si="220"/>
        <v>64</v>
      </c>
      <c r="BM595" s="44">
        <f t="shared" si="221"/>
        <v>-0.43467648567839423</v>
      </c>
      <c r="BN595" s="11"/>
      <c r="BO595" s="9"/>
      <c r="BP595" s="11"/>
      <c r="BQ595" s="9"/>
      <c r="BR595" s="43"/>
      <c r="BS595" s="9"/>
      <c r="BT595" s="11"/>
    </row>
    <row r="596" spans="3:72" x14ac:dyDescent="0.2">
      <c r="C596" s="1">
        <v>80</v>
      </c>
      <c r="D596" s="1">
        <v>104.71</v>
      </c>
      <c r="E596" s="1">
        <v>-5103.8999999999996</v>
      </c>
      <c r="F596" s="2">
        <v>78</v>
      </c>
      <c r="G596" s="6">
        <v>3.3000000000000002E-2</v>
      </c>
      <c r="H596" s="2">
        <v>0.42199999999999999</v>
      </c>
      <c r="I596" s="2">
        <v>3500</v>
      </c>
      <c r="J596" s="3">
        <f t="shared" si="183"/>
        <v>58.333333333333336</v>
      </c>
      <c r="K596" s="3">
        <f t="shared" si="184"/>
        <v>366.52</v>
      </c>
      <c r="L596" s="1">
        <v>0.9</v>
      </c>
      <c r="M596" s="1">
        <v>0.76</v>
      </c>
      <c r="N596" s="1">
        <f t="shared" si="185"/>
        <v>0.68400000000000005</v>
      </c>
      <c r="O596" s="40">
        <f t="shared" si="186"/>
        <v>50.175438596491226</v>
      </c>
      <c r="P596" s="40">
        <f t="shared" si="187"/>
        <v>3808.3157894736842</v>
      </c>
      <c r="Q596" s="1">
        <v>11</v>
      </c>
      <c r="R596" s="1">
        <v>4</v>
      </c>
      <c r="S596" s="2">
        <v>2600</v>
      </c>
      <c r="T596" s="3">
        <f t="shared" si="188"/>
        <v>866.66666666666663</v>
      </c>
      <c r="U596" s="7">
        <v>0.20419999999999999</v>
      </c>
      <c r="V596" s="7">
        <f t="shared" si="189"/>
        <v>3.2749326455999997E-2</v>
      </c>
      <c r="W596" s="7">
        <f t="shared" si="190"/>
        <v>1.6693636134473333E-2</v>
      </c>
      <c r="X596" s="40">
        <f t="shared" si="191"/>
        <v>1081.2059482292843</v>
      </c>
      <c r="Y596" s="1">
        <v>0</v>
      </c>
      <c r="Z596" s="1">
        <v>78</v>
      </c>
      <c r="AA596" s="2">
        <v>67</v>
      </c>
      <c r="AB596" s="6">
        <f t="shared" si="192"/>
        <v>0.6511988748177826</v>
      </c>
      <c r="AC596" s="2">
        <v>347.36</v>
      </c>
      <c r="AD596" s="40">
        <f t="shared" si="193"/>
        <v>3367.0033670033663</v>
      </c>
      <c r="AE596" s="1">
        <f t="shared" si="194"/>
        <v>2.4950099800399199</v>
      </c>
      <c r="AF596" s="2">
        <f t="shared" si="195"/>
        <v>69</v>
      </c>
      <c r="AG596" s="9">
        <f t="shared" si="196"/>
        <v>172.15568862275447</v>
      </c>
      <c r="AH596" s="12">
        <f t="shared" si="197"/>
        <v>8.8411396051630928E-3</v>
      </c>
      <c r="AI596" s="12">
        <f t="shared" si="198"/>
        <v>-107595.08659714903</v>
      </c>
      <c r="AJ596" s="42">
        <f t="shared" si="199"/>
        <v>-140.20214262160002</v>
      </c>
      <c r="AK596" s="11">
        <v>0</v>
      </c>
      <c r="AL596" s="9">
        <f t="shared" si="200"/>
        <v>-88.553653520177079</v>
      </c>
      <c r="AM596" s="11">
        <f t="shared" si="201"/>
        <v>0</v>
      </c>
      <c r="AN596" s="9">
        <f t="shared" si="202"/>
        <v>101.25582803928401</v>
      </c>
      <c r="AO596" s="9"/>
      <c r="AP596" s="9">
        <f t="shared" si="203"/>
        <v>140.20847404731097</v>
      </c>
      <c r="AQ596" s="47">
        <f t="shared" si="204"/>
        <v>101.03033973603942</v>
      </c>
      <c r="AR596" s="15">
        <f t="shared" si="205"/>
        <v>0</v>
      </c>
      <c r="AS596" s="49"/>
      <c r="AT596" s="12">
        <f t="shared" si="206"/>
        <v>-0.4346764856783929</v>
      </c>
      <c r="AU596" s="9">
        <f t="shared" si="207"/>
        <v>62.077693728012449</v>
      </c>
      <c r="AV596" s="9">
        <f t="shared" si="208"/>
        <v>23.125047719985474</v>
      </c>
      <c r="AW596" s="9">
        <f t="shared" si="209"/>
        <v>101.03033973603954</v>
      </c>
      <c r="AX596" s="16">
        <f t="shared" si="210"/>
        <v>62.077693728012505</v>
      </c>
      <c r="AY596" s="44">
        <f t="shared" si="211"/>
        <v>-0.43217472123914469</v>
      </c>
      <c r="AZ596" s="49"/>
      <c r="BA596" s="12">
        <f t="shared" si="212"/>
        <v>-0.43467648567839418</v>
      </c>
      <c r="BB596" s="9">
        <f t="shared" si="213"/>
        <v>63.614537256651829</v>
      </c>
      <c r="BC596" s="9">
        <f t="shared" si="214"/>
        <v>24.661891248624741</v>
      </c>
      <c r="BD596" s="9">
        <f t="shared" si="215"/>
        <v>102.56718326467893</v>
      </c>
      <c r="BE596" s="16">
        <f t="shared" si="216"/>
        <v>63.614537256651836</v>
      </c>
      <c r="BF596" s="44">
        <f t="shared" si="217"/>
        <v>-0.43217472123914535</v>
      </c>
      <c r="BG596" s="49"/>
      <c r="BH596" s="12">
        <f t="shared" si="218"/>
        <v>-0.43467648567839423</v>
      </c>
      <c r="BI596" s="9">
        <f t="shared" si="219"/>
        <v>64</v>
      </c>
      <c r="BJ596" s="9">
        <f t="shared" si="182"/>
        <v>25.047353991972905</v>
      </c>
      <c r="BK596" s="9"/>
      <c r="BL596" s="47">
        <f t="shared" si="220"/>
        <v>64</v>
      </c>
      <c r="BM596" s="44">
        <f t="shared" si="221"/>
        <v>-0.43217472123914535</v>
      </c>
      <c r="BN596" s="11"/>
      <c r="BO596" s="9"/>
      <c r="BP596" s="11"/>
      <c r="BQ596" s="9"/>
      <c r="BR596" s="43"/>
      <c r="BS596" s="9"/>
      <c r="BT596" s="11"/>
    </row>
    <row r="597" spans="3:72" x14ac:dyDescent="0.2">
      <c r="C597" s="1">
        <v>80</v>
      </c>
      <c r="D597" s="1">
        <v>104.71</v>
      </c>
      <c r="E597" s="1">
        <v>-5103.8999999999996</v>
      </c>
      <c r="F597" s="2">
        <v>78</v>
      </c>
      <c r="G597" s="6">
        <v>3.3000000000000002E-2</v>
      </c>
      <c r="H597" s="2">
        <v>0.42199999999999999</v>
      </c>
      <c r="I597" s="2">
        <v>3500</v>
      </c>
      <c r="J597" s="3">
        <f t="shared" si="183"/>
        <v>58.333333333333336</v>
      </c>
      <c r="K597" s="3">
        <f t="shared" si="184"/>
        <v>366.52</v>
      </c>
      <c r="L597" s="1">
        <v>0.9</v>
      </c>
      <c r="M597" s="1">
        <v>0.76</v>
      </c>
      <c r="N597" s="1">
        <f t="shared" si="185"/>
        <v>0.68400000000000005</v>
      </c>
      <c r="O597" s="40">
        <f t="shared" si="186"/>
        <v>50.175438596491226</v>
      </c>
      <c r="P597" s="40">
        <f t="shared" si="187"/>
        <v>3808.3157894736842</v>
      </c>
      <c r="Q597" s="1">
        <v>11</v>
      </c>
      <c r="R597" s="1">
        <v>4</v>
      </c>
      <c r="S597" s="2">
        <v>2600</v>
      </c>
      <c r="T597" s="3">
        <f t="shared" si="188"/>
        <v>866.66666666666663</v>
      </c>
      <c r="U597" s="7">
        <v>0.20419999999999999</v>
      </c>
      <c r="V597" s="7">
        <f t="shared" si="189"/>
        <v>3.2749326455999997E-2</v>
      </c>
      <c r="W597" s="7">
        <f t="shared" si="190"/>
        <v>1.6693636134473333E-2</v>
      </c>
      <c r="X597" s="40">
        <f t="shared" si="191"/>
        <v>1081.2059482292843</v>
      </c>
      <c r="Y597" s="1">
        <v>0</v>
      </c>
      <c r="Z597" s="1">
        <v>78</v>
      </c>
      <c r="AA597" s="2">
        <v>67</v>
      </c>
      <c r="AB597" s="6">
        <f t="shared" si="192"/>
        <v>0.6511988748177826</v>
      </c>
      <c r="AC597" s="2">
        <v>347.36</v>
      </c>
      <c r="AD597" s="40">
        <f t="shared" si="193"/>
        <v>3367.0033670033663</v>
      </c>
      <c r="AE597" s="1">
        <f t="shared" si="194"/>
        <v>2.4950099800399199</v>
      </c>
      <c r="AF597" s="2">
        <f t="shared" si="195"/>
        <v>70</v>
      </c>
      <c r="AG597" s="9">
        <f t="shared" si="196"/>
        <v>174.65069860279439</v>
      </c>
      <c r="AH597" s="12">
        <f t="shared" si="197"/>
        <v>8.7159384512127212E-3</v>
      </c>
      <c r="AI597" s="12">
        <f t="shared" si="198"/>
        <v>-107222.08970132911</v>
      </c>
      <c r="AJ597" s="42">
        <f t="shared" si="199"/>
        <v>-139.7539321763935</v>
      </c>
      <c r="AK597" s="11">
        <v>0</v>
      </c>
      <c r="AL597" s="9">
        <f t="shared" si="200"/>
        <v>-88.576000674145675</v>
      </c>
      <c r="AM597" s="11">
        <f t="shared" si="201"/>
        <v>0</v>
      </c>
      <c r="AN597" s="9">
        <f t="shared" si="202"/>
        <v>101.03033973603942</v>
      </c>
      <c r="AO597" s="9"/>
      <c r="AP597" s="9">
        <f t="shared" si="203"/>
        <v>139.76008555062342</v>
      </c>
      <c r="AQ597" s="47">
        <f t="shared" si="204"/>
        <v>100.8074395425965</v>
      </c>
      <c r="AR597" s="15">
        <f t="shared" si="205"/>
        <v>0</v>
      </c>
      <c r="AS597" s="49"/>
      <c r="AT597" s="12">
        <f t="shared" si="206"/>
        <v>-0.43217472123914469</v>
      </c>
      <c r="AU597" s="9">
        <f t="shared" si="207"/>
        <v>62.077693728012505</v>
      </c>
      <c r="AV597" s="9">
        <f t="shared" si="208"/>
        <v>23.347947913428513</v>
      </c>
      <c r="AW597" s="9">
        <f t="shared" si="209"/>
        <v>100.80743954259655</v>
      </c>
      <c r="AX597" s="16">
        <f t="shared" si="210"/>
        <v>62.077693728012534</v>
      </c>
      <c r="AY597" s="44">
        <f t="shared" si="211"/>
        <v>-0.42970167155349476</v>
      </c>
      <c r="AZ597" s="49"/>
      <c r="BA597" s="12">
        <f t="shared" si="212"/>
        <v>-0.43217472123914535</v>
      </c>
      <c r="BB597" s="9">
        <f t="shared" si="213"/>
        <v>63.614537256651836</v>
      </c>
      <c r="BC597" s="9">
        <f t="shared" si="214"/>
        <v>24.884791442067787</v>
      </c>
      <c r="BD597" s="9">
        <f t="shared" si="215"/>
        <v>102.34428307123588</v>
      </c>
      <c r="BE597" s="16">
        <f t="shared" si="216"/>
        <v>63.614537256651829</v>
      </c>
      <c r="BF597" s="44">
        <f t="shared" si="217"/>
        <v>-0.42970167155349498</v>
      </c>
      <c r="BG597" s="49"/>
      <c r="BH597" s="12">
        <f t="shared" si="218"/>
        <v>-0.43217472123914535</v>
      </c>
      <c r="BI597" s="9">
        <f t="shared" si="219"/>
        <v>64</v>
      </c>
      <c r="BJ597" s="9">
        <f t="shared" si="182"/>
        <v>25.270254185415951</v>
      </c>
      <c r="BK597" s="9"/>
      <c r="BL597" s="47">
        <f t="shared" si="220"/>
        <v>64</v>
      </c>
      <c r="BM597" s="44">
        <f t="shared" si="221"/>
        <v>-0.42970167155349503</v>
      </c>
      <c r="BN597" s="11"/>
      <c r="BO597" s="9"/>
      <c r="BP597" s="11"/>
      <c r="BQ597" s="9"/>
      <c r="BR597" s="43"/>
      <c r="BS597" s="9"/>
      <c r="BT597" s="11"/>
    </row>
    <row r="598" spans="3:72" x14ac:dyDescent="0.2">
      <c r="C598" s="1">
        <v>80</v>
      </c>
      <c r="D598" s="1">
        <v>104.71</v>
      </c>
      <c r="E598" s="1">
        <v>-5103.8999999999996</v>
      </c>
      <c r="F598" s="2">
        <v>78</v>
      </c>
      <c r="G598" s="6">
        <v>3.3000000000000002E-2</v>
      </c>
      <c r="H598" s="2">
        <v>0.42199999999999999</v>
      </c>
      <c r="I598" s="2">
        <v>3500</v>
      </c>
      <c r="J598" s="3">
        <f t="shared" si="183"/>
        <v>58.333333333333336</v>
      </c>
      <c r="K598" s="3">
        <f t="shared" si="184"/>
        <v>366.52</v>
      </c>
      <c r="L598" s="1">
        <v>0.9</v>
      </c>
      <c r="M598" s="1">
        <v>0.76</v>
      </c>
      <c r="N598" s="1">
        <f t="shared" si="185"/>
        <v>0.68400000000000005</v>
      </c>
      <c r="O598" s="40">
        <f t="shared" si="186"/>
        <v>50.175438596491226</v>
      </c>
      <c r="P598" s="40">
        <f t="shared" si="187"/>
        <v>3808.3157894736842</v>
      </c>
      <c r="Q598" s="1">
        <v>11</v>
      </c>
      <c r="R598" s="1">
        <v>4</v>
      </c>
      <c r="S598" s="2">
        <v>2600</v>
      </c>
      <c r="T598" s="3">
        <f t="shared" si="188"/>
        <v>866.66666666666663</v>
      </c>
      <c r="U598" s="7">
        <v>0.20419999999999999</v>
      </c>
      <c r="V598" s="7">
        <f t="shared" si="189"/>
        <v>3.2749326455999997E-2</v>
      </c>
      <c r="W598" s="7">
        <f t="shared" si="190"/>
        <v>1.6693636134473333E-2</v>
      </c>
      <c r="X598" s="40">
        <f t="shared" si="191"/>
        <v>1081.2059482292843</v>
      </c>
      <c r="Y598" s="1">
        <v>0</v>
      </c>
      <c r="Z598" s="1">
        <v>78</v>
      </c>
      <c r="AA598" s="2">
        <v>67</v>
      </c>
      <c r="AB598" s="6">
        <f t="shared" si="192"/>
        <v>0.6511988748177826</v>
      </c>
      <c r="AC598" s="2">
        <v>347.36</v>
      </c>
      <c r="AD598" s="40">
        <f t="shared" si="193"/>
        <v>3367.0033670033663</v>
      </c>
      <c r="AE598" s="1">
        <f t="shared" si="194"/>
        <v>2.4950099800399199</v>
      </c>
      <c r="AF598" s="2">
        <f t="shared" si="195"/>
        <v>71</v>
      </c>
      <c r="AG598" s="9">
        <f t="shared" si="196"/>
        <v>177.14570858283432</v>
      </c>
      <c r="AH598" s="12">
        <f t="shared" si="197"/>
        <v>8.5942337802472468E-3</v>
      </c>
      <c r="AI598" s="12">
        <f t="shared" si="198"/>
        <v>-106853.42163893071</v>
      </c>
      <c r="AJ598" s="42">
        <f t="shared" si="199"/>
        <v>-139.31084615598715</v>
      </c>
      <c r="AK598" s="11">
        <v>0</v>
      </c>
      <c r="AL598" s="9">
        <f t="shared" si="200"/>
        <v>-88.597723740866314</v>
      </c>
      <c r="AM598" s="11">
        <f t="shared" si="201"/>
        <v>0</v>
      </c>
      <c r="AN598" s="9">
        <f t="shared" si="202"/>
        <v>100.8074395425965</v>
      </c>
      <c r="AO598" s="9"/>
      <c r="AP598" s="9">
        <f t="shared" si="203"/>
        <v>139.31682888518299</v>
      </c>
      <c r="AQ598" s="47">
        <f t="shared" si="204"/>
        <v>100.58708307059902</v>
      </c>
      <c r="AR598" s="15">
        <f t="shared" si="205"/>
        <v>0</v>
      </c>
      <c r="AS598" s="49"/>
      <c r="AT598" s="12">
        <f t="shared" si="206"/>
        <v>-0.42970167155349476</v>
      </c>
      <c r="AU598" s="9">
        <f t="shared" si="207"/>
        <v>62.077693728012534</v>
      </c>
      <c r="AV598" s="9">
        <f t="shared" si="208"/>
        <v>23.568304385426046</v>
      </c>
      <c r="AW598" s="9">
        <f t="shared" si="209"/>
        <v>100.58708307059905</v>
      </c>
      <c r="AX598" s="16">
        <f t="shared" si="210"/>
        <v>62.077693728012548</v>
      </c>
      <c r="AY598" s="44">
        <f t="shared" si="211"/>
        <v>-0.42725684413819809</v>
      </c>
      <c r="AZ598" s="49"/>
      <c r="BA598" s="12">
        <f t="shared" si="212"/>
        <v>-0.42970167155349498</v>
      </c>
      <c r="BB598" s="9">
        <f t="shared" si="213"/>
        <v>63.614537256651829</v>
      </c>
      <c r="BC598" s="9">
        <f t="shared" si="214"/>
        <v>25.10514791406532</v>
      </c>
      <c r="BD598" s="9">
        <f t="shared" si="215"/>
        <v>102.12392659923835</v>
      </c>
      <c r="BE598" s="16">
        <f t="shared" si="216"/>
        <v>63.614537256651829</v>
      </c>
      <c r="BF598" s="44">
        <f t="shared" si="217"/>
        <v>-0.4272568441381982</v>
      </c>
      <c r="BG598" s="49"/>
      <c r="BH598" s="12">
        <f t="shared" si="218"/>
        <v>-0.42970167155349503</v>
      </c>
      <c r="BI598" s="9">
        <f t="shared" si="219"/>
        <v>64</v>
      </c>
      <c r="BJ598" s="9">
        <f t="shared" si="182"/>
        <v>25.490610657413484</v>
      </c>
      <c r="BK598" s="9"/>
      <c r="BL598" s="47">
        <f t="shared" si="220"/>
        <v>64</v>
      </c>
      <c r="BM598" s="44">
        <f t="shared" si="221"/>
        <v>-0.42725684413819826</v>
      </c>
      <c r="BN598" s="11"/>
      <c r="BO598" s="9"/>
      <c r="BP598" s="11"/>
      <c r="BQ598" s="9"/>
      <c r="BR598" s="43"/>
      <c r="BS598" s="9"/>
      <c r="BT598" s="11"/>
    </row>
    <row r="599" spans="3:72" x14ac:dyDescent="0.2">
      <c r="C599" s="1">
        <v>80</v>
      </c>
      <c r="D599" s="1">
        <v>104.71</v>
      </c>
      <c r="E599" s="1">
        <v>-5103.8999999999996</v>
      </c>
      <c r="F599" s="2">
        <v>78</v>
      </c>
      <c r="G599" s="6">
        <v>3.3000000000000002E-2</v>
      </c>
      <c r="H599" s="2">
        <v>0.42199999999999999</v>
      </c>
      <c r="I599" s="2">
        <v>3500</v>
      </c>
      <c r="J599" s="3">
        <f t="shared" si="183"/>
        <v>58.333333333333336</v>
      </c>
      <c r="K599" s="3">
        <f t="shared" si="184"/>
        <v>366.52</v>
      </c>
      <c r="L599" s="1">
        <v>0.9</v>
      </c>
      <c r="M599" s="1">
        <v>0.76</v>
      </c>
      <c r="N599" s="1">
        <f t="shared" si="185"/>
        <v>0.68400000000000005</v>
      </c>
      <c r="O599" s="40">
        <f t="shared" si="186"/>
        <v>50.175438596491226</v>
      </c>
      <c r="P599" s="40">
        <f t="shared" si="187"/>
        <v>3808.3157894736842</v>
      </c>
      <c r="Q599" s="1">
        <v>11</v>
      </c>
      <c r="R599" s="1">
        <v>4</v>
      </c>
      <c r="S599" s="2">
        <v>2600</v>
      </c>
      <c r="T599" s="3">
        <f t="shared" si="188"/>
        <v>866.66666666666663</v>
      </c>
      <c r="U599" s="7">
        <v>0.20419999999999999</v>
      </c>
      <c r="V599" s="7">
        <f t="shared" si="189"/>
        <v>3.2749326455999997E-2</v>
      </c>
      <c r="W599" s="7">
        <f t="shared" si="190"/>
        <v>1.6693636134473333E-2</v>
      </c>
      <c r="X599" s="40">
        <f t="shared" si="191"/>
        <v>1081.2059482292843</v>
      </c>
      <c r="Y599" s="1">
        <v>0</v>
      </c>
      <c r="Z599" s="1">
        <v>78</v>
      </c>
      <c r="AA599" s="2">
        <v>67</v>
      </c>
      <c r="AB599" s="6">
        <f t="shared" si="192"/>
        <v>0.6511988748177826</v>
      </c>
      <c r="AC599" s="2">
        <v>347.36</v>
      </c>
      <c r="AD599" s="40">
        <f t="shared" si="193"/>
        <v>3367.0033670033663</v>
      </c>
      <c r="AE599" s="1">
        <f t="shared" si="194"/>
        <v>2.4950099800399199</v>
      </c>
      <c r="AF599" s="2">
        <f t="shared" si="195"/>
        <v>72</v>
      </c>
      <c r="AG599" s="9">
        <f t="shared" si="196"/>
        <v>179.64071856287424</v>
      </c>
      <c r="AH599" s="12">
        <f t="shared" si="197"/>
        <v>8.4758811402995526E-3</v>
      </c>
      <c r="AI599" s="12">
        <f t="shared" si="198"/>
        <v>-106489.00599211916</v>
      </c>
      <c r="AJ599" s="42">
        <f t="shared" si="199"/>
        <v>-138.87279719954572</v>
      </c>
      <c r="AK599" s="11">
        <v>0</v>
      </c>
      <c r="AL599" s="9">
        <f t="shared" si="200"/>
        <v>-88.618848503570575</v>
      </c>
      <c r="AM599" s="11">
        <f t="shared" si="201"/>
        <v>0</v>
      </c>
      <c r="AN599" s="9">
        <f t="shared" si="202"/>
        <v>100.58708307059902</v>
      </c>
      <c r="AO599" s="9"/>
      <c r="AP599" s="9">
        <f t="shared" si="203"/>
        <v>138.87861628499519</v>
      </c>
      <c r="AQ599" s="47">
        <f t="shared" si="204"/>
        <v>100.36922694240872</v>
      </c>
      <c r="AR599" s="15">
        <f t="shared" si="205"/>
        <v>0</v>
      </c>
      <c r="AS599" s="49"/>
      <c r="AT599" s="12">
        <f t="shared" si="206"/>
        <v>-0.42725684413819809</v>
      </c>
      <c r="AU599" s="9">
        <f t="shared" si="207"/>
        <v>62.077693728012548</v>
      </c>
      <c r="AV599" s="9">
        <f t="shared" si="208"/>
        <v>23.78616051361638</v>
      </c>
      <c r="AW599" s="9">
        <f t="shared" si="209"/>
        <v>100.36922694240872</v>
      </c>
      <c r="AX599" s="16">
        <f t="shared" si="210"/>
        <v>62.077693728012548</v>
      </c>
      <c r="AY599" s="44">
        <f t="shared" si="211"/>
        <v>-0.42483975772379906</v>
      </c>
      <c r="AZ599" s="49"/>
      <c r="BA599" s="12">
        <f t="shared" si="212"/>
        <v>-0.4272568441381982</v>
      </c>
      <c r="BB599" s="9">
        <f t="shared" si="213"/>
        <v>63.614537256651829</v>
      </c>
      <c r="BC599" s="9">
        <f t="shared" si="214"/>
        <v>25.323004042255654</v>
      </c>
      <c r="BD599" s="9">
        <f t="shared" si="215"/>
        <v>101.90607047104801</v>
      </c>
      <c r="BE599" s="16">
        <f t="shared" si="216"/>
        <v>63.614537256651829</v>
      </c>
      <c r="BF599" s="44">
        <f t="shared" si="217"/>
        <v>-0.42483975772379917</v>
      </c>
      <c r="BG599" s="49"/>
      <c r="BH599" s="12">
        <f t="shared" si="218"/>
        <v>-0.42725684413819826</v>
      </c>
      <c r="BI599" s="9">
        <f t="shared" si="219"/>
        <v>64</v>
      </c>
      <c r="BJ599" s="9">
        <f t="shared" si="182"/>
        <v>25.708466785603818</v>
      </c>
      <c r="BK599" s="9"/>
      <c r="BL599" s="47">
        <f t="shared" si="220"/>
        <v>64</v>
      </c>
      <c r="BM599" s="44">
        <f t="shared" si="221"/>
        <v>-0.42483975772379923</v>
      </c>
      <c r="BN599" s="11"/>
      <c r="BO599" s="9"/>
      <c r="BP599" s="11"/>
      <c r="BQ599" s="9"/>
      <c r="BR599" s="43"/>
      <c r="BS599" s="9"/>
      <c r="BT599" s="11"/>
    </row>
    <row r="600" spans="3:72" x14ac:dyDescent="0.2">
      <c r="C600" s="1">
        <v>80</v>
      </c>
      <c r="D600" s="1">
        <v>104.71</v>
      </c>
      <c r="E600" s="1">
        <v>-5103.8999999999996</v>
      </c>
      <c r="F600" s="2">
        <v>78</v>
      </c>
      <c r="G600" s="6">
        <v>3.3000000000000002E-2</v>
      </c>
      <c r="H600" s="2">
        <v>0.42199999999999999</v>
      </c>
      <c r="I600" s="2">
        <v>3500</v>
      </c>
      <c r="J600" s="3">
        <f t="shared" si="183"/>
        <v>58.333333333333336</v>
      </c>
      <c r="K600" s="3">
        <f t="shared" si="184"/>
        <v>366.52</v>
      </c>
      <c r="L600" s="1">
        <v>0.9</v>
      </c>
      <c r="M600" s="1">
        <v>0.76</v>
      </c>
      <c r="N600" s="1">
        <f t="shared" si="185"/>
        <v>0.68400000000000005</v>
      </c>
      <c r="O600" s="40">
        <f t="shared" si="186"/>
        <v>50.175438596491226</v>
      </c>
      <c r="P600" s="40">
        <f t="shared" si="187"/>
        <v>3808.3157894736842</v>
      </c>
      <c r="Q600" s="1">
        <v>11</v>
      </c>
      <c r="R600" s="1">
        <v>4</v>
      </c>
      <c r="S600" s="2">
        <v>2600</v>
      </c>
      <c r="T600" s="3">
        <f t="shared" si="188"/>
        <v>866.66666666666663</v>
      </c>
      <c r="U600" s="7">
        <v>0.20419999999999999</v>
      </c>
      <c r="V600" s="7">
        <f t="shared" si="189"/>
        <v>3.2749326455999997E-2</v>
      </c>
      <c r="W600" s="7">
        <f t="shared" si="190"/>
        <v>1.6693636134473333E-2</v>
      </c>
      <c r="X600" s="40">
        <f t="shared" si="191"/>
        <v>1081.2059482292843</v>
      </c>
      <c r="Y600" s="1">
        <v>0</v>
      </c>
      <c r="Z600" s="1">
        <v>78</v>
      </c>
      <c r="AA600" s="2">
        <v>67</v>
      </c>
      <c r="AB600" s="6">
        <f t="shared" si="192"/>
        <v>0.6511988748177826</v>
      </c>
      <c r="AC600" s="2">
        <v>347.36</v>
      </c>
      <c r="AD600" s="40">
        <f t="shared" si="193"/>
        <v>3367.0033670033663</v>
      </c>
      <c r="AE600" s="1">
        <f t="shared" si="194"/>
        <v>2.4950099800399199</v>
      </c>
      <c r="AF600" s="2">
        <f t="shared" si="195"/>
        <v>73</v>
      </c>
      <c r="AG600" s="9">
        <f t="shared" si="196"/>
        <v>182.13572854291417</v>
      </c>
      <c r="AH600" s="12">
        <f t="shared" si="197"/>
        <v>8.3607439284020466E-3</v>
      </c>
      <c r="AI600" s="12">
        <f t="shared" si="198"/>
        <v>-106128.76820314206</v>
      </c>
      <c r="AJ600" s="42">
        <f t="shared" si="199"/>
        <v>-138.43969991170295</v>
      </c>
      <c r="AK600" s="11">
        <v>0</v>
      </c>
      <c r="AL600" s="9">
        <f t="shared" si="200"/>
        <v>-88.639399344522161</v>
      </c>
      <c r="AM600" s="11">
        <f t="shared" si="201"/>
        <v>0</v>
      </c>
      <c r="AN600" s="9">
        <f t="shared" si="202"/>
        <v>100.36922694240872</v>
      </c>
      <c r="AO600" s="9"/>
      <c r="AP600" s="9">
        <f t="shared" si="203"/>
        <v>138.44536197686489</v>
      </c>
      <c r="AQ600" s="47">
        <f t="shared" si="204"/>
        <v>100.15382876246873</v>
      </c>
      <c r="AR600" s="15">
        <f t="shared" si="205"/>
        <v>0</v>
      </c>
      <c r="AS600" s="49"/>
      <c r="AT600" s="12">
        <f t="shared" si="206"/>
        <v>-0.42483975772379906</v>
      </c>
      <c r="AU600" s="9">
        <f t="shared" si="207"/>
        <v>62.077693728012548</v>
      </c>
      <c r="AV600" s="9">
        <f t="shared" si="208"/>
        <v>24.001558693556369</v>
      </c>
      <c r="AW600" s="9">
        <f t="shared" si="209"/>
        <v>100.15382876246875</v>
      </c>
      <c r="AX600" s="16">
        <f t="shared" si="210"/>
        <v>62.077693728012562</v>
      </c>
      <c r="AY600" s="44">
        <f t="shared" si="211"/>
        <v>-0.42244994193691277</v>
      </c>
      <c r="AZ600" s="49"/>
      <c r="BA600" s="12">
        <f t="shared" si="212"/>
        <v>-0.42483975772379917</v>
      </c>
      <c r="BB600" s="9">
        <f t="shared" si="213"/>
        <v>63.614537256651829</v>
      </c>
      <c r="BC600" s="9">
        <f t="shared" si="214"/>
        <v>25.538402222195636</v>
      </c>
      <c r="BD600" s="9">
        <f t="shared" si="215"/>
        <v>101.69067229110803</v>
      </c>
      <c r="BE600" s="16">
        <f t="shared" si="216"/>
        <v>63.614537256651829</v>
      </c>
      <c r="BF600" s="44">
        <f t="shared" si="217"/>
        <v>-0.42244994193691277</v>
      </c>
      <c r="BG600" s="49"/>
      <c r="BH600" s="12">
        <f t="shared" si="218"/>
        <v>-0.42483975772379923</v>
      </c>
      <c r="BI600" s="9">
        <f t="shared" si="219"/>
        <v>64</v>
      </c>
      <c r="BJ600" s="9">
        <f t="shared" si="182"/>
        <v>25.923864965543807</v>
      </c>
      <c r="BK600" s="9"/>
      <c r="BL600" s="47">
        <f t="shared" si="220"/>
        <v>64</v>
      </c>
      <c r="BM600" s="44">
        <f t="shared" si="221"/>
        <v>-0.42244994193691277</v>
      </c>
      <c r="BN600" s="11"/>
      <c r="BO600" s="9"/>
      <c r="BP600" s="11"/>
      <c r="BQ600" s="9"/>
      <c r="BR600" s="43"/>
      <c r="BS600" s="9"/>
      <c r="BT600" s="11"/>
    </row>
    <row r="601" spans="3:72" x14ac:dyDescent="0.2">
      <c r="C601" s="1">
        <v>80</v>
      </c>
      <c r="D601" s="1">
        <v>104.71</v>
      </c>
      <c r="E601" s="1">
        <v>-5103.8999999999996</v>
      </c>
      <c r="F601" s="2">
        <v>78</v>
      </c>
      <c r="G601" s="6">
        <v>3.3000000000000002E-2</v>
      </c>
      <c r="H601" s="2">
        <v>0.42199999999999999</v>
      </c>
      <c r="I601" s="2">
        <v>3500</v>
      </c>
      <c r="J601" s="3">
        <f t="shared" si="183"/>
        <v>58.333333333333336</v>
      </c>
      <c r="K601" s="3">
        <f t="shared" si="184"/>
        <v>366.52</v>
      </c>
      <c r="L601" s="1">
        <v>0.9</v>
      </c>
      <c r="M601" s="1">
        <v>0.76</v>
      </c>
      <c r="N601" s="1">
        <f t="shared" si="185"/>
        <v>0.68400000000000005</v>
      </c>
      <c r="O601" s="40">
        <f t="shared" si="186"/>
        <v>50.175438596491226</v>
      </c>
      <c r="P601" s="40">
        <f t="shared" si="187"/>
        <v>3808.3157894736842</v>
      </c>
      <c r="Q601" s="1">
        <v>11</v>
      </c>
      <c r="R601" s="1">
        <v>4</v>
      </c>
      <c r="S601" s="2">
        <v>2600</v>
      </c>
      <c r="T601" s="3">
        <f t="shared" si="188"/>
        <v>866.66666666666663</v>
      </c>
      <c r="U601" s="7">
        <v>0.20419999999999999</v>
      </c>
      <c r="V601" s="7">
        <f t="shared" si="189"/>
        <v>3.2749326455999997E-2</v>
      </c>
      <c r="W601" s="7">
        <f t="shared" si="190"/>
        <v>1.6693636134473333E-2</v>
      </c>
      <c r="X601" s="40">
        <f t="shared" si="191"/>
        <v>1081.2059482292843</v>
      </c>
      <c r="Y601" s="1">
        <v>0</v>
      </c>
      <c r="Z601" s="1">
        <v>78</v>
      </c>
      <c r="AA601" s="2">
        <v>67</v>
      </c>
      <c r="AB601" s="6">
        <f t="shared" si="192"/>
        <v>0.6511988748177826</v>
      </c>
      <c r="AC601" s="2">
        <v>347.36</v>
      </c>
      <c r="AD601" s="40">
        <f t="shared" si="193"/>
        <v>3367.0033670033663</v>
      </c>
      <c r="AE601" s="1">
        <f t="shared" si="194"/>
        <v>2.4950099800399199</v>
      </c>
      <c r="AF601" s="2">
        <f t="shared" si="195"/>
        <v>74</v>
      </c>
      <c r="AG601" s="9">
        <f t="shared" si="196"/>
        <v>184.63073852295406</v>
      </c>
      <c r="AH601" s="12">
        <f t="shared" si="197"/>
        <v>8.2486928646234407E-3</v>
      </c>
      <c r="AI601" s="12">
        <f t="shared" si="198"/>
        <v>-105772.63551370362</v>
      </c>
      <c r="AJ601" s="42">
        <f t="shared" si="199"/>
        <v>-138.01147080844035</v>
      </c>
      <c r="AK601" s="11">
        <v>0</v>
      </c>
      <c r="AL601" s="9">
        <f t="shared" si="200"/>
        <v>-88.659399338895994</v>
      </c>
      <c r="AM601" s="11">
        <f t="shared" si="201"/>
        <v>0</v>
      </c>
      <c r="AN601" s="9">
        <f t="shared" si="202"/>
        <v>100.15382876246873</v>
      </c>
      <c r="AO601" s="9"/>
      <c r="AP601" s="9">
        <f t="shared" si="203"/>
        <v>138.01698212409232</v>
      </c>
      <c r="AQ601" s="47">
        <f t="shared" si="204"/>
        <v>99.940847089636137</v>
      </c>
      <c r="AR601" s="15">
        <f t="shared" si="205"/>
        <v>0</v>
      </c>
      <c r="AS601" s="49"/>
      <c r="AT601" s="12">
        <f t="shared" si="206"/>
        <v>-0.42244994193691277</v>
      </c>
      <c r="AU601" s="9">
        <f t="shared" si="207"/>
        <v>62.077693728012562</v>
      </c>
      <c r="AV601" s="9">
        <f t="shared" si="208"/>
        <v>24.214540366388981</v>
      </c>
      <c r="AW601" s="9">
        <f t="shared" si="209"/>
        <v>99.940847089636151</v>
      </c>
      <c r="AX601" s="16">
        <f t="shared" si="210"/>
        <v>62.077693728012562</v>
      </c>
      <c r="AY601" s="44">
        <f t="shared" si="211"/>
        <v>-0.42008693699325594</v>
      </c>
      <c r="AZ601" s="49"/>
      <c r="BA601" s="12">
        <f t="shared" si="212"/>
        <v>-0.42244994193691277</v>
      </c>
      <c r="BB601" s="9">
        <f t="shared" si="213"/>
        <v>63.614537256651829</v>
      </c>
      <c r="BC601" s="9">
        <f t="shared" si="214"/>
        <v>25.751383895028248</v>
      </c>
      <c r="BD601" s="9">
        <f t="shared" si="215"/>
        <v>101.4776906182754</v>
      </c>
      <c r="BE601" s="16">
        <f t="shared" si="216"/>
        <v>63.614537256651829</v>
      </c>
      <c r="BF601" s="44">
        <f t="shared" si="217"/>
        <v>-0.42008693699325594</v>
      </c>
      <c r="BG601" s="49"/>
      <c r="BH601" s="12">
        <f t="shared" si="218"/>
        <v>-0.42244994193691277</v>
      </c>
      <c r="BI601" s="9">
        <f t="shared" si="219"/>
        <v>64</v>
      </c>
      <c r="BJ601" s="9">
        <f t="shared" si="182"/>
        <v>26.136846638376419</v>
      </c>
      <c r="BK601" s="9"/>
      <c r="BL601" s="47">
        <f t="shared" si="220"/>
        <v>64</v>
      </c>
      <c r="BM601" s="44">
        <f t="shared" si="221"/>
        <v>-0.42008693699325594</v>
      </c>
      <c r="BN601" s="11"/>
      <c r="BO601" s="9"/>
      <c r="BP601" s="11"/>
      <c r="BQ601" s="9"/>
      <c r="BR601" s="43"/>
      <c r="BS601" s="9"/>
      <c r="BT601" s="11"/>
    </row>
    <row r="602" spans="3:72" x14ac:dyDescent="0.2">
      <c r="C602" s="1">
        <v>80</v>
      </c>
      <c r="D602" s="1">
        <v>104.71</v>
      </c>
      <c r="E602" s="1">
        <v>-5103.8999999999996</v>
      </c>
      <c r="F602" s="2">
        <v>78</v>
      </c>
      <c r="G602" s="6">
        <v>3.3000000000000002E-2</v>
      </c>
      <c r="H602" s="2">
        <v>0.42199999999999999</v>
      </c>
      <c r="I602" s="2">
        <v>3500</v>
      </c>
      <c r="J602" s="3">
        <f t="shared" si="183"/>
        <v>58.333333333333336</v>
      </c>
      <c r="K602" s="3">
        <f t="shared" si="184"/>
        <v>366.52</v>
      </c>
      <c r="L602" s="1">
        <v>0.9</v>
      </c>
      <c r="M602" s="1">
        <v>0.76</v>
      </c>
      <c r="N602" s="1">
        <f t="shared" si="185"/>
        <v>0.68400000000000005</v>
      </c>
      <c r="O602" s="40">
        <f t="shared" si="186"/>
        <v>50.175438596491226</v>
      </c>
      <c r="P602" s="40">
        <f t="shared" si="187"/>
        <v>3808.3157894736842</v>
      </c>
      <c r="Q602" s="1">
        <v>11</v>
      </c>
      <c r="R602" s="1">
        <v>4</v>
      </c>
      <c r="S602" s="2">
        <v>2600</v>
      </c>
      <c r="T602" s="3">
        <f t="shared" si="188"/>
        <v>866.66666666666663</v>
      </c>
      <c r="U602" s="7">
        <v>0.20419999999999999</v>
      </c>
      <c r="V602" s="7">
        <f t="shared" si="189"/>
        <v>3.2749326455999997E-2</v>
      </c>
      <c r="W602" s="7">
        <f t="shared" si="190"/>
        <v>1.6693636134473333E-2</v>
      </c>
      <c r="X602" s="40">
        <f t="shared" si="191"/>
        <v>1081.2059482292843</v>
      </c>
      <c r="Y602" s="1">
        <v>0</v>
      </c>
      <c r="Z602" s="1">
        <v>78</v>
      </c>
      <c r="AA602" s="2">
        <v>67</v>
      </c>
      <c r="AB602" s="6">
        <f t="shared" si="192"/>
        <v>0.6511988748177826</v>
      </c>
      <c r="AC602" s="2">
        <v>347.36</v>
      </c>
      <c r="AD602" s="40">
        <f t="shared" si="193"/>
        <v>3367.0033670033663</v>
      </c>
      <c r="AE602" s="1">
        <f t="shared" si="194"/>
        <v>2.4950099800399199</v>
      </c>
      <c r="AF602" s="2">
        <f t="shared" si="195"/>
        <v>75</v>
      </c>
      <c r="AG602" s="9">
        <f t="shared" si="196"/>
        <v>187.12574850299399</v>
      </c>
      <c r="AH602" s="12">
        <f t="shared" si="197"/>
        <v>8.1396055078401062E-3</v>
      </c>
      <c r="AI602" s="12">
        <f t="shared" si="198"/>
        <v>-105420.53690700185</v>
      </c>
      <c r="AJ602" s="42">
        <f t="shared" si="199"/>
        <v>-137.58802826466513</v>
      </c>
      <c r="AK602" s="11">
        <v>0</v>
      </c>
      <c r="AL602" s="9">
        <f t="shared" si="200"/>
        <v>-88.678870341208253</v>
      </c>
      <c r="AM602" s="11">
        <f t="shared" si="201"/>
        <v>0</v>
      </c>
      <c r="AN602" s="9">
        <f t="shared" si="202"/>
        <v>99.940847089636137</v>
      </c>
      <c r="AO602" s="9"/>
      <c r="AP602" s="9">
        <f t="shared" si="203"/>
        <v>137.59339477206882</v>
      </c>
      <c r="AQ602" s="47">
        <f t="shared" si="204"/>
        <v>99.730241410445245</v>
      </c>
      <c r="AR602" s="15">
        <f t="shared" si="205"/>
        <v>0</v>
      </c>
      <c r="AS602" s="49"/>
      <c r="AT602" s="12">
        <f t="shared" si="206"/>
        <v>-0.42008693699325594</v>
      </c>
      <c r="AU602" s="9">
        <f t="shared" si="207"/>
        <v>62.077693728012562</v>
      </c>
      <c r="AV602" s="9">
        <f t="shared" si="208"/>
        <v>24.425146045579886</v>
      </c>
      <c r="AW602" s="9">
        <f t="shared" si="209"/>
        <v>99.730241410445245</v>
      </c>
      <c r="AX602" s="16">
        <f t="shared" si="210"/>
        <v>62.077693728012562</v>
      </c>
      <c r="AY602" s="44">
        <f t="shared" si="211"/>
        <v>-0.41775029340100928</v>
      </c>
      <c r="AZ602" s="49"/>
      <c r="BA602" s="12">
        <f t="shared" si="212"/>
        <v>-0.42008693699325594</v>
      </c>
      <c r="BB602" s="9">
        <f t="shared" si="213"/>
        <v>63.614537256651829</v>
      </c>
      <c r="BC602" s="9">
        <f t="shared" si="214"/>
        <v>25.961989574219153</v>
      </c>
      <c r="BD602" s="9">
        <f t="shared" si="215"/>
        <v>101.2670849390845</v>
      </c>
      <c r="BE602" s="16">
        <f t="shared" si="216"/>
        <v>63.614537256651829</v>
      </c>
      <c r="BF602" s="44">
        <f t="shared" si="217"/>
        <v>-0.41775029340100928</v>
      </c>
      <c r="BG602" s="49"/>
      <c r="BH602" s="12">
        <f t="shared" si="218"/>
        <v>-0.42008693699325594</v>
      </c>
      <c r="BI602" s="9">
        <f t="shared" si="219"/>
        <v>64</v>
      </c>
      <c r="BJ602" s="9">
        <f t="shared" si="182"/>
        <v>26.347452317567324</v>
      </c>
      <c r="BK602" s="9"/>
      <c r="BL602" s="47">
        <f t="shared" si="220"/>
        <v>64</v>
      </c>
      <c r="BM602" s="44">
        <f t="shared" si="221"/>
        <v>-0.41775029340100928</v>
      </c>
      <c r="BN602" s="11"/>
      <c r="BO602" s="9"/>
      <c r="BP602" s="11"/>
      <c r="BQ602" s="9"/>
      <c r="BR602" s="43"/>
      <c r="BS602" s="9"/>
      <c r="BT602" s="11"/>
    </row>
    <row r="603" spans="3:72" x14ac:dyDescent="0.2">
      <c r="C603" s="1">
        <v>80</v>
      </c>
      <c r="D603" s="1">
        <v>104.71</v>
      </c>
      <c r="E603" s="1">
        <v>-5103.8999999999996</v>
      </c>
      <c r="F603" s="2">
        <v>78</v>
      </c>
      <c r="G603" s="6">
        <v>3.3000000000000002E-2</v>
      </c>
      <c r="H603" s="2">
        <v>0.42199999999999999</v>
      </c>
      <c r="I603" s="2">
        <v>3500</v>
      </c>
      <c r="J603" s="3">
        <f t="shared" si="183"/>
        <v>58.333333333333336</v>
      </c>
      <c r="K603" s="3">
        <f t="shared" si="184"/>
        <v>366.52</v>
      </c>
      <c r="L603" s="1">
        <v>0.9</v>
      </c>
      <c r="M603" s="1">
        <v>0.76</v>
      </c>
      <c r="N603" s="1">
        <f t="shared" si="185"/>
        <v>0.68400000000000005</v>
      </c>
      <c r="O603" s="40">
        <f t="shared" si="186"/>
        <v>50.175438596491226</v>
      </c>
      <c r="P603" s="40">
        <f t="shared" si="187"/>
        <v>3808.3157894736842</v>
      </c>
      <c r="Q603" s="1">
        <v>11</v>
      </c>
      <c r="R603" s="1">
        <v>4</v>
      </c>
      <c r="S603" s="2">
        <v>2600</v>
      </c>
      <c r="T603" s="3">
        <f t="shared" si="188"/>
        <v>866.66666666666663</v>
      </c>
      <c r="U603" s="7">
        <v>0.20419999999999999</v>
      </c>
      <c r="V603" s="7">
        <f t="shared" si="189"/>
        <v>3.2749326455999997E-2</v>
      </c>
      <c r="W603" s="7">
        <f t="shared" si="190"/>
        <v>1.6693636134473333E-2</v>
      </c>
      <c r="X603" s="40">
        <f t="shared" si="191"/>
        <v>1081.2059482292843</v>
      </c>
      <c r="Y603" s="1">
        <v>0</v>
      </c>
      <c r="Z603" s="1">
        <v>78</v>
      </c>
      <c r="AA603" s="2">
        <v>67</v>
      </c>
      <c r="AB603" s="6">
        <f t="shared" si="192"/>
        <v>0.6511988748177826</v>
      </c>
      <c r="AC603" s="2">
        <v>347.36</v>
      </c>
      <c r="AD603" s="40">
        <f t="shared" si="193"/>
        <v>3367.0033670033663</v>
      </c>
      <c r="AE603" s="1">
        <f t="shared" si="194"/>
        <v>2.4950099800399199</v>
      </c>
      <c r="AF603" s="2">
        <f t="shared" si="195"/>
        <v>76</v>
      </c>
      <c r="AG603" s="9">
        <f t="shared" si="196"/>
        <v>189.62075848303391</v>
      </c>
      <c r="AH603" s="12">
        <f t="shared" si="197"/>
        <v>8.0333658094289065E-3</v>
      </c>
      <c r="AI603" s="12">
        <f t="shared" si="198"/>
        <v>-105072.40305227033</v>
      </c>
      <c r="AJ603" s="42">
        <f t="shared" si="199"/>
        <v>-137.16929246343395</v>
      </c>
      <c r="AK603" s="11">
        <v>0</v>
      </c>
      <c r="AL603" s="9">
        <f t="shared" si="200"/>
        <v>-88.697833064977672</v>
      </c>
      <c r="AM603" s="11">
        <f t="shared" si="201"/>
        <v>0</v>
      </c>
      <c r="AN603" s="9">
        <f t="shared" si="202"/>
        <v>99.730241410445245</v>
      </c>
      <c r="AO603" s="9"/>
      <c r="AP603" s="9">
        <f t="shared" si="203"/>
        <v>137.17451979569842</v>
      </c>
      <c r="AQ603" s="47">
        <f t="shared" si="204"/>
        <v>99.521972113265733</v>
      </c>
      <c r="AR603" s="15">
        <f t="shared" si="205"/>
        <v>0</v>
      </c>
      <c r="AS603" s="49"/>
      <c r="AT603" s="12">
        <f t="shared" si="206"/>
        <v>-0.41775029340100928</v>
      </c>
      <c r="AU603" s="9">
        <f t="shared" si="207"/>
        <v>62.077693728012562</v>
      </c>
      <c r="AV603" s="9">
        <f t="shared" si="208"/>
        <v>24.633415342759399</v>
      </c>
      <c r="AW603" s="9">
        <f t="shared" si="209"/>
        <v>99.521972113265718</v>
      </c>
      <c r="AX603" s="16">
        <f t="shared" si="210"/>
        <v>62.077693728012562</v>
      </c>
      <c r="AY603" s="44">
        <f t="shared" si="211"/>
        <v>-0.41543957167410323</v>
      </c>
      <c r="AZ603" s="49"/>
      <c r="BA603" s="12">
        <f t="shared" si="212"/>
        <v>-0.41775029340100928</v>
      </c>
      <c r="BB603" s="9">
        <f t="shared" si="213"/>
        <v>63.614537256651829</v>
      </c>
      <c r="BC603" s="9">
        <f t="shared" si="214"/>
        <v>26.170258871398666</v>
      </c>
      <c r="BD603" s="9">
        <f t="shared" si="215"/>
        <v>101.058815641905</v>
      </c>
      <c r="BE603" s="16">
        <f t="shared" si="216"/>
        <v>63.614537256651829</v>
      </c>
      <c r="BF603" s="44">
        <f t="shared" si="217"/>
        <v>-0.41543957167410323</v>
      </c>
      <c r="BG603" s="49"/>
      <c r="BH603" s="12">
        <f t="shared" si="218"/>
        <v>-0.41775029340100928</v>
      </c>
      <c r="BI603" s="9">
        <f t="shared" si="219"/>
        <v>64</v>
      </c>
      <c r="BJ603" s="9">
        <f t="shared" si="182"/>
        <v>26.555721614746837</v>
      </c>
      <c r="BK603" s="9"/>
      <c r="BL603" s="47">
        <f t="shared" si="220"/>
        <v>64</v>
      </c>
      <c r="BM603" s="44">
        <f t="shared" si="221"/>
        <v>-0.41543957167410323</v>
      </c>
      <c r="BN603" s="11"/>
      <c r="BO603" s="9"/>
      <c r="BP603" s="11"/>
      <c r="BQ603" s="9"/>
      <c r="BR603" s="43"/>
      <c r="BS603" s="9"/>
      <c r="BT603" s="11"/>
    </row>
    <row r="604" spans="3:72" x14ac:dyDescent="0.2">
      <c r="C604" s="1">
        <v>80</v>
      </c>
      <c r="D604" s="1">
        <v>104.71</v>
      </c>
      <c r="E604" s="1">
        <v>-5103.8999999999996</v>
      </c>
      <c r="F604" s="2">
        <v>78</v>
      </c>
      <c r="G604" s="6">
        <v>3.3000000000000002E-2</v>
      </c>
      <c r="H604" s="2">
        <v>0.42199999999999999</v>
      </c>
      <c r="I604" s="2">
        <v>3500</v>
      </c>
      <c r="J604" s="3">
        <f t="shared" si="183"/>
        <v>58.333333333333336</v>
      </c>
      <c r="K604" s="3">
        <f t="shared" si="184"/>
        <v>366.52</v>
      </c>
      <c r="L604" s="1">
        <v>0.9</v>
      </c>
      <c r="M604" s="1">
        <v>0.76</v>
      </c>
      <c r="N604" s="1">
        <f t="shared" si="185"/>
        <v>0.68400000000000005</v>
      </c>
      <c r="O604" s="40">
        <f t="shared" si="186"/>
        <v>50.175438596491226</v>
      </c>
      <c r="P604" s="40">
        <f t="shared" si="187"/>
        <v>3808.3157894736842</v>
      </c>
      <c r="Q604" s="1">
        <v>11</v>
      </c>
      <c r="R604" s="1">
        <v>4</v>
      </c>
      <c r="S604" s="2">
        <v>2600</v>
      </c>
      <c r="T604" s="3">
        <f t="shared" si="188"/>
        <v>866.66666666666663</v>
      </c>
      <c r="U604" s="7">
        <v>0.20419999999999999</v>
      </c>
      <c r="V604" s="7">
        <f t="shared" si="189"/>
        <v>3.2749326455999997E-2</v>
      </c>
      <c r="W604" s="7">
        <f t="shared" si="190"/>
        <v>1.6693636134473333E-2</v>
      </c>
      <c r="X604" s="40">
        <f t="shared" si="191"/>
        <v>1081.2059482292843</v>
      </c>
      <c r="Y604" s="1">
        <v>0</v>
      </c>
      <c r="Z604" s="1">
        <v>78</v>
      </c>
      <c r="AA604" s="2">
        <v>67</v>
      </c>
      <c r="AB604" s="6">
        <f t="shared" si="192"/>
        <v>0.6511988748177826</v>
      </c>
      <c r="AC604" s="2">
        <v>347.36</v>
      </c>
      <c r="AD604" s="40">
        <f t="shared" si="193"/>
        <v>3367.0033670033663</v>
      </c>
      <c r="AE604" s="1">
        <f t="shared" si="194"/>
        <v>2.4950099800399199</v>
      </c>
      <c r="AF604" s="2">
        <f t="shared" si="195"/>
        <v>77</v>
      </c>
      <c r="AG604" s="9">
        <f t="shared" si="196"/>
        <v>192.11576846307383</v>
      </c>
      <c r="AH604" s="12">
        <f t="shared" si="197"/>
        <v>7.9298637014614242E-3</v>
      </c>
      <c r="AI604" s="12">
        <f t="shared" si="198"/>
        <v>-104728.16625167771</v>
      </c>
      <c r="AJ604" s="42">
        <f t="shared" si="199"/>
        <v>-136.75518534676939</v>
      </c>
      <c r="AK604" s="11">
        <v>0</v>
      </c>
      <c r="AL604" s="9">
        <f t="shared" si="200"/>
        <v>-88.716307156228794</v>
      </c>
      <c r="AM604" s="11">
        <f t="shared" si="201"/>
        <v>0</v>
      </c>
      <c r="AN604" s="9">
        <f t="shared" si="202"/>
        <v>99.521972113265733</v>
      </c>
      <c r="AO604" s="9"/>
      <c r="AP604" s="9">
        <f t="shared" si="203"/>
        <v>136.76027884857362</v>
      </c>
      <c r="AQ604" s="47">
        <f t="shared" si="204"/>
        <v>99.316000463320449</v>
      </c>
      <c r="AR604" s="15">
        <f t="shared" si="205"/>
        <v>0</v>
      </c>
      <c r="AS604" s="49"/>
      <c r="AT604" s="12">
        <f t="shared" si="206"/>
        <v>-0.41543957167410323</v>
      </c>
      <c r="AU604" s="9">
        <f t="shared" si="207"/>
        <v>62.077693728012562</v>
      </c>
      <c r="AV604" s="9">
        <f t="shared" si="208"/>
        <v>24.839386992704668</v>
      </c>
      <c r="AW604" s="9">
        <f t="shared" si="209"/>
        <v>99.316000463320449</v>
      </c>
      <c r="AX604" s="16">
        <f t="shared" si="210"/>
        <v>62.077693728012562</v>
      </c>
      <c r="AY604" s="44">
        <f t="shared" si="211"/>
        <v>-0.4131543420550442</v>
      </c>
      <c r="AZ604" s="49"/>
      <c r="BA604" s="12">
        <f t="shared" si="212"/>
        <v>-0.41543957167410323</v>
      </c>
      <c r="BB604" s="9">
        <f t="shared" si="213"/>
        <v>63.614537256651829</v>
      </c>
      <c r="BC604" s="9">
        <f t="shared" si="214"/>
        <v>26.376230521343935</v>
      </c>
      <c r="BD604" s="9">
        <f t="shared" si="215"/>
        <v>100.85284399195973</v>
      </c>
      <c r="BE604" s="16">
        <f t="shared" si="216"/>
        <v>63.614537256651829</v>
      </c>
      <c r="BF604" s="44">
        <f t="shared" si="217"/>
        <v>-0.4131543420550442</v>
      </c>
      <c r="BG604" s="49"/>
      <c r="BH604" s="12">
        <f t="shared" si="218"/>
        <v>-0.41543957167410323</v>
      </c>
      <c r="BI604" s="9">
        <f t="shared" si="219"/>
        <v>64</v>
      </c>
      <c r="BJ604" s="9">
        <f t="shared" si="182"/>
        <v>26.761693264692106</v>
      </c>
      <c r="BK604" s="9"/>
      <c r="BL604" s="47">
        <f t="shared" si="220"/>
        <v>64</v>
      </c>
      <c r="BM604" s="44">
        <f t="shared" si="221"/>
        <v>-0.4131543420550442</v>
      </c>
      <c r="BN604" s="11"/>
      <c r="BO604" s="9"/>
      <c r="BP604" s="11"/>
      <c r="BQ604" s="9"/>
      <c r="BR604" s="43"/>
      <c r="BS604" s="9"/>
      <c r="BT604" s="11"/>
    </row>
    <row r="605" spans="3:72" x14ac:dyDescent="0.2">
      <c r="C605" s="1">
        <v>80</v>
      </c>
      <c r="D605" s="1">
        <v>104.71</v>
      </c>
      <c r="E605" s="1">
        <v>-5103.8999999999996</v>
      </c>
      <c r="F605" s="2">
        <v>78</v>
      </c>
      <c r="G605" s="6">
        <v>3.3000000000000002E-2</v>
      </c>
      <c r="H605" s="2">
        <v>0.42199999999999999</v>
      </c>
      <c r="I605" s="2">
        <v>3500</v>
      </c>
      <c r="J605" s="3">
        <f t="shared" si="183"/>
        <v>58.333333333333336</v>
      </c>
      <c r="K605" s="3">
        <f t="shared" si="184"/>
        <v>366.52</v>
      </c>
      <c r="L605" s="1">
        <v>0.9</v>
      </c>
      <c r="M605" s="1">
        <v>0.76</v>
      </c>
      <c r="N605" s="1">
        <f t="shared" si="185"/>
        <v>0.68400000000000005</v>
      </c>
      <c r="O605" s="40">
        <f t="shared" si="186"/>
        <v>50.175438596491226</v>
      </c>
      <c r="P605" s="40">
        <f t="shared" si="187"/>
        <v>3808.3157894736842</v>
      </c>
      <c r="Q605" s="1">
        <v>11</v>
      </c>
      <c r="R605" s="1">
        <v>4</v>
      </c>
      <c r="S605" s="2">
        <v>2600</v>
      </c>
      <c r="T605" s="3">
        <f t="shared" si="188"/>
        <v>866.66666666666663</v>
      </c>
      <c r="U605" s="7">
        <v>0.20419999999999999</v>
      </c>
      <c r="V605" s="7">
        <f t="shared" si="189"/>
        <v>3.2749326455999997E-2</v>
      </c>
      <c r="W605" s="7">
        <f t="shared" si="190"/>
        <v>1.6693636134473333E-2</v>
      </c>
      <c r="X605" s="40">
        <f t="shared" si="191"/>
        <v>1081.2059482292843</v>
      </c>
      <c r="Y605" s="1">
        <v>0</v>
      </c>
      <c r="Z605" s="1">
        <v>78</v>
      </c>
      <c r="AA605" s="2">
        <v>67</v>
      </c>
      <c r="AB605" s="6">
        <f t="shared" si="192"/>
        <v>0.6511988748177826</v>
      </c>
      <c r="AC605" s="2">
        <v>347.36</v>
      </c>
      <c r="AD605" s="40">
        <f t="shared" si="193"/>
        <v>3367.0033670033663</v>
      </c>
      <c r="AE605" s="1">
        <f t="shared" si="194"/>
        <v>2.4950099800399199</v>
      </c>
      <c r="AF605" s="2">
        <f t="shared" si="195"/>
        <v>78</v>
      </c>
      <c r="AG605" s="9">
        <f t="shared" si="196"/>
        <v>194.61077844311376</v>
      </c>
      <c r="AH605" s="12">
        <f t="shared" si="197"/>
        <v>7.8289947163275586E-3</v>
      </c>
      <c r="AI605" s="12">
        <f t="shared" si="198"/>
        <v>-104387.76038945098</v>
      </c>
      <c r="AJ605" s="42">
        <f t="shared" si="199"/>
        <v>-136.34563056801812</v>
      </c>
      <c r="AK605" s="11">
        <v>0</v>
      </c>
      <c r="AL605" s="9">
        <f t="shared" si="200"/>
        <v>-88.734311261385329</v>
      </c>
      <c r="AM605" s="11">
        <f t="shared" si="201"/>
        <v>0</v>
      </c>
      <c r="AN605" s="9">
        <f t="shared" si="202"/>
        <v>99.316000463320449</v>
      </c>
      <c r="AO605" s="9"/>
      <c r="AP605" s="9">
        <f t="shared" si="203"/>
        <v>136.35059531383786</v>
      </c>
      <c r="AQ605" s="47">
        <f t="shared" si="204"/>
        <v>99.112288578529956</v>
      </c>
      <c r="AR605" s="15">
        <f t="shared" si="205"/>
        <v>0</v>
      </c>
      <c r="AS605" s="49"/>
      <c r="AT605" s="12">
        <f t="shared" si="206"/>
        <v>-0.4131543420550442</v>
      </c>
      <c r="AU605" s="9">
        <f t="shared" si="207"/>
        <v>62.077693728012562</v>
      </c>
      <c r="AV605" s="9">
        <f t="shared" si="208"/>
        <v>25.043098877495169</v>
      </c>
      <c r="AW605" s="9">
        <f t="shared" si="209"/>
        <v>99.112288578529956</v>
      </c>
      <c r="AX605" s="16">
        <f t="shared" si="210"/>
        <v>62.077693728012562</v>
      </c>
      <c r="AY605" s="44">
        <f t="shared" si="211"/>
        <v>-0.41089418424691243</v>
      </c>
      <c r="AZ605" s="49"/>
      <c r="BA605" s="12">
        <f t="shared" si="212"/>
        <v>-0.4131543420550442</v>
      </c>
      <c r="BB605" s="9">
        <f t="shared" si="213"/>
        <v>63.614537256651829</v>
      </c>
      <c r="BC605" s="9">
        <f t="shared" si="214"/>
        <v>26.579942406134435</v>
      </c>
      <c r="BD605" s="9">
        <f t="shared" si="215"/>
        <v>100.64913210716922</v>
      </c>
      <c r="BE605" s="16">
        <f t="shared" si="216"/>
        <v>63.614537256651829</v>
      </c>
      <c r="BF605" s="44">
        <f t="shared" si="217"/>
        <v>-0.41089418424691243</v>
      </c>
      <c r="BG605" s="49"/>
      <c r="BH605" s="12">
        <f t="shared" si="218"/>
        <v>-0.4131543420550442</v>
      </c>
      <c r="BI605" s="9">
        <f t="shared" si="219"/>
        <v>64</v>
      </c>
      <c r="BJ605" s="9">
        <f t="shared" si="182"/>
        <v>26.965405149482606</v>
      </c>
      <c r="BK605" s="9"/>
      <c r="BL605" s="47">
        <f t="shared" si="220"/>
        <v>64</v>
      </c>
      <c r="BM605" s="44">
        <f t="shared" si="221"/>
        <v>-0.41089418424691243</v>
      </c>
      <c r="BN605" s="11"/>
      <c r="BO605" s="9"/>
      <c r="BP605" s="11"/>
      <c r="BQ605" s="9"/>
      <c r="BR605" s="43"/>
      <c r="BS605" s="9"/>
      <c r="BT605" s="11"/>
    </row>
    <row r="606" spans="3:72" x14ac:dyDescent="0.2">
      <c r="C606" s="1">
        <v>80</v>
      </c>
      <c r="D606" s="1">
        <v>104.71</v>
      </c>
      <c r="E606" s="1">
        <v>-5103.8999999999996</v>
      </c>
      <c r="F606" s="2">
        <v>78</v>
      </c>
      <c r="G606" s="6">
        <v>3.3000000000000002E-2</v>
      </c>
      <c r="H606" s="2">
        <v>0.42199999999999999</v>
      </c>
      <c r="I606" s="2">
        <v>3500</v>
      </c>
      <c r="J606" s="3">
        <f t="shared" si="183"/>
        <v>58.333333333333336</v>
      </c>
      <c r="K606" s="3">
        <f t="shared" si="184"/>
        <v>366.52</v>
      </c>
      <c r="L606" s="1">
        <v>0.9</v>
      </c>
      <c r="M606" s="1">
        <v>0.76</v>
      </c>
      <c r="N606" s="1">
        <f t="shared" si="185"/>
        <v>0.68400000000000005</v>
      </c>
      <c r="O606" s="40">
        <f t="shared" si="186"/>
        <v>50.175438596491226</v>
      </c>
      <c r="P606" s="40">
        <f t="shared" si="187"/>
        <v>3808.3157894736842</v>
      </c>
      <c r="Q606" s="1">
        <v>11</v>
      </c>
      <c r="R606" s="1">
        <v>4</v>
      </c>
      <c r="S606" s="2">
        <v>2600</v>
      </c>
      <c r="T606" s="3">
        <f t="shared" si="188"/>
        <v>866.66666666666663</v>
      </c>
      <c r="U606" s="7">
        <v>0.20419999999999999</v>
      </c>
      <c r="V606" s="7">
        <f t="shared" si="189"/>
        <v>3.2749326455999997E-2</v>
      </c>
      <c r="W606" s="7">
        <f t="shared" si="190"/>
        <v>1.6693636134473333E-2</v>
      </c>
      <c r="X606" s="40">
        <f t="shared" si="191"/>
        <v>1081.2059482292843</v>
      </c>
      <c r="Y606" s="1">
        <v>0</v>
      </c>
      <c r="Z606" s="1">
        <v>78</v>
      </c>
      <c r="AA606" s="2">
        <v>67</v>
      </c>
      <c r="AB606" s="6">
        <f t="shared" si="192"/>
        <v>0.6511988748177826</v>
      </c>
      <c r="AC606" s="2">
        <v>347.36</v>
      </c>
      <c r="AD606" s="40">
        <f t="shared" si="193"/>
        <v>3367.0033670033663</v>
      </c>
      <c r="AE606" s="1">
        <f t="shared" si="194"/>
        <v>2.4950099800399199</v>
      </c>
      <c r="AF606" s="2">
        <f t="shared" si="195"/>
        <v>79</v>
      </c>
      <c r="AG606" s="9">
        <f t="shared" si="196"/>
        <v>197.10578842315368</v>
      </c>
      <c r="AH606" s="12">
        <f t="shared" si="197"/>
        <v>7.7306596350251375E-3</v>
      </c>
      <c r="AI606" s="12">
        <f t="shared" si="198"/>
        <v>-104051.12088309658</v>
      </c>
      <c r="AJ606" s="42">
        <f t="shared" si="199"/>
        <v>-135.94055344569935</v>
      </c>
      <c r="AK606" s="11">
        <v>0</v>
      </c>
      <c r="AL606" s="9">
        <f t="shared" si="200"/>
        <v>-88.751863090046996</v>
      </c>
      <c r="AM606" s="11">
        <f t="shared" si="201"/>
        <v>0</v>
      </c>
      <c r="AN606" s="9">
        <f t="shared" si="202"/>
        <v>99.112288578529956</v>
      </c>
      <c r="AO606" s="9"/>
      <c r="AP606" s="9">
        <f t="shared" si="203"/>
        <v>135.94539425666915</v>
      </c>
      <c r="AQ606" s="47">
        <f t="shared" si="204"/>
        <v>98.910799406151767</v>
      </c>
      <c r="AR606" s="15">
        <f t="shared" si="205"/>
        <v>0</v>
      </c>
      <c r="AS606" s="49"/>
      <c r="AT606" s="12">
        <f t="shared" si="206"/>
        <v>-0.41089418424691243</v>
      </c>
      <c r="AU606" s="9">
        <f t="shared" si="207"/>
        <v>62.077693728012562</v>
      </c>
      <c r="AV606" s="9">
        <f t="shared" si="208"/>
        <v>25.244588049873364</v>
      </c>
      <c r="AW606" s="9">
        <f t="shared" si="209"/>
        <v>98.910799406151767</v>
      </c>
      <c r="AX606" s="16">
        <f t="shared" si="210"/>
        <v>62.077693728012562</v>
      </c>
      <c r="AY606" s="44">
        <f t="shared" si="211"/>
        <v>-0.40865868715417814</v>
      </c>
      <c r="AZ606" s="49"/>
      <c r="BA606" s="12">
        <f t="shared" si="212"/>
        <v>-0.41089418424691243</v>
      </c>
      <c r="BB606" s="9">
        <f t="shared" si="213"/>
        <v>63.614537256651829</v>
      </c>
      <c r="BC606" s="9">
        <f t="shared" si="214"/>
        <v>26.781431578512631</v>
      </c>
      <c r="BD606" s="9">
        <f t="shared" si="215"/>
        <v>100.44764293479102</v>
      </c>
      <c r="BE606" s="16">
        <f t="shared" si="216"/>
        <v>63.614537256651829</v>
      </c>
      <c r="BF606" s="44">
        <f t="shared" si="217"/>
        <v>-0.40865868715417814</v>
      </c>
      <c r="BG606" s="49"/>
      <c r="BH606" s="12">
        <f t="shared" si="218"/>
        <v>-0.41089418424691243</v>
      </c>
      <c r="BI606" s="9">
        <f t="shared" si="219"/>
        <v>64</v>
      </c>
      <c r="BJ606" s="9">
        <f t="shared" si="182"/>
        <v>27.166894321860802</v>
      </c>
      <c r="BK606" s="9"/>
      <c r="BL606" s="47">
        <f t="shared" si="220"/>
        <v>64</v>
      </c>
      <c r="BM606" s="44">
        <f t="shared" si="221"/>
        <v>-0.40865868715417814</v>
      </c>
      <c r="BN606" s="11"/>
      <c r="BO606" s="9"/>
      <c r="BP606" s="11"/>
      <c r="BQ606" s="9"/>
      <c r="BR606" s="43"/>
      <c r="BS606" s="9"/>
      <c r="BT606" s="11"/>
    </row>
    <row r="607" spans="3:72" x14ac:dyDescent="0.2">
      <c r="C607" s="1">
        <v>80</v>
      </c>
      <c r="D607" s="1">
        <v>104.71</v>
      </c>
      <c r="E607" s="1">
        <v>-5103.8999999999996</v>
      </c>
      <c r="F607" s="2">
        <v>78</v>
      </c>
      <c r="G607" s="6">
        <v>3.3000000000000002E-2</v>
      </c>
      <c r="H607" s="2">
        <v>0.42199999999999999</v>
      </c>
      <c r="I607" s="2">
        <v>3500</v>
      </c>
      <c r="J607" s="3">
        <f t="shared" si="183"/>
        <v>58.333333333333336</v>
      </c>
      <c r="K607" s="3">
        <f t="shared" si="184"/>
        <v>366.52</v>
      </c>
      <c r="L607" s="1">
        <v>0.9</v>
      </c>
      <c r="M607" s="1">
        <v>0.76</v>
      </c>
      <c r="N607" s="1">
        <f t="shared" si="185"/>
        <v>0.68400000000000005</v>
      </c>
      <c r="O607" s="40">
        <f t="shared" si="186"/>
        <v>50.175438596491226</v>
      </c>
      <c r="P607" s="40">
        <f t="shared" si="187"/>
        <v>3808.3157894736842</v>
      </c>
      <c r="Q607" s="1">
        <v>11</v>
      </c>
      <c r="R607" s="1">
        <v>4</v>
      </c>
      <c r="S607" s="2">
        <v>2600</v>
      </c>
      <c r="T607" s="3">
        <f t="shared" si="188"/>
        <v>866.66666666666663</v>
      </c>
      <c r="U607" s="7">
        <v>0.20419999999999999</v>
      </c>
      <c r="V607" s="7">
        <f t="shared" si="189"/>
        <v>3.2749326455999997E-2</v>
      </c>
      <c r="W607" s="7">
        <f t="shared" si="190"/>
        <v>1.6693636134473333E-2</v>
      </c>
      <c r="X607" s="40">
        <f t="shared" si="191"/>
        <v>1081.2059482292843</v>
      </c>
      <c r="Y607" s="1">
        <v>0</v>
      </c>
      <c r="Z607" s="1">
        <v>78</v>
      </c>
      <c r="AA607" s="2">
        <v>67</v>
      </c>
      <c r="AB607" s="6">
        <f t="shared" si="192"/>
        <v>0.6511988748177826</v>
      </c>
      <c r="AC607" s="2">
        <v>347.36</v>
      </c>
      <c r="AD607" s="40">
        <f t="shared" si="193"/>
        <v>3367.0033670033663</v>
      </c>
      <c r="AE607" s="1">
        <f t="shared" si="194"/>
        <v>2.4950099800399199</v>
      </c>
      <c r="AF607" s="2">
        <f t="shared" si="195"/>
        <v>80</v>
      </c>
      <c r="AG607" s="9">
        <f t="shared" si="196"/>
        <v>199.60079840319361</v>
      </c>
      <c r="AH607" s="12">
        <f t="shared" si="197"/>
        <v>7.6347641616264141E-3</v>
      </c>
      <c r="AI607" s="12">
        <f t="shared" si="198"/>
        <v>-103718.18463660477</v>
      </c>
      <c r="AJ607" s="42">
        <f t="shared" si="199"/>
        <v>-135.53988091879535</v>
      </c>
      <c r="AK607" s="11">
        <v>0</v>
      </c>
      <c r="AL607" s="9">
        <f t="shared" si="200"/>
        <v>-88.768979473093935</v>
      </c>
      <c r="AM607" s="11">
        <f t="shared" si="201"/>
        <v>0</v>
      </c>
      <c r="AN607" s="9">
        <f t="shared" si="202"/>
        <v>98.910799406151767</v>
      </c>
      <c r="AO607" s="9"/>
      <c r="AP607" s="9">
        <f t="shared" si="203"/>
        <v>135.54460237832345</v>
      </c>
      <c r="AQ607" s="47">
        <f t="shared" si="204"/>
        <v>98.711496700184242</v>
      </c>
      <c r="AR607" s="15">
        <f t="shared" si="205"/>
        <v>0</v>
      </c>
      <c r="AS607" s="49"/>
      <c r="AT607" s="12">
        <f t="shared" si="206"/>
        <v>-0.40865868715417814</v>
      </c>
      <c r="AU607" s="9">
        <f t="shared" si="207"/>
        <v>62.077693728012562</v>
      </c>
      <c r="AV607" s="9">
        <f t="shared" si="208"/>
        <v>25.44389075584089</v>
      </c>
      <c r="AW607" s="9">
        <f t="shared" si="209"/>
        <v>98.711496700184227</v>
      </c>
      <c r="AX607" s="16">
        <f t="shared" si="210"/>
        <v>62.077693728012562</v>
      </c>
      <c r="AY607" s="44">
        <f t="shared" si="211"/>
        <v>-0.40644744863199989</v>
      </c>
      <c r="AZ607" s="49"/>
      <c r="BA607" s="12">
        <f t="shared" si="212"/>
        <v>-0.40865868715417814</v>
      </c>
      <c r="BB607" s="9">
        <f t="shared" si="213"/>
        <v>63.614537256651829</v>
      </c>
      <c r="BC607" s="9">
        <f t="shared" si="214"/>
        <v>26.980734284480157</v>
      </c>
      <c r="BD607" s="9">
        <f t="shared" si="215"/>
        <v>100.24834022882351</v>
      </c>
      <c r="BE607" s="16">
        <f t="shared" si="216"/>
        <v>63.614537256651829</v>
      </c>
      <c r="BF607" s="44">
        <f t="shared" si="217"/>
        <v>-0.40644744863199989</v>
      </c>
      <c r="BG607" s="49"/>
      <c r="BH607" s="12">
        <f t="shared" si="218"/>
        <v>-0.40865868715417814</v>
      </c>
      <c r="BI607" s="9">
        <f t="shared" si="219"/>
        <v>64</v>
      </c>
      <c r="BJ607" s="9">
        <f t="shared" si="182"/>
        <v>27.366197027828328</v>
      </c>
      <c r="BK607" s="9"/>
      <c r="BL607" s="47">
        <f t="shared" si="220"/>
        <v>64</v>
      </c>
      <c r="BM607" s="44">
        <f t="shared" si="221"/>
        <v>-0.40644744863199989</v>
      </c>
      <c r="BN607" s="11"/>
      <c r="BO607" s="9"/>
      <c r="BP607" s="11"/>
      <c r="BQ607" s="9"/>
      <c r="BR607" s="43"/>
      <c r="BS607" s="9"/>
      <c r="BT607" s="11"/>
    </row>
    <row r="608" spans="3:72" x14ac:dyDescent="0.2">
      <c r="C608" s="1">
        <v>80</v>
      </c>
      <c r="D608" s="1">
        <v>104.71</v>
      </c>
      <c r="E608" s="1">
        <v>-5103.8999999999996</v>
      </c>
      <c r="F608" s="2">
        <v>78</v>
      </c>
      <c r="G608" s="6">
        <v>3.3000000000000002E-2</v>
      </c>
      <c r="H608" s="2">
        <v>0.42199999999999999</v>
      </c>
      <c r="I608" s="2">
        <v>3500</v>
      </c>
      <c r="J608" s="3">
        <f t="shared" si="183"/>
        <v>58.333333333333336</v>
      </c>
      <c r="K608" s="3">
        <f t="shared" si="184"/>
        <v>366.52</v>
      </c>
      <c r="L608" s="1">
        <v>0.9</v>
      </c>
      <c r="M608" s="1">
        <v>0.76</v>
      </c>
      <c r="N608" s="1">
        <f t="shared" si="185"/>
        <v>0.68400000000000005</v>
      </c>
      <c r="O608" s="40">
        <f t="shared" si="186"/>
        <v>50.175438596491226</v>
      </c>
      <c r="P608" s="40">
        <f t="shared" si="187"/>
        <v>3808.3157894736842</v>
      </c>
      <c r="Q608" s="1">
        <v>11</v>
      </c>
      <c r="R608" s="1">
        <v>4</v>
      </c>
      <c r="S608" s="2">
        <v>2600</v>
      </c>
      <c r="T608" s="3">
        <f t="shared" si="188"/>
        <v>866.66666666666663</v>
      </c>
      <c r="U608" s="7">
        <v>0.20419999999999999</v>
      </c>
      <c r="V608" s="7">
        <f t="shared" si="189"/>
        <v>3.2749326455999997E-2</v>
      </c>
      <c r="W608" s="7">
        <f t="shared" si="190"/>
        <v>1.6693636134473333E-2</v>
      </c>
      <c r="X608" s="40">
        <f t="shared" si="191"/>
        <v>1081.2059482292843</v>
      </c>
      <c r="Y608" s="1">
        <v>0</v>
      </c>
      <c r="Z608" s="1">
        <v>78</v>
      </c>
      <c r="AA608" s="2">
        <v>67</v>
      </c>
      <c r="AB608" s="6">
        <f t="shared" si="192"/>
        <v>0.6511988748177826</v>
      </c>
      <c r="AC608" s="2">
        <v>347.36</v>
      </c>
      <c r="AD608" s="40">
        <f t="shared" si="193"/>
        <v>3367.0033670033663</v>
      </c>
      <c r="AE608" s="1">
        <f t="shared" si="194"/>
        <v>2.4950099800399199</v>
      </c>
      <c r="AF608" s="2">
        <f t="shared" si="195"/>
        <v>81</v>
      </c>
      <c r="AG608" s="9">
        <f t="shared" si="196"/>
        <v>202.0958083832335</v>
      </c>
      <c r="AH608" s="12">
        <f t="shared" si="197"/>
        <v>7.5412186216763082E-3</v>
      </c>
      <c r="AI608" s="12">
        <f t="shared" si="198"/>
        <v>-103388.88999552951</v>
      </c>
      <c r="AJ608" s="42">
        <f t="shared" si="199"/>
        <v>-135.14354150343524</v>
      </c>
      <c r="AK608" s="11">
        <v>0</v>
      </c>
      <c r="AL608" s="9">
        <f t="shared" si="200"/>
        <v>-88.785676416519635</v>
      </c>
      <c r="AM608" s="11">
        <f t="shared" si="201"/>
        <v>0</v>
      </c>
      <c r="AN608" s="9">
        <f t="shared" si="202"/>
        <v>98.711496700184242</v>
      </c>
      <c r="AO608" s="9"/>
      <c r="AP608" s="9">
        <f t="shared" si="203"/>
        <v>135.14814797167753</v>
      </c>
      <c r="AQ608" s="47">
        <f t="shared" si="204"/>
        <v>98.514344999505852</v>
      </c>
      <c r="AR608" s="15">
        <f t="shared" si="205"/>
        <v>0</v>
      </c>
      <c r="AS608" s="49"/>
      <c r="AT608" s="12">
        <f t="shared" si="206"/>
        <v>-0.40644744863199989</v>
      </c>
      <c r="AU608" s="9">
        <f t="shared" si="207"/>
        <v>62.077693728012562</v>
      </c>
      <c r="AV608" s="9">
        <f t="shared" si="208"/>
        <v>25.641042456519266</v>
      </c>
      <c r="AW608" s="9">
        <f t="shared" si="209"/>
        <v>98.514344999505852</v>
      </c>
      <c r="AX608" s="16">
        <f t="shared" si="210"/>
        <v>62.077693728012562</v>
      </c>
      <c r="AY608" s="44">
        <f t="shared" si="211"/>
        <v>-0.40426007524368263</v>
      </c>
      <c r="AZ608" s="49"/>
      <c r="BA608" s="12">
        <f t="shared" si="212"/>
        <v>-0.40644744863199989</v>
      </c>
      <c r="BB608" s="9">
        <f t="shared" si="213"/>
        <v>63.614537256651829</v>
      </c>
      <c r="BC608" s="9">
        <f t="shared" si="214"/>
        <v>27.177885985158532</v>
      </c>
      <c r="BD608" s="9">
        <f t="shared" si="215"/>
        <v>100.05118852814513</v>
      </c>
      <c r="BE608" s="16">
        <f t="shared" si="216"/>
        <v>63.614537256651829</v>
      </c>
      <c r="BF608" s="44">
        <f t="shared" si="217"/>
        <v>-0.40426007524368263</v>
      </c>
      <c r="BG608" s="49"/>
      <c r="BH608" s="12">
        <f t="shared" si="218"/>
        <v>-0.40644744863199989</v>
      </c>
      <c r="BI608" s="9">
        <f t="shared" si="219"/>
        <v>64</v>
      </c>
      <c r="BJ608" s="9">
        <f t="shared" si="182"/>
        <v>27.563348728506703</v>
      </c>
      <c r="BK608" s="9"/>
      <c r="BL608" s="47">
        <f t="shared" si="220"/>
        <v>64</v>
      </c>
      <c r="BM608" s="44">
        <f t="shared" si="221"/>
        <v>-0.40426007524368263</v>
      </c>
      <c r="BN608" s="11"/>
      <c r="BO608" s="9"/>
      <c r="BP608" s="11"/>
      <c r="BQ608" s="9"/>
      <c r="BR608" s="43"/>
      <c r="BS608" s="9"/>
      <c r="BT608" s="11"/>
    </row>
    <row r="609" spans="3:72" x14ac:dyDescent="0.2">
      <c r="C609" s="1">
        <v>80</v>
      </c>
      <c r="D609" s="1">
        <v>104.71</v>
      </c>
      <c r="E609" s="1">
        <v>-5103.8999999999996</v>
      </c>
      <c r="F609" s="2">
        <v>78</v>
      </c>
      <c r="G609" s="6">
        <v>3.3000000000000002E-2</v>
      </c>
      <c r="H609" s="2">
        <v>0.42199999999999999</v>
      </c>
      <c r="I609" s="2">
        <v>3500</v>
      </c>
      <c r="J609" s="3">
        <f t="shared" si="183"/>
        <v>58.333333333333336</v>
      </c>
      <c r="K609" s="3">
        <f t="shared" si="184"/>
        <v>366.52</v>
      </c>
      <c r="L609" s="1">
        <v>0.9</v>
      </c>
      <c r="M609" s="1">
        <v>0.76</v>
      </c>
      <c r="N609" s="1">
        <f t="shared" si="185"/>
        <v>0.68400000000000005</v>
      </c>
      <c r="O609" s="40">
        <f t="shared" si="186"/>
        <v>50.175438596491226</v>
      </c>
      <c r="P609" s="40">
        <f t="shared" si="187"/>
        <v>3808.3157894736842</v>
      </c>
      <c r="Q609" s="1">
        <v>11</v>
      </c>
      <c r="R609" s="1">
        <v>4</v>
      </c>
      <c r="S609" s="2">
        <v>2600</v>
      </c>
      <c r="T609" s="3">
        <f t="shared" si="188"/>
        <v>866.66666666666663</v>
      </c>
      <c r="U609" s="7">
        <v>0.20419999999999999</v>
      </c>
      <c r="V609" s="7">
        <f t="shared" si="189"/>
        <v>3.2749326455999997E-2</v>
      </c>
      <c r="W609" s="7">
        <f t="shared" si="190"/>
        <v>1.6693636134473333E-2</v>
      </c>
      <c r="X609" s="40">
        <f t="shared" si="191"/>
        <v>1081.2059482292843</v>
      </c>
      <c r="Y609" s="1">
        <v>0</v>
      </c>
      <c r="Z609" s="1">
        <v>78</v>
      </c>
      <c r="AA609" s="2">
        <v>67</v>
      </c>
      <c r="AB609" s="6">
        <f t="shared" si="192"/>
        <v>0.6511988748177826</v>
      </c>
      <c r="AC609" s="2">
        <v>347.36</v>
      </c>
      <c r="AD609" s="40">
        <f t="shared" si="193"/>
        <v>3367.0033670033663</v>
      </c>
      <c r="AE609" s="1">
        <f t="shared" si="194"/>
        <v>2.4950099800399199</v>
      </c>
      <c r="AF609" s="2">
        <f t="shared" si="195"/>
        <v>82</v>
      </c>
      <c r="AG609" s="9">
        <f t="shared" si="196"/>
        <v>204.59081836327343</v>
      </c>
      <c r="AH609" s="12">
        <f t="shared" si="197"/>
        <v>7.4499376824946652E-3</v>
      </c>
      <c r="AI609" s="12">
        <f t="shared" si="198"/>
        <v>-103063.17670384445</v>
      </c>
      <c r="AJ609" s="42">
        <f t="shared" si="199"/>
        <v>-134.75146525092609</v>
      </c>
      <c r="AK609" s="11">
        <v>0</v>
      </c>
      <c r="AL609" s="9">
        <f t="shared" si="200"/>
        <v>-88.801969151354172</v>
      </c>
      <c r="AM609" s="11">
        <f t="shared" si="201"/>
        <v>0</v>
      </c>
      <c r="AN609" s="9">
        <f t="shared" si="202"/>
        <v>98.514344999505852</v>
      </c>
      <c r="AO609" s="9"/>
      <c r="AP609" s="9">
        <f t="shared" si="203"/>
        <v>134.7559608782154</v>
      </c>
      <c r="AQ609" s="47">
        <f t="shared" si="204"/>
        <v>98.319309606722115</v>
      </c>
      <c r="AR609" s="15">
        <f t="shared" si="205"/>
        <v>0</v>
      </c>
      <c r="AS609" s="49"/>
      <c r="AT609" s="12">
        <f t="shared" si="206"/>
        <v>-0.40426007524368263</v>
      </c>
      <c r="AU609" s="9">
        <f t="shared" si="207"/>
        <v>62.077693728012562</v>
      </c>
      <c r="AV609" s="9">
        <f t="shared" si="208"/>
        <v>25.836077849303003</v>
      </c>
      <c r="AW609" s="9">
        <f t="shared" si="209"/>
        <v>98.319309606722129</v>
      </c>
      <c r="AX609" s="16">
        <f t="shared" si="210"/>
        <v>62.077693728012562</v>
      </c>
      <c r="AY609" s="44">
        <f t="shared" si="211"/>
        <v>-0.40209618202598674</v>
      </c>
      <c r="AZ609" s="49"/>
      <c r="BA609" s="12">
        <f t="shared" si="212"/>
        <v>-0.40426007524368263</v>
      </c>
      <c r="BB609" s="9">
        <f t="shared" si="213"/>
        <v>63.614537256651829</v>
      </c>
      <c r="BC609" s="9">
        <f t="shared" si="214"/>
        <v>27.372921377942269</v>
      </c>
      <c r="BD609" s="9">
        <f t="shared" si="215"/>
        <v>99.856153135361382</v>
      </c>
      <c r="BE609" s="16">
        <f t="shared" si="216"/>
        <v>63.614537256651829</v>
      </c>
      <c r="BF609" s="44">
        <f t="shared" si="217"/>
        <v>-0.40209618202598674</v>
      </c>
      <c r="BG609" s="49"/>
      <c r="BH609" s="12">
        <f t="shared" si="218"/>
        <v>-0.40426007524368263</v>
      </c>
      <c r="BI609" s="9">
        <f t="shared" si="219"/>
        <v>64</v>
      </c>
      <c r="BJ609" s="9">
        <f t="shared" si="182"/>
        <v>27.75838412129044</v>
      </c>
      <c r="BK609" s="9"/>
      <c r="BL609" s="47">
        <f t="shared" si="220"/>
        <v>64</v>
      </c>
      <c r="BM609" s="44">
        <f t="shared" si="221"/>
        <v>-0.40209618202598674</v>
      </c>
      <c r="BN609" s="11"/>
      <c r="BO609" s="9"/>
      <c r="BP609" s="11"/>
      <c r="BQ609" s="9"/>
      <c r="BR609" s="43"/>
      <c r="BS609" s="9"/>
      <c r="BT609" s="11"/>
    </row>
    <row r="610" spans="3:72" x14ac:dyDescent="0.2">
      <c r="C610" s="1">
        <v>80</v>
      </c>
      <c r="D610" s="1">
        <v>104.71</v>
      </c>
      <c r="E610" s="1">
        <v>-5103.8999999999996</v>
      </c>
      <c r="F610" s="2">
        <v>78</v>
      </c>
      <c r="G610" s="6">
        <v>3.3000000000000002E-2</v>
      </c>
      <c r="H610" s="2">
        <v>0.42199999999999999</v>
      </c>
      <c r="I610" s="2">
        <v>3500</v>
      </c>
      <c r="J610" s="3">
        <f t="shared" si="183"/>
        <v>58.333333333333336</v>
      </c>
      <c r="K610" s="3">
        <f t="shared" si="184"/>
        <v>366.52</v>
      </c>
      <c r="L610" s="1">
        <v>0.9</v>
      </c>
      <c r="M610" s="1">
        <v>0.76</v>
      </c>
      <c r="N610" s="1">
        <f t="shared" si="185"/>
        <v>0.68400000000000005</v>
      </c>
      <c r="O610" s="40">
        <f t="shared" si="186"/>
        <v>50.175438596491226</v>
      </c>
      <c r="P610" s="40">
        <f t="shared" si="187"/>
        <v>3808.3157894736842</v>
      </c>
      <c r="Q610" s="1">
        <v>11</v>
      </c>
      <c r="R610" s="1">
        <v>4</v>
      </c>
      <c r="S610" s="2">
        <v>2600</v>
      </c>
      <c r="T610" s="3">
        <f t="shared" si="188"/>
        <v>866.66666666666663</v>
      </c>
      <c r="U610" s="7">
        <v>0.20419999999999999</v>
      </c>
      <c r="V610" s="7">
        <f t="shared" si="189"/>
        <v>3.2749326455999997E-2</v>
      </c>
      <c r="W610" s="7">
        <f t="shared" si="190"/>
        <v>1.6693636134473333E-2</v>
      </c>
      <c r="X610" s="40">
        <f t="shared" si="191"/>
        <v>1081.2059482292843</v>
      </c>
      <c r="Y610" s="1">
        <v>0</v>
      </c>
      <c r="Z610" s="1">
        <v>78</v>
      </c>
      <c r="AA610" s="2">
        <v>67</v>
      </c>
      <c r="AB610" s="6">
        <f t="shared" si="192"/>
        <v>0.6511988748177826</v>
      </c>
      <c r="AC610" s="2">
        <v>347.36</v>
      </c>
      <c r="AD610" s="40">
        <f t="shared" si="193"/>
        <v>3367.0033670033663</v>
      </c>
      <c r="AE610" s="1">
        <f t="shared" si="194"/>
        <v>2.4950099800399199</v>
      </c>
      <c r="AF610" s="2">
        <f t="shared" si="195"/>
        <v>83</v>
      </c>
      <c r="AG610" s="9">
        <f t="shared" si="196"/>
        <v>207.08582834331335</v>
      </c>
      <c r="AH610" s="12">
        <f t="shared" si="197"/>
        <v>7.3608400935487968E-3</v>
      </c>
      <c r="AI610" s="12">
        <f t="shared" si="198"/>
        <v>-102740.98586248222</v>
      </c>
      <c r="AJ610" s="42">
        <f t="shared" si="199"/>
        <v>-134.36358370708552</v>
      </c>
      <c r="AK610" s="11">
        <v>0</v>
      </c>
      <c r="AL610" s="9">
        <f t="shared" si="200"/>
        <v>-88.817872180005111</v>
      </c>
      <c r="AM610" s="11">
        <f t="shared" si="201"/>
        <v>0</v>
      </c>
      <c r="AN610" s="9">
        <f t="shared" si="202"/>
        <v>98.319309606722115</v>
      </c>
      <c r="AO610" s="9"/>
      <c r="AP610" s="9">
        <f t="shared" si="203"/>
        <v>134.36797244640303</v>
      </c>
      <c r="AQ610" s="47">
        <f t="shared" si="204"/>
        <v>98.126356567693477</v>
      </c>
      <c r="AR610" s="15">
        <f t="shared" si="205"/>
        <v>0</v>
      </c>
      <c r="AS610" s="49"/>
      <c r="AT610" s="12">
        <f t="shared" si="206"/>
        <v>-0.40209618202598674</v>
      </c>
      <c r="AU610" s="9">
        <f t="shared" si="207"/>
        <v>62.077693728012562</v>
      </c>
      <c r="AV610" s="9">
        <f t="shared" si="208"/>
        <v>26.029030888331661</v>
      </c>
      <c r="AW610" s="9">
        <f t="shared" si="209"/>
        <v>98.126356567693463</v>
      </c>
      <c r="AX610" s="16">
        <f t="shared" si="210"/>
        <v>62.077693728012562</v>
      </c>
      <c r="AY610" s="44">
        <f t="shared" si="211"/>
        <v>-0.399955392261993</v>
      </c>
      <c r="AZ610" s="49"/>
      <c r="BA610" s="12">
        <f t="shared" si="212"/>
        <v>-0.40209618202598674</v>
      </c>
      <c r="BB610" s="9">
        <f t="shared" si="213"/>
        <v>63.614537256651829</v>
      </c>
      <c r="BC610" s="9">
        <f t="shared" si="214"/>
        <v>27.565874416970928</v>
      </c>
      <c r="BD610" s="9">
        <f t="shared" si="215"/>
        <v>99.66320009633273</v>
      </c>
      <c r="BE610" s="16">
        <f t="shared" si="216"/>
        <v>63.614537256651829</v>
      </c>
      <c r="BF610" s="44">
        <f t="shared" si="217"/>
        <v>-0.399955392261993</v>
      </c>
      <c r="BG610" s="49"/>
      <c r="BH610" s="12">
        <f t="shared" si="218"/>
        <v>-0.40209618202598674</v>
      </c>
      <c r="BI610" s="9">
        <f t="shared" si="219"/>
        <v>64</v>
      </c>
      <c r="BJ610" s="9">
        <f t="shared" si="182"/>
        <v>27.951337160319099</v>
      </c>
      <c r="BK610" s="9"/>
      <c r="BL610" s="47">
        <f t="shared" si="220"/>
        <v>64</v>
      </c>
      <c r="BM610" s="44">
        <f t="shared" si="221"/>
        <v>-0.399955392261993</v>
      </c>
      <c r="BN610" s="11"/>
      <c r="BO610" s="9"/>
      <c r="BP610" s="11"/>
      <c r="BQ610" s="9"/>
      <c r="BR610" s="43"/>
      <c r="BS610" s="9"/>
      <c r="BT610" s="11"/>
    </row>
    <row r="611" spans="3:72" x14ac:dyDescent="0.2">
      <c r="C611" s="1">
        <v>80</v>
      </c>
      <c r="D611" s="1">
        <v>104.71</v>
      </c>
      <c r="E611" s="1">
        <v>-5103.8999999999996</v>
      </c>
      <c r="F611" s="2">
        <v>78</v>
      </c>
      <c r="G611" s="6">
        <v>3.3000000000000002E-2</v>
      </c>
      <c r="H611" s="2">
        <v>0.42199999999999999</v>
      </c>
      <c r="I611" s="2">
        <v>3500</v>
      </c>
      <c r="J611" s="3">
        <f t="shared" si="183"/>
        <v>58.333333333333336</v>
      </c>
      <c r="K611" s="3">
        <f t="shared" si="184"/>
        <v>366.52</v>
      </c>
      <c r="L611" s="1">
        <v>0.9</v>
      </c>
      <c r="M611" s="1">
        <v>0.76</v>
      </c>
      <c r="N611" s="1">
        <f t="shared" si="185"/>
        <v>0.68400000000000005</v>
      </c>
      <c r="O611" s="40">
        <f t="shared" si="186"/>
        <v>50.175438596491226</v>
      </c>
      <c r="P611" s="40">
        <f t="shared" si="187"/>
        <v>3808.3157894736842</v>
      </c>
      <c r="Q611" s="1">
        <v>11</v>
      </c>
      <c r="R611" s="1">
        <v>4</v>
      </c>
      <c r="S611" s="2">
        <v>2600</v>
      </c>
      <c r="T611" s="3">
        <f t="shared" si="188"/>
        <v>866.66666666666663</v>
      </c>
      <c r="U611" s="7">
        <v>0.20419999999999999</v>
      </c>
      <c r="V611" s="7">
        <f t="shared" si="189"/>
        <v>3.2749326455999997E-2</v>
      </c>
      <c r="W611" s="7">
        <f t="shared" si="190"/>
        <v>1.6693636134473333E-2</v>
      </c>
      <c r="X611" s="40">
        <f t="shared" si="191"/>
        <v>1081.2059482292843</v>
      </c>
      <c r="Y611" s="1">
        <v>0</v>
      </c>
      <c r="Z611" s="1">
        <v>78</v>
      </c>
      <c r="AA611" s="2">
        <v>67</v>
      </c>
      <c r="AB611" s="6">
        <f t="shared" si="192"/>
        <v>0.6511988748177826</v>
      </c>
      <c r="AC611" s="2">
        <v>347.36</v>
      </c>
      <c r="AD611" s="40">
        <f t="shared" si="193"/>
        <v>3367.0033670033663</v>
      </c>
      <c r="AE611" s="1">
        <f t="shared" si="194"/>
        <v>2.4950099800399199</v>
      </c>
      <c r="AF611" s="2">
        <f t="shared" si="195"/>
        <v>84</v>
      </c>
      <c r="AG611" s="9">
        <f t="shared" si="196"/>
        <v>209.58083832335328</v>
      </c>
      <c r="AH611" s="12">
        <f t="shared" si="197"/>
        <v>7.273848445235956E-3</v>
      </c>
      <c r="AI611" s="12">
        <f t="shared" si="198"/>
        <v>-102422.25988947069</v>
      </c>
      <c r="AJ611" s="42">
        <f t="shared" si="199"/>
        <v>-133.9798298728322</v>
      </c>
      <c r="AK611" s="11">
        <v>0</v>
      </c>
      <c r="AL611" s="9">
        <f t="shared" si="200"/>
        <v>-88.833399319312477</v>
      </c>
      <c r="AM611" s="11">
        <f t="shared" si="201"/>
        <v>0</v>
      </c>
      <c r="AN611" s="9">
        <f t="shared" si="202"/>
        <v>98.126356567693477</v>
      </c>
      <c r="AO611" s="9"/>
      <c r="AP611" s="9">
        <f t="shared" si="203"/>
        <v>133.98411549139973</v>
      </c>
      <c r="AQ611" s="47">
        <f t="shared" si="204"/>
        <v>97.935452651718819</v>
      </c>
      <c r="AR611" s="15">
        <f t="shared" si="205"/>
        <v>0</v>
      </c>
      <c r="AS611" s="49"/>
      <c r="AT611" s="12">
        <f t="shared" si="206"/>
        <v>-0.399955392261993</v>
      </c>
      <c r="AU611" s="9">
        <f t="shared" si="207"/>
        <v>62.077693728012562</v>
      </c>
      <c r="AV611" s="9">
        <f t="shared" si="208"/>
        <v>26.219934804306305</v>
      </c>
      <c r="AW611" s="9">
        <f t="shared" si="209"/>
        <v>97.935452651718819</v>
      </c>
      <c r="AX611" s="16">
        <f t="shared" si="210"/>
        <v>62.077693728012562</v>
      </c>
      <c r="AY611" s="44">
        <f t="shared" si="211"/>
        <v>-0.39783733726124154</v>
      </c>
      <c r="AZ611" s="49"/>
      <c r="BA611" s="12">
        <f t="shared" si="212"/>
        <v>-0.399955392261993</v>
      </c>
      <c r="BB611" s="9">
        <f t="shared" si="213"/>
        <v>63.614537256651829</v>
      </c>
      <c r="BC611" s="9">
        <f t="shared" si="214"/>
        <v>27.756778332945572</v>
      </c>
      <c r="BD611" s="9">
        <f t="shared" si="215"/>
        <v>99.472296180358086</v>
      </c>
      <c r="BE611" s="16">
        <f t="shared" si="216"/>
        <v>63.614537256651829</v>
      </c>
      <c r="BF611" s="44">
        <f t="shared" si="217"/>
        <v>-0.39783733726124154</v>
      </c>
      <c r="BG611" s="49"/>
      <c r="BH611" s="12">
        <f t="shared" si="218"/>
        <v>-0.399955392261993</v>
      </c>
      <c r="BI611" s="9">
        <f t="shared" si="219"/>
        <v>64</v>
      </c>
      <c r="BJ611" s="9">
        <f t="shared" si="182"/>
        <v>28.142241076293743</v>
      </c>
      <c r="BK611" s="9"/>
      <c r="BL611" s="47">
        <f t="shared" si="220"/>
        <v>64</v>
      </c>
      <c r="BM611" s="44">
        <f t="shared" si="221"/>
        <v>-0.39783733726124154</v>
      </c>
      <c r="BN611" s="11"/>
      <c r="BO611" s="9"/>
      <c r="BP611" s="11"/>
      <c r="BQ611" s="9"/>
      <c r="BR611" s="43"/>
      <c r="BS611" s="9"/>
      <c r="BT611" s="11"/>
    </row>
    <row r="612" spans="3:72" x14ac:dyDescent="0.2">
      <c r="C612" s="1">
        <v>80</v>
      </c>
      <c r="D612" s="1">
        <v>104.71</v>
      </c>
      <c r="E612" s="1">
        <v>-5103.8999999999996</v>
      </c>
      <c r="F612" s="2">
        <v>78</v>
      </c>
      <c r="G612" s="6">
        <v>3.3000000000000002E-2</v>
      </c>
      <c r="H612" s="2">
        <v>0.42199999999999999</v>
      </c>
      <c r="I612" s="2">
        <v>3500</v>
      </c>
      <c r="J612" s="3">
        <f t="shared" si="183"/>
        <v>58.333333333333336</v>
      </c>
      <c r="K612" s="3">
        <f t="shared" si="184"/>
        <v>366.52</v>
      </c>
      <c r="L612" s="1">
        <v>0.9</v>
      </c>
      <c r="M612" s="1">
        <v>0.76</v>
      </c>
      <c r="N612" s="1">
        <f t="shared" si="185"/>
        <v>0.68400000000000005</v>
      </c>
      <c r="O612" s="40">
        <f t="shared" si="186"/>
        <v>50.175438596491226</v>
      </c>
      <c r="P612" s="40">
        <f t="shared" si="187"/>
        <v>3808.3157894736842</v>
      </c>
      <c r="Q612" s="1">
        <v>11</v>
      </c>
      <c r="R612" s="1">
        <v>4</v>
      </c>
      <c r="S612" s="2">
        <v>2600</v>
      </c>
      <c r="T612" s="3">
        <f t="shared" si="188"/>
        <v>866.66666666666663</v>
      </c>
      <c r="U612" s="7">
        <v>0.20419999999999999</v>
      </c>
      <c r="V612" s="7">
        <f t="shared" si="189"/>
        <v>3.2749326455999997E-2</v>
      </c>
      <c r="W612" s="7">
        <f t="shared" si="190"/>
        <v>1.6693636134473333E-2</v>
      </c>
      <c r="X612" s="40">
        <f t="shared" si="191"/>
        <v>1081.2059482292843</v>
      </c>
      <c r="Y612" s="1">
        <v>0</v>
      </c>
      <c r="Z612" s="1">
        <v>78</v>
      </c>
      <c r="AA612" s="2">
        <v>67</v>
      </c>
      <c r="AB612" s="6">
        <f t="shared" si="192"/>
        <v>0.6511988748177826</v>
      </c>
      <c r="AC612" s="2">
        <v>347.36</v>
      </c>
      <c r="AD612" s="40">
        <f t="shared" si="193"/>
        <v>3367.0033670033663</v>
      </c>
      <c r="AE612" s="1">
        <f t="shared" si="194"/>
        <v>2.4950099800399199</v>
      </c>
      <c r="AF612" s="2">
        <f t="shared" si="195"/>
        <v>85</v>
      </c>
      <c r="AG612" s="9">
        <f t="shared" si="196"/>
        <v>212.0758483033932</v>
      </c>
      <c r="AH612" s="12">
        <f t="shared" si="197"/>
        <v>7.1888889445705026E-3</v>
      </c>
      <c r="AI612" s="12">
        <f t="shared" si="198"/>
        <v>-102106.94248158595</v>
      </c>
      <c r="AJ612" s="42">
        <f t="shared" si="199"/>
        <v>-133.60013816599175</v>
      </c>
      <c r="AK612" s="11">
        <v>0</v>
      </c>
      <c r="AL612" s="9">
        <f t="shared" si="200"/>
        <v>-88.848563740586243</v>
      </c>
      <c r="AM612" s="11">
        <f t="shared" si="201"/>
        <v>0</v>
      </c>
      <c r="AN612" s="9">
        <f t="shared" si="202"/>
        <v>97.935452651718819</v>
      </c>
      <c r="AO612" s="9"/>
      <c r="AP612" s="9">
        <f t="shared" si="203"/>
        <v>133.6043242560566</v>
      </c>
      <c r="AQ612" s="47">
        <f t="shared" si="204"/>
        <v>97.746565332350329</v>
      </c>
      <c r="AR612" s="15">
        <f t="shared" si="205"/>
        <v>0</v>
      </c>
      <c r="AS612" s="49"/>
      <c r="AT612" s="12">
        <f t="shared" si="206"/>
        <v>-0.39783733726124154</v>
      </c>
      <c r="AU612" s="9">
        <f t="shared" si="207"/>
        <v>62.077693728012562</v>
      </c>
      <c r="AV612" s="9">
        <f t="shared" si="208"/>
        <v>26.408822123674796</v>
      </c>
      <c r="AW612" s="9">
        <f t="shared" si="209"/>
        <v>97.746565332350329</v>
      </c>
      <c r="AX612" s="16">
        <f t="shared" si="210"/>
        <v>62.077693728012562</v>
      </c>
      <c r="AY612" s="44">
        <f t="shared" si="211"/>
        <v>-0.39574165614687346</v>
      </c>
      <c r="AZ612" s="49"/>
      <c r="BA612" s="12">
        <f t="shared" si="212"/>
        <v>-0.39783733726124154</v>
      </c>
      <c r="BB612" s="9">
        <f t="shared" si="213"/>
        <v>63.614537256651829</v>
      </c>
      <c r="BC612" s="9">
        <f t="shared" si="214"/>
        <v>27.945665652314062</v>
      </c>
      <c r="BD612" s="9">
        <f t="shared" si="215"/>
        <v>99.283408860989596</v>
      </c>
      <c r="BE612" s="16">
        <f t="shared" si="216"/>
        <v>63.614537256651829</v>
      </c>
      <c r="BF612" s="44">
        <f t="shared" si="217"/>
        <v>-0.39574165614687346</v>
      </c>
      <c r="BG612" s="49"/>
      <c r="BH612" s="12">
        <f t="shared" si="218"/>
        <v>-0.39783733726124154</v>
      </c>
      <c r="BI612" s="9">
        <f t="shared" si="219"/>
        <v>64</v>
      </c>
      <c r="BJ612" s="9">
        <f t="shared" si="182"/>
        <v>28.331128395662233</v>
      </c>
      <c r="BK612" s="9"/>
      <c r="BL612" s="47">
        <f t="shared" si="220"/>
        <v>64</v>
      </c>
      <c r="BM612" s="44">
        <f t="shared" si="221"/>
        <v>-0.39574165614687346</v>
      </c>
      <c r="BN612" s="11"/>
      <c r="BO612" s="9"/>
      <c r="BP612" s="11"/>
      <c r="BQ612" s="9"/>
      <c r="BR612" s="43"/>
      <c r="BS612" s="9"/>
      <c r="BT612" s="11"/>
    </row>
    <row r="613" spans="3:72" x14ac:dyDescent="0.2">
      <c r="C613" s="1">
        <v>80</v>
      </c>
      <c r="D613" s="1">
        <v>104.71</v>
      </c>
      <c r="E613" s="1">
        <v>-5103.8999999999996</v>
      </c>
      <c r="F613" s="2">
        <v>78</v>
      </c>
      <c r="G613" s="6">
        <v>3.3000000000000002E-2</v>
      </c>
      <c r="H613" s="2">
        <v>0.42199999999999999</v>
      </c>
      <c r="I613" s="2">
        <v>3500</v>
      </c>
      <c r="J613" s="3">
        <f t="shared" si="183"/>
        <v>58.333333333333336</v>
      </c>
      <c r="K613" s="3">
        <f t="shared" si="184"/>
        <v>366.52</v>
      </c>
      <c r="L613" s="1">
        <v>0.9</v>
      </c>
      <c r="M613" s="1">
        <v>0.76</v>
      </c>
      <c r="N613" s="1">
        <f t="shared" si="185"/>
        <v>0.68400000000000005</v>
      </c>
      <c r="O613" s="40">
        <f t="shared" si="186"/>
        <v>50.175438596491226</v>
      </c>
      <c r="P613" s="40">
        <f t="shared" si="187"/>
        <v>3808.3157894736842</v>
      </c>
      <c r="Q613" s="1">
        <v>11</v>
      </c>
      <c r="R613" s="1">
        <v>4</v>
      </c>
      <c r="S613" s="2">
        <v>2600</v>
      </c>
      <c r="T613" s="3">
        <f t="shared" si="188"/>
        <v>866.66666666666663</v>
      </c>
      <c r="U613" s="7">
        <v>0.20419999999999999</v>
      </c>
      <c r="V613" s="7">
        <f t="shared" si="189"/>
        <v>3.2749326455999997E-2</v>
      </c>
      <c r="W613" s="7">
        <f t="shared" si="190"/>
        <v>1.6693636134473333E-2</v>
      </c>
      <c r="X613" s="40">
        <f t="shared" si="191"/>
        <v>1081.2059482292843</v>
      </c>
      <c r="Y613" s="1">
        <v>0</v>
      </c>
      <c r="Z613" s="1">
        <v>78</v>
      </c>
      <c r="AA613" s="2">
        <v>67</v>
      </c>
      <c r="AB613" s="6">
        <f t="shared" si="192"/>
        <v>0.6511988748177826</v>
      </c>
      <c r="AC613" s="2">
        <v>347.36</v>
      </c>
      <c r="AD613" s="40">
        <f t="shared" si="193"/>
        <v>3367.0033670033663</v>
      </c>
      <c r="AE613" s="1">
        <f t="shared" si="194"/>
        <v>2.4950099800399199</v>
      </c>
      <c r="AF613" s="2">
        <f t="shared" si="195"/>
        <v>86</v>
      </c>
      <c r="AG613" s="9">
        <f t="shared" si="196"/>
        <v>214.57085828343313</v>
      </c>
      <c r="AH613" s="12">
        <f t="shared" si="197"/>
        <v>7.1058912064096251E-3</v>
      </c>
      <c r="AI613" s="12">
        <f t="shared" si="198"/>
        <v>-101794.97857744624</v>
      </c>
      <c r="AJ613" s="42">
        <f t="shared" si="199"/>
        <v>-133.22444438427686</v>
      </c>
      <c r="AK613" s="11">
        <v>0</v>
      </c>
      <c r="AL613" s="9">
        <f t="shared" si="200"/>
        <v>-88.86337800687059</v>
      </c>
      <c r="AM613" s="11">
        <f t="shared" si="201"/>
        <v>0</v>
      </c>
      <c r="AN613" s="9">
        <f t="shared" si="202"/>
        <v>97.746565332350329</v>
      </c>
      <c r="AO613" s="9"/>
      <c r="AP613" s="9">
        <f t="shared" si="203"/>
        <v>133.22853437315368</v>
      </c>
      <c r="AQ613" s="47">
        <f t="shared" si="204"/>
        <v>97.559662768815912</v>
      </c>
      <c r="AR613" s="15">
        <f t="shared" si="205"/>
        <v>0</v>
      </c>
      <c r="AS613" s="49"/>
      <c r="AT613" s="12">
        <f t="shared" si="206"/>
        <v>-0.39574165614687346</v>
      </c>
      <c r="AU613" s="9">
        <f t="shared" si="207"/>
        <v>62.077693728012562</v>
      </c>
      <c r="AV613" s="9">
        <f t="shared" si="208"/>
        <v>26.595724687209213</v>
      </c>
      <c r="AW613" s="9">
        <f t="shared" si="209"/>
        <v>97.559662768815912</v>
      </c>
      <c r="AX613" s="16">
        <f t="shared" si="210"/>
        <v>62.077693728012562</v>
      </c>
      <c r="AY613" s="44">
        <f t="shared" si="211"/>
        <v>-0.39366799564951671</v>
      </c>
      <c r="AZ613" s="49"/>
      <c r="BA613" s="12">
        <f t="shared" si="212"/>
        <v>-0.39574165614687346</v>
      </c>
      <c r="BB613" s="9">
        <f t="shared" si="213"/>
        <v>63.614537256651829</v>
      </c>
      <c r="BC613" s="9">
        <f t="shared" si="214"/>
        <v>28.13256821584848</v>
      </c>
      <c r="BD613" s="9">
        <f t="shared" si="215"/>
        <v>99.096506297455178</v>
      </c>
      <c r="BE613" s="16">
        <f t="shared" si="216"/>
        <v>63.614537256651829</v>
      </c>
      <c r="BF613" s="44">
        <f t="shared" si="217"/>
        <v>-0.39366799564951671</v>
      </c>
      <c r="BG613" s="49"/>
      <c r="BH613" s="12">
        <f t="shared" si="218"/>
        <v>-0.39574165614687346</v>
      </c>
      <c r="BI613" s="9">
        <f t="shared" si="219"/>
        <v>64</v>
      </c>
      <c r="BJ613" s="9">
        <f t="shared" si="182"/>
        <v>28.518030959196651</v>
      </c>
      <c r="BK613" s="9"/>
      <c r="BL613" s="47">
        <f t="shared" si="220"/>
        <v>64</v>
      </c>
      <c r="BM613" s="44">
        <f t="shared" si="221"/>
        <v>-0.39366799564951671</v>
      </c>
      <c r="BN613" s="11"/>
      <c r="BO613" s="9"/>
      <c r="BP613" s="11"/>
      <c r="BQ613" s="9"/>
      <c r="BR613" s="43"/>
      <c r="BS613" s="9"/>
      <c r="BT613" s="11"/>
    </row>
    <row r="614" spans="3:72" x14ac:dyDescent="0.2">
      <c r="C614" s="1">
        <v>80</v>
      </c>
      <c r="D614" s="1">
        <v>104.71</v>
      </c>
      <c r="E614" s="1">
        <v>-5103.8999999999996</v>
      </c>
      <c r="F614" s="2">
        <v>78</v>
      </c>
      <c r="G614" s="6">
        <v>3.3000000000000002E-2</v>
      </c>
      <c r="H614" s="2">
        <v>0.42199999999999999</v>
      </c>
      <c r="I614" s="2">
        <v>3500</v>
      </c>
      <c r="J614" s="3">
        <f t="shared" si="183"/>
        <v>58.333333333333336</v>
      </c>
      <c r="K614" s="3">
        <f t="shared" si="184"/>
        <v>366.52</v>
      </c>
      <c r="L614" s="1">
        <v>0.9</v>
      </c>
      <c r="M614" s="1">
        <v>0.76</v>
      </c>
      <c r="N614" s="1">
        <f t="shared" si="185"/>
        <v>0.68400000000000005</v>
      </c>
      <c r="O614" s="40">
        <f t="shared" si="186"/>
        <v>50.175438596491226</v>
      </c>
      <c r="P614" s="40">
        <f t="shared" si="187"/>
        <v>3808.3157894736842</v>
      </c>
      <c r="Q614" s="1">
        <v>11</v>
      </c>
      <c r="R614" s="1">
        <v>4</v>
      </c>
      <c r="S614" s="2">
        <v>2600</v>
      </c>
      <c r="T614" s="3">
        <f t="shared" si="188"/>
        <v>866.66666666666663</v>
      </c>
      <c r="U614" s="7">
        <v>0.20419999999999999</v>
      </c>
      <c r="V614" s="7">
        <f t="shared" si="189"/>
        <v>3.2749326455999997E-2</v>
      </c>
      <c r="W614" s="7">
        <f t="shared" si="190"/>
        <v>1.6693636134473333E-2</v>
      </c>
      <c r="X614" s="40">
        <f t="shared" si="191"/>
        <v>1081.2059482292843</v>
      </c>
      <c r="Y614" s="1">
        <v>0</v>
      </c>
      <c r="Z614" s="1">
        <v>78</v>
      </c>
      <c r="AA614" s="2">
        <v>67</v>
      </c>
      <c r="AB614" s="6">
        <f t="shared" si="192"/>
        <v>0.6511988748177826</v>
      </c>
      <c r="AC614" s="2">
        <v>347.36</v>
      </c>
      <c r="AD614" s="40">
        <f t="shared" si="193"/>
        <v>3367.0033670033663</v>
      </c>
      <c r="AE614" s="1">
        <f t="shared" si="194"/>
        <v>2.4950099800399199</v>
      </c>
      <c r="AF614" s="2">
        <f t="shared" si="195"/>
        <v>87</v>
      </c>
      <c r="AG614" s="9">
        <f t="shared" si="196"/>
        <v>217.06586826347302</v>
      </c>
      <c r="AH614" s="12">
        <f t="shared" si="197"/>
        <v>7.0247880589761266E-3</v>
      </c>
      <c r="AI614" s="12">
        <f t="shared" si="198"/>
        <v>-101486.31432197665</v>
      </c>
      <c r="AJ614" s="42">
        <f t="shared" si="199"/>
        <v>-132.85268566940152</v>
      </c>
      <c r="AK614" s="11">
        <v>0</v>
      </c>
      <c r="AL614" s="9">
        <f t="shared" si="200"/>
        <v>-88.877854107655992</v>
      </c>
      <c r="AM614" s="11">
        <f t="shared" si="201"/>
        <v>0</v>
      </c>
      <c r="AN614" s="9">
        <f t="shared" si="202"/>
        <v>97.559662768815912</v>
      </c>
      <c r="AO614" s="9"/>
      <c r="AP614" s="9">
        <f t="shared" si="203"/>
        <v>132.85668282883069</v>
      </c>
      <c r="AQ614" s="47">
        <f t="shared" si="204"/>
        <v>97.374713788027336</v>
      </c>
      <c r="AR614" s="15">
        <f t="shared" si="205"/>
        <v>0</v>
      </c>
      <c r="AS614" s="49"/>
      <c r="AT614" s="12">
        <f t="shared" si="206"/>
        <v>-0.39366799564951671</v>
      </c>
      <c r="AU614" s="9">
        <f t="shared" si="207"/>
        <v>62.077693728012562</v>
      </c>
      <c r="AV614" s="9">
        <f t="shared" si="208"/>
        <v>26.780673667997789</v>
      </c>
      <c r="AW614" s="9">
        <f t="shared" si="209"/>
        <v>97.374713788027336</v>
      </c>
      <c r="AX614" s="16">
        <f t="shared" si="210"/>
        <v>62.077693728012562</v>
      </c>
      <c r="AY614" s="44">
        <f t="shared" si="211"/>
        <v>-0.39161600990766759</v>
      </c>
      <c r="AZ614" s="49"/>
      <c r="BA614" s="12">
        <f t="shared" si="212"/>
        <v>-0.39366799564951671</v>
      </c>
      <c r="BB614" s="9">
        <f t="shared" si="213"/>
        <v>63.614537256651829</v>
      </c>
      <c r="BC614" s="9">
        <f t="shared" si="214"/>
        <v>28.317517196637056</v>
      </c>
      <c r="BD614" s="9">
        <f t="shared" si="215"/>
        <v>98.911557316666602</v>
      </c>
      <c r="BE614" s="16">
        <f t="shared" si="216"/>
        <v>63.614537256651829</v>
      </c>
      <c r="BF614" s="44">
        <f t="shared" si="217"/>
        <v>-0.39161600990766759</v>
      </c>
      <c r="BG614" s="49"/>
      <c r="BH614" s="12">
        <f t="shared" si="218"/>
        <v>-0.39366799564951671</v>
      </c>
      <c r="BI614" s="9">
        <f t="shared" si="219"/>
        <v>64</v>
      </c>
      <c r="BJ614" s="9">
        <f t="shared" si="182"/>
        <v>28.702979939985227</v>
      </c>
      <c r="BK614" s="9"/>
      <c r="BL614" s="47">
        <f t="shared" si="220"/>
        <v>64</v>
      </c>
      <c r="BM614" s="44">
        <f t="shared" si="221"/>
        <v>-0.39161600990766759</v>
      </c>
      <c r="BN614" s="11"/>
      <c r="BO614" s="9"/>
      <c r="BP614" s="11"/>
      <c r="BQ614" s="9"/>
      <c r="BR614" s="43"/>
      <c r="BS614" s="9"/>
      <c r="BT614" s="11"/>
    </row>
    <row r="615" spans="3:72" x14ac:dyDescent="0.2">
      <c r="C615" s="1">
        <v>80</v>
      </c>
      <c r="D615" s="1">
        <v>104.71</v>
      </c>
      <c r="E615" s="1">
        <v>-5103.8999999999996</v>
      </c>
      <c r="F615" s="2">
        <v>78</v>
      </c>
      <c r="G615" s="6">
        <v>3.3000000000000002E-2</v>
      </c>
      <c r="H615" s="2">
        <v>0.42199999999999999</v>
      </c>
      <c r="I615" s="2">
        <v>3500</v>
      </c>
      <c r="J615" s="3">
        <f t="shared" si="183"/>
        <v>58.333333333333336</v>
      </c>
      <c r="K615" s="3">
        <f t="shared" si="184"/>
        <v>366.52</v>
      </c>
      <c r="L615" s="1">
        <v>0.9</v>
      </c>
      <c r="M615" s="1">
        <v>0.76</v>
      </c>
      <c r="N615" s="1">
        <f t="shared" si="185"/>
        <v>0.68400000000000005</v>
      </c>
      <c r="O615" s="40">
        <f t="shared" si="186"/>
        <v>50.175438596491226</v>
      </c>
      <c r="P615" s="40">
        <f t="shared" si="187"/>
        <v>3808.3157894736842</v>
      </c>
      <c r="Q615" s="1">
        <v>11</v>
      </c>
      <c r="R615" s="1">
        <v>4</v>
      </c>
      <c r="S615" s="2">
        <v>2600</v>
      </c>
      <c r="T615" s="3">
        <f t="shared" si="188"/>
        <v>866.66666666666663</v>
      </c>
      <c r="U615" s="7">
        <v>0.20419999999999999</v>
      </c>
      <c r="V615" s="7">
        <f t="shared" si="189"/>
        <v>3.2749326455999997E-2</v>
      </c>
      <c r="W615" s="7">
        <f t="shared" si="190"/>
        <v>1.6693636134473333E-2</v>
      </c>
      <c r="X615" s="40">
        <f t="shared" si="191"/>
        <v>1081.2059482292843</v>
      </c>
      <c r="Y615" s="1">
        <v>0</v>
      </c>
      <c r="Z615" s="1">
        <v>78</v>
      </c>
      <c r="AA615" s="2">
        <v>67</v>
      </c>
      <c r="AB615" s="6">
        <f t="shared" si="192"/>
        <v>0.6511988748177826</v>
      </c>
      <c r="AC615" s="2">
        <v>347.36</v>
      </c>
      <c r="AD615" s="40">
        <f t="shared" si="193"/>
        <v>3367.0033670033663</v>
      </c>
      <c r="AE615" s="1">
        <f t="shared" si="194"/>
        <v>2.4950099800399199</v>
      </c>
      <c r="AF615" s="2">
        <f t="shared" si="195"/>
        <v>88</v>
      </c>
      <c r="AG615" s="9">
        <f t="shared" si="196"/>
        <v>219.56087824351295</v>
      </c>
      <c r="AH615" s="12">
        <f t="shared" si="197"/>
        <v>6.9455153625489234E-3</v>
      </c>
      <c r="AI615" s="12">
        <f t="shared" si="198"/>
        <v>-101180.89703217891</v>
      </c>
      <c r="AJ615" s="42">
        <f t="shared" si="199"/>
        <v>-132.48480047229128</v>
      </c>
      <c r="AK615" s="11">
        <v>0</v>
      </c>
      <c r="AL615" s="9">
        <f t="shared" si="200"/>
        <v>-88.892003491241283</v>
      </c>
      <c r="AM615" s="11">
        <f t="shared" si="201"/>
        <v>0</v>
      </c>
      <c r="AN615" s="9">
        <f t="shared" si="202"/>
        <v>97.374713788027336</v>
      </c>
      <c r="AO615" s="9"/>
      <c r="AP615" s="9">
        <f t="shared" si="203"/>
        <v>132.48870792716704</v>
      </c>
      <c r="AQ615" s="47">
        <f t="shared" si="204"/>
        <v>97.191687867152268</v>
      </c>
      <c r="AR615" s="15">
        <f t="shared" si="205"/>
        <v>0</v>
      </c>
      <c r="AS615" s="49"/>
      <c r="AT615" s="12">
        <f t="shared" si="206"/>
        <v>-0.39161600990766759</v>
      </c>
      <c r="AU615" s="9">
        <f t="shared" si="207"/>
        <v>62.077693728012562</v>
      </c>
      <c r="AV615" s="9">
        <f t="shared" si="208"/>
        <v>26.963699588872849</v>
      </c>
      <c r="AW615" s="9">
        <f t="shared" si="209"/>
        <v>97.191687867152268</v>
      </c>
      <c r="AX615" s="16">
        <f t="shared" si="210"/>
        <v>62.077693728012562</v>
      </c>
      <c r="AY615" s="44">
        <f t="shared" si="211"/>
        <v>-0.38958536027433033</v>
      </c>
      <c r="AZ615" s="49"/>
      <c r="BA615" s="12">
        <f t="shared" si="212"/>
        <v>-0.39161600990766759</v>
      </c>
      <c r="BB615" s="9">
        <f t="shared" si="213"/>
        <v>63.614537256651829</v>
      </c>
      <c r="BC615" s="9">
        <f t="shared" si="214"/>
        <v>28.500543117512116</v>
      </c>
      <c r="BD615" s="9">
        <f t="shared" si="215"/>
        <v>98.728531395791549</v>
      </c>
      <c r="BE615" s="16">
        <f t="shared" si="216"/>
        <v>63.614537256651829</v>
      </c>
      <c r="BF615" s="44">
        <f t="shared" si="217"/>
        <v>-0.38958536027433033</v>
      </c>
      <c r="BG615" s="49"/>
      <c r="BH615" s="12">
        <f t="shared" si="218"/>
        <v>-0.39161600990766759</v>
      </c>
      <c r="BI615" s="9">
        <f t="shared" si="219"/>
        <v>64</v>
      </c>
      <c r="BJ615" s="9">
        <f t="shared" si="182"/>
        <v>28.886005860860287</v>
      </c>
      <c r="BK615" s="9"/>
      <c r="BL615" s="47">
        <f t="shared" si="220"/>
        <v>64</v>
      </c>
      <c r="BM615" s="44">
        <f t="shared" si="221"/>
        <v>-0.38958536027433033</v>
      </c>
      <c r="BN615" s="11"/>
      <c r="BO615" s="9"/>
      <c r="BP615" s="11"/>
      <c r="BQ615" s="9"/>
      <c r="BR615" s="43"/>
      <c r="BS615" s="9"/>
      <c r="BT615" s="11"/>
    </row>
    <row r="616" spans="3:72" x14ac:dyDescent="0.2">
      <c r="C616" s="1">
        <v>80</v>
      </c>
      <c r="D616" s="1">
        <v>104.71</v>
      </c>
      <c r="E616" s="1">
        <v>-5103.8999999999996</v>
      </c>
      <c r="F616" s="2">
        <v>78</v>
      </c>
      <c r="G616" s="6">
        <v>3.3000000000000002E-2</v>
      </c>
      <c r="H616" s="2">
        <v>0.42199999999999999</v>
      </c>
      <c r="I616" s="2">
        <v>3500</v>
      </c>
      <c r="J616" s="3">
        <f t="shared" si="183"/>
        <v>58.333333333333336</v>
      </c>
      <c r="K616" s="3">
        <f t="shared" si="184"/>
        <v>366.52</v>
      </c>
      <c r="L616" s="1">
        <v>0.9</v>
      </c>
      <c r="M616" s="1">
        <v>0.76</v>
      </c>
      <c r="N616" s="1">
        <f t="shared" si="185"/>
        <v>0.68400000000000005</v>
      </c>
      <c r="O616" s="40">
        <f t="shared" si="186"/>
        <v>50.175438596491226</v>
      </c>
      <c r="P616" s="40">
        <f t="shared" si="187"/>
        <v>3808.3157894736842</v>
      </c>
      <c r="Q616" s="1">
        <v>11</v>
      </c>
      <c r="R616" s="1">
        <v>4</v>
      </c>
      <c r="S616" s="2">
        <v>2600</v>
      </c>
      <c r="T616" s="3">
        <f t="shared" si="188"/>
        <v>866.66666666666663</v>
      </c>
      <c r="U616" s="7">
        <v>0.20419999999999999</v>
      </c>
      <c r="V616" s="7">
        <f t="shared" si="189"/>
        <v>3.2749326455999997E-2</v>
      </c>
      <c r="W616" s="7">
        <f t="shared" si="190"/>
        <v>1.6693636134473333E-2</v>
      </c>
      <c r="X616" s="40">
        <f t="shared" si="191"/>
        <v>1081.2059482292843</v>
      </c>
      <c r="Y616" s="1">
        <v>0</v>
      </c>
      <c r="Z616" s="1">
        <v>78</v>
      </c>
      <c r="AA616" s="2">
        <v>67</v>
      </c>
      <c r="AB616" s="6">
        <f t="shared" si="192"/>
        <v>0.6511988748177826</v>
      </c>
      <c r="AC616" s="2">
        <v>347.36</v>
      </c>
      <c r="AD616" s="40">
        <f t="shared" si="193"/>
        <v>3367.0033670033663</v>
      </c>
      <c r="AE616" s="1">
        <f t="shared" si="194"/>
        <v>2.4950099800399199</v>
      </c>
      <c r="AF616" s="2">
        <f t="shared" si="195"/>
        <v>89</v>
      </c>
      <c r="AG616" s="9">
        <f t="shared" si="196"/>
        <v>222.05588822355287</v>
      </c>
      <c r="AH616" s="12">
        <f t="shared" si="197"/>
        <v>6.8680118402927211E-3</v>
      </c>
      <c r="AI616" s="12">
        <f t="shared" si="198"/>
        <v>-100878.67516414361</v>
      </c>
      <c r="AJ616" s="42">
        <f t="shared" si="199"/>
        <v>-132.12072851935196</v>
      </c>
      <c r="AK616" s="11">
        <v>0</v>
      </c>
      <c r="AL616" s="9">
        <f t="shared" si="200"/>
        <v>-88.905837094928785</v>
      </c>
      <c r="AM616" s="11">
        <f t="shared" si="201"/>
        <v>0</v>
      </c>
      <c r="AN616" s="9">
        <f t="shared" si="202"/>
        <v>97.191687867152268</v>
      </c>
      <c r="AO616" s="9"/>
      <c r="AP616" s="9">
        <f t="shared" si="203"/>
        <v>132.12454925586968</v>
      </c>
      <c r="AQ616" s="47">
        <f t="shared" si="204"/>
        <v>97.010555116729947</v>
      </c>
      <c r="AR616" s="15">
        <f t="shared" si="205"/>
        <v>0</v>
      </c>
      <c r="AS616" s="49"/>
      <c r="AT616" s="12">
        <f t="shared" si="206"/>
        <v>-0.38958536027433033</v>
      </c>
      <c r="AU616" s="9">
        <f t="shared" si="207"/>
        <v>62.077693728012562</v>
      </c>
      <c r="AV616" s="9">
        <f t="shared" si="208"/>
        <v>27.144832339295164</v>
      </c>
      <c r="AW616" s="9">
        <f t="shared" si="209"/>
        <v>97.010555116729961</v>
      </c>
      <c r="AX616" s="16">
        <f t="shared" si="210"/>
        <v>62.077693728012562</v>
      </c>
      <c r="AY616" s="44">
        <f t="shared" si="211"/>
        <v>-0.38757571512968692</v>
      </c>
      <c r="AZ616" s="49"/>
      <c r="BA616" s="12">
        <f t="shared" si="212"/>
        <v>-0.38958536027433033</v>
      </c>
      <c r="BB616" s="9">
        <f t="shared" si="213"/>
        <v>63.614537256651829</v>
      </c>
      <c r="BC616" s="9">
        <f t="shared" si="214"/>
        <v>28.68167586793443</v>
      </c>
      <c r="BD616" s="9">
        <f t="shared" si="215"/>
        <v>98.547398645369228</v>
      </c>
      <c r="BE616" s="16">
        <f t="shared" si="216"/>
        <v>63.614537256651829</v>
      </c>
      <c r="BF616" s="44">
        <f t="shared" si="217"/>
        <v>-0.38757571512968692</v>
      </c>
      <c r="BG616" s="49"/>
      <c r="BH616" s="12">
        <f t="shared" si="218"/>
        <v>-0.38958536027433033</v>
      </c>
      <c r="BI616" s="9">
        <f t="shared" si="219"/>
        <v>64</v>
      </c>
      <c r="BJ616" s="9">
        <f t="shared" si="182"/>
        <v>29.067138611282601</v>
      </c>
      <c r="BK616" s="9"/>
      <c r="BL616" s="47">
        <f t="shared" si="220"/>
        <v>64</v>
      </c>
      <c r="BM616" s="44">
        <f t="shared" si="221"/>
        <v>-0.38757571512968692</v>
      </c>
      <c r="BN616" s="11"/>
      <c r="BO616" s="9"/>
      <c r="BP616" s="11"/>
      <c r="BQ616" s="9"/>
      <c r="BR616" s="43"/>
      <c r="BS616" s="9"/>
      <c r="BT616" s="11"/>
    </row>
    <row r="617" spans="3:72" x14ac:dyDescent="0.2">
      <c r="C617" s="1">
        <v>80</v>
      </c>
      <c r="D617" s="1">
        <v>104.71</v>
      </c>
      <c r="E617" s="1">
        <v>-5103.8999999999996</v>
      </c>
      <c r="F617" s="2">
        <v>78</v>
      </c>
      <c r="G617" s="6">
        <v>3.3000000000000002E-2</v>
      </c>
      <c r="H617" s="2">
        <v>0.42199999999999999</v>
      </c>
      <c r="I617" s="2">
        <v>3500</v>
      </c>
      <c r="J617" s="3">
        <f t="shared" si="183"/>
        <v>58.333333333333336</v>
      </c>
      <c r="K617" s="3">
        <f t="shared" si="184"/>
        <v>366.52</v>
      </c>
      <c r="L617" s="1">
        <v>0.9</v>
      </c>
      <c r="M617" s="1">
        <v>0.76</v>
      </c>
      <c r="N617" s="1">
        <f t="shared" si="185"/>
        <v>0.68400000000000005</v>
      </c>
      <c r="O617" s="40">
        <f t="shared" si="186"/>
        <v>50.175438596491226</v>
      </c>
      <c r="P617" s="40">
        <f t="shared" si="187"/>
        <v>3808.3157894736842</v>
      </c>
      <c r="Q617" s="1">
        <v>11</v>
      </c>
      <c r="R617" s="1">
        <v>4</v>
      </c>
      <c r="S617" s="2">
        <v>2600</v>
      </c>
      <c r="T617" s="3">
        <f t="shared" si="188"/>
        <v>866.66666666666663</v>
      </c>
      <c r="U617" s="7">
        <v>0.20419999999999999</v>
      </c>
      <c r="V617" s="7">
        <f t="shared" si="189"/>
        <v>3.2749326455999997E-2</v>
      </c>
      <c r="W617" s="7">
        <f t="shared" si="190"/>
        <v>1.6693636134473333E-2</v>
      </c>
      <c r="X617" s="40">
        <f t="shared" si="191"/>
        <v>1081.2059482292843</v>
      </c>
      <c r="Y617" s="1">
        <v>0</v>
      </c>
      <c r="Z617" s="1">
        <v>78</v>
      </c>
      <c r="AA617" s="2">
        <v>67</v>
      </c>
      <c r="AB617" s="6">
        <f t="shared" si="192"/>
        <v>0.6511988748177826</v>
      </c>
      <c r="AC617" s="2">
        <v>347.36</v>
      </c>
      <c r="AD617" s="40">
        <f t="shared" si="193"/>
        <v>3367.0033670033663</v>
      </c>
      <c r="AE617" s="1">
        <f t="shared" si="194"/>
        <v>2.4950099800399199</v>
      </c>
      <c r="AF617" s="2">
        <f t="shared" si="195"/>
        <v>90</v>
      </c>
      <c r="AG617" s="9">
        <f t="shared" si="196"/>
        <v>224.55089820359279</v>
      </c>
      <c r="AH617" s="12">
        <f t="shared" si="197"/>
        <v>6.7922189202890958E-3</v>
      </c>
      <c r="AI617" s="12">
        <f t="shared" si="198"/>
        <v>-100579.59828124796</v>
      </c>
      <c r="AJ617" s="42">
        <f t="shared" si="199"/>
        <v>-131.76041077976123</v>
      </c>
      <c r="AK617" s="11">
        <v>0</v>
      </c>
      <c r="AL617" s="9">
        <f t="shared" si="200"/>
        <v>-88.919365373220245</v>
      </c>
      <c r="AM617" s="11">
        <f t="shared" si="201"/>
        <v>0</v>
      </c>
      <c r="AN617" s="9">
        <f t="shared" si="202"/>
        <v>97.010555116729947</v>
      </c>
      <c r="AO617" s="9"/>
      <c r="AP617" s="9">
        <f t="shared" si="203"/>
        <v>131.76414765302798</v>
      </c>
      <c r="AQ617" s="47">
        <f t="shared" si="204"/>
        <v>96.831286264310606</v>
      </c>
      <c r="AR617" s="15">
        <f t="shared" si="205"/>
        <v>0</v>
      </c>
      <c r="AS617" s="49"/>
      <c r="AT617" s="12">
        <f t="shared" si="206"/>
        <v>-0.38757571512968692</v>
      </c>
      <c r="AU617" s="9">
        <f t="shared" si="207"/>
        <v>62.077693728012562</v>
      </c>
      <c r="AV617" s="9">
        <f t="shared" si="208"/>
        <v>27.324101191714519</v>
      </c>
      <c r="AW617" s="9">
        <f t="shared" si="209"/>
        <v>96.831286264310606</v>
      </c>
      <c r="AX617" s="16">
        <f t="shared" si="210"/>
        <v>62.077693728012562</v>
      </c>
      <c r="AY617" s="44">
        <f t="shared" si="211"/>
        <v>-0.38558674969957907</v>
      </c>
      <c r="AZ617" s="49"/>
      <c r="BA617" s="12">
        <f t="shared" si="212"/>
        <v>-0.38757571512968692</v>
      </c>
      <c r="BB617" s="9">
        <f t="shared" si="213"/>
        <v>63.614537256651829</v>
      </c>
      <c r="BC617" s="9">
        <f t="shared" si="214"/>
        <v>28.860944720353785</v>
      </c>
      <c r="BD617" s="9">
        <f t="shared" si="215"/>
        <v>98.368129792949873</v>
      </c>
      <c r="BE617" s="16">
        <f t="shared" si="216"/>
        <v>63.614537256651829</v>
      </c>
      <c r="BF617" s="44">
        <f t="shared" si="217"/>
        <v>-0.38558674969957907</v>
      </c>
      <c r="BG617" s="49"/>
      <c r="BH617" s="12">
        <f t="shared" si="218"/>
        <v>-0.38757571512968692</v>
      </c>
      <c r="BI617" s="9">
        <f t="shared" si="219"/>
        <v>64</v>
      </c>
      <c r="BJ617" s="9">
        <f t="shared" si="182"/>
        <v>29.246407463701956</v>
      </c>
      <c r="BK617" s="9"/>
      <c r="BL617" s="47">
        <f t="shared" si="220"/>
        <v>64</v>
      </c>
      <c r="BM617" s="44">
        <f t="shared" si="221"/>
        <v>-0.38558674969957907</v>
      </c>
      <c r="BN617" s="11"/>
      <c r="BO617" s="9"/>
      <c r="BP617" s="11"/>
      <c r="BQ617" s="9"/>
      <c r="BR617" s="43"/>
      <c r="BS617" s="9"/>
      <c r="BT617" s="11"/>
    </row>
    <row r="618" spans="3:72" x14ac:dyDescent="0.2">
      <c r="C618" s="1">
        <v>80</v>
      </c>
      <c r="D618" s="1">
        <v>104.71</v>
      </c>
      <c r="E618" s="1">
        <v>-5103.8999999999996</v>
      </c>
      <c r="F618" s="2">
        <v>78</v>
      </c>
      <c r="G618" s="6">
        <v>3.3000000000000002E-2</v>
      </c>
      <c r="H618" s="2">
        <v>0.42199999999999999</v>
      </c>
      <c r="I618" s="2">
        <v>3500</v>
      </c>
      <c r="J618" s="3">
        <f t="shared" si="183"/>
        <v>58.333333333333336</v>
      </c>
      <c r="K618" s="3">
        <f t="shared" si="184"/>
        <v>366.52</v>
      </c>
      <c r="L618" s="1">
        <v>0.9</v>
      </c>
      <c r="M618" s="1">
        <v>0.76</v>
      </c>
      <c r="N618" s="1">
        <f t="shared" si="185"/>
        <v>0.68400000000000005</v>
      </c>
      <c r="O618" s="40">
        <f t="shared" si="186"/>
        <v>50.175438596491226</v>
      </c>
      <c r="P618" s="40">
        <f t="shared" si="187"/>
        <v>3808.3157894736842</v>
      </c>
      <c r="Q618" s="1">
        <v>11</v>
      </c>
      <c r="R618" s="1">
        <v>4</v>
      </c>
      <c r="S618" s="2">
        <v>2600</v>
      </c>
      <c r="T618" s="3">
        <f t="shared" si="188"/>
        <v>866.66666666666663</v>
      </c>
      <c r="U618" s="7">
        <v>0.20419999999999999</v>
      </c>
      <c r="V618" s="7">
        <f t="shared" si="189"/>
        <v>3.2749326455999997E-2</v>
      </c>
      <c r="W618" s="7">
        <f t="shared" si="190"/>
        <v>1.6693636134473333E-2</v>
      </c>
      <c r="X618" s="40">
        <f t="shared" si="191"/>
        <v>1081.2059482292843</v>
      </c>
      <c r="Y618" s="1">
        <v>0</v>
      </c>
      <c r="Z618" s="1">
        <v>78</v>
      </c>
      <c r="AA618" s="2">
        <v>67</v>
      </c>
      <c r="AB618" s="6">
        <f t="shared" si="192"/>
        <v>0.6511988748177826</v>
      </c>
      <c r="AC618" s="2">
        <v>347.36</v>
      </c>
      <c r="AD618" s="40">
        <f t="shared" si="193"/>
        <v>3367.0033670033663</v>
      </c>
      <c r="AE618" s="1">
        <f t="shared" si="194"/>
        <v>2.4950099800399199</v>
      </c>
      <c r="AF618" s="2">
        <f t="shared" si="195"/>
        <v>91</v>
      </c>
      <c r="AG618" s="9">
        <f t="shared" si="196"/>
        <v>227.04590818363272</v>
      </c>
      <c r="AH618" s="12">
        <f t="shared" si="197"/>
        <v>6.7180805879131405E-3</v>
      </c>
      <c r="AI618" s="12">
        <f t="shared" si="198"/>
        <v>-100283.61702348347</v>
      </c>
      <c r="AJ618" s="42">
        <f t="shared" si="199"/>
        <v>-131.40378943374822</v>
      </c>
      <c r="AK618" s="11">
        <v>0</v>
      </c>
      <c r="AL618" s="9">
        <f t="shared" si="200"/>
        <v>-88.932598324166023</v>
      </c>
      <c r="AM618" s="11">
        <f t="shared" si="201"/>
        <v>0</v>
      </c>
      <c r="AN618" s="9">
        <f t="shared" si="202"/>
        <v>96.831286264310606</v>
      </c>
      <c r="AO618" s="9"/>
      <c r="AP618" s="9">
        <f t="shared" si="203"/>
        <v>131.40744517489784</v>
      </c>
      <c r="AQ618" s="47">
        <f t="shared" si="204"/>
        <v>96.653852638599801</v>
      </c>
      <c r="AR618" s="15">
        <f t="shared" si="205"/>
        <v>0</v>
      </c>
      <c r="AS618" s="49"/>
      <c r="AT618" s="12">
        <f t="shared" si="206"/>
        <v>-0.38558674969957907</v>
      </c>
      <c r="AU618" s="9">
        <f t="shared" si="207"/>
        <v>62.077693728012562</v>
      </c>
      <c r="AV618" s="9">
        <f t="shared" si="208"/>
        <v>27.501534817425323</v>
      </c>
      <c r="AW618" s="9">
        <f t="shared" si="209"/>
        <v>96.653852638599801</v>
      </c>
      <c r="AX618" s="16">
        <f t="shared" si="210"/>
        <v>62.077693728012562</v>
      </c>
      <c r="AY618" s="44">
        <f t="shared" si="211"/>
        <v>-0.3836181458795917</v>
      </c>
      <c r="AZ618" s="49"/>
      <c r="BA618" s="12">
        <f t="shared" si="212"/>
        <v>-0.38558674969957907</v>
      </c>
      <c r="BB618" s="9">
        <f t="shared" si="213"/>
        <v>63.614537256651829</v>
      </c>
      <c r="BC618" s="9">
        <f t="shared" si="214"/>
        <v>29.03837834606459</v>
      </c>
      <c r="BD618" s="9">
        <f t="shared" si="215"/>
        <v>98.190696167239068</v>
      </c>
      <c r="BE618" s="16">
        <f t="shared" si="216"/>
        <v>63.614537256651829</v>
      </c>
      <c r="BF618" s="44">
        <f t="shared" si="217"/>
        <v>-0.3836181458795917</v>
      </c>
      <c r="BG618" s="49"/>
      <c r="BH618" s="12">
        <f t="shared" si="218"/>
        <v>-0.38558674969957907</v>
      </c>
      <c r="BI618" s="9">
        <f t="shared" si="219"/>
        <v>64</v>
      </c>
      <c r="BJ618" s="9">
        <f t="shared" ref="BJ618:BJ681" si="222">BI618+BH618*(B-_R*ABS(BH618))</f>
        <v>29.423841089412761</v>
      </c>
      <c r="BK618" s="9"/>
      <c r="BL618" s="47">
        <f t="shared" si="220"/>
        <v>64</v>
      </c>
      <c r="BM618" s="44">
        <f t="shared" si="221"/>
        <v>-0.3836181458795917</v>
      </c>
      <c r="BN618" s="11"/>
      <c r="BO618" s="9"/>
      <c r="BP618" s="11"/>
      <c r="BQ618" s="9"/>
      <c r="BR618" s="43"/>
      <c r="BS618" s="9"/>
      <c r="BT618" s="11"/>
    </row>
    <row r="619" spans="3:72" x14ac:dyDescent="0.2">
      <c r="C619" s="1">
        <v>80</v>
      </c>
      <c r="D619" s="1">
        <v>104.71</v>
      </c>
      <c r="E619" s="1">
        <v>-5103.8999999999996</v>
      </c>
      <c r="F619" s="2">
        <v>78</v>
      </c>
      <c r="G619" s="6">
        <v>3.3000000000000002E-2</v>
      </c>
      <c r="H619" s="2">
        <v>0.42199999999999999</v>
      </c>
      <c r="I619" s="2">
        <v>3500</v>
      </c>
      <c r="J619" s="3">
        <f t="shared" si="183"/>
        <v>58.333333333333336</v>
      </c>
      <c r="K619" s="3">
        <f t="shared" si="184"/>
        <v>366.52</v>
      </c>
      <c r="L619" s="1">
        <v>0.9</v>
      </c>
      <c r="M619" s="1">
        <v>0.76</v>
      </c>
      <c r="N619" s="1">
        <f t="shared" si="185"/>
        <v>0.68400000000000005</v>
      </c>
      <c r="O619" s="40">
        <f t="shared" si="186"/>
        <v>50.175438596491226</v>
      </c>
      <c r="P619" s="40">
        <f t="shared" si="187"/>
        <v>3808.3157894736842</v>
      </c>
      <c r="Q619" s="1">
        <v>11</v>
      </c>
      <c r="R619" s="1">
        <v>4</v>
      </c>
      <c r="S619" s="2">
        <v>2600</v>
      </c>
      <c r="T619" s="3">
        <f t="shared" si="188"/>
        <v>866.66666666666663</v>
      </c>
      <c r="U619" s="7">
        <v>0.20419999999999999</v>
      </c>
      <c r="V619" s="7">
        <f t="shared" si="189"/>
        <v>3.2749326455999997E-2</v>
      </c>
      <c r="W619" s="7">
        <f t="shared" si="190"/>
        <v>1.6693636134473333E-2</v>
      </c>
      <c r="X619" s="40">
        <f t="shared" si="191"/>
        <v>1081.2059482292843</v>
      </c>
      <c r="Y619" s="1">
        <v>0</v>
      </c>
      <c r="Z619" s="1">
        <v>78</v>
      </c>
      <c r="AA619" s="2">
        <v>67</v>
      </c>
      <c r="AB619" s="6">
        <f t="shared" si="192"/>
        <v>0.6511988748177826</v>
      </c>
      <c r="AC619" s="2">
        <v>347.36</v>
      </c>
      <c r="AD619" s="40">
        <f t="shared" si="193"/>
        <v>3367.0033670033663</v>
      </c>
      <c r="AE619" s="1">
        <f t="shared" si="194"/>
        <v>2.4950099800399199</v>
      </c>
      <c r="AF619" s="2">
        <f t="shared" si="195"/>
        <v>92</v>
      </c>
      <c r="AG619" s="9">
        <f t="shared" si="196"/>
        <v>229.54091816367264</v>
      </c>
      <c r="AH619" s="12">
        <f t="shared" si="197"/>
        <v>6.645543247773748E-3</v>
      </c>
      <c r="AI619" s="12">
        <f t="shared" si="198"/>
        <v>-99990.683077862515</v>
      </c>
      <c r="AJ619" s="42">
        <f t="shared" si="199"/>
        <v>-131.05080784182726</v>
      </c>
      <c r="AK619" s="11">
        <v>0</v>
      </c>
      <c r="AL619" s="9">
        <f t="shared" si="200"/>
        <v>-88.945545514007506</v>
      </c>
      <c r="AM619" s="11">
        <f t="shared" si="201"/>
        <v>0</v>
      </c>
      <c r="AN619" s="9">
        <f t="shared" si="202"/>
        <v>96.653852638599801</v>
      </c>
      <c r="AO619" s="9"/>
      <c r="AP619" s="9">
        <f t="shared" si="203"/>
        <v>131.05438506467698</v>
      </c>
      <c r="AQ619" s="47">
        <f t="shared" si="204"/>
        <v>96.478226154089725</v>
      </c>
      <c r="AR619" s="15">
        <f t="shared" si="205"/>
        <v>0</v>
      </c>
      <c r="AS619" s="49"/>
      <c r="AT619" s="12">
        <f t="shared" si="206"/>
        <v>-0.3836181458795917</v>
      </c>
      <c r="AU619" s="9">
        <f t="shared" si="207"/>
        <v>62.077693728012562</v>
      </c>
      <c r="AV619" s="9">
        <f t="shared" si="208"/>
        <v>27.677161301935392</v>
      </c>
      <c r="AW619" s="9">
        <f t="shared" si="209"/>
        <v>96.478226154089725</v>
      </c>
      <c r="AX619" s="16">
        <f t="shared" si="210"/>
        <v>62.077693728012562</v>
      </c>
      <c r="AY619" s="44">
        <f t="shared" si="211"/>
        <v>-0.38166959206453865</v>
      </c>
      <c r="AZ619" s="49"/>
      <c r="BA619" s="12">
        <f t="shared" si="212"/>
        <v>-0.3836181458795917</v>
      </c>
      <c r="BB619" s="9">
        <f t="shared" si="213"/>
        <v>63.614537256651829</v>
      </c>
      <c r="BC619" s="9">
        <f t="shared" si="214"/>
        <v>29.214004830574659</v>
      </c>
      <c r="BD619" s="9">
        <f t="shared" si="215"/>
        <v>98.015069682729006</v>
      </c>
      <c r="BE619" s="16">
        <f t="shared" si="216"/>
        <v>63.614537256651829</v>
      </c>
      <c r="BF619" s="44">
        <f t="shared" si="217"/>
        <v>-0.38166959206453865</v>
      </c>
      <c r="BG619" s="49"/>
      <c r="BH619" s="12">
        <f t="shared" si="218"/>
        <v>-0.3836181458795917</v>
      </c>
      <c r="BI619" s="9">
        <f t="shared" si="219"/>
        <v>64</v>
      </c>
      <c r="BJ619" s="9">
        <f t="shared" si="222"/>
        <v>29.59946757392283</v>
      </c>
      <c r="BK619" s="9"/>
      <c r="BL619" s="47">
        <f t="shared" si="220"/>
        <v>64</v>
      </c>
      <c r="BM619" s="44">
        <f t="shared" si="221"/>
        <v>-0.38166959206453865</v>
      </c>
      <c r="BN619" s="11"/>
      <c r="BO619" s="9"/>
      <c r="BP619" s="11"/>
      <c r="BQ619" s="9"/>
      <c r="BR619" s="43"/>
      <c r="BS619" s="9"/>
      <c r="BT619" s="11"/>
    </row>
    <row r="620" spans="3:72" x14ac:dyDescent="0.2">
      <c r="C620" s="1">
        <v>80</v>
      </c>
      <c r="D620" s="1">
        <v>104.71</v>
      </c>
      <c r="E620" s="1">
        <v>-5103.8999999999996</v>
      </c>
      <c r="F620" s="2">
        <v>78</v>
      </c>
      <c r="G620" s="6">
        <v>3.3000000000000002E-2</v>
      </c>
      <c r="H620" s="2">
        <v>0.42199999999999999</v>
      </c>
      <c r="I620" s="2">
        <v>3500</v>
      </c>
      <c r="J620" s="3">
        <f t="shared" si="183"/>
        <v>58.333333333333336</v>
      </c>
      <c r="K620" s="3">
        <f t="shared" si="184"/>
        <v>366.52</v>
      </c>
      <c r="L620" s="1">
        <v>0.9</v>
      </c>
      <c r="M620" s="1">
        <v>0.76</v>
      </c>
      <c r="N620" s="1">
        <f t="shared" si="185"/>
        <v>0.68400000000000005</v>
      </c>
      <c r="O620" s="40">
        <f t="shared" si="186"/>
        <v>50.175438596491226</v>
      </c>
      <c r="P620" s="40">
        <f t="shared" si="187"/>
        <v>3808.3157894736842</v>
      </c>
      <c r="Q620" s="1">
        <v>11</v>
      </c>
      <c r="R620" s="1">
        <v>4</v>
      </c>
      <c r="S620" s="2">
        <v>2600</v>
      </c>
      <c r="T620" s="3">
        <f t="shared" si="188"/>
        <v>866.66666666666663</v>
      </c>
      <c r="U620" s="7">
        <v>0.20419999999999999</v>
      </c>
      <c r="V620" s="7">
        <f t="shared" si="189"/>
        <v>3.2749326455999997E-2</v>
      </c>
      <c r="W620" s="7">
        <f t="shared" si="190"/>
        <v>1.6693636134473333E-2</v>
      </c>
      <c r="X620" s="40">
        <f t="shared" si="191"/>
        <v>1081.2059482292843</v>
      </c>
      <c r="Y620" s="1">
        <v>0</v>
      </c>
      <c r="Z620" s="1">
        <v>78</v>
      </c>
      <c r="AA620" s="2">
        <v>67</v>
      </c>
      <c r="AB620" s="6">
        <f t="shared" si="192"/>
        <v>0.6511988748177826</v>
      </c>
      <c r="AC620" s="2">
        <v>347.36</v>
      </c>
      <c r="AD620" s="40">
        <f t="shared" si="193"/>
        <v>3367.0033670033663</v>
      </c>
      <c r="AE620" s="1">
        <f t="shared" si="194"/>
        <v>2.4950099800399199</v>
      </c>
      <c r="AF620" s="2">
        <f t="shared" si="195"/>
        <v>93</v>
      </c>
      <c r="AG620" s="9">
        <f t="shared" si="196"/>
        <v>232.03592814371254</v>
      </c>
      <c r="AH620" s="12">
        <f t="shared" si="197"/>
        <v>6.574555594502398E-3</v>
      </c>
      <c r="AI620" s="12">
        <f t="shared" si="198"/>
        <v>-99700.749149856012</v>
      </c>
      <c r="AJ620" s="42">
        <f t="shared" si="199"/>
        <v>-130.70141051495457</v>
      </c>
      <c r="AK620" s="11">
        <v>0</v>
      </c>
      <c r="AL620" s="9">
        <f t="shared" si="200"/>
        <v>-88.958216100239909</v>
      </c>
      <c r="AM620" s="11">
        <f t="shared" si="201"/>
        <v>0</v>
      </c>
      <c r="AN620" s="9">
        <f t="shared" si="202"/>
        <v>96.478226154089725</v>
      </c>
      <c r="AO620" s="9"/>
      <c r="AP620" s="9">
        <f t="shared" si="203"/>
        <v>130.70491172223706</v>
      </c>
      <c r="AQ620" s="47">
        <f t="shared" si="204"/>
        <v>96.304379296159908</v>
      </c>
      <c r="AR620" s="15">
        <f t="shared" si="205"/>
        <v>0</v>
      </c>
      <c r="AS620" s="49"/>
      <c r="AT620" s="12">
        <f t="shared" si="206"/>
        <v>-0.38166959206453865</v>
      </c>
      <c r="AU620" s="9">
        <f t="shared" si="207"/>
        <v>62.077693728012562</v>
      </c>
      <c r="AV620" s="9">
        <f t="shared" si="208"/>
        <v>27.851008159865216</v>
      </c>
      <c r="AW620" s="9">
        <f t="shared" si="209"/>
        <v>96.304379296159908</v>
      </c>
      <c r="AX620" s="16">
        <f t="shared" si="210"/>
        <v>62.077693728012562</v>
      </c>
      <c r="AY620" s="44">
        <f t="shared" si="211"/>
        <v>-0.37974078298315717</v>
      </c>
      <c r="AZ620" s="49"/>
      <c r="BA620" s="12">
        <f t="shared" si="212"/>
        <v>-0.38166959206453865</v>
      </c>
      <c r="BB620" s="9">
        <f t="shared" si="213"/>
        <v>63.614537256651829</v>
      </c>
      <c r="BC620" s="9">
        <f t="shared" si="214"/>
        <v>29.387851688504483</v>
      </c>
      <c r="BD620" s="9">
        <f t="shared" si="215"/>
        <v>97.841222824799175</v>
      </c>
      <c r="BE620" s="16">
        <f t="shared" si="216"/>
        <v>63.614537256651829</v>
      </c>
      <c r="BF620" s="44">
        <f t="shared" si="217"/>
        <v>-0.37974078298315717</v>
      </c>
      <c r="BG620" s="49"/>
      <c r="BH620" s="12">
        <f t="shared" si="218"/>
        <v>-0.38166959206453865</v>
      </c>
      <c r="BI620" s="9">
        <f t="shared" si="219"/>
        <v>64</v>
      </c>
      <c r="BJ620" s="9">
        <f t="shared" si="222"/>
        <v>29.773314431852654</v>
      </c>
      <c r="BK620" s="9"/>
      <c r="BL620" s="47">
        <f t="shared" si="220"/>
        <v>64</v>
      </c>
      <c r="BM620" s="44">
        <f t="shared" si="221"/>
        <v>-0.37974078298315717</v>
      </c>
      <c r="BN620" s="11"/>
      <c r="BO620" s="9"/>
      <c r="BP620" s="11"/>
      <c r="BQ620" s="9"/>
      <c r="BR620" s="43"/>
      <c r="BS620" s="9"/>
      <c r="BT620" s="11"/>
    </row>
    <row r="621" spans="3:72" x14ac:dyDescent="0.2">
      <c r="C621" s="1">
        <v>80</v>
      </c>
      <c r="D621" s="1">
        <v>104.71</v>
      </c>
      <c r="E621" s="1">
        <v>-5103.8999999999996</v>
      </c>
      <c r="F621" s="2">
        <v>78</v>
      </c>
      <c r="G621" s="6">
        <v>3.3000000000000002E-2</v>
      </c>
      <c r="H621" s="2">
        <v>0.42199999999999999</v>
      </c>
      <c r="I621" s="2">
        <v>3500</v>
      </c>
      <c r="J621" s="3">
        <f t="shared" si="183"/>
        <v>58.333333333333336</v>
      </c>
      <c r="K621" s="3">
        <f t="shared" si="184"/>
        <v>366.52</v>
      </c>
      <c r="L621" s="1">
        <v>0.9</v>
      </c>
      <c r="M621" s="1">
        <v>0.76</v>
      </c>
      <c r="N621" s="1">
        <f t="shared" si="185"/>
        <v>0.68400000000000005</v>
      </c>
      <c r="O621" s="40">
        <f t="shared" si="186"/>
        <v>50.175438596491226</v>
      </c>
      <c r="P621" s="40">
        <f t="shared" si="187"/>
        <v>3808.3157894736842</v>
      </c>
      <c r="Q621" s="1">
        <v>11</v>
      </c>
      <c r="R621" s="1">
        <v>4</v>
      </c>
      <c r="S621" s="2">
        <v>2600</v>
      </c>
      <c r="T621" s="3">
        <f t="shared" si="188"/>
        <v>866.66666666666663</v>
      </c>
      <c r="U621" s="7">
        <v>0.20419999999999999</v>
      </c>
      <c r="V621" s="7">
        <f t="shared" si="189"/>
        <v>3.2749326455999997E-2</v>
      </c>
      <c r="W621" s="7">
        <f t="shared" si="190"/>
        <v>1.6693636134473333E-2</v>
      </c>
      <c r="X621" s="40">
        <f t="shared" si="191"/>
        <v>1081.2059482292843</v>
      </c>
      <c r="Y621" s="1">
        <v>0</v>
      </c>
      <c r="Z621" s="1">
        <v>78</v>
      </c>
      <c r="AA621" s="2">
        <v>67</v>
      </c>
      <c r="AB621" s="6">
        <f t="shared" si="192"/>
        <v>0.6511988748177826</v>
      </c>
      <c r="AC621" s="2">
        <v>347.36</v>
      </c>
      <c r="AD621" s="40">
        <f t="shared" si="193"/>
        <v>3367.0033670033663</v>
      </c>
      <c r="AE621" s="1">
        <f t="shared" si="194"/>
        <v>2.4950099800399199</v>
      </c>
      <c r="AF621" s="2">
        <f t="shared" si="195"/>
        <v>94</v>
      </c>
      <c r="AG621" s="9">
        <f t="shared" si="196"/>
        <v>234.53093812375246</v>
      </c>
      <c r="AH621" s="12">
        <f t="shared" si="197"/>
        <v>6.5050684917358293E-3</v>
      </c>
      <c r="AI621" s="12">
        <f t="shared" si="198"/>
        <v>-99413.768935815722</v>
      </c>
      <c r="AJ621" s="42">
        <f t="shared" si="199"/>
        <v>-130.35554308557542</v>
      </c>
      <c r="AK621" s="11">
        <v>0</v>
      </c>
      <c r="AL621" s="9">
        <f t="shared" si="200"/>
        <v>-88.970618853212713</v>
      </c>
      <c r="AM621" s="11">
        <f t="shared" si="201"/>
        <v>0</v>
      </c>
      <c r="AN621" s="9">
        <f t="shared" si="202"/>
        <v>96.304379296159908</v>
      </c>
      <c r="AO621" s="9"/>
      <c r="AP621" s="9">
        <f t="shared" si="203"/>
        <v>130.35897067477808</v>
      </c>
      <c r="AQ621" s="47">
        <f t="shared" si="204"/>
        <v>96.132285106630718</v>
      </c>
      <c r="AR621" s="15">
        <f t="shared" si="205"/>
        <v>0</v>
      </c>
      <c r="AS621" s="49"/>
      <c r="AT621" s="12">
        <f t="shared" si="206"/>
        <v>-0.37974078298315717</v>
      </c>
      <c r="AU621" s="9">
        <f t="shared" si="207"/>
        <v>62.077693728012562</v>
      </c>
      <c r="AV621" s="9">
        <f t="shared" si="208"/>
        <v>28.023102349394399</v>
      </c>
      <c r="AW621" s="9">
        <f t="shared" si="209"/>
        <v>96.132285106630718</v>
      </c>
      <c r="AX621" s="16">
        <f t="shared" si="210"/>
        <v>62.077693728012562</v>
      </c>
      <c r="AY621" s="44">
        <f t="shared" si="211"/>
        <v>-0.37783141953782601</v>
      </c>
      <c r="AZ621" s="49"/>
      <c r="BA621" s="12">
        <f t="shared" si="212"/>
        <v>-0.37974078298315717</v>
      </c>
      <c r="BB621" s="9">
        <f t="shared" si="213"/>
        <v>63.614537256651829</v>
      </c>
      <c r="BC621" s="9">
        <f t="shared" si="214"/>
        <v>29.559945878033666</v>
      </c>
      <c r="BD621" s="9">
        <f t="shared" si="215"/>
        <v>97.669128635269999</v>
      </c>
      <c r="BE621" s="16">
        <f t="shared" si="216"/>
        <v>63.614537256651829</v>
      </c>
      <c r="BF621" s="44">
        <f t="shared" si="217"/>
        <v>-0.37783141953782601</v>
      </c>
      <c r="BG621" s="49"/>
      <c r="BH621" s="12">
        <f t="shared" si="218"/>
        <v>-0.37974078298315717</v>
      </c>
      <c r="BI621" s="9">
        <f t="shared" si="219"/>
        <v>64</v>
      </c>
      <c r="BJ621" s="9">
        <f t="shared" si="222"/>
        <v>29.945408621381837</v>
      </c>
      <c r="BK621" s="9"/>
      <c r="BL621" s="47">
        <f t="shared" si="220"/>
        <v>64</v>
      </c>
      <c r="BM621" s="44">
        <f t="shared" si="221"/>
        <v>-0.37783141953782601</v>
      </c>
      <c r="BN621" s="11"/>
      <c r="BO621" s="9"/>
      <c r="BP621" s="11"/>
      <c r="BQ621" s="9"/>
      <c r="BR621" s="43"/>
      <c r="BS621" s="9"/>
      <c r="BT621" s="11"/>
    </row>
    <row r="622" spans="3:72" x14ac:dyDescent="0.2">
      <c r="C622" s="1">
        <v>80</v>
      </c>
      <c r="D622" s="1">
        <v>104.71</v>
      </c>
      <c r="E622" s="1">
        <v>-5103.8999999999996</v>
      </c>
      <c r="F622" s="2">
        <v>78</v>
      </c>
      <c r="G622" s="6">
        <v>3.3000000000000002E-2</v>
      </c>
      <c r="H622" s="2">
        <v>0.42199999999999999</v>
      </c>
      <c r="I622" s="2">
        <v>3500</v>
      </c>
      <c r="J622" s="3">
        <f t="shared" si="183"/>
        <v>58.333333333333336</v>
      </c>
      <c r="K622" s="3">
        <f t="shared" si="184"/>
        <v>366.52</v>
      </c>
      <c r="L622" s="1">
        <v>0.9</v>
      </c>
      <c r="M622" s="1">
        <v>0.76</v>
      </c>
      <c r="N622" s="1">
        <f t="shared" si="185"/>
        <v>0.68400000000000005</v>
      </c>
      <c r="O622" s="40">
        <f t="shared" si="186"/>
        <v>50.175438596491226</v>
      </c>
      <c r="P622" s="40">
        <f t="shared" si="187"/>
        <v>3808.3157894736842</v>
      </c>
      <c r="Q622" s="1">
        <v>11</v>
      </c>
      <c r="R622" s="1">
        <v>4</v>
      </c>
      <c r="S622" s="2">
        <v>2600</v>
      </c>
      <c r="T622" s="3">
        <f t="shared" si="188"/>
        <v>866.66666666666663</v>
      </c>
      <c r="U622" s="7">
        <v>0.20419999999999999</v>
      </c>
      <c r="V622" s="7">
        <f t="shared" si="189"/>
        <v>3.2749326455999997E-2</v>
      </c>
      <c r="W622" s="7">
        <f t="shared" si="190"/>
        <v>1.6693636134473333E-2</v>
      </c>
      <c r="X622" s="40">
        <f t="shared" si="191"/>
        <v>1081.2059482292843</v>
      </c>
      <c r="Y622" s="1">
        <v>0</v>
      </c>
      <c r="Z622" s="1">
        <v>78</v>
      </c>
      <c r="AA622" s="2">
        <v>67</v>
      </c>
      <c r="AB622" s="6">
        <f t="shared" si="192"/>
        <v>0.6511988748177826</v>
      </c>
      <c r="AC622" s="2">
        <v>347.36</v>
      </c>
      <c r="AD622" s="40">
        <f t="shared" si="193"/>
        <v>3367.0033670033663</v>
      </c>
      <c r="AE622" s="1">
        <f t="shared" si="194"/>
        <v>2.4950099800399199</v>
      </c>
      <c r="AF622" s="2">
        <f t="shared" si="195"/>
        <v>95</v>
      </c>
      <c r="AG622" s="9">
        <f t="shared" si="196"/>
        <v>237.02594810379239</v>
      </c>
      <c r="AH622" s="12">
        <f t="shared" si="197"/>
        <v>6.4370348586927102E-3</v>
      </c>
      <c r="AI622" s="12">
        <f t="shared" si="198"/>
        <v>-99129.697096338612</v>
      </c>
      <c r="AJ622" s="42">
        <f t="shared" si="199"/>
        <v>-130.01315227953245</v>
      </c>
      <c r="AK622" s="11">
        <v>0</v>
      </c>
      <c r="AL622" s="9">
        <f t="shared" si="200"/>
        <v>-88.982762176374578</v>
      </c>
      <c r="AM622" s="11">
        <f t="shared" si="201"/>
        <v>0</v>
      </c>
      <c r="AN622" s="9">
        <f t="shared" si="202"/>
        <v>96.132285106630718</v>
      </c>
      <c r="AO622" s="9"/>
      <c r="AP622" s="9">
        <f t="shared" si="203"/>
        <v>130.01650854837197</v>
      </c>
      <c r="AQ622" s="47">
        <f t="shared" si="204"/>
        <v>95.961917169753804</v>
      </c>
      <c r="AR622" s="15">
        <f t="shared" si="205"/>
        <v>0</v>
      </c>
      <c r="AS622" s="49"/>
      <c r="AT622" s="12">
        <f t="shared" si="206"/>
        <v>-0.37783141953782601</v>
      </c>
      <c r="AU622" s="9">
        <f t="shared" si="207"/>
        <v>62.077693728012562</v>
      </c>
      <c r="AV622" s="9">
        <f t="shared" si="208"/>
        <v>28.193470286271314</v>
      </c>
      <c r="AW622" s="9">
        <f t="shared" si="209"/>
        <v>95.961917169753804</v>
      </c>
      <c r="AX622" s="16">
        <f t="shared" si="210"/>
        <v>62.077693728012562</v>
      </c>
      <c r="AY622" s="44">
        <f t="shared" si="211"/>
        <v>-0.37594120864913061</v>
      </c>
      <c r="AZ622" s="49"/>
      <c r="BA622" s="12">
        <f t="shared" si="212"/>
        <v>-0.37783141953782601</v>
      </c>
      <c r="BB622" s="9">
        <f t="shared" si="213"/>
        <v>63.614537256651829</v>
      </c>
      <c r="BC622" s="9">
        <f t="shared" si="214"/>
        <v>29.730313814910581</v>
      </c>
      <c r="BD622" s="9">
        <f t="shared" si="215"/>
        <v>97.498760698393085</v>
      </c>
      <c r="BE622" s="16">
        <f t="shared" si="216"/>
        <v>63.614537256651829</v>
      </c>
      <c r="BF622" s="44">
        <f t="shared" si="217"/>
        <v>-0.37594120864913061</v>
      </c>
      <c r="BG622" s="49"/>
      <c r="BH622" s="12">
        <f t="shared" si="218"/>
        <v>-0.37783141953782601</v>
      </c>
      <c r="BI622" s="9">
        <f t="shared" si="219"/>
        <v>64</v>
      </c>
      <c r="BJ622" s="9">
        <f t="shared" si="222"/>
        <v>30.115776558258752</v>
      </c>
      <c r="BK622" s="9"/>
      <c r="BL622" s="47">
        <f t="shared" si="220"/>
        <v>64</v>
      </c>
      <c r="BM622" s="44">
        <f t="shared" si="221"/>
        <v>-0.37594120864913061</v>
      </c>
      <c r="BN622" s="11"/>
      <c r="BO622" s="9"/>
      <c r="BP622" s="11"/>
      <c r="BQ622" s="9"/>
      <c r="BR622" s="43"/>
      <c r="BS622" s="9"/>
      <c r="BT622" s="11"/>
    </row>
    <row r="623" spans="3:72" x14ac:dyDescent="0.2">
      <c r="C623" s="1">
        <v>80</v>
      </c>
      <c r="D623" s="1">
        <v>104.71</v>
      </c>
      <c r="E623" s="1">
        <v>-5103.8999999999996</v>
      </c>
      <c r="F623" s="2">
        <v>78</v>
      </c>
      <c r="G623" s="6">
        <v>3.3000000000000002E-2</v>
      </c>
      <c r="H623" s="2">
        <v>0.42199999999999999</v>
      </c>
      <c r="I623" s="2">
        <v>3500</v>
      </c>
      <c r="J623" s="3">
        <f t="shared" si="183"/>
        <v>58.333333333333336</v>
      </c>
      <c r="K623" s="3">
        <f t="shared" si="184"/>
        <v>366.52</v>
      </c>
      <c r="L623" s="1">
        <v>0.9</v>
      </c>
      <c r="M623" s="1">
        <v>0.76</v>
      </c>
      <c r="N623" s="1">
        <f t="shared" si="185"/>
        <v>0.68400000000000005</v>
      </c>
      <c r="O623" s="40">
        <f t="shared" si="186"/>
        <v>50.175438596491226</v>
      </c>
      <c r="P623" s="40">
        <f t="shared" si="187"/>
        <v>3808.3157894736842</v>
      </c>
      <c r="Q623" s="1">
        <v>11</v>
      </c>
      <c r="R623" s="1">
        <v>4</v>
      </c>
      <c r="S623" s="2">
        <v>2600</v>
      </c>
      <c r="T623" s="3">
        <f t="shared" si="188"/>
        <v>866.66666666666663</v>
      </c>
      <c r="U623" s="7">
        <v>0.20419999999999999</v>
      </c>
      <c r="V623" s="7">
        <f t="shared" si="189"/>
        <v>3.2749326455999997E-2</v>
      </c>
      <c r="W623" s="7">
        <f t="shared" si="190"/>
        <v>1.6693636134473333E-2</v>
      </c>
      <c r="X623" s="40">
        <f t="shared" si="191"/>
        <v>1081.2059482292843</v>
      </c>
      <c r="Y623" s="1">
        <v>0</v>
      </c>
      <c r="Z623" s="1">
        <v>78</v>
      </c>
      <c r="AA623" s="2">
        <v>67</v>
      </c>
      <c r="AB623" s="6">
        <f t="shared" si="192"/>
        <v>0.6511988748177826</v>
      </c>
      <c r="AC623" s="2">
        <v>347.36</v>
      </c>
      <c r="AD623" s="40">
        <f t="shared" si="193"/>
        <v>3367.0033670033663</v>
      </c>
      <c r="AE623" s="1">
        <f t="shared" si="194"/>
        <v>2.4950099800399199</v>
      </c>
      <c r="AF623" s="2">
        <f t="shared" si="195"/>
        <v>96</v>
      </c>
      <c r="AG623" s="9">
        <f t="shared" si="196"/>
        <v>239.52095808383231</v>
      </c>
      <c r="AH623" s="12">
        <f t="shared" si="197"/>
        <v>6.3704095637941013E-3</v>
      </c>
      <c r="AI623" s="12">
        <f t="shared" si="198"/>
        <v>-98848.489230532723</v>
      </c>
      <c r="AJ623" s="42">
        <f t="shared" si="199"/>
        <v>-129.67418588880631</v>
      </c>
      <c r="AK623" s="11">
        <v>0</v>
      </c>
      <c r="AL623" s="9">
        <f t="shared" si="200"/>
        <v>-88.994654125261036</v>
      </c>
      <c r="AM623" s="11">
        <f t="shared" si="201"/>
        <v>0</v>
      </c>
      <c r="AN623" s="9">
        <f t="shared" si="202"/>
        <v>95.961917169753804</v>
      </c>
      <c r="AO623" s="9"/>
      <c r="AP623" s="9">
        <f t="shared" si="203"/>
        <v>129.67747304036516</v>
      </c>
      <c r="AQ623" s="47">
        <f t="shared" si="204"/>
        <v>95.793249598623902</v>
      </c>
      <c r="AR623" s="15">
        <f t="shared" si="205"/>
        <v>0</v>
      </c>
      <c r="AS623" s="49"/>
      <c r="AT623" s="12">
        <f t="shared" si="206"/>
        <v>-0.37594120864913061</v>
      </c>
      <c r="AU623" s="9">
        <f t="shared" si="207"/>
        <v>62.077693728012562</v>
      </c>
      <c r="AV623" s="9">
        <f t="shared" si="208"/>
        <v>28.362137857401208</v>
      </c>
      <c r="AW623" s="9">
        <f t="shared" si="209"/>
        <v>95.793249598623916</v>
      </c>
      <c r="AX623" s="16">
        <f t="shared" si="210"/>
        <v>62.077693728012562</v>
      </c>
      <c r="AY623" s="44">
        <f t="shared" si="211"/>
        <v>-0.37406986310510459</v>
      </c>
      <c r="AZ623" s="49"/>
      <c r="BA623" s="12">
        <f t="shared" si="212"/>
        <v>-0.37594120864913061</v>
      </c>
      <c r="BB623" s="9">
        <f t="shared" si="213"/>
        <v>63.614537256651829</v>
      </c>
      <c r="BC623" s="9">
        <f t="shared" si="214"/>
        <v>29.898981386040475</v>
      </c>
      <c r="BD623" s="9">
        <f t="shared" si="215"/>
        <v>97.330093127263183</v>
      </c>
      <c r="BE623" s="16">
        <f t="shared" si="216"/>
        <v>63.614537256651829</v>
      </c>
      <c r="BF623" s="44">
        <f t="shared" si="217"/>
        <v>-0.37406986310510459</v>
      </c>
      <c r="BG623" s="49"/>
      <c r="BH623" s="12">
        <f t="shared" si="218"/>
        <v>-0.37594120864913061</v>
      </c>
      <c r="BI623" s="9">
        <f t="shared" si="219"/>
        <v>64</v>
      </c>
      <c r="BJ623" s="9">
        <f t="shared" si="222"/>
        <v>30.284444129388646</v>
      </c>
      <c r="BK623" s="9"/>
      <c r="BL623" s="47">
        <f t="shared" si="220"/>
        <v>64</v>
      </c>
      <c r="BM623" s="44">
        <f t="shared" si="221"/>
        <v>-0.37406986310510459</v>
      </c>
      <c r="BN623" s="11"/>
      <c r="BO623" s="9"/>
      <c r="BP623" s="11"/>
      <c r="BQ623" s="9"/>
      <c r="BR623" s="43"/>
      <c r="BS623" s="9"/>
      <c r="BT623" s="11"/>
    </row>
    <row r="624" spans="3:72" x14ac:dyDescent="0.2">
      <c r="C624" s="1">
        <v>80</v>
      </c>
      <c r="D624" s="1">
        <v>104.71</v>
      </c>
      <c r="E624" s="1">
        <v>-5103.8999999999996</v>
      </c>
      <c r="F624" s="2">
        <v>78</v>
      </c>
      <c r="G624" s="6">
        <v>3.3000000000000002E-2</v>
      </c>
      <c r="H624" s="2">
        <v>0.42199999999999999</v>
      </c>
      <c r="I624" s="2">
        <v>3500</v>
      </c>
      <c r="J624" s="3">
        <f t="shared" si="183"/>
        <v>58.333333333333336</v>
      </c>
      <c r="K624" s="3">
        <f t="shared" si="184"/>
        <v>366.52</v>
      </c>
      <c r="L624" s="1">
        <v>0.9</v>
      </c>
      <c r="M624" s="1">
        <v>0.76</v>
      </c>
      <c r="N624" s="1">
        <f t="shared" si="185"/>
        <v>0.68400000000000005</v>
      </c>
      <c r="O624" s="40">
        <f t="shared" si="186"/>
        <v>50.175438596491226</v>
      </c>
      <c r="P624" s="40">
        <f t="shared" si="187"/>
        <v>3808.3157894736842</v>
      </c>
      <c r="Q624" s="1">
        <v>11</v>
      </c>
      <c r="R624" s="1">
        <v>4</v>
      </c>
      <c r="S624" s="2">
        <v>2600</v>
      </c>
      <c r="T624" s="3">
        <f t="shared" si="188"/>
        <v>866.66666666666663</v>
      </c>
      <c r="U624" s="7">
        <v>0.20419999999999999</v>
      </c>
      <c r="V624" s="7">
        <f t="shared" si="189"/>
        <v>3.2749326455999997E-2</v>
      </c>
      <c r="W624" s="7">
        <f t="shared" si="190"/>
        <v>1.6693636134473333E-2</v>
      </c>
      <c r="X624" s="40">
        <f t="shared" si="191"/>
        <v>1081.2059482292843</v>
      </c>
      <c r="Y624" s="1">
        <v>0</v>
      </c>
      <c r="Z624" s="1">
        <v>78</v>
      </c>
      <c r="AA624" s="2">
        <v>67</v>
      </c>
      <c r="AB624" s="6">
        <f t="shared" si="192"/>
        <v>0.6511988748177826</v>
      </c>
      <c r="AC624" s="2">
        <v>347.36</v>
      </c>
      <c r="AD624" s="40">
        <f t="shared" si="193"/>
        <v>3367.0033670033663</v>
      </c>
      <c r="AE624" s="1">
        <f t="shared" si="194"/>
        <v>2.4950099800399199</v>
      </c>
      <c r="AF624" s="2">
        <f t="shared" si="195"/>
        <v>97</v>
      </c>
      <c r="AG624" s="9">
        <f t="shared" si="196"/>
        <v>242.01596806387224</v>
      </c>
      <c r="AH624" s="12">
        <f t="shared" si="197"/>
        <v>6.3051493248226153E-3</v>
      </c>
      <c r="AI624" s="12">
        <f t="shared" si="198"/>
        <v>-98570.101851146144</v>
      </c>
      <c r="AJ624" s="42">
        <f t="shared" si="199"/>
        <v>-129.33859274506023</v>
      </c>
      <c r="AK624" s="11">
        <v>0</v>
      </c>
      <c r="AL624" s="9">
        <f t="shared" si="200"/>
        <v>-89.006302425315056</v>
      </c>
      <c r="AM624" s="11">
        <f t="shared" si="201"/>
        <v>0</v>
      </c>
      <c r="AN624" s="9">
        <f t="shared" si="202"/>
        <v>95.793249598623902</v>
      </c>
      <c r="AO624" s="9"/>
      <c r="AP624" s="9">
        <f t="shared" si="203"/>
        <v>129.34181289260889</v>
      </c>
      <c r="AQ624" s="47">
        <f t="shared" si="204"/>
        <v>95.626257021997546</v>
      </c>
      <c r="AR624" s="15">
        <f t="shared" si="205"/>
        <v>0</v>
      </c>
      <c r="AS624" s="49"/>
      <c r="AT624" s="12">
        <f t="shared" si="206"/>
        <v>-0.37406986310510459</v>
      </c>
      <c r="AU624" s="9">
        <f t="shared" si="207"/>
        <v>62.077693728012562</v>
      </c>
      <c r="AV624" s="9">
        <f t="shared" si="208"/>
        <v>28.529130434027572</v>
      </c>
      <c r="AW624" s="9">
        <f t="shared" si="209"/>
        <v>95.62625702199756</v>
      </c>
      <c r="AX624" s="16">
        <f t="shared" si="210"/>
        <v>62.077693728012562</v>
      </c>
      <c r="AY624" s="44">
        <f t="shared" si="211"/>
        <v>-0.37221710141498388</v>
      </c>
      <c r="AZ624" s="49"/>
      <c r="BA624" s="12">
        <f t="shared" si="212"/>
        <v>-0.37406986310510459</v>
      </c>
      <c r="BB624" s="9">
        <f t="shared" si="213"/>
        <v>63.614537256651829</v>
      </c>
      <c r="BC624" s="9">
        <f t="shared" si="214"/>
        <v>30.065973962666838</v>
      </c>
      <c r="BD624" s="9">
        <f t="shared" si="215"/>
        <v>97.163100550636813</v>
      </c>
      <c r="BE624" s="16">
        <f t="shared" si="216"/>
        <v>63.614537256651829</v>
      </c>
      <c r="BF624" s="44">
        <f t="shared" si="217"/>
        <v>-0.37221710141498388</v>
      </c>
      <c r="BG624" s="49"/>
      <c r="BH624" s="12">
        <f t="shared" si="218"/>
        <v>-0.37406986310510459</v>
      </c>
      <c r="BI624" s="9">
        <f t="shared" si="219"/>
        <v>64</v>
      </c>
      <c r="BJ624" s="9">
        <f t="shared" si="222"/>
        <v>30.451436706015009</v>
      </c>
      <c r="BK624" s="9"/>
      <c r="BL624" s="47">
        <f t="shared" si="220"/>
        <v>64</v>
      </c>
      <c r="BM624" s="44">
        <f t="shared" si="221"/>
        <v>-0.37221710141498388</v>
      </c>
      <c r="BN624" s="11"/>
      <c r="BO624" s="9"/>
      <c r="BP624" s="11"/>
      <c r="BQ624" s="9"/>
      <c r="BR624" s="43"/>
      <c r="BS624" s="9"/>
      <c r="BT624" s="11"/>
    </row>
    <row r="625" spans="3:72" x14ac:dyDescent="0.2">
      <c r="C625" s="1">
        <v>80</v>
      </c>
      <c r="D625" s="1">
        <v>104.71</v>
      </c>
      <c r="E625" s="1">
        <v>-5103.8999999999996</v>
      </c>
      <c r="F625" s="2">
        <v>78</v>
      </c>
      <c r="G625" s="6">
        <v>3.3000000000000002E-2</v>
      </c>
      <c r="H625" s="2">
        <v>0.42199999999999999</v>
      </c>
      <c r="I625" s="2">
        <v>3500</v>
      </c>
      <c r="J625" s="3">
        <f t="shared" si="183"/>
        <v>58.333333333333336</v>
      </c>
      <c r="K625" s="3">
        <f t="shared" si="184"/>
        <v>366.52</v>
      </c>
      <c r="L625" s="1">
        <v>0.9</v>
      </c>
      <c r="M625" s="1">
        <v>0.76</v>
      </c>
      <c r="N625" s="1">
        <f t="shared" si="185"/>
        <v>0.68400000000000005</v>
      </c>
      <c r="O625" s="40">
        <f t="shared" si="186"/>
        <v>50.175438596491226</v>
      </c>
      <c r="P625" s="40">
        <f t="shared" si="187"/>
        <v>3808.3157894736842</v>
      </c>
      <c r="Q625" s="1">
        <v>11</v>
      </c>
      <c r="R625" s="1">
        <v>4</v>
      </c>
      <c r="S625" s="2">
        <v>2600</v>
      </c>
      <c r="T625" s="3">
        <f t="shared" si="188"/>
        <v>866.66666666666663</v>
      </c>
      <c r="U625" s="7">
        <v>0.20419999999999999</v>
      </c>
      <c r="V625" s="7">
        <f t="shared" si="189"/>
        <v>3.2749326455999997E-2</v>
      </c>
      <c r="W625" s="7">
        <f t="shared" si="190"/>
        <v>1.6693636134473333E-2</v>
      </c>
      <c r="X625" s="40">
        <f t="shared" si="191"/>
        <v>1081.2059482292843</v>
      </c>
      <c r="Y625" s="1">
        <v>0</v>
      </c>
      <c r="Z625" s="1">
        <v>78</v>
      </c>
      <c r="AA625" s="2">
        <v>67</v>
      </c>
      <c r="AB625" s="6">
        <f t="shared" si="192"/>
        <v>0.6511988748177826</v>
      </c>
      <c r="AC625" s="2">
        <v>347.36</v>
      </c>
      <c r="AD625" s="40">
        <f t="shared" si="193"/>
        <v>3367.0033670033663</v>
      </c>
      <c r="AE625" s="1">
        <f t="shared" si="194"/>
        <v>2.4950099800399199</v>
      </c>
      <c r="AF625" s="2">
        <f t="shared" si="195"/>
        <v>98</v>
      </c>
      <c r="AG625" s="9">
        <f t="shared" si="196"/>
        <v>244.51097804391216</v>
      </c>
      <c r="AH625" s="12">
        <f t="shared" si="197"/>
        <v>6.2412126151561251E-3</v>
      </c>
      <c r="AI625" s="12">
        <f t="shared" si="198"/>
        <v>-98294.492360522258</v>
      </c>
      <c r="AJ625" s="42">
        <f t="shared" si="199"/>
        <v>-129.00632269396172</v>
      </c>
      <c r="AK625" s="11">
        <v>0</v>
      </c>
      <c r="AL625" s="9">
        <f t="shared" si="200"/>
        <v>-89.017714488623426</v>
      </c>
      <c r="AM625" s="11">
        <f t="shared" si="201"/>
        <v>0</v>
      </c>
      <c r="AN625" s="9">
        <f t="shared" si="202"/>
        <v>95.626257021997546</v>
      </c>
      <c r="AO625" s="9"/>
      <c r="AP625" s="9">
        <f t="shared" si="203"/>
        <v>129.00947786548923</v>
      </c>
      <c r="AQ625" s="47">
        <f t="shared" si="204"/>
        <v>95.460914571504247</v>
      </c>
      <c r="AR625" s="15">
        <f t="shared" si="205"/>
        <v>0</v>
      </c>
      <c r="AS625" s="49"/>
      <c r="AT625" s="12">
        <f t="shared" si="206"/>
        <v>-0.37221710141498388</v>
      </c>
      <c r="AU625" s="9">
        <f t="shared" si="207"/>
        <v>62.077693728012562</v>
      </c>
      <c r="AV625" s="9">
        <f t="shared" si="208"/>
        <v>28.694472884520877</v>
      </c>
      <c r="AW625" s="9">
        <f t="shared" si="209"/>
        <v>95.460914571504247</v>
      </c>
      <c r="AX625" s="16">
        <f t="shared" si="210"/>
        <v>62.077693728012562</v>
      </c>
      <c r="AY625" s="44">
        <f t="shared" si="211"/>
        <v>-0.37038264766731765</v>
      </c>
      <c r="AZ625" s="49"/>
      <c r="BA625" s="12">
        <f t="shared" si="212"/>
        <v>-0.37221710141498388</v>
      </c>
      <c r="BB625" s="9">
        <f t="shared" si="213"/>
        <v>63.614537256651829</v>
      </c>
      <c r="BC625" s="9">
        <f t="shared" si="214"/>
        <v>30.231316413160144</v>
      </c>
      <c r="BD625" s="9">
        <f t="shared" si="215"/>
        <v>96.997758100143514</v>
      </c>
      <c r="BE625" s="16">
        <f t="shared" si="216"/>
        <v>63.614537256651829</v>
      </c>
      <c r="BF625" s="44">
        <f t="shared" si="217"/>
        <v>-0.37038264766731765</v>
      </c>
      <c r="BG625" s="49"/>
      <c r="BH625" s="12">
        <f t="shared" si="218"/>
        <v>-0.37221710141498388</v>
      </c>
      <c r="BI625" s="9">
        <f t="shared" si="219"/>
        <v>64</v>
      </c>
      <c r="BJ625" s="9">
        <f t="shared" si="222"/>
        <v>30.616779156508315</v>
      </c>
      <c r="BK625" s="9"/>
      <c r="BL625" s="47">
        <f t="shared" si="220"/>
        <v>64</v>
      </c>
      <c r="BM625" s="44">
        <f t="shared" si="221"/>
        <v>-0.37038264766731765</v>
      </c>
      <c r="BN625" s="11"/>
      <c r="BO625" s="9"/>
      <c r="BP625" s="11"/>
      <c r="BQ625" s="9"/>
      <c r="BR625" s="43"/>
      <c r="BS625" s="9"/>
      <c r="BT625" s="11"/>
    </row>
    <row r="626" spans="3:72" x14ac:dyDescent="0.2">
      <c r="C626" s="1">
        <v>80</v>
      </c>
      <c r="D626" s="1">
        <v>104.71</v>
      </c>
      <c r="E626" s="1">
        <v>-5103.8999999999996</v>
      </c>
      <c r="F626" s="2">
        <v>78</v>
      </c>
      <c r="G626" s="6">
        <v>3.3000000000000002E-2</v>
      </c>
      <c r="H626" s="2">
        <v>0.42199999999999999</v>
      </c>
      <c r="I626" s="2">
        <v>3500</v>
      </c>
      <c r="J626" s="3">
        <f t="shared" si="183"/>
        <v>58.333333333333336</v>
      </c>
      <c r="K626" s="3">
        <f t="shared" si="184"/>
        <v>366.52</v>
      </c>
      <c r="L626" s="1">
        <v>0.9</v>
      </c>
      <c r="M626" s="1">
        <v>0.76</v>
      </c>
      <c r="N626" s="1">
        <f t="shared" si="185"/>
        <v>0.68400000000000005</v>
      </c>
      <c r="O626" s="40">
        <f t="shared" si="186"/>
        <v>50.175438596491226</v>
      </c>
      <c r="P626" s="40">
        <f t="shared" si="187"/>
        <v>3808.3157894736842</v>
      </c>
      <c r="Q626" s="1">
        <v>11</v>
      </c>
      <c r="R626" s="1">
        <v>4</v>
      </c>
      <c r="S626" s="2">
        <v>2600</v>
      </c>
      <c r="T626" s="3">
        <f t="shared" si="188"/>
        <v>866.66666666666663</v>
      </c>
      <c r="U626" s="7">
        <v>0.20419999999999999</v>
      </c>
      <c r="V626" s="7">
        <f t="shared" si="189"/>
        <v>3.2749326455999997E-2</v>
      </c>
      <c r="W626" s="7">
        <f t="shared" si="190"/>
        <v>1.6693636134473333E-2</v>
      </c>
      <c r="X626" s="40">
        <f t="shared" si="191"/>
        <v>1081.2059482292843</v>
      </c>
      <c r="Y626" s="1">
        <v>0</v>
      </c>
      <c r="Z626" s="1">
        <v>78</v>
      </c>
      <c r="AA626" s="2">
        <v>67</v>
      </c>
      <c r="AB626" s="6">
        <f t="shared" si="192"/>
        <v>0.6511988748177826</v>
      </c>
      <c r="AC626" s="2">
        <v>347.36</v>
      </c>
      <c r="AD626" s="40">
        <f t="shared" si="193"/>
        <v>3367.0033670033663</v>
      </c>
      <c r="AE626" s="1">
        <f t="shared" si="194"/>
        <v>2.4950099800399199</v>
      </c>
      <c r="AF626" s="2">
        <f t="shared" si="195"/>
        <v>99</v>
      </c>
      <c r="AG626" s="9">
        <f t="shared" si="196"/>
        <v>247.00598802395209</v>
      </c>
      <c r="AH626" s="12">
        <f t="shared" si="197"/>
        <v>6.1785595756491639E-3</v>
      </c>
      <c r="AI626" s="12">
        <f t="shared" si="198"/>
        <v>-98021.619027347479</v>
      </c>
      <c r="AJ626" s="42">
        <f t="shared" si="199"/>
        <v>-128.6773265702557</v>
      </c>
      <c r="AK626" s="11">
        <v>0</v>
      </c>
      <c r="AL626" s="9">
        <f t="shared" si="200"/>
        <v>-89.028897429645014</v>
      </c>
      <c r="AM626" s="11">
        <f t="shared" si="201"/>
        <v>0</v>
      </c>
      <c r="AN626" s="9">
        <f t="shared" si="202"/>
        <v>95.460914571504247</v>
      </c>
      <c r="AO626" s="9"/>
      <c r="AP626" s="9">
        <f t="shared" si="203"/>
        <v>128.68041871272851</v>
      </c>
      <c r="AQ626" s="47">
        <f t="shared" si="204"/>
        <v>95.297197869236825</v>
      </c>
      <c r="AR626" s="15">
        <f t="shared" si="205"/>
        <v>0</v>
      </c>
      <c r="AS626" s="49"/>
      <c r="AT626" s="12">
        <f t="shared" si="206"/>
        <v>-0.37038264766731765</v>
      </c>
      <c r="AU626" s="9">
        <f t="shared" si="207"/>
        <v>62.077693728012562</v>
      </c>
      <c r="AV626" s="9">
        <f t="shared" si="208"/>
        <v>28.858189586788306</v>
      </c>
      <c r="AW626" s="9">
        <f t="shared" si="209"/>
        <v>95.297197869236811</v>
      </c>
      <c r="AX626" s="16">
        <f t="shared" si="210"/>
        <v>62.077693728012562</v>
      </c>
      <c r="AY626" s="44">
        <f t="shared" si="211"/>
        <v>-0.36856623139228367</v>
      </c>
      <c r="AZ626" s="49"/>
      <c r="BA626" s="12">
        <f t="shared" si="212"/>
        <v>-0.37038264766731765</v>
      </c>
      <c r="BB626" s="9">
        <f t="shared" si="213"/>
        <v>63.614537256651829</v>
      </c>
      <c r="BC626" s="9">
        <f t="shared" si="214"/>
        <v>30.395033115427573</v>
      </c>
      <c r="BD626" s="9">
        <f t="shared" si="215"/>
        <v>96.834041397876092</v>
      </c>
      <c r="BE626" s="16">
        <f t="shared" si="216"/>
        <v>63.614537256651829</v>
      </c>
      <c r="BF626" s="44">
        <f t="shared" si="217"/>
        <v>-0.36856623139228367</v>
      </c>
      <c r="BG626" s="49"/>
      <c r="BH626" s="12">
        <f t="shared" si="218"/>
        <v>-0.37038264766731765</v>
      </c>
      <c r="BI626" s="9">
        <f t="shared" si="219"/>
        <v>64</v>
      </c>
      <c r="BJ626" s="9">
        <f t="shared" si="222"/>
        <v>30.780495858775744</v>
      </c>
      <c r="BK626" s="9"/>
      <c r="BL626" s="47">
        <f t="shared" si="220"/>
        <v>64</v>
      </c>
      <c r="BM626" s="44">
        <f t="shared" si="221"/>
        <v>-0.36856623139228367</v>
      </c>
      <c r="BN626" s="11"/>
      <c r="BO626" s="9"/>
      <c r="BP626" s="11"/>
      <c r="BQ626" s="9"/>
      <c r="BR626" s="43"/>
      <c r="BS626" s="9"/>
      <c r="BT626" s="11"/>
    </row>
    <row r="627" spans="3:72" x14ac:dyDescent="0.2">
      <c r="C627" s="1">
        <v>80</v>
      </c>
      <c r="D627" s="1">
        <v>104.71</v>
      </c>
      <c r="E627" s="1">
        <v>-5103.8999999999996</v>
      </c>
      <c r="F627" s="2">
        <v>78</v>
      </c>
      <c r="G627" s="6">
        <v>3.3000000000000002E-2</v>
      </c>
      <c r="H627" s="2">
        <v>0.42199999999999999</v>
      </c>
      <c r="I627" s="2">
        <v>3500</v>
      </c>
      <c r="J627" s="3">
        <f t="shared" si="183"/>
        <v>58.333333333333336</v>
      </c>
      <c r="K627" s="3">
        <f t="shared" si="184"/>
        <v>366.52</v>
      </c>
      <c r="L627" s="1">
        <v>0.9</v>
      </c>
      <c r="M627" s="1">
        <v>0.76</v>
      </c>
      <c r="N627" s="1">
        <f t="shared" si="185"/>
        <v>0.68400000000000005</v>
      </c>
      <c r="O627" s="40">
        <f t="shared" si="186"/>
        <v>50.175438596491226</v>
      </c>
      <c r="P627" s="40">
        <f t="shared" si="187"/>
        <v>3808.3157894736842</v>
      </c>
      <c r="Q627" s="1">
        <v>11</v>
      </c>
      <c r="R627" s="1">
        <v>4</v>
      </c>
      <c r="S627" s="2">
        <v>2600</v>
      </c>
      <c r="T627" s="3">
        <f t="shared" si="188"/>
        <v>866.66666666666663</v>
      </c>
      <c r="U627" s="7">
        <v>0.20419999999999999</v>
      </c>
      <c r="V627" s="7">
        <f t="shared" si="189"/>
        <v>3.2749326455999997E-2</v>
      </c>
      <c r="W627" s="7">
        <f t="shared" si="190"/>
        <v>1.6693636134473333E-2</v>
      </c>
      <c r="X627" s="40">
        <f t="shared" si="191"/>
        <v>1081.2059482292843</v>
      </c>
      <c r="Y627" s="1">
        <v>0</v>
      </c>
      <c r="Z627" s="1">
        <v>78</v>
      </c>
      <c r="AA627" s="2">
        <v>67</v>
      </c>
      <c r="AB627" s="6">
        <f t="shared" si="192"/>
        <v>0.6511988748177826</v>
      </c>
      <c r="AC627" s="2">
        <v>347.36</v>
      </c>
      <c r="AD627" s="40">
        <f t="shared" si="193"/>
        <v>3367.0033670033663</v>
      </c>
      <c r="AE627" s="1">
        <f t="shared" si="194"/>
        <v>2.4950099800399199</v>
      </c>
      <c r="AF627" s="2">
        <f t="shared" si="195"/>
        <v>100</v>
      </c>
      <c r="AG627" s="9">
        <f t="shared" si="196"/>
        <v>249.50099800399198</v>
      </c>
      <c r="AH627" s="12">
        <f t="shared" si="197"/>
        <v>6.117151931769111E-3</v>
      </c>
      <c r="AI627" s="12">
        <f t="shared" si="198"/>
        <v>-97751.440964158639</v>
      </c>
      <c r="AJ627" s="42">
        <f t="shared" si="199"/>
        <v>-128.35155617356367</v>
      </c>
      <c r="AK627" s="11">
        <v>0</v>
      </c>
      <c r="AL627" s="9">
        <f t="shared" si="200"/>
        <v>-89.039858080001167</v>
      </c>
      <c r="AM627" s="11">
        <f t="shared" si="201"/>
        <v>0</v>
      </c>
      <c r="AN627" s="9">
        <f t="shared" si="202"/>
        <v>95.297197869236825</v>
      </c>
      <c r="AO627" s="9"/>
      <c r="AP627" s="9">
        <f t="shared" si="203"/>
        <v>128.35458715693193</v>
      </c>
      <c r="AQ627" s="47">
        <f t="shared" si="204"/>
        <v>95.13508301570765</v>
      </c>
      <c r="AR627" s="15">
        <f t="shared" si="205"/>
        <v>0</v>
      </c>
      <c r="AS627" s="49"/>
      <c r="AT627" s="12">
        <f t="shared" si="206"/>
        <v>-0.36856623139228367</v>
      </c>
      <c r="AU627" s="9">
        <f t="shared" si="207"/>
        <v>62.077693728012562</v>
      </c>
      <c r="AV627" s="9">
        <f t="shared" si="208"/>
        <v>29.020304440317467</v>
      </c>
      <c r="AW627" s="9">
        <f t="shared" si="209"/>
        <v>95.135083015707664</v>
      </c>
      <c r="AX627" s="16">
        <f t="shared" si="210"/>
        <v>62.077693728012562</v>
      </c>
      <c r="AY627" s="44">
        <f t="shared" si="211"/>
        <v>-0.36676758742806481</v>
      </c>
      <c r="AZ627" s="49"/>
      <c r="BA627" s="12">
        <f t="shared" si="212"/>
        <v>-0.36856623139228367</v>
      </c>
      <c r="BB627" s="9">
        <f t="shared" si="213"/>
        <v>63.614537256651829</v>
      </c>
      <c r="BC627" s="9">
        <f t="shared" si="214"/>
        <v>30.557147968956734</v>
      </c>
      <c r="BD627" s="9">
        <f t="shared" si="215"/>
        <v>96.671926544346917</v>
      </c>
      <c r="BE627" s="16">
        <f t="shared" si="216"/>
        <v>63.614537256651829</v>
      </c>
      <c r="BF627" s="44">
        <f t="shared" si="217"/>
        <v>-0.36676758742806481</v>
      </c>
      <c r="BG627" s="49"/>
      <c r="BH627" s="12">
        <f t="shared" si="218"/>
        <v>-0.36856623139228367</v>
      </c>
      <c r="BI627" s="9">
        <f t="shared" si="219"/>
        <v>64</v>
      </c>
      <c r="BJ627" s="9">
        <f t="shared" si="222"/>
        <v>30.942610712304905</v>
      </c>
      <c r="BK627" s="9"/>
      <c r="BL627" s="47">
        <f t="shared" si="220"/>
        <v>64</v>
      </c>
      <c r="BM627" s="44">
        <f t="shared" si="221"/>
        <v>-0.36676758742806481</v>
      </c>
      <c r="BN627" s="11"/>
      <c r="BO627" s="9"/>
      <c r="BP627" s="11"/>
      <c r="BQ627" s="9"/>
      <c r="BR627" s="43"/>
      <c r="BS627" s="9"/>
      <c r="BT627" s="11"/>
    </row>
    <row r="628" spans="3:72" x14ac:dyDescent="0.2">
      <c r="C628" s="1">
        <v>80</v>
      </c>
      <c r="D628" s="1">
        <v>104.71</v>
      </c>
      <c r="E628" s="1">
        <v>-5103.8999999999996</v>
      </c>
      <c r="F628" s="2">
        <v>78</v>
      </c>
      <c r="G628" s="6">
        <v>3.3000000000000002E-2</v>
      </c>
      <c r="H628" s="2">
        <v>0.42199999999999999</v>
      </c>
      <c r="I628" s="2">
        <v>3500</v>
      </c>
      <c r="J628" s="3">
        <f t="shared" si="183"/>
        <v>58.333333333333336</v>
      </c>
      <c r="K628" s="3">
        <f t="shared" si="184"/>
        <v>366.52</v>
      </c>
      <c r="L628" s="1">
        <v>0.9</v>
      </c>
      <c r="M628" s="1">
        <v>0.76</v>
      </c>
      <c r="N628" s="1">
        <f t="shared" si="185"/>
        <v>0.68400000000000005</v>
      </c>
      <c r="O628" s="40">
        <f t="shared" si="186"/>
        <v>50.175438596491226</v>
      </c>
      <c r="P628" s="40">
        <f t="shared" si="187"/>
        <v>3808.3157894736842</v>
      </c>
      <c r="Q628" s="1">
        <v>11</v>
      </c>
      <c r="R628" s="1">
        <v>4</v>
      </c>
      <c r="S628" s="2">
        <v>2600</v>
      </c>
      <c r="T628" s="3">
        <f t="shared" si="188"/>
        <v>866.66666666666663</v>
      </c>
      <c r="U628" s="7">
        <v>0.20419999999999999</v>
      </c>
      <c r="V628" s="7">
        <f t="shared" si="189"/>
        <v>3.2749326455999997E-2</v>
      </c>
      <c r="W628" s="7">
        <f t="shared" si="190"/>
        <v>1.6693636134473333E-2</v>
      </c>
      <c r="X628" s="40">
        <f t="shared" si="191"/>
        <v>1081.2059482292843</v>
      </c>
      <c r="Y628" s="1">
        <v>0</v>
      </c>
      <c r="Z628" s="1">
        <v>78</v>
      </c>
      <c r="AA628" s="2">
        <v>67</v>
      </c>
      <c r="AB628" s="6">
        <f t="shared" si="192"/>
        <v>0.6511988748177826</v>
      </c>
      <c r="AC628" s="2">
        <v>347.36</v>
      </c>
      <c r="AD628" s="40">
        <f t="shared" si="193"/>
        <v>3367.0033670033663</v>
      </c>
      <c r="AE628" s="1">
        <f t="shared" si="194"/>
        <v>2.4950099800399199</v>
      </c>
      <c r="AF628" s="2">
        <f t="shared" si="195"/>
        <v>101</v>
      </c>
      <c r="AG628" s="9">
        <f t="shared" si="196"/>
        <v>251.99600798403191</v>
      </c>
      <c r="AH628" s="12">
        <f t="shared" si="197"/>
        <v>6.0569529156251434E-3</v>
      </c>
      <c r="AI628" s="12">
        <f t="shared" si="198"/>
        <v>-97483.918105578865</v>
      </c>
      <c r="AJ628" s="42">
        <f t="shared" si="199"/>
        <v>-128.02896424488512</v>
      </c>
      <c r="AK628" s="11">
        <v>0</v>
      </c>
      <c r="AL628" s="9">
        <f t="shared" si="200"/>
        <v>-89.050603002392705</v>
      </c>
      <c r="AM628" s="11">
        <f t="shared" si="201"/>
        <v>0</v>
      </c>
      <c r="AN628" s="9">
        <f t="shared" si="202"/>
        <v>95.13508301570765</v>
      </c>
      <c r="AO628" s="9"/>
      <c r="AP628" s="9">
        <f t="shared" si="203"/>
        <v>128.03193586585351</v>
      </c>
      <c r="AQ628" s="47">
        <f t="shared" si="204"/>
        <v>94.974546578158439</v>
      </c>
      <c r="AR628" s="15">
        <f t="shared" si="205"/>
        <v>0</v>
      </c>
      <c r="AS628" s="49"/>
      <c r="AT628" s="12">
        <f t="shared" si="206"/>
        <v>-0.36676758742806481</v>
      </c>
      <c r="AU628" s="9">
        <f t="shared" si="207"/>
        <v>62.077693728012562</v>
      </c>
      <c r="AV628" s="9">
        <f t="shared" si="208"/>
        <v>29.1808408778667</v>
      </c>
      <c r="AW628" s="9">
        <f t="shared" si="209"/>
        <v>94.974546578158424</v>
      </c>
      <c r="AX628" s="16">
        <f t="shared" si="210"/>
        <v>62.077693728012562</v>
      </c>
      <c r="AY628" s="44">
        <f t="shared" si="211"/>
        <v>-0.3649864557911468</v>
      </c>
      <c r="AZ628" s="49"/>
      <c r="BA628" s="12">
        <f t="shared" si="212"/>
        <v>-0.36676758742806481</v>
      </c>
      <c r="BB628" s="9">
        <f t="shared" si="213"/>
        <v>63.614537256651829</v>
      </c>
      <c r="BC628" s="9">
        <f t="shared" si="214"/>
        <v>30.717684406505967</v>
      </c>
      <c r="BD628" s="9">
        <f t="shared" si="215"/>
        <v>96.511390106797691</v>
      </c>
      <c r="BE628" s="16">
        <f t="shared" si="216"/>
        <v>63.614537256651829</v>
      </c>
      <c r="BF628" s="44">
        <f t="shared" si="217"/>
        <v>-0.3649864557911468</v>
      </c>
      <c r="BG628" s="49"/>
      <c r="BH628" s="12">
        <f t="shared" si="218"/>
        <v>-0.36676758742806481</v>
      </c>
      <c r="BI628" s="9">
        <f t="shared" si="219"/>
        <v>64</v>
      </c>
      <c r="BJ628" s="9">
        <f t="shared" si="222"/>
        <v>31.103147149854138</v>
      </c>
      <c r="BK628" s="9"/>
      <c r="BL628" s="47">
        <f t="shared" si="220"/>
        <v>64</v>
      </c>
      <c r="BM628" s="44">
        <f t="shared" si="221"/>
        <v>-0.3649864557911468</v>
      </c>
      <c r="BN628" s="11"/>
      <c r="BO628" s="9"/>
      <c r="BP628" s="11"/>
      <c r="BQ628" s="9"/>
      <c r="BR628" s="43"/>
      <c r="BS628" s="9"/>
      <c r="BT628" s="11"/>
    </row>
    <row r="629" spans="3:72" x14ac:dyDescent="0.2">
      <c r="C629" s="1">
        <v>80</v>
      </c>
      <c r="D629" s="1">
        <v>104.71</v>
      </c>
      <c r="E629" s="1">
        <v>-5103.8999999999996</v>
      </c>
      <c r="F629" s="2">
        <v>78</v>
      </c>
      <c r="G629" s="6">
        <v>3.3000000000000002E-2</v>
      </c>
      <c r="H629" s="2">
        <v>0.42199999999999999</v>
      </c>
      <c r="I629" s="2">
        <v>3500</v>
      </c>
      <c r="J629" s="3">
        <f t="shared" si="183"/>
        <v>58.333333333333336</v>
      </c>
      <c r="K629" s="3">
        <f t="shared" si="184"/>
        <v>366.52</v>
      </c>
      <c r="L629" s="1">
        <v>0.9</v>
      </c>
      <c r="M629" s="1">
        <v>0.76</v>
      </c>
      <c r="N629" s="1">
        <f t="shared" si="185"/>
        <v>0.68400000000000005</v>
      </c>
      <c r="O629" s="40">
        <f t="shared" si="186"/>
        <v>50.175438596491226</v>
      </c>
      <c r="P629" s="40">
        <f t="shared" si="187"/>
        <v>3808.3157894736842</v>
      </c>
      <c r="Q629" s="1">
        <v>11</v>
      </c>
      <c r="R629" s="1">
        <v>4</v>
      </c>
      <c r="S629" s="2">
        <v>2600</v>
      </c>
      <c r="T629" s="3">
        <f t="shared" si="188"/>
        <v>866.66666666666663</v>
      </c>
      <c r="U629" s="7">
        <v>0.20419999999999999</v>
      </c>
      <c r="V629" s="7">
        <f t="shared" si="189"/>
        <v>3.2749326455999997E-2</v>
      </c>
      <c r="W629" s="7">
        <f t="shared" si="190"/>
        <v>1.6693636134473333E-2</v>
      </c>
      <c r="X629" s="40">
        <f t="shared" si="191"/>
        <v>1081.2059482292843</v>
      </c>
      <c r="Y629" s="1">
        <v>0</v>
      </c>
      <c r="Z629" s="1">
        <v>78</v>
      </c>
      <c r="AA629" s="2">
        <v>67</v>
      </c>
      <c r="AB629" s="6">
        <f t="shared" si="192"/>
        <v>0.6511988748177826</v>
      </c>
      <c r="AC629" s="2">
        <v>347.36</v>
      </c>
      <c r="AD629" s="40">
        <f t="shared" si="193"/>
        <v>3367.0033670033663</v>
      </c>
      <c r="AE629" s="1">
        <f t="shared" si="194"/>
        <v>2.4950099800399199</v>
      </c>
      <c r="AF629" s="2">
        <f t="shared" si="195"/>
        <v>102</v>
      </c>
      <c r="AG629" s="9">
        <f t="shared" si="196"/>
        <v>254.49101796407183</v>
      </c>
      <c r="AH629" s="12">
        <f t="shared" si="197"/>
        <v>5.9979271925562367E-3</v>
      </c>
      <c r="AI629" s="12">
        <f t="shared" si="198"/>
        <v>-97219.011187253112</v>
      </c>
      <c r="AJ629" s="42">
        <f t="shared" si="199"/>
        <v>-127.70950444377785</v>
      </c>
      <c r="AK629" s="11">
        <v>0</v>
      </c>
      <c r="AL629" s="9">
        <f t="shared" si="200"/>
        <v>-89.061138503703276</v>
      </c>
      <c r="AM629" s="11">
        <f t="shared" si="201"/>
        <v>0</v>
      </c>
      <c r="AN629" s="9">
        <f t="shared" si="202"/>
        <v>94.974546578158439</v>
      </c>
      <c r="AO629" s="9"/>
      <c r="AP629" s="9">
        <f t="shared" si="203"/>
        <v>127.71241842935703</v>
      </c>
      <c r="AQ629" s="47">
        <f t="shared" si="204"/>
        <v>94.815565579211167</v>
      </c>
      <c r="AR629" s="15">
        <f t="shared" si="205"/>
        <v>0</v>
      </c>
      <c r="AS629" s="49"/>
      <c r="AT629" s="12">
        <f t="shared" si="206"/>
        <v>-0.3649864557911468</v>
      </c>
      <c r="AU629" s="9">
        <f t="shared" si="207"/>
        <v>62.077693728012562</v>
      </c>
      <c r="AV629" s="9">
        <f t="shared" si="208"/>
        <v>29.339821876813964</v>
      </c>
      <c r="AW629" s="9">
        <f t="shared" si="209"/>
        <v>94.815565579211153</v>
      </c>
      <c r="AX629" s="16">
        <f t="shared" si="210"/>
        <v>62.077693728012562</v>
      </c>
      <c r="AY629" s="44">
        <f t="shared" si="211"/>
        <v>-0.36322258155040343</v>
      </c>
      <c r="AZ629" s="49"/>
      <c r="BA629" s="12">
        <f t="shared" si="212"/>
        <v>-0.3649864557911468</v>
      </c>
      <c r="BB629" s="9">
        <f t="shared" si="213"/>
        <v>63.614537256651829</v>
      </c>
      <c r="BC629" s="9">
        <f t="shared" si="214"/>
        <v>30.876665405453231</v>
      </c>
      <c r="BD629" s="9">
        <f t="shared" si="215"/>
        <v>96.352409107850434</v>
      </c>
      <c r="BE629" s="16">
        <f t="shared" si="216"/>
        <v>63.614537256651829</v>
      </c>
      <c r="BF629" s="44">
        <f t="shared" si="217"/>
        <v>-0.36322258155040343</v>
      </c>
      <c r="BG629" s="49"/>
      <c r="BH629" s="12">
        <f t="shared" si="218"/>
        <v>-0.3649864557911468</v>
      </c>
      <c r="BI629" s="9">
        <f t="shared" si="219"/>
        <v>64</v>
      </c>
      <c r="BJ629" s="9">
        <f t="shared" si="222"/>
        <v>31.262128148801402</v>
      </c>
      <c r="BK629" s="9"/>
      <c r="BL629" s="47">
        <f t="shared" si="220"/>
        <v>64</v>
      </c>
      <c r="BM629" s="44">
        <f t="shared" si="221"/>
        <v>-0.36322258155040343</v>
      </c>
      <c r="BN629" s="11"/>
      <c r="BO629" s="9"/>
      <c r="BP629" s="11"/>
      <c r="BQ629" s="9"/>
      <c r="BR629" s="43"/>
      <c r="BS629" s="9"/>
      <c r="BT629" s="11"/>
    </row>
    <row r="630" spans="3:72" x14ac:dyDescent="0.2">
      <c r="C630" s="1">
        <v>80</v>
      </c>
      <c r="D630" s="1">
        <v>104.71</v>
      </c>
      <c r="E630" s="1">
        <v>-5103.8999999999996</v>
      </c>
      <c r="F630" s="2">
        <v>78</v>
      </c>
      <c r="G630" s="6">
        <v>3.3000000000000002E-2</v>
      </c>
      <c r="H630" s="2">
        <v>0.42199999999999999</v>
      </c>
      <c r="I630" s="2">
        <v>3500</v>
      </c>
      <c r="J630" s="3">
        <f t="shared" si="183"/>
        <v>58.333333333333336</v>
      </c>
      <c r="K630" s="3">
        <f t="shared" si="184"/>
        <v>366.52</v>
      </c>
      <c r="L630" s="1">
        <v>0.9</v>
      </c>
      <c r="M630" s="1">
        <v>0.76</v>
      </c>
      <c r="N630" s="1">
        <f t="shared" si="185"/>
        <v>0.68400000000000005</v>
      </c>
      <c r="O630" s="40">
        <f t="shared" si="186"/>
        <v>50.175438596491226</v>
      </c>
      <c r="P630" s="40">
        <f t="shared" si="187"/>
        <v>3808.3157894736842</v>
      </c>
      <c r="Q630" s="1">
        <v>11</v>
      </c>
      <c r="R630" s="1">
        <v>4</v>
      </c>
      <c r="S630" s="2">
        <v>2600</v>
      </c>
      <c r="T630" s="3">
        <f t="shared" si="188"/>
        <v>866.66666666666663</v>
      </c>
      <c r="U630" s="7">
        <v>0.20419999999999999</v>
      </c>
      <c r="V630" s="7">
        <f t="shared" si="189"/>
        <v>3.2749326455999997E-2</v>
      </c>
      <c r="W630" s="7">
        <f t="shared" si="190"/>
        <v>1.6693636134473333E-2</v>
      </c>
      <c r="X630" s="40">
        <f t="shared" si="191"/>
        <v>1081.2059482292843</v>
      </c>
      <c r="Y630" s="1">
        <v>0</v>
      </c>
      <c r="Z630" s="1">
        <v>78</v>
      </c>
      <c r="AA630" s="2">
        <v>67</v>
      </c>
      <c r="AB630" s="6">
        <f t="shared" si="192"/>
        <v>0.6511988748177826</v>
      </c>
      <c r="AC630" s="2">
        <v>347.36</v>
      </c>
      <c r="AD630" s="40">
        <f t="shared" si="193"/>
        <v>3367.0033670033663</v>
      </c>
      <c r="AE630" s="1">
        <f t="shared" si="194"/>
        <v>2.4950099800399199</v>
      </c>
      <c r="AF630" s="2">
        <f t="shared" si="195"/>
        <v>103</v>
      </c>
      <c r="AG630" s="9">
        <f t="shared" si="196"/>
        <v>256.98602794411175</v>
      </c>
      <c r="AH630" s="12">
        <f t="shared" si="197"/>
        <v>5.9400407919701671E-3</v>
      </c>
      <c r="AI630" s="12">
        <f t="shared" si="198"/>
        <v>-96956.681725454735</v>
      </c>
      <c r="AJ630" s="42">
        <f t="shared" si="199"/>
        <v>-127.39313132619435</v>
      </c>
      <c r="AK630" s="11">
        <v>0</v>
      </c>
      <c r="AL630" s="9">
        <f t="shared" si="200"/>
        <v>-89.071470647343887</v>
      </c>
      <c r="AM630" s="11">
        <f t="shared" si="201"/>
        <v>0</v>
      </c>
      <c r="AN630" s="9">
        <f t="shared" si="202"/>
        <v>94.815565579211167</v>
      </c>
      <c r="AO630" s="9"/>
      <c r="AP630" s="9">
        <f t="shared" si="203"/>
        <v>127.39598933704778</v>
      </c>
      <c r="AQ630" s="47">
        <f t="shared" si="204"/>
        <v>94.658117485849175</v>
      </c>
      <c r="AR630" s="15">
        <f t="shared" si="205"/>
        <v>0</v>
      </c>
      <c r="AS630" s="49"/>
      <c r="AT630" s="12">
        <f t="shared" si="206"/>
        <v>-0.36322258155040343</v>
      </c>
      <c r="AU630" s="9">
        <f t="shared" si="207"/>
        <v>62.077693728012562</v>
      </c>
      <c r="AV630" s="9">
        <f t="shared" si="208"/>
        <v>29.497269970175942</v>
      </c>
      <c r="AW630" s="9">
        <f t="shared" si="209"/>
        <v>94.658117485849175</v>
      </c>
      <c r="AX630" s="16">
        <f t="shared" si="210"/>
        <v>62.077693728012562</v>
      </c>
      <c r="AY630" s="44">
        <f t="shared" si="211"/>
        <v>-0.36147571470484113</v>
      </c>
      <c r="AZ630" s="49"/>
      <c r="BA630" s="12">
        <f t="shared" si="212"/>
        <v>-0.36322258155040343</v>
      </c>
      <c r="BB630" s="9">
        <f t="shared" si="213"/>
        <v>63.614537256651829</v>
      </c>
      <c r="BC630" s="9">
        <f t="shared" si="214"/>
        <v>31.034113498815209</v>
      </c>
      <c r="BD630" s="9">
        <f t="shared" si="215"/>
        <v>96.194961014488456</v>
      </c>
      <c r="BE630" s="16">
        <f t="shared" si="216"/>
        <v>63.614537256651829</v>
      </c>
      <c r="BF630" s="44">
        <f t="shared" si="217"/>
        <v>-0.36147571470484113</v>
      </c>
      <c r="BG630" s="49"/>
      <c r="BH630" s="12">
        <f t="shared" si="218"/>
        <v>-0.36322258155040343</v>
      </c>
      <c r="BI630" s="9">
        <f t="shared" si="219"/>
        <v>64</v>
      </c>
      <c r="BJ630" s="9">
        <f t="shared" si="222"/>
        <v>31.41957624216338</v>
      </c>
      <c r="BK630" s="9"/>
      <c r="BL630" s="47">
        <f t="shared" si="220"/>
        <v>64</v>
      </c>
      <c r="BM630" s="44">
        <f t="shared" si="221"/>
        <v>-0.36147571470484113</v>
      </c>
      <c r="BN630" s="11"/>
      <c r="BO630" s="9"/>
      <c r="BP630" s="11"/>
      <c r="BQ630" s="9"/>
      <c r="BR630" s="43"/>
      <c r="BS630" s="9"/>
      <c r="BT630" s="11"/>
    </row>
    <row r="631" spans="3:72" x14ac:dyDescent="0.2">
      <c r="C631" s="1">
        <v>80</v>
      </c>
      <c r="D631" s="1">
        <v>104.71</v>
      </c>
      <c r="E631" s="1">
        <v>-5103.8999999999996</v>
      </c>
      <c r="F631" s="2">
        <v>78</v>
      </c>
      <c r="G631" s="6">
        <v>3.3000000000000002E-2</v>
      </c>
      <c r="H631" s="2">
        <v>0.42199999999999999</v>
      </c>
      <c r="I631" s="2">
        <v>3500</v>
      </c>
      <c r="J631" s="3">
        <f t="shared" si="183"/>
        <v>58.333333333333336</v>
      </c>
      <c r="K631" s="3">
        <f t="shared" si="184"/>
        <v>366.52</v>
      </c>
      <c r="L631" s="1">
        <v>0.9</v>
      </c>
      <c r="M631" s="1">
        <v>0.76</v>
      </c>
      <c r="N631" s="1">
        <f t="shared" si="185"/>
        <v>0.68400000000000005</v>
      </c>
      <c r="O631" s="40">
        <f t="shared" si="186"/>
        <v>50.175438596491226</v>
      </c>
      <c r="P631" s="40">
        <f t="shared" si="187"/>
        <v>3808.3157894736842</v>
      </c>
      <c r="Q631" s="1">
        <v>11</v>
      </c>
      <c r="R631" s="1">
        <v>4</v>
      </c>
      <c r="S631" s="2">
        <v>2600</v>
      </c>
      <c r="T631" s="3">
        <f t="shared" si="188"/>
        <v>866.66666666666663</v>
      </c>
      <c r="U631" s="7">
        <v>0.20419999999999999</v>
      </c>
      <c r="V631" s="7">
        <f t="shared" si="189"/>
        <v>3.2749326455999997E-2</v>
      </c>
      <c r="W631" s="7">
        <f t="shared" si="190"/>
        <v>1.6693636134473333E-2</v>
      </c>
      <c r="X631" s="40">
        <f t="shared" si="191"/>
        <v>1081.2059482292843</v>
      </c>
      <c r="Y631" s="1">
        <v>0</v>
      </c>
      <c r="Z631" s="1">
        <v>78</v>
      </c>
      <c r="AA631" s="2">
        <v>67</v>
      </c>
      <c r="AB631" s="6">
        <f t="shared" si="192"/>
        <v>0.6511988748177826</v>
      </c>
      <c r="AC631" s="2">
        <v>347.36</v>
      </c>
      <c r="AD631" s="40">
        <f t="shared" si="193"/>
        <v>3367.0033670033663</v>
      </c>
      <c r="AE631" s="1">
        <f t="shared" si="194"/>
        <v>2.4950099800399199</v>
      </c>
      <c r="AF631" s="2">
        <f t="shared" si="195"/>
        <v>104</v>
      </c>
      <c r="AG631" s="9">
        <f t="shared" si="196"/>
        <v>259.48103792415168</v>
      </c>
      <c r="AH631" s="12">
        <f t="shared" si="197"/>
        <v>5.8832610421491087E-3</v>
      </c>
      <c r="AI631" s="12">
        <f t="shared" si="198"/>
        <v>-96696.891997337487</v>
      </c>
      <c r="AJ631" s="42">
        <f t="shared" si="199"/>
        <v>-127.0798003229536</v>
      </c>
      <c r="AK631" s="11">
        <v>0</v>
      </c>
      <c r="AL631" s="9">
        <f t="shared" si="200"/>
        <v>-89.081605264889447</v>
      </c>
      <c r="AM631" s="11">
        <f t="shared" si="201"/>
        <v>0</v>
      </c>
      <c r="AN631" s="9">
        <f t="shared" si="202"/>
        <v>94.658117485849175</v>
      </c>
      <c r="AO631" s="9"/>
      <c r="AP631" s="9">
        <f t="shared" si="203"/>
        <v>127.0826039565533</v>
      </c>
      <c r="AQ631" s="47">
        <f t="shared" si="204"/>
        <v>94.502180198716673</v>
      </c>
      <c r="AR631" s="15">
        <f t="shared" si="205"/>
        <v>0</v>
      </c>
      <c r="AS631" s="49"/>
      <c r="AT631" s="12">
        <f t="shared" si="206"/>
        <v>-0.36147571470484113</v>
      </c>
      <c r="AU631" s="9">
        <f t="shared" si="207"/>
        <v>62.077693728012562</v>
      </c>
      <c r="AV631" s="9">
        <f t="shared" si="208"/>
        <v>29.653207257308445</v>
      </c>
      <c r="AW631" s="9">
        <f t="shared" si="209"/>
        <v>94.502180198716673</v>
      </c>
      <c r="AX631" s="16">
        <f t="shared" si="210"/>
        <v>62.077693728012562</v>
      </c>
      <c r="AY631" s="44">
        <f t="shared" si="211"/>
        <v>-0.35974561006487932</v>
      </c>
      <c r="AZ631" s="49"/>
      <c r="BA631" s="12">
        <f t="shared" si="212"/>
        <v>-0.36147571470484113</v>
      </c>
      <c r="BB631" s="9">
        <f t="shared" si="213"/>
        <v>63.614537256651829</v>
      </c>
      <c r="BC631" s="9">
        <f t="shared" si="214"/>
        <v>31.190050785947712</v>
      </c>
      <c r="BD631" s="9">
        <f t="shared" si="215"/>
        <v>96.039023727355953</v>
      </c>
      <c r="BE631" s="16">
        <f t="shared" si="216"/>
        <v>63.614537256651829</v>
      </c>
      <c r="BF631" s="44">
        <f t="shared" si="217"/>
        <v>-0.35974561006487932</v>
      </c>
      <c r="BG631" s="49"/>
      <c r="BH631" s="12">
        <f t="shared" si="218"/>
        <v>-0.36147571470484113</v>
      </c>
      <c r="BI631" s="9">
        <f t="shared" si="219"/>
        <v>64</v>
      </c>
      <c r="BJ631" s="9">
        <f t="shared" si="222"/>
        <v>31.575513529295883</v>
      </c>
      <c r="BK631" s="9"/>
      <c r="BL631" s="47">
        <f t="shared" si="220"/>
        <v>64</v>
      </c>
      <c r="BM631" s="44">
        <f t="shared" si="221"/>
        <v>-0.35974561006487932</v>
      </c>
      <c r="BN631" s="11"/>
      <c r="BO631" s="9"/>
      <c r="BP631" s="11"/>
      <c r="BQ631" s="9"/>
      <c r="BR631" s="43"/>
      <c r="BS631" s="9"/>
      <c r="BT631" s="11"/>
    </row>
    <row r="632" spans="3:72" x14ac:dyDescent="0.2">
      <c r="C632" s="1">
        <v>80</v>
      </c>
      <c r="D632" s="1">
        <v>104.71</v>
      </c>
      <c r="E632" s="1">
        <v>-5103.8999999999996</v>
      </c>
      <c r="F632" s="2">
        <v>78</v>
      </c>
      <c r="G632" s="6">
        <v>3.3000000000000002E-2</v>
      </c>
      <c r="H632" s="2">
        <v>0.42199999999999999</v>
      </c>
      <c r="I632" s="2">
        <v>3500</v>
      </c>
      <c r="J632" s="3">
        <f t="shared" si="183"/>
        <v>58.333333333333336</v>
      </c>
      <c r="K632" s="3">
        <f t="shared" si="184"/>
        <v>366.52</v>
      </c>
      <c r="L632" s="1">
        <v>0.9</v>
      </c>
      <c r="M632" s="1">
        <v>0.76</v>
      </c>
      <c r="N632" s="1">
        <f t="shared" si="185"/>
        <v>0.68400000000000005</v>
      </c>
      <c r="O632" s="40">
        <f t="shared" si="186"/>
        <v>50.175438596491226</v>
      </c>
      <c r="P632" s="40">
        <f t="shared" si="187"/>
        <v>3808.3157894736842</v>
      </c>
      <c r="Q632" s="1">
        <v>11</v>
      </c>
      <c r="R632" s="1">
        <v>4</v>
      </c>
      <c r="S632" s="2">
        <v>2600</v>
      </c>
      <c r="T632" s="3">
        <f t="shared" si="188"/>
        <v>866.66666666666663</v>
      </c>
      <c r="U632" s="7">
        <v>0.20419999999999999</v>
      </c>
      <c r="V632" s="7">
        <f t="shared" si="189"/>
        <v>3.2749326455999997E-2</v>
      </c>
      <c r="W632" s="7">
        <f t="shared" si="190"/>
        <v>1.6693636134473333E-2</v>
      </c>
      <c r="X632" s="40">
        <f t="shared" si="191"/>
        <v>1081.2059482292843</v>
      </c>
      <c r="Y632" s="1">
        <v>0</v>
      </c>
      <c r="Z632" s="1">
        <v>78</v>
      </c>
      <c r="AA632" s="2">
        <v>67</v>
      </c>
      <c r="AB632" s="6">
        <f t="shared" si="192"/>
        <v>0.6511988748177826</v>
      </c>
      <c r="AC632" s="2">
        <v>347.36</v>
      </c>
      <c r="AD632" s="40">
        <f t="shared" si="193"/>
        <v>3367.0033670033663</v>
      </c>
      <c r="AE632" s="1">
        <f t="shared" si="194"/>
        <v>2.4950099800399199</v>
      </c>
      <c r="AF632" s="2">
        <f t="shared" si="195"/>
        <v>105</v>
      </c>
      <c r="AG632" s="9">
        <f t="shared" si="196"/>
        <v>261.9760479041916</v>
      </c>
      <c r="AH632" s="12">
        <f t="shared" si="197"/>
        <v>5.8275565087589163E-3</v>
      </c>
      <c r="AI632" s="12">
        <f t="shared" si="198"/>
        <v>-96439.60502180703</v>
      </c>
      <c r="AJ632" s="42">
        <f t="shared" si="199"/>
        <v>-126.76946771882648</v>
      </c>
      <c r="AK632" s="11">
        <v>0</v>
      </c>
      <c r="AL632" s="9">
        <f t="shared" si="200"/>
        <v>-89.091547967054254</v>
      </c>
      <c r="AM632" s="11">
        <f t="shared" si="201"/>
        <v>0</v>
      </c>
      <c r="AN632" s="9">
        <f t="shared" si="202"/>
        <v>94.502180198716673</v>
      </c>
      <c r="AO632" s="9"/>
      <c r="AP632" s="9">
        <f t="shared" si="203"/>
        <v>126.77221851243036</v>
      </c>
      <c r="AQ632" s="47">
        <f t="shared" si="204"/>
        <v>94.347732041726232</v>
      </c>
      <c r="AR632" s="15">
        <f t="shared" si="205"/>
        <v>0</v>
      </c>
      <c r="AS632" s="49"/>
      <c r="AT632" s="12">
        <f t="shared" si="206"/>
        <v>-0.35974561006487932</v>
      </c>
      <c r="AU632" s="9">
        <f t="shared" si="207"/>
        <v>62.077693728012562</v>
      </c>
      <c r="AV632" s="9">
        <f t="shared" si="208"/>
        <v>29.807655414298878</v>
      </c>
      <c r="AW632" s="9">
        <f t="shared" si="209"/>
        <v>94.347732041726246</v>
      </c>
      <c r="AX632" s="16">
        <f t="shared" si="210"/>
        <v>62.077693728012562</v>
      </c>
      <c r="AY632" s="44">
        <f t="shared" si="211"/>
        <v>-0.35803202713704724</v>
      </c>
      <c r="AZ632" s="49"/>
      <c r="BA632" s="12">
        <f t="shared" si="212"/>
        <v>-0.35974561006487932</v>
      </c>
      <c r="BB632" s="9">
        <f t="shared" si="213"/>
        <v>63.614537256651829</v>
      </c>
      <c r="BC632" s="9">
        <f t="shared" si="214"/>
        <v>31.344498942938145</v>
      </c>
      <c r="BD632" s="9">
        <f t="shared" si="215"/>
        <v>95.884575570365513</v>
      </c>
      <c r="BE632" s="16">
        <f t="shared" si="216"/>
        <v>63.614537256651829</v>
      </c>
      <c r="BF632" s="44">
        <f t="shared" si="217"/>
        <v>-0.35803202713704724</v>
      </c>
      <c r="BG632" s="49"/>
      <c r="BH632" s="12">
        <f t="shared" si="218"/>
        <v>-0.35974561006487932</v>
      </c>
      <c r="BI632" s="9">
        <f t="shared" si="219"/>
        <v>64</v>
      </c>
      <c r="BJ632" s="9">
        <f t="shared" si="222"/>
        <v>31.729961686286316</v>
      </c>
      <c r="BK632" s="9"/>
      <c r="BL632" s="47">
        <f t="shared" si="220"/>
        <v>64</v>
      </c>
      <c r="BM632" s="44">
        <f t="shared" si="221"/>
        <v>-0.35803202713704724</v>
      </c>
      <c r="BN632" s="11"/>
      <c r="BO632" s="9"/>
      <c r="BP632" s="11"/>
      <c r="BQ632" s="9"/>
      <c r="BR632" s="43"/>
      <c r="BS632" s="9"/>
      <c r="BT632" s="11"/>
    </row>
    <row r="633" spans="3:72" x14ac:dyDescent="0.2">
      <c r="C633" s="1">
        <v>80</v>
      </c>
      <c r="D633" s="1">
        <v>104.71</v>
      </c>
      <c r="E633" s="1">
        <v>-5103.8999999999996</v>
      </c>
      <c r="F633" s="2">
        <v>78</v>
      </c>
      <c r="G633" s="6">
        <v>3.3000000000000002E-2</v>
      </c>
      <c r="H633" s="2">
        <v>0.42199999999999999</v>
      </c>
      <c r="I633" s="2">
        <v>3500</v>
      </c>
      <c r="J633" s="3">
        <f t="shared" si="183"/>
        <v>58.333333333333336</v>
      </c>
      <c r="K633" s="3">
        <f t="shared" si="184"/>
        <v>366.52</v>
      </c>
      <c r="L633" s="1">
        <v>0.9</v>
      </c>
      <c r="M633" s="1">
        <v>0.76</v>
      </c>
      <c r="N633" s="1">
        <f t="shared" si="185"/>
        <v>0.68400000000000005</v>
      </c>
      <c r="O633" s="40">
        <f t="shared" si="186"/>
        <v>50.175438596491226</v>
      </c>
      <c r="P633" s="40">
        <f t="shared" si="187"/>
        <v>3808.3157894736842</v>
      </c>
      <c r="Q633" s="1">
        <v>11</v>
      </c>
      <c r="R633" s="1">
        <v>4</v>
      </c>
      <c r="S633" s="2">
        <v>2600</v>
      </c>
      <c r="T633" s="3">
        <f t="shared" si="188"/>
        <v>866.66666666666663</v>
      </c>
      <c r="U633" s="7">
        <v>0.20419999999999999</v>
      </c>
      <c r="V633" s="7">
        <f t="shared" si="189"/>
        <v>3.2749326455999997E-2</v>
      </c>
      <c r="W633" s="7">
        <f t="shared" si="190"/>
        <v>1.6693636134473333E-2</v>
      </c>
      <c r="X633" s="40">
        <f t="shared" si="191"/>
        <v>1081.2059482292843</v>
      </c>
      <c r="Y633" s="1">
        <v>0</v>
      </c>
      <c r="Z633" s="1">
        <v>78</v>
      </c>
      <c r="AA633" s="2">
        <v>67</v>
      </c>
      <c r="AB633" s="6">
        <f t="shared" si="192"/>
        <v>0.6511988748177826</v>
      </c>
      <c r="AC633" s="2">
        <v>347.36</v>
      </c>
      <c r="AD633" s="40">
        <f t="shared" si="193"/>
        <v>3367.0033670033663</v>
      </c>
      <c r="AE633" s="1">
        <f t="shared" si="194"/>
        <v>2.4950099800399199</v>
      </c>
      <c r="AF633" s="2">
        <f t="shared" si="195"/>
        <v>106</v>
      </c>
      <c r="AG633" s="9">
        <f t="shared" si="196"/>
        <v>264.47105788423153</v>
      </c>
      <c r="AH633" s="12">
        <f t="shared" si="197"/>
        <v>5.7728969368189137E-3</v>
      </c>
      <c r="AI633" s="12">
        <f t="shared" si="198"/>
        <v>-96184.784540988287</v>
      </c>
      <c r="AJ633" s="42">
        <f t="shared" si="199"/>
        <v>-126.46209063221528</v>
      </c>
      <c r="AK633" s="11">
        <v>0</v>
      </c>
      <c r="AL633" s="9">
        <f t="shared" si="200"/>
        <v>-89.101304154049828</v>
      </c>
      <c r="AM633" s="11">
        <f t="shared" si="201"/>
        <v>0</v>
      </c>
      <c r="AN633" s="9">
        <f t="shared" si="202"/>
        <v>94.347732041726232</v>
      </c>
      <c r="AO633" s="9"/>
      <c r="AP633" s="9">
        <f t="shared" si="203"/>
        <v>126.46479006567778</v>
      </c>
      <c r="AQ633" s="47">
        <f t="shared" si="204"/>
        <v>94.194751751964105</v>
      </c>
      <c r="AR633" s="15">
        <f t="shared" si="205"/>
        <v>0</v>
      </c>
      <c r="AS633" s="49"/>
      <c r="AT633" s="12">
        <f t="shared" si="206"/>
        <v>-0.35803202713704724</v>
      </c>
      <c r="AU633" s="9">
        <f t="shared" si="207"/>
        <v>62.077693728012562</v>
      </c>
      <c r="AV633" s="9">
        <f t="shared" si="208"/>
        <v>29.960635704061019</v>
      </c>
      <c r="AW633" s="9">
        <f t="shared" si="209"/>
        <v>94.194751751964105</v>
      </c>
      <c r="AX633" s="16">
        <f t="shared" si="210"/>
        <v>62.077693728012562</v>
      </c>
      <c r="AY633" s="44">
        <f t="shared" si="211"/>
        <v>-0.35633473001198385</v>
      </c>
      <c r="AZ633" s="49"/>
      <c r="BA633" s="12">
        <f t="shared" si="212"/>
        <v>-0.35803202713704724</v>
      </c>
      <c r="BB633" s="9">
        <f t="shared" si="213"/>
        <v>63.614537256651829</v>
      </c>
      <c r="BC633" s="9">
        <f t="shared" si="214"/>
        <v>31.497479232700286</v>
      </c>
      <c r="BD633" s="9">
        <f t="shared" si="215"/>
        <v>95.731595280603372</v>
      </c>
      <c r="BE633" s="16">
        <f t="shared" si="216"/>
        <v>63.614537256651829</v>
      </c>
      <c r="BF633" s="44">
        <f t="shared" si="217"/>
        <v>-0.35633473001198385</v>
      </c>
      <c r="BG633" s="49"/>
      <c r="BH633" s="12">
        <f t="shared" si="218"/>
        <v>-0.35803202713704724</v>
      </c>
      <c r="BI633" s="9">
        <f t="shared" si="219"/>
        <v>64</v>
      </c>
      <c r="BJ633" s="9">
        <f t="shared" si="222"/>
        <v>31.882941976048457</v>
      </c>
      <c r="BK633" s="9"/>
      <c r="BL633" s="47">
        <f t="shared" si="220"/>
        <v>64</v>
      </c>
      <c r="BM633" s="44">
        <f t="shared" si="221"/>
        <v>-0.35633473001198385</v>
      </c>
      <c r="BN633" s="11"/>
      <c r="BO633" s="9"/>
      <c r="BP633" s="11"/>
      <c r="BQ633" s="9"/>
      <c r="BR633" s="43"/>
      <c r="BS633" s="9"/>
      <c r="BT633" s="11"/>
    </row>
    <row r="634" spans="3:72" x14ac:dyDescent="0.2">
      <c r="C634" s="1">
        <v>80</v>
      </c>
      <c r="D634" s="1">
        <v>104.71</v>
      </c>
      <c r="E634" s="1">
        <v>-5103.8999999999996</v>
      </c>
      <c r="F634" s="2">
        <v>78</v>
      </c>
      <c r="G634" s="6">
        <v>3.3000000000000002E-2</v>
      </c>
      <c r="H634" s="2">
        <v>0.42199999999999999</v>
      </c>
      <c r="I634" s="2">
        <v>3500</v>
      </c>
      <c r="J634" s="3">
        <f t="shared" si="183"/>
        <v>58.333333333333336</v>
      </c>
      <c r="K634" s="3">
        <f t="shared" si="184"/>
        <v>366.52</v>
      </c>
      <c r="L634" s="1">
        <v>0.9</v>
      </c>
      <c r="M634" s="1">
        <v>0.76</v>
      </c>
      <c r="N634" s="1">
        <f t="shared" si="185"/>
        <v>0.68400000000000005</v>
      </c>
      <c r="O634" s="40">
        <f t="shared" si="186"/>
        <v>50.175438596491226</v>
      </c>
      <c r="P634" s="40">
        <f t="shared" si="187"/>
        <v>3808.3157894736842</v>
      </c>
      <c r="Q634" s="1">
        <v>11</v>
      </c>
      <c r="R634" s="1">
        <v>4</v>
      </c>
      <c r="S634" s="2">
        <v>2600</v>
      </c>
      <c r="T634" s="3">
        <f t="shared" si="188"/>
        <v>866.66666666666663</v>
      </c>
      <c r="U634" s="7">
        <v>0.20419999999999999</v>
      </c>
      <c r="V634" s="7">
        <f t="shared" si="189"/>
        <v>3.2749326455999997E-2</v>
      </c>
      <c r="W634" s="7">
        <f t="shared" si="190"/>
        <v>1.6693636134473333E-2</v>
      </c>
      <c r="X634" s="40">
        <f t="shared" si="191"/>
        <v>1081.2059482292843</v>
      </c>
      <c r="Y634" s="1">
        <v>0</v>
      </c>
      <c r="Z634" s="1">
        <v>78</v>
      </c>
      <c r="AA634" s="2">
        <v>67</v>
      </c>
      <c r="AB634" s="6">
        <f t="shared" si="192"/>
        <v>0.6511988748177826</v>
      </c>
      <c r="AC634" s="2">
        <v>347.36</v>
      </c>
      <c r="AD634" s="40">
        <f t="shared" si="193"/>
        <v>3367.0033670033663</v>
      </c>
      <c r="AE634" s="1">
        <f t="shared" si="194"/>
        <v>2.4950099800399199</v>
      </c>
      <c r="AF634" s="2">
        <f t="shared" si="195"/>
        <v>107</v>
      </c>
      <c r="AG634" s="9">
        <f t="shared" si="196"/>
        <v>266.96606786427145</v>
      </c>
      <c r="AH634" s="12">
        <f t="shared" si="197"/>
        <v>5.7192531959071053E-3</v>
      </c>
      <c r="AI634" s="12">
        <f t="shared" si="198"/>
        <v>-95932.395002265868</v>
      </c>
      <c r="AJ634" s="42">
        <f t="shared" si="199"/>
        <v>-126.15762699540799</v>
      </c>
      <c r="AK634" s="11">
        <v>0</v>
      </c>
      <c r="AL634" s="9">
        <f t="shared" si="200"/>
        <v>-89.110879025365179</v>
      </c>
      <c r="AM634" s="11">
        <f t="shared" si="201"/>
        <v>0</v>
      </c>
      <c r="AN634" s="9">
        <f t="shared" si="202"/>
        <v>94.194751751964105</v>
      </c>
      <c r="AO634" s="9"/>
      <c r="AP634" s="9">
        <f t="shared" si="203"/>
        <v>126.16027649383463</v>
      </c>
      <c r="AQ634" s="47">
        <f t="shared" si="204"/>
        <v>94.043218469883087</v>
      </c>
      <c r="AR634" s="15">
        <f t="shared" si="205"/>
        <v>0</v>
      </c>
      <c r="AS634" s="49"/>
      <c r="AT634" s="12">
        <f t="shared" si="206"/>
        <v>-0.35633473001198385</v>
      </c>
      <c r="AU634" s="9">
        <f t="shared" si="207"/>
        <v>62.077693728012562</v>
      </c>
      <c r="AV634" s="9">
        <f t="shared" si="208"/>
        <v>30.112168986142034</v>
      </c>
      <c r="AW634" s="9">
        <f t="shared" si="209"/>
        <v>94.043218469883087</v>
      </c>
      <c r="AX634" s="16">
        <f t="shared" si="210"/>
        <v>62.077693728012562</v>
      </c>
      <c r="AY634" s="44">
        <f t="shared" si="211"/>
        <v>-0.3546534872556299</v>
      </c>
      <c r="AZ634" s="49"/>
      <c r="BA634" s="12">
        <f t="shared" si="212"/>
        <v>-0.35633473001198385</v>
      </c>
      <c r="BB634" s="9">
        <f t="shared" si="213"/>
        <v>63.614537256651829</v>
      </c>
      <c r="BC634" s="9">
        <f t="shared" si="214"/>
        <v>31.649012514781301</v>
      </c>
      <c r="BD634" s="9">
        <f t="shared" si="215"/>
        <v>95.580061998522353</v>
      </c>
      <c r="BE634" s="16">
        <f t="shared" si="216"/>
        <v>63.614537256651829</v>
      </c>
      <c r="BF634" s="44">
        <f t="shared" si="217"/>
        <v>-0.3546534872556299</v>
      </c>
      <c r="BG634" s="49"/>
      <c r="BH634" s="12">
        <f t="shared" si="218"/>
        <v>-0.35633473001198385</v>
      </c>
      <c r="BI634" s="9">
        <f t="shared" si="219"/>
        <v>64</v>
      </c>
      <c r="BJ634" s="9">
        <f t="shared" si="222"/>
        <v>32.034475258129476</v>
      </c>
      <c r="BK634" s="9"/>
      <c r="BL634" s="47">
        <f t="shared" si="220"/>
        <v>64</v>
      </c>
      <c r="BM634" s="44">
        <f t="shared" si="221"/>
        <v>-0.35465348725562984</v>
      </c>
      <c r="BN634" s="11"/>
      <c r="BO634" s="9"/>
      <c r="BP634" s="11"/>
      <c r="BQ634" s="9"/>
      <c r="BR634" s="43"/>
      <c r="BS634" s="9"/>
      <c r="BT634" s="11"/>
    </row>
    <row r="635" spans="3:72" x14ac:dyDescent="0.2">
      <c r="C635" s="1">
        <v>80</v>
      </c>
      <c r="D635" s="1">
        <v>104.71</v>
      </c>
      <c r="E635" s="1">
        <v>-5103.8999999999996</v>
      </c>
      <c r="F635" s="2">
        <v>78</v>
      </c>
      <c r="G635" s="6">
        <v>3.3000000000000002E-2</v>
      </c>
      <c r="H635" s="2">
        <v>0.42199999999999999</v>
      </c>
      <c r="I635" s="2">
        <v>3500</v>
      </c>
      <c r="J635" s="3">
        <f t="shared" si="183"/>
        <v>58.333333333333336</v>
      </c>
      <c r="K635" s="3">
        <f t="shared" si="184"/>
        <v>366.52</v>
      </c>
      <c r="L635" s="1">
        <v>0.9</v>
      </c>
      <c r="M635" s="1">
        <v>0.76</v>
      </c>
      <c r="N635" s="1">
        <f t="shared" si="185"/>
        <v>0.68400000000000005</v>
      </c>
      <c r="O635" s="40">
        <f t="shared" si="186"/>
        <v>50.175438596491226</v>
      </c>
      <c r="P635" s="40">
        <f t="shared" si="187"/>
        <v>3808.3157894736842</v>
      </c>
      <c r="Q635" s="1">
        <v>11</v>
      </c>
      <c r="R635" s="1">
        <v>4</v>
      </c>
      <c r="S635" s="2">
        <v>2600</v>
      </c>
      <c r="T635" s="3">
        <f t="shared" si="188"/>
        <v>866.66666666666663</v>
      </c>
      <c r="U635" s="7">
        <v>0.20419999999999999</v>
      </c>
      <c r="V635" s="7">
        <f t="shared" si="189"/>
        <v>3.2749326455999997E-2</v>
      </c>
      <c r="W635" s="7">
        <f t="shared" si="190"/>
        <v>1.6693636134473333E-2</v>
      </c>
      <c r="X635" s="40">
        <f t="shared" si="191"/>
        <v>1081.2059482292843</v>
      </c>
      <c r="Y635" s="1">
        <v>0</v>
      </c>
      <c r="Z635" s="1">
        <v>78</v>
      </c>
      <c r="AA635" s="2">
        <v>67</v>
      </c>
      <c r="AB635" s="6">
        <f t="shared" si="192"/>
        <v>0.6511988748177826</v>
      </c>
      <c r="AC635" s="2">
        <v>347.36</v>
      </c>
      <c r="AD635" s="40">
        <f t="shared" si="193"/>
        <v>3367.0033670033663</v>
      </c>
      <c r="AE635" s="1">
        <f t="shared" si="194"/>
        <v>2.4950099800399199</v>
      </c>
      <c r="AF635" s="2">
        <f t="shared" si="195"/>
        <v>108</v>
      </c>
      <c r="AG635" s="9">
        <f t="shared" si="196"/>
        <v>269.46107784431138</v>
      </c>
      <c r="AH635" s="12">
        <f t="shared" si="197"/>
        <v>5.6665972283923031E-3</v>
      </c>
      <c r="AI635" s="12">
        <f t="shared" si="198"/>
        <v>-95682.401540875668</v>
      </c>
      <c r="AJ635" s="42">
        <f t="shared" si="199"/>
        <v>-125.8560355353883</v>
      </c>
      <c r="AK635" s="11">
        <v>0</v>
      </c>
      <c r="AL635" s="9">
        <f t="shared" si="200"/>
        <v>-89.120277589006903</v>
      </c>
      <c r="AM635" s="11">
        <f t="shared" si="201"/>
        <v>0</v>
      </c>
      <c r="AN635" s="9">
        <f t="shared" si="202"/>
        <v>94.043218469883087</v>
      </c>
      <c r="AO635" s="9"/>
      <c r="AP635" s="9">
        <f t="shared" si="203"/>
        <v>125.85863647164436</v>
      </c>
      <c r="AQ635" s="47">
        <f t="shared" si="204"/>
        <v>93.893111729773835</v>
      </c>
      <c r="AR635" s="15">
        <f t="shared" si="205"/>
        <v>0</v>
      </c>
      <c r="AS635" s="49"/>
      <c r="AT635" s="12">
        <f t="shared" si="206"/>
        <v>-0.3546534872556299</v>
      </c>
      <c r="AU635" s="9">
        <f t="shared" si="207"/>
        <v>62.077693728012562</v>
      </c>
      <c r="AV635" s="9">
        <f t="shared" si="208"/>
        <v>30.262275726251286</v>
      </c>
      <c r="AW635" s="9">
        <f t="shared" si="209"/>
        <v>93.893111729773835</v>
      </c>
      <c r="AX635" s="16">
        <f t="shared" si="210"/>
        <v>62.077693728012562</v>
      </c>
      <c r="AY635" s="44">
        <f t="shared" si="211"/>
        <v>-0.35298807180350722</v>
      </c>
      <c r="AZ635" s="49"/>
      <c r="BA635" s="12">
        <f t="shared" si="212"/>
        <v>-0.3546534872556299</v>
      </c>
      <c r="BB635" s="9">
        <f t="shared" si="213"/>
        <v>63.614537256651829</v>
      </c>
      <c r="BC635" s="9">
        <f t="shared" si="214"/>
        <v>31.799119254890552</v>
      </c>
      <c r="BD635" s="9">
        <f t="shared" si="215"/>
        <v>95.429955258413102</v>
      </c>
      <c r="BE635" s="16">
        <f t="shared" si="216"/>
        <v>63.614537256651829</v>
      </c>
      <c r="BF635" s="44">
        <f t="shared" si="217"/>
        <v>-0.35298807180350722</v>
      </c>
      <c r="BG635" s="49"/>
      <c r="BH635" s="12">
        <f t="shared" si="218"/>
        <v>-0.35465348725562984</v>
      </c>
      <c r="BI635" s="9">
        <f t="shared" si="219"/>
        <v>64</v>
      </c>
      <c r="BJ635" s="9">
        <f t="shared" si="222"/>
        <v>32.184581998238727</v>
      </c>
      <c r="BK635" s="9"/>
      <c r="BL635" s="47">
        <f t="shared" si="220"/>
        <v>64</v>
      </c>
      <c r="BM635" s="44">
        <f t="shared" si="221"/>
        <v>-0.35298807180350716</v>
      </c>
      <c r="BN635" s="11"/>
      <c r="BO635" s="9"/>
      <c r="BP635" s="11"/>
      <c r="BQ635" s="9"/>
      <c r="BR635" s="43"/>
      <c r="BS635" s="9"/>
      <c r="BT635" s="11"/>
    </row>
    <row r="636" spans="3:72" x14ac:dyDescent="0.2">
      <c r="C636" s="1">
        <v>80</v>
      </c>
      <c r="D636" s="1">
        <v>104.71</v>
      </c>
      <c r="E636" s="1">
        <v>-5103.8999999999996</v>
      </c>
      <c r="F636" s="2">
        <v>78</v>
      </c>
      <c r="G636" s="6">
        <v>3.3000000000000002E-2</v>
      </c>
      <c r="H636" s="2">
        <v>0.42199999999999999</v>
      </c>
      <c r="I636" s="2">
        <v>3500</v>
      </c>
      <c r="J636" s="3">
        <f t="shared" si="183"/>
        <v>58.333333333333336</v>
      </c>
      <c r="K636" s="3">
        <f t="shared" si="184"/>
        <v>366.52</v>
      </c>
      <c r="L636" s="1">
        <v>0.9</v>
      </c>
      <c r="M636" s="1">
        <v>0.76</v>
      </c>
      <c r="N636" s="1">
        <f t="shared" si="185"/>
        <v>0.68400000000000005</v>
      </c>
      <c r="O636" s="40">
        <f t="shared" si="186"/>
        <v>50.175438596491226</v>
      </c>
      <c r="P636" s="40">
        <f t="shared" si="187"/>
        <v>3808.3157894736842</v>
      </c>
      <c r="Q636" s="1">
        <v>11</v>
      </c>
      <c r="R636" s="1">
        <v>4</v>
      </c>
      <c r="S636" s="2">
        <v>2600</v>
      </c>
      <c r="T636" s="3">
        <f t="shared" si="188"/>
        <v>866.66666666666663</v>
      </c>
      <c r="U636" s="7">
        <v>0.20419999999999999</v>
      </c>
      <c r="V636" s="7">
        <f t="shared" si="189"/>
        <v>3.2749326455999997E-2</v>
      </c>
      <c r="W636" s="7">
        <f t="shared" si="190"/>
        <v>1.6693636134473333E-2</v>
      </c>
      <c r="X636" s="40">
        <f t="shared" si="191"/>
        <v>1081.2059482292843</v>
      </c>
      <c r="Y636" s="1">
        <v>0</v>
      </c>
      <c r="Z636" s="1">
        <v>78</v>
      </c>
      <c r="AA636" s="2">
        <v>67</v>
      </c>
      <c r="AB636" s="6">
        <f t="shared" si="192"/>
        <v>0.6511988748177826</v>
      </c>
      <c r="AC636" s="2">
        <v>347.36</v>
      </c>
      <c r="AD636" s="40">
        <f t="shared" si="193"/>
        <v>3367.0033670033663</v>
      </c>
      <c r="AE636" s="1">
        <f t="shared" si="194"/>
        <v>2.4950099800399199</v>
      </c>
      <c r="AF636" s="2">
        <f t="shared" si="195"/>
        <v>109</v>
      </c>
      <c r="AG636" s="9">
        <f t="shared" si="196"/>
        <v>271.95608782435124</v>
      </c>
      <c r="AH636" s="12">
        <f t="shared" si="197"/>
        <v>5.6149020004998395E-3</v>
      </c>
      <c r="AI636" s="12">
        <f t="shared" si="198"/>
        <v>-95434.769963027007</v>
      </c>
      <c r="AJ636" s="42">
        <f t="shared" si="199"/>
        <v>-125.55727575518385</v>
      </c>
      <c r="AK636" s="11">
        <v>0</v>
      </c>
      <c r="AL636" s="9">
        <f t="shared" si="200"/>
        <v>-89.129504670233416</v>
      </c>
      <c r="AM636" s="11">
        <f t="shared" si="201"/>
        <v>0</v>
      </c>
      <c r="AN636" s="9">
        <f t="shared" si="202"/>
        <v>93.893111729773835</v>
      </c>
      <c r="AO636" s="9"/>
      <c r="AP636" s="9">
        <f t="shared" si="203"/>
        <v>125.55982945226634</v>
      </c>
      <c r="AQ636" s="47">
        <f t="shared" si="204"/>
        <v>93.744411450505069</v>
      </c>
      <c r="AR636" s="15">
        <f t="shared" si="205"/>
        <v>0</v>
      </c>
      <c r="AS636" s="49"/>
      <c r="AT636" s="12">
        <f t="shared" si="206"/>
        <v>-0.35298807180350722</v>
      </c>
      <c r="AU636" s="9">
        <f t="shared" si="207"/>
        <v>62.077693728012562</v>
      </c>
      <c r="AV636" s="9">
        <f t="shared" si="208"/>
        <v>30.410976005520059</v>
      </c>
      <c r="AW636" s="9">
        <f t="shared" si="209"/>
        <v>93.744411450505069</v>
      </c>
      <c r="AX636" s="16">
        <f t="shared" si="210"/>
        <v>62.077693728012562</v>
      </c>
      <c r="AY636" s="44">
        <f t="shared" si="211"/>
        <v>-0.3513382608579832</v>
      </c>
      <c r="AZ636" s="49"/>
      <c r="BA636" s="12">
        <f t="shared" si="212"/>
        <v>-0.35298807180350722</v>
      </c>
      <c r="BB636" s="9">
        <f t="shared" si="213"/>
        <v>63.614537256651829</v>
      </c>
      <c r="BC636" s="9">
        <f t="shared" si="214"/>
        <v>31.947819534159326</v>
      </c>
      <c r="BD636" s="9">
        <f t="shared" si="215"/>
        <v>95.281254979144336</v>
      </c>
      <c r="BE636" s="16">
        <f t="shared" si="216"/>
        <v>63.614537256651829</v>
      </c>
      <c r="BF636" s="44">
        <f t="shared" si="217"/>
        <v>-0.3513382608579832</v>
      </c>
      <c r="BG636" s="49"/>
      <c r="BH636" s="12">
        <f t="shared" si="218"/>
        <v>-0.35298807180350716</v>
      </c>
      <c r="BI636" s="9">
        <f t="shared" si="219"/>
        <v>64</v>
      </c>
      <c r="BJ636" s="9">
        <f t="shared" si="222"/>
        <v>32.3332822775075</v>
      </c>
      <c r="BK636" s="9"/>
      <c r="BL636" s="47">
        <f t="shared" si="220"/>
        <v>64</v>
      </c>
      <c r="BM636" s="44">
        <f t="shared" si="221"/>
        <v>-0.3513382608579832</v>
      </c>
      <c r="BN636" s="11"/>
      <c r="BO636" s="9"/>
      <c r="BP636" s="11"/>
      <c r="BQ636" s="9"/>
      <c r="BR636" s="43"/>
      <c r="BS636" s="9"/>
      <c r="BT636" s="11"/>
    </row>
    <row r="637" spans="3:72" x14ac:dyDescent="0.2">
      <c r="C637" s="1">
        <v>80</v>
      </c>
      <c r="D637" s="1">
        <v>104.71</v>
      </c>
      <c r="E637" s="1">
        <v>-5103.8999999999996</v>
      </c>
      <c r="F637" s="2">
        <v>78</v>
      </c>
      <c r="G637" s="6">
        <v>3.3000000000000002E-2</v>
      </c>
      <c r="H637" s="2">
        <v>0.42199999999999999</v>
      </c>
      <c r="I637" s="2">
        <v>3500</v>
      </c>
      <c r="J637" s="3">
        <f t="shared" si="183"/>
        <v>58.333333333333336</v>
      </c>
      <c r="K637" s="3">
        <f t="shared" si="184"/>
        <v>366.52</v>
      </c>
      <c r="L637" s="1">
        <v>0.9</v>
      </c>
      <c r="M637" s="1">
        <v>0.76</v>
      </c>
      <c r="N637" s="1">
        <f t="shared" si="185"/>
        <v>0.68400000000000005</v>
      </c>
      <c r="O637" s="40">
        <f t="shared" si="186"/>
        <v>50.175438596491226</v>
      </c>
      <c r="P637" s="40">
        <f t="shared" si="187"/>
        <v>3808.3157894736842</v>
      </c>
      <c r="Q637" s="1">
        <v>11</v>
      </c>
      <c r="R637" s="1">
        <v>4</v>
      </c>
      <c r="S637" s="2">
        <v>2600</v>
      </c>
      <c r="T637" s="3">
        <f t="shared" si="188"/>
        <v>866.66666666666663</v>
      </c>
      <c r="U637" s="7">
        <v>0.20419999999999999</v>
      </c>
      <c r="V637" s="7">
        <f t="shared" si="189"/>
        <v>3.2749326455999997E-2</v>
      </c>
      <c r="W637" s="7">
        <f t="shared" si="190"/>
        <v>1.6693636134473333E-2</v>
      </c>
      <c r="X637" s="40">
        <f t="shared" si="191"/>
        <v>1081.2059482292843</v>
      </c>
      <c r="Y637" s="1">
        <v>0</v>
      </c>
      <c r="Z637" s="1">
        <v>78</v>
      </c>
      <c r="AA637" s="2">
        <v>67</v>
      </c>
      <c r="AB637" s="6">
        <f t="shared" si="192"/>
        <v>0.6511988748177826</v>
      </c>
      <c r="AC637" s="2">
        <v>347.36</v>
      </c>
      <c r="AD637" s="40">
        <f t="shared" si="193"/>
        <v>3367.0033670033663</v>
      </c>
      <c r="AE637" s="1">
        <f t="shared" si="194"/>
        <v>2.4950099800399199</v>
      </c>
      <c r="AF637" s="2">
        <f t="shared" si="195"/>
        <v>110</v>
      </c>
      <c r="AG637" s="9">
        <f t="shared" si="196"/>
        <v>274.45109780439117</v>
      </c>
      <c r="AH637" s="12">
        <f t="shared" si="197"/>
        <v>5.5641414560315917E-3</v>
      </c>
      <c r="AI637" s="12">
        <f t="shared" si="198"/>
        <v>-95189.466729535387</v>
      </c>
      <c r="AJ637" s="42">
        <f t="shared" si="199"/>
        <v>-125.26130791573499</v>
      </c>
      <c r="AK637" s="11">
        <v>0</v>
      </c>
      <c r="AL637" s="9">
        <f t="shared" si="200"/>
        <v>-89.138564919815565</v>
      </c>
      <c r="AM637" s="11">
        <f t="shared" si="201"/>
        <v>0</v>
      </c>
      <c r="AN637" s="9">
        <f t="shared" si="202"/>
        <v>93.744411450505069</v>
      </c>
      <c r="AO637" s="9"/>
      <c r="AP637" s="9">
        <f t="shared" si="203"/>
        <v>125.26381564901655</v>
      </c>
      <c r="AQ637" s="47">
        <f t="shared" si="204"/>
        <v>93.597097926524043</v>
      </c>
      <c r="AR637" s="15">
        <f t="shared" si="205"/>
        <v>0</v>
      </c>
      <c r="AS637" s="49"/>
      <c r="AT637" s="12">
        <f t="shared" si="206"/>
        <v>-0.3513382608579832</v>
      </c>
      <c r="AU637" s="9">
        <f t="shared" si="207"/>
        <v>62.077693728012562</v>
      </c>
      <c r="AV637" s="9">
        <f t="shared" si="208"/>
        <v>30.558289529501074</v>
      </c>
      <c r="AW637" s="9">
        <f t="shared" si="209"/>
        <v>93.597097926524043</v>
      </c>
      <c r="AX637" s="16">
        <f t="shared" si="210"/>
        <v>62.077693728012562</v>
      </c>
      <c r="AY637" s="44">
        <f t="shared" si="211"/>
        <v>-0.34970383578842229</v>
      </c>
      <c r="AZ637" s="49"/>
      <c r="BA637" s="12">
        <f t="shared" si="212"/>
        <v>-0.3513382608579832</v>
      </c>
      <c r="BB637" s="9">
        <f t="shared" si="213"/>
        <v>63.614537256651829</v>
      </c>
      <c r="BC637" s="9">
        <f t="shared" si="214"/>
        <v>32.095133058140341</v>
      </c>
      <c r="BD637" s="9">
        <f t="shared" si="215"/>
        <v>95.133941455163324</v>
      </c>
      <c r="BE637" s="16">
        <f t="shared" si="216"/>
        <v>63.614537256651829</v>
      </c>
      <c r="BF637" s="44">
        <f t="shared" si="217"/>
        <v>-0.34970383578842229</v>
      </c>
      <c r="BG637" s="49"/>
      <c r="BH637" s="12">
        <f t="shared" si="218"/>
        <v>-0.3513382608579832</v>
      </c>
      <c r="BI637" s="9">
        <f t="shared" si="219"/>
        <v>64</v>
      </c>
      <c r="BJ637" s="9">
        <f t="shared" si="222"/>
        <v>32.480595801488512</v>
      </c>
      <c r="BK637" s="9"/>
      <c r="BL637" s="47">
        <f t="shared" si="220"/>
        <v>64</v>
      </c>
      <c r="BM637" s="44">
        <f t="shared" si="221"/>
        <v>-0.34970383578842229</v>
      </c>
      <c r="BN637" s="11"/>
      <c r="BO637" s="9"/>
      <c r="BP637" s="11"/>
      <c r="BQ637" s="9"/>
      <c r="BR637" s="43"/>
      <c r="BS637" s="9"/>
      <c r="BT637" s="11"/>
    </row>
    <row r="638" spans="3:72" x14ac:dyDescent="0.2">
      <c r="C638" s="1">
        <v>80</v>
      </c>
      <c r="D638" s="1">
        <v>104.71</v>
      </c>
      <c r="E638" s="1">
        <v>-5103.8999999999996</v>
      </c>
      <c r="F638" s="2">
        <v>78</v>
      </c>
      <c r="G638" s="6">
        <v>3.3000000000000002E-2</v>
      </c>
      <c r="H638" s="2">
        <v>0.42199999999999999</v>
      </c>
      <c r="I638" s="2">
        <v>3500</v>
      </c>
      <c r="J638" s="3">
        <f t="shared" si="183"/>
        <v>58.333333333333336</v>
      </c>
      <c r="K638" s="3">
        <f t="shared" si="184"/>
        <v>366.52</v>
      </c>
      <c r="L638" s="1">
        <v>0.9</v>
      </c>
      <c r="M638" s="1">
        <v>0.76</v>
      </c>
      <c r="N638" s="1">
        <f t="shared" si="185"/>
        <v>0.68400000000000005</v>
      </c>
      <c r="O638" s="40">
        <f t="shared" si="186"/>
        <v>50.175438596491226</v>
      </c>
      <c r="P638" s="40">
        <f t="shared" si="187"/>
        <v>3808.3157894736842</v>
      </c>
      <c r="Q638" s="1">
        <v>11</v>
      </c>
      <c r="R638" s="1">
        <v>4</v>
      </c>
      <c r="S638" s="2">
        <v>2600</v>
      </c>
      <c r="T638" s="3">
        <f t="shared" si="188"/>
        <v>866.66666666666663</v>
      </c>
      <c r="U638" s="7">
        <v>0.20419999999999999</v>
      </c>
      <c r="V638" s="7">
        <f t="shared" si="189"/>
        <v>3.2749326455999997E-2</v>
      </c>
      <c r="W638" s="7">
        <f t="shared" si="190"/>
        <v>1.6693636134473333E-2</v>
      </c>
      <c r="X638" s="40">
        <f t="shared" si="191"/>
        <v>1081.2059482292843</v>
      </c>
      <c r="Y638" s="1">
        <v>0</v>
      </c>
      <c r="Z638" s="1">
        <v>78</v>
      </c>
      <c r="AA638" s="2">
        <v>67</v>
      </c>
      <c r="AB638" s="6">
        <f t="shared" si="192"/>
        <v>0.6511988748177826</v>
      </c>
      <c r="AC638" s="2">
        <v>347.36</v>
      </c>
      <c r="AD638" s="40">
        <f t="shared" si="193"/>
        <v>3367.0033670033663</v>
      </c>
      <c r="AE638" s="1">
        <f t="shared" si="194"/>
        <v>2.4950099800399199</v>
      </c>
      <c r="AF638" s="2">
        <f t="shared" si="195"/>
        <v>111</v>
      </c>
      <c r="AG638" s="9">
        <f t="shared" si="196"/>
        <v>276.94610778443109</v>
      </c>
      <c r="AH638" s="12">
        <f t="shared" si="197"/>
        <v>5.5142904725738202E-3</v>
      </c>
      <c r="AI638" s="12">
        <f t="shared" si="198"/>
        <v>-94946.458939947202</v>
      </c>
      <c r="AJ638" s="42">
        <f t="shared" si="199"/>
        <v>-124.96809301826765</v>
      </c>
      <c r="AK638" s="11">
        <v>0</v>
      </c>
      <c r="AL638" s="9">
        <f t="shared" si="200"/>
        <v>-89.14746282185294</v>
      </c>
      <c r="AM638" s="11">
        <f t="shared" si="201"/>
        <v>0</v>
      </c>
      <c r="AN638" s="9">
        <f t="shared" si="202"/>
        <v>93.597097926524043</v>
      </c>
      <c r="AO638" s="9"/>
      <c r="AP638" s="9">
        <f t="shared" si="203"/>
        <v>124.97055601762034</v>
      </c>
      <c r="AQ638" s="47">
        <f t="shared" si="204"/>
        <v>93.451151819108858</v>
      </c>
      <c r="AR638" s="15">
        <f t="shared" si="205"/>
        <v>0</v>
      </c>
      <c r="AS638" s="49"/>
      <c r="AT638" s="12">
        <f t="shared" si="206"/>
        <v>-0.34970383578842229</v>
      </c>
      <c r="AU638" s="9">
        <f t="shared" si="207"/>
        <v>62.077693728012562</v>
      </c>
      <c r="AV638" s="9">
        <f t="shared" si="208"/>
        <v>30.704235636916259</v>
      </c>
      <c r="AW638" s="9">
        <f t="shared" si="209"/>
        <v>93.451151819108873</v>
      </c>
      <c r="AX638" s="16">
        <f t="shared" si="210"/>
        <v>62.077693728012562</v>
      </c>
      <c r="AY638" s="44">
        <f t="shared" si="211"/>
        <v>-0.34808458203413056</v>
      </c>
      <c r="AZ638" s="49"/>
      <c r="BA638" s="12">
        <f t="shared" si="212"/>
        <v>-0.34970383578842229</v>
      </c>
      <c r="BB638" s="9">
        <f t="shared" si="213"/>
        <v>63.614537256651829</v>
      </c>
      <c r="BC638" s="9">
        <f t="shared" si="214"/>
        <v>32.241079165555526</v>
      </c>
      <c r="BD638" s="9">
        <f t="shared" si="215"/>
        <v>94.987995347748125</v>
      </c>
      <c r="BE638" s="16">
        <f t="shared" si="216"/>
        <v>63.614537256651829</v>
      </c>
      <c r="BF638" s="44">
        <f t="shared" si="217"/>
        <v>-0.34808458203413056</v>
      </c>
      <c r="BG638" s="49"/>
      <c r="BH638" s="12">
        <f t="shared" si="218"/>
        <v>-0.34970383578842229</v>
      </c>
      <c r="BI638" s="9">
        <f t="shared" si="219"/>
        <v>64</v>
      </c>
      <c r="BJ638" s="9">
        <f t="shared" si="222"/>
        <v>32.626541908903697</v>
      </c>
      <c r="BK638" s="9"/>
      <c r="BL638" s="47">
        <f t="shared" si="220"/>
        <v>64</v>
      </c>
      <c r="BM638" s="44">
        <f t="shared" si="221"/>
        <v>-0.34808458203413056</v>
      </c>
      <c r="BN638" s="11"/>
      <c r="BO638" s="9"/>
      <c r="BP638" s="11"/>
      <c r="BQ638" s="9"/>
      <c r="BR638" s="43"/>
      <c r="BS638" s="9"/>
      <c r="BT638" s="11"/>
    </row>
    <row r="639" spans="3:72" x14ac:dyDescent="0.2">
      <c r="C639" s="1">
        <v>80</v>
      </c>
      <c r="D639" s="1">
        <v>104.71</v>
      </c>
      <c r="E639" s="1">
        <v>-5103.8999999999996</v>
      </c>
      <c r="F639" s="2">
        <v>78</v>
      </c>
      <c r="G639" s="6">
        <v>3.3000000000000002E-2</v>
      </c>
      <c r="H639" s="2">
        <v>0.42199999999999999</v>
      </c>
      <c r="I639" s="2">
        <v>3500</v>
      </c>
      <c r="J639" s="3">
        <f t="shared" si="183"/>
        <v>58.333333333333336</v>
      </c>
      <c r="K639" s="3">
        <f t="shared" si="184"/>
        <v>366.52</v>
      </c>
      <c r="L639" s="1">
        <v>0.9</v>
      </c>
      <c r="M639" s="1">
        <v>0.76</v>
      </c>
      <c r="N639" s="1">
        <f t="shared" si="185"/>
        <v>0.68400000000000005</v>
      </c>
      <c r="O639" s="40">
        <f t="shared" si="186"/>
        <v>50.175438596491226</v>
      </c>
      <c r="P639" s="40">
        <f t="shared" si="187"/>
        <v>3808.3157894736842</v>
      </c>
      <c r="Q639" s="1">
        <v>11</v>
      </c>
      <c r="R639" s="1">
        <v>4</v>
      </c>
      <c r="S639" s="2">
        <v>2600</v>
      </c>
      <c r="T639" s="3">
        <f t="shared" si="188"/>
        <v>866.66666666666663</v>
      </c>
      <c r="U639" s="7">
        <v>0.20419999999999999</v>
      </c>
      <c r="V639" s="7">
        <f t="shared" si="189"/>
        <v>3.2749326455999997E-2</v>
      </c>
      <c r="W639" s="7">
        <f t="shared" si="190"/>
        <v>1.6693636134473333E-2</v>
      </c>
      <c r="X639" s="40">
        <f t="shared" si="191"/>
        <v>1081.2059482292843</v>
      </c>
      <c r="Y639" s="1">
        <v>0</v>
      </c>
      <c r="Z639" s="1">
        <v>78</v>
      </c>
      <c r="AA639" s="2">
        <v>67</v>
      </c>
      <c r="AB639" s="6">
        <f t="shared" si="192"/>
        <v>0.6511988748177826</v>
      </c>
      <c r="AC639" s="2">
        <v>347.36</v>
      </c>
      <c r="AD639" s="40">
        <f t="shared" si="193"/>
        <v>3367.0033670033663</v>
      </c>
      <c r="AE639" s="1">
        <f t="shared" si="194"/>
        <v>2.4950099800399199</v>
      </c>
      <c r="AF639" s="2">
        <f t="shared" si="195"/>
        <v>112</v>
      </c>
      <c r="AG639" s="9">
        <f t="shared" si="196"/>
        <v>279.44111776447102</v>
      </c>
      <c r="AH639" s="12">
        <f t="shared" si="197"/>
        <v>5.4653248200382028E-3</v>
      </c>
      <c r="AI639" s="12">
        <f t="shared" si="198"/>
        <v>-94705.714317138278</v>
      </c>
      <c r="AJ639" s="42">
        <f t="shared" si="199"/>
        <v>-124.67759278715398</v>
      </c>
      <c r="AK639" s="11">
        <v>0</v>
      </c>
      <c r="AL639" s="9">
        <f t="shared" si="200"/>
        <v>-89.156202701174024</v>
      </c>
      <c r="AM639" s="11">
        <f t="shared" si="201"/>
        <v>0</v>
      </c>
      <c r="AN639" s="9">
        <f t="shared" si="202"/>
        <v>93.451151819108858</v>
      </c>
      <c r="AO639" s="9"/>
      <c r="AP639" s="9">
        <f t="shared" si="203"/>
        <v>124.68001223896046</v>
      </c>
      <c r="AQ639" s="47">
        <f t="shared" si="204"/>
        <v>93.306554147864162</v>
      </c>
      <c r="AR639" s="15">
        <f t="shared" si="205"/>
        <v>0</v>
      </c>
      <c r="AS639" s="49"/>
      <c r="AT639" s="12">
        <f t="shared" si="206"/>
        <v>-0.34808458203413056</v>
      </c>
      <c r="AU639" s="9">
        <f t="shared" si="207"/>
        <v>62.077693728012562</v>
      </c>
      <c r="AV639" s="9">
        <f t="shared" si="208"/>
        <v>30.848833308160962</v>
      </c>
      <c r="AW639" s="9">
        <f t="shared" si="209"/>
        <v>93.306554147864162</v>
      </c>
      <c r="AX639" s="16">
        <f t="shared" si="210"/>
        <v>62.077693728012562</v>
      </c>
      <c r="AY639" s="44">
        <f t="shared" si="211"/>
        <v>-0.34648028901000244</v>
      </c>
      <c r="AZ639" s="49"/>
      <c r="BA639" s="12">
        <f t="shared" si="212"/>
        <v>-0.34808458203413056</v>
      </c>
      <c r="BB639" s="9">
        <f t="shared" si="213"/>
        <v>63.614537256651829</v>
      </c>
      <c r="BC639" s="9">
        <f t="shared" si="214"/>
        <v>32.385676836800229</v>
      </c>
      <c r="BD639" s="9">
        <f t="shared" si="215"/>
        <v>94.843397676503429</v>
      </c>
      <c r="BE639" s="16">
        <f t="shared" si="216"/>
        <v>63.614537256651829</v>
      </c>
      <c r="BF639" s="44">
        <f t="shared" si="217"/>
        <v>-0.34648028901000244</v>
      </c>
      <c r="BG639" s="49"/>
      <c r="BH639" s="12">
        <f t="shared" si="218"/>
        <v>-0.34808458203413056</v>
      </c>
      <c r="BI639" s="9">
        <f t="shared" si="219"/>
        <v>64</v>
      </c>
      <c r="BJ639" s="9">
        <f t="shared" si="222"/>
        <v>32.7711395801484</v>
      </c>
      <c r="BK639" s="9"/>
      <c r="BL639" s="47">
        <f t="shared" si="220"/>
        <v>64</v>
      </c>
      <c r="BM639" s="44">
        <f t="shared" si="221"/>
        <v>-0.34648028901000244</v>
      </c>
      <c r="BN639" s="11"/>
      <c r="BO639" s="9"/>
      <c r="BP639" s="11"/>
      <c r="BQ639" s="9"/>
      <c r="BR639" s="43"/>
      <c r="BS639" s="9"/>
      <c r="BT639" s="11"/>
    </row>
    <row r="640" spans="3:72" x14ac:dyDescent="0.2">
      <c r="C640" s="1">
        <v>80</v>
      </c>
      <c r="D640" s="1">
        <v>104.71</v>
      </c>
      <c r="E640" s="1">
        <v>-5103.8999999999996</v>
      </c>
      <c r="F640" s="2">
        <v>78</v>
      </c>
      <c r="G640" s="6">
        <v>3.3000000000000002E-2</v>
      </c>
      <c r="H640" s="2">
        <v>0.42199999999999999</v>
      </c>
      <c r="I640" s="2">
        <v>3500</v>
      </c>
      <c r="J640" s="3">
        <f t="shared" si="183"/>
        <v>58.333333333333336</v>
      </c>
      <c r="K640" s="3">
        <f t="shared" si="184"/>
        <v>366.52</v>
      </c>
      <c r="L640" s="1">
        <v>0.9</v>
      </c>
      <c r="M640" s="1">
        <v>0.76</v>
      </c>
      <c r="N640" s="1">
        <f t="shared" si="185"/>
        <v>0.68400000000000005</v>
      </c>
      <c r="O640" s="40">
        <f t="shared" si="186"/>
        <v>50.175438596491226</v>
      </c>
      <c r="P640" s="40">
        <f t="shared" si="187"/>
        <v>3808.3157894736842</v>
      </c>
      <c r="Q640" s="1">
        <v>11</v>
      </c>
      <c r="R640" s="1">
        <v>4</v>
      </c>
      <c r="S640" s="2">
        <v>2600</v>
      </c>
      <c r="T640" s="3">
        <f t="shared" si="188"/>
        <v>866.66666666666663</v>
      </c>
      <c r="U640" s="7">
        <v>0.20419999999999999</v>
      </c>
      <c r="V640" s="7">
        <f t="shared" si="189"/>
        <v>3.2749326455999997E-2</v>
      </c>
      <c r="W640" s="7">
        <f t="shared" si="190"/>
        <v>1.6693636134473333E-2</v>
      </c>
      <c r="X640" s="40">
        <f t="shared" si="191"/>
        <v>1081.2059482292843</v>
      </c>
      <c r="Y640" s="1">
        <v>0</v>
      </c>
      <c r="Z640" s="1">
        <v>78</v>
      </c>
      <c r="AA640" s="2">
        <v>67</v>
      </c>
      <c r="AB640" s="6">
        <f t="shared" si="192"/>
        <v>0.6511988748177826</v>
      </c>
      <c r="AC640" s="2">
        <v>347.36</v>
      </c>
      <c r="AD640" s="40">
        <f t="shared" si="193"/>
        <v>3367.0033670033663</v>
      </c>
      <c r="AE640" s="1">
        <f t="shared" si="194"/>
        <v>2.4950099800399199</v>
      </c>
      <c r="AF640" s="2">
        <f t="shared" si="195"/>
        <v>113</v>
      </c>
      <c r="AG640" s="9">
        <f t="shared" si="196"/>
        <v>281.93612774451094</v>
      </c>
      <c r="AH640" s="12">
        <f t="shared" si="197"/>
        <v>5.4172211213922936E-3</v>
      </c>
      <c r="AI640" s="12">
        <f t="shared" si="198"/>
        <v>-94467.201192368913</v>
      </c>
      <c r="AJ640" s="42">
        <f t="shared" si="199"/>
        <v>-124.38976965324527</v>
      </c>
      <c r="AK640" s="11">
        <v>0</v>
      </c>
      <c r="AL640" s="9">
        <f t="shared" si="200"/>
        <v>-89.164788730345322</v>
      </c>
      <c r="AM640" s="11">
        <f t="shared" si="201"/>
        <v>0</v>
      </c>
      <c r="AN640" s="9">
        <f t="shared" si="202"/>
        <v>93.306554147864162</v>
      </c>
      <c r="AO640" s="9"/>
      <c r="AP640" s="9">
        <f t="shared" si="203"/>
        <v>124.39214670230419</v>
      </c>
      <c r="AQ640" s="47">
        <f t="shared" si="204"/>
        <v>93.163286282452589</v>
      </c>
      <c r="AR640" s="15">
        <f t="shared" si="205"/>
        <v>0</v>
      </c>
      <c r="AS640" s="49"/>
      <c r="AT640" s="12">
        <f t="shared" si="206"/>
        <v>-0.34648028901000244</v>
      </c>
      <c r="AU640" s="9">
        <f t="shared" si="207"/>
        <v>62.077693728012562</v>
      </c>
      <c r="AV640" s="9">
        <f t="shared" si="208"/>
        <v>30.992101173572532</v>
      </c>
      <c r="AW640" s="9">
        <f t="shared" si="209"/>
        <v>93.163286282452589</v>
      </c>
      <c r="AX640" s="16">
        <f t="shared" si="210"/>
        <v>62.077693728012562</v>
      </c>
      <c r="AY640" s="44">
        <f t="shared" si="211"/>
        <v>-0.34489075001478209</v>
      </c>
      <c r="AZ640" s="49"/>
      <c r="BA640" s="12">
        <f t="shared" si="212"/>
        <v>-0.34648028901000244</v>
      </c>
      <c r="BB640" s="9">
        <f t="shared" si="213"/>
        <v>63.614537256651829</v>
      </c>
      <c r="BC640" s="9">
        <f t="shared" si="214"/>
        <v>32.528944702211803</v>
      </c>
      <c r="BD640" s="9">
        <f t="shared" si="215"/>
        <v>94.700129811091855</v>
      </c>
      <c r="BE640" s="16">
        <f t="shared" si="216"/>
        <v>63.614537256651829</v>
      </c>
      <c r="BF640" s="44">
        <f t="shared" si="217"/>
        <v>-0.34489075001478209</v>
      </c>
      <c r="BG640" s="49"/>
      <c r="BH640" s="12">
        <f t="shared" si="218"/>
        <v>-0.34648028901000244</v>
      </c>
      <c r="BI640" s="9">
        <f t="shared" si="219"/>
        <v>64</v>
      </c>
      <c r="BJ640" s="9">
        <f t="shared" si="222"/>
        <v>32.914407445559974</v>
      </c>
      <c r="BK640" s="9"/>
      <c r="BL640" s="47">
        <f t="shared" si="220"/>
        <v>64</v>
      </c>
      <c r="BM640" s="44">
        <f t="shared" si="221"/>
        <v>-0.34489075001478209</v>
      </c>
      <c r="BN640" s="11"/>
      <c r="BO640" s="9"/>
      <c r="BP640" s="11"/>
      <c r="BQ640" s="9"/>
      <c r="BR640" s="43"/>
      <c r="BS640" s="9"/>
      <c r="BT640" s="11"/>
    </row>
    <row r="641" spans="3:72" x14ac:dyDescent="0.2">
      <c r="C641" s="1">
        <v>80</v>
      </c>
      <c r="D641" s="1">
        <v>104.71</v>
      </c>
      <c r="E641" s="1">
        <v>-5103.8999999999996</v>
      </c>
      <c r="F641" s="2">
        <v>78</v>
      </c>
      <c r="G641" s="6">
        <v>3.3000000000000002E-2</v>
      </c>
      <c r="H641" s="2">
        <v>0.42199999999999999</v>
      </c>
      <c r="I641" s="2">
        <v>3500</v>
      </c>
      <c r="J641" s="3">
        <f t="shared" si="183"/>
        <v>58.333333333333336</v>
      </c>
      <c r="K641" s="3">
        <f t="shared" si="184"/>
        <v>366.52</v>
      </c>
      <c r="L641" s="1">
        <v>0.9</v>
      </c>
      <c r="M641" s="1">
        <v>0.76</v>
      </c>
      <c r="N641" s="1">
        <f t="shared" si="185"/>
        <v>0.68400000000000005</v>
      </c>
      <c r="O641" s="40">
        <f t="shared" si="186"/>
        <v>50.175438596491226</v>
      </c>
      <c r="P641" s="40">
        <f t="shared" si="187"/>
        <v>3808.3157894736842</v>
      </c>
      <c r="Q641" s="1">
        <v>11</v>
      </c>
      <c r="R641" s="1">
        <v>4</v>
      </c>
      <c r="S641" s="2">
        <v>2600</v>
      </c>
      <c r="T641" s="3">
        <f t="shared" si="188"/>
        <v>866.66666666666663</v>
      </c>
      <c r="U641" s="7">
        <v>0.20419999999999999</v>
      </c>
      <c r="V641" s="7">
        <f t="shared" si="189"/>
        <v>3.2749326455999997E-2</v>
      </c>
      <c r="W641" s="7">
        <f t="shared" si="190"/>
        <v>1.6693636134473333E-2</v>
      </c>
      <c r="X641" s="40">
        <f t="shared" si="191"/>
        <v>1081.2059482292843</v>
      </c>
      <c r="Y641" s="1">
        <v>0</v>
      </c>
      <c r="Z641" s="1">
        <v>78</v>
      </c>
      <c r="AA641" s="2">
        <v>67</v>
      </c>
      <c r="AB641" s="6">
        <f t="shared" si="192"/>
        <v>0.6511988748177826</v>
      </c>
      <c r="AC641" s="2">
        <v>347.36</v>
      </c>
      <c r="AD641" s="40">
        <f t="shared" si="193"/>
        <v>3367.0033670033663</v>
      </c>
      <c r="AE641" s="1">
        <f t="shared" si="194"/>
        <v>2.4950099800399199</v>
      </c>
      <c r="AF641" s="2">
        <f t="shared" si="195"/>
        <v>114</v>
      </c>
      <c r="AG641" s="9">
        <f t="shared" si="196"/>
        <v>284.43113772455087</v>
      </c>
      <c r="AH641" s="12">
        <f t="shared" si="197"/>
        <v>5.3699568154457079E-3</v>
      </c>
      <c r="AI641" s="12">
        <f t="shared" si="198"/>
        <v>-94230.888490779151</v>
      </c>
      <c r="AJ641" s="42">
        <f t="shared" si="199"/>
        <v>-124.1045867376622</v>
      </c>
      <c r="AK641" s="11">
        <v>0</v>
      </c>
      <c r="AL641" s="9">
        <f t="shared" si="200"/>
        <v>-89.17322493631373</v>
      </c>
      <c r="AM641" s="11">
        <f t="shared" si="201"/>
        <v>0</v>
      </c>
      <c r="AN641" s="9">
        <f t="shared" si="202"/>
        <v>93.163286282452589</v>
      </c>
      <c r="AO641" s="9"/>
      <c r="AP641" s="9">
        <f t="shared" si="203"/>
        <v>124.10692248899439</v>
      </c>
      <c r="AQ641" s="47">
        <f t="shared" si="204"/>
        <v>93.021329934554359</v>
      </c>
      <c r="AR641" s="15">
        <f t="shared" si="205"/>
        <v>0</v>
      </c>
      <c r="AS641" s="49"/>
      <c r="AT641" s="12">
        <f t="shared" si="206"/>
        <v>-0.34489075001478209</v>
      </c>
      <c r="AU641" s="9">
        <f t="shared" si="207"/>
        <v>62.077693728012562</v>
      </c>
      <c r="AV641" s="9">
        <f t="shared" si="208"/>
        <v>31.134057521470766</v>
      </c>
      <c r="AW641" s="9">
        <f t="shared" si="209"/>
        <v>93.021329934554359</v>
      </c>
      <c r="AX641" s="16">
        <f t="shared" si="210"/>
        <v>62.077693728012562</v>
      </c>
      <c r="AY641" s="44">
        <f t="shared" si="211"/>
        <v>-0.3433157621418555</v>
      </c>
      <c r="AZ641" s="49"/>
      <c r="BA641" s="12">
        <f t="shared" si="212"/>
        <v>-0.34489075001478209</v>
      </c>
      <c r="BB641" s="9">
        <f t="shared" si="213"/>
        <v>63.614537256651829</v>
      </c>
      <c r="BC641" s="9">
        <f t="shared" si="214"/>
        <v>32.670901050110032</v>
      </c>
      <c r="BD641" s="9">
        <f t="shared" si="215"/>
        <v>94.558173463193626</v>
      </c>
      <c r="BE641" s="16">
        <f t="shared" si="216"/>
        <v>63.614537256651829</v>
      </c>
      <c r="BF641" s="44">
        <f t="shared" si="217"/>
        <v>-0.3433157621418555</v>
      </c>
      <c r="BG641" s="49"/>
      <c r="BH641" s="12">
        <f t="shared" si="218"/>
        <v>-0.34489075001478209</v>
      </c>
      <c r="BI641" s="9">
        <f t="shared" si="219"/>
        <v>64</v>
      </c>
      <c r="BJ641" s="9">
        <f t="shared" si="222"/>
        <v>33.056363793458203</v>
      </c>
      <c r="BK641" s="9"/>
      <c r="BL641" s="47">
        <f t="shared" si="220"/>
        <v>64</v>
      </c>
      <c r="BM641" s="44">
        <f t="shared" si="221"/>
        <v>-0.3433157621418555</v>
      </c>
      <c r="BN641" s="11"/>
      <c r="BO641" s="9"/>
      <c r="BP641" s="11"/>
      <c r="BQ641" s="9"/>
      <c r="BR641" s="43"/>
      <c r="BS641" s="9"/>
      <c r="BT641" s="11"/>
    </row>
    <row r="642" spans="3:72" x14ac:dyDescent="0.2">
      <c r="C642" s="1">
        <v>80</v>
      </c>
      <c r="D642" s="1">
        <v>104.71</v>
      </c>
      <c r="E642" s="1">
        <v>-5103.8999999999996</v>
      </c>
      <c r="F642" s="2">
        <v>78</v>
      </c>
      <c r="G642" s="6">
        <v>3.3000000000000002E-2</v>
      </c>
      <c r="H642" s="2">
        <v>0.42199999999999999</v>
      </c>
      <c r="I642" s="2">
        <v>3500</v>
      </c>
      <c r="J642" s="3">
        <f t="shared" si="183"/>
        <v>58.333333333333336</v>
      </c>
      <c r="K642" s="3">
        <f t="shared" si="184"/>
        <v>366.52</v>
      </c>
      <c r="L642" s="1">
        <v>0.9</v>
      </c>
      <c r="M642" s="1">
        <v>0.76</v>
      </c>
      <c r="N642" s="1">
        <f t="shared" si="185"/>
        <v>0.68400000000000005</v>
      </c>
      <c r="O642" s="40">
        <f t="shared" si="186"/>
        <v>50.175438596491226</v>
      </c>
      <c r="P642" s="40">
        <f t="shared" si="187"/>
        <v>3808.3157894736842</v>
      </c>
      <c r="Q642" s="1">
        <v>11</v>
      </c>
      <c r="R642" s="1">
        <v>4</v>
      </c>
      <c r="S642" s="2">
        <v>2600</v>
      </c>
      <c r="T642" s="3">
        <f t="shared" si="188"/>
        <v>866.66666666666663</v>
      </c>
      <c r="U642" s="7">
        <v>0.20419999999999999</v>
      </c>
      <c r="V642" s="7">
        <f t="shared" si="189"/>
        <v>3.2749326455999997E-2</v>
      </c>
      <c r="W642" s="7">
        <f t="shared" si="190"/>
        <v>1.6693636134473333E-2</v>
      </c>
      <c r="X642" s="40">
        <f t="shared" si="191"/>
        <v>1081.2059482292843</v>
      </c>
      <c r="Y642" s="1">
        <v>0</v>
      </c>
      <c r="Z642" s="1">
        <v>78</v>
      </c>
      <c r="AA642" s="2">
        <v>67</v>
      </c>
      <c r="AB642" s="6">
        <f t="shared" si="192"/>
        <v>0.6511988748177826</v>
      </c>
      <c r="AC642" s="2">
        <v>347.36</v>
      </c>
      <c r="AD642" s="40">
        <f t="shared" si="193"/>
        <v>3367.0033670033663</v>
      </c>
      <c r="AE642" s="1">
        <f t="shared" si="194"/>
        <v>2.4950099800399199</v>
      </c>
      <c r="AF642" s="2">
        <f t="shared" si="195"/>
        <v>115</v>
      </c>
      <c r="AG642" s="9">
        <f t="shared" si="196"/>
        <v>286.92614770459079</v>
      </c>
      <c r="AH642" s="12">
        <f t="shared" si="197"/>
        <v>5.323510121567566E-3</v>
      </c>
      <c r="AI642" s="12">
        <f t="shared" si="198"/>
        <v>-93996.745717308557</v>
      </c>
      <c r="AJ642" s="42">
        <f t="shared" si="199"/>
        <v>-123.82200783602815</v>
      </c>
      <c r="AK642" s="11">
        <v>0</v>
      </c>
      <c r="AL642" s="9">
        <f t="shared" si="200"/>
        <v>-89.181515206704049</v>
      </c>
      <c r="AM642" s="11">
        <f t="shared" si="201"/>
        <v>0</v>
      </c>
      <c r="AN642" s="9">
        <f t="shared" si="202"/>
        <v>93.021329934554359</v>
      </c>
      <c r="AO642" s="9"/>
      <c r="AP642" s="9">
        <f t="shared" si="203"/>
        <v>123.82430335658931</v>
      </c>
      <c r="AQ642" s="47">
        <f t="shared" si="204"/>
        <v>92.880667150047515</v>
      </c>
      <c r="AR642" s="15">
        <f t="shared" si="205"/>
        <v>0</v>
      </c>
      <c r="AS642" s="49"/>
      <c r="AT642" s="12">
        <f t="shared" si="206"/>
        <v>-0.3433157621418555</v>
      </c>
      <c r="AU642" s="9">
        <f t="shared" si="207"/>
        <v>62.077693728012562</v>
      </c>
      <c r="AV642" s="9">
        <f t="shared" si="208"/>
        <v>31.274720305977606</v>
      </c>
      <c r="AW642" s="9">
        <f t="shared" si="209"/>
        <v>92.880667150047515</v>
      </c>
      <c r="AX642" s="16">
        <f t="shared" si="210"/>
        <v>62.077693728012562</v>
      </c>
      <c r="AY642" s="44">
        <f t="shared" si="211"/>
        <v>-0.34175512619249176</v>
      </c>
      <c r="AZ642" s="49"/>
      <c r="BA642" s="12">
        <f t="shared" si="212"/>
        <v>-0.3433157621418555</v>
      </c>
      <c r="BB642" s="9">
        <f t="shared" si="213"/>
        <v>63.614537256651829</v>
      </c>
      <c r="BC642" s="9">
        <f t="shared" si="214"/>
        <v>32.811563834616877</v>
      </c>
      <c r="BD642" s="9">
        <f t="shared" si="215"/>
        <v>94.417510678686781</v>
      </c>
      <c r="BE642" s="16">
        <f t="shared" si="216"/>
        <v>63.614537256651829</v>
      </c>
      <c r="BF642" s="44">
        <f t="shared" si="217"/>
        <v>-0.34175512619249176</v>
      </c>
      <c r="BG642" s="49"/>
      <c r="BH642" s="12">
        <f t="shared" si="218"/>
        <v>-0.3433157621418555</v>
      </c>
      <c r="BI642" s="9">
        <f t="shared" si="219"/>
        <v>64</v>
      </c>
      <c r="BJ642" s="9">
        <f t="shared" si="222"/>
        <v>33.197026577965048</v>
      </c>
      <c r="BK642" s="9"/>
      <c r="BL642" s="47">
        <f t="shared" si="220"/>
        <v>64</v>
      </c>
      <c r="BM642" s="44">
        <f t="shared" si="221"/>
        <v>-0.34175512619249176</v>
      </c>
      <c r="BN642" s="11"/>
      <c r="BO642" s="9"/>
      <c r="BP642" s="11"/>
      <c r="BQ642" s="9"/>
      <c r="BR642" s="43"/>
      <c r="BS642" s="9"/>
      <c r="BT642" s="11"/>
    </row>
    <row r="643" spans="3:72" x14ac:dyDescent="0.2">
      <c r="C643" s="1">
        <v>80</v>
      </c>
      <c r="D643" s="1">
        <v>104.71</v>
      </c>
      <c r="E643" s="1">
        <v>-5103.8999999999996</v>
      </c>
      <c r="F643" s="2">
        <v>78</v>
      </c>
      <c r="G643" s="6">
        <v>3.3000000000000002E-2</v>
      </c>
      <c r="H643" s="2">
        <v>0.42199999999999999</v>
      </c>
      <c r="I643" s="2">
        <v>3500</v>
      </c>
      <c r="J643" s="3">
        <f t="shared" si="183"/>
        <v>58.333333333333336</v>
      </c>
      <c r="K643" s="3">
        <f t="shared" si="184"/>
        <v>366.52</v>
      </c>
      <c r="L643" s="1">
        <v>0.9</v>
      </c>
      <c r="M643" s="1">
        <v>0.76</v>
      </c>
      <c r="N643" s="1">
        <f t="shared" si="185"/>
        <v>0.68400000000000005</v>
      </c>
      <c r="O643" s="40">
        <f t="shared" si="186"/>
        <v>50.175438596491226</v>
      </c>
      <c r="P643" s="40">
        <f t="shared" si="187"/>
        <v>3808.3157894736842</v>
      </c>
      <c r="Q643" s="1">
        <v>11</v>
      </c>
      <c r="R643" s="1">
        <v>4</v>
      </c>
      <c r="S643" s="2">
        <v>2600</v>
      </c>
      <c r="T643" s="3">
        <f t="shared" si="188"/>
        <v>866.66666666666663</v>
      </c>
      <c r="U643" s="7">
        <v>0.20419999999999999</v>
      </c>
      <c r="V643" s="7">
        <f t="shared" si="189"/>
        <v>3.2749326455999997E-2</v>
      </c>
      <c r="W643" s="7">
        <f t="shared" si="190"/>
        <v>1.6693636134473333E-2</v>
      </c>
      <c r="X643" s="40">
        <f t="shared" si="191"/>
        <v>1081.2059482292843</v>
      </c>
      <c r="Y643" s="1">
        <v>0</v>
      </c>
      <c r="Z643" s="1">
        <v>78</v>
      </c>
      <c r="AA643" s="2">
        <v>67</v>
      </c>
      <c r="AB643" s="6">
        <f t="shared" si="192"/>
        <v>0.6511988748177826</v>
      </c>
      <c r="AC643" s="2">
        <v>347.36</v>
      </c>
      <c r="AD643" s="40">
        <f t="shared" si="193"/>
        <v>3367.0033670033663</v>
      </c>
      <c r="AE643" s="1">
        <f t="shared" si="194"/>
        <v>2.4950099800399199</v>
      </c>
      <c r="AF643" s="2">
        <f t="shared" si="195"/>
        <v>116</v>
      </c>
      <c r="AG643" s="9">
        <f t="shared" si="196"/>
        <v>289.42115768463071</v>
      </c>
      <c r="AH643" s="12">
        <f t="shared" si="197"/>
        <v>5.2778600062192539E-3</v>
      </c>
      <c r="AI643" s="12">
        <f t="shared" si="198"/>
        <v>-93764.74294302515</v>
      </c>
      <c r="AJ643" s="42">
        <f t="shared" si="199"/>
        <v>-123.54199740313106</v>
      </c>
      <c r="AK643" s="11">
        <v>0</v>
      </c>
      <c r="AL643" s="9">
        <f t="shared" si="200"/>
        <v>-89.18966329579257</v>
      </c>
      <c r="AM643" s="11">
        <f t="shared" si="201"/>
        <v>0</v>
      </c>
      <c r="AN643" s="9">
        <f t="shared" si="202"/>
        <v>92.880667150047515</v>
      </c>
      <c r="AO643" s="9"/>
      <c r="AP643" s="9">
        <f t="shared" si="203"/>
        <v>123.54425372343692</v>
      </c>
      <c r="AQ643" s="47">
        <f t="shared" si="204"/>
        <v>92.741280301401972</v>
      </c>
      <c r="AR643" s="15">
        <f t="shared" si="205"/>
        <v>0</v>
      </c>
      <c r="AS643" s="49"/>
      <c r="AT643" s="12">
        <f t="shared" si="206"/>
        <v>-0.34175512619249176</v>
      </c>
      <c r="AU643" s="9">
        <f t="shared" si="207"/>
        <v>62.077693728012562</v>
      </c>
      <c r="AV643" s="9">
        <f t="shared" si="208"/>
        <v>31.414107154623146</v>
      </c>
      <c r="AW643" s="9">
        <f t="shared" si="209"/>
        <v>92.741280301401986</v>
      </c>
      <c r="AX643" s="16">
        <f t="shared" si="210"/>
        <v>62.077693728012562</v>
      </c>
      <c r="AY643" s="44">
        <f t="shared" si="211"/>
        <v>-0.34020864659145583</v>
      </c>
      <c r="AZ643" s="49"/>
      <c r="BA643" s="12">
        <f t="shared" si="212"/>
        <v>-0.34175512619249176</v>
      </c>
      <c r="BB643" s="9">
        <f t="shared" si="213"/>
        <v>63.614537256651829</v>
      </c>
      <c r="BC643" s="9">
        <f t="shared" si="214"/>
        <v>32.950950683262413</v>
      </c>
      <c r="BD643" s="9">
        <f t="shared" si="215"/>
        <v>94.278123830041238</v>
      </c>
      <c r="BE643" s="16">
        <f t="shared" si="216"/>
        <v>63.614537256651829</v>
      </c>
      <c r="BF643" s="44">
        <f t="shared" si="217"/>
        <v>-0.34020864659145583</v>
      </c>
      <c r="BG643" s="49"/>
      <c r="BH643" s="12">
        <f t="shared" si="218"/>
        <v>-0.34175512619249176</v>
      </c>
      <c r="BI643" s="9">
        <f t="shared" si="219"/>
        <v>64</v>
      </c>
      <c r="BJ643" s="9">
        <f t="shared" si="222"/>
        <v>33.336413426610584</v>
      </c>
      <c r="BK643" s="9"/>
      <c r="BL643" s="47">
        <f t="shared" si="220"/>
        <v>64</v>
      </c>
      <c r="BM643" s="44">
        <f t="shared" si="221"/>
        <v>-0.34020864659145583</v>
      </c>
      <c r="BN643" s="11"/>
      <c r="BO643" s="9"/>
      <c r="BP643" s="11"/>
      <c r="BQ643" s="9"/>
      <c r="BR643" s="43"/>
      <c r="BS643" s="9"/>
      <c r="BT643" s="11"/>
    </row>
    <row r="644" spans="3:72" x14ac:dyDescent="0.2">
      <c r="C644" s="1">
        <v>80</v>
      </c>
      <c r="D644" s="1">
        <v>104.71</v>
      </c>
      <c r="E644" s="1">
        <v>-5103.8999999999996</v>
      </c>
      <c r="F644" s="2">
        <v>78</v>
      </c>
      <c r="G644" s="6">
        <v>3.3000000000000002E-2</v>
      </c>
      <c r="H644" s="2">
        <v>0.42199999999999999</v>
      </c>
      <c r="I644" s="2">
        <v>3500</v>
      </c>
      <c r="J644" s="3">
        <f t="shared" si="183"/>
        <v>58.333333333333336</v>
      </c>
      <c r="K644" s="3">
        <f t="shared" si="184"/>
        <v>366.52</v>
      </c>
      <c r="L644" s="1">
        <v>0.9</v>
      </c>
      <c r="M644" s="1">
        <v>0.76</v>
      </c>
      <c r="N644" s="1">
        <f t="shared" si="185"/>
        <v>0.68400000000000005</v>
      </c>
      <c r="O644" s="40">
        <f t="shared" si="186"/>
        <v>50.175438596491226</v>
      </c>
      <c r="P644" s="40">
        <f t="shared" si="187"/>
        <v>3808.3157894736842</v>
      </c>
      <c r="Q644" s="1">
        <v>11</v>
      </c>
      <c r="R644" s="1">
        <v>4</v>
      </c>
      <c r="S644" s="2">
        <v>2600</v>
      </c>
      <c r="T644" s="3">
        <f t="shared" si="188"/>
        <v>866.66666666666663</v>
      </c>
      <c r="U644" s="7">
        <v>0.20419999999999999</v>
      </c>
      <c r="V644" s="7">
        <f t="shared" si="189"/>
        <v>3.2749326455999997E-2</v>
      </c>
      <c r="W644" s="7">
        <f t="shared" si="190"/>
        <v>1.6693636134473333E-2</v>
      </c>
      <c r="X644" s="40">
        <f t="shared" si="191"/>
        <v>1081.2059482292843</v>
      </c>
      <c r="Y644" s="1">
        <v>0</v>
      </c>
      <c r="Z644" s="1">
        <v>78</v>
      </c>
      <c r="AA644" s="2">
        <v>67</v>
      </c>
      <c r="AB644" s="6">
        <f t="shared" si="192"/>
        <v>0.6511988748177826</v>
      </c>
      <c r="AC644" s="2">
        <v>347.36</v>
      </c>
      <c r="AD644" s="40">
        <f t="shared" si="193"/>
        <v>3367.0033670033663</v>
      </c>
      <c r="AE644" s="1">
        <f t="shared" si="194"/>
        <v>2.4950099800399199</v>
      </c>
      <c r="AF644" s="2">
        <f t="shared" si="195"/>
        <v>117</v>
      </c>
      <c r="AG644" s="9">
        <f t="shared" si="196"/>
        <v>291.91616766467064</v>
      </c>
      <c r="AH644" s="12">
        <f t="shared" si="197"/>
        <v>5.2329861511944773E-3</v>
      </c>
      <c r="AI644" s="12">
        <f t="shared" si="198"/>
        <v>-93534.850791849531</v>
      </c>
      <c r="AJ644" s="42">
        <f t="shared" si="199"/>
        <v>-123.26452053800116</v>
      </c>
      <c r="AK644" s="11">
        <v>0</v>
      </c>
      <c r="AL644" s="9">
        <f t="shared" si="200"/>
        <v>-89.197672830175932</v>
      </c>
      <c r="AM644" s="11">
        <f t="shared" si="201"/>
        <v>0</v>
      </c>
      <c r="AN644" s="9">
        <f t="shared" si="202"/>
        <v>92.741280301401972</v>
      </c>
      <c r="AO644" s="9"/>
      <c r="AP644" s="9">
        <f t="shared" si="203"/>
        <v>123.2667386536699</v>
      </c>
      <c r="AQ644" s="47">
        <f t="shared" si="204"/>
        <v>92.603152080280495</v>
      </c>
      <c r="AR644" s="15">
        <f t="shared" si="205"/>
        <v>0</v>
      </c>
      <c r="AS644" s="49"/>
      <c r="AT644" s="12">
        <f t="shared" si="206"/>
        <v>-0.34020864659145583</v>
      </c>
      <c r="AU644" s="9">
        <f t="shared" si="207"/>
        <v>62.077693728012562</v>
      </c>
      <c r="AV644" s="9">
        <f t="shared" si="208"/>
        <v>31.55223537574463</v>
      </c>
      <c r="AW644" s="9">
        <f t="shared" si="209"/>
        <v>92.603152080280495</v>
      </c>
      <c r="AX644" s="16">
        <f t="shared" si="210"/>
        <v>62.077693728012562</v>
      </c>
      <c r="AY644" s="44">
        <f t="shared" si="211"/>
        <v>-0.33867613130491703</v>
      </c>
      <c r="AZ644" s="49"/>
      <c r="BA644" s="12">
        <f t="shared" si="212"/>
        <v>-0.34020864659145583</v>
      </c>
      <c r="BB644" s="9">
        <f t="shared" si="213"/>
        <v>63.614537256651829</v>
      </c>
      <c r="BC644" s="9">
        <f t="shared" si="214"/>
        <v>33.089078904383896</v>
      </c>
      <c r="BD644" s="9">
        <f t="shared" si="215"/>
        <v>94.139995608919762</v>
      </c>
      <c r="BE644" s="16">
        <f t="shared" si="216"/>
        <v>63.614537256651829</v>
      </c>
      <c r="BF644" s="44">
        <f t="shared" si="217"/>
        <v>-0.33867613130491703</v>
      </c>
      <c r="BG644" s="49"/>
      <c r="BH644" s="12">
        <f t="shared" si="218"/>
        <v>-0.34020864659145583</v>
      </c>
      <c r="BI644" s="9">
        <f t="shared" si="219"/>
        <v>64</v>
      </c>
      <c r="BJ644" s="9">
        <f t="shared" si="222"/>
        <v>33.474541647732067</v>
      </c>
      <c r="BK644" s="9"/>
      <c r="BL644" s="47">
        <f t="shared" si="220"/>
        <v>64</v>
      </c>
      <c r="BM644" s="44">
        <f t="shared" si="221"/>
        <v>-0.33867613130491703</v>
      </c>
      <c r="BN644" s="11"/>
      <c r="BO644" s="9"/>
      <c r="BP644" s="11"/>
      <c r="BQ644" s="9"/>
      <c r="BR644" s="43"/>
      <c r="BS644" s="9"/>
      <c r="BT644" s="11"/>
    </row>
    <row r="645" spans="3:72" x14ac:dyDescent="0.2">
      <c r="C645" s="1">
        <v>80</v>
      </c>
      <c r="D645" s="1">
        <v>104.71</v>
      </c>
      <c r="E645" s="1">
        <v>-5103.8999999999996</v>
      </c>
      <c r="F645" s="2">
        <v>78</v>
      </c>
      <c r="G645" s="6">
        <v>3.3000000000000002E-2</v>
      </c>
      <c r="H645" s="2">
        <v>0.42199999999999999</v>
      </c>
      <c r="I645" s="2">
        <v>3500</v>
      </c>
      <c r="J645" s="3">
        <f t="shared" si="183"/>
        <v>58.333333333333336</v>
      </c>
      <c r="K645" s="3">
        <f t="shared" si="184"/>
        <v>366.52</v>
      </c>
      <c r="L645" s="1">
        <v>0.9</v>
      </c>
      <c r="M645" s="1">
        <v>0.76</v>
      </c>
      <c r="N645" s="1">
        <f t="shared" si="185"/>
        <v>0.68400000000000005</v>
      </c>
      <c r="O645" s="40">
        <f t="shared" si="186"/>
        <v>50.175438596491226</v>
      </c>
      <c r="P645" s="40">
        <f t="shared" si="187"/>
        <v>3808.3157894736842</v>
      </c>
      <c r="Q645" s="1">
        <v>11</v>
      </c>
      <c r="R645" s="1">
        <v>4</v>
      </c>
      <c r="S645" s="2">
        <v>2600</v>
      </c>
      <c r="T645" s="3">
        <f t="shared" si="188"/>
        <v>866.66666666666663</v>
      </c>
      <c r="U645" s="7">
        <v>0.20419999999999999</v>
      </c>
      <c r="V645" s="7">
        <f t="shared" si="189"/>
        <v>3.2749326455999997E-2</v>
      </c>
      <c r="W645" s="7">
        <f t="shared" si="190"/>
        <v>1.6693636134473333E-2</v>
      </c>
      <c r="X645" s="40">
        <f t="shared" si="191"/>
        <v>1081.2059482292843</v>
      </c>
      <c r="Y645" s="1">
        <v>0</v>
      </c>
      <c r="Z645" s="1">
        <v>78</v>
      </c>
      <c r="AA645" s="2">
        <v>67</v>
      </c>
      <c r="AB645" s="6">
        <f t="shared" si="192"/>
        <v>0.6511988748177826</v>
      </c>
      <c r="AC645" s="2">
        <v>347.36</v>
      </c>
      <c r="AD645" s="40">
        <f t="shared" si="193"/>
        <v>3367.0033670033663</v>
      </c>
      <c r="AE645" s="1">
        <f t="shared" si="194"/>
        <v>2.4950099800399199</v>
      </c>
      <c r="AF645" s="2">
        <f t="shared" si="195"/>
        <v>118</v>
      </c>
      <c r="AG645" s="9">
        <f t="shared" si="196"/>
        <v>294.41117764471056</v>
      </c>
      <c r="AH645" s="12">
        <f t="shared" si="197"/>
        <v>5.1888689234658543E-3</v>
      </c>
      <c r="AI645" s="12">
        <f t="shared" si="198"/>
        <v>-93307.040427660002</v>
      </c>
      <c r="AJ645" s="42">
        <f t="shared" si="199"/>
        <v>-122.98954296939083</v>
      </c>
      <c r="AK645" s="11">
        <v>0</v>
      </c>
      <c r="AL645" s="9">
        <f t="shared" si="200"/>
        <v>-89.205547314153222</v>
      </c>
      <c r="AM645" s="11">
        <f t="shared" si="201"/>
        <v>0</v>
      </c>
      <c r="AN645" s="9">
        <f t="shared" si="202"/>
        <v>92.603152080280495</v>
      </c>
      <c r="AO645" s="9"/>
      <c r="AP645" s="9">
        <f t="shared" si="203"/>
        <v>122.99172384260793</v>
      </c>
      <c r="AQ645" s="47">
        <f t="shared" si="204"/>
        <v>92.466265490339993</v>
      </c>
      <c r="AR645" s="15">
        <f t="shared" si="205"/>
        <v>0</v>
      </c>
      <c r="AS645" s="49"/>
      <c r="AT645" s="12">
        <f t="shared" si="206"/>
        <v>-0.33867613130491703</v>
      </c>
      <c r="AU645" s="9">
        <f t="shared" si="207"/>
        <v>62.077693728012562</v>
      </c>
      <c r="AV645" s="9">
        <f t="shared" si="208"/>
        <v>31.689121965685136</v>
      </c>
      <c r="AW645" s="9">
        <f t="shared" si="209"/>
        <v>92.466265490339993</v>
      </c>
      <c r="AX645" s="16">
        <f t="shared" si="210"/>
        <v>62.077693728012562</v>
      </c>
      <c r="AY645" s="44">
        <f t="shared" si="211"/>
        <v>-0.33715739176058096</v>
      </c>
      <c r="AZ645" s="49"/>
      <c r="BA645" s="12">
        <f t="shared" si="212"/>
        <v>-0.33867613130491703</v>
      </c>
      <c r="BB645" s="9">
        <f t="shared" si="213"/>
        <v>63.614537256651829</v>
      </c>
      <c r="BC645" s="9">
        <f t="shared" si="214"/>
        <v>33.225965494324399</v>
      </c>
      <c r="BD645" s="9">
        <f t="shared" si="215"/>
        <v>94.003109018979259</v>
      </c>
      <c r="BE645" s="16">
        <f t="shared" si="216"/>
        <v>63.614537256651829</v>
      </c>
      <c r="BF645" s="44">
        <f t="shared" si="217"/>
        <v>-0.33715739176058096</v>
      </c>
      <c r="BG645" s="49"/>
      <c r="BH645" s="12">
        <f t="shared" si="218"/>
        <v>-0.33867613130491703</v>
      </c>
      <c r="BI645" s="9">
        <f t="shared" si="219"/>
        <v>64</v>
      </c>
      <c r="BJ645" s="9">
        <f t="shared" si="222"/>
        <v>33.61142823767257</v>
      </c>
      <c r="BK645" s="9"/>
      <c r="BL645" s="47">
        <f t="shared" si="220"/>
        <v>64</v>
      </c>
      <c r="BM645" s="44">
        <f t="shared" si="221"/>
        <v>-0.33715739176058096</v>
      </c>
      <c r="BN645" s="11"/>
      <c r="BO645" s="9"/>
      <c r="BP645" s="11"/>
      <c r="BQ645" s="9"/>
      <c r="BR645" s="43"/>
      <c r="BS645" s="9"/>
      <c r="BT645" s="11"/>
    </row>
    <row r="646" spans="3:72" x14ac:dyDescent="0.2">
      <c r="C646" s="1">
        <v>80</v>
      </c>
      <c r="D646" s="1">
        <v>104.71</v>
      </c>
      <c r="E646" s="1">
        <v>-5103.8999999999996</v>
      </c>
      <c r="F646" s="2">
        <v>78</v>
      </c>
      <c r="G646" s="6">
        <v>3.3000000000000002E-2</v>
      </c>
      <c r="H646" s="2">
        <v>0.42199999999999999</v>
      </c>
      <c r="I646" s="2">
        <v>3500</v>
      </c>
      <c r="J646" s="3">
        <f t="shared" si="183"/>
        <v>58.333333333333336</v>
      </c>
      <c r="K646" s="3">
        <f t="shared" si="184"/>
        <v>366.52</v>
      </c>
      <c r="L646" s="1">
        <v>0.9</v>
      </c>
      <c r="M646" s="1">
        <v>0.76</v>
      </c>
      <c r="N646" s="1">
        <f t="shared" si="185"/>
        <v>0.68400000000000005</v>
      </c>
      <c r="O646" s="40">
        <f t="shared" si="186"/>
        <v>50.175438596491226</v>
      </c>
      <c r="P646" s="40">
        <f t="shared" si="187"/>
        <v>3808.3157894736842</v>
      </c>
      <c r="Q646" s="1">
        <v>11</v>
      </c>
      <c r="R646" s="1">
        <v>4</v>
      </c>
      <c r="S646" s="2">
        <v>2600</v>
      </c>
      <c r="T646" s="3">
        <f t="shared" si="188"/>
        <v>866.66666666666663</v>
      </c>
      <c r="U646" s="7">
        <v>0.20419999999999999</v>
      </c>
      <c r="V646" s="7">
        <f t="shared" si="189"/>
        <v>3.2749326455999997E-2</v>
      </c>
      <c r="W646" s="7">
        <f t="shared" si="190"/>
        <v>1.6693636134473333E-2</v>
      </c>
      <c r="X646" s="40">
        <f t="shared" si="191"/>
        <v>1081.2059482292843</v>
      </c>
      <c r="Y646" s="1">
        <v>0</v>
      </c>
      <c r="Z646" s="1">
        <v>78</v>
      </c>
      <c r="AA646" s="2">
        <v>67</v>
      </c>
      <c r="AB646" s="6">
        <f t="shared" si="192"/>
        <v>0.6511988748177826</v>
      </c>
      <c r="AC646" s="2">
        <v>347.36</v>
      </c>
      <c r="AD646" s="40">
        <f t="shared" si="193"/>
        <v>3367.0033670033663</v>
      </c>
      <c r="AE646" s="1">
        <f t="shared" si="194"/>
        <v>2.4950099800399199</v>
      </c>
      <c r="AF646" s="2">
        <f t="shared" si="195"/>
        <v>119</v>
      </c>
      <c r="AG646" s="9">
        <f t="shared" si="196"/>
        <v>296.90618762475049</v>
      </c>
      <c r="AH646" s="12">
        <f t="shared" si="197"/>
        <v>5.1454893465440093E-3</v>
      </c>
      <c r="AI646" s="12">
        <f t="shared" si="198"/>
        <v>-93081.283541765733</v>
      </c>
      <c r="AJ646" s="42">
        <f t="shared" si="199"/>
        <v>-122.71703104164462</v>
      </c>
      <c r="AK646" s="11">
        <v>0</v>
      </c>
      <c r="AL646" s="9">
        <f t="shared" si="200"/>
        <v>-89.213290134838005</v>
      </c>
      <c r="AM646" s="11">
        <f t="shared" si="201"/>
        <v>0</v>
      </c>
      <c r="AN646" s="9">
        <f t="shared" si="202"/>
        <v>92.466265490339993</v>
      </c>
      <c r="AO646" s="9"/>
      <c r="AP646" s="9">
        <f t="shared" si="203"/>
        <v>122.71917560255446</v>
      </c>
      <c r="AQ646" s="47">
        <f t="shared" si="204"/>
        <v>92.330603840227027</v>
      </c>
      <c r="AR646" s="15">
        <f t="shared" si="205"/>
        <v>0</v>
      </c>
      <c r="AS646" s="49"/>
      <c r="AT646" s="12">
        <f t="shared" si="206"/>
        <v>-0.33715739176058096</v>
      </c>
      <c r="AU646" s="9">
        <f t="shared" si="207"/>
        <v>62.077693728012562</v>
      </c>
      <c r="AV646" s="9">
        <f t="shared" si="208"/>
        <v>31.824783615798101</v>
      </c>
      <c r="AW646" s="9">
        <f t="shared" si="209"/>
        <v>92.330603840227027</v>
      </c>
      <c r="AX646" s="16">
        <f t="shared" si="210"/>
        <v>62.077693728012562</v>
      </c>
      <c r="AY646" s="44">
        <f t="shared" si="211"/>
        <v>-0.33565224276997496</v>
      </c>
      <c r="AZ646" s="49"/>
      <c r="BA646" s="12">
        <f t="shared" si="212"/>
        <v>-0.33715739176058096</v>
      </c>
      <c r="BB646" s="9">
        <f t="shared" si="213"/>
        <v>63.614537256651829</v>
      </c>
      <c r="BC646" s="9">
        <f t="shared" si="214"/>
        <v>33.361627144437364</v>
      </c>
      <c r="BD646" s="9">
        <f t="shared" si="215"/>
        <v>93.867447368866294</v>
      </c>
      <c r="BE646" s="16">
        <f t="shared" si="216"/>
        <v>63.614537256651829</v>
      </c>
      <c r="BF646" s="44">
        <f t="shared" si="217"/>
        <v>-0.33565224276997502</v>
      </c>
      <c r="BG646" s="49"/>
      <c r="BH646" s="12">
        <f t="shared" si="218"/>
        <v>-0.33715739176058096</v>
      </c>
      <c r="BI646" s="9">
        <f t="shared" si="219"/>
        <v>64</v>
      </c>
      <c r="BJ646" s="9">
        <f t="shared" si="222"/>
        <v>33.747089887785535</v>
      </c>
      <c r="BK646" s="9"/>
      <c r="BL646" s="47">
        <f t="shared" si="220"/>
        <v>64</v>
      </c>
      <c r="BM646" s="44">
        <f t="shared" si="221"/>
        <v>-0.33565224276997502</v>
      </c>
      <c r="BN646" s="11"/>
      <c r="BO646" s="9"/>
      <c r="BP646" s="11"/>
      <c r="BQ646" s="9"/>
      <c r="BR646" s="43"/>
      <c r="BS646" s="9"/>
      <c r="BT646" s="11"/>
    </row>
    <row r="647" spans="3:72" x14ac:dyDescent="0.2">
      <c r="C647" s="1">
        <v>80</v>
      </c>
      <c r="D647" s="1">
        <v>104.71</v>
      </c>
      <c r="E647" s="1">
        <v>-5103.8999999999996</v>
      </c>
      <c r="F647" s="2">
        <v>78</v>
      </c>
      <c r="G647" s="6">
        <v>3.3000000000000002E-2</v>
      </c>
      <c r="H647" s="2">
        <v>0.42199999999999999</v>
      </c>
      <c r="I647" s="2">
        <v>3500</v>
      </c>
      <c r="J647" s="3">
        <f t="shared" si="183"/>
        <v>58.333333333333336</v>
      </c>
      <c r="K647" s="3">
        <f t="shared" si="184"/>
        <v>366.52</v>
      </c>
      <c r="L647" s="1">
        <v>0.9</v>
      </c>
      <c r="M647" s="1">
        <v>0.76</v>
      </c>
      <c r="N647" s="1">
        <f t="shared" si="185"/>
        <v>0.68400000000000005</v>
      </c>
      <c r="O647" s="40">
        <f t="shared" si="186"/>
        <v>50.175438596491226</v>
      </c>
      <c r="P647" s="40">
        <f t="shared" si="187"/>
        <v>3808.3157894736842</v>
      </c>
      <c r="Q647" s="1">
        <v>11</v>
      </c>
      <c r="R647" s="1">
        <v>4</v>
      </c>
      <c r="S647" s="2">
        <v>2600</v>
      </c>
      <c r="T647" s="3">
        <f t="shared" si="188"/>
        <v>866.66666666666663</v>
      </c>
      <c r="U647" s="7">
        <v>0.20419999999999999</v>
      </c>
      <c r="V647" s="7">
        <f t="shared" si="189"/>
        <v>3.2749326455999997E-2</v>
      </c>
      <c r="W647" s="7">
        <f t="shared" si="190"/>
        <v>1.6693636134473333E-2</v>
      </c>
      <c r="X647" s="40">
        <f t="shared" si="191"/>
        <v>1081.2059482292843</v>
      </c>
      <c r="Y647" s="1">
        <v>0</v>
      </c>
      <c r="Z647" s="1">
        <v>78</v>
      </c>
      <c r="AA647" s="2">
        <v>67</v>
      </c>
      <c r="AB647" s="6">
        <f t="shared" si="192"/>
        <v>0.6511988748177826</v>
      </c>
      <c r="AC647" s="2">
        <v>347.36</v>
      </c>
      <c r="AD647" s="40">
        <f t="shared" si="193"/>
        <v>3367.0033670033663</v>
      </c>
      <c r="AE647" s="1">
        <f t="shared" si="194"/>
        <v>2.4950099800399199</v>
      </c>
      <c r="AF647" s="2">
        <f t="shared" si="195"/>
        <v>120</v>
      </c>
      <c r="AG647" s="9">
        <f t="shared" si="196"/>
        <v>299.40119760479041</v>
      </c>
      <c r="AH647" s="12">
        <f t="shared" si="197"/>
        <v>5.1028290732614227E-3</v>
      </c>
      <c r="AI647" s="12">
        <f t="shared" si="198"/>
        <v>-92857.552340735172</v>
      </c>
      <c r="AJ647" s="42">
        <f t="shared" si="199"/>
        <v>-122.44695170094707</v>
      </c>
      <c r="AK647" s="11">
        <v>0</v>
      </c>
      <c r="AL647" s="9">
        <f t="shared" si="200"/>
        <v>-89.220904567016206</v>
      </c>
      <c r="AM647" s="11">
        <f t="shared" si="201"/>
        <v>0</v>
      </c>
      <c r="AN647" s="9">
        <f t="shared" si="202"/>
        <v>92.330603840227027</v>
      </c>
      <c r="AO647" s="9"/>
      <c r="AP647" s="9">
        <f t="shared" si="203"/>
        <v>122.44906084897569</v>
      </c>
      <c r="AQ647" s="47">
        <f t="shared" si="204"/>
        <v>92.196150736761226</v>
      </c>
      <c r="AR647" s="15">
        <f t="shared" si="205"/>
        <v>0</v>
      </c>
      <c r="AS647" s="49"/>
      <c r="AT647" s="12">
        <f t="shared" si="206"/>
        <v>-0.33565224276997496</v>
      </c>
      <c r="AU647" s="9">
        <f t="shared" si="207"/>
        <v>62.077693728012562</v>
      </c>
      <c r="AV647" s="9">
        <f t="shared" si="208"/>
        <v>31.959236719263902</v>
      </c>
      <c r="AW647" s="9">
        <f t="shared" si="209"/>
        <v>92.196150736761226</v>
      </c>
      <c r="AX647" s="16">
        <f t="shared" si="210"/>
        <v>62.077693728012562</v>
      </c>
      <c r="AY647" s="44">
        <f t="shared" si="211"/>
        <v>-0.3341605024528192</v>
      </c>
      <c r="AZ647" s="49"/>
      <c r="BA647" s="12">
        <f t="shared" si="212"/>
        <v>-0.33565224276997502</v>
      </c>
      <c r="BB647" s="9">
        <f t="shared" si="213"/>
        <v>63.614537256651829</v>
      </c>
      <c r="BC647" s="9">
        <f t="shared" si="214"/>
        <v>33.496080247903166</v>
      </c>
      <c r="BD647" s="9">
        <f t="shared" si="215"/>
        <v>93.732994265400492</v>
      </c>
      <c r="BE647" s="16">
        <f t="shared" si="216"/>
        <v>63.614537256651829</v>
      </c>
      <c r="BF647" s="44">
        <f t="shared" si="217"/>
        <v>-0.33416050245281925</v>
      </c>
      <c r="BG647" s="49"/>
      <c r="BH647" s="12">
        <f t="shared" si="218"/>
        <v>-0.33565224276997502</v>
      </c>
      <c r="BI647" s="9">
        <f t="shared" si="219"/>
        <v>64</v>
      </c>
      <c r="BJ647" s="9">
        <f t="shared" si="222"/>
        <v>33.881542991251337</v>
      </c>
      <c r="BK647" s="9"/>
      <c r="BL647" s="47">
        <f t="shared" si="220"/>
        <v>64</v>
      </c>
      <c r="BM647" s="44">
        <f t="shared" si="221"/>
        <v>-0.33416050245281925</v>
      </c>
      <c r="BN647" s="11"/>
      <c r="BO647" s="9"/>
      <c r="BP647" s="11"/>
      <c r="BQ647" s="9"/>
      <c r="BR647" s="43"/>
      <c r="BS647" s="9"/>
      <c r="BT647" s="11"/>
    </row>
    <row r="648" spans="3:72" x14ac:dyDescent="0.2">
      <c r="C648" s="1">
        <v>80</v>
      </c>
      <c r="D648" s="1">
        <v>104.71</v>
      </c>
      <c r="E648" s="1">
        <v>-5103.8999999999996</v>
      </c>
      <c r="F648" s="2">
        <v>78</v>
      </c>
      <c r="G648" s="6">
        <v>3.3000000000000002E-2</v>
      </c>
      <c r="H648" s="2">
        <v>0.42199999999999999</v>
      </c>
      <c r="I648" s="2">
        <v>3500</v>
      </c>
      <c r="J648" s="3">
        <f t="shared" si="183"/>
        <v>58.333333333333336</v>
      </c>
      <c r="K648" s="3">
        <f t="shared" si="184"/>
        <v>366.52</v>
      </c>
      <c r="L648" s="1">
        <v>0.9</v>
      </c>
      <c r="M648" s="1">
        <v>0.76</v>
      </c>
      <c r="N648" s="1">
        <f t="shared" si="185"/>
        <v>0.68400000000000005</v>
      </c>
      <c r="O648" s="40">
        <f t="shared" si="186"/>
        <v>50.175438596491226</v>
      </c>
      <c r="P648" s="40">
        <f t="shared" si="187"/>
        <v>3808.3157894736842</v>
      </c>
      <c r="Q648" s="1">
        <v>11</v>
      </c>
      <c r="R648" s="1">
        <v>4</v>
      </c>
      <c r="S648" s="2">
        <v>2600</v>
      </c>
      <c r="T648" s="3">
        <f t="shared" si="188"/>
        <v>866.66666666666663</v>
      </c>
      <c r="U648" s="7">
        <v>0.20419999999999999</v>
      </c>
      <c r="V648" s="7">
        <f t="shared" si="189"/>
        <v>3.2749326455999997E-2</v>
      </c>
      <c r="W648" s="7">
        <f t="shared" si="190"/>
        <v>1.6693636134473333E-2</v>
      </c>
      <c r="X648" s="40">
        <f t="shared" si="191"/>
        <v>1081.2059482292843</v>
      </c>
      <c r="Y648" s="1">
        <v>0</v>
      </c>
      <c r="Z648" s="1">
        <v>78</v>
      </c>
      <c r="AA648" s="2">
        <v>67</v>
      </c>
      <c r="AB648" s="6">
        <f t="shared" si="192"/>
        <v>0.6511988748177826</v>
      </c>
      <c r="AC648" s="2">
        <v>347.36</v>
      </c>
      <c r="AD648" s="40">
        <f t="shared" si="193"/>
        <v>3367.0033670033663</v>
      </c>
      <c r="AE648" s="1">
        <f t="shared" si="194"/>
        <v>2.4950099800399199</v>
      </c>
      <c r="AF648" s="2">
        <f t="shared" si="195"/>
        <v>121</v>
      </c>
      <c r="AG648" s="9">
        <f t="shared" si="196"/>
        <v>301.89620758483034</v>
      </c>
      <c r="AH648" s="12">
        <f t="shared" si="197"/>
        <v>5.0608703598990015E-3</v>
      </c>
      <c r="AI648" s="12">
        <f t="shared" si="198"/>
        <v>-92635.819534567694</v>
      </c>
      <c r="AJ648" s="42">
        <f t="shared" si="199"/>
        <v>-122.17927248193676</v>
      </c>
      <c r="AK648" s="11">
        <v>0</v>
      </c>
      <c r="AL648" s="9">
        <f t="shared" si="200"/>
        <v>-89.228393777764268</v>
      </c>
      <c r="AM648" s="11">
        <f t="shared" si="201"/>
        <v>0</v>
      </c>
      <c r="AN648" s="9">
        <f t="shared" si="202"/>
        <v>92.196150736761226</v>
      </c>
      <c r="AO648" s="9"/>
      <c r="AP648" s="9">
        <f t="shared" si="203"/>
        <v>122.18134708704955</v>
      </c>
      <c r="AQ648" s="47">
        <f t="shared" si="204"/>
        <v>92.062890078300896</v>
      </c>
      <c r="AR648" s="15">
        <f t="shared" si="205"/>
        <v>0</v>
      </c>
      <c r="AS648" s="49"/>
      <c r="AT648" s="12">
        <f t="shared" si="206"/>
        <v>-0.3341605024528192</v>
      </c>
      <c r="AU648" s="9">
        <f t="shared" si="207"/>
        <v>62.077693728012562</v>
      </c>
      <c r="AV648" s="9">
        <f t="shared" si="208"/>
        <v>32.092497377724236</v>
      </c>
      <c r="AW648" s="9">
        <f t="shared" si="209"/>
        <v>92.062890078300896</v>
      </c>
      <c r="AX648" s="16">
        <f t="shared" si="210"/>
        <v>62.077693728012562</v>
      </c>
      <c r="AY648" s="44">
        <f t="shared" si="211"/>
        <v>-0.33268199216341882</v>
      </c>
      <c r="AZ648" s="49"/>
      <c r="BA648" s="12">
        <f t="shared" si="212"/>
        <v>-0.33416050245281925</v>
      </c>
      <c r="BB648" s="9">
        <f t="shared" si="213"/>
        <v>63.614537256651829</v>
      </c>
      <c r="BC648" s="9">
        <f t="shared" si="214"/>
        <v>33.629340906363495</v>
      </c>
      <c r="BD648" s="9">
        <f t="shared" si="215"/>
        <v>93.599733606940163</v>
      </c>
      <c r="BE648" s="16">
        <f t="shared" si="216"/>
        <v>63.614537256651829</v>
      </c>
      <c r="BF648" s="44">
        <f t="shared" si="217"/>
        <v>-0.33268199216341887</v>
      </c>
      <c r="BG648" s="49"/>
      <c r="BH648" s="12">
        <f t="shared" si="218"/>
        <v>-0.33416050245281925</v>
      </c>
      <c r="BI648" s="9">
        <f t="shared" si="219"/>
        <v>64</v>
      </c>
      <c r="BJ648" s="9">
        <f t="shared" si="222"/>
        <v>34.014803649711666</v>
      </c>
      <c r="BK648" s="9"/>
      <c r="BL648" s="47">
        <f t="shared" si="220"/>
        <v>64</v>
      </c>
      <c r="BM648" s="44">
        <f t="shared" si="221"/>
        <v>-0.33268199216341887</v>
      </c>
      <c r="BN648" s="11"/>
      <c r="BO648" s="9"/>
      <c r="BP648" s="11"/>
      <c r="BQ648" s="9"/>
      <c r="BR648" s="43"/>
      <c r="BS648" s="9"/>
      <c r="BT648" s="11"/>
    </row>
    <row r="649" spans="3:72" x14ac:dyDescent="0.2">
      <c r="C649" s="1">
        <v>80</v>
      </c>
      <c r="D649" s="1">
        <v>104.71</v>
      </c>
      <c r="E649" s="1">
        <v>-5103.8999999999996</v>
      </c>
      <c r="F649" s="2">
        <v>78</v>
      </c>
      <c r="G649" s="6">
        <v>3.3000000000000002E-2</v>
      </c>
      <c r="H649" s="2">
        <v>0.42199999999999999</v>
      </c>
      <c r="I649" s="2">
        <v>3500</v>
      </c>
      <c r="J649" s="3">
        <f t="shared" si="183"/>
        <v>58.333333333333336</v>
      </c>
      <c r="K649" s="3">
        <f t="shared" si="184"/>
        <v>366.52</v>
      </c>
      <c r="L649" s="1">
        <v>0.9</v>
      </c>
      <c r="M649" s="1">
        <v>0.76</v>
      </c>
      <c r="N649" s="1">
        <f t="shared" si="185"/>
        <v>0.68400000000000005</v>
      </c>
      <c r="O649" s="40">
        <f t="shared" si="186"/>
        <v>50.175438596491226</v>
      </c>
      <c r="P649" s="40">
        <f t="shared" si="187"/>
        <v>3808.3157894736842</v>
      </c>
      <c r="Q649" s="1">
        <v>11</v>
      </c>
      <c r="R649" s="1">
        <v>4</v>
      </c>
      <c r="S649" s="2">
        <v>2600</v>
      </c>
      <c r="T649" s="3">
        <f t="shared" si="188"/>
        <v>866.66666666666663</v>
      </c>
      <c r="U649" s="7">
        <v>0.20419999999999999</v>
      </c>
      <c r="V649" s="7">
        <f t="shared" si="189"/>
        <v>3.2749326455999997E-2</v>
      </c>
      <c r="W649" s="7">
        <f t="shared" si="190"/>
        <v>1.6693636134473333E-2</v>
      </c>
      <c r="X649" s="40">
        <f t="shared" si="191"/>
        <v>1081.2059482292843</v>
      </c>
      <c r="Y649" s="1">
        <v>0</v>
      </c>
      <c r="Z649" s="1">
        <v>78</v>
      </c>
      <c r="AA649" s="2">
        <v>67</v>
      </c>
      <c r="AB649" s="6">
        <f t="shared" si="192"/>
        <v>0.6511988748177826</v>
      </c>
      <c r="AC649" s="2">
        <v>347.36</v>
      </c>
      <c r="AD649" s="40">
        <f t="shared" si="193"/>
        <v>3367.0033670033663</v>
      </c>
      <c r="AE649" s="1">
        <f t="shared" si="194"/>
        <v>2.4950099800399199</v>
      </c>
      <c r="AF649" s="2">
        <f t="shared" si="195"/>
        <v>122</v>
      </c>
      <c r="AG649" s="9">
        <f t="shared" si="196"/>
        <v>304.3912175648702</v>
      </c>
      <c r="AH649" s="12">
        <f t="shared" si="197"/>
        <v>5.0195960415787277E-3</v>
      </c>
      <c r="AI649" s="12">
        <f t="shared" si="198"/>
        <v>-92416.058325196762</v>
      </c>
      <c r="AJ649" s="42">
        <f t="shared" si="199"/>
        <v>-121.91396149467531</v>
      </c>
      <c r="AK649" s="11">
        <v>0</v>
      </c>
      <c r="AL649" s="9">
        <f t="shared" si="200"/>
        <v>-89.235760830841258</v>
      </c>
      <c r="AM649" s="11">
        <f t="shared" si="201"/>
        <v>0</v>
      </c>
      <c r="AN649" s="9">
        <f t="shared" si="202"/>
        <v>92.062890078300896</v>
      </c>
      <c r="AO649" s="9"/>
      <c r="AP649" s="9">
        <f t="shared" si="203"/>
        <v>121.91600239857338</v>
      </c>
      <c r="AQ649" s="47">
        <f t="shared" si="204"/>
        <v>91.930806048285049</v>
      </c>
      <c r="AR649" s="15">
        <f t="shared" si="205"/>
        <v>0</v>
      </c>
      <c r="AS649" s="49"/>
      <c r="AT649" s="12">
        <f t="shared" si="206"/>
        <v>-0.33268199216341882</v>
      </c>
      <c r="AU649" s="9">
        <f t="shared" si="207"/>
        <v>62.077693728012562</v>
      </c>
      <c r="AV649" s="9">
        <f t="shared" si="208"/>
        <v>32.224581407740075</v>
      </c>
      <c r="AW649" s="9">
        <f t="shared" si="209"/>
        <v>91.930806048285064</v>
      </c>
      <c r="AX649" s="16">
        <f t="shared" si="210"/>
        <v>62.077693728012569</v>
      </c>
      <c r="AY649" s="44">
        <f t="shared" si="211"/>
        <v>-0.33121653641901388</v>
      </c>
      <c r="AZ649" s="49"/>
      <c r="BA649" s="12">
        <f t="shared" si="212"/>
        <v>-0.33268199216341887</v>
      </c>
      <c r="BB649" s="9">
        <f t="shared" si="213"/>
        <v>63.614537256651829</v>
      </c>
      <c r="BC649" s="9">
        <f t="shared" si="214"/>
        <v>33.761424936379335</v>
      </c>
      <c r="BD649" s="9">
        <f t="shared" si="215"/>
        <v>93.467649576924316</v>
      </c>
      <c r="BE649" s="16">
        <f t="shared" si="216"/>
        <v>63.614537256651829</v>
      </c>
      <c r="BF649" s="44">
        <f t="shared" si="217"/>
        <v>-0.33121653641901388</v>
      </c>
      <c r="BG649" s="49"/>
      <c r="BH649" s="12">
        <f t="shared" si="218"/>
        <v>-0.33268199216341887</v>
      </c>
      <c r="BI649" s="9">
        <f t="shared" si="219"/>
        <v>64</v>
      </c>
      <c r="BJ649" s="9">
        <f t="shared" si="222"/>
        <v>34.146887679727506</v>
      </c>
      <c r="BK649" s="9"/>
      <c r="BL649" s="47">
        <f t="shared" si="220"/>
        <v>64</v>
      </c>
      <c r="BM649" s="44">
        <f t="shared" si="221"/>
        <v>-0.33121653641901388</v>
      </c>
      <c r="BN649" s="11"/>
      <c r="BO649" s="9"/>
      <c r="BP649" s="11"/>
      <c r="BQ649" s="9"/>
      <c r="BR649" s="43"/>
      <c r="BS649" s="9"/>
      <c r="BT649" s="11"/>
    </row>
    <row r="650" spans="3:72" x14ac:dyDescent="0.2">
      <c r="C650" s="1">
        <v>80</v>
      </c>
      <c r="D650" s="1">
        <v>104.71</v>
      </c>
      <c r="E650" s="1">
        <v>-5103.8999999999996</v>
      </c>
      <c r="F650" s="2">
        <v>78</v>
      </c>
      <c r="G650" s="6">
        <v>3.3000000000000002E-2</v>
      </c>
      <c r="H650" s="2">
        <v>0.42199999999999999</v>
      </c>
      <c r="I650" s="2">
        <v>3500</v>
      </c>
      <c r="J650" s="3">
        <f t="shared" si="183"/>
        <v>58.333333333333336</v>
      </c>
      <c r="K650" s="3">
        <f t="shared" si="184"/>
        <v>366.52</v>
      </c>
      <c r="L650" s="1">
        <v>0.9</v>
      </c>
      <c r="M650" s="1">
        <v>0.76</v>
      </c>
      <c r="N650" s="1">
        <f t="shared" si="185"/>
        <v>0.68400000000000005</v>
      </c>
      <c r="O650" s="40">
        <f t="shared" si="186"/>
        <v>50.175438596491226</v>
      </c>
      <c r="P650" s="40">
        <f t="shared" si="187"/>
        <v>3808.3157894736842</v>
      </c>
      <c r="Q650" s="1">
        <v>11</v>
      </c>
      <c r="R650" s="1">
        <v>4</v>
      </c>
      <c r="S650" s="2">
        <v>2600</v>
      </c>
      <c r="T650" s="3">
        <f t="shared" si="188"/>
        <v>866.66666666666663</v>
      </c>
      <c r="U650" s="7">
        <v>0.20419999999999999</v>
      </c>
      <c r="V650" s="7">
        <f t="shared" si="189"/>
        <v>3.2749326455999997E-2</v>
      </c>
      <c r="W650" s="7">
        <f t="shared" si="190"/>
        <v>1.6693636134473333E-2</v>
      </c>
      <c r="X650" s="40">
        <f t="shared" si="191"/>
        <v>1081.2059482292843</v>
      </c>
      <c r="Y650" s="1">
        <v>0</v>
      </c>
      <c r="Z650" s="1">
        <v>78</v>
      </c>
      <c r="AA650" s="2">
        <v>67</v>
      </c>
      <c r="AB650" s="6">
        <f t="shared" si="192"/>
        <v>0.6511988748177826</v>
      </c>
      <c r="AC650" s="2">
        <v>347.36</v>
      </c>
      <c r="AD650" s="40">
        <f t="shared" si="193"/>
        <v>3367.0033670033663</v>
      </c>
      <c r="AE650" s="1">
        <f t="shared" si="194"/>
        <v>2.4950099800399199</v>
      </c>
      <c r="AF650" s="2">
        <f t="shared" si="195"/>
        <v>123</v>
      </c>
      <c r="AG650" s="9">
        <f t="shared" si="196"/>
        <v>306.88622754491013</v>
      </c>
      <c r="AH650" s="12">
        <f t="shared" si="197"/>
        <v>4.9789895088506869E-3</v>
      </c>
      <c r="AI650" s="12">
        <f t="shared" si="198"/>
        <v>-92198.242395313224</v>
      </c>
      <c r="AJ650" s="42">
        <f t="shared" si="199"/>
        <v>-121.6509874119602</v>
      </c>
      <c r="AK650" s="11">
        <v>0</v>
      </c>
      <c r="AL650" s="9">
        <f t="shared" si="200"/>
        <v>-89.243008690867882</v>
      </c>
      <c r="AM650" s="11">
        <f t="shared" si="201"/>
        <v>0</v>
      </c>
      <c r="AN650" s="9">
        <f t="shared" si="202"/>
        <v>91.930806048285049</v>
      </c>
      <c r="AO650" s="9"/>
      <c r="AP650" s="9">
        <f t="shared" si="203"/>
        <v>121.65299542921908</v>
      </c>
      <c r="AQ650" s="47">
        <f t="shared" si="204"/>
        <v>91.799883108946588</v>
      </c>
      <c r="AR650" s="15">
        <f t="shared" si="205"/>
        <v>0</v>
      </c>
      <c r="AS650" s="49"/>
      <c r="AT650" s="12">
        <f t="shared" si="206"/>
        <v>-0.33121653641901388</v>
      </c>
      <c r="AU650" s="9">
        <f t="shared" si="207"/>
        <v>62.077693728012569</v>
      </c>
      <c r="AV650" s="9">
        <f t="shared" si="208"/>
        <v>32.355504347078544</v>
      </c>
      <c r="AW650" s="9">
        <f t="shared" si="209"/>
        <v>91.799883108946602</v>
      </c>
      <c r="AX650" s="16">
        <f t="shared" si="210"/>
        <v>62.077693728012576</v>
      </c>
      <c r="AY650" s="44">
        <f t="shared" si="211"/>
        <v>-0.32976396283002718</v>
      </c>
      <c r="AZ650" s="49"/>
      <c r="BA650" s="12">
        <f t="shared" si="212"/>
        <v>-0.33121653641901388</v>
      </c>
      <c r="BB650" s="9">
        <f t="shared" si="213"/>
        <v>63.614537256651829</v>
      </c>
      <c r="BC650" s="9">
        <f t="shared" si="214"/>
        <v>33.892347875717803</v>
      </c>
      <c r="BD650" s="9">
        <f t="shared" si="215"/>
        <v>93.336726637585855</v>
      </c>
      <c r="BE650" s="16">
        <f t="shared" si="216"/>
        <v>63.614537256651829</v>
      </c>
      <c r="BF650" s="44">
        <f t="shared" si="217"/>
        <v>-0.32976396283002707</v>
      </c>
      <c r="BG650" s="49"/>
      <c r="BH650" s="12">
        <f t="shared" si="218"/>
        <v>-0.33121653641901388</v>
      </c>
      <c r="BI650" s="9">
        <f t="shared" si="219"/>
        <v>64</v>
      </c>
      <c r="BJ650" s="9">
        <f t="shared" si="222"/>
        <v>34.277810619065974</v>
      </c>
      <c r="BK650" s="9"/>
      <c r="BL650" s="47">
        <f t="shared" si="220"/>
        <v>64</v>
      </c>
      <c r="BM650" s="44">
        <f t="shared" si="221"/>
        <v>-0.32976396283002707</v>
      </c>
      <c r="BN650" s="11"/>
      <c r="BO650" s="9"/>
      <c r="BP650" s="11"/>
      <c r="BQ650" s="9"/>
      <c r="BR650" s="43"/>
      <c r="BS650" s="9"/>
      <c r="BT650" s="11"/>
    </row>
    <row r="651" spans="3:72" x14ac:dyDescent="0.2">
      <c r="C651" s="1">
        <v>80</v>
      </c>
      <c r="D651" s="1">
        <v>104.71</v>
      </c>
      <c r="E651" s="1">
        <v>-5103.8999999999996</v>
      </c>
      <c r="F651" s="2">
        <v>78</v>
      </c>
      <c r="G651" s="6">
        <v>3.3000000000000002E-2</v>
      </c>
      <c r="H651" s="2">
        <v>0.42199999999999999</v>
      </c>
      <c r="I651" s="2">
        <v>3500</v>
      </c>
      <c r="J651" s="3">
        <f t="shared" si="183"/>
        <v>58.333333333333336</v>
      </c>
      <c r="K651" s="3">
        <f t="shared" si="184"/>
        <v>366.52</v>
      </c>
      <c r="L651" s="1">
        <v>0.9</v>
      </c>
      <c r="M651" s="1">
        <v>0.76</v>
      </c>
      <c r="N651" s="1">
        <f t="shared" si="185"/>
        <v>0.68400000000000005</v>
      </c>
      <c r="O651" s="40">
        <f t="shared" si="186"/>
        <v>50.175438596491226</v>
      </c>
      <c r="P651" s="40">
        <f t="shared" si="187"/>
        <v>3808.3157894736842</v>
      </c>
      <c r="Q651" s="1">
        <v>11</v>
      </c>
      <c r="R651" s="1">
        <v>4</v>
      </c>
      <c r="S651" s="2">
        <v>2600</v>
      </c>
      <c r="T651" s="3">
        <f t="shared" si="188"/>
        <v>866.66666666666663</v>
      </c>
      <c r="U651" s="7">
        <v>0.20419999999999999</v>
      </c>
      <c r="V651" s="7">
        <f t="shared" si="189"/>
        <v>3.2749326455999997E-2</v>
      </c>
      <c r="W651" s="7">
        <f t="shared" si="190"/>
        <v>1.6693636134473333E-2</v>
      </c>
      <c r="X651" s="40">
        <f t="shared" si="191"/>
        <v>1081.2059482292843</v>
      </c>
      <c r="Y651" s="1">
        <v>0</v>
      </c>
      <c r="Z651" s="1">
        <v>78</v>
      </c>
      <c r="AA651" s="2">
        <v>67</v>
      </c>
      <c r="AB651" s="6">
        <f t="shared" si="192"/>
        <v>0.6511988748177826</v>
      </c>
      <c r="AC651" s="2">
        <v>347.36</v>
      </c>
      <c r="AD651" s="40">
        <f t="shared" si="193"/>
        <v>3367.0033670033663</v>
      </c>
      <c r="AE651" s="1">
        <f t="shared" si="194"/>
        <v>2.4950099800399199</v>
      </c>
      <c r="AF651" s="2">
        <f t="shared" si="195"/>
        <v>124</v>
      </c>
      <c r="AG651" s="9">
        <f t="shared" si="196"/>
        <v>309.38123752495005</v>
      </c>
      <c r="AH651" s="12">
        <f t="shared" si="197"/>
        <v>4.939034685407395E-3</v>
      </c>
      <c r="AI651" s="12">
        <f t="shared" si="198"/>
        <v>-91982.345897498642</v>
      </c>
      <c r="AJ651" s="42">
        <f t="shared" si="199"/>
        <v>-121.39031945697157</v>
      </c>
      <c r="AK651" s="11">
        <v>0</v>
      </c>
      <c r="AL651" s="9">
        <f t="shared" si="200"/>
        <v>-89.250140227304271</v>
      </c>
      <c r="AM651" s="11">
        <f t="shared" si="201"/>
        <v>0</v>
      </c>
      <c r="AN651" s="9">
        <f t="shared" si="202"/>
        <v>91.799883108946588</v>
      </c>
      <c r="AO651" s="9"/>
      <c r="AP651" s="9">
        <f t="shared" si="203"/>
        <v>121.39229537612509</v>
      </c>
      <c r="AQ651" s="47">
        <f t="shared" si="204"/>
        <v>91.670105995191079</v>
      </c>
      <c r="AR651" s="15">
        <f t="shared" si="205"/>
        <v>0</v>
      </c>
      <c r="AS651" s="49"/>
      <c r="AT651" s="12">
        <f t="shared" si="206"/>
        <v>-0.32976396283002718</v>
      </c>
      <c r="AU651" s="9">
        <f t="shared" si="207"/>
        <v>62.077693728012576</v>
      </c>
      <c r="AV651" s="9">
        <f t="shared" si="208"/>
        <v>32.485281460834074</v>
      </c>
      <c r="AW651" s="9">
        <f t="shared" si="209"/>
        <v>91.670105995191065</v>
      </c>
      <c r="AX651" s="16">
        <f t="shared" si="210"/>
        <v>62.077693728012569</v>
      </c>
      <c r="AY651" s="44">
        <f t="shared" si="211"/>
        <v>-0.32832410203215062</v>
      </c>
      <c r="AZ651" s="49"/>
      <c r="BA651" s="12">
        <f t="shared" si="212"/>
        <v>-0.32976396283002707</v>
      </c>
      <c r="BB651" s="9">
        <f t="shared" si="213"/>
        <v>63.614537256651829</v>
      </c>
      <c r="BC651" s="9">
        <f t="shared" si="214"/>
        <v>34.02212498947334</v>
      </c>
      <c r="BD651" s="9">
        <f t="shared" si="215"/>
        <v>93.206949523830318</v>
      </c>
      <c r="BE651" s="16">
        <f t="shared" si="216"/>
        <v>63.614537256651829</v>
      </c>
      <c r="BF651" s="44">
        <f t="shared" si="217"/>
        <v>-0.32832410203215057</v>
      </c>
      <c r="BG651" s="49"/>
      <c r="BH651" s="12">
        <f t="shared" si="218"/>
        <v>-0.32976396283002707</v>
      </c>
      <c r="BI651" s="9">
        <f t="shared" si="219"/>
        <v>64</v>
      </c>
      <c r="BJ651" s="9">
        <f t="shared" si="222"/>
        <v>34.407587732821511</v>
      </c>
      <c r="BK651" s="9"/>
      <c r="BL651" s="47">
        <f t="shared" si="220"/>
        <v>64</v>
      </c>
      <c r="BM651" s="44">
        <f t="shared" si="221"/>
        <v>-0.32832410203215057</v>
      </c>
      <c r="BN651" s="11"/>
      <c r="BO651" s="9"/>
      <c r="BP651" s="11"/>
      <c r="BQ651" s="9"/>
      <c r="BR651" s="43"/>
      <c r="BS651" s="9"/>
      <c r="BT651" s="11"/>
    </row>
    <row r="652" spans="3:72" x14ac:dyDescent="0.2">
      <c r="C652" s="1">
        <v>80</v>
      </c>
      <c r="D652" s="1">
        <v>104.71</v>
      </c>
      <c r="E652" s="1">
        <v>-5103.8999999999996</v>
      </c>
      <c r="F652" s="2">
        <v>78</v>
      </c>
      <c r="G652" s="6">
        <v>3.3000000000000002E-2</v>
      </c>
      <c r="H652" s="2">
        <v>0.42199999999999999</v>
      </c>
      <c r="I652" s="2">
        <v>3500</v>
      </c>
      <c r="J652" s="3">
        <f t="shared" si="183"/>
        <v>58.333333333333336</v>
      </c>
      <c r="K652" s="3">
        <f t="shared" si="184"/>
        <v>366.52</v>
      </c>
      <c r="L652" s="1">
        <v>0.9</v>
      </c>
      <c r="M652" s="1">
        <v>0.76</v>
      </c>
      <c r="N652" s="1">
        <f t="shared" si="185"/>
        <v>0.68400000000000005</v>
      </c>
      <c r="O652" s="40">
        <f t="shared" si="186"/>
        <v>50.175438596491226</v>
      </c>
      <c r="P652" s="40">
        <f t="shared" si="187"/>
        <v>3808.3157894736842</v>
      </c>
      <c r="Q652" s="1">
        <v>11</v>
      </c>
      <c r="R652" s="1">
        <v>4</v>
      </c>
      <c r="S652" s="2">
        <v>2600</v>
      </c>
      <c r="T652" s="3">
        <f t="shared" si="188"/>
        <v>866.66666666666663</v>
      </c>
      <c r="U652" s="7">
        <v>0.20419999999999999</v>
      </c>
      <c r="V652" s="7">
        <f t="shared" si="189"/>
        <v>3.2749326455999997E-2</v>
      </c>
      <c r="W652" s="7">
        <f t="shared" si="190"/>
        <v>1.6693636134473333E-2</v>
      </c>
      <c r="X652" s="40">
        <f t="shared" si="191"/>
        <v>1081.2059482292843</v>
      </c>
      <c r="Y652" s="1">
        <v>0</v>
      </c>
      <c r="Z652" s="1">
        <v>78</v>
      </c>
      <c r="AA652" s="2">
        <v>67</v>
      </c>
      <c r="AB652" s="6">
        <f t="shared" si="192"/>
        <v>0.6511988748177826</v>
      </c>
      <c r="AC652" s="2">
        <v>347.36</v>
      </c>
      <c r="AD652" s="40">
        <f t="shared" si="193"/>
        <v>3367.0033670033663</v>
      </c>
      <c r="AE652" s="1">
        <f t="shared" si="194"/>
        <v>2.4950099800399199</v>
      </c>
      <c r="AF652" s="2">
        <f t="shared" si="195"/>
        <v>125</v>
      </c>
      <c r="AG652" s="9">
        <f t="shared" si="196"/>
        <v>311.87624750498998</v>
      </c>
      <c r="AH652" s="12">
        <f t="shared" si="197"/>
        <v>4.8997160068625879E-3</v>
      </c>
      <c r="AI652" s="12">
        <f t="shared" si="198"/>
        <v>-91768.34344365749</v>
      </c>
      <c r="AJ652" s="42">
        <f t="shared" si="199"/>
        <v>-121.131927391242</v>
      </c>
      <c r="AK652" s="11">
        <v>0</v>
      </c>
      <c r="AL652" s="9">
        <f t="shared" si="200"/>
        <v>-89.257158218237734</v>
      </c>
      <c r="AM652" s="11">
        <f t="shared" si="201"/>
        <v>0</v>
      </c>
      <c r="AN652" s="9">
        <f t="shared" si="202"/>
        <v>91.670105995191079</v>
      </c>
      <c r="AO652" s="9"/>
      <c r="AP652" s="9">
        <f t="shared" si="203"/>
        <v>121.13387197581478</v>
      </c>
      <c r="AQ652" s="47">
        <f t="shared" si="204"/>
        <v>91.541459708636282</v>
      </c>
      <c r="AR652" s="15">
        <f t="shared" si="205"/>
        <v>0</v>
      </c>
      <c r="AS652" s="49"/>
      <c r="AT652" s="12">
        <f t="shared" si="206"/>
        <v>-0.32832410203215062</v>
      </c>
      <c r="AU652" s="9">
        <f t="shared" si="207"/>
        <v>62.077693728012569</v>
      </c>
      <c r="AV652" s="9">
        <f t="shared" si="208"/>
        <v>32.613927747388864</v>
      </c>
      <c r="AW652" s="9">
        <f t="shared" si="209"/>
        <v>91.541459708636268</v>
      </c>
      <c r="AX652" s="16">
        <f t="shared" si="210"/>
        <v>62.077693728012562</v>
      </c>
      <c r="AY652" s="44">
        <f t="shared" si="211"/>
        <v>-0.32689678762021535</v>
      </c>
      <c r="AZ652" s="49"/>
      <c r="BA652" s="12">
        <f t="shared" si="212"/>
        <v>-0.32832410203215057</v>
      </c>
      <c r="BB652" s="9">
        <f t="shared" si="213"/>
        <v>63.614537256651829</v>
      </c>
      <c r="BC652" s="9">
        <f t="shared" si="214"/>
        <v>34.150771276028124</v>
      </c>
      <c r="BD652" s="9">
        <f t="shared" si="215"/>
        <v>93.078303237275534</v>
      </c>
      <c r="BE652" s="16">
        <f t="shared" si="216"/>
        <v>63.614537256651829</v>
      </c>
      <c r="BF652" s="44">
        <f t="shared" si="217"/>
        <v>-0.3268967876202154</v>
      </c>
      <c r="BG652" s="49"/>
      <c r="BH652" s="12">
        <f t="shared" si="218"/>
        <v>-0.32832410203215057</v>
      </c>
      <c r="BI652" s="9">
        <f t="shared" si="219"/>
        <v>64</v>
      </c>
      <c r="BJ652" s="9">
        <f t="shared" si="222"/>
        <v>34.536234019376295</v>
      </c>
      <c r="BK652" s="9"/>
      <c r="BL652" s="47">
        <f t="shared" si="220"/>
        <v>64</v>
      </c>
      <c r="BM652" s="44">
        <f t="shared" si="221"/>
        <v>-0.3268967876202154</v>
      </c>
      <c r="BN652" s="11"/>
      <c r="BO652" s="9"/>
      <c r="BP652" s="11"/>
      <c r="BQ652" s="9"/>
      <c r="BR652" s="43"/>
      <c r="BS652" s="9"/>
      <c r="BT652" s="11"/>
    </row>
    <row r="653" spans="3:72" x14ac:dyDescent="0.2">
      <c r="C653" s="1">
        <v>80</v>
      </c>
      <c r="D653" s="1">
        <v>104.71</v>
      </c>
      <c r="E653" s="1">
        <v>-5103.8999999999996</v>
      </c>
      <c r="F653" s="2">
        <v>78</v>
      </c>
      <c r="G653" s="6">
        <v>3.3000000000000002E-2</v>
      </c>
      <c r="H653" s="2">
        <v>0.42199999999999999</v>
      </c>
      <c r="I653" s="2">
        <v>3500</v>
      </c>
      <c r="J653" s="3">
        <f t="shared" si="183"/>
        <v>58.333333333333336</v>
      </c>
      <c r="K653" s="3">
        <f t="shared" si="184"/>
        <v>366.52</v>
      </c>
      <c r="L653" s="1">
        <v>0.9</v>
      </c>
      <c r="M653" s="1">
        <v>0.76</v>
      </c>
      <c r="N653" s="1">
        <f t="shared" si="185"/>
        <v>0.68400000000000005</v>
      </c>
      <c r="O653" s="40">
        <f t="shared" si="186"/>
        <v>50.175438596491226</v>
      </c>
      <c r="P653" s="40">
        <f t="shared" si="187"/>
        <v>3808.3157894736842</v>
      </c>
      <c r="Q653" s="1">
        <v>11</v>
      </c>
      <c r="R653" s="1">
        <v>4</v>
      </c>
      <c r="S653" s="2">
        <v>2600</v>
      </c>
      <c r="T653" s="3">
        <f t="shared" si="188"/>
        <v>866.66666666666663</v>
      </c>
      <c r="U653" s="7">
        <v>0.20419999999999999</v>
      </c>
      <c r="V653" s="7">
        <f t="shared" si="189"/>
        <v>3.2749326455999997E-2</v>
      </c>
      <c r="W653" s="7">
        <f t="shared" si="190"/>
        <v>1.6693636134473333E-2</v>
      </c>
      <c r="X653" s="40">
        <f t="shared" si="191"/>
        <v>1081.2059482292843</v>
      </c>
      <c r="Y653" s="1">
        <v>0</v>
      </c>
      <c r="Z653" s="1">
        <v>78</v>
      </c>
      <c r="AA653" s="2">
        <v>67</v>
      </c>
      <c r="AB653" s="6">
        <f t="shared" si="192"/>
        <v>0.6511988748177826</v>
      </c>
      <c r="AC653" s="2">
        <v>347.36</v>
      </c>
      <c r="AD653" s="40">
        <f t="shared" si="193"/>
        <v>3367.0033670033663</v>
      </c>
      <c r="AE653" s="1">
        <f t="shared" si="194"/>
        <v>2.4950099800399199</v>
      </c>
      <c r="AF653" s="2">
        <f t="shared" si="195"/>
        <v>126</v>
      </c>
      <c r="AG653" s="9">
        <f t="shared" si="196"/>
        <v>314.3712574850299</v>
      </c>
      <c r="AH653" s="12">
        <f t="shared" si="197"/>
        <v>4.8610184005356376E-3</v>
      </c>
      <c r="AI653" s="12">
        <f t="shared" si="198"/>
        <v>-91556.210094739276</v>
      </c>
      <c r="AJ653" s="42">
        <f t="shared" si="199"/>
        <v>-120.87578150294023</v>
      </c>
      <c r="AK653" s="11">
        <v>0</v>
      </c>
      <c r="AL653" s="9">
        <f t="shared" si="200"/>
        <v>-89.264065353991029</v>
      </c>
      <c r="AM653" s="11">
        <f t="shared" si="201"/>
        <v>0</v>
      </c>
      <c r="AN653" s="9">
        <f t="shared" si="202"/>
        <v>91.541459708636282</v>
      </c>
      <c r="AO653" s="9"/>
      <c r="AP653" s="9">
        <f t="shared" si="203"/>
        <v>120.87769549243134</v>
      </c>
      <c r="AQ653" s="47">
        <f t="shared" si="204"/>
        <v>91.413929511807623</v>
      </c>
      <c r="AR653" s="15">
        <f t="shared" si="205"/>
        <v>0</v>
      </c>
      <c r="AS653" s="49"/>
      <c r="AT653" s="12">
        <f t="shared" si="206"/>
        <v>-0.32689678762021535</v>
      </c>
      <c r="AU653" s="9">
        <f t="shared" si="207"/>
        <v>62.077693728012562</v>
      </c>
      <c r="AV653" s="9">
        <f t="shared" si="208"/>
        <v>32.741457944217508</v>
      </c>
      <c r="AW653" s="9">
        <f t="shared" si="209"/>
        <v>91.413929511807623</v>
      </c>
      <c r="AX653" s="16">
        <f t="shared" si="210"/>
        <v>62.077693728012562</v>
      </c>
      <c r="AY653" s="44">
        <f t="shared" si="211"/>
        <v>-0.32548185608378943</v>
      </c>
      <c r="AZ653" s="49"/>
      <c r="BA653" s="12">
        <f t="shared" si="212"/>
        <v>-0.3268967876202154</v>
      </c>
      <c r="BB653" s="9">
        <f t="shared" si="213"/>
        <v>63.614537256651829</v>
      </c>
      <c r="BC653" s="9">
        <f t="shared" si="214"/>
        <v>34.278301472856768</v>
      </c>
      <c r="BD653" s="9">
        <f t="shared" si="215"/>
        <v>92.95077304044689</v>
      </c>
      <c r="BE653" s="16">
        <f t="shared" si="216"/>
        <v>63.614537256651829</v>
      </c>
      <c r="BF653" s="44">
        <f t="shared" si="217"/>
        <v>-0.32548185608378949</v>
      </c>
      <c r="BG653" s="49"/>
      <c r="BH653" s="12">
        <f t="shared" si="218"/>
        <v>-0.3268967876202154</v>
      </c>
      <c r="BI653" s="9">
        <f t="shared" si="219"/>
        <v>64</v>
      </c>
      <c r="BJ653" s="9">
        <f t="shared" si="222"/>
        <v>34.663764216204939</v>
      </c>
      <c r="BK653" s="9"/>
      <c r="BL653" s="47">
        <f t="shared" si="220"/>
        <v>64</v>
      </c>
      <c r="BM653" s="44">
        <f t="shared" si="221"/>
        <v>-0.32548185608378949</v>
      </c>
      <c r="BN653" s="11"/>
      <c r="BO653" s="9"/>
      <c r="BP653" s="11"/>
      <c r="BQ653" s="9"/>
      <c r="BR653" s="43"/>
      <c r="BS653" s="9"/>
      <c r="BT653" s="11"/>
    </row>
    <row r="654" spans="3:72" x14ac:dyDescent="0.2">
      <c r="C654" s="1">
        <v>80</v>
      </c>
      <c r="D654" s="1">
        <v>104.71</v>
      </c>
      <c r="E654" s="1">
        <v>-5103.8999999999996</v>
      </c>
      <c r="F654" s="2">
        <v>78</v>
      </c>
      <c r="G654" s="6">
        <v>3.3000000000000002E-2</v>
      </c>
      <c r="H654" s="2">
        <v>0.42199999999999999</v>
      </c>
      <c r="I654" s="2">
        <v>3500</v>
      </c>
      <c r="J654" s="3">
        <f t="shared" si="183"/>
        <v>58.333333333333336</v>
      </c>
      <c r="K654" s="3">
        <f t="shared" si="184"/>
        <v>366.52</v>
      </c>
      <c r="L654" s="1">
        <v>0.9</v>
      </c>
      <c r="M654" s="1">
        <v>0.76</v>
      </c>
      <c r="N654" s="1">
        <f t="shared" si="185"/>
        <v>0.68400000000000005</v>
      </c>
      <c r="O654" s="40">
        <f t="shared" si="186"/>
        <v>50.175438596491226</v>
      </c>
      <c r="P654" s="40">
        <f t="shared" si="187"/>
        <v>3808.3157894736842</v>
      </c>
      <c r="Q654" s="1">
        <v>11</v>
      </c>
      <c r="R654" s="1">
        <v>4</v>
      </c>
      <c r="S654" s="2">
        <v>2600</v>
      </c>
      <c r="T654" s="3">
        <f t="shared" si="188"/>
        <v>866.66666666666663</v>
      </c>
      <c r="U654" s="7">
        <v>0.20419999999999999</v>
      </c>
      <c r="V654" s="7">
        <f t="shared" si="189"/>
        <v>3.2749326455999997E-2</v>
      </c>
      <c r="W654" s="7">
        <f t="shared" si="190"/>
        <v>1.6693636134473333E-2</v>
      </c>
      <c r="X654" s="40">
        <f t="shared" si="191"/>
        <v>1081.2059482292843</v>
      </c>
      <c r="Y654" s="1">
        <v>0</v>
      </c>
      <c r="Z654" s="1">
        <v>78</v>
      </c>
      <c r="AA654" s="2">
        <v>67</v>
      </c>
      <c r="AB654" s="6">
        <f t="shared" si="192"/>
        <v>0.6511988748177826</v>
      </c>
      <c r="AC654" s="2">
        <v>347.36</v>
      </c>
      <c r="AD654" s="40">
        <f t="shared" si="193"/>
        <v>3367.0033670033663</v>
      </c>
      <c r="AE654" s="1">
        <f t="shared" si="194"/>
        <v>2.4950099800399199</v>
      </c>
      <c r="AF654" s="2">
        <f t="shared" si="195"/>
        <v>127</v>
      </c>
      <c r="AG654" s="9">
        <f t="shared" si="196"/>
        <v>316.86626746506982</v>
      </c>
      <c r="AH654" s="12">
        <f t="shared" si="197"/>
        <v>4.8229272661864222E-3</v>
      </c>
      <c r="AI654" s="12">
        <f t="shared" si="198"/>
        <v>-91345.921350740377</v>
      </c>
      <c r="AJ654" s="42">
        <f t="shared" si="199"/>
        <v>-120.6218525954589</v>
      </c>
      <c r="AK654" s="11">
        <v>0</v>
      </c>
      <c r="AL654" s="9">
        <f t="shared" si="200"/>
        <v>-89.270864240561025</v>
      </c>
      <c r="AM654" s="11">
        <f t="shared" si="201"/>
        <v>0</v>
      </c>
      <c r="AN654" s="9">
        <f t="shared" si="202"/>
        <v>91.413929511807623</v>
      </c>
      <c r="AO654" s="9"/>
      <c r="AP654" s="9">
        <f t="shared" si="203"/>
        <v>120.62373670627952</v>
      </c>
      <c r="AQ654" s="47">
        <f t="shared" si="204"/>
        <v>91.287500922484469</v>
      </c>
      <c r="AR654" s="15">
        <f t="shared" si="205"/>
        <v>0</v>
      </c>
      <c r="AS654" s="49"/>
      <c r="AT654" s="12">
        <f t="shared" si="206"/>
        <v>-0.32548185608378943</v>
      </c>
      <c r="AU654" s="9">
        <f t="shared" si="207"/>
        <v>62.077693728012562</v>
      </c>
      <c r="AV654" s="9">
        <f t="shared" si="208"/>
        <v>32.867886533540663</v>
      </c>
      <c r="AW654" s="9">
        <f t="shared" si="209"/>
        <v>91.287500922484469</v>
      </c>
      <c r="AX654" s="16">
        <f t="shared" si="210"/>
        <v>62.077693728012562</v>
      </c>
      <c r="AY654" s="44">
        <f t="shared" si="211"/>
        <v>-0.32407914674445126</v>
      </c>
      <c r="AZ654" s="49"/>
      <c r="BA654" s="12">
        <f t="shared" si="212"/>
        <v>-0.32548185608378949</v>
      </c>
      <c r="BB654" s="9">
        <f t="shared" si="213"/>
        <v>63.614537256651829</v>
      </c>
      <c r="BC654" s="9">
        <f t="shared" si="214"/>
        <v>34.404730062179922</v>
      </c>
      <c r="BD654" s="9">
        <f t="shared" si="215"/>
        <v>92.824344451123736</v>
      </c>
      <c r="BE654" s="16">
        <f t="shared" si="216"/>
        <v>63.614537256651829</v>
      </c>
      <c r="BF654" s="44">
        <f t="shared" si="217"/>
        <v>-0.32407914674445132</v>
      </c>
      <c r="BG654" s="49"/>
      <c r="BH654" s="12">
        <f t="shared" si="218"/>
        <v>-0.32548185608378949</v>
      </c>
      <c r="BI654" s="9">
        <f t="shared" si="219"/>
        <v>64</v>
      </c>
      <c r="BJ654" s="9">
        <f t="shared" si="222"/>
        <v>34.790192805528093</v>
      </c>
      <c r="BK654" s="9"/>
      <c r="BL654" s="47">
        <f t="shared" si="220"/>
        <v>64</v>
      </c>
      <c r="BM654" s="44">
        <f t="shared" si="221"/>
        <v>-0.32407914674445132</v>
      </c>
      <c r="BN654" s="11"/>
      <c r="BO654" s="9"/>
      <c r="BP654" s="11"/>
      <c r="BQ654" s="9"/>
      <c r="BR654" s="43"/>
      <c r="BS654" s="9"/>
      <c r="BT654" s="11"/>
    </row>
    <row r="655" spans="3:72" x14ac:dyDescent="0.2">
      <c r="C655" s="1">
        <v>80</v>
      </c>
      <c r="D655" s="1">
        <v>104.71</v>
      </c>
      <c r="E655" s="1">
        <v>-5103.8999999999996</v>
      </c>
      <c r="F655" s="2">
        <v>78</v>
      </c>
      <c r="G655" s="6">
        <v>3.3000000000000002E-2</v>
      </c>
      <c r="H655" s="2">
        <v>0.42199999999999999</v>
      </c>
      <c r="I655" s="2">
        <v>3500</v>
      </c>
      <c r="J655" s="3">
        <f t="shared" si="183"/>
        <v>58.333333333333336</v>
      </c>
      <c r="K655" s="3">
        <f t="shared" si="184"/>
        <v>366.52</v>
      </c>
      <c r="L655" s="1">
        <v>0.9</v>
      </c>
      <c r="M655" s="1">
        <v>0.76</v>
      </c>
      <c r="N655" s="1">
        <f t="shared" si="185"/>
        <v>0.68400000000000005</v>
      </c>
      <c r="O655" s="40">
        <f t="shared" si="186"/>
        <v>50.175438596491226</v>
      </c>
      <c r="P655" s="40">
        <f t="shared" si="187"/>
        <v>3808.3157894736842</v>
      </c>
      <c r="Q655" s="1">
        <v>11</v>
      </c>
      <c r="R655" s="1">
        <v>4</v>
      </c>
      <c r="S655" s="2">
        <v>2600</v>
      </c>
      <c r="T655" s="3">
        <f t="shared" si="188"/>
        <v>866.66666666666663</v>
      </c>
      <c r="U655" s="7">
        <v>0.20419999999999999</v>
      </c>
      <c r="V655" s="7">
        <f t="shared" si="189"/>
        <v>3.2749326455999997E-2</v>
      </c>
      <c r="W655" s="7">
        <f t="shared" si="190"/>
        <v>1.6693636134473333E-2</v>
      </c>
      <c r="X655" s="40">
        <f t="shared" si="191"/>
        <v>1081.2059482292843</v>
      </c>
      <c r="Y655" s="1">
        <v>0</v>
      </c>
      <c r="Z655" s="1">
        <v>78</v>
      </c>
      <c r="AA655" s="2">
        <v>67</v>
      </c>
      <c r="AB655" s="6">
        <f t="shared" si="192"/>
        <v>0.6511988748177826</v>
      </c>
      <c r="AC655" s="2">
        <v>347.36</v>
      </c>
      <c r="AD655" s="40">
        <f t="shared" si="193"/>
        <v>3367.0033670033663</v>
      </c>
      <c r="AE655" s="1">
        <f t="shared" si="194"/>
        <v>2.4950099800399199</v>
      </c>
      <c r="AF655" s="2">
        <f t="shared" si="195"/>
        <v>128</v>
      </c>
      <c r="AG655" s="9">
        <f t="shared" si="196"/>
        <v>319.36127744510975</v>
      </c>
      <c r="AH655" s="12">
        <f t="shared" si="197"/>
        <v>4.7854284576489409E-3</v>
      </c>
      <c r="AI655" s="12">
        <f t="shared" si="198"/>
        <v>-91137.453140976751</v>
      </c>
      <c r="AJ655" s="42">
        <f t="shared" si="199"/>
        <v>-120.37011197629748</v>
      </c>
      <c r="AK655" s="11">
        <v>0</v>
      </c>
      <c r="AL655" s="9">
        <f t="shared" si="200"/>
        <v>-89.277557402896875</v>
      </c>
      <c r="AM655" s="11">
        <f t="shared" si="201"/>
        <v>0</v>
      </c>
      <c r="AN655" s="9">
        <f t="shared" si="202"/>
        <v>91.287500922484469</v>
      </c>
      <c r="AO655" s="9"/>
      <c r="AP655" s="9">
        <f t="shared" si="203"/>
        <v>120.37196690266487</v>
      </c>
      <c r="AQ655" s="47">
        <f t="shared" si="204"/>
        <v>91.162159708192959</v>
      </c>
      <c r="AR655" s="15">
        <f t="shared" si="205"/>
        <v>0</v>
      </c>
      <c r="AS655" s="49"/>
      <c r="AT655" s="12">
        <f t="shared" si="206"/>
        <v>-0.32407914674445126</v>
      </c>
      <c r="AU655" s="9">
        <f t="shared" si="207"/>
        <v>62.077693728012562</v>
      </c>
      <c r="AV655" s="9">
        <f t="shared" si="208"/>
        <v>32.993227747832172</v>
      </c>
      <c r="AW655" s="9">
        <f t="shared" si="209"/>
        <v>91.162159708192959</v>
      </c>
      <c r="AX655" s="16">
        <f t="shared" si="210"/>
        <v>62.077693728012562</v>
      </c>
      <c r="AY655" s="44">
        <f t="shared" si="211"/>
        <v>-0.32268850169468888</v>
      </c>
      <c r="AZ655" s="49"/>
      <c r="BA655" s="12">
        <f t="shared" si="212"/>
        <v>-0.32407914674445132</v>
      </c>
      <c r="BB655" s="9">
        <f t="shared" si="213"/>
        <v>63.614537256651829</v>
      </c>
      <c r="BC655" s="9">
        <f t="shared" si="214"/>
        <v>34.530071276471432</v>
      </c>
      <c r="BD655" s="9">
        <f t="shared" si="215"/>
        <v>92.699003236832226</v>
      </c>
      <c r="BE655" s="16">
        <f t="shared" si="216"/>
        <v>63.614537256651829</v>
      </c>
      <c r="BF655" s="44">
        <f t="shared" si="217"/>
        <v>-0.32268850169468893</v>
      </c>
      <c r="BG655" s="49"/>
      <c r="BH655" s="12">
        <f t="shared" si="218"/>
        <v>-0.32407914674445132</v>
      </c>
      <c r="BI655" s="9">
        <f t="shared" si="219"/>
        <v>64</v>
      </c>
      <c r="BJ655" s="9">
        <f t="shared" si="222"/>
        <v>34.915534019819603</v>
      </c>
      <c r="BK655" s="9"/>
      <c r="BL655" s="47">
        <f t="shared" si="220"/>
        <v>64</v>
      </c>
      <c r="BM655" s="44">
        <f t="shared" si="221"/>
        <v>-0.32268850169468893</v>
      </c>
      <c r="BN655" s="11"/>
      <c r="BO655" s="9"/>
      <c r="BP655" s="11"/>
      <c r="BQ655" s="9"/>
      <c r="BR655" s="43"/>
      <c r="BS655" s="9"/>
      <c r="BT655" s="11"/>
    </row>
    <row r="656" spans="3:72" x14ac:dyDescent="0.2">
      <c r="C656" s="1">
        <v>80</v>
      </c>
      <c r="D656" s="1">
        <v>104.71</v>
      </c>
      <c r="E656" s="1">
        <v>-5103.8999999999996</v>
      </c>
      <c r="F656" s="2">
        <v>78</v>
      </c>
      <c r="G656" s="6">
        <v>3.3000000000000002E-2</v>
      </c>
      <c r="H656" s="2">
        <v>0.42199999999999999</v>
      </c>
      <c r="I656" s="2">
        <v>3500</v>
      </c>
      <c r="J656" s="3">
        <f t="shared" ref="J656:J719" si="223">I656/60</f>
        <v>58.333333333333336</v>
      </c>
      <c r="K656" s="3">
        <f t="shared" ref="K656:K719" si="224">2*3.1416*J656</f>
        <v>366.52</v>
      </c>
      <c r="L656" s="1">
        <v>0.9</v>
      </c>
      <c r="M656" s="1">
        <v>0.76</v>
      </c>
      <c r="N656" s="1">
        <f t="shared" ref="N656:N719" si="225">L656*M656</f>
        <v>0.68400000000000005</v>
      </c>
      <c r="O656" s="40">
        <f t="shared" ref="O656:O719" si="226">1000*G656*F656/(75*N656)</f>
        <v>50.175438596491226</v>
      </c>
      <c r="P656" s="40">
        <f t="shared" ref="P656:P719" si="227">O656*75.9</f>
        <v>3808.3157894736842</v>
      </c>
      <c r="Q656" s="1">
        <v>11</v>
      </c>
      <c r="R656" s="1">
        <v>4</v>
      </c>
      <c r="S656" s="2">
        <v>2600</v>
      </c>
      <c r="T656" s="3">
        <f t="shared" ref="T656:T719" si="228">S656/(R656-1)</f>
        <v>866.66666666666663</v>
      </c>
      <c r="U656" s="7">
        <v>0.20419999999999999</v>
      </c>
      <c r="V656" s="7">
        <f t="shared" ref="V656:V719" si="229">3.1416*U656^2/4</f>
        <v>3.2749326455999997E-2</v>
      </c>
      <c r="W656" s="7">
        <f t="shared" ref="W656:W719" si="230">(2*9.81*V656^2*U656*Q656)/(S656*G656^2)</f>
        <v>1.6693636134473333E-2</v>
      </c>
      <c r="X656" s="40">
        <f t="shared" ref="X656:X719" si="231">AC656/(9.81*V656)</f>
        <v>1081.2059482292843</v>
      </c>
      <c r="Y656" s="1">
        <v>0</v>
      </c>
      <c r="Z656" s="1">
        <v>78</v>
      </c>
      <c r="AA656" s="2">
        <v>67</v>
      </c>
      <c r="AB656" s="6">
        <f t="shared" ref="AB656:AB719" si="232">(900*9.81*1000*G656*F656)/(N656*H656*(3.1416*I656)^2)</f>
        <v>0.6511988748177826</v>
      </c>
      <c r="AC656" s="2">
        <v>347.36</v>
      </c>
      <c r="AD656" s="40">
        <f t="shared" ref="AD656:AD719" si="233">(W656*T656)/(2*9.81*U656*V656^2)</f>
        <v>3367.0033670033663</v>
      </c>
      <c r="AE656" s="1">
        <f t="shared" ref="AE656:AE719" si="234">T656/AC656</f>
        <v>2.4950099800399199</v>
      </c>
      <c r="AF656" s="2">
        <f t="shared" ref="AF656:AF719" si="235">1+AF655</f>
        <v>129</v>
      </c>
      <c r="AG656" s="9">
        <f t="shared" ref="AG656:AG719" si="236">AF656*AE656</f>
        <v>321.85628742514967</v>
      </c>
      <c r="AH656" s="12">
        <f t="shared" ref="AH656:AH719" si="237">1/(AB656*AG656+1)</f>
        <v>4.7485082653151061E-3</v>
      </c>
      <c r="AI656" s="12">
        <f t="shared" ref="AI656:AI719" si="238">AL656^2-4*CoefC*AJ656</f>
        <v>-90930.78181461872</v>
      </c>
      <c r="AJ656" s="42">
        <f t="shared" ref="AJ656:AJ719" si="239">AH656^2*CoefA-AP656</f>
        <v>-120.12053144623098</v>
      </c>
      <c r="AK656" s="11">
        <v>0</v>
      </c>
      <c r="AL656" s="9">
        <f t="shared" ref="AL656:AL719" si="240">AH656*CoefB-B</f>
        <v>-89.284147288026546</v>
      </c>
      <c r="AM656" s="11">
        <f t="shared" ref="AM656:AM719" si="241">IF(AK656&lt;0,0,AK656)</f>
        <v>0</v>
      </c>
      <c r="AN656" s="9">
        <f t="shared" ref="AN656:AN719" si="242">AQ655</f>
        <v>91.162159708192959</v>
      </c>
      <c r="AO656" s="9"/>
      <c r="AP656" s="9">
        <f t="shared" ref="AP656:AP719" si="243">AN656-AT656*(B-_R*ABS(AT656))</f>
        <v>120.12235786102138</v>
      </c>
      <c r="AQ656" s="47">
        <f t="shared" ref="AQ656:AQ719" si="244">AU656+B*(AR656-AT656)+_R*AT656*ABS(AT656)</f>
        <v>91.037891880840974</v>
      </c>
      <c r="AR656" s="15">
        <f t="shared" ref="AR656:AR719" si="245">AM655</f>
        <v>0</v>
      </c>
      <c r="AS656" s="49"/>
      <c r="AT656" s="12">
        <f t="shared" ref="AT656:AT719" si="246">AY655</f>
        <v>-0.32268850169468888</v>
      </c>
      <c r="AU656" s="9">
        <f t="shared" ref="AU656:AU719" si="247">AX655</f>
        <v>62.077693728012562</v>
      </c>
      <c r="AV656" s="9">
        <f t="shared" ref="AV656:AV719" si="248">AU656+AT656*(B-_R*ABS(AT656))</f>
        <v>33.117495575184144</v>
      </c>
      <c r="AW656" s="9">
        <f t="shared" ref="AW656:AW719" si="249">AU656-BA656*(B-_R*ABS(BA656))</f>
        <v>91.037891880840988</v>
      </c>
      <c r="AX656" s="16">
        <f t="shared" ref="AX656:AX719" si="250">(AV656+AW656)/2</f>
        <v>62.077693728012562</v>
      </c>
      <c r="AY656" s="44">
        <f t="shared" ref="AY656:AY719" si="251">(AV656-AX656)/B</f>
        <v>-0.321309765738375</v>
      </c>
      <c r="AZ656" s="49"/>
      <c r="BA656" s="12">
        <f t="shared" ref="BA656:BA719" si="252">BF655</f>
        <v>-0.32268850169468893</v>
      </c>
      <c r="BB656" s="9">
        <f t="shared" ref="BB656:BB719" si="253">BE655</f>
        <v>63.614537256651829</v>
      </c>
      <c r="BC656" s="9">
        <f t="shared" ref="BC656:BC719" si="254">BB656+BA656*(B-_R*ABS(BA656))</f>
        <v>34.654339103823403</v>
      </c>
      <c r="BD656" s="9">
        <f t="shared" ref="BD656:BD719" si="255">BB656-BH656*(B-_R*ABS(BH656))</f>
        <v>92.574735409480255</v>
      </c>
      <c r="BE656" s="16">
        <f t="shared" ref="BE656:BE719" si="256">(BC656+BD656)/2</f>
        <v>63.614537256651829</v>
      </c>
      <c r="BF656" s="44">
        <f t="shared" ref="BF656:BF719" si="257">(BC656-BE656)/B</f>
        <v>-0.32130976573837511</v>
      </c>
      <c r="BG656" s="49"/>
      <c r="BH656" s="12">
        <f t="shared" ref="BH656:BH719" si="258">BM655</f>
        <v>-0.32268850169468893</v>
      </c>
      <c r="BI656" s="9">
        <f t="shared" ref="BI656:BI719" si="259">BL655</f>
        <v>64</v>
      </c>
      <c r="BJ656" s="9">
        <f t="shared" si="222"/>
        <v>35.039801847171574</v>
      </c>
      <c r="BK656" s="9"/>
      <c r="BL656" s="47">
        <f t="shared" ref="BL656:BL719" si="260">$AA$7</f>
        <v>64</v>
      </c>
      <c r="BM656" s="44">
        <f t="shared" ref="BM656:BM719" si="261">(BJ656-BL656)/B</f>
        <v>-0.32130976573837511</v>
      </c>
      <c r="BN656" s="11"/>
      <c r="BO656" s="9"/>
      <c r="BP656" s="11"/>
      <c r="BQ656" s="9"/>
      <c r="BR656" s="43"/>
      <c r="BS656" s="9"/>
      <c r="BT656" s="11"/>
    </row>
    <row r="657" spans="3:72" x14ac:dyDescent="0.2">
      <c r="C657" s="1">
        <v>80</v>
      </c>
      <c r="D657" s="1">
        <v>104.71</v>
      </c>
      <c r="E657" s="1">
        <v>-5103.8999999999996</v>
      </c>
      <c r="F657" s="2">
        <v>78</v>
      </c>
      <c r="G657" s="6">
        <v>3.3000000000000002E-2</v>
      </c>
      <c r="H657" s="2">
        <v>0.42199999999999999</v>
      </c>
      <c r="I657" s="2">
        <v>3500</v>
      </c>
      <c r="J657" s="3">
        <f t="shared" si="223"/>
        <v>58.333333333333336</v>
      </c>
      <c r="K657" s="3">
        <f t="shared" si="224"/>
        <v>366.52</v>
      </c>
      <c r="L657" s="1">
        <v>0.9</v>
      </c>
      <c r="M657" s="1">
        <v>0.76</v>
      </c>
      <c r="N657" s="1">
        <f t="shared" si="225"/>
        <v>0.68400000000000005</v>
      </c>
      <c r="O657" s="40">
        <f t="shared" si="226"/>
        <v>50.175438596491226</v>
      </c>
      <c r="P657" s="40">
        <f t="shared" si="227"/>
        <v>3808.3157894736842</v>
      </c>
      <c r="Q657" s="1">
        <v>11</v>
      </c>
      <c r="R657" s="1">
        <v>4</v>
      </c>
      <c r="S657" s="2">
        <v>2600</v>
      </c>
      <c r="T657" s="3">
        <f t="shared" si="228"/>
        <v>866.66666666666663</v>
      </c>
      <c r="U657" s="7">
        <v>0.20419999999999999</v>
      </c>
      <c r="V657" s="7">
        <f t="shared" si="229"/>
        <v>3.2749326455999997E-2</v>
      </c>
      <c r="W657" s="7">
        <f t="shared" si="230"/>
        <v>1.6693636134473333E-2</v>
      </c>
      <c r="X657" s="40">
        <f t="shared" si="231"/>
        <v>1081.2059482292843</v>
      </c>
      <c r="Y657" s="1">
        <v>0</v>
      </c>
      <c r="Z657" s="1">
        <v>78</v>
      </c>
      <c r="AA657" s="2">
        <v>67</v>
      </c>
      <c r="AB657" s="6">
        <f t="shared" si="232"/>
        <v>0.6511988748177826</v>
      </c>
      <c r="AC657" s="2">
        <v>347.36</v>
      </c>
      <c r="AD657" s="40">
        <f t="shared" si="233"/>
        <v>3367.0033670033663</v>
      </c>
      <c r="AE657" s="1">
        <f t="shared" si="234"/>
        <v>2.4950099800399199</v>
      </c>
      <c r="AF657" s="2">
        <f t="shared" si="235"/>
        <v>130</v>
      </c>
      <c r="AG657" s="9">
        <f t="shared" si="236"/>
        <v>324.3512974051896</v>
      </c>
      <c r="AH657" s="12">
        <f t="shared" si="237"/>
        <v>4.7121533994231787E-3</v>
      </c>
      <c r="AI657" s="12">
        <f t="shared" si="238"/>
        <v>-90725.884131479543</v>
      </c>
      <c r="AJ657" s="42">
        <f t="shared" si="239"/>
        <v>-119.8730832887569</v>
      </c>
      <c r="AK657" s="11">
        <v>0</v>
      </c>
      <c r="AL657" s="9">
        <f t="shared" si="240"/>
        <v>-89.290636268039592</v>
      </c>
      <c r="AM657" s="11">
        <f t="shared" si="241"/>
        <v>0</v>
      </c>
      <c r="AN657" s="9">
        <f t="shared" si="242"/>
        <v>91.037891880840974</v>
      </c>
      <c r="AO657" s="9"/>
      <c r="AP657" s="9">
        <f t="shared" si="243"/>
        <v>119.87488184431933</v>
      </c>
      <c r="AQ657" s="47">
        <f t="shared" si="244"/>
        <v>90.914683691490922</v>
      </c>
      <c r="AR657" s="15">
        <f t="shared" si="245"/>
        <v>0</v>
      </c>
      <c r="AS657" s="49"/>
      <c r="AT657" s="12">
        <f t="shared" si="246"/>
        <v>-0.321309765738375</v>
      </c>
      <c r="AU657" s="9">
        <f t="shared" si="247"/>
        <v>62.077693728012562</v>
      </c>
      <c r="AV657" s="9">
        <f t="shared" si="248"/>
        <v>33.24070376453421</v>
      </c>
      <c r="AW657" s="9">
        <f t="shared" si="249"/>
        <v>90.914683691490922</v>
      </c>
      <c r="AX657" s="16">
        <f t="shared" si="250"/>
        <v>62.077693728012562</v>
      </c>
      <c r="AY657" s="44">
        <f t="shared" si="251"/>
        <v>-0.31994278633277129</v>
      </c>
      <c r="AZ657" s="49"/>
      <c r="BA657" s="12">
        <f t="shared" si="252"/>
        <v>-0.32130976573837511</v>
      </c>
      <c r="BB657" s="9">
        <f t="shared" si="253"/>
        <v>63.614537256651829</v>
      </c>
      <c r="BC657" s="9">
        <f t="shared" si="254"/>
        <v>34.77754729317347</v>
      </c>
      <c r="BD657" s="9">
        <f t="shared" si="255"/>
        <v>92.451527220130188</v>
      </c>
      <c r="BE657" s="16">
        <f t="shared" si="256"/>
        <v>63.614537256651829</v>
      </c>
      <c r="BF657" s="44">
        <f t="shared" si="257"/>
        <v>-0.3199427863327714</v>
      </c>
      <c r="BG657" s="49"/>
      <c r="BH657" s="12">
        <f t="shared" si="258"/>
        <v>-0.32130976573837511</v>
      </c>
      <c r="BI657" s="9">
        <f t="shared" si="259"/>
        <v>64</v>
      </c>
      <c r="BJ657" s="9">
        <f t="shared" si="222"/>
        <v>35.163010036521641</v>
      </c>
      <c r="BK657" s="9"/>
      <c r="BL657" s="47">
        <f t="shared" si="260"/>
        <v>64</v>
      </c>
      <c r="BM657" s="44">
        <f t="shared" si="261"/>
        <v>-0.3199427863327714</v>
      </c>
      <c r="BN657" s="11"/>
      <c r="BO657" s="9"/>
      <c r="BP657" s="11"/>
      <c r="BQ657" s="9"/>
      <c r="BR657" s="43"/>
      <c r="BS657" s="9"/>
      <c r="BT657" s="11"/>
    </row>
    <row r="658" spans="3:72" x14ac:dyDescent="0.2">
      <c r="C658" s="1">
        <v>80</v>
      </c>
      <c r="D658" s="1">
        <v>104.71</v>
      </c>
      <c r="E658" s="1">
        <v>-5103.8999999999996</v>
      </c>
      <c r="F658" s="2">
        <v>78</v>
      </c>
      <c r="G658" s="6">
        <v>3.3000000000000002E-2</v>
      </c>
      <c r="H658" s="2">
        <v>0.42199999999999999</v>
      </c>
      <c r="I658" s="2">
        <v>3500</v>
      </c>
      <c r="J658" s="3">
        <f t="shared" si="223"/>
        <v>58.333333333333336</v>
      </c>
      <c r="K658" s="3">
        <f t="shared" si="224"/>
        <v>366.52</v>
      </c>
      <c r="L658" s="1">
        <v>0.9</v>
      </c>
      <c r="M658" s="1">
        <v>0.76</v>
      </c>
      <c r="N658" s="1">
        <f t="shared" si="225"/>
        <v>0.68400000000000005</v>
      </c>
      <c r="O658" s="40">
        <f t="shared" si="226"/>
        <v>50.175438596491226</v>
      </c>
      <c r="P658" s="40">
        <f t="shared" si="227"/>
        <v>3808.3157894736842</v>
      </c>
      <c r="Q658" s="1">
        <v>11</v>
      </c>
      <c r="R658" s="1">
        <v>4</v>
      </c>
      <c r="S658" s="2">
        <v>2600</v>
      </c>
      <c r="T658" s="3">
        <f t="shared" si="228"/>
        <v>866.66666666666663</v>
      </c>
      <c r="U658" s="7">
        <v>0.20419999999999999</v>
      </c>
      <c r="V658" s="7">
        <f t="shared" si="229"/>
        <v>3.2749326455999997E-2</v>
      </c>
      <c r="W658" s="7">
        <f t="shared" si="230"/>
        <v>1.6693636134473333E-2</v>
      </c>
      <c r="X658" s="40">
        <f t="shared" si="231"/>
        <v>1081.2059482292843</v>
      </c>
      <c r="Y658" s="1">
        <v>0</v>
      </c>
      <c r="Z658" s="1">
        <v>78</v>
      </c>
      <c r="AA658" s="2">
        <v>67</v>
      </c>
      <c r="AB658" s="6">
        <f t="shared" si="232"/>
        <v>0.6511988748177826</v>
      </c>
      <c r="AC658" s="2">
        <v>347.36</v>
      </c>
      <c r="AD658" s="40">
        <f t="shared" si="233"/>
        <v>3367.0033670033663</v>
      </c>
      <c r="AE658" s="1">
        <f t="shared" si="234"/>
        <v>2.4950099800399199</v>
      </c>
      <c r="AF658" s="2">
        <f t="shared" si="235"/>
        <v>131</v>
      </c>
      <c r="AG658" s="9">
        <f t="shared" si="236"/>
        <v>326.84630738522952</v>
      </c>
      <c r="AH658" s="12">
        <f t="shared" si="237"/>
        <v>4.6763509741080365E-3</v>
      </c>
      <c r="AI658" s="12">
        <f t="shared" si="238"/>
        <v>-90522.737253049345</v>
      </c>
      <c r="AJ658" s="42">
        <f t="shared" si="239"/>
        <v>-119.6277402598113</v>
      </c>
      <c r="AK658" s="11">
        <v>0</v>
      </c>
      <c r="AL658" s="9">
        <f t="shared" si="240"/>
        <v>-89.2970266429341</v>
      </c>
      <c r="AM658" s="11">
        <f t="shared" si="241"/>
        <v>0</v>
      </c>
      <c r="AN658" s="9">
        <f t="shared" si="242"/>
        <v>90.914683691490922</v>
      </c>
      <c r="AO658" s="9"/>
      <c r="AP658" s="9">
        <f t="shared" si="243"/>
        <v>119.62951158874438</v>
      </c>
      <c r="AQ658" s="47">
        <f t="shared" si="244"/>
        <v>90.792521625266033</v>
      </c>
      <c r="AR658" s="15">
        <f t="shared" si="245"/>
        <v>0</v>
      </c>
      <c r="AS658" s="49"/>
      <c r="AT658" s="12">
        <f t="shared" si="246"/>
        <v>-0.31994278633277129</v>
      </c>
      <c r="AU658" s="9">
        <f t="shared" si="247"/>
        <v>62.077693728012562</v>
      </c>
      <c r="AV658" s="9">
        <f t="shared" si="248"/>
        <v>33.362865830759105</v>
      </c>
      <c r="AW658" s="9">
        <f t="shared" si="249"/>
        <v>90.792521625266033</v>
      </c>
      <c r="AX658" s="16">
        <f t="shared" si="250"/>
        <v>62.077693728012569</v>
      </c>
      <c r="AY658" s="44">
        <f t="shared" si="251"/>
        <v>-0.31858741353201575</v>
      </c>
      <c r="AZ658" s="49"/>
      <c r="BA658" s="12">
        <f t="shared" si="252"/>
        <v>-0.3199427863327714</v>
      </c>
      <c r="BB658" s="9">
        <f t="shared" si="253"/>
        <v>63.614537256651829</v>
      </c>
      <c r="BC658" s="9">
        <f t="shared" si="254"/>
        <v>34.899709359398365</v>
      </c>
      <c r="BD658" s="9">
        <f t="shared" si="255"/>
        <v>92.329365153905286</v>
      </c>
      <c r="BE658" s="16">
        <f t="shared" si="256"/>
        <v>63.614537256651829</v>
      </c>
      <c r="BF658" s="44">
        <f t="shared" si="257"/>
        <v>-0.31858741353201575</v>
      </c>
      <c r="BG658" s="49"/>
      <c r="BH658" s="12">
        <f t="shared" si="258"/>
        <v>-0.3199427863327714</v>
      </c>
      <c r="BI658" s="9">
        <f t="shared" si="259"/>
        <v>64</v>
      </c>
      <c r="BJ658" s="9">
        <f t="shared" si="222"/>
        <v>35.285172102746536</v>
      </c>
      <c r="BK658" s="9"/>
      <c r="BL658" s="47">
        <f t="shared" si="260"/>
        <v>64</v>
      </c>
      <c r="BM658" s="44">
        <f t="shared" si="261"/>
        <v>-0.31858741353201575</v>
      </c>
      <c r="BN658" s="11"/>
      <c r="BO658" s="9"/>
      <c r="BP658" s="11"/>
      <c r="BQ658" s="9"/>
      <c r="BR658" s="43"/>
      <c r="BS658" s="9"/>
      <c r="BT658" s="11"/>
    </row>
    <row r="659" spans="3:72" x14ac:dyDescent="0.2">
      <c r="C659" s="1">
        <v>80</v>
      </c>
      <c r="D659" s="1">
        <v>104.71</v>
      </c>
      <c r="E659" s="1">
        <v>-5103.8999999999996</v>
      </c>
      <c r="F659" s="2">
        <v>78</v>
      </c>
      <c r="G659" s="6">
        <v>3.3000000000000002E-2</v>
      </c>
      <c r="H659" s="2">
        <v>0.42199999999999999</v>
      </c>
      <c r="I659" s="2">
        <v>3500</v>
      </c>
      <c r="J659" s="3">
        <f t="shared" si="223"/>
        <v>58.333333333333336</v>
      </c>
      <c r="K659" s="3">
        <f t="shared" si="224"/>
        <v>366.52</v>
      </c>
      <c r="L659" s="1">
        <v>0.9</v>
      </c>
      <c r="M659" s="1">
        <v>0.76</v>
      </c>
      <c r="N659" s="1">
        <f t="shared" si="225"/>
        <v>0.68400000000000005</v>
      </c>
      <c r="O659" s="40">
        <f t="shared" si="226"/>
        <v>50.175438596491226</v>
      </c>
      <c r="P659" s="40">
        <f t="shared" si="227"/>
        <v>3808.3157894736842</v>
      </c>
      <c r="Q659" s="1">
        <v>11</v>
      </c>
      <c r="R659" s="1">
        <v>4</v>
      </c>
      <c r="S659" s="2">
        <v>2600</v>
      </c>
      <c r="T659" s="3">
        <f t="shared" si="228"/>
        <v>866.66666666666663</v>
      </c>
      <c r="U659" s="7">
        <v>0.20419999999999999</v>
      </c>
      <c r="V659" s="7">
        <f t="shared" si="229"/>
        <v>3.2749326455999997E-2</v>
      </c>
      <c r="W659" s="7">
        <f t="shared" si="230"/>
        <v>1.6693636134473333E-2</v>
      </c>
      <c r="X659" s="40">
        <f t="shared" si="231"/>
        <v>1081.2059482292843</v>
      </c>
      <c r="Y659" s="1">
        <v>0</v>
      </c>
      <c r="Z659" s="1">
        <v>78</v>
      </c>
      <c r="AA659" s="2">
        <v>67</v>
      </c>
      <c r="AB659" s="6">
        <f t="shared" si="232"/>
        <v>0.6511988748177826</v>
      </c>
      <c r="AC659" s="2">
        <v>347.36</v>
      </c>
      <c r="AD659" s="40">
        <f t="shared" si="233"/>
        <v>3367.0033670033663</v>
      </c>
      <c r="AE659" s="1">
        <f t="shared" si="234"/>
        <v>2.4950099800399199</v>
      </c>
      <c r="AF659" s="2">
        <f t="shared" si="235"/>
        <v>132</v>
      </c>
      <c r="AG659" s="9">
        <f t="shared" si="236"/>
        <v>329.34131736526945</v>
      </c>
      <c r="AH659" s="12">
        <f t="shared" si="237"/>
        <v>4.6410884921730608E-3</v>
      </c>
      <c r="AI659" s="12">
        <f t="shared" si="238"/>
        <v>-90321.318733766966</v>
      </c>
      <c r="AJ659" s="42">
        <f t="shared" si="239"/>
        <v>-119.38447557774633</v>
      </c>
      <c r="AK659" s="11">
        <v>0</v>
      </c>
      <c r="AL659" s="9">
        <f t="shared" si="240"/>
        <v>-89.303320643334672</v>
      </c>
      <c r="AM659" s="11">
        <f t="shared" si="241"/>
        <v>0</v>
      </c>
      <c r="AN659" s="9">
        <f t="shared" si="242"/>
        <v>90.792521625266033</v>
      </c>
      <c r="AO659" s="9"/>
      <c r="AP659" s="9">
        <f t="shared" si="243"/>
        <v>119.38622029364009</v>
      </c>
      <c r="AQ659" s="47">
        <f t="shared" si="244"/>
        <v>90.671392396386622</v>
      </c>
      <c r="AR659" s="15">
        <f t="shared" si="245"/>
        <v>0</v>
      </c>
      <c r="AS659" s="49"/>
      <c r="AT659" s="12">
        <f t="shared" si="246"/>
        <v>-0.31858741353201575</v>
      </c>
      <c r="AU659" s="9">
        <f t="shared" si="247"/>
        <v>62.077693728012569</v>
      </c>
      <c r="AV659" s="9">
        <f t="shared" si="248"/>
        <v>33.483995059638509</v>
      </c>
      <c r="AW659" s="9">
        <f t="shared" si="249"/>
        <v>90.671392396386636</v>
      </c>
      <c r="AX659" s="16">
        <f t="shared" si="250"/>
        <v>62.077693728012576</v>
      </c>
      <c r="AY659" s="44">
        <f t="shared" si="251"/>
        <v>-0.31724349993204931</v>
      </c>
      <c r="AZ659" s="49"/>
      <c r="BA659" s="12">
        <f t="shared" si="252"/>
        <v>-0.31858741353201575</v>
      </c>
      <c r="BB659" s="9">
        <f t="shared" si="253"/>
        <v>63.614537256651829</v>
      </c>
      <c r="BC659" s="9">
        <f t="shared" si="254"/>
        <v>35.020838588277769</v>
      </c>
      <c r="BD659" s="9">
        <f t="shared" si="255"/>
        <v>92.208235925025889</v>
      </c>
      <c r="BE659" s="16">
        <f t="shared" si="256"/>
        <v>63.614537256651829</v>
      </c>
      <c r="BF659" s="44">
        <f t="shared" si="257"/>
        <v>-0.31724349993204926</v>
      </c>
      <c r="BG659" s="49"/>
      <c r="BH659" s="12">
        <f t="shared" si="258"/>
        <v>-0.31858741353201575</v>
      </c>
      <c r="BI659" s="9">
        <f t="shared" si="259"/>
        <v>64</v>
      </c>
      <c r="BJ659" s="9">
        <f t="shared" si="222"/>
        <v>35.40630133162594</v>
      </c>
      <c r="BK659" s="9"/>
      <c r="BL659" s="47">
        <f t="shared" si="260"/>
        <v>64</v>
      </c>
      <c r="BM659" s="44">
        <f t="shared" si="261"/>
        <v>-0.31724349993204926</v>
      </c>
      <c r="BN659" s="11"/>
      <c r="BO659" s="9"/>
      <c r="BP659" s="11"/>
      <c r="BQ659" s="9"/>
      <c r="BR659" s="43"/>
      <c r="BS659" s="9"/>
      <c r="BT659" s="11"/>
    </row>
    <row r="660" spans="3:72" x14ac:dyDescent="0.2">
      <c r="C660" s="1">
        <v>80</v>
      </c>
      <c r="D660" s="1">
        <v>104.71</v>
      </c>
      <c r="E660" s="1">
        <v>-5103.8999999999996</v>
      </c>
      <c r="F660" s="2">
        <v>78</v>
      </c>
      <c r="G660" s="6">
        <v>3.3000000000000002E-2</v>
      </c>
      <c r="H660" s="2">
        <v>0.42199999999999999</v>
      </c>
      <c r="I660" s="2">
        <v>3500</v>
      </c>
      <c r="J660" s="3">
        <f t="shared" si="223"/>
        <v>58.333333333333336</v>
      </c>
      <c r="K660" s="3">
        <f t="shared" si="224"/>
        <v>366.52</v>
      </c>
      <c r="L660" s="1">
        <v>0.9</v>
      </c>
      <c r="M660" s="1">
        <v>0.76</v>
      </c>
      <c r="N660" s="1">
        <f t="shared" si="225"/>
        <v>0.68400000000000005</v>
      </c>
      <c r="O660" s="40">
        <f t="shared" si="226"/>
        <v>50.175438596491226</v>
      </c>
      <c r="P660" s="40">
        <f t="shared" si="227"/>
        <v>3808.3157894736842</v>
      </c>
      <c r="Q660" s="1">
        <v>11</v>
      </c>
      <c r="R660" s="1">
        <v>4</v>
      </c>
      <c r="S660" s="2">
        <v>2600</v>
      </c>
      <c r="T660" s="3">
        <f t="shared" si="228"/>
        <v>866.66666666666663</v>
      </c>
      <c r="U660" s="7">
        <v>0.20419999999999999</v>
      </c>
      <c r="V660" s="7">
        <f t="shared" si="229"/>
        <v>3.2749326455999997E-2</v>
      </c>
      <c r="W660" s="7">
        <f t="shared" si="230"/>
        <v>1.6693636134473333E-2</v>
      </c>
      <c r="X660" s="40">
        <f t="shared" si="231"/>
        <v>1081.2059482292843</v>
      </c>
      <c r="Y660" s="1">
        <v>0</v>
      </c>
      <c r="Z660" s="1">
        <v>78</v>
      </c>
      <c r="AA660" s="2">
        <v>67</v>
      </c>
      <c r="AB660" s="6">
        <f t="shared" si="232"/>
        <v>0.6511988748177826</v>
      </c>
      <c r="AC660" s="2">
        <v>347.36</v>
      </c>
      <c r="AD660" s="40">
        <f t="shared" si="233"/>
        <v>3367.0033670033663</v>
      </c>
      <c r="AE660" s="1">
        <f t="shared" si="234"/>
        <v>2.4950099800399199</v>
      </c>
      <c r="AF660" s="2">
        <f t="shared" si="235"/>
        <v>133</v>
      </c>
      <c r="AG660" s="9">
        <f t="shared" si="236"/>
        <v>331.83632734530937</v>
      </c>
      <c r="AH660" s="12">
        <f t="shared" si="237"/>
        <v>4.6063538305458479E-3</v>
      </c>
      <c r="AI660" s="12">
        <f t="shared" si="238"/>
        <v>-90121.606512521816</v>
      </c>
      <c r="AJ660" s="42">
        <f t="shared" si="239"/>
        <v>-119.14326291356157</v>
      </c>
      <c r="AK660" s="11">
        <v>0</v>
      </c>
      <c r="AL660" s="9">
        <f t="shared" si="240"/>
        <v>-89.309520433088508</v>
      </c>
      <c r="AM660" s="11">
        <f t="shared" si="241"/>
        <v>0</v>
      </c>
      <c r="AN660" s="9">
        <f t="shared" si="242"/>
        <v>90.671392396386622</v>
      </c>
      <c r="AO660" s="9"/>
      <c r="AP660" s="9">
        <f t="shared" si="243"/>
        <v>119.14498161170616</v>
      </c>
      <c r="AQ660" s="47">
        <f t="shared" si="244"/>
        <v>90.551282943332112</v>
      </c>
      <c r="AR660" s="15">
        <f t="shared" si="245"/>
        <v>0</v>
      </c>
      <c r="AS660" s="49"/>
      <c r="AT660" s="12">
        <f t="shared" si="246"/>
        <v>-0.31724349993204931</v>
      </c>
      <c r="AU660" s="9">
        <f t="shared" si="247"/>
        <v>62.077693728012576</v>
      </c>
      <c r="AV660" s="9">
        <f t="shared" si="248"/>
        <v>33.604104512693034</v>
      </c>
      <c r="AW660" s="9">
        <f t="shared" si="249"/>
        <v>90.551282943332112</v>
      </c>
      <c r="AX660" s="16">
        <f t="shared" si="250"/>
        <v>62.077693728012576</v>
      </c>
      <c r="AY660" s="44">
        <f t="shared" si="251"/>
        <v>-0.31591090061693916</v>
      </c>
      <c r="AZ660" s="49"/>
      <c r="BA660" s="12">
        <f t="shared" si="252"/>
        <v>-0.31724349993204926</v>
      </c>
      <c r="BB660" s="9">
        <f t="shared" si="253"/>
        <v>63.614537256651829</v>
      </c>
      <c r="BC660" s="9">
        <f t="shared" si="254"/>
        <v>35.140948041332294</v>
      </c>
      <c r="BD660" s="9">
        <f t="shared" si="255"/>
        <v>92.088126471971364</v>
      </c>
      <c r="BE660" s="16">
        <f t="shared" si="256"/>
        <v>63.614537256651829</v>
      </c>
      <c r="BF660" s="44">
        <f t="shared" si="257"/>
        <v>-0.31591090061693905</v>
      </c>
      <c r="BG660" s="49"/>
      <c r="BH660" s="12">
        <f t="shared" si="258"/>
        <v>-0.31724349993204926</v>
      </c>
      <c r="BI660" s="9">
        <f t="shared" si="259"/>
        <v>64</v>
      </c>
      <c r="BJ660" s="9">
        <f t="shared" si="222"/>
        <v>35.526410784680465</v>
      </c>
      <c r="BK660" s="9"/>
      <c r="BL660" s="47">
        <f t="shared" si="260"/>
        <v>64</v>
      </c>
      <c r="BM660" s="44">
        <f t="shared" si="261"/>
        <v>-0.31591090061693905</v>
      </c>
      <c r="BN660" s="11"/>
      <c r="BO660" s="9"/>
      <c r="BP660" s="11"/>
      <c r="BQ660" s="9"/>
      <c r="BR660" s="43"/>
      <c r="BS660" s="9"/>
      <c r="BT660" s="11"/>
    </row>
    <row r="661" spans="3:72" x14ac:dyDescent="0.2">
      <c r="C661" s="1">
        <v>80</v>
      </c>
      <c r="D661" s="1">
        <v>104.71</v>
      </c>
      <c r="E661" s="1">
        <v>-5103.8999999999996</v>
      </c>
      <c r="F661" s="2">
        <v>78</v>
      </c>
      <c r="G661" s="6">
        <v>3.3000000000000002E-2</v>
      </c>
      <c r="H661" s="2">
        <v>0.42199999999999999</v>
      </c>
      <c r="I661" s="2">
        <v>3500</v>
      </c>
      <c r="J661" s="3">
        <f t="shared" si="223"/>
        <v>58.333333333333336</v>
      </c>
      <c r="K661" s="3">
        <f t="shared" si="224"/>
        <v>366.52</v>
      </c>
      <c r="L661" s="1">
        <v>0.9</v>
      </c>
      <c r="M661" s="1">
        <v>0.76</v>
      </c>
      <c r="N661" s="1">
        <f t="shared" si="225"/>
        <v>0.68400000000000005</v>
      </c>
      <c r="O661" s="40">
        <f t="shared" si="226"/>
        <v>50.175438596491226</v>
      </c>
      <c r="P661" s="40">
        <f t="shared" si="227"/>
        <v>3808.3157894736842</v>
      </c>
      <c r="Q661" s="1">
        <v>11</v>
      </c>
      <c r="R661" s="1">
        <v>4</v>
      </c>
      <c r="S661" s="2">
        <v>2600</v>
      </c>
      <c r="T661" s="3">
        <f t="shared" si="228"/>
        <v>866.66666666666663</v>
      </c>
      <c r="U661" s="7">
        <v>0.20419999999999999</v>
      </c>
      <c r="V661" s="7">
        <f t="shared" si="229"/>
        <v>3.2749326455999997E-2</v>
      </c>
      <c r="W661" s="7">
        <f t="shared" si="230"/>
        <v>1.6693636134473333E-2</v>
      </c>
      <c r="X661" s="40">
        <f t="shared" si="231"/>
        <v>1081.2059482292843</v>
      </c>
      <c r="Y661" s="1">
        <v>0</v>
      </c>
      <c r="Z661" s="1">
        <v>78</v>
      </c>
      <c r="AA661" s="2">
        <v>67</v>
      </c>
      <c r="AB661" s="6">
        <f t="shared" si="232"/>
        <v>0.6511988748177826</v>
      </c>
      <c r="AC661" s="2">
        <v>347.36</v>
      </c>
      <c r="AD661" s="40">
        <f t="shared" si="233"/>
        <v>3367.0033670033663</v>
      </c>
      <c r="AE661" s="1">
        <f t="shared" si="234"/>
        <v>2.4950099800399199</v>
      </c>
      <c r="AF661" s="2">
        <f t="shared" si="235"/>
        <v>134</v>
      </c>
      <c r="AG661" s="9">
        <f t="shared" si="236"/>
        <v>334.3313373253493</v>
      </c>
      <c r="AH661" s="12">
        <f t="shared" si="237"/>
        <v>4.5721352263821766E-3</v>
      </c>
      <c r="AI661" s="12">
        <f t="shared" si="238"/>
        <v>-89923.578904378926</v>
      </c>
      <c r="AJ661" s="42">
        <f t="shared" si="239"/>
        <v>-118.90407638138188</v>
      </c>
      <c r="AK661" s="11">
        <v>0</v>
      </c>
      <c r="AL661" s="9">
        <f t="shared" si="240"/>
        <v>-89.315628111745681</v>
      </c>
      <c r="AM661" s="11">
        <f t="shared" si="241"/>
        <v>0</v>
      </c>
      <c r="AN661" s="9">
        <f t="shared" si="242"/>
        <v>90.551282943332112</v>
      </c>
      <c r="AO661" s="9"/>
      <c r="AP661" s="9">
        <f t="shared" si="243"/>
        <v>118.90576963944469</v>
      </c>
      <c r="AQ661" s="47">
        <f t="shared" si="244"/>
        <v>90.43218042412515</v>
      </c>
      <c r="AR661" s="15">
        <f t="shared" si="245"/>
        <v>0</v>
      </c>
      <c r="AS661" s="49"/>
      <c r="AT661" s="12">
        <f t="shared" si="246"/>
        <v>-0.31591090061693916</v>
      </c>
      <c r="AU661" s="9">
        <f t="shared" si="247"/>
        <v>62.077693728012576</v>
      </c>
      <c r="AV661" s="9">
        <f t="shared" si="248"/>
        <v>33.72320703190001</v>
      </c>
      <c r="AW661" s="9">
        <f t="shared" si="249"/>
        <v>90.432180424125136</v>
      </c>
      <c r="AX661" s="16">
        <f t="shared" si="250"/>
        <v>62.077693728012576</v>
      </c>
      <c r="AY661" s="44">
        <f t="shared" si="251"/>
        <v>-0.31458947310655777</v>
      </c>
      <c r="AZ661" s="49"/>
      <c r="BA661" s="12">
        <f t="shared" si="252"/>
        <v>-0.31591090061693905</v>
      </c>
      <c r="BB661" s="9">
        <f t="shared" si="253"/>
        <v>63.614537256651829</v>
      </c>
      <c r="BC661" s="9">
        <f t="shared" si="254"/>
        <v>35.26005056053927</v>
      </c>
      <c r="BD661" s="9">
        <f t="shared" si="255"/>
        <v>91.969023952764388</v>
      </c>
      <c r="BE661" s="16">
        <f t="shared" si="256"/>
        <v>63.614537256651829</v>
      </c>
      <c r="BF661" s="44">
        <f t="shared" si="257"/>
        <v>-0.31458947310655772</v>
      </c>
      <c r="BG661" s="49"/>
      <c r="BH661" s="12">
        <f t="shared" si="258"/>
        <v>-0.31591090061693905</v>
      </c>
      <c r="BI661" s="9">
        <f t="shared" si="259"/>
        <v>64</v>
      </c>
      <c r="BJ661" s="9">
        <f t="shared" si="222"/>
        <v>35.645513303887441</v>
      </c>
      <c r="BK661" s="9"/>
      <c r="BL661" s="47">
        <f t="shared" si="260"/>
        <v>64</v>
      </c>
      <c r="BM661" s="44">
        <f t="shared" si="261"/>
        <v>-0.31458947310655772</v>
      </c>
      <c r="BN661" s="11"/>
      <c r="BO661" s="9"/>
      <c r="BP661" s="11"/>
      <c r="BQ661" s="9"/>
      <c r="BR661" s="43"/>
      <c r="BS661" s="9"/>
      <c r="BT661" s="11"/>
    </row>
    <row r="662" spans="3:72" x14ac:dyDescent="0.2">
      <c r="C662" s="1">
        <v>80</v>
      </c>
      <c r="D662" s="1">
        <v>104.71</v>
      </c>
      <c r="E662" s="1">
        <v>-5103.8999999999996</v>
      </c>
      <c r="F662" s="2">
        <v>78</v>
      </c>
      <c r="G662" s="6">
        <v>3.3000000000000002E-2</v>
      </c>
      <c r="H662" s="2">
        <v>0.42199999999999999</v>
      </c>
      <c r="I662" s="2">
        <v>3500</v>
      </c>
      <c r="J662" s="3">
        <f t="shared" si="223"/>
        <v>58.333333333333336</v>
      </c>
      <c r="K662" s="3">
        <f t="shared" si="224"/>
        <v>366.52</v>
      </c>
      <c r="L662" s="1">
        <v>0.9</v>
      </c>
      <c r="M662" s="1">
        <v>0.76</v>
      </c>
      <c r="N662" s="1">
        <f t="shared" si="225"/>
        <v>0.68400000000000005</v>
      </c>
      <c r="O662" s="40">
        <f t="shared" si="226"/>
        <v>50.175438596491226</v>
      </c>
      <c r="P662" s="40">
        <f t="shared" si="227"/>
        <v>3808.3157894736842</v>
      </c>
      <c r="Q662" s="1">
        <v>11</v>
      </c>
      <c r="R662" s="1">
        <v>4</v>
      </c>
      <c r="S662" s="2">
        <v>2600</v>
      </c>
      <c r="T662" s="3">
        <f t="shared" si="228"/>
        <v>866.66666666666663</v>
      </c>
      <c r="U662" s="7">
        <v>0.20419999999999999</v>
      </c>
      <c r="V662" s="7">
        <f t="shared" si="229"/>
        <v>3.2749326455999997E-2</v>
      </c>
      <c r="W662" s="7">
        <f t="shared" si="230"/>
        <v>1.6693636134473333E-2</v>
      </c>
      <c r="X662" s="40">
        <f t="shared" si="231"/>
        <v>1081.2059482292843</v>
      </c>
      <c r="Y662" s="1">
        <v>0</v>
      </c>
      <c r="Z662" s="1">
        <v>78</v>
      </c>
      <c r="AA662" s="2">
        <v>67</v>
      </c>
      <c r="AB662" s="6">
        <f t="shared" si="232"/>
        <v>0.6511988748177826</v>
      </c>
      <c r="AC662" s="2">
        <v>347.36</v>
      </c>
      <c r="AD662" s="40">
        <f t="shared" si="233"/>
        <v>3367.0033670033663</v>
      </c>
      <c r="AE662" s="1">
        <f t="shared" si="234"/>
        <v>2.4950099800399199</v>
      </c>
      <c r="AF662" s="2">
        <f t="shared" si="235"/>
        <v>135</v>
      </c>
      <c r="AG662" s="9">
        <f t="shared" si="236"/>
        <v>336.82634730538916</v>
      </c>
      <c r="AH662" s="12">
        <f t="shared" si="237"/>
        <v>4.5384212637847709E-3</v>
      </c>
      <c r="AI662" s="12">
        <f t="shared" si="238"/>
        <v>-89727.214592520031</v>
      </c>
      <c r="AJ662" s="42">
        <f t="shared" si="239"/>
        <v>-118.66689052917403</v>
      </c>
      <c r="AK662" s="11">
        <v>0</v>
      </c>
      <c r="AL662" s="9">
        <f t="shared" si="240"/>
        <v>-89.321645716929694</v>
      </c>
      <c r="AM662" s="11">
        <f t="shared" si="241"/>
        <v>0</v>
      </c>
      <c r="AN662" s="9">
        <f t="shared" si="242"/>
        <v>90.43218042412515</v>
      </c>
      <c r="AO662" s="9"/>
      <c r="AP662" s="9">
        <f t="shared" si="243"/>
        <v>118.668558907847</v>
      </c>
      <c r="AQ662" s="47">
        <f t="shared" si="244"/>
        <v>90.314072211734427</v>
      </c>
      <c r="AR662" s="15">
        <f t="shared" si="245"/>
        <v>0</v>
      </c>
      <c r="AS662" s="49"/>
      <c r="AT662" s="12">
        <f t="shared" si="246"/>
        <v>-0.31458947310655777</v>
      </c>
      <c r="AU662" s="9">
        <f t="shared" si="247"/>
        <v>62.077693728012576</v>
      </c>
      <c r="AV662" s="9">
        <f t="shared" si="248"/>
        <v>33.841315244290726</v>
      </c>
      <c r="AW662" s="9">
        <f t="shared" si="249"/>
        <v>90.314072211734427</v>
      </c>
      <c r="AX662" s="16">
        <f t="shared" si="250"/>
        <v>62.077693728012576</v>
      </c>
      <c r="AY662" s="44">
        <f t="shared" si="251"/>
        <v>-0.31327907730557691</v>
      </c>
      <c r="AZ662" s="49"/>
      <c r="BA662" s="12">
        <f t="shared" si="252"/>
        <v>-0.31458947310655772</v>
      </c>
      <c r="BB662" s="9">
        <f t="shared" si="253"/>
        <v>63.614537256651829</v>
      </c>
      <c r="BC662" s="9">
        <f t="shared" si="254"/>
        <v>35.378158772929979</v>
      </c>
      <c r="BD662" s="9">
        <f t="shared" si="255"/>
        <v>91.850915740373679</v>
      </c>
      <c r="BE662" s="16">
        <f t="shared" si="256"/>
        <v>63.614537256651829</v>
      </c>
      <c r="BF662" s="44">
        <f t="shared" si="257"/>
        <v>-0.31327907730557691</v>
      </c>
      <c r="BG662" s="49"/>
      <c r="BH662" s="12">
        <f t="shared" si="258"/>
        <v>-0.31458947310655772</v>
      </c>
      <c r="BI662" s="9">
        <f t="shared" si="259"/>
        <v>64</v>
      </c>
      <c r="BJ662" s="9">
        <f t="shared" si="222"/>
        <v>35.76362151627815</v>
      </c>
      <c r="BK662" s="9"/>
      <c r="BL662" s="47">
        <f t="shared" si="260"/>
        <v>64</v>
      </c>
      <c r="BM662" s="44">
        <f t="shared" si="261"/>
        <v>-0.31327907730557691</v>
      </c>
      <c r="BN662" s="11"/>
      <c r="BO662" s="9"/>
      <c r="BP662" s="11"/>
      <c r="BQ662" s="9"/>
      <c r="BR662" s="43"/>
      <c r="BS662" s="9"/>
      <c r="BT662" s="11"/>
    </row>
    <row r="663" spans="3:72" x14ac:dyDescent="0.2">
      <c r="C663" s="1">
        <v>80</v>
      </c>
      <c r="D663" s="1">
        <v>104.71</v>
      </c>
      <c r="E663" s="1">
        <v>-5103.8999999999996</v>
      </c>
      <c r="F663" s="2">
        <v>78</v>
      </c>
      <c r="G663" s="6">
        <v>3.3000000000000002E-2</v>
      </c>
      <c r="H663" s="2">
        <v>0.42199999999999999</v>
      </c>
      <c r="I663" s="2">
        <v>3500</v>
      </c>
      <c r="J663" s="3">
        <f t="shared" si="223"/>
        <v>58.333333333333336</v>
      </c>
      <c r="K663" s="3">
        <f t="shared" si="224"/>
        <v>366.52</v>
      </c>
      <c r="L663" s="1">
        <v>0.9</v>
      </c>
      <c r="M663" s="1">
        <v>0.76</v>
      </c>
      <c r="N663" s="1">
        <f t="shared" si="225"/>
        <v>0.68400000000000005</v>
      </c>
      <c r="O663" s="40">
        <f t="shared" si="226"/>
        <v>50.175438596491226</v>
      </c>
      <c r="P663" s="40">
        <f t="shared" si="227"/>
        <v>3808.3157894736842</v>
      </c>
      <c r="Q663" s="1">
        <v>11</v>
      </c>
      <c r="R663" s="1">
        <v>4</v>
      </c>
      <c r="S663" s="2">
        <v>2600</v>
      </c>
      <c r="T663" s="3">
        <f t="shared" si="228"/>
        <v>866.66666666666663</v>
      </c>
      <c r="U663" s="7">
        <v>0.20419999999999999</v>
      </c>
      <c r="V663" s="7">
        <f t="shared" si="229"/>
        <v>3.2749326455999997E-2</v>
      </c>
      <c r="W663" s="7">
        <f t="shared" si="230"/>
        <v>1.6693636134473333E-2</v>
      </c>
      <c r="X663" s="40">
        <f t="shared" si="231"/>
        <v>1081.2059482292843</v>
      </c>
      <c r="Y663" s="1">
        <v>0</v>
      </c>
      <c r="Z663" s="1">
        <v>78</v>
      </c>
      <c r="AA663" s="2">
        <v>67</v>
      </c>
      <c r="AB663" s="6">
        <f t="shared" si="232"/>
        <v>0.6511988748177826</v>
      </c>
      <c r="AC663" s="2">
        <v>347.36</v>
      </c>
      <c r="AD663" s="40">
        <f t="shared" si="233"/>
        <v>3367.0033670033663</v>
      </c>
      <c r="AE663" s="1">
        <f t="shared" si="234"/>
        <v>2.4950099800399199</v>
      </c>
      <c r="AF663" s="2">
        <f t="shared" si="235"/>
        <v>136</v>
      </c>
      <c r="AG663" s="9">
        <f t="shared" si="236"/>
        <v>339.32135728542909</v>
      </c>
      <c r="AH663" s="12">
        <f t="shared" si="237"/>
        <v>4.5052008611053658E-3</v>
      </c>
      <c r="AI663" s="12">
        <f t="shared" si="238"/>
        <v>-89532.492620393721</v>
      </c>
      <c r="AJ663" s="42">
        <f t="shared" si="239"/>
        <v>-118.43168032969578</v>
      </c>
      <c r="AK663" s="11">
        <v>0</v>
      </c>
      <c r="AL663" s="9">
        <f t="shared" si="240"/>
        <v>-89.32757522660394</v>
      </c>
      <c r="AM663" s="11">
        <f t="shared" si="241"/>
        <v>0</v>
      </c>
      <c r="AN663" s="9">
        <f t="shared" si="242"/>
        <v>90.314072211734427</v>
      </c>
      <c r="AO663" s="9"/>
      <c r="AP663" s="9">
        <f t="shared" si="243"/>
        <v>118.43332437331449</v>
      </c>
      <c r="AQ663" s="47">
        <f t="shared" si="244"/>
        <v>90.196945889592627</v>
      </c>
      <c r="AR663" s="15">
        <f t="shared" si="245"/>
        <v>0</v>
      </c>
      <c r="AS663" s="49"/>
      <c r="AT663" s="12">
        <f t="shared" si="246"/>
        <v>-0.31327907730557691</v>
      </c>
      <c r="AU663" s="9">
        <f t="shared" si="247"/>
        <v>62.077693728012576</v>
      </c>
      <c r="AV663" s="9">
        <f t="shared" si="248"/>
        <v>33.958441566432519</v>
      </c>
      <c r="AW663" s="9">
        <f t="shared" si="249"/>
        <v>90.196945889592627</v>
      </c>
      <c r="AX663" s="16">
        <f t="shared" si="250"/>
        <v>62.077693728012576</v>
      </c>
      <c r="AY663" s="44">
        <f t="shared" si="251"/>
        <v>-0.31197957545373961</v>
      </c>
      <c r="AZ663" s="49"/>
      <c r="BA663" s="12">
        <f t="shared" si="252"/>
        <v>-0.31327907730557691</v>
      </c>
      <c r="BB663" s="9">
        <f t="shared" si="253"/>
        <v>63.614537256651829</v>
      </c>
      <c r="BC663" s="9">
        <f t="shared" si="254"/>
        <v>35.495285095071772</v>
      </c>
      <c r="BD663" s="9">
        <f t="shared" si="255"/>
        <v>91.733789418231879</v>
      </c>
      <c r="BE663" s="16">
        <f t="shared" si="256"/>
        <v>63.614537256651829</v>
      </c>
      <c r="BF663" s="44">
        <f t="shared" si="257"/>
        <v>-0.31197957545373961</v>
      </c>
      <c r="BG663" s="49"/>
      <c r="BH663" s="12">
        <f t="shared" si="258"/>
        <v>-0.31327907730557691</v>
      </c>
      <c r="BI663" s="9">
        <f t="shared" si="259"/>
        <v>64</v>
      </c>
      <c r="BJ663" s="9">
        <f t="shared" si="222"/>
        <v>35.880747838419943</v>
      </c>
      <c r="BK663" s="9"/>
      <c r="BL663" s="47">
        <f t="shared" si="260"/>
        <v>64</v>
      </c>
      <c r="BM663" s="44">
        <f t="shared" si="261"/>
        <v>-0.31197957545373961</v>
      </c>
      <c r="BN663" s="11"/>
      <c r="BO663" s="9"/>
      <c r="BP663" s="11"/>
      <c r="BQ663" s="9"/>
      <c r="BR663" s="43"/>
      <c r="BS663" s="9"/>
      <c r="BT663" s="11"/>
    </row>
    <row r="664" spans="3:72" x14ac:dyDescent="0.2">
      <c r="C664" s="1">
        <v>80</v>
      </c>
      <c r="D664" s="1">
        <v>104.71</v>
      </c>
      <c r="E664" s="1">
        <v>-5103.8999999999996</v>
      </c>
      <c r="F664" s="2">
        <v>78</v>
      </c>
      <c r="G664" s="6">
        <v>3.3000000000000002E-2</v>
      </c>
      <c r="H664" s="2">
        <v>0.42199999999999999</v>
      </c>
      <c r="I664" s="2">
        <v>3500</v>
      </c>
      <c r="J664" s="3">
        <f t="shared" si="223"/>
        <v>58.333333333333336</v>
      </c>
      <c r="K664" s="3">
        <f t="shared" si="224"/>
        <v>366.52</v>
      </c>
      <c r="L664" s="1">
        <v>0.9</v>
      </c>
      <c r="M664" s="1">
        <v>0.76</v>
      </c>
      <c r="N664" s="1">
        <f t="shared" si="225"/>
        <v>0.68400000000000005</v>
      </c>
      <c r="O664" s="40">
        <f t="shared" si="226"/>
        <v>50.175438596491226</v>
      </c>
      <c r="P664" s="40">
        <f t="shared" si="227"/>
        <v>3808.3157894736842</v>
      </c>
      <c r="Q664" s="1">
        <v>11</v>
      </c>
      <c r="R664" s="1">
        <v>4</v>
      </c>
      <c r="S664" s="2">
        <v>2600</v>
      </c>
      <c r="T664" s="3">
        <f t="shared" si="228"/>
        <v>866.66666666666663</v>
      </c>
      <c r="U664" s="7">
        <v>0.20419999999999999</v>
      </c>
      <c r="V664" s="7">
        <f t="shared" si="229"/>
        <v>3.2749326455999997E-2</v>
      </c>
      <c r="W664" s="7">
        <f t="shared" si="230"/>
        <v>1.6693636134473333E-2</v>
      </c>
      <c r="X664" s="40">
        <f t="shared" si="231"/>
        <v>1081.2059482292843</v>
      </c>
      <c r="Y664" s="1">
        <v>0</v>
      </c>
      <c r="Z664" s="1">
        <v>78</v>
      </c>
      <c r="AA664" s="2">
        <v>67</v>
      </c>
      <c r="AB664" s="6">
        <f t="shared" si="232"/>
        <v>0.6511988748177826</v>
      </c>
      <c r="AC664" s="2">
        <v>347.36</v>
      </c>
      <c r="AD664" s="40">
        <f t="shared" si="233"/>
        <v>3367.0033670033663</v>
      </c>
      <c r="AE664" s="1">
        <f t="shared" si="234"/>
        <v>2.4950099800399199</v>
      </c>
      <c r="AF664" s="2">
        <f t="shared" si="235"/>
        <v>137</v>
      </c>
      <c r="AG664" s="9">
        <f t="shared" si="236"/>
        <v>341.81636726546901</v>
      </c>
      <c r="AH664" s="12">
        <f t="shared" si="237"/>
        <v>4.4724632588003981E-3</v>
      </c>
      <c r="AI664" s="12">
        <f t="shared" si="238"/>
        <v>-89339.392384068924</v>
      </c>
      <c r="AJ664" s="42">
        <f t="shared" si="239"/>
        <v>-118.19842117167036</v>
      </c>
      <c r="AK664" s="11">
        <v>0</v>
      </c>
      <c r="AL664" s="9">
        <f t="shared" si="240"/>
        <v>-89.333418561239355</v>
      </c>
      <c r="AM664" s="11">
        <f t="shared" si="241"/>
        <v>0</v>
      </c>
      <c r="AN664" s="9">
        <f t="shared" si="242"/>
        <v>90.196945889592627</v>
      </c>
      <c r="AO664" s="9"/>
      <c r="AP664" s="9">
        <f t="shared" si="243"/>
        <v>118.20004140880607</v>
      </c>
      <c r="AQ664" s="47">
        <f t="shared" si="244"/>
        <v>90.080789247226022</v>
      </c>
      <c r="AR664" s="15">
        <f t="shared" si="245"/>
        <v>0</v>
      </c>
      <c r="AS664" s="49"/>
      <c r="AT664" s="12">
        <f t="shared" si="246"/>
        <v>-0.31197957545373961</v>
      </c>
      <c r="AU664" s="9">
        <f t="shared" si="247"/>
        <v>62.077693728012576</v>
      </c>
      <c r="AV664" s="9">
        <f t="shared" si="248"/>
        <v>34.074598208799131</v>
      </c>
      <c r="AW664" s="9">
        <f t="shared" si="249"/>
        <v>90.080789247226022</v>
      </c>
      <c r="AX664" s="16">
        <f t="shared" si="250"/>
        <v>62.077693728012576</v>
      </c>
      <c r="AY664" s="44">
        <f t="shared" si="251"/>
        <v>-0.31069083207737125</v>
      </c>
      <c r="AZ664" s="49"/>
      <c r="BA664" s="12">
        <f t="shared" si="252"/>
        <v>-0.31197957545373961</v>
      </c>
      <c r="BB664" s="9">
        <f t="shared" si="253"/>
        <v>63.614537256651829</v>
      </c>
      <c r="BC664" s="9">
        <f t="shared" si="254"/>
        <v>35.611441737438383</v>
      </c>
      <c r="BD664" s="9">
        <f t="shared" si="255"/>
        <v>91.617632775865275</v>
      </c>
      <c r="BE664" s="16">
        <f t="shared" si="256"/>
        <v>63.614537256651829</v>
      </c>
      <c r="BF664" s="44">
        <f t="shared" si="257"/>
        <v>-0.31069083207737125</v>
      </c>
      <c r="BG664" s="49"/>
      <c r="BH664" s="12">
        <f t="shared" si="258"/>
        <v>-0.31197957545373961</v>
      </c>
      <c r="BI664" s="9">
        <f t="shared" si="259"/>
        <v>64</v>
      </c>
      <c r="BJ664" s="9">
        <f t="shared" si="222"/>
        <v>35.996904480786554</v>
      </c>
      <c r="BK664" s="9"/>
      <c r="BL664" s="47">
        <f t="shared" si="260"/>
        <v>64</v>
      </c>
      <c r="BM664" s="44">
        <f t="shared" si="261"/>
        <v>-0.31069083207737125</v>
      </c>
      <c r="BN664" s="11"/>
      <c r="BO664" s="9"/>
      <c r="BP664" s="11"/>
      <c r="BQ664" s="9"/>
      <c r="BR664" s="43"/>
      <c r="BS664" s="9"/>
      <c r="BT664" s="11"/>
    </row>
    <row r="665" spans="3:72" x14ac:dyDescent="0.2">
      <c r="C665" s="1">
        <v>80</v>
      </c>
      <c r="D665" s="1">
        <v>104.71</v>
      </c>
      <c r="E665" s="1">
        <v>-5103.8999999999996</v>
      </c>
      <c r="F665" s="2">
        <v>78</v>
      </c>
      <c r="G665" s="6">
        <v>3.3000000000000002E-2</v>
      </c>
      <c r="H665" s="2">
        <v>0.42199999999999999</v>
      </c>
      <c r="I665" s="2">
        <v>3500</v>
      </c>
      <c r="J665" s="3">
        <f t="shared" si="223"/>
        <v>58.333333333333336</v>
      </c>
      <c r="K665" s="3">
        <f t="shared" si="224"/>
        <v>366.52</v>
      </c>
      <c r="L665" s="1">
        <v>0.9</v>
      </c>
      <c r="M665" s="1">
        <v>0.76</v>
      </c>
      <c r="N665" s="1">
        <f t="shared" si="225"/>
        <v>0.68400000000000005</v>
      </c>
      <c r="O665" s="40">
        <f t="shared" si="226"/>
        <v>50.175438596491226</v>
      </c>
      <c r="P665" s="40">
        <f t="shared" si="227"/>
        <v>3808.3157894736842</v>
      </c>
      <c r="Q665" s="1">
        <v>11</v>
      </c>
      <c r="R665" s="1">
        <v>4</v>
      </c>
      <c r="S665" s="2">
        <v>2600</v>
      </c>
      <c r="T665" s="3">
        <f t="shared" si="228"/>
        <v>866.66666666666663</v>
      </c>
      <c r="U665" s="7">
        <v>0.20419999999999999</v>
      </c>
      <c r="V665" s="7">
        <f t="shared" si="229"/>
        <v>3.2749326455999997E-2</v>
      </c>
      <c r="W665" s="7">
        <f t="shared" si="230"/>
        <v>1.6693636134473333E-2</v>
      </c>
      <c r="X665" s="40">
        <f t="shared" si="231"/>
        <v>1081.2059482292843</v>
      </c>
      <c r="Y665" s="1">
        <v>0</v>
      </c>
      <c r="Z665" s="1">
        <v>78</v>
      </c>
      <c r="AA665" s="2">
        <v>67</v>
      </c>
      <c r="AB665" s="6">
        <f t="shared" si="232"/>
        <v>0.6511988748177826</v>
      </c>
      <c r="AC665" s="2">
        <v>347.36</v>
      </c>
      <c r="AD665" s="40">
        <f t="shared" si="233"/>
        <v>3367.0033670033663</v>
      </c>
      <c r="AE665" s="1">
        <f t="shared" si="234"/>
        <v>2.4950099800399199</v>
      </c>
      <c r="AF665" s="2">
        <f t="shared" si="235"/>
        <v>138</v>
      </c>
      <c r="AG665" s="9">
        <f t="shared" si="236"/>
        <v>344.31137724550894</v>
      </c>
      <c r="AH665" s="12">
        <f t="shared" si="237"/>
        <v>4.4401980078123638E-3</v>
      </c>
      <c r="AI665" s="12">
        <f t="shared" si="238"/>
        <v>-89147.893624784585</v>
      </c>
      <c r="AJ665" s="42">
        <f t="shared" si="239"/>
        <v>-117.96708885117987</v>
      </c>
      <c r="AK665" s="11">
        <v>0</v>
      </c>
      <c r="AL665" s="9">
        <f t="shared" si="240"/>
        <v>-89.339177585888208</v>
      </c>
      <c r="AM665" s="11">
        <f t="shared" si="241"/>
        <v>0</v>
      </c>
      <c r="AN665" s="9">
        <f t="shared" si="242"/>
        <v>90.080789247226022</v>
      </c>
      <c r="AO665" s="9"/>
      <c r="AP665" s="9">
        <f t="shared" si="243"/>
        <v>117.9686857952061</v>
      </c>
      <c r="AQ665" s="47">
        <f t="shared" si="244"/>
        <v>89.965590275992653</v>
      </c>
      <c r="AR665" s="15">
        <f t="shared" si="245"/>
        <v>0</v>
      </c>
      <c r="AS665" s="49"/>
      <c r="AT665" s="12">
        <f t="shared" si="246"/>
        <v>-0.31069083207737125</v>
      </c>
      <c r="AU665" s="9">
        <f t="shared" si="247"/>
        <v>62.077693728012576</v>
      </c>
      <c r="AV665" s="9">
        <f t="shared" si="248"/>
        <v>34.1897971800325</v>
      </c>
      <c r="AW665" s="9">
        <f t="shared" si="249"/>
        <v>89.965590275992653</v>
      </c>
      <c r="AX665" s="16">
        <f t="shared" si="250"/>
        <v>62.077693728012576</v>
      </c>
      <c r="AY665" s="44">
        <f t="shared" si="251"/>
        <v>-0.30941271394209596</v>
      </c>
      <c r="AZ665" s="49"/>
      <c r="BA665" s="12">
        <f t="shared" si="252"/>
        <v>-0.31069083207737125</v>
      </c>
      <c r="BB665" s="9">
        <f t="shared" si="253"/>
        <v>63.614537256651829</v>
      </c>
      <c r="BC665" s="9">
        <f t="shared" si="254"/>
        <v>35.726640708671752</v>
      </c>
      <c r="BD665" s="9">
        <f t="shared" si="255"/>
        <v>91.502433804631906</v>
      </c>
      <c r="BE665" s="16">
        <f t="shared" si="256"/>
        <v>63.614537256651829</v>
      </c>
      <c r="BF665" s="44">
        <f t="shared" si="257"/>
        <v>-0.30941271394209596</v>
      </c>
      <c r="BG665" s="49"/>
      <c r="BH665" s="12">
        <f t="shared" si="258"/>
        <v>-0.31069083207737125</v>
      </c>
      <c r="BI665" s="9">
        <f t="shared" si="259"/>
        <v>64</v>
      </c>
      <c r="BJ665" s="9">
        <f t="shared" si="222"/>
        <v>36.112103452019923</v>
      </c>
      <c r="BK665" s="9"/>
      <c r="BL665" s="47">
        <f t="shared" si="260"/>
        <v>64</v>
      </c>
      <c r="BM665" s="44">
        <f t="shared" si="261"/>
        <v>-0.30941271394209596</v>
      </c>
      <c r="BN665" s="11"/>
      <c r="BO665" s="9"/>
      <c r="BP665" s="11"/>
      <c r="BQ665" s="9"/>
      <c r="BR665" s="43"/>
      <c r="BS665" s="9"/>
      <c r="BT665" s="11"/>
    </row>
    <row r="666" spans="3:72" x14ac:dyDescent="0.2">
      <c r="C666" s="1">
        <v>80</v>
      </c>
      <c r="D666" s="1">
        <v>104.71</v>
      </c>
      <c r="E666" s="1">
        <v>-5103.8999999999996</v>
      </c>
      <c r="F666" s="2">
        <v>78</v>
      </c>
      <c r="G666" s="6">
        <v>3.3000000000000002E-2</v>
      </c>
      <c r="H666" s="2">
        <v>0.42199999999999999</v>
      </c>
      <c r="I666" s="2">
        <v>3500</v>
      </c>
      <c r="J666" s="3">
        <f t="shared" si="223"/>
        <v>58.333333333333336</v>
      </c>
      <c r="K666" s="3">
        <f t="shared" si="224"/>
        <v>366.52</v>
      </c>
      <c r="L666" s="1">
        <v>0.9</v>
      </c>
      <c r="M666" s="1">
        <v>0.76</v>
      </c>
      <c r="N666" s="1">
        <f t="shared" si="225"/>
        <v>0.68400000000000005</v>
      </c>
      <c r="O666" s="40">
        <f t="shared" si="226"/>
        <v>50.175438596491226</v>
      </c>
      <c r="P666" s="40">
        <f t="shared" si="227"/>
        <v>3808.3157894736842</v>
      </c>
      <c r="Q666" s="1">
        <v>11</v>
      </c>
      <c r="R666" s="1">
        <v>4</v>
      </c>
      <c r="S666" s="2">
        <v>2600</v>
      </c>
      <c r="T666" s="3">
        <f t="shared" si="228"/>
        <v>866.66666666666663</v>
      </c>
      <c r="U666" s="7">
        <v>0.20419999999999999</v>
      </c>
      <c r="V666" s="7">
        <f t="shared" si="229"/>
        <v>3.2749326455999997E-2</v>
      </c>
      <c r="W666" s="7">
        <f t="shared" si="230"/>
        <v>1.6693636134473333E-2</v>
      </c>
      <c r="X666" s="40">
        <f t="shared" si="231"/>
        <v>1081.2059482292843</v>
      </c>
      <c r="Y666" s="1">
        <v>0</v>
      </c>
      <c r="Z666" s="1">
        <v>78</v>
      </c>
      <c r="AA666" s="2">
        <v>67</v>
      </c>
      <c r="AB666" s="6">
        <f t="shared" si="232"/>
        <v>0.6511988748177826</v>
      </c>
      <c r="AC666" s="2">
        <v>347.36</v>
      </c>
      <c r="AD666" s="40">
        <f t="shared" si="233"/>
        <v>3367.0033670033663</v>
      </c>
      <c r="AE666" s="1">
        <f t="shared" si="234"/>
        <v>2.4950099800399199</v>
      </c>
      <c r="AF666" s="2">
        <f t="shared" si="235"/>
        <v>139</v>
      </c>
      <c r="AG666" s="9">
        <f t="shared" si="236"/>
        <v>346.80638722554886</v>
      </c>
      <c r="AH666" s="12">
        <f t="shared" si="237"/>
        <v>4.4083949584504921E-3</v>
      </c>
      <c r="AI666" s="12">
        <f t="shared" si="238"/>
        <v>-88957.976421690182</v>
      </c>
      <c r="AJ666" s="42">
        <f t="shared" si="239"/>
        <v>-117.73765956327111</v>
      </c>
      <c r="AK666" s="11">
        <v>0</v>
      </c>
      <c r="AL666" s="9">
        <f t="shared" si="240"/>
        <v>-89.344854112168804</v>
      </c>
      <c r="AM666" s="11">
        <f t="shared" si="241"/>
        <v>0</v>
      </c>
      <c r="AN666" s="9">
        <f t="shared" si="242"/>
        <v>89.965590275992653</v>
      </c>
      <c r="AO666" s="9"/>
      <c r="AP666" s="9">
        <f t="shared" si="243"/>
        <v>117.739233712906</v>
      </c>
      <c r="AQ666" s="47">
        <f t="shared" si="244"/>
        <v>89.851337164925923</v>
      </c>
      <c r="AR666" s="15">
        <f t="shared" si="245"/>
        <v>0</v>
      </c>
      <c r="AS666" s="49"/>
      <c r="AT666" s="12">
        <f t="shared" si="246"/>
        <v>-0.30941271394209596</v>
      </c>
      <c r="AU666" s="9">
        <f t="shared" si="247"/>
        <v>62.077693728012576</v>
      </c>
      <c r="AV666" s="9">
        <f t="shared" si="248"/>
        <v>34.30405029109923</v>
      </c>
      <c r="AW666" s="9">
        <f t="shared" si="249"/>
        <v>89.851337164925923</v>
      </c>
      <c r="AX666" s="16">
        <f t="shared" si="250"/>
        <v>62.077693728012576</v>
      </c>
      <c r="AY666" s="44">
        <f t="shared" si="251"/>
        <v>-0.30814509000672086</v>
      </c>
      <c r="AZ666" s="49"/>
      <c r="BA666" s="12">
        <f t="shared" si="252"/>
        <v>-0.30941271394209596</v>
      </c>
      <c r="BB666" s="9">
        <f t="shared" si="253"/>
        <v>63.614537256651829</v>
      </c>
      <c r="BC666" s="9">
        <f t="shared" si="254"/>
        <v>35.840893819738483</v>
      </c>
      <c r="BD666" s="9">
        <f t="shared" si="255"/>
        <v>91.388180693565175</v>
      </c>
      <c r="BE666" s="16">
        <f t="shared" si="256"/>
        <v>63.614537256651829</v>
      </c>
      <c r="BF666" s="44">
        <f t="shared" si="257"/>
        <v>-0.30814509000672086</v>
      </c>
      <c r="BG666" s="49"/>
      <c r="BH666" s="12">
        <f t="shared" si="258"/>
        <v>-0.30941271394209596</v>
      </c>
      <c r="BI666" s="9">
        <f t="shared" si="259"/>
        <v>64</v>
      </c>
      <c r="BJ666" s="9">
        <f t="shared" si="222"/>
        <v>36.226356563086654</v>
      </c>
      <c r="BK666" s="9"/>
      <c r="BL666" s="47">
        <f t="shared" si="260"/>
        <v>64</v>
      </c>
      <c r="BM666" s="44">
        <f t="shared" si="261"/>
        <v>-0.30814509000672086</v>
      </c>
      <c r="BN666" s="11"/>
      <c r="BO666" s="9"/>
      <c r="BP666" s="11"/>
      <c r="BQ666" s="9"/>
      <c r="BR666" s="43"/>
      <c r="BS666" s="9"/>
      <c r="BT666" s="11"/>
    </row>
    <row r="667" spans="3:72" x14ac:dyDescent="0.2">
      <c r="C667" s="1">
        <v>80</v>
      </c>
      <c r="D667" s="1">
        <v>104.71</v>
      </c>
      <c r="E667" s="1">
        <v>-5103.8999999999996</v>
      </c>
      <c r="F667" s="2">
        <v>78</v>
      </c>
      <c r="G667" s="6">
        <v>3.3000000000000002E-2</v>
      </c>
      <c r="H667" s="2">
        <v>0.42199999999999999</v>
      </c>
      <c r="I667" s="2">
        <v>3500</v>
      </c>
      <c r="J667" s="3">
        <f t="shared" si="223"/>
        <v>58.333333333333336</v>
      </c>
      <c r="K667" s="3">
        <f t="shared" si="224"/>
        <v>366.52</v>
      </c>
      <c r="L667" s="1">
        <v>0.9</v>
      </c>
      <c r="M667" s="1">
        <v>0.76</v>
      </c>
      <c r="N667" s="1">
        <f t="shared" si="225"/>
        <v>0.68400000000000005</v>
      </c>
      <c r="O667" s="40">
        <f t="shared" si="226"/>
        <v>50.175438596491226</v>
      </c>
      <c r="P667" s="40">
        <f t="shared" si="227"/>
        <v>3808.3157894736842</v>
      </c>
      <c r="Q667" s="1">
        <v>11</v>
      </c>
      <c r="R667" s="1">
        <v>4</v>
      </c>
      <c r="S667" s="2">
        <v>2600</v>
      </c>
      <c r="T667" s="3">
        <f t="shared" si="228"/>
        <v>866.66666666666663</v>
      </c>
      <c r="U667" s="7">
        <v>0.20419999999999999</v>
      </c>
      <c r="V667" s="7">
        <f t="shared" si="229"/>
        <v>3.2749326455999997E-2</v>
      </c>
      <c r="W667" s="7">
        <f t="shared" si="230"/>
        <v>1.6693636134473333E-2</v>
      </c>
      <c r="X667" s="40">
        <f t="shared" si="231"/>
        <v>1081.2059482292843</v>
      </c>
      <c r="Y667" s="1">
        <v>0</v>
      </c>
      <c r="Z667" s="1">
        <v>78</v>
      </c>
      <c r="AA667" s="2">
        <v>67</v>
      </c>
      <c r="AB667" s="6">
        <f t="shared" si="232"/>
        <v>0.6511988748177826</v>
      </c>
      <c r="AC667" s="2">
        <v>347.36</v>
      </c>
      <c r="AD667" s="40">
        <f t="shared" si="233"/>
        <v>3367.0033670033663</v>
      </c>
      <c r="AE667" s="1">
        <f t="shared" si="234"/>
        <v>2.4950099800399199</v>
      </c>
      <c r="AF667" s="2">
        <f t="shared" si="235"/>
        <v>140</v>
      </c>
      <c r="AG667" s="9">
        <f t="shared" si="236"/>
        <v>349.30139720558878</v>
      </c>
      <c r="AH667" s="12">
        <f t="shared" si="237"/>
        <v>4.3770442497458708E-3</v>
      </c>
      <c r="AI667" s="12">
        <f t="shared" si="238"/>
        <v>-88769.621184771167</v>
      </c>
      <c r="AJ667" s="42">
        <f t="shared" si="239"/>
        <v>-117.5101098937684</v>
      </c>
      <c r="AK667" s="11">
        <v>0</v>
      </c>
      <c r="AL667" s="9">
        <f t="shared" si="240"/>
        <v>-89.350449900165501</v>
      </c>
      <c r="AM667" s="11">
        <f t="shared" si="241"/>
        <v>0</v>
      </c>
      <c r="AN667" s="9">
        <f t="shared" si="242"/>
        <v>89.851337164925923</v>
      </c>
      <c r="AO667" s="9"/>
      <c r="AP667" s="9">
        <f t="shared" si="243"/>
        <v>117.51166173359391</v>
      </c>
      <c r="AQ667" s="47">
        <f t="shared" si="244"/>
        <v>89.738018296680565</v>
      </c>
      <c r="AR667" s="15">
        <f t="shared" si="245"/>
        <v>0</v>
      </c>
      <c r="AS667" s="49"/>
      <c r="AT667" s="12">
        <f t="shared" si="246"/>
        <v>-0.30814509000672086</v>
      </c>
      <c r="AU667" s="9">
        <f t="shared" si="247"/>
        <v>62.077693728012576</v>
      </c>
      <c r="AV667" s="9">
        <f t="shared" si="248"/>
        <v>34.417369159344588</v>
      </c>
      <c r="AW667" s="9">
        <f t="shared" si="249"/>
        <v>89.738018296680565</v>
      </c>
      <c r="AX667" s="16">
        <f t="shared" si="250"/>
        <v>62.077693728012576</v>
      </c>
      <c r="AY667" s="44">
        <f t="shared" si="251"/>
        <v>-0.30688783137825743</v>
      </c>
      <c r="AZ667" s="49"/>
      <c r="BA667" s="12">
        <f t="shared" si="252"/>
        <v>-0.30814509000672086</v>
      </c>
      <c r="BB667" s="9">
        <f t="shared" si="253"/>
        <v>63.614537256651829</v>
      </c>
      <c r="BC667" s="9">
        <f t="shared" si="254"/>
        <v>35.954212687983841</v>
      </c>
      <c r="BD667" s="9">
        <f t="shared" si="255"/>
        <v>91.274861825319817</v>
      </c>
      <c r="BE667" s="16">
        <f t="shared" si="256"/>
        <v>63.614537256651829</v>
      </c>
      <c r="BF667" s="44">
        <f t="shared" si="257"/>
        <v>-0.30688783137825743</v>
      </c>
      <c r="BG667" s="49"/>
      <c r="BH667" s="12">
        <f t="shared" si="258"/>
        <v>-0.30814509000672086</v>
      </c>
      <c r="BI667" s="9">
        <f t="shared" si="259"/>
        <v>64</v>
      </c>
      <c r="BJ667" s="9">
        <f t="shared" si="222"/>
        <v>36.339675431332012</v>
      </c>
      <c r="BK667" s="9"/>
      <c r="BL667" s="47">
        <f t="shared" si="260"/>
        <v>64</v>
      </c>
      <c r="BM667" s="44">
        <f t="shared" si="261"/>
        <v>-0.30688783137825743</v>
      </c>
      <c r="BN667" s="11"/>
      <c r="BO667" s="9"/>
      <c r="BP667" s="11"/>
      <c r="BQ667" s="9"/>
      <c r="BR667" s="43"/>
      <c r="BS667" s="9"/>
      <c r="BT667" s="11"/>
    </row>
    <row r="668" spans="3:72" x14ac:dyDescent="0.2">
      <c r="C668" s="1">
        <v>80</v>
      </c>
      <c r="D668" s="1">
        <v>104.71</v>
      </c>
      <c r="E668" s="1">
        <v>-5103.8999999999996</v>
      </c>
      <c r="F668" s="2">
        <v>78</v>
      </c>
      <c r="G668" s="6">
        <v>3.3000000000000002E-2</v>
      </c>
      <c r="H668" s="2">
        <v>0.42199999999999999</v>
      </c>
      <c r="I668" s="2">
        <v>3500</v>
      </c>
      <c r="J668" s="3">
        <f t="shared" si="223"/>
        <v>58.333333333333336</v>
      </c>
      <c r="K668" s="3">
        <f t="shared" si="224"/>
        <v>366.52</v>
      </c>
      <c r="L668" s="1">
        <v>0.9</v>
      </c>
      <c r="M668" s="1">
        <v>0.76</v>
      </c>
      <c r="N668" s="1">
        <f t="shared" si="225"/>
        <v>0.68400000000000005</v>
      </c>
      <c r="O668" s="40">
        <f t="shared" si="226"/>
        <v>50.175438596491226</v>
      </c>
      <c r="P668" s="40">
        <f t="shared" si="227"/>
        <v>3808.3157894736842</v>
      </c>
      <c r="Q668" s="1">
        <v>11</v>
      </c>
      <c r="R668" s="1">
        <v>4</v>
      </c>
      <c r="S668" s="2">
        <v>2600</v>
      </c>
      <c r="T668" s="3">
        <f t="shared" si="228"/>
        <v>866.66666666666663</v>
      </c>
      <c r="U668" s="7">
        <v>0.20419999999999999</v>
      </c>
      <c r="V668" s="7">
        <f t="shared" si="229"/>
        <v>3.2749326455999997E-2</v>
      </c>
      <c r="W668" s="7">
        <f t="shared" si="230"/>
        <v>1.6693636134473333E-2</v>
      </c>
      <c r="X668" s="40">
        <f t="shared" si="231"/>
        <v>1081.2059482292843</v>
      </c>
      <c r="Y668" s="1">
        <v>0</v>
      </c>
      <c r="Z668" s="1">
        <v>78</v>
      </c>
      <c r="AA668" s="2">
        <v>67</v>
      </c>
      <c r="AB668" s="6">
        <f t="shared" si="232"/>
        <v>0.6511988748177826</v>
      </c>
      <c r="AC668" s="2">
        <v>347.36</v>
      </c>
      <c r="AD668" s="40">
        <f t="shared" si="233"/>
        <v>3367.0033670033663</v>
      </c>
      <c r="AE668" s="1">
        <f t="shared" si="234"/>
        <v>2.4950099800399199</v>
      </c>
      <c r="AF668" s="2">
        <f t="shared" si="235"/>
        <v>141</v>
      </c>
      <c r="AG668" s="9">
        <f t="shared" si="236"/>
        <v>351.79640718562871</v>
      </c>
      <c r="AH668" s="12">
        <f t="shared" si="237"/>
        <v>4.3461362992575827E-3</v>
      </c>
      <c r="AI668" s="12">
        <f t="shared" si="238"/>
        <v>-88582.808647953614</v>
      </c>
      <c r="AJ668" s="42">
        <f t="shared" si="239"/>
        <v>-117.28441681128668</v>
      </c>
      <c r="AK668" s="11">
        <v>0</v>
      </c>
      <c r="AL668" s="9">
        <f t="shared" si="240"/>
        <v>-89.355966660248157</v>
      </c>
      <c r="AM668" s="11">
        <f t="shared" si="241"/>
        <v>0</v>
      </c>
      <c r="AN668" s="9">
        <f t="shared" si="242"/>
        <v>89.738018296680565</v>
      </c>
      <c r="AO668" s="9"/>
      <c r="AP668" s="9">
        <f t="shared" si="243"/>
        <v>117.28594681224594</v>
      </c>
      <c r="AQ668" s="47">
        <f t="shared" si="244"/>
        <v>89.625622243577951</v>
      </c>
      <c r="AR668" s="15">
        <f t="shared" si="245"/>
        <v>0</v>
      </c>
      <c r="AS668" s="49"/>
      <c r="AT668" s="12">
        <f t="shared" si="246"/>
        <v>-0.30688783137825743</v>
      </c>
      <c r="AU668" s="9">
        <f t="shared" si="247"/>
        <v>62.077693728012576</v>
      </c>
      <c r="AV668" s="9">
        <f t="shared" si="248"/>
        <v>34.529765212447202</v>
      </c>
      <c r="AW668" s="9">
        <f t="shared" si="249"/>
        <v>89.625622243577951</v>
      </c>
      <c r="AX668" s="16">
        <f t="shared" si="250"/>
        <v>62.077693728012576</v>
      </c>
      <c r="AY668" s="44">
        <f t="shared" si="251"/>
        <v>-0.30564081126804482</v>
      </c>
      <c r="AZ668" s="49"/>
      <c r="BA668" s="12">
        <f t="shared" si="252"/>
        <v>-0.30688783137825743</v>
      </c>
      <c r="BB668" s="9">
        <f t="shared" si="253"/>
        <v>63.614537256651829</v>
      </c>
      <c r="BC668" s="9">
        <f t="shared" si="254"/>
        <v>36.066608741086455</v>
      </c>
      <c r="BD668" s="9">
        <f t="shared" si="255"/>
        <v>91.162465772217203</v>
      </c>
      <c r="BE668" s="16">
        <f t="shared" si="256"/>
        <v>63.614537256651829</v>
      </c>
      <c r="BF668" s="44">
        <f t="shared" si="257"/>
        <v>-0.30564081126804482</v>
      </c>
      <c r="BG668" s="49"/>
      <c r="BH668" s="12">
        <f t="shared" si="258"/>
        <v>-0.30688783137825743</v>
      </c>
      <c r="BI668" s="9">
        <f t="shared" si="259"/>
        <v>64</v>
      </c>
      <c r="BJ668" s="9">
        <f t="shared" si="222"/>
        <v>36.452071484434626</v>
      </c>
      <c r="BK668" s="9"/>
      <c r="BL668" s="47">
        <f t="shared" si="260"/>
        <v>64</v>
      </c>
      <c r="BM668" s="44">
        <f t="shared" si="261"/>
        <v>-0.30564081126804482</v>
      </c>
      <c r="BN668" s="11"/>
      <c r="BO668" s="9"/>
      <c r="BP668" s="11"/>
      <c r="BQ668" s="9"/>
      <c r="BR668" s="43"/>
      <c r="BS668" s="9"/>
      <c r="BT668" s="11"/>
    </row>
    <row r="669" spans="3:72" x14ac:dyDescent="0.2">
      <c r="C669" s="1">
        <v>80</v>
      </c>
      <c r="D669" s="1">
        <v>104.71</v>
      </c>
      <c r="E669" s="1">
        <v>-5103.8999999999996</v>
      </c>
      <c r="F669" s="2">
        <v>78</v>
      </c>
      <c r="G669" s="6">
        <v>3.3000000000000002E-2</v>
      </c>
      <c r="H669" s="2">
        <v>0.42199999999999999</v>
      </c>
      <c r="I669" s="2">
        <v>3500</v>
      </c>
      <c r="J669" s="3">
        <f t="shared" si="223"/>
        <v>58.333333333333336</v>
      </c>
      <c r="K669" s="3">
        <f t="shared" si="224"/>
        <v>366.52</v>
      </c>
      <c r="L669" s="1">
        <v>0.9</v>
      </c>
      <c r="M669" s="1">
        <v>0.76</v>
      </c>
      <c r="N669" s="1">
        <f t="shared" si="225"/>
        <v>0.68400000000000005</v>
      </c>
      <c r="O669" s="40">
        <f t="shared" si="226"/>
        <v>50.175438596491226</v>
      </c>
      <c r="P669" s="40">
        <f t="shared" si="227"/>
        <v>3808.3157894736842</v>
      </c>
      <c r="Q669" s="1">
        <v>11</v>
      </c>
      <c r="R669" s="1">
        <v>4</v>
      </c>
      <c r="S669" s="2">
        <v>2600</v>
      </c>
      <c r="T669" s="3">
        <f t="shared" si="228"/>
        <v>866.66666666666663</v>
      </c>
      <c r="U669" s="7">
        <v>0.20419999999999999</v>
      </c>
      <c r="V669" s="7">
        <f t="shared" si="229"/>
        <v>3.2749326455999997E-2</v>
      </c>
      <c r="W669" s="7">
        <f t="shared" si="230"/>
        <v>1.6693636134473333E-2</v>
      </c>
      <c r="X669" s="40">
        <f t="shared" si="231"/>
        <v>1081.2059482292843</v>
      </c>
      <c r="Y669" s="1">
        <v>0</v>
      </c>
      <c r="Z669" s="1">
        <v>78</v>
      </c>
      <c r="AA669" s="2">
        <v>67</v>
      </c>
      <c r="AB669" s="6">
        <f t="shared" si="232"/>
        <v>0.6511988748177826</v>
      </c>
      <c r="AC669" s="2">
        <v>347.36</v>
      </c>
      <c r="AD669" s="40">
        <f t="shared" si="233"/>
        <v>3367.0033670033663</v>
      </c>
      <c r="AE669" s="1">
        <f t="shared" si="234"/>
        <v>2.4950099800399199</v>
      </c>
      <c r="AF669" s="2">
        <f t="shared" si="235"/>
        <v>142</v>
      </c>
      <c r="AG669" s="9">
        <f t="shared" si="236"/>
        <v>354.29141716566863</v>
      </c>
      <c r="AH669" s="12">
        <f t="shared" si="237"/>
        <v>4.315661793307707E-3</v>
      </c>
      <c r="AI669" s="12">
        <f t="shared" si="238"/>
        <v>-88397.519862382658</v>
      </c>
      <c r="AJ669" s="42">
        <f t="shared" si="239"/>
        <v>-117.06055765943964</v>
      </c>
      <c r="AK669" s="11">
        <v>0</v>
      </c>
      <c r="AL669" s="9">
        <f t="shared" si="240"/>
        <v>-89.361406054815149</v>
      </c>
      <c r="AM669" s="11">
        <f t="shared" si="241"/>
        <v>0</v>
      </c>
      <c r="AN669" s="9">
        <f t="shared" si="242"/>
        <v>89.625622243577951</v>
      </c>
      <c r="AO669" s="9"/>
      <c r="AP669" s="9">
        <f t="shared" si="243"/>
        <v>117.06206627931348</v>
      </c>
      <c r="AQ669" s="47">
        <f t="shared" si="244"/>
        <v>89.51413776374811</v>
      </c>
      <c r="AR669" s="15">
        <f t="shared" si="245"/>
        <v>0</v>
      </c>
      <c r="AS669" s="49"/>
      <c r="AT669" s="12">
        <f t="shared" si="246"/>
        <v>-0.30564081126804482</v>
      </c>
      <c r="AU669" s="9">
        <f t="shared" si="247"/>
        <v>62.077693728012576</v>
      </c>
      <c r="AV669" s="9">
        <f t="shared" si="248"/>
        <v>34.641249692277043</v>
      </c>
      <c r="AW669" s="9">
        <f t="shared" si="249"/>
        <v>89.51413776374811</v>
      </c>
      <c r="AX669" s="16">
        <f t="shared" si="250"/>
        <v>62.077693728012576</v>
      </c>
      <c r="AY669" s="44">
        <f t="shared" si="251"/>
        <v>-0.30440390494894592</v>
      </c>
      <c r="AZ669" s="49"/>
      <c r="BA669" s="12">
        <f t="shared" si="252"/>
        <v>-0.30564081126804482</v>
      </c>
      <c r="BB669" s="9">
        <f t="shared" si="253"/>
        <v>63.614537256651829</v>
      </c>
      <c r="BC669" s="9">
        <f t="shared" si="254"/>
        <v>36.178093220916296</v>
      </c>
      <c r="BD669" s="9">
        <f t="shared" si="255"/>
        <v>91.050981292387362</v>
      </c>
      <c r="BE669" s="16">
        <f t="shared" si="256"/>
        <v>63.614537256651829</v>
      </c>
      <c r="BF669" s="44">
        <f t="shared" si="257"/>
        <v>-0.30440390494894592</v>
      </c>
      <c r="BG669" s="49"/>
      <c r="BH669" s="12">
        <f t="shared" si="258"/>
        <v>-0.30564081126804482</v>
      </c>
      <c r="BI669" s="9">
        <f t="shared" si="259"/>
        <v>64</v>
      </c>
      <c r="BJ669" s="9">
        <f t="shared" si="222"/>
        <v>36.563555964264467</v>
      </c>
      <c r="BK669" s="9"/>
      <c r="BL669" s="47">
        <f t="shared" si="260"/>
        <v>64</v>
      </c>
      <c r="BM669" s="44">
        <f t="shared" si="261"/>
        <v>-0.30440390494894592</v>
      </c>
      <c r="BN669" s="11"/>
      <c r="BO669" s="9"/>
      <c r="BP669" s="11"/>
      <c r="BQ669" s="9"/>
      <c r="BR669" s="43"/>
      <c r="BS669" s="9"/>
      <c r="BT669" s="11"/>
    </row>
    <row r="670" spans="3:72" x14ac:dyDescent="0.2">
      <c r="C670" s="1">
        <v>80</v>
      </c>
      <c r="D670" s="1">
        <v>104.71</v>
      </c>
      <c r="E670" s="1">
        <v>-5103.8999999999996</v>
      </c>
      <c r="F670" s="2">
        <v>78</v>
      </c>
      <c r="G670" s="6">
        <v>3.3000000000000002E-2</v>
      </c>
      <c r="H670" s="2">
        <v>0.42199999999999999</v>
      </c>
      <c r="I670" s="2">
        <v>3500</v>
      </c>
      <c r="J670" s="3">
        <f t="shared" si="223"/>
        <v>58.333333333333336</v>
      </c>
      <c r="K670" s="3">
        <f t="shared" si="224"/>
        <v>366.52</v>
      </c>
      <c r="L670" s="1">
        <v>0.9</v>
      </c>
      <c r="M670" s="1">
        <v>0.76</v>
      </c>
      <c r="N670" s="1">
        <f t="shared" si="225"/>
        <v>0.68400000000000005</v>
      </c>
      <c r="O670" s="40">
        <f t="shared" si="226"/>
        <v>50.175438596491226</v>
      </c>
      <c r="P670" s="40">
        <f t="shared" si="227"/>
        <v>3808.3157894736842</v>
      </c>
      <c r="Q670" s="1">
        <v>11</v>
      </c>
      <c r="R670" s="1">
        <v>4</v>
      </c>
      <c r="S670" s="2">
        <v>2600</v>
      </c>
      <c r="T670" s="3">
        <f t="shared" si="228"/>
        <v>866.66666666666663</v>
      </c>
      <c r="U670" s="7">
        <v>0.20419999999999999</v>
      </c>
      <c r="V670" s="7">
        <f t="shared" si="229"/>
        <v>3.2749326455999997E-2</v>
      </c>
      <c r="W670" s="7">
        <f t="shared" si="230"/>
        <v>1.6693636134473333E-2</v>
      </c>
      <c r="X670" s="40">
        <f t="shared" si="231"/>
        <v>1081.2059482292843</v>
      </c>
      <c r="Y670" s="1">
        <v>0</v>
      </c>
      <c r="Z670" s="1">
        <v>78</v>
      </c>
      <c r="AA670" s="2">
        <v>67</v>
      </c>
      <c r="AB670" s="6">
        <f t="shared" si="232"/>
        <v>0.6511988748177826</v>
      </c>
      <c r="AC670" s="2">
        <v>347.36</v>
      </c>
      <c r="AD670" s="40">
        <f t="shared" si="233"/>
        <v>3367.0033670033663</v>
      </c>
      <c r="AE670" s="1">
        <f t="shared" si="234"/>
        <v>2.4950099800399199</v>
      </c>
      <c r="AF670" s="2">
        <f t="shared" si="235"/>
        <v>143</v>
      </c>
      <c r="AG670" s="9">
        <f t="shared" si="236"/>
        <v>356.78642714570856</v>
      </c>
      <c r="AH670" s="12">
        <f t="shared" si="237"/>
        <v>4.285611677624283E-3</v>
      </c>
      <c r="AI670" s="12">
        <f t="shared" si="238"/>
        <v>-88213.736189869873</v>
      </c>
      <c r="AJ670" s="42">
        <f t="shared" si="239"/>
        <v>-116.83851014923749</v>
      </c>
      <c r="AK670" s="11">
        <v>0</v>
      </c>
      <c r="AL670" s="9">
        <f t="shared" si="240"/>
        <v>-89.366769699963484</v>
      </c>
      <c r="AM670" s="11">
        <f t="shared" si="241"/>
        <v>0</v>
      </c>
      <c r="AN670" s="9">
        <f t="shared" si="242"/>
        <v>89.51413776374811</v>
      </c>
      <c r="AO670" s="9"/>
      <c r="AP670" s="9">
        <f t="shared" si="243"/>
        <v>116.83999783310105</v>
      </c>
      <c r="AQ670" s="47">
        <f t="shared" si="244"/>
        <v>89.403553797365518</v>
      </c>
      <c r="AR670" s="15">
        <f t="shared" si="245"/>
        <v>0</v>
      </c>
      <c r="AS670" s="49"/>
      <c r="AT670" s="12">
        <f t="shared" si="246"/>
        <v>-0.30440390494894592</v>
      </c>
      <c r="AU670" s="9">
        <f t="shared" si="247"/>
        <v>62.077693728012576</v>
      </c>
      <c r="AV670" s="9">
        <f t="shared" si="248"/>
        <v>34.751833658659628</v>
      </c>
      <c r="AW670" s="9">
        <f t="shared" si="249"/>
        <v>89.403553797365532</v>
      </c>
      <c r="AX670" s="16">
        <f t="shared" si="250"/>
        <v>62.077693728012576</v>
      </c>
      <c r="AY670" s="44">
        <f t="shared" si="251"/>
        <v>-0.30317698971358387</v>
      </c>
      <c r="AZ670" s="49"/>
      <c r="BA670" s="12">
        <f t="shared" si="252"/>
        <v>-0.30440390494894592</v>
      </c>
      <c r="BB670" s="9">
        <f t="shared" si="253"/>
        <v>63.614537256651829</v>
      </c>
      <c r="BC670" s="9">
        <f t="shared" si="254"/>
        <v>36.28867718729888</v>
      </c>
      <c r="BD670" s="9">
        <f t="shared" si="255"/>
        <v>90.940397326004785</v>
      </c>
      <c r="BE670" s="16">
        <f t="shared" si="256"/>
        <v>63.614537256651829</v>
      </c>
      <c r="BF670" s="44">
        <f t="shared" si="257"/>
        <v>-0.30317698971358387</v>
      </c>
      <c r="BG670" s="49"/>
      <c r="BH670" s="12">
        <f t="shared" si="258"/>
        <v>-0.30440390494894592</v>
      </c>
      <c r="BI670" s="9">
        <f t="shared" si="259"/>
        <v>64</v>
      </c>
      <c r="BJ670" s="9">
        <f t="shared" si="222"/>
        <v>36.674139930647051</v>
      </c>
      <c r="BK670" s="9"/>
      <c r="BL670" s="47">
        <f t="shared" si="260"/>
        <v>64</v>
      </c>
      <c r="BM670" s="44">
        <f t="shared" si="261"/>
        <v>-0.30317698971358387</v>
      </c>
      <c r="BN670" s="11"/>
      <c r="BO670" s="9"/>
      <c r="BP670" s="11"/>
      <c r="BQ670" s="9"/>
      <c r="BR670" s="43"/>
      <c r="BS670" s="9"/>
      <c r="BT670" s="11"/>
    </row>
    <row r="671" spans="3:72" x14ac:dyDescent="0.2">
      <c r="C671" s="1">
        <v>80</v>
      </c>
      <c r="D671" s="1">
        <v>104.71</v>
      </c>
      <c r="E671" s="1">
        <v>-5103.8999999999996</v>
      </c>
      <c r="F671" s="2">
        <v>78</v>
      </c>
      <c r="G671" s="6">
        <v>3.3000000000000002E-2</v>
      </c>
      <c r="H671" s="2">
        <v>0.42199999999999999</v>
      </c>
      <c r="I671" s="2">
        <v>3500</v>
      </c>
      <c r="J671" s="3">
        <f t="shared" si="223"/>
        <v>58.333333333333336</v>
      </c>
      <c r="K671" s="3">
        <f t="shared" si="224"/>
        <v>366.52</v>
      </c>
      <c r="L671" s="1">
        <v>0.9</v>
      </c>
      <c r="M671" s="1">
        <v>0.76</v>
      </c>
      <c r="N671" s="1">
        <f t="shared" si="225"/>
        <v>0.68400000000000005</v>
      </c>
      <c r="O671" s="40">
        <f t="shared" si="226"/>
        <v>50.175438596491226</v>
      </c>
      <c r="P671" s="40">
        <f t="shared" si="227"/>
        <v>3808.3157894736842</v>
      </c>
      <c r="Q671" s="1">
        <v>11</v>
      </c>
      <c r="R671" s="1">
        <v>4</v>
      </c>
      <c r="S671" s="2">
        <v>2600</v>
      </c>
      <c r="T671" s="3">
        <f t="shared" si="228"/>
        <v>866.66666666666663</v>
      </c>
      <c r="U671" s="7">
        <v>0.20419999999999999</v>
      </c>
      <c r="V671" s="7">
        <f t="shared" si="229"/>
        <v>3.2749326455999997E-2</v>
      </c>
      <c r="W671" s="7">
        <f t="shared" si="230"/>
        <v>1.6693636134473333E-2</v>
      </c>
      <c r="X671" s="40">
        <f t="shared" si="231"/>
        <v>1081.2059482292843</v>
      </c>
      <c r="Y671" s="1">
        <v>0</v>
      </c>
      <c r="Z671" s="1">
        <v>78</v>
      </c>
      <c r="AA671" s="2">
        <v>67</v>
      </c>
      <c r="AB671" s="6">
        <f t="shared" si="232"/>
        <v>0.6511988748177826</v>
      </c>
      <c r="AC671" s="2">
        <v>347.36</v>
      </c>
      <c r="AD671" s="40">
        <f t="shared" si="233"/>
        <v>3367.0033670033663</v>
      </c>
      <c r="AE671" s="1">
        <f t="shared" si="234"/>
        <v>2.4950099800399199</v>
      </c>
      <c r="AF671" s="2">
        <f t="shared" si="235"/>
        <v>144</v>
      </c>
      <c r="AG671" s="9">
        <f t="shared" si="236"/>
        <v>359.28143712574848</v>
      </c>
      <c r="AH671" s="12">
        <f t="shared" si="237"/>
        <v>4.2559771483724942E-3</v>
      </c>
      <c r="AI671" s="12">
        <f t="shared" si="238"/>
        <v>-88031.439296504104</v>
      </c>
      <c r="AJ671" s="42">
        <f t="shared" si="239"/>
        <v>-116.6182523516686</v>
      </c>
      <c r="AK671" s="11">
        <v>0</v>
      </c>
      <c r="AL671" s="9">
        <f t="shared" si="240"/>
        <v>-89.372059167089631</v>
      </c>
      <c r="AM671" s="11">
        <f t="shared" si="241"/>
        <v>0</v>
      </c>
      <c r="AN671" s="9">
        <f t="shared" si="242"/>
        <v>89.403553797365518</v>
      </c>
      <c r="AO671" s="9"/>
      <c r="AP671" s="9">
        <f t="shared" si="243"/>
        <v>116.61971953232909</v>
      </c>
      <c r="AQ671" s="47">
        <f t="shared" si="244"/>
        <v>89.293859462976158</v>
      </c>
      <c r="AR671" s="15">
        <f t="shared" si="245"/>
        <v>0</v>
      </c>
      <c r="AS671" s="49"/>
      <c r="AT671" s="12">
        <f t="shared" si="246"/>
        <v>-0.30317698971358387</v>
      </c>
      <c r="AU671" s="9">
        <f t="shared" si="247"/>
        <v>62.077693728012576</v>
      </c>
      <c r="AV671" s="9">
        <f t="shared" si="248"/>
        <v>34.861527993049009</v>
      </c>
      <c r="AW671" s="9">
        <f t="shared" si="249"/>
        <v>89.293859462976144</v>
      </c>
      <c r="AX671" s="16">
        <f t="shared" si="250"/>
        <v>62.077693728012576</v>
      </c>
      <c r="AY671" s="44">
        <f t="shared" si="251"/>
        <v>-0.30195994483359101</v>
      </c>
      <c r="AZ671" s="49"/>
      <c r="BA671" s="12">
        <f t="shared" si="252"/>
        <v>-0.30317698971358387</v>
      </c>
      <c r="BB671" s="9">
        <f t="shared" si="253"/>
        <v>63.614537256651829</v>
      </c>
      <c r="BC671" s="9">
        <f t="shared" si="254"/>
        <v>36.398371521688262</v>
      </c>
      <c r="BD671" s="9">
        <f t="shared" si="255"/>
        <v>90.830702991615397</v>
      </c>
      <c r="BE671" s="16">
        <f t="shared" si="256"/>
        <v>63.614537256651829</v>
      </c>
      <c r="BF671" s="44">
        <f t="shared" si="257"/>
        <v>-0.30195994483359101</v>
      </c>
      <c r="BG671" s="49"/>
      <c r="BH671" s="12">
        <f t="shared" si="258"/>
        <v>-0.30317698971358387</v>
      </c>
      <c r="BI671" s="9">
        <f t="shared" si="259"/>
        <v>64</v>
      </c>
      <c r="BJ671" s="9">
        <f t="shared" si="222"/>
        <v>36.783834265036432</v>
      </c>
      <c r="BK671" s="9"/>
      <c r="BL671" s="47">
        <f t="shared" si="260"/>
        <v>64</v>
      </c>
      <c r="BM671" s="44">
        <f t="shared" si="261"/>
        <v>-0.30195994483359101</v>
      </c>
      <c r="BN671" s="11"/>
      <c r="BO671" s="9"/>
      <c r="BP671" s="11"/>
      <c r="BQ671" s="9"/>
      <c r="BR671" s="43"/>
      <c r="BS671" s="9"/>
      <c r="BT671" s="11"/>
    </row>
    <row r="672" spans="3:72" x14ac:dyDescent="0.2">
      <c r="C672" s="1">
        <v>80</v>
      </c>
      <c r="D672" s="1">
        <v>104.71</v>
      </c>
      <c r="E672" s="1">
        <v>-5103.8999999999996</v>
      </c>
      <c r="F672" s="2">
        <v>78</v>
      </c>
      <c r="G672" s="6">
        <v>3.3000000000000002E-2</v>
      </c>
      <c r="H672" s="2">
        <v>0.42199999999999999</v>
      </c>
      <c r="I672" s="2">
        <v>3500</v>
      </c>
      <c r="J672" s="3">
        <f t="shared" si="223"/>
        <v>58.333333333333336</v>
      </c>
      <c r="K672" s="3">
        <f t="shared" si="224"/>
        <v>366.52</v>
      </c>
      <c r="L672" s="1">
        <v>0.9</v>
      </c>
      <c r="M672" s="1">
        <v>0.76</v>
      </c>
      <c r="N672" s="1">
        <f t="shared" si="225"/>
        <v>0.68400000000000005</v>
      </c>
      <c r="O672" s="40">
        <f t="shared" si="226"/>
        <v>50.175438596491226</v>
      </c>
      <c r="P672" s="40">
        <f t="shared" si="227"/>
        <v>3808.3157894736842</v>
      </c>
      <c r="Q672" s="1">
        <v>11</v>
      </c>
      <c r="R672" s="1">
        <v>4</v>
      </c>
      <c r="S672" s="2">
        <v>2600</v>
      </c>
      <c r="T672" s="3">
        <f t="shared" si="228"/>
        <v>866.66666666666663</v>
      </c>
      <c r="U672" s="7">
        <v>0.20419999999999999</v>
      </c>
      <c r="V672" s="7">
        <f t="shared" si="229"/>
        <v>3.2749326455999997E-2</v>
      </c>
      <c r="W672" s="7">
        <f t="shared" si="230"/>
        <v>1.6693636134473333E-2</v>
      </c>
      <c r="X672" s="40">
        <f t="shared" si="231"/>
        <v>1081.2059482292843</v>
      </c>
      <c r="Y672" s="1">
        <v>0</v>
      </c>
      <c r="Z672" s="1">
        <v>78</v>
      </c>
      <c r="AA672" s="2">
        <v>67</v>
      </c>
      <c r="AB672" s="6">
        <f t="shared" si="232"/>
        <v>0.6511988748177826</v>
      </c>
      <c r="AC672" s="2">
        <v>347.36</v>
      </c>
      <c r="AD672" s="40">
        <f t="shared" si="233"/>
        <v>3367.0033670033663</v>
      </c>
      <c r="AE672" s="1">
        <f t="shared" si="234"/>
        <v>2.4950099800399199</v>
      </c>
      <c r="AF672" s="2">
        <f t="shared" si="235"/>
        <v>145</v>
      </c>
      <c r="AG672" s="9">
        <f t="shared" si="236"/>
        <v>361.77644710578841</v>
      </c>
      <c r="AH672" s="12">
        <f t="shared" si="237"/>
        <v>4.226749643555407E-3</v>
      </c>
      <c r="AI672" s="12">
        <f t="shared" si="238"/>
        <v>-87850.611146421288</v>
      </c>
      <c r="AJ672" s="42">
        <f t="shared" si="239"/>
        <v>-116.39976269046014</v>
      </c>
      <c r="AK672" s="11">
        <v>0</v>
      </c>
      <c r="AL672" s="9">
        <f t="shared" si="240"/>
        <v>-89.377275984424429</v>
      </c>
      <c r="AM672" s="11">
        <f t="shared" si="241"/>
        <v>0</v>
      </c>
      <c r="AN672" s="9">
        <f t="shared" si="242"/>
        <v>89.293859462976158</v>
      </c>
      <c r="AO672" s="9"/>
      <c r="AP672" s="9">
        <f t="shared" si="243"/>
        <v>116.40120978887663</v>
      </c>
      <c r="AQ672" s="47">
        <f t="shared" si="244"/>
        <v>89.185044053913046</v>
      </c>
      <c r="AR672" s="15">
        <f t="shared" si="245"/>
        <v>0</v>
      </c>
      <c r="AS672" s="49"/>
      <c r="AT672" s="12">
        <f t="shared" si="246"/>
        <v>-0.30195994483359101</v>
      </c>
      <c r="AU672" s="9">
        <f t="shared" si="247"/>
        <v>62.077693728012576</v>
      </c>
      <c r="AV672" s="9">
        <f t="shared" si="248"/>
        <v>34.970343402112107</v>
      </c>
      <c r="AW672" s="9">
        <f t="shared" si="249"/>
        <v>89.185044053913046</v>
      </c>
      <c r="AX672" s="16">
        <f t="shared" si="250"/>
        <v>62.077693728012576</v>
      </c>
      <c r="AY672" s="44">
        <f t="shared" si="251"/>
        <v>-0.30075265151984082</v>
      </c>
      <c r="AZ672" s="49"/>
      <c r="BA672" s="12">
        <f t="shared" si="252"/>
        <v>-0.30195994483359101</v>
      </c>
      <c r="BB672" s="9">
        <f t="shared" si="253"/>
        <v>63.614537256651829</v>
      </c>
      <c r="BC672" s="9">
        <f t="shared" si="254"/>
        <v>36.507186930751359</v>
      </c>
      <c r="BD672" s="9">
        <f t="shared" si="255"/>
        <v>90.721887582552299</v>
      </c>
      <c r="BE672" s="16">
        <f t="shared" si="256"/>
        <v>63.614537256651829</v>
      </c>
      <c r="BF672" s="44">
        <f t="shared" si="257"/>
        <v>-0.30075265151984082</v>
      </c>
      <c r="BG672" s="49"/>
      <c r="BH672" s="12">
        <f t="shared" si="258"/>
        <v>-0.30195994483359101</v>
      </c>
      <c r="BI672" s="9">
        <f t="shared" si="259"/>
        <v>64</v>
      </c>
      <c r="BJ672" s="9">
        <f t="shared" si="222"/>
        <v>36.89264967409953</v>
      </c>
      <c r="BK672" s="9"/>
      <c r="BL672" s="47">
        <f t="shared" si="260"/>
        <v>64</v>
      </c>
      <c r="BM672" s="44">
        <f t="shared" si="261"/>
        <v>-0.30075265151984082</v>
      </c>
      <c r="BN672" s="11"/>
      <c r="BO672" s="9"/>
      <c r="BP672" s="11"/>
      <c r="BQ672" s="9"/>
      <c r="BR672" s="43"/>
      <c r="BS672" s="9"/>
      <c r="BT672" s="11"/>
    </row>
    <row r="673" spans="3:72" x14ac:dyDescent="0.2">
      <c r="C673" s="1">
        <v>80</v>
      </c>
      <c r="D673" s="1">
        <v>104.71</v>
      </c>
      <c r="E673" s="1">
        <v>-5103.8999999999996</v>
      </c>
      <c r="F673" s="2">
        <v>78</v>
      </c>
      <c r="G673" s="6">
        <v>3.3000000000000002E-2</v>
      </c>
      <c r="H673" s="2">
        <v>0.42199999999999999</v>
      </c>
      <c r="I673" s="2">
        <v>3500</v>
      </c>
      <c r="J673" s="3">
        <f t="shared" si="223"/>
        <v>58.333333333333336</v>
      </c>
      <c r="K673" s="3">
        <f t="shared" si="224"/>
        <v>366.52</v>
      </c>
      <c r="L673" s="1">
        <v>0.9</v>
      </c>
      <c r="M673" s="1">
        <v>0.76</v>
      </c>
      <c r="N673" s="1">
        <f t="shared" si="225"/>
        <v>0.68400000000000005</v>
      </c>
      <c r="O673" s="40">
        <f t="shared" si="226"/>
        <v>50.175438596491226</v>
      </c>
      <c r="P673" s="40">
        <f t="shared" si="227"/>
        <v>3808.3157894736842</v>
      </c>
      <c r="Q673" s="1">
        <v>11</v>
      </c>
      <c r="R673" s="1">
        <v>4</v>
      </c>
      <c r="S673" s="2">
        <v>2600</v>
      </c>
      <c r="T673" s="3">
        <f t="shared" si="228"/>
        <v>866.66666666666663</v>
      </c>
      <c r="U673" s="7">
        <v>0.20419999999999999</v>
      </c>
      <c r="V673" s="7">
        <f t="shared" si="229"/>
        <v>3.2749326455999997E-2</v>
      </c>
      <c r="W673" s="7">
        <f t="shared" si="230"/>
        <v>1.6693636134473333E-2</v>
      </c>
      <c r="X673" s="40">
        <f t="shared" si="231"/>
        <v>1081.2059482292843</v>
      </c>
      <c r="Y673" s="1">
        <v>0</v>
      </c>
      <c r="Z673" s="1">
        <v>78</v>
      </c>
      <c r="AA673" s="2">
        <v>67</v>
      </c>
      <c r="AB673" s="6">
        <f t="shared" si="232"/>
        <v>0.6511988748177826</v>
      </c>
      <c r="AC673" s="2">
        <v>347.36</v>
      </c>
      <c r="AD673" s="40">
        <f t="shared" si="233"/>
        <v>3367.0033670033663</v>
      </c>
      <c r="AE673" s="1">
        <f t="shared" si="234"/>
        <v>2.4950099800399199</v>
      </c>
      <c r="AF673" s="2">
        <f t="shared" si="235"/>
        <v>146</v>
      </c>
      <c r="AG673" s="9">
        <f t="shared" si="236"/>
        <v>364.27145708582833</v>
      </c>
      <c r="AH673" s="12">
        <f t="shared" si="237"/>
        <v>4.1979208347666169E-3</v>
      </c>
      <c r="AI673" s="12">
        <f t="shared" si="238"/>
        <v>-87671.233995728442</v>
      </c>
      <c r="AJ673" s="42">
        <f t="shared" si="239"/>
        <v>-116.18301993501257</v>
      </c>
      <c r="AK673" s="11">
        <v>0</v>
      </c>
      <c r="AL673" s="9">
        <f t="shared" si="240"/>
        <v>-89.38242163850515</v>
      </c>
      <c r="AM673" s="11">
        <f t="shared" si="241"/>
        <v>0</v>
      </c>
      <c r="AN673" s="9">
        <f t="shared" si="242"/>
        <v>89.185044053913046</v>
      </c>
      <c r="AO673" s="9"/>
      <c r="AP673" s="9">
        <f t="shared" si="243"/>
        <v>116.1844473606987</v>
      </c>
      <c r="AQ673" s="47">
        <f t="shared" si="244"/>
        <v>89.077097034798228</v>
      </c>
      <c r="AR673" s="15">
        <f t="shared" si="245"/>
        <v>0</v>
      </c>
      <c r="AS673" s="49"/>
      <c r="AT673" s="12">
        <f t="shared" si="246"/>
        <v>-0.30075265151984082</v>
      </c>
      <c r="AU673" s="9">
        <f t="shared" si="247"/>
        <v>62.077693728012576</v>
      </c>
      <c r="AV673" s="9">
        <f t="shared" si="248"/>
        <v>35.078290421226932</v>
      </c>
      <c r="AW673" s="9">
        <f t="shared" si="249"/>
        <v>89.077097034798214</v>
      </c>
      <c r="AX673" s="16">
        <f t="shared" si="250"/>
        <v>62.077693728012576</v>
      </c>
      <c r="AY673" s="44">
        <f t="shared" si="251"/>
        <v>-0.29955499288363591</v>
      </c>
      <c r="AZ673" s="49"/>
      <c r="BA673" s="12">
        <f t="shared" si="252"/>
        <v>-0.30075265151984082</v>
      </c>
      <c r="BB673" s="9">
        <f t="shared" si="253"/>
        <v>63.614537256651829</v>
      </c>
      <c r="BC673" s="9">
        <f t="shared" si="254"/>
        <v>36.615133949866184</v>
      </c>
      <c r="BD673" s="9">
        <f t="shared" si="255"/>
        <v>90.613940563437467</v>
      </c>
      <c r="BE673" s="16">
        <f t="shared" si="256"/>
        <v>63.614537256651829</v>
      </c>
      <c r="BF673" s="44">
        <f t="shared" si="257"/>
        <v>-0.29955499288363591</v>
      </c>
      <c r="BG673" s="49"/>
      <c r="BH673" s="12">
        <f t="shared" si="258"/>
        <v>-0.30075265151984082</v>
      </c>
      <c r="BI673" s="9">
        <f t="shared" si="259"/>
        <v>64</v>
      </c>
      <c r="BJ673" s="9">
        <f t="shared" si="222"/>
        <v>37.000596693214355</v>
      </c>
      <c r="BK673" s="9"/>
      <c r="BL673" s="47">
        <f t="shared" si="260"/>
        <v>64</v>
      </c>
      <c r="BM673" s="44">
        <f t="shared" si="261"/>
        <v>-0.29955499288363591</v>
      </c>
      <c r="BN673" s="11"/>
      <c r="BO673" s="9"/>
      <c r="BP673" s="11"/>
      <c r="BQ673" s="9"/>
      <c r="BR673" s="43"/>
      <c r="BS673" s="9"/>
      <c r="BT673" s="11"/>
    </row>
    <row r="674" spans="3:72" x14ac:dyDescent="0.2">
      <c r="C674" s="1">
        <v>80</v>
      </c>
      <c r="D674" s="1">
        <v>104.71</v>
      </c>
      <c r="E674" s="1">
        <v>-5103.8999999999996</v>
      </c>
      <c r="F674" s="2">
        <v>78</v>
      </c>
      <c r="G674" s="6">
        <v>3.3000000000000002E-2</v>
      </c>
      <c r="H674" s="2">
        <v>0.42199999999999999</v>
      </c>
      <c r="I674" s="2">
        <v>3500</v>
      </c>
      <c r="J674" s="3">
        <f t="shared" si="223"/>
        <v>58.333333333333336</v>
      </c>
      <c r="K674" s="3">
        <f t="shared" si="224"/>
        <v>366.52</v>
      </c>
      <c r="L674" s="1">
        <v>0.9</v>
      </c>
      <c r="M674" s="1">
        <v>0.76</v>
      </c>
      <c r="N674" s="1">
        <f t="shared" si="225"/>
        <v>0.68400000000000005</v>
      </c>
      <c r="O674" s="40">
        <f t="shared" si="226"/>
        <v>50.175438596491226</v>
      </c>
      <c r="P674" s="40">
        <f t="shared" si="227"/>
        <v>3808.3157894736842</v>
      </c>
      <c r="Q674" s="1">
        <v>11</v>
      </c>
      <c r="R674" s="1">
        <v>4</v>
      </c>
      <c r="S674" s="2">
        <v>2600</v>
      </c>
      <c r="T674" s="3">
        <f t="shared" si="228"/>
        <v>866.66666666666663</v>
      </c>
      <c r="U674" s="7">
        <v>0.20419999999999999</v>
      </c>
      <c r="V674" s="7">
        <f t="shared" si="229"/>
        <v>3.2749326455999997E-2</v>
      </c>
      <c r="W674" s="7">
        <f t="shared" si="230"/>
        <v>1.6693636134473333E-2</v>
      </c>
      <c r="X674" s="40">
        <f t="shared" si="231"/>
        <v>1081.2059482292843</v>
      </c>
      <c r="Y674" s="1">
        <v>0</v>
      </c>
      <c r="Z674" s="1">
        <v>78</v>
      </c>
      <c r="AA674" s="2">
        <v>67</v>
      </c>
      <c r="AB674" s="6">
        <f t="shared" si="232"/>
        <v>0.6511988748177826</v>
      </c>
      <c r="AC674" s="2">
        <v>347.36</v>
      </c>
      <c r="AD674" s="40">
        <f t="shared" si="233"/>
        <v>3367.0033670033663</v>
      </c>
      <c r="AE674" s="1">
        <f t="shared" si="234"/>
        <v>2.4950099800399199</v>
      </c>
      <c r="AF674" s="2">
        <f t="shared" si="235"/>
        <v>147</v>
      </c>
      <c r="AG674" s="9">
        <f t="shared" si="236"/>
        <v>366.76646706586826</v>
      </c>
      <c r="AH674" s="12">
        <f t="shared" si="237"/>
        <v>4.1694826192781205E-3</v>
      </c>
      <c r="AI674" s="12">
        <f t="shared" si="238"/>
        <v>-87493.290386577297</v>
      </c>
      <c r="AJ674" s="42">
        <f t="shared" si="239"/>
        <v>-115.96800319350345</v>
      </c>
      <c r="AK674" s="11">
        <v>0</v>
      </c>
      <c r="AL674" s="9">
        <f t="shared" si="240"/>
        <v>-89.387497575587687</v>
      </c>
      <c r="AM674" s="11">
        <f t="shared" si="241"/>
        <v>0</v>
      </c>
      <c r="AN674" s="9">
        <f t="shared" si="242"/>
        <v>89.077097034798228</v>
      </c>
      <c r="AO674" s="9"/>
      <c r="AP674" s="9">
        <f t="shared" si="243"/>
        <v>115.96941134491375</v>
      </c>
      <c r="AQ674" s="47">
        <f t="shared" si="244"/>
        <v>88.9700080381281</v>
      </c>
      <c r="AR674" s="15">
        <f t="shared" si="245"/>
        <v>0</v>
      </c>
      <c r="AS674" s="49"/>
      <c r="AT674" s="12">
        <f t="shared" si="246"/>
        <v>-0.29955499288363591</v>
      </c>
      <c r="AU674" s="9">
        <f t="shared" si="247"/>
        <v>62.077693728012576</v>
      </c>
      <c r="AV674" s="9">
        <f t="shared" si="248"/>
        <v>35.185379417897053</v>
      </c>
      <c r="AW674" s="9">
        <f t="shared" si="249"/>
        <v>88.9700080381281</v>
      </c>
      <c r="AX674" s="16">
        <f t="shared" si="250"/>
        <v>62.077693728012576</v>
      </c>
      <c r="AY674" s="44">
        <f t="shared" si="251"/>
        <v>-0.29836685389882467</v>
      </c>
      <c r="AZ674" s="49"/>
      <c r="BA674" s="12">
        <f t="shared" si="252"/>
        <v>-0.29955499288363591</v>
      </c>
      <c r="BB674" s="9">
        <f t="shared" si="253"/>
        <v>63.614537256651829</v>
      </c>
      <c r="BC674" s="9">
        <f t="shared" si="254"/>
        <v>36.722222946536306</v>
      </c>
      <c r="BD674" s="9">
        <f t="shared" si="255"/>
        <v>90.506851566767352</v>
      </c>
      <c r="BE674" s="16">
        <f t="shared" si="256"/>
        <v>63.614537256651829</v>
      </c>
      <c r="BF674" s="44">
        <f t="shared" si="257"/>
        <v>-0.29836685389882467</v>
      </c>
      <c r="BG674" s="49"/>
      <c r="BH674" s="12">
        <f t="shared" si="258"/>
        <v>-0.29955499288363591</v>
      </c>
      <c r="BI674" s="9">
        <f t="shared" si="259"/>
        <v>64</v>
      </c>
      <c r="BJ674" s="9">
        <f t="shared" si="222"/>
        <v>37.107685689884477</v>
      </c>
      <c r="BK674" s="9"/>
      <c r="BL674" s="47">
        <f t="shared" si="260"/>
        <v>64</v>
      </c>
      <c r="BM674" s="44">
        <f t="shared" si="261"/>
        <v>-0.29836685389882467</v>
      </c>
      <c r="BN674" s="11"/>
      <c r="BO674" s="9"/>
      <c r="BP674" s="11"/>
      <c r="BQ674" s="9"/>
      <c r="BR674" s="43"/>
      <c r="BS674" s="9"/>
      <c r="BT674" s="11"/>
    </row>
    <row r="675" spans="3:72" x14ac:dyDescent="0.2">
      <c r="C675" s="1">
        <v>80</v>
      </c>
      <c r="D675" s="1">
        <v>104.71</v>
      </c>
      <c r="E675" s="1">
        <v>-5103.8999999999996</v>
      </c>
      <c r="F675" s="2">
        <v>78</v>
      </c>
      <c r="G675" s="6">
        <v>3.3000000000000002E-2</v>
      </c>
      <c r="H675" s="2">
        <v>0.42199999999999999</v>
      </c>
      <c r="I675" s="2">
        <v>3500</v>
      </c>
      <c r="J675" s="3">
        <f t="shared" si="223"/>
        <v>58.333333333333336</v>
      </c>
      <c r="K675" s="3">
        <f t="shared" si="224"/>
        <v>366.52</v>
      </c>
      <c r="L675" s="1">
        <v>0.9</v>
      </c>
      <c r="M675" s="1">
        <v>0.76</v>
      </c>
      <c r="N675" s="1">
        <f t="shared" si="225"/>
        <v>0.68400000000000005</v>
      </c>
      <c r="O675" s="40">
        <f t="shared" si="226"/>
        <v>50.175438596491226</v>
      </c>
      <c r="P675" s="40">
        <f t="shared" si="227"/>
        <v>3808.3157894736842</v>
      </c>
      <c r="Q675" s="1">
        <v>11</v>
      </c>
      <c r="R675" s="1">
        <v>4</v>
      </c>
      <c r="S675" s="2">
        <v>2600</v>
      </c>
      <c r="T675" s="3">
        <f t="shared" si="228"/>
        <v>866.66666666666663</v>
      </c>
      <c r="U675" s="7">
        <v>0.20419999999999999</v>
      </c>
      <c r="V675" s="7">
        <f t="shared" si="229"/>
        <v>3.2749326455999997E-2</v>
      </c>
      <c r="W675" s="7">
        <f t="shared" si="230"/>
        <v>1.6693636134473333E-2</v>
      </c>
      <c r="X675" s="40">
        <f t="shared" si="231"/>
        <v>1081.2059482292843</v>
      </c>
      <c r="Y675" s="1">
        <v>0</v>
      </c>
      <c r="Z675" s="1">
        <v>78</v>
      </c>
      <c r="AA675" s="2">
        <v>67</v>
      </c>
      <c r="AB675" s="6">
        <f t="shared" si="232"/>
        <v>0.6511988748177826</v>
      </c>
      <c r="AC675" s="2">
        <v>347.36</v>
      </c>
      <c r="AD675" s="40">
        <f t="shared" si="233"/>
        <v>3367.0033670033663</v>
      </c>
      <c r="AE675" s="1">
        <f t="shared" si="234"/>
        <v>2.4950099800399199</v>
      </c>
      <c r="AF675" s="2">
        <f t="shared" si="235"/>
        <v>148</v>
      </c>
      <c r="AG675" s="9">
        <f t="shared" si="236"/>
        <v>369.26147704590812</v>
      </c>
      <c r="AH675" s="12">
        <f t="shared" si="237"/>
        <v>4.1414271124476229E-3</v>
      </c>
      <c r="AI675" s="12">
        <f t="shared" si="238"/>
        <v>-87316.763141383286</v>
      </c>
      <c r="AJ675" s="42">
        <f t="shared" si="239"/>
        <v>-115.75469190615526</v>
      </c>
      <c r="AK675" s="11">
        <v>0</v>
      </c>
      <c r="AL675" s="9">
        <f t="shared" si="240"/>
        <v>-89.392505203001861</v>
      </c>
      <c r="AM675" s="11">
        <f t="shared" si="241"/>
        <v>0</v>
      </c>
      <c r="AN675" s="9">
        <f t="shared" si="242"/>
        <v>88.9700080381281</v>
      </c>
      <c r="AO675" s="9"/>
      <c r="AP675" s="9">
        <f t="shared" si="243"/>
        <v>115.75608117105601</v>
      </c>
      <c r="AQ675" s="47">
        <f t="shared" si="244"/>
        <v>88.863766860940487</v>
      </c>
      <c r="AR675" s="15">
        <f t="shared" si="245"/>
        <v>0</v>
      </c>
      <c r="AS675" s="49"/>
      <c r="AT675" s="12">
        <f t="shared" si="246"/>
        <v>-0.29836685389882467</v>
      </c>
      <c r="AU675" s="9">
        <f t="shared" si="247"/>
        <v>62.077693728012576</v>
      </c>
      <c r="AV675" s="9">
        <f t="shared" si="248"/>
        <v>35.291620595084666</v>
      </c>
      <c r="AW675" s="9">
        <f t="shared" si="249"/>
        <v>88.863766860940487</v>
      </c>
      <c r="AX675" s="16">
        <f t="shared" si="250"/>
        <v>62.077693728012576</v>
      </c>
      <c r="AY675" s="44">
        <f t="shared" si="251"/>
        <v>-0.29718812136482137</v>
      </c>
      <c r="AZ675" s="49"/>
      <c r="BA675" s="12">
        <f t="shared" si="252"/>
        <v>-0.29836685389882467</v>
      </c>
      <c r="BB675" s="9">
        <f t="shared" si="253"/>
        <v>63.614537256651829</v>
      </c>
      <c r="BC675" s="9">
        <f t="shared" si="254"/>
        <v>36.828464123723919</v>
      </c>
      <c r="BD675" s="9">
        <f t="shared" si="255"/>
        <v>90.400610389579739</v>
      </c>
      <c r="BE675" s="16">
        <f t="shared" si="256"/>
        <v>63.614537256651829</v>
      </c>
      <c r="BF675" s="44">
        <f t="shared" si="257"/>
        <v>-0.29718812136482137</v>
      </c>
      <c r="BG675" s="49"/>
      <c r="BH675" s="12">
        <f t="shared" si="258"/>
        <v>-0.29836685389882467</v>
      </c>
      <c r="BI675" s="9">
        <f t="shared" si="259"/>
        <v>64</v>
      </c>
      <c r="BJ675" s="9">
        <f t="shared" si="222"/>
        <v>37.21392686707209</v>
      </c>
      <c r="BK675" s="9"/>
      <c r="BL675" s="47">
        <f t="shared" si="260"/>
        <v>64</v>
      </c>
      <c r="BM675" s="44">
        <f t="shared" si="261"/>
        <v>-0.29718812136482137</v>
      </c>
      <c r="BN675" s="11"/>
      <c r="BO675" s="9"/>
      <c r="BP675" s="11"/>
      <c r="BQ675" s="9"/>
      <c r="BR675" s="43"/>
      <c r="BS675" s="9"/>
      <c r="BT675" s="11"/>
    </row>
    <row r="676" spans="3:72" x14ac:dyDescent="0.2">
      <c r="C676" s="1">
        <v>80</v>
      </c>
      <c r="D676" s="1">
        <v>104.71</v>
      </c>
      <c r="E676" s="1">
        <v>-5103.8999999999996</v>
      </c>
      <c r="F676" s="2">
        <v>78</v>
      </c>
      <c r="G676" s="6">
        <v>3.3000000000000002E-2</v>
      </c>
      <c r="H676" s="2">
        <v>0.42199999999999999</v>
      </c>
      <c r="I676" s="2">
        <v>3500</v>
      </c>
      <c r="J676" s="3">
        <f t="shared" si="223"/>
        <v>58.333333333333336</v>
      </c>
      <c r="K676" s="3">
        <f t="shared" si="224"/>
        <v>366.52</v>
      </c>
      <c r="L676" s="1">
        <v>0.9</v>
      </c>
      <c r="M676" s="1">
        <v>0.76</v>
      </c>
      <c r="N676" s="1">
        <f t="shared" si="225"/>
        <v>0.68400000000000005</v>
      </c>
      <c r="O676" s="40">
        <f t="shared" si="226"/>
        <v>50.175438596491226</v>
      </c>
      <c r="P676" s="40">
        <f t="shared" si="227"/>
        <v>3808.3157894736842</v>
      </c>
      <c r="Q676" s="1">
        <v>11</v>
      </c>
      <c r="R676" s="1">
        <v>4</v>
      </c>
      <c r="S676" s="2">
        <v>2600</v>
      </c>
      <c r="T676" s="3">
        <f t="shared" si="228"/>
        <v>866.66666666666663</v>
      </c>
      <c r="U676" s="7">
        <v>0.20419999999999999</v>
      </c>
      <c r="V676" s="7">
        <f t="shared" si="229"/>
        <v>3.2749326455999997E-2</v>
      </c>
      <c r="W676" s="7">
        <f t="shared" si="230"/>
        <v>1.6693636134473333E-2</v>
      </c>
      <c r="X676" s="40">
        <f t="shared" si="231"/>
        <v>1081.2059482292843</v>
      </c>
      <c r="Y676" s="1">
        <v>0</v>
      </c>
      <c r="Z676" s="1">
        <v>78</v>
      </c>
      <c r="AA676" s="2">
        <v>67</v>
      </c>
      <c r="AB676" s="6">
        <f t="shared" si="232"/>
        <v>0.6511988748177826</v>
      </c>
      <c r="AC676" s="2">
        <v>347.36</v>
      </c>
      <c r="AD676" s="40">
        <f t="shared" si="233"/>
        <v>3367.0033670033663</v>
      </c>
      <c r="AE676" s="1">
        <f t="shared" si="234"/>
        <v>2.4950099800399199</v>
      </c>
      <c r="AF676" s="2">
        <f t="shared" si="235"/>
        <v>149</v>
      </c>
      <c r="AG676" s="9">
        <f t="shared" si="236"/>
        <v>371.75648702594805</v>
      </c>
      <c r="AH676" s="12">
        <f t="shared" si="237"/>
        <v>4.1137466404303265E-3</v>
      </c>
      <c r="AI676" s="12">
        <f t="shared" si="238"/>
        <v>-87141.635357185573</v>
      </c>
      <c r="AJ676" s="42">
        <f t="shared" si="239"/>
        <v>-115.54306583866341</v>
      </c>
      <c r="AK676" s="11">
        <v>0</v>
      </c>
      <c r="AL676" s="9">
        <f t="shared" si="240"/>
        <v>-89.397445890452232</v>
      </c>
      <c r="AM676" s="11">
        <f t="shared" si="241"/>
        <v>0</v>
      </c>
      <c r="AN676" s="9">
        <f t="shared" si="242"/>
        <v>88.863766860940487</v>
      </c>
      <c r="AO676" s="9"/>
      <c r="AP676" s="9">
        <f t="shared" si="243"/>
        <v>115.54443659448856</v>
      </c>
      <c r="AQ676" s="47">
        <f t="shared" si="244"/>
        <v>88.758363461560648</v>
      </c>
      <c r="AR676" s="15">
        <f t="shared" si="245"/>
        <v>0</v>
      </c>
      <c r="AS676" s="49"/>
      <c r="AT676" s="12">
        <f t="shared" si="246"/>
        <v>-0.29718812136482137</v>
      </c>
      <c r="AU676" s="9">
        <f t="shared" si="247"/>
        <v>62.077693728012576</v>
      </c>
      <c r="AV676" s="9">
        <f t="shared" si="248"/>
        <v>35.397023994464512</v>
      </c>
      <c r="AW676" s="9">
        <f t="shared" si="249"/>
        <v>88.758363461560634</v>
      </c>
      <c r="AX676" s="16">
        <f t="shared" si="250"/>
        <v>62.077693728012576</v>
      </c>
      <c r="AY676" s="44">
        <f t="shared" si="251"/>
        <v>-0.2960186838705044</v>
      </c>
      <c r="AZ676" s="49"/>
      <c r="BA676" s="12">
        <f t="shared" si="252"/>
        <v>-0.29718812136482137</v>
      </c>
      <c r="BB676" s="9">
        <f t="shared" si="253"/>
        <v>63.614537256651829</v>
      </c>
      <c r="BC676" s="9">
        <f t="shared" si="254"/>
        <v>36.933867523103764</v>
      </c>
      <c r="BD676" s="9">
        <f t="shared" si="255"/>
        <v>90.295206990199887</v>
      </c>
      <c r="BE676" s="16">
        <f t="shared" si="256"/>
        <v>63.614537256651829</v>
      </c>
      <c r="BF676" s="44">
        <f t="shared" si="257"/>
        <v>-0.2960186838705044</v>
      </c>
      <c r="BG676" s="49"/>
      <c r="BH676" s="12">
        <f t="shared" si="258"/>
        <v>-0.29718812136482137</v>
      </c>
      <c r="BI676" s="9">
        <f t="shared" si="259"/>
        <v>64</v>
      </c>
      <c r="BJ676" s="9">
        <f t="shared" si="222"/>
        <v>37.319330266451935</v>
      </c>
      <c r="BK676" s="9"/>
      <c r="BL676" s="47">
        <f t="shared" si="260"/>
        <v>64</v>
      </c>
      <c r="BM676" s="44">
        <f t="shared" si="261"/>
        <v>-0.2960186838705044</v>
      </c>
      <c r="BN676" s="11"/>
      <c r="BO676" s="9"/>
      <c r="BP676" s="11"/>
      <c r="BQ676" s="9"/>
      <c r="BR676" s="43"/>
      <c r="BS676" s="9"/>
      <c r="BT676" s="11"/>
    </row>
    <row r="677" spans="3:72" x14ac:dyDescent="0.2">
      <c r="C677" s="1">
        <v>80</v>
      </c>
      <c r="D677" s="1">
        <v>104.71</v>
      </c>
      <c r="E677" s="1">
        <v>-5103.8999999999996</v>
      </c>
      <c r="F677" s="2">
        <v>78</v>
      </c>
      <c r="G677" s="6">
        <v>3.3000000000000002E-2</v>
      </c>
      <c r="H677" s="2">
        <v>0.42199999999999999</v>
      </c>
      <c r="I677" s="2">
        <v>3500</v>
      </c>
      <c r="J677" s="3">
        <f t="shared" si="223"/>
        <v>58.333333333333336</v>
      </c>
      <c r="K677" s="3">
        <f t="shared" si="224"/>
        <v>366.52</v>
      </c>
      <c r="L677" s="1">
        <v>0.9</v>
      </c>
      <c r="M677" s="1">
        <v>0.76</v>
      </c>
      <c r="N677" s="1">
        <f t="shared" si="225"/>
        <v>0.68400000000000005</v>
      </c>
      <c r="O677" s="40">
        <f t="shared" si="226"/>
        <v>50.175438596491226</v>
      </c>
      <c r="P677" s="40">
        <f t="shared" si="227"/>
        <v>3808.3157894736842</v>
      </c>
      <c r="Q677" s="1">
        <v>11</v>
      </c>
      <c r="R677" s="1">
        <v>4</v>
      </c>
      <c r="S677" s="2">
        <v>2600</v>
      </c>
      <c r="T677" s="3">
        <f t="shared" si="228"/>
        <v>866.66666666666663</v>
      </c>
      <c r="U677" s="7">
        <v>0.20419999999999999</v>
      </c>
      <c r="V677" s="7">
        <f t="shared" si="229"/>
        <v>3.2749326455999997E-2</v>
      </c>
      <c r="W677" s="7">
        <f t="shared" si="230"/>
        <v>1.6693636134473333E-2</v>
      </c>
      <c r="X677" s="40">
        <f t="shared" si="231"/>
        <v>1081.2059482292843</v>
      </c>
      <c r="Y677" s="1">
        <v>0</v>
      </c>
      <c r="Z677" s="1">
        <v>78</v>
      </c>
      <c r="AA677" s="2">
        <v>67</v>
      </c>
      <c r="AB677" s="6">
        <f t="shared" si="232"/>
        <v>0.6511988748177826</v>
      </c>
      <c r="AC677" s="2">
        <v>347.36</v>
      </c>
      <c r="AD677" s="40">
        <f t="shared" si="233"/>
        <v>3367.0033670033663</v>
      </c>
      <c r="AE677" s="1">
        <f t="shared" si="234"/>
        <v>2.4950099800399199</v>
      </c>
      <c r="AF677" s="2">
        <f t="shared" si="235"/>
        <v>150</v>
      </c>
      <c r="AG677" s="9">
        <f t="shared" si="236"/>
        <v>374.25149700598797</v>
      </c>
      <c r="AH677" s="12">
        <f t="shared" si="237"/>
        <v>4.0864337331810649E-3</v>
      </c>
      <c r="AI677" s="12">
        <f t="shared" si="238"/>
        <v>-86967.890400144155</v>
      </c>
      <c r="AJ677" s="42">
        <f t="shared" si="239"/>
        <v>-115.33310507577929</v>
      </c>
      <c r="AK677" s="11">
        <v>0</v>
      </c>
      <c r="AL677" s="9">
        <f t="shared" si="240"/>
        <v>-89.402320971267145</v>
      </c>
      <c r="AM677" s="11">
        <f t="shared" si="241"/>
        <v>0</v>
      </c>
      <c r="AN677" s="9">
        <f t="shared" si="242"/>
        <v>88.758363461560648</v>
      </c>
      <c r="AO677" s="9"/>
      <c r="AP677" s="9">
        <f t="shared" si="243"/>
        <v>115.3344576899724</v>
      </c>
      <c r="AQ677" s="47">
        <f t="shared" si="244"/>
        <v>88.653787956424324</v>
      </c>
      <c r="AR677" s="15">
        <f t="shared" si="245"/>
        <v>0</v>
      </c>
      <c r="AS677" s="49"/>
      <c r="AT677" s="12">
        <f t="shared" si="246"/>
        <v>-0.2960186838705044</v>
      </c>
      <c r="AU677" s="9">
        <f t="shared" si="247"/>
        <v>62.077693728012576</v>
      </c>
      <c r="AV677" s="9">
        <f t="shared" si="248"/>
        <v>35.501599499600822</v>
      </c>
      <c r="AW677" s="9">
        <f t="shared" si="249"/>
        <v>88.653787956424338</v>
      </c>
      <c r="AX677" s="16">
        <f t="shared" si="250"/>
        <v>62.077693728012576</v>
      </c>
      <c r="AY677" s="44">
        <f t="shared" si="251"/>
        <v>-0.29485843175896842</v>
      </c>
      <c r="AZ677" s="49"/>
      <c r="BA677" s="12">
        <f t="shared" si="252"/>
        <v>-0.2960186838705044</v>
      </c>
      <c r="BB677" s="9">
        <f t="shared" si="253"/>
        <v>63.614537256651829</v>
      </c>
      <c r="BC677" s="9">
        <f t="shared" si="254"/>
        <v>37.038443028240074</v>
      </c>
      <c r="BD677" s="9">
        <f t="shared" si="255"/>
        <v>90.190631485063591</v>
      </c>
      <c r="BE677" s="16">
        <f t="shared" si="256"/>
        <v>63.614537256651829</v>
      </c>
      <c r="BF677" s="44">
        <f t="shared" si="257"/>
        <v>-0.29485843175896842</v>
      </c>
      <c r="BG677" s="49"/>
      <c r="BH677" s="12">
        <f t="shared" si="258"/>
        <v>-0.2960186838705044</v>
      </c>
      <c r="BI677" s="9">
        <f t="shared" si="259"/>
        <v>64</v>
      </c>
      <c r="BJ677" s="9">
        <f t="shared" si="222"/>
        <v>37.423905771588245</v>
      </c>
      <c r="BK677" s="9"/>
      <c r="BL677" s="47">
        <f t="shared" si="260"/>
        <v>64</v>
      </c>
      <c r="BM677" s="44">
        <f t="shared" si="261"/>
        <v>-0.29485843175896842</v>
      </c>
      <c r="BN677" s="11"/>
      <c r="BO677" s="9"/>
      <c r="BP677" s="11"/>
      <c r="BQ677" s="9"/>
      <c r="BR677" s="43"/>
      <c r="BS677" s="9"/>
      <c r="BT677" s="11"/>
    </row>
    <row r="678" spans="3:72" x14ac:dyDescent="0.2">
      <c r="C678" s="1">
        <v>80</v>
      </c>
      <c r="D678" s="1">
        <v>104.71</v>
      </c>
      <c r="E678" s="1">
        <v>-5103.8999999999996</v>
      </c>
      <c r="F678" s="2">
        <v>78</v>
      </c>
      <c r="G678" s="6">
        <v>3.3000000000000002E-2</v>
      </c>
      <c r="H678" s="2">
        <v>0.42199999999999999</v>
      </c>
      <c r="I678" s="2">
        <v>3500</v>
      </c>
      <c r="J678" s="3">
        <f t="shared" si="223"/>
        <v>58.333333333333336</v>
      </c>
      <c r="K678" s="3">
        <f t="shared" si="224"/>
        <v>366.52</v>
      </c>
      <c r="L678" s="1">
        <v>0.9</v>
      </c>
      <c r="M678" s="1">
        <v>0.76</v>
      </c>
      <c r="N678" s="1">
        <f t="shared" si="225"/>
        <v>0.68400000000000005</v>
      </c>
      <c r="O678" s="40">
        <f t="shared" si="226"/>
        <v>50.175438596491226</v>
      </c>
      <c r="P678" s="40">
        <f t="shared" si="227"/>
        <v>3808.3157894736842</v>
      </c>
      <c r="Q678" s="1">
        <v>11</v>
      </c>
      <c r="R678" s="1">
        <v>4</v>
      </c>
      <c r="S678" s="2">
        <v>2600</v>
      </c>
      <c r="T678" s="3">
        <f t="shared" si="228"/>
        <v>866.66666666666663</v>
      </c>
      <c r="U678" s="7">
        <v>0.20419999999999999</v>
      </c>
      <c r="V678" s="7">
        <f t="shared" si="229"/>
        <v>3.2749326455999997E-2</v>
      </c>
      <c r="W678" s="7">
        <f t="shared" si="230"/>
        <v>1.6693636134473333E-2</v>
      </c>
      <c r="X678" s="40">
        <f t="shared" si="231"/>
        <v>1081.2059482292843</v>
      </c>
      <c r="Y678" s="1">
        <v>0</v>
      </c>
      <c r="Z678" s="1">
        <v>78</v>
      </c>
      <c r="AA678" s="2">
        <v>67</v>
      </c>
      <c r="AB678" s="6">
        <f t="shared" si="232"/>
        <v>0.6511988748177826</v>
      </c>
      <c r="AC678" s="2">
        <v>347.36</v>
      </c>
      <c r="AD678" s="40">
        <f t="shared" si="233"/>
        <v>3367.0033670033663</v>
      </c>
      <c r="AE678" s="1">
        <f t="shared" si="234"/>
        <v>2.4950099800399199</v>
      </c>
      <c r="AF678" s="2">
        <f t="shared" si="235"/>
        <v>151</v>
      </c>
      <c r="AG678" s="9">
        <f t="shared" si="236"/>
        <v>376.7465069860279</v>
      </c>
      <c r="AH678" s="12">
        <f t="shared" si="237"/>
        <v>4.0594811177333675E-3</v>
      </c>
      <c r="AI678" s="12">
        <f t="shared" si="238"/>
        <v>-86795.511900170211</v>
      </c>
      <c r="AJ678" s="42">
        <f t="shared" si="239"/>
        <v>-115.12479001504491</v>
      </c>
      <c r="AK678" s="11">
        <v>0</v>
      </c>
      <c r="AL678" s="9">
        <f t="shared" si="240"/>
        <v>-89.407131743598413</v>
      </c>
      <c r="AM678" s="11">
        <f t="shared" si="241"/>
        <v>0</v>
      </c>
      <c r="AN678" s="9">
        <f t="shared" si="242"/>
        <v>88.653787956424324</v>
      </c>
      <c r="AO678" s="9"/>
      <c r="AP678" s="9">
        <f t="shared" si="243"/>
        <v>115.12612484538747</v>
      </c>
      <c r="AQ678" s="47">
        <f t="shared" si="244"/>
        <v>88.550030616975718</v>
      </c>
      <c r="AR678" s="15">
        <f t="shared" si="245"/>
        <v>0</v>
      </c>
      <c r="AS678" s="49"/>
      <c r="AT678" s="12">
        <f t="shared" si="246"/>
        <v>-0.29485843175896842</v>
      </c>
      <c r="AU678" s="9">
        <f t="shared" si="247"/>
        <v>62.077693728012576</v>
      </c>
      <c r="AV678" s="9">
        <f t="shared" si="248"/>
        <v>35.605356839049435</v>
      </c>
      <c r="AW678" s="9">
        <f t="shared" si="249"/>
        <v>88.550030616975718</v>
      </c>
      <c r="AX678" s="16">
        <f t="shared" si="250"/>
        <v>62.077693728012576</v>
      </c>
      <c r="AY678" s="44">
        <f t="shared" si="251"/>
        <v>-0.29370725709310669</v>
      </c>
      <c r="AZ678" s="49"/>
      <c r="BA678" s="12">
        <f t="shared" si="252"/>
        <v>-0.29485843175896842</v>
      </c>
      <c r="BB678" s="9">
        <f t="shared" si="253"/>
        <v>63.614537256651829</v>
      </c>
      <c r="BC678" s="9">
        <f t="shared" si="254"/>
        <v>37.142200367688687</v>
      </c>
      <c r="BD678" s="9">
        <f t="shared" si="255"/>
        <v>90.086874145614971</v>
      </c>
      <c r="BE678" s="16">
        <f t="shared" si="256"/>
        <v>63.614537256651829</v>
      </c>
      <c r="BF678" s="44">
        <f t="shared" si="257"/>
        <v>-0.29370725709310669</v>
      </c>
      <c r="BG678" s="49"/>
      <c r="BH678" s="12">
        <f t="shared" si="258"/>
        <v>-0.29485843175896842</v>
      </c>
      <c r="BI678" s="9">
        <f t="shared" si="259"/>
        <v>64</v>
      </c>
      <c r="BJ678" s="9">
        <f t="shared" si="222"/>
        <v>37.527663111036858</v>
      </c>
      <c r="BK678" s="9"/>
      <c r="BL678" s="47">
        <f t="shared" si="260"/>
        <v>64</v>
      </c>
      <c r="BM678" s="44">
        <f t="shared" si="261"/>
        <v>-0.29370725709310669</v>
      </c>
      <c r="BN678" s="11"/>
      <c r="BO678" s="9"/>
      <c r="BP678" s="11"/>
      <c r="BQ678" s="9"/>
      <c r="BR678" s="43"/>
      <c r="BS678" s="9"/>
      <c r="BT678" s="11"/>
    </row>
    <row r="679" spans="3:72" x14ac:dyDescent="0.2">
      <c r="C679" s="1">
        <v>80</v>
      </c>
      <c r="D679" s="1">
        <v>104.71</v>
      </c>
      <c r="E679" s="1">
        <v>-5103.8999999999996</v>
      </c>
      <c r="F679" s="2">
        <v>78</v>
      </c>
      <c r="G679" s="6">
        <v>3.3000000000000002E-2</v>
      </c>
      <c r="H679" s="2">
        <v>0.42199999999999999</v>
      </c>
      <c r="I679" s="2">
        <v>3500</v>
      </c>
      <c r="J679" s="3">
        <f t="shared" si="223"/>
        <v>58.333333333333336</v>
      </c>
      <c r="K679" s="3">
        <f t="shared" si="224"/>
        <v>366.52</v>
      </c>
      <c r="L679" s="1">
        <v>0.9</v>
      </c>
      <c r="M679" s="1">
        <v>0.76</v>
      </c>
      <c r="N679" s="1">
        <f t="shared" si="225"/>
        <v>0.68400000000000005</v>
      </c>
      <c r="O679" s="40">
        <f t="shared" si="226"/>
        <v>50.175438596491226</v>
      </c>
      <c r="P679" s="40">
        <f t="shared" si="227"/>
        <v>3808.3157894736842</v>
      </c>
      <c r="Q679" s="1">
        <v>11</v>
      </c>
      <c r="R679" s="1">
        <v>4</v>
      </c>
      <c r="S679" s="2">
        <v>2600</v>
      </c>
      <c r="T679" s="3">
        <f t="shared" si="228"/>
        <v>866.66666666666663</v>
      </c>
      <c r="U679" s="7">
        <v>0.20419999999999999</v>
      </c>
      <c r="V679" s="7">
        <f t="shared" si="229"/>
        <v>3.2749326455999997E-2</v>
      </c>
      <c r="W679" s="7">
        <f t="shared" si="230"/>
        <v>1.6693636134473333E-2</v>
      </c>
      <c r="X679" s="40">
        <f t="shared" si="231"/>
        <v>1081.2059482292843</v>
      </c>
      <c r="Y679" s="1">
        <v>0</v>
      </c>
      <c r="Z679" s="1">
        <v>78</v>
      </c>
      <c r="AA679" s="2">
        <v>67</v>
      </c>
      <c r="AB679" s="6">
        <f t="shared" si="232"/>
        <v>0.6511988748177826</v>
      </c>
      <c r="AC679" s="2">
        <v>347.36</v>
      </c>
      <c r="AD679" s="40">
        <f t="shared" si="233"/>
        <v>3367.0033670033663</v>
      </c>
      <c r="AE679" s="1">
        <f t="shared" si="234"/>
        <v>2.4950099800399199</v>
      </c>
      <c r="AF679" s="2">
        <f t="shared" si="235"/>
        <v>152</v>
      </c>
      <c r="AG679" s="9">
        <f t="shared" si="236"/>
        <v>379.24151696606782</v>
      </c>
      <c r="AH679" s="12">
        <f t="shared" si="237"/>
        <v>4.0328817117427458E-3</v>
      </c>
      <c r="AI679" s="12">
        <f t="shared" si="238"/>
        <v>-86624.483745685517</v>
      </c>
      <c r="AJ679" s="42">
        <f t="shared" si="239"/>
        <v>-114.91810136067421</v>
      </c>
      <c r="AK679" s="11">
        <v>0</v>
      </c>
      <c r="AL679" s="9">
        <f t="shared" si="240"/>
        <v>-89.41187947157367</v>
      </c>
      <c r="AM679" s="11">
        <f t="shared" si="241"/>
        <v>0</v>
      </c>
      <c r="AN679" s="9">
        <f t="shared" si="242"/>
        <v>88.550030616975718</v>
      </c>
      <c r="AO679" s="9"/>
      <c r="AP679" s="9">
        <f t="shared" si="243"/>
        <v>114.91941875560119</v>
      </c>
      <c r="AQ679" s="47">
        <f t="shared" si="244"/>
        <v>88.447081866638044</v>
      </c>
      <c r="AR679" s="15">
        <f t="shared" si="245"/>
        <v>0</v>
      </c>
      <c r="AS679" s="49"/>
      <c r="AT679" s="12">
        <f t="shared" si="246"/>
        <v>-0.29370725709310669</v>
      </c>
      <c r="AU679" s="9">
        <f t="shared" si="247"/>
        <v>62.077693728012576</v>
      </c>
      <c r="AV679" s="9">
        <f t="shared" si="248"/>
        <v>35.708305589387109</v>
      </c>
      <c r="AW679" s="9">
        <f t="shared" si="249"/>
        <v>88.447081866638044</v>
      </c>
      <c r="AX679" s="16">
        <f t="shared" si="250"/>
        <v>62.077693728012576</v>
      </c>
      <c r="AY679" s="44">
        <f t="shared" si="251"/>
        <v>-0.29256505362200147</v>
      </c>
      <c r="AZ679" s="49"/>
      <c r="BA679" s="12">
        <f t="shared" si="252"/>
        <v>-0.29370725709310669</v>
      </c>
      <c r="BB679" s="9">
        <f t="shared" si="253"/>
        <v>63.614537256651829</v>
      </c>
      <c r="BC679" s="9">
        <f t="shared" si="254"/>
        <v>37.245149118026362</v>
      </c>
      <c r="BD679" s="9">
        <f t="shared" si="255"/>
        <v>89.983925395277296</v>
      </c>
      <c r="BE679" s="16">
        <f t="shared" si="256"/>
        <v>63.614537256651829</v>
      </c>
      <c r="BF679" s="44">
        <f t="shared" si="257"/>
        <v>-0.29256505362200147</v>
      </c>
      <c r="BG679" s="49"/>
      <c r="BH679" s="12">
        <f t="shared" si="258"/>
        <v>-0.29370725709310669</v>
      </c>
      <c r="BI679" s="9">
        <f t="shared" si="259"/>
        <v>64</v>
      </c>
      <c r="BJ679" s="9">
        <f t="shared" si="222"/>
        <v>37.630611861374533</v>
      </c>
      <c r="BK679" s="9"/>
      <c r="BL679" s="47">
        <f t="shared" si="260"/>
        <v>64</v>
      </c>
      <c r="BM679" s="44">
        <f t="shared" si="261"/>
        <v>-0.29256505362200147</v>
      </c>
      <c r="BN679" s="11"/>
      <c r="BO679" s="9"/>
      <c r="BP679" s="11"/>
      <c r="BQ679" s="9"/>
      <c r="BR679" s="43"/>
      <c r="BS679" s="9"/>
      <c r="BT679" s="11"/>
    </row>
    <row r="680" spans="3:72" x14ac:dyDescent="0.2">
      <c r="C680" s="1">
        <v>80</v>
      </c>
      <c r="D680" s="1">
        <v>104.71</v>
      </c>
      <c r="E680" s="1">
        <v>-5103.8999999999996</v>
      </c>
      <c r="F680" s="2">
        <v>78</v>
      </c>
      <c r="G680" s="6">
        <v>3.3000000000000002E-2</v>
      </c>
      <c r="H680" s="2">
        <v>0.42199999999999999</v>
      </c>
      <c r="I680" s="2">
        <v>3500</v>
      </c>
      <c r="J680" s="3">
        <f t="shared" si="223"/>
        <v>58.333333333333336</v>
      </c>
      <c r="K680" s="3">
        <f t="shared" si="224"/>
        <v>366.52</v>
      </c>
      <c r="L680" s="1">
        <v>0.9</v>
      </c>
      <c r="M680" s="1">
        <v>0.76</v>
      </c>
      <c r="N680" s="1">
        <f t="shared" si="225"/>
        <v>0.68400000000000005</v>
      </c>
      <c r="O680" s="40">
        <f t="shared" si="226"/>
        <v>50.175438596491226</v>
      </c>
      <c r="P680" s="40">
        <f t="shared" si="227"/>
        <v>3808.3157894736842</v>
      </c>
      <c r="Q680" s="1">
        <v>11</v>
      </c>
      <c r="R680" s="1">
        <v>4</v>
      </c>
      <c r="S680" s="2">
        <v>2600</v>
      </c>
      <c r="T680" s="3">
        <f t="shared" si="228"/>
        <v>866.66666666666663</v>
      </c>
      <c r="U680" s="7">
        <v>0.20419999999999999</v>
      </c>
      <c r="V680" s="7">
        <f t="shared" si="229"/>
        <v>3.2749326455999997E-2</v>
      </c>
      <c r="W680" s="7">
        <f t="shared" si="230"/>
        <v>1.6693636134473333E-2</v>
      </c>
      <c r="X680" s="40">
        <f t="shared" si="231"/>
        <v>1081.2059482292843</v>
      </c>
      <c r="Y680" s="1">
        <v>0</v>
      </c>
      <c r="Z680" s="1">
        <v>78</v>
      </c>
      <c r="AA680" s="2">
        <v>67</v>
      </c>
      <c r="AB680" s="6">
        <f t="shared" si="232"/>
        <v>0.6511988748177826</v>
      </c>
      <c r="AC680" s="2">
        <v>347.36</v>
      </c>
      <c r="AD680" s="40">
        <f t="shared" si="233"/>
        <v>3367.0033670033663</v>
      </c>
      <c r="AE680" s="1">
        <f t="shared" si="234"/>
        <v>2.4950099800399199</v>
      </c>
      <c r="AF680" s="2">
        <f t="shared" si="235"/>
        <v>153</v>
      </c>
      <c r="AG680" s="9">
        <f t="shared" si="236"/>
        <v>381.73652694610774</v>
      </c>
      <c r="AH680" s="12">
        <f t="shared" si="237"/>
        <v>4.006628617282181E-3</v>
      </c>
      <c r="AI680" s="12">
        <f t="shared" si="238"/>
        <v>-86454.79007850762</v>
      </c>
      <c r="AJ680" s="42">
        <f t="shared" si="239"/>
        <v>-114.71302011757759</v>
      </c>
      <c r="AK680" s="11">
        <v>0</v>
      </c>
      <c r="AL680" s="9">
        <f t="shared" si="240"/>
        <v>-89.416565386403946</v>
      </c>
      <c r="AM680" s="11">
        <f t="shared" si="241"/>
        <v>0</v>
      </c>
      <c r="AN680" s="9">
        <f t="shared" si="242"/>
        <v>88.447081866638044</v>
      </c>
      <c r="AO680" s="9"/>
      <c r="AP680" s="9">
        <f t="shared" si="243"/>
        <v>114.7143204164806</v>
      </c>
      <c r="AQ680" s="47">
        <f t="shared" si="244"/>
        <v>88.344932277855136</v>
      </c>
      <c r="AR680" s="15">
        <f t="shared" si="245"/>
        <v>0</v>
      </c>
      <c r="AS680" s="49"/>
      <c r="AT680" s="12">
        <f t="shared" si="246"/>
        <v>-0.29256505362200147</v>
      </c>
      <c r="AU680" s="9">
        <f t="shared" si="247"/>
        <v>62.077693728012576</v>
      </c>
      <c r="AV680" s="9">
        <f t="shared" si="248"/>
        <v>35.81045517817001</v>
      </c>
      <c r="AW680" s="9">
        <f t="shared" si="249"/>
        <v>88.34493227785515</v>
      </c>
      <c r="AX680" s="16">
        <f t="shared" si="250"/>
        <v>62.077693728012576</v>
      </c>
      <c r="AY680" s="44">
        <f t="shared" si="251"/>
        <v>-0.29143171674809959</v>
      </c>
      <c r="AZ680" s="49"/>
      <c r="BA680" s="12">
        <f t="shared" si="252"/>
        <v>-0.29256505362200147</v>
      </c>
      <c r="BB680" s="9">
        <f t="shared" si="253"/>
        <v>63.614537256651829</v>
      </c>
      <c r="BC680" s="9">
        <f t="shared" si="254"/>
        <v>37.347298706809262</v>
      </c>
      <c r="BD680" s="9">
        <f t="shared" si="255"/>
        <v>89.881775806494403</v>
      </c>
      <c r="BE680" s="16">
        <f t="shared" si="256"/>
        <v>63.614537256651829</v>
      </c>
      <c r="BF680" s="44">
        <f t="shared" si="257"/>
        <v>-0.29143171674809959</v>
      </c>
      <c r="BG680" s="49"/>
      <c r="BH680" s="12">
        <f t="shared" si="258"/>
        <v>-0.29256505362200147</v>
      </c>
      <c r="BI680" s="9">
        <f t="shared" si="259"/>
        <v>64</v>
      </c>
      <c r="BJ680" s="9">
        <f t="shared" si="222"/>
        <v>37.732761450157433</v>
      </c>
      <c r="BK680" s="9"/>
      <c r="BL680" s="47">
        <f t="shared" si="260"/>
        <v>64</v>
      </c>
      <c r="BM680" s="44">
        <f t="shared" si="261"/>
        <v>-0.29143171674809959</v>
      </c>
      <c r="BN680" s="11"/>
      <c r="BO680" s="9"/>
      <c r="BP680" s="11"/>
      <c r="BQ680" s="9"/>
      <c r="BR680" s="43"/>
      <c r="BS680" s="9"/>
      <c r="BT680" s="11"/>
    </row>
    <row r="681" spans="3:72" x14ac:dyDescent="0.2">
      <c r="C681" s="1">
        <v>80</v>
      </c>
      <c r="D681" s="1">
        <v>104.71</v>
      </c>
      <c r="E681" s="1">
        <v>-5103.8999999999996</v>
      </c>
      <c r="F681" s="2">
        <v>78</v>
      </c>
      <c r="G681" s="6">
        <v>3.3000000000000002E-2</v>
      </c>
      <c r="H681" s="2">
        <v>0.42199999999999999</v>
      </c>
      <c r="I681" s="2">
        <v>3500</v>
      </c>
      <c r="J681" s="3">
        <f t="shared" si="223"/>
        <v>58.333333333333336</v>
      </c>
      <c r="K681" s="3">
        <f t="shared" si="224"/>
        <v>366.52</v>
      </c>
      <c r="L681" s="1">
        <v>0.9</v>
      </c>
      <c r="M681" s="1">
        <v>0.76</v>
      </c>
      <c r="N681" s="1">
        <f t="shared" si="225"/>
        <v>0.68400000000000005</v>
      </c>
      <c r="O681" s="40">
        <f t="shared" si="226"/>
        <v>50.175438596491226</v>
      </c>
      <c r="P681" s="40">
        <f t="shared" si="227"/>
        <v>3808.3157894736842</v>
      </c>
      <c r="Q681" s="1">
        <v>11</v>
      </c>
      <c r="R681" s="1">
        <v>4</v>
      </c>
      <c r="S681" s="2">
        <v>2600</v>
      </c>
      <c r="T681" s="3">
        <f t="shared" si="228"/>
        <v>866.66666666666663</v>
      </c>
      <c r="U681" s="7">
        <v>0.20419999999999999</v>
      </c>
      <c r="V681" s="7">
        <f t="shared" si="229"/>
        <v>3.2749326455999997E-2</v>
      </c>
      <c r="W681" s="7">
        <f t="shared" si="230"/>
        <v>1.6693636134473333E-2</v>
      </c>
      <c r="X681" s="40">
        <f t="shared" si="231"/>
        <v>1081.2059482292843</v>
      </c>
      <c r="Y681" s="1">
        <v>0</v>
      </c>
      <c r="Z681" s="1">
        <v>78</v>
      </c>
      <c r="AA681" s="2">
        <v>67</v>
      </c>
      <c r="AB681" s="6">
        <f t="shared" si="232"/>
        <v>0.6511988748177826</v>
      </c>
      <c r="AC681" s="2">
        <v>347.36</v>
      </c>
      <c r="AD681" s="40">
        <f t="shared" si="233"/>
        <v>3367.0033670033663</v>
      </c>
      <c r="AE681" s="1">
        <f t="shared" si="234"/>
        <v>2.4950099800399199</v>
      </c>
      <c r="AF681" s="2">
        <f t="shared" si="235"/>
        <v>154</v>
      </c>
      <c r="AG681" s="9">
        <f t="shared" si="236"/>
        <v>384.23153692614767</v>
      </c>
      <c r="AH681" s="12">
        <f t="shared" si="237"/>
        <v>3.9807151148783786E-3</v>
      </c>
      <c r="AI681" s="12">
        <f t="shared" si="238"/>
        <v>-86286.415288857344</v>
      </c>
      <c r="AJ681" s="42">
        <f t="shared" si="239"/>
        <v>-114.5095275855255</v>
      </c>
      <c r="AK681" s="11">
        <v>0</v>
      </c>
      <c r="AL681" s="9">
        <f t="shared" si="240"/>
        <v>-89.421190687448004</v>
      </c>
      <c r="AM681" s="11">
        <f t="shared" si="241"/>
        <v>0</v>
      </c>
      <c r="AN681" s="9">
        <f t="shared" si="242"/>
        <v>88.344932277855136</v>
      </c>
      <c r="AO681" s="9"/>
      <c r="AP681" s="9">
        <f t="shared" si="243"/>
        <v>114.51081111904439</v>
      </c>
      <c r="AQ681" s="47">
        <f t="shared" si="244"/>
        <v>88.243572569201831</v>
      </c>
      <c r="AR681" s="15">
        <f t="shared" si="245"/>
        <v>0</v>
      </c>
      <c r="AS681" s="49"/>
      <c r="AT681" s="12">
        <f t="shared" si="246"/>
        <v>-0.29143171674809959</v>
      </c>
      <c r="AU681" s="9">
        <f t="shared" si="247"/>
        <v>62.077693728012576</v>
      </c>
      <c r="AV681" s="9">
        <f t="shared" si="248"/>
        <v>35.911814886823322</v>
      </c>
      <c r="AW681" s="9">
        <f t="shared" si="249"/>
        <v>88.243572569201831</v>
      </c>
      <c r="AX681" s="16">
        <f t="shared" si="250"/>
        <v>62.077693728012576</v>
      </c>
      <c r="AY681" s="44">
        <f t="shared" si="251"/>
        <v>-0.29030714349515296</v>
      </c>
      <c r="AZ681" s="49"/>
      <c r="BA681" s="12">
        <f t="shared" si="252"/>
        <v>-0.29143171674809959</v>
      </c>
      <c r="BB681" s="9">
        <f t="shared" si="253"/>
        <v>63.614537256651829</v>
      </c>
      <c r="BC681" s="9">
        <f t="shared" si="254"/>
        <v>37.448658415462575</v>
      </c>
      <c r="BD681" s="9">
        <f t="shared" si="255"/>
        <v>89.780416097841083</v>
      </c>
      <c r="BE681" s="16">
        <f t="shared" si="256"/>
        <v>63.614537256651829</v>
      </c>
      <c r="BF681" s="44">
        <f t="shared" si="257"/>
        <v>-0.29030714349515296</v>
      </c>
      <c r="BG681" s="49"/>
      <c r="BH681" s="12">
        <f t="shared" si="258"/>
        <v>-0.29143171674809959</v>
      </c>
      <c r="BI681" s="9">
        <f t="shared" si="259"/>
        <v>64</v>
      </c>
      <c r="BJ681" s="9">
        <f t="shared" si="222"/>
        <v>37.834121158810746</v>
      </c>
      <c r="BK681" s="9"/>
      <c r="BL681" s="47">
        <f t="shared" si="260"/>
        <v>64</v>
      </c>
      <c r="BM681" s="44">
        <f t="shared" si="261"/>
        <v>-0.29030714349515296</v>
      </c>
      <c r="BN681" s="11"/>
      <c r="BO681" s="9"/>
      <c r="BP681" s="11"/>
      <c r="BQ681" s="9"/>
      <c r="BR681" s="43"/>
      <c r="BS681" s="9"/>
      <c r="BT681" s="11"/>
    </row>
    <row r="682" spans="3:72" x14ac:dyDescent="0.2">
      <c r="C682" s="1">
        <v>80</v>
      </c>
      <c r="D682" s="1">
        <v>104.71</v>
      </c>
      <c r="E682" s="1">
        <v>-5103.8999999999996</v>
      </c>
      <c r="F682" s="2">
        <v>78</v>
      </c>
      <c r="G682" s="6">
        <v>3.3000000000000002E-2</v>
      </c>
      <c r="H682" s="2">
        <v>0.42199999999999999</v>
      </c>
      <c r="I682" s="2">
        <v>3500</v>
      </c>
      <c r="J682" s="3">
        <f t="shared" si="223"/>
        <v>58.333333333333336</v>
      </c>
      <c r="K682" s="3">
        <f t="shared" si="224"/>
        <v>366.52</v>
      </c>
      <c r="L682" s="1">
        <v>0.9</v>
      </c>
      <c r="M682" s="1">
        <v>0.76</v>
      </c>
      <c r="N682" s="1">
        <f t="shared" si="225"/>
        <v>0.68400000000000005</v>
      </c>
      <c r="O682" s="40">
        <f t="shared" si="226"/>
        <v>50.175438596491226</v>
      </c>
      <c r="P682" s="40">
        <f t="shared" si="227"/>
        <v>3808.3157894736842</v>
      </c>
      <c r="Q682" s="1">
        <v>11</v>
      </c>
      <c r="R682" s="1">
        <v>4</v>
      </c>
      <c r="S682" s="2">
        <v>2600</v>
      </c>
      <c r="T682" s="3">
        <f t="shared" si="228"/>
        <v>866.66666666666663</v>
      </c>
      <c r="U682" s="7">
        <v>0.20419999999999999</v>
      </c>
      <c r="V682" s="7">
        <f t="shared" si="229"/>
        <v>3.2749326455999997E-2</v>
      </c>
      <c r="W682" s="7">
        <f t="shared" si="230"/>
        <v>1.6693636134473333E-2</v>
      </c>
      <c r="X682" s="40">
        <f t="shared" si="231"/>
        <v>1081.2059482292843</v>
      </c>
      <c r="Y682" s="1">
        <v>0</v>
      </c>
      <c r="Z682" s="1">
        <v>78</v>
      </c>
      <c r="AA682" s="2">
        <v>67</v>
      </c>
      <c r="AB682" s="6">
        <f t="shared" si="232"/>
        <v>0.6511988748177826</v>
      </c>
      <c r="AC682" s="2">
        <v>347.36</v>
      </c>
      <c r="AD682" s="40">
        <f t="shared" si="233"/>
        <v>3367.0033670033663</v>
      </c>
      <c r="AE682" s="1">
        <f t="shared" si="234"/>
        <v>2.4950099800399199</v>
      </c>
      <c r="AF682" s="2">
        <f t="shared" si="235"/>
        <v>155</v>
      </c>
      <c r="AG682" s="9">
        <f t="shared" si="236"/>
        <v>386.72654690618759</v>
      </c>
      <c r="AH682" s="12">
        <f t="shared" si="237"/>
        <v>3.9551346577779605E-3</v>
      </c>
      <c r="AI682" s="12">
        <f t="shared" si="238"/>
        <v>-86119.344010484434</v>
      </c>
      <c r="AJ682" s="42">
        <f t="shared" si="239"/>
        <v>-114.30760535344749</v>
      </c>
      <c r="AK682" s="11">
        <v>0</v>
      </c>
      <c r="AL682" s="9">
        <f t="shared" si="240"/>
        <v>-89.425756543235849</v>
      </c>
      <c r="AM682" s="11">
        <f t="shared" si="241"/>
        <v>0</v>
      </c>
      <c r="AN682" s="9">
        <f t="shared" si="242"/>
        <v>88.243572569201831</v>
      </c>
      <c r="AO682" s="9"/>
      <c r="AP682" s="9">
        <f t="shared" si="243"/>
        <v>114.30887244375054</v>
      </c>
      <c r="AQ682" s="47">
        <f t="shared" si="244"/>
        <v>88.14299360256129</v>
      </c>
      <c r="AR682" s="15">
        <f t="shared" si="245"/>
        <v>0</v>
      </c>
      <c r="AS682" s="49"/>
      <c r="AT682" s="12">
        <f t="shared" si="246"/>
        <v>-0.29030714349515296</v>
      </c>
      <c r="AU682" s="9">
        <f t="shared" si="247"/>
        <v>62.077693728012576</v>
      </c>
      <c r="AV682" s="9">
        <f t="shared" si="248"/>
        <v>36.012393853463863</v>
      </c>
      <c r="AW682" s="9">
        <f t="shared" si="249"/>
        <v>88.14299360256129</v>
      </c>
      <c r="AX682" s="16">
        <f t="shared" si="250"/>
        <v>62.077693728012576</v>
      </c>
      <c r="AY682" s="44">
        <f t="shared" si="251"/>
        <v>-0.28919123247690171</v>
      </c>
      <c r="AZ682" s="49"/>
      <c r="BA682" s="12">
        <f t="shared" si="252"/>
        <v>-0.29030714349515296</v>
      </c>
      <c r="BB682" s="9">
        <f t="shared" si="253"/>
        <v>63.614537256651829</v>
      </c>
      <c r="BC682" s="9">
        <f t="shared" si="254"/>
        <v>37.549237382103115</v>
      </c>
      <c r="BD682" s="9">
        <f t="shared" si="255"/>
        <v>89.679837131200543</v>
      </c>
      <c r="BE682" s="16">
        <f t="shared" si="256"/>
        <v>63.614537256651829</v>
      </c>
      <c r="BF682" s="44">
        <f t="shared" si="257"/>
        <v>-0.28919123247690171</v>
      </c>
      <c r="BG682" s="49"/>
      <c r="BH682" s="12">
        <f t="shared" si="258"/>
        <v>-0.29030714349515296</v>
      </c>
      <c r="BI682" s="9">
        <f t="shared" si="259"/>
        <v>64</v>
      </c>
      <c r="BJ682" s="9">
        <f t="shared" ref="BJ682:BJ745" si="262">BI682+BH682*(B-_R*ABS(BH682))</f>
        <v>37.934700125451286</v>
      </c>
      <c r="BK682" s="9"/>
      <c r="BL682" s="47">
        <f t="shared" si="260"/>
        <v>64</v>
      </c>
      <c r="BM682" s="44">
        <f t="shared" si="261"/>
        <v>-0.28919123247690171</v>
      </c>
      <c r="BN682" s="11"/>
      <c r="BO682" s="9"/>
      <c r="BP682" s="11"/>
      <c r="BQ682" s="9"/>
      <c r="BR682" s="43"/>
      <c r="BS682" s="9"/>
      <c r="BT682" s="11"/>
    </row>
    <row r="683" spans="3:72" x14ac:dyDescent="0.2">
      <c r="C683" s="1">
        <v>80</v>
      </c>
      <c r="D683" s="1">
        <v>104.71</v>
      </c>
      <c r="E683" s="1">
        <v>-5103.8999999999996</v>
      </c>
      <c r="F683" s="2">
        <v>78</v>
      </c>
      <c r="G683" s="6">
        <v>3.3000000000000002E-2</v>
      </c>
      <c r="H683" s="2">
        <v>0.42199999999999999</v>
      </c>
      <c r="I683" s="2">
        <v>3500</v>
      </c>
      <c r="J683" s="3">
        <f t="shared" si="223"/>
        <v>58.333333333333336</v>
      </c>
      <c r="K683" s="3">
        <f t="shared" si="224"/>
        <v>366.52</v>
      </c>
      <c r="L683" s="1">
        <v>0.9</v>
      </c>
      <c r="M683" s="1">
        <v>0.76</v>
      </c>
      <c r="N683" s="1">
        <f t="shared" si="225"/>
        <v>0.68400000000000005</v>
      </c>
      <c r="O683" s="40">
        <f t="shared" si="226"/>
        <v>50.175438596491226</v>
      </c>
      <c r="P683" s="40">
        <f t="shared" si="227"/>
        <v>3808.3157894736842</v>
      </c>
      <c r="Q683" s="1">
        <v>11</v>
      </c>
      <c r="R683" s="1">
        <v>4</v>
      </c>
      <c r="S683" s="2">
        <v>2600</v>
      </c>
      <c r="T683" s="3">
        <f t="shared" si="228"/>
        <v>866.66666666666663</v>
      </c>
      <c r="U683" s="7">
        <v>0.20419999999999999</v>
      </c>
      <c r="V683" s="7">
        <f t="shared" si="229"/>
        <v>3.2749326455999997E-2</v>
      </c>
      <c r="W683" s="7">
        <f t="shared" si="230"/>
        <v>1.6693636134473333E-2</v>
      </c>
      <c r="X683" s="40">
        <f t="shared" si="231"/>
        <v>1081.2059482292843</v>
      </c>
      <c r="Y683" s="1">
        <v>0</v>
      </c>
      <c r="Z683" s="1">
        <v>78</v>
      </c>
      <c r="AA683" s="2">
        <v>67</v>
      </c>
      <c r="AB683" s="6">
        <f t="shared" si="232"/>
        <v>0.6511988748177826</v>
      </c>
      <c r="AC683" s="2">
        <v>347.36</v>
      </c>
      <c r="AD683" s="40">
        <f t="shared" si="233"/>
        <v>3367.0033670033663</v>
      </c>
      <c r="AE683" s="1">
        <f t="shared" si="234"/>
        <v>2.4950099800399199</v>
      </c>
      <c r="AF683" s="2">
        <f t="shared" si="235"/>
        <v>156</v>
      </c>
      <c r="AG683" s="9">
        <f t="shared" si="236"/>
        <v>389.22155688622752</v>
      </c>
      <c r="AH683" s="12">
        <f t="shared" si="237"/>
        <v>3.9298808664333306E-3</v>
      </c>
      <c r="AI683" s="12">
        <f t="shared" si="238"/>
        <v>-85953.561115909048</v>
      </c>
      <c r="AJ683" s="42">
        <f t="shared" si="239"/>
        <v>-114.10723529386286</v>
      </c>
      <c r="AK683" s="11">
        <v>0</v>
      </c>
      <c r="AL683" s="9">
        <f t="shared" si="240"/>
        <v>-89.430264092452958</v>
      </c>
      <c r="AM683" s="11">
        <f t="shared" si="241"/>
        <v>0</v>
      </c>
      <c r="AN683" s="9">
        <f t="shared" si="242"/>
        <v>88.14299360256129</v>
      </c>
      <c r="AO683" s="9"/>
      <c r="AP683" s="9">
        <f t="shared" si="243"/>
        <v>114.10848625491643</v>
      </c>
      <c r="AQ683" s="47">
        <f t="shared" si="244"/>
        <v>88.043186380367715</v>
      </c>
      <c r="AR683" s="15">
        <f t="shared" si="245"/>
        <v>0</v>
      </c>
      <c r="AS683" s="49"/>
      <c r="AT683" s="12">
        <f t="shared" si="246"/>
        <v>-0.28919123247690171</v>
      </c>
      <c r="AU683" s="9">
        <f t="shared" si="247"/>
        <v>62.077693728012576</v>
      </c>
      <c r="AV683" s="9">
        <f t="shared" si="248"/>
        <v>36.112201075657438</v>
      </c>
      <c r="AW683" s="9">
        <f t="shared" si="249"/>
        <v>88.043186380367715</v>
      </c>
      <c r="AX683" s="16">
        <f t="shared" si="250"/>
        <v>62.077693728012576</v>
      </c>
      <c r="AY683" s="44">
        <f t="shared" si="251"/>
        <v>-0.28808388386648193</v>
      </c>
      <c r="AZ683" s="49"/>
      <c r="BA683" s="12">
        <f t="shared" si="252"/>
        <v>-0.28919123247690171</v>
      </c>
      <c r="BB683" s="9">
        <f t="shared" si="253"/>
        <v>63.614537256651829</v>
      </c>
      <c r="BC683" s="9">
        <f t="shared" si="254"/>
        <v>37.649044604296691</v>
      </c>
      <c r="BD683" s="9">
        <f t="shared" si="255"/>
        <v>89.580029909006967</v>
      </c>
      <c r="BE683" s="16">
        <f t="shared" si="256"/>
        <v>63.614537256651829</v>
      </c>
      <c r="BF683" s="44">
        <f t="shared" si="257"/>
        <v>-0.28808388386648193</v>
      </c>
      <c r="BG683" s="49"/>
      <c r="BH683" s="12">
        <f t="shared" si="258"/>
        <v>-0.28919123247690171</v>
      </c>
      <c r="BI683" s="9">
        <f t="shared" si="259"/>
        <v>64</v>
      </c>
      <c r="BJ683" s="9">
        <f t="shared" si="262"/>
        <v>38.034507347644862</v>
      </c>
      <c r="BK683" s="9"/>
      <c r="BL683" s="47">
        <f t="shared" si="260"/>
        <v>64</v>
      </c>
      <c r="BM683" s="44">
        <f t="shared" si="261"/>
        <v>-0.28808388386648193</v>
      </c>
      <c r="BN683" s="11"/>
      <c r="BO683" s="9"/>
      <c r="BP683" s="11"/>
      <c r="BQ683" s="9"/>
      <c r="BR683" s="43"/>
      <c r="BS683" s="9"/>
      <c r="BT683" s="11"/>
    </row>
    <row r="684" spans="3:72" x14ac:dyDescent="0.2">
      <c r="C684" s="1">
        <v>80</v>
      </c>
      <c r="D684" s="1">
        <v>104.71</v>
      </c>
      <c r="E684" s="1">
        <v>-5103.8999999999996</v>
      </c>
      <c r="F684" s="2">
        <v>78</v>
      </c>
      <c r="G684" s="6">
        <v>3.3000000000000002E-2</v>
      </c>
      <c r="H684" s="2">
        <v>0.42199999999999999</v>
      </c>
      <c r="I684" s="2">
        <v>3500</v>
      </c>
      <c r="J684" s="3">
        <f t="shared" si="223"/>
        <v>58.333333333333336</v>
      </c>
      <c r="K684" s="3">
        <f t="shared" si="224"/>
        <v>366.52</v>
      </c>
      <c r="L684" s="1">
        <v>0.9</v>
      </c>
      <c r="M684" s="1">
        <v>0.76</v>
      </c>
      <c r="N684" s="1">
        <f t="shared" si="225"/>
        <v>0.68400000000000005</v>
      </c>
      <c r="O684" s="40">
        <f t="shared" si="226"/>
        <v>50.175438596491226</v>
      </c>
      <c r="P684" s="40">
        <f t="shared" si="227"/>
        <v>3808.3157894736842</v>
      </c>
      <c r="Q684" s="1">
        <v>11</v>
      </c>
      <c r="R684" s="1">
        <v>4</v>
      </c>
      <c r="S684" s="2">
        <v>2600</v>
      </c>
      <c r="T684" s="3">
        <f t="shared" si="228"/>
        <v>866.66666666666663</v>
      </c>
      <c r="U684" s="7">
        <v>0.20419999999999999</v>
      </c>
      <c r="V684" s="7">
        <f t="shared" si="229"/>
        <v>3.2749326455999997E-2</v>
      </c>
      <c r="W684" s="7">
        <f t="shared" si="230"/>
        <v>1.6693636134473333E-2</v>
      </c>
      <c r="X684" s="40">
        <f t="shared" si="231"/>
        <v>1081.2059482292843</v>
      </c>
      <c r="Y684" s="1">
        <v>0</v>
      </c>
      <c r="Z684" s="1">
        <v>78</v>
      </c>
      <c r="AA684" s="2">
        <v>67</v>
      </c>
      <c r="AB684" s="6">
        <f t="shared" si="232"/>
        <v>0.6511988748177826</v>
      </c>
      <c r="AC684" s="2">
        <v>347.36</v>
      </c>
      <c r="AD684" s="40">
        <f t="shared" si="233"/>
        <v>3367.0033670033663</v>
      </c>
      <c r="AE684" s="1">
        <f t="shared" si="234"/>
        <v>2.4950099800399199</v>
      </c>
      <c r="AF684" s="2">
        <f t="shared" si="235"/>
        <v>157</v>
      </c>
      <c r="AG684" s="9">
        <f t="shared" si="236"/>
        <v>391.71656686626744</v>
      </c>
      <c r="AH684" s="12">
        <f t="shared" si="237"/>
        <v>3.9049475231984422E-3</v>
      </c>
      <c r="AI684" s="12">
        <f t="shared" si="238"/>
        <v>-85789.051711775042</v>
      </c>
      <c r="AJ684" s="42">
        <f t="shared" si="239"/>
        <v>-113.90839955743965</v>
      </c>
      <c r="AK684" s="11">
        <v>0</v>
      </c>
      <c r="AL684" s="9">
        <f t="shared" si="240"/>
        <v>-89.43471444488695</v>
      </c>
      <c r="AM684" s="11">
        <f t="shared" si="241"/>
        <v>0</v>
      </c>
      <c r="AN684" s="9">
        <f t="shared" si="242"/>
        <v>88.043186380367715</v>
      </c>
      <c r="AO684" s="9"/>
      <c r="AP684" s="9">
        <f t="shared" si="243"/>
        <v>113.90963469526753</v>
      </c>
      <c r="AQ684" s="47">
        <f t="shared" si="244"/>
        <v>87.944142042912389</v>
      </c>
      <c r="AR684" s="15">
        <f t="shared" si="245"/>
        <v>0</v>
      </c>
      <c r="AS684" s="49"/>
      <c r="AT684" s="12">
        <f t="shared" si="246"/>
        <v>-0.28808388386648193</v>
      </c>
      <c r="AU684" s="9">
        <f t="shared" si="247"/>
        <v>62.077693728012576</v>
      </c>
      <c r="AV684" s="9">
        <f t="shared" si="248"/>
        <v>36.211245413112763</v>
      </c>
      <c r="AW684" s="9">
        <f t="shared" si="249"/>
        <v>87.944142042912389</v>
      </c>
      <c r="AX684" s="16">
        <f t="shared" si="250"/>
        <v>62.077693728012576</v>
      </c>
      <c r="AY684" s="44">
        <f t="shared" si="251"/>
        <v>-0.28698499936653682</v>
      </c>
      <c r="AZ684" s="49"/>
      <c r="BA684" s="12">
        <f t="shared" si="252"/>
        <v>-0.28808388386648193</v>
      </c>
      <c r="BB684" s="9">
        <f t="shared" si="253"/>
        <v>63.614537256651829</v>
      </c>
      <c r="BC684" s="9">
        <f t="shared" si="254"/>
        <v>37.748088941752016</v>
      </c>
      <c r="BD684" s="9">
        <f t="shared" si="255"/>
        <v>89.480985571551642</v>
      </c>
      <c r="BE684" s="16">
        <f t="shared" si="256"/>
        <v>63.614537256651829</v>
      </c>
      <c r="BF684" s="44">
        <f t="shared" si="257"/>
        <v>-0.28698499936653682</v>
      </c>
      <c r="BG684" s="49"/>
      <c r="BH684" s="12">
        <f t="shared" si="258"/>
        <v>-0.28808388386648193</v>
      </c>
      <c r="BI684" s="9">
        <f t="shared" si="259"/>
        <v>64</v>
      </c>
      <c r="BJ684" s="9">
        <f t="shared" si="262"/>
        <v>38.133551685100187</v>
      </c>
      <c r="BK684" s="9"/>
      <c r="BL684" s="47">
        <f t="shared" si="260"/>
        <v>64</v>
      </c>
      <c r="BM684" s="44">
        <f t="shared" si="261"/>
        <v>-0.28698499936653682</v>
      </c>
      <c r="BN684" s="11"/>
      <c r="BO684" s="9"/>
      <c r="BP684" s="11"/>
      <c r="BQ684" s="9"/>
      <c r="BR684" s="43"/>
      <c r="BS684" s="9"/>
      <c r="BT684" s="11"/>
    </row>
    <row r="685" spans="3:72" x14ac:dyDescent="0.2">
      <c r="C685" s="1">
        <v>80</v>
      </c>
      <c r="D685" s="1">
        <v>104.71</v>
      </c>
      <c r="E685" s="1">
        <v>-5103.8999999999996</v>
      </c>
      <c r="F685" s="2">
        <v>78</v>
      </c>
      <c r="G685" s="6">
        <v>3.3000000000000002E-2</v>
      </c>
      <c r="H685" s="2">
        <v>0.42199999999999999</v>
      </c>
      <c r="I685" s="2">
        <v>3500</v>
      </c>
      <c r="J685" s="3">
        <f t="shared" si="223"/>
        <v>58.333333333333336</v>
      </c>
      <c r="K685" s="3">
        <f t="shared" si="224"/>
        <v>366.52</v>
      </c>
      <c r="L685" s="1">
        <v>0.9</v>
      </c>
      <c r="M685" s="1">
        <v>0.76</v>
      </c>
      <c r="N685" s="1">
        <f t="shared" si="225"/>
        <v>0.68400000000000005</v>
      </c>
      <c r="O685" s="40">
        <f t="shared" si="226"/>
        <v>50.175438596491226</v>
      </c>
      <c r="P685" s="40">
        <f t="shared" si="227"/>
        <v>3808.3157894736842</v>
      </c>
      <c r="Q685" s="1">
        <v>11</v>
      </c>
      <c r="R685" s="1">
        <v>4</v>
      </c>
      <c r="S685" s="2">
        <v>2600</v>
      </c>
      <c r="T685" s="3">
        <f t="shared" si="228"/>
        <v>866.66666666666663</v>
      </c>
      <c r="U685" s="7">
        <v>0.20419999999999999</v>
      </c>
      <c r="V685" s="7">
        <f t="shared" si="229"/>
        <v>3.2749326455999997E-2</v>
      </c>
      <c r="W685" s="7">
        <f t="shared" si="230"/>
        <v>1.6693636134473333E-2</v>
      </c>
      <c r="X685" s="40">
        <f t="shared" si="231"/>
        <v>1081.2059482292843</v>
      </c>
      <c r="Y685" s="1">
        <v>0</v>
      </c>
      <c r="Z685" s="1">
        <v>78</v>
      </c>
      <c r="AA685" s="2">
        <v>67</v>
      </c>
      <c r="AB685" s="6">
        <f t="shared" si="232"/>
        <v>0.6511988748177826</v>
      </c>
      <c r="AC685" s="2">
        <v>347.36</v>
      </c>
      <c r="AD685" s="40">
        <f t="shared" si="233"/>
        <v>3367.0033670033663</v>
      </c>
      <c r="AE685" s="1">
        <f t="shared" si="234"/>
        <v>2.4950099800399199</v>
      </c>
      <c r="AF685" s="2">
        <f t="shared" si="235"/>
        <v>158</v>
      </c>
      <c r="AG685" s="9">
        <f t="shared" si="236"/>
        <v>394.21157684630737</v>
      </c>
      <c r="AH685" s="12">
        <f t="shared" si="237"/>
        <v>3.8803285672252105E-3</v>
      </c>
      <c r="AI685" s="12">
        <f t="shared" si="238"/>
        <v>-85625.801134312496</v>
      </c>
      <c r="AJ685" s="42">
        <f t="shared" si="239"/>
        <v>-113.71108056767839</v>
      </c>
      <c r="AK685" s="11">
        <v>0</v>
      </c>
      <c r="AL685" s="9">
        <f t="shared" si="240"/>
        <v>-89.439108682338613</v>
      </c>
      <c r="AM685" s="11">
        <f t="shared" si="241"/>
        <v>0</v>
      </c>
      <c r="AN685" s="9">
        <f t="shared" si="242"/>
        <v>87.944142042912389</v>
      </c>
      <c r="AO685" s="9"/>
      <c r="AP685" s="9">
        <f t="shared" si="243"/>
        <v>113.71230018061135</v>
      </c>
      <c r="AQ685" s="47">
        <f t="shared" si="244"/>
        <v>87.845851865711523</v>
      </c>
      <c r="AR685" s="15">
        <f t="shared" si="245"/>
        <v>0</v>
      </c>
      <c r="AS685" s="49"/>
      <c r="AT685" s="12">
        <f t="shared" si="246"/>
        <v>-0.28698499936653682</v>
      </c>
      <c r="AU685" s="9">
        <f t="shared" si="247"/>
        <v>62.077693728012576</v>
      </c>
      <c r="AV685" s="9">
        <f t="shared" si="248"/>
        <v>36.309535590313622</v>
      </c>
      <c r="AW685" s="9">
        <f t="shared" si="249"/>
        <v>87.845851865711523</v>
      </c>
      <c r="AX685" s="16">
        <f t="shared" si="250"/>
        <v>62.077693728012576</v>
      </c>
      <c r="AY685" s="44">
        <f t="shared" si="251"/>
        <v>-0.28589448218001312</v>
      </c>
      <c r="AZ685" s="49"/>
      <c r="BA685" s="12">
        <f t="shared" si="252"/>
        <v>-0.28698499936653682</v>
      </c>
      <c r="BB685" s="9">
        <f t="shared" si="253"/>
        <v>63.614537256651829</v>
      </c>
      <c r="BC685" s="9">
        <f t="shared" si="254"/>
        <v>37.846379118952875</v>
      </c>
      <c r="BD685" s="9">
        <f t="shared" si="255"/>
        <v>89.382695394350776</v>
      </c>
      <c r="BE685" s="16">
        <f t="shared" si="256"/>
        <v>63.614537256651829</v>
      </c>
      <c r="BF685" s="44">
        <f t="shared" si="257"/>
        <v>-0.28589448218001312</v>
      </c>
      <c r="BG685" s="49"/>
      <c r="BH685" s="12">
        <f t="shared" si="258"/>
        <v>-0.28698499936653682</v>
      </c>
      <c r="BI685" s="9">
        <f t="shared" si="259"/>
        <v>64</v>
      </c>
      <c r="BJ685" s="9">
        <f t="shared" si="262"/>
        <v>38.231841862301046</v>
      </c>
      <c r="BK685" s="9"/>
      <c r="BL685" s="47">
        <f t="shared" si="260"/>
        <v>64</v>
      </c>
      <c r="BM685" s="44">
        <f t="shared" si="261"/>
        <v>-0.28589448218001312</v>
      </c>
      <c r="BN685" s="11"/>
      <c r="BO685" s="9"/>
      <c r="BP685" s="11"/>
      <c r="BQ685" s="9"/>
      <c r="BR685" s="43"/>
      <c r="BS685" s="9"/>
      <c r="BT685" s="11"/>
    </row>
    <row r="686" spans="3:72" x14ac:dyDescent="0.2">
      <c r="C686" s="1">
        <v>80</v>
      </c>
      <c r="D686" s="1">
        <v>104.71</v>
      </c>
      <c r="E686" s="1">
        <v>-5103.8999999999996</v>
      </c>
      <c r="F686" s="2">
        <v>78</v>
      </c>
      <c r="G686" s="6">
        <v>3.3000000000000002E-2</v>
      </c>
      <c r="H686" s="2">
        <v>0.42199999999999999</v>
      </c>
      <c r="I686" s="2">
        <v>3500</v>
      </c>
      <c r="J686" s="3">
        <f t="shared" si="223"/>
        <v>58.333333333333336</v>
      </c>
      <c r="K686" s="3">
        <f t="shared" si="224"/>
        <v>366.52</v>
      </c>
      <c r="L686" s="1">
        <v>0.9</v>
      </c>
      <c r="M686" s="1">
        <v>0.76</v>
      </c>
      <c r="N686" s="1">
        <f t="shared" si="225"/>
        <v>0.68400000000000005</v>
      </c>
      <c r="O686" s="40">
        <f t="shared" si="226"/>
        <v>50.175438596491226</v>
      </c>
      <c r="P686" s="40">
        <f t="shared" si="227"/>
        <v>3808.3157894736842</v>
      </c>
      <c r="Q686" s="1">
        <v>11</v>
      </c>
      <c r="R686" s="1">
        <v>4</v>
      </c>
      <c r="S686" s="2">
        <v>2600</v>
      </c>
      <c r="T686" s="3">
        <f t="shared" si="228"/>
        <v>866.66666666666663</v>
      </c>
      <c r="U686" s="7">
        <v>0.20419999999999999</v>
      </c>
      <c r="V686" s="7">
        <f t="shared" si="229"/>
        <v>3.2749326455999997E-2</v>
      </c>
      <c r="W686" s="7">
        <f t="shared" si="230"/>
        <v>1.6693636134473333E-2</v>
      </c>
      <c r="X686" s="40">
        <f t="shared" si="231"/>
        <v>1081.2059482292843</v>
      </c>
      <c r="Y686" s="1">
        <v>0</v>
      </c>
      <c r="Z686" s="1">
        <v>78</v>
      </c>
      <c r="AA686" s="2">
        <v>67</v>
      </c>
      <c r="AB686" s="6">
        <f t="shared" si="232"/>
        <v>0.6511988748177826</v>
      </c>
      <c r="AC686" s="2">
        <v>347.36</v>
      </c>
      <c r="AD686" s="40">
        <f t="shared" si="233"/>
        <v>3367.0033670033663</v>
      </c>
      <c r="AE686" s="1">
        <f t="shared" si="234"/>
        <v>2.4950099800399199</v>
      </c>
      <c r="AF686" s="2">
        <f t="shared" si="235"/>
        <v>159</v>
      </c>
      <c r="AG686" s="9">
        <f t="shared" si="236"/>
        <v>396.70658682634729</v>
      </c>
      <c r="AH686" s="12">
        <f t="shared" si="237"/>
        <v>3.8560180895517728E-3</v>
      </c>
      <c r="AI686" s="12">
        <f t="shared" si="238"/>
        <v>-85463.794944906025</v>
      </c>
      <c r="AJ686" s="42">
        <f t="shared" si="239"/>
        <v>-113.51526101571713</v>
      </c>
      <c r="AK686" s="11">
        <v>0</v>
      </c>
      <c r="AL686" s="9">
        <f t="shared" si="240"/>
        <v>-89.443447859498548</v>
      </c>
      <c r="AM686" s="11">
        <f t="shared" si="241"/>
        <v>0</v>
      </c>
      <c r="AN686" s="9">
        <f t="shared" si="242"/>
        <v>87.845851865711523</v>
      </c>
      <c r="AO686" s="9"/>
      <c r="AP686" s="9">
        <f t="shared" si="243"/>
        <v>113.51646539463319</v>
      </c>
      <c r="AQ686" s="47">
        <f t="shared" si="244"/>
        <v>87.748307256934226</v>
      </c>
      <c r="AR686" s="15">
        <f t="shared" si="245"/>
        <v>0</v>
      </c>
      <c r="AS686" s="49"/>
      <c r="AT686" s="12">
        <f t="shared" si="246"/>
        <v>-0.28589448218001312</v>
      </c>
      <c r="AU686" s="9">
        <f t="shared" si="247"/>
        <v>62.077693728012576</v>
      </c>
      <c r="AV686" s="9">
        <f t="shared" si="248"/>
        <v>36.407080199090913</v>
      </c>
      <c r="AW686" s="9">
        <f t="shared" si="249"/>
        <v>87.74830725693424</v>
      </c>
      <c r="AX686" s="16">
        <f t="shared" si="250"/>
        <v>62.077693728012576</v>
      </c>
      <c r="AY686" s="44">
        <f t="shared" si="251"/>
        <v>-0.28481223698162478</v>
      </c>
      <c r="AZ686" s="49"/>
      <c r="BA686" s="12">
        <f t="shared" si="252"/>
        <v>-0.28589448218001312</v>
      </c>
      <c r="BB686" s="9">
        <f t="shared" si="253"/>
        <v>63.614537256651829</v>
      </c>
      <c r="BC686" s="9">
        <f t="shared" si="254"/>
        <v>37.943923727730166</v>
      </c>
      <c r="BD686" s="9">
        <f t="shared" si="255"/>
        <v>89.285150785573492</v>
      </c>
      <c r="BE686" s="16">
        <f t="shared" si="256"/>
        <v>63.614537256651829</v>
      </c>
      <c r="BF686" s="44">
        <f t="shared" si="257"/>
        <v>-0.28481223698162478</v>
      </c>
      <c r="BG686" s="49"/>
      <c r="BH686" s="12">
        <f t="shared" si="258"/>
        <v>-0.28589448218001312</v>
      </c>
      <c r="BI686" s="9">
        <f t="shared" si="259"/>
        <v>64</v>
      </c>
      <c r="BJ686" s="9">
        <f t="shared" si="262"/>
        <v>38.329386471078337</v>
      </c>
      <c r="BK686" s="9"/>
      <c r="BL686" s="47">
        <f t="shared" si="260"/>
        <v>64</v>
      </c>
      <c r="BM686" s="44">
        <f t="shared" si="261"/>
        <v>-0.28481223698162478</v>
      </c>
      <c r="BN686" s="11"/>
      <c r="BO686" s="9"/>
      <c r="BP686" s="11"/>
      <c r="BQ686" s="9"/>
      <c r="BR686" s="43"/>
      <c r="BS686" s="9"/>
      <c r="BT686" s="11"/>
    </row>
    <row r="687" spans="3:72" x14ac:dyDescent="0.2">
      <c r="C687" s="1">
        <v>80</v>
      </c>
      <c r="D687" s="1">
        <v>104.71</v>
      </c>
      <c r="E687" s="1">
        <v>-5103.8999999999996</v>
      </c>
      <c r="F687" s="2">
        <v>78</v>
      </c>
      <c r="G687" s="6">
        <v>3.3000000000000002E-2</v>
      </c>
      <c r="H687" s="2">
        <v>0.42199999999999999</v>
      </c>
      <c r="I687" s="2">
        <v>3500</v>
      </c>
      <c r="J687" s="3">
        <f t="shared" si="223"/>
        <v>58.333333333333336</v>
      </c>
      <c r="K687" s="3">
        <f t="shared" si="224"/>
        <v>366.52</v>
      </c>
      <c r="L687" s="1">
        <v>0.9</v>
      </c>
      <c r="M687" s="1">
        <v>0.76</v>
      </c>
      <c r="N687" s="1">
        <f t="shared" si="225"/>
        <v>0.68400000000000005</v>
      </c>
      <c r="O687" s="40">
        <f t="shared" si="226"/>
        <v>50.175438596491226</v>
      </c>
      <c r="P687" s="40">
        <f t="shared" si="227"/>
        <v>3808.3157894736842</v>
      </c>
      <c r="Q687" s="1">
        <v>11</v>
      </c>
      <c r="R687" s="1">
        <v>4</v>
      </c>
      <c r="S687" s="2">
        <v>2600</v>
      </c>
      <c r="T687" s="3">
        <f t="shared" si="228"/>
        <v>866.66666666666663</v>
      </c>
      <c r="U687" s="7">
        <v>0.20419999999999999</v>
      </c>
      <c r="V687" s="7">
        <f t="shared" si="229"/>
        <v>3.2749326455999997E-2</v>
      </c>
      <c r="W687" s="7">
        <f t="shared" si="230"/>
        <v>1.6693636134473333E-2</v>
      </c>
      <c r="X687" s="40">
        <f t="shared" si="231"/>
        <v>1081.2059482292843</v>
      </c>
      <c r="Y687" s="1">
        <v>0</v>
      </c>
      <c r="Z687" s="1">
        <v>78</v>
      </c>
      <c r="AA687" s="2">
        <v>67</v>
      </c>
      <c r="AB687" s="6">
        <f t="shared" si="232"/>
        <v>0.6511988748177826</v>
      </c>
      <c r="AC687" s="2">
        <v>347.36</v>
      </c>
      <c r="AD687" s="40">
        <f t="shared" si="233"/>
        <v>3367.0033670033663</v>
      </c>
      <c r="AE687" s="1">
        <f t="shared" si="234"/>
        <v>2.4950099800399199</v>
      </c>
      <c r="AF687" s="2">
        <f t="shared" si="235"/>
        <v>160</v>
      </c>
      <c r="AG687" s="9">
        <f t="shared" si="236"/>
        <v>399.20159680638722</v>
      </c>
      <c r="AH687" s="12">
        <f t="shared" si="237"/>
        <v>3.8320103283742339E-3</v>
      </c>
      <c r="AI687" s="12">
        <f t="shared" si="238"/>
        <v>-85303.018925766301</v>
      </c>
      <c r="AJ687" s="42">
        <f t="shared" si="239"/>
        <v>-113.32092385525492</v>
      </c>
      <c r="AK687" s="11">
        <v>0</v>
      </c>
      <c r="AL687" s="9">
        <f t="shared" si="240"/>
        <v>-89.447733004791118</v>
      </c>
      <c r="AM687" s="11">
        <f t="shared" si="241"/>
        <v>0</v>
      </c>
      <c r="AN687" s="9">
        <f t="shared" si="242"/>
        <v>87.748307256934226</v>
      </c>
      <c r="AO687" s="9"/>
      <c r="AP687" s="9">
        <f t="shared" si="243"/>
        <v>113.32211328381062</v>
      </c>
      <c r="AQ687" s="47">
        <f t="shared" si="244"/>
        <v>87.651499754888974</v>
      </c>
      <c r="AR687" s="15">
        <f t="shared" si="245"/>
        <v>0</v>
      </c>
      <c r="AS687" s="49"/>
      <c r="AT687" s="12">
        <f t="shared" si="246"/>
        <v>-0.28481223698162478</v>
      </c>
      <c r="AU687" s="9">
        <f t="shared" si="247"/>
        <v>62.077693728012576</v>
      </c>
      <c r="AV687" s="9">
        <f t="shared" si="248"/>
        <v>36.503887701136179</v>
      </c>
      <c r="AW687" s="9">
        <f t="shared" si="249"/>
        <v>87.651499754888974</v>
      </c>
      <c r="AX687" s="16">
        <f t="shared" si="250"/>
        <v>62.077693728012576</v>
      </c>
      <c r="AY687" s="44">
        <f t="shared" si="251"/>
        <v>-0.28373816988996564</v>
      </c>
      <c r="AZ687" s="49"/>
      <c r="BA687" s="12">
        <f t="shared" si="252"/>
        <v>-0.28481223698162478</v>
      </c>
      <c r="BB687" s="9">
        <f t="shared" si="253"/>
        <v>63.614537256651829</v>
      </c>
      <c r="BC687" s="9">
        <f t="shared" si="254"/>
        <v>38.040731229775432</v>
      </c>
      <c r="BD687" s="9">
        <f t="shared" si="255"/>
        <v>89.188343283528226</v>
      </c>
      <c r="BE687" s="16">
        <f t="shared" si="256"/>
        <v>63.614537256651829</v>
      </c>
      <c r="BF687" s="44">
        <f t="shared" si="257"/>
        <v>-0.28373816988996564</v>
      </c>
      <c r="BG687" s="49"/>
      <c r="BH687" s="12">
        <f t="shared" si="258"/>
        <v>-0.28481223698162478</v>
      </c>
      <c r="BI687" s="9">
        <f t="shared" si="259"/>
        <v>64</v>
      </c>
      <c r="BJ687" s="9">
        <f t="shared" si="262"/>
        <v>38.426193973123603</v>
      </c>
      <c r="BK687" s="9"/>
      <c r="BL687" s="47">
        <f t="shared" si="260"/>
        <v>64</v>
      </c>
      <c r="BM687" s="44">
        <f t="shared" si="261"/>
        <v>-0.28373816988996564</v>
      </c>
      <c r="BN687" s="11"/>
      <c r="BO687" s="9"/>
      <c r="BP687" s="11"/>
      <c r="BQ687" s="9"/>
      <c r="BR687" s="43"/>
      <c r="BS687" s="9"/>
      <c r="BT687" s="11"/>
    </row>
    <row r="688" spans="3:72" x14ac:dyDescent="0.2">
      <c r="C688" s="1">
        <v>80</v>
      </c>
      <c r="D688" s="1">
        <v>104.71</v>
      </c>
      <c r="E688" s="1">
        <v>-5103.8999999999996</v>
      </c>
      <c r="F688" s="2">
        <v>78</v>
      </c>
      <c r="G688" s="6">
        <v>3.3000000000000002E-2</v>
      </c>
      <c r="H688" s="2">
        <v>0.42199999999999999</v>
      </c>
      <c r="I688" s="2">
        <v>3500</v>
      </c>
      <c r="J688" s="3">
        <f t="shared" si="223"/>
        <v>58.333333333333336</v>
      </c>
      <c r="K688" s="3">
        <f t="shared" si="224"/>
        <v>366.52</v>
      </c>
      <c r="L688" s="1">
        <v>0.9</v>
      </c>
      <c r="M688" s="1">
        <v>0.76</v>
      </c>
      <c r="N688" s="1">
        <f t="shared" si="225"/>
        <v>0.68400000000000005</v>
      </c>
      <c r="O688" s="40">
        <f t="shared" si="226"/>
        <v>50.175438596491226</v>
      </c>
      <c r="P688" s="40">
        <f t="shared" si="227"/>
        <v>3808.3157894736842</v>
      </c>
      <c r="Q688" s="1">
        <v>11</v>
      </c>
      <c r="R688" s="1">
        <v>4</v>
      </c>
      <c r="S688" s="2">
        <v>2600</v>
      </c>
      <c r="T688" s="3">
        <f t="shared" si="228"/>
        <v>866.66666666666663</v>
      </c>
      <c r="U688" s="7">
        <v>0.20419999999999999</v>
      </c>
      <c r="V688" s="7">
        <f t="shared" si="229"/>
        <v>3.2749326455999997E-2</v>
      </c>
      <c r="W688" s="7">
        <f t="shared" si="230"/>
        <v>1.6693636134473333E-2</v>
      </c>
      <c r="X688" s="40">
        <f t="shared" si="231"/>
        <v>1081.2059482292843</v>
      </c>
      <c r="Y688" s="1">
        <v>0</v>
      </c>
      <c r="Z688" s="1">
        <v>78</v>
      </c>
      <c r="AA688" s="2">
        <v>67</v>
      </c>
      <c r="AB688" s="6">
        <f t="shared" si="232"/>
        <v>0.6511988748177826</v>
      </c>
      <c r="AC688" s="2">
        <v>347.36</v>
      </c>
      <c r="AD688" s="40">
        <f t="shared" si="233"/>
        <v>3367.0033670033663</v>
      </c>
      <c r="AE688" s="1">
        <f t="shared" si="234"/>
        <v>2.4950099800399199</v>
      </c>
      <c r="AF688" s="2">
        <f t="shared" si="235"/>
        <v>161</v>
      </c>
      <c r="AG688" s="9">
        <f t="shared" si="236"/>
        <v>401.69660678642708</v>
      </c>
      <c r="AH688" s="12">
        <f t="shared" si="237"/>
        <v>3.8082996644939462E-3</v>
      </c>
      <c r="AI688" s="12">
        <f t="shared" si="238"/>
        <v>-85143.459075701932</v>
      </c>
      <c r="AJ688" s="42">
        <f t="shared" si="239"/>
        <v>-113.12805229759036</v>
      </c>
      <c r="AK688" s="11">
        <v>0</v>
      </c>
      <c r="AL688" s="9">
        <f t="shared" si="240"/>
        <v>-89.451965121187115</v>
      </c>
      <c r="AM688" s="11">
        <f t="shared" si="241"/>
        <v>0</v>
      </c>
      <c r="AN688" s="9">
        <f t="shared" si="242"/>
        <v>87.651499754888974</v>
      </c>
      <c r="AO688" s="9"/>
      <c r="AP688" s="9">
        <f t="shared" si="243"/>
        <v>113.12922705244345</v>
      </c>
      <c r="AQ688" s="47">
        <f t="shared" si="244"/>
        <v>87.555421025567057</v>
      </c>
      <c r="AR688" s="15">
        <f t="shared" si="245"/>
        <v>0</v>
      </c>
      <c r="AS688" s="49"/>
      <c r="AT688" s="12">
        <f t="shared" si="246"/>
        <v>-0.28373816988996564</v>
      </c>
      <c r="AU688" s="9">
        <f t="shared" si="247"/>
        <v>62.077693728012576</v>
      </c>
      <c r="AV688" s="9">
        <f t="shared" si="248"/>
        <v>36.599966430458096</v>
      </c>
      <c r="AW688" s="9">
        <f t="shared" si="249"/>
        <v>87.555421025567057</v>
      </c>
      <c r="AX688" s="16">
        <f t="shared" si="250"/>
        <v>62.077693728012576</v>
      </c>
      <c r="AY688" s="44">
        <f t="shared" si="251"/>
        <v>-0.28267218844025477</v>
      </c>
      <c r="AZ688" s="49"/>
      <c r="BA688" s="12">
        <f t="shared" si="252"/>
        <v>-0.28373816988996564</v>
      </c>
      <c r="BB688" s="9">
        <f t="shared" si="253"/>
        <v>63.614537256651829</v>
      </c>
      <c r="BC688" s="9">
        <f t="shared" si="254"/>
        <v>38.136809959097349</v>
      </c>
      <c r="BD688" s="9">
        <f t="shared" si="255"/>
        <v>89.092264554206309</v>
      </c>
      <c r="BE688" s="16">
        <f t="shared" si="256"/>
        <v>63.614537256651829</v>
      </c>
      <c r="BF688" s="44">
        <f t="shared" si="257"/>
        <v>-0.28267218844025477</v>
      </c>
      <c r="BG688" s="49"/>
      <c r="BH688" s="12">
        <f t="shared" si="258"/>
        <v>-0.28373816988996564</v>
      </c>
      <c r="BI688" s="9">
        <f t="shared" si="259"/>
        <v>64</v>
      </c>
      <c r="BJ688" s="9">
        <f t="shared" si="262"/>
        <v>38.52227270244552</v>
      </c>
      <c r="BK688" s="9"/>
      <c r="BL688" s="47">
        <f t="shared" si="260"/>
        <v>64</v>
      </c>
      <c r="BM688" s="44">
        <f t="shared" si="261"/>
        <v>-0.28267218844025477</v>
      </c>
      <c r="BN688" s="11"/>
      <c r="BO688" s="9"/>
      <c r="BP688" s="11"/>
      <c r="BQ688" s="9"/>
      <c r="BR688" s="43"/>
      <c r="BS688" s="9"/>
      <c r="BT688" s="11"/>
    </row>
    <row r="689" spans="3:72" x14ac:dyDescent="0.2">
      <c r="C689" s="1">
        <v>80</v>
      </c>
      <c r="D689" s="1">
        <v>104.71</v>
      </c>
      <c r="E689" s="1">
        <v>-5103.8999999999996</v>
      </c>
      <c r="F689" s="2">
        <v>78</v>
      </c>
      <c r="G689" s="6">
        <v>3.3000000000000002E-2</v>
      </c>
      <c r="H689" s="2">
        <v>0.42199999999999999</v>
      </c>
      <c r="I689" s="2">
        <v>3500</v>
      </c>
      <c r="J689" s="3">
        <f t="shared" si="223"/>
        <v>58.333333333333336</v>
      </c>
      <c r="K689" s="3">
        <f t="shared" si="224"/>
        <v>366.52</v>
      </c>
      <c r="L689" s="1">
        <v>0.9</v>
      </c>
      <c r="M689" s="1">
        <v>0.76</v>
      </c>
      <c r="N689" s="1">
        <f t="shared" si="225"/>
        <v>0.68400000000000005</v>
      </c>
      <c r="O689" s="40">
        <f t="shared" si="226"/>
        <v>50.175438596491226</v>
      </c>
      <c r="P689" s="40">
        <f t="shared" si="227"/>
        <v>3808.3157894736842</v>
      </c>
      <c r="Q689" s="1">
        <v>11</v>
      </c>
      <c r="R689" s="1">
        <v>4</v>
      </c>
      <c r="S689" s="2">
        <v>2600</v>
      </c>
      <c r="T689" s="3">
        <f t="shared" si="228"/>
        <v>866.66666666666663</v>
      </c>
      <c r="U689" s="7">
        <v>0.20419999999999999</v>
      </c>
      <c r="V689" s="7">
        <f t="shared" si="229"/>
        <v>3.2749326455999997E-2</v>
      </c>
      <c r="W689" s="7">
        <f t="shared" si="230"/>
        <v>1.6693636134473333E-2</v>
      </c>
      <c r="X689" s="40">
        <f t="shared" si="231"/>
        <v>1081.2059482292843</v>
      </c>
      <c r="Y689" s="1">
        <v>0</v>
      </c>
      <c r="Z689" s="1">
        <v>78</v>
      </c>
      <c r="AA689" s="2">
        <v>67</v>
      </c>
      <c r="AB689" s="6">
        <f t="shared" si="232"/>
        <v>0.6511988748177826</v>
      </c>
      <c r="AC689" s="2">
        <v>347.36</v>
      </c>
      <c r="AD689" s="40">
        <f t="shared" si="233"/>
        <v>3367.0033670033663</v>
      </c>
      <c r="AE689" s="1">
        <f t="shared" si="234"/>
        <v>2.4950099800399199</v>
      </c>
      <c r="AF689" s="2">
        <f t="shared" si="235"/>
        <v>162</v>
      </c>
      <c r="AG689" s="9">
        <f t="shared" si="236"/>
        <v>404.19161676646701</v>
      </c>
      <c r="AH689" s="12">
        <f t="shared" si="237"/>
        <v>3.7848806169327714E-3</v>
      </c>
      <c r="AI689" s="12">
        <f t="shared" si="238"/>
        <v>-84985.101605988588</v>
      </c>
      <c r="AJ689" s="42">
        <f t="shared" si="239"/>
        <v>-112.93662980677196</v>
      </c>
      <c r="AK689" s="11">
        <v>0</v>
      </c>
      <c r="AL689" s="9">
        <f t="shared" si="240"/>
        <v>-89.456145186986305</v>
      </c>
      <c r="AM689" s="11">
        <f t="shared" si="241"/>
        <v>0</v>
      </c>
      <c r="AN689" s="9">
        <f t="shared" si="242"/>
        <v>87.555421025567057</v>
      </c>
      <c r="AO689" s="9"/>
      <c r="AP689" s="9">
        <f t="shared" si="243"/>
        <v>112.937790157796</v>
      </c>
      <c r="AQ689" s="47">
        <f t="shared" si="244"/>
        <v>87.460062860241521</v>
      </c>
      <c r="AR689" s="15">
        <f t="shared" si="245"/>
        <v>0</v>
      </c>
      <c r="AS689" s="49"/>
      <c r="AT689" s="12">
        <f t="shared" si="246"/>
        <v>-0.28267218844025477</v>
      </c>
      <c r="AU689" s="9">
        <f t="shared" si="247"/>
        <v>62.077693728012576</v>
      </c>
      <c r="AV689" s="9">
        <f t="shared" si="248"/>
        <v>36.695324595783632</v>
      </c>
      <c r="AW689" s="9">
        <f t="shared" si="249"/>
        <v>87.460062860241521</v>
      </c>
      <c r="AX689" s="16">
        <f t="shared" si="250"/>
        <v>62.077693728012576</v>
      </c>
      <c r="AY689" s="44">
        <f t="shared" si="251"/>
        <v>-0.28161420155769618</v>
      </c>
      <c r="AZ689" s="49"/>
      <c r="BA689" s="12">
        <f t="shared" si="252"/>
        <v>-0.28267218844025477</v>
      </c>
      <c r="BB689" s="9">
        <f t="shared" si="253"/>
        <v>63.614537256651829</v>
      </c>
      <c r="BC689" s="9">
        <f t="shared" si="254"/>
        <v>38.232168124422884</v>
      </c>
      <c r="BD689" s="9">
        <f t="shared" si="255"/>
        <v>88.996906388880774</v>
      </c>
      <c r="BE689" s="16">
        <f t="shared" si="256"/>
        <v>63.614537256651829</v>
      </c>
      <c r="BF689" s="44">
        <f t="shared" si="257"/>
        <v>-0.28161420155769618</v>
      </c>
      <c r="BG689" s="49"/>
      <c r="BH689" s="12">
        <f t="shared" si="258"/>
        <v>-0.28267218844025477</v>
      </c>
      <c r="BI689" s="9">
        <f t="shared" si="259"/>
        <v>64</v>
      </c>
      <c r="BJ689" s="9">
        <f t="shared" si="262"/>
        <v>38.617630867771055</v>
      </c>
      <c r="BK689" s="9"/>
      <c r="BL689" s="47">
        <f t="shared" si="260"/>
        <v>64</v>
      </c>
      <c r="BM689" s="44">
        <f t="shared" si="261"/>
        <v>-0.28161420155769618</v>
      </c>
      <c r="BN689" s="11"/>
      <c r="BO689" s="9"/>
      <c r="BP689" s="11"/>
      <c r="BQ689" s="9"/>
      <c r="BR689" s="43"/>
      <c r="BS689" s="9"/>
      <c r="BT689" s="11"/>
    </row>
    <row r="690" spans="3:72" x14ac:dyDescent="0.2">
      <c r="C690" s="1">
        <v>80</v>
      </c>
      <c r="D690" s="1">
        <v>104.71</v>
      </c>
      <c r="E690" s="1">
        <v>-5103.8999999999996</v>
      </c>
      <c r="F690" s="2">
        <v>78</v>
      </c>
      <c r="G690" s="6">
        <v>3.3000000000000002E-2</v>
      </c>
      <c r="H690" s="2">
        <v>0.42199999999999999</v>
      </c>
      <c r="I690" s="2">
        <v>3500</v>
      </c>
      <c r="J690" s="3">
        <f t="shared" si="223"/>
        <v>58.333333333333336</v>
      </c>
      <c r="K690" s="3">
        <f t="shared" si="224"/>
        <v>366.52</v>
      </c>
      <c r="L690" s="1">
        <v>0.9</v>
      </c>
      <c r="M690" s="1">
        <v>0.76</v>
      </c>
      <c r="N690" s="1">
        <f t="shared" si="225"/>
        <v>0.68400000000000005</v>
      </c>
      <c r="O690" s="40">
        <f t="shared" si="226"/>
        <v>50.175438596491226</v>
      </c>
      <c r="P690" s="40">
        <f t="shared" si="227"/>
        <v>3808.3157894736842</v>
      </c>
      <c r="Q690" s="1">
        <v>11</v>
      </c>
      <c r="R690" s="1">
        <v>4</v>
      </c>
      <c r="S690" s="2">
        <v>2600</v>
      </c>
      <c r="T690" s="3">
        <f t="shared" si="228"/>
        <v>866.66666666666663</v>
      </c>
      <c r="U690" s="7">
        <v>0.20419999999999999</v>
      </c>
      <c r="V690" s="7">
        <f t="shared" si="229"/>
        <v>3.2749326455999997E-2</v>
      </c>
      <c r="W690" s="7">
        <f t="shared" si="230"/>
        <v>1.6693636134473333E-2</v>
      </c>
      <c r="X690" s="40">
        <f t="shared" si="231"/>
        <v>1081.2059482292843</v>
      </c>
      <c r="Y690" s="1">
        <v>0</v>
      </c>
      <c r="Z690" s="1">
        <v>78</v>
      </c>
      <c r="AA690" s="2">
        <v>67</v>
      </c>
      <c r="AB690" s="6">
        <f t="shared" si="232"/>
        <v>0.6511988748177826</v>
      </c>
      <c r="AC690" s="2">
        <v>347.36</v>
      </c>
      <c r="AD690" s="40">
        <f t="shared" si="233"/>
        <v>3367.0033670033663</v>
      </c>
      <c r="AE690" s="1">
        <f t="shared" si="234"/>
        <v>2.4950099800399199</v>
      </c>
      <c r="AF690" s="2">
        <f t="shared" si="235"/>
        <v>163</v>
      </c>
      <c r="AG690" s="9">
        <f t="shared" si="236"/>
        <v>406.68662674650693</v>
      </c>
      <c r="AH690" s="12">
        <f t="shared" si="237"/>
        <v>3.7617478387091379E-3</v>
      </c>
      <c r="AI690" s="12">
        <f t="shared" si="238"/>
        <v>-84827.93293633344</v>
      </c>
      <c r="AJ690" s="42">
        <f t="shared" si="239"/>
        <v>-112.74664009485809</v>
      </c>
      <c r="AK690" s="11">
        <v>0</v>
      </c>
      <c r="AL690" s="9">
        <f t="shared" si="240"/>
        <v>-89.460274156571444</v>
      </c>
      <c r="AM690" s="11">
        <f t="shared" si="241"/>
        <v>0</v>
      </c>
      <c r="AN690" s="9">
        <f t="shared" si="242"/>
        <v>87.460062860241521</v>
      </c>
      <c r="AO690" s="9"/>
      <c r="AP690" s="9">
        <f t="shared" si="243"/>
        <v>112.74778630534905</v>
      </c>
      <c r="AQ690" s="47">
        <f t="shared" si="244"/>
        <v>87.365417173120107</v>
      </c>
      <c r="AR690" s="15">
        <f t="shared" si="245"/>
        <v>0</v>
      </c>
      <c r="AS690" s="49"/>
      <c r="AT690" s="12">
        <f t="shared" si="246"/>
        <v>-0.28161420155769618</v>
      </c>
      <c r="AU690" s="9">
        <f t="shared" si="247"/>
        <v>62.077693728012576</v>
      </c>
      <c r="AV690" s="9">
        <f t="shared" si="248"/>
        <v>36.789970282905045</v>
      </c>
      <c r="AW690" s="9">
        <f t="shared" si="249"/>
        <v>87.365417173120107</v>
      </c>
      <c r="AX690" s="16">
        <f t="shared" si="250"/>
        <v>62.077693728012576</v>
      </c>
      <c r="AY690" s="44">
        <f t="shared" si="251"/>
        <v>-0.28056411953143912</v>
      </c>
      <c r="AZ690" s="49"/>
      <c r="BA690" s="12">
        <f t="shared" si="252"/>
        <v>-0.28161420155769618</v>
      </c>
      <c r="BB690" s="9">
        <f t="shared" si="253"/>
        <v>63.614537256651829</v>
      </c>
      <c r="BC690" s="9">
        <f t="shared" si="254"/>
        <v>38.326813811544298</v>
      </c>
      <c r="BD690" s="9">
        <f t="shared" si="255"/>
        <v>88.90226070175936</v>
      </c>
      <c r="BE690" s="16">
        <f t="shared" si="256"/>
        <v>63.614537256651829</v>
      </c>
      <c r="BF690" s="44">
        <f t="shared" si="257"/>
        <v>-0.28056411953143912</v>
      </c>
      <c r="BG690" s="49"/>
      <c r="BH690" s="12">
        <f t="shared" si="258"/>
        <v>-0.28161420155769618</v>
      </c>
      <c r="BI690" s="9">
        <f t="shared" si="259"/>
        <v>64</v>
      </c>
      <c r="BJ690" s="9">
        <f t="shared" si="262"/>
        <v>38.712276554892469</v>
      </c>
      <c r="BK690" s="9"/>
      <c r="BL690" s="47">
        <f t="shared" si="260"/>
        <v>64</v>
      </c>
      <c r="BM690" s="44">
        <f t="shared" si="261"/>
        <v>-0.28056411953143912</v>
      </c>
      <c r="BN690" s="11"/>
      <c r="BO690" s="9"/>
      <c r="BP690" s="11"/>
      <c r="BQ690" s="9"/>
      <c r="BR690" s="43"/>
      <c r="BS690" s="9"/>
      <c r="BT690" s="11"/>
    </row>
    <row r="691" spans="3:72" x14ac:dyDescent="0.2">
      <c r="C691" s="1">
        <v>80</v>
      </c>
      <c r="D691" s="1">
        <v>104.71</v>
      </c>
      <c r="E691" s="1">
        <v>-5103.8999999999996</v>
      </c>
      <c r="F691" s="2">
        <v>78</v>
      </c>
      <c r="G691" s="6">
        <v>3.3000000000000002E-2</v>
      </c>
      <c r="H691" s="2">
        <v>0.42199999999999999</v>
      </c>
      <c r="I691" s="2">
        <v>3500</v>
      </c>
      <c r="J691" s="3">
        <f t="shared" si="223"/>
        <v>58.333333333333336</v>
      </c>
      <c r="K691" s="3">
        <f t="shared" si="224"/>
        <v>366.52</v>
      </c>
      <c r="L691" s="1">
        <v>0.9</v>
      </c>
      <c r="M691" s="1">
        <v>0.76</v>
      </c>
      <c r="N691" s="1">
        <f t="shared" si="225"/>
        <v>0.68400000000000005</v>
      </c>
      <c r="O691" s="40">
        <f t="shared" si="226"/>
        <v>50.175438596491226</v>
      </c>
      <c r="P691" s="40">
        <f t="shared" si="227"/>
        <v>3808.3157894736842</v>
      </c>
      <c r="Q691" s="1">
        <v>11</v>
      </c>
      <c r="R691" s="1">
        <v>4</v>
      </c>
      <c r="S691" s="2">
        <v>2600</v>
      </c>
      <c r="T691" s="3">
        <f t="shared" si="228"/>
        <v>866.66666666666663</v>
      </c>
      <c r="U691" s="7">
        <v>0.20419999999999999</v>
      </c>
      <c r="V691" s="7">
        <f t="shared" si="229"/>
        <v>3.2749326455999997E-2</v>
      </c>
      <c r="W691" s="7">
        <f t="shared" si="230"/>
        <v>1.6693636134473333E-2</v>
      </c>
      <c r="X691" s="40">
        <f t="shared" si="231"/>
        <v>1081.2059482292843</v>
      </c>
      <c r="Y691" s="1">
        <v>0</v>
      </c>
      <c r="Z691" s="1">
        <v>78</v>
      </c>
      <c r="AA691" s="2">
        <v>67</v>
      </c>
      <c r="AB691" s="6">
        <f t="shared" si="232"/>
        <v>0.6511988748177826</v>
      </c>
      <c r="AC691" s="2">
        <v>347.36</v>
      </c>
      <c r="AD691" s="40">
        <f t="shared" si="233"/>
        <v>3367.0033670033663</v>
      </c>
      <c r="AE691" s="1">
        <f t="shared" si="234"/>
        <v>2.4950099800399199</v>
      </c>
      <c r="AF691" s="2">
        <f t="shared" si="235"/>
        <v>164</v>
      </c>
      <c r="AG691" s="9">
        <f t="shared" si="236"/>
        <v>409.18163672654686</v>
      </c>
      <c r="AH691" s="12">
        <f t="shared" si="237"/>
        <v>3.7388961127680542E-3</v>
      </c>
      <c r="AI691" s="12">
        <f t="shared" si="238"/>
        <v>-84671.939690931467</v>
      </c>
      <c r="AJ691" s="42">
        <f t="shared" si="239"/>
        <v>-112.55806711728279</v>
      </c>
      <c r="AK691" s="11">
        <v>0</v>
      </c>
      <c r="AL691" s="9">
        <f t="shared" si="240"/>
        <v>-89.464352961134665</v>
      </c>
      <c r="AM691" s="11">
        <f t="shared" si="241"/>
        <v>0</v>
      </c>
      <c r="AN691" s="9">
        <f t="shared" si="242"/>
        <v>87.365417173120107</v>
      </c>
      <c r="AO691" s="9"/>
      <c r="AP691" s="9">
        <f t="shared" si="243"/>
        <v>112.5591994441583</v>
      </c>
      <c r="AQ691" s="47">
        <f t="shared" si="244"/>
        <v>87.271475999050764</v>
      </c>
      <c r="AR691" s="15">
        <f t="shared" si="245"/>
        <v>0</v>
      </c>
      <c r="AS691" s="49"/>
      <c r="AT691" s="12">
        <f t="shared" si="246"/>
        <v>-0.28056411953143912</v>
      </c>
      <c r="AU691" s="9">
        <f t="shared" si="247"/>
        <v>62.077693728012576</v>
      </c>
      <c r="AV691" s="9">
        <f t="shared" si="248"/>
        <v>36.883911456974388</v>
      </c>
      <c r="AW691" s="9">
        <f t="shared" si="249"/>
        <v>87.271475999050764</v>
      </c>
      <c r="AX691" s="16">
        <f t="shared" si="250"/>
        <v>62.077693728012576</v>
      </c>
      <c r="AY691" s="44">
        <f t="shared" si="251"/>
        <v>-0.27952185398912061</v>
      </c>
      <c r="AZ691" s="49"/>
      <c r="BA691" s="12">
        <f t="shared" si="252"/>
        <v>-0.28056411953143912</v>
      </c>
      <c r="BB691" s="9">
        <f t="shared" si="253"/>
        <v>63.614537256651829</v>
      </c>
      <c r="BC691" s="9">
        <f t="shared" si="254"/>
        <v>38.420754985613641</v>
      </c>
      <c r="BD691" s="9">
        <f t="shared" si="255"/>
        <v>88.808319527690017</v>
      </c>
      <c r="BE691" s="16">
        <f t="shared" si="256"/>
        <v>63.614537256651829</v>
      </c>
      <c r="BF691" s="44">
        <f t="shared" si="257"/>
        <v>-0.27952185398912061</v>
      </c>
      <c r="BG691" s="49"/>
      <c r="BH691" s="12">
        <f t="shared" si="258"/>
        <v>-0.28056411953143912</v>
      </c>
      <c r="BI691" s="9">
        <f t="shared" si="259"/>
        <v>64</v>
      </c>
      <c r="BJ691" s="9">
        <f t="shared" si="262"/>
        <v>38.806217728961812</v>
      </c>
      <c r="BK691" s="9"/>
      <c r="BL691" s="47">
        <f t="shared" si="260"/>
        <v>64</v>
      </c>
      <c r="BM691" s="44">
        <f t="shared" si="261"/>
        <v>-0.27952185398912061</v>
      </c>
      <c r="BN691" s="11"/>
      <c r="BO691" s="9"/>
      <c r="BP691" s="11"/>
      <c r="BQ691" s="9"/>
      <c r="BR691" s="43"/>
      <c r="BS691" s="9"/>
      <c r="BT691" s="11"/>
    </row>
    <row r="692" spans="3:72" x14ac:dyDescent="0.2">
      <c r="C692" s="1">
        <v>80</v>
      </c>
      <c r="D692" s="1">
        <v>104.71</v>
      </c>
      <c r="E692" s="1">
        <v>-5103.8999999999996</v>
      </c>
      <c r="F692" s="2">
        <v>78</v>
      </c>
      <c r="G692" s="6">
        <v>3.3000000000000002E-2</v>
      </c>
      <c r="H692" s="2">
        <v>0.42199999999999999</v>
      </c>
      <c r="I692" s="2">
        <v>3500</v>
      </c>
      <c r="J692" s="3">
        <f t="shared" si="223"/>
        <v>58.333333333333336</v>
      </c>
      <c r="K692" s="3">
        <f t="shared" si="224"/>
        <v>366.52</v>
      </c>
      <c r="L692" s="1">
        <v>0.9</v>
      </c>
      <c r="M692" s="1">
        <v>0.76</v>
      </c>
      <c r="N692" s="1">
        <f t="shared" si="225"/>
        <v>0.68400000000000005</v>
      </c>
      <c r="O692" s="40">
        <f t="shared" si="226"/>
        <v>50.175438596491226</v>
      </c>
      <c r="P692" s="40">
        <f t="shared" si="227"/>
        <v>3808.3157894736842</v>
      </c>
      <c r="Q692" s="1">
        <v>11</v>
      </c>
      <c r="R692" s="1">
        <v>4</v>
      </c>
      <c r="S692" s="2">
        <v>2600</v>
      </c>
      <c r="T692" s="3">
        <f t="shared" si="228"/>
        <v>866.66666666666663</v>
      </c>
      <c r="U692" s="7">
        <v>0.20419999999999999</v>
      </c>
      <c r="V692" s="7">
        <f t="shared" si="229"/>
        <v>3.2749326455999997E-2</v>
      </c>
      <c r="W692" s="7">
        <f t="shared" si="230"/>
        <v>1.6693636134473333E-2</v>
      </c>
      <c r="X692" s="40">
        <f t="shared" si="231"/>
        <v>1081.2059482292843</v>
      </c>
      <c r="Y692" s="1">
        <v>0</v>
      </c>
      <c r="Z692" s="1">
        <v>78</v>
      </c>
      <c r="AA692" s="2">
        <v>67</v>
      </c>
      <c r="AB692" s="6">
        <f t="shared" si="232"/>
        <v>0.6511988748177826</v>
      </c>
      <c r="AC692" s="2">
        <v>347.36</v>
      </c>
      <c r="AD692" s="40">
        <f t="shared" si="233"/>
        <v>3367.0033670033663</v>
      </c>
      <c r="AE692" s="1">
        <f t="shared" si="234"/>
        <v>2.4950099800399199</v>
      </c>
      <c r="AF692" s="2">
        <f t="shared" si="235"/>
        <v>165</v>
      </c>
      <c r="AG692" s="9">
        <f t="shared" si="236"/>
        <v>411.67664670658678</v>
      </c>
      <c r="AH692" s="12">
        <f t="shared" si="237"/>
        <v>3.7163203480585693E-3</v>
      </c>
      <c r="AI692" s="12">
        <f t="shared" si="238"/>
        <v>-84517.108694612019</v>
      </c>
      <c r="AJ692" s="42">
        <f t="shared" si="239"/>
        <v>-112.37089506832532</v>
      </c>
      <c r="AK692" s="11">
        <v>0</v>
      </c>
      <c r="AL692" s="9">
        <f t="shared" si="240"/>
        <v>-89.468382509377662</v>
      </c>
      <c r="AM692" s="11">
        <f t="shared" si="241"/>
        <v>0</v>
      </c>
      <c r="AN692" s="9">
        <f t="shared" si="242"/>
        <v>87.271475999050764</v>
      </c>
      <c r="AO692" s="9"/>
      <c r="AP692" s="9">
        <f t="shared" si="243"/>
        <v>112.37201376231661</v>
      </c>
      <c r="AQ692" s="47">
        <f t="shared" si="244"/>
        <v>87.178231491278424</v>
      </c>
      <c r="AR692" s="15">
        <f t="shared" si="245"/>
        <v>0</v>
      </c>
      <c r="AS692" s="49"/>
      <c r="AT692" s="12">
        <f t="shared" si="246"/>
        <v>-0.27952185398912061</v>
      </c>
      <c r="AU692" s="9">
        <f t="shared" si="247"/>
        <v>62.077693728012576</v>
      </c>
      <c r="AV692" s="9">
        <f t="shared" si="248"/>
        <v>36.977155964746736</v>
      </c>
      <c r="AW692" s="9">
        <f t="shared" si="249"/>
        <v>87.17823149127841</v>
      </c>
      <c r="AX692" s="16">
        <f t="shared" si="250"/>
        <v>62.077693728012576</v>
      </c>
      <c r="AY692" s="44">
        <f t="shared" si="251"/>
        <v>-0.2784873178719775</v>
      </c>
      <c r="AZ692" s="49"/>
      <c r="BA692" s="12">
        <f t="shared" si="252"/>
        <v>-0.27952185398912061</v>
      </c>
      <c r="BB692" s="9">
        <f t="shared" si="253"/>
        <v>63.614537256651829</v>
      </c>
      <c r="BC692" s="9">
        <f t="shared" si="254"/>
        <v>38.513999493385988</v>
      </c>
      <c r="BD692" s="9">
        <f t="shared" si="255"/>
        <v>88.715075019917663</v>
      </c>
      <c r="BE692" s="16">
        <f t="shared" si="256"/>
        <v>63.614537256651829</v>
      </c>
      <c r="BF692" s="44">
        <f t="shared" si="257"/>
        <v>-0.2784873178719775</v>
      </c>
      <c r="BG692" s="49"/>
      <c r="BH692" s="12">
        <f t="shared" si="258"/>
        <v>-0.27952185398912061</v>
      </c>
      <c r="BI692" s="9">
        <f t="shared" si="259"/>
        <v>64</v>
      </c>
      <c r="BJ692" s="9">
        <f t="shared" si="262"/>
        <v>38.899462236734159</v>
      </c>
      <c r="BK692" s="9"/>
      <c r="BL692" s="47">
        <f t="shared" si="260"/>
        <v>64</v>
      </c>
      <c r="BM692" s="44">
        <f t="shared" si="261"/>
        <v>-0.2784873178719775</v>
      </c>
      <c r="BN692" s="11"/>
      <c r="BO692" s="9"/>
      <c r="BP692" s="11"/>
      <c r="BQ692" s="9"/>
      <c r="BR692" s="43"/>
      <c r="BS692" s="9"/>
      <c r="BT692" s="11"/>
    </row>
    <row r="693" spans="3:72" x14ac:dyDescent="0.2">
      <c r="C693" s="1">
        <v>80</v>
      </c>
      <c r="D693" s="1">
        <v>104.71</v>
      </c>
      <c r="E693" s="1">
        <v>-5103.8999999999996</v>
      </c>
      <c r="F693" s="2">
        <v>78</v>
      </c>
      <c r="G693" s="6">
        <v>3.3000000000000002E-2</v>
      </c>
      <c r="H693" s="2">
        <v>0.42199999999999999</v>
      </c>
      <c r="I693" s="2">
        <v>3500</v>
      </c>
      <c r="J693" s="3">
        <f t="shared" si="223"/>
        <v>58.333333333333336</v>
      </c>
      <c r="K693" s="3">
        <f t="shared" si="224"/>
        <v>366.52</v>
      </c>
      <c r="L693" s="1">
        <v>0.9</v>
      </c>
      <c r="M693" s="1">
        <v>0.76</v>
      </c>
      <c r="N693" s="1">
        <f t="shared" si="225"/>
        <v>0.68400000000000005</v>
      </c>
      <c r="O693" s="40">
        <f t="shared" si="226"/>
        <v>50.175438596491226</v>
      </c>
      <c r="P693" s="40">
        <f t="shared" si="227"/>
        <v>3808.3157894736842</v>
      </c>
      <c r="Q693" s="1">
        <v>11</v>
      </c>
      <c r="R693" s="1">
        <v>4</v>
      </c>
      <c r="S693" s="2">
        <v>2600</v>
      </c>
      <c r="T693" s="3">
        <f t="shared" si="228"/>
        <v>866.66666666666663</v>
      </c>
      <c r="U693" s="7">
        <v>0.20419999999999999</v>
      </c>
      <c r="V693" s="7">
        <f t="shared" si="229"/>
        <v>3.2749326455999997E-2</v>
      </c>
      <c r="W693" s="7">
        <f t="shared" si="230"/>
        <v>1.6693636134473333E-2</v>
      </c>
      <c r="X693" s="40">
        <f t="shared" si="231"/>
        <v>1081.2059482292843</v>
      </c>
      <c r="Y693" s="1">
        <v>0</v>
      </c>
      <c r="Z693" s="1">
        <v>78</v>
      </c>
      <c r="AA693" s="2">
        <v>67</v>
      </c>
      <c r="AB693" s="6">
        <f t="shared" si="232"/>
        <v>0.6511988748177826</v>
      </c>
      <c r="AC693" s="2">
        <v>347.36</v>
      </c>
      <c r="AD693" s="40">
        <f t="shared" si="233"/>
        <v>3367.0033670033663</v>
      </c>
      <c r="AE693" s="1">
        <f t="shared" si="234"/>
        <v>2.4950099800399199</v>
      </c>
      <c r="AF693" s="2">
        <f t="shared" si="235"/>
        <v>166</v>
      </c>
      <c r="AG693" s="9">
        <f t="shared" si="236"/>
        <v>414.1716566866267</v>
      </c>
      <c r="AH693" s="12">
        <f t="shared" si="237"/>
        <v>3.6940155757524949E-3</v>
      </c>
      <c r="AI693" s="12">
        <f t="shared" si="238"/>
        <v>-84363.426969072549</v>
      </c>
      <c r="AJ693" s="42">
        <f t="shared" si="239"/>
        <v>-112.18510837668052</v>
      </c>
      <c r="AK693" s="11">
        <v>0</v>
      </c>
      <c r="AL693" s="9">
        <f t="shared" si="240"/>
        <v>-89.472363688186576</v>
      </c>
      <c r="AM693" s="11">
        <f t="shared" si="241"/>
        <v>0</v>
      </c>
      <c r="AN693" s="9">
        <f t="shared" si="242"/>
        <v>87.178231491278424</v>
      </c>
      <c r="AO693" s="9"/>
      <c r="AP693" s="9">
        <f t="shared" si="243"/>
        <v>112.1862136825175</v>
      </c>
      <c r="AQ693" s="47">
        <f t="shared" si="244"/>
        <v>87.085675919251642</v>
      </c>
      <c r="AR693" s="15">
        <f t="shared" si="245"/>
        <v>0</v>
      </c>
      <c r="AS693" s="49"/>
      <c r="AT693" s="12">
        <f t="shared" si="246"/>
        <v>-0.2784873178719775</v>
      </c>
      <c r="AU693" s="9">
        <f t="shared" si="247"/>
        <v>62.077693728012576</v>
      </c>
      <c r="AV693" s="9">
        <f t="shared" si="248"/>
        <v>37.069711536773497</v>
      </c>
      <c r="AW693" s="9">
        <f t="shared" si="249"/>
        <v>87.085675919251656</v>
      </c>
      <c r="AX693" s="16">
        <f t="shared" si="250"/>
        <v>62.077693728012576</v>
      </c>
      <c r="AY693" s="44">
        <f t="shared" si="251"/>
        <v>-0.27746042541051152</v>
      </c>
      <c r="AZ693" s="49"/>
      <c r="BA693" s="12">
        <f t="shared" si="252"/>
        <v>-0.2784873178719775</v>
      </c>
      <c r="BB693" s="9">
        <f t="shared" si="253"/>
        <v>63.614537256651829</v>
      </c>
      <c r="BC693" s="9">
        <f t="shared" si="254"/>
        <v>38.606555065412749</v>
      </c>
      <c r="BD693" s="9">
        <f t="shared" si="255"/>
        <v>88.622519447890909</v>
      </c>
      <c r="BE693" s="16">
        <f t="shared" si="256"/>
        <v>63.614537256651829</v>
      </c>
      <c r="BF693" s="44">
        <f t="shared" si="257"/>
        <v>-0.27746042541051152</v>
      </c>
      <c r="BG693" s="49"/>
      <c r="BH693" s="12">
        <f t="shared" si="258"/>
        <v>-0.2784873178719775</v>
      </c>
      <c r="BI693" s="9">
        <f t="shared" si="259"/>
        <v>64</v>
      </c>
      <c r="BJ693" s="9">
        <f t="shared" si="262"/>
        <v>38.99201780876092</v>
      </c>
      <c r="BK693" s="9"/>
      <c r="BL693" s="47">
        <f t="shared" si="260"/>
        <v>64</v>
      </c>
      <c r="BM693" s="44">
        <f t="shared" si="261"/>
        <v>-0.27746042541051152</v>
      </c>
      <c r="BN693" s="11"/>
      <c r="BO693" s="9"/>
      <c r="BP693" s="11"/>
      <c r="BQ693" s="9"/>
      <c r="BR693" s="43"/>
      <c r="BS693" s="9"/>
      <c r="BT693" s="11"/>
    </row>
    <row r="694" spans="3:72" x14ac:dyDescent="0.2">
      <c r="C694" s="1">
        <v>80</v>
      </c>
      <c r="D694" s="1">
        <v>104.71</v>
      </c>
      <c r="E694" s="1">
        <v>-5103.8999999999996</v>
      </c>
      <c r="F694" s="2">
        <v>78</v>
      </c>
      <c r="G694" s="6">
        <v>3.3000000000000002E-2</v>
      </c>
      <c r="H694" s="2">
        <v>0.42199999999999999</v>
      </c>
      <c r="I694" s="2">
        <v>3500</v>
      </c>
      <c r="J694" s="3">
        <f t="shared" si="223"/>
        <v>58.333333333333336</v>
      </c>
      <c r="K694" s="3">
        <f t="shared" si="224"/>
        <v>366.52</v>
      </c>
      <c r="L694" s="1">
        <v>0.9</v>
      </c>
      <c r="M694" s="1">
        <v>0.76</v>
      </c>
      <c r="N694" s="1">
        <f t="shared" si="225"/>
        <v>0.68400000000000005</v>
      </c>
      <c r="O694" s="40">
        <f t="shared" si="226"/>
        <v>50.175438596491226</v>
      </c>
      <c r="P694" s="40">
        <f t="shared" si="227"/>
        <v>3808.3157894736842</v>
      </c>
      <c r="Q694" s="1">
        <v>11</v>
      </c>
      <c r="R694" s="1">
        <v>4</v>
      </c>
      <c r="S694" s="2">
        <v>2600</v>
      </c>
      <c r="T694" s="3">
        <f t="shared" si="228"/>
        <v>866.66666666666663</v>
      </c>
      <c r="U694" s="7">
        <v>0.20419999999999999</v>
      </c>
      <c r="V694" s="7">
        <f t="shared" si="229"/>
        <v>3.2749326455999997E-2</v>
      </c>
      <c r="W694" s="7">
        <f t="shared" si="230"/>
        <v>1.6693636134473333E-2</v>
      </c>
      <c r="X694" s="40">
        <f t="shared" si="231"/>
        <v>1081.2059482292843</v>
      </c>
      <c r="Y694" s="1">
        <v>0</v>
      </c>
      <c r="Z694" s="1">
        <v>78</v>
      </c>
      <c r="AA694" s="2">
        <v>67</v>
      </c>
      <c r="AB694" s="6">
        <f t="shared" si="232"/>
        <v>0.6511988748177826</v>
      </c>
      <c r="AC694" s="2">
        <v>347.36</v>
      </c>
      <c r="AD694" s="40">
        <f t="shared" si="233"/>
        <v>3367.0033670033663</v>
      </c>
      <c r="AE694" s="1">
        <f t="shared" si="234"/>
        <v>2.4950099800399199</v>
      </c>
      <c r="AF694" s="2">
        <f t="shared" si="235"/>
        <v>167</v>
      </c>
      <c r="AG694" s="9">
        <f t="shared" si="236"/>
        <v>416.66666666666663</v>
      </c>
      <c r="AH694" s="12">
        <f t="shared" si="237"/>
        <v>3.6719769455984732E-3</v>
      </c>
      <c r="AI694" s="12">
        <f t="shared" si="238"/>
        <v>-84210.881729197514</v>
      </c>
      <c r="AJ694" s="42">
        <f t="shared" si="239"/>
        <v>-112.00069170112724</v>
      </c>
      <c r="AK694" s="11">
        <v>0</v>
      </c>
      <c r="AL694" s="9">
        <f t="shared" si="240"/>
        <v>-89.476297363282768</v>
      </c>
      <c r="AM694" s="11">
        <f t="shared" si="241"/>
        <v>0</v>
      </c>
      <c r="AN694" s="9">
        <f t="shared" si="242"/>
        <v>87.085675919251642</v>
      </c>
      <c r="AO694" s="9"/>
      <c r="AP694" s="9">
        <f t="shared" si="243"/>
        <v>112.00178385771704</v>
      </c>
      <c r="AQ694" s="47">
        <f t="shared" si="244"/>
        <v>86.993801666477978</v>
      </c>
      <c r="AR694" s="15">
        <f t="shared" si="245"/>
        <v>0</v>
      </c>
      <c r="AS694" s="49"/>
      <c r="AT694" s="12">
        <f t="shared" si="246"/>
        <v>-0.27746042541051152</v>
      </c>
      <c r="AU694" s="9">
        <f t="shared" si="247"/>
        <v>62.077693728012576</v>
      </c>
      <c r="AV694" s="9">
        <f t="shared" si="248"/>
        <v>37.161585789547175</v>
      </c>
      <c r="AW694" s="9">
        <f t="shared" si="249"/>
        <v>86.993801666477978</v>
      </c>
      <c r="AX694" s="16">
        <f t="shared" si="250"/>
        <v>62.077693728012576</v>
      </c>
      <c r="AY694" s="44">
        <f t="shared" si="251"/>
        <v>-0.27644109210069384</v>
      </c>
      <c r="AZ694" s="49"/>
      <c r="BA694" s="12">
        <f t="shared" si="252"/>
        <v>-0.27746042541051152</v>
      </c>
      <c r="BB694" s="9">
        <f t="shared" si="253"/>
        <v>63.614537256651829</v>
      </c>
      <c r="BC694" s="9">
        <f t="shared" si="254"/>
        <v>38.698429318186427</v>
      </c>
      <c r="BD694" s="9">
        <f t="shared" si="255"/>
        <v>88.530645195117231</v>
      </c>
      <c r="BE694" s="16">
        <f t="shared" si="256"/>
        <v>63.614537256651829</v>
      </c>
      <c r="BF694" s="44">
        <f t="shared" si="257"/>
        <v>-0.27644109210069384</v>
      </c>
      <c r="BG694" s="49"/>
      <c r="BH694" s="12">
        <f t="shared" si="258"/>
        <v>-0.27746042541051152</v>
      </c>
      <c r="BI694" s="9">
        <f t="shared" si="259"/>
        <v>64</v>
      </c>
      <c r="BJ694" s="9">
        <f t="shared" si="262"/>
        <v>39.083892061534598</v>
      </c>
      <c r="BK694" s="9"/>
      <c r="BL694" s="47">
        <f t="shared" si="260"/>
        <v>64</v>
      </c>
      <c r="BM694" s="44">
        <f t="shared" si="261"/>
        <v>-0.27644109210069384</v>
      </c>
      <c r="BN694" s="11"/>
      <c r="BO694" s="9"/>
      <c r="BP694" s="11"/>
      <c r="BQ694" s="9"/>
      <c r="BR694" s="43"/>
      <c r="BS694" s="9"/>
      <c r="BT694" s="11"/>
    </row>
    <row r="695" spans="3:72" x14ac:dyDescent="0.2">
      <c r="C695" s="1">
        <v>80</v>
      </c>
      <c r="D695" s="1">
        <v>104.71</v>
      </c>
      <c r="E695" s="1">
        <v>-5103.8999999999996</v>
      </c>
      <c r="F695" s="2">
        <v>78</v>
      </c>
      <c r="G695" s="6">
        <v>3.3000000000000002E-2</v>
      </c>
      <c r="H695" s="2">
        <v>0.42199999999999999</v>
      </c>
      <c r="I695" s="2">
        <v>3500</v>
      </c>
      <c r="J695" s="3">
        <f t="shared" si="223"/>
        <v>58.333333333333336</v>
      </c>
      <c r="K695" s="3">
        <f t="shared" si="224"/>
        <v>366.52</v>
      </c>
      <c r="L695" s="1">
        <v>0.9</v>
      </c>
      <c r="M695" s="1">
        <v>0.76</v>
      </c>
      <c r="N695" s="1">
        <f t="shared" si="225"/>
        <v>0.68400000000000005</v>
      </c>
      <c r="O695" s="40">
        <f t="shared" si="226"/>
        <v>50.175438596491226</v>
      </c>
      <c r="P695" s="40">
        <f t="shared" si="227"/>
        <v>3808.3157894736842</v>
      </c>
      <c r="Q695" s="1">
        <v>11</v>
      </c>
      <c r="R695" s="1">
        <v>4</v>
      </c>
      <c r="S695" s="2">
        <v>2600</v>
      </c>
      <c r="T695" s="3">
        <f t="shared" si="228"/>
        <v>866.66666666666663</v>
      </c>
      <c r="U695" s="7">
        <v>0.20419999999999999</v>
      </c>
      <c r="V695" s="7">
        <f t="shared" si="229"/>
        <v>3.2749326455999997E-2</v>
      </c>
      <c r="W695" s="7">
        <f t="shared" si="230"/>
        <v>1.6693636134473333E-2</v>
      </c>
      <c r="X695" s="40">
        <f t="shared" si="231"/>
        <v>1081.2059482292843</v>
      </c>
      <c r="Y695" s="1">
        <v>0</v>
      </c>
      <c r="Z695" s="1">
        <v>78</v>
      </c>
      <c r="AA695" s="2">
        <v>67</v>
      </c>
      <c r="AB695" s="6">
        <f t="shared" si="232"/>
        <v>0.6511988748177826</v>
      </c>
      <c r="AC695" s="2">
        <v>347.36</v>
      </c>
      <c r="AD695" s="40">
        <f t="shared" si="233"/>
        <v>3367.0033670033663</v>
      </c>
      <c r="AE695" s="1">
        <f t="shared" si="234"/>
        <v>2.4950099800399199</v>
      </c>
      <c r="AF695" s="2">
        <f t="shared" si="235"/>
        <v>168</v>
      </c>
      <c r="AG695" s="9">
        <f t="shared" si="236"/>
        <v>419.16167664670655</v>
      </c>
      <c r="AH695" s="12">
        <f t="shared" si="237"/>
        <v>3.6501997224057891E-3</v>
      </c>
      <c r="AI695" s="12">
        <f t="shared" si="238"/>
        <v>-84059.460379460361</v>
      </c>
      <c r="AJ695" s="42">
        <f t="shared" si="239"/>
        <v>-111.81762992629274</v>
      </c>
      <c r="AK695" s="11">
        <v>0</v>
      </c>
      <c r="AL695" s="9">
        <f t="shared" si="240"/>
        <v>-89.480184379850428</v>
      </c>
      <c r="AM695" s="11">
        <f t="shared" si="241"/>
        <v>0</v>
      </c>
      <c r="AN695" s="9">
        <f t="shared" si="242"/>
        <v>86.993801666477978</v>
      </c>
      <c r="AO695" s="9"/>
      <c r="AP695" s="9">
        <f t="shared" si="243"/>
        <v>111.81870916689182</v>
      </c>
      <c r="AQ695" s="47">
        <f t="shared" si="244"/>
        <v>86.90260122842642</v>
      </c>
      <c r="AR695" s="15">
        <f t="shared" si="245"/>
        <v>0</v>
      </c>
      <c r="AS695" s="49"/>
      <c r="AT695" s="12">
        <f t="shared" si="246"/>
        <v>-0.27644109210069384</v>
      </c>
      <c r="AU695" s="9">
        <f t="shared" si="247"/>
        <v>62.077693728012576</v>
      </c>
      <c r="AV695" s="9">
        <f t="shared" si="248"/>
        <v>37.252786227598733</v>
      </c>
      <c r="AW695" s="9">
        <f t="shared" si="249"/>
        <v>86.90260122842642</v>
      </c>
      <c r="AX695" s="16">
        <f t="shared" si="250"/>
        <v>62.077693728012576</v>
      </c>
      <c r="AY695" s="44">
        <f t="shared" si="251"/>
        <v>-0.27542923468069475</v>
      </c>
      <c r="AZ695" s="49"/>
      <c r="BA695" s="12">
        <f t="shared" si="252"/>
        <v>-0.27644109210069384</v>
      </c>
      <c r="BB695" s="9">
        <f t="shared" si="253"/>
        <v>63.614537256651829</v>
      </c>
      <c r="BC695" s="9">
        <f t="shared" si="254"/>
        <v>38.789629756237986</v>
      </c>
      <c r="BD695" s="9">
        <f t="shared" si="255"/>
        <v>88.439444757065672</v>
      </c>
      <c r="BE695" s="16">
        <f t="shared" si="256"/>
        <v>63.614537256651829</v>
      </c>
      <c r="BF695" s="44">
        <f t="shared" si="257"/>
        <v>-0.27542923468069475</v>
      </c>
      <c r="BG695" s="49"/>
      <c r="BH695" s="12">
        <f t="shared" si="258"/>
        <v>-0.27644109210069384</v>
      </c>
      <c r="BI695" s="9">
        <f t="shared" si="259"/>
        <v>64</v>
      </c>
      <c r="BJ695" s="9">
        <f t="shared" si="262"/>
        <v>39.175092499586157</v>
      </c>
      <c r="BK695" s="9"/>
      <c r="BL695" s="47">
        <f t="shared" si="260"/>
        <v>64</v>
      </c>
      <c r="BM695" s="44">
        <f t="shared" si="261"/>
        <v>-0.27542923468069475</v>
      </c>
      <c r="BN695" s="11"/>
      <c r="BO695" s="9"/>
      <c r="BP695" s="11"/>
      <c r="BQ695" s="9"/>
      <c r="BR695" s="43"/>
      <c r="BS695" s="9"/>
      <c r="BT695" s="11"/>
    </row>
    <row r="696" spans="3:72" x14ac:dyDescent="0.2">
      <c r="C696" s="1">
        <v>80</v>
      </c>
      <c r="D696" s="1">
        <v>104.71</v>
      </c>
      <c r="E696" s="1">
        <v>-5103.8999999999996</v>
      </c>
      <c r="F696" s="2">
        <v>78</v>
      </c>
      <c r="G696" s="6">
        <v>3.3000000000000002E-2</v>
      </c>
      <c r="H696" s="2">
        <v>0.42199999999999999</v>
      </c>
      <c r="I696" s="2">
        <v>3500</v>
      </c>
      <c r="J696" s="3">
        <f t="shared" si="223"/>
        <v>58.333333333333336</v>
      </c>
      <c r="K696" s="3">
        <f t="shared" si="224"/>
        <v>366.52</v>
      </c>
      <c r="L696" s="1">
        <v>0.9</v>
      </c>
      <c r="M696" s="1">
        <v>0.76</v>
      </c>
      <c r="N696" s="1">
        <f t="shared" si="225"/>
        <v>0.68400000000000005</v>
      </c>
      <c r="O696" s="40">
        <f t="shared" si="226"/>
        <v>50.175438596491226</v>
      </c>
      <c r="P696" s="40">
        <f t="shared" si="227"/>
        <v>3808.3157894736842</v>
      </c>
      <c r="Q696" s="1">
        <v>11</v>
      </c>
      <c r="R696" s="1">
        <v>4</v>
      </c>
      <c r="S696" s="2">
        <v>2600</v>
      </c>
      <c r="T696" s="3">
        <f t="shared" si="228"/>
        <v>866.66666666666663</v>
      </c>
      <c r="U696" s="7">
        <v>0.20419999999999999</v>
      </c>
      <c r="V696" s="7">
        <f t="shared" si="229"/>
        <v>3.2749326455999997E-2</v>
      </c>
      <c r="W696" s="7">
        <f t="shared" si="230"/>
        <v>1.6693636134473333E-2</v>
      </c>
      <c r="X696" s="40">
        <f t="shared" si="231"/>
        <v>1081.2059482292843</v>
      </c>
      <c r="Y696" s="1">
        <v>0</v>
      </c>
      <c r="Z696" s="1">
        <v>78</v>
      </c>
      <c r="AA696" s="2">
        <v>67</v>
      </c>
      <c r="AB696" s="6">
        <f t="shared" si="232"/>
        <v>0.6511988748177826</v>
      </c>
      <c r="AC696" s="2">
        <v>347.36</v>
      </c>
      <c r="AD696" s="40">
        <f t="shared" si="233"/>
        <v>3367.0033670033663</v>
      </c>
      <c r="AE696" s="1">
        <f t="shared" si="234"/>
        <v>2.4950099800399199</v>
      </c>
      <c r="AF696" s="2">
        <f t="shared" si="235"/>
        <v>169</v>
      </c>
      <c r="AG696" s="9">
        <f t="shared" si="236"/>
        <v>421.65668662674648</v>
      </c>
      <c r="AH696" s="12">
        <f t="shared" si="237"/>
        <v>3.6286792826525608E-3</v>
      </c>
      <c r="AI696" s="12">
        <f t="shared" si="238"/>
        <v>-83909.150510405671</v>
      </c>
      <c r="AJ696" s="42">
        <f t="shared" si="239"/>
        <v>-111.63590815850992</v>
      </c>
      <c r="AK696" s="11">
        <v>0</v>
      </c>
      <c r="AL696" s="9">
        <f t="shared" si="240"/>
        <v>-89.484025563141984</v>
      </c>
      <c r="AM696" s="11">
        <f t="shared" si="241"/>
        <v>0</v>
      </c>
      <c r="AN696" s="9">
        <f t="shared" si="242"/>
        <v>86.90260122842642</v>
      </c>
      <c r="AO696" s="9"/>
      <c r="AP696" s="9">
        <f t="shared" si="243"/>
        <v>111.63697471089017</v>
      </c>
      <c r="AQ696" s="47">
        <f t="shared" si="244"/>
        <v>86.812067210476343</v>
      </c>
      <c r="AR696" s="15">
        <f t="shared" si="245"/>
        <v>0</v>
      </c>
      <c r="AS696" s="49"/>
      <c r="AT696" s="12">
        <f t="shared" si="246"/>
        <v>-0.27542923468069475</v>
      </c>
      <c r="AU696" s="9">
        <f t="shared" si="247"/>
        <v>62.077693728012576</v>
      </c>
      <c r="AV696" s="9">
        <f t="shared" si="248"/>
        <v>37.343320245548817</v>
      </c>
      <c r="AW696" s="9">
        <f t="shared" si="249"/>
        <v>86.812067210476329</v>
      </c>
      <c r="AX696" s="16">
        <f t="shared" si="250"/>
        <v>62.077693728012576</v>
      </c>
      <c r="AY696" s="44">
        <f t="shared" si="251"/>
        <v>-0.2744247711081258</v>
      </c>
      <c r="AZ696" s="49"/>
      <c r="BA696" s="12">
        <f t="shared" si="252"/>
        <v>-0.27542923468069475</v>
      </c>
      <c r="BB696" s="9">
        <f t="shared" si="253"/>
        <v>63.614537256651829</v>
      </c>
      <c r="BC696" s="9">
        <f t="shared" si="254"/>
        <v>38.88016377418807</v>
      </c>
      <c r="BD696" s="9">
        <f t="shared" si="255"/>
        <v>88.348910739115581</v>
      </c>
      <c r="BE696" s="16">
        <f t="shared" si="256"/>
        <v>63.614537256651829</v>
      </c>
      <c r="BF696" s="44">
        <f t="shared" si="257"/>
        <v>-0.2744247711081258</v>
      </c>
      <c r="BG696" s="49"/>
      <c r="BH696" s="12">
        <f t="shared" si="258"/>
        <v>-0.27542923468069475</v>
      </c>
      <c r="BI696" s="9">
        <f t="shared" si="259"/>
        <v>64</v>
      </c>
      <c r="BJ696" s="9">
        <f t="shared" si="262"/>
        <v>39.265626517536241</v>
      </c>
      <c r="BK696" s="9"/>
      <c r="BL696" s="47">
        <f t="shared" si="260"/>
        <v>64</v>
      </c>
      <c r="BM696" s="44">
        <f t="shared" si="261"/>
        <v>-0.2744247711081258</v>
      </c>
      <c r="BN696" s="11"/>
      <c r="BO696" s="9"/>
      <c r="BP696" s="11"/>
      <c r="BQ696" s="9"/>
      <c r="BR696" s="43"/>
      <c r="BS696" s="9"/>
      <c r="BT696" s="11"/>
    </row>
    <row r="697" spans="3:72" x14ac:dyDescent="0.2">
      <c r="C697" s="1">
        <v>80</v>
      </c>
      <c r="D697" s="1">
        <v>104.71</v>
      </c>
      <c r="E697" s="1">
        <v>-5103.8999999999996</v>
      </c>
      <c r="F697" s="2">
        <v>78</v>
      </c>
      <c r="G697" s="6">
        <v>3.3000000000000002E-2</v>
      </c>
      <c r="H697" s="2">
        <v>0.42199999999999999</v>
      </c>
      <c r="I697" s="2">
        <v>3500</v>
      </c>
      <c r="J697" s="3">
        <f t="shared" si="223"/>
        <v>58.333333333333336</v>
      </c>
      <c r="K697" s="3">
        <f t="shared" si="224"/>
        <v>366.52</v>
      </c>
      <c r="L697" s="1">
        <v>0.9</v>
      </c>
      <c r="M697" s="1">
        <v>0.76</v>
      </c>
      <c r="N697" s="1">
        <f t="shared" si="225"/>
        <v>0.68400000000000005</v>
      </c>
      <c r="O697" s="40">
        <f t="shared" si="226"/>
        <v>50.175438596491226</v>
      </c>
      <c r="P697" s="40">
        <f t="shared" si="227"/>
        <v>3808.3157894736842</v>
      </c>
      <c r="Q697" s="1">
        <v>11</v>
      </c>
      <c r="R697" s="1">
        <v>4</v>
      </c>
      <c r="S697" s="2">
        <v>2600</v>
      </c>
      <c r="T697" s="3">
        <f t="shared" si="228"/>
        <v>866.66666666666663</v>
      </c>
      <c r="U697" s="7">
        <v>0.20419999999999999</v>
      </c>
      <c r="V697" s="7">
        <f t="shared" si="229"/>
        <v>3.2749326455999997E-2</v>
      </c>
      <c r="W697" s="7">
        <f t="shared" si="230"/>
        <v>1.6693636134473333E-2</v>
      </c>
      <c r="X697" s="40">
        <f t="shared" si="231"/>
        <v>1081.2059482292843</v>
      </c>
      <c r="Y697" s="1">
        <v>0</v>
      </c>
      <c r="Z697" s="1">
        <v>78</v>
      </c>
      <c r="AA697" s="2">
        <v>67</v>
      </c>
      <c r="AB697" s="6">
        <f t="shared" si="232"/>
        <v>0.6511988748177826</v>
      </c>
      <c r="AC697" s="2">
        <v>347.36</v>
      </c>
      <c r="AD697" s="40">
        <f t="shared" si="233"/>
        <v>3367.0033670033663</v>
      </c>
      <c r="AE697" s="1">
        <f t="shared" si="234"/>
        <v>2.4950099800399199</v>
      </c>
      <c r="AF697" s="2">
        <f t="shared" si="235"/>
        <v>170</v>
      </c>
      <c r="AG697" s="9">
        <f t="shared" si="236"/>
        <v>424.1516966067864</v>
      </c>
      <c r="AH697" s="12">
        <f t="shared" si="237"/>
        <v>3.6074111112132123E-3</v>
      </c>
      <c r="AI697" s="12">
        <f t="shared" si="238"/>
        <v>-83759.939895210555</v>
      </c>
      <c r="AJ697" s="42">
        <f t="shared" si="239"/>
        <v>-111.45551172176594</v>
      </c>
      <c r="AK697" s="11">
        <v>0</v>
      </c>
      <c r="AL697" s="9">
        <f t="shared" si="240"/>
        <v>-89.487821719062197</v>
      </c>
      <c r="AM697" s="11">
        <f t="shared" si="241"/>
        <v>0</v>
      </c>
      <c r="AN697" s="9">
        <f t="shared" si="242"/>
        <v>86.812067210476343</v>
      </c>
      <c r="AO697" s="9"/>
      <c r="AP697" s="9">
        <f t="shared" si="243"/>
        <v>111.45656580837489</v>
      </c>
      <c r="AQ697" s="47">
        <f t="shared" si="244"/>
        <v>86.722192325911124</v>
      </c>
      <c r="AR697" s="15">
        <f t="shared" si="245"/>
        <v>0</v>
      </c>
      <c r="AS697" s="49"/>
      <c r="AT697" s="12">
        <f t="shared" si="246"/>
        <v>-0.2744247711081258</v>
      </c>
      <c r="AU697" s="9">
        <f t="shared" si="247"/>
        <v>62.077693728012576</v>
      </c>
      <c r="AV697" s="9">
        <f t="shared" si="248"/>
        <v>37.433195130114029</v>
      </c>
      <c r="AW697" s="9">
        <f t="shared" si="249"/>
        <v>86.722192325911124</v>
      </c>
      <c r="AX697" s="16">
        <f t="shared" si="250"/>
        <v>62.077693728012576</v>
      </c>
      <c r="AY697" s="44">
        <f t="shared" si="251"/>
        <v>-0.27342762053778025</v>
      </c>
      <c r="AZ697" s="49"/>
      <c r="BA697" s="12">
        <f t="shared" si="252"/>
        <v>-0.2744247711081258</v>
      </c>
      <c r="BB697" s="9">
        <f t="shared" si="253"/>
        <v>63.614537256651829</v>
      </c>
      <c r="BC697" s="9">
        <f t="shared" si="254"/>
        <v>38.970038658753282</v>
      </c>
      <c r="BD697" s="9">
        <f t="shared" si="255"/>
        <v>88.259035854550376</v>
      </c>
      <c r="BE697" s="16">
        <f t="shared" si="256"/>
        <v>63.614537256651829</v>
      </c>
      <c r="BF697" s="44">
        <f t="shared" si="257"/>
        <v>-0.27342762053778025</v>
      </c>
      <c r="BG697" s="49"/>
      <c r="BH697" s="12">
        <f t="shared" si="258"/>
        <v>-0.2744247711081258</v>
      </c>
      <c r="BI697" s="9">
        <f t="shared" si="259"/>
        <v>64</v>
      </c>
      <c r="BJ697" s="9">
        <f t="shared" si="262"/>
        <v>39.355501402101453</v>
      </c>
      <c r="BK697" s="9"/>
      <c r="BL697" s="47">
        <f t="shared" si="260"/>
        <v>64</v>
      </c>
      <c r="BM697" s="44">
        <f t="shared" si="261"/>
        <v>-0.27342762053778025</v>
      </c>
      <c r="BN697" s="11"/>
      <c r="BO697" s="9"/>
      <c r="BP697" s="11"/>
      <c r="BQ697" s="9"/>
      <c r="BR697" s="43"/>
      <c r="BS697" s="9"/>
      <c r="BT697" s="11"/>
    </row>
    <row r="698" spans="3:72" x14ac:dyDescent="0.2">
      <c r="C698" s="1">
        <v>80</v>
      </c>
      <c r="D698" s="1">
        <v>104.71</v>
      </c>
      <c r="E698" s="1">
        <v>-5103.8999999999996</v>
      </c>
      <c r="F698" s="2">
        <v>78</v>
      </c>
      <c r="G698" s="6">
        <v>3.3000000000000002E-2</v>
      </c>
      <c r="H698" s="2">
        <v>0.42199999999999999</v>
      </c>
      <c r="I698" s="2">
        <v>3500</v>
      </c>
      <c r="J698" s="3">
        <f t="shared" si="223"/>
        <v>58.333333333333336</v>
      </c>
      <c r="K698" s="3">
        <f t="shared" si="224"/>
        <v>366.52</v>
      </c>
      <c r="L698" s="1">
        <v>0.9</v>
      </c>
      <c r="M698" s="1">
        <v>0.76</v>
      </c>
      <c r="N698" s="1">
        <f t="shared" si="225"/>
        <v>0.68400000000000005</v>
      </c>
      <c r="O698" s="40">
        <f t="shared" si="226"/>
        <v>50.175438596491226</v>
      </c>
      <c r="P698" s="40">
        <f t="shared" si="227"/>
        <v>3808.3157894736842</v>
      </c>
      <c r="Q698" s="1">
        <v>11</v>
      </c>
      <c r="R698" s="1">
        <v>4</v>
      </c>
      <c r="S698" s="2">
        <v>2600</v>
      </c>
      <c r="T698" s="3">
        <f t="shared" si="228"/>
        <v>866.66666666666663</v>
      </c>
      <c r="U698" s="7">
        <v>0.20419999999999999</v>
      </c>
      <c r="V698" s="7">
        <f t="shared" si="229"/>
        <v>3.2749326455999997E-2</v>
      </c>
      <c r="W698" s="7">
        <f t="shared" si="230"/>
        <v>1.6693636134473333E-2</v>
      </c>
      <c r="X698" s="40">
        <f t="shared" si="231"/>
        <v>1081.2059482292843</v>
      </c>
      <c r="Y698" s="1">
        <v>0</v>
      </c>
      <c r="Z698" s="1">
        <v>78</v>
      </c>
      <c r="AA698" s="2">
        <v>67</v>
      </c>
      <c r="AB698" s="6">
        <f t="shared" si="232"/>
        <v>0.6511988748177826</v>
      </c>
      <c r="AC698" s="2">
        <v>347.36</v>
      </c>
      <c r="AD698" s="40">
        <f t="shared" si="233"/>
        <v>3367.0033670033663</v>
      </c>
      <c r="AE698" s="1">
        <f t="shared" si="234"/>
        <v>2.4950099800399199</v>
      </c>
      <c r="AF698" s="2">
        <f t="shared" si="235"/>
        <v>171</v>
      </c>
      <c r="AG698" s="9">
        <f t="shared" si="236"/>
        <v>426.64670658682633</v>
      </c>
      <c r="AH698" s="12">
        <f t="shared" si="237"/>
        <v>3.586390798200354E-3</v>
      </c>
      <c r="AI698" s="12">
        <f t="shared" si="238"/>
        <v>-83611.816486321695</v>
      </c>
      <c r="AJ698" s="42">
        <f t="shared" si="239"/>
        <v>-111.27642615373874</v>
      </c>
      <c r="AK698" s="11">
        <v>0</v>
      </c>
      <c r="AL698" s="9">
        <f t="shared" si="240"/>
        <v>-89.491573634731864</v>
      </c>
      <c r="AM698" s="11">
        <f t="shared" si="241"/>
        <v>0</v>
      </c>
      <c r="AN698" s="9">
        <f t="shared" si="242"/>
        <v>86.722192325911124</v>
      </c>
      <c r="AO698" s="9"/>
      <c r="AP698" s="9">
        <f t="shared" si="243"/>
        <v>111.27746799185429</v>
      </c>
      <c r="AQ698" s="47">
        <f t="shared" si="244"/>
        <v>86.632969393955747</v>
      </c>
      <c r="AR698" s="15">
        <f t="shared" si="245"/>
        <v>0</v>
      </c>
      <c r="AS698" s="49"/>
      <c r="AT698" s="12">
        <f t="shared" si="246"/>
        <v>-0.27342762053778025</v>
      </c>
      <c r="AU698" s="9">
        <f t="shared" si="247"/>
        <v>62.077693728012576</v>
      </c>
      <c r="AV698" s="9">
        <f t="shared" si="248"/>
        <v>37.522418062069406</v>
      </c>
      <c r="AW698" s="9">
        <f t="shared" si="249"/>
        <v>86.632969393955747</v>
      </c>
      <c r="AX698" s="16">
        <f t="shared" si="250"/>
        <v>62.077693728012576</v>
      </c>
      <c r="AY698" s="44">
        <f t="shared" si="251"/>
        <v>-0.27243770329985995</v>
      </c>
      <c r="AZ698" s="49"/>
      <c r="BA698" s="12">
        <f t="shared" si="252"/>
        <v>-0.27342762053778025</v>
      </c>
      <c r="BB698" s="9">
        <f t="shared" si="253"/>
        <v>63.614537256651829</v>
      </c>
      <c r="BC698" s="9">
        <f t="shared" si="254"/>
        <v>39.059261590708658</v>
      </c>
      <c r="BD698" s="9">
        <f t="shared" si="255"/>
        <v>88.169812922595</v>
      </c>
      <c r="BE698" s="16">
        <f t="shared" si="256"/>
        <v>63.614537256651829</v>
      </c>
      <c r="BF698" s="44">
        <f t="shared" si="257"/>
        <v>-0.27243770329985995</v>
      </c>
      <c r="BG698" s="49"/>
      <c r="BH698" s="12">
        <f t="shared" si="258"/>
        <v>-0.27342762053778025</v>
      </c>
      <c r="BI698" s="9">
        <f t="shared" si="259"/>
        <v>64</v>
      </c>
      <c r="BJ698" s="9">
        <f t="shared" si="262"/>
        <v>39.444724334056829</v>
      </c>
      <c r="BK698" s="9"/>
      <c r="BL698" s="47">
        <f t="shared" si="260"/>
        <v>64</v>
      </c>
      <c r="BM698" s="44">
        <f t="shared" si="261"/>
        <v>-0.27243770329985995</v>
      </c>
      <c r="BN698" s="11"/>
      <c r="BO698" s="9"/>
      <c r="BP698" s="11"/>
      <c r="BQ698" s="9"/>
      <c r="BR698" s="43"/>
      <c r="BS698" s="9"/>
      <c r="BT698" s="11"/>
    </row>
    <row r="699" spans="3:72" x14ac:dyDescent="0.2">
      <c r="C699" s="1">
        <v>80</v>
      </c>
      <c r="D699" s="1">
        <v>104.71</v>
      </c>
      <c r="E699" s="1">
        <v>-5103.8999999999996</v>
      </c>
      <c r="F699" s="2">
        <v>78</v>
      </c>
      <c r="G699" s="6">
        <v>3.3000000000000002E-2</v>
      </c>
      <c r="H699" s="2">
        <v>0.42199999999999999</v>
      </c>
      <c r="I699" s="2">
        <v>3500</v>
      </c>
      <c r="J699" s="3">
        <f t="shared" si="223"/>
        <v>58.333333333333336</v>
      </c>
      <c r="K699" s="3">
        <f t="shared" si="224"/>
        <v>366.52</v>
      </c>
      <c r="L699" s="1">
        <v>0.9</v>
      </c>
      <c r="M699" s="1">
        <v>0.76</v>
      </c>
      <c r="N699" s="1">
        <f t="shared" si="225"/>
        <v>0.68400000000000005</v>
      </c>
      <c r="O699" s="40">
        <f t="shared" si="226"/>
        <v>50.175438596491226</v>
      </c>
      <c r="P699" s="40">
        <f t="shared" si="227"/>
        <v>3808.3157894736842</v>
      </c>
      <c r="Q699" s="1">
        <v>11</v>
      </c>
      <c r="R699" s="1">
        <v>4</v>
      </c>
      <c r="S699" s="2">
        <v>2600</v>
      </c>
      <c r="T699" s="3">
        <f t="shared" si="228"/>
        <v>866.66666666666663</v>
      </c>
      <c r="U699" s="7">
        <v>0.20419999999999999</v>
      </c>
      <c r="V699" s="7">
        <f t="shared" si="229"/>
        <v>3.2749326455999997E-2</v>
      </c>
      <c r="W699" s="7">
        <f t="shared" si="230"/>
        <v>1.6693636134473333E-2</v>
      </c>
      <c r="X699" s="40">
        <f t="shared" si="231"/>
        <v>1081.2059482292843</v>
      </c>
      <c r="Y699" s="1">
        <v>0</v>
      </c>
      <c r="Z699" s="1">
        <v>78</v>
      </c>
      <c r="AA699" s="2">
        <v>67</v>
      </c>
      <c r="AB699" s="6">
        <f t="shared" si="232"/>
        <v>0.6511988748177826</v>
      </c>
      <c r="AC699" s="2">
        <v>347.36</v>
      </c>
      <c r="AD699" s="40">
        <f t="shared" si="233"/>
        <v>3367.0033670033663</v>
      </c>
      <c r="AE699" s="1">
        <f t="shared" si="234"/>
        <v>2.4950099800399199</v>
      </c>
      <c r="AF699" s="2">
        <f t="shared" si="235"/>
        <v>172</v>
      </c>
      <c r="AG699" s="9">
        <f t="shared" si="236"/>
        <v>429.14171656686625</v>
      </c>
      <c r="AH699" s="12">
        <f t="shared" si="237"/>
        <v>3.5656140359164473E-3</v>
      </c>
      <c r="AI699" s="12">
        <f t="shared" si="238"/>
        <v>-83464.768412167745</v>
      </c>
      <c r="AJ699" s="42">
        <f t="shared" si="239"/>
        <v>-111.09863720192045</v>
      </c>
      <c r="AK699" s="11">
        <v>0</v>
      </c>
      <c r="AL699" s="9">
        <f t="shared" si="240"/>
        <v>-89.495282079031909</v>
      </c>
      <c r="AM699" s="11">
        <f t="shared" si="241"/>
        <v>0</v>
      </c>
      <c r="AN699" s="9">
        <f t="shared" si="242"/>
        <v>86.632969393955747</v>
      </c>
      <c r="AO699" s="9"/>
      <c r="AP699" s="9">
        <f t="shared" si="243"/>
        <v>111.09966700380016</v>
      </c>
      <c r="AQ699" s="47">
        <f t="shared" si="244"/>
        <v>86.544391337856993</v>
      </c>
      <c r="AR699" s="15">
        <f t="shared" si="245"/>
        <v>0</v>
      </c>
      <c r="AS699" s="49"/>
      <c r="AT699" s="12">
        <f t="shared" si="246"/>
        <v>-0.27243770329985995</v>
      </c>
      <c r="AU699" s="9">
        <f t="shared" si="247"/>
        <v>62.077693728012576</v>
      </c>
      <c r="AV699" s="9">
        <f t="shared" si="248"/>
        <v>37.61099611816816</v>
      </c>
      <c r="AW699" s="9">
        <f t="shared" si="249"/>
        <v>86.544391337856993</v>
      </c>
      <c r="AX699" s="16">
        <f t="shared" si="250"/>
        <v>62.077693728012576</v>
      </c>
      <c r="AY699" s="44">
        <f t="shared" si="251"/>
        <v>-0.27145494087867561</v>
      </c>
      <c r="AZ699" s="49"/>
      <c r="BA699" s="12">
        <f t="shared" si="252"/>
        <v>-0.27243770329985995</v>
      </c>
      <c r="BB699" s="9">
        <f t="shared" si="253"/>
        <v>63.614537256651829</v>
      </c>
      <c r="BC699" s="9">
        <f t="shared" si="254"/>
        <v>39.147839646807412</v>
      </c>
      <c r="BD699" s="9">
        <f t="shared" si="255"/>
        <v>88.081234866496246</v>
      </c>
      <c r="BE699" s="16">
        <f t="shared" si="256"/>
        <v>63.614537256651829</v>
      </c>
      <c r="BF699" s="44">
        <f t="shared" si="257"/>
        <v>-0.27145494087867561</v>
      </c>
      <c r="BG699" s="49"/>
      <c r="BH699" s="12">
        <f t="shared" si="258"/>
        <v>-0.27243770329985995</v>
      </c>
      <c r="BI699" s="9">
        <f t="shared" si="259"/>
        <v>64</v>
      </c>
      <c r="BJ699" s="9">
        <f t="shared" si="262"/>
        <v>39.533302390155583</v>
      </c>
      <c r="BK699" s="9"/>
      <c r="BL699" s="47">
        <f t="shared" si="260"/>
        <v>64</v>
      </c>
      <c r="BM699" s="44">
        <f t="shared" si="261"/>
        <v>-0.27145494087867561</v>
      </c>
      <c r="BN699" s="11"/>
      <c r="BO699" s="9"/>
      <c r="BP699" s="11"/>
      <c r="BQ699" s="9"/>
      <c r="BR699" s="43"/>
      <c r="BS699" s="9"/>
      <c r="BT699" s="11"/>
    </row>
    <row r="700" spans="3:72" x14ac:dyDescent="0.2">
      <c r="C700" s="1">
        <v>80</v>
      </c>
      <c r="D700" s="1">
        <v>104.71</v>
      </c>
      <c r="E700" s="1">
        <v>-5103.8999999999996</v>
      </c>
      <c r="F700" s="2">
        <v>78</v>
      </c>
      <c r="G700" s="6">
        <v>3.3000000000000002E-2</v>
      </c>
      <c r="H700" s="2">
        <v>0.42199999999999999</v>
      </c>
      <c r="I700" s="2">
        <v>3500</v>
      </c>
      <c r="J700" s="3">
        <f t="shared" si="223"/>
        <v>58.333333333333336</v>
      </c>
      <c r="K700" s="3">
        <f t="shared" si="224"/>
        <v>366.52</v>
      </c>
      <c r="L700" s="1">
        <v>0.9</v>
      </c>
      <c r="M700" s="1">
        <v>0.76</v>
      </c>
      <c r="N700" s="1">
        <f t="shared" si="225"/>
        <v>0.68400000000000005</v>
      </c>
      <c r="O700" s="40">
        <f t="shared" si="226"/>
        <v>50.175438596491226</v>
      </c>
      <c r="P700" s="40">
        <f t="shared" si="227"/>
        <v>3808.3157894736842</v>
      </c>
      <c r="Q700" s="1">
        <v>11</v>
      </c>
      <c r="R700" s="1">
        <v>4</v>
      </c>
      <c r="S700" s="2">
        <v>2600</v>
      </c>
      <c r="T700" s="3">
        <f t="shared" si="228"/>
        <v>866.66666666666663</v>
      </c>
      <c r="U700" s="7">
        <v>0.20419999999999999</v>
      </c>
      <c r="V700" s="7">
        <f t="shared" si="229"/>
        <v>3.2749326455999997E-2</v>
      </c>
      <c r="W700" s="7">
        <f t="shared" si="230"/>
        <v>1.6693636134473333E-2</v>
      </c>
      <c r="X700" s="40">
        <f t="shared" si="231"/>
        <v>1081.2059482292843</v>
      </c>
      <c r="Y700" s="1">
        <v>0</v>
      </c>
      <c r="Z700" s="1">
        <v>78</v>
      </c>
      <c r="AA700" s="2">
        <v>67</v>
      </c>
      <c r="AB700" s="6">
        <f t="shared" si="232"/>
        <v>0.6511988748177826</v>
      </c>
      <c r="AC700" s="2">
        <v>347.36</v>
      </c>
      <c r="AD700" s="40">
        <f t="shared" si="233"/>
        <v>3367.0033670033663</v>
      </c>
      <c r="AE700" s="1">
        <f t="shared" si="234"/>
        <v>2.4950099800399199</v>
      </c>
      <c r="AF700" s="2">
        <f t="shared" si="235"/>
        <v>173</v>
      </c>
      <c r="AG700" s="9">
        <f t="shared" si="236"/>
        <v>431.63672654690612</v>
      </c>
      <c r="AH700" s="12">
        <f t="shared" si="237"/>
        <v>3.5450766159108044E-3</v>
      </c>
      <c r="AI700" s="12">
        <f t="shared" si="238"/>
        <v>-83318.783973943544</v>
      </c>
      <c r="AJ700" s="42">
        <f t="shared" si="239"/>
        <v>-110.9221308198245</v>
      </c>
      <c r="AK700" s="11">
        <v>0</v>
      </c>
      <c r="AL700" s="9">
        <f t="shared" si="240"/>
        <v>-89.498947803128715</v>
      </c>
      <c r="AM700" s="11">
        <f t="shared" si="241"/>
        <v>0</v>
      </c>
      <c r="AN700" s="9">
        <f t="shared" si="242"/>
        <v>86.544391337856993</v>
      </c>
      <c r="AO700" s="9"/>
      <c r="AP700" s="9">
        <f t="shared" si="243"/>
        <v>110.92314879284973</v>
      </c>
      <c r="AQ700" s="47">
        <f t="shared" si="244"/>
        <v>86.456451183005314</v>
      </c>
      <c r="AR700" s="15">
        <f t="shared" si="245"/>
        <v>0</v>
      </c>
      <c r="AS700" s="49"/>
      <c r="AT700" s="12">
        <f t="shared" si="246"/>
        <v>-0.27145494087867561</v>
      </c>
      <c r="AU700" s="9">
        <f t="shared" si="247"/>
        <v>62.077693728012576</v>
      </c>
      <c r="AV700" s="9">
        <f t="shared" si="248"/>
        <v>37.698936273019847</v>
      </c>
      <c r="AW700" s="9">
        <f t="shared" si="249"/>
        <v>86.456451183005299</v>
      </c>
      <c r="AX700" s="16">
        <f t="shared" si="250"/>
        <v>62.077693728012576</v>
      </c>
      <c r="AY700" s="44">
        <f t="shared" si="251"/>
        <v>-0.27047925589180921</v>
      </c>
      <c r="AZ700" s="49"/>
      <c r="BA700" s="12">
        <f t="shared" si="252"/>
        <v>-0.27145494087867561</v>
      </c>
      <c r="BB700" s="9">
        <f t="shared" si="253"/>
        <v>63.614537256651829</v>
      </c>
      <c r="BC700" s="9">
        <f t="shared" si="254"/>
        <v>39.235779801659099</v>
      </c>
      <c r="BD700" s="9">
        <f t="shared" si="255"/>
        <v>87.993294711644552</v>
      </c>
      <c r="BE700" s="16">
        <f t="shared" si="256"/>
        <v>63.614537256651829</v>
      </c>
      <c r="BF700" s="44">
        <f t="shared" si="257"/>
        <v>-0.27047925589180921</v>
      </c>
      <c r="BG700" s="49"/>
      <c r="BH700" s="12">
        <f t="shared" si="258"/>
        <v>-0.27145494087867561</v>
      </c>
      <c r="BI700" s="9">
        <f t="shared" si="259"/>
        <v>64</v>
      </c>
      <c r="BJ700" s="9">
        <f t="shared" si="262"/>
        <v>39.62124254500727</v>
      </c>
      <c r="BK700" s="9"/>
      <c r="BL700" s="47">
        <f t="shared" si="260"/>
        <v>64</v>
      </c>
      <c r="BM700" s="44">
        <f t="shared" si="261"/>
        <v>-0.27047925589180921</v>
      </c>
      <c r="BN700" s="11"/>
      <c r="BO700" s="9"/>
      <c r="BP700" s="11"/>
      <c r="BQ700" s="9"/>
      <c r="BR700" s="43"/>
      <c r="BS700" s="9"/>
      <c r="BT700" s="11"/>
    </row>
    <row r="701" spans="3:72" x14ac:dyDescent="0.2">
      <c r="C701" s="1">
        <v>80</v>
      </c>
      <c r="D701" s="1">
        <v>104.71</v>
      </c>
      <c r="E701" s="1">
        <v>-5103.8999999999996</v>
      </c>
      <c r="F701" s="2">
        <v>78</v>
      </c>
      <c r="G701" s="6">
        <v>3.3000000000000002E-2</v>
      </c>
      <c r="H701" s="2">
        <v>0.42199999999999999</v>
      </c>
      <c r="I701" s="2">
        <v>3500</v>
      </c>
      <c r="J701" s="3">
        <f t="shared" si="223"/>
        <v>58.333333333333336</v>
      </c>
      <c r="K701" s="3">
        <f t="shared" si="224"/>
        <v>366.52</v>
      </c>
      <c r="L701" s="1">
        <v>0.9</v>
      </c>
      <c r="M701" s="1">
        <v>0.76</v>
      </c>
      <c r="N701" s="1">
        <f t="shared" si="225"/>
        <v>0.68400000000000005</v>
      </c>
      <c r="O701" s="40">
        <f t="shared" si="226"/>
        <v>50.175438596491226</v>
      </c>
      <c r="P701" s="40">
        <f t="shared" si="227"/>
        <v>3808.3157894736842</v>
      </c>
      <c r="Q701" s="1">
        <v>11</v>
      </c>
      <c r="R701" s="1">
        <v>4</v>
      </c>
      <c r="S701" s="2">
        <v>2600</v>
      </c>
      <c r="T701" s="3">
        <f t="shared" si="228"/>
        <v>866.66666666666663</v>
      </c>
      <c r="U701" s="7">
        <v>0.20419999999999999</v>
      </c>
      <c r="V701" s="7">
        <f t="shared" si="229"/>
        <v>3.2749326455999997E-2</v>
      </c>
      <c r="W701" s="7">
        <f t="shared" si="230"/>
        <v>1.6693636134473333E-2</v>
      </c>
      <c r="X701" s="40">
        <f t="shared" si="231"/>
        <v>1081.2059482292843</v>
      </c>
      <c r="Y701" s="1">
        <v>0</v>
      </c>
      <c r="Z701" s="1">
        <v>78</v>
      </c>
      <c r="AA701" s="2">
        <v>67</v>
      </c>
      <c r="AB701" s="6">
        <f t="shared" si="232"/>
        <v>0.6511988748177826</v>
      </c>
      <c r="AC701" s="2">
        <v>347.36</v>
      </c>
      <c r="AD701" s="40">
        <f t="shared" si="233"/>
        <v>3367.0033670033663</v>
      </c>
      <c r="AE701" s="1">
        <f t="shared" si="234"/>
        <v>2.4950099800399199</v>
      </c>
      <c r="AF701" s="2">
        <f t="shared" si="235"/>
        <v>174</v>
      </c>
      <c r="AG701" s="9">
        <f t="shared" si="236"/>
        <v>434.13173652694604</v>
      </c>
      <c r="AH701" s="12">
        <f t="shared" si="237"/>
        <v>3.5247744261377219E-3</v>
      </c>
      <c r="AI701" s="12">
        <f t="shared" si="238"/>
        <v>-83173.851642465466</v>
      </c>
      <c r="AJ701" s="42">
        <f t="shared" si="239"/>
        <v>-110.74689316327481</v>
      </c>
      <c r="AK701" s="11">
        <v>0</v>
      </c>
      <c r="AL701" s="9">
        <f t="shared" si="240"/>
        <v>-89.502571540981322</v>
      </c>
      <c r="AM701" s="11">
        <f t="shared" si="241"/>
        <v>0</v>
      </c>
      <c r="AN701" s="9">
        <f t="shared" si="242"/>
        <v>86.456451183005314</v>
      </c>
      <c r="AO701" s="9"/>
      <c r="AP701" s="9">
        <f t="shared" si="243"/>
        <v>110.74789951008998</v>
      </c>
      <c r="AQ701" s="47">
        <f t="shared" si="244"/>
        <v>86.369142055097257</v>
      </c>
      <c r="AR701" s="15">
        <f t="shared" si="245"/>
        <v>0</v>
      </c>
      <c r="AS701" s="49"/>
      <c r="AT701" s="12">
        <f t="shared" si="246"/>
        <v>-0.27047925589180921</v>
      </c>
      <c r="AU701" s="9">
        <f t="shared" si="247"/>
        <v>62.077693728012576</v>
      </c>
      <c r="AV701" s="9">
        <f t="shared" si="248"/>
        <v>37.786245400927903</v>
      </c>
      <c r="AW701" s="9">
        <f t="shared" si="249"/>
        <v>86.369142055097257</v>
      </c>
      <c r="AX701" s="16">
        <f t="shared" si="250"/>
        <v>62.077693728012576</v>
      </c>
      <c r="AY701" s="44">
        <f t="shared" si="251"/>
        <v>-0.26951057206972628</v>
      </c>
      <c r="AZ701" s="49"/>
      <c r="BA701" s="12">
        <f t="shared" si="252"/>
        <v>-0.27047925589180921</v>
      </c>
      <c r="BB701" s="9">
        <f t="shared" si="253"/>
        <v>63.614537256651829</v>
      </c>
      <c r="BC701" s="9">
        <f t="shared" si="254"/>
        <v>39.323088929567156</v>
      </c>
      <c r="BD701" s="9">
        <f t="shared" si="255"/>
        <v>87.905985583736509</v>
      </c>
      <c r="BE701" s="16">
        <f t="shared" si="256"/>
        <v>63.614537256651829</v>
      </c>
      <c r="BF701" s="44">
        <f t="shared" si="257"/>
        <v>-0.26951057206972628</v>
      </c>
      <c r="BG701" s="49"/>
      <c r="BH701" s="12">
        <f t="shared" si="258"/>
        <v>-0.27047925589180921</v>
      </c>
      <c r="BI701" s="9">
        <f t="shared" si="259"/>
        <v>64</v>
      </c>
      <c r="BJ701" s="9">
        <f t="shared" si="262"/>
        <v>39.708551672915327</v>
      </c>
      <c r="BK701" s="9"/>
      <c r="BL701" s="47">
        <f t="shared" si="260"/>
        <v>64</v>
      </c>
      <c r="BM701" s="44">
        <f t="shared" si="261"/>
        <v>-0.26951057206972628</v>
      </c>
      <c r="BN701" s="11"/>
      <c r="BO701" s="9"/>
      <c r="BP701" s="11"/>
      <c r="BQ701" s="9"/>
      <c r="BR701" s="43"/>
      <c r="BS701" s="9"/>
      <c r="BT701" s="11"/>
    </row>
    <row r="702" spans="3:72" x14ac:dyDescent="0.2">
      <c r="C702" s="1">
        <v>80</v>
      </c>
      <c r="D702" s="1">
        <v>104.71</v>
      </c>
      <c r="E702" s="1">
        <v>-5103.8999999999996</v>
      </c>
      <c r="F702" s="2">
        <v>78</v>
      </c>
      <c r="G702" s="6">
        <v>3.3000000000000002E-2</v>
      </c>
      <c r="H702" s="2">
        <v>0.42199999999999999</v>
      </c>
      <c r="I702" s="2">
        <v>3500</v>
      </c>
      <c r="J702" s="3">
        <f t="shared" si="223"/>
        <v>58.333333333333336</v>
      </c>
      <c r="K702" s="3">
        <f t="shared" si="224"/>
        <v>366.52</v>
      </c>
      <c r="L702" s="1">
        <v>0.9</v>
      </c>
      <c r="M702" s="1">
        <v>0.76</v>
      </c>
      <c r="N702" s="1">
        <f t="shared" si="225"/>
        <v>0.68400000000000005</v>
      </c>
      <c r="O702" s="40">
        <f t="shared" si="226"/>
        <v>50.175438596491226</v>
      </c>
      <c r="P702" s="40">
        <f t="shared" si="227"/>
        <v>3808.3157894736842</v>
      </c>
      <c r="Q702" s="1">
        <v>11</v>
      </c>
      <c r="R702" s="1">
        <v>4</v>
      </c>
      <c r="S702" s="2">
        <v>2600</v>
      </c>
      <c r="T702" s="3">
        <f t="shared" si="228"/>
        <v>866.66666666666663</v>
      </c>
      <c r="U702" s="7">
        <v>0.20419999999999999</v>
      </c>
      <c r="V702" s="7">
        <f t="shared" si="229"/>
        <v>3.2749326455999997E-2</v>
      </c>
      <c r="W702" s="7">
        <f t="shared" si="230"/>
        <v>1.6693636134473333E-2</v>
      </c>
      <c r="X702" s="40">
        <f t="shared" si="231"/>
        <v>1081.2059482292843</v>
      </c>
      <c r="Y702" s="1">
        <v>0</v>
      </c>
      <c r="Z702" s="1">
        <v>78</v>
      </c>
      <c r="AA702" s="2">
        <v>67</v>
      </c>
      <c r="AB702" s="6">
        <f t="shared" si="232"/>
        <v>0.6511988748177826</v>
      </c>
      <c r="AC702" s="2">
        <v>347.36</v>
      </c>
      <c r="AD702" s="40">
        <f t="shared" si="233"/>
        <v>3367.0033670033663</v>
      </c>
      <c r="AE702" s="1">
        <f t="shared" si="234"/>
        <v>2.4950099800399199</v>
      </c>
      <c r="AF702" s="2">
        <f t="shared" si="235"/>
        <v>175</v>
      </c>
      <c r="AG702" s="9">
        <f t="shared" si="236"/>
        <v>436.62674650698597</v>
      </c>
      <c r="AH702" s="12">
        <f t="shared" si="237"/>
        <v>3.5047034482117083E-3</v>
      </c>
      <c r="AI702" s="12">
        <f t="shared" si="238"/>
        <v>-83029.960055095478</v>
      </c>
      <c r="AJ702" s="42">
        <f t="shared" si="239"/>
        <v>-110.57291058677507</v>
      </c>
      <c r="AK702" s="11">
        <v>0</v>
      </c>
      <c r="AL702" s="9">
        <f t="shared" si="240"/>
        <v>-89.506154009831334</v>
      </c>
      <c r="AM702" s="11">
        <f t="shared" si="241"/>
        <v>0</v>
      </c>
      <c r="AN702" s="9">
        <f t="shared" si="242"/>
        <v>86.369142055097257</v>
      </c>
      <c r="AO702" s="9"/>
      <c r="AP702" s="9">
        <f t="shared" si="243"/>
        <v>110.57390550542212</v>
      </c>
      <c r="AQ702" s="47">
        <f t="shared" si="244"/>
        <v>86.282457178337452</v>
      </c>
      <c r="AR702" s="15">
        <f t="shared" si="245"/>
        <v>0</v>
      </c>
      <c r="AS702" s="49"/>
      <c r="AT702" s="12">
        <f t="shared" si="246"/>
        <v>-0.26951057206972628</v>
      </c>
      <c r="AU702" s="9">
        <f t="shared" si="247"/>
        <v>62.077693728012576</v>
      </c>
      <c r="AV702" s="9">
        <f t="shared" si="248"/>
        <v>37.872930277687708</v>
      </c>
      <c r="AW702" s="9">
        <f t="shared" si="249"/>
        <v>86.282457178337438</v>
      </c>
      <c r="AX702" s="16">
        <f t="shared" si="250"/>
        <v>62.077693728012576</v>
      </c>
      <c r="AY702" s="44">
        <f t="shared" si="251"/>
        <v>-0.26854881423582722</v>
      </c>
      <c r="AZ702" s="49"/>
      <c r="BA702" s="12">
        <f t="shared" si="252"/>
        <v>-0.26951057206972628</v>
      </c>
      <c r="BB702" s="9">
        <f t="shared" si="253"/>
        <v>63.614537256651829</v>
      </c>
      <c r="BC702" s="9">
        <f t="shared" si="254"/>
        <v>39.40977380632696</v>
      </c>
      <c r="BD702" s="9">
        <f t="shared" si="255"/>
        <v>87.819300706976691</v>
      </c>
      <c r="BE702" s="16">
        <f t="shared" si="256"/>
        <v>63.614537256651829</v>
      </c>
      <c r="BF702" s="44">
        <f t="shared" si="257"/>
        <v>-0.26854881423582722</v>
      </c>
      <c r="BG702" s="49"/>
      <c r="BH702" s="12">
        <f t="shared" si="258"/>
        <v>-0.26951057206972628</v>
      </c>
      <c r="BI702" s="9">
        <f t="shared" si="259"/>
        <v>64</v>
      </c>
      <c r="BJ702" s="9">
        <f t="shared" si="262"/>
        <v>39.795236549675131</v>
      </c>
      <c r="BK702" s="9"/>
      <c r="BL702" s="47">
        <f t="shared" si="260"/>
        <v>64</v>
      </c>
      <c r="BM702" s="44">
        <f t="shared" si="261"/>
        <v>-0.26854881423582722</v>
      </c>
      <c r="BN702" s="11"/>
      <c r="BO702" s="9"/>
      <c r="BP702" s="11"/>
      <c r="BQ702" s="9"/>
      <c r="BR702" s="43"/>
      <c r="BS702" s="9"/>
      <c r="BT702" s="11"/>
    </row>
    <row r="703" spans="3:72" x14ac:dyDescent="0.2">
      <c r="C703" s="1">
        <v>80</v>
      </c>
      <c r="D703" s="1">
        <v>104.71</v>
      </c>
      <c r="E703" s="1">
        <v>-5103.8999999999996</v>
      </c>
      <c r="F703" s="2">
        <v>78</v>
      </c>
      <c r="G703" s="6">
        <v>3.3000000000000002E-2</v>
      </c>
      <c r="H703" s="2">
        <v>0.42199999999999999</v>
      </c>
      <c r="I703" s="2">
        <v>3500</v>
      </c>
      <c r="J703" s="3">
        <f t="shared" si="223"/>
        <v>58.333333333333336</v>
      </c>
      <c r="K703" s="3">
        <f t="shared" si="224"/>
        <v>366.52</v>
      </c>
      <c r="L703" s="1">
        <v>0.9</v>
      </c>
      <c r="M703" s="1">
        <v>0.76</v>
      </c>
      <c r="N703" s="1">
        <f t="shared" si="225"/>
        <v>0.68400000000000005</v>
      </c>
      <c r="O703" s="40">
        <f t="shared" si="226"/>
        <v>50.175438596491226</v>
      </c>
      <c r="P703" s="40">
        <f t="shared" si="227"/>
        <v>3808.3157894736842</v>
      </c>
      <c r="Q703" s="1">
        <v>11</v>
      </c>
      <c r="R703" s="1">
        <v>4</v>
      </c>
      <c r="S703" s="2">
        <v>2600</v>
      </c>
      <c r="T703" s="3">
        <f t="shared" si="228"/>
        <v>866.66666666666663</v>
      </c>
      <c r="U703" s="7">
        <v>0.20419999999999999</v>
      </c>
      <c r="V703" s="7">
        <f t="shared" si="229"/>
        <v>3.2749326455999997E-2</v>
      </c>
      <c r="W703" s="7">
        <f t="shared" si="230"/>
        <v>1.6693636134473333E-2</v>
      </c>
      <c r="X703" s="40">
        <f t="shared" si="231"/>
        <v>1081.2059482292843</v>
      </c>
      <c r="Y703" s="1">
        <v>0</v>
      </c>
      <c r="Z703" s="1">
        <v>78</v>
      </c>
      <c r="AA703" s="2">
        <v>67</v>
      </c>
      <c r="AB703" s="6">
        <f t="shared" si="232"/>
        <v>0.6511988748177826</v>
      </c>
      <c r="AC703" s="2">
        <v>347.36</v>
      </c>
      <c r="AD703" s="40">
        <f t="shared" si="233"/>
        <v>3367.0033670033663</v>
      </c>
      <c r="AE703" s="1">
        <f t="shared" si="234"/>
        <v>2.4950099800399199</v>
      </c>
      <c r="AF703" s="2">
        <f t="shared" si="235"/>
        <v>176</v>
      </c>
      <c r="AG703" s="9">
        <f t="shared" si="236"/>
        <v>439.12175648702589</v>
      </c>
      <c r="AH703" s="12">
        <f t="shared" si="237"/>
        <v>3.4848597547559547E-3</v>
      </c>
      <c r="AI703" s="12">
        <f t="shared" si="238"/>
        <v>-82887.098012732182</v>
      </c>
      <c r="AJ703" s="42">
        <f t="shared" si="239"/>
        <v>-110.40016963995569</v>
      </c>
      <c r="AK703" s="11">
        <v>0</v>
      </c>
      <c r="AL703" s="9">
        <f t="shared" si="240"/>
        <v>-89.509695910676243</v>
      </c>
      <c r="AM703" s="11">
        <f t="shared" si="241"/>
        <v>0</v>
      </c>
      <c r="AN703" s="9">
        <f t="shared" si="242"/>
        <v>86.282457178337452</v>
      </c>
      <c r="AO703" s="9"/>
      <c r="AP703" s="9">
        <f t="shared" si="243"/>
        <v>110.40115332400403</v>
      </c>
      <c r="AQ703" s="47">
        <f t="shared" si="244"/>
        <v>86.196389873679138</v>
      </c>
      <c r="AR703" s="15">
        <f t="shared" si="245"/>
        <v>0</v>
      </c>
      <c r="AS703" s="49"/>
      <c r="AT703" s="12">
        <f t="shared" si="246"/>
        <v>-0.26854881423582722</v>
      </c>
      <c r="AU703" s="9">
        <f t="shared" si="247"/>
        <v>62.077693728012576</v>
      </c>
      <c r="AV703" s="9">
        <f t="shared" si="248"/>
        <v>37.958997582346001</v>
      </c>
      <c r="AW703" s="9">
        <f t="shared" si="249"/>
        <v>86.196389873679152</v>
      </c>
      <c r="AX703" s="16">
        <f t="shared" si="250"/>
        <v>62.077693728012576</v>
      </c>
      <c r="AY703" s="44">
        <f t="shared" si="251"/>
        <v>-0.26759390828692614</v>
      </c>
      <c r="AZ703" s="49"/>
      <c r="BA703" s="12">
        <f t="shared" si="252"/>
        <v>-0.26854881423582722</v>
      </c>
      <c r="BB703" s="9">
        <f t="shared" si="253"/>
        <v>63.614537256651829</v>
      </c>
      <c r="BC703" s="9">
        <f t="shared" si="254"/>
        <v>39.495841110985253</v>
      </c>
      <c r="BD703" s="9">
        <f t="shared" si="255"/>
        <v>87.733233402318405</v>
      </c>
      <c r="BE703" s="16">
        <f t="shared" si="256"/>
        <v>63.614537256651829</v>
      </c>
      <c r="BF703" s="44">
        <f t="shared" si="257"/>
        <v>-0.26759390828692614</v>
      </c>
      <c r="BG703" s="49"/>
      <c r="BH703" s="12">
        <f t="shared" si="258"/>
        <v>-0.26854881423582722</v>
      </c>
      <c r="BI703" s="9">
        <f t="shared" si="259"/>
        <v>64</v>
      </c>
      <c r="BJ703" s="9">
        <f t="shared" si="262"/>
        <v>39.881303854333424</v>
      </c>
      <c r="BK703" s="9"/>
      <c r="BL703" s="47">
        <f t="shared" si="260"/>
        <v>64</v>
      </c>
      <c r="BM703" s="44">
        <f t="shared" si="261"/>
        <v>-0.26759390828692614</v>
      </c>
      <c r="BN703" s="11"/>
      <c r="BO703" s="9"/>
      <c r="BP703" s="11"/>
      <c r="BQ703" s="9"/>
      <c r="BR703" s="43"/>
      <c r="BS703" s="9"/>
      <c r="BT703" s="11"/>
    </row>
    <row r="704" spans="3:72" x14ac:dyDescent="0.2">
      <c r="C704" s="1">
        <v>80</v>
      </c>
      <c r="D704" s="1">
        <v>104.71</v>
      </c>
      <c r="E704" s="1">
        <v>-5103.8999999999996</v>
      </c>
      <c r="F704" s="2">
        <v>78</v>
      </c>
      <c r="G704" s="6">
        <v>3.3000000000000002E-2</v>
      </c>
      <c r="H704" s="2">
        <v>0.42199999999999999</v>
      </c>
      <c r="I704" s="2">
        <v>3500</v>
      </c>
      <c r="J704" s="3">
        <f t="shared" si="223"/>
        <v>58.333333333333336</v>
      </c>
      <c r="K704" s="3">
        <f t="shared" si="224"/>
        <v>366.52</v>
      </c>
      <c r="L704" s="1">
        <v>0.9</v>
      </c>
      <c r="M704" s="1">
        <v>0.76</v>
      </c>
      <c r="N704" s="1">
        <f t="shared" si="225"/>
        <v>0.68400000000000005</v>
      </c>
      <c r="O704" s="40">
        <f t="shared" si="226"/>
        <v>50.175438596491226</v>
      </c>
      <c r="P704" s="40">
        <f t="shared" si="227"/>
        <v>3808.3157894736842</v>
      </c>
      <c r="Q704" s="1">
        <v>11</v>
      </c>
      <c r="R704" s="1">
        <v>4</v>
      </c>
      <c r="S704" s="2">
        <v>2600</v>
      </c>
      <c r="T704" s="3">
        <f t="shared" si="228"/>
        <v>866.66666666666663</v>
      </c>
      <c r="U704" s="7">
        <v>0.20419999999999999</v>
      </c>
      <c r="V704" s="7">
        <f t="shared" si="229"/>
        <v>3.2749326455999997E-2</v>
      </c>
      <c r="W704" s="7">
        <f t="shared" si="230"/>
        <v>1.6693636134473333E-2</v>
      </c>
      <c r="X704" s="40">
        <f t="shared" si="231"/>
        <v>1081.2059482292843</v>
      </c>
      <c r="Y704" s="1">
        <v>0</v>
      </c>
      <c r="Z704" s="1">
        <v>78</v>
      </c>
      <c r="AA704" s="2">
        <v>67</v>
      </c>
      <c r="AB704" s="6">
        <f t="shared" si="232"/>
        <v>0.6511988748177826</v>
      </c>
      <c r="AC704" s="2">
        <v>347.36</v>
      </c>
      <c r="AD704" s="40">
        <f t="shared" si="233"/>
        <v>3367.0033670033663</v>
      </c>
      <c r="AE704" s="1">
        <f t="shared" si="234"/>
        <v>2.4950099800399199</v>
      </c>
      <c r="AF704" s="2">
        <f t="shared" si="235"/>
        <v>177</v>
      </c>
      <c r="AG704" s="9">
        <f t="shared" si="236"/>
        <v>441.61676646706582</v>
      </c>
      <c r="AH704" s="12">
        <f t="shared" si="237"/>
        <v>3.4652395068403728E-3</v>
      </c>
      <c r="AI704" s="12">
        <f t="shared" si="238"/>
        <v>-82745.254476867427</v>
      </c>
      <c r="AJ704" s="42">
        <f t="shared" si="239"/>
        <v>-110.22865706409691</v>
      </c>
      <c r="AK704" s="11">
        <v>0</v>
      </c>
      <c r="AL704" s="9">
        <f t="shared" si="240"/>
        <v>-89.513197928726697</v>
      </c>
      <c r="AM704" s="11">
        <f t="shared" si="241"/>
        <v>0</v>
      </c>
      <c r="AN704" s="9">
        <f t="shared" si="242"/>
        <v>86.196389873679138</v>
      </c>
      <c r="AO704" s="9"/>
      <c r="AP704" s="9">
        <f t="shared" si="243"/>
        <v>110.22962970276893</v>
      </c>
      <c r="AQ704" s="47">
        <f t="shared" si="244"/>
        <v>86.110933557102371</v>
      </c>
      <c r="AR704" s="15">
        <f t="shared" si="245"/>
        <v>0</v>
      </c>
      <c r="AS704" s="49"/>
      <c r="AT704" s="12">
        <f t="shared" si="246"/>
        <v>-0.26759390828692614</v>
      </c>
      <c r="AU704" s="9">
        <f t="shared" si="247"/>
        <v>62.077693728012576</v>
      </c>
      <c r="AV704" s="9">
        <f t="shared" si="248"/>
        <v>38.044453898922782</v>
      </c>
      <c r="AW704" s="9">
        <f t="shared" si="249"/>
        <v>86.110933557102371</v>
      </c>
      <c r="AX704" s="16">
        <f t="shared" si="250"/>
        <v>62.077693728012576</v>
      </c>
      <c r="AY704" s="44">
        <f t="shared" si="251"/>
        <v>-0.26664578117414711</v>
      </c>
      <c r="AZ704" s="49"/>
      <c r="BA704" s="12">
        <f t="shared" si="252"/>
        <v>-0.26759390828692614</v>
      </c>
      <c r="BB704" s="9">
        <f t="shared" si="253"/>
        <v>63.614537256651829</v>
      </c>
      <c r="BC704" s="9">
        <f t="shared" si="254"/>
        <v>39.581297427562035</v>
      </c>
      <c r="BD704" s="9">
        <f t="shared" si="255"/>
        <v>87.647777085741623</v>
      </c>
      <c r="BE704" s="16">
        <f t="shared" si="256"/>
        <v>63.614537256651829</v>
      </c>
      <c r="BF704" s="44">
        <f t="shared" si="257"/>
        <v>-0.26664578117414711</v>
      </c>
      <c r="BG704" s="49"/>
      <c r="BH704" s="12">
        <f t="shared" si="258"/>
        <v>-0.26759390828692614</v>
      </c>
      <c r="BI704" s="9">
        <f t="shared" si="259"/>
        <v>64</v>
      </c>
      <c r="BJ704" s="9">
        <f t="shared" si="262"/>
        <v>39.966760170910206</v>
      </c>
      <c r="BK704" s="9"/>
      <c r="BL704" s="47">
        <f t="shared" si="260"/>
        <v>64</v>
      </c>
      <c r="BM704" s="44">
        <f t="shared" si="261"/>
        <v>-0.26664578117414711</v>
      </c>
      <c r="BN704" s="11"/>
      <c r="BO704" s="9"/>
      <c r="BP704" s="11"/>
      <c r="BQ704" s="9"/>
      <c r="BR704" s="43"/>
      <c r="BS704" s="9"/>
      <c r="BT704" s="11"/>
    </row>
    <row r="705" spans="3:72" x14ac:dyDescent="0.2">
      <c r="C705" s="1">
        <v>80</v>
      </c>
      <c r="D705" s="1">
        <v>104.71</v>
      </c>
      <c r="E705" s="1">
        <v>-5103.8999999999996</v>
      </c>
      <c r="F705" s="2">
        <v>78</v>
      </c>
      <c r="G705" s="6">
        <v>3.3000000000000002E-2</v>
      </c>
      <c r="H705" s="2">
        <v>0.42199999999999999</v>
      </c>
      <c r="I705" s="2">
        <v>3500</v>
      </c>
      <c r="J705" s="3">
        <f t="shared" si="223"/>
        <v>58.333333333333336</v>
      </c>
      <c r="K705" s="3">
        <f t="shared" si="224"/>
        <v>366.52</v>
      </c>
      <c r="L705" s="1">
        <v>0.9</v>
      </c>
      <c r="M705" s="1">
        <v>0.76</v>
      </c>
      <c r="N705" s="1">
        <f t="shared" si="225"/>
        <v>0.68400000000000005</v>
      </c>
      <c r="O705" s="40">
        <f t="shared" si="226"/>
        <v>50.175438596491226</v>
      </c>
      <c r="P705" s="40">
        <f t="shared" si="227"/>
        <v>3808.3157894736842</v>
      </c>
      <c r="Q705" s="1">
        <v>11</v>
      </c>
      <c r="R705" s="1">
        <v>4</v>
      </c>
      <c r="S705" s="2">
        <v>2600</v>
      </c>
      <c r="T705" s="3">
        <f t="shared" si="228"/>
        <v>866.66666666666663</v>
      </c>
      <c r="U705" s="7">
        <v>0.20419999999999999</v>
      </c>
      <c r="V705" s="7">
        <f t="shared" si="229"/>
        <v>3.2749326455999997E-2</v>
      </c>
      <c r="W705" s="7">
        <f t="shared" si="230"/>
        <v>1.6693636134473333E-2</v>
      </c>
      <c r="X705" s="40">
        <f t="shared" si="231"/>
        <v>1081.2059482292843</v>
      </c>
      <c r="Y705" s="1">
        <v>0</v>
      </c>
      <c r="Z705" s="1">
        <v>78</v>
      </c>
      <c r="AA705" s="2">
        <v>67</v>
      </c>
      <c r="AB705" s="6">
        <f t="shared" si="232"/>
        <v>0.6511988748177826</v>
      </c>
      <c r="AC705" s="2">
        <v>347.36</v>
      </c>
      <c r="AD705" s="40">
        <f t="shared" si="233"/>
        <v>3367.0033670033663</v>
      </c>
      <c r="AE705" s="1">
        <f t="shared" si="234"/>
        <v>2.4950099800399199</v>
      </c>
      <c r="AF705" s="2">
        <f t="shared" si="235"/>
        <v>178</v>
      </c>
      <c r="AG705" s="9">
        <f t="shared" si="236"/>
        <v>444.11177644710574</v>
      </c>
      <c r="AH705" s="12">
        <f t="shared" si="237"/>
        <v>3.445838951505702E-3</v>
      </c>
      <c r="AI705" s="12">
        <f t="shared" si="238"/>
        <v>-82604.418566706518</v>
      </c>
      <c r="AJ705" s="42">
        <f t="shared" si="239"/>
        <v>-110.05835978872599</v>
      </c>
      <c r="AK705" s="11">
        <v>0</v>
      </c>
      <c r="AL705" s="9">
        <f t="shared" si="240"/>
        <v>-89.516660733848383</v>
      </c>
      <c r="AM705" s="11">
        <f t="shared" si="241"/>
        <v>0</v>
      </c>
      <c r="AN705" s="9">
        <f t="shared" si="242"/>
        <v>86.110933557102371</v>
      </c>
      <c r="AO705" s="9"/>
      <c r="AP705" s="9">
        <f t="shared" si="243"/>
        <v>110.05932156701846</v>
      </c>
      <c r="AQ705" s="47">
        <f t="shared" si="244"/>
        <v>86.026081737928664</v>
      </c>
      <c r="AR705" s="15">
        <f t="shared" si="245"/>
        <v>0</v>
      </c>
      <c r="AS705" s="49"/>
      <c r="AT705" s="12">
        <f t="shared" si="246"/>
        <v>-0.26664578117414711</v>
      </c>
      <c r="AU705" s="9">
        <f t="shared" si="247"/>
        <v>62.077693728012576</v>
      </c>
      <c r="AV705" s="9">
        <f t="shared" si="248"/>
        <v>38.129305718096489</v>
      </c>
      <c r="AW705" s="9">
        <f t="shared" si="249"/>
        <v>86.026081737928664</v>
      </c>
      <c r="AX705" s="16">
        <f t="shared" si="250"/>
        <v>62.077693728012576</v>
      </c>
      <c r="AY705" s="44">
        <f t="shared" si="251"/>
        <v>-0.26570436088422705</v>
      </c>
      <c r="AZ705" s="49"/>
      <c r="BA705" s="12">
        <f t="shared" si="252"/>
        <v>-0.26664578117414711</v>
      </c>
      <c r="BB705" s="9">
        <f t="shared" si="253"/>
        <v>63.614537256651829</v>
      </c>
      <c r="BC705" s="9">
        <f t="shared" si="254"/>
        <v>39.666149246735742</v>
      </c>
      <c r="BD705" s="9">
        <f t="shared" si="255"/>
        <v>87.562925266567916</v>
      </c>
      <c r="BE705" s="16">
        <f t="shared" si="256"/>
        <v>63.614537256651829</v>
      </c>
      <c r="BF705" s="44">
        <f t="shared" si="257"/>
        <v>-0.26570436088422705</v>
      </c>
      <c r="BG705" s="49"/>
      <c r="BH705" s="12">
        <f t="shared" si="258"/>
        <v>-0.26664578117414711</v>
      </c>
      <c r="BI705" s="9">
        <f t="shared" si="259"/>
        <v>64</v>
      </c>
      <c r="BJ705" s="9">
        <f t="shared" si="262"/>
        <v>40.051611990083913</v>
      </c>
      <c r="BK705" s="9"/>
      <c r="BL705" s="47">
        <f t="shared" si="260"/>
        <v>64</v>
      </c>
      <c r="BM705" s="44">
        <f t="shared" si="261"/>
        <v>-0.26570436088422705</v>
      </c>
      <c r="BN705" s="11"/>
      <c r="BO705" s="9"/>
      <c r="BP705" s="11"/>
      <c r="BQ705" s="9"/>
      <c r="BR705" s="43"/>
      <c r="BS705" s="9"/>
      <c r="BT705" s="11"/>
    </row>
    <row r="706" spans="3:72" x14ac:dyDescent="0.2">
      <c r="C706" s="1">
        <v>80</v>
      </c>
      <c r="D706" s="1">
        <v>104.71</v>
      </c>
      <c r="E706" s="1">
        <v>-5103.8999999999996</v>
      </c>
      <c r="F706" s="2">
        <v>78</v>
      </c>
      <c r="G706" s="6">
        <v>3.3000000000000002E-2</v>
      </c>
      <c r="H706" s="2">
        <v>0.42199999999999999</v>
      </c>
      <c r="I706" s="2">
        <v>3500</v>
      </c>
      <c r="J706" s="3">
        <f t="shared" si="223"/>
        <v>58.333333333333336</v>
      </c>
      <c r="K706" s="3">
        <f t="shared" si="224"/>
        <v>366.52</v>
      </c>
      <c r="L706" s="1">
        <v>0.9</v>
      </c>
      <c r="M706" s="1">
        <v>0.76</v>
      </c>
      <c r="N706" s="1">
        <f t="shared" si="225"/>
        <v>0.68400000000000005</v>
      </c>
      <c r="O706" s="40">
        <f t="shared" si="226"/>
        <v>50.175438596491226</v>
      </c>
      <c r="P706" s="40">
        <f t="shared" si="227"/>
        <v>3808.3157894736842</v>
      </c>
      <c r="Q706" s="1">
        <v>11</v>
      </c>
      <c r="R706" s="1">
        <v>4</v>
      </c>
      <c r="S706" s="2">
        <v>2600</v>
      </c>
      <c r="T706" s="3">
        <f t="shared" si="228"/>
        <v>866.66666666666663</v>
      </c>
      <c r="U706" s="7">
        <v>0.20419999999999999</v>
      </c>
      <c r="V706" s="7">
        <f t="shared" si="229"/>
        <v>3.2749326455999997E-2</v>
      </c>
      <c r="W706" s="7">
        <f t="shared" si="230"/>
        <v>1.6693636134473333E-2</v>
      </c>
      <c r="X706" s="40">
        <f t="shared" si="231"/>
        <v>1081.2059482292843</v>
      </c>
      <c r="Y706" s="1">
        <v>0</v>
      </c>
      <c r="Z706" s="1">
        <v>78</v>
      </c>
      <c r="AA706" s="2">
        <v>67</v>
      </c>
      <c r="AB706" s="6">
        <f t="shared" si="232"/>
        <v>0.6511988748177826</v>
      </c>
      <c r="AC706" s="2">
        <v>347.36</v>
      </c>
      <c r="AD706" s="40">
        <f t="shared" si="233"/>
        <v>3367.0033670033663</v>
      </c>
      <c r="AE706" s="1">
        <f t="shared" si="234"/>
        <v>2.4950099800399199</v>
      </c>
      <c r="AF706" s="2">
        <f t="shared" si="235"/>
        <v>179</v>
      </c>
      <c r="AG706" s="9">
        <f t="shared" si="236"/>
        <v>446.60678642714566</v>
      </c>
      <c r="AH706" s="12">
        <f t="shared" si="237"/>
        <v>3.4266544193703161E-3</v>
      </c>
      <c r="AI706" s="12">
        <f t="shared" si="238"/>
        <v>-82464.579556350451</v>
      </c>
      <c r="AJ706" s="42">
        <f t="shared" si="239"/>
        <v>-109.88926492828651</v>
      </c>
      <c r="AK706" s="11">
        <v>0</v>
      </c>
      <c r="AL706" s="9">
        <f t="shared" si="240"/>
        <v>-89.520084980989225</v>
      </c>
      <c r="AM706" s="11">
        <f t="shared" si="241"/>
        <v>0</v>
      </c>
      <c r="AN706" s="9">
        <f t="shared" si="242"/>
        <v>86.026081737928664</v>
      </c>
      <c r="AO706" s="9"/>
      <c r="AP706" s="9">
        <f t="shared" si="243"/>
        <v>109.8902160270878</v>
      </c>
      <c r="AQ706" s="47">
        <f t="shared" si="244"/>
        <v>85.941828017171716</v>
      </c>
      <c r="AR706" s="15">
        <f t="shared" si="245"/>
        <v>0</v>
      </c>
      <c r="AS706" s="49"/>
      <c r="AT706" s="12">
        <f t="shared" si="246"/>
        <v>-0.26570436088422705</v>
      </c>
      <c r="AU706" s="9">
        <f t="shared" si="247"/>
        <v>62.077693728012576</v>
      </c>
      <c r="AV706" s="9">
        <f t="shared" si="248"/>
        <v>38.213559438853437</v>
      </c>
      <c r="AW706" s="9">
        <f t="shared" si="249"/>
        <v>85.941828017171716</v>
      </c>
      <c r="AX706" s="16">
        <f t="shared" si="250"/>
        <v>62.077693728012576</v>
      </c>
      <c r="AY706" s="44">
        <f t="shared" si="251"/>
        <v>-0.2647695764212154</v>
      </c>
      <c r="AZ706" s="49"/>
      <c r="BA706" s="12">
        <f t="shared" si="252"/>
        <v>-0.26570436088422705</v>
      </c>
      <c r="BB706" s="9">
        <f t="shared" si="253"/>
        <v>63.614537256651829</v>
      </c>
      <c r="BC706" s="9">
        <f t="shared" si="254"/>
        <v>39.75040296749269</v>
      </c>
      <c r="BD706" s="9">
        <f t="shared" si="255"/>
        <v>87.478671545810968</v>
      </c>
      <c r="BE706" s="16">
        <f t="shared" si="256"/>
        <v>63.614537256651829</v>
      </c>
      <c r="BF706" s="44">
        <f t="shared" si="257"/>
        <v>-0.2647695764212154</v>
      </c>
      <c r="BG706" s="49"/>
      <c r="BH706" s="12">
        <f t="shared" si="258"/>
        <v>-0.26570436088422705</v>
      </c>
      <c r="BI706" s="9">
        <f t="shared" si="259"/>
        <v>64</v>
      </c>
      <c r="BJ706" s="9">
        <f t="shared" si="262"/>
        <v>40.135865710840861</v>
      </c>
      <c r="BK706" s="9"/>
      <c r="BL706" s="47">
        <f t="shared" si="260"/>
        <v>64</v>
      </c>
      <c r="BM706" s="44">
        <f t="shared" si="261"/>
        <v>-0.2647695764212154</v>
      </c>
      <c r="BN706" s="11"/>
      <c r="BO706" s="9"/>
      <c r="BP706" s="11"/>
      <c r="BQ706" s="9"/>
      <c r="BR706" s="43"/>
      <c r="BS706" s="9"/>
      <c r="BT706" s="11"/>
    </row>
    <row r="707" spans="3:72" x14ac:dyDescent="0.2">
      <c r="C707" s="1">
        <v>80</v>
      </c>
      <c r="D707" s="1">
        <v>104.71</v>
      </c>
      <c r="E707" s="1">
        <v>-5103.8999999999996</v>
      </c>
      <c r="F707" s="2">
        <v>78</v>
      </c>
      <c r="G707" s="6">
        <v>3.3000000000000002E-2</v>
      </c>
      <c r="H707" s="2">
        <v>0.42199999999999999</v>
      </c>
      <c r="I707" s="2">
        <v>3500</v>
      </c>
      <c r="J707" s="3">
        <f t="shared" si="223"/>
        <v>58.333333333333336</v>
      </c>
      <c r="K707" s="3">
        <f t="shared" si="224"/>
        <v>366.52</v>
      </c>
      <c r="L707" s="1">
        <v>0.9</v>
      </c>
      <c r="M707" s="1">
        <v>0.76</v>
      </c>
      <c r="N707" s="1">
        <f t="shared" si="225"/>
        <v>0.68400000000000005</v>
      </c>
      <c r="O707" s="40">
        <f t="shared" si="226"/>
        <v>50.175438596491226</v>
      </c>
      <c r="P707" s="40">
        <f t="shared" si="227"/>
        <v>3808.3157894736842</v>
      </c>
      <c r="Q707" s="1">
        <v>11</v>
      </c>
      <c r="R707" s="1">
        <v>4</v>
      </c>
      <c r="S707" s="2">
        <v>2600</v>
      </c>
      <c r="T707" s="3">
        <f t="shared" si="228"/>
        <v>866.66666666666663</v>
      </c>
      <c r="U707" s="7">
        <v>0.20419999999999999</v>
      </c>
      <c r="V707" s="7">
        <f t="shared" si="229"/>
        <v>3.2749326455999997E-2</v>
      </c>
      <c r="W707" s="7">
        <f t="shared" si="230"/>
        <v>1.6693636134473333E-2</v>
      </c>
      <c r="X707" s="40">
        <f t="shared" si="231"/>
        <v>1081.2059482292843</v>
      </c>
      <c r="Y707" s="1">
        <v>0</v>
      </c>
      <c r="Z707" s="1">
        <v>78</v>
      </c>
      <c r="AA707" s="2">
        <v>67</v>
      </c>
      <c r="AB707" s="6">
        <f t="shared" si="232"/>
        <v>0.6511988748177826</v>
      </c>
      <c r="AC707" s="2">
        <v>347.36</v>
      </c>
      <c r="AD707" s="40">
        <f t="shared" si="233"/>
        <v>3367.0033670033663</v>
      </c>
      <c r="AE707" s="1">
        <f t="shared" si="234"/>
        <v>2.4950099800399199</v>
      </c>
      <c r="AF707" s="2">
        <f t="shared" si="235"/>
        <v>180</v>
      </c>
      <c r="AG707" s="9">
        <f t="shared" si="236"/>
        <v>449.10179640718559</v>
      </c>
      <c r="AH707" s="12">
        <f t="shared" si="237"/>
        <v>3.4076823223165346E-3</v>
      </c>
      <c r="AI707" s="12">
        <f t="shared" si="238"/>
        <v>-82325.72687203878</v>
      </c>
      <c r="AJ707" s="42">
        <f t="shared" si="239"/>
        <v>-109.72135977887829</v>
      </c>
      <c r="AK707" s="11">
        <v>0</v>
      </c>
      <c r="AL707" s="9">
        <f t="shared" si="240"/>
        <v>-89.523471310592356</v>
      </c>
      <c r="AM707" s="11">
        <f t="shared" si="241"/>
        <v>0</v>
      </c>
      <c r="AN707" s="9">
        <f t="shared" si="242"/>
        <v>85.941828017171716</v>
      </c>
      <c r="AO707" s="9"/>
      <c r="AP707" s="9">
        <f t="shared" si="243"/>
        <v>109.72230037508189</v>
      </c>
      <c r="AQ707" s="47">
        <f t="shared" si="244"/>
        <v>85.858166085922747</v>
      </c>
      <c r="AR707" s="15">
        <f t="shared" si="245"/>
        <v>0</v>
      </c>
      <c r="AS707" s="49"/>
      <c r="AT707" s="12">
        <f t="shared" si="246"/>
        <v>-0.2647695764212154</v>
      </c>
      <c r="AU707" s="9">
        <f t="shared" si="247"/>
        <v>62.077693728012576</v>
      </c>
      <c r="AV707" s="9">
        <f t="shared" si="248"/>
        <v>38.297221370102406</v>
      </c>
      <c r="AW707" s="9">
        <f t="shared" si="249"/>
        <v>85.858166085922747</v>
      </c>
      <c r="AX707" s="16">
        <f t="shared" si="250"/>
        <v>62.077693728012576</v>
      </c>
      <c r="AY707" s="44">
        <f t="shared" si="251"/>
        <v>-0.26384135778856077</v>
      </c>
      <c r="AZ707" s="49"/>
      <c r="BA707" s="12">
        <f t="shared" si="252"/>
        <v>-0.2647695764212154</v>
      </c>
      <c r="BB707" s="9">
        <f t="shared" si="253"/>
        <v>63.614537256651829</v>
      </c>
      <c r="BC707" s="9">
        <f t="shared" si="254"/>
        <v>39.834064898741659</v>
      </c>
      <c r="BD707" s="9">
        <f t="shared" si="255"/>
        <v>87.395009614561999</v>
      </c>
      <c r="BE707" s="16">
        <f t="shared" si="256"/>
        <v>63.614537256651829</v>
      </c>
      <c r="BF707" s="44">
        <f t="shared" si="257"/>
        <v>-0.26384135778856077</v>
      </c>
      <c r="BG707" s="49"/>
      <c r="BH707" s="12">
        <f t="shared" si="258"/>
        <v>-0.2647695764212154</v>
      </c>
      <c r="BI707" s="9">
        <f t="shared" si="259"/>
        <v>64</v>
      </c>
      <c r="BJ707" s="9">
        <f t="shared" si="262"/>
        <v>40.21952764208983</v>
      </c>
      <c r="BK707" s="9"/>
      <c r="BL707" s="47">
        <f t="shared" si="260"/>
        <v>64</v>
      </c>
      <c r="BM707" s="44">
        <f t="shared" si="261"/>
        <v>-0.26384135778856077</v>
      </c>
      <c r="BN707" s="11"/>
      <c r="BO707" s="9"/>
      <c r="BP707" s="11"/>
      <c r="BQ707" s="9"/>
      <c r="BR707" s="43"/>
      <c r="BS707" s="9"/>
      <c r="BT707" s="11"/>
    </row>
    <row r="708" spans="3:72" x14ac:dyDescent="0.2">
      <c r="C708" s="1">
        <v>80</v>
      </c>
      <c r="D708" s="1">
        <v>104.71</v>
      </c>
      <c r="E708" s="1">
        <v>-5103.8999999999996</v>
      </c>
      <c r="F708" s="2">
        <v>78</v>
      </c>
      <c r="G708" s="6">
        <v>3.3000000000000002E-2</v>
      </c>
      <c r="H708" s="2">
        <v>0.42199999999999999</v>
      </c>
      <c r="I708" s="2">
        <v>3500</v>
      </c>
      <c r="J708" s="3">
        <f t="shared" si="223"/>
        <v>58.333333333333336</v>
      </c>
      <c r="K708" s="3">
        <f t="shared" si="224"/>
        <v>366.52</v>
      </c>
      <c r="L708" s="1">
        <v>0.9</v>
      </c>
      <c r="M708" s="1">
        <v>0.76</v>
      </c>
      <c r="N708" s="1">
        <f t="shared" si="225"/>
        <v>0.68400000000000005</v>
      </c>
      <c r="O708" s="40">
        <f t="shared" si="226"/>
        <v>50.175438596491226</v>
      </c>
      <c r="P708" s="40">
        <f t="shared" si="227"/>
        <v>3808.3157894736842</v>
      </c>
      <c r="Q708" s="1">
        <v>11</v>
      </c>
      <c r="R708" s="1">
        <v>4</v>
      </c>
      <c r="S708" s="2">
        <v>2600</v>
      </c>
      <c r="T708" s="3">
        <f t="shared" si="228"/>
        <v>866.66666666666663</v>
      </c>
      <c r="U708" s="7">
        <v>0.20419999999999999</v>
      </c>
      <c r="V708" s="7">
        <f t="shared" si="229"/>
        <v>3.2749326455999997E-2</v>
      </c>
      <c r="W708" s="7">
        <f t="shared" si="230"/>
        <v>1.6693636134473333E-2</v>
      </c>
      <c r="X708" s="40">
        <f t="shared" si="231"/>
        <v>1081.2059482292843</v>
      </c>
      <c r="Y708" s="1">
        <v>0</v>
      </c>
      <c r="Z708" s="1">
        <v>78</v>
      </c>
      <c r="AA708" s="2">
        <v>67</v>
      </c>
      <c r="AB708" s="6">
        <f t="shared" si="232"/>
        <v>0.6511988748177826</v>
      </c>
      <c r="AC708" s="2">
        <v>347.36</v>
      </c>
      <c r="AD708" s="40">
        <f t="shared" si="233"/>
        <v>3367.0033670033663</v>
      </c>
      <c r="AE708" s="1">
        <f t="shared" si="234"/>
        <v>2.4950099800399199</v>
      </c>
      <c r="AF708" s="2">
        <f t="shared" si="235"/>
        <v>181</v>
      </c>
      <c r="AG708" s="9">
        <f t="shared" si="236"/>
        <v>451.59680638722551</v>
      </c>
      <c r="AH708" s="12">
        <f t="shared" si="237"/>
        <v>3.3889191512533677E-3</v>
      </c>
      <c r="AI708" s="12">
        <f t="shared" si="238"/>
        <v>-82187.850089451502</v>
      </c>
      <c r="AJ708" s="42">
        <f t="shared" si="239"/>
        <v>-109.55463181506607</v>
      </c>
      <c r="AK708" s="11">
        <v>0</v>
      </c>
      <c r="AL708" s="9">
        <f t="shared" si="240"/>
        <v>-89.526820348995429</v>
      </c>
      <c r="AM708" s="11">
        <f t="shared" si="241"/>
        <v>0</v>
      </c>
      <c r="AN708" s="9">
        <f t="shared" si="242"/>
        <v>85.858166085922747</v>
      </c>
      <c r="AO708" s="9"/>
      <c r="AP708" s="9">
        <f t="shared" si="243"/>
        <v>109.55556208168018</v>
      </c>
      <c r="AQ708" s="47">
        <f t="shared" si="244"/>
        <v>85.775089723770009</v>
      </c>
      <c r="AR708" s="15">
        <f t="shared" si="245"/>
        <v>0</v>
      </c>
      <c r="AS708" s="49"/>
      <c r="AT708" s="12">
        <f t="shared" si="246"/>
        <v>-0.26384135778856077</v>
      </c>
      <c r="AU708" s="9">
        <f t="shared" si="247"/>
        <v>62.077693728012576</v>
      </c>
      <c r="AV708" s="9">
        <f t="shared" si="248"/>
        <v>38.380297732255144</v>
      </c>
      <c r="AW708" s="9">
        <f t="shared" si="249"/>
        <v>85.775089723770009</v>
      </c>
      <c r="AX708" s="16">
        <f t="shared" si="250"/>
        <v>62.077693728012576</v>
      </c>
      <c r="AY708" s="44">
        <f t="shared" si="251"/>
        <v>-0.26291963597157503</v>
      </c>
      <c r="AZ708" s="49"/>
      <c r="BA708" s="12">
        <f t="shared" si="252"/>
        <v>-0.26384135778856077</v>
      </c>
      <c r="BB708" s="9">
        <f t="shared" si="253"/>
        <v>63.614537256651829</v>
      </c>
      <c r="BC708" s="9">
        <f t="shared" si="254"/>
        <v>39.917141260894397</v>
      </c>
      <c r="BD708" s="9">
        <f t="shared" si="255"/>
        <v>87.311933252409261</v>
      </c>
      <c r="BE708" s="16">
        <f t="shared" si="256"/>
        <v>63.614537256651829</v>
      </c>
      <c r="BF708" s="44">
        <f t="shared" si="257"/>
        <v>-0.26291963597157503</v>
      </c>
      <c r="BG708" s="49"/>
      <c r="BH708" s="12">
        <f t="shared" si="258"/>
        <v>-0.26384135778856077</v>
      </c>
      <c r="BI708" s="9">
        <f t="shared" si="259"/>
        <v>64</v>
      </c>
      <c r="BJ708" s="9">
        <f t="shared" si="262"/>
        <v>40.302604004242568</v>
      </c>
      <c r="BK708" s="9"/>
      <c r="BL708" s="47">
        <f t="shared" si="260"/>
        <v>64</v>
      </c>
      <c r="BM708" s="44">
        <f t="shared" si="261"/>
        <v>-0.26291963597157503</v>
      </c>
      <c r="BN708" s="11"/>
      <c r="BO708" s="9"/>
      <c r="BP708" s="11"/>
      <c r="BQ708" s="9"/>
      <c r="BR708" s="43"/>
      <c r="BS708" s="9"/>
      <c r="BT708" s="11"/>
    </row>
    <row r="709" spans="3:72" x14ac:dyDescent="0.2">
      <c r="C709" s="1">
        <v>80</v>
      </c>
      <c r="D709" s="1">
        <v>104.71</v>
      </c>
      <c r="E709" s="1">
        <v>-5103.8999999999996</v>
      </c>
      <c r="F709" s="2">
        <v>78</v>
      </c>
      <c r="G709" s="6">
        <v>3.3000000000000002E-2</v>
      </c>
      <c r="H709" s="2">
        <v>0.42199999999999999</v>
      </c>
      <c r="I709" s="2">
        <v>3500</v>
      </c>
      <c r="J709" s="3">
        <f t="shared" si="223"/>
        <v>58.333333333333336</v>
      </c>
      <c r="K709" s="3">
        <f t="shared" si="224"/>
        <v>366.52</v>
      </c>
      <c r="L709" s="1">
        <v>0.9</v>
      </c>
      <c r="M709" s="1">
        <v>0.76</v>
      </c>
      <c r="N709" s="1">
        <f t="shared" si="225"/>
        <v>0.68400000000000005</v>
      </c>
      <c r="O709" s="40">
        <f t="shared" si="226"/>
        <v>50.175438596491226</v>
      </c>
      <c r="P709" s="40">
        <f t="shared" si="227"/>
        <v>3808.3157894736842</v>
      </c>
      <c r="Q709" s="1">
        <v>11</v>
      </c>
      <c r="R709" s="1">
        <v>4</v>
      </c>
      <c r="S709" s="2">
        <v>2600</v>
      </c>
      <c r="T709" s="3">
        <f t="shared" si="228"/>
        <v>866.66666666666663</v>
      </c>
      <c r="U709" s="7">
        <v>0.20419999999999999</v>
      </c>
      <c r="V709" s="7">
        <f t="shared" si="229"/>
        <v>3.2749326455999997E-2</v>
      </c>
      <c r="W709" s="7">
        <f t="shared" si="230"/>
        <v>1.6693636134473333E-2</v>
      </c>
      <c r="X709" s="40">
        <f t="shared" si="231"/>
        <v>1081.2059482292843</v>
      </c>
      <c r="Y709" s="1">
        <v>0</v>
      </c>
      <c r="Z709" s="1">
        <v>78</v>
      </c>
      <c r="AA709" s="2">
        <v>67</v>
      </c>
      <c r="AB709" s="6">
        <f t="shared" si="232"/>
        <v>0.6511988748177826</v>
      </c>
      <c r="AC709" s="2">
        <v>347.36</v>
      </c>
      <c r="AD709" s="40">
        <f t="shared" si="233"/>
        <v>3367.0033670033663</v>
      </c>
      <c r="AE709" s="1">
        <f t="shared" si="234"/>
        <v>2.4950099800399199</v>
      </c>
      <c r="AF709" s="2">
        <f t="shared" si="235"/>
        <v>182</v>
      </c>
      <c r="AG709" s="9">
        <f t="shared" si="236"/>
        <v>454.09181636726544</v>
      </c>
      <c r="AH709" s="12">
        <f t="shared" si="237"/>
        <v>3.3703614739527764E-3</v>
      </c>
      <c r="AI709" s="12">
        <f t="shared" si="238"/>
        <v>-82050.938931068333</v>
      </c>
      <c r="AJ709" s="42">
        <f t="shared" si="239"/>
        <v>-109.38906868675511</v>
      </c>
      <c r="AK709" s="11">
        <v>0</v>
      </c>
      <c r="AL709" s="9">
        <f t="shared" si="240"/>
        <v>-89.530132708816808</v>
      </c>
      <c r="AM709" s="11">
        <f t="shared" si="241"/>
        <v>0</v>
      </c>
      <c r="AN709" s="9">
        <f t="shared" si="242"/>
        <v>85.775089723770009</v>
      </c>
      <c r="AO709" s="9"/>
      <c r="AP709" s="9">
        <f t="shared" si="243"/>
        <v>109.38998879300878</v>
      </c>
      <c r="AQ709" s="47">
        <f t="shared" si="244"/>
        <v>85.692592797251351</v>
      </c>
      <c r="AR709" s="15">
        <f t="shared" si="245"/>
        <v>0</v>
      </c>
      <c r="AS709" s="49"/>
      <c r="AT709" s="12">
        <f t="shared" si="246"/>
        <v>-0.26291963597157503</v>
      </c>
      <c r="AU709" s="9">
        <f t="shared" si="247"/>
        <v>62.077693728012576</v>
      </c>
      <c r="AV709" s="9">
        <f t="shared" si="248"/>
        <v>38.462794658773802</v>
      </c>
      <c r="AW709" s="9">
        <f t="shared" si="249"/>
        <v>85.692592797251351</v>
      </c>
      <c r="AX709" s="16">
        <f t="shared" si="250"/>
        <v>62.077693728012576</v>
      </c>
      <c r="AY709" s="44">
        <f t="shared" si="251"/>
        <v>-0.26200434292026498</v>
      </c>
      <c r="AZ709" s="49"/>
      <c r="BA709" s="12">
        <f t="shared" si="252"/>
        <v>-0.26291963597157503</v>
      </c>
      <c r="BB709" s="9">
        <f t="shared" si="253"/>
        <v>63.614537256651829</v>
      </c>
      <c r="BC709" s="9">
        <f t="shared" si="254"/>
        <v>39.999638187413055</v>
      </c>
      <c r="BD709" s="9">
        <f t="shared" si="255"/>
        <v>87.229436325890603</v>
      </c>
      <c r="BE709" s="16">
        <f t="shared" si="256"/>
        <v>63.614537256651829</v>
      </c>
      <c r="BF709" s="44">
        <f t="shared" si="257"/>
        <v>-0.26200434292026498</v>
      </c>
      <c r="BG709" s="49"/>
      <c r="BH709" s="12">
        <f t="shared" si="258"/>
        <v>-0.26291963597157503</v>
      </c>
      <c r="BI709" s="9">
        <f t="shared" si="259"/>
        <v>64</v>
      </c>
      <c r="BJ709" s="9">
        <f t="shared" si="262"/>
        <v>40.385100930761226</v>
      </c>
      <c r="BK709" s="9"/>
      <c r="BL709" s="47">
        <f t="shared" si="260"/>
        <v>64</v>
      </c>
      <c r="BM709" s="44">
        <f t="shared" si="261"/>
        <v>-0.26200434292026498</v>
      </c>
      <c r="BN709" s="11"/>
      <c r="BO709" s="9"/>
      <c r="BP709" s="11"/>
      <c r="BQ709" s="9"/>
      <c r="BR709" s="43"/>
      <c r="BS709" s="9"/>
      <c r="BT709" s="11"/>
    </row>
    <row r="710" spans="3:72" x14ac:dyDescent="0.2">
      <c r="C710" s="1">
        <v>80</v>
      </c>
      <c r="D710" s="1">
        <v>104.71</v>
      </c>
      <c r="E710" s="1">
        <v>-5103.8999999999996</v>
      </c>
      <c r="F710" s="2">
        <v>78</v>
      </c>
      <c r="G710" s="6">
        <v>3.3000000000000002E-2</v>
      </c>
      <c r="H710" s="2">
        <v>0.42199999999999999</v>
      </c>
      <c r="I710" s="2">
        <v>3500</v>
      </c>
      <c r="J710" s="3">
        <f t="shared" si="223"/>
        <v>58.333333333333336</v>
      </c>
      <c r="K710" s="3">
        <f t="shared" si="224"/>
        <v>366.52</v>
      </c>
      <c r="L710" s="1">
        <v>0.9</v>
      </c>
      <c r="M710" s="1">
        <v>0.76</v>
      </c>
      <c r="N710" s="1">
        <f t="shared" si="225"/>
        <v>0.68400000000000005</v>
      </c>
      <c r="O710" s="40">
        <f t="shared" si="226"/>
        <v>50.175438596491226</v>
      </c>
      <c r="P710" s="40">
        <f t="shared" si="227"/>
        <v>3808.3157894736842</v>
      </c>
      <c r="Q710" s="1">
        <v>11</v>
      </c>
      <c r="R710" s="1">
        <v>4</v>
      </c>
      <c r="S710" s="2">
        <v>2600</v>
      </c>
      <c r="T710" s="3">
        <f t="shared" si="228"/>
        <v>866.66666666666663</v>
      </c>
      <c r="U710" s="7">
        <v>0.20419999999999999</v>
      </c>
      <c r="V710" s="7">
        <f t="shared" si="229"/>
        <v>3.2749326455999997E-2</v>
      </c>
      <c r="W710" s="7">
        <f t="shared" si="230"/>
        <v>1.6693636134473333E-2</v>
      </c>
      <c r="X710" s="40">
        <f t="shared" si="231"/>
        <v>1081.2059482292843</v>
      </c>
      <c r="Y710" s="1">
        <v>0</v>
      </c>
      <c r="Z710" s="1">
        <v>78</v>
      </c>
      <c r="AA710" s="2">
        <v>67</v>
      </c>
      <c r="AB710" s="6">
        <f t="shared" si="232"/>
        <v>0.6511988748177826</v>
      </c>
      <c r="AC710" s="2">
        <v>347.36</v>
      </c>
      <c r="AD710" s="40">
        <f t="shared" si="233"/>
        <v>3367.0033670033663</v>
      </c>
      <c r="AE710" s="1">
        <f t="shared" si="234"/>
        <v>2.4950099800399199</v>
      </c>
      <c r="AF710" s="2">
        <f t="shared" si="235"/>
        <v>183</v>
      </c>
      <c r="AG710" s="9">
        <f t="shared" si="236"/>
        <v>456.58682634730536</v>
      </c>
      <c r="AH710" s="12">
        <f t="shared" si="237"/>
        <v>3.3520059329566242E-3</v>
      </c>
      <c r="AI710" s="12">
        <f t="shared" si="238"/>
        <v>-81914.983263584218</v>
      </c>
      <c r="AJ710" s="42">
        <f t="shared" si="239"/>
        <v>-109.22465821613233</v>
      </c>
      <c r="AK710" s="11">
        <v>0</v>
      </c>
      <c r="AL710" s="9">
        <f t="shared" si="240"/>
        <v>-89.533408989329217</v>
      </c>
      <c r="AM710" s="11">
        <f t="shared" si="241"/>
        <v>0</v>
      </c>
      <c r="AN710" s="9">
        <f t="shared" si="242"/>
        <v>85.692592797251351</v>
      </c>
      <c r="AO710" s="9"/>
      <c r="AP710" s="9">
        <f t="shared" si="243"/>
        <v>109.22556832757806</v>
      </c>
      <c r="AQ710" s="47">
        <f t="shared" si="244"/>
        <v>85.610669258339286</v>
      </c>
      <c r="AR710" s="15">
        <f t="shared" si="245"/>
        <v>0</v>
      </c>
      <c r="AS710" s="49"/>
      <c r="AT710" s="12">
        <f t="shared" si="246"/>
        <v>-0.26200434292026498</v>
      </c>
      <c r="AU710" s="9">
        <f t="shared" si="247"/>
        <v>62.077693728012576</v>
      </c>
      <c r="AV710" s="9">
        <f t="shared" si="248"/>
        <v>38.544718197685867</v>
      </c>
      <c r="AW710" s="9">
        <f t="shared" si="249"/>
        <v>85.610669258339286</v>
      </c>
      <c r="AX710" s="16">
        <f t="shared" si="250"/>
        <v>62.077693728012576</v>
      </c>
      <c r="AY710" s="44">
        <f t="shared" si="251"/>
        <v>-0.2610954115325243</v>
      </c>
      <c r="AZ710" s="49"/>
      <c r="BA710" s="12">
        <f t="shared" si="252"/>
        <v>-0.26200434292026498</v>
      </c>
      <c r="BB710" s="9">
        <f t="shared" si="253"/>
        <v>63.614537256651829</v>
      </c>
      <c r="BC710" s="9">
        <f t="shared" si="254"/>
        <v>40.08156172632512</v>
      </c>
      <c r="BD710" s="9">
        <f t="shared" si="255"/>
        <v>87.147512786978538</v>
      </c>
      <c r="BE710" s="16">
        <f t="shared" si="256"/>
        <v>63.614537256651829</v>
      </c>
      <c r="BF710" s="44">
        <f t="shared" si="257"/>
        <v>-0.2610954115325243</v>
      </c>
      <c r="BG710" s="49"/>
      <c r="BH710" s="12">
        <f t="shared" si="258"/>
        <v>-0.26200434292026498</v>
      </c>
      <c r="BI710" s="9">
        <f t="shared" si="259"/>
        <v>64</v>
      </c>
      <c r="BJ710" s="9">
        <f t="shared" si="262"/>
        <v>40.467024469673291</v>
      </c>
      <c r="BK710" s="9"/>
      <c r="BL710" s="47">
        <f t="shared" si="260"/>
        <v>64</v>
      </c>
      <c r="BM710" s="44">
        <f t="shared" si="261"/>
        <v>-0.2610954115325243</v>
      </c>
      <c r="BN710" s="11"/>
      <c r="BO710" s="9"/>
      <c r="BP710" s="11"/>
      <c r="BQ710" s="9"/>
      <c r="BR710" s="43"/>
      <c r="BS710" s="9"/>
      <c r="BT710" s="11"/>
    </row>
    <row r="711" spans="3:72" x14ac:dyDescent="0.2">
      <c r="C711" s="1">
        <v>80</v>
      </c>
      <c r="D711" s="1">
        <v>104.71</v>
      </c>
      <c r="E711" s="1">
        <v>-5103.8999999999996</v>
      </c>
      <c r="F711" s="2">
        <v>78</v>
      </c>
      <c r="G711" s="6">
        <v>3.3000000000000002E-2</v>
      </c>
      <c r="H711" s="2">
        <v>0.42199999999999999</v>
      </c>
      <c r="I711" s="2">
        <v>3500</v>
      </c>
      <c r="J711" s="3">
        <f t="shared" si="223"/>
        <v>58.333333333333336</v>
      </c>
      <c r="K711" s="3">
        <f t="shared" si="224"/>
        <v>366.52</v>
      </c>
      <c r="L711" s="1">
        <v>0.9</v>
      </c>
      <c r="M711" s="1">
        <v>0.76</v>
      </c>
      <c r="N711" s="1">
        <f t="shared" si="225"/>
        <v>0.68400000000000005</v>
      </c>
      <c r="O711" s="40">
        <f t="shared" si="226"/>
        <v>50.175438596491226</v>
      </c>
      <c r="P711" s="40">
        <f t="shared" si="227"/>
        <v>3808.3157894736842</v>
      </c>
      <c r="Q711" s="1">
        <v>11</v>
      </c>
      <c r="R711" s="1">
        <v>4</v>
      </c>
      <c r="S711" s="2">
        <v>2600</v>
      </c>
      <c r="T711" s="3">
        <f t="shared" si="228"/>
        <v>866.66666666666663</v>
      </c>
      <c r="U711" s="7">
        <v>0.20419999999999999</v>
      </c>
      <c r="V711" s="7">
        <f t="shared" si="229"/>
        <v>3.2749326455999997E-2</v>
      </c>
      <c r="W711" s="7">
        <f t="shared" si="230"/>
        <v>1.6693636134473333E-2</v>
      </c>
      <c r="X711" s="40">
        <f t="shared" si="231"/>
        <v>1081.2059482292843</v>
      </c>
      <c r="Y711" s="1">
        <v>0</v>
      </c>
      <c r="Z711" s="1">
        <v>78</v>
      </c>
      <c r="AA711" s="2">
        <v>67</v>
      </c>
      <c r="AB711" s="6">
        <f t="shared" si="232"/>
        <v>0.6511988748177826</v>
      </c>
      <c r="AC711" s="2">
        <v>347.36</v>
      </c>
      <c r="AD711" s="40">
        <f t="shared" si="233"/>
        <v>3367.0033670033663</v>
      </c>
      <c r="AE711" s="1">
        <f t="shared" si="234"/>
        <v>2.4950099800399199</v>
      </c>
      <c r="AF711" s="2">
        <f t="shared" si="235"/>
        <v>184</v>
      </c>
      <c r="AG711" s="9">
        <f t="shared" si="236"/>
        <v>459.08183632734529</v>
      </c>
      <c r="AH711" s="12">
        <f t="shared" si="237"/>
        <v>3.3338492435516639E-3</v>
      </c>
      <c r="AI711" s="12">
        <f t="shared" si="238"/>
        <v>-81779.973095379333</v>
      </c>
      <c r="AJ711" s="42">
        <f t="shared" si="239"/>
        <v>-109.06138839467116</v>
      </c>
      <c r="AK711" s="11">
        <v>0</v>
      </c>
      <c r="AL711" s="9">
        <f t="shared" si="240"/>
        <v>-89.536649776821108</v>
      </c>
      <c r="AM711" s="11">
        <f t="shared" si="241"/>
        <v>0</v>
      </c>
      <c r="AN711" s="9">
        <f t="shared" si="242"/>
        <v>85.610669258339286</v>
      </c>
      <c r="AO711" s="9"/>
      <c r="AP711" s="9">
        <f t="shared" si="243"/>
        <v>109.06228867328423</v>
      </c>
      <c r="AQ711" s="47">
        <f t="shared" si="244"/>
        <v>85.52931314295752</v>
      </c>
      <c r="AR711" s="15">
        <f t="shared" si="245"/>
        <v>0</v>
      </c>
      <c r="AS711" s="49"/>
      <c r="AT711" s="12">
        <f t="shared" si="246"/>
        <v>-0.2610954115325243</v>
      </c>
      <c r="AU711" s="9">
        <f t="shared" si="247"/>
        <v>62.077693728012576</v>
      </c>
      <c r="AV711" s="9">
        <f t="shared" si="248"/>
        <v>38.626074313067633</v>
      </c>
      <c r="AW711" s="9">
        <f t="shared" si="249"/>
        <v>85.52931314295752</v>
      </c>
      <c r="AX711" s="16">
        <f t="shared" si="250"/>
        <v>62.077693728012576</v>
      </c>
      <c r="AY711" s="44">
        <f t="shared" si="251"/>
        <v>-0.26019277563767473</v>
      </c>
      <c r="AZ711" s="49"/>
      <c r="BA711" s="12">
        <f t="shared" si="252"/>
        <v>-0.2610954115325243</v>
      </c>
      <c r="BB711" s="9">
        <f t="shared" si="253"/>
        <v>63.614537256651829</v>
      </c>
      <c r="BC711" s="9">
        <f t="shared" si="254"/>
        <v>40.162917841706886</v>
      </c>
      <c r="BD711" s="9">
        <f t="shared" si="255"/>
        <v>87.066156671596772</v>
      </c>
      <c r="BE711" s="16">
        <f t="shared" si="256"/>
        <v>63.614537256651829</v>
      </c>
      <c r="BF711" s="44">
        <f t="shared" si="257"/>
        <v>-0.26019277563767473</v>
      </c>
      <c r="BG711" s="49"/>
      <c r="BH711" s="12">
        <f t="shared" si="258"/>
        <v>-0.2610954115325243</v>
      </c>
      <c r="BI711" s="9">
        <f t="shared" si="259"/>
        <v>64</v>
      </c>
      <c r="BJ711" s="9">
        <f t="shared" si="262"/>
        <v>40.548380585055057</v>
      </c>
      <c r="BK711" s="9"/>
      <c r="BL711" s="47">
        <f t="shared" si="260"/>
        <v>64</v>
      </c>
      <c r="BM711" s="44">
        <f t="shared" si="261"/>
        <v>-0.26019277563767473</v>
      </c>
      <c r="BN711" s="11"/>
      <c r="BO711" s="9"/>
      <c r="BP711" s="11"/>
      <c r="BQ711" s="9"/>
      <c r="BR711" s="43"/>
      <c r="BS711" s="9"/>
      <c r="BT711" s="11"/>
    </row>
    <row r="712" spans="3:72" x14ac:dyDescent="0.2">
      <c r="C712" s="1">
        <v>80</v>
      </c>
      <c r="D712" s="1">
        <v>104.71</v>
      </c>
      <c r="E712" s="1">
        <v>-5103.8999999999996</v>
      </c>
      <c r="F712" s="2">
        <v>78</v>
      </c>
      <c r="G712" s="6">
        <v>3.3000000000000002E-2</v>
      </c>
      <c r="H712" s="2">
        <v>0.42199999999999999</v>
      </c>
      <c r="I712" s="2">
        <v>3500</v>
      </c>
      <c r="J712" s="3">
        <f t="shared" si="223"/>
        <v>58.333333333333336</v>
      </c>
      <c r="K712" s="3">
        <f t="shared" si="224"/>
        <v>366.52</v>
      </c>
      <c r="L712" s="1">
        <v>0.9</v>
      </c>
      <c r="M712" s="1">
        <v>0.76</v>
      </c>
      <c r="N712" s="1">
        <f t="shared" si="225"/>
        <v>0.68400000000000005</v>
      </c>
      <c r="O712" s="40">
        <f t="shared" si="226"/>
        <v>50.175438596491226</v>
      </c>
      <c r="P712" s="40">
        <f t="shared" si="227"/>
        <v>3808.3157894736842</v>
      </c>
      <c r="Q712" s="1">
        <v>11</v>
      </c>
      <c r="R712" s="1">
        <v>4</v>
      </c>
      <c r="S712" s="2">
        <v>2600</v>
      </c>
      <c r="T712" s="3">
        <f t="shared" si="228"/>
        <v>866.66666666666663</v>
      </c>
      <c r="U712" s="7">
        <v>0.20419999999999999</v>
      </c>
      <c r="V712" s="7">
        <f t="shared" si="229"/>
        <v>3.2749326455999997E-2</v>
      </c>
      <c r="W712" s="7">
        <f t="shared" si="230"/>
        <v>1.6693636134473333E-2</v>
      </c>
      <c r="X712" s="40">
        <f t="shared" si="231"/>
        <v>1081.2059482292843</v>
      </c>
      <c r="Y712" s="1">
        <v>0</v>
      </c>
      <c r="Z712" s="1">
        <v>78</v>
      </c>
      <c r="AA712" s="2">
        <v>67</v>
      </c>
      <c r="AB712" s="6">
        <f t="shared" si="232"/>
        <v>0.6511988748177826</v>
      </c>
      <c r="AC712" s="2">
        <v>347.36</v>
      </c>
      <c r="AD712" s="40">
        <f t="shared" si="233"/>
        <v>3367.0033670033663</v>
      </c>
      <c r="AE712" s="1">
        <f t="shared" si="234"/>
        <v>2.4950099800399199</v>
      </c>
      <c r="AF712" s="2">
        <f t="shared" si="235"/>
        <v>185</v>
      </c>
      <c r="AG712" s="9">
        <f t="shared" si="236"/>
        <v>461.57684630738521</v>
      </c>
      <c r="AH712" s="12">
        <f t="shared" si="237"/>
        <v>3.3158881918099793E-3</v>
      </c>
      <c r="AI712" s="12">
        <f t="shared" si="238"/>
        <v>-81645.898574042643</v>
      </c>
      <c r="AJ712" s="42">
        <f t="shared" si="239"/>
        <v>-108.89924738019882</v>
      </c>
      <c r="AK712" s="11">
        <v>0</v>
      </c>
      <c r="AL712" s="9">
        <f t="shared" si="240"/>
        <v>-89.539855644946471</v>
      </c>
      <c r="AM712" s="11">
        <f t="shared" si="241"/>
        <v>0</v>
      </c>
      <c r="AN712" s="9">
        <f t="shared" si="242"/>
        <v>85.52931314295752</v>
      </c>
      <c r="AO712" s="9"/>
      <c r="AP712" s="9">
        <f t="shared" si="243"/>
        <v>108.90013798447336</v>
      </c>
      <c r="AQ712" s="47">
        <f t="shared" si="244"/>
        <v>85.448518569528417</v>
      </c>
      <c r="AR712" s="15">
        <f t="shared" si="245"/>
        <v>0</v>
      </c>
      <c r="AS712" s="49"/>
      <c r="AT712" s="12">
        <f t="shared" si="246"/>
        <v>-0.26019277563767473</v>
      </c>
      <c r="AU712" s="9">
        <f t="shared" si="247"/>
        <v>62.077693728012576</v>
      </c>
      <c r="AV712" s="9">
        <f t="shared" si="248"/>
        <v>38.706868886496736</v>
      </c>
      <c r="AW712" s="9">
        <f t="shared" si="249"/>
        <v>85.448518569528417</v>
      </c>
      <c r="AX712" s="16">
        <f t="shared" si="250"/>
        <v>62.077693728012576</v>
      </c>
      <c r="AY712" s="44">
        <f t="shared" si="251"/>
        <v>-0.25929636998035016</v>
      </c>
      <c r="AZ712" s="49"/>
      <c r="BA712" s="12">
        <f t="shared" si="252"/>
        <v>-0.26019277563767473</v>
      </c>
      <c r="BB712" s="9">
        <f t="shared" si="253"/>
        <v>63.614537256651829</v>
      </c>
      <c r="BC712" s="9">
        <f t="shared" si="254"/>
        <v>40.243712415135988</v>
      </c>
      <c r="BD712" s="9">
        <f t="shared" si="255"/>
        <v>86.98536209816767</v>
      </c>
      <c r="BE712" s="16">
        <f t="shared" si="256"/>
        <v>63.614537256651829</v>
      </c>
      <c r="BF712" s="44">
        <f t="shared" si="257"/>
        <v>-0.25929636998035016</v>
      </c>
      <c r="BG712" s="49"/>
      <c r="BH712" s="12">
        <f t="shared" si="258"/>
        <v>-0.26019277563767473</v>
      </c>
      <c r="BI712" s="9">
        <f t="shared" si="259"/>
        <v>64</v>
      </c>
      <c r="BJ712" s="9">
        <f t="shared" si="262"/>
        <v>40.629175158484159</v>
      </c>
      <c r="BK712" s="9"/>
      <c r="BL712" s="47">
        <f t="shared" si="260"/>
        <v>64</v>
      </c>
      <c r="BM712" s="44">
        <f t="shared" si="261"/>
        <v>-0.25929636998035016</v>
      </c>
      <c r="BN712" s="11"/>
      <c r="BO712" s="9"/>
      <c r="BP712" s="11"/>
      <c r="BQ712" s="9"/>
      <c r="BR712" s="43"/>
      <c r="BS712" s="9"/>
      <c r="BT712" s="11"/>
    </row>
    <row r="713" spans="3:72" x14ac:dyDescent="0.2">
      <c r="C713" s="1">
        <v>80</v>
      </c>
      <c r="D713" s="1">
        <v>104.71</v>
      </c>
      <c r="E713" s="1">
        <v>-5103.8999999999996</v>
      </c>
      <c r="F713" s="2">
        <v>78</v>
      </c>
      <c r="G713" s="6">
        <v>3.3000000000000002E-2</v>
      </c>
      <c r="H713" s="2">
        <v>0.42199999999999999</v>
      </c>
      <c r="I713" s="2">
        <v>3500</v>
      </c>
      <c r="J713" s="3">
        <f t="shared" si="223"/>
        <v>58.333333333333336</v>
      </c>
      <c r="K713" s="3">
        <f t="shared" si="224"/>
        <v>366.52</v>
      </c>
      <c r="L713" s="1">
        <v>0.9</v>
      </c>
      <c r="M713" s="1">
        <v>0.76</v>
      </c>
      <c r="N713" s="1">
        <f t="shared" si="225"/>
        <v>0.68400000000000005</v>
      </c>
      <c r="O713" s="40">
        <f t="shared" si="226"/>
        <v>50.175438596491226</v>
      </c>
      <c r="P713" s="40">
        <f t="shared" si="227"/>
        <v>3808.3157894736842</v>
      </c>
      <c r="Q713" s="1">
        <v>11</v>
      </c>
      <c r="R713" s="1">
        <v>4</v>
      </c>
      <c r="S713" s="2">
        <v>2600</v>
      </c>
      <c r="T713" s="3">
        <f t="shared" si="228"/>
        <v>866.66666666666663</v>
      </c>
      <c r="U713" s="7">
        <v>0.20419999999999999</v>
      </c>
      <c r="V713" s="7">
        <f t="shared" si="229"/>
        <v>3.2749326455999997E-2</v>
      </c>
      <c r="W713" s="7">
        <f t="shared" si="230"/>
        <v>1.6693636134473333E-2</v>
      </c>
      <c r="X713" s="40">
        <f t="shared" si="231"/>
        <v>1081.2059482292843</v>
      </c>
      <c r="Y713" s="1">
        <v>0</v>
      </c>
      <c r="Z713" s="1">
        <v>78</v>
      </c>
      <c r="AA713" s="2">
        <v>67</v>
      </c>
      <c r="AB713" s="6">
        <f t="shared" si="232"/>
        <v>0.6511988748177826</v>
      </c>
      <c r="AC713" s="2">
        <v>347.36</v>
      </c>
      <c r="AD713" s="40">
        <f t="shared" si="233"/>
        <v>3367.0033670033663</v>
      </c>
      <c r="AE713" s="1">
        <f t="shared" si="234"/>
        <v>2.4950099800399199</v>
      </c>
      <c r="AF713" s="2">
        <f t="shared" si="235"/>
        <v>186</v>
      </c>
      <c r="AG713" s="9">
        <f t="shared" si="236"/>
        <v>464.07185628742508</v>
      </c>
      <c r="AH713" s="12">
        <f t="shared" si="237"/>
        <v>3.2981196326924271E-3</v>
      </c>
      <c r="AI713" s="12">
        <f t="shared" si="238"/>
        <v>-81512.749983947389</v>
      </c>
      <c r="AJ713" s="42">
        <f t="shared" si="239"/>
        <v>-108.73822349402425</v>
      </c>
      <c r="AK713" s="11">
        <v>0</v>
      </c>
      <c r="AL713" s="9">
        <f t="shared" si="240"/>
        <v>-89.543027155063371</v>
      </c>
      <c r="AM713" s="11">
        <f t="shared" si="241"/>
        <v>0</v>
      </c>
      <c r="AN713" s="9">
        <f t="shared" si="242"/>
        <v>85.448518569528417</v>
      </c>
      <c r="AO713" s="9"/>
      <c r="AP713" s="9">
        <f t="shared" si="243"/>
        <v>108.73910457906629</v>
      </c>
      <c r="AQ713" s="47">
        <f t="shared" si="244"/>
        <v>85.368279737550452</v>
      </c>
      <c r="AR713" s="15">
        <f t="shared" si="245"/>
        <v>0</v>
      </c>
      <c r="AS713" s="49"/>
      <c r="AT713" s="12">
        <f t="shared" si="246"/>
        <v>-0.25929636998035016</v>
      </c>
      <c r="AU713" s="9">
        <f t="shared" si="247"/>
        <v>62.077693728012576</v>
      </c>
      <c r="AV713" s="9">
        <f t="shared" si="248"/>
        <v>38.787107718474701</v>
      </c>
      <c r="AW713" s="9">
        <f t="shared" si="249"/>
        <v>85.368279737550452</v>
      </c>
      <c r="AX713" s="16">
        <f t="shared" si="250"/>
        <v>62.077693728012576</v>
      </c>
      <c r="AY713" s="44">
        <f t="shared" si="251"/>
        <v>-0.2584061302047137</v>
      </c>
      <c r="AZ713" s="49"/>
      <c r="BA713" s="12">
        <f t="shared" si="252"/>
        <v>-0.25929636998035016</v>
      </c>
      <c r="BB713" s="9">
        <f t="shared" si="253"/>
        <v>63.614537256651829</v>
      </c>
      <c r="BC713" s="9">
        <f t="shared" si="254"/>
        <v>40.323951247113953</v>
      </c>
      <c r="BD713" s="9">
        <f t="shared" si="255"/>
        <v>86.905123266189705</v>
      </c>
      <c r="BE713" s="16">
        <f t="shared" si="256"/>
        <v>63.614537256651829</v>
      </c>
      <c r="BF713" s="44">
        <f t="shared" si="257"/>
        <v>-0.2584061302047137</v>
      </c>
      <c r="BG713" s="49"/>
      <c r="BH713" s="12">
        <f t="shared" si="258"/>
        <v>-0.25929636998035016</v>
      </c>
      <c r="BI713" s="9">
        <f t="shared" si="259"/>
        <v>64</v>
      </c>
      <c r="BJ713" s="9">
        <f t="shared" si="262"/>
        <v>40.709413990462124</v>
      </c>
      <c r="BK713" s="9"/>
      <c r="BL713" s="47">
        <f t="shared" si="260"/>
        <v>64</v>
      </c>
      <c r="BM713" s="44">
        <f t="shared" si="261"/>
        <v>-0.2584061302047137</v>
      </c>
      <c r="BN713" s="11"/>
      <c r="BO713" s="9"/>
      <c r="BP713" s="11"/>
      <c r="BQ713" s="9"/>
      <c r="BR713" s="43"/>
      <c r="BS713" s="9"/>
      <c r="BT713" s="11"/>
    </row>
    <row r="714" spans="3:72" x14ac:dyDescent="0.2">
      <c r="C714" s="1">
        <v>80</v>
      </c>
      <c r="D714" s="1">
        <v>104.71</v>
      </c>
      <c r="E714" s="1">
        <v>-5103.8999999999996</v>
      </c>
      <c r="F714" s="2">
        <v>78</v>
      </c>
      <c r="G714" s="6">
        <v>3.3000000000000002E-2</v>
      </c>
      <c r="H714" s="2">
        <v>0.42199999999999999</v>
      </c>
      <c r="I714" s="2">
        <v>3500</v>
      </c>
      <c r="J714" s="3">
        <f t="shared" si="223"/>
        <v>58.333333333333336</v>
      </c>
      <c r="K714" s="3">
        <f t="shared" si="224"/>
        <v>366.52</v>
      </c>
      <c r="L714" s="1">
        <v>0.9</v>
      </c>
      <c r="M714" s="1">
        <v>0.76</v>
      </c>
      <c r="N714" s="1">
        <f t="shared" si="225"/>
        <v>0.68400000000000005</v>
      </c>
      <c r="O714" s="40">
        <f t="shared" si="226"/>
        <v>50.175438596491226</v>
      </c>
      <c r="P714" s="40">
        <f t="shared" si="227"/>
        <v>3808.3157894736842</v>
      </c>
      <c r="Q714" s="1">
        <v>11</v>
      </c>
      <c r="R714" s="1">
        <v>4</v>
      </c>
      <c r="S714" s="2">
        <v>2600</v>
      </c>
      <c r="T714" s="3">
        <f t="shared" si="228"/>
        <v>866.66666666666663</v>
      </c>
      <c r="U714" s="7">
        <v>0.20419999999999999</v>
      </c>
      <c r="V714" s="7">
        <f t="shared" si="229"/>
        <v>3.2749326455999997E-2</v>
      </c>
      <c r="W714" s="7">
        <f t="shared" si="230"/>
        <v>1.6693636134473333E-2</v>
      </c>
      <c r="X714" s="40">
        <f t="shared" si="231"/>
        <v>1081.2059482292843</v>
      </c>
      <c r="Y714" s="1">
        <v>0</v>
      </c>
      <c r="Z714" s="1">
        <v>78</v>
      </c>
      <c r="AA714" s="2">
        <v>67</v>
      </c>
      <c r="AB714" s="6">
        <f t="shared" si="232"/>
        <v>0.6511988748177826</v>
      </c>
      <c r="AC714" s="2">
        <v>347.36</v>
      </c>
      <c r="AD714" s="40">
        <f t="shared" si="233"/>
        <v>3367.0033670033663</v>
      </c>
      <c r="AE714" s="1">
        <f t="shared" si="234"/>
        <v>2.4950099800399199</v>
      </c>
      <c r="AF714" s="2">
        <f t="shared" si="235"/>
        <v>187</v>
      </c>
      <c r="AG714" s="9">
        <f t="shared" si="236"/>
        <v>466.566866267465</v>
      </c>
      <c r="AH714" s="12">
        <f t="shared" si="237"/>
        <v>3.2805404882127352E-3</v>
      </c>
      <c r="AI714" s="12">
        <f t="shared" si="238"/>
        <v>-81380.517743877252</v>
      </c>
      <c r="AJ714" s="42">
        <f t="shared" si="239"/>
        <v>-108.57830521812542</v>
      </c>
      <c r="AK714" s="11">
        <v>0</v>
      </c>
      <c r="AL714" s="9">
        <f t="shared" si="240"/>
        <v>-89.546164856561546</v>
      </c>
      <c r="AM714" s="11">
        <f t="shared" si="241"/>
        <v>0</v>
      </c>
      <c r="AN714" s="9">
        <f t="shared" si="242"/>
        <v>85.368279737550452</v>
      </c>
      <c r="AO714" s="9"/>
      <c r="AP714" s="9">
        <f t="shared" si="243"/>
        <v>108.57917693574291</v>
      </c>
      <c r="AQ714" s="47">
        <f t="shared" si="244"/>
        <v>85.288590926205018</v>
      </c>
      <c r="AR714" s="15">
        <f t="shared" si="245"/>
        <v>0</v>
      </c>
      <c r="AS714" s="49"/>
      <c r="AT714" s="12">
        <f t="shared" si="246"/>
        <v>-0.2584061302047137</v>
      </c>
      <c r="AU714" s="9">
        <f t="shared" si="247"/>
        <v>62.077693728012576</v>
      </c>
      <c r="AV714" s="9">
        <f t="shared" si="248"/>
        <v>38.866796529820128</v>
      </c>
      <c r="AW714" s="9">
        <f t="shared" si="249"/>
        <v>85.288590926205018</v>
      </c>
      <c r="AX714" s="16">
        <f t="shared" si="250"/>
        <v>62.077693728012576</v>
      </c>
      <c r="AY714" s="44">
        <f t="shared" si="251"/>
        <v>-0.25752199283900068</v>
      </c>
      <c r="AZ714" s="49"/>
      <c r="BA714" s="12">
        <f t="shared" si="252"/>
        <v>-0.2584061302047137</v>
      </c>
      <c r="BB714" s="9">
        <f t="shared" si="253"/>
        <v>63.614537256651829</v>
      </c>
      <c r="BC714" s="9">
        <f t="shared" si="254"/>
        <v>40.403640058459381</v>
      </c>
      <c r="BD714" s="9">
        <f t="shared" si="255"/>
        <v>86.82543445484427</v>
      </c>
      <c r="BE714" s="16">
        <f t="shared" si="256"/>
        <v>63.614537256651829</v>
      </c>
      <c r="BF714" s="44">
        <f t="shared" si="257"/>
        <v>-0.25752199283900068</v>
      </c>
      <c r="BG714" s="49"/>
      <c r="BH714" s="12">
        <f t="shared" si="258"/>
        <v>-0.2584061302047137</v>
      </c>
      <c r="BI714" s="9">
        <f t="shared" si="259"/>
        <v>64</v>
      </c>
      <c r="BJ714" s="9">
        <f t="shared" si="262"/>
        <v>40.789102801807552</v>
      </c>
      <c r="BK714" s="9"/>
      <c r="BL714" s="47">
        <f t="shared" si="260"/>
        <v>64</v>
      </c>
      <c r="BM714" s="44">
        <f t="shared" si="261"/>
        <v>-0.25752199283900068</v>
      </c>
      <c r="BN714" s="11"/>
      <c r="BO714" s="9"/>
      <c r="BP714" s="11"/>
      <c r="BQ714" s="9"/>
      <c r="BR714" s="43"/>
      <c r="BS714" s="9"/>
      <c r="BT714" s="11"/>
    </row>
    <row r="715" spans="3:72" x14ac:dyDescent="0.2">
      <c r="C715" s="1">
        <v>80</v>
      </c>
      <c r="D715" s="1">
        <v>104.71</v>
      </c>
      <c r="E715" s="1">
        <v>-5103.8999999999996</v>
      </c>
      <c r="F715" s="2">
        <v>78</v>
      </c>
      <c r="G715" s="6">
        <v>3.3000000000000002E-2</v>
      </c>
      <c r="H715" s="2">
        <v>0.42199999999999999</v>
      </c>
      <c r="I715" s="2">
        <v>3500</v>
      </c>
      <c r="J715" s="3">
        <f t="shared" si="223"/>
        <v>58.333333333333336</v>
      </c>
      <c r="K715" s="3">
        <f t="shared" si="224"/>
        <v>366.52</v>
      </c>
      <c r="L715" s="1">
        <v>0.9</v>
      </c>
      <c r="M715" s="1">
        <v>0.76</v>
      </c>
      <c r="N715" s="1">
        <f t="shared" si="225"/>
        <v>0.68400000000000005</v>
      </c>
      <c r="O715" s="40">
        <f t="shared" si="226"/>
        <v>50.175438596491226</v>
      </c>
      <c r="P715" s="40">
        <f t="shared" si="227"/>
        <v>3808.3157894736842</v>
      </c>
      <c r="Q715" s="1">
        <v>11</v>
      </c>
      <c r="R715" s="1">
        <v>4</v>
      </c>
      <c r="S715" s="2">
        <v>2600</v>
      </c>
      <c r="T715" s="3">
        <f t="shared" si="228"/>
        <v>866.66666666666663</v>
      </c>
      <c r="U715" s="7">
        <v>0.20419999999999999</v>
      </c>
      <c r="V715" s="7">
        <f t="shared" si="229"/>
        <v>3.2749326455999997E-2</v>
      </c>
      <c r="W715" s="7">
        <f t="shared" si="230"/>
        <v>1.6693636134473333E-2</v>
      </c>
      <c r="X715" s="40">
        <f t="shared" si="231"/>
        <v>1081.2059482292843</v>
      </c>
      <c r="Y715" s="1">
        <v>0</v>
      </c>
      <c r="Z715" s="1">
        <v>78</v>
      </c>
      <c r="AA715" s="2">
        <v>67</v>
      </c>
      <c r="AB715" s="6">
        <f t="shared" si="232"/>
        <v>0.6511988748177826</v>
      </c>
      <c r="AC715" s="2">
        <v>347.36</v>
      </c>
      <c r="AD715" s="40">
        <f t="shared" si="233"/>
        <v>3367.0033670033663</v>
      </c>
      <c r="AE715" s="1">
        <f t="shared" si="234"/>
        <v>2.4950099800399199</v>
      </c>
      <c r="AF715" s="2">
        <f t="shared" si="235"/>
        <v>188</v>
      </c>
      <c r="AG715" s="9">
        <f t="shared" si="236"/>
        <v>469.06187624750493</v>
      </c>
      <c r="AH715" s="12">
        <f t="shared" si="237"/>
        <v>3.2631477456600004E-3</v>
      </c>
      <c r="AI715" s="12">
        <f t="shared" si="238"/>
        <v>-81249.192404702</v>
      </c>
      <c r="AJ715" s="42">
        <f t="shared" si="239"/>
        <v>-108.41948119239439</v>
      </c>
      <c r="AK715" s="11">
        <v>0</v>
      </c>
      <c r="AL715" s="9">
        <f t="shared" si="240"/>
        <v>-89.549269287179783</v>
      </c>
      <c r="AM715" s="11">
        <f t="shared" si="241"/>
        <v>0</v>
      </c>
      <c r="AN715" s="9">
        <f t="shared" si="242"/>
        <v>85.288590926205018</v>
      </c>
      <c r="AO715" s="9"/>
      <c r="AP715" s="9">
        <f t="shared" si="243"/>
        <v>108.4203436911844</v>
      </c>
      <c r="AQ715" s="47">
        <f t="shared" si="244"/>
        <v>85.209446492991958</v>
      </c>
      <c r="AR715" s="15">
        <f t="shared" si="245"/>
        <v>0</v>
      </c>
      <c r="AS715" s="49"/>
      <c r="AT715" s="12">
        <f t="shared" si="246"/>
        <v>-0.25752199283900068</v>
      </c>
      <c r="AU715" s="9">
        <f t="shared" si="247"/>
        <v>62.077693728012576</v>
      </c>
      <c r="AV715" s="9">
        <f t="shared" si="248"/>
        <v>38.945940963033188</v>
      </c>
      <c r="AW715" s="9">
        <f t="shared" si="249"/>
        <v>85.209446492991958</v>
      </c>
      <c r="AX715" s="16">
        <f t="shared" si="250"/>
        <v>62.077693728012576</v>
      </c>
      <c r="AY715" s="44">
        <f t="shared" si="251"/>
        <v>-0.25664389528037951</v>
      </c>
      <c r="AZ715" s="49"/>
      <c r="BA715" s="12">
        <f t="shared" si="252"/>
        <v>-0.25752199283900068</v>
      </c>
      <c r="BB715" s="9">
        <f t="shared" si="253"/>
        <v>63.614537256651829</v>
      </c>
      <c r="BC715" s="9">
        <f t="shared" si="254"/>
        <v>40.48278449167244</v>
      </c>
      <c r="BD715" s="9">
        <f t="shared" si="255"/>
        <v>86.746290021631211</v>
      </c>
      <c r="BE715" s="16">
        <f t="shared" si="256"/>
        <v>63.614537256651829</v>
      </c>
      <c r="BF715" s="44">
        <f t="shared" si="257"/>
        <v>-0.25664389528037951</v>
      </c>
      <c r="BG715" s="49"/>
      <c r="BH715" s="12">
        <f t="shared" si="258"/>
        <v>-0.25752199283900068</v>
      </c>
      <c r="BI715" s="9">
        <f t="shared" si="259"/>
        <v>64</v>
      </c>
      <c r="BJ715" s="9">
        <f t="shared" si="262"/>
        <v>40.868247235020611</v>
      </c>
      <c r="BK715" s="9"/>
      <c r="BL715" s="47">
        <f t="shared" si="260"/>
        <v>64</v>
      </c>
      <c r="BM715" s="44">
        <f t="shared" si="261"/>
        <v>-0.25664389528037951</v>
      </c>
      <c r="BN715" s="11"/>
      <c r="BO715" s="9"/>
      <c r="BP715" s="11"/>
      <c r="BQ715" s="9"/>
      <c r="BR715" s="43"/>
      <c r="BS715" s="9"/>
      <c r="BT715" s="11"/>
    </row>
    <row r="716" spans="3:72" x14ac:dyDescent="0.2">
      <c r="C716" s="1">
        <v>80</v>
      </c>
      <c r="D716" s="1">
        <v>104.71</v>
      </c>
      <c r="E716" s="1">
        <v>-5103.8999999999996</v>
      </c>
      <c r="F716" s="2">
        <v>78</v>
      </c>
      <c r="G716" s="6">
        <v>3.3000000000000002E-2</v>
      </c>
      <c r="H716" s="2">
        <v>0.42199999999999999</v>
      </c>
      <c r="I716" s="2">
        <v>3500</v>
      </c>
      <c r="J716" s="3">
        <f t="shared" si="223"/>
        <v>58.333333333333336</v>
      </c>
      <c r="K716" s="3">
        <f t="shared" si="224"/>
        <v>366.52</v>
      </c>
      <c r="L716" s="1">
        <v>0.9</v>
      </c>
      <c r="M716" s="1">
        <v>0.76</v>
      </c>
      <c r="N716" s="1">
        <f t="shared" si="225"/>
        <v>0.68400000000000005</v>
      </c>
      <c r="O716" s="40">
        <f t="shared" si="226"/>
        <v>50.175438596491226</v>
      </c>
      <c r="P716" s="40">
        <f t="shared" si="227"/>
        <v>3808.3157894736842</v>
      </c>
      <c r="Q716" s="1">
        <v>11</v>
      </c>
      <c r="R716" s="1">
        <v>4</v>
      </c>
      <c r="S716" s="2">
        <v>2600</v>
      </c>
      <c r="T716" s="3">
        <f t="shared" si="228"/>
        <v>866.66666666666663</v>
      </c>
      <c r="U716" s="7">
        <v>0.20419999999999999</v>
      </c>
      <c r="V716" s="7">
        <f t="shared" si="229"/>
        <v>3.2749326455999997E-2</v>
      </c>
      <c r="W716" s="7">
        <f t="shared" si="230"/>
        <v>1.6693636134473333E-2</v>
      </c>
      <c r="X716" s="40">
        <f t="shared" si="231"/>
        <v>1081.2059482292843</v>
      </c>
      <c r="Y716" s="1">
        <v>0</v>
      </c>
      <c r="Z716" s="1">
        <v>78</v>
      </c>
      <c r="AA716" s="2">
        <v>67</v>
      </c>
      <c r="AB716" s="6">
        <f t="shared" si="232"/>
        <v>0.6511988748177826</v>
      </c>
      <c r="AC716" s="2">
        <v>347.36</v>
      </c>
      <c r="AD716" s="40">
        <f t="shared" si="233"/>
        <v>3367.0033670033663</v>
      </c>
      <c r="AE716" s="1">
        <f t="shared" si="234"/>
        <v>2.4950099800399199</v>
      </c>
      <c r="AF716" s="2">
        <f t="shared" si="235"/>
        <v>189</v>
      </c>
      <c r="AG716" s="9">
        <f t="shared" si="236"/>
        <v>471.55688622754485</v>
      </c>
      <c r="AH716" s="12">
        <f t="shared" si="237"/>
        <v>3.2459384558774338E-3</v>
      </c>
      <c r="AI716" s="12">
        <f t="shared" si="238"/>
        <v>-81118.764647101663</v>
      </c>
      <c r="AJ716" s="42">
        <f t="shared" si="239"/>
        <v>-108.26174021193913</v>
      </c>
      <c r="AK716" s="11">
        <v>0</v>
      </c>
      <c r="AL716" s="9">
        <f t="shared" si="240"/>
        <v>-89.552340973313079</v>
      </c>
      <c r="AM716" s="11">
        <f t="shared" si="241"/>
        <v>0</v>
      </c>
      <c r="AN716" s="9">
        <f t="shared" si="242"/>
        <v>85.209446492991958</v>
      </c>
      <c r="AO716" s="9"/>
      <c r="AP716" s="9">
        <f t="shared" si="243"/>
        <v>108.26259363737233</v>
      </c>
      <c r="AQ716" s="47">
        <f t="shared" si="244"/>
        <v>85.130840872392966</v>
      </c>
      <c r="AR716" s="15">
        <f t="shared" si="245"/>
        <v>0</v>
      </c>
      <c r="AS716" s="49"/>
      <c r="AT716" s="12">
        <f t="shared" si="246"/>
        <v>-0.25664389528037951</v>
      </c>
      <c r="AU716" s="9">
        <f t="shared" si="247"/>
        <v>62.077693728012576</v>
      </c>
      <c r="AV716" s="9">
        <f t="shared" si="248"/>
        <v>39.024546583632194</v>
      </c>
      <c r="AW716" s="9">
        <f t="shared" si="249"/>
        <v>85.130840872392952</v>
      </c>
      <c r="AX716" s="16">
        <f t="shared" si="250"/>
        <v>62.077693728012576</v>
      </c>
      <c r="AY716" s="44">
        <f t="shared" si="251"/>
        <v>-0.25577177578012256</v>
      </c>
      <c r="AZ716" s="49"/>
      <c r="BA716" s="12">
        <f t="shared" si="252"/>
        <v>-0.25664389528037951</v>
      </c>
      <c r="BB716" s="9">
        <f t="shared" si="253"/>
        <v>63.614537256651829</v>
      </c>
      <c r="BC716" s="9">
        <f t="shared" si="254"/>
        <v>40.561390112271447</v>
      </c>
      <c r="BD716" s="9">
        <f t="shared" si="255"/>
        <v>86.667684401032204</v>
      </c>
      <c r="BE716" s="16">
        <f t="shared" si="256"/>
        <v>63.614537256651829</v>
      </c>
      <c r="BF716" s="44">
        <f t="shared" si="257"/>
        <v>-0.25577177578012256</v>
      </c>
      <c r="BG716" s="49"/>
      <c r="BH716" s="12">
        <f t="shared" si="258"/>
        <v>-0.25664389528037951</v>
      </c>
      <c r="BI716" s="9">
        <f t="shared" si="259"/>
        <v>64</v>
      </c>
      <c r="BJ716" s="9">
        <f t="shared" si="262"/>
        <v>40.946852855619618</v>
      </c>
      <c r="BK716" s="9"/>
      <c r="BL716" s="47">
        <f t="shared" si="260"/>
        <v>64</v>
      </c>
      <c r="BM716" s="44">
        <f t="shared" si="261"/>
        <v>-0.25577177578012256</v>
      </c>
      <c r="BN716" s="11"/>
      <c r="BO716" s="9"/>
      <c r="BP716" s="11"/>
      <c r="BQ716" s="9"/>
      <c r="BR716" s="43"/>
      <c r="BS716" s="9"/>
      <c r="BT716" s="11"/>
    </row>
    <row r="717" spans="3:72" x14ac:dyDescent="0.2">
      <c r="C717" s="1">
        <v>80</v>
      </c>
      <c r="D717" s="1">
        <v>104.71</v>
      </c>
      <c r="E717" s="1">
        <v>-5103.8999999999996</v>
      </c>
      <c r="F717" s="2">
        <v>78</v>
      </c>
      <c r="G717" s="6">
        <v>3.3000000000000002E-2</v>
      </c>
      <c r="H717" s="2">
        <v>0.42199999999999999</v>
      </c>
      <c r="I717" s="2">
        <v>3500</v>
      </c>
      <c r="J717" s="3">
        <f t="shared" si="223"/>
        <v>58.333333333333336</v>
      </c>
      <c r="K717" s="3">
        <f t="shared" si="224"/>
        <v>366.52</v>
      </c>
      <c r="L717" s="1">
        <v>0.9</v>
      </c>
      <c r="M717" s="1">
        <v>0.76</v>
      </c>
      <c r="N717" s="1">
        <f t="shared" si="225"/>
        <v>0.68400000000000005</v>
      </c>
      <c r="O717" s="40">
        <f t="shared" si="226"/>
        <v>50.175438596491226</v>
      </c>
      <c r="P717" s="40">
        <f t="shared" si="227"/>
        <v>3808.3157894736842</v>
      </c>
      <c r="Q717" s="1">
        <v>11</v>
      </c>
      <c r="R717" s="1">
        <v>4</v>
      </c>
      <c r="S717" s="2">
        <v>2600</v>
      </c>
      <c r="T717" s="3">
        <f t="shared" si="228"/>
        <v>866.66666666666663</v>
      </c>
      <c r="U717" s="7">
        <v>0.20419999999999999</v>
      </c>
      <c r="V717" s="7">
        <f t="shared" si="229"/>
        <v>3.2749326455999997E-2</v>
      </c>
      <c r="W717" s="7">
        <f t="shared" si="230"/>
        <v>1.6693636134473333E-2</v>
      </c>
      <c r="X717" s="40">
        <f t="shared" si="231"/>
        <v>1081.2059482292843</v>
      </c>
      <c r="Y717" s="1">
        <v>0</v>
      </c>
      <c r="Z717" s="1">
        <v>78</v>
      </c>
      <c r="AA717" s="2">
        <v>67</v>
      </c>
      <c r="AB717" s="6">
        <f t="shared" si="232"/>
        <v>0.6511988748177826</v>
      </c>
      <c r="AC717" s="2">
        <v>347.36</v>
      </c>
      <c r="AD717" s="40">
        <f t="shared" si="233"/>
        <v>3367.0033670033663</v>
      </c>
      <c r="AE717" s="1">
        <f t="shared" si="234"/>
        <v>2.4950099800399199</v>
      </c>
      <c r="AF717" s="2">
        <f t="shared" si="235"/>
        <v>190</v>
      </c>
      <c r="AG717" s="9">
        <f t="shared" si="236"/>
        <v>474.05189620758478</v>
      </c>
      <c r="AH717" s="12">
        <f t="shared" si="237"/>
        <v>3.2289097315952807E-3</v>
      </c>
      <c r="AI717" s="12">
        <f t="shared" si="238"/>
        <v>-80989.225279337508</v>
      </c>
      <c r="AJ717" s="42">
        <f t="shared" si="239"/>
        <v>-108.10507122444021</v>
      </c>
      <c r="AK717" s="11">
        <v>0</v>
      </c>
      <c r="AL717" s="9">
        <f t="shared" si="240"/>
        <v>-89.555380430310194</v>
      </c>
      <c r="AM717" s="11">
        <f t="shared" si="241"/>
        <v>0</v>
      </c>
      <c r="AN717" s="9">
        <f t="shared" si="242"/>
        <v>85.130840872392966</v>
      </c>
      <c r="AO717" s="9"/>
      <c r="AP717" s="9">
        <f t="shared" si="243"/>
        <v>108.10591571894265</v>
      </c>
      <c r="AQ717" s="47">
        <f t="shared" si="244"/>
        <v>85.052768574562265</v>
      </c>
      <c r="AR717" s="15">
        <f t="shared" si="245"/>
        <v>0</v>
      </c>
      <c r="AS717" s="49"/>
      <c r="AT717" s="12">
        <f t="shared" si="246"/>
        <v>-0.25577177578012256</v>
      </c>
      <c r="AU717" s="9">
        <f t="shared" si="247"/>
        <v>62.077693728012576</v>
      </c>
      <c r="AV717" s="9">
        <f t="shared" si="248"/>
        <v>39.102618881462888</v>
      </c>
      <c r="AW717" s="9">
        <f t="shared" si="249"/>
        <v>85.052768574562265</v>
      </c>
      <c r="AX717" s="16">
        <f t="shared" si="250"/>
        <v>62.077693728012576</v>
      </c>
      <c r="AY717" s="44">
        <f t="shared" si="251"/>
        <v>-0.25490557342908005</v>
      </c>
      <c r="AZ717" s="49"/>
      <c r="BA717" s="12">
        <f t="shared" si="252"/>
        <v>-0.25577177578012256</v>
      </c>
      <c r="BB717" s="9">
        <f t="shared" si="253"/>
        <v>63.614537256651829</v>
      </c>
      <c r="BC717" s="9">
        <f t="shared" si="254"/>
        <v>40.639462410102141</v>
      </c>
      <c r="BD717" s="9">
        <f t="shared" si="255"/>
        <v>86.589612103201517</v>
      </c>
      <c r="BE717" s="16">
        <f t="shared" si="256"/>
        <v>63.614537256651829</v>
      </c>
      <c r="BF717" s="44">
        <f t="shared" si="257"/>
        <v>-0.25490557342908005</v>
      </c>
      <c r="BG717" s="49"/>
      <c r="BH717" s="12">
        <f t="shared" si="258"/>
        <v>-0.25577177578012256</v>
      </c>
      <c r="BI717" s="9">
        <f t="shared" si="259"/>
        <v>64</v>
      </c>
      <c r="BJ717" s="9">
        <f t="shared" si="262"/>
        <v>41.024925153450312</v>
      </c>
      <c r="BK717" s="9"/>
      <c r="BL717" s="47">
        <f t="shared" si="260"/>
        <v>64</v>
      </c>
      <c r="BM717" s="44">
        <f t="shared" si="261"/>
        <v>-0.25490557342908005</v>
      </c>
      <c r="BN717" s="11"/>
      <c r="BO717" s="9"/>
      <c r="BP717" s="11"/>
      <c r="BQ717" s="9"/>
      <c r="BR717" s="43"/>
      <c r="BS717" s="9"/>
      <c r="BT717" s="11"/>
    </row>
    <row r="718" spans="3:72" x14ac:dyDescent="0.2">
      <c r="C718" s="1">
        <v>80</v>
      </c>
      <c r="D718" s="1">
        <v>104.71</v>
      </c>
      <c r="E718" s="1">
        <v>-5103.8999999999996</v>
      </c>
      <c r="F718" s="2">
        <v>78</v>
      </c>
      <c r="G718" s="6">
        <v>3.3000000000000002E-2</v>
      </c>
      <c r="H718" s="2">
        <v>0.42199999999999999</v>
      </c>
      <c r="I718" s="2">
        <v>3500</v>
      </c>
      <c r="J718" s="3">
        <f t="shared" si="223"/>
        <v>58.333333333333336</v>
      </c>
      <c r="K718" s="3">
        <f t="shared" si="224"/>
        <v>366.52</v>
      </c>
      <c r="L718" s="1">
        <v>0.9</v>
      </c>
      <c r="M718" s="1">
        <v>0.76</v>
      </c>
      <c r="N718" s="1">
        <f t="shared" si="225"/>
        <v>0.68400000000000005</v>
      </c>
      <c r="O718" s="40">
        <f t="shared" si="226"/>
        <v>50.175438596491226</v>
      </c>
      <c r="P718" s="40">
        <f t="shared" si="227"/>
        <v>3808.3157894736842</v>
      </c>
      <c r="Q718" s="1">
        <v>11</v>
      </c>
      <c r="R718" s="1">
        <v>4</v>
      </c>
      <c r="S718" s="2">
        <v>2600</v>
      </c>
      <c r="T718" s="3">
        <f t="shared" si="228"/>
        <v>866.66666666666663</v>
      </c>
      <c r="U718" s="7">
        <v>0.20419999999999999</v>
      </c>
      <c r="V718" s="7">
        <f t="shared" si="229"/>
        <v>3.2749326455999997E-2</v>
      </c>
      <c r="W718" s="7">
        <f t="shared" si="230"/>
        <v>1.6693636134473333E-2</v>
      </c>
      <c r="X718" s="40">
        <f t="shared" si="231"/>
        <v>1081.2059482292843</v>
      </c>
      <c r="Y718" s="1">
        <v>0</v>
      </c>
      <c r="Z718" s="1">
        <v>78</v>
      </c>
      <c r="AA718" s="2">
        <v>67</v>
      </c>
      <c r="AB718" s="6">
        <f t="shared" si="232"/>
        <v>0.6511988748177826</v>
      </c>
      <c r="AC718" s="2">
        <v>347.36</v>
      </c>
      <c r="AD718" s="40">
        <f t="shared" si="233"/>
        <v>3367.0033670033663</v>
      </c>
      <c r="AE718" s="1">
        <f t="shared" si="234"/>
        <v>2.4950099800399199</v>
      </c>
      <c r="AF718" s="2">
        <f t="shared" si="235"/>
        <v>191</v>
      </c>
      <c r="AG718" s="9">
        <f t="shared" si="236"/>
        <v>476.5469061876247</v>
      </c>
      <c r="AH718" s="12">
        <f t="shared" si="237"/>
        <v>3.2120587458159479E-3</v>
      </c>
      <c r="AI718" s="12">
        <f t="shared" si="238"/>
        <v>-80860.565235069094</v>
      </c>
      <c r="AJ718" s="42">
        <f t="shared" si="239"/>
        <v>-107.9494633275615</v>
      </c>
      <c r="AK718" s="11">
        <v>0</v>
      </c>
      <c r="AL718" s="9">
        <f t="shared" si="240"/>
        <v>-89.558388162761943</v>
      </c>
      <c r="AM718" s="11">
        <f t="shared" si="241"/>
        <v>0</v>
      </c>
      <c r="AN718" s="9">
        <f t="shared" si="242"/>
        <v>85.052768574562265</v>
      </c>
      <c r="AO718" s="9"/>
      <c r="AP718" s="9">
        <f t="shared" si="243"/>
        <v>107.95029903059381</v>
      </c>
      <c r="AQ718" s="47">
        <f t="shared" si="244"/>
        <v>84.975224184044109</v>
      </c>
      <c r="AR718" s="15">
        <f t="shared" si="245"/>
        <v>0</v>
      </c>
      <c r="AS718" s="49"/>
      <c r="AT718" s="12">
        <f t="shared" si="246"/>
        <v>-0.25490557342908005</v>
      </c>
      <c r="AU718" s="9">
        <f t="shared" si="247"/>
        <v>62.077693728012576</v>
      </c>
      <c r="AV718" s="9">
        <f t="shared" si="248"/>
        <v>39.180163271981037</v>
      </c>
      <c r="AW718" s="9">
        <f t="shared" si="249"/>
        <v>84.975224184044123</v>
      </c>
      <c r="AX718" s="16">
        <f t="shared" si="250"/>
        <v>62.077693728012576</v>
      </c>
      <c r="AY718" s="44">
        <f t="shared" si="251"/>
        <v>-0.25404522814344954</v>
      </c>
      <c r="AZ718" s="49"/>
      <c r="BA718" s="12">
        <f t="shared" si="252"/>
        <v>-0.25490557342908005</v>
      </c>
      <c r="BB718" s="9">
        <f t="shared" si="253"/>
        <v>63.614537256651829</v>
      </c>
      <c r="BC718" s="9">
        <f t="shared" si="254"/>
        <v>40.71700680062029</v>
      </c>
      <c r="BD718" s="9">
        <f t="shared" si="255"/>
        <v>86.512067712683375</v>
      </c>
      <c r="BE718" s="16">
        <f t="shared" si="256"/>
        <v>63.614537256651829</v>
      </c>
      <c r="BF718" s="44">
        <f t="shared" si="257"/>
        <v>-0.25404522814344954</v>
      </c>
      <c r="BG718" s="49"/>
      <c r="BH718" s="12">
        <f t="shared" si="258"/>
        <v>-0.25490557342908005</v>
      </c>
      <c r="BI718" s="9">
        <f t="shared" si="259"/>
        <v>64</v>
      </c>
      <c r="BJ718" s="9">
        <f t="shared" si="262"/>
        <v>41.102469543968461</v>
      </c>
      <c r="BK718" s="9"/>
      <c r="BL718" s="47">
        <f t="shared" si="260"/>
        <v>64</v>
      </c>
      <c r="BM718" s="44">
        <f t="shared" si="261"/>
        <v>-0.25404522814344954</v>
      </c>
      <c r="BN718" s="11"/>
      <c r="BO718" s="9"/>
      <c r="BP718" s="11"/>
      <c r="BQ718" s="9"/>
      <c r="BR718" s="43"/>
      <c r="BS718" s="9"/>
      <c r="BT718" s="11"/>
    </row>
    <row r="719" spans="3:72" x14ac:dyDescent="0.2">
      <c r="C719" s="1">
        <v>80</v>
      </c>
      <c r="D719" s="1">
        <v>104.71</v>
      </c>
      <c r="E719" s="1">
        <v>-5103.8999999999996</v>
      </c>
      <c r="F719" s="2">
        <v>78</v>
      </c>
      <c r="G719" s="6">
        <v>3.3000000000000002E-2</v>
      </c>
      <c r="H719" s="2">
        <v>0.42199999999999999</v>
      </c>
      <c r="I719" s="2">
        <v>3500</v>
      </c>
      <c r="J719" s="3">
        <f t="shared" si="223"/>
        <v>58.333333333333336</v>
      </c>
      <c r="K719" s="3">
        <f t="shared" si="224"/>
        <v>366.52</v>
      </c>
      <c r="L719" s="1">
        <v>0.9</v>
      </c>
      <c r="M719" s="1">
        <v>0.76</v>
      </c>
      <c r="N719" s="1">
        <f t="shared" si="225"/>
        <v>0.68400000000000005</v>
      </c>
      <c r="O719" s="40">
        <f t="shared" si="226"/>
        <v>50.175438596491226</v>
      </c>
      <c r="P719" s="40">
        <f t="shared" si="227"/>
        <v>3808.3157894736842</v>
      </c>
      <c r="Q719" s="1">
        <v>11</v>
      </c>
      <c r="R719" s="1">
        <v>4</v>
      </c>
      <c r="S719" s="2">
        <v>2600</v>
      </c>
      <c r="T719" s="3">
        <f t="shared" si="228"/>
        <v>866.66666666666663</v>
      </c>
      <c r="U719" s="7">
        <v>0.20419999999999999</v>
      </c>
      <c r="V719" s="7">
        <f t="shared" si="229"/>
        <v>3.2749326455999997E-2</v>
      </c>
      <c r="W719" s="7">
        <f t="shared" si="230"/>
        <v>1.6693636134473333E-2</v>
      </c>
      <c r="X719" s="40">
        <f t="shared" si="231"/>
        <v>1081.2059482292843</v>
      </c>
      <c r="Y719" s="1">
        <v>0</v>
      </c>
      <c r="Z719" s="1">
        <v>78</v>
      </c>
      <c r="AA719" s="2">
        <v>67</v>
      </c>
      <c r="AB719" s="6">
        <f t="shared" si="232"/>
        <v>0.6511988748177826</v>
      </c>
      <c r="AC719" s="2">
        <v>347.36</v>
      </c>
      <c r="AD719" s="40">
        <f t="shared" si="233"/>
        <v>3367.0033670033663</v>
      </c>
      <c r="AE719" s="1">
        <f t="shared" si="234"/>
        <v>2.4950099800399199</v>
      </c>
      <c r="AF719" s="2">
        <f t="shared" si="235"/>
        <v>192</v>
      </c>
      <c r="AG719" s="9">
        <f t="shared" si="236"/>
        <v>479.04191616766462</v>
      </c>
      <c r="AH719" s="12">
        <f t="shared" si="237"/>
        <v>3.1953827302494322E-3</v>
      </c>
      <c r="AI719" s="12">
        <f t="shared" si="238"/>
        <v>-80732.775571216363</v>
      </c>
      <c r="AJ719" s="42">
        <f t="shared" si="239"/>
        <v>-107.79490576641341</v>
      </c>
      <c r="AK719" s="11">
        <v>0</v>
      </c>
      <c r="AL719" s="9">
        <f t="shared" si="240"/>
        <v>-89.561364664780413</v>
      </c>
      <c r="AM719" s="11">
        <f t="shared" si="241"/>
        <v>0</v>
      </c>
      <c r="AN719" s="9">
        <f t="shared" si="242"/>
        <v>84.975224184044109</v>
      </c>
      <c r="AO719" s="9"/>
      <c r="AP719" s="9">
        <f t="shared" si="243"/>
        <v>107.79573281454762</v>
      </c>
      <c r="AQ719" s="47">
        <f t="shared" si="244"/>
        <v>84.898202358516087</v>
      </c>
      <c r="AR719" s="15">
        <f t="shared" si="245"/>
        <v>0</v>
      </c>
      <c r="AS719" s="49"/>
      <c r="AT719" s="12">
        <f t="shared" si="246"/>
        <v>-0.25404522814344954</v>
      </c>
      <c r="AU719" s="9">
        <f t="shared" si="247"/>
        <v>62.077693728012576</v>
      </c>
      <c r="AV719" s="9">
        <f t="shared" si="248"/>
        <v>39.257185097509065</v>
      </c>
      <c r="AW719" s="9">
        <f t="shared" si="249"/>
        <v>84.898202358516087</v>
      </c>
      <c r="AX719" s="16">
        <f t="shared" si="250"/>
        <v>62.077693728012576</v>
      </c>
      <c r="AY719" s="44">
        <f t="shared" si="251"/>
        <v>-0.25319068065083383</v>
      </c>
      <c r="AZ719" s="49"/>
      <c r="BA719" s="12">
        <f t="shared" si="252"/>
        <v>-0.25404522814344954</v>
      </c>
      <c r="BB719" s="9">
        <f t="shared" si="253"/>
        <v>63.614537256651829</v>
      </c>
      <c r="BC719" s="9">
        <f t="shared" si="254"/>
        <v>40.794028626148318</v>
      </c>
      <c r="BD719" s="9">
        <f t="shared" si="255"/>
        <v>86.43504588715534</v>
      </c>
      <c r="BE719" s="16">
        <f t="shared" si="256"/>
        <v>63.614537256651829</v>
      </c>
      <c r="BF719" s="44">
        <f t="shared" si="257"/>
        <v>-0.25319068065083383</v>
      </c>
      <c r="BG719" s="49"/>
      <c r="BH719" s="12">
        <f t="shared" si="258"/>
        <v>-0.25404522814344954</v>
      </c>
      <c r="BI719" s="9">
        <f t="shared" si="259"/>
        <v>64</v>
      </c>
      <c r="BJ719" s="9">
        <f t="shared" si="262"/>
        <v>41.179491369496489</v>
      </c>
      <c r="BK719" s="9"/>
      <c r="BL719" s="47">
        <f t="shared" si="260"/>
        <v>64</v>
      </c>
      <c r="BM719" s="44">
        <f t="shared" si="261"/>
        <v>-0.25319068065083383</v>
      </c>
      <c r="BN719" s="11"/>
      <c r="BO719" s="9"/>
      <c r="BP719" s="11"/>
      <c r="BQ719" s="9"/>
      <c r="BR719" s="43"/>
      <c r="BS719" s="9"/>
      <c r="BT719" s="11"/>
    </row>
    <row r="720" spans="3:72" x14ac:dyDescent="0.2">
      <c r="C720" s="1">
        <v>80</v>
      </c>
      <c r="D720" s="1">
        <v>104.71</v>
      </c>
      <c r="E720" s="1">
        <v>-5103.8999999999996</v>
      </c>
      <c r="F720" s="2">
        <v>78</v>
      </c>
      <c r="G720" s="6">
        <v>3.3000000000000002E-2</v>
      </c>
      <c r="H720" s="2">
        <v>0.42199999999999999</v>
      </c>
      <c r="I720" s="2">
        <v>3500</v>
      </c>
      <c r="J720" s="3">
        <f t="shared" ref="J720:J783" si="263">I720/60</f>
        <v>58.333333333333336</v>
      </c>
      <c r="K720" s="3">
        <f t="shared" ref="K720:K783" si="264">2*3.1416*J720</f>
        <v>366.52</v>
      </c>
      <c r="L720" s="1">
        <v>0.9</v>
      </c>
      <c r="M720" s="1">
        <v>0.76</v>
      </c>
      <c r="N720" s="1">
        <f t="shared" ref="N720:N783" si="265">L720*M720</f>
        <v>0.68400000000000005</v>
      </c>
      <c r="O720" s="40">
        <f t="shared" ref="O720:O783" si="266">1000*G720*F720/(75*N720)</f>
        <v>50.175438596491226</v>
      </c>
      <c r="P720" s="40">
        <f t="shared" ref="P720:P783" si="267">O720*75.9</f>
        <v>3808.3157894736842</v>
      </c>
      <c r="Q720" s="1">
        <v>11</v>
      </c>
      <c r="R720" s="1">
        <v>4</v>
      </c>
      <c r="S720" s="2">
        <v>2600</v>
      </c>
      <c r="T720" s="3">
        <f t="shared" ref="T720:T783" si="268">S720/(R720-1)</f>
        <v>866.66666666666663</v>
      </c>
      <c r="U720" s="7">
        <v>0.20419999999999999</v>
      </c>
      <c r="V720" s="7">
        <f t="shared" ref="V720:V783" si="269">3.1416*U720^2/4</f>
        <v>3.2749326455999997E-2</v>
      </c>
      <c r="W720" s="7">
        <f t="shared" ref="W720:W783" si="270">(2*9.81*V720^2*U720*Q720)/(S720*G720^2)</f>
        <v>1.6693636134473333E-2</v>
      </c>
      <c r="X720" s="40">
        <f t="shared" ref="X720:X783" si="271">AC720/(9.81*V720)</f>
        <v>1081.2059482292843</v>
      </c>
      <c r="Y720" s="1">
        <v>0</v>
      </c>
      <c r="Z720" s="1">
        <v>78</v>
      </c>
      <c r="AA720" s="2">
        <v>67</v>
      </c>
      <c r="AB720" s="6">
        <f t="shared" ref="AB720:AB783" si="272">(900*9.81*1000*G720*F720)/(N720*H720*(3.1416*I720)^2)</f>
        <v>0.6511988748177826</v>
      </c>
      <c r="AC720" s="2">
        <v>347.36</v>
      </c>
      <c r="AD720" s="40">
        <f t="shared" ref="AD720:AD783" si="273">(W720*T720)/(2*9.81*U720*V720^2)</f>
        <v>3367.0033670033663</v>
      </c>
      <c r="AE720" s="1">
        <f t="shared" ref="AE720:AE783" si="274">T720/AC720</f>
        <v>2.4950099800399199</v>
      </c>
      <c r="AF720" s="2">
        <f t="shared" ref="AF720:AF783" si="275">1+AF719</f>
        <v>193</v>
      </c>
      <c r="AG720" s="9">
        <f t="shared" ref="AG720:AG783" si="276">AF720*AE720</f>
        <v>481.53692614770455</v>
      </c>
      <c r="AH720" s="12">
        <f t="shared" ref="AH720:AH783" si="277">1/(AB720*AG720+1)</f>
        <v>3.1788789737972304E-3</v>
      </c>
      <c r="AI720" s="12">
        <f t="shared" ref="AI720:AI783" si="278">AL720^2-4*CoefC*AJ720</f>
        <v>-80605.847465865285</v>
      </c>
      <c r="AJ720" s="42">
        <f t="shared" ref="AJ720:AJ783" si="279">AH720^2*CoefA-AP720</f>
        <v>-107.64138793106744</v>
      </c>
      <c r="AK720" s="11">
        <v>0</v>
      </c>
      <c r="AL720" s="9">
        <f t="shared" ref="AL720:AL783" si="280">AH720*CoefB-B</f>
        <v>-89.564310420269578</v>
      </c>
      <c r="AM720" s="11">
        <f t="shared" ref="AM720:AM783" si="281">IF(AK720&lt;0,0,AK720)</f>
        <v>0</v>
      </c>
      <c r="AN720" s="9">
        <f t="shared" ref="AN720:AN783" si="282">AQ719</f>
        <v>84.898202358516087</v>
      </c>
      <c r="AO720" s="9"/>
      <c r="AP720" s="9">
        <f t="shared" ref="AP720:AP783" si="283">AN720-AT720*(B-_R*ABS(AT720))</f>
        <v>107.64220645806138</v>
      </c>
      <c r="AQ720" s="47">
        <f t="shared" ref="AQ720:AQ783" si="284">AU720+B*(AR720-AT720)+_R*AT720*ABS(AT720)</f>
        <v>84.82169782755787</v>
      </c>
      <c r="AR720" s="15">
        <f t="shared" ref="AR720:AR783" si="285">AM719</f>
        <v>0</v>
      </c>
      <c r="AS720" s="49"/>
      <c r="AT720" s="12">
        <f t="shared" ref="AT720:AT783" si="286">AY719</f>
        <v>-0.25319068065083383</v>
      </c>
      <c r="AU720" s="9">
        <f t="shared" ref="AU720:AU783" si="287">AX719</f>
        <v>62.077693728012576</v>
      </c>
      <c r="AV720" s="9">
        <f t="shared" ref="AV720:AV783" si="288">AU720+AT720*(B-_R*ABS(AT720))</f>
        <v>39.333689628467283</v>
      </c>
      <c r="AW720" s="9">
        <f t="shared" ref="AW720:AW783" si="289">AU720-BA720*(B-_R*ABS(BA720))</f>
        <v>84.82169782755787</v>
      </c>
      <c r="AX720" s="16">
        <f t="shared" ref="AX720:AX783" si="290">(AV720+AW720)/2</f>
        <v>62.077693728012576</v>
      </c>
      <c r="AY720" s="44">
        <f t="shared" ref="AY720:AY783" si="291">(AV720-AX720)/B</f>
        <v>-0.2523418724765808</v>
      </c>
      <c r="AZ720" s="49"/>
      <c r="BA720" s="12">
        <f t="shared" ref="BA720:BA783" si="292">BF719</f>
        <v>-0.25319068065083383</v>
      </c>
      <c r="BB720" s="9">
        <f t="shared" ref="BB720:BB783" si="293">BE719</f>
        <v>63.614537256651829</v>
      </c>
      <c r="BC720" s="9">
        <f t="shared" ref="BC720:BC783" si="294">BB720+BA720*(B-_R*ABS(BA720))</f>
        <v>40.870533157106536</v>
      </c>
      <c r="BD720" s="9">
        <f t="shared" ref="BD720:BD783" si="295">BB720-BH720*(B-_R*ABS(BH720))</f>
        <v>86.358541356197122</v>
      </c>
      <c r="BE720" s="16">
        <f t="shared" ref="BE720:BE783" si="296">(BC720+BD720)/2</f>
        <v>63.614537256651829</v>
      </c>
      <c r="BF720" s="44">
        <f t="shared" ref="BF720:BF783" si="297">(BC720-BE720)/B</f>
        <v>-0.2523418724765808</v>
      </c>
      <c r="BG720" s="49"/>
      <c r="BH720" s="12">
        <f t="shared" ref="BH720:BH783" si="298">BM719</f>
        <v>-0.25319068065083383</v>
      </c>
      <c r="BI720" s="9">
        <f t="shared" ref="BI720:BI783" si="299">BL719</f>
        <v>64</v>
      </c>
      <c r="BJ720" s="9">
        <f t="shared" si="262"/>
        <v>41.255995900454707</v>
      </c>
      <c r="BK720" s="9"/>
      <c r="BL720" s="47">
        <f t="shared" ref="BL720:BL783" si="300">$AA$7</f>
        <v>64</v>
      </c>
      <c r="BM720" s="44">
        <f t="shared" ref="BM720:BM783" si="301">(BJ720-BL720)/B</f>
        <v>-0.2523418724765808</v>
      </c>
      <c r="BN720" s="11"/>
      <c r="BO720" s="9"/>
      <c r="BP720" s="11"/>
      <c r="BQ720" s="9"/>
      <c r="BR720" s="43"/>
      <c r="BS720" s="9"/>
      <c r="BT720" s="11"/>
    </row>
    <row r="721" spans="3:72" x14ac:dyDescent="0.2">
      <c r="C721" s="1">
        <v>80</v>
      </c>
      <c r="D721" s="1">
        <v>104.71</v>
      </c>
      <c r="E721" s="1">
        <v>-5103.8999999999996</v>
      </c>
      <c r="F721" s="2">
        <v>78</v>
      </c>
      <c r="G721" s="6">
        <v>3.3000000000000002E-2</v>
      </c>
      <c r="H721" s="2">
        <v>0.42199999999999999</v>
      </c>
      <c r="I721" s="2">
        <v>3500</v>
      </c>
      <c r="J721" s="3">
        <f t="shared" si="263"/>
        <v>58.333333333333336</v>
      </c>
      <c r="K721" s="3">
        <f t="shared" si="264"/>
        <v>366.52</v>
      </c>
      <c r="L721" s="1">
        <v>0.9</v>
      </c>
      <c r="M721" s="1">
        <v>0.76</v>
      </c>
      <c r="N721" s="1">
        <f t="shared" si="265"/>
        <v>0.68400000000000005</v>
      </c>
      <c r="O721" s="40">
        <f t="shared" si="266"/>
        <v>50.175438596491226</v>
      </c>
      <c r="P721" s="40">
        <f t="shared" si="267"/>
        <v>3808.3157894736842</v>
      </c>
      <c r="Q721" s="1">
        <v>11</v>
      </c>
      <c r="R721" s="1">
        <v>4</v>
      </c>
      <c r="S721" s="2">
        <v>2600</v>
      </c>
      <c r="T721" s="3">
        <f t="shared" si="268"/>
        <v>866.66666666666663</v>
      </c>
      <c r="U721" s="7">
        <v>0.20419999999999999</v>
      </c>
      <c r="V721" s="7">
        <f t="shared" si="269"/>
        <v>3.2749326455999997E-2</v>
      </c>
      <c r="W721" s="7">
        <f t="shared" si="270"/>
        <v>1.6693636134473333E-2</v>
      </c>
      <c r="X721" s="40">
        <f t="shared" si="271"/>
        <v>1081.2059482292843</v>
      </c>
      <c r="Y721" s="1">
        <v>0</v>
      </c>
      <c r="Z721" s="1">
        <v>78</v>
      </c>
      <c r="AA721" s="2">
        <v>67</v>
      </c>
      <c r="AB721" s="6">
        <f t="shared" si="272"/>
        <v>0.6511988748177826</v>
      </c>
      <c r="AC721" s="2">
        <v>347.36</v>
      </c>
      <c r="AD721" s="40">
        <f t="shared" si="273"/>
        <v>3367.0033670033663</v>
      </c>
      <c r="AE721" s="1">
        <f t="shared" si="274"/>
        <v>2.4950099800399199</v>
      </c>
      <c r="AF721" s="2">
        <f t="shared" si="275"/>
        <v>194</v>
      </c>
      <c r="AG721" s="9">
        <f t="shared" si="276"/>
        <v>484.03193612774447</v>
      </c>
      <c r="AH721" s="12">
        <f t="shared" si="277"/>
        <v>3.1625448210829943E-3</v>
      </c>
      <c r="AI721" s="12">
        <f t="shared" si="278"/>
        <v>-80479.772216216326</v>
      </c>
      <c r="AJ721" s="42">
        <f t="shared" si="279"/>
        <v>-107.48889935412085</v>
      </c>
      <c r="AK721" s="11">
        <v>0</v>
      </c>
      <c r="AL721" s="9">
        <f t="shared" si="280"/>
        <v>-89.567225903187534</v>
      </c>
      <c r="AM721" s="11">
        <f t="shared" si="281"/>
        <v>0</v>
      </c>
      <c r="AN721" s="9">
        <f t="shared" si="282"/>
        <v>84.82169782755787</v>
      </c>
      <c r="AO721" s="9"/>
      <c r="AP721" s="9">
        <f t="shared" si="283"/>
        <v>107.48970949099022</v>
      </c>
      <c r="AQ721" s="47">
        <f t="shared" si="284"/>
        <v>84.745705391444929</v>
      </c>
      <c r="AR721" s="15">
        <f t="shared" si="285"/>
        <v>0</v>
      </c>
      <c r="AS721" s="49"/>
      <c r="AT721" s="12">
        <f t="shared" si="286"/>
        <v>-0.2523418724765808</v>
      </c>
      <c r="AU721" s="9">
        <f t="shared" si="287"/>
        <v>62.077693728012576</v>
      </c>
      <c r="AV721" s="9">
        <f t="shared" si="288"/>
        <v>39.409682064580224</v>
      </c>
      <c r="AW721" s="9">
        <f t="shared" si="289"/>
        <v>84.745705391444929</v>
      </c>
      <c r="AX721" s="16">
        <f t="shared" si="290"/>
        <v>62.077693728012576</v>
      </c>
      <c r="AY721" s="44">
        <f t="shared" si="291"/>
        <v>-0.25149874593039889</v>
      </c>
      <c r="AZ721" s="49"/>
      <c r="BA721" s="12">
        <f t="shared" si="292"/>
        <v>-0.2523418724765808</v>
      </c>
      <c r="BB721" s="9">
        <f t="shared" si="293"/>
        <v>63.614537256651829</v>
      </c>
      <c r="BC721" s="9">
        <f t="shared" si="294"/>
        <v>40.946525593219476</v>
      </c>
      <c r="BD721" s="9">
        <f t="shared" si="295"/>
        <v>86.282548920084182</v>
      </c>
      <c r="BE721" s="16">
        <f t="shared" si="296"/>
        <v>63.614537256651829</v>
      </c>
      <c r="BF721" s="44">
        <f t="shared" si="297"/>
        <v>-0.25149874593039889</v>
      </c>
      <c r="BG721" s="49"/>
      <c r="BH721" s="12">
        <f t="shared" si="298"/>
        <v>-0.2523418724765808</v>
      </c>
      <c r="BI721" s="9">
        <f t="shared" si="299"/>
        <v>64</v>
      </c>
      <c r="BJ721" s="9">
        <f t="shared" si="262"/>
        <v>41.331988336567647</v>
      </c>
      <c r="BK721" s="9"/>
      <c r="BL721" s="47">
        <f t="shared" si="300"/>
        <v>64</v>
      </c>
      <c r="BM721" s="44">
        <f t="shared" si="301"/>
        <v>-0.25149874593039889</v>
      </c>
      <c r="BN721" s="11"/>
      <c r="BO721" s="9"/>
      <c r="BP721" s="11"/>
      <c r="BQ721" s="9"/>
      <c r="BR721" s="43"/>
      <c r="BS721" s="9"/>
      <c r="BT721" s="11"/>
    </row>
    <row r="722" spans="3:72" x14ac:dyDescent="0.2">
      <c r="C722" s="1">
        <v>80</v>
      </c>
      <c r="D722" s="1">
        <v>104.71</v>
      </c>
      <c r="E722" s="1">
        <v>-5103.8999999999996</v>
      </c>
      <c r="F722" s="2">
        <v>78</v>
      </c>
      <c r="G722" s="6">
        <v>3.3000000000000002E-2</v>
      </c>
      <c r="H722" s="2">
        <v>0.42199999999999999</v>
      </c>
      <c r="I722" s="2">
        <v>3500</v>
      </c>
      <c r="J722" s="3">
        <f t="shared" si="263"/>
        <v>58.333333333333336</v>
      </c>
      <c r="K722" s="3">
        <f t="shared" si="264"/>
        <v>366.52</v>
      </c>
      <c r="L722" s="1">
        <v>0.9</v>
      </c>
      <c r="M722" s="1">
        <v>0.76</v>
      </c>
      <c r="N722" s="1">
        <f t="shared" si="265"/>
        <v>0.68400000000000005</v>
      </c>
      <c r="O722" s="40">
        <f t="shared" si="266"/>
        <v>50.175438596491226</v>
      </c>
      <c r="P722" s="40">
        <f t="shared" si="267"/>
        <v>3808.3157894736842</v>
      </c>
      <c r="Q722" s="1">
        <v>11</v>
      </c>
      <c r="R722" s="1">
        <v>4</v>
      </c>
      <c r="S722" s="2">
        <v>2600</v>
      </c>
      <c r="T722" s="3">
        <f t="shared" si="268"/>
        <v>866.66666666666663</v>
      </c>
      <c r="U722" s="7">
        <v>0.20419999999999999</v>
      </c>
      <c r="V722" s="7">
        <f t="shared" si="269"/>
        <v>3.2749326455999997E-2</v>
      </c>
      <c r="W722" s="7">
        <f t="shared" si="270"/>
        <v>1.6693636134473333E-2</v>
      </c>
      <c r="X722" s="40">
        <f t="shared" si="271"/>
        <v>1081.2059482292843</v>
      </c>
      <c r="Y722" s="1">
        <v>0</v>
      </c>
      <c r="Z722" s="1">
        <v>78</v>
      </c>
      <c r="AA722" s="2">
        <v>67</v>
      </c>
      <c r="AB722" s="6">
        <f t="shared" si="272"/>
        <v>0.6511988748177826</v>
      </c>
      <c r="AC722" s="2">
        <v>347.36</v>
      </c>
      <c r="AD722" s="40">
        <f t="shared" si="273"/>
        <v>3367.0033670033663</v>
      </c>
      <c r="AE722" s="1">
        <f t="shared" si="274"/>
        <v>2.4950099800399199</v>
      </c>
      <c r="AF722" s="2">
        <f t="shared" si="275"/>
        <v>195</v>
      </c>
      <c r="AG722" s="9">
        <f t="shared" si="276"/>
        <v>486.5269461077844</v>
      </c>
      <c r="AH722" s="12">
        <f t="shared" si="277"/>
        <v>3.1463776710282543E-3</v>
      </c>
      <c r="AI722" s="12">
        <f t="shared" si="278"/>
        <v>-80354.541236574631</v>
      </c>
      <c r="AJ722" s="42">
        <f t="shared" si="279"/>
        <v>-107.33742970831024</v>
      </c>
      <c r="AK722" s="11">
        <v>0</v>
      </c>
      <c r="AL722" s="9">
        <f t="shared" si="280"/>
        <v>-89.570111577800802</v>
      </c>
      <c r="AM722" s="11">
        <f t="shared" si="281"/>
        <v>0</v>
      </c>
      <c r="AN722" s="9">
        <f t="shared" si="282"/>
        <v>84.745705391444929</v>
      </c>
      <c r="AO722" s="9"/>
      <c r="AP722" s="9">
        <f t="shared" si="283"/>
        <v>107.33823158339858</v>
      </c>
      <c r="AQ722" s="47">
        <f t="shared" si="284"/>
        <v>84.670219919966229</v>
      </c>
      <c r="AR722" s="15">
        <f t="shared" si="285"/>
        <v>0</v>
      </c>
      <c r="AS722" s="49"/>
      <c r="AT722" s="12">
        <f t="shared" si="286"/>
        <v>-0.25149874593039889</v>
      </c>
      <c r="AU722" s="9">
        <f t="shared" si="287"/>
        <v>62.077693728012576</v>
      </c>
      <c r="AV722" s="9">
        <f t="shared" si="288"/>
        <v>39.485167536058924</v>
      </c>
      <c r="AW722" s="9">
        <f t="shared" si="289"/>
        <v>84.670219919966229</v>
      </c>
      <c r="AX722" s="16">
        <f t="shared" si="290"/>
        <v>62.077693728012576</v>
      </c>
      <c r="AY722" s="44">
        <f t="shared" si="291"/>
        <v>-0.25066124409324025</v>
      </c>
      <c r="AZ722" s="49"/>
      <c r="BA722" s="12">
        <f t="shared" si="292"/>
        <v>-0.25149874593039889</v>
      </c>
      <c r="BB722" s="9">
        <f t="shared" si="293"/>
        <v>63.614537256651829</v>
      </c>
      <c r="BC722" s="9">
        <f t="shared" si="294"/>
        <v>41.022011064698177</v>
      </c>
      <c r="BD722" s="9">
        <f t="shared" si="295"/>
        <v>86.207063448605481</v>
      </c>
      <c r="BE722" s="16">
        <f t="shared" si="296"/>
        <v>63.614537256651829</v>
      </c>
      <c r="BF722" s="44">
        <f t="shared" si="297"/>
        <v>-0.25066124409324025</v>
      </c>
      <c r="BG722" s="49"/>
      <c r="BH722" s="12">
        <f t="shared" si="298"/>
        <v>-0.25149874593039889</v>
      </c>
      <c r="BI722" s="9">
        <f t="shared" si="299"/>
        <v>64</v>
      </c>
      <c r="BJ722" s="9">
        <f t="shared" si="262"/>
        <v>41.407473808046348</v>
      </c>
      <c r="BK722" s="9"/>
      <c r="BL722" s="47">
        <f t="shared" si="300"/>
        <v>64</v>
      </c>
      <c r="BM722" s="44">
        <f t="shared" si="301"/>
        <v>-0.25066124409324025</v>
      </c>
      <c r="BN722" s="11"/>
      <c r="BO722" s="9"/>
      <c r="BP722" s="11"/>
      <c r="BQ722" s="9"/>
      <c r="BR722" s="43"/>
      <c r="BS722" s="9"/>
      <c r="BT722" s="11"/>
    </row>
    <row r="723" spans="3:72" x14ac:dyDescent="0.2">
      <c r="C723" s="1">
        <v>80</v>
      </c>
      <c r="D723" s="1">
        <v>104.71</v>
      </c>
      <c r="E723" s="1">
        <v>-5103.8999999999996</v>
      </c>
      <c r="F723" s="2">
        <v>78</v>
      </c>
      <c r="G723" s="6">
        <v>3.3000000000000002E-2</v>
      </c>
      <c r="H723" s="2">
        <v>0.42199999999999999</v>
      </c>
      <c r="I723" s="2">
        <v>3500</v>
      </c>
      <c r="J723" s="3">
        <f t="shared" si="263"/>
        <v>58.333333333333336</v>
      </c>
      <c r="K723" s="3">
        <f t="shared" si="264"/>
        <v>366.52</v>
      </c>
      <c r="L723" s="1">
        <v>0.9</v>
      </c>
      <c r="M723" s="1">
        <v>0.76</v>
      </c>
      <c r="N723" s="1">
        <f t="shared" si="265"/>
        <v>0.68400000000000005</v>
      </c>
      <c r="O723" s="40">
        <f t="shared" si="266"/>
        <v>50.175438596491226</v>
      </c>
      <c r="P723" s="40">
        <f t="shared" si="267"/>
        <v>3808.3157894736842</v>
      </c>
      <c r="Q723" s="1">
        <v>11</v>
      </c>
      <c r="R723" s="1">
        <v>4</v>
      </c>
      <c r="S723" s="2">
        <v>2600</v>
      </c>
      <c r="T723" s="3">
        <f t="shared" si="268"/>
        <v>866.66666666666663</v>
      </c>
      <c r="U723" s="7">
        <v>0.20419999999999999</v>
      </c>
      <c r="V723" s="7">
        <f t="shared" si="269"/>
        <v>3.2749326455999997E-2</v>
      </c>
      <c r="W723" s="7">
        <f t="shared" si="270"/>
        <v>1.6693636134473333E-2</v>
      </c>
      <c r="X723" s="40">
        <f t="shared" si="271"/>
        <v>1081.2059482292843</v>
      </c>
      <c r="Y723" s="1">
        <v>0</v>
      </c>
      <c r="Z723" s="1">
        <v>78</v>
      </c>
      <c r="AA723" s="2">
        <v>67</v>
      </c>
      <c r="AB723" s="6">
        <f t="shared" si="272"/>
        <v>0.6511988748177826</v>
      </c>
      <c r="AC723" s="2">
        <v>347.36</v>
      </c>
      <c r="AD723" s="40">
        <f t="shared" si="273"/>
        <v>3367.0033670033663</v>
      </c>
      <c r="AE723" s="1">
        <f t="shared" si="274"/>
        <v>2.4950099800399199</v>
      </c>
      <c r="AF723" s="2">
        <f t="shared" si="275"/>
        <v>196</v>
      </c>
      <c r="AG723" s="9">
        <f t="shared" si="276"/>
        <v>489.02195608782432</v>
      </c>
      <c r="AH723" s="12">
        <f t="shared" si="277"/>
        <v>3.1303749754716037E-3</v>
      </c>
      <c r="AI723" s="12">
        <f t="shared" si="278"/>
        <v>-80230.146056380996</v>
      </c>
      <c r="AJ723" s="42">
        <f t="shared" si="279"/>
        <v>-107.18696880417298</v>
      </c>
      <c r="AK723" s="11">
        <v>0</v>
      </c>
      <c r="AL723" s="9">
        <f t="shared" si="280"/>
        <v>-89.572967898930713</v>
      </c>
      <c r="AM723" s="11">
        <f t="shared" si="281"/>
        <v>0</v>
      </c>
      <c r="AN723" s="9">
        <f t="shared" si="282"/>
        <v>84.670219919966229</v>
      </c>
      <c r="AO723" s="9"/>
      <c r="AP723" s="9">
        <f t="shared" si="283"/>
        <v>107.18776254321943</v>
      </c>
      <c r="AQ723" s="47">
        <f t="shared" si="284"/>
        <v>84.595236351265783</v>
      </c>
      <c r="AR723" s="15">
        <f t="shared" si="285"/>
        <v>0</v>
      </c>
      <c r="AS723" s="49"/>
      <c r="AT723" s="12">
        <f t="shared" si="286"/>
        <v>-0.25066124409324025</v>
      </c>
      <c r="AU723" s="9">
        <f t="shared" si="287"/>
        <v>62.077693728012576</v>
      </c>
      <c r="AV723" s="9">
        <f t="shared" si="288"/>
        <v>39.56015110475937</v>
      </c>
      <c r="AW723" s="9">
        <f t="shared" si="289"/>
        <v>84.595236351265783</v>
      </c>
      <c r="AX723" s="16">
        <f t="shared" si="290"/>
        <v>62.077693728012576</v>
      </c>
      <c r="AY723" s="44">
        <f t="shared" si="291"/>
        <v>-0.24982931080444767</v>
      </c>
      <c r="AZ723" s="49"/>
      <c r="BA723" s="12">
        <f t="shared" si="292"/>
        <v>-0.25066124409324025</v>
      </c>
      <c r="BB723" s="9">
        <f t="shared" si="293"/>
        <v>63.614537256651829</v>
      </c>
      <c r="BC723" s="9">
        <f t="shared" si="294"/>
        <v>41.096994633398623</v>
      </c>
      <c r="BD723" s="9">
        <f t="shared" si="295"/>
        <v>86.132079879905035</v>
      </c>
      <c r="BE723" s="16">
        <f t="shared" si="296"/>
        <v>63.614537256651829</v>
      </c>
      <c r="BF723" s="44">
        <f t="shared" si="297"/>
        <v>-0.24982931080444767</v>
      </c>
      <c r="BG723" s="49"/>
      <c r="BH723" s="12">
        <f t="shared" si="298"/>
        <v>-0.25066124409324025</v>
      </c>
      <c r="BI723" s="9">
        <f t="shared" si="299"/>
        <v>64</v>
      </c>
      <c r="BJ723" s="9">
        <f t="shared" si="262"/>
        <v>41.482457376746794</v>
      </c>
      <c r="BK723" s="9"/>
      <c r="BL723" s="47">
        <f t="shared" si="300"/>
        <v>64</v>
      </c>
      <c r="BM723" s="44">
        <f t="shared" si="301"/>
        <v>-0.24982931080444767</v>
      </c>
      <c r="BN723" s="11"/>
      <c r="BO723" s="9"/>
      <c r="BP723" s="11"/>
      <c r="BQ723" s="9"/>
      <c r="BR723" s="43"/>
      <c r="BS723" s="9"/>
      <c r="BT723" s="11"/>
    </row>
    <row r="724" spans="3:72" x14ac:dyDescent="0.2">
      <c r="C724" s="1">
        <v>80</v>
      </c>
      <c r="D724" s="1">
        <v>104.71</v>
      </c>
      <c r="E724" s="1">
        <v>-5103.8999999999996</v>
      </c>
      <c r="F724" s="2">
        <v>78</v>
      </c>
      <c r="G724" s="6">
        <v>3.3000000000000002E-2</v>
      </c>
      <c r="H724" s="2">
        <v>0.42199999999999999</v>
      </c>
      <c r="I724" s="2">
        <v>3500</v>
      </c>
      <c r="J724" s="3">
        <f t="shared" si="263"/>
        <v>58.333333333333336</v>
      </c>
      <c r="K724" s="3">
        <f t="shared" si="264"/>
        <v>366.52</v>
      </c>
      <c r="L724" s="1">
        <v>0.9</v>
      </c>
      <c r="M724" s="1">
        <v>0.76</v>
      </c>
      <c r="N724" s="1">
        <f t="shared" si="265"/>
        <v>0.68400000000000005</v>
      </c>
      <c r="O724" s="40">
        <f t="shared" si="266"/>
        <v>50.175438596491226</v>
      </c>
      <c r="P724" s="40">
        <f t="shared" si="267"/>
        <v>3808.3157894736842</v>
      </c>
      <c r="Q724" s="1">
        <v>11</v>
      </c>
      <c r="R724" s="1">
        <v>4</v>
      </c>
      <c r="S724" s="2">
        <v>2600</v>
      </c>
      <c r="T724" s="3">
        <f t="shared" si="268"/>
        <v>866.66666666666663</v>
      </c>
      <c r="U724" s="7">
        <v>0.20419999999999999</v>
      </c>
      <c r="V724" s="7">
        <f t="shared" si="269"/>
        <v>3.2749326455999997E-2</v>
      </c>
      <c r="W724" s="7">
        <f t="shared" si="270"/>
        <v>1.6693636134473333E-2</v>
      </c>
      <c r="X724" s="40">
        <f t="shared" si="271"/>
        <v>1081.2059482292843</v>
      </c>
      <c r="Y724" s="1">
        <v>0</v>
      </c>
      <c r="Z724" s="1">
        <v>78</v>
      </c>
      <c r="AA724" s="2">
        <v>67</v>
      </c>
      <c r="AB724" s="6">
        <f t="shared" si="272"/>
        <v>0.6511988748177826</v>
      </c>
      <c r="AC724" s="2">
        <v>347.36</v>
      </c>
      <c r="AD724" s="40">
        <f t="shared" si="273"/>
        <v>3367.0033670033663</v>
      </c>
      <c r="AE724" s="1">
        <f t="shared" si="274"/>
        <v>2.4950099800399199</v>
      </c>
      <c r="AF724" s="2">
        <f t="shared" si="275"/>
        <v>197</v>
      </c>
      <c r="AG724" s="9">
        <f t="shared" si="276"/>
        <v>491.51696606786425</v>
      </c>
      <c r="AH724" s="12">
        <f t="shared" si="277"/>
        <v>3.1145342378298101E-3</v>
      </c>
      <c r="AI724" s="12">
        <f t="shared" si="278"/>
        <v>-80106.578318282482</v>
      </c>
      <c r="AJ724" s="42">
        <f t="shared" si="279"/>
        <v>-107.03750658775539</v>
      </c>
      <c r="AK724" s="11">
        <v>0</v>
      </c>
      <c r="AL724" s="9">
        <f t="shared" si="280"/>
        <v>-89.575795312192398</v>
      </c>
      <c r="AM724" s="11">
        <f t="shared" si="281"/>
        <v>0</v>
      </c>
      <c r="AN724" s="9">
        <f t="shared" si="282"/>
        <v>84.595236351265783</v>
      </c>
      <c r="AO724" s="9"/>
      <c r="AP724" s="9">
        <f t="shared" si="283"/>
        <v>107.0382923139604</v>
      </c>
      <c r="AQ724" s="47">
        <f t="shared" si="284"/>
        <v>84.520749690707191</v>
      </c>
      <c r="AR724" s="15">
        <f t="shared" si="285"/>
        <v>0</v>
      </c>
      <c r="AS724" s="49"/>
      <c r="AT724" s="12">
        <f t="shared" si="286"/>
        <v>-0.24982931080444767</v>
      </c>
      <c r="AU724" s="9">
        <f t="shared" si="287"/>
        <v>62.077693728012576</v>
      </c>
      <c r="AV724" s="9">
        <f t="shared" si="288"/>
        <v>39.634637765317962</v>
      </c>
      <c r="AW724" s="9">
        <f t="shared" si="289"/>
        <v>84.520749690707191</v>
      </c>
      <c r="AX724" s="16">
        <f t="shared" si="290"/>
        <v>62.077693728012576</v>
      </c>
      <c r="AY724" s="44">
        <f t="shared" si="291"/>
        <v>-0.24900289064915679</v>
      </c>
      <c r="AZ724" s="49"/>
      <c r="BA724" s="12">
        <f t="shared" si="292"/>
        <v>-0.24982931080444767</v>
      </c>
      <c r="BB724" s="9">
        <f t="shared" si="293"/>
        <v>63.614537256651829</v>
      </c>
      <c r="BC724" s="9">
        <f t="shared" si="294"/>
        <v>41.171481293957214</v>
      </c>
      <c r="BD724" s="9">
        <f t="shared" si="295"/>
        <v>86.057593219346444</v>
      </c>
      <c r="BE724" s="16">
        <f t="shared" si="296"/>
        <v>63.614537256651829</v>
      </c>
      <c r="BF724" s="44">
        <f t="shared" si="297"/>
        <v>-0.24900289064915679</v>
      </c>
      <c r="BG724" s="49"/>
      <c r="BH724" s="12">
        <f t="shared" si="298"/>
        <v>-0.24982931080444767</v>
      </c>
      <c r="BI724" s="9">
        <f t="shared" si="299"/>
        <v>64</v>
      </c>
      <c r="BJ724" s="9">
        <f t="shared" si="262"/>
        <v>41.556944037305385</v>
      </c>
      <c r="BK724" s="9"/>
      <c r="BL724" s="47">
        <f t="shared" si="300"/>
        <v>64</v>
      </c>
      <c r="BM724" s="44">
        <f t="shared" si="301"/>
        <v>-0.24900289064915679</v>
      </c>
      <c r="BN724" s="11"/>
      <c r="BO724" s="9"/>
      <c r="BP724" s="11"/>
      <c r="BQ724" s="9"/>
      <c r="BR724" s="43"/>
      <c r="BS724" s="9"/>
      <c r="BT724" s="11"/>
    </row>
    <row r="725" spans="3:72" x14ac:dyDescent="0.2">
      <c r="C725" s="1">
        <v>80</v>
      </c>
      <c r="D725" s="1">
        <v>104.71</v>
      </c>
      <c r="E725" s="1">
        <v>-5103.8999999999996</v>
      </c>
      <c r="F725" s="2">
        <v>78</v>
      </c>
      <c r="G725" s="6">
        <v>3.3000000000000002E-2</v>
      </c>
      <c r="H725" s="2">
        <v>0.42199999999999999</v>
      </c>
      <c r="I725" s="2">
        <v>3500</v>
      </c>
      <c r="J725" s="3">
        <f t="shared" si="263"/>
        <v>58.333333333333336</v>
      </c>
      <c r="K725" s="3">
        <f t="shared" si="264"/>
        <v>366.52</v>
      </c>
      <c r="L725" s="1">
        <v>0.9</v>
      </c>
      <c r="M725" s="1">
        <v>0.76</v>
      </c>
      <c r="N725" s="1">
        <f t="shared" si="265"/>
        <v>0.68400000000000005</v>
      </c>
      <c r="O725" s="40">
        <f t="shared" si="266"/>
        <v>50.175438596491226</v>
      </c>
      <c r="P725" s="40">
        <f t="shared" si="267"/>
        <v>3808.3157894736842</v>
      </c>
      <c r="Q725" s="1">
        <v>11</v>
      </c>
      <c r="R725" s="1">
        <v>4</v>
      </c>
      <c r="S725" s="2">
        <v>2600</v>
      </c>
      <c r="T725" s="3">
        <f t="shared" si="268"/>
        <v>866.66666666666663</v>
      </c>
      <c r="U725" s="7">
        <v>0.20419999999999999</v>
      </c>
      <c r="V725" s="7">
        <f t="shared" si="269"/>
        <v>3.2749326455999997E-2</v>
      </c>
      <c r="W725" s="7">
        <f t="shared" si="270"/>
        <v>1.6693636134473333E-2</v>
      </c>
      <c r="X725" s="40">
        <f t="shared" si="271"/>
        <v>1081.2059482292843</v>
      </c>
      <c r="Y725" s="1">
        <v>0</v>
      </c>
      <c r="Z725" s="1">
        <v>78</v>
      </c>
      <c r="AA725" s="2">
        <v>67</v>
      </c>
      <c r="AB725" s="6">
        <f t="shared" si="272"/>
        <v>0.6511988748177826</v>
      </c>
      <c r="AC725" s="2">
        <v>347.36</v>
      </c>
      <c r="AD725" s="40">
        <f t="shared" si="273"/>
        <v>3367.0033670033663</v>
      </c>
      <c r="AE725" s="1">
        <f t="shared" si="274"/>
        <v>2.4950099800399199</v>
      </c>
      <c r="AF725" s="2">
        <f t="shared" si="275"/>
        <v>198</v>
      </c>
      <c r="AG725" s="9">
        <f t="shared" si="276"/>
        <v>494.01197604790417</v>
      </c>
      <c r="AH725" s="12">
        <f t="shared" si="277"/>
        <v>3.098853011799373E-3</v>
      </c>
      <c r="AI725" s="12">
        <f t="shared" si="278"/>
        <v>-79983.829776241939</v>
      </c>
      <c r="AJ725" s="42">
        <f t="shared" si="279"/>
        <v>-106.88903313836632</v>
      </c>
      <c r="AK725" s="11">
        <v>0</v>
      </c>
      <c r="AL725" s="9">
        <f t="shared" si="280"/>
        <v>-89.578594254226573</v>
      </c>
      <c r="AM725" s="11">
        <f t="shared" si="281"/>
        <v>0</v>
      </c>
      <c r="AN725" s="9">
        <f t="shared" si="282"/>
        <v>84.520749690707191</v>
      </c>
      <c r="AO725" s="9"/>
      <c r="AP725" s="9">
        <f t="shared" si="283"/>
        <v>106.88981097245541</v>
      </c>
      <c r="AQ725" s="47">
        <f t="shared" si="284"/>
        <v>84.446755009760793</v>
      </c>
      <c r="AR725" s="15">
        <f t="shared" si="285"/>
        <v>0</v>
      </c>
      <c r="AS725" s="49"/>
      <c r="AT725" s="12">
        <f t="shared" si="286"/>
        <v>-0.24900289064915679</v>
      </c>
      <c r="AU725" s="9">
        <f t="shared" si="287"/>
        <v>62.077693728012576</v>
      </c>
      <c r="AV725" s="9">
        <f t="shared" si="288"/>
        <v>39.70863244626436</v>
      </c>
      <c r="AW725" s="9">
        <f t="shared" si="289"/>
        <v>84.446755009760793</v>
      </c>
      <c r="AX725" s="16">
        <f t="shared" si="290"/>
        <v>62.077693728012576</v>
      </c>
      <c r="AY725" s="44">
        <f t="shared" si="291"/>
        <v>-0.24818192894594929</v>
      </c>
      <c r="AZ725" s="49"/>
      <c r="BA725" s="12">
        <f t="shared" si="292"/>
        <v>-0.24900289064915679</v>
      </c>
      <c r="BB725" s="9">
        <f t="shared" si="293"/>
        <v>63.614537256651829</v>
      </c>
      <c r="BC725" s="9">
        <f t="shared" si="294"/>
        <v>41.245475974903613</v>
      </c>
      <c r="BD725" s="9">
        <f t="shared" si="295"/>
        <v>85.983598538400045</v>
      </c>
      <c r="BE725" s="16">
        <f t="shared" si="296"/>
        <v>63.614537256651829</v>
      </c>
      <c r="BF725" s="44">
        <f t="shared" si="297"/>
        <v>-0.24818192894594929</v>
      </c>
      <c r="BG725" s="49"/>
      <c r="BH725" s="12">
        <f t="shared" si="298"/>
        <v>-0.24900289064915679</v>
      </c>
      <c r="BI725" s="9">
        <f t="shared" si="299"/>
        <v>64</v>
      </c>
      <c r="BJ725" s="9">
        <f t="shared" si="262"/>
        <v>41.630938718251784</v>
      </c>
      <c r="BK725" s="9"/>
      <c r="BL725" s="47">
        <f t="shared" si="300"/>
        <v>64</v>
      </c>
      <c r="BM725" s="44">
        <f t="shared" si="301"/>
        <v>-0.24818192894594929</v>
      </c>
      <c r="BN725" s="11"/>
      <c r="BO725" s="9"/>
      <c r="BP725" s="11"/>
      <c r="BQ725" s="9"/>
      <c r="BR725" s="43"/>
      <c r="BS725" s="9"/>
      <c r="BT725" s="11"/>
    </row>
    <row r="726" spans="3:72" x14ac:dyDescent="0.2">
      <c r="C726" s="1">
        <v>80</v>
      </c>
      <c r="D726" s="1">
        <v>104.71</v>
      </c>
      <c r="E726" s="1">
        <v>-5103.8999999999996</v>
      </c>
      <c r="F726" s="2">
        <v>78</v>
      </c>
      <c r="G726" s="6">
        <v>3.3000000000000002E-2</v>
      </c>
      <c r="H726" s="2">
        <v>0.42199999999999999</v>
      </c>
      <c r="I726" s="2">
        <v>3500</v>
      </c>
      <c r="J726" s="3">
        <f t="shared" si="263"/>
        <v>58.333333333333336</v>
      </c>
      <c r="K726" s="3">
        <f t="shared" si="264"/>
        <v>366.52</v>
      </c>
      <c r="L726" s="1">
        <v>0.9</v>
      </c>
      <c r="M726" s="1">
        <v>0.76</v>
      </c>
      <c r="N726" s="1">
        <f t="shared" si="265"/>
        <v>0.68400000000000005</v>
      </c>
      <c r="O726" s="40">
        <f t="shared" si="266"/>
        <v>50.175438596491226</v>
      </c>
      <c r="P726" s="40">
        <f t="shared" si="267"/>
        <v>3808.3157894736842</v>
      </c>
      <c r="Q726" s="1">
        <v>11</v>
      </c>
      <c r="R726" s="1">
        <v>4</v>
      </c>
      <c r="S726" s="2">
        <v>2600</v>
      </c>
      <c r="T726" s="3">
        <f t="shared" si="268"/>
        <v>866.66666666666663</v>
      </c>
      <c r="U726" s="7">
        <v>0.20419999999999999</v>
      </c>
      <c r="V726" s="7">
        <f t="shared" si="269"/>
        <v>3.2749326455999997E-2</v>
      </c>
      <c r="W726" s="7">
        <f t="shared" si="270"/>
        <v>1.6693636134473333E-2</v>
      </c>
      <c r="X726" s="40">
        <f t="shared" si="271"/>
        <v>1081.2059482292843</v>
      </c>
      <c r="Y726" s="1">
        <v>0</v>
      </c>
      <c r="Z726" s="1">
        <v>78</v>
      </c>
      <c r="AA726" s="2">
        <v>67</v>
      </c>
      <c r="AB726" s="6">
        <f t="shared" si="272"/>
        <v>0.6511988748177826</v>
      </c>
      <c r="AC726" s="2">
        <v>347.36</v>
      </c>
      <c r="AD726" s="40">
        <f t="shared" si="273"/>
        <v>3367.0033670033663</v>
      </c>
      <c r="AE726" s="1">
        <f t="shared" si="274"/>
        <v>2.4950099800399199</v>
      </c>
      <c r="AF726" s="2">
        <f t="shared" si="275"/>
        <v>199</v>
      </c>
      <c r="AG726" s="9">
        <f t="shared" si="276"/>
        <v>496.50698602794404</v>
      </c>
      <c r="AH726" s="12">
        <f t="shared" si="277"/>
        <v>3.0833289000971077E-3</v>
      </c>
      <c r="AI726" s="12">
        <f t="shared" si="278"/>
        <v>-79861.892293685349</v>
      </c>
      <c r="AJ726" s="42">
        <f t="shared" si="279"/>
        <v>-106.74153866637548</v>
      </c>
      <c r="AK726" s="11">
        <v>0</v>
      </c>
      <c r="AL726" s="9">
        <f t="shared" si="280"/>
        <v>-89.581365152924306</v>
      </c>
      <c r="AM726" s="11">
        <f t="shared" si="281"/>
        <v>0</v>
      </c>
      <c r="AN726" s="9">
        <f t="shared" si="282"/>
        <v>84.446755009760793</v>
      </c>
      <c r="AO726" s="9"/>
      <c r="AP726" s="9">
        <f t="shared" si="283"/>
        <v>106.74230872666108</v>
      </c>
      <c r="AQ726" s="47">
        <f t="shared" si="284"/>
        <v>84.373247444912863</v>
      </c>
      <c r="AR726" s="15">
        <f t="shared" si="285"/>
        <v>0</v>
      </c>
      <c r="AS726" s="49"/>
      <c r="AT726" s="12">
        <f t="shared" si="286"/>
        <v>-0.24818192894594929</v>
      </c>
      <c r="AU726" s="9">
        <f t="shared" si="287"/>
        <v>62.077693728012576</v>
      </c>
      <c r="AV726" s="9">
        <f t="shared" si="288"/>
        <v>39.78214001111229</v>
      </c>
      <c r="AW726" s="9">
        <f t="shared" si="289"/>
        <v>84.373247444912863</v>
      </c>
      <c r="AX726" s="16">
        <f t="shared" si="290"/>
        <v>62.077693728012576</v>
      </c>
      <c r="AY726" s="44">
        <f t="shared" si="291"/>
        <v>-0.24736637173475043</v>
      </c>
      <c r="AZ726" s="49"/>
      <c r="BA726" s="12">
        <f t="shared" si="292"/>
        <v>-0.24818192894594929</v>
      </c>
      <c r="BB726" s="9">
        <f t="shared" si="293"/>
        <v>63.614537256651829</v>
      </c>
      <c r="BC726" s="9">
        <f t="shared" si="294"/>
        <v>41.318983539751542</v>
      </c>
      <c r="BD726" s="9">
        <f t="shared" si="295"/>
        <v>85.910090973552116</v>
      </c>
      <c r="BE726" s="16">
        <f t="shared" si="296"/>
        <v>63.614537256651829</v>
      </c>
      <c r="BF726" s="44">
        <f t="shared" si="297"/>
        <v>-0.24736637173475043</v>
      </c>
      <c r="BG726" s="49"/>
      <c r="BH726" s="12">
        <f t="shared" si="298"/>
        <v>-0.24818192894594929</v>
      </c>
      <c r="BI726" s="9">
        <f t="shared" si="299"/>
        <v>64</v>
      </c>
      <c r="BJ726" s="9">
        <f t="shared" si="262"/>
        <v>41.704446283099713</v>
      </c>
      <c r="BK726" s="9"/>
      <c r="BL726" s="47">
        <f t="shared" si="300"/>
        <v>64</v>
      </c>
      <c r="BM726" s="44">
        <f t="shared" si="301"/>
        <v>-0.24736637173475043</v>
      </c>
      <c r="BN726" s="11"/>
      <c r="BO726" s="9"/>
      <c r="BP726" s="11"/>
      <c r="BQ726" s="9"/>
      <c r="BR726" s="43"/>
      <c r="BS726" s="9"/>
      <c r="BT726" s="11"/>
    </row>
    <row r="727" spans="3:72" x14ac:dyDescent="0.2">
      <c r="C727" s="1">
        <v>80</v>
      </c>
      <c r="D727" s="1">
        <v>104.71</v>
      </c>
      <c r="E727" s="1">
        <v>-5103.8999999999996</v>
      </c>
      <c r="F727" s="2">
        <v>78</v>
      </c>
      <c r="G727" s="6">
        <v>3.3000000000000002E-2</v>
      </c>
      <c r="H727" s="2">
        <v>0.42199999999999999</v>
      </c>
      <c r="I727" s="2">
        <v>3500</v>
      </c>
      <c r="J727" s="3">
        <f t="shared" si="263"/>
        <v>58.333333333333336</v>
      </c>
      <c r="K727" s="3">
        <f t="shared" si="264"/>
        <v>366.52</v>
      </c>
      <c r="L727" s="1">
        <v>0.9</v>
      </c>
      <c r="M727" s="1">
        <v>0.76</v>
      </c>
      <c r="N727" s="1">
        <f t="shared" si="265"/>
        <v>0.68400000000000005</v>
      </c>
      <c r="O727" s="40">
        <f t="shared" si="266"/>
        <v>50.175438596491226</v>
      </c>
      <c r="P727" s="40">
        <f t="shared" si="267"/>
        <v>3808.3157894736842</v>
      </c>
      <c r="Q727" s="1">
        <v>11</v>
      </c>
      <c r="R727" s="1">
        <v>4</v>
      </c>
      <c r="S727" s="2">
        <v>2600</v>
      </c>
      <c r="T727" s="3">
        <f t="shared" si="268"/>
        <v>866.66666666666663</v>
      </c>
      <c r="U727" s="7">
        <v>0.20419999999999999</v>
      </c>
      <c r="V727" s="7">
        <f t="shared" si="269"/>
        <v>3.2749326455999997E-2</v>
      </c>
      <c r="W727" s="7">
        <f t="shared" si="270"/>
        <v>1.6693636134473333E-2</v>
      </c>
      <c r="X727" s="40">
        <f t="shared" si="271"/>
        <v>1081.2059482292843</v>
      </c>
      <c r="Y727" s="1">
        <v>0</v>
      </c>
      <c r="Z727" s="1">
        <v>78</v>
      </c>
      <c r="AA727" s="2">
        <v>67</v>
      </c>
      <c r="AB727" s="6">
        <f t="shared" si="272"/>
        <v>0.6511988748177826</v>
      </c>
      <c r="AC727" s="2">
        <v>347.36</v>
      </c>
      <c r="AD727" s="40">
        <f t="shared" si="273"/>
        <v>3367.0033670033663</v>
      </c>
      <c r="AE727" s="1">
        <f t="shared" si="274"/>
        <v>2.4950099800399199</v>
      </c>
      <c r="AF727" s="2">
        <f t="shared" si="275"/>
        <v>200</v>
      </c>
      <c r="AG727" s="9">
        <f t="shared" si="276"/>
        <v>499.00199600798396</v>
      </c>
      <c r="AH727" s="12">
        <f t="shared" si="277"/>
        <v>3.0679595532383964E-3</v>
      </c>
      <c r="AI727" s="12">
        <f t="shared" si="278"/>
        <v>-79740.75784168634</v>
      </c>
      <c r="AJ727" s="42">
        <f t="shared" si="279"/>
        <v>-106.5950135110552</v>
      </c>
      <c r="AK727" s="11">
        <v>0</v>
      </c>
      <c r="AL727" s="9">
        <f t="shared" si="280"/>
        <v>-89.58410842764512</v>
      </c>
      <c r="AM727" s="11">
        <f t="shared" si="281"/>
        <v>0</v>
      </c>
      <c r="AN727" s="9">
        <f t="shared" si="282"/>
        <v>84.373247444912863</v>
      </c>
      <c r="AO727" s="9"/>
      <c r="AP727" s="9">
        <f t="shared" si="283"/>
        <v>106.59577591349664</v>
      </c>
      <c r="AQ727" s="47">
        <f t="shared" si="284"/>
        <v>84.300222196596351</v>
      </c>
      <c r="AR727" s="15">
        <f t="shared" si="285"/>
        <v>0</v>
      </c>
      <c r="AS727" s="49"/>
      <c r="AT727" s="12">
        <f t="shared" si="286"/>
        <v>-0.24736637173475043</v>
      </c>
      <c r="AU727" s="9">
        <f t="shared" si="287"/>
        <v>62.077693728012576</v>
      </c>
      <c r="AV727" s="9">
        <f t="shared" si="288"/>
        <v>39.855165259428802</v>
      </c>
      <c r="AW727" s="9">
        <f t="shared" si="289"/>
        <v>84.300222196596351</v>
      </c>
      <c r="AX727" s="16">
        <f t="shared" si="290"/>
        <v>62.077693728012576</v>
      </c>
      <c r="AY727" s="44">
        <f t="shared" si="291"/>
        <v>-0.24655616576496589</v>
      </c>
      <c r="AZ727" s="49"/>
      <c r="BA727" s="12">
        <f t="shared" si="292"/>
        <v>-0.24736637173475043</v>
      </c>
      <c r="BB727" s="9">
        <f t="shared" si="293"/>
        <v>63.614537256651829</v>
      </c>
      <c r="BC727" s="9">
        <f t="shared" si="294"/>
        <v>41.392008788068054</v>
      </c>
      <c r="BD727" s="9">
        <f t="shared" si="295"/>
        <v>85.837065725235604</v>
      </c>
      <c r="BE727" s="16">
        <f t="shared" si="296"/>
        <v>63.614537256651829</v>
      </c>
      <c r="BF727" s="44">
        <f t="shared" si="297"/>
        <v>-0.24655616576496589</v>
      </c>
      <c r="BG727" s="49"/>
      <c r="BH727" s="12">
        <f t="shared" si="298"/>
        <v>-0.24736637173475043</v>
      </c>
      <c r="BI727" s="9">
        <f t="shared" si="299"/>
        <v>64</v>
      </c>
      <c r="BJ727" s="9">
        <f t="shared" si="262"/>
        <v>41.777471531416225</v>
      </c>
      <c r="BK727" s="9"/>
      <c r="BL727" s="47">
        <f t="shared" si="300"/>
        <v>64</v>
      </c>
      <c r="BM727" s="44">
        <f t="shared" si="301"/>
        <v>-0.24655616576496589</v>
      </c>
      <c r="BN727" s="11"/>
      <c r="BO727" s="9"/>
      <c r="BP727" s="11"/>
      <c r="BQ727" s="9"/>
      <c r="BR727" s="43"/>
      <c r="BS727" s="9"/>
      <c r="BT727" s="11"/>
    </row>
    <row r="728" spans="3:72" x14ac:dyDescent="0.2">
      <c r="C728" s="1">
        <v>80</v>
      </c>
      <c r="D728" s="1">
        <v>104.71</v>
      </c>
      <c r="E728" s="1">
        <v>-5103.8999999999996</v>
      </c>
      <c r="F728" s="2">
        <v>78</v>
      </c>
      <c r="G728" s="6">
        <v>3.3000000000000002E-2</v>
      </c>
      <c r="H728" s="2">
        <v>0.42199999999999999</v>
      </c>
      <c r="I728" s="2">
        <v>3500</v>
      </c>
      <c r="J728" s="3">
        <f t="shared" si="263"/>
        <v>58.333333333333336</v>
      </c>
      <c r="K728" s="3">
        <f t="shared" si="264"/>
        <v>366.52</v>
      </c>
      <c r="L728" s="1">
        <v>0.9</v>
      </c>
      <c r="M728" s="1">
        <v>0.76</v>
      </c>
      <c r="N728" s="1">
        <f t="shared" si="265"/>
        <v>0.68400000000000005</v>
      </c>
      <c r="O728" s="40">
        <f t="shared" si="266"/>
        <v>50.175438596491226</v>
      </c>
      <c r="P728" s="40">
        <f t="shared" si="267"/>
        <v>3808.3157894736842</v>
      </c>
      <c r="Q728" s="1">
        <v>11</v>
      </c>
      <c r="R728" s="1">
        <v>4</v>
      </c>
      <c r="S728" s="2">
        <v>2600</v>
      </c>
      <c r="T728" s="3">
        <f t="shared" si="268"/>
        <v>866.66666666666663</v>
      </c>
      <c r="U728" s="7">
        <v>0.20419999999999999</v>
      </c>
      <c r="V728" s="7">
        <f t="shared" si="269"/>
        <v>3.2749326455999997E-2</v>
      </c>
      <c r="W728" s="7">
        <f t="shared" si="270"/>
        <v>1.6693636134473333E-2</v>
      </c>
      <c r="X728" s="40">
        <f t="shared" si="271"/>
        <v>1081.2059482292843</v>
      </c>
      <c r="Y728" s="1">
        <v>0</v>
      </c>
      <c r="Z728" s="1">
        <v>78</v>
      </c>
      <c r="AA728" s="2">
        <v>67</v>
      </c>
      <c r="AB728" s="6">
        <f t="shared" si="272"/>
        <v>0.6511988748177826</v>
      </c>
      <c r="AC728" s="2">
        <v>347.36</v>
      </c>
      <c r="AD728" s="40">
        <f t="shared" si="273"/>
        <v>3367.0033670033663</v>
      </c>
      <c r="AE728" s="1">
        <f t="shared" si="274"/>
        <v>2.4950099800399199</v>
      </c>
      <c r="AF728" s="2">
        <f t="shared" si="275"/>
        <v>201</v>
      </c>
      <c r="AG728" s="9">
        <f t="shared" si="276"/>
        <v>501.49700598802389</v>
      </c>
      <c r="AH728" s="12">
        <f t="shared" si="277"/>
        <v>3.0527426683518016E-3</v>
      </c>
      <c r="AI728" s="12">
        <f t="shared" si="278"/>
        <v>-79620.41849718662</v>
      </c>
      <c r="AJ728" s="42">
        <f t="shared" si="279"/>
        <v>-106.4494481384647</v>
      </c>
      <c r="AK728" s="11">
        <v>0</v>
      </c>
      <c r="AL728" s="9">
        <f t="shared" si="280"/>
        <v>-89.586824489428523</v>
      </c>
      <c r="AM728" s="11">
        <f t="shared" si="281"/>
        <v>0</v>
      </c>
      <c r="AN728" s="9">
        <f t="shared" si="282"/>
        <v>84.300222196596351</v>
      </c>
      <c r="AO728" s="9"/>
      <c r="AP728" s="9">
        <f t="shared" si="283"/>
        <v>106.45020299672643</v>
      </c>
      <c r="AQ728" s="47">
        <f t="shared" si="284"/>
        <v>84.227674528142657</v>
      </c>
      <c r="AR728" s="15">
        <f t="shared" si="285"/>
        <v>0</v>
      </c>
      <c r="AS728" s="49"/>
      <c r="AT728" s="12">
        <f t="shared" si="286"/>
        <v>-0.24655616576496589</v>
      </c>
      <c r="AU728" s="9">
        <f t="shared" si="287"/>
        <v>62.077693728012576</v>
      </c>
      <c r="AV728" s="9">
        <f t="shared" si="288"/>
        <v>39.927712927882503</v>
      </c>
      <c r="AW728" s="9">
        <f t="shared" si="289"/>
        <v>84.227674528142643</v>
      </c>
      <c r="AX728" s="16">
        <f t="shared" si="290"/>
        <v>62.077693728012576</v>
      </c>
      <c r="AY728" s="44">
        <f t="shared" si="291"/>
        <v>-0.2457512584838516</v>
      </c>
      <c r="AZ728" s="49"/>
      <c r="BA728" s="12">
        <f t="shared" si="292"/>
        <v>-0.24655616576496589</v>
      </c>
      <c r="BB728" s="9">
        <f t="shared" si="293"/>
        <v>63.614537256651829</v>
      </c>
      <c r="BC728" s="9">
        <f t="shared" si="294"/>
        <v>41.464556456521755</v>
      </c>
      <c r="BD728" s="9">
        <f t="shared" si="295"/>
        <v>85.764518056781895</v>
      </c>
      <c r="BE728" s="16">
        <f t="shared" si="296"/>
        <v>63.614537256651829</v>
      </c>
      <c r="BF728" s="44">
        <f t="shared" si="297"/>
        <v>-0.2457512584838516</v>
      </c>
      <c r="BG728" s="49"/>
      <c r="BH728" s="12">
        <f t="shared" si="298"/>
        <v>-0.24655616576496589</v>
      </c>
      <c r="BI728" s="9">
        <f t="shared" si="299"/>
        <v>64</v>
      </c>
      <c r="BJ728" s="9">
        <f t="shared" si="262"/>
        <v>41.850019199869926</v>
      </c>
      <c r="BK728" s="9"/>
      <c r="BL728" s="47">
        <f t="shared" si="300"/>
        <v>64</v>
      </c>
      <c r="BM728" s="44">
        <f t="shared" si="301"/>
        <v>-0.2457512584838516</v>
      </c>
      <c r="BN728" s="11"/>
      <c r="BO728" s="9"/>
      <c r="BP728" s="11"/>
      <c r="BQ728" s="9"/>
      <c r="BR728" s="43"/>
      <c r="BS728" s="9"/>
      <c r="BT728" s="11"/>
    </row>
    <row r="729" spans="3:72" x14ac:dyDescent="0.2">
      <c r="C729" s="1">
        <v>80</v>
      </c>
      <c r="D729" s="1">
        <v>104.71</v>
      </c>
      <c r="E729" s="1">
        <v>-5103.8999999999996</v>
      </c>
      <c r="F729" s="2">
        <v>78</v>
      </c>
      <c r="G729" s="6">
        <v>3.3000000000000002E-2</v>
      </c>
      <c r="H729" s="2">
        <v>0.42199999999999999</v>
      </c>
      <c r="I729" s="2">
        <v>3500</v>
      </c>
      <c r="J729" s="3">
        <f t="shared" si="263"/>
        <v>58.333333333333336</v>
      </c>
      <c r="K729" s="3">
        <f t="shared" si="264"/>
        <v>366.52</v>
      </c>
      <c r="L729" s="1">
        <v>0.9</v>
      </c>
      <c r="M729" s="1">
        <v>0.76</v>
      </c>
      <c r="N729" s="1">
        <f t="shared" si="265"/>
        <v>0.68400000000000005</v>
      </c>
      <c r="O729" s="40">
        <f t="shared" si="266"/>
        <v>50.175438596491226</v>
      </c>
      <c r="P729" s="40">
        <f t="shared" si="267"/>
        <v>3808.3157894736842</v>
      </c>
      <c r="Q729" s="1">
        <v>11</v>
      </c>
      <c r="R729" s="1">
        <v>4</v>
      </c>
      <c r="S729" s="2">
        <v>2600</v>
      </c>
      <c r="T729" s="3">
        <f t="shared" si="268"/>
        <v>866.66666666666663</v>
      </c>
      <c r="U729" s="7">
        <v>0.20419999999999999</v>
      </c>
      <c r="V729" s="7">
        <f t="shared" si="269"/>
        <v>3.2749326455999997E-2</v>
      </c>
      <c r="W729" s="7">
        <f t="shared" si="270"/>
        <v>1.6693636134473333E-2</v>
      </c>
      <c r="X729" s="40">
        <f t="shared" si="271"/>
        <v>1081.2059482292843</v>
      </c>
      <c r="Y729" s="1">
        <v>0</v>
      </c>
      <c r="Z729" s="1">
        <v>78</v>
      </c>
      <c r="AA729" s="2">
        <v>67</v>
      </c>
      <c r="AB729" s="6">
        <f t="shared" si="272"/>
        <v>0.6511988748177826</v>
      </c>
      <c r="AC729" s="2">
        <v>347.36</v>
      </c>
      <c r="AD729" s="40">
        <f t="shared" si="273"/>
        <v>3367.0033670033663</v>
      </c>
      <c r="AE729" s="1">
        <f t="shared" si="274"/>
        <v>2.4950099800399199</v>
      </c>
      <c r="AF729" s="2">
        <f t="shared" si="275"/>
        <v>202</v>
      </c>
      <c r="AG729" s="9">
        <f t="shared" si="276"/>
        <v>503.99201596806381</v>
      </c>
      <c r="AH729" s="12">
        <f t="shared" si="277"/>
        <v>3.0376759880287791E-3</v>
      </c>
      <c r="AI729" s="12">
        <f t="shared" si="278"/>
        <v>-79500.86644125203</v>
      </c>
      <c r="AJ729" s="42">
        <f t="shared" si="279"/>
        <v>-106.30483313937596</v>
      </c>
      <c r="AK729" s="11">
        <v>0</v>
      </c>
      <c r="AL729" s="9">
        <f t="shared" si="280"/>
        <v>-89.589513741199383</v>
      </c>
      <c r="AM729" s="11">
        <f t="shared" si="281"/>
        <v>0</v>
      </c>
      <c r="AN729" s="9">
        <f t="shared" si="282"/>
        <v>84.227674528142657</v>
      </c>
      <c r="AO729" s="9"/>
      <c r="AP729" s="9">
        <f t="shared" si="283"/>
        <v>106.30558056488402</v>
      </c>
      <c r="AQ729" s="47">
        <f t="shared" si="284"/>
        <v>84.155599764753944</v>
      </c>
      <c r="AR729" s="15">
        <f t="shared" si="285"/>
        <v>0</v>
      </c>
      <c r="AS729" s="49"/>
      <c r="AT729" s="12">
        <f t="shared" si="286"/>
        <v>-0.2457512584838516</v>
      </c>
      <c r="AU729" s="9">
        <f t="shared" si="287"/>
        <v>62.077693728012576</v>
      </c>
      <c r="AV729" s="9">
        <f t="shared" si="288"/>
        <v>39.999787691271209</v>
      </c>
      <c r="AW729" s="9">
        <f t="shared" si="289"/>
        <v>84.155599764753944</v>
      </c>
      <c r="AX729" s="16">
        <f t="shared" si="290"/>
        <v>62.077693728012576</v>
      </c>
      <c r="AY729" s="44">
        <f t="shared" si="291"/>
        <v>-0.24495159802511224</v>
      </c>
      <c r="AZ729" s="49"/>
      <c r="BA729" s="12">
        <f t="shared" si="292"/>
        <v>-0.2457512584838516</v>
      </c>
      <c r="BB729" s="9">
        <f t="shared" si="293"/>
        <v>63.614537256651829</v>
      </c>
      <c r="BC729" s="9">
        <f t="shared" si="294"/>
        <v>41.536631219910461</v>
      </c>
      <c r="BD729" s="9">
        <f t="shared" si="295"/>
        <v>85.692443293393197</v>
      </c>
      <c r="BE729" s="16">
        <f t="shared" si="296"/>
        <v>63.614537256651829</v>
      </c>
      <c r="BF729" s="44">
        <f t="shared" si="297"/>
        <v>-0.24495159802511224</v>
      </c>
      <c r="BG729" s="49"/>
      <c r="BH729" s="12">
        <f t="shared" si="298"/>
        <v>-0.2457512584838516</v>
      </c>
      <c r="BI729" s="9">
        <f t="shared" si="299"/>
        <v>64</v>
      </c>
      <c r="BJ729" s="9">
        <f t="shared" si="262"/>
        <v>41.922093963258632</v>
      </c>
      <c r="BK729" s="9"/>
      <c r="BL729" s="47">
        <f t="shared" si="300"/>
        <v>64</v>
      </c>
      <c r="BM729" s="44">
        <f t="shared" si="301"/>
        <v>-0.24495159802511224</v>
      </c>
      <c r="BN729" s="11"/>
      <c r="BO729" s="9"/>
      <c r="BP729" s="11"/>
      <c r="BQ729" s="9"/>
      <c r="BR729" s="43"/>
      <c r="BS729" s="9"/>
      <c r="BT729" s="11"/>
    </row>
    <row r="730" spans="3:72" x14ac:dyDescent="0.2">
      <c r="C730" s="1">
        <v>80</v>
      </c>
      <c r="D730" s="1">
        <v>104.71</v>
      </c>
      <c r="E730" s="1">
        <v>-5103.8999999999996</v>
      </c>
      <c r="F730" s="2">
        <v>78</v>
      </c>
      <c r="G730" s="6">
        <v>3.3000000000000002E-2</v>
      </c>
      <c r="H730" s="2">
        <v>0.42199999999999999</v>
      </c>
      <c r="I730" s="2">
        <v>3500</v>
      </c>
      <c r="J730" s="3">
        <f t="shared" si="263"/>
        <v>58.333333333333336</v>
      </c>
      <c r="K730" s="3">
        <f t="shared" si="264"/>
        <v>366.52</v>
      </c>
      <c r="L730" s="1">
        <v>0.9</v>
      </c>
      <c r="M730" s="1">
        <v>0.76</v>
      </c>
      <c r="N730" s="1">
        <f t="shared" si="265"/>
        <v>0.68400000000000005</v>
      </c>
      <c r="O730" s="40">
        <f t="shared" si="266"/>
        <v>50.175438596491226</v>
      </c>
      <c r="P730" s="40">
        <f t="shared" si="267"/>
        <v>3808.3157894736842</v>
      </c>
      <c r="Q730" s="1">
        <v>11</v>
      </c>
      <c r="R730" s="1">
        <v>4</v>
      </c>
      <c r="S730" s="2">
        <v>2600</v>
      </c>
      <c r="T730" s="3">
        <f t="shared" si="268"/>
        <v>866.66666666666663</v>
      </c>
      <c r="U730" s="7">
        <v>0.20419999999999999</v>
      </c>
      <c r="V730" s="7">
        <f t="shared" si="269"/>
        <v>3.2749326455999997E-2</v>
      </c>
      <c r="W730" s="7">
        <f t="shared" si="270"/>
        <v>1.6693636134473333E-2</v>
      </c>
      <c r="X730" s="40">
        <f t="shared" si="271"/>
        <v>1081.2059482292843</v>
      </c>
      <c r="Y730" s="1">
        <v>0</v>
      </c>
      <c r="Z730" s="1">
        <v>78</v>
      </c>
      <c r="AA730" s="2">
        <v>67</v>
      </c>
      <c r="AB730" s="6">
        <f t="shared" si="272"/>
        <v>0.6511988748177826</v>
      </c>
      <c r="AC730" s="2">
        <v>347.36</v>
      </c>
      <c r="AD730" s="40">
        <f t="shared" si="273"/>
        <v>3367.0033670033663</v>
      </c>
      <c r="AE730" s="1">
        <f t="shared" si="274"/>
        <v>2.4950099800399199</v>
      </c>
      <c r="AF730" s="2">
        <f t="shared" si="275"/>
        <v>203</v>
      </c>
      <c r="AG730" s="9">
        <f t="shared" si="276"/>
        <v>506.48702594810374</v>
      </c>
      <c r="AH730" s="12">
        <f t="shared" si="277"/>
        <v>3.0227572992072849E-3</v>
      </c>
      <c r="AI730" s="12">
        <f t="shared" si="278"/>
        <v>-79382.093957362798</v>
      </c>
      <c r="AJ730" s="42">
        <f t="shared" si="279"/>
        <v>-106.16115922724013</v>
      </c>
      <c r="AK730" s="11">
        <v>0</v>
      </c>
      <c r="AL730" s="9">
        <f t="shared" si="280"/>
        <v>-89.592176577967138</v>
      </c>
      <c r="AM730" s="11">
        <f t="shared" si="281"/>
        <v>0</v>
      </c>
      <c r="AN730" s="9">
        <f t="shared" si="282"/>
        <v>84.155599764753944</v>
      </c>
      <c r="AO730" s="9"/>
      <c r="AP730" s="9">
        <f t="shared" si="283"/>
        <v>106.16189932923702</v>
      </c>
      <c r="AQ730" s="47">
        <f t="shared" si="284"/>
        <v>84.083993292495649</v>
      </c>
      <c r="AR730" s="15">
        <f t="shared" si="285"/>
        <v>0</v>
      </c>
      <c r="AS730" s="49"/>
      <c r="AT730" s="12">
        <f t="shared" si="286"/>
        <v>-0.24495159802511224</v>
      </c>
      <c r="AU730" s="9">
        <f t="shared" si="287"/>
        <v>62.077693728012576</v>
      </c>
      <c r="AV730" s="9">
        <f t="shared" si="288"/>
        <v>40.071394163529504</v>
      </c>
      <c r="AW730" s="9">
        <f t="shared" si="289"/>
        <v>84.083993292495649</v>
      </c>
      <c r="AX730" s="16">
        <f t="shared" si="290"/>
        <v>62.077693728012576</v>
      </c>
      <c r="AY730" s="44">
        <f t="shared" si="291"/>
        <v>-0.24415713319772231</v>
      </c>
      <c r="AZ730" s="49"/>
      <c r="BA730" s="12">
        <f t="shared" si="292"/>
        <v>-0.24495159802511224</v>
      </c>
      <c r="BB730" s="9">
        <f t="shared" si="293"/>
        <v>63.614537256651829</v>
      </c>
      <c r="BC730" s="9">
        <f t="shared" si="294"/>
        <v>41.608237692168757</v>
      </c>
      <c r="BD730" s="9">
        <f t="shared" si="295"/>
        <v>85.620836821134901</v>
      </c>
      <c r="BE730" s="16">
        <f t="shared" si="296"/>
        <v>63.614537256651829</v>
      </c>
      <c r="BF730" s="44">
        <f t="shared" si="297"/>
        <v>-0.24415713319772231</v>
      </c>
      <c r="BG730" s="49"/>
      <c r="BH730" s="12">
        <f t="shared" si="298"/>
        <v>-0.24495159802511224</v>
      </c>
      <c r="BI730" s="9">
        <f t="shared" si="299"/>
        <v>64</v>
      </c>
      <c r="BJ730" s="9">
        <f t="shared" si="262"/>
        <v>41.993700435516928</v>
      </c>
      <c r="BK730" s="9"/>
      <c r="BL730" s="47">
        <f t="shared" si="300"/>
        <v>64</v>
      </c>
      <c r="BM730" s="44">
        <f t="shared" si="301"/>
        <v>-0.24415713319772231</v>
      </c>
      <c r="BN730" s="11"/>
      <c r="BO730" s="9"/>
      <c r="BP730" s="11"/>
      <c r="BQ730" s="9"/>
      <c r="BR730" s="43"/>
      <c r="BS730" s="9"/>
      <c r="BT730" s="11"/>
    </row>
    <row r="731" spans="3:72" x14ac:dyDescent="0.2">
      <c r="C731" s="1">
        <v>80</v>
      </c>
      <c r="D731" s="1">
        <v>104.71</v>
      </c>
      <c r="E731" s="1">
        <v>-5103.8999999999996</v>
      </c>
      <c r="F731" s="2">
        <v>78</v>
      </c>
      <c r="G731" s="6">
        <v>3.3000000000000002E-2</v>
      </c>
      <c r="H731" s="2">
        <v>0.42199999999999999</v>
      </c>
      <c r="I731" s="2">
        <v>3500</v>
      </c>
      <c r="J731" s="3">
        <f t="shared" si="263"/>
        <v>58.333333333333336</v>
      </c>
      <c r="K731" s="3">
        <f t="shared" si="264"/>
        <v>366.52</v>
      </c>
      <c r="L731" s="1">
        <v>0.9</v>
      </c>
      <c r="M731" s="1">
        <v>0.76</v>
      </c>
      <c r="N731" s="1">
        <f t="shared" si="265"/>
        <v>0.68400000000000005</v>
      </c>
      <c r="O731" s="40">
        <f t="shared" si="266"/>
        <v>50.175438596491226</v>
      </c>
      <c r="P731" s="40">
        <f t="shared" si="267"/>
        <v>3808.3157894736842</v>
      </c>
      <c r="Q731" s="1">
        <v>11</v>
      </c>
      <c r="R731" s="1">
        <v>4</v>
      </c>
      <c r="S731" s="2">
        <v>2600</v>
      </c>
      <c r="T731" s="3">
        <f t="shared" si="268"/>
        <v>866.66666666666663</v>
      </c>
      <c r="U731" s="7">
        <v>0.20419999999999999</v>
      </c>
      <c r="V731" s="7">
        <f t="shared" si="269"/>
        <v>3.2749326455999997E-2</v>
      </c>
      <c r="W731" s="7">
        <f t="shared" si="270"/>
        <v>1.6693636134473333E-2</v>
      </c>
      <c r="X731" s="40">
        <f t="shared" si="271"/>
        <v>1081.2059482292843</v>
      </c>
      <c r="Y731" s="1">
        <v>0</v>
      </c>
      <c r="Z731" s="1">
        <v>78</v>
      </c>
      <c r="AA731" s="2">
        <v>67</v>
      </c>
      <c r="AB731" s="6">
        <f t="shared" si="272"/>
        <v>0.6511988748177826</v>
      </c>
      <c r="AC731" s="2">
        <v>347.36</v>
      </c>
      <c r="AD731" s="40">
        <f t="shared" si="273"/>
        <v>3367.0033670033663</v>
      </c>
      <c r="AE731" s="1">
        <f t="shared" si="274"/>
        <v>2.4950099800399199</v>
      </c>
      <c r="AF731" s="2">
        <f t="shared" si="275"/>
        <v>204</v>
      </c>
      <c r="AG731" s="9">
        <f t="shared" si="276"/>
        <v>508.98203592814366</v>
      </c>
      <c r="AH731" s="12">
        <f t="shared" si="277"/>
        <v>3.0079844320881218E-3</v>
      </c>
      <c r="AI731" s="12">
        <f t="shared" si="278"/>
        <v>-79264.093429737637</v>
      </c>
      <c r="AJ731" s="42">
        <f t="shared" si="279"/>
        <v>-106.0184172361937</v>
      </c>
      <c r="AK731" s="11">
        <v>0</v>
      </c>
      <c r="AL731" s="9">
        <f t="shared" si="280"/>
        <v>-89.594813387019229</v>
      </c>
      <c r="AM731" s="11">
        <f t="shared" si="281"/>
        <v>0</v>
      </c>
      <c r="AN731" s="9">
        <f t="shared" si="282"/>
        <v>84.083993292495649</v>
      </c>
      <c r="AO731" s="9"/>
      <c r="AP731" s="9">
        <f t="shared" si="283"/>
        <v>106.01915012179154</v>
      </c>
      <c r="AQ731" s="47">
        <f t="shared" si="284"/>
        <v>84.012850557308468</v>
      </c>
      <c r="AR731" s="15">
        <f t="shared" si="285"/>
        <v>0</v>
      </c>
      <c r="AS731" s="49"/>
      <c r="AT731" s="12">
        <f t="shared" si="286"/>
        <v>-0.24415713319772231</v>
      </c>
      <c r="AU731" s="9">
        <f t="shared" si="287"/>
        <v>62.077693728012576</v>
      </c>
      <c r="AV731" s="9">
        <f t="shared" si="288"/>
        <v>40.142536898716685</v>
      </c>
      <c r="AW731" s="9">
        <f t="shared" si="289"/>
        <v>84.012850557308468</v>
      </c>
      <c r="AX731" s="16">
        <f t="shared" si="290"/>
        <v>62.077693728012576</v>
      </c>
      <c r="AY731" s="44">
        <f t="shared" si="291"/>
        <v>-0.24336781347496525</v>
      </c>
      <c r="AZ731" s="49"/>
      <c r="BA731" s="12">
        <f t="shared" si="292"/>
        <v>-0.24415713319772231</v>
      </c>
      <c r="BB731" s="9">
        <f t="shared" si="293"/>
        <v>63.614537256651829</v>
      </c>
      <c r="BC731" s="9">
        <f t="shared" si="294"/>
        <v>41.679380427355937</v>
      </c>
      <c r="BD731" s="9">
        <f t="shared" si="295"/>
        <v>85.549694085947721</v>
      </c>
      <c r="BE731" s="16">
        <f t="shared" si="296"/>
        <v>63.614537256651829</v>
      </c>
      <c r="BF731" s="44">
        <f t="shared" si="297"/>
        <v>-0.24336781347496525</v>
      </c>
      <c r="BG731" s="49"/>
      <c r="BH731" s="12">
        <f t="shared" si="298"/>
        <v>-0.24415713319772231</v>
      </c>
      <c r="BI731" s="9">
        <f t="shared" si="299"/>
        <v>64</v>
      </c>
      <c r="BJ731" s="9">
        <f t="shared" si="262"/>
        <v>42.064843170704108</v>
      </c>
      <c r="BK731" s="9"/>
      <c r="BL731" s="47">
        <f t="shared" si="300"/>
        <v>64</v>
      </c>
      <c r="BM731" s="44">
        <f t="shared" si="301"/>
        <v>-0.24336781347496525</v>
      </c>
      <c r="BN731" s="11"/>
      <c r="BO731" s="9"/>
      <c r="BP731" s="11"/>
      <c r="BQ731" s="9"/>
      <c r="BR731" s="43"/>
      <c r="BS731" s="9"/>
      <c r="BT731" s="11"/>
    </row>
    <row r="732" spans="3:72" x14ac:dyDescent="0.2">
      <c r="C732" s="1">
        <v>80</v>
      </c>
      <c r="D732" s="1">
        <v>104.71</v>
      </c>
      <c r="E732" s="1">
        <v>-5103.8999999999996</v>
      </c>
      <c r="F732" s="2">
        <v>78</v>
      </c>
      <c r="G732" s="6">
        <v>3.3000000000000002E-2</v>
      </c>
      <c r="H732" s="2">
        <v>0.42199999999999999</v>
      </c>
      <c r="I732" s="2">
        <v>3500</v>
      </c>
      <c r="J732" s="3">
        <f t="shared" si="263"/>
        <v>58.333333333333336</v>
      </c>
      <c r="K732" s="3">
        <f t="shared" si="264"/>
        <v>366.52</v>
      </c>
      <c r="L732" s="1">
        <v>0.9</v>
      </c>
      <c r="M732" s="1">
        <v>0.76</v>
      </c>
      <c r="N732" s="1">
        <f t="shared" si="265"/>
        <v>0.68400000000000005</v>
      </c>
      <c r="O732" s="40">
        <f t="shared" si="266"/>
        <v>50.175438596491226</v>
      </c>
      <c r="P732" s="40">
        <f t="shared" si="267"/>
        <v>3808.3157894736842</v>
      </c>
      <c r="Q732" s="1">
        <v>11</v>
      </c>
      <c r="R732" s="1">
        <v>4</v>
      </c>
      <c r="S732" s="2">
        <v>2600</v>
      </c>
      <c r="T732" s="3">
        <f t="shared" si="268"/>
        <v>866.66666666666663</v>
      </c>
      <c r="U732" s="7">
        <v>0.20419999999999999</v>
      </c>
      <c r="V732" s="7">
        <f t="shared" si="269"/>
        <v>3.2749326455999997E-2</v>
      </c>
      <c r="W732" s="7">
        <f t="shared" si="270"/>
        <v>1.6693636134473333E-2</v>
      </c>
      <c r="X732" s="40">
        <f t="shared" si="271"/>
        <v>1081.2059482292843</v>
      </c>
      <c r="Y732" s="1">
        <v>0</v>
      </c>
      <c r="Z732" s="1">
        <v>78</v>
      </c>
      <c r="AA732" s="2">
        <v>67</v>
      </c>
      <c r="AB732" s="6">
        <f t="shared" si="272"/>
        <v>0.6511988748177826</v>
      </c>
      <c r="AC732" s="2">
        <v>347.36</v>
      </c>
      <c r="AD732" s="40">
        <f t="shared" si="273"/>
        <v>3367.0033670033663</v>
      </c>
      <c r="AE732" s="1">
        <f t="shared" si="274"/>
        <v>2.4950099800399199</v>
      </c>
      <c r="AF732" s="2">
        <f t="shared" si="275"/>
        <v>205</v>
      </c>
      <c r="AG732" s="9">
        <f t="shared" si="276"/>
        <v>511.47704590818358</v>
      </c>
      <c r="AH732" s="12">
        <f t="shared" si="277"/>
        <v>2.9933552590829071E-3</v>
      </c>
      <c r="AI732" s="12">
        <f t="shared" si="278"/>
        <v>-79146.857341690804</v>
      </c>
      <c r="AJ732" s="42">
        <f t="shared" si="279"/>
        <v>-105.87659811910328</v>
      </c>
      <c r="AK732" s="11">
        <v>0</v>
      </c>
      <c r="AL732" s="9">
        <f t="shared" si="280"/>
        <v>-89.597424548108933</v>
      </c>
      <c r="AM732" s="11">
        <f t="shared" si="281"/>
        <v>0</v>
      </c>
      <c r="AN732" s="9">
        <f t="shared" si="282"/>
        <v>84.012850557308468</v>
      </c>
      <c r="AO732" s="9"/>
      <c r="AP732" s="9">
        <f t="shared" si="283"/>
        <v>105.87732389333556</v>
      </c>
      <c r="AQ732" s="47">
        <f t="shared" si="284"/>
        <v>83.942167064039666</v>
      </c>
      <c r="AR732" s="15">
        <f t="shared" si="285"/>
        <v>0</v>
      </c>
      <c r="AS732" s="49"/>
      <c r="AT732" s="12">
        <f t="shared" si="286"/>
        <v>-0.24336781347496525</v>
      </c>
      <c r="AU732" s="9">
        <f t="shared" si="287"/>
        <v>62.077693728012576</v>
      </c>
      <c r="AV732" s="9">
        <f t="shared" si="288"/>
        <v>40.213220391985487</v>
      </c>
      <c r="AW732" s="9">
        <f t="shared" si="289"/>
        <v>83.942167064039666</v>
      </c>
      <c r="AX732" s="16">
        <f t="shared" si="290"/>
        <v>62.077693728012576</v>
      </c>
      <c r="AY732" s="44">
        <f t="shared" si="291"/>
        <v>-0.24258358898368529</v>
      </c>
      <c r="AZ732" s="49"/>
      <c r="BA732" s="12">
        <f t="shared" si="292"/>
        <v>-0.24336781347496525</v>
      </c>
      <c r="BB732" s="9">
        <f t="shared" si="293"/>
        <v>63.614537256651829</v>
      </c>
      <c r="BC732" s="9">
        <f t="shared" si="294"/>
        <v>41.75006392062474</v>
      </c>
      <c r="BD732" s="9">
        <f t="shared" si="295"/>
        <v>85.479010592678918</v>
      </c>
      <c r="BE732" s="16">
        <f t="shared" si="296"/>
        <v>63.614537256651829</v>
      </c>
      <c r="BF732" s="44">
        <f t="shared" si="297"/>
        <v>-0.24258358898368529</v>
      </c>
      <c r="BG732" s="49"/>
      <c r="BH732" s="12">
        <f t="shared" si="298"/>
        <v>-0.24336781347496525</v>
      </c>
      <c r="BI732" s="9">
        <f t="shared" si="299"/>
        <v>64</v>
      </c>
      <c r="BJ732" s="9">
        <f t="shared" si="262"/>
        <v>42.135526663972911</v>
      </c>
      <c r="BK732" s="9"/>
      <c r="BL732" s="47">
        <f t="shared" si="300"/>
        <v>64</v>
      </c>
      <c r="BM732" s="44">
        <f t="shared" si="301"/>
        <v>-0.24258358898368529</v>
      </c>
      <c r="BN732" s="11"/>
      <c r="BO732" s="9"/>
      <c r="BP732" s="11"/>
      <c r="BQ732" s="9"/>
      <c r="BR732" s="43"/>
      <c r="BS732" s="9"/>
      <c r="BT732" s="11"/>
    </row>
    <row r="733" spans="3:72" x14ac:dyDescent="0.2">
      <c r="C733" s="1">
        <v>80</v>
      </c>
      <c r="D733" s="1">
        <v>104.71</v>
      </c>
      <c r="E733" s="1">
        <v>-5103.8999999999996</v>
      </c>
      <c r="F733" s="2">
        <v>78</v>
      </c>
      <c r="G733" s="6">
        <v>3.3000000000000002E-2</v>
      </c>
      <c r="H733" s="2">
        <v>0.42199999999999999</v>
      </c>
      <c r="I733" s="2">
        <v>3500</v>
      </c>
      <c r="J733" s="3">
        <f t="shared" si="263"/>
        <v>58.333333333333336</v>
      </c>
      <c r="K733" s="3">
        <f t="shared" si="264"/>
        <v>366.52</v>
      </c>
      <c r="L733" s="1">
        <v>0.9</v>
      </c>
      <c r="M733" s="1">
        <v>0.76</v>
      </c>
      <c r="N733" s="1">
        <f t="shared" si="265"/>
        <v>0.68400000000000005</v>
      </c>
      <c r="O733" s="40">
        <f t="shared" si="266"/>
        <v>50.175438596491226</v>
      </c>
      <c r="P733" s="40">
        <f t="shared" si="267"/>
        <v>3808.3157894736842</v>
      </c>
      <c r="Q733" s="1">
        <v>11</v>
      </c>
      <c r="R733" s="1">
        <v>4</v>
      </c>
      <c r="S733" s="2">
        <v>2600</v>
      </c>
      <c r="T733" s="3">
        <f t="shared" si="268"/>
        <v>866.66666666666663</v>
      </c>
      <c r="U733" s="7">
        <v>0.20419999999999999</v>
      </c>
      <c r="V733" s="7">
        <f t="shared" si="269"/>
        <v>3.2749326455999997E-2</v>
      </c>
      <c r="W733" s="7">
        <f t="shared" si="270"/>
        <v>1.6693636134473333E-2</v>
      </c>
      <c r="X733" s="40">
        <f t="shared" si="271"/>
        <v>1081.2059482292843</v>
      </c>
      <c r="Y733" s="1">
        <v>0</v>
      </c>
      <c r="Z733" s="1">
        <v>78</v>
      </c>
      <c r="AA733" s="2">
        <v>67</v>
      </c>
      <c r="AB733" s="6">
        <f t="shared" si="272"/>
        <v>0.6511988748177826</v>
      </c>
      <c r="AC733" s="2">
        <v>347.36</v>
      </c>
      <c r="AD733" s="40">
        <f t="shared" si="273"/>
        <v>3367.0033670033663</v>
      </c>
      <c r="AE733" s="1">
        <f t="shared" si="274"/>
        <v>2.4950099800399199</v>
      </c>
      <c r="AF733" s="2">
        <f t="shared" si="275"/>
        <v>206</v>
      </c>
      <c r="AG733" s="9">
        <f t="shared" si="276"/>
        <v>513.97205588822351</v>
      </c>
      <c r="AH733" s="12">
        <f t="shared" si="277"/>
        <v>2.9788676937925885E-3</v>
      </c>
      <c r="AI733" s="12">
        <f t="shared" si="278"/>
        <v>-79030.378274021161</v>
      </c>
      <c r="AJ733" s="42">
        <f t="shared" si="279"/>
        <v>-105.73569294564847</v>
      </c>
      <c r="AK733" s="11">
        <v>0</v>
      </c>
      <c r="AL733" s="9">
        <f t="shared" si="280"/>
        <v>-89.600010433637593</v>
      </c>
      <c r="AM733" s="11">
        <f t="shared" si="281"/>
        <v>0</v>
      </c>
      <c r="AN733" s="9">
        <f t="shared" si="282"/>
        <v>83.942167064039666</v>
      </c>
      <c r="AO733" s="9"/>
      <c r="AP733" s="9">
        <f t="shared" si="283"/>
        <v>105.73641171152018</v>
      </c>
      <c r="AQ733" s="47">
        <f t="shared" si="284"/>
        <v>83.871938375493087</v>
      </c>
      <c r="AR733" s="15">
        <f t="shared" si="285"/>
        <v>0</v>
      </c>
      <c r="AS733" s="49"/>
      <c r="AT733" s="12">
        <f t="shared" si="286"/>
        <v>-0.24258358898368529</v>
      </c>
      <c r="AU733" s="9">
        <f t="shared" si="287"/>
        <v>62.077693728012576</v>
      </c>
      <c r="AV733" s="9">
        <f t="shared" si="288"/>
        <v>40.283449080532066</v>
      </c>
      <c r="AW733" s="9">
        <f t="shared" si="289"/>
        <v>83.871938375493087</v>
      </c>
      <c r="AX733" s="16">
        <f t="shared" si="290"/>
        <v>62.077693728012576</v>
      </c>
      <c r="AY733" s="44">
        <f t="shared" si="291"/>
        <v>-0.24180441049374768</v>
      </c>
      <c r="AZ733" s="49"/>
      <c r="BA733" s="12">
        <f t="shared" si="292"/>
        <v>-0.24258358898368529</v>
      </c>
      <c r="BB733" s="9">
        <f t="shared" si="293"/>
        <v>63.614537256651829</v>
      </c>
      <c r="BC733" s="9">
        <f t="shared" si="294"/>
        <v>41.820292609171318</v>
      </c>
      <c r="BD733" s="9">
        <f t="shared" si="295"/>
        <v>85.40878190413234</v>
      </c>
      <c r="BE733" s="16">
        <f t="shared" si="296"/>
        <v>63.614537256651829</v>
      </c>
      <c r="BF733" s="44">
        <f t="shared" si="297"/>
        <v>-0.24180441049374768</v>
      </c>
      <c r="BG733" s="49"/>
      <c r="BH733" s="12">
        <f t="shared" si="298"/>
        <v>-0.24258358898368529</v>
      </c>
      <c r="BI733" s="9">
        <f t="shared" si="299"/>
        <v>64</v>
      </c>
      <c r="BJ733" s="9">
        <f t="shared" si="262"/>
        <v>42.205755352519489</v>
      </c>
      <c r="BK733" s="9"/>
      <c r="BL733" s="47">
        <f t="shared" si="300"/>
        <v>64</v>
      </c>
      <c r="BM733" s="44">
        <f t="shared" si="301"/>
        <v>-0.24180441049374768</v>
      </c>
      <c r="BN733" s="11"/>
      <c r="BO733" s="9"/>
      <c r="BP733" s="11"/>
      <c r="BQ733" s="9"/>
      <c r="BR733" s="43"/>
      <c r="BS733" s="9"/>
      <c r="BT733" s="11"/>
    </row>
    <row r="734" spans="3:72" x14ac:dyDescent="0.2">
      <c r="C734" s="1">
        <v>80</v>
      </c>
      <c r="D734" s="1">
        <v>104.71</v>
      </c>
      <c r="E734" s="1">
        <v>-5103.8999999999996</v>
      </c>
      <c r="F734" s="2">
        <v>78</v>
      </c>
      <c r="G734" s="6">
        <v>3.3000000000000002E-2</v>
      </c>
      <c r="H734" s="2">
        <v>0.42199999999999999</v>
      </c>
      <c r="I734" s="2">
        <v>3500</v>
      </c>
      <c r="J734" s="3">
        <f t="shared" si="263"/>
        <v>58.333333333333336</v>
      </c>
      <c r="K734" s="3">
        <f t="shared" si="264"/>
        <v>366.52</v>
      </c>
      <c r="L734" s="1">
        <v>0.9</v>
      </c>
      <c r="M734" s="1">
        <v>0.76</v>
      </c>
      <c r="N734" s="1">
        <f t="shared" si="265"/>
        <v>0.68400000000000005</v>
      </c>
      <c r="O734" s="40">
        <f t="shared" si="266"/>
        <v>50.175438596491226</v>
      </c>
      <c r="P734" s="40">
        <f t="shared" si="267"/>
        <v>3808.3157894736842</v>
      </c>
      <c r="Q734" s="1">
        <v>11</v>
      </c>
      <c r="R734" s="1">
        <v>4</v>
      </c>
      <c r="S734" s="2">
        <v>2600</v>
      </c>
      <c r="T734" s="3">
        <f t="shared" si="268"/>
        <v>866.66666666666663</v>
      </c>
      <c r="U734" s="7">
        <v>0.20419999999999999</v>
      </c>
      <c r="V734" s="7">
        <f t="shared" si="269"/>
        <v>3.2749326455999997E-2</v>
      </c>
      <c r="W734" s="7">
        <f t="shared" si="270"/>
        <v>1.6693636134473333E-2</v>
      </c>
      <c r="X734" s="40">
        <f t="shared" si="271"/>
        <v>1081.2059482292843</v>
      </c>
      <c r="Y734" s="1">
        <v>0</v>
      </c>
      <c r="Z734" s="1">
        <v>78</v>
      </c>
      <c r="AA734" s="2">
        <v>67</v>
      </c>
      <c r="AB734" s="6">
        <f t="shared" si="272"/>
        <v>0.6511988748177826</v>
      </c>
      <c r="AC734" s="2">
        <v>347.36</v>
      </c>
      <c r="AD734" s="40">
        <f t="shared" si="273"/>
        <v>3367.0033670033663</v>
      </c>
      <c r="AE734" s="1">
        <f t="shared" si="274"/>
        <v>2.4950099800399199</v>
      </c>
      <c r="AF734" s="2">
        <f t="shared" si="275"/>
        <v>207</v>
      </c>
      <c r="AG734" s="9">
        <f t="shared" si="276"/>
        <v>516.46706586826338</v>
      </c>
      <c r="AH734" s="12">
        <f t="shared" si="277"/>
        <v>2.9645196900154854E-3</v>
      </c>
      <c r="AI734" s="12">
        <f t="shared" si="278"/>
        <v>-78914.648903432811</v>
      </c>
      <c r="AJ734" s="42">
        <f t="shared" si="279"/>
        <v>-105.59569290044162</v>
      </c>
      <c r="AK734" s="11">
        <v>0</v>
      </c>
      <c r="AL734" s="9">
        <f t="shared" si="280"/>
        <v>-89.602571408831778</v>
      </c>
      <c r="AM734" s="11">
        <f t="shared" si="281"/>
        <v>0</v>
      </c>
      <c r="AN734" s="9">
        <f t="shared" si="282"/>
        <v>83.871938375493087</v>
      </c>
      <c r="AO734" s="9"/>
      <c r="AP734" s="9">
        <f t="shared" si="283"/>
        <v>105.59640475897801</v>
      </c>
      <c r="AQ734" s="47">
        <f t="shared" si="284"/>
        <v>83.8021601114975</v>
      </c>
      <c r="AR734" s="15">
        <f t="shared" si="285"/>
        <v>0</v>
      </c>
      <c r="AS734" s="49"/>
      <c r="AT734" s="12">
        <f t="shared" si="286"/>
        <v>-0.24180441049374768</v>
      </c>
      <c r="AU734" s="9">
        <f t="shared" si="287"/>
        <v>62.077693728012576</v>
      </c>
      <c r="AV734" s="9">
        <f t="shared" si="288"/>
        <v>40.353227344527653</v>
      </c>
      <c r="AW734" s="9">
        <f t="shared" si="289"/>
        <v>83.8021601114975</v>
      </c>
      <c r="AX734" s="16">
        <f t="shared" si="290"/>
        <v>62.077693728012576</v>
      </c>
      <c r="AY734" s="44">
        <f t="shared" si="291"/>
        <v>-0.24103022940770208</v>
      </c>
      <c r="AZ734" s="49"/>
      <c r="BA734" s="12">
        <f t="shared" si="292"/>
        <v>-0.24180441049374768</v>
      </c>
      <c r="BB734" s="9">
        <f t="shared" si="293"/>
        <v>63.614537256651829</v>
      </c>
      <c r="BC734" s="9">
        <f t="shared" si="294"/>
        <v>41.890070873166906</v>
      </c>
      <c r="BD734" s="9">
        <f t="shared" si="295"/>
        <v>85.339003640136752</v>
      </c>
      <c r="BE734" s="16">
        <f t="shared" si="296"/>
        <v>63.614537256651829</v>
      </c>
      <c r="BF734" s="44">
        <f t="shared" si="297"/>
        <v>-0.24103022940770208</v>
      </c>
      <c r="BG734" s="49"/>
      <c r="BH734" s="12">
        <f t="shared" si="298"/>
        <v>-0.24180441049374768</v>
      </c>
      <c r="BI734" s="9">
        <f t="shared" si="299"/>
        <v>64</v>
      </c>
      <c r="BJ734" s="9">
        <f t="shared" si="262"/>
        <v>42.275533616515077</v>
      </c>
      <c r="BK734" s="9"/>
      <c r="BL734" s="47">
        <f t="shared" si="300"/>
        <v>64</v>
      </c>
      <c r="BM734" s="44">
        <f t="shared" si="301"/>
        <v>-0.24103022940770208</v>
      </c>
      <c r="BN734" s="11"/>
      <c r="BO734" s="9"/>
      <c r="BP734" s="11"/>
      <c r="BQ734" s="9"/>
      <c r="BR734" s="43"/>
      <c r="BS734" s="9"/>
      <c r="BT734" s="11"/>
    </row>
    <row r="735" spans="3:72" x14ac:dyDescent="0.2">
      <c r="C735" s="1">
        <v>80</v>
      </c>
      <c r="D735" s="1">
        <v>104.71</v>
      </c>
      <c r="E735" s="1">
        <v>-5103.8999999999996</v>
      </c>
      <c r="F735" s="2">
        <v>78</v>
      </c>
      <c r="G735" s="6">
        <v>3.3000000000000002E-2</v>
      </c>
      <c r="H735" s="2">
        <v>0.42199999999999999</v>
      </c>
      <c r="I735" s="2">
        <v>3500</v>
      </c>
      <c r="J735" s="3">
        <f t="shared" si="263"/>
        <v>58.333333333333336</v>
      </c>
      <c r="K735" s="3">
        <f t="shared" si="264"/>
        <v>366.52</v>
      </c>
      <c r="L735" s="1">
        <v>0.9</v>
      </c>
      <c r="M735" s="1">
        <v>0.76</v>
      </c>
      <c r="N735" s="1">
        <f t="shared" si="265"/>
        <v>0.68400000000000005</v>
      </c>
      <c r="O735" s="40">
        <f t="shared" si="266"/>
        <v>50.175438596491226</v>
      </c>
      <c r="P735" s="40">
        <f t="shared" si="267"/>
        <v>3808.3157894736842</v>
      </c>
      <c r="Q735" s="1">
        <v>11</v>
      </c>
      <c r="R735" s="1">
        <v>4</v>
      </c>
      <c r="S735" s="2">
        <v>2600</v>
      </c>
      <c r="T735" s="3">
        <f t="shared" si="268"/>
        <v>866.66666666666663</v>
      </c>
      <c r="U735" s="7">
        <v>0.20419999999999999</v>
      </c>
      <c r="V735" s="7">
        <f t="shared" si="269"/>
        <v>3.2749326455999997E-2</v>
      </c>
      <c r="W735" s="7">
        <f t="shared" si="270"/>
        <v>1.6693636134473333E-2</v>
      </c>
      <c r="X735" s="40">
        <f t="shared" si="271"/>
        <v>1081.2059482292843</v>
      </c>
      <c r="Y735" s="1">
        <v>0</v>
      </c>
      <c r="Z735" s="1">
        <v>78</v>
      </c>
      <c r="AA735" s="2">
        <v>67</v>
      </c>
      <c r="AB735" s="6">
        <f t="shared" si="272"/>
        <v>0.6511988748177826</v>
      </c>
      <c r="AC735" s="2">
        <v>347.36</v>
      </c>
      <c r="AD735" s="40">
        <f t="shared" si="273"/>
        <v>3367.0033670033663</v>
      </c>
      <c r="AE735" s="1">
        <f t="shared" si="274"/>
        <v>2.4950099800399199</v>
      </c>
      <c r="AF735" s="2">
        <f t="shared" si="275"/>
        <v>208</v>
      </c>
      <c r="AG735" s="9">
        <f t="shared" si="276"/>
        <v>518.96207584830336</v>
      </c>
      <c r="AH735" s="12">
        <f t="shared" si="277"/>
        <v>2.9503092407838524E-3</v>
      </c>
      <c r="AI735" s="12">
        <f t="shared" si="278"/>
        <v>-78799.662000986456</v>
      </c>
      <c r="AJ735" s="42">
        <f t="shared" si="279"/>
        <v>-105.45658928118392</v>
      </c>
      <c r="AK735" s="11">
        <v>0</v>
      </c>
      <c r="AL735" s="9">
        <f t="shared" si="280"/>
        <v>-89.605107831915134</v>
      </c>
      <c r="AM735" s="11">
        <f t="shared" si="281"/>
        <v>0</v>
      </c>
      <c r="AN735" s="9">
        <f t="shared" si="282"/>
        <v>83.8021601114975</v>
      </c>
      <c r="AO735" s="9"/>
      <c r="AP735" s="9">
        <f t="shared" si="283"/>
        <v>105.45729433147784</v>
      </c>
      <c r="AQ735" s="47">
        <f t="shared" si="284"/>
        <v>83.732827947992902</v>
      </c>
      <c r="AR735" s="15">
        <f t="shared" si="285"/>
        <v>0</v>
      </c>
      <c r="AS735" s="49"/>
      <c r="AT735" s="12">
        <f t="shared" si="286"/>
        <v>-0.24103022940770208</v>
      </c>
      <c r="AU735" s="9">
        <f t="shared" si="287"/>
        <v>62.077693728012576</v>
      </c>
      <c r="AV735" s="9">
        <f t="shared" si="288"/>
        <v>40.422559508032244</v>
      </c>
      <c r="AW735" s="9">
        <f t="shared" si="289"/>
        <v>83.732827947992917</v>
      </c>
      <c r="AX735" s="16">
        <f t="shared" si="290"/>
        <v>62.077693728012576</v>
      </c>
      <c r="AY735" s="44">
        <f t="shared" si="291"/>
        <v>-0.24026099775064524</v>
      </c>
      <c r="AZ735" s="49"/>
      <c r="BA735" s="12">
        <f t="shared" si="292"/>
        <v>-0.24103022940770208</v>
      </c>
      <c r="BB735" s="9">
        <f t="shared" si="293"/>
        <v>63.614537256651829</v>
      </c>
      <c r="BC735" s="9">
        <f t="shared" si="294"/>
        <v>41.959403036671496</v>
      </c>
      <c r="BD735" s="9">
        <f t="shared" si="295"/>
        <v>85.269671476632169</v>
      </c>
      <c r="BE735" s="16">
        <f t="shared" si="296"/>
        <v>63.614537256651829</v>
      </c>
      <c r="BF735" s="44">
        <f t="shared" si="297"/>
        <v>-0.24026099775064524</v>
      </c>
      <c r="BG735" s="49"/>
      <c r="BH735" s="12">
        <f t="shared" si="298"/>
        <v>-0.24103022940770208</v>
      </c>
      <c r="BI735" s="9">
        <f t="shared" si="299"/>
        <v>64</v>
      </c>
      <c r="BJ735" s="9">
        <f t="shared" si="262"/>
        <v>42.344865780019667</v>
      </c>
      <c r="BK735" s="9"/>
      <c r="BL735" s="47">
        <f t="shared" si="300"/>
        <v>64</v>
      </c>
      <c r="BM735" s="44">
        <f t="shared" si="301"/>
        <v>-0.24026099775064524</v>
      </c>
      <c r="BN735" s="11"/>
      <c r="BO735" s="9"/>
      <c r="BP735" s="11"/>
      <c r="BQ735" s="9"/>
      <c r="BR735" s="43"/>
      <c r="BS735" s="9"/>
      <c r="BT735" s="11"/>
    </row>
    <row r="736" spans="3:72" x14ac:dyDescent="0.2">
      <c r="C736" s="1">
        <v>80</v>
      </c>
      <c r="D736" s="1">
        <v>104.71</v>
      </c>
      <c r="E736" s="1">
        <v>-5103.8999999999996</v>
      </c>
      <c r="F736" s="2">
        <v>78</v>
      </c>
      <c r="G736" s="6">
        <v>3.3000000000000002E-2</v>
      </c>
      <c r="H736" s="2">
        <v>0.42199999999999999</v>
      </c>
      <c r="I736" s="2">
        <v>3500</v>
      </c>
      <c r="J736" s="3">
        <f t="shared" si="263"/>
        <v>58.333333333333336</v>
      </c>
      <c r="K736" s="3">
        <f t="shared" si="264"/>
        <v>366.52</v>
      </c>
      <c r="L736" s="1">
        <v>0.9</v>
      </c>
      <c r="M736" s="1">
        <v>0.76</v>
      </c>
      <c r="N736" s="1">
        <f t="shared" si="265"/>
        <v>0.68400000000000005</v>
      </c>
      <c r="O736" s="40">
        <f t="shared" si="266"/>
        <v>50.175438596491226</v>
      </c>
      <c r="P736" s="40">
        <f t="shared" si="267"/>
        <v>3808.3157894736842</v>
      </c>
      <c r="Q736" s="1">
        <v>11</v>
      </c>
      <c r="R736" s="1">
        <v>4</v>
      </c>
      <c r="S736" s="2">
        <v>2600</v>
      </c>
      <c r="T736" s="3">
        <f t="shared" si="268"/>
        <v>866.66666666666663</v>
      </c>
      <c r="U736" s="7">
        <v>0.20419999999999999</v>
      </c>
      <c r="V736" s="7">
        <f t="shared" si="269"/>
        <v>3.2749326455999997E-2</v>
      </c>
      <c r="W736" s="7">
        <f t="shared" si="270"/>
        <v>1.6693636134473333E-2</v>
      </c>
      <c r="X736" s="40">
        <f t="shared" si="271"/>
        <v>1081.2059482292843</v>
      </c>
      <c r="Y736" s="1">
        <v>0</v>
      </c>
      <c r="Z736" s="1">
        <v>78</v>
      </c>
      <c r="AA736" s="2">
        <v>67</v>
      </c>
      <c r="AB736" s="6">
        <f t="shared" si="272"/>
        <v>0.6511988748177826</v>
      </c>
      <c r="AC736" s="2">
        <v>347.36</v>
      </c>
      <c r="AD736" s="40">
        <f t="shared" si="273"/>
        <v>3367.0033670033663</v>
      </c>
      <c r="AE736" s="1">
        <f t="shared" si="274"/>
        <v>2.4950099800399199</v>
      </c>
      <c r="AF736" s="2">
        <f t="shared" si="275"/>
        <v>209</v>
      </c>
      <c r="AG736" s="9">
        <f t="shared" si="276"/>
        <v>521.45708582834322</v>
      </c>
      <c r="AH736" s="12">
        <f t="shared" si="277"/>
        <v>2.93623437742803E-3</v>
      </c>
      <c r="AI736" s="12">
        <f t="shared" si="278"/>
        <v>-78685.410430580596</v>
      </c>
      <c r="AJ736" s="42">
        <f t="shared" si="279"/>
        <v>-105.31837349685678</v>
      </c>
      <c r="AK736" s="11">
        <v>0</v>
      </c>
      <c r="AL736" s="9">
        <f t="shared" si="280"/>
        <v>-89.607620054275515</v>
      </c>
      <c r="AM736" s="11">
        <f t="shared" si="281"/>
        <v>0</v>
      </c>
      <c r="AN736" s="9">
        <f t="shared" si="282"/>
        <v>83.732827947992902</v>
      </c>
      <c r="AO736" s="9"/>
      <c r="AP736" s="9">
        <f t="shared" si="283"/>
        <v>105.31907183611463</v>
      </c>
      <c r="AQ736" s="47">
        <f t="shared" si="284"/>
        <v>83.663937616134319</v>
      </c>
      <c r="AR736" s="15">
        <f t="shared" si="285"/>
        <v>0</v>
      </c>
      <c r="AS736" s="49"/>
      <c r="AT736" s="12">
        <f t="shared" si="286"/>
        <v>-0.24026099775064524</v>
      </c>
      <c r="AU736" s="9">
        <f t="shared" si="287"/>
        <v>62.077693728012576</v>
      </c>
      <c r="AV736" s="9">
        <f t="shared" si="288"/>
        <v>40.491449839890841</v>
      </c>
      <c r="AW736" s="9">
        <f t="shared" si="289"/>
        <v>83.663937616134319</v>
      </c>
      <c r="AX736" s="16">
        <f t="shared" si="290"/>
        <v>62.077693728012576</v>
      </c>
      <c r="AY736" s="44">
        <f t="shared" si="291"/>
        <v>-0.23949666816027734</v>
      </c>
      <c r="AZ736" s="49"/>
      <c r="BA736" s="12">
        <f t="shared" si="292"/>
        <v>-0.24026099775064524</v>
      </c>
      <c r="BB736" s="9">
        <f t="shared" si="293"/>
        <v>63.614537256651829</v>
      </c>
      <c r="BC736" s="9">
        <f t="shared" si="294"/>
        <v>42.028293368530093</v>
      </c>
      <c r="BD736" s="9">
        <f t="shared" si="295"/>
        <v>85.200781144773572</v>
      </c>
      <c r="BE736" s="16">
        <f t="shared" si="296"/>
        <v>63.614537256651829</v>
      </c>
      <c r="BF736" s="44">
        <f t="shared" si="297"/>
        <v>-0.23949666816027734</v>
      </c>
      <c r="BG736" s="49"/>
      <c r="BH736" s="12">
        <f t="shared" si="298"/>
        <v>-0.24026099775064524</v>
      </c>
      <c r="BI736" s="9">
        <f t="shared" si="299"/>
        <v>64</v>
      </c>
      <c r="BJ736" s="9">
        <f t="shared" si="262"/>
        <v>42.413756111878264</v>
      </c>
      <c r="BK736" s="9"/>
      <c r="BL736" s="47">
        <f t="shared" si="300"/>
        <v>64</v>
      </c>
      <c r="BM736" s="44">
        <f t="shared" si="301"/>
        <v>-0.23949666816027734</v>
      </c>
      <c r="BN736" s="11"/>
      <c r="BO736" s="9"/>
      <c r="BP736" s="11"/>
      <c r="BQ736" s="9"/>
      <c r="BR736" s="43"/>
      <c r="BS736" s="9"/>
      <c r="BT736" s="11"/>
    </row>
    <row r="737" spans="3:72" x14ac:dyDescent="0.2">
      <c r="C737" s="1">
        <v>80</v>
      </c>
      <c r="D737" s="1">
        <v>104.71</v>
      </c>
      <c r="E737" s="1">
        <v>-5103.8999999999996</v>
      </c>
      <c r="F737" s="2">
        <v>78</v>
      </c>
      <c r="G737" s="6">
        <v>3.3000000000000002E-2</v>
      </c>
      <c r="H737" s="2">
        <v>0.42199999999999999</v>
      </c>
      <c r="I737" s="2">
        <v>3500</v>
      </c>
      <c r="J737" s="3">
        <f t="shared" si="263"/>
        <v>58.333333333333336</v>
      </c>
      <c r="K737" s="3">
        <f t="shared" si="264"/>
        <v>366.52</v>
      </c>
      <c r="L737" s="1">
        <v>0.9</v>
      </c>
      <c r="M737" s="1">
        <v>0.76</v>
      </c>
      <c r="N737" s="1">
        <f t="shared" si="265"/>
        <v>0.68400000000000005</v>
      </c>
      <c r="O737" s="40">
        <f t="shared" si="266"/>
        <v>50.175438596491226</v>
      </c>
      <c r="P737" s="40">
        <f t="shared" si="267"/>
        <v>3808.3157894736842</v>
      </c>
      <c r="Q737" s="1">
        <v>11</v>
      </c>
      <c r="R737" s="1">
        <v>4</v>
      </c>
      <c r="S737" s="2">
        <v>2600</v>
      </c>
      <c r="T737" s="3">
        <f t="shared" si="268"/>
        <v>866.66666666666663</v>
      </c>
      <c r="U737" s="7">
        <v>0.20419999999999999</v>
      </c>
      <c r="V737" s="7">
        <f t="shared" si="269"/>
        <v>3.2749326455999997E-2</v>
      </c>
      <c r="W737" s="7">
        <f t="shared" si="270"/>
        <v>1.6693636134473333E-2</v>
      </c>
      <c r="X737" s="40">
        <f t="shared" si="271"/>
        <v>1081.2059482292843</v>
      </c>
      <c r="Y737" s="1">
        <v>0</v>
      </c>
      <c r="Z737" s="1">
        <v>78</v>
      </c>
      <c r="AA737" s="2">
        <v>67</v>
      </c>
      <c r="AB737" s="6">
        <f t="shared" si="272"/>
        <v>0.6511988748177826</v>
      </c>
      <c r="AC737" s="2">
        <v>347.36</v>
      </c>
      <c r="AD737" s="40">
        <f t="shared" si="273"/>
        <v>3367.0033670033663</v>
      </c>
      <c r="AE737" s="1">
        <f t="shared" si="274"/>
        <v>2.4950099800399199</v>
      </c>
      <c r="AF737" s="2">
        <f t="shared" si="275"/>
        <v>210</v>
      </c>
      <c r="AG737" s="9">
        <f t="shared" si="276"/>
        <v>523.95209580838321</v>
      </c>
      <c r="AH737" s="12">
        <f t="shared" si="277"/>
        <v>2.9222931686672424E-3</v>
      </c>
      <c r="AI737" s="12">
        <f t="shared" si="278"/>
        <v>-78571.88714746233</v>
      </c>
      <c r="AJ737" s="42">
        <f t="shared" si="279"/>
        <v>-105.18103706594793</v>
      </c>
      <c r="AK737" s="11">
        <v>0</v>
      </c>
      <c r="AL737" s="9">
        <f t="shared" si="280"/>
        <v>-89.610108420627228</v>
      </c>
      <c r="AM737" s="11">
        <f t="shared" si="281"/>
        <v>0</v>
      </c>
      <c r="AN737" s="9">
        <f t="shared" si="282"/>
        <v>83.663937616134319</v>
      </c>
      <c r="AO737" s="9"/>
      <c r="AP737" s="9">
        <f t="shared" si="283"/>
        <v>105.18172878953439</v>
      </c>
      <c r="AQ737" s="47">
        <f t="shared" si="284"/>
        <v>83.595484901412661</v>
      </c>
      <c r="AR737" s="15">
        <f t="shared" si="285"/>
        <v>0</v>
      </c>
      <c r="AS737" s="49"/>
      <c r="AT737" s="12">
        <f t="shared" si="286"/>
        <v>-0.23949666816027734</v>
      </c>
      <c r="AU737" s="9">
        <f t="shared" si="287"/>
        <v>62.077693728012576</v>
      </c>
      <c r="AV737" s="9">
        <f t="shared" si="288"/>
        <v>40.559902554612506</v>
      </c>
      <c r="AW737" s="9">
        <f t="shared" si="289"/>
        <v>83.595484901412647</v>
      </c>
      <c r="AX737" s="16">
        <f t="shared" si="290"/>
        <v>62.077693728012576</v>
      </c>
      <c r="AY737" s="44">
        <f t="shared" si="291"/>
        <v>-0.23873719387714898</v>
      </c>
      <c r="AZ737" s="49"/>
      <c r="BA737" s="12">
        <f t="shared" si="292"/>
        <v>-0.23949666816027734</v>
      </c>
      <c r="BB737" s="9">
        <f t="shared" si="293"/>
        <v>63.614537256651829</v>
      </c>
      <c r="BC737" s="9">
        <f t="shared" si="294"/>
        <v>42.096746083251759</v>
      </c>
      <c r="BD737" s="9">
        <f t="shared" si="295"/>
        <v>85.132328430051899</v>
      </c>
      <c r="BE737" s="16">
        <f t="shared" si="296"/>
        <v>63.614537256651829</v>
      </c>
      <c r="BF737" s="44">
        <f t="shared" si="297"/>
        <v>-0.23873719387714898</v>
      </c>
      <c r="BG737" s="49"/>
      <c r="BH737" s="12">
        <f t="shared" si="298"/>
        <v>-0.23949666816027734</v>
      </c>
      <c r="BI737" s="9">
        <f t="shared" si="299"/>
        <v>64</v>
      </c>
      <c r="BJ737" s="9">
        <f t="shared" si="262"/>
        <v>42.48220882659993</v>
      </c>
      <c r="BK737" s="9"/>
      <c r="BL737" s="47">
        <f t="shared" si="300"/>
        <v>64</v>
      </c>
      <c r="BM737" s="44">
        <f t="shared" si="301"/>
        <v>-0.23873719387714898</v>
      </c>
      <c r="BN737" s="11"/>
      <c r="BO737" s="9"/>
      <c r="BP737" s="11"/>
      <c r="BQ737" s="9"/>
      <c r="BR737" s="43"/>
      <c r="BS737" s="9"/>
      <c r="BT737" s="11"/>
    </row>
    <row r="738" spans="3:72" x14ac:dyDescent="0.2">
      <c r="C738" s="1">
        <v>80</v>
      </c>
      <c r="D738" s="1">
        <v>104.71</v>
      </c>
      <c r="E738" s="1">
        <v>-5103.8999999999996</v>
      </c>
      <c r="F738" s="2">
        <v>78</v>
      </c>
      <c r="G738" s="6">
        <v>3.3000000000000002E-2</v>
      </c>
      <c r="H738" s="2">
        <v>0.42199999999999999</v>
      </c>
      <c r="I738" s="2">
        <v>3500</v>
      </c>
      <c r="J738" s="3">
        <f t="shared" si="263"/>
        <v>58.333333333333336</v>
      </c>
      <c r="K738" s="3">
        <f t="shared" si="264"/>
        <v>366.52</v>
      </c>
      <c r="L738" s="1">
        <v>0.9</v>
      </c>
      <c r="M738" s="1">
        <v>0.76</v>
      </c>
      <c r="N738" s="1">
        <f t="shared" si="265"/>
        <v>0.68400000000000005</v>
      </c>
      <c r="O738" s="40">
        <f t="shared" si="266"/>
        <v>50.175438596491226</v>
      </c>
      <c r="P738" s="40">
        <f t="shared" si="267"/>
        <v>3808.3157894736842</v>
      </c>
      <c r="Q738" s="1">
        <v>11</v>
      </c>
      <c r="R738" s="1">
        <v>4</v>
      </c>
      <c r="S738" s="2">
        <v>2600</v>
      </c>
      <c r="T738" s="3">
        <f t="shared" si="268"/>
        <v>866.66666666666663</v>
      </c>
      <c r="U738" s="7">
        <v>0.20419999999999999</v>
      </c>
      <c r="V738" s="7">
        <f t="shared" si="269"/>
        <v>3.2749326455999997E-2</v>
      </c>
      <c r="W738" s="7">
        <f t="shared" si="270"/>
        <v>1.6693636134473333E-2</v>
      </c>
      <c r="X738" s="40">
        <f t="shared" si="271"/>
        <v>1081.2059482292843</v>
      </c>
      <c r="Y738" s="1">
        <v>0</v>
      </c>
      <c r="Z738" s="1">
        <v>78</v>
      </c>
      <c r="AA738" s="2">
        <v>67</v>
      </c>
      <c r="AB738" s="6">
        <f t="shared" si="272"/>
        <v>0.6511988748177826</v>
      </c>
      <c r="AC738" s="2">
        <v>347.36</v>
      </c>
      <c r="AD738" s="40">
        <f t="shared" si="273"/>
        <v>3367.0033670033663</v>
      </c>
      <c r="AE738" s="1">
        <f t="shared" si="274"/>
        <v>2.4950099800399199</v>
      </c>
      <c r="AF738" s="2">
        <f t="shared" si="275"/>
        <v>211</v>
      </c>
      <c r="AG738" s="9">
        <f t="shared" si="276"/>
        <v>526.44710578842307</v>
      </c>
      <c r="AH738" s="12">
        <f t="shared" si="277"/>
        <v>2.9084837197261909E-3</v>
      </c>
      <c r="AI738" s="12">
        <f t="shared" si="278"/>
        <v>-78459.085196766493</v>
      </c>
      <c r="AJ738" s="42">
        <f t="shared" si="279"/>
        <v>-105.0445716147112</v>
      </c>
      <c r="AK738" s="11">
        <v>0</v>
      </c>
      <c r="AL738" s="9">
        <f t="shared" si="280"/>
        <v>-89.612573269168706</v>
      </c>
      <c r="AM738" s="11">
        <f t="shared" si="281"/>
        <v>0</v>
      </c>
      <c r="AN738" s="9">
        <f t="shared" si="282"/>
        <v>83.595484901412661</v>
      </c>
      <c r="AO738" s="9"/>
      <c r="AP738" s="9">
        <f t="shared" si="283"/>
        <v>105.04525681619258</v>
      </c>
      <c r="AQ738" s="47">
        <f t="shared" si="284"/>
        <v>83.527465642792492</v>
      </c>
      <c r="AR738" s="15">
        <f t="shared" si="285"/>
        <v>0</v>
      </c>
      <c r="AS738" s="49"/>
      <c r="AT738" s="12">
        <f t="shared" si="286"/>
        <v>-0.23873719387714898</v>
      </c>
      <c r="AU738" s="9">
        <f t="shared" si="287"/>
        <v>62.077693728012576</v>
      </c>
      <c r="AV738" s="9">
        <f t="shared" si="288"/>
        <v>40.62792181323266</v>
      </c>
      <c r="AW738" s="9">
        <f t="shared" si="289"/>
        <v>83.527465642792492</v>
      </c>
      <c r="AX738" s="16">
        <f t="shared" si="290"/>
        <v>62.077693728012576</v>
      </c>
      <c r="AY738" s="44">
        <f t="shared" si="291"/>
        <v>-0.23798252873509418</v>
      </c>
      <c r="AZ738" s="49"/>
      <c r="BA738" s="12">
        <f t="shared" si="292"/>
        <v>-0.23873719387714898</v>
      </c>
      <c r="BB738" s="9">
        <f t="shared" si="293"/>
        <v>63.614537256651829</v>
      </c>
      <c r="BC738" s="9">
        <f t="shared" si="294"/>
        <v>42.164765341871913</v>
      </c>
      <c r="BD738" s="9">
        <f t="shared" si="295"/>
        <v>85.064309171431745</v>
      </c>
      <c r="BE738" s="16">
        <f t="shared" si="296"/>
        <v>63.614537256651829</v>
      </c>
      <c r="BF738" s="44">
        <f t="shared" si="297"/>
        <v>-0.23798252873509418</v>
      </c>
      <c r="BG738" s="49"/>
      <c r="BH738" s="12">
        <f t="shared" si="298"/>
        <v>-0.23873719387714898</v>
      </c>
      <c r="BI738" s="9">
        <f t="shared" si="299"/>
        <v>64</v>
      </c>
      <c r="BJ738" s="9">
        <f t="shared" si="262"/>
        <v>42.550228085220084</v>
      </c>
      <c r="BK738" s="9"/>
      <c r="BL738" s="47">
        <f t="shared" si="300"/>
        <v>64</v>
      </c>
      <c r="BM738" s="44">
        <f t="shared" si="301"/>
        <v>-0.23798252873509418</v>
      </c>
      <c r="BN738" s="11"/>
      <c r="BO738" s="9"/>
      <c r="BP738" s="11"/>
      <c r="BQ738" s="9"/>
      <c r="BR738" s="43"/>
      <c r="BS738" s="9"/>
      <c r="BT738" s="11"/>
    </row>
    <row r="739" spans="3:72" x14ac:dyDescent="0.2">
      <c r="C739" s="1">
        <v>80</v>
      </c>
      <c r="D739" s="1">
        <v>104.71</v>
      </c>
      <c r="E739" s="1">
        <v>-5103.8999999999996</v>
      </c>
      <c r="F739" s="2">
        <v>78</v>
      </c>
      <c r="G739" s="6">
        <v>3.3000000000000002E-2</v>
      </c>
      <c r="H739" s="2">
        <v>0.42199999999999999</v>
      </c>
      <c r="I739" s="2">
        <v>3500</v>
      </c>
      <c r="J739" s="3">
        <f t="shared" si="263"/>
        <v>58.333333333333336</v>
      </c>
      <c r="K739" s="3">
        <f t="shared" si="264"/>
        <v>366.52</v>
      </c>
      <c r="L739" s="1">
        <v>0.9</v>
      </c>
      <c r="M739" s="1">
        <v>0.76</v>
      </c>
      <c r="N739" s="1">
        <f t="shared" si="265"/>
        <v>0.68400000000000005</v>
      </c>
      <c r="O739" s="40">
        <f t="shared" si="266"/>
        <v>50.175438596491226</v>
      </c>
      <c r="P739" s="40">
        <f t="shared" si="267"/>
        <v>3808.3157894736842</v>
      </c>
      <c r="Q739" s="1">
        <v>11</v>
      </c>
      <c r="R739" s="1">
        <v>4</v>
      </c>
      <c r="S739" s="2">
        <v>2600</v>
      </c>
      <c r="T739" s="3">
        <f t="shared" si="268"/>
        <v>866.66666666666663</v>
      </c>
      <c r="U739" s="7">
        <v>0.20419999999999999</v>
      </c>
      <c r="V739" s="7">
        <f t="shared" si="269"/>
        <v>3.2749326455999997E-2</v>
      </c>
      <c r="W739" s="7">
        <f t="shared" si="270"/>
        <v>1.6693636134473333E-2</v>
      </c>
      <c r="X739" s="40">
        <f t="shared" si="271"/>
        <v>1081.2059482292843</v>
      </c>
      <c r="Y739" s="1">
        <v>0</v>
      </c>
      <c r="Z739" s="1">
        <v>78</v>
      </c>
      <c r="AA739" s="2">
        <v>67</v>
      </c>
      <c r="AB739" s="6">
        <f t="shared" si="272"/>
        <v>0.6511988748177826</v>
      </c>
      <c r="AC739" s="2">
        <v>347.36</v>
      </c>
      <c r="AD739" s="40">
        <f t="shared" si="273"/>
        <v>3367.0033670033663</v>
      </c>
      <c r="AE739" s="1">
        <f t="shared" si="274"/>
        <v>2.4950099800399199</v>
      </c>
      <c r="AF739" s="2">
        <f t="shared" si="275"/>
        <v>212</v>
      </c>
      <c r="AG739" s="9">
        <f t="shared" si="276"/>
        <v>528.94211576846305</v>
      </c>
      <c r="AH739" s="12">
        <f t="shared" si="277"/>
        <v>2.8948041714765603E-3</v>
      </c>
      <c r="AI739" s="12">
        <f t="shared" si="278"/>
        <v>-78346.997712083132</v>
      </c>
      <c r="AJ739" s="42">
        <f t="shared" si="279"/>
        <v>-104.90896887545954</v>
      </c>
      <c r="AK739" s="11">
        <v>0</v>
      </c>
      <c r="AL739" s="9">
        <f t="shared" si="280"/>
        <v>-89.615014931735786</v>
      </c>
      <c r="AM739" s="11">
        <f t="shared" si="281"/>
        <v>0</v>
      </c>
      <c r="AN739" s="9">
        <f t="shared" si="282"/>
        <v>83.527465642792492</v>
      </c>
      <c r="AO739" s="9"/>
      <c r="AP739" s="9">
        <f t="shared" si="283"/>
        <v>104.90964764664602</v>
      </c>
      <c r="AQ739" s="47">
        <f t="shared" si="284"/>
        <v>83.459875731866106</v>
      </c>
      <c r="AR739" s="15">
        <f t="shared" si="285"/>
        <v>0</v>
      </c>
      <c r="AS739" s="49"/>
      <c r="AT739" s="12">
        <f t="shared" si="286"/>
        <v>-0.23798252873509418</v>
      </c>
      <c r="AU739" s="9">
        <f t="shared" si="287"/>
        <v>62.077693728012576</v>
      </c>
      <c r="AV739" s="9">
        <f t="shared" si="288"/>
        <v>40.695511724159054</v>
      </c>
      <c r="AW739" s="9">
        <f t="shared" si="289"/>
        <v>83.459875731866106</v>
      </c>
      <c r="AX739" s="16">
        <f t="shared" si="290"/>
        <v>62.077693728012576</v>
      </c>
      <c r="AY739" s="44">
        <f t="shared" si="291"/>
        <v>-0.23723262715184426</v>
      </c>
      <c r="AZ739" s="49"/>
      <c r="BA739" s="12">
        <f t="shared" si="292"/>
        <v>-0.23798252873509418</v>
      </c>
      <c r="BB739" s="9">
        <f t="shared" si="293"/>
        <v>63.614537256651829</v>
      </c>
      <c r="BC739" s="9">
        <f t="shared" si="294"/>
        <v>42.232355252798307</v>
      </c>
      <c r="BD739" s="9">
        <f t="shared" si="295"/>
        <v>84.996719260505358</v>
      </c>
      <c r="BE739" s="16">
        <f t="shared" si="296"/>
        <v>63.614537256651829</v>
      </c>
      <c r="BF739" s="44">
        <f t="shared" si="297"/>
        <v>-0.23723262715184426</v>
      </c>
      <c r="BG739" s="49"/>
      <c r="BH739" s="12">
        <f t="shared" si="298"/>
        <v>-0.23798252873509418</v>
      </c>
      <c r="BI739" s="9">
        <f t="shared" si="299"/>
        <v>64</v>
      </c>
      <c r="BJ739" s="9">
        <f t="shared" si="262"/>
        <v>42.617817996146478</v>
      </c>
      <c r="BK739" s="9"/>
      <c r="BL739" s="47">
        <f t="shared" si="300"/>
        <v>64</v>
      </c>
      <c r="BM739" s="44">
        <f t="shared" si="301"/>
        <v>-0.23723262715184426</v>
      </c>
      <c r="BN739" s="11"/>
      <c r="BO739" s="9"/>
      <c r="BP739" s="11"/>
      <c r="BQ739" s="9"/>
      <c r="BR739" s="43"/>
      <c r="BS739" s="9"/>
      <c r="BT739" s="11"/>
    </row>
    <row r="740" spans="3:72" x14ac:dyDescent="0.2">
      <c r="C740" s="1">
        <v>80</v>
      </c>
      <c r="D740" s="1">
        <v>104.71</v>
      </c>
      <c r="E740" s="1">
        <v>-5103.8999999999996</v>
      </c>
      <c r="F740" s="2">
        <v>78</v>
      </c>
      <c r="G740" s="6">
        <v>3.3000000000000002E-2</v>
      </c>
      <c r="H740" s="2">
        <v>0.42199999999999999</v>
      </c>
      <c r="I740" s="2">
        <v>3500</v>
      </c>
      <c r="J740" s="3">
        <f t="shared" si="263"/>
        <v>58.333333333333336</v>
      </c>
      <c r="K740" s="3">
        <f t="shared" si="264"/>
        <v>366.52</v>
      </c>
      <c r="L740" s="1">
        <v>0.9</v>
      </c>
      <c r="M740" s="1">
        <v>0.76</v>
      </c>
      <c r="N740" s="1">
        <f t="shared" si="265"/>
        <v>0.68400000000000005</v>
      </c>
      <c r="O740" s="40">
        <f t="shared" si="266"/>
        <v>50.175438596491226</v>
      </c>
      <c r="P740" s="40">
        <f t="shared" si="267"/>
        <v>3808.3157894736842</v>
      </c>
      <c r="Q740" s="1">
        <v>11</v>
      </c>
      <c r="R740" s="1">
        <v>4</v>
      </c>
      <c r="S740" s="2">
        <v>2600</v>
      </c>
      <c r="T740" s="3">
        <f t="shared" si="268"/>
        <v>866.66666666666663</v>
      </c>
      <c r="U740" s="7">
        <v>0.20419999999999999</v>
      </c>
      <c r="V740" s="7">
        <f t="shared" si="269"/>
        <v>3.2749326455999997E-2</v>
      </c>
      <c r="W740" s="7">
        <f t="shared" si="270"/>
        <v>1.6693636134473333E-2</v>
      </c>
      <c r="X740" s="40">
        <f t="shared" si="271"/>
        <v>1081.2059482292843</v>
      </c>
      <c r="Y740" s="1">
        <v>0</v>
      </c>
      <c r="Z740" s="1">
        <v>78</v>
      </c>
      <c r="AA740" s="2">
        <v>67</v>
      </c>
      <c r="AB740" s="6">
        <f t="shared" si="272"/>
        <v>0.6511988748177826</v>
      </c>
      <c r="AC740" s="2">
        <v>347.36</v>
      </c>
      <c r="AD740" s="40">
        <f t="shared" si="273"/>
        <v>3367.0033670033663</v>
      </c>
      <c r="AE740" s="1">
        <f t="shared" si="274"/>
        <v>2.4950099800399199</v>
      </c>
      <c r="AF740" s="2">
        <f t="shared" si="275"/>
        <v>213</v>
      </c>
      <c r="AG740" s="9">
        <f t="shared" si="276"/>
        <v>531.43712574850292</v>
      </c>
      <c r="AH740" s="12">
        <f t="shared" si="277"/>
        <v>2.8812526996026514E-3</v>
      </c>
      <c r="AI740" s="12">
        <f t="shared" si="278"/>
        <v>-78235.617914052316</v>
      </c>
      <c r="AJ740" s="42">
        <f t="shared" si="279"/>
        <v>-104.77422068489037</v>
      </c>
      <c r="AK740" s="11">
        <v>0</v>
      </c>
      <c r="AL740" s="9">
        <f t="shared" si="280"/>
        <v>-89.617433733950563</v>
      </c>
      <c r="AM740" s="11">
        <f t="shared" si="281"/>
        <v>0</v>
      </c>
      <c r="AN740" s="9">
        <f t="shared" si="282"/>
        <v>83.459875731866106</v>
      </c>
      <c r="AO740" s="9"/>
      <c r="AP740" s="9">
        <f t="shared" si="283"/>
        <v>104.77489311587701</v>
      </c>
      <c r="AQ740" s="47">
        <f t="shared" si="284"/>
        <v>83.392711112023491</v>
      </c>
      <c r="AR740" s="15">
        <f t="shared" si="285"/>
        <v>0</v>
      </c>
      <c r="AS740" s="49"/>
      <c r="AT740" s="12">
        <f t="shared" si="286"/>
        <v>-0.23723262715184426</v>
      </c>
      <c r="AU740" s="9">
        <f t="shared" si="287"/>
        <v>62.077693728012576</v>
      </c>
      <c r="AV740" s="9">
        <f t="shared" si="288"/>
        <v>40.762676344001676</v>
      </c>
      <c r="AW740" s="9">
        <f t="shared" si="289"/>
        <v>83.392711112023477</v>
      </c>
      <c r="AX740" s="16">
        <f t="shared" si="290"/>
        <v>62.077693728012576</v>
      </c>
      <c r="AY740" s="44">
        <f t="shared" si="291"/>
        <v>-0.23648744411982028</v>
      </c>
      <c r="AZ740" s="49"/>
      <c r="BA740" s="12">
        <f t="shared" si="292"/>
        <v>-0.23723262715184426</v>
      </c>
      <c r="BB740" s="9">
        <f t="shared" si="293"/>
        <v>63.614537256651829</v>
      </c>
      <c r="BC740" s="9">
        <f t="shared" si="294"/>
        <v>42.299519872640928</v>
      </c>
      <c r="BD740" s="9">
        <f t="shared" si="295"/>
        <v>84.92955464066273</v>
      </c>
      <c r="BE740" s="16">
        <f t="shared" si="296"/>
        <v>63.614537256651829</v>
      </c>
      <c r="BF740" s="44">
        <f t="shared" si="297"/>
        <v>-0.23648744411982028</v>
      </c>
      <c r="BG740" s="49"/>
      <c r="BH740" s="12">
        <f t="shared" si="298"/>
        <v>-0.23723262715184426</v>
      </c>
      <c r="BI740" s="9">
        <f t="shared" si="299"/>
        <v>64</v>
      </c>
      <c r="BJ740" s="9">
        <f t="shared" si="262"/>
        <v>42.684982615989099</v>
      </c>
      <c r="BK740" s="9"/>
      <c r="BL740" s="47">
        <f t="shared" si="300"/>
        <v>64</v>
      </c>
      <c r="BM740" s="44">
        <f t="shared" si="301"/>
        <v>-0.23648744411982028</v>
      </c>
      <c r="BN740" s="11"/>
      <c r="BO740" s="9"/>
      <c r="BP740" s="11"/>
      <c r="BQ740" s="9"/>
      <c r="BR740" s="43"/>
      <c r="BS740" s="9"/>
      <c r="BT740" s="11"/>
    </row>
    <row r="741" spans="3:72" x14ac:dyDescent="0.2">
      <c r="C741" s="1">
        <v>80</v>
      </c>
      <c r="D741" s="1">
        <v>104.71</v>
      </c>
      <c r="E741" s="1">
        <v>-5103.8999999999996</v>
      </c>
      <c r="F741" s="2">
        <v>78</v>
      </c>
      <c r="G741" s="6">
        <v>3.3000000000000002E-2</v>
      </c>
      <c r="H741" s="2">
        <v>0.42199999999999999</v>
      </c>
      <c r="I741" s="2">
        <v>3500</v>
      </c>
      <c r="J741" s="3">
        <f t="shared" si="263"/>
        <v>58.333333333333336</v>
      </c>
      <c r="K741" s="3">
        <f t="shared" si="264"/>
        <v>366.52</v>
      </c>
      <c r="L741" s="1">
        <v>0.9</v>
      </c>
      <c r="M741" s="1">
        <v>0.76</v>
      </c>
      <c r="N741" s="1">
        <f t="shared" si="265"/>
        <v>0.68400000000000005</v>
      </c>
      <c r="O741" s="40">
        <f t="shared" si="266"/>
        <v>50.175438596491226</v>
      </c>
      <c r="P741" s="40">
        <f t="shared" si="267"/>
        <v>3808.3157894736842</v>
      </c>
      <c r="Q741" s="1">
        <v>11</v>
      </c>
      <c r="R741" s="1">
        <v>4</v>
      </c>
      <c r="S741" s="2">
        <v>2600</v>
      </c>
      <c r="T741" s="3">
        <f t="shared" si="268"/>
        <v>866.66666666666663</v>
      </c>
      <c r="U741" s="7">
        <v>0.20419999999999999</v>
      </c>
      <c r="V741" s="7">
        <f t="shared" si="269"/>
        <v>3.2749326455999997E-2</v>
      </c>
      <c r="W741" s="7">
        <f t="shared" si="270"/>
        <v>1.6693636134473333E-2</v>
      </c>
      <c r="X741" s="40">
        <f t="shared" si="271"/>
        <v>1081.2059482292843</v>
      </c>
      <c r="Y741" s="1">
        <v>0</v>
      </c>
      <c r="Z741" s="1">
        <v>78</v>
      </c>
      <c r="AA741" s="2">
        <v>67</v>
      </c>
      <c r="AB741" s="6">
        <f t="shared" si="272"/>
        <v>0.6511988748177826</v>
      </c>
      <c r="AC741" s="2">
        <v>347.36</v>
      </c>
      <c r="AD741" s="40">
        <f t="shared" si="273"/>
        <v>3367.0033670033663</v>
      </c>
      <c r="AE741" s="1">
        <f t="shared" si="274"/>
        <v>2.4950099800399199</v>
      </c>
      <c r="AF741" s="2">
        <f t="shared" si="275"/>
        <v>214</v>
      </c>
      <c r="AG741" s="9">
        <f t="shared" si="276"/>
        <v>533.9321357285429</v>
      </c>
      <c r="AH741" s="12">
        <f t="shared" si="277"/>
        <v>2.8678275137903305E-3</v>
      </c>
      <c r="AI741" s="12">
        <f t="shared" si="278"/>
        <v>-78124.93910898552</v>
      </c>
      <c r="AJ741" s="42">
        <f t="shared" si="279"/>
        <v>-104.64031898244251</v>
      </c>
      <c r="AK741" s="11">
        <v>0</v>
      </c>
      <c r="AL741" s="9">
        <f t="shared" si="280"/>
        <v>-89.619829995366203</v>
      </c>
      <c r="AM741" s="11">
        <f t="shared" si="281"/>
        <v>0</v>
      </c>
      <c r="AN741" s="9">
        <f t="shared" si="282"/>
        <v>83.392711112023491</v>
      </c>
      <c r="AO741" s="9"/>
      <c r="AP741" s="9">
        <f t="shared" si="283"/>
        <v>104.64098516164907</v>
      </c>
      <c r="AQ741" s="47">
        <f t="shared" si="284"/>
        <v>83.325967777638155</v>
      </c>
      <c r="AR741" s="15">
        <f t="shared" si="285"/>
        <v>0</v>
      </c>
      <c r="AS741" s="49"/>
      <c r="AT741" s="12">
        <f t="shared" si="286"/>
        <v>-0.23648744411982028</v>
      </c>
      <c r="AU741" s="9">
        <f t="shared" si="287"/>
        <v>62.077693728012576</v>
      </c>
      <c r="AV741" s="9">
        <f t="shared" si="288"/>
        <v>40.829419678386998</v>
      </c>
      <c r="AW741" s="9">
        <f t="shared" si="289"/>
        <v>83.325967777638155</v>
      </c>
      <c r="AX741" s="16">
        <f t="shared" si="290"/>
        <v>62.077693728012576</v>
      </c>
      <c r="AY741" s="44">
        <f t="shared" si="291"/>
        <v>-0.23574693519709902</v>
      </c>
      <c r="AZ741" s="49"/>
      <c r="BA741" s="12">
        <f t="shared" si="292"/>
        <v>-0.23648744411982028</v>
      </c>
      <c r="BB741" s="9">
        <f t="shared" si="293"/>
        <v>63.614537256651829</v>
      </c>
      <c r="BC741" s="9">
        <f t="shared" si="294"/>
        <v>42.36626320702625</v>
      </c>
      <c r="BD741" s="9">
        <f t="shared" si="295"/>
        <v>84.862811306277408</v>
      </c>
      <c r="BE741" s="16">
        <f t="shared" si="296"/>
        <v>63.614537256651829</v>
      </c>
      <c r="BF741" s="44">
        <f t="shared" si="297"/>
        <v>-0.23574693519709902</v>
      </c>
      <c r="BG741" s="49"/>
      <c r="BH741" s="12">
        <f t="shared" si="298"/>
        <v>-0.23648744411982028</v>
      </c>
      <c r="BI741" s="9">
        <f t="shared" si="299"/>
        <v>64</v>
      </c>
      <c r="BJ741" s="9">
        <f t="shared" si="262"/>
        <v>42.751725950374421</v>
      </c>
      <c r="BK741" s="9"/>
      <c r="BL741" s="47">
        <f t="shared" si="300"/>
        <v>64</v>
      </c>
      <c r="BM741" s="44">
        <f t="shared" si="301"/>
        <v>-0.23574693519709902</v>
      </c>
      <c r="BN741" s="11"/>
      <c r="BO741" s="9"/>
      <c r="BP741" s="11"/>
      <c r="BQ741" s="9"/>
      <c r="BR741" s="43"/>
      <c r="BS741" s="9"/>
      <c r="BT741" s="11"/>
    </row>
    <row r="742" spans="3:72" x14ac:dyDescent="0.2">
      <c r="C742" s="1">
        <v>80</v>
      </c>
      <c r="D742" s="1">
        <v>104.71</v>
      </c>
      <c r="E742" s="1">
        <v>-5103.8999999999996</v>
      </c>
      <c r="F742" s="2">
        <v>78</v>
      </c>
      <c r="G742" s="6">
        <v>3.3000000000000002E-2</v>
      </c>
      <c r="H742" s="2">
        <v>0.42199999999999999</v>
      </c>
      <c r="I742" s="2">
        <v>3500</v>
      </c>
      <c r="J742" s="3">
        <f t="shared" si="263"/>
        <v>58.333333333333336</v>
      </c>
      <c r="K742" s="3">
        <f t="shared" si="264"/>
        <v>366.52</v>
      </c>
      <c r="L742" s="1">
        <v>0.9</v>
      </c>
      <c r="M742" s="1">
        <v>0.76</v>
      </c>
      <c r="N742" s="1">
        <f t="shared" si="265"/>
        <v>0.68400000000000005</v>
      </c>
      <c r="O742" s="40">
        <f t="shared" si="266"/>
        <v>50.175438596491226</v>
      </c>
      <c r="P742" s="40">
        <f t="shared" si="267"/>
        <v>3808.3157894736842</v>
      </c>
      <c r="Q742" s="1">
        <v>11</v>
      </c>
      <c r="R742" s="1">
        <v>4</v>
      </c>
      <c r="S742" s="2">
        <v>2600</v>
      </c>
      <c r="T742" s="3">
        <f t="shared" si="268"/>
        <v>866.66666666666663</v>
      </c>
      <c r="U742" s="7">
        <v>0.20419999999999999</v>
      </c>
      <c r="V742" s="7">
        <f t="shared" si="269"/>
        <v>3.2749326455999997E-2</v>
      </c>
      <c r="W742" s="7">
        <f t="shared" si="270"/>
        <v>1.6693636134473333E-2</v>
      </c>
      <c r="X742" s="40">
        <f t="shared" si="271"/>
        <v>1081.2059482292843</v>
      </c>
      <c r="Y742" s="1">
        <v>0</v>
      </c>
      <c r="Z742" s="1">
        <v>78</v>
      </c>
      <c r="AA742" s="2">
        <v>67</v>
      </c>
      <c r="AB742" s="6">
        <f t="shared" si="272"/>
        <v>0.6511988748177826</v>
      </c>
      <c r="AC742" s="2">
        <v>347.36</v>
      </c>
      <c r="AD742" s="40">
        <f t="shared" si="273"/>
        <v>3367.0033670033663</v>
      </c>
      <c r="AE742" s="1">
        <f t="shared" si="274"/>
        <v>2.4950099800399199</v>
      </c>
      <c r="AF742" s="2">
        <f t="shared" si="275"/>
        <v>215</v>
      </c>
      <c r="AG742" s="9">
        <f t="shared" si="276"/>
        <v>536.42714570858277</v>
      </c>
      <c r="AH742" s="12">
        <f t="shared" si="277"/>
        <v>2.8545268569385583E-3</v>
      </c>
      <c r="AI742" s="12">
        <f t="shared" si="278"/>
        <v>-78014.954687513469</v>
      </c>
      <c r="AJ742" s="42">
        <f t="shared" si="279"/>
        <v>-104.50725580868404</v>
      </c>
      <c r="AK742" s="11">
        <v>0</v>
      </c>
      <c r="AL742" s="9">
        <f t="shared" si="280"/>
        <v>-89.622204029607673</v>
      </c>
      <c r="AM742" s="11">
        <f t="shared" si="281"/>
        <v>0</v>
      </c>
      <c r="AN742" s="9">
        <f t="shared" si="282"/>
        <v>83.325967777638155</v>
      </c>
      <c r="AO742" s="9"/>
      <c r="AP742" s="9">
        <f t="shared" si="283"/>
        <v>104.50791582289378</v>
      </c>
      <c r="AQ742" s="47">
        <f t="shared" si="284"/>
        <v>83.2596417732682</v>
      </c>
      <c r="AR742" s="15">
        <f t="shared" si="285"/>
        <v>0</v>
      </c>
      <c r="AS742" s="49"/>
      <c r="AT742" s="12">
        <f t="shared" si="286"/>
        <v>-0.23574693519709902</v>
      </c>
      <c r="AU742" s="9">
        <f t="shared" si="287"/>
        <v>62.077693728012576</v>
      </c>
      <c r="AV742" s="9">
        <f t="shared" si="288"/>
        <v>40.895745682756953</v>
      </c>
      <c r="AW742" s="9">
        <f t="shared" si="289"/>
        <v>83.2596417732682</v>
      </c>
      <c r="AX742" s="16">
        <f t="shared" si="290"/>
        <v>62.077693728012576</v>
      </c>
      <c r="AY742" s="44">
        <f t="shared" si="291"/>
        <v>-0.23501105649854834</v>
      </c>
      <c r="AZ742" s="49"/>
      <c r="BA742" s="12">
        <f t="shared" si="292"/>
        <v>-0.23574693519709902</v>
      </c>
      <c r="BB742" s="9">
        <f t="shared" si="293"/>
        <v>63.614537256651829</v>
      </c>
      <c r="BC742" s="9">
        <f t="shared" si="294"/>
        <v>42.432589211396206</v>
      </c>
      <c r="BD742" s="9">
        <f t="shared" si="295"/>
        <v>84.796485301907452</v>
      </c>
      <c r="BE742" s="16">
        <f t="shared" si="296"/>
        <v>63.614537256651829</v>
      </c>
      <c r="BF742" s="44">
        <f t="shared" si="297"/>
        <v>-0.23501105649854834</v>
      </c>
      <c r="BG742" s="49"/>
      <c r="BH742" s="12">
        <f t="shared" si="298"/>
        <v>-0.23574693519709902</v>
      </c>
      <c r="BI742" s="9">
        <f t="shared" si="299"/>
        <v>64</v>
      </c>
      <c r="BJ742" s="9">
        <f t="shared" si="262"/>
        <v>42.818051954744377</v>
      </c>
      <c r="BK742" s="9"/>
      <c r="BL742" s="47">
        <f t="shared" si="300"/>
        <v>64</v>
      </c>
      <c r="BM742" s="44">
        <f t="shared" si="301"/>
        <v>-0.23501105649854834</v>
      </c>
      <c r="BN742" s="11"/>
      <c r="BO742" s="9"/>
      <c r="BP742" s="11"/>
      <c r="BQ742" s="9"/>
      <c r="BR742" s="43"/>
      <c r="BS742" s="9"/>
      <c r="BT742" s="11"/>
    </row>
    <row r="743" spans="3:72" x14ac:dyDescent="0.2">
      <c r="C743" s="1">
        <v>80</v>
      </c>
      <c r="D743" s="1">
        <v>104.71</v>
      </c>
      <c r="E743" s="1">
        <v>-5103.8999999999996</v>
      </c>
      <c r="F743" s="2">
        <v>78</v>
      </c>
      <c r="G743" s="6">
        <v>3.3000000000000002E-2</v>
      </c>
      <c r="H743" s="2">
        <v>0.42199999999999999</v>
      </c>
      <c r="I743" s="2">
        <v>3500</v>
      </c>
      <c r="J743" s="3">
        <f t="shared" si="263"/>
        <v>58.333333333333336</v>
      </c>
      <c r="K743" s="3">
        <f t="shared" si="264"/>
        <v>366.52</v>
      </c>
      <c r="L743" s="1">
        <v>0.9</v>
      </c>
      <c r="M743" s="1">
        <v>0.76</v>
      </c>
      <c r="N743" s="1">
        <f t="shared" si="265"/>
        <v>0.68400000000000005</v>
      </c>
      <c r="O743" s="40">
        <f t="shared" si="266"/>
        <v>50.175438596491226</v>
      </c>
      <c r="P743" s="40">
        <f t="shared" si="267"/>
        <v>3808.3157894736842</v>
      </c>
      <c r="Q743" s="1">
        <v>11</v>
      </c>
      <c r="R743" s="1">
        <v>4</v>
      </c>
      <c r="S743" s="2">
        <v>2600</v>
      </c>
      <c r="T743" s="3">
        <f t="shared" si="268"/>
        <v>866.66666666666663</v>
      </c>
      <c r="U743" s="7">
        <v>0.20419999999999999</v>
      </c>
      <c r="V743" s="7">
        <f t="shared" si="269"/>
        <v>3.2749326455999997E-2</v>
      </c>
      <c r="W743" s="7">
        <f t="shared" si="270"/>
        <v>1.6693636134473333E-2</v>
      </c>
      <c r="X743" s="40">
        <f t="shared" si="271"/>
        <v>1081.2059482292843</v>
      </c>
      <c r="Y743" s="1">
        <v>0</v>
      </c>
      <c r="Z743" s="1">
        <v>78</v>
      </c>
      <c r="AA743" s="2">
        <v>67</v>
      </c>
      <c r="AB743" s="6">
        <f t="shared" si="272"/>
        <v>0.6511988748177826</v>
      </c>
      <c r="AC743" s="2">
        <v>347.36</v>
      </c>
      <c r="AD743" s="40">
        <f t="shared" si="273"/>
        <v>3367.0033670033663</v>
      </c>
      <c r="AE743" s="1">
        <f t="shared" si="274"/>
        <v>2.4950099800399199</v>
      </c>
      <c r="AF743" s="2">
        <f t="shared" si="275"/>
        <v>216</v>
      </c>
      <c r="AG743" s="9">
        <f t="shared" si="276"/>
        <v>538.92215568862275</v>
      </c>
      <c r="AH743" s="12">
        <f t="shared" si="277"/>
        <v>2.8413490043927448E-3</v>
      </c>
      <c r="AI743" s="12">
        <f t="shared" si="278"/>
        <v>-77905.658123259433</v>
      </c>
      <c r="AJ743" s="42">
        <f t="shared" si="279"/>
        <v>-104.37502330373057</v>
      </c>
      <c r="AK743" s="11">
        <v>0</v>
      </c>
      <c r="AL743" s="9">
        <f t="shared" si="280"/>
        <v>-89.624556144508574</v>
      </c>
      <c r="AM743" s="11">
        <f t="shared" si="281"/>
        <v>0</v>
      </c>
      <c r="AN743" s="9">
        <f t="shared" si="282"/>
        <v>83.2596417732682</v>
      </c>
      <c r="AO743" s="9"/>
      <c r="AP743" s="9">
        <f t="shared" si="283"/>
        <v>104.37567723812792</v>
      </c>
      <c r="AQ743" s="47">
        <f t="shared" si="284"/>
        <v>83.193729192872297</v>
      </c>
      <c r="AR743" s="15">
        <f t="shared" si="285"/>
        <v>0</v>
      </c>
      <c r="AS743" s="49"/>
      <c r="AT743" s="12">
        <f t="shared" si="286"/>
        <v>-0.23501105649854834</v>
      </c>
      <c r="AU743" s="9">
        <f t="shared" si="287"/>
        <v>62.077693728012576</v>
      </c>
      <c r="AV743" s="9">
        <f t="shared" si="288"/>
        <v>40.961658263152856</v>
      </c>
      <c r="AW743" s="9">
        <f t="shared" si="289"/>
        <v>83.193729192872297</v>
      </c>
      <c r="AX743" s="16">
        <f t="shared" si="290"/>
        <v>62.077693728012576</v>
      </c>
      <c r="AY743" s="44">
        <f t="shared" si="291"/>
        <v>-0.23427976468712988</v>
      </c>
      <c r="AZ743" s="49"/>
      <c r="BA743" s="12">
        <f t="shared" si="292"/>
        <v>-0.23501105649854834</v>
      </c>
      <c r="BB743" s="9">
        <f t="shared" si="293"/>
        <v>63.614537256651829</v>
      </c>
      <c r="BC743" s="9">
        <f t="shared" si="294"/>
        <v>42.498501791792108</v>
      </c>
      <c r="BD743" s="9">
        <f t="shared" si="295"/>
        <v>84.73057272151155</v>
      </c>
      <c r="BE743" s="16">
        <f t="shared" si="296"/>
        <v>63.614537256651829</v>
      </c>
      <c r="BF743" s="44">
        <f t="shared" si="297"/>
        <v>-0.23427976468712988</v>
      </c>
      <c r="BG743" s="49"/>
      <c r="BH743" s="12">
        <f t="shared" si="298"/>
        <v>-0.23501105649854834</v>
      </c>
      <c r="BI743" s="9">
        <f t="shared" si="299"/>
        <v>64</v>
      </c>
      <c r="BJ743" s="9">
        <f t="shared" si="262"/>
        <v>42.883964535140279</v>
      </c>
      <c r="BK743" s="9"/>
      <c r="BL743" s="47">
        <f t="shared" si="300"/>
        <v>64</v>
      </c>
      <c r="BM743" s="44">
        <f t="shared" si="301"/>
        <v>-0.23427976468712988</v>
      </c>
      <c r="BN743" s="11"/>
      <c r="BO743" s="9"/>
      <c r="BP743" s="11"/>
      <c r="BQ743" s="9"/>
      <c r="BR743" s="43"/>
      <c r="BS743" s="9"/>
      <c r="BT743" s="11"/>
    </row>
    <row r="744" spans="3:72" x14ac:dyDescent="0.2">
      <c r="C744" s="1">
        <v>80</v>
      </c>
      <c r="D744" s="1">
        <v>104.71</v>
      </c>
      <c r="E744" s="1">
        <v>-5103.8999999999996</v>
      </c>
      <c r="F744" s="2">
        <v>78</v>
      </c>
      <c r="G744" s="6">
        <v>3.3000000000000002E-2</v>
      </c>
      <c r="H744" s="2">
        <v>0.42199999999999999</v>
      </c>
      <c r="I744" s="2">
        <v>3500</v>
      </c>
      <c r="J744" s="3">
        <f t="shared" si="263"/>
        <v>58.333333333333336</v>
      </c>
      <c r="K744" s="3">
        <f t="shared" si="264"/>
        <v>366.52</v>
      </c>
      <c r="L744" s="1">
        <v>0.9</v>
      </c>
      <c r="M744" s="1">
        <v>0.76</v>
      </c>
      <c r="N744" s="1">
        <f t="shared" si="265"/>
        <v>0.68400000000000005</v>
      </c>
      <c r="O744" s="40">
        <f t="shared" si="266"/>
        <v>50.175438596491226</v>
      </c>
      <c r="P744" s="40">
        <f t="shared" si="267"/>
        <v>3808.3157894736842</v>
      </c>
      <c r="Q744" s="1">
        <v>11</v>
      </c>
      <c r="R744" s="1">
        <v>4</v>
      </c>
      <c r="S744" s="2">
        <v>2600</v>
      </c>
      <c r="T744" s="3">
        <f t="shared" si="268"/>
        <v>866.66666666666663</v>
      </c>
      <c r="U744" s="7">
        <v>0.20419999999999999</v>
      </c>
      <c r="V744" s="7">
        <f t="shared" si="269"/>
        <v>3.2749326455999997E-2</v>
      </c>
      <c r="W744" s="7">
        <f t="shared" si="270"/>
        <v>1.6693636134473333E-2</v>
      </c>
      <c r="X744" s="40">
        <f t="shared" si="271"/>
        <v>1081.2059482292843</v>
      </c>
      <c r="Y744" s="1">
        <v>0</v>
      </c>
      <c r="Z744" s="1">
        <v>78</v>
      </c>
      <c r="AA744" s="2">
        <v>67</v>
      </c>
      <c r="AB744" s="6">
        <f t="shared" si="272"/>
        <v>0.6511988748177826</v>
      </c>
      <c r="AC744" s="2">
        <v>347.36</v>
      </c>
      <c r="AD744" s="40">
        <f t="shared" si="273"/>
        <v>3367.0033670033663</v>
      </c>
      <c r="AE744" s="1">
        <f t="shared" si="274"/>
        <v>2.4950099800399199</v>
      </c>
      <c r="AF744" s="2">
        <f t="shared" si="275"/>
        <v>217</v>
      </c>
      <c r="AG744" s="9">
        <f t="shared" si="276"/>
        <v>541.41716566866262</v>
      </c>
      <c r="AH744" s="12">
        <f t="shared" si="277"/>
        <v>2.8282922631992584E-3</v>
      </c>
      <c r="AI744" s="12">
        <f t="shared" si="278"/>
        <v>-77797.042971537667</v>
      </c>
      <c r="AJ744" s="42">
        <f t="shared" si="279"/>
        <v>-104.24361370569297</v>
      </c>
      <c r="AK744" s="11">
        <v>0</v>
      </c>
      <c r="AL744" s="9">
        <f t="shared" si="280"/>
        <v>-89.626886642244202</v>
      </c>
      <c r="AM744" s="11">
        <f t="shared" si="281"/>
        <v>0</v>
      </c>
      <c r="AN744" s="9">
        <f t="shared" si="282"/>
        <v>83.193729192872297</v>
      </c>
      <c r="AO744" s="9"/>
      <c r="AP744" s="9">
        <f t="shared" si="283"/>
        <v>104.24426164390017</v>
      </c>
      <c r="AQ744" s="47">
        <f t="shared" si="284"/>
        <v>83.128226179040453</v>
      </c>
      <c r="AR744" s="15">
        <f t="shared" si="285"/>
        <v>0</v>
      </c>
      <c r="AS744" s="49"/>
      <c r="AT744" s="12">
        <f t="shared" si="286"/>
        <v>-0.23427976468712988</v>
      </c>
      <c r="AU744" s="9">
        <f t="shared" si="287"/>
        <v>62.077693728012576</v>
      </c>
      <c r="AV744" s="9">
        <f t="shared" si="288"/>
        <v>41.0271612769847</v>
      </c>
      <c r="AW744" s="9">
        <f t="shared" si="289"/>
        <v>83.128226179040453</v>
      </c>
      <c r="AX744" s="16">
        <f t="shared" si="290"/>
        <v>62.077693728012576</v>
      </c>
      <c r="AY744" s="44">
        <f t="shared" si="291"/>
        <v>-0.23355301696536365</v>
      </c>
      <c r="AZ744" s="49"/>
      <c r="BA744" s="12">
        <f t="shared" si="292"/>
        <v>-0.23427976468712988</v>
      </c>
      <c r="BB744" s="9">
        <f t="shared" si="293"/>
        <v>63.614537256651829</v>
      </c>
      <c r="BC744" s="9">
        <f t="shared" si="294"/>
        <v>42.564004805623952</v>
      </c>
      <c r="BD744" s="9">
        <f t="shared" si="295"/>
        <v>84.665069707679706</v>
      </c>
      <c r="BE744" s="16">
        <f t="shared" si="296"/>
        <v>63.614537256651829</v>
      </c>
      <c r="BF744" s="44">
        <f t="shared" si="297"/>
        <v>-0.23355301696536365</v>
      </c>
      <c r="BG744" s="49"/>
      <c r="BH744" s="12">
        <f t="shared" si="298"/>
        <v>-0.23427976468712988</v>
      </c>
      <c r="BI744" s="9">
        <f t="shared" si="299"/>
        <v>64</v>
      </c>
      <c r="BJ744" s="9">
        <f t="shared" si="262"/>
        <v>42.949467548972123</v>
      </c>
      <c r="BK744" s="9"/>
      <c r="BL744" s="47">
        <f t="shared" si="300"/>
        <v>64</v>
      </c>
      <c r="BM744" s="44">
        <f t="shared" si="301"/>
        <v>-0.23355301696536365</v>
      </c>
      <c r="BN744" s="11"/>
      <c r="BO744" s="9"/>
      <c r="BP744" s="11"/>
      <c r="BQ744" s="9"/>
      <c r="BR744" s="43"/>
      <c r="BS744" s="9"/>
      <c r="BT744" s="11"/>
    </row>
    <row r="745" spans="3:72" x14ac:dyDescent="0.2">
      <c r="C745" s="1">
        <v>80</v>
      </c>
      <c r="D745" s="1">
        <v>104.71</v>
      </c>
      <c r="E745" s="1">
        <v>-5103.8999999999996</v>
      </c>
      <c r="F745" s="2">
        <v>78</v>
      </c>
      <c r="G745" s="6">
        <v>3.3000000000000002E-2</v>
      </c>
      <c r="H745" s="2">
        <v>0.42199999999999999</v>
      </c>
      <c r="I745" s="2">
        <v>3500</v>
      </c>
      <c r="J745" s="3">
        <f t="shared" si="263"/>
        <v>58.333333333333336</v>
      </c>
      <c r="K745" s="3">
        <f t="shared" si="264"/>
        <v>366.52</v>
      </c>
      <c r="L745" s="1">
        <v>0.9</v>
      </c>
      <c r="M745" s="1">
        <v>0.76</v>
      </c>
      <c r="N745" s="1">
        <f t="shared" si="265"/>
        <v>0.68400000000000005</v>
      </c>
      <c r="O745" s="40">
        <f t="shared" si="266"/>
        <v>50.175438596491226</v>
      </c>
      <c r="P745" s="40">
        <f t="shared" si="267"/>
        <v>3808.3157894736842</v>
      </c>
      <c r="Q745" s="1">
        <v>11</v>
      </c>
      <c r="R745" s="1">
        <v>4</v>
      </c>
      <c r="S745" s="2">
        <v>2600</v>
      </c>
      <c r="T745" s="3">
        <f t="shared" si="268"/>
        <v>866.66666666666663</v>
      </c>
      <c r="U745" s="7">
        <v>0.20419999999999999</v>
      </c>
      <c r="V745" s="7">
        <f t="shared" si="269"/>
        <v>3.2749326455999997E-2</v>
      </c>
      <c r="W745" s="7">
        <f t="shared" si="270"/>
        <v>1.6693636134473333E-2</v>
      </c>
      <c r="X745" s="40">
        <f t="shared" si="271"/>
        <v>1081.2059482292843</v>
      </c>
      <c r="Y745" s="1">
        <v>0</v>
      </c>
      <c r="Z745" s="1">
        <v>78</v>
      </c>
      <c r="AA745" s="2">
        <v>67</v>
      </c>
      <c r="AB745" s="6">
        <f t="shared" si="272"/>
        <v>0.6511988748177826</v>
      </c>
      <c r="AC745" s="2">
        <v>347.36</v>
      </c>
      <c r="AD745" s="40">
        <f t="shared" si="273"/>
        <v>3367.0033670033663</v>
      </c>
      <c r="AE745" s="1">
        <f t="shared" si="274"/>
        <v>2.4950099800399199</v>
      </c>
      <c r="AF745" s="2">
        <f t="shared" si="275"/>
        <v>218</v>
      </c>
      <c r="AG745" s="9">
        <f t="shared" si="276"/>
        <v>543.91217564870249</v>
      </c>
      <c r="AH745" s="12">
        <f t="shared" si="277"/>
        <v>2.8153549713803806E-3</v>
      </c>
      <c r="AI745" s="12">
        <f t="shared" si="278"/>
        <v>-77689.102868076225</v>
      </c>
      <c r="AJ745" s="42">
        <f t="shared" si="279"/>
        <v>-104.11301934915409</v>
      </c>
      <c r="AK745" s="11">
        <v>0</v>
      </c>
      <c r="AL745" s="9">
        <f t="shared" si="280"/>
        <v>-89.629195819460961</v>
      </c>
      <c r="AM745" s="11">
        <f t="shared" si="281"/>
        <v>0</v>
      </c>
      <c r="AN745" s="9">
        <f t="shared" si="282"/>
        <v>83.128226179040453</v>
      </c>
      <c r="AO745" s="9"/>
      <c r="AP745" s="9">
        <f t="shared" si="283"/>
        <v>104.11366137326689</v>
      </c>
      <c r="AQ745" s="47">
        <f t="shared" si="284"/>
        <v>83.063128922239017</v>
      </c>
      <c r="AR745" s="15">
        <f t="shared" si="285"/>
        <v>0</v>
      </c>
      <c r="AS745" s="49"/>
      <c r="AT745" s="12">
        <f t="shared" si="286"/>
        <v>-0.23355301696536365</v>
      </c>
      <c r="AU745" s="9">
        <f t="shared" si="287"/>
        <v>62.077693728012576</v>
      </c>
      <c r="AV745" s="9">
        <f t="shared" si="288"/>
        <v>41.092258533786143</v>
      </c>
      <c r="AW745" s="9">
        <f t="shared" si="289"/>
        <v>83.063128922239002</v>
      </c>
      <c r="AX745" s="16">
        <f t="shared" si="290"/>
        <v>62.077693728012576</v>
      </c>
      <c r="AY745" s="44">
        <f t="shared" si="291"/>
        <v>-0.23283077106695152</v>
      </c>
      <c r="AZ745" s="49"/>
      <c r="BA745" s="12">
        <f t="shared" si="292"/>
        <v>-0.23355301696536365</v>
      </c>
      <c r="BB745" s="9">
        <f t="shared" si="293"/>
        <v>63.614537256651829</v>
      </c>
      <c r="BC745" s="9">
        <f t="shared" si="294"/>
        <v>42.629102062425396</v>
      </c>
      <c r="BD745" s="9">
        <f t="shared" si="295"/>
        <v>84.599972450878255</v>
      </c>
      <c r="BE745" s="16">
        <f t="shared" si="296"/>
        <v>63.614537256651829</v>
      </c>
      <c r="BF745" s="44">
        <f t="shared" si="297"/>
        <v>-0.23283077106695152</v>
      </c>
      <c r="BG745" s="49"/>
      <c r="BH745" s="12">
        <f t="shared" si="298"/>
        <v>-0.23355301696536365</v>
      </c>
      <c r="BI745" s="9">
        <f t="shared" si="299"/>
        <v>64</v>
      </c>
      <c r="BJ745" s="9">
        <f t="shared" si="262"/>
        <v>43.014564805773567</v>
      </c>
      <c r="BK745" s="9"/>
      <c r="BL745" s="47">
        <f t="shared" si="300"/>
        <v>64</v>
      </c>
      <c r="BM745" s="44">
        <f t="shared" si="301"/>
        <v>-0.23283077106695152</v>
      </c>
      <c r="BN745" s="11"/>
      <c r="BO745" s="9"/>
      <c r="BP745" s="11"/>
      <c r="BQ745" s="9"/>
      <c r="BR745" s="43"/>
      <c r="BS745" s="9"/>
      <c r="BT745" s="11"/>
    </row>
    <row r="746" spans="3:72" x14ac:dyDescent="0.2">
      <c r="C746" s="1">
        <v>80</v>
      </c>
      <c r="D746" s="1">
        <v>104.71</v>
      </c>
      <c r="E746" s="1">
        <v>-5103.8999999999996</v>
      </c>
      <c r="F746" s="2">
        <v>78</v>
      </c>
      <c r="G746" s="6">
        <v>3.3000000000000002E-2</v>
      </c>
      <c r="H746" s="2">
        <v>0.42199999999999999</v>
      </c>
      <c r="I746" s="2">
        <v>3500</v>
      </c>
      <c r="J746" s="3">
        <f t="shared" si="263"/>
        <v>58.333333333333336</v>
      </c>
      <c r="K746" s="3">
        <f t="shared" si="264"/>
        <v>366.52</v>
      </c>
      <c r="L746" s="1">
        <v>0.9</v>
      </c>
      <c r="M746" s="1">
        <v>0.76</v>
      </c>
      <c r="N746" s="1">
        <f t="shared" si="265"/>
        <v>0.68400000000000005</v>
      </c>
      <c r="O746" s="40">
        <f t="shared" si="266"/>
        <v>50.175438596491226</v>
      </c>
      <c r="P746" s="40">
        <f t="shared" si="267"/>
        <v>3808.3157894736842</v>
      </c>
      <c r="Q746" s="1">
        <v>11</v>
      </c>
      <c r="R746" s="1">
        <v>4</v>
      </c>
      <c r="S746" s="2">
        <v>2600</v>
      </c>
      <c r="T746" s="3">
        <f t="shared" si="268"/>
        <v>866.66666666666663</v>
      </c>
      <c r="U746" s="7">
        <v>0.20419999999999999</v>
      </c>
      <c r="V746" s="7">
        <f t="shared" si="269"/>
        <v>3.2749326455999997E-2</v>
      </c>
      <c r="W746" s="7">
        <f t="shared" si="270"/>
        <v>1.6693636134473333E-2</v>
      </c>
      <c r="X746" s="40">
        <f t="shared" si="271"/>
        <v>1081.2059482292843</v>
      </c>
      <c r="Y746" s="1">
        <v>0</v>
      </c>
      <c r="Z746" s="1">
        <v>78</v>
      </c>
      <c r="AA746" s="2">
        <v>67</v>
      </c>
      <c r="AB746" s="6">
        <f t="shared" si="272"/>
        <v>0.6511988748177826</v>
      </c>
      <c r="AC746" s="2">
        <v>347.36</v>
      </c>
      <c r="AD746" s="40">
        <f t="shared" si="273"/>
        <v>3367.0033670033663</v>
      </c>
      <c r="AE746" s="1">
        <f t="shared" si="274"/>
        <v>2.4950099800399199</v>
      </c>
      <c r="AF746" s="2">
        <f t="shared" si="275"/>
        <v>219</v>
      </c>
      <c r="AG746" s="9">
        <f t="shared" si="276"/>
        <v>546.40718562874247</v>
      </c>
      <c r="AH746" s="12">
        <f t="shared" si="277"/>
        <v>2.8025354972290748E-3</v>
      </c>
      <c r="AI746" s="12">
        <f t="shared" si="278"/>
        <v>-77581.831527763861</v>
      </c>
      <c r="AJ746" s="42">
        <f t="shared" si="279"/>
        <v>-103.9832326636739</v>
      </c>
      <c r="AK746" s="11">
        <v>0</v>
      </c>
      <c r="AL746" s="9">
        <f t="shared" si="280"/>
        <v>-89.631483967402218</v>
      </c>
      <c r="AM746" s="11">
        <f t="shared" si="281"/>
        <v>0</v>
      </c>
      <c r="AN746" s="9">
        <f t="shared" si="282"/>
        <v>83.063128922239017</v>
      </c>
      <c r="AO746" s="9"/>
      <c r="AP746" s="9">
        <f t="shared" si="283"/>
        <v>103.98386885429618</v>
      </c>
      <c r="AQ746" s="47">
        <f t="shared" si="284"/>
        <v>82.998433660069736</v>
      </c>
      <c r="AR746" s="15">
        <f t="shared" si="285"/>
        <v>0</v>
      </c>
      <c r="AS746" s="49"/>
      <c r="AT746" s="12">
        <f t="shared" si="286"/>
        <v>-0.23283077106695152</v>
      </c>
      <c r="AU746" s="9">
        <f t="shared" si="287"/>
        <v>62.077693728012576</v>
      </c>
      <c r="AV746" s="9">
        <f t="shared" si="288"/>
        <v>41.156953795955417</v>
      </c>
      <c r="AW746" s="9">
        <f t="shared" si="289"/>
        <v>82.998433660069736</v>
      </c>
      <c r="AX746" s="16">
        <f t="shared" si="290"/>
        <v>62.077693728012576</v>
      </c>
      <c r="AY746" s="44">
        <f t="shared" si="291"/>
        <v>-0.23211298524855711</v>
      </c>
      <c r="AZ746" s="49"/>
      <c r="BA746" s="12">
        <f t="shared" si="292"/>
        <v>-0.23283077106695152</v>
      </c>
      <c r="BB746" s="9">
        <f t="shared" si="293"/>
        <v>63.614537256651829</v>
      </c>
      <c r="BC746" s="9">
        <f t="shared" si="294"/>
        <v>42.693797324594669</v>
      </c>
      <c r="BD746" s="9">
        <f t="shared" si="295"/>
        <v>84.535277188708989</v>
      </c>
      <c r="BE746" s="16">
        <f t="shared" si="296"/>
        <v>63.614537256651829</v>
      </c>
      <c r="BF746" s="44">
        <f t="shared" si="297"/>
        <v>-0.23211298524855711</v>
      </c>
      <c r="BG746" s="49"/>
      <c r="BH746" s="12">
        <f t="shared" si="298"/>
        <v>-0.23283077106695152</v>
      </c>
      <c r="BI746" s="9">
        <f t="shared" si="299"/>
        <v>64</v>
      </c>
      <c r="BJ746" s="9">
        <f t="shared" ref="BJ746:BJ809" si="302">BI746+BH746*(B-_R*ABS(BH746))</f>
        <v>43.07926006794284</v>
      </c>
      <c r="BK746" s="9"/>
      <c r="BL746" s="47">
        <f t="shared" si="300"/>
        <v>64</v>
      </c>
      <c r="BM746" s="44">
        <f t="shared" si="301"/>
        <v>-0.23211298524855711</v>
      </c>
      <c r="BN746" s="11"/>
      <c r="BO746" s="9"/>
      <c r="BP746" s="11"/>
      <c r="BQ746" s="9"/>
      <c r="BR746" s="43"/>
      <c r="BS746" s="9"/>
      <c r="BT746" s="11"/>
    </row>
    <row r="747" spans="3:72" x14ac:dyDescent="0.2">
      <c r="C747" s="1">
        <v>80</v>
      </c>
      <c r="D747" s="1">
        <v>104.71</v>
      </c>
      <c r="E747" s="1">
        <v>-5103.8999999999996</v>
      </c>
      <c r="F747" s="2">
        <v>78</v>
      </c>
      <c r="G747" s="6">
        <v>3.3000000000000002E-2</v>
      </c>
      <c r="H747" s="2">
        <v>0.42199999999999999</v>
      </c>
      <c r="I747" s="2">
        <v>3500</v>
      </c>
      <c r="J747" s="3">
        <f t="shared" si="263"/>
        <v>58.333333333333336</v>
      </c>
      <c r="K747" s="3">
        <f t="shared" si="264"/>
        <v>366.52</v>
      </c>
      <c r="L747" s="1">
        <v>0.9</v>
      </c>
      <c r="M747" s="1">
        <v>0.76</v>
      </c>
      <c r="N747" s="1">
        <f t="shared" si="265"/>
        <v>0.68400000000000005</v>
      </c>
      <c r="O747" s="40">
        <f t="shared" si="266"/>
        <v>50.175438596491226</v>
      </c>
      <c r="P747" s="40">
        <f t="shared" si="267"/>
        <v>3808.3157894736842</v>
      </c>
      <c r="Q747" s="1">
        <v>11</v>
      </c>
      <c r="R747" s="1">
        <v>4</v>
      </c>
      <c r="S747" s="2">
        <v>2600</v>
      </c>
      <c r="T747" s="3">
        <f t="shared" si="268"/>
        <v>866.66666666666663</v>
      </c>
      <c r="U747" s="7">
        <v>0.20419999999999999</v>
      </c>
      <c r="V747" s="7">
        <f t="shared" si="269"/>
        <v>3.2749326455999997E-2</v>
      </c>
      <c r="W747" s="7">
        <f t="shared" si="270"/>
        <v>1.6693636134473333E-2</v>
      </c>
      <c r="X747" s="40">
        <f t="shared" si="271"/>
        <v>1081.2059482292843</v>
      </c>
      <c r="Y747" s="1">
        <v>0</v>
      </c>
      <c r="Z747" s="1">
        <v>78</v>
      </c>
      <c r="AA747" s="2">
        <v>67</v>
      </c>
      <c r="AB747" s="6">
        <f t="shared" si="272"/>
        <v>0.6511988748177826</v>
      </c>
      <c r="AC747" s="2">
        <v>347.36</v>
      </c>
      <c r="AD747" s="40">
        <f t="shared" si="273"/>
        <v>3367.0033670033663</v>
      </c>
      <c r="AE747" s="1">
        <f t="shared" si="274"/>
        <v>2.4950099800399199</v>
      </c>
      <c r="AF747" s="2">
        <f t="shared" si="275"/>
        <v>220</v>
      </c>
      <c r="AG747" s="9">
        <f t="shared" si="276"/>
        <v>548.90219560878234</v>
      </c>
      <c r="AH747" s="12">
        <f t="shared" si="277"/>
        <v>2.7898322386229438E-3</v>
      </c>
      <c r="AI747" s="12">
        <f t="shared" si="278"/>
        <v>-77475.222743420236</v>
      </c>
      <c r="AJ747" s="42">
        <f t="shared" si="279"/>
        <v>-103.85424617232229</v>
      </c>
      <c r="AK747" s="11">
        <v>0</v>
      </c>
      <c r="AL747" s="9">
        <f t="shared" si="280"/>
        <v>-89.633751372030829</v>
      </c>
      <c r="AM747" s="11">
        <f t="shared" si="281"/>
        <v>0</v>
      </c>
      <c r="AN747" s="9">
        <f t="shared" si="282"/>
        <v>82.998433660069736</v>
      </c>
      <c r="AO747" s="9"/>
      <c r="AP747" s="9">
        <f t="shared" si="283"/>
        <v>103.85487660859978</v>
      </c>
      <c r="AQ747" s="47">
        <f t="shared" si="284"/>
        <v>82.934136676542622</v>
      </c>
      <c r="AR747" s="15">
        <f t="shared" si="285"/>
        <v>0</v>
      </c>
      <c r="AS747" s="49"/>
      <c r="AT747" s="12">
        <f t="shared" si="286"/>
        <v>-0.23211298524855711</v>
      </c>
      <c r="AU747" s="9">
        <f t="shared" si="287"/>
        <v>62.077693728012576</v>
      </c>
      <c r="AV747" s="9">
        <f t="shared" si="288"/>
        <v>41.221250779482531</v>
      </c>
      <c r="AW747" s="9">
        <f t="shared" si="289"/>
        <v>82.934136676542622</v>
      </c>
      <c r="AX747" s="16">
        <f t="shared" si="290"/>
        <v>62.077693728012576</v>
      </c>
      <c r="AY747" s="44">
        <f t="shared" si="291"/>
        <v>-0.23139961828173738</v>
      </c>
      <c r="AZ747" s="49"/>
      <c r="BA747" s="12">
        <f t="shared" si="292"/>
        <v>-0.23211298524855711</v>
      </c>
      <c r="BB747" s="9">
        <f t="shared" si="293"/>
        <v>63.614537256651829</v>
      </c>
      <c r="BC747" s="9">
        <f t="shared" si="294"/>
        <v>42.758094308121784</v>
      </c>
      <c r="BD747" s="9">
        <f t="shared" si="295"/>
        <v>84.470980205181874</v>
      </c>
      <c r="BE747" s="16">
        <f t="shared" si="296"/>
        <v>63.614537256651829</v>
      </c>
      <c r="BF747" s="44">
        <f t="shared" si="297"/>
        <v>-0.23139961828173738</v>
      </c>
      <c r="BG747" s="49"/>
      <c r="BH747" s="12">
        <f t="shared" si="298"/>
        <v>-0.23211298524855711</v>
      </c>
      <c r="BI747" s="9">
        <f t="shared" si="299"/>
        <v>64</v>
      </c>
      <c r="BJ747" s="9">
        <f t="shared" si="302"/>
        <v>43.143557051469955</v>
      </c>
      <c r="BK747" s="9"/>
      <c r="BL747" s="47">
        <f t="shared" si="300"/>
        <v>64</v>
      </c>
      <c r="BM747" s="44">
        <f t="shared" si="301"/>
        <v>-0.23139961828173738</v>
      </c>
      <c r="BN747" s="11"/>
      <c r="BO747" s="9"/>
      <c r="BP747" s="11"/>
      <c r="BQ747" s="9"/>
      <c r="BR747" s="43"/>
      <c r="BS747" s="9"/>
      <c r="BT747" s="11"/>
    </row>
    <row r="748" spans="3:72" x14ac:dyDescent="0.2">
      <c r="C748" s="1">
        <v>80</v>
      </c>
      <c r="D748" s="1">
        <v>104.71</v>
      </c>
      <c r="E748" s="1">
        <v>-5103.8999999999996</v>
      </c>
      <c r="F748" s="2">
        <v>78</v>
      </c>
      <c r="G748" s="6">
        <v>3.3000000000000002E-2</v>
      </c>
      <c r="H748" s="2">
        <v>0.42199999999999999</v>
      </c>
      <c r="I748" s="2">
        <v>3500</v>
      </c>
      <c r="J748" s="3">
        <f t="shared" si="263"/>
        <v>58.333333333333336</v>
      </c>
      <c r="K748" s="3">
        <f t="shared" si="264"/>
        <v>366.52</v>
      </c>
      <c r="L748" s="1">
        <v>0.9</v>
      </c>
      <c r="M748" s="1">
        <v>0.76</v>
      </c>
      <c r="N748" s="1">
        <f t="shared" si="265"/>
        <v>0.68400000000000005</v>
      </c>
      <c r="O748" s="40">
        <f t="shared" si="266"/>
        <v>50.175438596491226</v>
      </c>
      <c r="P748" s="40">
        <f t="shared" si="267"/>
        <v>3808.3157894736842</v>
      </c>
      <c r="Q748" s="1">
        <v>11</v>
      </c>
      <c r="R748" s="1">
        <v>4</v>
      </c>
      <c r="S748" s="2">
        <v>2600</v>
      </c>
      <c r="T748" s="3">
        <f t="shared" si="268"/>
        <v>866.66666666666663</v>
      </c>
      <c r="U748" s="7">
        <v>0.20419999999999999</v>
      </c>
      <c r="V748" s="7">
        <f t="shared" si="269"/>
        <v>3.2749326455999997E-2</v>
      </c>
      <c r="W748" s="7">
        <f t="shared" si="270"/>
        <v>1.6693636134473333E-2</v>
      </c>
      <c r="X748" s="40">
        <f t="shared" si="271"/>
        <v>1081.2059482292843</v>
      </c>
      <c r="Y748" s="1">
        <v>0</v>
      </c>
      <c r="Z748" s="1">
        <v>78</v>
      </c>
      <c r="AA748" s="2">
        <v>67</v>
      </c>
      <c r="AB748" s="6">
        <f t="shared" si="272"/>
        <v>0.6511988748177826</v>
      </c>
      <c r="AC748" s="2">
        <v>347.36</v>
      </c>
      <c r="AD748" s="40">
        <f t="shared" si="273"/>
        <v>3367.0033670033663</v>
      </c>
      <c r="AE748" s="1">
        <f t="shared" si="274"/>
        <v>2.4950099800399199</v>
      </c>
      <c r="AF748" s="2">
        <f t="shared" si="275"/>
        <v>221</v>
      </c>
      <c r="AG748" s="9">
        <f t="shared" si="276"/>
        <v>551.39720558882232</v>
      </c>
      <c r="AH748" s="12">
        <f t="shared" si="277"/>
        <v>2.7772436223567408E-3</v>
      </c>
      <c r="AI748" s="12">
        <f t="shared" si="278"/>
        <v>-77369.270384589166</v>
      </c>
      <c r="AJ748" s="42">
        <f t="shared" si="279"/>
        <v>-103.72605249023896</v>
      </c>
      <c r="AK748" s="11">
        <v>0</v>
      </c>
      <c r="AL748" s="9">
        <f t="shared" si="280"/>
        <v>-89.635998314148182</v>
      </c>
      <c r="AM748" s="11">
        <f t="shared" si="281"/>
        <v>0</v>
      </c>
      <c r="AN748" s="9">
        <f t="shared" si="282"/>
        <v>82.934136676542622</v>
      </c>
      <c r="AO748" s="9"/>
      <c r="AP748" s="9">
        <f t="shared" si="283"/>
        <v>103.72667724989213</v>
      </c>
      <c r="AQ748" s="47">
        <f t="shared" si="284"/>
        <v>82.870234301362089</v>
      </c>
      <c r="AR748" s="15">
        <f t="shared" si="285"/>
        <v>0</v>
      </c>
      <c r="AS748" s="49"/>
      <c r="AT748" s="12">
        <f t="shared" si="286"/>
        <v>-0.23139961828173738</v>
      </c>
      <c r="AU748" s="9">
        <f t="shared" si="287"/>
        <v>62.077693728012576</v>
      </c>
      <c r="AV748" s="9">
        <f t="shared" si="288"/>
        <v>41.285153154663064</v>
      </c>
      <c r="AW748" s="9">
        <f t="shared" si="289"/>
        <v>82.870234301362089</v>
      </c>
      <c r="AX748" s="16">
        <f t="shared" si="290"/>
        <v>62.077693728012576</v>
      </c>
      <c r="AY748" s="44">
        <f t="shared" si="291"/>
        <v>-0.23069062944502333</v>
      </c>
      <c r="AZ748" s="49"/>
      <c r="BA748" s="12">
        <f t="shared" si="292"/>
        <v>-0.23139961828173738</v>
      </c>
      <c r="BB748" s="9">
        <f t="shared" si="293"/>
        <v>63.614537256651829</v>
      </c>
      <c r="BC748" s="9">
        <f t="shared" si="294"/>
        <v>42.821996683302316</v>
      </c>
      <c r="BD748" s="9">
        <f t="shared" si="295"/>
        <v>84.407077830001342</v>
      </c>
      <c r="BE748" s="16">
        <f t="shared" si="296"/>
        <v>63.614537256651829</v>
      </c>
      <c r="BF748" s="44">
        <f t="shared" si="297"/>
        <v>-0.23069062944502333</v>
      </c>
      <c r="BG748" s="49"/>
      <c r="BH748" s="12">
        <f t="shared" si="298"/>
        <v>-0.23139961828173738</v>
      </c>
      <c r="BI748" s="9">
        <f t="shared" si="299"/>
        <v>64</v>
      </c>
      <c r="BJ748" s="9">
        <f t="shared" si="302"/>
        <v>43.207459426650487</v>
      </c>
      <c r="BK748" s="9"/>
      <c r="BL748" s="47">
        <f t="shared" si="300"/>
        <v>64</v>
      </c>
      <c r="BM748" s="44">
        <f t="shared" si="301"/>
        <v>-0.23069062944502333</v>
      </c>
      <c r="BN748" s="11"/>
      <c r="BO748" s="9"/>
      <c r="BP748" s="11"/>
      <c r="BQ748" s="9"/>
      <c r="BR748" s="43"/>
      <c r="BS748" s="9"/>
      <c r="BT748" s="11"/>
    </row>
    <row r="749" spans="3:72" x14ac:dyDescent="0.2">
      <c r="C749" s="1">
        <v>80</v>
      </c>
      <c r="D749" s="1">
        <v>104.71</v>
      </c>
      <c r="E749" s="1">
        <v>-5103.8999999999996</v>
      </c>
      <c r="F749" s="2">
        <v>78</v>
      </c>
      <c r="G749" s="6">
        <v>3.3000000000000002E-2</v>
      </c>
      <c r="H749" s="2">
        <v>0.42199999999999999</v>
      </c>
      <c r="I749" s="2">
        <v>3500</v>
      </c>
      <c r="J749" s="3">
        <f t="shared" si="263"/>
        <v>58.333333333333336</v>
      </c>
      <c r="K749" s="3">
        <f t="shared" si="264"/>
        <v>366.52</v>
      </c>
      <c r="L749" s="1">
        <v>0.9</v>
      </c>
      <c r="M749" s="1">
        <v>0.76</v>
      </c>
      <c r="N749" s="1">
        <f t="shared" si="265"/>
        <v>0.68400000000000005</v>
      </c>
      <c r="O749" s="40">
        <f t="shared" si="266"/>
        <v>50.175438596491226</v>
      </c>
      <c r="P749" s="40">
        <f t="shared" si="267"/>
        <v>3808.3157894736842</v>
      </c>
      <c r="Q749" s="1">
        <v>11</v>
      </c>
      <c r="R749" s="1">
        <v>4</v>
      </c>
      <c r="S749" s="2">
        <v>2600</v>
      </c>
      <c r="T749" s="3">
        <f t="shared" si="268"/>
        <v>866.66666666666663</v>
      </c>
      <c r="U749" s="7">
        <v>0.20419999999999999</v>
      </c>
      <c r="V749" s="7">
        <f t="shared" si="269"/>
        <v>3.2749326455999997E-2</v>
      </c>
      <c r="W749" s="7">
        <f t="shared" si="270"/>
        <v>1.6693636134473333E-2</v>
      </c>
      <c r="X749" s="40">
        <f t="shared" si="271"/>
        <v>1081.2059482292843</v>
      </c>
      <c r="Y749" s="1">
        <v>0</v>
      </c>
      <c r="Z749" s="1">
        <v>78</v>
      </c>
      <c r="AA749" s="2">
        <v>67</v>
      </c>
      <c r="AB749" s="6">
        <f t="shared" si="272"/>
        <v>0.6511988748177826</v>
      </c>
      <c r="AC749" s="2">
        <v>347.36</v>
      </c>
      <c r="AD749" s="40">
        <f t="shared" si="273"/>
        <v>3367.0033670033663</v>
      </c>
      <c r="AE749" s="1">
        <f t="shared" si="274"/>
        <v>2.4950099800399199</v>
      </c>
      <c r="AF749" s="2">
        <f t="shared" si="275"/>
        <v>222</v>
      </c>
      <c r="AG749" s="9">
        <f t="shared" si="276"/>
        <v>553.89221556886218</v>
      </c>
      <c r="AH749" s="12">
        <f t="shared" si="277"/>
        <v>2.7647681034928939E-3</v>
      </c>
      <c r="AI749" s="12">
        <f t="shared" si="278"/>
        <v>-77263.96839635419</v>
      </c>
      <c r="AJ749" s="42">
        <f t="shared" si="279"/>
        <v>-103.59864432321992</v>
      </c>
      <c r="AK749" s="11">
        <v>0</v>
      </c>
      <c r="AL749" s="9">
        <f t="shared" si="280"/>
        <v>-89.638225069510199</v>
      </c>
      <c r="AM749" s="11">
        <f t="shared" si="281"/>
        <v>0</v>
      </c>
      <c r="AN749" s="9">
        <f t="shared" si="282"/>
        <v>82.870234301362089</v>
      </c>
      <c r="AO749" s="9"/>
      <c r="AP749" s="9">
        <f t="shared" si="283"/>
        <v>103.59926348257586</v>
      </c>
      <c r="AQ749" s="47">
        <f t="shared" si="284"/>
        <v>82.806722909226352</v>
      </c>
      <c r="AR749" s="15">
        <f t="shared" si="285"/>
        <v>0</v>
      </c>
      <c r="AS749" s="49"/>
      <c r="AT749" s="12">
        <f t="shared" si="286"/>
        <v>-0.23069062944502333</v>
      </c>
      <c r="AU749" s="9">
        <f t="shared" si="287"/>
        <v>62.077693728012576</v>
      </c>
      <c r="AV749" s="9">
        <f t="shared" si="288"/>
        <v>41.348664546798801</v>
      </c>
      <c r="AW749" s="9">
        <f t="shared" si="289"/>
        <v>82.806722909226352</v>
      </c>
      <c r="AX749" s="16">
        <f t="shared" si="290"/>
        <v>62.077693728012576</v>
      </c>
      <c r="AY749" s="44">
        <f t="shared" si="291"/>
        <v>-0.22998597851614636</v>
      </c>
      <c r="AZ749" s="49"/>
      <c r="BA749" s="12">
        <f t="shared" si="292"/>
        <v>-0.23069062944502333</v>
      </c>
      <c r="BB749" s="9">
        <f t="shared" si="293"/>
        <v>63.614537256651829</v>
      </c>
      <c r="BC749" s="9">
        <f t="shared" si="294"/>
        <v>42.885508075438054</v>
      </c>
      <c r="BD749" s="9">
        <f t="shared" si="295"/>
        <v>84.343566437865604</v>
      </c>
      <c r="BE749" s="16">
        <f t="shared" si="296"/>
        <v>63.614537256651829</v>
      </c>
      <c r="BF749" s="44">
        <f t="shared" si="297"/>
        <v>-0.22998597851614636</v>
      </c>
      <c r="BG749" s="49"/>
      <c r="BH749" s="12">
        <f t="shared" si="298"/>
        <v>-0.23069062944502333</v>
      </c>
      <c r="BI749" s="9">
        <f t="shared" si="299"/>
        <v>64</v>
      </c>
      <c r="BJ749" s="9">
        <f t="shared" si="302"/>
        <v>43.270970818786225</v>
      </c>
      <c r="BK749" s="9"/>
      <c r="BL749" s="47">
        <f t="shared" si="300"/>
        <v>64</v>
      </c>
      <c r="BM749" s="44">
        <f t="shared" si="301"/>
        <v>-0.22998597851614636</v>
      </c>
      <c r="BN749" s="11"/>
      <c r="BO749" s="9"/>
      <c r="BP749" s="11"/>
      <c r="BQ749" s="9"/>
      <c r="BR749" s="43"/>
      <c r="BS749" s="9"/>
      <c r="BT749" s="11"/>
    </row>
    <row r="750" spans="3:72" x14ac:dyDescent="0.2">
      <c r="C750" s="1">
        <v>80</v>
      </c>
      <c r="D750" s="1">
        <v>104.71</v>
      </c>
      <c r="E750" s="1">
        <v>-5103.8999999999996</v>
      </c>
      <c r="F750" s="2">
        <v>78</v>
      </c>
      <c r="G750" s="6">
        <v>3.3000000000000002E-2</v>
      </c>
      <c r="H750" s="2">
        <v>0.42199999999999999</v>
      </c>
      <c r="I750" s="2">
        <v>3500</v>
      </c>
      <c r="J750" s="3">
        <f t="shared" si="263"/>
        <v>58.333333333333336</v>
      </c>
      <c r="K750" s="3">
        <f t="shared" si="264"/>
        <v>366.52</v>
      </c>
      <c r="L750" s="1">
        <v>0.9</v>
      </c>
      <c r="M750" s="1">
        <v>0.76</v>
      </c>
      <c r="N750" s="1">
        <f t="shared" si="265"/>
        <v>0.68400000000000005</v>
      </c>
      <c r="O750" s="40">
        <f t="shared" si="266"/>
        <v>50.175438596491226</v>
      </c>
      <c r="P750" s="40">
        <f t="shared" si="267"/>
        <v>3808.3157894736842</v>
      </c>
      <c r="Q750" s="1">
        <v>11</v>
      </c>
      <c r="R750" s="1">
        <v>4</v>
      </c>
      <c r="S750" s="2">
        <v>2600</v>
      </c>
      <c r="T750" s="3">
        <f t="shared" si="268"/>
        <v>866.66666666666663</v>
      </c>
      <c r="U750" s="7">
        <v>0.20419999999999999</v>
      </c>
      <c r="V750" s="7">
        <f t="shared" si="269"/>
        <v>3.2749326455999997E-2</v>
      </c>
      <c r="W750" s="7">
        <f t="shared" si="270"/>
        <v>1.6693636134473333E-2</v>
      </c>
      <c r="X750" s="40">
        <f t="shared" si="271"/>
        <v>1081.2059482292843</v>
      </c>
      <c r="Y750" s="1">
        <v>0</v>
      </c>
      <c r="Z750" s="1">
        <v>78</v>
      </c>
      <c r="AA750" s="2">
        <v>67</v>
      </c>
      <c r="AB750" s="6">
        <f t="shared" si="272"/>
        <v>0.6511988748177826</v>
      </c>
      <c r="AC750" s="2">
        <v>347.36</v>
      </c>
      <c r="AD750" s="40">
        <f t="shared" si="273"/>
        <v>3367.0033670033663</v>
      </c>
      <c r="AE750" s="1">
        <f t="shared" si="274"/>
        <v>2.4950099800399199</v>
      </c>
      <c r="AF750" s="2">
        <f t="shared" si="275"/>
        <v>223</v>
      </c>
      <c r="AG750" s="9">
        <f t="shared" si="276"/>
        <v>556.38722554890217</v>
      </c>
      <c r="AH750" s="12">
        <f t="shared" si="277"/>
        <v>2.7524041647294388E-3</v>
      </c>
      <c r="AI750" s="12">
        <f t="shared" si="278"/>
        <v>-77159.31079817604</v>
      </c>
      <c r="AJ750" s="42">
        <f t="shared" si="279"/>
        <v>-103.47201446632987</v>
      </c>
      <c r="AK750" s="11">
        <v>0</v>
      </c>
      <c r="AL750" s="9">
        <f t="shared" si="280"/>
        <v>-89.640431908940087</v>
      </c>
      <c r="AM750" s="11">
        <f t="shared" si="281"/>
        <v>0</v>
      </c>
      <c r="AN750" s="9">
        <f t="shared" si="282"/>
        <v>82.806722909226352</v>
      </c>
      <c r="AO750" s="9"/>
      <c r="AP750" s="9">
        <f t="shared" si="283"/>
        <v>103.47262810035343</v>
      </c>
      <c r="AQ750" s="47">
        <f t="shared" si="284"/>
        <v>82.743598919139643</v>
      </c>
      <c r="AR750" s="15">
        <f t="shared" si="285"/>
        <v>0</v>
      </c>
      <c r="AS750" s="49"/>
      <c r="AT750" s="12">
        <f t="shared" si="286"/>
        <v>-0.22998597851614636</v>
      </c>
      <c r="AU750" s="9">
        <f t="shared" si="287"/>
        <v>62.077693728012576</v>
      </c>
      <c r="AV750" s="9">
        <f t="shared" si="288"/>
        <v>41.411788536885503</v>
      </c>
      <c r="AW750" s="9">
        <f t="shared" si="289"/>
        <v>82.743598919139657</v>
      </c>
      <c r="AX750" s="16">
        <f t="shared" si="290"/>
        <v>62.077693728012576</v>
      </c>
      <c r="AY750" s="44">
        <f t="shared" si="291"/>
        <v>-0.22928562576440772</v>
      </c>
      <c r="AZ750" s="49"/>
      <c r="BA750" s="12">
        <f t="shared" si="292"/>
        <v>-0.22998597851614636</v>
      </c>
      <c r="BB750" s="9">
        <f t="shared" si="293"/>
        <v>63.614537256651829</v>
      </c>
      <c r="BC750" s="9">
        <f t="shared" si="294"/>
        <v>42.948632065524755</v>
      </c>
      <c r="BD750" s="9">
        <f t="shared" si="295"/>
        <v>84.28044244777891</v>
      </c>
      <c r="BE750" s="16">
        <f t="shared" si="296"/>
        <v>63.614537256651829</v>
      </c>
      <c r="BF750" s="44">
        <f t="shared" si="297"/>
        <v>-0.22928562576440772</v>
      </c>
      <c r="BG750" s="49"/>
      <c r="BH750" s="12">
        <f t="shared" si="298"/>
        <v>-0.22998597851614636</v>
      </c>
      <c r="BI750" s="9">
        <f t="shared" si="299"/>
        <v>64</v>
      </c>
      <c r="BJ750" s="9">
        <f t="shared" si="302"/>
        <v>43.334094808872926</v>
      </c>
      <c r="BK750" s="9"/>
      <c r="BL750" s="47">
        <f t="shared" si="300"/>
        <v>64</v>
      </c>
      <c r="BM750" s="44">
        <f t="shared" si="301"/>
        <v>-0.22928562576440772</v>
      </c>
      <c r="BN750" s="11"/>
      <c r="BO750" s="9"/>
      <c r="BP750" s="11"/>
      <c r="BQ750" s="9"/>
      <c r="BR750" s="43"/>
      <c r="BS750" s="9"/>
      <c r="BT750" s="11"/>
    </row>
    <row r="751" spans="3:72" x14ac:dyDescent="0.2">
      <c r="C751" s="1">
        <v>80</v>
      </c>
      <c r="D751" s="1">
        <v>104.71</v>
      </c>
      <c r="E751" s="1">
        <v>-5103.8999999999996</v>
      </c>
      <c r="F751" s="2">
        <v>78</v>
      </c>
      <c r="G751" s="6">
        <v>3.3000000000000002E-2</v>
      </c>
      <c r="H751" s="2">
        <v>0.42199999999999999</v>
      </c>
      <c r="I751" s="2">
        <v>3500</v>
      </c>
      <c r="J751" s="3">
        <f t="shared" si="263"/>
        <v>58.333333333333336</v>
      </c>
      <c r="K751" s="3">
        <f t="shared" si="264"/>
        <v>366.52</v>
      </c>
      <c r="L751" s="1">
        <v>0.9</v>
      </c>
      <c r="M751" s="1">
        <v>0.76</v>
      </c>
      <c r="N751" s="1">
        <f t="shared" si="265"/>
        <v>0.68400000000000005</v>
      </c>
      <c r="O751" s="40">
        <f t="shared" si="266"/>
        <v>50.175438596491226</v>
      </c>
      <c r="P751" s="40">
        <f t="shared" si="267"/>
        <v>3808.3157894736842</v>
      </c>
      <c r="Q751" s="1">
        <v>11</v>
      </c>
      <c r="R751" s="1">
        <v>4</v>
      </c>
      <c r="S751" s="2">
        <v>2600</v>
      </c>
      <c r="T751" s="3">
        <f t="shared" si="268"/>
        <v>866.66666666666663</v>
      </c>
      <c r="U751" s="7">
        <v>0.20419999999999999</v>
      </c>
      <c r="V751" s="7">
        <f t="shared" si="269"/>
        <v>3.2749326455999997E-2</v>
      </c>
      <c r="W751" s="7">
        <f t="shared" si="270"/>
        <v>1.6693636134473333E-2</v>
      </c>
      <c r="X751" s="40">
        <f t="shared" si="271"/>
        <v>1081.2059482292843</v>
      </c>
      <c r="Y751" s="1">
        <v>0</v>
      </c>
      <c r="Z751" s="1">
        <v>78</v>
      </c>
      <c r="AA751" s="2">
        <v>67</v>
      </c>
      <c r="AB751" s="6">
        <f t="shared" si="272"/>
        <v>0.6511988748177826</v>
      </c>
      <c r="AC751" s="2">
        <v>347.36</v>
      </c>
      <c r="AD751" s="40">
        <f t="shared" si="273"/>
        <v>3367.0033670033663</v>
      </c>
      <c r="AE751" s="1">
        <f t="shared" si="274"/>
        <v>2.4950099800399199</v>
      </c>
      <c r="AF751" s="2">
        <f t="shared" si="275"/>
        <v>224</v>
      </c>
      <c r="AG751" s="9">
        <f t="shared" si="276"/>
        <v>558.88223552894203</v>
      </c>
      <c r="AH751" s="12">
        <f t="shared" si="277"/>
        <v>2.740150315784849E-3</v>
      </c>
      <c r="AI751" s="12">
        <f t="shared" si="278"/>
        <v>-77055.291682751747</v>
      </c>
      <c r="AJ751" s="42">
        <f t="shared" si="279"/>
        <v>-103.34615580254011</v>
      </c>
      <c r="AK751" s="11">
        <v>0</v>
      </c>
      <c r="AL751" s="9">
        <f t="shared" si="280"/>
        <v>-89.642619098438203</v>
      </c>
      <c r="AM751" s="11">
        <f t="shared" si="281"/>
        <v>0</v>
      </c>
      <c r="AN751" s="9">
        <f t="shared" si="282"/>
        <v>82.743598919139643</v>
      </c>
      <c r="AO751" s="9"/>
      <c r="AP751" s="9">
        <f t="shared" si="283"/>
        <v>103.34676398486411</v>
      </c>
      <c r="AQ751" s="47">
        <f t="shared" si="284"/>
        <v>82.680858793737059</v>
      </c>
      <c r="AR751" s="15">
        <f t="shared" si="285"/>
        <v>0</v>
      </c>
      <c r="AS751" s="49"/>
      <c r="AT751" s="12">
        <f t="shared" si="286"/>
        <v>-0.22928562576440772</v>
      </c>
      <c r="AU751" s="9">
        <f t="shared" si="287"/>
        <v>62.077693728012576</v>
      </c>
      <c r="AV751" s="9">
        <f t="shared" si="288"/>
        <v>41.474528662288101</v>
      </c>
      <c r="AW751" s="9">
        <f t="shared" si="289"/>
        <v>82.680858793737059</v>
      </c>
      <c r="AX751" s="16">
        <f t="shared" si="290"/>
        <v>62.077693728012576</v>
      </c>
      <c r="AY751" s="44">
        <f t="shared" si="291"/>
        <v>-0.22858953194318721</v>
      </c>
      <c r="AZ751" s="49"/>
      <c r="BA751" s="12">
        <f t="shared" si="292"/>
        <v>-0.22928562576440772</v>
      </c>
      <c r="BB751" s="9">
        <f t="shared" si="293"/>
        <v>63.614537256651829</v>
      </c>
      <c r="BC751" s="9">
        <f t="shared" si="294"/>
        <v>43.011372190927354</v>
      </c>
      <c r="BD751" s="9">
        <f t="shared" si="295"/>
        <v>84.217702322376311</v>
      </c>
      <c r="BE751" s="16">
        <f t="shared" si="296"/>
        <v>63.614537256651829</v>
      </c>
      <c r="BF751" s="44">
        <f t="shared" si="297"/>
        <v>-0.22858953194318721</v>
      </c>
      <c r="BG751" s="49"/>
      <c r="BH751" s="12">
        <f t="shared" si="298"/>
        <v>-0.22928562576440772</v>
      </c>
      <c r="BI751" s="9">
        <f t="shared" si="299"/>
        <v>64</v>
      </c>
      <c r="BJ751" s="9">
        <f t="shared" si="302"/>
        <v>43.396834934275525</v>
      </c>
      <c r="BK751" s="9"/>
      <c r="BL751" s="47">
        <f t="shared" si="300"/>
        <v>64</v>
      </c>
      <c r="BM751" s="44">
        <f t="shared" si="301"/>
        <v>-0.22858953194318721</v>
      </c>
      <c r="BN751" s="11"/>
      <c r="BO751" s="9"/>
      <c r="BP751" s="11"/>
      <c r="BQ751" s="9"/>
      <c r="BR751" s="43"/>
      <c r="BS751" s="9"/>
      <c r="BT751" s="11"/>
    </row>
    <row r="752" spans="3:72" x14ac:dyDescent="0.2">
      <c r="C752" s="1">
        <v>80</v>
      </c>
      <c r="D752" s="1">
        <v>104.71</v>
      </c>
      <c r="E752" s="1">
        <v>-5103.8999999999996</v>
      </c>
      <c r="F752" s="2">
        <v>78</v>
      </c>
      <c r="G752" s="6">
        <v>3.3000000000000002E-2</v>
      </c>
      <c r="H752" s="2">
        <v>0.42199999999999999</v>
      </c>
      <c r="I752" s="2">
        <v>3500</v>
      </c>
      <c r="J752" s="3">
        <f t="shared" si="263"/>
        <v>58.333333333333336</v>
      </c>
      <c r="K752" s="3">
        <f t="shared" si="264"/>
        <v>366.52</v>
      </c>
      <c r="L752" s="1">
        <v>0.9</v>
      </c>
      <c r="M752" s="1">
        <v>0.76</v>
      </c>
      <c r="N752" s="1">
        <f t="shared" si="265"/>
        <v>0.68400000000000005</v>
      </c>
      <c r="O752" s="40">
        <f t="shared" si="266"/>
        <v>50.175438596491226</v>
      </c>
      <c r="P752" s="40">
        <f t="shared" si="267"/>
        <v>3808.3157894736842</v>
      </c>
      <c r="Q752" s="1">
        <v>11</v>
      </c>
      <c r="R752" s="1">
        <v>4</v>
      </c>
      <c r="S752" s="2">
        <v>2600</v>
      </c>
      <c r="T752" s="3">
        <f t="shared" si="268"/>
        <v>866.66666666666663</v>
      </c>
      <c r="U752" s="7">
        <v>0.20419999999999999</v>
      </c>
      <c r="V752" s="7">
        <f t="shared" si="269"/>
        <v>3.2749326455999997E-2</v>
      </c>
      <c r="W752" s="7">
        <f t="shared" si="270"/>
        <v>1.6693636134473333E-2</v>
      </c>
      <c r="X752" s="40">
        <f t="shared" si="271"/>
        <v>1081.2059482292843</v>
      </c>
      <c r="Y752" s="1">
        <v>0</v>
      </c>
      <c r="Z752" s="1">
        <v>78</v>
      </c>
      <c r="AA752" s="2">
        <v>67</v>
      </c>
      <c r="AB752" s="6">
        <f t="shared" si="272"/>
        <v>0.6511988748177826</v>
      </c>
      <c r="AC752" s="2">
        <v>347.36</v>
      </c>
      <c r="AD752" s="40">
        <f t="shared" si="273"/>
        <v>3367.0033670033663</v>
      </c>
      <c r="AE752" s="1">
        <f t="shared" si="274"/>
        <v>2.4950099800399199</v>
      </c>
      <c r="AF752" s="2">
        <f t="shared" si="275"/>
        <v>225</v>
      </c>
      <c r="AG752" s="9">
        <f t="shared" si="276"/>
        <v>561.37724550898201</v>
      </c>
      <c r="AH752" s="12">
        <f t="shared" si="277"/>
        <v>2.7280050927992114E-3</v>
      </c>
      <c r="AI752" s="12">
        <f t="shared" si="278"/>
        <v>-76951.905214894665</v>
      </c>
      <c r="AJ752" s="42">
        <f t="shared" si="279"/>
        <v>-103.22106130139136</v>
      </c>
      <c r="AK752" s="11">
        <v>0</v>
      </c>
      <c r="AL752" s="9">
        <f t="shared" si="280"/>
        <v>-89.644786899288903</v>
      </c>
      <c r="AM752" s="11">
        <f t="shared" si="281"/>
        <v>0</v>
      </c>
      <c r="AN752" s="9">
        <f t="shared" si="282"/>
        <v>82.680858793737059</v>
      </c>
      <c r="AO752" s="9"/>
      <c r="AP752" s="9">
        <f t="shared" si="283"/>
        <v>103.22166410434605</v>
      </c>
      <c r="AQ752" s="47">
        <f t="shared" si="284"/>
        <v>82.618499038621579</v>
      </c>
      <c r="AR752" s="15">
        <f t="shared" si="285"/>
        <v>0</v>
      </c>
      <c r="AS752" s="49"/>
      <c r="AT752" s="12">
        <f t="shared" si="286"/>
        <v>-0.22858953194318721</v>
      </c>
      <c r="AU752" s="9">
        <f t="shared" si="287"/>
        <v>62.077693728012576</v>
      </c>
      <c r="AV752" s="9">
        <f t="shared" si="288"/>
        <v>41.536888417403581</v>
      </c>
      <c r="AW752" s="9">
        <f t="shared" si="289"/>
        <v>82.618499038621565</v>
      </c>
      <c r="AX752" s="16">
        <f t="shared" si="290"/>
        <v>62.077693728012576</v>
      </c>
      <c r="AY752" s="44">
        <f t="shared" si="291"/>
        <v>-0.22789765828258865</v>
      </c>
      <c r="AZ752" s="49"/>
      <c r="BA752" s="12">
        <f t="shared" si="292"/>
        <v>-0.22858953194318721</v>
      </c>
      <c r="BB752" s="9">
        <f t="shared" si="293"/>
        <v>63.614537256651829</v>
      </c>
      <c r="BC752" s="9">
        <f t="shared" si="294"/>
        <v>43.073731946042834</v>
      </c>
      <c r="BD752" s="9">
        <f t="shared" si="295"/>
        <v>84.155342567260817</v>
      </c>
      <c r="BE752" s="16">
        <f t="shared" si="296"/>
        <v>63.614537256651829</v>
      </c>
      <c r="BF752" s="44">
        <f t="shared" si="297"/>
        <v>-0.22789765828258865</v>
      </c>
      <c r="BG752" s="49"/>
      <c r="BH752" s="12">
        <f t="shared" si="298"/>
        <v>-0.22858953194318721</v>
      </c>
      <c r="BI752" s="9">
        <f t="shared" si="299"/>
        <v>64</v>
      </c>
      <c r="BJ752" s="9">
        <f t="shared" si="302"/>
        <v>43.459194689391005</v>
      </c>
      <c r="BK752" s="9"/>
      <c r="BL752" s="47">
        <f t="shared" si="300"/>
        <v>64</v>
      </c>
      <c r="BM752" s="44">
        <f t="shared" si="301"/>
        <v>-0.22789765828258865</v>
      </c>
      <c r="BN752" s="11"/>
      <c r="BO752" s="9"/>
      <c r="BP752" s="11"/>
      <c r="BQ752" s="9"/>
      <c r="BR752" s="43"/>
      <c r="BS752" s="9"/>
      <c r="BT752" s="11"/>
    </row>
    <row r="753" spans="3:72" x14ac:dyDescent="0.2">
      <c r="C753" s="1">
        <v>80</v>
      </c>
      <c r="D753" s="1">
        <v>104.71</v>
      </c>
      <c r="E753" s="1">
        <v>-5103.8999999999996</v>
      </c>
      <c r="F753" s="2">
        <v>78</v>
      </c>
      <c r="G753" s="6">
        <v>3.3000000000000002E-2</v>
      </c>
      <c r="H753" s="2">
        <v>0.42199999999999999</v>
      </c>
      <c r="I753" s="2">
        <v>3500</v>
      </c>
      <c r="J753" s="3">
        <f t="shared" si="263"/>
        <v>58.333333333333336</v>
      </c>
      <c r="K753" s="3">
        <f t="shared" si="264"/>
        <v>366.52</v>
      </c>
      <c r="L753" s="1">
        <v>0.9</v>
      </c>
      <c r="M753" s="1">
        <v>0.76</v>
      </c>
      <c r="N753" s="1">
        <f t="shared" si="265"/>
        <v>0.68400000000000005</v>
      </c>
      <c r="O753" s="40">
        <f t="shared" si="266"/>
        <v>50.175438596491226</v>
      </c>
      <c r="P753" s="40">
        <f t="shared" si="267"/>
        <v>3808.3157894736842</v>
      </c>
      <c r="Q753" s="1">
        <v>11</v>
      </c>
      <c r="R753" s="1">
        <v>4</v>
      </c>
      <c r="S753" s="2">
        <v>2600</v>
      </c>
      <c r="T753" s="3">
        <f t="shared" si="268"/>
        <v>866.66666666666663</v>
      </c>
      <c r="U753" s="7">
        <v>0.20419999999999999</v>
      </c>
      <c r="V753" s="7">
        <f t="shared" si="269"/>
        <v>3.2749326455999997E-2</v>
      </c>
      <c r="W753" s="7">
        <f t="shared" si="270"/>
        <v>1.6693636134473333E-2</v>
      </c>
      <c r="X753" s="40">
        <f t="shared" si="271"/>
        <v>1081.2059482292843</v>
      </c>
      <c r="Y753" s="1">
        <v>0</v>
      </c>
      <c r="Z753" s="1">
        <v>78</v>
      </c>
      <c r="AA753" s="2">
        <v>67</v>
      </c>
      <c r="AB753" s="6">
        <f t="shared" si="272"/>
        <v>0.6511988748177826</v>
      </c>
      <c r="AC753" s="2">
        <v>347.36</v>
      </c>
      <c r="AD753" s="40">
        <f t="shared" si="273"/>
        <v>3367.0033670033663</v>
      </c>
      <c r="AE753" s="1">
        <f t="shared" si="274"/>
        <v>2.4950099800399199</v>
      </c>
      <c r="AF753" s="2">
        <f t="shared" si="275"/>
        <v>226</v>
      </c>
      <c r="AG753" s="9">
        <f t="shared" si="276"/>
        <v>563.87225548902188</v>
      </c>
      <c r="AH753" s="12">
        <f t="shared" si="277"/>
        <v>2.7159670577512748E-3</v>
      </c>
      <c r="AI753" s="12">
        <f t="shared" si="278"/>
        <v>-76849.145630434825</v>
      </c>
      <c r="AJ753" s="42">
        <f t="shared" si="279"/>
        <v>-103.09672401768059</v>
      </c>
      <c r="AK753" s="11">
        <v>0</v>
      </c>
      <c r="AL753" s="9">
        <f t="shared" si="280"/>
        <v>-89.646935568164608</v>
      </c>
      <c r="AM753" s="11">
        <f t="shared" si="281"/>
        <v>0</v>
      </c>
      <c r="AN753" s="9">
        <f t="shared" si="282"/>
        <v>82.618499038621579</v>
      </c>
      <c r="AO753" s="9"/>
      <c r="AP753" s="9">
        <f t="shared" si="283"/>
        <v>103.09732151232235</v>
      </c>
      <c r="AQ753" s="47">
        <f t="shared" si="284"/>
        <v>82.556516201713336</v>
      </c>
      <c r="AR753" s="15">
        <f t="shared" si="285"/>
        <v>0</v>
      </c>
      <c r="AS753" s="49"/>
      <c r="AT753" s="12">
        <f t="shared" si="286"/>
        <v>-0.22789765828258865</v>
      </c>
      <c r="AU753" s="9">
        <f t="shared" si="287"/>
        <v>62.077693728012576</v>
      </c>
      <c r="AV753" s="9">
        <f t="shared" si="288"/>
        <v>41.598871254311803</v>
      </c>
      <c r="AW753" s="9">
        <f t="shared" si="289"/>
        <v>82.55651620171335</v>
      </c>
      <c r="AX753" s="16">
        <f t="shared" si="290"/>
        <v>62.077693728012576</v>
      </c>
      <c r="AY753" s="44">
        <f t="shared" si="291"/>
        <v>-0.227209966482219</v>
      </c>
      <c r="AZ753" s="49"/>
      <c r="BA753" s="12">
        <f t="shared" si="292"/>
        <v>-0.22789765828258865</v>
      </c>
      <c r="BB753" s="9">
        <f t="shared" si="293"/>
        <v>63.614537256651829</v>
      </c>
      <c r="BC753" s="9">
        <f t="shared" si="294"/>
        <v>43.135714782951055</v>
      </c>
      <c r="BD753" s="9">
        <f t="shared" si="295"/>
        <v>84.093359730352603</v>
      </c>
      <c r="BE753" s="16">
        <f t="shared" si="296"/>
        <v>63.614537256651829</v>
      </c>
      <c r="BF753" s="44">
        <f t="shared" si="297"/>
        <v>-0.227209966482219</v>
      </c>
      <c r="BG753" s="49"/>
      <c r="BH753" s="12">
        <f t="shared" si="298"/>
        <v>-0.22789765828258865</v>
      </c>
      <c r="BI753" s="9">
        <f t="shared" si="299"/>
        <v>64</v>
      </c>
      <c r="BJ753" s="9">
        <f t="shared" si="302"/>
        <v>43.521177526299226</v>
      </c>
      <c r="BK753" s="9"/>
      <c r="BL753" s="47">
        <f t="shared" si="300"/>
        <v>64</v>
      </c>
      <c r="BM753" s="44">
        <f t="shared" si="301"/>
        <v>-0.227209966482219</v>
      </c>
      <c r="BN753" s="11"/>
      <c r="BO753" s="9"/>
      <c r="BP753" s="11"/>
      <c r="BQ753" s="9"/>
      <c r="BR753" s="43"/>
      <c r="BS753" s="9"/>
      <c r="BT753" s="11"/>
    </row>
    <row r="754" spans="3:72" x14ac:dyDescent="0.2">
      <c r="C754" s="1">
        <v>80</v>
      </c>
      <c r="D754" s="1">
        <v>104.71</v>
      </c>
      <c r="E754" s="1">
        <v>-5103.8999999999996</v>
      </c>
      <c r="F754" s="2">
        <v>78</v>
      </c>
      <c r="G754" s="6">
        <v>3.3000000000000002E-2</v>
      </c>
      <c r="H754" s="2">
        <v>0.42199999999999999</v>
      </c>
      <c r="I754" s="2">
        <v>3500</v>
      </c>
      <c r="J754" s="3">
        <f t="shared" si="263"/>
        <v>58.333333333333336</v>
      </c>
      <c r="K754" s="3">
        <f t="shared" si="264"/>
        <v>366.52</v>
      </c>
      <c r="L754" s="1">
        <v>0.9</v>
      </c>
      <c r="M754" s="1">
        <v>0.76</v>
      </c>
      <c r="N754" s="1">
        <f t="shared" si="265"/>
        <v>0.68400000000000005</v>
      </c>
      <c r="O754" s="40">
        <f t="shared" si="266"/>
        <v>50.175438596491226</v>
      </c>
      <c r="P754" s="40">
        <f t="shared" si="267"/>
        <v>3808.3157894736842</v>
      </c>
      <c r="Q754" s="1">
        <v>11</v>
      </c>
      <c r="R754" s="1">
        <v>4</v>
      </c>
      <c r="S754" s="2">
        <v>2600</v>
      </c>
      <c r="T754" s="3">
        <f t="shared" si="268"/>
        <v>866.66666666666663</v>
      </c>
      <c r="U754" s="7">
        <v>0.20419999999999999</v>
      </c>
      <c r="V754" s="7">
        <f t="shared" si="269"/>
        <v>3.2749326455999997E-2</v>
      </c>
      <c r="W754" s="7">
        <f t="shared" si="270"/>
        <v>1.6693636134473333E-2</v>
      </c>
      <c r="X754" s="40">
        <f t="shared" si="271"/>
        <v>1081.2059482292843</v>
      </c>
      <c r="Y754" s="1">
        <v>0</v>
      </c>
      <c r="Z754" s="1">
        <v>78</v>
      </c>
      <c r="AA754" s="2">
        <v>67</v>
      </c>
      <c r="AB754" s="6">
        <f t="shared" si="272"/>
        <v>0.6511988748177826</v>
      </c>
      <c r="AC754" s="2">
        <v>347.36</v>
      </c>
      <c r="AD754" s="40">
        <f t="shared" si="273"/>
        <v>3367.0033670033663</v>
      </c>
      <c r="AE754" s="1">
        <f t="shared" si="274"/>
        <v>2.4950099800399199</v>
      </c>
      <c r="AF754" s="2">
        <f t="shared" si="275"/>
        <v>227</v>
      </c>
      <c r="AG754" s="9">
        <f t="shared" si="276"/>
        <v>566.36726546906186</v>
      </c>
      <c r="AH754" s="12">
        <f t="shared" si="277"/>
        <v>2.704034797890846E-3</v>
      </c>
      <c r="AI754" s="12">
        <f t="shared" si="278"/>
        <v>-76747.007235139739</v>
      </c>
      <c r="AJ754" s="42">
        <f t="shared" si="279"/>
        <v>-102.97313709017212</v>
      </c>
      <c r="AK754" s="11">
        <v>0</v>
      </c>
      <c r="AL754" s="9">
        <f t="shared" si="280"/>
        <v>-89.649065357227101</v>
      </c>
      <c r="AM754" s="11">
        <f t="shared" si="281"/>
        <v>0</v>
      </c>
      <c r="AN754" s="9">
        <f t="shared" si="282"/>
        <v>82.556516201713336</v>
      </c>
      <c r="AO754" s="9"/>
      <c r="AP754" s="9">
        <f t="shared" si="283"/>
        <v>102.97372934631136</v>
      </c>
      <c r="AQ754" s="47">
        <f t="shared" si="284"/>
        <v>82.494906872610599</v>
      </c>
      <c r="AR754" s="15">
        <f t="shared" si="285"/>
        <v>0</v>
      </c>
      <c r="AS754" s="49"/>
      <c r="AT754" s="12">
        <f t="shared" si="286"/>
        <v>-0.227209966482219</v>
      </c>
      <c r="AU754" s="9">
        <f t="shared" si="287"/>
        <v>62.077693728012576</v>
      </c>
      <c r="AV754" s="9">
        <f t="shared" si="288"/>
        <v>41.660480583414547</v>
      </c>
      <c r="AW754" s="9">
        <f t="shared" si="289"/>
        <v>82.494906872610613</v>
      </c>
      <c r="AX754" s="16">
        <f t="shared" si="290"/>
        <v>62.077693728012576</v>
      </c>
      <c r="AY754" s="44">
        <f t="shared" si="291"/>
        <v>-0.22652641870409829</v>
      </c>
      <c r="AZ754" s="49"/>
      <c r="BA754" s="12">
        <f t="shared" si="292"/>
        <v>-0.227209966482219</v>
      </c>
      <c r="BB754" s="9">
        <f t="shared" si="293"/>
        <v>63.614537256651829</v>
      </c>
      <c r="BC754" s="9">
        <f t="shared" si="294"/>
        <v>43.197324112053799</v>
      </c>
      <c r="BD754" s="9">
        <f t="shared" si="295"/>
        <v>84.031750401249866</v>
      </c>
      <c r="BE754" s="16">
        <f t="shared" si="296"/>
        <v>63.614537256651829</v>
      </c>
      <c r="BF754" s="44">
        <f t="shared" si="297"/>
        <v>-0.22652641870409829</v>
      </c>
      <c r="BG754" s="49"/>
      <c r="BH754" s="12">
        <f t="shared" si="298"/>
        <v>-0.227209966482219</v>
      </c>
      <c r="BI754" s="9">
        <f t="shared" si="299"/>
        <v>64</v>
      </c>
      <c r="BJ754" s="9">
        <f t="shared" si="302"/>
        <v>43.58278685540197</v>
      </c>
      <c r="BK754" s="9"/>
      <c r="BL754" s="47">
        <f t="shared" si="300"/>
        <v>64</v>
      </c>
      <c r="BM754" s="44">
        <f t="shared" si="301"/>
        <v>-0.22652641870409829</v>
      </c>
      <c r="BN754" s="11"/>
      <c r="BO754" s="9"/>
      <c r="BP754" s="11"/>
      <c r="BQ754" s="9"/>
      <c r="BR754" s="43"/>
      <c r="BS754" s="9"/>
      <c r="BT754" s="11"/>
    </row>
    <row r="755" spans="3:72" x14ac:dyDescent="0.2">
      <c r="C755" s="1">
        <v>80</v>
      </c>
      <c r="D755" s="1">
        <v>104.71</v>
      </c>
      <c r="E755" s="1">
        <v>-5103.8999999999996</v>
      </c>
      <c r="F755" s="2">
        <v>78</v>
      </c>
      <c r="G755" s="6">
        <v>3.3000000000000002E-2</v>
      </c>
      <c r="H755" s="2">
        <v>0.42199999999999999</v>
      </c>
      <c r="I755" s="2">
        <v>3500</v>
      </c>
      <c r="J755" s="3">
        <f t="shared" si="263"/>
        <v>58.333333333333336</v>
      </c>
      <c r="K755" s="3">
        <f t="shared" si="264"/>
        <v>366.52</v>
      </c>
      <c r="L755" s="1">
        <v>0.9</v>
      </c>
      <c r="M755" s="1">
        <v>0.76</v>
      </c>
      <c r="N755" s="1">
        <f t="shared" si="265"/>
        <v>0.68400000000000005</v>
      </c>
      <c r="O755" s="40">
        <f t="shared" si="266"/>
        <v>50.175438596491226</v>
      </c>
      <c r="P755" s="40">
        <f t="shared" si="267"/>
        <v>3808.3157894736842</v>
      </c>
      <c r="Q755" s="1">
        <v>11</v>
      </c>
      <c r="R755" s="1">
        <v>4</v>
      </c>
      <c r="S755" s="2">
        <v>2600</v>
      </c>
      <c r="T755" s="3">
        <f t="shared" si="268"/>
        <v>866.66666666666663</v>
      </c>
      <c r="U755" s="7">
        <v>0.20419999999999999</v>
      </c>
      <c r="V755" s="7">
        <f t="shared" si="269"/>
        <v>3.2749326455999997E-2</v>
      </c>
      <c r="W755" s="7">
        <f t="shared" si="270"/>
        <v>1.6693636134473333E-2</v>
      </c>
      <c r="X755" s="40">
        <f t="shared" si="271"/>
        <v>1081.2059482292843</v>
      </c>
      <c r="Y755" s="1">
        <v>0</v>
      </c>
      <c r="Z755" s="1">
        <v>78</v>
      </c>
      <c r="AA755" s="2">
        <v>67</v>
      </c>
      <c r="AB755" s="6">
        <f t="shared" si="272"/>
        <v>0.6511988748177826</v>
      </c>
      <c r="AC755" s="2">
        <v>347.36</v>
      </c>
      <c r="AD755" s="40">
        <f t="shared" si="273"/>
        <v>3367.0033670033663</v>
      </c>
      <c r="AE755" s="1">
        <f t="shared" si="274"/>
        <v>2.4950099800399199</v>
      </c>
      <c r="AF755" s="2">
        <f t="shared" si="275"/>
        <v>228</v>
      </c>
      <c r="AG755" s="9">
        <f t="shared" si="276"/>
        <v>568.86227544910173</v>
      </c>
      <c r="AH755" s="12">
        <f t="shared" si="277"/>
        <v>2.6922069251861004E-3</v>
      </c>
      <c r="AI755" s="12">
        <f t="shared" si="278"/>
        <v>-76645.484403654715</v>
      </c>
      <c r="AJ755" s="42">
        <f t="shared" si="279"/>
        <v>-102.85029374033186</v>
      </c>
      <c r="AK755" s="11">
        <v>0</v>
      </c>
      <c r="AL755" s="9">
        <f t="shared" si="280"/>
        <v>-89.651176514226165</v>
      </c>
      <c r="AM755" s="11">
        <f t="shared" si="281"/>
        <v>0</v>
      </c>
      <c r="AN755" s="9">
        <f t="shared" si="282"/>
        <v>82.494906872610599</v>
      </c>
      <c r="AO755" s="9"/>
      <c r="AP755" s="9">
        <f t="shared" si="283"/>
        <v>102.85088082656023</v>
      </c>
      <c r="AQ755" s="47">
        <f t="shared" si="284"/>
        <v>82.433667681962206</v>
      </c>
      <c r="AR755" s="15">
        <f t="shared" si="285"/>
        <v>0</v>
      </c>
      <c r="AS755" s="49"/>
      <c r="AT755" s="12">
        <f t="shared" si="286"/>
        <v>-0.22652641870409829</v>
      </c>
      <c r="AU755" s="9">
        <f t="shared" si="287"/>
        <v>62.077693728012576</v>
      </c>
      <c r="AV755" s="9">
        <f t="shared" si="288"/>
        <v>41.721719774062947</v>
      </c>
      <c r="AW755" s="9">
        <f t="shared" si="289"/>
        <v>82.433667681962206</v>
      </c>
      <c r="AX755" s="16">
        <f t="shared" si="290"/>
        <v>62.077693728012576</v>
      </c>
      <c r="AY755" s="44">
        <f t="shared" si="291"/>
        <v>-0.22584697756569835</v>
      </c>
      <c r="AZ755" s="49"/>
      <c r="BA755" s="12">
        <f t="shared" si="292"/>
        <v>-0.22652641870409829</v>
      </c>
      <c r="BB755" s="9">
        <f t="shared" si="293"/>
        <v>63.614537256651829</v>
      </c>
      <c r="BC755" s="9">
        <f t="shared" si="294"/>
        <v>43.2585633027022</v>
      </c>
      <c r="BD755" s="9">
        <f t="shared" si="295"/>
        <v>83.970511210601458</v>
      </c>
      <c r="BE755" s="16">
        <f t="shared" si="296"/>
        <v>63.614537256651829</v>
      </c>
      <c r="BF755" s="44">
        <f t="shared" si="297"/>
        <v>-0.22584697756569835</v>
      </c>
      <c r="BG755" s="49"/>
      <c r="BH755" s="12">
        <f t="shared" si="298"/>
        <v>-0.22652641870409829</v>
      </c>
      <c r="BI755" s="9">
        <f t="shared" si="299"/>
        <v>64</v>
      </c>
      <c r="BJ755" s="9">
        <f t="shared" si="302"/>
        <v>43.644026046050371</v>
      </c>
      <c r="BK755" s="9"/>
      <c r="BL755" s="47">
        <f t="shared" si="300"/>
        <v>64</v>
      </c>
      <c r="BM755" s="44">
        <f t="shared" si="301"/>
        <v>-0.22584697756569835</v>
      </c>
      <c r="BN755" s="11"/>
      <c r="BO755" s="9"/>
      <c r="BP755" s="11"/>
      <c r="BQ755" s="9"/>
      <c r="BR755" s="43"/>
      <c r="BS755" s="9"/>
      <c r="BT755" s="11"/>
    </row>
    <row r="756" spans="3:72" x14ac:dyDescent="0.2">
      <c r="C756" s="1">
        <v>80</v>
      </c>
      <c r="D756" s="1">
        <v>104.71</v>
      </c>
      <c r="E756" s="1">
        <v>-5103.8999999999996</v>
      </c>
      <c r="F756" s="2">
        <v>78</v>
      </c>
      <c r="G756" s="6">
        <v>3.3000000000000002E-2</v>
      </c>
      <c r="H756" s="2">
        <v>0.42199999999999999</v>
      </c>
      <c r="I756" s="2">
        <v>3500</v>
      </c>
      <c r="J756" s="3">
        <f t="shared" si="263"/>
        <v>58.333333333333336</v>
      </c>
      <c r="K756" s="3">
        <f t="shared" si="264"/>
        <v>366.52</v>
      </c>
      <c r="L756" s="1">
        <v>0.9</v>
      </c>
      <c r="M756" s="1">
        <v>0.76</v>
      </c>
      <c r="N756" s="1">
        <f t="shared" si="265"/>
        <v>0.68400000000000005</v>
      </c>
      <c r="O756" s="40">
        <f t="shared" si="266"/>
        <v>50.175438596491226</v>
      </c>
      <c r="P756" s="40">
        <f t="shared" si="267"/>
        <v>3808.3157894736842</v>
      </c>
      <c r="Q756" s="1">
        <v>11</v>
      </c>
      <c r="R756" s="1">
        <v>4</v>
      </c>
      <c r="S756" s="2">
        <v>2600</v>
      </c>
      <c r="T756" s="3">
        <f t="shared" si="268"/>
        <v>866.66666666666663</v>
      </c>
      <c r="U756" s="7">
        <v>0.20419999999999999</v>
      </c>
      <c r="V756" s="7">
        <f t="shared" si="269"/>
        <v>3.2749326455999997E-2</v>
      </c>
      <c r="W756" s="7">
        <f t="shared" si="270"/>
        <v>1.6693636134473333E-2</v>
      </c>
      <c r="X756" s="40">
        <f t="shared" si="271"/>
        <v>1081.2059482292843</v>
      </c>
      <c r="Y756" s="1">
        <v>0</v>
      </c>
      <c r="Z756" s="1">
        <v>78</v>
      </c>
      <c r="AA756" s="2">
        <v>67</v>
      </c>
      <c r="AB756" s="6">
        <f t="shared" si="272"/>
        <v>0.6511988748177826</v>
      </c>
      <c r="AC756" s="2">
        <v>347.36</v>
      </c>
      <c r="AD756" s="40">
        <f t="shared" si="273"/>
        <v>3367.0033670033663</v>
      </c>
      <c r="AE756" s="1">
        <f t="shared" si="274"/>
        <v>2.4950099800399199</v>
      </c>
      <c r="AF756" s="2">
        <f t="shared" si="275"/>
        <v>229</v>
      </c>
      <c r="AG756" s="9">
        <f t="shared" si="276"/>
        <v>571.35728542914171</v>
      </c>
      <c r="AH756" s="12">
        <f t="shared" si="277"/>
        <v>2.6804820757853195E-3</v>
      </c>
      <c r="AI756" s="12">
        <f t="shared" si="278"/>
        <v>-76544.571578462303</v>
      </c>
      <c r="AJ756" s="42">
        <f t="shared" si="279"/>
        <v>-102.72818727108424</v>
      </c>
      <c r="AK756" s="11">
        <v>0</v>
      </c>
      <c r="AL756" s="9">
        <f t="shared" si="280"/>
        <v>-89.653269282595716</v>
      </c>
      <c r="AM756" s="11">
        <f t="shared" si="281"/>
        <v>0</v>
      </c>
      <c r="AN756" s="9">
        <f t="shared" si="282"/>
        <v>82.433667681962206</v>
      </c>
      <c r="AO756" s="9"/>
      <c r="AP756" s="9">
        <f t="shared" si="283"/>
        <v>102.72876925480108</v>
      </c>
      <c r="AQ756" s="47">
        <f t="shared" si="284"/>
        <v>82.37279530085145</v>
      </c>
      <c r="AR756" s="15">
        <f t="shared" si="285"/>
        <v>0</v>
      </c>
      <c r="AS756" s="49"/>
      <c r="AT756" s="12">
        <f t="shared" si="286"/>
        <v>-0.22584697756569835</v>
      </c>
      <c r="AU756" s="9">
        <f t="shared" si="287"/>
        <v>62.077693728012576</v>
      </c>
      <c r="AV756" s="9">
        <f t="shared" si="288"/>
        <v>41.782592155173703</v>
      </c>
      <c r="AW756" s="9">
        <f t="shared" si="289"/>
        <v>82.37279530085145</v>
      </c>
      <c r="AX756" s="16">
        <f t="shared" si="290"/>
        <v>62.077693728012576</v>
      </c>
      <c r="AY756" s="44">
        <f t="shared" si="291"/>
        <v>-0.22517160613310602</v>
      </c>
      <c r="AZ756" s="49"/>
      <c r="BA756" s="12">
        <f t="shared" si="292"/>
        <v>-0.22584697756569835</v>
      </c>
      <c r="BB756" s="9">
        <f t="shared" si="293"/>
        <v>63.614537256651829</v>
      </c>
      <c r="BC756" s="9">
        <f t="shared" si="294"/>
        <v>43.319435683812955</v>
      </c>
      <c r="BD756" s="9">
        <f t="shared" si="295"/>
        <v>83.909638829490703</v>
      </c>
      <c r="BE756" s="16">
        <f t="shared" si="296"/>
        <v>63.614537256651829</v>
      </c>
      <c r="BF756" s="44">
        <f t="shared" si="297"/>
        <v>-0.22517160613310602</v>
      </c>
      <c r="BG756" s="49"/>
      <c r="BH756" s="12">
        <f t="shared" si="298"/>
        <v>-0.22584697756569835</v>
      </c>
      <c r="BI756" s="9">
        <f t="shared" si="299"/>
        <v>64</v>
      </c>
      <c r="BJ756" s="9">
        <f t="shared" si="302"/>
        <v>43.704898427161126</v>
      </c>
      <c r="BK756" s="9"/>
      <c r="BL756" s="47">
        <f t="shared" si="300"/>
        <v>64</v>
      </c>
      <c r="BM756" s="44">
        <f t="shared" si="301"/>
        <v>-0.22517160613310602</v>
      </c>
      <c r="BN756" s="11"/>
      <c r="BO756" s="9"/>
      <c r="BP756" s="11"/>
      <c r="BQ756" s="9"/>
      <c r="BR756" s="43"/>
      <c r="BS756" s="9"/>
      <c r="BT756" s="11"/>
    </row>
    <row r="757" spans="3:72" x14ac:dyDescent="0.2">
      <c r="C757" s="1">
        <v>80</v>
      </c>
      <c r="D757" s="1">
        <v>104.71</v>
      </c>
      <c r="E757" s="1">
        <v>-5103.8999999999996</v>
      </c>
      <c r="F757" s="2">
        <v>78</v>
      </c>
      <c r="G757" s="6">
        <v>3.3000000000000002E-2</v>
      </c>
      <c r="H757" s="2">
        <v>0.42199999999999999</v>
      </c>
      <c r="I757" s="2">
        <v>3500</v>
      </c>
      <c r="J757" s="3">
        <f t="shared" si="263"/>
        <v>58.333333333333336</v>
      </c>
      <c r="K757" s="3">
        <f t="shared" si="264"/>
        <v>366.52</v>
      </c>
      <c r="L757" s="1">
        <v>0.9</v>
      </c>
      <c r="M757" s="1">
        <v>0.76</v>
      </c>
      <c r="N757" s="1">
        <f t="shared" si="265"/>
        <v>0.68400000000000005</v>
      </c>
      <c r="O757" s="40">
        <f t="shared" si="266"/>
        <v>50.175438596491226</v>
      </c>
      <c r="P757" s="40">
        <f t="shared" si="267"/>
        <v>3808.3157894736842</v>
      </c>
      <c r="Q757" s="1">
        <v>11</v>
      </c>
      <c r="R757" s="1">
        <v>4</v>
      </c>
      <c r="S757" s="2">
        <v>2600</v>
      </c>
      <c r="T757" s="3">
        <f t="shared" si="268"/>
        <v>866.66666666666663</v>
      </c>
      <c r="U757" s="7">
        <v>0.20419999999999999</v>
      </c>
      <c r="V757" s="7">
        <f t="shared" si="269"/>
        <v>3.2749326455999997E-2</v>
      </c>
      <c r="W757" s="7">
        <f t="shared" si="270"/>
        <v>1.6693636134473333E-2</v>
      </c>
      <c r="X757" s="40">
        <f t="shared" si="271"/>
        <v>1081.2059482292843</v>
      </c>
      <c r="Y757" s="1">
        <v>0</v>
      </c>
      <c r="Z757" s="1">
        <v>78</v>
      </c>
      <c r="AA757" s="2">
        <v>67</v>
      </c>
      <c r="AB757" s="6">
        <f t="shared" si="272"/>
        <v>0.6511988748177826</v>
      </c>
      <c r="AC757" s="2">
        <v>347.36</v>
      </c>
      <c r="AD757" s="40">
        <f t="shared" si="273"/>
        <v>3367.0033670033663</v>
      </c>
      <c r="AE757" s="1">
        <f t="shared" si="274"/>
        <v>2.4950099800399199</v>
      </c>
      <c r="AF757" s="2">
        <f t="shared" si="275"/>
        <v>230</v>
      </c>
      <c r="AG757" s="9">
        <f t="shared" si="276"/>
        <v>573.85229540918158</v>
      </c>
      <c r="AH757" s="12">
        <f t="shared" si="277"/>
        <v>2.6688589094926432E-3</v>
      </c>
      <c r="AI757" s="12">
        <f t="shared" si="278"/>
        <v>-76444.263268860886</v>
      </c>
      <c r="AJ757" s="42">
        <f t="shared" si="279"/>
        <v>-102.60681106559173</v>
      </c>
      <c r="AK757" s="11">
        <v>0</v>
      </c>
      <c r="AL757" s="9">
        <f t="shared" si="280"/>
        <v>-89.655343901547297</v>
      </c>
      <c r="AM757" s="11">
        <f t="shared" si="281"/>
        <v>0</v>
      </c>
      <c r="AN757" s="9">
        <f t="shared" si="282"/>
        <v>82.37279530085145</v>
      </c>
      <c r="AO757" s="9"/>
      <c r="AP757" s="9">
        <f t="shared" si="283"/>
        <v>102.6073880130299</v>
      </c>
      <c r="AQ757" s="47">
        <f t="shared" si="284"/>
        <v>82.312286440191031</v>
      </c>
      <c r="AR757" s="15">
        <f t="shared" si="285"/>
        <v>0</v>
      </c>
      <c r="AS757" s="49"/>
      <c r="AT757" s="12">
        <f t="shared" si="286"/>
        <v>-0.22517160613310602</v>
      </c>
      <c r="AU757" s="9">
        <f t="shared" si="287"/>
        <v>62.077693728012576</v>
      </c>
      <c r="AV757" s="9">
        <f t="shared" si="288"/>
        <v>41.843101015834122</v>
      </c>
      <c r="AW757" s="9">
        <f t="shared" si="289"/>
        <v>82.312286440191031</v>
      </c>
      <c r="AX757" s="16">
        <f t="shared" si="290"/>
        <v>62.077693728012576</v>
      </c>
      <c r="AY757" s="44">
        <f t="shared" si="291"/>
        <v>-0.22450026791431013</v>
      </c>
      <c r="AZ757" s="49"/>
      <c r="BA757" s="12">
        <f t="shared" si="292"/>
        <v>-0.22517160613310602</v>
      </c>
      <c r="BB757" s="9">
        <f t="shared" si="293"/>
        <v>63.614537256651829</v>
      </c>
      <c r="BC757" s="9">
        <f t="shared" si="294"/>
        <v>43.379944544473375</v>
      </c>
      <c r="BD757" s="9">
        <f t="shared" si="295"/>
        <v>83.849129968830283</v>
      </c>
      <c r="BE757" s="16">
        <f t="shared" si="296"/>
        <v>63.614537256651829</v>
      </c>
      <c r="BF757" s="44">
        <f t="shared" si="297"/>
        <v>-0.22450026791431013</v>
      </c>
      <c r="BG757" s="49"/>
      <c r="BH757" s="12">
        <f t="shared" si="298"/>
        <v>-0.22517160613310602</v>
      </c>
      <c r="BI757" s="9">
        <f t="shared" si="299"/>
        <v>64</v>
      </c>
      <c r="BJ757" s="9">
        <f t="shared" si="302"/>
        <v>43.765407287821546</v>
      </c>
      <c r="BK757" s="9"/>
      <c r="BL757" s="47">
        <f t="shared" si="300"/>
        <v>64</v>
      </c>
      <c r="BM757" s="44">
        <f t="shared" si="301"/>
        <v>-0.22450026791431013</v>
      </c>
      <c r="BN757" s="11"/>
      <c r="BO757" s="9"/>
      <c r="BP757" s="11"/>
      <c r="BQ757" s="9"/>
      <c r="BR757" s="43"/>
      <c r="BS757" s="9"/>
      <c r="BT757" s="11"/>
    </row>
    <row r="758" spans="3:72" x14ac:dyDescent="0.2">
      <c r="C758" s="1">
        <v>80</v>
      </c>
      <c r="D758" s="1">
        <v>104.71</v>
      </c>
      <c r="E758" s="1">
        <v>-5103.8999999999996</v>
      </c>
      <c r="F758" s="2">
        <v>78</v>
      </c>
      <c r="G758" s="6">
        <v>3.3000000000000002E-2</v>
      </c>
      <c r="H758" s="2">
        <v>0.42199999999999999</v>
      </c>
      <c r="I758" s="2">
        <v>3500</v>
      </c>
      <c r="J758" s="3">
        <f t="shared" si="263"/>
        <v>58.333333333333336</v>
      </c>
      <c r="K758" s="3">
        <f t="shared" si="264"/>
        <v>366.52</v>
      </c>
      <c r="L758" s="1">
        <v>0.9</v>
      </c>
      <c r="M758" s="1">
        <v>0.76</v>
      </c>
      <c r="N758" s="1">
        <f t="shared" si="265"/>
        <v>0.68400000000000005</v>
      </c>
      <c r="O758" s="40">
        <f t="shared" si="266"/>
        <v>50.175438596491226</v>
      </c>
      <c r="P758" s="40">
        <f t="shared" si="267"/>
        <v>3808.3157894736842</v>
      </c>
      <c r="Q758" s="1">
        <v>11</v>
      </c>
      <c r="R758" s="1">
        <v>4</v>
      </c>
      <c r="S758" s="2">
        <v>2600</v>
      </c>
      <c r="T758" s="3">
        <f t="shared" si="268"/>
        <v>866.66666666666663</v>
      </c>
      <c r="U758" s="7">
        <v>0.20419999999999999</v>
      </c>
      <c r="V758" s="7">
        <f t="shared" si="269"/>
        <v>3.2749326455999997E-2</v>
      </c>
      <c r="W758" s="7">
        <f t="shared" si="270"/>
        <v>1.6693636134473333E-2</v>
      </c>
      <c r="X758" s="40">
        <f t="shared" si="271"/>
        <v>1081.2059482292843</v>
      </c>
      <c r="Y758" s="1">
        <v>0</v>
      </c>
      <c r="Z758" s="1">
        <v>78</v>
      </c>
      <c r="AA758" s="2">
        <v>67</v>
      </c>
      <c r="AB758" s="6">
        <f t="shared" si="272"/>
        <v>0.6511988748177826</v>
      </c>
      <c r="AC758" s="2">
        <v>347.36</v>
      </c>
      <c r="AD758" s="40">
        <f t="shared" si="273"/>
        <v>3367.0033670033663</v>
      </c>
      <c r="AE758" s="1">
        <f t="shared" si="274"/>
        <v>2.4950099800399199</v>
      </c>
      <c r="AF758" s="2">
        <f t="shared" si="275"/>
        <v>231</v>
      </c>
      <c r="AG758" s="9">
        <f t="shared" si="276"/>
        <v>576.34730538922145</v>
      </c>
      <c r="AH758" s="12">
        <f t="shared" si="277"/>
        <v>2.6573361092573967E-3</v>
      </c>
      <c r="AI758" s="12">
        <f t="shared" si="278"/>
        <v>-76344.554049961516</v>
      </c>
      <c r="AJ758" s="42">
        <f t="shared" si="279"/>
        <v>-102.48615858605616</v>
      </c>
      <c r="AK758" s="11">
        <v>0</v>
      </c>
      <c r="AL758" s="9">
        <f t="shared" si="280"/>
        <v>-89.657400606161289</v>
      </c>
      <c r="AM758" s="11">
        <f t="shared" si="281"/>
        <v>0</v>
      </c>
      <c r="AN758" s="9">
        <f t="shared" si="282"/>
        <v>82.312286440191031</v>
      </c>
      <c r="AO758" s="9"/>
      <c r="AP758" s="9">
        <f t="shared" si="283"/>
        <v>102.48673056230717</v>
      </c>
      <c r="AQ758" s="47">
        <f t="shared" si="284"/>
        <v>82.252137850128719</v>
      </c>
      <c r="AR758" s="15">
        <f t="shared" si="285"/>
        <v>0</v>
      </c>
      <c r="AS758" s="49"/>
      <c r="AT758" s="12">
        <f t="shared" si="286"/>
        <v>-0.22450026791431013</v>
      </c>
      <c r="AU758" s="9">
        <f t="shared" si="287"/>
        <v>62.077693728012576</v>
      </c>
      <c r="AV758" s="9">
        <f t="shared" si="288"/>
        <v>41.903249605896441</v>
      </c>
      <c r="AW758" s="9">
        <f t="shared" si="289"/>
        <v>82.252137850128719</v>
      </c>
      <c r="AX758" s="16">
        <f t="shared" si="290"/>
        <v>62.077693728012576</v>
      </c>
      <c r="AY758" s="44">
        <f t="shared" si="291"/>
        <v>-0.22383292685260783</v>
      </c>
      <c r="AZ758" s="49"/>
      <c r="BA758" s="12">
        <f t="shared" si="292"/>
        <v>-0.22450026791431013</v>
      </c>
      <c r="BB758" s="9">
        <f t="shared" si="293"/>
        <v>63.614537256651829</v>
      </c>
      <c r="BC758" s="9">
        <f t="shared" si="294"/>
        <v>43.440093134535694</v>
      </c>
      <c r="BD758" s="9">
        <f t="shared" si="295"/>
        <v>83.788981378767971</v>
      </c>
      <c r="BE758" s="16">
        <f t="shared" si="296"/>
        <v>63.614537256651829</v>
      </c>
      <c r="BF758" s="44">
        <f t="shared" si="297"/>
        <v>-0.22383292685260783</v>
      </c>
      <c r="BG758" s="49"/>
      <c r="BH758" s="12">
        <f t="shared" si="298"/>
        <v>-0.22450026791431013</v>
      </c>
      <c r="BI758" s="9">
        <f t="shared" si="299"/>
        <v>64</v>
      </c>
      <c r="BJ758" s="9">
        <f t="shared" si="302"/>
        <v>43.825555877883865</v>
      </c>
      <c r="BK758" s="9"/>
      <c r="BL758" s="47">
        <f t="shared" si="300"/>
        <v>64</v>
      </c>
      <c r="BM758" s="44">
        <f t="shared" si="301"/>
        <v>-0.22383292685260783</v>
      </c>
      <c r="BN758" s="11"/>
      <c r="BO758" s="9"/>
      <c r="BP758" s="11"/>
      <c r="BQ758" s="9"/>
      <c r="BR758" s="43"/>
      <c r="BS758" s="9"/>
      <c r="BT758" s="11"/>
    </row>
    <row r="759" spans="3:72" x14ac:dyDescent="0.2">
      <c r="C759" s="1">
        <v>80</v>
      </c>
      <c r="D759" s="1">
        <v>104.71</v>
      </c>
      <c r="E759" s="1">
        <v>-5103.8999999999996</v>
      </c>
      <c r="F759" s="2">
        <v>78</v>
      </c>
      <c r="G759" s="6">
        <v>3.3000000000000002E-2</v>
      </c>
      <c r="H759" s="2">
        <v>0.42199999999999999</v>
      </c>
      <c r="I759" s="2">
        <v>3500</v>
      </c>
      <c r="J759" s="3">
        <f t="shared" si="263"/>
        <v>58.333333333333336</v>
      </c>
      <c r="K759" s="3">
        <f t="shared" si="264"/>
        <v>366.52</v>
      </c>
      <c r="L759" s="1">
        <v>0.9</v>
      </c>
      <c r="M759" s="1">
        <v>0.76</v>
      </c>
      <c r="N759" s="1">
        <f t="shared" si="265"/>
        <v>0.68400000000000005</v>
      </c>
      <c r="O759" s="40">
        <f t="shared" si="266"/>
        <v>50.175438596491226</v>
      </c>
      <c r="P759" s="40">
        <f t="shared" si="267"/>
        <v>3808.3157894736842</v>
      </c>
      <c r="Q759" s="1">
        <v>11</v>
      </c>
      <c r="R759" s="1">
        <v>4</v>
      </c>
      <c r="S759" s="2">
        <v>2600</v>
      </c>
      <c r="T759" s="3">
        <f t="shared" si="268"/>
        <v>866.66666666666663</v>
      </c>
      <c r="U759" s="7">
        <v>0.20419999999999999</v>
      </c>
      <c r="V759" s="7">
        <f t="shared" si="269"/>
        <v>3.2749326455999997E-2</v>
      </c>
      <c r="W759" s="7">
        <f t="shared" si="270"/>
        <v>1.6693636134473333E-2</v>
      </c>
      <c r="X759" s="40">
        <f t="shared" si="271"/>
        <v>1081.2059482292843</v>
      </c>
      <c r="Y759" s="1">
        <v>0</v>
      </c>
      <c r="Z759" s="1">
        <v>78</v>
      </c>
      <c r="AA759" s="2">
        <v>67</v>
      </c>
      <c r="AB759" s="6">
        <f t="shared" si="272"/>
        <v>0.6511988748177826</v>
      </c>
      <c r="AC759" s="2">
        <v>347.36</v>
      </c>
      <c r="AD759" s="40">
        <f t="shared" si="273"/>
        <v>3367.0033670033663</v>
      </c>
      <c r="AE759" s="1">
        <f t="shared" si="274"/>
        <v>2.4950099800399199</v>
      </c>
      <c r="AF759" s="2">
        <f t="shared" si="275"/>
        <v>232</v>
      </c>
      <c r="AG759" s="9">
        <f t="shared" si="276"/>
        <v>578.84231536926143</v>
      </c>
      <c r="AH759" s="12">
        <f t="shared" si="277"/>
        <v>2.6459123806765938E-3</v>
      </c>
      <c r="AI759" s="12">
        <f t="shared" si="278"/>
        <v>-76245.438561702787</v>
      </c>
      <c r="AJ759" s="42">
        <f t="shared" si="279"/>
        <v>-102.36622337254146</v>
      </c>
      <c r="AK759" s="11">
        <v>0</v>
      </c>
      <c r="AL759" s="9">
        <f t="shared" si="280"/>
        <v>-89.659439627475678</v>
      </c>
      <c r="AM759" s="11">
        <f t="shared" si="281"/>
        <v>0</v>
      </c>
      <c r="AN759" s="9">
        <f t="shared" si="282"/>
        <v>82.252137850128719</v>
      </c>
      <c r="AO759" s="9"/>
      <c r="AP759" s="9">
        <f t="shared" si="283"/>
        <v>102.36679044157988</v>
      </c>
      <c r="AQ759" s="47">
        <f t="shared" si="284"/>
        <v>82.192346319463752</v>
      </c>
      <c r="AR759" s="15">
        <f t="shared" si="285"/>
        <v>0</v>
      </c>
      <c r="AS759" s="49"/>
      <c r="AT759" s="12">
        <f t="shared" si="286"/>
        <v>-0.22383292685260783</v>
      </c>
      <c r="AU759" s="9">
        <f t="shared" si="287"/>
        <v>62.077693728012576</v>
      </c>
      <c r="AV759" s="9">
        <f t="shared" si="288"/>
        <v>41.963041136561415</v>
      </c>
      <c r="AW759" s="9">
        <f t="shared" si="289"/>
        <v>82.192346319463738</v>
      </c>
      <c r="AX759" s="16">
        <f t="shared" si="290"/>
        <v>62.077693728012576</v>
      </c>
      <c r="AY759" s="44">
        <f t="shared" si="291"/>
        <v>-0.22316954732012956</v>
      </c>
      <c r="AZ759" s="49"/>
      <c r="BA759" s="12">
        <f t="shared" si="292"/>
        <v>-0.22383292685260783</v>
      </c>
      <c r="BB759" s="9">
        <f t="shared" si="293"/>
        <v>63.614537256651829</v>
      </c>
      <c r="BC759" s="9">
        <f t="shared" si="294"/>
        <v>43.499884665200668</v>
      </c>
      <c r="BD759" s="9">
        <f t="shared" si="295"/>
        <v>83.72918984810299</v>
      </c>
      <c r="BE759" s="16">
        <f t="shared" si="296"/>
        <v>63.614537256651829</v>
      </c>
      <c r="BF759" s="44">
        <f t="shared" si="297"/>
        <v>-0.22316954732012956</v>
      </c>
      <c r="BG759" s="49"/>
      <c r="BH759" s="12">
        <f t="shared" si="298"/>
        <v>-0.22383292685260783</v>
      </c>
      <c r="BI759" s="9">
        <f t="shared" si="299"/>
        <v>64</v>
      </c>
      <c r="BJ759" s="9">
        <f t="shared" si="302"/>
        <v>43.885347408548839</v>
      </c>
      <c r="BK759" s="9"/>
      <c r="BL759" s="47">
        <f t="shared" si="300"/>
        <v>64</v>
      </c>
      <c r="BM759" s="44">
        <f t="shared" si="301"/>
        <v>-0.22316954732012956</v>
      </c>
      <c r="BN759" s="11"/>
      <c r="BO759" s="9"/>
      <c r="BP759" s="11"/>
      <c r="BQ759" s="9"/>
      <c r="BR759" s="43"/>
      <c r="BS759" s="9"/>
      <c r="BT759" s="11"/>
    </row>
    <row r="760" spans="3:72" x14ac:dyDescent="0.2">
      <c r="C760" s="1">
        <v>80</v>
      </c>
      <c r="D760" s="1">
        <v>104.71</v>
      </c>
      <c r="E760" s="1">
        <v>-5103.8999999999996</v>
      </c>
      <c r="F760" s="2">
        <v>78</v>
      </c>
      <c r="G760" s="6">
        <v>3.3000000000000002E-2</v>
      </c>
      <c r="H760" s="2">
        <v>0.42199999999999999</v>
      </c>
      <c r="I760" s="2">
        <v>3500</v>
      </c>
      <c r="J760" s="3">
        <f t="shared" si="263"/>
        <v>58.333333333333336</v>
      </c>
      <c r="K760" s="3">
        <f t="shared" si="264"/>
        <v>366.52</v>
      </c>
      <c r="L760" s="1">
        <v>0.9</v>
      </c>
      <c r="M760" s="1">
        <v>0.76</v>
      </c>
      <c r="N760" s="1">
        <f t="shared" si="265"/>
        <v>0.68400000000000005</v>
      </c>
      <c r="O760" s="40">
        <f t="shared" si="266"/>
        <v>50.175438596491226</v>
      </c>
      <c r="P760" s="40">
        <f t="shared" si="267"/>
        <v>3808.3157894736842</v>
      </c>
      <c r="Q760" s="1">
        <v>11</v>
      </c>
      <c r="R760" s="1">
        <v>4</v>
      </c>
      <c r="S760" s="2">
        <v>2600</v>
      </c>
      <c r="T760" s="3">
        <f t="shared" si="268"/>
        <v>866.66666666666663</v>
      </c>
      <c r="U760" s="7">
        <v>0.20419999999999999</v>
      </c>
      <c r="V760" s="7">
        <f t="shared" si="269"/>
        <v>3.2749326455999997E-2</v>
      </c>
      <c r="W760" s="7">
        <f t="shared" si="270"/>
        <v>1.6693636134473333E-2</v>
      </c>
      <c r="X760" s="40">
        <f t="shared" si="271"/>
        <v>1081.2059482292843</v>
      </c>
      <c r="Y760" s="1">
        <v>0</v>
      </c>
      <c r="Z760" s="1">
        <v>78</v>
      </c>
      <c r="AA760" s="2">
        <v>67</v>
      </c>
      <c r="AB760" s="6">
        <f t="shared" si="272"/>
        <v>0.6511988748177826</v>
      </c>
      <c r="AC760" s="2">
        <v>347.36</v>
      </c>
      <c r="AD760" s="40">
        <f t="shared" si="273"/>
        <v>3367.0033670033663</v>
      </c>
      <c r="AE760" s="1">
        <f t="shared" si="274"/>
        <v>2.4950099800399199</v>
      </c>
      <c r="AF760" s="2">
        <f t="shared" si="275"/>
        <v>233</v>
      </c>
      <c r="AG760" s="9">
        <f t="shared" si="276"/>
        <v>581.3373253493013</v>
      </c>
      <c r="AH760" s="12">
        <f t="shared" si="277"/>
        <v>2.6345864515102137E-3</v>
      </c>
      <c r="AI760" s="12">
        <f t="shared" si="278"/>
        <v>-76146.911507883531</v>
      </c>
      <c r="AJ760" s="42">
        <f t="shared" si="279"/>
        <v>-102.24699904181733</v>
      </c>
      <c r="AK760" s="11">
        <v>0</v>
      </c>
      <c r="AL760" s="9">
        <f t="shared" si="280"/>
        <v>-89.661461192572574</v>
      </c>
      <c r="AM760" s="11">
        <f t="shared" si="281"/>
        <v>0</v>
      </c>
      <c r="AN760" s="9">
        <f t="shared" si="282"/>
        <v>82.192346319463752</v>
      </c>
      <c r="AO760" s="9"/>
      <c r="AP760" s="9">
        <f t="shared" si="283"/>
        <v>102.24756126652474</v>
      </c>
      <c r="AQ760" s="47">
        <f t="shared" si="284"/>
        <v>82.132908675073566</v>
      </c>
      <c r="AR760" s="15">
        <f t="shared" si="285"/>
        <v>0</v>
      </c>
      <c r="AS760" s="49"/>
      <c r="AT760" s="12">
        <f t="shared" si="286"/>
        <v>-0.22316954732012956</v>
      </c>
      <c r="AU760" s="9">
        <f t="shared" si="287"/>
        <v>62.077693728012576</v>
      </c>
      <c r="AV760" s="9">
        <f t="shared" si="288"/>
        <v>42.022478780951587</v>
      </c>
      <c r="AW760" s="9">
        <f t="shared" si="289"/>
        <v>82.132908675073566</v>
      </c>
      <c r="AX760" s="16">
        <f t="shared" si="290"/>
        <v>62.077693728012576</v>
      </c>
      <c r="AY760" s="44">
        <f t="shared" si="291"/>
        <v>-0.22251009411147871</v>
      </c>
      <c r="AZ760" s="49"/>
      <c r="BA760" s="12">
        <f t="shared" si="292"/>
        <v>-0.22316954732012956</v>
      </c>
      <c r="BB760" s="9">
        <f t="shared" si="293"/>
        <v>63.614537256651829</v>
      </c>
      <c r="BC760" s="9">
        <f t="shared" si="294"/>
        <v>43.55932230959084</v>
      </c>
      <c r="BD760" s="9">
        <f t="shared" si="295"/>
        <v>83.669752203712818</v>
      </c>
      <c r="BE760" s="16">
        <f t="shared" si="296"/>
        <v>63.614537256651829</v>
      </c>
      <c r="BF760" s="44">
        <f t="shared" si="297"/>
        <v>-0.22251009411147871</v>
      </c>
      <c r="BG760" s="49"/>
      <c r="BH760" s="12">
        <f t="shared" si="298"/>
        <v>-0.22316954732012956</v>
      </c>
      <c r="BI760" s="9">
        <f t="shared" si="299"/>
        <v>64</v>
      </c>
      <c r="BJ760" s="9">
        <f t="shared" si="302"/>
        <v>43.944785052939011</v>
      </c>
      <c r="BK760" s="9"/>
      <c r="BL760" s="47">
        <f t="shared" si="300"/>
        <v>64</v>
      </c>
      <c r="BM760" s="44">
        <f t="shared" si="301"/>
        <v>-0.22251009411147871</v>
      </c>
      <c r="BN760" s="11"/>
      <c r="BO760" s="9"/>
      <c r="BP760" s="11"/>
      <c r="BQ760" s="9"/>
      <c r="BR760" s="43"/>
      <c r="BS760" s="9"/>
      <c r="BT760" s="11"/>
    </row>
    <row r="761" spans="3:72" x14ac:dyDescent="0.2">
      <c r="C761" s="1">
        <v>80</v>
      </c>
      <c r="D761" s="1">
        <v>104.71</v>
      </c>
      <c r="E761" s="1">
        <v>-5103.8999999999996</v>
      </c>
      <c r="F761" s="2">
        <v>78</v>
      </c>
      <c r="G761" s="6">
        <v>3.3000000000000002E-2</v>
      </c>
      <c r="H761" s="2">
        <v>0.42199999999999999</v>
      </c>
      <c r="I761" s="2">
        <v>3500</v>
      </c>
      <c r="J761" s="3">
        <f t="shared" si="263"/>
        <v>58.333333333333336</v>
      </c>
      <c r="K761" s="3">
        <f t="shared" si="264"/>
        <v>366.52</v>
      </c>
      <c r="L761" s="1">
        <v>0.9</v>
      </c>
      <c r="M761" s="1">
        <v>0.76</v>
      </c>
      <c r="N761" s="1">
        <f t="shared" si="265"/>
        <v>0.68400000000000005</v>
      </c>
      <c r="O761" s="40">
        <f t="shared" si="266"/>
        <v>50.175438596491226</v>
      </c>
      <c r="P761" s="40">
        <f t="shared" si="267"/>
        <v>3808.3157894736842</v>
      </c>
      <c r="Q761" s="1">
        <v>11</v>
      </c>
      <c r="R761" s="1">
        <v>4</v>
      </c>
      <c r="S761" s="2">
        <v>2600</v>
      </c>
      <c r="T761" s="3">
        <f t="shared" si="268"/>
        <v>866.66666666666663</v>
      </c>
      <c r="U761" s="7">
        <v>0.20419999999999999</v>
      </c>
      <c r="V761" s="7">
        <f t="shared" si="269"/>
        <v>3.2749326455999997E-2</v>
      </c>
      <c r="W761" s="7">
        <f t="shared" si="270"/>
        <v>1.6693636134473333E-2</v>
      </c>
      <c r="X761" s="40">
        <f t="shared" si="271"/>
        <v>1081.2059482292843</v>
      </c>
      <c r="Y761" s="1">
        <v>0</v>
      </c>
      <c r="Z761" s="1">
        <v>78</v>
      </c>
      <c r="AA761" s="2">
        <v>67</v>
      </c>
      <c r="AB761" s="6">
        <f t="shared" si="272"/>
        <v>0.6511988748177826</v>
      </c>
      <c r="AC761" s="2">
        <v>347.36</v>
      </c>
      <c r="AD761" s="40">
        <f t="shared" si="273"/>
        <v>3367.0033670033663</v>
      </c>
      <c r="AE761" s="1">
        <f t="shared" si="274"/>
        <v>2.4950099800399199</v>
      </c>
      <c r="AF761" s="2">
        <f t="shared" si="275"/>
        <v>234</v>
      </c>
      <c r="AG761" s="9">
        <f t="shared" si="276"/>
        <v>583.83233532934128</v>
      </c>
      <c r="AH761" s="12">
        <f t="shared" si="277"/>
        <v>2.6233570712088758E-3</v>
      </c>
      <c r="AI761" s="12">
        <f t="shared" si="278"/>
        <v>-76048.96765521272</v>
      </c>
      <c r="AJ761" s="42">
        <f t="shared" si="279"/>
        <v>-102.12847928622361</v>
      </c>
      <c r="AK761" s="11">
        <v>0</v>
      </c>
      <c r="AL761" s="9">
        <f t="shared" si="280"/>
        <v>-89.66346552466257</v>
      </c>
      <c r="AM761" s="11">
        <f t="shared" si="281"/>
        <v>0</v>
      </c>
      <c r="AN761" s="9">
        <f t="shared" si="282"/>
        <v>82.132908675073566</v>
      </c>
      <c r="AO761" s="9"/>
      <c r="AP761" s="9">
        <f t="shared" si="283"/>
        <v>102.12903672841178</v>
      </c>
      <c r="AQ761" s="47">
        <f t="shared" si="284"/>
        <v>82.073821781350787</v>
      </c>
      <c r="AR761" s="15">
        <f t="shared" si="285"/>
        <v>0</v>
      </c>
      <c r="AS761" s="49"/>
      <c r="AT761" s="12">
        <f t="shared" si="286"/>
        <v>-0.22251009411147871</v>
      </c>
      <c r="AU761" s="9">
        <f t="shared" si="287"/>
        <v>62.077693728012576</v>
      </c>
      <c r="AV761" s="9">
        <f t="shared" si="288"/>
        <v>42.081565674674366</v>
      </c>
      <c r="AW761" s="9">
        <f t="shared" si="289"/>
        <v>82.073821781350787</v>
      </c>
      <c r="AX761" s="16">
        <f t="shared" si="290"/>
        <v>62.077693728012576</v>
      </c>
      <c r="AY761" s="44">
        <f t="shared" si="291"/>
        <v>-0.22185453243748443</v>
      </c>
      <c r="AZ761" s="49"/>
      <c r="BA761" s="12">
        <f t="shared" si="292"/>
        <v>-0.22251009411147871</v>
      </c>
      <c r="BB761" s="9">
        <f t="shared" si="293"/>
        <v>63.614537256651829</v>
      </c>
      <c r="BC761" s="9">
        <f t="shared" si="294"/>
        <v>43.618409203313618</v>
      </c>
      <c r="BD761" s="9">
        <f t="shared" si="295"/>
        <v>83.61066530999004</v>
      </c>
      <c r="BE761" s="16">
        <f t="shared" si="296"/>
        <v>63.614537256651829</v>
      </c>
      <c r="BF761" s="44">
        <f t="shared" si="297"/>
        <v>-0.22185453243748443</v>
      </c>
      <c r="BG761" s="49"/>
      <c r="BH761" s="12">
        <f t="shared" si="298"/>
        <v>-0.22251009411147871</v>
      </c>
      <c r="BI761" s="9">
        <f t="shared" si="299"/>
        <v>64</v>
      </c>
      <c r="BJ761" s="9">
        <f t="shared" si="302"/>
        <v>44.003871946661789</v>
      </c>
      <c r="BK761" s="9"/>
      <c r="BL761" s="47">
        <f t="shared" si="300"/>
        <v>64</v>
      </c>
      <c r="BM761" s="44">
        <f t="shared" si="301"/>
        <v>-0.22185453243748443</v>
      </c>
      <c r="BN761" s="11"/>
      <c r="BO761" s="9"/>
      <c r="BP761" s="11"/>
      <c r="BQ761" s="9"/>
      <c r="BR761" s="43"/>
      <c r="BS761" s="9"/>
      <c r="BT761" s="11"/>
    </row>
    <row r="762" spans="3:72" x14ac:dyDescent="0.2">
      <c r="C762" s="1">
        <v>80</v>
      </c>
      <c r="D762" s="1">
        <v>104.71</v>
      </c>
      <c r="E762" s="1">
        <v>-5103.8999999999996</v>
      </c>
      <c r="F762" s="2">
        <v>78</v>
      </c>
      <c r="G762" s="6">
        <v>3.3000000000000002E-2</v>
      </c>
      <c r="H762" s="2">
        <v>0.42199999999999999</v>
      </c>
      <c r="I762" s="2">
        <v>3500</v>
      </c>
      <c r="J762" s="3">
        <f t="shared" si="263"/>
        <v>58.333333333333336</v>
      </c>
      <c r="K762" s="3">
        <f t="shared" si="264"/>
        <v>366.52</v>
      </c>
      <c r="L762" s="1">
        <v>0.9</v>
      </c>
      <c r="M762" s="1">
        <v>0.76</v>
      </c>
      <c r="N762" s="1">
        <f t="shared" si="265"/>
        <v>0.68400000000000005</v>
      </c>
      <c r="O762" s="40">
        <f t="shared" si="266"/>
        <v>50.175438596491226</v>
      </c>
      <c r="P762" s="40">
        <f t="shared" si="267"/>
        <v>3808.3157894736842</v>
      </c>
      <c r="Q762" s="1">
        <v>11</v>
      </c>
      <c r="R762" s="1">
        <v>4</v>
      </c>
      <c r="S762" s="2">
        <v>2600</v>
      </c>
      <c r="T762" s="3">
        <f t="shared" si="268"/>
        <v>866.66666666666663</v>
      </c>
      <c r="U762" s="7">
        <v>0.20419999999999999</v>
      </c>
      <c r="V762" s="7">
        <f t="shared" si="269"/>
        <v>3.2749326455999997E-2</v>
      </c>
      <c r="W762" s="7">
        <f t="shared" si="270"/>
        <v>1.6693636134473333E-2</v>
      </c>
      <c r="X762" s="40">
        <f t="shared" si="271"/>
        <v>1081.2059482292843</v>
      </c>
      <c r="Y762" s="1">
        <v>0</v>
      </c>
      <c r="Z762" s="1">
        <v>78</v>
      </c>
      <c r="AA762" s="2">
        <v>67</v>
      </c>
      <c r="AB762" s="6">
        <f t="shared" si="272"/>
        <v>0.6511988748177826</v>
      </c>
      <c r="AC762" s="2">
        <v>347.36</v>
      </c>
      <c r="AD762" s="40">
        <f t="shared" si="273"/>
        <v>3367.0033670033663</v>
      </c>
      <c r="AE762" s="1">
        <f t="shared" si="274"/>
        <v>2.4950099800399199</v>
      </c>
      <c r="AF762" s="2">
        <f t="shared" si="275"/>
        <v>235</v>
      </c>
      <c r="AG762" s="9">
        <f t="shared" si="276"/>
        <v>586.32734530938114</v>
      </c>
      <c r="AH762" s="12">
        <f t="shared" si="277"/>
        <v>2.612223010453545E-3</v>
      </c>
      <c r="AI762" s="12">
        <f t="shared" si="278"/>
        <v>-75951.601832376458</v>
      </c>
      <c r="AJ762" s="42">
        <f t="shared" si="279"/>
        <v>-102.01065787255467</v>
      </c>
      <c r="AK762" s="11">
        <v>0</v>
      </c>
      <c r="AL762" s="9">
        <f t="shared" si="280"/>
        <v>-89.66545284316679</v>
      </c>
      <c r="AM762" s="11">
        <f t="shared" si="281"/>
        <v>0</v>
      </c>
      <c r="AN762" s="9">
        <f t="shared" si="282"/>
        <v>82.073821781350787</v>
      </c>
      <c r="AO762" s="9"/>
      <c r="AP762" s="9">
        <f t="shared" si="283"/>
        <v>102.01121059298823</v>
      </c>
      <c r="AQ762" s="47">
        <f t="shared" si="284"/>
        <v>82.015082539650024</v>
      </c>
      <c r="AR762" s="15">
        <f t="shared" si="285"/>
        <v>0</v>
      </c>
      <c r="AS762" s="49"/>
      <c r="AT762" s="12">
        <f t="shared" si="286"/>
        <v>-0.22185453243748443</v>
      </c>
      <c r="AU762" s="9">
        <f t="shared" si="287"/>
        <v>62.077693728012576</v>
      </c>
      <c r="AV762" s="9">
        <f t="shared" si="288"/>
        <v>42.140304916375129</v>
      </c>
      <c r="AW762" s="9">
        <f t="shared" si="289"/>
        <v>82.015082539650024</v>
      </c>
      <c r="AX762" s="16">
        <f t="shared" si="290"/>
        <v>62.077693728012576</v>
      </c>
      <c r="AY762" s="44">
        <f t="shared" si="291"/>
        <v>-0.22120282791906495</v>
      </c>
      <c r="AZ762" s="49"/>
      <c r="BA762" s="12">
        <f t="shared" si="292"/>
        <v>-0.22185453243748443</v>
      </c>
      <c r="BB762" s="9">
        <f t="shared" si="293"/>
        <v>63.614537256651829</v>
      </c>
      <c r="BC762" s="9">
        <f t="shared" si="294"/>
        <v>43.677148445014382</v>
      </c>
      <c r="BD762" s="9">
        <f t="shared" si="295"/>
        <v>83.551926068289276</v>
      </c>
      <c r="BE762" s="16">
        <f t="shared" si="296"/>
        <v>63.614537256651829</v>
      </c>
      <c r="BF762" s="44">
        <f t="shared" si="297"/>
        <v>-0.22120282791906495</v>
      </c>
      <c r="BG762" s="49"/>
      <c r="BH762" s="12">
        <f t="shared" si="298"/>
        <v>-0.22185453243748443</v>
      </c>
      <c r="BI762" s="9">
        <f t="shared" si="299"/>
        <v>64</v>
      </c>
      <c r="BJ762" s="9">
        <f t="shared" si="302"/>
        <v>44.062611188362553</v>
      </c>
      <c r="BK762" s="9"/>
      <c r="BL762" s="47">
        <f t="shared" si="300"/>
        <v>64</v>
      </c>
      <c r="BM762" s="44">
        <f t="shared" si="301"/>
        <v>-0.22120282791906495</v>
      </c>
      <c r="BN762" s="11"/>
      <c r="BO762" s="9"/>
      <c r="BP762" s="11"/>
      <c r="BQ762" s="9"/>
      <c r="BR762" s="43"/>
      <c r="BS762" s="9"/>
      <c r="BT762" s="11"/>
    </row>
    <row r="763" spans="3:72" x14ac:dyDescent="0.2">
      <c r="C763" s="1">
        <v>80</v>
      </c>
      <c r="D763" s="1">
        <v>104.71</v>
      </c>
      <c r="E763" s="1">
        <v>-5103.8999999999996</v>
      </c>
      <c r="F763" s="2">
        <v>78</v>
      </c>
      <c r="G763" s="6">
        <v>3.3000000000000002E-2</v>
      </c>
      <c r="H763" s="2">
        <v>0.42199999999999999</v>
      </c>
      <c r="I763" s="2">
        <v>3500</v>
      </c>
      <c r="J763" s="3">
        <f t="shared" si="263"/>
        <v>58.333333333333336</v>
      </c>
      <c r="K763" s="3">
        <f t="shared" si="264"/>
        <v>366.52</v>
      </c>
      <c r="L763" s="1">
        <v>0.9</v>
      </c>
      <c r="M763" s="1">
        <v>0.76</v>
      </c>
      <c r="N763" s="1">
        <f t="shared" si="265"/>
        <v>0.68400000000000005</v>
      </c>
      <c r="O763" s="40">
        <f t="shared" si="266"/>
        <v>50.175438596491226</v>
      </c>
      <c r="P763" s="40">
        <f t="shared" si="267"/>
        <v>3808.3157894736842</v>
      </c>
      <c r="Q763" s="1">
        <v>11</v>
      </c>
      <c r="R763" s="1">
        <v>4</v>
      </c>
      <c r="S763" s="2">
        <v>2600</v>
      </c>
      <c r="T763" s="3">
        <f t="shared" si="268"/>
        <v>866.66666666666663</v>
      </c>
      <c r="U763" s="7">
        <v>0.20419999999999999</v>
      </c>
      <c r="V763" s="7">
        <f t="shared" si="269"/>
        <v>3.2749326455999997E-2</v>
      </c>
      <c r="W763" s="7">
        <f t="shared" si="270"/>
        <v>1.6693636134473333E-2</v>
      </c>
      <c r="X763" s="40">
        <f t="shared" si="271"/>
        <v>1081.2059482292843</v>
      </c>
      <c r="Y763" s="1">
        <v>0</v>
      </c>
      <c r="Z763" s="1">
        <v>78</v>
      </c>
      <c r="AA763" s="2">
        <v>67</v>
      </c>
      <c r="AB763" s="6">
        <f t="shared" si="272"/>
        <v>0.6511988748177826</v>
      </c>
      <c r="AC763" s="2">
        <v>347.36</v>
      </c>
      <c r="AD763" s="40">
        <f t="shared" si="273"/>
        <v>3367.0033670033663</v>
      </c>
      <c r="AE763" s="1">
        <f t="shared" si="274"/>
        <v>2.4950099800399199</v>
      </c>
      <c r="AF763" s="2">
        <f t="shared" si="275"/>
        <v>236</v>
      </c>
      <c r="AG763" s="9">
        <f t="shared" si="276"/>
        <v>588.82235528942113</v>
      </c>
      <c r="AH763" s="12">
        <f t="shared" si="277"/>
        <v>2.6011830607069008E-3</v>
      </c>
      <c r="AI763" s="12">
        <f t="shared" si="278"/>
        <v>-75854.808929121282</v>
      </c>
      <c r="AJ763" s="42">
        <f t="shared" si="279"/>
        <v>-101.89352864096348</v>
      </c>
      <c r="AK763" s="11">
        <v>0</v>
      </c>
      <c r="AL763" s="9">
        <f t="shared" si="280"/>
        <v>-89.66742336379707</v>
      </c>
      <c r="AM763" s="11">
        <f t="shared" si="281"/>
        <v>0</v>
      </c>
      <c r="AN763" s="9">
        <f t="shared" si="282"/>
        <v>82.015082539650024</v>
      </c>
      <c r="AO763" s="9"/>
      <c r="AP763" s="9">
        <f t="shared" si="283"/>
        <v>101.89407669938203</v>
      </c>
      <c r="AQ763" s="47">
        <f t="shared" si="284"/>
        <v>81.956687887744579</v>
      </c>
      <c r="AR763" s="15">
        <f t="shared" si="285"/>
        <v>0</v>
      </c>
      <c r="AS763" s="49"/>
      <c r="AT763" s="12">
        <f t="shared" si="286"/>
        <v>-0.22120282791906495</v>
      </c>
      <c r="AU763" s="9">
        <f t="shared" si="287"/>
        <v>62.077693728012576</v>
      </c>
      <c r="AV763" s="9">
        <f t="shared" si="288"/>
        <v>42.198699568280574</v>
      </c>
      <c r="AW763" s="9">
        <f t="shared" si="289"/>
        <v>81.956687887744579</v>
      </c>
      <c r="AX763" s="16">
        <f t="shared" si="290"/>
        <v>62.077693728012576</v>
      </c>
      <c r="AY763" s="44">
        <f t="shared" si="291"/>
        <v>-0.22055494658119917</v>
      </c>
      <c r="AZ763" s="49"/>
      <c r="BA763" s="12">
        <f t="shared" si="292"/>
        <v>-0.22120282791906495</v>
      </c>
      <c r="BB763" s="9">
        <f t="shared" si="293"/>
        <v>63.614537256651829</v>
      </c>
      <c r="BC763" s="9">
        <f t="shared" si="294"/>
        <v>43.735543096919827</v>
      </c>
      <c r="BD763" s="9">
        <f t="shared" si="295"/>
        <v>83.493531416383831</v>
      </c>
      <c r="BE763" s="16">
        <f t="shared" si="296"/>
        <v>63.614537256651829</v>
      </c>
      <c r="BF763" s="44">
        <f t="shared" si="297"/>
        <v>-0.22055494658119917</v>
      </c>
      <c r="BG763" s="49"/>
      <c r="BH763" s="12">
        <f t="shared" si="298"/>
        <v>-0.22120282791906495</v>
      </c>
      <c r="BI763" s="9">
        <f t="shared" si="299"/>
        <v>64</v>
      </c>
      <c r="BJ763" s="9">
        <f t="shared" si="302"/>
        <v>44.121005840267998</v>
      </c>
      <c r="BK763" s="9"/>
      <c r="BL763" s="47">
        <f t="shared" si="300"/>
        <v>64</v>
      </c>
      <c r="BM763" s="44">
        <f t="shared" si="301"/>
        <v>-0.22055494658119917</v>
      </c>
      <c r="BN763" s="11"/>
      <c r="BO763" s="9"/>
      <c r="BP763" s="11"/>
      <c r="BQ763" s="9"/>
      <c r="BR763" s="43"/>
      <c r="BS763" s="9"/>
      <c r="BT763" s="11"/>
    </row>
    <row r="764" spans="3:72" x14ac:dyDescent="0.2">
      <c r="C764" s="1">
        <v>80</v>
      </c>
      <c r="D764" s="1">
        <v>104.71</v>
      </c>
      <c r="E764" s="1">
        <v>-5103.8999999999996</v>
      </c>
      <c r="F764" s="2">
        <v>78</v>
      </c>
      <c r="G764" s="6">
        <v>3.3000000000000002E-2</v>
      </c>
      <c r="H764" s="2">
        <v>0.42199999999999999</v>
      </c>
      <c r="I764" s="2">
        <v>3500</v>
      </c>
      <c r="J764" s="3">
        <f t="shared" si="263"/>
        <v>58.333333333333336</v>
      </c>
      <c r="K764" s="3">
        <f t="shared" si="264"/>
        <v>366.52</v>
      </c>
      <c r="L764" s="1">
        <v>0.9</v>
      </c>
      <c r="M764" s="1">
        <v>0.76</v>
      </c>
      <c r="N764" s="1">
        <f t="shared" si="265"/>
        <v>0.68400000000000005</v>
      </c>
      <c r="O764" s="40">
        <f t="shared" si="266"/>
        <v>50.175438596491226</v>
      </c>
      <c r="P764" s="40">
        <f t="shared" si="267"/>
        <v>3808.3157894736842</v>
      </c>
      <c r="Q764" s="1">
        <v>11</v>
      </c>
      <c r="R764" s="1">
        <v>4</v>
      </c>
      <c r="S764" s="2">
        <v>2600</v>
      </c>
      <c r="T764" s="3">
        <f t="shared" si="268"/>
        <v>866.66666666666663</v>
      </c>
      <c r="U764" s="7">
        <v>0.20419999999999999</v>
      </c>
      <c r="V764" s="7">
        <f t="shared" si="269"/>
        <v>3.2749326455999997E-2</v>
      </c>
      <c r="W764" s="7">
        <f t="shared" si="270"/>
        <v>1.6693636134473333E-2</v>
      </c>
      <c r="X764" s="40">
        <f t="shared" si="271"/>
        <v>1081.2059482292843</v>
      </c>
      <c r="Y764" s="1">
        <v>0</v>
      </c>
      <c r="Z764" s="1">
        <v>78</v>
      </c>
      <c r="AA764" s="2">
        <v>67</v>
      </c>
      <c r="AB764" s="6">
        <f t="shared" si="272"/>
        <v>0.6511988748177826</v>
      </c>
      <c r="AC764" s="2">
        <v>347.36</v>
      </c>
      <c r="AD764" s="40">
        <f t="shared" si="273"/>
        <v>3367.0033670033663</v>
      </c>
      <c r="AE764" s="1">
        <f t="shared" si="274"/>
        <v>2.4950099800399199</v>
      </c>
      <c r="AF764" s="2">
        <f t="shared" si="275"/>
        <v>237</v>
      </c>
      <c r="AG764" s="9">
        <f t="shared" si="276"/>
        <v>591.31736526946099</v>
      </c>
      <c r="AH764" s="12">
        <f t="shared" si="277"/>
        <v>2.5902360337760459E-3</v>
      </c>
      <c r="AI764" s="12">
        <f t="shared" si="278"/>
        <v>-75758.583895354066</v>
      </c>
      <c r="AJ764" s="42">
        <f t="shared" si="279"/>
        <v>-101.7770855038851</v>
      </c>
      <c r="AK764" s="11">
        <v>0</v>
      </c>
      <c r="AL764" s="9">
        <f t="shared" si="280"/>
        <v>-89.669377298633947</v>
      </c>
      <c r="AM764" s="11">
        <f t="shared" si="281"/>
        <v>0</v>
      </c>
      <c r="AN764" s="9">
        <f t="shared" si="282"/>
        <v>81.956687887744579</v>
      </c>
      <c r="AO764" s="9"/>
      <c r="AP764" s="9">
        <f t="shared" si="283"/>
        <v>101.77762895902467</v>
      </c>
      <c r="AQ764" s="47">
        <f t="shared" si="284"/>
        <v>81.898634799292665</v>
      </c>
      <c r="AR764" s="15">
        <f t="shared" si="285"/>
        <v>0</v>
      </c>
      <c r="AS764" s="49"/>
      <c r="AT764" s="12">
        <f t="shared" si="286"/>
        <v>-0.22055494658119917</v>
      </c>
      <c r="AU764" s="9">
        <f t="shared" si="287"/>
        <v>62.077693728012576</v>
      </c>
      <c r="AV764" s="9">
        <f t="shared" si="288"/>
        <v>42.256752656732495</v>
      </c>
      <c r="AW764" s="9">
        <f t="shared" si="289"/>
        <v>81.898634799292665</v>
      </c>
      <c r="AX764" s="16">
        <f t="shared" si="290"/>
        <v>62.077693728012576</v>
      </c>
      <c r="AY764" s="44">
        <f t="shared" si="291"/>
        <v>-0.21991085484700454</v>
      </c>
      <c r="AZ764" s="49"/>
      <c r="BA764" s="12">
        <f t="shared" si="292"/>
        <v>-0.22055494658119917</v>
      </c>
      <c r="BB764" s="9">
        <f t="shared" si="293"/>
        <v>63.614537256651829</v>
      </c>
      <c r="BC764" s="9">
        <f t="shared" si="294"/>
        <v>43.793596185371747</v>
      </c>
      <c r="BD764" s="9">
        <f t="shared" si="295"/>
        <v>83.435478327931918</v>
      </c>
      <c r="BE764" s="16">
        <f t="shared" si="296"/>
        <v>63.614537256651829</v>
      </c>
      <c r="BF764" s="44">
        <f t="shared" si="297"/>
        <v>-0.21991085484700454</v>
      </c>
      <c r="BG764" s="49"/>
      <c r="BH764" s="12">
        <f t="shared" si="298"/>
        <v>-0.22055494658119917</v>
      </c>
      <c r="BI764" s="9">
        <f t="shared" si="299"/>
        <v>64</v>
      </c>
      <c r="BJ764" s="9">
        <f t="shared" si="302"/>
        <v>44.179058928719918</v>
      </c>
      <c r="BK764" s="9"/>
      <c r="BL764" s="47">
        <f t="shared" si="300"/>
        <v>64</v>
      </c>
      <c r="BM764" s="44">
        <f t="shared" si="301"/>
        <v>-0.21991085484700454</v>
      </c>
      <c r="BN764" s="11"/>
      <c r="BO764" s="9"/>
      <c r="BP764" s="11"/>
      <c r="BQ764" s="9"/>
      <c r="BR764" s="43"/>
      <c r="BS764" s="9"/>
      <c r="BT764" s="11"/>
    </row>
    <row r="765" spans="3:72" x14ac:dyDescent="0.2">
      <c r="C765" s="1">
        <v>80</v>
      </c>
      <c r="D765" s="1">
        <v>104.71</v>
      </c>
      <c r="E765" s="1">
        <v>-5103.8999999999996</v>
      </c>
      <c r="F765" s="2">
        <v>78</v>
      </c>
      <c r="G765" s="6">
        <v>3.3000000000000002E-2</v>
      </c>
      <c r="H765" s="2">
        <v>0.42199999999999999</v>
      </c>
      <c r="I765" s="2">
        <v>3500</v>
      </c>
      <c r="J765" s="3">
        <f t="shared" si="263"/>
        <v>58.333333333333336</v>
      </c>
      <c r="K765" s="3">
        <f t="shared" si="264"/>
        <v>366.52</v>
      </c>
      <c r="L765" s="1">
        <v>0.9</v>
      </c>
      <c r="M765" s="1">
        <v>0.76</v>
      </c>
      <c r="N765" s="1">
        <f t="shared" si="265"/>
        <v>0.68400000000000005</v>
      </c>
      <c r="O765" s="40">
        <f t="shared" si="266"/>
        <v>50.175438596491226</v>
      </c>
      <c r="P765" s="40">
        <f t="shared" si="267"/>
        <v>3808.3157894736842</v>
      </c>
      <c r="Q765" s="1">
        <v>11</v>
      </c>
      <c r="R765" s="1">
        <v>4</v>
      </c>
      <c r="S765" s="2">
        <v>2600</v>
      </c>
      <c r="T765" s="3">
        <f t="shared" si="268"/>
        <v>866.66666666666663</v>
      </c>
      <c r="U765" s="7">
        <v>0.20419999999999999</v>
      </c>
      <c r="V765" s="7">
        <f t="shared" si="269"/>
        <v>3.2749326455999997E-2</v>
      </c>
      <c r="W765" s="7">
        <f t="shared" si="270"/>
        <v>1.6693636134473333E-2</v>
      </c>
      <c r="X765" s="40">
        <f t="shared" si="271"/>
        <v>1081.2059482292843</v>
      </c>
      <c r="Y765" s="1">
        <v>0</v>
      </c>
      <c r="Z765" s="1">
        <v>78</v>
      </c>
      <c r="AA765" s="2">
        <v>67</v>
      </c>
      <c r="AB765" s="6">
        <f t="shared" si="272"/>
        <v>0.6511988748177826</v>
      </c>
      <c r="AC765" s="2">
        <v>347.36</v>
      </c>
      <c r="AD765" s="40">
        <f t="shared" si="273"/>
        <v>3367.0033670033663</v>
      </c>
      <c r="AE765" s="1">
        <f t="shared" si="274"/>
        <v>2.4950099800399199</v>
      </c>
      <c r="AF765" s="2">
        <f t="shared" si="275"/>
        <v>238</v>
      </c>
      <c r="AG765" s="9">
        <f t="shared" si="276"/>
        <v>593.81237524950097</v>
      </c>
      <c r="AH765" s="12">
        <f t="shared" si="277"/>
        <v>2.5793807613862011E-3</v>
      </c>
      <c r="AI765" s="12">
        <f t="shared" si="278"/>
        <v>-75662.921740257603</v>
      </c>
      <c r="AJ765" s="42">
        <f t="shared" si="279"/>
        <v>-101.66132244497895</v>
      </c>
      <c r="AK765" s="11">
        <v>0</v>
      </c>
      <c r="AL765" s="9">
        <f t="shared" si="280"/>
        <v>-89.671314856202812</v>
      </c>
      <c r="AM765" s="11">
        <f t="shared" si="281"/>
        <v>0</v>
      </c>
      <c r="AN765" s="9">
        <f t="shared" si="282"/>
        <v>81.898634799292665</v>
      </c>
      <c r="AO765" s="9"/>
      <c r="AP765" s="9">
        <f t="shared" si="283"/>
        <v>101.66186135459304</v>
      </c>
      <c r="AQ765" s="47">
        <f t="shared" si="284"/>
        <v>81.840920283312968</v>
      </c>
      <c r="AR765" s="15">
        <f t="shared" si="285"/>
        <v>0</v>
      </c>
      <c r="AS765" s="49"/>
      <c r="AT765" s="12">
        <f t="shared" si="286"/>
        <v>-0.21991085484700454</v>
      </c>
      <c r="AU765" s="9">
        <f t="shared" si="287"/>
        <v>62.077693728012576</v>
      </c>
      <c r="AV765" s="9">
        <f t="shared" si="288"/>
        <v>42.314467172712192</v>
      </c>
      <c r="AW765" s="9">
        <f t="shared" si="289"/>
        <v>81.840920283312954</v>
      </c>
      <c r="AX765" s="16">
        <f t="shared" si="290"/>
        <v>62.077693728012576</v>
      </c>
      <c r="AY765" s="44">
        <f t="shared" si="291"/>
        <v>-0.21927051953191867</v>
      </c>
      <c r="AZ765" s="49"/>
      <c r="BA765" s="12">
        <f t="shared" si="292"/>
        <v>-0.21991085484700454</v>
      </c>
      <c r="BB765" s="9">
        <f t="shared" si="293"/>
        <v>63.614537256651829</v>
      </c>
      <c r="BC765" s="9">
        <f t="shared" si="294"/>
        <v>43.851310701351444</v>
      </c>
      <c r="BD765" s="9">
        <f t="shared" si="295"/>
        <v>83.377763811952207</v>
      </c>
      <c r="BE765" s="16">
        <f t="shared" si="296"/>
        <v>63.614537256651829</v>
      </c>
      <c r="BF765" s="44">
        <f t="shared" si="297"/>
        <v>-0.21927051953191867</v>
      </c>
      <c r="BG765" s="49"/>
      <c r="BH765" s="12">
        <f t="shared" si="298"/>
        <v>-0.21991085484700454</v>
      </c>
      <c r="BI765" s="9">
        <f t="shared" si="299"/>
        <v>64</v>
      </c>
      <c r="BJ765" s="9">
        <f t="shared" si="302"/>
        <v>44.236773444699615</v>
      </c>
      <c r="BK765" s="9"/>
      <c r="BL765" s="47">
        <f t="shared" si="300"/>
        <v>64</v>
      </c>
      <c r="BM765" s="44">
        <f t="shared" si="301"/>
        <v>-0.21927051953191867</v>
      </c>
      <c r="BN765" s="11"/>
      <c r="BO765" s="9"/>
      <c r="BP765" s="11"/>
      <c r="BQ765" s="9"/>
      <c r="BR765" s="43"/>
      <c r="BS765" s="9"/>
      <c r="BT765" s="11"/>
    </row>
    <row r="766" spans="3:72" x14ac:dyDescent="0.2">
      <c r="C766" s="1">
        <v>80</v>
      </c>
      <c r="D766" s="1">
        <v>104.71</v>
      </c>
      <c r="E766" s="1">
        <v>-5103.8999999999996</v>
      </c>
      <c r="F766" s="2">
        <v>78</v>
      </c>
      <c r="G766" s="6">
        <v>3.3000000000000002E-2</v>
      </c>
      <c r="H766" s="2">
        <v>0.42199999999999999</v>
      </c>
      <c r="I766" s="2">
        <v>3500</v>
      </c>
      <c r="J766" s="3">
        <f t="shared" si="263"/>
        <v>58.333333333333336</v>
      </c>
      <c r="K766" s="3">
        <f t="shared" si="264"/>
        <v>366.52</v>
      </c>
      <c r="L766" s="1">
        <v>0.9</v>
      </c>
      <c r="M766" s="1">
        <v>0.76</v>
      </c>
      <c r="N766" s="1">
        <f t="shared" si="265"/>
        <v>0.68400000000000005</v>
      </c>
      <c r="O766" s="40">
        <f t="shared" si="266"/>
        <v>50.175438596491226</v>
      </c>
      <c r="P766" s="40">
        <f t="shared" si="267"/>
        <v>3808.3157894736842</v>
      </c>
      <c r="Q766" s="1">
        <v>11</v>
      </c>
      <c r="R766" s="1">
        <v>4</v>
      </c>
      <c r="S766" s="2">
        <v>2600</v>
      </c>
      <c r="T766" s="3">
        <f t="shared" si="268"/>
        <v>866.66666666666663</v>
      </c>
      <c r="U766" s="7">
        <v>0.20419999999999999</v>
      </c>
      <c r="V766" s="7">
        <f t="shared" si="269"/>
        <v>3.2749326455999997E-2</v>
      </c>
      <c r="W766" s="7">
        <f t="shared" si="270"/>
        <v>1.6693636134473333E-2</v>
      </c>
      <c r="X766" s="40">
        <f t="shared" si="271"/>
        <v>1081.2059482292843</v>
      </c>
      <c r="Y766" s="1">
        <v>0</v>
      </c>
      <c r="Z766" s="1">
        <v>78</v>
      </c>
      <c r="AA766" s="2">
        <v>67</v>
      </c>
      <c r="AB766" s="6">
        <f t="shared" si="272"/>
        <v>0.6511988748177826</v>
      </c>
      <c r="AC766" s="2">
        <v>347.36</v>
      </c>
      <c r="AD766" s="40">
        <f t="shared" si="273"/>
        <v>3367.0033670033663</v>
      </c>
      <c r="AE766" s="1">
        <f t="shared" si="274"/>
        <v>2.4950099800399199</v>
      </c>
      <c r="AF766" s="2">
        <f t="shared" si="275"/>
        <v>239</v>
      </c>
      <c r="AG766" s="9">
        <f t="shared" si="276"/>
        <v>596.30738522954084</v>
      </c>
      <c r="AH766" s="12">
        <f t="shared" si="277"/>
        <v>2.56861609476508E-3</v>
      </c>
      <c r="AI766" s="12">
        <f t="shared" si="278"/>
        <v>-75567.817531421912</v>
      </c>
      <c r="AJ766" s="42">
        <f t="shared" si="279"/>
        <v>-101.54623351808978</v>
      </c>
      <c r="AK766" s="11">
        <v>0</v>
      </c>
      <c r="AL766" s="9">
        <f t="shared" si="280"/>
        <v>-89.673236241548025</v>
      </c>
      <c r="AM766" s="11">
        <f t="shared" si="281"/>
        <v>0</v>
      </c>
      <c r="AN766" s="9">
        <f t="shared" si="282"/>
        <v>81.840920283312968</v>
      </c>
      <c r="AO766" s="9"/>
      <c r="AP766" s="9">
        <f t="shared" si="283"/>
        <v>101.54676793896981</v>
      </c>
      <c r="AQ766" s="47">
        <f t="shared" si="284"/>
        <v>81.783541383669416</v>
      </c>
      <c r="AR766" s="15">
        <f t="shared" si="285"/>
        <v>0</v>
      </c>
      <c r="AS766" s="49"/>
      <c r="AT766" s="12">
        <f t="shared" si="286"/>
        <v>-0.21927051953191867</v>
      </c>
      <c r="AU766" s="9">
        <f t="shared" si="287"/>
        <v>62.077693728012576</v>
      </c>
      <c r="AV766" s="9">
        <f t="shared" si="288"/>
        <v>42.371846072355737</v>
      </c>
      <c r="AW766" s="9">
        <f t="shared" si="289"/>
        <v>81.783541383669416</v>
      </c>
      <c r="AX766" s="16">
        <f t="shared" si="290"/>
        <v>62.077693728012576</v>
      </c>
      <c r="AY766" s="44">
        <f t="shared" si="291"/>
        <v>-0.2186339078379827</v>
      </c>
      <c r="AZ766" s="49"/>
      <c r="BA766" s="12">
        <f t="shared" si="292"/>
        <v>-0.21927051953191867</v>
      </c>
      <c r="BB766" s="9">
        <f t="shared" si="293"/>
        <v>63.614537256651829</v>
      </c>
      <c r="BC766" s="9">
        <f t="shared" si="294"/>
        <v>43.90868960099499</v>
      </c>
      <c r="BD766" s="9">
        <f t="shared" si="295"/>
        <v>83.320384912308668</v>
      </c>
      <c r="BE766" s="16">
        <f t="shared" si="296"/>
        <v>63.614537256651829</v>
      </c>
      <c r="BF766" s="44">
        <f t="shared" si="297"/>
        <v>-0.2186339078379827</v>
      </c>
      <c r="BG766" s="49"/>
      <c r="BH766" s="12">
        <f t="shared" si="298"/>
        <v>-0.21927051953191867</v>
      </c>
      <c r="BI766" s="9">
        <f t="shared" si="299"/>
        <v>64</v>
      </c>
      <c r="BJ766" s="9">
        <f t="shared" si="302"/>
        <v>44.294152344343161</v>
      </c>
      <c r="BK766" s="9"/>
      <c r="BL766" s="47">
        <f t="shared" si="300"/>
        <v>64</v>
      </c>
      <c r="BM766" s="44">
        <f t="shared" si="301"/>
        <v>-0.2186339078379827</v>
      </c>
      <c r="BN766" s="11"/>
      <c r="BO766" s="9"/>
      <c r="BP766" s="11"/>
      <c r="BQ766" s="9"/>
      <c r="BR766" s="43"/>
      <c r="BS766" s="9"/>
      <c r="BT766" s="11"/>
    </row>
    <row r="767" spans="3:72" x14ac:dyDescent="0.2">
      <c r="C767" s="1">
        <v>80</v>
      </c>
      <c r="D767" s="1">
        <v>104.71</v>
      </c>
      <c r="E767" s="1">
        <v>-5103.8999999999996</v>
      </c>
      <c r="F767" s="2">
        <v>78</v>
      </c>
      <c r="G767" s="6">
        <v>3.3000000000000002E-2</v>
      </c>
      <c r="H767" s="2">
        <v>0.42199999999999999</v>
      </c>
      <c r="I767" s="2">
        <v>3500</v>
      </c>
      <c r="J767" s="3">
        <f t="shared" si="263"/>
        <v>58.333333333333336</v>
      </c>
      <c r="K767" s="3">
        <f t="shared" si="264"/>
        <v>366.52</v>
      </c>
      <c r="L767" s="1">
        <v>0.9</v>
      </c>
      <c r="M767" s="1">
        <v>0.76</v>
      </c>
      <c r="N767" s="1">
        <f t="shared" si="265"/>
        <v>0.68400000000000005</v>
      </c>
      <c r="O767" s="40">
        <f t="shared" si="266"/>
        <v>50.175438596491226</v>
      </c>
      <c r="P767" s="40">
        <f t="shared" si="267"/>
        <v>3808.3157894736842</v>
      </c>
      <c r="Q767" s="1">
        <v>11</v>
      </c>
      <c r="R767" s="1">
        <v>4</v>
      </c>
      <c r="S767" s="2">
        <v>2600</v>
      </c>
      <c r="T767" s="3">
        <f t="shared" si="268"/>
        <v>866.66666666666663</v>
      </c>
      <c r="U767" s="7">
        <v>0.20419999999999999</v>
      </c>
      <c r="V767" s="7">
        <f t="shared" si="269"/>
        <v>3.2749326455999997E-2</v>
      </c>
      <c r="W767" s="7">
        <f t="shared" si="270"/>
        <v>1.6693636134473333E-2</v>
      </c>
      <c r="X767" s="40">
        <f t="shared" si="271"/>
        <v>1081.2059482292843</v>
      </c>
      <c r="Y767" s="1">
        <v>0</v>
      </c>
      <c r="Z767" s="1">
        <v>78</v>
      </c>
      <c r="AA767" s="2">
        <v>67</v>
      </c>
      <c r="AB767" s="6">
        <f t="shared" si="272"/>
        <v>0.6511988748177826</v>
      </c>
      <c r="AC767" s="2">
        <v>347.36</v>
      </c>
      <c r="AD767" s="40">
        <f t="shared" si="273"/>
        <v>3367.0033670033663</v>
      </c>
      <c r="AE767" s="1">
        <f t="shared" si="274"/>
        <v>2.4950099800399199</v>
      </c>
      <c r="AF767" s="2">
        <f t="shared" si="275"/>
        <v>240</v>
      </c>
      <c r="AG767" s="9">
        <f t="shared" si="276"/>
        <v>598.80239520958082</v>
      </c>
      <c r="AH767" s="12">
        <f t="shared" si="277"/>
        <v>2.5579409042376256E-3</v>
      </c>
      <c r="AI767" s="12">
        <f t="shared" si="278"/>
        <v>-75473.266393990678</v>
      </c>
      <c r="AJ767" s="42">
        <f t="shared" si="279"/>
        <v>-101.43181284622655</v>
      </c>
      <c r="AK767" s="11">
        <v>0</v>
      </c>
      <c r="AL767" s="9">
        <f t="shared" si="280"/>
        <v>-89.675141656305271</v>
      </c>
      <c r="AM767" s="11">
        <f t="shared" si="281"/>
        <v>0</v>
      </c>
      <c r="AN767" s="9">
        <f t="shared" si="282"/>
        <v>81.783541383669416</v>
      </c>
      <c r="AO767" s="9"/>
      <c r="AP767" s="9">
        <f t="shared" si="283"/>
        <v>101.43234283422179</v>
      </c>
      <c r="AQ767" s="47">
        <f t="shared" si="284"/>
        <v>81.726495178564946</v>
      </c>
      <c r="AR767" s="15">
        <f t="shared" si="285"/>
        <v>0</v>
      </c>
      <c r="AS767" s="49"/>
      <c r="AT767" s="12">
        <f t="shared" si="286"/>
        <v>-0.2186339078379827</v>
      </c>
      <c r="AU767" s="9">
        <f t="shared" si="287"/>
        <v>62.077693728012576</v>
      </c>
      <c r="AV767" s="9">
        <f t="shared" si="288"/>
        <v>42.428892277460207</v>
      </c>
      <c r="AW767" s="9">
        <f t="shared" si="289"/>
        <v>81.726495178564946</v>
      </c>
      <c r="AX767" s="16">
        <f t="shared" si="290"/>
        <v>62.077693728012576</v>
      </c>
      <c r="AY767" s="44">
        <f t="shared" si="291"/>
        <v>-0.2180009873482246</v>
      </c>
      <c r="AZ767" s="49"/>
      <c r="BA767" s="12">
        <f t="shared" si="292"/>
        <v>-0.2186339078379827</v>
      </c>
      <c r="BB767" s="9">
        <f t="shared" si="293"/>
        <v>63.614537256651829</v>
      </c>
      <c r="BC767" s="9">
        <f t="shared" si="294"/>
        <v>43.96573580609946</v>
      </c>
      <c r="BD767" s="9">
        <f t="shared" si="295"/>
        <v>83.263338707204198</v>
      </c>
      <c r="BE767" s="16">
        <f t="shared" si="296"/>
        <v>63.614537256651829</v>
      </c>
      <c r="BF767" s="44">
        <f t="shared" si="297"/>
        <v>-0.2180009873482246</v>
      </c>
      <c r="BG767" s="49"/>
      <c r="BH767" s="12">
        <f t="shared" si="298"/>
        <v>-0.2186339078379827</v>
      </c>
      <c r="BI767" s="9">
        <f t="shared" si="299"/>
        <v>64</v>
      </c>
      <c r="BJ767" s="9">
        <f t="shared" si="302"/>
        <v>44.351198549447631</v>
      </c>
      <c r="BK767" s="9"/>
      <c r="BL767" s="47">
        <f t="shared" si="300"/>
        <v>64</v>
      </c>
      <c r="BM767" s="44">
        <f t="shared" si="301"/>
        <v>-0.2180009873482246</v>
      </c>
      <c r="BN767" s="11"/>
      <c r="BO767" s="9"/>
      <c r="BP767" s="11"/>
      <c r="BQ767" s="9"/>
      <c r="BR767" s="43"/>
      <c r="BS767" s="9"/>
      <c r="BT767" s="11"/>
    </row>
    <row r="768" spans="3:72" x14ac:dyDescent="0.2">
      <c r="C768" s="1">
        <v>80</v>
      </c>
      <c r="D768" s="1">
        <v>104.71</v>
      </c>
      <c r="E768" s="1">
        <v>-5103.8999999999996</v>
      </c>
      <c r="F768" s="2">
        <v>78</v>
      </c>
      <c r="G768" s="6">
        <v>3.3000000000000002E-2</v>
      </c>
      <c r="H768" s="2">
        <v>0.42199999999999999</v>
      </c>
      <c r="I768" s="2">
        <v>3500</v>
      </c>
      <c r="J768" s="3">
        <f t="shared" si="263"/>
        <v>58.333333333333336</v>
      </c>
      <c r="K768" s="3">
        <f t="shared" si="264"/>
        <v>366.52</v>
      </c>
      <c r="L768" s="1">
        <v>0.9</v>
      </c>
      <c r="M768" s="1">
        <v>0.76</v>
      </c>
      <c r="N768" s="1">
        <f t="shared" si="265"/>
        <v>0.68400000000000005</v>
      </c>
      <c r="O768" s="40">
        <f t="shared" si="266"/>
        <v>50.175438596491226</v>
      </c>
      <c r="P768" s="40">
        <f t="shared" si="267"/>
        <v>3808.3157894736842</v>
      </c>
      <c r="Q768" s="1">
        <v>11</v>
      </c>
      <c r="R768" s="1">
        <v>4</v>
      </c>
      <c r="S768" s="2">
        <v>2600</v>
      </c>
      <c r="T768" s="3">
        <f t="shared" si="268"/>
        <v>866.66666666666663</v>
      </c>
      <c r="U768" s="7">
        <v>0.20419999999999999</v>
      </c>
      <c r="V768" s="7">
        <f t="shared" si="269"/>
        <v>3.2749326455999997E-2</v>
      </c>
      <c r="W768" s="7">
        <f t="shared" si="270"/>
        <v>1.6693636134473333E-2</v>
      </c>
      <c r="X768" s="40">
        <f t="shared" si="271"/>
        <v>1081.2059482292843</v>
      </c>
      <c r="Y768" s="1">
        <v>0</v>
      </c>
      <c r="Z768" s="1">
        <v>78</v>
      </c>
      <c r="AA768" s="2">
        <v>67</v>
      </c>
      <c r="AB768" s="6">
        <f t="shared" si="272"/>
        <v>0.6511988748177826</v>
      </c>
      <c r="AC768" s="2">
        <v>347.36</v>
      </c>
      <c r="AD768" s="40">
        <f t="shared" si="273"/>
        <v>3367.0033670033663</v>
      </c>
      <c r="AE768" s="1">
        <f t="shared" si="274"/>
        <v>2.4950099800399199</v>
      </c>
      <c r="AF768" s="2">
        <f t="shared" si="275"/>
        <v>241</v>
      </c>
      <c r="AG768" s="9">
        <f t="shared" si="276"/>
        <v>601.29740518962069</v>
      </c>
      <c r="AH768" s="12">
        <f t="shared" si="277"/>
        <v>2.5473540788308133E-3</v>
      </c>
      <c r="AI768" s="12">
        <f t="shared" si="278"/>
        <v>-75379.263509822762</v>
      </c>
      <c r="AJ768" s="42">
        <f t="shared" si="279"/>
        <v>-101.31805462055931</v>
      </c>
      <c r="AK768" s="11">
        <v>0</v>
      </c>
      <c r="AL768" s="9">
        <f t="shared" si="280"/>
        <v>-89.677031298772121</v>
      </c>
      <c r="AM768" s="11">
        <f t="shared" si="281"/>
        <v>0</v>
      </c>
      <c r="AN768" s="9">
        <f t="shared" si="282"/>
        <v>81.726495178564946</v>
      </c>
      <c r="AO768" s="9"/>
      <c r="AP768" s="9">
        <f t="shared" si="283"/>
        <v>101.31858023059635</v>
      </c>
      <c r="AQ768" s="47">
        <f t="shared" si="284"/>
        <v>81.669778780043984</v>
      </c>
      <c r="AR768" s="15">
        <f t="shared" si="285"/>
        <v>0</v>
      </c>
      <c r="AS768" s="49"/>
      <c r="AT768" s="12">
        <f t="shared" si="286"/>
        <v>-0.2180009873482246</v>
      </c>
      <c r="AU768" s="9">
        <f t="shared" si="287"/>
        <v>62.077693728012576</v>
      </c>
      <c r="AV768" s="9">
        <f t="shared" si="288"/>
        <v>42.485608675981162</v>
      </c>
      <c r="AW768" s="9">
        <f t="shared" si="289"/>
        <v>81.669778780043998</v>
      </c>
      <c r="AX768" s="16">
        <f t="shared" si="290"/>
        <v>62.077693728012576</v>
      </c>
      <c r="AY768" s="44">
        <f t="shared" si="291"/>
        <v>-0.21737172602113963</v>
      </c>
      <c r="AZ768" s="49"/>
      <c r="BA768" s="12">
        <f t="shared" si="292"/>
        <v>-0.2180009873482246</v>
      </c>
      <c r="BB768" s="9">
        <f t="shared" si="293"/>
        <v>63.614537256651829</v>
      </c>
      <c r="BC768" s="9">
        <f t="shared" si="294"/>
        <v>44.022452204620414</v>
      </c>
      <c r="BD768" s="9">
        <f t="shared" si="295"/>
        <v>83.206622308683251</v>
      </c>
      <c r="BE768" s="16">
        <f t="shared" si="296"/>
        <v>63.614537256651829</v>
      </c>
      <c r="BF768" s="44">
        <f t="shared" si="297"/>
        <v>-0.21737172602113963</v>
      </c>
      <c r="BG768" s="49"/>
      <c r="BH768" s="12">
        <f t="shared" si="298"/>
        <v>-0.2180009873482246</v>
      </c>
      <c r="BI768" s="9">
        <f t="shared" si="299"/>
        <v>64</v>
      </c>
      <c r="BJ768" s="9">
        <f t="shared" si="302"/>
        <v>44.407914947968585</v>
      </c>
      <c r="BK768" s="9"/>
      <c r="BL768" s="47">
        <f t="shared" si="300"/>
        <v>64</v>
      </c>
      <c r="BM768" s="44">
        <f t="shared" si="301"/>
        <v>-0.21737172602113963</v>
      </c>
      <c r="BN768" s="11"/>
      <c r="BO768" s="9"/>
      <c r="BP768" s="11"/>
      <c r="BQ768" s="9"/>
      <c r="BR768" s="43"/>
      <c r="BS768" s="9"/>
      <c r="BT768" s="11"/>
    </row>
    <row r="769" spans="3:72" x14ac:dyDescent="0.2">
      <c r="C769" s="1">
        <v>80</v>
      </c>
      <c r="D769" s="1">
        <v>104.71</v>
      </c>
      <c r="E769" s="1">
        <v>-5103.8999999999996</v>
      </c>
      <c r="F769" s="2">
        <v>78</v>
      </c>
      <c r="G769" s="6">
        <v>3.3000000000000002E-2</v>
      </c>
      <c r="H769" s="2">
        <v>0.42199999999999999</v>
      </c>
      <c r="I769" s="2">
        <v>3500</v>
      </c>
      <c r="J769" s="3">
        <f t="shared" si="263"/>
        <v>58.333333333333336</v>
      </c>
      <c r="K769" s="3">
        <f t="shared" si="264"/>
        <v>366.52</v>
      </c>
      <c r="L769" s="1">
        <v>0.9</v>
      </c>
      <c r="M769" s="1">
        <v>0.76</v>
      </c>
      <c r="N769" s="1">
        <f t="shared" si="265"/>
        <v>0.68400000000000005</v>
      </c>
      <c r="O769" s="40">
        <f t="shared" si="266"/>
        <v>50.175438596491226</v>
      </c>
      <c r="P769" s="40">
        <f t="shared" si="267"/>
        <v>3808.3157894736842</v>
      </c>
      <c r="Q769" s="1">
        <v>11</v>
      </c>
      <c r="R769" s="1">
        <v>4</v>
      </c>
      <c r="S769" s="2">
        <v>2600</v>
      </c>
      <c r="T769" s="3">
        <f t="shared" si="268"/>
        <v>866.66666666666663</v>
      </c>
      <c r="U769" s="7">
        <v>0.20419999999999999</v>
      </c>
      <c r="V769" s="7">
        <f t="shared" si="269"/>
        <v>3.2749326455999997E-2</v>
      </c>
      <c r="W769" s="7">
        <f t="shared" si="270"/>
        <v>1.6693636134473333E-2</v>
      </c>
      <c r="X769" s="40">
        <f t="shared" si="271"/>
        <v>1081.2059482292843</v>
      </c>
      <c r="Y769" s="1">
        <v>0</v>
      </c>
      <c r="Z769" s="1">
        <v>78</v>
      </c>
      <c r="AA769" s="2">
        <v>67</v>
      </c>
      <c r="AB769" s="6">
        <f t="shared" si="272"/>
        <v>0.6511988748177826</v>
      </c>
      <c r="AC769" s="2">
        <v>347.36</v>
      </c>
      <c r="AD769" s="40">
        <f t="shared" si="273"/>
        <v>3367.0033670033663</v>
      </c>
      <c r="AE769" s="1">
        <f t="shared" si="274"/>
        <v>2.4950099800399199</v>
      </c>
      <c r="AF769" s="2">
        <f t="shared" si="275"/>
        <v>242</v>
      </c>
      <c r="AG769" s="9">
        <f t="shared" si="276"/>
        <v>603.79241516966067</v>
      </c>
      <c r="AH769" s="12">
        <f t="shared" si="277"/>
        <v>2.5368545258882226E-3</v>
      </c>
      <c r="AI769" s="12">
        <f t="shared" si="278"/>
        <v>-75285.804116668354</v>
      </c>
      <c r="AJ769" s="42">
        <f t="shared" si="279"/>
        <v>-101.20495309943338</v>
      </c>
      <c r="AK769" s="11">
        <v>0</v>
      </c>
      <c r="AL769" s="9">
        <f t="shared" si="280"/>
        <v>-89.678905363976853</v>
      </c>
      <c r="AM769" s="11">
        <f t="shared" si="281"/>
        <v>0</v>
      </c>
      <c r="AN769" s="9">
        <f t="shared" si="282"/>
        <v>81.669778780043984</v>
      </c>
      <c r="AO769" s="9"/>
      <c r="AP769" s="9">
        <f t="shared" si="283"/>
        <v>101.20547438553511</v>
      </c>
      <c r="AQ769" s="47">
        <f t="shared" si="284"/>
        <v>81.613389333503719</v>
      </c>
      <c r="AR769" s="15">
        <f t="shared" si="285"/>
        <v>0</v>
      </c>
      <c r="AS769" s="49"/>
      <c r="AT769" s="12">
        <f t="shared" si="286"/>
        <v>-0.21737172602113963</v>
      </c>
      <c r="AU769" s="9">
        <f t="shared" si="287"/>
        <v>62.077693728012576</v>
      </c>
      <c r="AV769" s="9">
        <f t="shared" si="288"/>
        <v>42.541998122521449</v>
      </c>
      <c r="AW769" s="9">
        <f t="shared" si="289"/>
        <v>81.613389333503704</v>
      </c>
      <c r="AX769" s="16">
        <f t="shared" si="290"/>
        <v>62.077693728012576</v>
      </c>
      <c r="AY769" s="44">
        <f t="shared" si="291"/>
        <v>-0.2167460921852673</v>
      </c>
      <c r="AZ769" s="49"/>
      <c r="BA769" s="12">
        <f t="shared" si="292"/>
        <v>-0.21737172602113963</v>
      </c>
      <c r="BB769" s="9">
        <f t="shared" si="293"/>
        <v>63.614537256651829</v>
      </c>
      <c r="BC769" s="9">
        <f t="shared" si="294"/>
        <v>44.078841651160701</v>
      </c>
      <c r="BD769" s="9">
        <f t="shared" si="295"/>
        <v>83.150232862142957</v>
      </c>
      <c r="BE769" s="16">
        <f t="shared" si="296"/>
        <v>63.614537256651829</v>
      </c>
      <c r="BF769" s="44">
        <f t="shared" si="297"/>
        <v>-0.2167460921852673</v>
      </c>
      <c r="BG769" s="49"/>
      <c r="BH769" s="12">
        <f t="shared" si="298"/>
        <v>-0.21737172602113963</v>
      </c>
      <c r="BI769" s="9">
        <f t="shared" si="299"/>
        <v>64</v>
      </c>
      <c r="BJ769" s="9">
        <f t="shared" si="302"/>
        <v>44.464304394508872</v>
      </c>
      <c r="BK769" s="9"/>
      <c r="BL769" s="47">
        <f t="shared" si="300"/>
        <v>64</v>
      </c>
      <c r="BM769" s="44">
        <f t="shared" si="301"/>
        <v>-0.2167460921852673</v>
      </c>
      <c r="BN769" s="11"/>
      <c r="BO769" s="9"/>
      <c r="BP769" s="11"/>
      <c r="BQ769" s="9"/>
      <c r="BR769" s="43"/>
      <c r="BS769" s="9"/>
      <c r="BT769" s="11"/>
    </row>
    <row r="770" spans="3:72" x14ac:dyDescent="0.2">
      <c r="C770" s="1">
        <v>80</v>
      </c>
      <c r="D770" s="1">
        <v>104.71</v>
      </c>
      <c r="E770" s="1">
        <v>-5103.8999999999996</v>
      </c>
      <c r="F770" s="2">
        <v>78</v>
      </c>
      <c r="G770" s="6">
        <v>3.3000000000000002E-2</v>
      </c>
      <c r="H770" s="2">
        <v>0.42199999999999999</v>
      </c>
      <c r="I770" s="2">
        <v>3500</v>
      </c>
      <c r="J770" s="3">
        <f t="shared" si="263"/>
        <v>58.333333333333336</v>
      </c>
      <c r="K770" s="3">
        <f t="shared" si="264"/>
        <v>366.52</v>
      </c>
      <c r="L770" s="1">
        <v>0.9</v>
      </c>
      <c r="M770" s="1">
        <v>0.76</v>
      </c>
      <c r="N770" s="1">
        <f t="shared" si="265"/>
        <v>0.68400000000000005</v>
      </c>
      <c r="O770" s="40">
        <f t="shared" si="266"/>
        <v>50.175438596491226</v>
      </c>
      <c r="P770" s="40">
        <f t="shared" si="267"/>
        <v>3808.3157894736842</v>
      </c>
      <c r="Q770" s="1">
        <v>11</v>
      </c>
      <c r="R770" s="1">
        <v>4</v>
      </c>
      <c r="S770" s="2">
        <v>2600</v>
      </c>
      <c r="T770" s="3">
        <f t="shared" si="268"/>
        <v>866.66666666666663</v>
      </c>
      <c r="U770" s="7">
        <v>0.20419999999999999</v>
      </c>
      <c r="V770" s="7">
        <f t="shared" si="269"/>
        <v>3.2749326455999997E-2</v>
      </c>
      <c r="W770" s="7">
        <f t="shared" si="270"/>
        <v>1.6693636134473333E-2</v>
      </c>
      <c r="X770" s="40">
        <f t="shared" si="271"/>
        <v>1081.2059482292843</v>
      </c>
      <c r="Y770" s="1">
        <v>0</v>
      </c>
      <c r="Z770" s="1">
        <v>78</v>
      </c>
      <c r="AA770" s="2">
        <v>67</v>
      </c>
      <c r="AB770" s="6">
        <f t="shared" si="272"/>
        <v>0.6511988748177826</v>
      </c>
      <c r="AC770" s="2">
        <v>347.36</v>
      </c>
      <c r="AD770" s="40">
        <f t="shared" si="273"/>
        <v>3367.0033670033663</v>
      </c>
      <c r="AE770" s="1">
        <f t="shared" si="274"/>
        <v>2.4950099800399199</v>
      </c>
      <c r="AF770" s="2">
        <f t="shared" si="275"/>
        <v>243</v>
      </c>
      <c r="AG770" s="9">
        <f t="shared" si="276"/>
        <v>606.28742514970054</v>
      </c>
      <c r="AH770" s="12">
        <f t="shared" si="277"/>
        <v>2.5264411706941081E-3</v>
      </c>
      <c r="AI770" s="12">
        <f t="shared" si="278"/>
        <v>-75192.883507359424</v>
      </c>
      <c r="AJ770" s="42">
        <f t="shared" si="279"/>
        <v>-101.09250260740062</v>
      </c>
      <c r="AK770" s="11">
        <v>0</v>
      </c>
      <c r="AL770" s="9">
        <f t="shared" si="280"/>
        <v>-89.680764043745441</v>
      </c>
      <c r="AM770" s="11">
        <f t="shared" si="281"/>
        <v>0</v>
      </c>
      <c r="AN770" s="9">
        <f t="shared" si="282"/>
        <v>81.613389333503719</v>
      </c>
      <c r="AO770" s="9"/>
      <c r="AP770" s="9">
        <f t="shared" si="283"/>
        <v>101.09301962270473</v>
      </c>
      <c r="AQ770" s="47">
        <f t="shared" si="284"/>
        <v>81.557324017213588</v>
      </c>
      <c r="AR770" s="15">
        <f t="shared" si="285"/>
        <v>0</v>
      </c>
      <c r="AS770" s="49"/>
      <c r="AT770" s="12">
        <f t="shared" si="286"/>
        <v>-0.2167460921852673</v>
      </c>
      <c r="AU770" s="9">
        <f t="shared" si="287"/>
        <v>62.077693728012576</v>
      </c>
      <c r="AV770" s="9">
        <f t="shared" si="288"/>
        <v>42.598063438811572</v>
      </c>
      <c r="AW770" s="9">
        <f t="shared" si="289"/>
        <v>81.557324017213574</v>
      </c>
      <c r="AX770" s="16">
        <f t="shared" si="290"/>
        <v>62.077693728012576</v>
      </c>
      <c r="AY770" s="44">
        <f t="shared" si="291"/>
        <v>-0.21612405453386166</v>
      </c>
      <c r="AZ770" s="49"/>
      <c r="BA770" s="12">
        <f t="shared" si="292"/>
        <v>-0.2167460921852673</v>
      </c>
      <c r="BB770" s="9">
        <f t="shared" si="293"/>
        <v>63.614537256651829</v>
      </c>
      <c r="BC770" s="9">
        <f t="shared" si="294"/>
        <v>44.134906967450824</v>
      </c>
      <c r="BD770" s="9">
        <f t="shared" si="295"/>
        <v>83.094167545852827</v>
      </c>
      <c r="BE770" s="16">
        <f t="shared" si="296"/>
        <v>63.614537256651829</v>
      </c>
      <c r="BF770" s="44">
        <f t="shared" si="297"/>
        <v>-0.21612405453386166</v>
      </c>
      <c r="BG770" s="49"/>
      <c r="BH770" s="12">
        <f t="shared" si="298"/>
        <v>-0.2167460921852673</v>
      </c>
      <c r="BI770" s="9">
        <f t="shared" si="299"/>
        <v>64</v>
      </c>
      <c r="BJ770" s="9">
        <f t="shared" si="302"/>
        <v>44.520369710798995</v>
      </c>
      <c r="BK770" s="9"/>
      <c r="BL770" s="47">
        <f t="shared" si="300"/>
        <v>64</v>
      </c>
      <c r="BM770" s="44">
        <f t="shared" si="301"/>
        <v>-0.21612405453386166</v>
      </c>
      <c r="BN770" s="11"/>
      <c r="BO770" s="9"/>
      <c r="BP770" s="11"/>
      <c r="BQ770" s="9"/>
      <c r="BR770" s="43"/>
      <c r="BS770" s="9"/>
      <c r="BT770" s="11"/>
    </row>
    <row r="771" spans="3:72" x14ac:dyDescent="0.2">
      <c r="C771" s="1">
        <v>80</v>
      </c>
      <c r="D771" s="1">
        <v>104.71</v>
      </c>
      <c r="E771" s="1">
        <v>-5103.8999999999996</v>
      </c>
      <c r="F771" s="2">
        <v>78</v>
      </c>
      <c r="G771" s="6">
        <v>3.3000000000000002E-2</v>
      </c>
      <c r="H771" s="2">
        <v>0.42199999999999999</v>
      </c>
      <c r="I771" s="2">
        <v>3500</v>
      </c>
      <c r="J771" s="3">
        <f t="shared" si="263"/>
        <v>58.333333333333336</v>
      </c>
      <c r="K771" s="3">
        <f t="shared" si="264"/>
        <v>366.52</v>
      </c>
      <c r="L771" s="1">
        <v>0.9</v>
      </c>
      <c r="M771" s="1">
        <v>0.76</v>
      </c>
      <c r="N771" s="1">
        <f t="shared" si="265"/>
        <v>0.68400000000000005</v>
      </c>
      <c r="O771" s="40">
        <f t="shared" si="266"/>
        <v>50.175438596491226</v>
      </c>
      <c r="P771" s="40">
        <f t="shared" si="267"/>
        <v>3808.3157894736842</v>
      </c>
      <c r="Q771" s="1">
        <v>11</v>
      </c>
      <c r="R771" s="1">
        <v>4</v>
      </c>
      <c r="S771" s="2">
        <v>2600</v>
      </c>
      <c r="T771" s="3">
        <f t="shared" si="268"/>
        <v>866.66666666666663</v>
      </c>
      <c r="U771" s="7">
        <v>0.20419999999999999</v>
      </c>
      <c r="V771" s="7">
        <f t="shared" si="269"/>
        <v>3.2749326455999997E-2</v>
      </c>
      <c r="W771" s="7">
        <f t="shared" si="270"/>
        <v>1.6693636134473333E-2</v>
      </c>
      <c r="X771" s="40">
        <f t="shared" si="271"/>
        <v>1081.2059482292843</v>
      </c>
      <c r="Y771" s="1">
        <v>0</v>
      </c>
      <c r="Z771" s="1">
        <v>78</v>
      </c>
      <c r="AA771" s="2">
        <v>67</v>
      </c>
      <c r="AB771" s="6">
        <f t="shared" si="272"/>
        <v>0.6511988748177826</v>
      </c>
      <c r="AC771" s="2">
        <v>347.36</v>
      </c>
      <c r="AD771" s="40">
        <f t="shared" si="273"/>
        <v>3367.0033670033663</v>
      </c>
      <c r="AE771" s="1">
        <f t="shared" si="274"/>
        <v>2.4950099800399199</v>
      </c>
      <c r="AF771" s="2">
        <f t="shared" si="275"/>
        <v>244</v>
      </c>
      <c r="AG771" s="9">
        <f t="shared" si="276"/>
        <v>608.78243512974041</v>
      </c>
      <c r="AH771" s="12">
        <f t="shared" si="277"/>
        <v>2.516112956106683E-3</v>
      </c>
      <c r="AI771" s="12">
        <f t="shared" si="278"/>
        <v>-75100.497029014194</v>
      </c>
      <c r="AJ771" s="42">
        <f t="shared" si="279"/>
        <v>-100.98069753426732</v>
      </c>
      <c r="AK771" s="11">
        <v>0</v>
      </c>
      <c r="AL771" s="9">
        <f t="shared" si="280"/>
        <v>-89.682607526767157</v>
      </c>
      <c r="AM771" s="11">
        <f t="shared" si="281"/>
        <v>0</v>
      </c>
      <c r="AN771" s="9">
        <f t="shared" si="282"/>
        <v>81.557324017213588</v>
      </c>
      <c r="AO771" s="9"/>
      <c r="AP771" s="9">
        <f t="shared" si="283"/>
        <v>100.98121033104437</v>
      </c>
      <c r="AQ771" s="47">
        <f t="shared" si="284"/>
        <v>81.501580041843354</v>
      </c>
      <c r="AR771" s="15">
        <f t="shared" si="285"/>
        <v>0</v>
      </c>
      <c r="AS771" s="49"/>
      <c r="AT771" s="12">
        <f t="shared" si="286"/>
        <v>-0.21612405453386166</v>
      </c>
      <c r="AU771" s="9">
        <f t="shared" si="287"/>
        <v>62.077693728012576</v>
      </c>
      <c r="AV771" s="9">
        <f t="shared" si="288"/>
        <v>42.653807414181799</v>
      </c>
      <c r="AW771" s="9">
        <f t="shared" si="289"/>
        <v>81.501580041843354</v>
      </c>
      <c r="AX771" s="16">
        <f t="shared" si="290"/>
        <v>62.077693728012576</v>
      </c>
      <c r="AY771" s="44">
        <f t="shared" si="291"/>
        <v>-0.21550558211965329</v>
      </c>
      <c r="AZ771" s="49"/>
      <c r="BA771" s="12">
        <f t="shared" si="292"/>
        <v>-0.21612405453386166</v>
      </c>
      <c r="BB771" s="9">
        <f t="shared" si="293"/>
        <v>63.614537256651829</v>
      </c>
      <c r="BC771" s="9">
        <f t="shared" si="294"/>
        <v>44.190650942821051</v>
      </c>
      <c r="BD771" s="9">
        <f t="shared" si="295"/>
        <v>83.038423570482607</v>
      </c>
      <c r="BE771" s="16">
        <f t="shared" si="296"/>
        <v>63.614537256651829</v>
      </c>
      <c r="BF771" s="44">
        <f t="shared" si="297"/>
        <v>-0.21550558211965329</v>
      </c>
      <c r="BG771" s="49"/>
      <c r="BH771" s="12">
        <f t="shared" si="298"/>
        <v>-0.21612405453386166</v>
      </c>
      <c r="BI771" s="9">
        <f t="shared" si="299"/>
        <v>64</v>
      </c>
      <c r="BJ771" s="9">
        <f t="shared" si="302"/>
        <v>44.576113686169222</v>
      </c>
      <c r="BK771" s="9"/>
      <c r="BL771" s="47">
        <f t="shared" si="300"/>
        <v>64</v>
      </c>
      <c r="BM771" s="44">
        <f t="shared" si="301"/>
        <v>-0.21550558211965329</v>
      </c>
      <c r="BN771" s="11"/>
      <c r="BO771" s="9"/>
      <c r="BP771" s="11"/>
      <c r="BQ771" s="9"/>
      <c r="BR771" s="43"/>
      <c r="BS771" s="9"/>
      <c r="BT771" s="11"/>
    </row>
    <row r="772" spans="3:72" x14ac:dyDescent="0.2">
      <c r="C772" s="1">
        <v>80</v>
      </c>
      <c r="D772" s="1">
        <v>104.71</v>
      </c>
      <c r="E772" s="1">
        <v>-5103.8999999999996</v>
      </c>
      <c r="F772" s="2">
        <v>78</v>
      </c>
      <c r="G772" s="6">
        <v>3.3000000000000002E-2</v>
      </c>
      <c r="H772" s="2">
        <v>0.42199999999999999</v>
      </c>
      <c r="I772" s="2">
        <v>3500</v>
      </c>
      <c r="J772" s="3">
        <f t="shared" si="263"/>
        <v>58.333333333333336</v>
      </c>
      <c r="K772" s="3">
        <f t="shared" si="264"/>
        <v>366.52</v>
      </c>
      <c r="L772" s="1">
        <v>0.9</v>
      </c>
      <c r="M772" s="1">
        <v>0.76</v>
      </c>
      <c r="N772" s="1">
        <f t="shared" si="265"/>
        <v>0.68400000000000005</v>
      </c>
      <c r="O772" s="40">
        <f t="shared" si="266"/>
        <v>50.175438596491226</v>
      </c>
      <c r="P772" s="40">
        <f t="shared" si="267"/>
        <v>3808.3157894736842</v>
      </c>
      <c r="Q772" s="1">
        <v>11</v>
      </c>
      <c r="R772" s="1">
        <v>4</v>
      </c>
      <c r="S772" s="2">
        <v>2600</v>
      </c>
      <c r="T772" s="3">
        <f t="shared" si="268"/>
        <v>866.66666666666663</v>
      </c>
      <c r="U772" s="7">
        <v>0.20419999999999999</v>
      </c>
      <c r="V772" s="7">
        <f t="shared" si="269"/>
        <v>3.2749326455999997E-2</v>
      </c>
      <c r="W772" s="7">
        <f t="shared" si="270"/>
        <v>1.6693636134473333E-2</v>
      </c>
      <c r="X772" s="40">
        <f t="shared" si="271"/>
        <v>1081.2059482292843</v>
      </c>
      <c r="Y772" s="1">
        <v>0</v>
      </c>
      <c r="Z772" s="1">
        <v>78</v>
      </c>
      <c r="AA772" s="2">
        <v>67</v>
      </c>
      <c r="AB772" s="6">
        <f t="shared" si="272"/>
        <v>0.6511988748177826</v>
      </c>
      <c r="AC772" s="2">
        <v>347.36</v>
      </c>
      <c r="AD772" s="40">
        <f t="shared" si="273"/>
        <v>3367.0033670033663</v>
      </c>
      <c r="AE772" s="1">
        <f t="shared" si="274"/>
        <v>2.4950099800399199</v>
      </c>
      <c r="AF772" s="2">
        <f t="shared" si="275"/>
        <v>245</v>
      </c>
      <c r="AG772" s="9">
        <f t="shared" si="276"/>
        <v>611.27744510978039</v>
      </c>
      <c r="AH772" s="12">
        <f t="shared" si="277"/>
        <v>2.5058688422003703E-3</v>
      </c>
      <c r="AI772" s="12">
        <f t="shared" si="278"/>
        <v>-75008.640082255559</v>
      </c>
      <c r="AJ772" s="42">
        <f t="shared" si="279"/>
        <v>-100.86953233415881</v>
      </c>
      <c r="AK772" s="11">
        <v>0</v>
      </c>
      <c r="AL772" s="9">
        <f t="shared" si="280"/>
        <v>-89.684435998658302</v>
      </c>
      <c r="AM772" s="11">
        <f t="shared" si="281"/>
        <v>0</v>
      </c>
      <c r="AN772" s="9">
        <f t="shared" si="282"/>
        <v>81.501580041843354</v>
      </c>
      <c r="AO772" s="9"/>
      <c r="AP772" s="9">
        <f t="shared" si="283"/>
        <v>100.87004096382981</v>
      </c>
      <c r="AQ772" s="47">
        <f t="shared" si="284"/>
        <v>81.446154649999031</v>
      </c>
      <c r="AR772" s="15">
        <f t="shared" si="285"/>
        <v>0</v>
      </c>
      <c r="AS772" s="49"/>
      <c r="AT772" s="12">
        <f t="shared" si="286"/>
        <v>-0.21550558211965329</v>
      </c>
      <c r="AU772" s="9">
        <f t="shared" si="287"/>
        <v>62.077693728012576</v>
      </c>
      <c r="AV772" s="9">
        <f t="shared" si="288"/>
        <v>42.709232806026122</v>
      </c>
      <c r="AW772" s="9">
        <f t="shared" si="289"/>
        <v>81.446154649999031</v>
      </c>
      <c r="AX772" s="16">
        <f t="shared" si="290"/>
        <v>62.077693728012576</v>
      </c>
      <c r="AY772" s="44">
        <f t="shared" si="291"/>
        <v>-0.21489064434970165</v>
      </c>
      <c r="AZ772" s="49"/>
      <c r="BA772" s="12">
        <f t="shared" si="292"/>
        <v>-0.21550558211965329</v>
      </c>
      <c r="BB772" s="9">
        <f t="shared" si="293"/>
        <v>63.614537256651829</v>
      </c>
      <c r="BC772" s="9">
        <f t="shared" si="294"/>
        <v>44.246076334665375</v>
      </c>
      <c r="BD772" s="9">
        <f t="shared" si="295"/>
        <v>82.982998178638283</v>
      </c>
      <c r="BE772" s="16">
        <f t="shared" si="296"/>
        <v>63.614537256651829</v>
      </c>
      <c r="BF772" s="44">
        <f t="shared" si="297"/>
        <v>-0.21489064434970165</v>
      </c>
      <c r="BG772" s="49"/>
      <c r="BH772" s="12">
        <f t="shared" si="298"/>
        <v>-0.21550558211965329</v>
      </c>
      <c r="BI772" s="9">
        <f t="shared" si="299"/>
        <v>64</v>
      </c>
      <c r="BJ772" s="9">
        <f t="shared" si="302"/>
        <v>44.631539078013546</v>
      </c>
      <c r="BK772" s="9"/>
      <c r="BL772" s="47">
        <f t="shared" si="300"/>
        <v>64</v>
      </c>
      <c r="BM772" s="44">
        <f t="shared" si="301"/>
        <v>-0.21489064434970165</v>
      </c>
      <c r="BN772" s="11"/>
      <c r="BO772" s="9"/>
      <c r="BP772" s="11"/>
      <c r="BQ772" s="9"/>
      <c r="BR772" s="43"/>
      <c r="BS772" s="9"/>
      <c r="BT772" s="11"/>
    </row>
    <row r="773" spans="3:72" x14ac:dyDescent="0.2">
      <c r="C773" s="1">
        <v>80</v>
      </c>
      <c r="D773" s="1">
        <v>104.71</v>
      </c>
      <c r="E773" s="1">
        <v>-5103.8999999999996</v>
      </c>
      <c r="F773" s="2">
        <v>78</v>
      </c>
      <c r="G773" s="6">
        <v>3.3000000000000002E-2</v>
      </c>
      <c r="H773" s="2">
        <v>0.42199999999999999</v>
      </c>
      <c r="I773" s="2">
        <v>3500</v>
      </c>
      <c r="J773" s="3">
        <f t="shared" si="263"/>
        <v>58.333333333333336</v>
      </c>
      <c r="K773" s="3">
        <f t="shared" si="264"/>
        <v>366.52</v>
      </c>
      <c r="L773" s="1">
        <v>0.9</v>
      </c>
      <c r="M773" s="1">
        <v>0.76</v>
      </c>
      <c r="N773" s="1">
        <f t="shared" si="265"/>
        <v>0.68400000000000005</v>
      </c>
      <c r="O773" s="40">
        <f t="shared" si="266"/>
        <v>50.175438596491226</v>
      </c>
      <c r="P773" s="40">
        <f t="shared" si="267"/>
        <v>3808.3157894736842</v>
      </c>
      <c r="Q773" s="1">
        <v>11</v>
      </c>
      <c r="R773" s="1">
        <v>4</v>
      </c>
      <c r="S773" s="2">
        <v>2600</v>
      </c>
      <c r="T773" s="3">
        <f t="shared" si="268"/>
        <v>866.66666666666663</v>
      </c>
      <c r="U773" s="7">
        <v>0.20419999999999999</v>
      </c>
      <c r="V773" s="7">
        <f t="shared" si="269"/>
        <v>3.2749326455999997E-2</v>
      </c>
      <c r="W773" s="7">
        <f t="shared" si="270"/>
        <v>1.6693636134473333E-2</v>
      </c>
      <c r="X773" s="40">
        <f t="shared" si="271"/>
        <v>1081.2059482292843</v>
      </c>
      <c r="Y773" s="1">
        <v>0</v>
      </c>
      <c r="Z773" s="1">
        <v>78</v>
      </c>
      <c r="AA773" s="2">
        <v>67</v>
      </c>
      <c r="AB773" s="6">
        <f t="shared" si="272"/>
        <v>0.6511988748177826</v>
      </c>
      <c r="AC773" s="2">
        <v>347.36</v>
      </c>
      <c r="AD773" s="40">
        <f t="shared" si="273"/>
        <v>3367.0033670033663</v>
      </c>
      <c r="AE773" s="1">
        <f t="shared" si="274"/>
        <v>2.4950099800399199</v>
      </c>
      <c r="AF773" s="2">
        <f t="shared" si="275"/>
        <v>246</v>
      </c>
      <c r="AG773" s="9">
        <f t="shared" si="276"/>
        <v>613.77245508982026</v>
      </c>
      <c r="AH773" s="12">
        <f t="shared" si="277"/>
        <v>2.495707805916752E-3</v>
      </c>
      <c r="AI773" s="12">
        <f t="shared" si="278"/>
        <v>-74917.308120442816</v>
      </c>
      <c r="AJ773" s="42">
        <f t="shared" si="279"/>
        <v>-100.75900152459965</v>
      </c>
      <c r="AK773" s="11">
        <v>0</v>
      </c>
      <c r="AL773" s="9">
        <f t="shared" si="280"/>
        <v>-89.686249642024563</v>
      </c>
      <c r="AM773" s="11">
        <f t="shared" si="281"/>
        <v>0</v>
      </c>
      <c r="AN773" s="9">
        <f t="shared" si="282"/>
        <v>81.446154649999031</v>
      </c>
      <c r="AO773" s="9"/>
      <c r="AP773" s="9">
        <f t="shared" si="283"/>
        <v>100.75950603775331</v>
      </c>
      <c r="AQ773" s="47">
        <f t="shared" si="284"/>
        <v>81.391045115766858</v>
      </c>
      <c r="AR773" s="15">
        <f t="shared" si="285"/>
        <v>0</v>
      </c>
      <c r="AS773" s="49"/>
      <c r="AT773" s="12">
        <f t="shared" si="286"/>
        <v>-0.21489064434970165</v>
      </c>
      <c r="AU773" s="9">
        <f t="shared" si="287"/>
        <v>62.077693728012576</v>
      </c>
      <c r="AV773" s="9">
        <f t="shared" si="288"/>
        <v>42.764342340258295</v>
      </c>
      <c r="AW773" s="9">
        <f t="shared" si="289"/>
        <v>81.391045115766858</v>
      </c>
      <c r="AX773" s="16">
        <f t="shared" si="290"/>
        <v>62.077693728012576</v>
      </c>
      <c r="AY773" s="44">
        <f t="shared" si="291"/>
        <v>-0.21427921098033567</v>
      </c>
      <c r="AZ773" s="49"/>
      <c r="BA773" s="12">
        <f t="shared" si="292"/>
        <v>-0.21489064434970165</v>
      </c>
      <c r="BB773" s="9">
        <f t="shared" si="293"/>
        <v>63.614537256651829</v>
      </c>
      <c r="BC773" s="9">
        <f t="shared" si="294"/>
        <v>44.301185868897548</v>
      </c>
      <c r="BD773" s="9">
        <f t="shared" si="295"/>
        <v>82.92788864440611</v>
      </c>
      <c r="BE773" s="16">
        <f t="shared" si="296"/>
        <v>63.614537256651829</v>
      </c>
      <c r="BF773" s="44">
        <f t="shared" si="297"/>
        <v>-0.21427921098033567</v>
      </c>
      <c r="BG773" s="49"/>
      <c r="BH773" s="12">
        <f t="shared" si="298"/>
        <v>-0.21489064434970165</v>
      </c>
      <c r="BI773" s="9">
        <f t="shared" si="299"/>
        <v>64</v>
      </c>
      <c r="BJ773" s="9">
        <f t="shared" si="302"/>
        <v>44.686648612245719</v>
      </c>
      <c r="BK773" s="9"/>
      <c r="BL773" s="47">
        <f t="shared" si="300"/>
        <v>64</v>
      </c>
      <c r="BM773" s="44">
        <f t="shared" si="301"/>
        <v>-0.21427921098033567</v>
      </c>
      <c r="BN773" s="11"/>
      <c r="BO773" s="9"/>
      <c r="BP773" s="11"/>
      <c r="BQ773" s="9"/>
      <c r="BR773" s="43"/>
      <c r="BS773" s="9"/>
      <c r="BT773" s="11"/>
    </row>
    <row r="774" spans="3:72" x14ac:dyDescent="0.2">
      <c r="C774" s="1">
        <v>80</v>
      </c>
      <c r="D774" s="1">
        <v>104.71</v>
      </c>
      <c r="E774" s="1">
        <v>-5103.8999999999996</v>
      </c>
      <c r="F774" s="2">
        <v>78</v>
      </c>
      <c r="G774" s="6">
        <v>3.3000000000000002E-2</v>
      </c>
      <c r="H774" s="2">
        <v>0.42199999999999999</v>
      </c>
      <c r="I774" s="2">
        <v>3500</v>
      </c>
      <c r="J774" s="3">
        <f t="shared" si="263"/>
        <v>58.333333333333336</v>
      </c>
      <c r="K774" s="3">
        <f t="shared" si="264"/>
        <v>366.52</v>
      </c>
      <c r="L774" s="1">
        <v>0.9</v>
      </c>
      <c r="M774" s="1">
        <v>0.76</v>
      </c>
      <c r="N774" s="1">
        <f t="shared" si="265"/>
        <v>0.68400000000000005</v>
      </c>
      <c r="O774" s="40">
        <f t="shared" si="266"/>
        <v>50.175438596491226</v>
      </c>
      <c r="P774" s="40">
        <f t="shared" si="267"/>
        <v>3808.3157894736842</v>
      </c>
      <c r="Q774" s="1">
        <v>11</v>
      </c>
      <c r="R774" s="1">
        <v>4</v>
      </c>
      <c r="S774" s="2">
        <v>2600</v>
      </c>
      <c r="T774" s="3">
        <f t="shared" si="268"/>
        <v>866.66666666666663</v>
      </c>
      <c r="U774" s="7">
        <v>0.20419999999999999</v>
      </c>
      <c r="V774" s="7">
        <f t="shared" si="269"/>
        <v>3.2749326455999997E-2</v>
      </c>
      <c r="W774" s="7">
        <f t="shared" si="270"/>
        <v>1.6693636134473333E-2</v>
      </c>
      <c r="X774" s="40">
        <f t="shared" si="271"/>
        <v>1081.2059482292843</v>
      </c>
      <c r="Y774" s="1">
        <v>0</v>
      </c>
      <c r="Z774" s="1">
        <v>78</v>
      </c>
      <c r="AA774" s="2">
        <v>67</v>
      </c>
      <c r="AB774" s="6">
        <f t="shared" si="272"/>
        <v>0.6511988748177826</v>
      </c>
      <c r="AC774" s="2">
        <v>347.36</v>
      </c>
      <c r="AD774" s="40">
        <f t="shared" si="273"/>
        <v>3367.0033670033663</v>
      </c>
      <c r="AE774" s="1">
        <f t="shared" si="274"/>
        <v>2.4950099800399199</v>
      </c>
      <c r="AF774" s="2">
        <f t="shared" si="275"/>
        <v>247</v>
      </c>
      <c r="AG774" s="9">
        <f t="shared" si="276"/>
        <v>616.26746506986024</v>
      </c>
      <c r="AH774" s="12">
        <f t="shared" si="277"/>
        <v>2.4856288407239728E-3</v>
      </c>
      <c r="AI774" s="12">
        <f t="shared" si="278"/>
        <v>-74826.496648916713</v>
      </c>
      <c r="AJ774" s="42">
        <f t="shared" si="279"/>
        <v>-100.64909968560995</v>
      </c>
      <c r="AK774" s="11">
        <v>0</v>
      </c>
      <c r="AL774" s="9">
        <f t="shared" si="280"/>
        <v>-89.688048636521813</v>
      </c>
      <c r="AM774" s="11">
        <f t="shared" si="281"/>
        <v>0</v>
      </c>
      <c r="AN774" s="9">
        <f t="shared" si="282"/>
        <v>81.391045115766858</v>
      </c>
      <c r="AO774" s="9"/>
      <c r="AP774" s="9">
        <f t="shared" si="283"/>
        <v>100.6496001320194</v>
      </c>
      <c r="AQ774" s="47">
        <f t="shared" si="284"/>
        <v>81.33624874426512</v>
      </c>
      <c r="AR774" s="15">
        <f t="shared" si="285"/>
        <v>0</v>
      </c>
      <c r="AS774" s="49"/>
      <c r="AT774" s="12">
        <f t="shared" si="286"/>
        <v>-0.21427921098033567</v>
      </c>
      <c r="AU774" s="9">
        <f t="shared" si="287"/>
        <v>62.077693728012576</v>
      </c>
      <c r="AV774" s="9">
        <f t="shared" si="288"/>
        <v>42.819138711760033</v>
      </c>
      <c r="AW774" s="9">
        <f t="shared" si="289"/>
        <v>81.33624874426512</v>
      </c>
      <c r="AX774" s="16">
        <f t="shared" si="290"/>
        <v>62.077693728012576</v>
      </c>
      <c r="AY774" s="44">
        <f t="shared" si="291"/>
        <v>-0.21367125211218074</v>
      </c>
      <c r="AZ774" s="49"/>
      <c r="BA774" s="12">
        <f t="shared" si="292"/>
        <v>-0.21427921098033567</v>
      </c>
      <c r="BB774" s="9">
        <f t="shared" si="293"/>
        <v>63.614537256651829</v>
      </c>
      <c r="BC774" s="9">
        <f t="shared" si="294"/>
        <v>44.355982240399285</v>
      </c>
      <c r="BD774" s="9">
        <f t="shared" si="295"/>
        <v>82.873092272904373</v>
      </c>
      <c r="BE774" s="16">
        <f t="shared" si="296"/>
        <v>63.614537256651829</v>
      </c>
      <c r="BF774" s="44">
        <f t="shared" si="297"/>
        <v>-0.21367125211218074</v>
      </c>
      <c r="BG774" s="49"/>
      <c r="BH774" s="12">
        <f t="shared" si="298"/>
        <v>-0.21427921098033567</v>
      </c>
      <c r="BI774" s="9">
        <f t="shared" si="299"/>
        <v>64</v>
      </c>
      <c r="BJ774" s="9">
        <f t="shared" si="302"/>
        <v>44.741444983747456</v>
      </c>
      <c r="BK774" s="9"/>
      <c r="BL774" s="47">
        <f t="shared" si="300"/>
        <v>64</v>
      </c>
      <c r="BM774" s="44">
        <f t="shared" si="301"/>
        <v>-0.21367125211218074</v>
      </c>
      <c r="BN774" s="11"/>
      <c r="BO774" s="9"/>
      <c r="BP774" s="11"/>
      <c r="BQ774" s="9"/>
      <c r="BR774" s="43"/>
      <c r="BS774" s="9"/>
      <c r="BT774" s="11"/>
    </row>
    <row r="775" spans="3:72" x14ac:dyDescent="0.2">
      <c r="C775" s="1">
        <v>80</v>
      </c>
      <c r="D775" s="1">
        <v>104.71</v>
      </c>
      <c r="E775" s="1">
        <v>-5103.8999999999996</v>
      </c>
      <c r="F775" s="2">
        <v>78</v>
      </c>
      <c r="G775" s="6">
        <v>3.3000000000000002E-2</v>
      </c>
      <c r="H775" s="2">
        <v>0.42199999999999999</v>
      </c>
      <c r="I775" s="2">
        <v>3500</v>
      </c>
      <c r="J775" s="3">
        <f t="shared" si="263"/>
        <v>58.333333333333336</v>
      </c>
      <c r="K775" s="3">
        <f t="shared" si="264"/>
        <v>366.52</v>
      </c>
      <c r="L775" s="1">
        <v>0.9</v>
      </c>
      <c r="M775" s="1">
        <v>0.76</v>
      </c>
      <c r="N775" s="1">
        <f t="shared" si="265"/>
        <v>0.68400000000000005</v>
      </c>
      <c r="O775" s="40">
        <f t="shared" si="266"/>
        <v>50.175438596491226</v>
      </c>
      <c r="P775" s="40">
        <f t="shared" si="267"/>
        <v>3808.3157894736842</v>
      </c>
      <c r="Q775" s="1">
        <v>11</v>
      </c>
      <c r="R775" s="1">
        <v>4</v>
      </c>
      <c r="S775" s="2">
        <v>2600</v>
      </c>
      <c r="T775" s="3">
        <f t="shared" si="268"/>
        <v>866.66666666666663</v>
      </c>
      <c r="U775" s="7">
        <v>0.20419999999999999</v>
      </c>
      <c r="V775" s="7">
        <f t="shared" si="269"/>
        <v>3.2749326455999997E-2</v>
      </c>
      <c r="W775" s="7">
        <f t="shared" si="270"/>
        <v>1.6693636134473333E-2</v>
      </c>
      <c r="X775" s="40">
        <f t="shared" si="271"/>
        <v>1081.2059482292843</v>
      </c>
      <c r="Y775" s="1">
        <v>0</v>
      </c>
      <c r="Z775" s="1">
        <v>78</v>
      </c>
      <c r="AA775" s="2">
        <v>67</v>
      </c>
      <c r="AB775" s="6">
        <f t="shared" si="272"/>
        <v>0.6511988748177826</v>
      </c>
      <c r="AC775" s="2">
        <v>347.36</v>
      </c>
      <c r="AD775" s="40">
        <f t="shared" si="273"/>
        <v>3367.0033670033663</v>
      </c>
      <c r="AE775" s="1">
        <f t="shared" si="274"/>
        <v>2.4950099800399199</v>
      </c>
      <c r="AF775" s="2">
        <f t="shared" si="275"/>
        <v>248</v>
      </c>
      <c r="AG775" s="9">
        <f t="shared" si="276"/>
        <v>618.7624750499001</v>
      </c>
      <c r="AH775" s="12">
        <f t="shared" si="277"/>
        <v>2.4756309562843758E-3</v>
      </c>
      <c r="AI775" s="12">
        <f t="shared" si="278"/>
        <v>-74736.201224257413</v>
      </c>
      <c r="AJ775" s="42">
        <f t="shared" si="279"/>
        <v>-100.53982145881692</v>
      </c>
      <c r="AK775" s="11">
        <v>0</v>
      </c>
      <c r="AL775" s="9">
        <f t="shared" si="280"/>
        <v>-89.689833158915434</v>
      </c>
      <c r="AM775" s="11">
        <f t="shared" si="281"/>
        <v>0</v>
      </c>
      <c r="AN775" s="9">
        <f t="shared" si="282"/>
        <v>81.33624874426512</v>
      </c>
      <c r="AO775" s="9"/>
      <c r="AP775" s="9">
        <f t="shared" si="283"/>
        <v>100.54031788745608</v>
      </c>
      <c r="AQ775" s="47">
        <f t="shared" si="284"/>
        <v>81.28176287120354</v>
      </c>
      <c r="AR775" s="15">
        <f t="shared" si="285"/>
        <v>0</v>
      </c>
      <c r="AS775" s="49"/>
      <c r="AT775" s="12">
        <f t="shared" si="286"/>
        <v>-0.21367125211218074</v>
      </c>
      <c r="AU775" s="9">
        <f t="shared" si="287"/>
        <v>62.077693728012576</v>
      </c>
      <c r="AV775" s="9">
        <f t="shared" si="288"/>
        <v>42.873624584821613</v>
      </c>
      <c r="AW775" s="9">
        <f t="shared" si="289"/>
        <v>81.28176287120354</v>
      </c>
      <c r="AX775" s="16">
        <f t="shared" si="290"/>
        <v>62.077693728012576</v>
      </c>
      <c r="AY775" s="44">
        <f t="shared" si="291"/>
        <v>-0.21306673818527042</v>
      </c>
      <c r="AZ775" s="49"/>
      <c r="BA775" s="12">
        <f t="shared" si="292"/>
        <v>-0.21367125211218074</v>
      </c>
      <c r="BB775" s="9">
        <f t="shared" si="293"/>
        <v>63.614537256651829</v>
      </c>
      <c r="BC775" s="9">
        <f t="shared" si="294"/>
        <v>44.410468113460865</v>
      </c>
      <c r="BD775" s="9">
        <f t="shared" si="295"/>
        <v>82.818606399842793</v>
      </c>
      <c r="BE775" s="16">
        <f t="shared" si="296"/>
        <v>63.614537256651829</v>
      </c>
      <c r="BF775" s="44">
        <f t="shared" si="297"/>
        <v>-0.21306673818527042</v>
      </c>
      <c r="BG775" s="49"/>
      <c r="BH775" s="12">
        <f t="shared" si="298"/>
        <v>-0.21367125211218074</v>
      </c>
      <c r="BI775" s="9">
        <f t="shared" si="299"/>
        <v>64</v>
      </c>
      <c r="BJ775" s="9">
        <f t="shared" si="302"/>
        <v>44.795930856809036</v>
      </c>
      <c r="BK775" s="9"/>
      <c r="BL775" s="47">
        <f t="shared" si="300"/>
        <v>64</v>
      </c>
      <c r="BM775" s="44">
        <f t="shared" si="301"/>
        <v>-0.21306673818527042</v>
      </c>
      <c r="BN775" s="11"/>
      <c r="BO775" s="9"/>
      <c r="BP775" s="11"/>
      <c r="BQ775" s="9"/>
      <c r="BR775" s="43"/>
      <c r="BS775" s="9"/>
      <c r="BT775" s="11"/>
    </row>
    <row r="776" spans="3:72" x14ac:dyDescent="0.2">
      <c r="C776" s="1">
        <v>80</v>
      </c>
      <c r="D776" s="1">
        <v>104.71</v>
      </c>
      <c r="E776" s="1">
        <v>-5103.8999999999996</v>
      </c>
      <c r="F776" s="2">
        <v>78</v>
      </c>
      <c r="G776" s="6">
        <v>3.3000000000000002E-2</v>
      </c>
      <c r="H776" s="2">
        <v>0.42199999999999999</v>
      </c>
      <c r="I776" s="2">
        <v>3500</v>
      </c>
      <c r="J776" s="3">
        <f t="shared" si="263"/>
        <v>58.333333333333336</v>
      </c>
      <c r="K776" s="3">
        <f t="shared" si="264"/>
        <v>366.52</v>
      </c>
      <c r="L776" s="1">
        <v>0.9</v>
      </c>
      <c r="M776" s="1">
        <v>0.76</v>
      </c>
      <c r="N776" s="1">
        <f t="shared" si="265"/>
        <v>0.68400000000000005</v>
      </c>
      <c r="O776" s="40">
        <f t="shared" si="266"/>
        <v>50.175438596491226</v>
      </c>
      <c r="P776" s="40">
        <f t="shared" si="267"/>
        <v>3808.3157894736842</v>
      </c>
      <c r="Q776" s="1">
        <v>11</v>
      </c>
      <c r="R776" s="1">
        <v>4</v>
      </c>
      <c r="S776" s="2">
        <v>2600</v>
      </c>
      <c r="T776" s="3">
        <f t="shared" si="268"/>
        <v>866.66666666666663</v>
      </c>
      <c r="U776" s="7">
        <v>0.20419999999999999</v>
      </c>
      <c r="V776" s="7">
        <f t="shared" si="269"/>
        <v>3.2749326455999997E-2</v>
      </c>
      <c r="W776" s="7">
        <f t="shared" si="270"/>
        <v>1.6693636134473333E-2</v>
      </c>
      <c r="X776" s="40">
        <f t="shared" si="271"/>
        <v>1081.2059482292843</v>
      </c>
      <c r="Y776" s="1">
        <v>0</v>
      </c>
      <c r="Z776" s="1">
        <v>78</v>
      </c>
      <c r="AA776" s="2">
        <v>67</v>
      </c>
      <c r="AB776" s="6">
        <f t="shared" si="272"/>
        <v>0.6511988748177826</v>
      </c>
      <c r="AC776" s="2">
        <v>347.36</v>
      </c>
      <c r="AD776" s="40">
        <f t="shared" si="273"/>
        <v>3367.0033670033663</v>
      </c>
      <c r="AE776" s="1">
        <f t="shared" si="274"/>
        <v>2.4950099800399199</v>
      </c>
      <c r="AF776" s="2">
        <f t="shared" si="275"/>
        <v>249</v>
      </c>
      <c r="AG776" s="9">
        <f t="shared" si="276"/>
        <v>621.25748502994009</v>
      </c>
      <c r="AH776" s="12">
        <f t="shared" si="277"/>
        <v>2.4657131781301135E-3</v>
      </c>
      <c r="AI776" s="12">
        <f t="shared" si="278"/>
        <v>-74646.417453555201</v>
      </c>
      <c r="AJ776" s="42">
        <f t="shared" si="279"/>
        <v>-100.43116154658154</v>
      </c>
      <c r="AK776" s="11">
        <v>0</v>
      </c>
      <c r="AL776" s="9">
        <f t="shared" si="280"/>
        <v>-89.691603383138201</v>
      </c>
      <c r="AM776" s="11">
        <f t="shared" si="281"/>
        <v>0</v>
      </c>
      <c r="AN776" s="9">
        <f t="shared" si="282"/>
        <v>81.28176287120354</v>
      </c>
      <c r="AO776" s="9"/>
      <c r="AP776" s="9">
        <f t="shared" si="283"/>
        <v>100.43165400564115</v>
      </c>
      <c r="AQ776" s="47">
        <f t="shared" si="284"/>
        <v>81.227584862450186</v>
      </c>
      <c r="AR776" s="15">
        <f t="shared" si="285"/>
        <v>0</v>
      </c>
      <c r="AS776" s="49"/>
      <c r="AT776" s="12">
        <f t="shared" si="286"/>
        <v>-0.21306673818527042</v>
      </c>
      <c r="AU776" s="9">
        <f t="shared" si="287"/>
        <v>62.077693728012576</v>
      </c>
      <c r="AV776" s="9">
        <f t="shared" si="288"/>
        <v>42.927802593574967</v>
      </c>
      <c r="AW776" s="9">
        <f t="shared" si="289"/>
        <v>81.227584862450186</v>
      </c>
      <c r="AX776" s="16">
        <f t="shared" si="290"/>
        <v>62.077693728012576</v>
      </c>
      <c r="AY776" s="44">
        <f t="shared" si="291"/>
        <v>-0.21246563997424137</v>
      </c>
      <c r="AZ776" s="49"/>
      <c r="BA776" s="12">
        <f t="shared" si="292"/>
        <v>-0.21306673818527042</v>
      </c>
      <c r="BB776" s="9">
        <f t="shared" si="293"/>
        <v>63.614537256651829</v>
      </c>
      <c r="BC776" s="9">
        <f t="shared" si="294"/>
        <v>44.464646122214219</v>
      </c>
      <c r="BD776" s="9">
        <f t="shared" si="295"/>
        <v>82.764428391089439</v>
      </c>
      <c r="BE776" s="16">
        <f t="shared" si="296"/>
        <v>63.614537256651829</v>
      </c>
      <c r="BF776" s="44">
        <f t="shared" si="297"/>
        <v>-0.21246563997424137</v>
      </c>
      <c r="BG776" s="49"/>
      <c r="BH776" s="12">
        <f t="shared" si="298"/>
        <v>-0.21306673818527042</v>
      </c>
      <c r="BI776" s="9">
        <f t="shared" si="299"/>
        <v>64</v>
      </c>
      <c r="BJ776" s="9">
        <f t="shared" si="302"/>
        <v>44.85010886556239</v>
      </c>
      <c r="BK776" s="9"/>
      <c r="BL776" s="47">
        <f t="shared" si="300"/>
        <v>64</v>
      </c>
      <c r="BM776" s="44">
        <f t="shared" si="301"/>
        <v>-0.21246563997424137</v>
      </c>
      <c r="BN776" s="11"/>
      <c r="BO776" s="9"/>
      <c r="BP776" s="11"/>
      <c r="BQ776" s="9"/>
      <c r="BR776" s="43"/>
      <c r="BS776" s="9"/>
      <c r="BT776" s="11"/>
    </row>
    <row r="777" spans="3:72" x14ac:dyDescent="0.2">
      <c r="C777" s="1">
        <v>80</v>
      </c>
      <c r="D777" s="1">
        <v>104.71</v>
      </c>
      <c r="E777" s="1">
        <v>-5103.8999999999996</v>
      </c>
      <c r="F777" s="2">
        <v>78</v>
      </c>
      <c r="G777" s="6">
        <v>3.3000000000000002E-2</v>
      </c>
      <c r="H777" s="2">
        <v>0.42199999999999999</v>
      </c>
      <c r="I777" s="2">
        <v>3500</v>
      </c>
      <c r="J777" s="3">
        <f t="shared" si="263"/>
        <v>58.333333333333336</v>
      </c>
      <c r="K777" s="3">
        <f t="shared" si="264"/>
        <v>366.52</v>
      </c>
      <c r="L777" s="1">
        <v>0.9</v>
      </c>
      <c r="M777" s="1">
        <v>0.76</v>
      </c>
      <c r="N777" s="1">
        <f t="shared" si="265"/>
        <v>0.68400000000000005</v>
      </c>
      <c r="O777" s="40">
        <f t="shared" si="266"/>
        <v>50.175438596491226</v>
      </c>
      <c r="P777" s="40">
        <f t="shared" si="267"/>
        <v>3808.3157894736842</v>
      </c>
      <c r="Q777" s="1">
        <v>11</v>
      </c>
      <c r="R777" s="1">
        <v>4</v>
      </c>
      <c r="S777" s="2">
        <v>2600</v>
      </c>
      <c r="T777" s="3">
        <f t="shared" si="268"/>
        <v>866.66666666666663</v>
      </c>
      <c r="U777" s="7">
        <v>0.20419999999999999</v>
      </c>
      <c r="V777" s="7">
        <f t="shared" si="269"/>
        <v>3.2749326455999997E-2</v>
      </c>
      <c r="W777" s="7">
        <f t="shared" si="270"/>
        <v>1.6693636134473333E-2</v>
      </c>
      <c r="X777" s="40">
        <f t="shared" si="271"/>
        <v>1081.2059482292843</v>
      </c>
      <c r="Y777" s="1">
        <v>0</v>
      </c>
      <c r="Z777" s="1">
        <v>78</v>
      </c>
      <c r="AA777" s="2">
        <v>67</v>
      </c>
      <c r="AB777" s="6">
        <f t="shared" si="272"/>
        <v>0.6511988748177826</v>
      </c>
      <c r="AC777" s="2">
        <v>347.36</v>
      </c>
      <c r="AD777" s="40">
        <f t="shared" si="273"/>
        <v>3367.0033670033663</v>
      </c>
      <c r="AE777" s="1">
        <f t="shared" si="274"/>
        <v>2.4950099800399199</v>
      </c>
      <c r="AF777" s="2">
        <f t="shared" si="275"/>
        <v>250</v>
      </c>
      <c r="AG777" s="9">
        <f t="shared" si="276"/>
        <v>623.75249500997995</v>
      </c>
      <c r="AH777" s="12">
        <f t="shared" si="277"/>
        <v>2.4558745473465342E-3</v>
      </c>
      <c r="AI777" s="12">
        <f t="shared" si="278"/>
        <v>-74557.140993693654</v>
      </c>
      <c r="AJ777" s="42">
        <f t="shared" si="279"/>
        <v>-100.32311471114016</v>
      </c>
      <c r="AK777" s="11">
        <v>0</v>
      </c>
      <c r="AL777" s="9">
        <f t="shared" si="280"/>
        <v>-89.693359480346757</v>
      </c>
      <c r="AM777" s="11">
        <f t="shared" si="281"/>
        <v>0</v>
      </c>
      <c r="AN777" s="9">
        <f t="shared" si="282"/>
        <v>81.227584862450186</v>
      </c>
      <c r="AO777" s="9"/>
      <c r="AP777" s="9">
        <f t="shared" si="283"/>
        <v>100.32360324804334</v>
      </c>
      <c r="AQ777" s="47">
        <f t="shared" si="284"/>
        <v>81.173712113605731</v>
      </c>
      <c r="AR777" s="15">
        <f t="shared" si="285"/>
        <v>0</v>
      </c>
      <c r="AS777" s="49"/>
      <c r="AT777" s="12">
        <f t="shared" si="286"/>
        <v>-0.21246563997424137</v>
      </c>
      <c r="AU777" s="9">
        <f t="shared" si="287"/>
        <v>62.077693728012576</v>
      </c>
      <c r="AV777" s="9">
        <f t="shared" si="288"/>
        <v>42.981675342419422</v>
      </c>
      <c r="AW777" s="9">
        <f t="shared" si="289"/>
        <v>81.173712113605731</v>
      </c>
      <c r="AX777" s="16">
        <f t="shared" si="290"/>
        <v>62.077693728012576</v>
      </c>
      <c r="AY777" s="44">
        <f t="shared" si="291"/>
        <v>-0.21186792858360975</v>
      </c>
      <c r="AZ777" s="49"/>
      <c r="BA777" s="12">
        <f t="shared" si="292"/>
        <v>-0.21246563997424137</v>
      </c>
      <c r="BB777" s="9">
        <f t="shared" si="293"/>
        <v>63.614537256651829</v>
      </c>
      <c r="BC777" s="9">
        <f t="shared" si="294"/>
        <v>44.518518871058674</v>
      </c>
      <c r="BD777" s="9">
        <f t="shared" si="295"/>
        <v>82.710555642244984</v>
      </c>
      <c r="BE777" s="16">
        <f t="shared" si="296"/>
        <v>63.614537256651829</v>
      </c>
      <c r="BF777" s="44">
        <f t="shared" si="297"/>
        <v>-0.21186792858360975</v>
      </c>
      <c r="BG777" s="49"/>
      <c r="BH777" s="12">
        <f t="shared" si="298"/>
        <v>-0.21246563997424137</v>
      </c>
      <c r="BI777" s="9">
        <f t="shared" si="299"/>
        <v>64</v>
      </c>
      <c r="BJ777" s="9">
        <f t="shared" si="302"/>
        <v>44.903981614406845</v>
      </c>
      <c r="BK777" s="9"/>
      <c r="BL777" s="47">
        <f t="shared" si="300"/>
        <v>64</v>
      </c>
      <c r="BM777" s="44">
        <f t="shared" si="301"/>
        <v>-0.21186792858360975</v>
      </c>
      <c r="BN777" s="11"/>
      <c r="BO777" s="9"/>
      <c r="BP777" s="11"/>
      <c r="BQ777" s="9"/>
      <c r="BR777" s="43"/>
      <c r="BS777" s="9"/>
      <c r="BT777" s="11"/>
    </row>
    <row r="778" spans="3:72" x14ac:dyDescent="0.2">
      <c r="C778" s="1">
        <v>80</v>
      </c>
      <c r="D778" s="1">
        <v>104.71</v>
      </c>
      <c r="E778" s="1">
        <v>-5103.8999999999996</v>
      </c>
      <c r="F778" s="2">
        <v>78</v>
      </c>
      <c r="G778" s="6">
        <v>3.3000000000000002E-2</v>
      </c>
      <c r="H778" s="2">
        <v>0.42199999999999999</v>
      </c>
      <c r="I778" s="2">
        <v>3500</v>
      </c>
      <c r="J778" s="3">
        <f t="shared" si="263"/>
        <v>58.333333333333336</v>
      </c>
      <c r="K778" s="3">
        <f t="shared" si="264"/>
        <v>366.52</v>
      </c>
      <c r="L778" s="1">
        <v>0.9</v>
      </c>
      <c r="M778" s="1">
        <v>0.76</v>
      </c>
      <c r="N778" s="1">
        <f t="shared" si="265"/>
        <v>0.68400000000000005</v>
      </c>
      <c r="O778" s="40">
        <f t="shared" si="266"/>
        <v>50.175438596491226</v>
      </c>
      <c r="P778" s="40">
        <f t="shared" si="267"/>
        <v>3808.3157894736842</v>
      </c>
      <c r="Q778" s="1">
        <v>11</v>
      </c>
      <c r="R778" s="1">
        <v>4</v>
      </c>
      <c r="S778" s="2">
        <v>2600</v>
      </c>
      <c r="T778" s="3">
        <f t="shared" si="268"/>
        <v>866.66666666666663</v>
      </c>
      <c r="U778" s="7">
        <v>0.20419999999999999</v>
      </c>
      <c r="V778" s="7">
        <f t="shared" si="269"/>
        <v>3.2749326455999997E-2</v>
      </c>
      <c r="W778" s="7">
        <f t="shared" si="270"/>
        <v>1.6693636134473333E-2</v>
      </c>
      <c r="X778" s="40">
        <f t="shared" si="271"/>
        <v>1081.2059482292843</v>
      </c>
      <c r="Y778" s="1">
        <v>0</v>
      </c>
      <c r="Z778" s="1">
        <v>78</v>
      </c>
      <c r="AA778" s="2">
        <v>67</v>
      </c>
      <c r="AB778" s="6">
        <f t="shared" si="272"/>
        <v>0.6511988748177826</v>
      </c>
      <c r="AC778" s="2">
        <v>347.36</v>
      </c>
      <c r="AD778" s="40">
        <f t="shared" si="273"/>
        <v>3367.0033670033663</v>
      </c>
      <c r="AE778" s="1">
        <f t="shared" si="274"/>
        <v>2.4950099800399199</v>
      </c>
      <c r="AF778" s="2">
        <f t="shared" si="275"/>
        <v>251</v>
      </c>
      <c r="AG778" s="9">
        <f t="shared" si="276"/>
        <v>626.24750499001993</v>
      </c>
      <c r="AH778" s="12">
        <f t="shared" si="277"/>
        <v>2.4461141202631129E-3</v>
      </c>
      <c r="AI778" s="12">
        <f t="shared" si="278"/>
        <v>-74468.367550644936</v>
      </c>
      <c r="AJ778" s="42">
        <f t="shared" si="279"/>
        <v>-100.21567577376059</v>
      </c>
      <c r="AK778" s="11">
        <v>0</v>
      </c>
      <c r="AL778" s="9">
        <f t="shared" si="280"/>
        <v>-89.695101618976878</v>
      </c>
      <c r="AM778" s="11">
        <f t="shared" si="281"/>
        <v>0</v>
      </c>
      <c r="AN778" s="9">
        <f t="shared" si="282"/>
        <v>81.173712113605731</v>
      </c>
      <c r="AO778" s="9"/>
      <c r="AP778" s="9">
        <f t="shared" si="283"/>
        <v>100.21616043517803</v>
      </c>
      <c r="AQ778" s="47">
        <f t="shared" si="284"/>
        <v>81.120142049584871</v>
      </c>
      <c r="AR778" s="15">
        <f t="shared" si="285"/>
        <v>0</v>
      </c>
      <c r="AS778" s="49"/>
      <c r="AT778" s="12">
        <f t="shared" si="286"/>
        <v>-0.21186792858360975</v>
      </c>
      <c r="AU778" s="9">
        <f t="shared" si="287"/>
        <v>62.077693728012576</v>
      </c>
      <c r="AV778" s="9">
        <f t="shared" si="288"/>
        <v>43.035245406440282</v>
      </c>
      <c r="AW778" s="9">
        <f t="shared" si="289"/>
        <v>81.120142049584871</v>
      </c>
      <c r="AX778" s="16">
        <f t="shared" si="290"/>
        <v>62.077693728012576</v>
      </c>
      <c r="AY778" s="44">
        <f t="shared" si="291"/>
        <v>-0.21127357544312714</v>
      </c>
      <c r="AZ778" s="49"/>
      <c r="BA778" s="12">
        <f t="shared" si="292"/>
        <v>-0.21186792858360975</v>
      </c>
      <c r="BB778" s="9">
        <f t="shared" si="293"/>
        <v>63.614537256651829</v>
      </c>
      <c r="BC778" s="9">
        <f t="shared" si="294"/>
        <v>44.572088935079535</v>
      </c>
      <c r="BD778" s="9">
        <f t="shared" si="295"/>
        <v>82.656985578224123</v>
      </c>
      <c r="BE778" s="16">
        <f t="shared" si="296"/>
        <v>63.614537256651829</v>
      </c>
      <c r="BF778" s="44">
        <f t="shared" si="297"/>
        <v>-0.21127357544312714</v>
      </c>
      <c r="BG778" s="49"/>
      <c r="BH778" s="12">
        <f t="shared" si="298"/>
        <v>-0.21186792858360975</v>
      </c>
      <c r="BI778" s="9">
        <f t="shared" si="299"/>
        <v>64</v>
      </c>
      <c r="BJ778" s="9">
        <f t="shared" si="302"/>
        <v>44.957551678427706</v>
      </c>
      <c r="BK778" s="9"/>
      <c r="BL778" s="47">
        <f t="shared" si="300"/>
        <v>64</v>
      </c>
      <c r="BM778" s="44">
        <f t="shared" si="301"/>
        <v>-0.21127357544312714</v>
      </c>
      <c r="BN778" s="11"/>
      <c r="BO778" s="9"/>
      <c r="BP778" s="11"/>
      <c r="BQ778" s="9"/>
      <c r="BR778" s="43"/>
      <c r="BS778" s="9"/>
      <c r="BT778" s="11"/>
    </row>
    <row r="779" spans="3:72" x14ac:dyDescent="0.2">
      <c r="C779" s="1">
        <v>80</v>
      </c>
      <c r="D779" s="1">
        <v>104.71</v>
      </c>
      <c r="E779" s="1">
        <v>-5103.8999999999996</v>
      </c>
      <c r="F779" s="2">
        <v>78</v>
      </c>
      <c r="G779" s="6">
        <v>3.3000000000000002E-2</v>
      </c>
      <c r="H779" s="2">
        <v>0.42199999999999999</v>
      </c>
      <c r="I779" s="2">
        <v>3500</v>
      </c>
      <c r="J779" s="3">
        <f t="shared" si="263"/>
        <v>58.333333333333336</v>
      </c>
      <c r="K779" s="3">
        <f t="shared" si="264"/>
        <v>366.52</v>
      </c>
      <c r="L779" s="1">
        <v>0.9</v>
      </c>
      <c r="M779" s="1">
        <v>0.76</v>
      </c>
      <c r="N779" s="1">
        <f t="shared" si="265"/>
        <v>0.68400000000000005</v>
      </c>
      <c r="O779" s="40">
        <f t="shared" si="266"/>
        <v>50.175438596491226</v>
      </c>
      <c r="P779" s="40">
        <f t="shared" si="267"/>
        <v>3808.3157894736842</v>
      </c>
      <c r="Q779" s="1">
        <v>11</v>
      </c>
      <c r="R779" s="1">
        <v>4</v>
      </c>
      <c r="S779" s="2">
        <v>2600</v>
      </c>
      <c r="T779" s="3">
        <f t="shared" si="268"/>
        <v>866.66666666666663</v>
      </c>
      <c r="U779" s="7">
        <v>0.20419999999999999</v>
      </c>
      <c r="V779" s="7">
        <f t="shared" si="269"/>
        <v>3.2749326455999997E-2</v>
      </c>
      <c r="W779" s="7">
        <f t="shared" si="270"/>
        <v>1.6693636134473333E-2</v>
      </c>
      <c r="X779" s="40">
        <f t="shared" si="271"/>
        <v>1081.2059482292843</v>
      </c>
      <c r="Y779" s="1">
        <v>0</v>
      </c>
      <c r="Z779" s="1">
        <v>78</v>
      </c>
      <c r="AA779" s="2">
        <v>67</v>
      </c>
      <c r="AB779" s="6">
        <f t="shared" si="272"/>
        <v>0.6511988748177826</v>
      </c>
      <c r="AC779" s="2">
        <v>347.36</v>
      </c>
      <c r="AD779" s="40">
        <f t="shared" si="273"/>
        <v>3367.0033670033663</v>
      </c>
      <c r="AE779" s="1">
        <f t="shared" si="274"/>
        <v>2.4950099800399199</v>
      </c>
      <c r="AF779" s="2">
        <f t="shared" si="275"/>
        <v>252</v>
      </c>
      <c r="AG779" s="9">
        <f t="shared" si="276"/>
        <v>628.7425149700598</v>
      </c>
      <c r="AH779" s="12">
        <f t="shared" si="277"/>
        <v>2.4364309681517288E-3</v>
      </c>
      <c r="AI779" s="12">
        <f t="shared" si="278"/>
        <v>-74380.092878777039</v>
      </c>
      <c r="AJ779" s="42">
        <f t="shared" si="279"/>
        <v>-100.10883961391225</v>
      </c>
      <c r="AK779" s="11">
        <v>0</v>
      </c>
      <c r="AL779" s="9">
        <f t="shared" si="280"/>
        <v>-89.696829964797232</v>
      </c>
      <c r="AM779" s="11">
        <f t="shared" si="281"/>
        <v>0</v>
      </c>
      <c r="AN779" s="9">
        <f t="shared" si="282"/>
        <v>81.120142049584871</v>
      </c>
      <c r="AO779" s="9"/>
      <c r="AP779" s="9">
        <f t="shared" si="283"/>
        <v>100.10932044577712</v>
      </c>
      <c r="AQ779" s="47">
        <f t="shared" si="284"/>
        <v>81.066872124204821</v>
      </c>
      <c r="AR779" s="15">
        <f t="shared" si="285"/>
        <v>0</v>
      </c>
      <c r="AS779" s="49"/>
      <c r="AT779" s="12">
        <f t="shared" si="286"/>
        <v>-0.21127357544312714</v>
      </c>
      <c r="AU779" s="9">
        <f t="shared" si="287"/>
        <v>62.077693728012576</v>
      </c>
      <c r="AV779" s="9">
        <f t="shared" si="288"/>
        <v>43.088515331820332</v>
      </c>
      <c r="AW779" s="9">
        <f t="shared" si="289"/>
        <v>81.066872124204821</v>
      </c>
      <c r="AX779" s="16">
        <f t="shared" si="290"/>
        <v>62.077693728012576</v>
      </c>
      <c r="AY779" s="44">
        <f t="shared" si="291"/>
        <v>-0.21068255230321492</v>
      </c>
      <c r="AZ779" s="49"/>
      <c r="BA779" s="12">
        <f t="shared" si="292"/>
        <v>-0.21127357544312714</v>
      </c>
      <c r="BB779" s="9">
        <f t="shared" si="293"/>
        <v>63.614537256651829</v>
      </c>
      <c r="BC779" s="9">
        <f t="shared" si="294"/>
        <v>44.625358860459585</v>
      </c>
      <c r="BD779" s="9">
        <f t="shared" si="295"/>
        <v>82.603715652844073</v>
      </c>
      <c r="BE779" s="16">
        <f t="shared" si="296"/>
        <v>63.614537256651829</v>
      </c>
      <c r="BF779" s="44">
        <f t="shared" si="297"/>
        <v>-0.21068255230321492</v>
      </c>
      <c r="BG779" s="49"/>
      <c r="BH779" s="12">
        <f t="shared" si="298"/>
        <v>-0.21127357544312714</v>
      </c>
      <c r="BI779" s="9">
        <f t="shared" si="299"/>
        <v>64</v>
      </c>
      <c r="BJ779" s="9">
        <f t="shared" si="302"/>
        <v>45.010821603807756</v>
      </c>
      <c r="BK779" s="9"/>
      <c r="BL779" s="47">
        <f t="shared" si="300"/>
        <v>64</v>
      </c>
      <c r="BM779" s="44">
        <f t="shared" si="301"/>
        <v>-0.21068255230321492</v>
      </c>
      <c r="BN779" s="11"/>
      <c r="BO779" s="9"/>
      <c r="BP779" s="11"/>
      <c r="BQ779" s="9"/>
      <c r="BR779" s="43"/>
      <c r="BS779" s="9"/>
      <c r="BT779" s="11"/>
    </row>
    <row r="780" spans="3:72" x14ac:dyDescent="0.2">
      <c r="C780" s="1">
        <v>80</v>
      </c>
      <c r="D780" s="1">
        <v>104.71</v>
      </c>
      <c r="E780" s="1">
        <v>-5103.8999999999996</v>
      </c>
      <c r="F780" s="2">
        <v>78</v>
      </c>
      <c r="G780" s="6">
        <v>3.3000000000000002E-2</v>
      </c>
      <c r="H780" s="2">
        <v>0.42199999999999999</v>
      </c>
      <c r="I780" s="2">
        <v>3500</v>
      </c>
      <c r="J780" s="3">
        <f t="shared" si="263"/>
        <v>58.333333333333336</v>
      </c>
      <c r="K780" s="3">
        <f t="shared" si="264"/>
        <v>366.52</v>
      </c>
      <c r="L780" s="1">
        <v>0.9</v>
      </c>
      <c r="M780" s="1">
        <v>0.76</v>
      </c>
      <c r="N780" s="1">
        <f t="shared" si="265"/>
        <v>0.68400000000000005</v>
      </c>
      <c r="O780" s="40">
        <f t="shared" si="266"/>
        <v>50.175438596491226</v>
      </c>
      <c r="P780" s="40">
        <f t="shared" si="267"/>
        <v>3808.3157894736842</v>
      </c>
      <c r="Q780" s="1">
        <v>11</v>
      </c>
      <c r="R780" s="1">
        <v>4</v>
      </c>
      <c r="S780" s="2">
        <v>2600</v>
      </c>
      <c r="T780" s="3">
        <f t="shared" si="268"/>
        <v>866.66666666666663</v>
      </c>
      <c r="U780" s="7">
        <v>0.20419999999999999</v>
      </c>
      <c r="V780" s="7">
        <f t="shared" si="269"/>
        <v>3.2749326455999997E-2</v>
      </c>
      <c r="W780" s="7">
        <f t="shared" si="270"/>
        <v>1.6693636134473333E-2</v>
      </c>
      <c r="X780" s="40">
        <f t="shared" si="271"/>
        <v>1081.2059482292843</v>
      </c>
      <c r="Y780" s="1">
        <v>0</v>
      </c>
      <c r="Z780" s="1">
        <v>78</v>
      </c>
      <c r="AA780" s="2">
        <v>67</v>
      </c>
      <c r="AB780" s="6">
        <f t="shared" si="272"/>
        <v>0.6511988748177826</v>
      </c>
      <c r="AC780" s="2">
        <v>347.36</v>
      </c>
      <c r="AD780" s="40">
        <f t="shared" si="273"/>
        <v>3367.0033670033663</v>
      </c>
      <c r="AE780" s="1">
        <f t="shared" si="274"/>
        <v>2.4950099800399199</v>
      </c>
      <c r="AF780" s="2">
        <f t="shared" si="275"/>
        <v>253</v>
      </c>
      <c r="AG780" s="9">
        <f t="shared" si="276"/>
        <v>631.23752495009978</v>
      </c>
      <c r="AH780" s="12">
        <f t="shared" si="277"/>
        <v>2.4268241769320733E-3</v>
      </c>
      <c r="AI780" s="12">
        <f t="shared" si="278"/>
        <v>-74292.312780172899</v>
      </c>
      <c r="AJ780" s="42">
        <f t="shared" si="279"/>
        <v>-100.00260116845054</v>
      </c>
      <c r="AK780" s="11">
        <v>0</v>
      </c>
      <c r="AL780" s="9">
        <f t="shared" si="280"/>
        <v>-89.69854468096203</v>
      </c>
      <c r="AM780" s="11">
        <f t="shared" si="281"/>
        <v>0</v>
      </c>
      <c r="AN780" s="9">
        <f t="shared" si="282"/>
        <v>81.066872124204821</v>
      </c>
      <c r="AO780" s="9"/>
      <c r="AP780" s="9">
        <f t="shared" si="283"/>
        <v>100.00307821597299</v>
      </c>
      <c r="AQ780" s="47">
        <f t="shared" si="284"/>
        <v>81.013899819780747</v>
      </c>
      <c r="AR780" s="15">
        <f t="shared" si="285"/>
        <v>0</v>
      </c>
      <c r="AS780" s="49"/>
      <c r="AT780" s="12">
        <f t="shared" si="286"/>
        <v>-0.21068255230321492</v>
      </c>
      <c r="AU780" s="9">
        <f t="shared" si="287"/>
        <v>62.077693728012576</v>
      </c>
      <c r="AV780" s="9">
        <f t="shared" si="288"/>
        <v>43.141487636244406</v>
      </c>
      <c r="AW780" s="9">
        <f t="shared" si="289"/>
        <v>81.013899819780747</v>
      </c>
      <c r="AX780" s="16">
        <f t="shared" si="290"/>
        <v>62.077693728012576</v>
      </c>
      <c r="AY780" s="44">
        <f t="shared" si="291"/>
        <v>-0.2100948312304757</v>
      </c>
      <c r="AZ780" s="49"/>
      <c r="BA780" s="12">
        <f t="shared" si="292"/>
        <v>-0.21068255230321492</v>
      </c>
      <c r="BB780" s="9">
        <f t="shared" si="293"/>
        <v>63.614537256651829</v>
      </c>
      <c r="BC780" s="9">
        <f t="shared" si="294"/>
        <v>44.678331164883659</v>
      </c>
      <c r="BD780" s="9">
        <f t="shared" si="295"/>
        <v>82.550743348419999</v>
      </c>
      <c r="BE780" s="16">
        <f t="shared" si="296"/>
        <v>63.614537256651829</v>
      </c>
      <c r="BF780" s="44">
        <f t="shared" si="297"/>
        <v>-0.2100948312304757</v>
      </c>
      <c r="BG780" s="49"/>
      <c r="BH780" s="12">
        <f t="shared" si="298"/>
        <v>-0.21068255230321492</v>
      </c>
      <c r="BI780" s="9">
        <f t="shared" si="299"/>
        <v>64</v>
      </c>
      <c r="BJ780" s="9">
        <f t="shared" si="302"/>
        <v>45.06379390823183</v>
      </c>
      <c r="BK780" s="9"/>
      <c r="BL780" s="47">
        <f t="shared" si="300"/>
        <v>64</v>
      </c>
      <c r="BM780" s="44">
        <f t="shared" si="301"/>
        <v>-0.2100948312304757</v>
      </c>
      <c r="BN780" s="11"/>
      <c r="BO780" s="9"/>
      <c r="BP780" s="11"/>
      <c r="BQ780" s="9"/>
      <c r="BR780" s="43"/>
      <c r="BS780" s="9"/>
      <c r="BT780" s="11"/>
    </row>
    <row r="781" spans="3:72" x14ac:dyDescent="0.2">
      <c r="C781" s="1">
        <v>80</v>
      </c>
      <c r="D781" s="1">
        <v>104.71</v>
      </c>
      <c r="E781" s="1">
        <v>-5103.8999999999996</v>
      </c>
      <c r="F781" s="2">
        <v>78</v>
      </c>
      <c r="G781" s="6">
        <v>3.3000000000000002E-2</v>
      </c>
      <c r="H781" s="2">
        <v>0.42199999999999999</v>
      </c>
      <c r="I781" s="2">
        <v>3500</v>
      </c>
      <c r="J781" s="3">
        <f t="shared" si="263"/>
        <v>58.333333333333336</v>
      </c>
      <c r="K781" s="3">
        <f t="shared" si="264"/>
        <v>366.52</v>
      </c>
      <c r="L781" s="1">
        <v>0.9</v>
      </c>
      <c r="M781" s="1">
        <v>0.76</v>
      </c>
      <c r="N781" s="1">
        <f t="shared" si="265"/>
        <v>0.68400000000000005</v>
      </c>
      <c r="O781" s="40">
        <f t="shared" si="266"/>
        <v>50.175438596491226</v>
      </c>
      <c r="P781" s="40">
        <f t="shared" si="267"/>
        <v>3808.3157894736842</v>
      </c>
      <c r="Q781" s="1">
        <v>11</v>
      </c>
      <c r="R781" s="1">
        <v>4</v>
      </c>
      <c r="S781" s="2">
        <v>2600</v>
      </c>
      <c r="T781" s="3">
        <f t="shared" si="268"/>
        <v>866.66666666666663</v>
      </c>
      <c r="U781" s="7">
        <v>0.20419999999999999</v>
      </c>
      <c r="V781" s="7">
        <f t="shared" si="269"/>
        <v>3.2749326455999997E-2</v>
      </c>
      <c r="W781" s="7">
        <f t="shared" si="270"/>
        <v>1.6693636134473333E-2</v>
      </c>
      <c r="X781" s="40">
        <f t="shared" si="271"/>
        <v>1081.2059482292843</v>
      </c>
      <c r="Y781" s="1">
        <v>0</v>
      </c>
      <c r="Z781" s="1">
        <v>78</v>
      </c>
      <c r="AA781" s="2">
        <v>67</v>
      </c>
      <c r="AB781" s="6">
        <f t="shared" si="272"/>
        <v>0.6511988748177826</v>
      </c>
      <c r="AC781" s="2">
        <v>347.36</v>
      </c>
      <c r="AD781" s="40">
        <f t="shared" si="273"/>
        <v>3367.0033670033663</v>
      </c>
      <c r="AE781" s="1">
        <f t="shared" si="274"/>
        <v>2.4950099800399199</v>
      </c>
      <c r="AF781" s="2">
        <f t="shared" si="275"/>
        <v>254</v>
      </c>
      <c r="AG781" s="9">
        <f t="shared" si="276"/>
        <v>633.73253493013965</v>
      </c>
      <c r="AH781" s="12">
        <f t="shared" si="277"/>
        <v>2.4172928468840084E-3</v>
      </c>
      <c r="AI781" s="12">
        <f t="shared" si="278"/>
        <v>-74205.023103960819</v>
      </c>
      <c r="AJ781" s="42">
        <f t="shared" si="279"/>
        <v>-99.896955430814799</v>
      </c>
      <c r="AK781" s="11">
        <v>0</v>
      </c>
      <c r="AL781" s="9">
        <f t="shared" si="280"/>
        <v>-89.700245928062316</v>
      </c>
      <c r="AM781" s="11">
        <f t="shared" si="281"/>
        <v>0</v>
      </c>
      <c r="AN781" s="9">
        <f t="shared" si="282"/>
        <v>81.013899819780747</v>
      </c>
      <c r="AO781" s="9"/>
      <c r="AP781" s="9">
        <f t="shared" si="283"/>
        <v>99.897428738496117</v>
      </c>
      <c r="AQ781" s="47">
        <f t="shared" si="284"/>
        <v>80.961222646727947</v>
      </c>
      <c r="AR781" s="15">
        <f t="shared" si="285"/>
        <v>0</v>
      </c>
      <c r="AS781" s="49"/>
      <c r="AT781" s="12">
        <f t="shared" si="286"/>
        <v>-0.2100948312304757</v>
      </c>
      <c r="AU781" s="9">
        <f t="shared" si="287"/>
        <v>62.077693728012576</v>
      </c>
      <c r="AV781" s="9">
        <f t="shared" si="288"/>
        <v>43.194164809297206</v>
      </c>
      <c r="AW781" s="9">
        <f t="shared" si="289"/>
        <v>80.961222646727947</v>
      </c>
      <c r="AX781" s="16">
        <f t="shared" si="290"/>
        <v>62.077693728012576</v>
      </c>
      <c r="AY781" s="44">
        <f t="shared" si="291"/>
        <v>-0.20951038460327948</v>
      </c>
      <c r="AZ781" s="49"/>
      <c r="BA781" s="12">
        <f t="shared" si="292"/>
        <v>-0.2100948312304757</v>
      </c>
      <c r="BB781" s="9">
        <f t="shared" si="293"/>
        <v>63.614537256651829</v>
      </c>
      <c r="BC781" s="9">
        <f t="shared" si="294"/>
        <v>44.731008337936458</v>
      </c>
      <c r="BD781" s="9">
        <f t="shared" si="295"/>
        <v>82.4980661753672</v>
      </c>
      <c r="BE781" s="16">
        <f t="shared" si="296"/>
        <v>63.614537256651829</v>
      </c>
      <c r="BF781" s="44">
        <f t="shared" si="297"/>
        <v>-0.20951038460327948</v>
      </c>
      <c r="BG781" s="49"/>
      <c r="BH781" s="12">
        <f t="shared" si="298"/>
        <v>-0.2100948312304757</v>
      </c>
      <c r="BI781" s="9">
        <f t="shared" si="299"/>
        <v>64</v>
      </c>
      <c r="BJ781" s="9">
        <f t="shared" si="302"/>
        <v>45.116471081284629</v>
      </c>
      <c r="BK781" s="9"/>
      <c r="BL781" s="47">
        <f t="shared" si="300"/>
        <v>64</v>
      </c>
      <c r="BM781" s="44">
        <f t="shared" si="301"/>
        <v>-0.20951038460327948</v>
      </c>
      <c r="BN781" s="11"/>
      <c r="BO781" s="9"/>
      <c r="BP781" s="11"/>
      <c r="BQ781" s="9"/>
      <c r="BR781" s="43"/>
      <c r="BS781" s="9"/>
      <c r="BT781" s="11"/>
    </row>
    <row r="782" spans="3:72" x14ac:dyDescent="0.2">
      <c r="C782" s="1">
        <v>80</v>
      </c>
      <c r="D782" s="1">
        <v>104.71</v>
      </c>
      <c r="E782" s="1">
        <v>-5103.8999999999996</v>
      </c>
      <c r="F782" s="2">
        <v>78</v>
      </c>
      <c r="G782" s="6">
        <v>3.3000000000000002E-2</v>
      </c>
      <c r="H782" s="2">
        <v>0.42199999999999999</v>
      </c>
      <c r="I782" s="2">
        <v>3500</v>
      </c>
      <c r="J782" s="3">
        <f t="shared" si="263"/>
        <v>58.333333333333336</v>
      </c>
      <c r="K782" s="3">
        <f t="shared" si="264"/>
        <v>366.52</v>
      </c>
      <c r="L782" s="1">
        <v>0.9</v>
      </c>
      <c r="M782" s="1">
        <v>0.76</v>
      </c>
      <c r="N782" s="1">
        <f t="shared" si="265"/>
        <v>0.68400000000000005</v>
      </c>
      <c r="O782" s="40">
        <f t="shared" si="266"/>
        <v>50.175438596491226</v>
      </c>
      <c r="P782" s="40">
        <f t="shared" si="267"/>
        <v>3808.3157894736842</v>
      </c>
      <c r="Q782" s="1">
        <v>11</v>
      </c>
      <c r="R782" s="1">
        <v>4</v>
      </c>
      <c r="S782" s="2">
        <v>2600</v>
      </c>
      <c r="T782" s="3">
        <f t="shared" si="268"/>
        <v>866.66666666666663</v>
      </c>
      <c r="U782" s="7">
        <v>0.20419999999999999</v>
      </c>
      <c r="V782" s="7">
        <f t="shared" si="269"/>
        <v>3.2749326455999997E-2</v>
      </c>
      <c r="W782" s="7">
        <f t="shared" si="270"/>
        <v>1.6693636134473333E-2</v>
      </c>
      <c r="X782" s="40">
        <f t="shared" si="271"/>
        <v>1081.2059482292843</v>
      </c>
      <c r="Y782" s="1">
        <v>0</v>
      </c>
      <c r="Z782" s="1">
        <v>78</v>
      </c>
      <c r="AA782" s="2">
        <v>67</v>
      </c>
      <c r="AB782" s="6">
        <f t="shared" si="272"/>
        <v>0.6511988748177826</v>
      </c>
      <c r="AC782" s="2">
        <v>347.36</v>
      </c>
      <c r="AD782" s="40">
        <f t="shared" si="273"/>
        <v>3367.0033670033663</v>
      </c>
      <c r="AE782" s="1">
        <f t="shared" si="274"/>
        <v>2.4950099800399199</v>
      </c>
      <c r="AF782" s="2">
        <f t="shared" si="275"/>
        <v>255</v>
      </c>
      <c r="AG782" s="9">
        <f t="shared" si="276"/>
        <v>636.22754491017963</v>
      </c>
      <c r="AH782" s="12">
        <f t="shared" si="277"/>
        <v>2.407836092366669E-3</v>
      </c>
      <c r="AI782" s="12">
        <f t="shared" si="278"/>
        <v>-74118.219745656228</v>
      </c>
      <c r="AJ782" s="42">
        <f t="shared" si="279"/>
        <v>-99.791897450239574</v>
      </c>
      <c r="AK782" s="11">
        <v>0</v>
      </c>
      <c r="AL782" s="9">
        <f t="shared" si="280"/>
        <v>-89.701933864176112</v>
      </c>
      <c r="AM782" s="11">
        <f t="shared" si="281"/>
        <v>0</v>
      </c>
      <c r="AN782" s="9">
        <f t="shared" si="282"/>
        <v>80.961222646727947</v>
      </c>
      <c r="AO782" s="9"/>
      <c r="AP782" s="9">
        <f t="shared" si="283"/>
        <v>99.79236706188604</v>
      </c>
      <c r="AQ782" s="47">
        <f t="shared" si="284"/>
        <v>80.908838143170669</v>
      </c>
      <c r="AR782" s="15">
        <f t="shared" si="285"/>
        <v>0</v>
      </c>
      <c r="AS782" s="49"/>
      <c r="AT782" s="12">
        <f t="shared" si="286"/>
        <v>-0.20951038460327948</v>
      </c>
      <c r="AU782" s="9">
        <f t="shared" si="287"/>
        <v>62.077693728012576</v>
      </c>
      <c r="AV782" s="9">
        <f t="shared" si="288"/>
        <v>43.246549312854484</v>
      </c>
      <c r="AW782" s="9">
        <f t="shared" si="289"/>
        <v>80.908838143170669</v>
      </c>
      <c r="AX782" s="16">
        <f t="shared" si="290"/>
        <v>62.077693728012576</v>
      </c>
      <c r="AY782" s="44">
        <f t="shared" si="291"/>
        <v>-0.20892918510742362</v>
      </c>
      <c r="AZ782" s="49"/>
      <c r="BA782" s="12">
        <f t="shared" si="292"/>
        <v>-0.20951038460327948</v>
      </c>
      <c r="BB782" s="9">
        <f t="shared" si="293"/>
        <v>63.614537256651829</v>
      </c>
      <c r="BC782" s="9">
        <f t="shared" si="294"/>
        <v>44.783392841493736</v>
      </c>
      <c r="BD782" s="9">
        <f t="shared" si="295"/>
        <v>82.445681671809922</v>
      </c>
      <c r="BE782" s="16">
        <f t="shared" si="296"/>
        <v>63.614537256651829</v>
      </c>
      <c r="BF782" s="44">
        <f t="shared" si="297"/>
        <v>-0.20892918510742362</v>
      </c>
      <c r="BG782" s="49"/>
      <c r="BH782" s="12">
        <f t="shared" si="298"/>
        <v>-0.20951038460327948</v>
      </c>
      <c r="BI782" s="9">
        <f t="shared" si="299"/>
        <v>64</v>
      </c>
      <c r="BJ782" s="9">
        <f t="shared" si="302"/>
        <v>45.168855584841907</v>
      </c>
      <c r="BK782" s="9"/>
      <c r="BL782" s="47">
        <f t="shared" si="300"/>
        <v>64</v>
      </c>
      <c r="BM782" s="44">
        <f t="shared" si="301"/>
        <v>-0.20892918510742362</v>
      </c>
      <c r="BN782" s="11"/>
      <c r="BO782" s="9"/>
      <c r="BP782" s="11"/>
      <c r="BQ782" s="9"/>
      <c r="BR782" s="43"/>
      <c r="BS782" s="9"/>
      <c r="BT782" s="11"/>
    </row>
    <row r="783" spans="3:72" x14ac:dyDescent="0.2">
      <c r="C783" s="1">
        <v>80</v>
      </c>
      <c r="D783" s="1">
        <v>104.71</v>
      </c>
      <c r="E783" s="1">
        <v>-5103.8999999999996</v>
      </c>
      <c r="F783" s="2">
        <v>78</v>
      </c>
      <c r="G783" s="6">
        <v>3.3000000000000002E-2</v>
      </c>
      <c r="H783" s="2">
        <v>0.42199999999999999</v>
      </c>
      <c r="I783" s="2">
        <v>3500</v>
      </c>
      <c r="J783" s="3">
        <f t="shared" si="263"/>
        <v>58.333333333333336</v>
      </c>
      <c r="K783" s="3">
        <f t="shared" si="264"/>
        <v>366.52</v>
      </c>
      <c r="L783" s="1">
        <v>0.9</v>
      </c>
      <c r="M783" s="1">
        <v>0.76</v>
      </c>
      <c r="N783" s="1">
        <f t="shared" si="265"/>
        <v>0.68400000000000005</v>
      </c>
      <c r="O783" s="40">
        <f t="shared" si="266"/>
        <v>50.175438596491226</v>
      </c>
      <c r="P783" s="40">
        <f t="shared" si="267"/>
        <v>3808.3157894736842</v>
      </c>
      <c r="Q783" s="1">
        <v>11</v>
      </c>
      <c r="R783" s="1">
        <v>4</v>
      </c>
      <c r="S783" s="2">
        <v>2600</v>
      </c>
      <c r="T783" s="3">
        <f t="shared" si="268"/>
        <v>866.66666666666663</v>
      </c>
      <c r="U783" s="7">
        <v>0.20419999999999999</v>
      </c>
      <c r="V783" s="7">
        <f t="shared" si="269"/>
        <v>3.2749326455999997E-2</v>
      </c>
      <c r="W783" s="7">
        <f t="shared" si="270"/>
        <v>1.6693636134473333E-2</v>
      </c>
      <c r="X783" s="40">
        <f t="shared" si="271"/>
        <v>1081.2059482292843</v>
      </c>
      <c r="Y783" s="1">
        <v>0</v>
      </c>
      <c r="Z783" s="1">
        <v>78</v>
      </c>
      <c r="AA783" s="2">
        <v>67</v>
      </c>
      <c r="AB783" s="6">
        <f t="shared" si="272"/>
        <v>0.6511988748177826</v>
      </c>
      <c r="AC783" s="2">
        <v>347.36</v>
      </c>
      <c r="AD783" s="40">
        <f t="shared" si="273"/>
        <v>3367.0033670033663</v>
      </c>
      <c r="AE783" s="1">
        <f t="shared" si="274"/>
        <v>2.4950099800399199</v>
      </c>
      <c r="AF783" s="2">
        <f t="shared" si="275"/>
        <v>256</v>
      </c>
      <c r="AG783" s="9">
        <f t="shared" si="276"/>
        <v>638.7225548902195</v>
      </c>
      <c r="AH783" s="12">
        <f t="shared" si="277"/>
        <v>2.3984530415441406E-3</v>
      </c>
      <c r="AI783" s="12">
        <f t="shared" si="278"/>
        <v>-74031.898646514543</v>
      </c>
      <c r="AJ783" s="42">
        <f t="shared" si="279"/>
        <v>-99.687422330979203</v>
      </c>
      <c r="AK783" s="11">
        <v>0</v>
      </c>
      <c r="AL783" s="9">
        <f t="shared" si="280"/>
        <v>-89.703608644917423</v>
      </c>
      <c r="AM783" s="11">
        <f t="shared" si="281"/>
        <v>0</v>
      </c>
      <c r="AN783" s="9">
        <f t="shared" si="282"/>
        <v>80.908838143170669</v>
      </c>
      <c r="AO783" s="9"/>
      <c r="AP783" s="9">
        <f t="shared" si="283"/>
        <v>99.687888289715602</v>
      </c>
      <c r="AQ783" s="47">
        <f t="shared" si="284"/>
        <v>80.856743874557509</v>
      </c>
      <c r="AR783" s="15">
        <f t="shared" si="285"/>
        <v>0</v>
      </c>
      <c r="AS783" s="49"/>
      <c r="AT783" s="12">
        <f t="shared" si="286"/>
        <v>-0.20892918510742362</v>
      </c>
      <c r="AU783" s="9">
        <f t="shared" si="287"/>
        <v>62.077693728012576</v>
      </c>
      <c r="AV783" s="9">
        <f t="shared" si="288"/>
        <v>43.298643581467644</v>
      </c>
      <c r="AW783" s="9">
        <f t="shared" si="289"/>
        <v>80.856743874557509</v>
      </c>
      <c r="AX783" s="16">
        <f t="shared" si="290"/>
        <v>62.077693728012576</v>
      </c>
      <c r="AY783" s="44">
        <f t="shared" si="291"/>
        <v>-0.20835120573186564</v>
      </c>
      <c r="AZ783" s="49"/>
      <c r="BA783" s="12">
        <f t="shared" si="292"/>
        <v>-0.20892918510742362</v>
      </c>
      <c r="BB783" s="9">
        <f t="shared" si="293"/>
        <v>63.614537256651829</v>
      </c>
      <c r="BC783" s="9">
        <f t="shared" si="294"/>
        <v>44.835487110106897</v>
      </c>
      <c r="BD783" s="9">
        <f t="shared" si="295"/>
        <v>82.393587403196761</v>
      </c>
      <c r="BE783" s="16">
        <f t="shared" si="296"/>
        <v>63.614537256651829</v>
      </c>
      <c r="BF783" s="44">
        <f t="shared" si="297"/>
        <v>-0.20835120573186564</v>
      </c>
      <c r="BG783" s="49"/>
      <c r="BH783" s="12">
        <f t="shared" si="298"/>
        <v>-0.20892918510742362</v>
      </c>
      <c r="BI783" s="9">
        <f t="shared" si="299"/>
        <v>64</v>
      </c>
      <c r="BJ783" s="9">
        <f t="shared" si="302"/>
        <v>45.220949853455068</v>
      </c>
      <c r="BK783" s="9"/>
      <c r="BL783" s="47">
        <f t="shared" si="300"/>
        <v>64</v>
      </c>
      <c r="BM783" s="44">
        <f t="shared" si="301"/>
        <v>-0.20835120573186564</v>
      </c>
      <c r="BN783" s="11"/>
      <c r="BO783" s="9"/>
      <c r="BP783" s="11"/>
      <c r="BQ783" s="9"/>
      <c r="BR783" s="43"/>
      <c r="BS783" s="9"/>
      <c r="BT783" s="11"/>
    </row>
    <row r="784" spans="3:72" x14ac:dyDescent="0.2">
      <c r="C784" s="1">
        <v>80</v>
      </c>
      <c r="D784" s="1">
        <v>104.71</v>
      </c>
      <c r="E784" s="1">
        <v>-5103.8999999999996</v>
      </c>
      <c r="F784" s="2">
        <v>78</v>
      </c>
      <c r="G784" s="6">
        <v>3.3000000000000002E-2</v>
      </c>
      <c r="H784" s="2">
        <v>0.42199999999999999</v>
      </c>
      <c r="I784" s="2">
        <v>3500</v>
      </c>
      <c r="J784" s="3">
        <f t="shared" ref="J784:J816" si="303">I784/60</f>
        <v>58.333333333333336</v>
      </c>
      <c r="K784" s="3">
        <f t="shared" ref="K784:K816" si="304">2*3.1416*J784</f>
        <v>366.52</v>
      </c>
      <c r="L784" s="1">
        <v>0.9</v>
      </c>
      <c r="M784" s="1">
        <v>0.76</v>
      </c>
      <c r="N784" s="1">
        <f t="shared" ref="N784:N816" si="305">L784*M784</f>
        <v>0.68400000000000005</v>
      </c>
      <c r="O784" s="40">
        <f t="shared" ref="O784:O816" si="306">1000*G784*F784/(75*N784)</f>
        <v>50.175438596491226</v>
      </c>
      <c r="P784" s="40">
        <f t="shared" ref="P784:P816" si="307">O784*75.9</f>
        <v>3808.3157894736842</v>
      </c>
      <c r="Q784" s="1">
        <v>11</v>
      </c>
      <c r="R784" s="1">
        <v>4</v>
      </c>
      <c r="S784" s="2">
        <v>2600</v>
      </c>
      <c r="T784" s="3">
        <f t="shared" ref="T784:T816" si="308">S784/(R784-1)</f>
        <v>866.66666666666663</v>
      </c>
      <c r="U784" s="7">
        <v>0.20419999999999999</v>
      </c>
      <c r="V784" s="7">
        <f t="shared" ref="V784:V816" si="309">3.1416*U784^2/4</f>
        <v>3.2749326455999997E-2</v>
      </c>
      <c r="W784" s="7">
        <f t="shared" ref="W784:W816" si="310">(2*9.81*V784^2*U784*Q784)/(S784*G784^2)</f>
        <v>1.6693636134473333E-2</v>
      </c>
      <c r="X784" s="40">
        <f t="shared" ref="X784:X816" si="311">AC784/(9.81*V784)</f>
        <v>1081.2059482292843</v>
      </c>
      <c r="Y784" s="1">
        <v>0</v>
      </c>
      <c r="Z784" s="1">
        <v>78</v>
      </c>
      <c r="AA784" s="2">
        <v>67</v>
      </c>
      <c r="AB784" s="6">
        <f t="shared" ref="AB784:AB816" si="312">(900*9.81*1000*G784*F784)/(N784*H784*(3.1416*I784)^2)</f>
        <v>0.6511988748177826</v>
      </c>
      <c r="AC784" s="2">
        <v>347.36</v>
      </c>
      <c r="AD784" s="40">
        <f t="shared" ref="AD784:AD816" si="313">(W784*T784)/(2*9.81*U784*V784^2)</f>
        <v>3367.0033670033663</v>
      </c>
      <c r="AE784" s="1">
        <f t="shared" ref="AE784:AE816" si="314">T784/AC784</f>
        <v>2.4950099800399199</v>
      </c>
      <c r="AF784" s="2">
        <f t="shared" ref="AF784:AF816" si="315">1+AF783</f>
        <v>257</v>
      </c>
      <c r="AG784" s="9">
        <f t="shared" ref="AG784:AG816" si="316">AF784*AE784</f>
        <v>641.21756487025937</v>
      </c>
      <c r="AH784" s="12">
        <f t="shared" ref="AH784:AH816" si="317">1/(AB784*AG784+1)</f>
        <v>2.3891428361175176E-3</v>
      </c>
      <c r="AI784" s="12">
        <f t="shared" ref="AI784:AI816" si="318">AL784^2-4*CoefC*AJ784</f>
        <v>-73946.055792894695</v>
      </c>
      <c r="AJ784" s="42">
        <f t="shared" ref="AJ784:AJ816" si="319">AH784^2*CoefA-AP784</f>
        <v>-99.583525231545252</v>
      </c>
      <c r="AK784" s="11">
        <v>0</v>
      </c>
      <c r="AL784" s="9">
        <f t="shared" ref="AL784:AL816" si="320">AH784*CoefB-B</f>
        <v>-89.705270423484023</v>
      </c>
      <c r="AM784" s="11">
        <f t="shared" ref="AM784:AM816" si="321">IF(AK784&lt;0,0,AK784)</f>
        <v>0</v>
      </c>
      <c r="AN784" s="9">
        <f t="shared" ref="AN784:AN816" si="322">AQ783</f>
        <v>80.856743874557509</v>
      </c>
      <c r="AO784" s="9"/>
      <c r="AP784" s="9">
        <f t="shared" ref="AP784:AP816" si="323">AN784-AT784*(B-_R*ABS(AT784))</f>
        <v>99.583987579828047</v>
      </c>
      <c r="AQ784" s="47">
        <f t="shared" ref="AQ784:AQ816" si="324">AU784+B*(AR784-AT784)+_R*AT784*ABS(AT784)</f>
        <v>80.804937433283115</v>
      </c>
      <c r="AR784" s="15">
        <f t="shared" ref="AR784:AR816" si="325">AM783</f>
        <v>0</v>
      </c>
      <c r="AS784" s="49"/>
      <c r="AT784" s="12">
        <f t="shared" ref="AT784:AT816" si="326">AY783</f>
        <v>-0.20835120573186564</v>
      </c>
      <c r="AU784" s="9">
        <f t="shared" ref="AU784:AU816" si="327">AX783</f>
        <v>62.077693728012576</v>
      </c>
      <c r="AV784" s="9">
        <f t="shared" ref="AV784:AV816" si="328">AU784+AT784*(B-_R*ABS(AT784))</f>
        <v>43.350450022742038</v>
      </c>
      <c r="AW784" s="9">
        <f t="shared" ref="AW784:AW816" si="329">AU784-BA784*(B-_R*ABS(BA784))</f>
        <v>80.804937433283115</v>
      </c>
      <c r="AX784" s="16">
        <f t="shared" ref="AX784:AX816" si="330">(AV784+AW784)/2</f>
        <v>62.077693728012576</v>
      </c>
      <c r="AY784" s="44">
        <f t="shared" ref="AY784:AY816" si="331">(AV784-AX784)/B</f>
        <v>-0.20777641976452624</v>
      </c>
      <c r="AZ784" s="49"/>
      <c r="BA784" s="12">
        <f t="shared" ref="BA784:BA816" si="332">BF783</f>
        <v>-0.20835120573186564</v>
      </c>
      <c r="BB784" s="9">
        <f t="shared" ref="BB784:BB816" si="333">BE783</f>
        <v>63.614537256651829</v>
      </c>
      <c r="BC784" s="9">
        <f t="shared" ref="BC784:BC816" si="334">BB784+BA784*(B-_R*ABS(BA784))</f>
        <v>44.887293551381291</v>
      </c>
      <c r="BD784" s="9">
        <f t="shared" ref="BD784:BD816" si="335">BB784-BH784*(B-_R*ABS(BH784))</f>
        <v>82.341780961922368</v>
      </c>
      <c r="BE784" s="16">
        <f t="shared" ref="BE784:BE816" si="336">(BC784+BD784)/2</f>
        <v>63.614537256651829</v>
      </c>
      <c r="BF784" s="44">
        <f t="shared" ref="BF784:BF816" si="337">(BC784-BE784)/B</f>
        <v>-0.20777641976452624</v>
      </c>
      <c r="BG784" s="49"/>
      <c r="BH784" s="12">
        <f t="shared" ref="BH784:BH816" si="338">BM783</f>
        <v>-0.20835120573186564</v>
      </c>
      <c r="BI784" s="9">
        <f t="shared" ref="BI784:BI816" si="339">BL783</f>
        <v>64</v>
      </c>
      <c r="BJ784" s="9">
        <f t="shared" si="302"/>
        <v>45.272756294729462</v>
      </c>
      <c r="BK784" s="9"/>
      <c r="BL784" s="47">
        <f t="shared" ref="BL784:BL816" si="340">$AA$7</f>
        <v>64</v>
      </c>
      <c r="BM784" s="44">
        <f t="shared" ref="BM784:BM816" si="341">(BJ784-BL784)/B</f>
        <v>-0.20777641976452624</v>
      </c>
      <c r="BN784" s="11"/>
      <c r="BO784" s="9"/>
      <c r="BP784" s="11"/>
      <c r="BQ784" s="9"/>
      <c r="BR784" s="43"/>
      <c r="BS784" s="9"/>
      <c r="BT784" s="11"/>
    </row>
    <row r="785" spans="3:72" x14ac:dyDescent="0.2">
      <c r="C785" s="1">
        <v>80</v>
      </c>
      <c r="D785" s="1">
        <v>104.71</v>
      </c>
      <c r="E785" s="1">
        <v>-5103.8999999999996</v>
      </c>
      <c r="F785" s="2">
        <v>78</v>
      </c>
      <c r="G785" s="6">
        <v>3.3000000000000002E-2</v>
      </c>
      <c r="H785" s="2">
        <v>0.42199999999999999</v>
      </c>
      <c r="I785" s="2">
        <v>3500</v>
      </c>
      <c r="J785" s="3">
        <f t="shared" si="303"/>
        <v>58.333333333333336</v>
      </c>
      <c r="K785" s="3">
        <f t="shared" si="304"/>
        <v>366.52</v>
      </c>
      <c r="L785" s="1">
        <v>0.9</v>
      </c>
      <c r="M785" s="1">
        <v>0.76</v>
      </c>
      <c r="N785" s="1">
        <f t="shared" si="305"/>
        <v>0.68400000000000005</v>
      </c>
      <c r="O785" s="40">
        <f t="shared" si="306"/>
        <v>50.175438596491226</v>
      </c>
      <c r="P785" s="40">
        <f t="shared" si="307"/>
        <v>3808.3157894736842</v>
      </c>
      <c r="Q785" s="1">
        <v>11</v>
      </c>
      <c r="R785" s="1">
        <v>4</v>
      </c>
      <c r="S785" s="2">
        <v>2600</v>
      </c>
      <c r="T785" s="3">
        <f t="shared" si="308"/>
        <v>866.66666666666663</v>
      </c>
      <c r="U785" s="7">
        <v>0.20419999999999999</v>
      </c>
      <c r="V785" s="7">
        <f t="shared" si="309"/>
        <v>3.2749326455999997E-2</v>
      </c>
      <c r="W785" s="7">
        <f t="shared" si="310"/>
        <v>1.6693636134473333E-2</v>
      </c>
      <c r="X785" s="40">
        <f t="shared" si="311"/>
        <v>1081.2059482292843</v>
      </c>
      <c r="Y785" s="1">
        <v>0</v>
      </c>
      <c r="Z785" s="1">
        <v>78</v>
      </c>
      <c r="AA785" s="2">
        <v>67</v>
      </c>
      <c r="AB785" s="6">
        <f t="shared" si="312"/>
        <v>0.6511988748177826</v>
      </c>
      <c r="AC785" s="2">
        <v>347.36</v>
      </c>
      <c r="AD785" s="40">
        <f t="shared" si="313"/>
        <v>3367.0033670033663</v>
      </c>
      <c r="AE785" s="1">
        <f t="shared" si="314"/>
        <v>2.4950099800399199</v>
      </c>
      <c r="AF785" s="2">
        <f t="shared" si="315"/>
        <v>258</v>
      </c>
      <c r="AG785" s="9">
        <f t="shared" si="316"/>
        <v>643.71257485029935</v>
      </c>
      <c r="AH785" s="12">
        <f t="shared" si="317"/>
        <v>2.3799046310631856E-3</v>
      </c>
      <c r="AI785" s="12">
        <f t="shared" si="318"/>
        <v>-73860.687215633487</v>
      </c>
      <c r="AJ785" s="42">
        <f t="shared" si="319"/>
        <v>-99.480201363956496</v>
      </c>
      <c r="AK785" s="11">
        <v>0</v>
      </c>
      <c r="AL785" s="9">
        <f t="shared" si="320"/>
        <v>-89.706919350704169</v>
      </c>
      <c r="AM785" s="11">
        <f t="shared" si="321"/>
        <v>0</v>
      </c>
      <c r="AN785" s="9">
        <f t="shared" si="322"/>
        <v>80.804937433283115</v>
      </c>
      <c r="AO785" s="9"/>
      <c r="AP785" s="9">
        <f t="shared" si="323"/>
        <v>99.480660143586789</v>
      </c>
      <c r="AQ785" s="47">
        <f t="shared" si="324"/>
        <v>80.75341643831625</v>
      </c>
      <c r="AR785" s="15">
        <f t="shared" si="325"/>
        <v>0</v>
      </c>
      <c r="AS785" s="49"/>
      <c r="AT785" s="12">
        <f t="shared" si="326"/>
        <v>-0.20777641976452624</v>
      </c>
      <c r="AU785" s="9">
        <f t="shared" si="327"/>
        <v>62.077693728012576</v>
      </c>
      <c r="AV785" s="9">
        <f t="shared" si="328"/>
        <v>43.401971017708902</v>
      </c>
      <c r="AW785" s="9">
        <f t="shared" si="329"/>
        <v>80.75341643831625</v>
      </c>
      <c r="AX785" s="16">
        <f t="shared" si="330"/>
        <v>62.077693728012576</v>
      </c>
      <c r="AY785" s="44">
        <f t="shared" si="331"/>
        <v>-0.20720480078816247</v>
      </c>
      <c r="AZ785" s="49"/>
      <c r="BA785" s="12">
        <f t="shared" si="332"/>
        <v>-0.20777641976452624</v>
      </c>
      <c r="BB785" s="9">
        <f t="shared" si="333"/>
        <v>63.614537256651829</v>
      </c>
      <c r="BC785" s="9">
        <f t="shared" si="334"/>
        <v>44.938814546348155</v>
      </c>
      <c r="BD785" s="9">
        <f t="shared" si="335"/>
        <v>82.290259966955503</v>
      </c>
      <c r="BE785" s="16">
        <f t="shared" si="336"/>
        <v>63.614537256651829</v>
      </c>
      <c r="BF785" s="44">
        <f t="shared" si="337"/>
        <v>-0.20720480078816247</v>
      </c>
      <c r="BG785" s="49"/>
      <c r="BH785" s="12">
        <f t="shared" si="338"/>
        <v>-0.20777641976452624</v>
      </c>
      <c r="BI785" s="9">
        <f t="shared" si="339"/>
        <v>64</v>
      </c>
      <c r="BJ785" s="9">
        <f t="shared" si="302"/>
        <v>45.324277289696326</v>
      </c>
      <c r="BK785" s="9"/>
      <c r="BL785" s="47">
        <f t="shared" si="340"/>
        <v>64</v>
      </c>
      <c r="BM785" s="44">
        <f t="shared" si="341"/>
        <v>-0.20720480078816247</v>
      </c>
      <c r="BN785" s="11"/>
      <c r="BO785" s="9"/>
      <c r="BP785" s="11"/>
      <c r="BQ785" s="9"/>
      <c r="BR785" s="43"/>
      <c r="BS785" s="9"/>
      <c r="BT785" s="11"/>
    </row>
    <row r="786" spans="3:72" x14ac:dyDescent="0.2">
      <c r="C786" s="1">
        <v>80</v>
      </c>
      <c r="D786" s="1">
        <v>104.71</v>
      </c>
      <c r="E786" s="1">
        <v>-5103.8999999999996</v>
      </c>
      <c r="F786" s="2">
        <v>78</v>
      </c>
      <c r="G786" s="6">
        <v>3.3000000000000002E-2</v>
      </c>
      <c r="H786" s="2">
        <v>0.42199999999999999</v>
      </c>
      <c r="I786" s="2">
        <v>3500</v>
      </c>
      <c r="J786" s="3">
        <f t="shared" si="303"/>
        <v>58.333333333333336</v>
      </c>
      <c r="K786" s="3">
        <f t="shared" si="304"/>
        <v>366.52</v>
      </c>
      <c r="L786" s="1">
        <v>0.9</v>
      </c>
      <c r="M786" s="1">
        <v>0.76</v>
      </c>
      <c r="N786" s="1">
        <f t="shared" si="305"/>
        <v>0.68400000000000005</v>
      </c>
      <c r="O786" s="40">
        <f t="shared" si="306"/>
        <v>50.175438596491226</v>
      </c>
      <c r="P786" s="40">
        <f t="shared" si="307"/>
        <v>3808.3157894736842</v>
      </c>
      <c r="Q786" s="1">
        <v>11</v>
      </c>
      <c r="R786" s="1">
        <v>4</v>
      </c>
      <c r="S786" s="2">
        <v>2600</v>
      </c>
      <c r="T786" s="3">
        <f t="shared" si="308"/>
        <v>866.66666666666663</v>
      </c>
      <c r="U786" s="7">
        <v>0.20419999999999999</v>
      </c>
      <c r="V786" s="7">
        <f t="shared" si="309"/>
        <v>3.2749326455999997E-2</v>
      </c>
      <c r="W786" s="7">
        <f t="shared" si="310"/>
        <v>1.6693636134473333E-2</v>
      </c>
      <c r="X786" s="40">
        <f t="shared" si="311"/>
        <v>1081.2059482292843</v>
      </c>
      <c r="Y786" s="1">
        <v>0</v>
      </c>
      <c r="Z786" s="1">
        <v>78</v>
      </c>
      <c r="AA786" s="2">
        <v>67</v>
      </c>
      <c r="AB786" s="6">
        <f t="shared" si="312"/>
        <v>0.6511988748177826</v>
      </c>
      <c r="AC786" s="2">
        <v>347.36</v>
      </c>
      <c r="AD786" s="40">
        <f t="shared" si="313"/>
        <v>3367.0033670033663</v>
      </c>
      <c r="AE786" s="1">
        <f t="shared" si="314"/>
        <v>2.4950099800399199</v>
      </c>
      <c r="AF786" s="2">
        <f t="shared" si="315"/>
        <v>259</v>
      </c>
      <c r="AG786" s="9">
        <f t="shared" si="316"/>
        <v>646.20758483033921</v>
      </c>
      <c r="AH786" s="12">
        <f t="shared" si="317"/>
        <v>2.3707375943771499E-3</v>
      </c>
      <c r="AI786" s="12">
        <f t="shared" si="318"/>
        <v>-73775.788989430133</v>
      </c>
      <c r="AJ786" s="42">
        <f t="shared" si="319"/>
        <v>-99.377445993001558</v>
      </c>
      <c r="AK786" s="11">
        <v>0</v>
      </c>
      <c r="AL786" s="9">
        <f t="shared" si="320"/>
        <v>-89.708555575082258</v>
      </c>
      <c r="AM786" s="11">
        <f t="shared" si="321"/>
        <v>0</v>
      </c>
      <c r="AN786" s="9">
        <f t="shared" si="322"/>
        <v>80.75341643831625</v>
      </c>
      <c r="AO786" s="9"/>
      <c r="AP786" s="9">
        <f t="shared" si="323"/>
        <v>99.377901245137608</v>
      </c>
      <c r="AQ786" s="47">
        <f t="shared" si="324"/>
        <v>80.702178534833934</v>
      </c>
      <c r="AR786" s="15">
        <f t="shared" si="325"/>
        <v>0</v>
      </c>
      <c r="AS786" s="49"/>
      <c r="AT786" s="12">
        <f t="shared" si="326"/>
        <v>-0.20720480078816247</v>
      </c>
      <c r="AU786" s="9">
        <f t="shared" si="327"/>
        <v>62.077693728012576</v>
      </c>
      <c r="AV786" s="9">
        <f t="shared" si="328"/>
        <v>43.453208921191219</v>
      </c>
      <c r="AW786" s="9">
        <f t="shared" si="329"/>
        <v>80.702178534833934</v>
      </c>
      <c r="AX786" s="16">
        <f t="shared" si="330"/>
        <v>62.077693728012576</v>
      </c>
      <c r="AY786" s="44">
        <f t="shared" si="331"/>
        <v>-0.2066363226763088</v>
      </c>
      <c r="AZ786" s="49"/>
      <c r="BA786" s="12">
        <f t="shared" si="332"/>
        <v>-0.20720480078816247</v>
      </c>
      <c r="BB786" s="9">
        <f t="shared" si="333"/>
        <v>63.614537256651829</v>
      </c>
      <c r="BC786" s="9">
        <f t="shared" si="334"/>
        <v>44.990052449830472</v>
      </c>
      <c r="BD786" s="9">
        <f t="shared" si="335"/>
        <v>82.239022063473186</v>
      </c>
      <c r="BE786" s="16">
        <f t="shared" si="336"/>
        <v>63.614537256651829</v>
      </c>
      <c r="BF786" s="44">
        <f t="shared" si="337"/>
        <v>-0.2066363226763088</v>
      </c>
      <c r="BG786" s="49"/>
      <c r="BH786" s="12">
        <f t="shared" si="338"/>
        <v>-0.20720480078816247</v>
      </c>
      <c r="BI786" s="9">
        <f t="shared" si="339"/>
        <v>64</v>
      </c>
      <c r="BJ786" s="9">
        <f t="shared" si="302"/>
        <v>45.375515193178643</v>
      </c>
      <c r="BK786" s="9"/>
      <c r="BL786" s="47">
        <f t="shared" si="340"/>
        <v>64</v>
      </c>
      <c r="BM786" s="44">
        <f t="shared" si="341"/>
        <v>-0.2066363226763088</v>
      </c>
      <c r="BN786" s="11"/>
      <c r="BO786" s="9"/>
      <c r="BP786" s="11"/>
      <c r="BQ786" s="9"/>
      <c r="BR786" s="43"/>
      <c r="BS786" s="9"/>
      <c r="BT786" s="11"/>
    </row>
    <row r="787" spans="3:72" x14ac:dyDescent="0.2">
      <c r="C787" s="1">
        <v>80</v>
      </c>
      <c r="D787" s="1">
        <v>104.71</v>
      </c>
      <c r="E787" s="1">
        <v>-5103.8999999999996</v>
      </c>
      <c r="F787" s="2">
        <v>78</v>
      </c>
      <c r="G787" s="6">
        <v>3.3000000000000002E-2</v>
      </c>
      <c r="H787" s="2">
        <v>0.42199999999999999</v>
      </c>
      <c r="I787" s="2">
        <v>3500</v>
      </c>
      <c r="J787" s="3">
        <f t="shared" si="303"/>
        <v>58.333333333333336</v>
      </c>
      <c r="K787" s="3">
        <f t="shared" si="304"/>
        <v>366.52</v>
      </c>
      <c r="L787" s="1">
        <v>0.9</v>
      </c>
      <c r="M787" s="1">
        <v>0.76</v>
      </c>
      <c r="N787" s="1">
        <f t="shared" si="305"/>
        <v>0.68400000000000005</v>
      </c>
      <c r="O787" s="40">
        <f t="shared" si="306"/>
        <v>50.175438596491226</v>
      </c>
      <c r="P787" s="40">
        <f t="shared" si="307"/>
        <v>3808.3157894736842</v>
      </c>
      <c r="Q787" s="1">
        <v>11</v>
      </c>
      <c r="R787" s="1">
        <v>4</v>
      </c>
      <c r="S787" s="2">
        <v>2600</v>
      </c>
      <c r="T787" s="3">
        <f t="shared" si="308"/>
        <v>866.66666666666663</v>
      </c>
      <c r="U787" s="7">
        <v>0.20419999999999999</v>
      </c>
      <c r="V787" s="7">
        <f t="shared" si="309"/>
        <v>3.2749326455999997E-2</v>
      </c>
      <c r="W787" s="7">
        <f t="shared" si="310"/>
        <v>1.6693636134473333E-2</v>
      </c>
      <c r="X787" s="40">
        <f t="shared" si="311"/>
        <v>1081.2059482292843</v>
      </c>
      <c r="Y787" s="1">
        <v>0</v>
      </c>
      <c r="Z787" s="1">
        <v>78</v>
      </c>
      <c r="AA787" s="2">
        <v>67</v>
      </c>
      <c r="AB787" s="6">
        <f t="shared" si="312"/>
        <v>0.6511988748177826</v>
      </c>
      <c r="AC787" s="2">
        <v>347.36</v>
      </c>
      <c r="AD787" s="40">
        <f t="shared" si="313"/>
        <v>3367.0033670033663</v>
      </c>
      <c r="AE787" s="1">
        <f t="shared" si="314"/>
        <v>2.4950099800399199</v>
      </c>
      <c r="AF787" s="2">
        <f t="shared" si="315"/>
        <v>260</v>
      </c>
      <c r="AG787" s="9">
        <f t="shared" si="316"/>
        <v>648.7025948103792</v>
      </c>
      <c r="AH787" s="12">
        <f t="shared" si="317"/>
        <v>2.3616409068252459E-3</v>
      </c>
      <c r="AI787" s="12">
        <f t="shared" si="318"/>
        <v>-73691.357232241236</v>
      </c>
      <c r="AJ787" s="42">
        <f t="shared" si="319"/>
        <v>-99.275254435513403</v>
      </c>
      <c r="AK787" s="11">
        <v>0</v>
      </c>
      <c r="AL787" s="9">
        <f t="shared" si="320"/>
        <v>-89.710179242843395</v>
      </c>
      <c r="AM787" s="11">
        <f t="shared" si="321"/>
        <v>0</v>
      </c>
      <c r="AN787" s="9">
        <f t="shared" si="322"/>
        <v>80.702178534833934</v>
      </c>
      <c r="AO787" s="9"/>
      <c r="AP787" s="9">
        <f t="shared" si="323"/>
        <v>99.275706200683004</v>
      </c>
      <c r="AQ787" s="47">
        <f t="shared" si="324"/>
        <v>80.651221393861647</v>
      </c>
      <c r="AR787" s="15">
        <f t="shared" si="325"/>
        <v>0</v>
      </c>
      <c r="AS787" s="49"/>
      <c r="AT787" s="12">
        <f t="shared" si="326"/>
        <v>-0.2066363226763088</v>
      </c>
      <c r="AU787" s="9">
        <f t="shared" si="327"/>
        <v>62.077693728012576</v>
      </c>
      <c r="AV787" s="9">
        <f t="shared" si="328"/>
        <v>43.504166062163499</v>
      </c>
      <c r="AW787" s="9">
        <f t="shared" si="329"/>
        <v>80.651221393861647</v>
      </c>
      <c r="AX787" s="16">
        <f t="shared" si="330"/>
        <v>62.077693728012576</v>
      </c>
      <c r="AY787" s="44">
        <f t="shared" si="331"/>
        <v>-0.20607095958928512</v>
      </c>
      <c r="AZ787" s="49"/>
      <c r="BA787" s="12">
        <f t="shared" si="332"/>
        <v>-0.2066363226763088</v>
      </c>
      <c r="BB787" s="9">
        <f t="shared" si="333"/>
        <v>63.614537256651829</v>
      </c>
      <c r="BC787" s="9">
        <f t="shared" si="334"/>
        <v>45.041009590802751</v>
      </c>
      <c r="BD787" s="9">
        <f t="shared" si="335"/>
        <v>82.188064922500899</v>
      </c>
      <c r="BE787" s="16">
        <f t="shared" si="336"/>
        <v>63.614537256651829</v>
      </c>
      <c r="BF787" s="44">
        <f t="shared" si="337"/>
        <v>-0.20607095958928512</v>
      </c>
      <c r="BG787" s="49"/>
      <c r="BH787" s="12">
        <f t="shared" si="338"/>
        <v>-0.2066363226763088</v>
      </c>
      <c r="BI787" s="9">
        <f t="shared" si="339"/>
        <v>64</v>
      </c>
      <c r="BJ787" s="9">
        <f t="shared" si="302"/>
        <v>45.426472334150922</v>
      </c>
      <c r="BK787" s="9"/>
      <c r="BL787" s="47">
        <f t="shared" si="340"/>
        <v>64</v>
      </c>
      <c r="BM787" s="44">
        <f t="shared" si="341"/>
        <v>-0.20607095958928512</v>
      </c>
      <c r="BN787" s="11"/>
      <c r="BO787" s="9"/>
      <c r="BP787" s="11"/>
      <c r="BQ787" s="9"/>
      <c r="BR787" s="43"/>
      <c r="BS787" s="9"/>
      <c r="BT787" s="11"/>
    </row>
    <row r="788" spans="3:72" x14ac:dyDescent="0.2">
      <c r="C788" s="1">
        <v>80</v>
      </c>
      <c r="D788" s="1">
        <v>104.71</v>
      </c>
      <c r="E788" s="1">
        <v>-5103.8999999999996</v>
      </c>
      <c r="F788" s="2">
        <v>78</v>
      </c>
      <c r="G788" s="6">
        <v>3.3000000000000002E-2</v>
      </c>
      <c r="H788" s="2">
        <v>0.42199999999999999</v>
      </c>
      <c r="I788" s="2">
        <v>3500</v>
      </c>
      <c r="J788" s="3">
        <f t="shared" si="303"/>
        <v>58.333333333333336</v>
      </c>
      <c r="K788" s="3">
        <f t="shared" si="304"/>
        <v>366.52</v>
      </c>
      <c r="L788" s="1">
        <v>0.9</v>
      </c>
      <c r="M788" s="1">
        <v>0.76</v>
      </c>
      <c r="N788" s="1">
        <f t="shared" si="305"/>
        <v>0.68400000000000005</v>
      </c>
      <c r="O788" s="40">
        <f t="shared" si="306"/>
        <v>50.175438596491226</v>
      </c>
      <c r="P788" s="40">
        <f t="shared" si="307"/>
        <v>3808.3157894736842</v>
      </c>
      <c r="Q788" s="1">
        <v>11</v>
      </c>
      <c r="R788" s="1">
        <v>4</v>
      </c>
      <c r="S788" s="2">
        <v>2600</v>
      </c>
      <c r="T788" s="3">
        <f t="shared" si="308"/>
        <v>866.66666666666663</v>
      </c>
      <c r="U788" s="7">
        <v>0.20419999999999999</v>
      </c>
      <c r="V788" s="7">
        <f t="shared" si="309"/>
        <v>3.2749326455999997E-2</v>
      </c>
      <c r="W788" s="7">
        <f t="shared" si="310"/>
        <v>1.6693636134473333E-2</v>
      </c>
      <c r="X788" s="40">
        <f t="shared" si="311"/>
        <v>1081.2059482292843</v>
      </c>
      <c r="Y788" s="1">
        <v>0</v>
      </c>
      <c r="Z788" s="1">
        <v>78</v>
      </c>
      <c r="AA788" s="2">
        <v>67</v>
      </c>
      <c r="AB788" s="6">
        <f t="shared" si="312"/>
        <v>0.6511988748177826</v>
      </c>
      <c r="AC788" s="2">
        <v>347.36</v>
      </c>
      <c r="AD788" s="40">
        <f t="shared" si="313"/>
        <v>3367.0033670033663</v>
      </c>
      <c r="AE788" s="1">
        <f t="shared" si="314"/>
        <v>2.4950099800399199</v>
      </c>
      <c r="AF788" s="2">
        <f t="shared" si="315"/>
        <v>261</v>
      </c>
      <c r="AG788" s="9">
        <f t="shared" si="316"/>
        <v>651.19760479041906</v>
      </c>
      <c r="AH788" s="12">
        <f t="shared" si="317"/>
        <v>2.3526137616990865E-3</v>
      </c>
      <c r="AI788" s="12">
        <f t="shared" si="318"/>
        <v>-73607.388104685524</v>
      </c>
      <c r="AJ788" s="42">
        <f t="shared" si="319"/>
        <v>-99.173622059656083</v>
      </c>
      <c r="AK788" s="11">
        <v>0</v>
      </c>
      <c r="AL788" s="9">
        <f t="shared" si="320"/>
        <v>-89.711790497976963</v>
      </c>
      <c r="AM788" s="11">
        <f t="shared" si="321"/>
        <v>0</v>
      </c>
      <c r="AN788" s="9">
        <f t="shared" si="322"/>
        <v>80.651221393861647</v>
      </c>
      <c r="AO788" s="9"/>
      <c r="AP788" s="9">
        <f t="shared" si="323"/>
        <v>99.17407037776853</v>
      </c>
      <c r="AQ788" s="47">
        <f t="shared" si="324"/>
        <v>80.600542711919445</v>
      </c>
      <c r="AR788" s="15">
        <f t="shared" si="325"/>
        <v>0</v>
      </c>
      <c r="AS788" s="49"/>
      <c r="AT788" s="12">
        <f t="shared" si="326"/>
        <v>-0.20607095958928512</v>
      </c>
      <c r="AU788" s="9">
        <f t="shared" si="327"/>
        <v>62.077693728012576</v>
      </c>
      <c r="AV788" s="9">
        <f t="shared" si="328"/>
        <v>43.554844744105694</v>
      </c>
      <c r="AW788" s="9">
        <f t="shared" si="329"/>
        <v>80.600542711919459</v>
      </c>
      <c r="AX788" s="16">
        <f t="shared" si="330"/>
        <v>62.077693728012576</v>
      </c>
      <c r="AY788" s="44">
        <f t="shared" si="331"/>
        <v>-0.20550868597027033</v>
      </c>
      <c r="AZ788" s="49"/>
      <c r="BA788" s="12">
        <f t="shared" si="332"/>
        <v>-0.20607095958928512</v>
      </c>
      <c r="BB788" s="9">
        <f t="shared" si="333"/>
        <v>63.614537256651829</v>
      </c>
      <c r="BC788" s="9">
        <f t="shared" si="334"/>
        <v>45.091688272744946</v>
      </c>
      <c r="BD788" s="9">
        <f t="shared" si="335"/>
        <v>82.137386240558712</v>
      </c>
      <c r="BE788" s="16">
        <f t="shared" si="336"/>
        <v>63.614537256651829</v>
      </c>
      <c r="BF788" s="44">
        <f t="shared" si="337"/>
        <v>-0.20550868597027033</v>
      </c>
      <c r="BG788" s="49"/>
      <c r="BH788" s="12">
        <f t="shared" si="338"/>
        <v>-0.20607095958928512</v>
      </c>
      <c r="BI788" s="9">
        <f t="shared" si="339"/>
        <v>64</v>
      </c>
      <c r="BJ788" s="9">
        <f t="shared" si="302"/>
        <v>45.477151016093117</v>
      </c>
      <c r="BK788" s="9"/>
      <c r="BL788" s="47">
        <f t="shared" si="340"/>
        <v>64</v>
      </c>
      <c r="BM788" s="44">
        <f t="shared" si="341"/>
        <v>-0.20550868597027033</v>
      </c>
      <c r="BN788" s="11"/>
      <c r="BO788" s="9"/>
      <c r="BP788" s="11"/>
      <c r="BQ788" s="9"/>
      <c r="BR788" s="43"/>
      <c r="BS788" s="9"/>
      <c r="BT788" s="11"/>
    </row>
    <row r="789" spans="3:72" x14ac:dyDescent="0.2">
      <c r="C789" s="1">
        <v>80</v>
      </c>
      <c r="D789" s="1">
        <v>104.71</v>
      </c>
      <c r="E789" s="1">
        <v>-5103.8999999999996</v>
      </c>
      <c r="F789" s="2">
        <v>78</v>
      </c>
      <c r="G789" s="6">
        <v>3.3000000000000002E-2</v>
      </c>
      <c r="H789" s="2">
        <v>0.42199999999999999</v>
      </c>
      <c r="I789" s="2">
        <v>3500</v>
      </c>
      <c r="J789" s="3">
        <f t="shared" si="303"/>
        <v>58.333333333333336</v>
      </c>
      <c r="K789" s="3">
        <f t="shared" si="304"/>
        <v>366.52</v>
      </c>
      <c r="L789" s="1">
        <v>0.9</v>
      </c>
      <c r="M789" s="1">
        <v>0.76</v>
      </c>
      <c r="N789" s="1">
        <f t="shared" si="305"/>
        <v>0.68400000000000005</v>
      </c>
      <c r="O789" s="40">
        <f t="shared" si="306"/>
        <v>50.175438596491226</v>
      </c>
      <c r="P789" s="40">
        <f t="shared" si="307"/>
        <v>3808.3157894736842</v>
      </c>
      <c r="Q789" s="1">
        <v>11</v>
      </c>
      <c r="R789" s="1">
        <v>4</v>
      </c>
      <c r="S789" s="2">
        <v>2600</v>
      </c>
      <c r="T789" s="3">
        <f t="shared" si="308"/>
        <v>866.66666666666663</v>
      </c>
      <c r="U789" s="7">
        <v>0.20419999999999999</v>
      </c>
      <c r="V789" s="7">
        <f t="shared" si="309"/>
        <v>3.2749326455999997E-2</v>
      </c>
      <c r="W789" s="7">
        <f t="shared" si="310"/>
        <v>1.6693636134473333E-2</v>
      </c>
      <c r="X789" s="40">
        <f t="shared" si="311"/>
        <v>1081.2059482292843</v>
      </c>
      <c r="Y789" s="1">
        <v>0</v>
      </c>
      <c r="Z789" s="1">
        <v>78</v>
      </c>
      <c r="AA789" s="2">
        <v>67</v>
      </c>
      <c r="AB789" s="6">
        <f t="shared" si="312"/>
        <v>0.6511988748177826</v>
      </c>
      <c r="AC789" s="2">
        <v>347.36</v>
      </c>
      <c r="AD789" s="40">
        <f t="shared" si="313"/>
        <v>3367.0033670033663</v>
      </c>
      <c r="AE789" s="1">
        <f t="shared" si="314"/>
        <v>2.4950099800399199</v>
      </c>
      <c r="AF789" s="2">
        <f t="shared" si="315"/>
        <v>262</v>
      </c>
      <c r="AG789" s="9">
        <f t="shared" si="316"/>
        <v>653.69261477045904</v>
      </c>
      <c r="AH789" s="12">
        <f t="shared" si="317"/>
        <v>2.3436553645775761E-3</v>
      </c>
      <c r="AI789" s="12">
        <f t="shared" si="318"/>
        <v>-73523.877809458601</v>
      </c>
      <c r="AJ789" s="42">
        <f t="shared" si="319"/>
        <v>-99.072544284222843</v>
      </c>
      <c r="AK789" s="11">
        <v>0</v>
      </c>
      <c r="AL789" s="9">
        <f t="shared" si="320"/>
        <v>-89.713389482279183</v>
      </c>
      <c r="AM789" s="11">
        <f t="shared" si="321"/>
        <v>0</v>
      </c>
      <c r="AN789" s="9">
        <f t="shared" si="322"/>
        <v>80.600542711919445</v>
      </c>
      <c r="AO789" s="9"/>
      <c r="AP789" s="9">
        <f t="shared" si="323"/>
        <v>99.072989194580742</v>
      </c>
      <c r="AQ789" s="47">
        <f t="shared" si="324"/>
        <v>80.550140210673874</v>
      </c>
      <c r="AR789" s="15">
        <f t="shared" si="325"/>
        <v>0</v>
      </c>
      <c r="AS789" s="49"/>
      <c r="AT789" s="12">
        <f t="shared" si="326"/>
        <v>-0.20550868597027033</v>
      </c>
      <c r="AU789" s="9">
        <f t="shared" si="327"/>
        <v>62.077693728012576</v>
      </c>
      <c r="AV789" s="9">
        <f t="shared" si="328"/>
        <v>43.605247245351272</v>
      </c>
      <c r="AW789" s="9">
        <f t="shared" si="329"/>
        <v>80.550140210673874</v>
      </c>
      <c r="AX789" s="16">
        <f t="shared" si="330"/>
        <v>62.077693728012576</v>
      </c>
      <c r="AY789" s="44">
        <f t="shared" si="331"/>
        <v>-0.20494947654144038</v>
      </c>
      <c r="AZ789" s="49"/>
      <c r="BA789" s="12">
        <f t="shared" si="332"/>
        <v>-0.20550868597027033</v>
      </c>
      <c r="BB789" s="9">
        <f t="shared" si="333"/>
        <v>63.614537256651829</v>
      </c>
      <c r="BC789" s="9">
        <f t="shared" si="334"/>
        <v>45.142090773990525</v>
      </c>
      <c r="BD789" s="9">
        <f t="shared" si="335"/>
        <v>82.086983739313126</v>
      </c>
      <c r="BE789" s="16">
        <f t="shared" si="336"/>
        <v>63.614537256651829</v>
      </c>
      <c r="BF789" s="44">
        <f t="shared" si="337"/>
        <v>-0.20494947654144038</v>
      </c>
      <c r="BG789" s="49"/>
      <c r="BH789" s="12">
        <f t="shared" si="338"/>
        <v>-0.20550868597027033</v>
      </c>
      <c r="BI789" s="9">
        <f t="shared" si="339"/>
        <v>64</v>
      </c>
      <c r="BJ789" s="9">
        <f t="shared" si="302"/>
        <v>45.527553517338696</v>
      </c>
      <c r="BK789" s="9"/>
      <c r="BL789" s="47">
        <f t="shared" si="340"/>
        <v>64</v>
      </c>
      <c r="BM789" s="44">
        <f t="shared" si="341"/>
        <v>-0.20494947654144038</v>
      </c>
      <c r="BN789" s="11"/>
      <c r="BO789" s="9"/>
      <c r="BP789" s="11"/>
      <c r="BQ789" s="9"/>
      <c r="BR789" s="43"/>
      <c r="BS789" s="9"/>
      <c r="BT789" s="11"/>
    </row>
    <row r="790" spans="3:72" x14ac:dyDescent="0.2">
      <c r="C790" s="1">
        <v>80</v>
      </c>
      <c r="D790" s="1">
        <v>104.71</v>
      </c>
      <c r="E790" s="1">
        <v>-5103.8999999999996</v>
      </c>
      <c r="F790" s="2">
        <v>78</v>
      </c>
      <c r="G790" s="6">
        <v>3.3000000000000002E-2</v>
      </c>
      <c r="H790" s="2">
        <v>0.42199999999999999</v>
      </c>
      <c r="I790" s="2">
        <v>3500</v>
      </c>
      <c r="J790" s="3">
        <f t="shared" si="303"/>
        <v>58.333333333333336</v>
      </c>
      <c r="K790" s="3">
        <f t="shared" si="304"/>
        <v>366.52</v>
      </c>
      <c r="L790" s="1">
        <v>0.9</v>
      </c>
      <c r="M790" s="1">
        <v>0.76</v>
      </c>
      <c r="N790" s="1">
        <f t="shared" si="305"/>
        <v>0.68400000000000005</v>
      </c>
      <c r="O790" s="40">
        <f t="shared" si="306"/>
        <v>50.175438596491226</v>
      </c>
      <c r="P790" s="40">
        <f t="shared" si="307"/>
        <v>3808.3157894736842</v>
      </c>
      <c r="Q790" s="1">
        <v>11</v>
      </c>
      <c r="R790" s="1">
        <v>4</v>
      </c>
      <c r="S790" s="2">
        <v>2600</v>
      </c>
      <c r="T790" s="3">
        <f t="shared" si="308"/>
        <v>866.66666666666663</v>
      </c>
      <c r="U790" s="7">
        <v>0.20419999999999999</v>
      </c>
      <c r="V790" s="7">
        <f t="shared" si="309"/>
        <v>3.2749326455999997E-2</v>
      </c>
      <c r="W790" s="7">
        <f t="shared" si="310"/>
        <v>1.6693636134473333E-2</v>
      </c>
      <c r="X790" s="40">
        <f t="shared" si="311"/>
        <v>1081.2059482292843</v>
      </c>
      <c r="Y790" s="1">
        <v>0</v>
      </c>
      <c r="Z790" s="1">
        <v>78</v>
      </c>
      <c r="AA790" s="2">
        <v>67</v>
      </c>
      <c r="AB790" s="6">
        <f t="shared" si="312"/>
        <v>0.6511988748177826</v>
      </c>
      <c r="AC790" s="2">
        <v>347.36</v>
      </c>
      <c r="AD790" s="40">
        <f t="shared" si="313"/>
        <v>3367.0033670033663</v>
      </c>
      <c r="AE790" s="1">
        <f t="shared" si="314"/>
        <v>2.4950099800399199</v>
      </c>
      <c r="AF790" s="2">
        <f t="shared" si="315"/>
        <v>263</v>
      </c>
      <c r="AG790" s="9">
        <f t="shared" si="316"/>
        <v>656.18762475049891</v>
      </c>
      <c r="AH790" s="12">
        <f t="shared" si="317"/>
        <v>2.3347649330938613E-3</v>
      </c>
      <c r="AI790" s="12">
        <f t="shared" si="318"/>
        <v>-73440.822590757278</v>
      </c>
      <c r="AJ790" s="42">
        <f t="shared" si="319"/>
        <v>-98.972016577946107</v>
      </c>
      <c r="AK790" s="11">
        <v>0</v>
      </c>
      <c r="AL790" s="9">
        <f t="shared" si="320"/>
        <v>-89.714976335394709</v>
      </c>
      <c r="AM790" s="11">
        <f t="shared" si="321"/>
        <v>0</v>
      </c>
      <c r="AN790" s="9">
        <f t="shared" si="322"/>
        <v>80.550140210673874</v>
      </c>
      <c r="AO790" s="9"/>
      <c r="AP790" s="9">
        <f t="shared" si="323"/>
        <v>98.972458119256828</v>
      </c>
      <c r="AQ790" s="47">
        <f t="shared" si="324"/>
        <v>80.500011636595531</v>
      </c>
      <c r="AR790" s="15">
        <f t="shared" si="325"/>
        <v>0</v>
      </c>
      <c r="AS790" s="49"/>
      <c r="AT790" s="12">
        <f t="shared" si="326"/>
        <v>-0.20494947654144038</v>
      </c>
      <c r="AU790" s="9">
        <f t="shared" si="327"/>
        <v>62.077693728012576</v>
      </c>
      <c r="AV790" s="9">
        <f t="shared" si="328"/>
        <v>43.655375819429615</v>
      </c>
      <c r="AW790" s="9">
        <f t="shared" si="329"/>
        <v>80.500011636595531</v>
      </c>
      <c r="AX790" s="16">
        <f t="shared" si="330"/>
        <v>62.077693728012576</v>
      </c>
      <c r="AY790" s="44">
        <f t="shared" si="331"/>
        <v>-0.2043933063001695</v>
      </c>
      <c r="AZ790" s="49"/>
      <c r="BA790" s="12">
        <f t="shared" si="332"/>
        <v>-0.20494947654144038</v>
      </c>
      <c r="BB790" s="9">
        <f t="shared" si="333"/>
        <v>63.614537256651829</v>
      </c>
      <c r="BC790" s="9">
        <f t="shared" si="334"/>
        <v>45.192219348068868</v>
      </c>
      <c r="BD790" s="9">
        <f t="shared" si="335"/>
        <v>82.036855165234783</v>
      </c>
      <c r="BE790" s="16">
        <f t="shared" si="336"/>
        <v>63.614537256651829</v>
      </c>
      <c r="BF790" s="44">
        <f t="shared" si="337"/>
        <v>-0.2043933063001695</v>
      </c>
      <c r="BG790" s="49"/>
      <c r="BH790" s="12">
        <f t="shared" si="338"/>
        <v>-0.20494947654144038</v>
      </c>
      <c r="BI790" s="9">
        <f t="shared" si="339"/>
        <v>64</v>
      </c>
      <c r="BJ790" s="9">
        <f t="shared" si="302"/>
        <v>45.577682091417039</v>
      </c>
      <c r="BK790" s="9"/>
      <c r="BL790" s="47">
        <f t="shared" si="340"/>
        <v>64</v>
      </c>
      <c r="BM790" s="44">
        <f t="shared" si="341"/>
        <v>-0.2043933063001695</v>
      </c>
      <c r="BN790" s="11"/>
      <c r="BO790" s="9"/>
      <c r="BP790" s="11"/>
      <c r="BQ790" s="9"/>
      <c r="BR790" s="43"/>
      <c r="BS790" s="9"/>
      <c r="BT790" s="11"/>
    </row>
    <row r="791" spans="3:72" x14ac:dyDescent="0.2">
      <c r="C791" s="1">
        <v>80</v>
      </c>
      <c r="D791" s="1">
        <v>104.71</v>
      </c>
      <c r="E791" s="1">
        <v>-5103.8999999999996</v>
      </c>
      <c r="F791" s="2">
        <v>78</v>
      </c>
      <c r="G791" s="6">
        <v>3.3000000000000002E-2</v>
      </c>
      <c r="H791" s="2">
        <v>0.42199999999999999</v>
      </c>
      <c r="I791" s="2">
        <v>3500</v>
      </c>
      <c r="J791" s="3">
        <f t="shared" si="303"/>
        <v>58.333333333333336</v>
      </c>
      <c r="K791" s="3">
        <f t="shared" si="304"/>
        <v>366.52</v>
      </c>
      <c r="L791" s="1">
        <v>0.9</v>
      </c>
      <c r="M791" s="1">
        <v>0.76</v>
      </c>
      <c r="N791" s="1">
        <f t="shared" si="305"/>
        <v>0.68400000000000005</v>
      </c>
      <c r="O791" s="40">
        <f t="shared" si="306"/>
        <v>50.175438596491226</v>
      </c>
      <c r="P791" s="40">
        <f t="shared" si="307"/>
        <v>3808.3157894736842</v>
      </c>
      <c r="Q791" s="1">
        <v>11</v>
      </c>
      <c r="R791" s="1">
        <v>4</v>
      </c>
      <c r="S791" s="2">
        <v>2600</v>
      </c>
      <c r="T791" s="3">
        <f t="shared" si="308"/>
        <v>866.66666666666663</v>
      </c>
      <c r="U791" s="7">
        <v>0.20419999999999999</v>
      </c>
      <c r="V791" s="7">
        <f t="shared" si="309"/>
        <v>3.2749326455999997E-2</v>
      </c>
      <c r="W791" s="7">
        <f t="shared" si="310"/>
        <v>1.6693636134473333E-2</v>
      </c>
      <c r="X791" s="40">
        <f t="shared" si="311"/>
        <v>1081.2059482292843</v>
      </c>
      <c r="Y791" s="1">
        <v>0</v>
      </c>
      <c r="Z791" s="1">
        <v>78</v>
      </c>
      <c r="AA791" s="2">
        <v>67</v>
      </c>
      <c r="AB791" s="6">
        <f t="shared" si="312"/>
        <v>0.6511988748177826</v>
      </c>
      <c r="AC791" s="2">
        <v>347.36</v>
      </c>
      <c r="AD791" s="40">
        <f t="shared" si="313"/>
        <v>3367.0033670033663</v>
      </c>
      <c r="AE791" s="1">
        <f t="shared" si="314"/>
        <v>2.4950099800399199</v>
      </c>
      <c r="AF791" s="2">
        <f t="shared" si="315"/>
        <v>264</v>
      </c>
      <c r="AG791" s="9">
        <f t="shared" si="316"/>
        <v>658.68263473053889</v>
      </c>
      <c r="AH791" s="12">
        <f t="shared" si="317"/>
        <v>2.3259416967075582E-3</v>
      </c>
      <c r="AI791" s="12">
        <f t="shared" si="318"/>
        <v>-73358.218733713249</v>
      </c>
      <c r="AJ791" s="42">
        <f t="shared" si="319"/>
        <v>-98.872034458818391</v>
      </c>
      <c r="AK791" s="11">
        <v>0</v>
      </c>
      <c r="AL791" s="9">
        <f t="shared" si="320"/>
        <v>-89.716551194857303</v>
      </c>
      <c r="AM791" s="11">
        <f t="shared" si="321"/>
        <v>0</v>
      </c>
      <c r="AN791" s="9">
        <f t="shared" si="322"/>
        <v>80.500011636595531</v>
      </c>
      <c r="AO791" s="9"/>
      <c r="AP791" s="9">
        <f t="shared" si="323"/>
        <v>98.87247266920528</v>
      </c>
      <c r="AQ791" s="47">
        <f t="shared" si="324"/>
        <v>80.450154760622311</v>
      </c>
      <c r="AR791" s="15">
        <f t="shared" si="325"/>
        <v>0</v>
      </c>
      <c r="AS791" s="49"/>
      <c r="AT791" s="12">
        <f t="shared" si="326"/>
        <v>-0.2043933063001695</v>
      </c>
      <c r="AU791" s="9">
        <f t="shared" si="327"/>
        <v>62.077693728012576</v>
      </c>
      <c r="AV791" s="9">
        <f t="shared" si="328"/>
        <v>43.705232695402827</v>
      </c>
      <c r="AW791" s="9">
        <f t="shared" si="329"/>
        <v>80.450154760622326</v>
      </c>
      <c r="AX791" s="16">
        <f t="shared" si="330"/>
        <v>62.077693728012576</v>
      </c>
      <c r="AY791" s="44">
        <f t="shared" si="331"/>
        <v>-0.20384015051529325</v>
      </c>
      <c r="AZ791" s="49"/>
      <c r="BA791" s="12">
        <f t="shared" si="332"/>
        <v>-0.2043933063001695</v>
      </c>
      <c r="BB791" s="9">
        <f t="shared" si="333"/>
        <v>63.614537256651829</v>
      </c>
      <c r="BC791" s="9">
        <f t="shared" si="334"/>
        <v>45.24207622404208</v>
      </c>
      <c r="BD791" s="9">
        <f t="shared" si="335"/>
        <v>81.986998289261578</v>
      </c>
      <c r="BE791" s="16">
        <f t="shared" si="336"/>
        <v>63.614537256651829</v>
      </c>
      <c r="BF791" s="44">
        <f t="shared" si="337"/>
        <v>-0.20384015051529325</v>
      </c>
      <c r="BG791" s="49"/>
      <c r="BH791" s="12">
        <f t="shared" si="338"/>
        <v>-0.2043933063001695</v>
      </c>
      <c r="BI791" s="9">
        <f t="shared" si="339"/>
        <v>64</v>
      </c>
      <c r="BJ791" s="9">
        <f t="shared" si="302"/>
        <v>45.627538967390251</v>
      </c>
      <c r="BK791" s="9"/>
      <c r="BL791" s="47">
        <f t="shared" si="340"/>
        <v>64</v>
      </c>
      <c r="BM791" s="44">
        <f t="shared" si="341"/>
        <v>-0.20384015051529325</v>
      </c>
      <c r="BN791" s="11"/>
      <c r="BO791" s="9"/>
      <c r="BP791" s="11"/>
      <c r="BQ791" s="9"/>
      <c r="BR791" s="43"/>
      <c r="BS791" s="9"/>
      <c r="BT791" s="11"/>
    </row>
    <row r="792" spans="3:72" x14ac:dyDescent="0.2">
      <c r="C792" s="1">
        <v>80</v>
      </c>
      <c r="D792" s="1">
        <v>104.71</v>
      </c>
      <c r="E792" s="1">
        <v>-5103.8999999999996</v>
      </c>
      <c r="F792" s="2">
        <v>78</v>
      </c>
      <c r="G792" s="6">
        <v>3.3000000000000002E-2</v>
      </c>
      <c r="H792" s="2">
        <v>0.42199999999999999</v>
      </c>
      <c r="I792" s="2">
        <v>3500</v>
      </c>
      <c r="J792" s="3">
        <f t="shared" si="303"/>
        <v>58.333333333333336</v>
      </c>
      <c r="K792" s="3">
        <f t="shared" si="304"/>
        <v>366.52</v>
      </c>
      <c r="L792" s="1">
        <v>0.9</v>
      </c>
      <c r="M792" s="1">
        <v>0.76</v>
      </c>
      <c r="N792" s="1">
        <f t="shared" si="305"/>
        <v>0.68400000000000005</v>
      </c>
      <c r="O792" s="40">
        <f t="shared" si="306"/>
        <v>50.175438596491226</v>
      </c>
      <c r="P792" s="40">
        <f t="shared" si="307"/>
        <v>3808.3157894736842</v>
      </c>
      <c r="Q792" s="1">
        <v>11</v>
      </c>
      <c r="R792" s="1">
        <v>4</v>
      </c>
      <c r="S792" s="2">
        <v>2600</v>
      </c>
      <c r="T792" s="3">
        <f t="shared" si="308"/>
        <v>866.66666666666663</v>
      </c>
      <c r="U792" s="7">
        <v>0.20419999999999999</v>
      </c>
      <c r="V792" s="7">
        <f t="shared" si="309"/>
        <v>3.2749326455999997E-2</v>
      </c>
      <c r="W792" s="7">
        <f t="shared" si="310"/>
        <v>1.6693636134473333E-2</v>
      </c>
      <c r="X792" s="40">
        <f t="shared" si="311"/>
        <v>1081.2059482292843</v>
      </c>
      <c r="Y792" s="1">
        <v>0</v>
      </c>
      <c r="Z792" s="1">
        <v>78</v>
      </c>
      <c r="AA792" s="2">
        <v>67</v>
      </c>
      <c r="AB792" s="6">
        <f t="shared" si="312"/>
        <v>0.6511988748177826</v>
      </c>
      <c r="AC792" s="2">
        <v>347.36</v>
      </c>
      <c r="AD792" s="40">
        <f t="shared" si="313"/>
        <v>3367.0033670033663</v>
      </c>
      <c r="AE792" s="1">
        <f t="shared" si="314"/>
        <v>2.4950099800399199</v>
      </c>
      <c r="AF792" s="2">
        <f t="shared" si="315"/>
        <v>265</v>
      </c>
      <c r="AG792" s="9">
        <f t="shared" si="316"/>
        <v>661.17764471057876</v>
      </c>
      <c r="AH792" s="12">
        <f t="shared" si="317"/>
        <v>2.3171848964821324E-3</v>
      </c>
      <c r="AI792" s="12">
        <f t="shared" si="318"/>
        <v>-73276.062563836153</v>
      </c>
      <c r="AJ792" s="42">
        <f t="shared" si="319"/>
        <v>-98.772593493424381</v>
      </c>
      <c r="AK792" s="11">
        <v>0</v>
      </c>
      <c r="AL792" s="9">
        <f t="shared" si="320"/>
        <v>-89.718114196129548</v>
      </c>
      <c r="AM792" s="11">
        <f t="shared" si="321"/>
        <v>0</v>
      </c>
      <c r="AN792" s="9">
        <f t="shared" si="322"/>
        <v>80.450154760622311</v>
      </c>
      <c r="AO792" s="9"/>
      <c r="AP792" s="9">
        <f t="shared" si="323"/>
        <v>98.773028410437789</v>
      </c>
      <c r="AQ792" s="47">
        <f t="shared" si="324"/>
        <v>80.400567377828054</v>
      </c>
      <c r="AR792" s="15">
        <f t="shared" si="325"/>
        <v>0</v>
      </c>
      <c r="AS792" s="49"/>
      <c r="AT792" s="12">
        <f t="shared" si="326"/>
        <v>-0.20384015051529325</v>
      </c>
      <c r="AU792" s="9">
        <f t="shared" si="327"/>
        <v>62.077693728012576</v>
      </c>
      <c r="AV792" s="9">
        <f t="shared" si="328"/>
        <v>43.754820078197099</v>
      </c>
      <c r="AW792" s="9">
        <f t="shared" si="329"/>
        <v>80.400567377828054</v>
      </c>
      <c r="AX792" s="16">
        <f t="shared" si="330"/>
        <v>62.077693728012576</v>
      </c>
      <c r="AY792" s="44">
        <f t="shared" si="331"/>
        <v>-0.2032899847234321</v>
      </c>
      <c r="AZ792" s="49"/>
      <c r="BA792" s="12">
        <f t="shared" si="332"/>
        <v>-0.20384015051529325</v>
      </c>
      <c r="BB792" s="9">
        <f t="shared" si="333"/>
        <v>63.614537256651829</v>
      </c>
      <c r="BC792" s="9">
        <f t="shared" si="334"/>
        <v>45.291663606836352</v>
      </c>
      <c r="BD792" s="9">
        <f t="shared" si="335"/>
        <v>81.937410906467306</v>
      </c>
      <c r="BE792" s="16">
        <f t="shared" si="336"/>
        <v>63.614537256651829</v>
      </c>
      <c r="BF792" s="44">
        <f t="shared" si="337"/>
        <v>-0.2032899847234321</v>
      </c>
      <c r="BG792" s="49"/>
      <c r="BH792" s="12">
        <f t="shared" si="338"/>
        <v>-0.20384015051529325</v>
      </c>
      <c r="BI792" s="9">
        <f t="shared" si="339"/>
        <v>64</v>
      </c>
      <c r="BJ792" s="9">
        <f t="shared" si="302"/>
        <v>45.677126350184523</v>
      </c>
      <c r="BK792" s="9"/>
      <c r="BL792" s="47">
        <f t="shared" si="340"/>
        <v>64</v>
      </c>
      <c r="BM792" s="44">
        <f t="shared" si="341"/>
        <v>-0.2032899847234321</v>
      </c>
      <c r="BN792" s="11"/>
      <c r="BO792" s="9"/>
      <c r="BP792" s="11"/>
      <c r="BQ792" s="9"/>
      <c r="BR792" s="43"/>
      <c r="BS792" s="9"/>
      <c r="BT792" s="11"/>
    </row>
    <row r="793" spans="3:72" x14ac:dyDescent="0.2">
      <c r="C793" s="1">
        <v>80</v>
      </c>
      <c r="D793" s="1">
        <v>104.71</v>
      </c>
      <c r="E793" s="1">
        <v>-5103.8999999999996</v>
      </c>
      <c r="F793" s="2">
        <v>78</v>
      </c>
      <c r="G793" s="6">
        <v>3.3000000000000002E-2</v>
      </c>
      <c r="H793" s="2">
        <v>0.42199999999999999</v>
      </c>
      <c r="I793" s="2">
        <v>3500</v>
      </c>
      <c r="J793" s="3">
        <f t="shared" si="303"/>
        <v>58.333333333333336</v>
      </c>
      <c r="K793" s="3">
        <f t="shared" si="304"/>
        <v>366.52</v>
      </c>
      <c r="L793" s="1">
        <v>0.9</v>
      </c>
      <c r="M793" s="1">
        <v>0.76</v>
      </c>
      <c r="N793" s="1">
        <f t="shared" si="305"/>
        <v>0.68400000000000005</v>
      </c>
      <c r="O793" s="40">
        <f t="shared" si="306"/>
        <v>50.175438596491226</v>
      </c>
      <c r="P793" s="40">
        <f t="shared" si="307"/>
        <v>3808.3157894736842</v>
      </c>
      <c r="Q793" s="1">
        <v>11</v>
      </c>
      <c r="R793" s="1">
        <v>4</v>
      </c>
      <c r="S793" s="2">
        <v>2600</v>
      </c>
      <c r="T793" s="3">
        <f t="shared" si="308"/>
        <v>866.66666666666663</v>
      </c>
      <c r="U793" s="7">
        <v>0.20419999999999999</v>
      </c>
      <c r="V793" s="7">
        <f t="shared" si="309"/>
        <v>3.2749326455999997E-2</v>
      </c>
      <c r="W793" s="7">
        <f t="shared" si="310"/>
        <v>1.6693636134473333E-2</v>
      </c>
      <c r="X793" s="40">
        <f t="shared" si="311"/>
        <v>1081.2059482292843</v>
      </c>
      <c r="Y793" s="1">
        <v>0</v>
      </c>
      <c r="Z793" s="1">
        <v>78</v>
      </c>
      <c r="AA793" s="2">
        <v>67</v>
      </c>
      <c r="AB793" s="6">
        <f t="shared" si="312"/>
        <v>0.6511988748177826</v>
      </c>
      <c r="AC793" s="2">
        <v>347.36</v>
      </c>
      <c r="AD793" s="40">
        <f t="shared" si="313"/>
        <v>3367.0033670033663</v>
      </c>
      <c r="AE793" s="1">
        <f t="shared" si="314"/>
        <v>2.4950099800399199</v>
      </c>
      <c r="AF793" s="2">
        <f t="shared" si="315"/>
        <v>266</v>
      </c>
      <c r="AG793" s="9">
        <f t="shared" si="316"/>
        <v>663.67265469061874</v>
      </c>
      <c r="AH793" s="12">
        <f t="shared" si="317"/>
        <v>2.3084937848672814E-3</v>
      </c>
      <c r="AI793" s="12">
        <f t="shared" si="318"/>
        <v>-73194.350446465702</v>
      </c>
      <c r="AJ793" s="42">
        <f t="shared" si="319"/>
        <v>-98.673689296284039</v>
      </c>
      <c r="AK793" s="11">
        <v>0</v>
      </c>
      <c r="AL793" s="9">
        <f t="shared" si="320"/>
        <v>-89.71966547264168</v>
      </c>
      <c r="AM793" s="11">
        <f t="shared" si="321"/>
        <v>0</v>
      </c>
      <c r="AN793" s="9">
        <f t="shared" si="322"/>
        <v>80.400567377828054</v>
      </c>
      <c r="AO793" s="9"/>
      <c r="AP793" s="9">
        <f t="shared" si="323"/>
        <v>98.674120956911977</v>
      </c>
      <c r="AQ793" s="47">
        <f t="shared" si="324"/>
        <v>80.3512473070965</v>
      </c>
      <c r="AR793" s="15">
        <f t="shared" si="325"/>
        <v>0</v>
      </c>
      <c r="AS793" s="49"/>
      <c r="AT793" s="12">
        <f t="shared" si="326"/>
        <v>-0.2032899847234321</v>
      </c>
      <c r="AU793" s="9">
        <f t="shared" si="327"/>
        <v>62.077693728012576</v>
      </c>
      <c r="AV793" s="9">
        <f t="shared" si="328"/>
        <v>43.804140148928653</v>
      </c>
      <c r="AW793" s="9">
        <f t="shared" si="329"/>
        <v>80.3512473070965</v>
      </c>
      <c r="AX793" s="16">
        <f t="shared" si="330"/>
        <v>62.077693728012576</v>
      </c>
      <c r="AY793" s="44">
        <f t="shared" si="331"/>
        <v>-0.20274278472537519</v>
      </c>
      <c r="AZ793" s="49"/>
      <c r="BA793" s="12">
        <f t="shared" si="332"/>
        <v>-0.2032899847234321</v>
      </c>
      <c r="BB793" s="9">
        <f t="shared" si="333"/>
        <v>63.614537256651829</v>
      </c>
      <c r="BC793" s="9">
        <f t="shared" si="334"/>
        <v>45.340983677567905</v>
      </c>
      <c r="BD793" s="9">
        <f t="shared" si="335"/>
        <v>81.888090835735753</v>
      </c>
      <c r="BE793" s="16">
        <f t="shared" si="336"/>
        <v>63.614537256651829</v>
      </c>
      <c r="BF793" s="44">
        <f t="shared" si="337"/>
        <v>-0.20274278472537519</v>
      </c>
      <c r="BG793" s="49"/>
      <c r="BH793" s="12">
        <f t="shared" si="338"/>
        <v>-0.2032899847234321</v>
      </c>
      <c r="BI793" s="9">
        <f t="shared" si="339"/>
        <v>64</v>
      </c>
      <c r="BJ793" s="9">
        <f t="shared" si="302"/>
        <v>45.726446420916076</v>
      </c>
      <c r="BK793" s="9"/>
      <c r="BL793" s="47">
        <f t="shared" si="340"/>
        <v>64</v>
      </c>
      <c r="BM793" s="44">
        <f t="shared" si="341"/>
        <v>-0.20274278472537519</v>
      </c>
      <c r="BN793" s="11"/>
      <c r="BO793" s="9"/>
      <c r="BP793" s="11"/>
      <c r="BQ793" s="9"/>
      <c r="BR793" s="43"/>
      <c r="BS793" s="9"/>
      <c r="BT793" s="11"/>
    </row>
    <row r="794" spans="3:72" x14ac:dyDescent="0.2">
      <c r="C794" s="1">
        <v>80</v>
      </c>
      <c r="D794" s="1">
        <v>104.71</v>
      </c>
      <c r="E794" s="1">
        <v>-5103.8999999999996</v>
      </c>
      <c r="F794" s="2">
        <v>78</v>
      </c>
      <c r="G794" s="6">
        <v>3.3000000000000002E-2</v>
      </c>
      <c r="H794" s="2">
        <v>0.42199999999999999</v>
      </c>
      <c r="I794" s="2">
        <v>3500</v>
      </c>
      <c r="J794" s="3">
        <f t="shared" si="303"/>
        <v>58.333333333333336</v>
      </c>
      <c r="K794" s="3">
        <f t="shared" si="304"/>
        <v>366.52</v>
      </c>
      <c r="L794" s="1">
        <v>0.9</v>
      </c>
      <c r="M794" s="1">
        <v>0.76</v>
      </c>
      <c r="N794" s="1">
        <f t="shared" si="305"/>
        <v>0.68400000000000005</v>
      </c>
      <c r="O794" s="40">
        <f t="shared" si="306"/>
        <v>50.175438596491226</v>
      </c>
      <c r="P794" s="40">
        <f t="shared" si="307"/>
        <v>3808.3157894736842</v>
      </c>
      <c r="Q794" s="1">
        <v>11</v>
      </c>
      <c r="R794" s="1">
        <v>4</v>
      </c>
      <c r="S794" s="2">
        <v>2600</v>
      </c>
      <c r="T794" s="3">
        <f t="shared" si="308"/>
        <v>866.66666666666663</v>
      </c>
      <c r="U794" s="7">
        <v>0.20419999999999999</v>
      </c>
      <c r="V794" s="7">
        <f t="shared" si="309"/>
        <v>3.2749326455999997E-2</v>
      </c>
      <c r="W794" s="7">
        <f t="shared" si="310"/>
        <v>1.6693636134473333E-2</v>
      </c>
      <c r="X794" s="40">
        <f t="shared" si="311"/>
        <v>1081.2059482292843</v>
      </c>
      <c r="Y794" s="1">
        <v>0</v>
      </c>
      <c r="Z794" s="1">
        <v>78</v>
      </c>
      <c r="AA794" s="2">
        <v>67</v>
      </c>
      <c r="AB794" s="6">
        <f t="shared" si="312"/>
        <v>0.6511988748177826</v>
      </c>
      <c r="AC794" s="2">
        <v>347.36</v>
      </c>
      <c r="AD794" s="40">
        <f t="shared" si="313"/>
        <v>3367.0033670033663</v>
      </c>
      <c r="AE794" s="1">
        <f t="shared" si="314"/>
        <v>2.4950099800399199</v>
      </c>
      <c r="AF794" s="2">
        <f t="shared" si="315"/>
        <v>267</v>
      </c>
      <c r="AG794" s="9">
        <f t="shared" si="316"/>
        <v>666.16766467065861</v>
      </c>
      <c r="AH794" s="12">
        <f t="shared" si="317"/>
        <v>2.2998676254862038E-3</v>
      </c>
      <c r="AI794" s="12">
        <f t="shared" si="318"/>
        <v>-73113.078786232538</v>
      </c>
      <c r="AJ794" s="42">
        <f t="shared" si="319"/>
        <v>-98.575317529205947</v>
      </c>
      <c r="AK794" s="11">
        <v>0</v>
      </c>
      <c r="AL794" s="9">
        <f t="shared" si="320"/>
        <v>-89.721205155829608</v>
      </c>
      <c r="AM794" s="11">
        <f t="shared" si="321"/>
        <v>0</v>
      </c>
      <c r="AN794" s="9">
        <f t="shared" si="322"/>
        <v>80.3512473070965</v>
      </c>
      <c r="AO794" s="9"/>
      <c r="AP794" s="9">
        <f t="shared" si="323"/>
        <v>98.575745969884622</v>
      </c>
      <c r="AQ794" s="47">
        <f t="shared" si="324"/>
        <v>80.302192390800712</v>
      </c>
      <c r="AR794" s="15">
        <f t="shared" si="325"/>
        <v>0</v>
      </c>
      <c r="AS794" s="49"/>
      <c r="AT794" s="12">
        <f t="shared" si="326"/>
        <v>-0.20274278472537519</v>
      </c>
      <c r="AU794" s="9">
        <f t="shared" si="327"/>
        <v>62.077693728012576</v>
      </c>
      <c r="AV794" s="9">
        <f t="shared" si="328"/>
        <v>43.853195065224448</v>
      </c>
      <c r="AW794" s="9">
        <f t="shared" si="329"/>
        <v>80.302192390800712</v>
      </c>
      <c r="AX794" s="16">
        <f t="shared" si="330"/>
        <v>62.077693728012576</v>
      </c>
      <c r="AY794" s="44">
        <f t="shared" si="331"/>
        <v>-0.20219852658252202</v>
      </c>
      <c r="AZ794" s="49"/>
      <c r="BA794" s="12">
        <f t="shared" si="332"/>
        <v>-0.20274278472537519</v>
      </c>
      <c r="BB794" s="9">
        <f t="shared" si="333"/>
        <v>63.614537256651829</v>
      </c>
      <c r="BC794" s="9">
        <f t="shared" si="334"/>
        <v>45.3900385938637</v>
      </c>
      <c r="BD794" s="9">
        <f t="shared" si="335"/>
        <v>81.839035919439965</v>
      </c>
      <c r="BE794" s="16">
        <f t="shared" si="336"/>
        <v>63.614537256651829</v>
      </c>
      <c r="BF794" s="44">
        <f t="shared" si="337"/>
        <v>-0.20219852658252202</v>
      </c>
      <c r="BG794" s="49"/>
      <c r="BH794" s="12">
        <f t="shared" si="338"/>
        <v>-0.20274278472537519</v>
      </c>
      <c r="BI794" s="9">
        <f t="shared" si="339"/>
        <v>64</v>
      </c>
      <c r="BJ794" s="9">
        <f t="shared" si="302"/>
        <v>45.775501337211871</v>
      </c>
      <c r="BK794" s="9"/>
      <c r="BL794" s="47">
        <f t="shared" si="340"/>
        <v>64</v>
      </c>
      <c r="BM794" s="44">
        <f t="shared" si="341"/>
        <v>-0.20219852658252202</v>
      </c>
      <c r="BN794" s="11"/>
      <c r="BO794" s="9"/>
      <c r="BP794" s="11"/>
      <c r="BQ794" s="9"/>
      <c r="BR794" s="43"/>
      <c r="BS794" s="9"/>
      <c r="BT794" s="11"/>
    </row>
    <row r="795" spans="3:72" x14ac:dyDescent="0.2">
      <c r="C795" s="1">
        <v>80</v>
      </c>
      <c r="D795" s="1">
        <v>104.71</v>
      </c>
      <c r="E795" s="1">
        <v>-5103.8999999999996</v>
      </c>
      <c r="F795" s="2">
        <v>78</v>
      </c>
      <c r="G795" s="6">
        <v>3.3000000000000002E-2</v>
      </c>
      <c r="H795" s="2">
        <v>0.42199999999999999</v>
      </c>
      <c r="I795" s="2">
        <v>3500</v>
      </c>
      <c r="J795" s="3">
        <f t="shared" si="303"/>
        <v>58.333333333333336</v>
      </c>
      <c r="K795" s="3">
        <f t="shared" si="304"/>
        <v>366.52</v>
      </c>
      <c r="L795" s="1">
        <v>0.9</v>
      </c>
      <c r="M795" s="1">
        <v>0.76</v>
      </c>
      <c r="N795" s="1">
        <f t="shared" si="305"/>
        <v>0.68400000000000005</v>
      </c>
      <c r="O795" s="40">
        <f t="shared" si="306"/>
        <v>50.175438596491226</v>
      </c>
      <c r="P795" s="40">
        <f t="shared" si="307"/>
        <v>3808.3157894736842</v>
      </c>
      <c r="Q795" s="1">
        <v>11</v>
      </c>
      <c r="R795" s="1">
        <v>4</v>
      </c>
      <c r="S795" s="2">
        <v>2600</v>
      </c>
      <c r="T795" s="3">
        <f t="shared" si="308"/>
        <v>866.66666666666663</v>
      </c>
      <c r="U795" s="7">
        <v>0.20419999999999999</v>
      </c>
      <c r="V795" s="7">
        <f t="shared" si="309"/>
        <v>3.2749326455999997E-2</v>
      </c>
      <c r="W795" s="7">
        <f t="shared" si="310"/>
        <v>1.6693636134473333E-2</v>
      </c>
      <c r="X795" s="40">
        <f t="shared" si="311"/>
        <v>1081.2059482292843</v>
      </c>
      <c r="Y795" s="1">
        <v>0</v>
      </c>
      <c r="Z795" s="1">
        <v>78</v>
      </c>
      <c r="AA795" s="2">
        <v>67</v>
      </c>
      <c r="AB795" s="6">
        <f t="shared" si="312"/>
        <v>0.6511988748177826</v>
      </c>
      <c r="AC795" s="2">
        <v>347.36</v>
      </c>
      <c r="AD795" s="40">
        <f t="shared" si="313"/>
        <v>3367.0033670033663</v>
      </c>
      <c r="AE795" s="1">
        <f t="shared" si="314"/>
        <v>2.4950099800399199</v>
      </c>
      <c r="AF795" s="2">
        <f t="shared" si="315"/>
        <v>268</v>
      </c>
      <c r="AG795" s="9">
        <f t="shared" si="316"/>
        <v>668.66267465069859</v>
      </c>
      <c r="AH795" s="12">
        <f t="shared" si="317"/>
        <v>2.2913056929276102E-3</v>
      </c>
      <c r="AI795" s="12">
        <f t="shared" si="318"/>
        <v>-73032.244026528249</v>
      </c>
      <c r="AJ795" s="42">
        <f t="shared" si="319"/>
        <v>-98.477473900651532</v>
      </c>
      <c r="AK795" s="11">
        <v>0</v>
      </c>
      <c r="AL795" s="9">
        <f t="shared" si="320"/>
        <v>-89.722733375171984</v>
      </c>
      <c r="AM795" s="11">
        <f t="shared" si="321"/>
        <v>0</v>
      </c>
      <c r="AN795" s="9">
        <f t="shared" si="322"/>
        <v>80.302192390800712</v>
      </c>
      <c r="AO795" s="9"/>
      <c r="AP795" s="9">
        <f t="shared" si="323"/>
        <v>98.477899157275587</v>
      </c>
      <c r="AQ795" s="47">
        <f t="shared" si="324"/>
        <v>80.253400494487451</v>
      </c>
      <c r="AR795" s="15">
        <f t="shared" si="325"/>
        <v>0</v>
      </c>
      <c r="AS795" s="49"/>
      <c r="AT795" s="12">
        <f t="shared" si="326"/>
        <v>-0.20219852658252202</v>
      </c>
      <c r="AU795" s="9">
        <f t="shared" si="327"/>
        <v>62.077693728012576</v>
      </c>
      <c r="AV795" s="9">
        <f t="shared" si="328"/>
        <v>43.901986961537702</v>
      </c>
      <c r="AW795" s="9">
        <f t="shared" si="329"/>
        <v>80.253400494487451</v>
      </c>
      <c r="AX795" s="16">
        <f t="shared" si="330"/>
        <v>62.077693728012576</v>
      </c>
      <c r="AY795" s="44">
        <f t="shared" si="331"/>
        <v>-0.20165718661338194</v>
      </c>
      <c r="AZ795" s="49"/>
      <c r="BA795" s="12">
        <f t="shared" si="332"/>
        <v>-0.20219852658252202</v>
      </c>
      <c r="BB795" s="9">
        <f t="shared" si="333"/>
        <v>63.614537256651829</v>
      </c>
      <c r="BC795" s="9">
        <f t="shared" si="334"/>
        <v>45.438830490176954</v>
      </c>
      <c r="BD795" s="9">
        <f t="shared" si="335"/>
        <v>81.790244023126704</v>
      </c>
      <c r="BE795" s="16">
        <f t="shared" si="336"/>
        <v>63.614537256651829</v>
      </c>
      <c r="BF795" s="44">
        <f t="shared" si="337"/>
        <v>-0.20165718661338194</v>
      </c>
      <c r="BG795" s="49"/>
      <c r="BH795" s="12">
        <f t="shared" si="338"/>
        <v>-0.20219852658252202</v>
      </c>
      <c r="BI795" s="9">
        <f t="shared" si="339"/>
        <v>64</v>
      </c>
      <c r="BJ795" s="9">
        <f t="shared" si="302"/>
        <v>45.824293233525125</v>
      </c>
      <c r="BK795" s="9"/>
      <c r="BL795" s="47">
        <f t="shared" si="340"/>
        <v>64</v>
      </c>
      <c r="BM795" s="44">
        <f t="shared" si="341"/>
        <v>-0.20165718661338194</v>
      </c>
      <c r="BN795" s="11"/>
      <c r="BO795" s="9"/>
      <c r="BP795" s="11"/>
      <c r="BQ795" s="9"/>
      <c r="BR795" s="43"/>
      <c r="BS795" s="9"/>
      <c r="BT795" s="11"/>
    </row>
    <row r="796" spans="3:72" x14ac:dyDescent="0.2">
      <c r="C796" s="1">
        <v>80</v>
      </c>
      <c r="D796" s="1">
        <v>104.71</v>
      </c>
      <c r="E796" s="1">
        <v>-5103.8999999999996</v>
      </c>
      <c r="F796" s="2">
        <v>78</v>
      </c>
      <c r="G796" s="6">
        <v>3.3000000000000002E-2</v>
      </c>
      <c r="H796" s="2">
        <v>0.42199999999999999</v>
      </c>
      <c r="I796" s="2">
        <v>3500</v>
      </c>
      <c r="J796" s="3">
        <f t="shared" si="303"/>
        <v>58.333333333333336</v>
      </c>
      <c r="K796" s="3">
        <f t="shared" si="304"/>
        <v>366.52</v>
      </c>
      <c r="L796" s="1">
        <v>0.9</v>
      </c>
      <c r="M796" s="1">
        <v>0.76</v>
      </c>
      <c r="N796" s="1">
        <f t="shared" si="305"/>
        <v>0.68400000000000005</v>
      </c>
      <c r="O796" s="40">
        <f t="shared" si="306"/>
        <v>50.175438596491226</v>
      </c>
      <c r="P796" s="40">
        <f t="shared" si="307"/>
        <v>3808.3157894736842</v>
      </c>
      <c r="Q796" s="1">
        <v>11</v>
      </c>
      <c r="R796" s="1">
        <v>4</v>
      </c>
      <c r="S796" s="2">
        <v>2600</v>
      </c>
      <c r="T796" s="3">
        <f t="shared" si="308"/>
        <v>866.66666666666663</v>
      </c>
      <c r="U796" s="7">
        <v>0.20419999999999999</v>
      </c>
      <c r="V796" s="7">
        <f t="shared" si="309"/>
        <v>3.2749326455999997E-2</v>
      </c>
      <c r="W796" s="7">
        <f t="shared" si="310"/>
        <v>1.6693636134473333E-2</v>
      </c>
      <c r="X796" s="40">
        <f t="shared" si="311"/>
        <v>1081.2059482292843</v>
      </c>
      <c r="Y796" s="1">
        <v>0</v>
      </c>
      <c r="Z796" s="1">
        <v>78</v>
      </c>
      <c r="AA796" s="2">
        <v>67</v>
      </c>
      <c r="AB796" s="6">
        <f t="shared" si="312"/>
        <v>0.6511988748177826</v>
      </c>
      <c r="AC796" s="2">
        <v>347.36</v>
      </c>
      <c r="AD796" s="40">
        <f t="shared" si="313"/>
        <v>3367.0033670033663</v>
      </c>
      <c r="AE796" s="1">
        <f t="shared" si="314"/>
        <v>2.4950099800399199</v>
      </c>
      <c r="AF796" s="2">
        <f t="shared" si="315"/>
        <v>269</v>
      </c>
      <c r="AG796" s="9">
        <f t="shared" si="316"/>
        <v>671.15768463073846</v>
      </c>
      <c r="AH796" s="12">
        <f t="shared" si="317"/>
        <v>2.2828072725423758E-3</v>
      </c>
      <c r="AI796" s="12">
        <f t="shared" si="318"/>
        <v>-72951.842648983395</v>
      </c>
      <c r="AJ796" s="42">
        <f t="shared" si="319"/>
        <v>-98.380154165109133</v>
      </c>
      <c r="AK796" s="11">
        <v>0</v>
      </c>
      <c r="AL796" s="9">
        <f t="shared" si="320"/>
        <v>-89.724250258226547</v>
      </c>
      <c r="AM796" s="11">
        <f t="shared" si="321"/>
        <v>0</v>
      </c>
      <c r="AN796" s="9">
        <f t="shared" si="322"/>
        <v>80.253400494487451</v>
      </c>
      <c r="AO796" s="9"/>
      <c r="AP796" s="9">
        <f t="shared" si="323"/>
        <v>98.380576273041669</v>
      </c>
      <c r="AQ796" s="47">
        <f t="shared" si="324"/>
        <v>80.204869506566794</v>
      </c>
      <c r="AR796" s="15">
        <f t="shared" si="325"/>
        <v>0</v>
      </c>
      <c r="AS796" s="49"/>
      <c r="AT796" s="12">
        <f t="shared" si="326"/>
        <v>-0.20165718661338194</v>
      </c>
      <c r="AU796" s="9">
        <f t="shared" si="327"/>
        <v>62.077693728012576</v>
      </c>
      <c r="AV796" s="9">
        <f t="shared" si="328"/>
        <v>43.950517949458359</v>
      </c>
      <c r="AW796" s="9">
        <f t="shared" si="329"/>
        <v>80.204869506566794</v>
      </c>
      <c r="AX796" s="16">
        <f t="shared" si="330"/>
        <v>62.077693728012576</v>
      </c>
      <c r="AY796" s="44">
        <f t="shared" si="331"/>
        <v>-0.20111874139012939</v>
      </c>
      <c r="AZ796" s="49"/>
      <c r="BA796" s="12">
        <f t="shared" si="332"/>
        <v>-0.20165718661338194</v>
      </c>
      <c r="BB796" s="9">
        <f t="shared" si="333"/>
        <v>63.614537256651829</v>
      </c>
      <c r="BC796" s="9">
        <f t="shared" si="334"/>
        <v>45.487361478097611</v>
      </c>
      <c r="BD796" s="9">
        <f t="shared" si="335"/>
        <v>81.741713035206047</v>
      </c>
      <c r="BE796" s="16">
        <f t="shared" si="336"/>
        <v>63.614537256651829</v>
      </c>
      <c r="BF796" s="44">
        <f t="shared" si="337"/>
        <v>-0.20111874139012939</v>
      </c>
      <c r="BG796" s="49"/>
      <c r="BH796" s="12">
        <f t="shared" si="338"/>
        <v>-0.20165718661338194</v>
      </c>
      <c r="BI796" s="9">
        <f t="shared" si="339"/>
        <v>64</v>
      </c>
      <c r="BJ796" s="9">
        <f t="shared" si="302"/>
        <v>45.872824221445782</v>
      </c>
      <c r="BK796" s="9"/>
      <c r="BL796" s="47">
        <f t="shared" si="340"/>
        <v>64</v>
      </c>
      <c r="BM796" s="44">
        <f t="shared" si="341"/>
        <v>-0.20111874139012939</v>
      </c>
      <c r="BN796" s="11"/>
      <c r="BO796" s="9"/>
      <c r="BP796" s="11"/>
      <c r="BQ796" s="9"/>
      <c r="BR796" s="43"/>
      <c r="BS796" s="9"/>
      <c r="BT796" s="11"/>
    </row>
    <row r="797" spans="3:72" x14ac:dyDescent="0.2">
      <c r="C797" s="1">
        <v>80</v>
      </c>
      <c r="D797" s="1">
        <v>104.71</v>
      </c>
      <c r="E797" s="1">
        <v>-5103.8999999999996</v>
      </c>
      <c r="F797" s="2">
        <v>78</v>
      </c>
      <c r="G797" s="6">
        <v>3.3000000000000002E-2</v>
      </c>
      <c r="H797" s="2">
        <v>0.42199999999999999</v>
      </c>
      <c r="I797" s="2">
        <v>3500</v>
      </c>
      <c r="J797" s="3">
        <f t="shared" si="303"/>
        <v>58.333333333333336</v>
      </c>
      <c r="K797" s="3">
        <f t="shared" si="304"/>
        <v>366.52</v>
      </c>
      <c r="L797" s="1">
        <v>0.9</v>
      </c>
      <c r="M797" s="1">
        <v>0.76</v>
      </c>
      <c r="N797" s="1">
        <f t="shared" si="305"/>
        <v>0.68400000000000005</v>
      </c>
      <c r="O797" s="40">
        <f t="shared" si="306"/>
        <v>50.175438596491226</v>
      </c>
      <c r="P797" s="40">
        <f t="shared" si="307"/>
        <v>3808.3157894736842</v>
      </c>
      <c r="Q797" s="1">
        <v>11</v>
      </c>
      <c r="R797" s="1">
        <v>4</v>
      </c>
      <c r="S797" s="2">
        <v>2600</v>
      </c>
      <c r="T797" s="3">
        <f t="shared" si="308"/>
        <v>866.66666666666663</v>
      </c>
      <c r="U797" s="7">
        <v>0.20419999999999999</v>
      </c>
      <c r="V797" s="7">
        <f t="shared" si="309"/>
        <v>3.2749326455999997E-2</v>
      </c>
      <c r="W797" s="7">
        <f t="shared" si="310"/>
        <v>1.6693636134473333E-2</v>
      </c>
      <c r="X797" s="40">
        <f t="shared" si="311"/>
        <v>1081.2059482292843</v>
      </c>
      <c r="Y797" s="1">
        <v>0</v>
      </c>
      <c r="Z797" s="1">
        <v>78</v>
      </c>
      <c r="AA797" s="2">
        <v>67</v>
      </c>
      <c r="AB797" s="6">
        <f t="shared" si="312"/>
        <v>0.6511988748177826</v>
      </c>
      <c r="AC797" s="2">
        <v>347.36</v>
      </c>
      <c r="AD797" s="40">
        <f t="shared" si="313"/>
        <v>3367.0033670033663</v>
      </c>
      <c r="AE797" s="1">
        <f t="shared" si="314"/>
        <v>2.4950099800399199</v>
      </c>
      <c r="AF797" s="2">
        <f t="shared" si="315"/>
        <v>270</v>
      </c>
      <c r="AG797" s="9">
        <f t="shared" si="316"/>
        <v>673.65269461077833</v>
      </c>
      <c r="AH797" s="12">
        <f t="shared" si="317"/>
        <v>2.2743716602446873E-3</v>
      </c>
      <c r="AI797" s="12">
        <f t="shared" si="318"/>
        <v>-72871.871172954518</v>
      </c>
      <c r="AJ797" s="42">
        <f t="shared" si="319"/>
        <v>-98.283354122478471</v>
      </c>
      <c r="AK797" s="11">
        <v>0</v>
      </c>
      <c r="AL797" s="9">
        <f t="shared" si="320"/>
        <v>-89.725755930665571</v>
      </c>
      <c r="AM797" s="11">
        <f t="shared" si="321"/>
        <v>0</v>
      </c>
      <c r="AN797" s="9">
        <f t="shared" si="322"/>
        <v>80.204869506566794</v>
      </c>
      <c r="AO797" s="9"/>
      <c r="AP797" s="9">
        <f t="shared" si="323"/>
        <v>98.283773116560837</v>
      </c>
      <c r="AQ797" s="47">
        <f t="shared" si="324"/>
        <v>80.15659733800662</v>
      </c>
      <c r="AR797" s="15">
        <f t="shared" si="325"/>
        <v>0</v>
      </c>
      <c r="AS797" s="49"/>
      <c r="AT797" s="12">
        <f t="shared" si="326"/>
        <v>-0.20111874139012939</v>
      </c>
      <c r="AU797" s="9">
        <f t="shared" si="327"/>
        <v>62.077693728012576</v>
      </c>
      <c r="AV797" s="9">
        <f t="shared" si="328"/>
        <v>43.998790118018533</v>
      </c>
      <c r="AW797" s="9">
        <f t="shared" si="329"/>
        <v>80.15659733800662</v>
      </c>
      <c r="AX797" s="16">
        <f t="shared" si="330"/>
        <v>62.077693728012576</v>
      </c>
      <c r="AY797" s="44">
        <f t="shared" si="331"/>
        <v>-0.20058316773521506</v>
      </c>
      <c r="AZ797" s="49"/>
      <c r="BA797" s="12">
        <f t="shared" si="332"/>
        <v>-0.20111874139012939</v>
      </c>
      <c r="BB797" s="9">
        <f t="shared" si="333"/>
        <v>63.614537256651829</v>
      </c>
      <c r="BC797" s="9">
        <f t="shared" si="334"/>
        <v>45.535633646657786</v>
      </c>
      <c r="BD797" s="9">
        <f t="shared" si="335"/>
        <v>81.693440866645872</v>
      </c>
      <c r="BE797" s="16">
        <f t="shared" si="336"/>
        <v>63.614537256651829</v>
      </c>
      <c r="BF797" s="44">
        <f t="shared" si="337"/>
        <v>-0.20058316773521506</v>
      </c>
      <c r="BG797" s="49"/>
      <c r="BH797" s="12">
        <f t="shared" si="338"/>
        <v>-0.20111874139012939</v>
      </c>
      <c r="BI797" s="9">
        <f t="shared" si="339"/>
        <v>64</v>
      </c>
      <c r="BJ797" s="9">
        <f t="shared" si="302"/>
        <v>45.921096390005957</v>
      </c>
      <c r="BK797" s="9"/>
      <c r="BL797" s="47">
        <f t="shared" si="340"/>
        <v>64</v>
      </c>
      <c r="BM797" s="44">
        <f t="shared" si="341"/>
        <v>-0.20058316773521506</v>
      </c>
      <c r="BN797" s="11"/>
      <c r="BO797" s="9"/>
      <c r="BP797" s="11"/>
      <c r="BQ797" s="9"/>
      <c r="BR797" s="43"/>
      <c r="BS797" s="9"/>
      <c r="BT797" s="11"/>
    </row>
    <row r="798" spans="3:72" x14ac:dyDescent="0.2">
      <c r="C798" s="1">
        <v>80</v>
      </c>
      <c r="D798" s="1">
        <v>104.71</v>
      </c>
      <c r="E798" s="1">
        <v>-5103.8999999999996</v>
      </c>
      <c r="F798" s="2">
        <v>78</v>
      </c>
      <c r="G798" s="6">
        <v>3.3000000000000002E-2</v>
      </c>
      <c r="H798" s="2">
        <v>0.42199999999999999</v>
      </c>
      <c r="I798" s="2">
        <v>3500</v>
      </c>
      <c r="J798" s="3">
        <f t="shared" si="303"/>
        <v>58.333333333333336</v>
      </c>
      <c r="K798" s="3">
        <f t="shared" si="304"/>
        <v>366.52</v>
      </c>
      <c r="L798" s="1">
        <v>0.9</v>
      </c>
      <c r="M798" s="1">
        <v>0.76</v>
      </c>
      <c r="N798" s="1">
        <f t="shared" si="305"/>
        <v>0.68400000000000005</v>
      </c>
      <c r="O798" s="40">
        <f t="shared" si="306"/>
        <v>50.175438596491226</v>
      </c>
      <c r="P798" s="40">
        <f t="shared" si="307"/>
        <v>3808.3157894736842</v>
      </c>
      <c r="Q798" s="1">
        <v>11</v>
      </c>
      <c r="R798" s="1">
        <v>4</v>
      </c>
      <c r="S798" s="2">
        <v>2600</v>
      </c>
      <c r="T798" s="3">
        <f t="shared" si="308"/>
        <v>866.66666666666663</v>
      </c>
      <c r="U798" s="7">
        <v>0.20419999999999999</v>
      </c>
      <c r="V798" s="7">
        <f t="shared" si="309"/>
        <v>3.2749326455999997E-2</v>
      </c>
      <c r="W798" s="7">
        <f t="shared" si="310"/>
        <v>1.6693636134473333E-2</v>
      </c>
      <c r="X798" s="40">
        <f t="shared" si="311"/>
        <v>1081.2059482292843</v>
      </c>
      <c r="Y798" s="1">
        <v>0</v>
      </c>
      <c r="Z798" s="1">
        <v>78</v>
      </c>
      <c r="AA798" s="2">
        <v>67</v>
      </c>
      <c r="AB798" s="6">
        <f t="shared" si="312"/>
        <v>0.6511988748177826</v>
      </c>
      <c r="AC798" s="2">
        <v>347.36</v>
      </c>
      <c r="AD798" s="40">
        <f t="shared" si="313"/>
        <v>3367.0033670033663</v>
      </c>
      <c r="AE798" s="1">
        <f t="shared" si="314"/>
        <v>2.4950099800399199</v>
      </c>
      <c r="AF798" s="2">
        <f t="shared" si="315"/>
        <v>271</v>
      </c>
      <c r="AG798" s="9">
        <f t="shared" si="316"/>
        <v>676.14770459081831</v>
      </c>
      <c r="AH798" s="12">
        <f t="shared" si="317"/>
        <v>2.2659981623175942E-3</v>
      </c>
      <c r="AI798" s="12">
        <f t="shared" si="318"/>
        <v>-72792.326155018978</v>
      </c>
      <c r="AJ798" s="42">
        <f t="shared" si="319"/>
        <v>-98.187069617464687</v>
      </c>
      <c r="AK798" s="11">
        <v>0</v>
      </c>
      <c r="AL798" s="9">
        <f t="shared" si="320"/>
        <v>-89.727250516310576</v>
      </c>
      <c r="AM798" s="11">
        <f t="shared" si="321"/>
        <v>0</v>
      </c>
      <c r="AN798" s="9">
        <f t="shared" si="322"/>
        <v>80.15659733800662</v>
      </c>
      <c r="AO798" s="9"/>
      <c r="AP798" s="9">
        <f t="shared" si="323"/>
        <v>98.187485532026088</v>
      </c>
      <c r="AQ798" s="47">
        <f t="shared" si="324"/>
        <v>80.108581922032045</v>
      </c>
      <c r="AR798" s="15">
        <f t="shared" si="325"/>
        <v>0</v>
      </c>
      <c r="AS798" s="49"/>
      <c r="AT798" s="12">
        <f t="shared" si="326"/>
        <v>-0.20058316773521506</v>
      </c>
      <c r="AU798" s="9">
        <f t="shared" si="327"/>
        <v>62.077693728012576</v>
      </c>
      <c r="AV798" s="9">
        <f t="shared" si="328"/>
        <v>44.046805533993108</v>
      </c>
      <c r="AW798" s="9">
        <f t="shared" si="329"/>
        <v>80.108581922032045</v>
      </c>
      <c r="AX798" s="16">
        <f t="shared" si="330"/>
        <v>62.077693728012576</v>
      </c>
      <c r="AY798" s="44">
        <f t="shared" si="331"/>
        <v>-0.20005044271803094</v>
      </c>
      <c r="AZ798" s="49"/>
      <c r="BA798" s="12">
        <f t="shared" si="332"/>
        <v>-0.20058316773521506</v>
      </c>
      <c r="BB798" s="9">
        <f t="shared" si="333"/>
        <v>63.614537256651829</v>
      </c>
      <c r="BC798" s="9">
        <f t="shared" si="334"/>
        <v>45.583649062632361</v>
      </c>
      <c r="BD798" s="9">
        <f t="shared" si="335"/>
        <v>81.645425450671297</v>
      </c>
      <c r="BE798" s="16">
        <f t="shared" si="336"/>
        <v>63.614537256651829</v>
      </c>
      <c r="BF798" s="44">
        <f t="shared" si="337"/>
        <v>-0.20005044271803094</v>
      </c>
      <c r="BG798" s="49"/>
      <c r="BH798" s="12">
        <f t="shared" si="338"/>
        <v>-0.20058316773521506</v>
      </c>
      <c r="BI798" s="9">
        <f t="shared" si="339"/>
        <v>64</v>
      </c>
      <c r="BJ798" s="9">
        <f t="shared" si="302"/>
        <v>45.969111805980532</v>
      </c>
      <c r="BK798" s="9"/>
      <c r="BL798" s="47">
        <f t="shared" si="340"/>
        <v>64</v>
      </c>
      <c r="BM798" s="44">
        <f t="shared" si="341"/>
        <v>-0.20005044271803094</v>
      </c>
      <c r="BN798" s="11"/>
      <c r="BO798" s="9"/>
      <c r="BP798" s="11"/>
      <c r="BQ798" s="9"/>
      <c r="BR798" s="43"/>
      <c r="BS798" s="9"/>
      <c r="BT798" s="11"/>
    </row>
    <row r="799" spans="3:72" x14ac:dyDescent="0.2">
      <c r="C799" s="1">
        <v>80</v>
      </c>
      <c r="D799" s="1">
        <v>104.71</v>
      </c>
      <c r="E799" s="1">
        <v>-5103.8999999999996</v>
      </c>
      <c r="F799" s="2">
        <v>78</v>
      </c>
      <c r="G799" s="6">
        <v>3.3000000000000002E-2</v>
      </c>
      <c r="H799" s="2">
        <v>0.42199999999999999</v>
      </c>
      <c r="I799" s="2">
        <v>3500</v>
      </c>
      <c r="J799" s="3">
        <f t="shared" si="303"/>
        <v>58.333333333333336</v>
      </c>
      <c r="K799" s="3">
        <f t="shared" si="304"/>
        <v>366.52</v>
      </c>
      <c r="L799" s="1">
        <v>0.9</v>
      </c>
      <c r="M799" s="1">
        <v>0.76</v>
      </c>
      <c r="N799" s="1">
        <f t="shared" si="305"/>
        <v>0.68400000000000005</v>
      </c>
      <c r="O799" s="40">
        <f t="shared" si="306"/>
        <v>50.175438596491226</v>
      </c>
      <c r="P799" s="40">
        <f t="shared" si="307"/>
        <v>3808.3157894736842</v>
      </c>
      <c r="Q799" s="1">
        <v>11</v>
      </c>
      <c r="R799" s="1">
        <v>4</v>
      </c>
      <c r="S799" s="2">
        <v>2600</v>
      </c>
      <c r="T799" s="3">
        <f t="shared" si="308"/>
        <v>866.66666666666663</v>
      </c>
      <c r="U799" s="7">
        <v>0.20419999999999999</v>
      </c>
      <c r="V799" s="7">
        <f t="shared" si="309"/>
        <v>3.2749326455999997E-2</v>
      </c>
      <c r="W799" s="7">
        <f t="shared" si="310"/>
        <v>1.6693636134473333E-2</v>
      </c>
      <c r="X799" s="40">
        <f t="shared" si="311"/>
        <v>1081.2059482292843</v>
      </c>
      <c r="Y799" s="1">
        <v>0</v>
      </c>
      <c r="Z799" s="1">
        <v>78</v>
      </c>
      <c r="AA799" s="2">
        <v>67</v>
      </c>
      <c r="AB799" s="6">
        <f t="shared" si="312"/>
        <v>0.6511988748177826</v>
      </c>
      <c r="AC799" s="2">
        <v>347.36</v>
      </c>
      <c r="AD799" s="40">
        <f t="shared" si="313"/>
        <v>3367.0033670033663</v>
      </c>
      <c r="AE799" s="1">
        <f t="shared" si="314"/>
        <v>2.4950099800399199</v>
      </c>
      <c r="AF799" s="2">
        <f t="shared" si="315"/>
        <v>272</v>
      </c>
      <c r="AG799" s="9">
        <f t="shared" si="316"/>
        <v>678.64271457085817</v>
      </c>
      <c r="AH799" s="12">
        <f t="shared" si="317"/>
        <v>2.2576860952228345E-3</v>
      </c>
      <c r="AI799" s="12">
        <f t="shared" si="318"/>
        <v>-72713.204188478136</v>
      </c>
      <c r="AJ799" s="42">
        <f t="shared" si="319"/>
        <v>-98.09129653898222</v>
      </c>
      <c r="AK799" s="11">
        <v>0</v>
      </c>
      <c r="AL799" s="9">
        <f t="shared" si="320"/>
        <v>-89.728734137166313</v>
      </c>
      <c r="AM799" s="11">
        <f t="shared" si="321"/>
        <v>0</v>
      </c>
      <c r="AN799" s="9">
        <f t="shared" si="322"/>
        <v>80.108581922032045</v>
      </c>
      <c r="AO799" s="9"/>
      <c r="AP799" s="9">
        <f t="shared" si="323"/>
        <v>98.091709407849095</v>
      </c>
      <c r="AQ799" s="47">
        <f t="shared" si="324"/>
        <v>80.060821213829627</v>
      </c>
      <c r="AR799" s="15">
        <f t="shared" si="325"/>
        <v>0</v>
      </c>
      <c r="AS799" s="49"/>
      <c r="AT799" s="12">
        <f t="shared" si="326"/>
        <v>-0.20005044271803094</v>
      </c>
      <c r="AU799" s="9">
        <f t="shared" si="327"/>
        <v>62.077693728012576</v>
      </c>
      <c r="AV799" s="9">
        <f t="shared" si="328"/>
        <v>44.094566242195526</v>
      </c>
      <c r="AW799" s="9">
        <f t="shared" si="329"/>
        <v>80.060821213829627</v>
      </c>
      <c r="AX799" s="16">
        <f t="shared" si="330"/>
        <v>62.077693728012576</v>
      </c>
      <c r="AY799" s="44">
        <f t="shared" si="331"/>
        <v>-0.19952054365162836</v>
      </c>
      <c r="AZ799" s="49"/>
      <c r="BA799" s="12">
        <f t="shared" si="332"/>
        <v>-0.20005044271803094</v>
      </c>
      <c r="BB799" s="9">
        <f t="shared" si="333"/>
        <v>63.614537256651829</v>
      </c>
      <c r="BC799" s="9">
        <f t="shared" si="334"/>
        <v>45.631409770834779</v>
      </c>
      <c r="BD799" s="9">
        <f t="shared" si="335"/>
        <v>81.597664742468879</v>
      </c>
      <c r="BE799" s="16">
        <f t="shared" si="336"/>
        <v>63.614537256651829</v>
      </c>
      <c r="BF799" s="44">
        <f t="shared" si="337"/>
        <v>-0.19952054365162836</v>
      </c>
      <c r="BG799" s="49"/>
      <c r="BH799" s="12">
        <f t="shared" si="338"/>
        <v>-0.20005044271803094</v>
      </c>
      <c r="BI799" s="9">
        <f t="shared" si="339"/>
        <v>64</v>
      </c>
      <c r="BJ799" s="9">
        <f t="shared" si="302"/>
        <v>46.01687251418295</v>
      </c>
      <c r="BK799" s="9"/>
      <c r="BL799" s="47">
        <f t="shared" si="340"/>
        <v>64</v>
      </c>
      <c r="BM799" s="44">
        <f t="shared" si="341"/>
        <v>-0.19952054365162836</v>
      </c>
      <c r="BN799" s="11"/>
      <c r="BO799" s="9"/>
      <c r="BP799" s="11"/>
      <c r="BQ799" s="9"/>
      <c r="BR799" s="43"/>
      <c r="BS799" s="9"/>
      <c r="BT799" s="11"/>
    </row>
    <row r="800" spans="3:72" x14ac:dyDescent="0.2">
      <c r="C800" s="1">
        <v>80</v>
      </c>
      <c r="D800" s="1">
        <v>104.71</v>
      </c>
      <c r="E800" s="1">
        <v>-5103.8999999999996</v>
      </c>
      <c r="F800" s="2">
        <v>78</v>
      </c>
      <c r="G800" s="6">
        <v>3.3000000000000002E-2</v>
      </c>
      <c r="H800" s="2">
        <v>0.42199999999999999</v>
      </c>
      <c r="I800" s="2">
        <v>3500</v>
      </c>
      <c r="J800" s="3">
        <f t="shared" si="303"/>
        <v>58.333333333333336</v>
      </c>
      <c r="K800" s="3">
        <f t="shared" si="304"/>
        <v>366.52</v>
      </c>
      <c r="L800" s="1">
        <v>0.9</v>
      </c>
      <c r="M800" s="1">
        <v>0.76</v>
      </c>
      <c r="N800" s="1">
        <f t="shared" si="305"/>
        <v>0.68400000000000005</v>
      </c>
      <c r="O800" s="40">
        <f t="shared" si="306"/>
        <v>50.175438596491226</v>
      </c>
      <c r="P800" s="40">
        <f t="shared" si="307"/>
        <v>3808.3157894736842</v>
      </c>
      <c r="Q800" s="1">
        <v>11</v>
      </c>
      <c r="R800" s="1">
        <v>4</v>
      </c>
      <c r="S800" s="2">
        <v>2600</v>
      </c>
      <c r="T800" s="3">
        <f t="shared" si="308"/>
        <v>866.66666666666663</v>
      </c>
      <c r="U800" s="7">
        <v>0.20419999999999999</v>
      </c>
      <c r="V800" s="7">
        <f t="shared" si="309"/>
        <v>3.2749326455999997E-2</v>
      </c>
      <c r="W800" s="7">
        <f t="shared" si="310"/>
        <v>1.6693636134473333E-2</v>
      </c>
      <c r="X800" s="40">
        <f t="shared" si="311"/>
        <v>1081.2059482292843</v>
      </c>
      <c r="Y800" s="1">
        <v>0</v>
      </c>
      <c r="Z800" s="1">
        <v>78</v>
      </c>
      <c r="AA800" s="2">
        <v>67</v>
      </c>
      <c r="AB800" s="6">
        <f t="shared" si="312"/>
        <v>0.6511988748177826</v>
      </c>
      <c r="AC800" s="2">
        <v>347.36</v>
      </c>
      <c r="AD800" s="40">
        <f t="shared" si="313"/>
        <v>3367.0033670033663</v>
      </c>
      <c r="AE800" s="1">
        <f t="shared" si="314"/>
        <v>2.4950099800399199</v>
      </c>
      <c r="AF800" s="2">
        <f t="shared" si="315"/>
        <v>273</v>
      </c>
      <c r="AG800" s="9">
        <f t="shared" si="316"/>
        <v>681.13772455089816</v>
      </c>
      <c r="AH800" s="12">
        <f t="shared" si="317"/>
        <v>2.249434785414828E-3</v>
      </c>
      <c r="AI800" s="12">
        <f t="shared" si="318"/>
        <v>-72634.501902868404</v>
      </c>
      <c r="AJ800" s="42">
        <f t="shared" si="319"/>
        <v>-97.996030819568176</v>
      </c>
      <c r="AK800" s="11">
        <v>0</v>
      </c>
      <c r="AL800" s="9">
        <f t="shared" si="320"/>
        <v>-89.730206913453941</v>
      </c>
      <c r="AM800" s="11">
        <f t="shared" si="321"/>
        <v>0</v>
      </c>
      <c r="AN800" s="9">
        <f t="shared" si="322"/>
        <v>80.060821213829627</v>
      </c>
      <c r="AO800" s="9"/>
      <c r="AP800" s="9">
        <f t="shared" si="323"/>
        <v>97.996440676073334</v>
      </c>
      <c r="AQ800" s="47">
        <f t="shared" si="324"/>
        <v>80.013313190256284</v>
      </c>
      <c r="AR800" s="15">
        <f t="shared" si="325"/>
        <v>0</v>
      </c>
      <c r="AS800" s="49"/>
      <c r="AT800" s="12">
        <f t="shared" si="326"/>
        <v>-0.19952054365162836</v>
      </c>
      <c r="AU800" s="9">
        <f t="shared" si="327"/>
        <v>62.077693728012576</v>
      </c>
      <c r="AV800" s="9">
        <f t="shared" si="328"/>
        <v>44.142074265768869</v>
      </c>
      <c r="AW800" s="9">
        <f t="shared" si="329"/>
        <v>80.013313190256284</v>
      </c>
      <c r="AX800" s="16">
        <f t="shared" si="330"/>
        <v>62.077693728012576</v>
      </c>
      <c r="AY800" s="44">
        <f t="shared" si="331"/>
        <v>-0.1989934480894886</v>
      </c>
      <c r="AZ800" s="49"/>
      <c r="BA800" s="12">
        <f t="shared" si="332"/>
        <v>-0.19952054365162836</v>
      </c>
      <c r="BB800" s="9">
        <f t="shared" si="333"/>
        <v>63.614537256651829</v>
      </c>
      <c r="BC800" s="9">
        <f t="shared" si="334"/>
        <v>45.678917794408122</v>
      </c>
      <c r="BD800" s="9">
        <f t="shared" si="335"/>
        <v>81.550156718895536</v>
      </c>
      <c r="BE800" s="16">
        <f t="shared" si="336"/>
        <v>63.614537256651829</v>
      </c>
      <c r="BF800" s="44">
        <f t="shared" si="337"/>
        <v>-0.1989934480894886</v>
      </c>
      <c r="BG800" s="49"/>
      <c r="BH800" s="12">
        <f t="shared" si="338"/>
        <v>-0.19952054365162836</v>
      </c>
      <c r="BI800" s="9">
        <f t="shared" si="339"/>
        <v>64</v>
      </c>
      <c r="BJ800" s="9">
        <f t="shared" si="302"/>
        <v>46.064380537756293</v>
      </c>
      <c r="BK800" s="9"/>
      <c r="BL800" s="47">
        <f t="shared" si="340"/>
        <v>64</v>
      </c>
      <c r="BM800" s="44">
        <f t="shared" si="341"/>
        <v>-0.1989934480894886</v>
      </c>
      <c r="BN800" s="11"/>
      <c r="BO800" s="9"/>
      <c r="BP800" s="11"/>
      <c r="BQ800" s="9"/>
      <c r="BR800" s="43"/>
      <c r="BS800" s="9"/>
      <c r="BT800" s="11"/>
    </row>
    <row r="801" spans="3:72" x14ac:dyDescent="0.2">
      <c r="C801" s="1">
        <v>80</v>
      </c>
      <c r="D801" s="1">
        <v>104.71</v>
      </c>
      <c r="E801" s="1">
        <v>-5103.8999999999996</v>
      </c>
      <c r="F801" s="2">
        <v>78</v>
      </c>
      <c r="G801" s="6">
        <v>3.3000000000000002E-2</v>
      </c>
      <c r="H801" s="2">
        <v>0.42199999999999999</v>
      </c>
      <c r="I801" s="2">
        <v>3500</v>
      </c>
      <c r="J801" s="3">
        <f t="shared" si="303"/>
        <v>58.333333333333336</v>
      </c>
      <c r="K801" s="3">
        <f t="shared" si="304"/>
        <v>366.52</v>
      </c>
      <c r="L801" s="1">
        <v>0.9</v>
      </c>
      <c r="M801" s="1">
        <v>0.76</v>
      </c>
      <c r="N801" s="1">
        <f t="shared" si="305"/>
        <v>0.68400000000000005</v>
      </c>
      <c r="O801" s="40">
        <f t="shared" si="306"/>
        <v>50.175438596491226</v>
      </c>
      <c r="P801" s="40">
        <f t="shared" si="307"/>
        <v>3808.3157894736842</v>
      </c>
      <c r="Q801" s="1">
        <v>11</v>
      </c>
      <c r="R801" s="1">
        <v>4</v>
      </c>
      <c r="S801" s="2">
        <v>2600</v>
      </c>
      <c r="T801" s="3">
        <f t="shared" si="308"/>
        <v>866.66666666666663</v>
      </c>
      <c r="U801" s="7">
        <v>0.20419999999999999</v>
      </c>
      <c r="V801" s="7">
        <f t="shared" si="309"/>
        <v>3.2749326455999997E-2</v>
      </c>
      <c r="W801" s="7">
        <f t="shared" si="310"/>
        <v>1.6693636134473333E-2</v>
      </c>
      <c r="X801" s="40">
        <f t="shared" si="311"/>
        <v>1081.2059482292843</v>
      </c>
      <c r="Y801" s="1">
        <v>0</v>
      </c>
      <c r="Z801" s="1">
        <v>78</v>
      </c>
      <c r="AA801" s="2">
        <v>67</v>
      </c>
      <c r="AB801" s="6">
        <f t="shared" si="312"/>
        <v>0.6511988748177826</v>
      </c>
      <c r="AC801" s="2">
        <v>347.36</v>
      </c>
      <c r="AD801" s="40">
        <f t="shared" si="313"/>
        <v>3367.0033670033663</v>
      </c>
      <c r="AE801" s="1">
        <f t="shared" si="314"/>
        <v>2.4950099800399199</v>
      </c>
      <c r="AF801" s="2">
        <f t="shared" si="315"/>
        <v>274</v>
      </c>
      <c r="AG801" s="9">
        <f t="shared" si="316"/>
        <v>683.63273453093802</v>
      </c>
      <c r="AH801" s="12">
        <f t="shared" si="317"/>
        <v>2.2412435691587414E-3</v>
      </c>
      <c r="AI801" s="12">
        <f t="shared" si="318"/>
        <v>-72556.215963480063</v>
      </c>
      <c r="AJ801" s="42">
        <f t="shared" si="319"/>
        <v>-97.901268434804905</v>
      </c>
      <c r="AK801" s="11">
        <v>0</v>
      </c>
      <c r="AL801" s="9">
        <f t="shared" si="320"/>
        <v>-89.7316689636435</v>
      </c>
      <c r="AM801" s="11">
        <f t="shared" si="321"/>
        <v>0</v>
      </c>
      <c r="AN801" s="9">
        <f t="shared" si="322"/>
        <v>80.013313190256284</v>
      </c>
      <c r="AO801" s="9"/>
      <c r="AP801" s="9">
        <f t="shared" si="323"/>
        <v>97.901675311796538</v>
      </c>
      <c r="AQ801" s="47">
        <f t="shared" si="324"/>
        <v>79.966055849552831</v>
      </c>
      <c r="AR801" s="15">
        <f t="shared" si="325"/>
        <v>0</v>
      </c>
      <c r="AS801" s="49"/>
      <c r="AT801" s="12">
        <f t="shared" si="326"/>
        <v>-0.1989934480894886</v>
      </c>
      <c r="AU801" s="9">
        <f t="shared" si="327"/>
        <v>62.077693728012576</v>
      </c>
      <c r="AV801" s="9">
        <f t="shared" si="328"/>
        <v>44.189331606472315</v>
      </c>
      <c r="AW801" s="9">
        <f t="shared" si="329"/>
        <v>79.966055849552845</v>
      </c>
      <c r="AX801" s="16">
        <f t="shared" si="330"/>
        <v>62.077693728012576</v>
      </c>
      <c r="AY801" s="44">
        <f t="shared" si="331"/>
        <v>-0.19846913382234468</v>
      </c>
      <c r="AZ801" s="49"/>
      <c r="BA801" s="12">
        <f t="shared" si="332"/>
        <v>-0.1989934480894886</v>
      </c>
      <c r="BB801" s="9">
        <f t="shared" si="333"/>
        <v>63.614537256651829</v>
      </c>
      <c r="BC801" s="9">
        <f t="shared" si="334"/>
        <v>45.726175135111568</v>
      </c>
      <c r="BD801" s="9">
        <f t="shared" si="335"/>
        <v>81.502899378192097</v>
      </c>
      <c r="BE801" s="16">
        <f t="shared" si="336"/>
        <v>63.614537256651829</v>
      </c>
      <c r="BF801" s="44">
        <f t="shared" si="337"/>
        <v>-0.19846913382234468</v>
      </c>
      <c r="BG801" s="49"/>
      <c r="BH801" s="12">
        <f t="shared" si="338"/>
        <v>-0.1989934480894886</v>
      </c>
      <c r="BI801" s="9">
        <f t="shared" si="339"/>
        <v>64</v>
      </c>
      <c r="BJ801" s="9">
        <f t="shared" si="302"/>
        <v>46.111637878459739</v>
      </c>
      <c r="BK801" s="9"/>
      <c r="BL801" s="47">
        <f t="shared" si="340"/>
        <v>64</v>
      </c>
      <c r="BM801" s="44">
        <f t="shared" si="341"/>
        <v>-0.19846913382234468</v>
      </c>
      <c r="BN801" s="11"/>
      <c r="BO801" s="9"/>
      <c r="BP801" s="11"/>
      <c r="BQ801" s="9"/>
      <c r="BR801" s="43"/>
      <c r="BS801" s="9"/>
      <c r="BT801" s="11"/>
    </row>
    <row r="802" spans="3:72" x14ac:dyDescent="0.2">
      <c r="C802" s="1">
        <v>80</v>
      </c>
      <c r="D802" s="1">
        <v>104.71</v>
      </c>
      <c r="E802" s="1">
        <v>-5103.8999999999996</v>
      </c>
      <c r="F802" s="2">
        <v>78</v>
      </c>
      <c r="G802" s="6">
        <v>3.3000000000000002E-2</v>
      </c>
      <c r="H802" s="2">
        <v>0.42199999999999999</v>
      </c>
      <c r="I802" s="2">
        <v>3500</v>
      </c>
      <c r="J802" s="3">
        <f t="shared" si="303"/>
        <v>58.333333333333336</v>
      </c>
      <c r="K802" s="3">
        <f t="shared" si="304"/>
        <v>366.52</v>
      </c>
      <c r="L802" s="1">
        <v>0.9</v>
      </c>
      <c r="M802" s="1">
        <v>0.76</v>
      </c>
      <c r="N802" s="1">
        <f t="shared" si="305"/>
        <v>0.68400000000000005</v>
      </c>
      <c r="O802" s="40">
        <f t="shared" si="306"/>
        <v>50.175438596491226</v>
      </c>
      <c r="P802" s="40">
        <f t="shared" si="307"/>
        <v>3808.3157894736842</v>
      </c>
      <c r="Q802" s="1">
        <v>11</v>
      </c>
      <c r="R802" s="1">
        <v>4</v>
      </c>
      <c r="S802" s="2">
        <v>2600</v>
      </c>
      <c r="T802" s="3">
        <f t="shared" si="308"/>
        <v>866.66666666666663</v>
      </c>
      <c r="U802" s="7">
        <v>0.20419999999999999</v>
      </c>
      <c r="V802" s="7">
        <f t="shared" si="309"/>
        <v>3.2749326455999997E-2</v>
      </c>
      <c r="W802" s="7">
        <f t="shared" si="310"/>
        <v>1.6693636134473333E-2</v>
      </c>
      <c r="X802" s="40">
        <f t="shared" si="311"/>
        <v>1081.2059482292843</v>
      </c>
      <c r="Y802" s="1">
        <v>0</v>
      </c>
      <c r="Z802" s="1">
        <v>78</v>
      </c>
      <c r="AA802" s="2">
        <v>67</v>
      </c>
      <c r="AB802" s="6">
        <f t="shared" si="312"/>
        <v>0.6511988748177826</v>
      </c>
      <c r="AC802" s="2">
        <v>347.36</v>
      </c>
      <c r="AD802" s="40">
        <f t="shared" si="313"/>
        <v>3367.0033670033663</v>
      </c>
      <c r="AE802" s="1">
        <f t="shared" si="314"/>
        <v>2.4950099800399199</v>
      </c>
      <c r="AF802" s="2">
        <f t="shared" si="315"/>
        <v>275</v>
      </c>
      <c r="AG802" s="9">
        <f t="shared" si="316"/>
        <v>686.127744510978</v>
      </c>
      <c r="AH802" s="12">
        <f t="shared" si="317"/>
        <v>2.2331117923525055E-3</v>
      </c>
      <c r="AI802" s="12">
        <f t="shared" si="318"/>
        <v>-72478.343070883871</v>
      </c>
      <c r="AJ802" s="42">
        <f t="shared" si="319"/>
        <v>-97.807005402751884</v>
      </c>
      <c r="AK802" s="11">
        <v>0</v>
      </c>
      <c r="AL802" s="9">
        <f t="shared" si="320"/>
        <v>-89.733120404485646</v>
      </c>
      <c r="AM802" s="11">
        <f t="shared" si="321"/>
        <v>0</v>
      </c>
      <c r="AN802" s="9">
        <f t="shared" si="322"/>
        <v>79.966055849552831</v>
      </c>
      <c r="AO802" s="9"/>
      <c r="AP802" s="9">
        <f t="shared" si="323"/>
        <v>97.807409332602333</v>
      </c>
      <c r="AQ802" s="47">
        <f t="shared" si="324"/>
        <v>79.919047211062079</v>
      </c>
      <c r="AR802" s="15">
        <f t="shared" si="325"/>
        <v>0</v>
      </c>
      <c r="AS802" s="49"/>
      <c r="AT802" s="12">
        <f t="shared" si="326"/>
        <v>-0.19846913382234468</v>
      </c>
      <c r="AU802" s="9">
        <f t="shared" si="327"/>
        <v>62.077693728012576</v>
      </c>
      <c r="AV802" s="9">
        <f t="shared" si="328"/>
        <v>44.236340244963074</v>
      </c>
      <c r="AW802" s="9">
        <f t="shared" si="329"/>
        <v>79.919047211062079</v>
      </c>
      <c r="AX802" s="16">
        <f t="shared" si="330"/>
        <v>62.077693728012576</v>
      </c>
      <c r="AY802" s="44">
        <f t="shared" si="331"/>
        <v>-0.19794757887505332</v>
      </c>
      <c r="AZ802" s="49"/>
      <c r="BA802" s="12">
        <f t="shared" si="332"/>
        <v>-0.19846913382234468</v>
      </c>
      <c r="BB802" s="9">
        <f t="shared" si="333"/>
        <v>63.614537256651829</v>
      </c>
      <c r="BC802" s="9">
        <f t="shared" si="334"/>
        <v>45.773183773602327</v>
      </c>
      <c r="BD802" s="9">
        <f t="shared" si="335"/>
        <v>81.455890739701331</v>
      </c>
      <c r="BE802" s="16">
        <f t="shared" si="336"/>
        <v>63.614537256651829</v>
      </c>
      <c r="BF802" s="44">
        <f t="shared" si="337"/>
        <v>-0.19794757887505332</v>
      </c>
      <c r="BG802" s="49"/>
      <c r="BH802" s="12">
        <f t="shared" si="338"/>
        <v>-0.19846913382234468</v>
      </c>
      <c r="BI802" s="9">
        <f t="shared" si="339"/>
        <v>64</v>
      </c>
      <c r="BJ802" s="9">
        <f t="shared" si="302"/>
        <v>46.158646516950498</v>
      </c>
      <c r="BK802" s="9"/>
      <c r="BL802" s="47">
        <f t="shared" si="340"/>
        <v>64</v>
      </c>
      <c r="BM802" s="44">
        <f t="shared" si="341"/>
        <v>-0.19794757887505332</v>
      </c>
      <c r="BN802" s="11"/>
      <c r="BO802" s="9"/>
      <c r="BP802" s="11"/>
      <c r="BQ802" s="9"/>
      <c r="BR802" s="43"/>
      <c r="BS802" s="9"/>
      <c r="BT802" s="11"/>
    </row>
    <row r="803" spans="3:72" x14ac:dyDescent="0.2">
      <c r="C803" s="1">
        <v>80</v>
      </c>
      <c r="D803" s="1">
        <v>104.71</v>
      </c>
      <c r="E803" s="1">
        <v>-5103.8999999999996</v>
      </c>
      <c r="F803" s="2">
        <v>78</v>
      </c>
      <c r="G803" s="6">
        <v>3.3000000000000002E-2</v>
      </c>
      <c r="H803" s="2">
        <v>0.42199999999999999</v>
      </c>
      <c r="I803" s="2">
        <v>3500</v>
      </c>
      <c r="J803" s="3">
        <f t="shared" si="303"/>
        <v>58.333333333333336</v>
      </c>
      <c r="K803" s="3">
        <f t="shared" si="304"/>
        <v>366.52</v>
      </c>
      <c r="L803" s="1">
        <v>0.9</v>
      </c>
      <c r="M803" s="1">
        <v>0.76</v>
      </c>
      <c r="N803" s="1">
        <f t="shared" si="305"/>
        <v>0.68400000000000005</v>
      </c>
      <c r="O803" s="40">
        <f t="shared" si="306"/>
        <v>50.175438596491226</v>
      </c>
      <c r="P803" s="40">
        <f t="shared" si="307"/>
        <v>3808.3157894736842</v>
      </c>
      <c r="Q803" s="1">
        <v>11</v>
      </c>
      <c r="R803" s="1">
        <v>4</v>
      </c>
      <c r="S803" s="2">
        <v>2600</v>
      </c>
      <c r="T803" s="3">
        <f t="shared" si="308"/>
        <v>866.66666666666663</v>
      </c>
      <c r="U803" s="7">
        <v>0.20419999999999999</v>
      </c>
      <c r="V803" s="7">
        <f t="shared" si="309"/>
        <v>3.2749326455999997E-2</v>
      </c>
      <c r="W803" s="7">
        <f t="shared" si="310"/>
        <v>1.6693636134473333E-2</v>
      </c>
      <c r="X803" s="40">
        <f t="shared" si="311"/>
        <v>1081.2059482292843</v>
      </c>
      <c r="Y803" s="1">
        <v>0</v>
      </c>
      <c r="Z803" s="1">
        <v>78</v>
      </c>
      <c r="AA803" s="2">
        <v>67</v>
      </c>
      <c r="AB803" s="6">
        <f t="shared" si="312"/>
        <v>0.6511988748177826</v>
      </c>
      <c r="AC803" s="2">
        <v>347.36</v>
      </c>
      <c r="AD803" s="40">
        <f t="shared" si="313"/>
        <v>3367.0033670033663</v>
      </c>
      <c r="AE803" s="1">
        <f t="shared" si="314"/>
        <v>2.4950099800399199</v>
      </c>
      <c r="AF803" s="2">
        <f t="shared" si="315"/>
        <v>276</v>
      </c>
      <c r="AG803" s="9">
        <f t="shared" si="316"/>
        <v>688.62275449101787</v>
      </c>
      <c r="AH803" s="12">
        <f t="shared" si="317"/>
        <v>2.2250388103526985E-3</v>
      </c>
      <c r="AI803" s="12">
        <f t="shared" si="318"/>
        <v>-72400.879960465027</v>
      </c>
      <c r="AJ803" s="42">
        <f t="shared" si="319"/>
        <v>-97.713237783386475</v>
      </c>
      <c r="AK803" s="11">
        <v>0</v>
      </c>
      <c r="AL803" s="9">
        <f t="shared" si="320"/>
        <v>-89.734561351042785</v>
      </c>
      <c r="AM803" s="11">
        <f t="shared" si="321"/>
        <v>0</v>
      </c>
      <c r="AN803" s="9">
        <f t="shared" si="322"/>
        <v>79.919047211062079</v>
      </c>
      <c r="AO803" s="9"/>
      <c r="AP803" s="9">
        <f t="shared" si="323"/>
        <v>97.713638798000787</v>
      </c>
      <c r="AQ803" s="47">
        <f t="shared" si="324"/>
        <v>79.872285314951284</v>
      </c>
      <c r="AR803" s="15">
        <f t="shared" si="325"/>
        <v>0</v>
      </c>
      <c r="AS803" s="49"/>
      <c r="AT803" s="12">
        <f t="shared" si="326"/>
        <v>-0.19794757887505332</v>
      </c>
      <c r="AU803" s="9">
        <f t="shared" si="327"/>
        <v>62.077693728012576</v>
      </c>
      <c r="AV803" s="9">
        <f t="shared" si="328"/>
        <v>44.283102141073869</v>
      </c>
      <c r="AW803" s="9">
        <f t="shared" si="329"/>
        <v>79.872285314951284</v>
      </c>
      <c r="AX803" s="16">
        <f t="shared" si="330"/>
        <v>62.077693728012576</v>
      </c>
      <c r="AY803" s="44">
        <f t="shared" si="331"/>
        <v>-0.19742876150351629</v>
      </c>
      <c r="AZ803" s="49"/>
      <c r="BA803" s="12">
        <f t="shared" si="332"/>
        <v>-0.19794757887505332</v>
      </c>
      <c r="BB803" s="9">
        <f t="shared" si="333"/>
        <v>63.614537256651829</v>
      </c>
      <c r="BC803" s="9">
        <f t="shared" si="334"/>
        <v>45.819945669713121</v>
      </c>
      <c r="BD803" s="9">
        <f t="shared" si="335"/>
        <v>81.409128843590537</v>
      </c>
      <c r="BE803" s="16">
        <f t="shared" si="336"/>
        <v>63.614537256651829</v>
      </c>
      <c r="BF803" s="44">
        <f t="shared" si="337"/>
        <v>-0.19742876150351629</v>
      </c>
      <c r="BG803" s="49"/>
      <c r="BH803" s="12">
        <f t="shared" si="338"/>
        <v>-0.19794757887505332</v>
      </c>
      <c r="BI803" s="9">
        <f t="shared" si="339"/>
        <v>64</v>
      </c>
      <c r="BJ803" s="9">
        <f t="shared" si="302"/>
        <v>46.205408413061292</v>
      </c>
      <c r="BK803" s="9"/>
      <c r="BL803" s="47">
        <f t="shared" si="340"/>
        <v>64</v>
      </c>
      <c r="BM803" s="44">
        <f t="shared" si="341"/>
        <v>-0.19742876150351629</v>
      </c>
      <c r="BN803" s="11"/>
      <c r="BO803" s="9"/>
      <c r="BP803" s="11"/>
      <c r="BQ803" s="9"/>
      <c r="BR803" s="43"/>
      <c r="BS803" s="9"/>
      <c r="BT803" s="11"/>
    </row>
    <row r="804" spans="3:72" x14ac:dyDescent="0.2">
      <c r="C804" s="1">
        <v>80</v>
      </c>
      <c r="D804" s="1">
        <v>104.71</v>
      </c>
      <c r="E804" s="1">
        <v>-5103.8999999999996</v>
      </c>
      <c r="F804" s="2">
        <v>78</v>
      </c>
      <c r="G804" s="6">
        <v>3.3000000000000002E-2</v>
      </c>
      <c r="H804" s="2">
        <v>0.42199999999999999</v>
      </c>
      <c r="I804" s="2">
        <v>3500</v>
      </c>
      <c r="J804" s="3">
        <f t="shared" si="303"/>
        <v>58.333333333333336</v>
      </c>
      <c r="K804" s="3">
        <f t="shared" si="304"/>
        <v>366.52</v>
      </c>
      <c r="L804" s="1">
        <v>0.9</v>
      </c>
      <c r="M804" s="1">
        <v>0.76</v>
      </c>
      <c r="N804" s="1">
        <f t="shared" si="305"/>
        <v>0.68400000000000005</v>
      </c>
      <c r="O804" s="40">
        <f t="shared" si="306"/>
        <v>50.175438596491226</v>
      </c>
      <c r="P804" s="40">
        <f t="shared" si="307"/>
        <v>3808.3157894736842</v>
      </c>
      <c r="Q804" s="1">
        <v>11</v>
      </c>
      <c r="R804" s="1">
        <v>4</v>
      </c>
      <c r="S804" s="2">
        <v>2600</v>
      </c>
      <c r="T804" s="3">
        <f t="shared" si="308"/>
        <v>866.66666666666663</v>
      </c>
      <c r="U804" s="7">
        <v>0.20419999999999999</v>
      </c>
      <c r="V804" s="7">
        <f t="shared" si="309"/>
        <v>3.2749326455999997E-2</v>
      </c>
      <c r="W804" s="7">
        <f t="shared" si="310"/>
        <v>1.6693636134473333E-2</v>
      </c>
      <c r="X804" s="40">
        <f t="shared" si="311"/>
        <v>1081.2059482292843</v>
      </c>
      <c r="Y804" s="1">
        <v>0</v>
      </c>
      <c r="Z804" s="1">
        <v>78</v>
      </c>
      <c r="AA804" s="2">
        <v>67</v>
      </c>
      <c r="AB804" s="6">
        <f t="shared" si="312"/>
        <v>0.6511988748177826</v>
      </c>
      <c r="AC804" s="2">
        <v>347.36</v>
      </c>
      <c r="AD804" s="40">
        <f t="shared" si="313"/>
        <v>3367.0033670033663</v>
      </c>
      <c r="AE804" s="1">
        <f t="shared" si="314"/>
        <v>2.4950099800399199</v>
      </c>
      <c r="AF804" s="2">
        <f t="shared" si="315"/>
        <v>277</v>
      </c>
      <c r="AG804" s="9">
        <f t="shared" si="316"/>
        <v>691.11776447105785</v>
      </c>
      <c r="AH804" s="12">
        <f t="shared" si="317"/>
        <v>2.2170239878041916E-3</v>
      </c>
      <c r="AI804" s="12">
        <f t="shared" si="318"/>
        <v>-72323.823401964546</v>
      </c>
      <c r="AJ804" s="42">
        <f t="shared" si="319"/>
        <v>-97.619961678053457</v>
      </c>
      <c r="AK804" s="11">
        <v>0</v>
      </c>
      <c r="AL804" s="9">
        <f t="shared" si="320"/>
        <v>-89.73599191671947</v>
      </c>
      <c r="AM804" s="11">
        <f t="shared" si="321"/>
        <v>0</v>
      </c>
      <c r="AN804" s="9">
        <f t="shared" si="322"/>
        <v>79.872285314951284</v>
      </c>
      <c r="AO804" s="9"/>
      <c r="AP804" s="9">
        <f t="shared" si="323"/>
        <v>97.620359808877822</v>
      </c>
      <c r="AQ804" s="47">
        <f t="shared" si="324"/>
        <v>79.825768221939128</v>
      </c>
      <c r="AR804" s="15">
        <f t="shared" si="325"/>
        <v>0</v>
      </c>
      <c r="AS804" s="49"/>
      <c r="AT804" s="12">
        <f t="shared" si="326"/>
        <v>-0.19742876150351629</v>
      </c>
      <c r="AU804" s="9">
        <f t="shared" si="327"/>
        <v>62.077693728012576</v>
      </c>
      <c r="AV804" s="9">
        <f t="shared" si="328"/>
        <v>44.329619234086032</v>
      </c>
      <c r="AW804" s="9">
        <f t="shared" si="329"/>
        <v>79.825768221939114</v>
      </c>
      <c r="AX804" s="16">
        <f t="shared" si="330"/>
        <v>62.077693728012576</v>
      </c>
      <c r="AY804" s="44">
        <f t="shared" si="331"/>
        <v>-0.19691266019165049</v>
      </c>
      <c r="AZ804" s="49"/>
      <c r="BA804" s="12">
        <f t="shared" si="332"/>
        <v>-0.19742876150351629</v>
      </c>
      <c r="BB804" s="9">
        <f t="shared" si="333"/>
        <v>63.614537256651829</v>
      </c>
      <c r="BC804" s="9">
        <f t="shared" si="334"/>
        <v>45.866462762725284</v>
      </c>
      <c r="BD804" s="9">
        <f t="shared" si="335"/>
        <v>81.362611750578367</v>
      </c>
      <c r="BE804" s="16">
        <f t="shared" si="336"/>
        <v>63.614537256651829</v>
      </c>
      <c r="BF804" s="44">
        <f t="shared" si="337"/>
        <v>-0.19691266019165049</v>
      </c>
      <c r="BG804" s="49"/>
      <c r="BH804" s="12">
        <f t="shared" si="338"/>
        <v>-0.19742876150351629</v>
      </c>
      <c r="BI804" s="9">
        <f t="shared" si="339"/>
        <v>64</v>
      </c>
      <c r="BJ804" s="9">
        <f t="shared" si="302"/>
        <v>46.251925506073455</v>
      </c>
      <c r="BK804" s="9"/>
      <c r="BL804" s="47">
        <f t="shared" si="340"/>
        <v>64</v>
      </c>
      <c r="BM804" s="44">
        <f t="shared" si="341"/>
        <v>-0.19691266019165049</v>
      </c>
      <c r="BN804" s="11"/>
      <c r="BO804" s="9"/>
      <c r="BP804" s="11"/>
      <c r="BQ804" s="9"/>
      <c r="BR804" s="43"/>
      <c r="BS804" s="9"/>
      <c r="BT804" s="11"/>
    </row>
    <row r="805" spans="3:72" x14ac:dyDescent="0.2">
      <c r="C805" s="1">
        <v>80</v>
      </c>
      <c r="D805" s="1">
        <v>104.71</v>
      </c>
      <c r="E805" s="1">
        <v>-5103.8999999999996</v>
      </c>
      <c r="F805" s="2">
        <v>78</v>
      </c>
      <c r="G805" s="6">
        <v>3.3000000000000002E-2</v>
      </c>
      <c r="H805" s="2">
        <v>0.42199999999999999</v>
      </c>
      <c r="I805" s="2">
        <v>3500</v>
      </c>
      <c r="J805" s="3">
        <f t="shared" si="303"/>
        <v>58.333333333333336</v>
      </c>
      <c r="K805" s="3">
        <f t="shared" si="304"/>
        <v>366.52</v>
      </c>
      <c r="L805" s="1">
        <v>0.9</v>
      </c>
      <c r="M805" s="1">
        <v>0.76</v>
      </c>
      <c r="N805" s="1">
        <f t="shared" si="305"/>
        <v>0.68400000000000005</v>
      </c>
      <c r="O805" s="40">
        <f t="shared" si="306"/>
        <v>50.175438596491226</v>
      </c>
      <c r="P805" s="40">
        <f t="shared" si="307"/>
        <v>3808.3157894736842</v>
      </c>
      <c r="Q805" s="1">
        <v>11</v>
      </c>
      <c r="R805" s="1">
        <v>4</v>
      </c>
      <c r="S805" s="2">
        <v>2600</v>
      </c>
      <c r="T805" s="3">
        <f t="shared" si="308"/>
        <v>866.66666666666663</v>
      </c>
      <c r="U805" s="7">
        <v>0.20419999999999999</v>
      </c>
      <c r="V805" s="7">
        <f t="shared" si="309"/>
        <v>3.2749326455999997E-2</v>
      </c>
      <c r="W805" s="7">
        <f t="shared" si="310"/>
        <v>1.6693636134473333E-2</v>
      </c>
      <c r="X805" s="40">
        <f t="shared" si="311"/>
        <v>1081.2059482292843</v>
      </c>
      <c r="Y805" s="1">
        <v>0</v>
      </c>
      <c r="Z805" s="1">
        <v>78</v>
      </c>
      <c r="AA805" s="2">
        <v>67</v>
      </c>
      <c r="AB805" s="6">
        <f t="shared" si="312"/>
        <v>0.6511988748177826</v>
      </c>
      <c r="AC805" s="2">
        <v>347.36</v>
      </c>
      <c r="AD805" s="40">
        <f t="shared" si="313"/>
        <v>3367.0033670033663</v>
      </c>
      <c r="AE805" s="1">
        <f t="shared" si="314"/>
        <v>2.4950099800399199</v>
      </c>
      <c r="AF805" s="2">
        <f t="shared" si="315"/>
        <v>278</v>
      </c>
      <c r="AG805" s="9">
        <f t="shared" si="316"/>
        <v>693.61277445109772</v>
      </c>
      <c r="AH805" s="12">
        <f t="shared" si="317"/>
        <v>2.2090666984734618E-3</v>
      </c>
      <c r="AI805" s="12">
        <f t="shared" si="318"/>
        <v>-72247.170199028085</v>
      </c>
      <c r="AJ805" s="42">
        <f t="shared" si="319"/>
        <v>-97.527173228923431</v>
      </c>
      <c r="AK805" s="11">
        <v>0</v>
      </c>
      <c r="AL805" s="9">
        <f t="shared" si="320"/>
        <v>-89.737412213292117</v>
      </c>
      <c r="AM805" s="11">
        <f t="shared" si="321"/>
        <v>0</v>
      </c>
      <c r="AN805" s="9">
        <f t="shared" si="322"/>
        <v>79.825768221939128</v>
      </c>
      <c r="AO805" s="9"/>
      <c r="AP805" s="9">
        <f t="shared" si="323"/>
        <v>97.527568506953372</v>
      </c>
      <c r="AQ805" s="47">
        <f t="shared" si="324"/>
        <v>79.77949401302682</v>
      </c>
      <c r="AR805" s="15">
        <f t="shared" si="325"/>
        <v>0</v>
      </c>
      <c r="AS805" s="49"/>
      <c r="AT805" s="12">
        <f t="shared" si="326"/>
        <v>-0.19691266019165049</v>
      </c>
      <c r="AU805" s="9">
        <f t="shared" si="327"/>
        <v>62.077693728012576</v>
      </c>
      <c r="AV805" s="9">
        <f t="shared" si="328"/>
        <v>44.375893442998333</v>
      </c>
      <c r="AW805" s="9">
        <f t="shared" si="329"/>
        <v>79.77949401302682</v>
      </c>
      <c r="AX805" s="16">
        <f t="shared" si="330"/>
        <v>62.077693728012576</v>
      </c>
      <c r="AY805" s="44">
        <f t="shared" si="331"/>
        <v>-0.1963992536484053</v>
      </c>
      <c r="AZ805" s="49"/>
      <c r="BA805" s="12">
        <f t="shared" si="332"/>
        <v>-0.19691266019165049</v>
      </c>
      <c r="BB805" s="9">
        <f t="shared" si="333"/>
        <v>63.614537256651829</v>
      </c>
      <c r="BC805" s="9">
        <f t="shared" si="334"/>
        <v>45.912736971637585</v>
      </c>
      <c r="BD805" s="9">
        <f t="shared" si="335"/>
        <v>81.316337541666073</v>
      </c>
      <c r="BE805" s="16">
        <f t="shared" si="336"/>
        <v>63.614537256651829</v>
      </c>
      <c r="BF805" s="44">
        <f t="shared" si="337"/>
        <v>-0.1963992536484053</v>
      </c>
      <c r="BG805" s="49"/>
      <c r="BH805" s="12">
        <f t="shared" si="338"/>
        <v>-0.19691266019165049</v>
      </c>
      <c r="BI805" s="9">
        <f t="shared" si="339"/>
        <v>64</v>
      </c>
      <c r="BJ805" s="9">
        <f t="shared" si="302"/>
        <v>46.298199714985756</v>
      </c>
      <c r="BK805" s="9"/>
      <c r="BL805" s="47">
        <f t="shared" si="340"/>
        <v>64</v>
      </c>
      <c r="BM805" s="44">
        <f t="shared" si="341"/>
        <v>-0.1963992536484053</v>
      </c>
      <c r="BN805" s="11"/>
      <c r="BO805" s="9"/>
      <c r="BP805" s="11"/>
      <c r="BQ805" s="9"/>
      <c r="BR805" s="43"/>
      <c r="BS805" s="9"/>
      <c r="BT805" s="11"/>
    </row>
    <row r="806" spans="3:72" x14ac:dyDescent="0.2">
      <c r="C806" s="1">
        <v>80</v>
      </c>
      <c r="D806" s="1">
        <v>104.71</v>
      </c>
      <c r="E806" s="1">
        <v>-5103.8999999999996</v>
      </c>
      <c r="F806" s="2">
        <v>78</v>
      </c>
      <c r="G806" s="6">
        <v>3.3000000000000002E-2</v>
      </c>
      <c r="H806" s="2">
        <v>0.42199999999999999</v>
      </c>
      <c r="I806" s="2">
        <v>3500</v>
      </c>
      <c r="J806" s="3">
        <f t="shared" si="303"/>
        <v>58.333333333333336</v>
      </c>
      <c r="K806" s="3">
        <f t="shared" si="304"/>
        <v>366.52</v>
      </c>
      <c r="L806" s="1">
        <v>0.9</v>
      </c>
      <c r="M806" s="1">
        <v>0.76</v>
      </c>
      <c r="N806" s="1">
        <f t="shared" si="305"/>
        <v>0.68400000000000005</v>
      </c>
      <c r="O806" s="40">
        <f t="shared" si="306"/>
        <v>50.175438596491226</v>
      </c>
      <c r="P806" s="40">
        <f t="shared" si="307"/>
        <v>3808.3157894736842</v>
      </c>
      <c r="Q806" s="1">
        <v>11</v>
      </c>
      <c r="R806" s="1">
        <v>4</v>
      </c>
      <c r="S806" s="2">
        <v>2600</v>
      </c>
      <c r="T806" s="3">
        <f t="shared" si="308"/>
        <v>866.66666666666663</v>
      </c>
      <c r="U806" s="7">
        <v>0.20419999999999999</v>
      </c>
      <c r="V806" s="7">
        <f t="shared" si="309"/>
        <v>3.2749326455999997E-2</v>
      </c>
      <c r="W806" s="7">
        <f t="shared" si="310"/>
        <v>1.6693636134473333E-2</v>
      </c>
      <c r="X806" s="40">
        <f t="shared" si="311"/>
        <v>1081.2059482292843</v>
      </c>
      <c r="Y806" s="1">
        <v>0</v>
      </c>
      <c r="Z806" s="1">
        <v>78</v>
      </c>
      <c r="AA806" s="2">
        <v>67</v>
      </c>
      <c r="AB806" s="6">
        <f t="shared" si="312"/>
        <v>0.6511988748177826</v>
      </c>
      <c r="AC806" s="2">
        <v>347.36</v>
      </c>
      <c r="AD806" s="40">
        <f t="shared" si="313"/>
        <v>3367.0033670033663</v>
      </c>
      <c r="AE806" s="1">
        <f t="shared" si="314"/>
        <v>2.4950099800399199</v>
      </c>
      <c r="AF806" s="2">
        <f t="shared" si="315"/>
        <v>279</v>
      </c>
      <c r="AG806" s="9">
        <f t="shared" si="316"/>
        <v>696.1077844311377</v>
      </c>
      <c r="AH806" s="12">
        <f t="shared" si="317"/>
        <v>2.2011663250854799E-3</v>
      </c>
      <c r="AI806" s="12">
        <f t="shared" si="318"/>
        <v>-72170.917188761479</v>
      </c>
      <c r="AJ806" s="42">
        <f t="shared" si="319"/>
        <v>-97.434868618459376</v>
      </c>
      <c r="AK806" s="11">
        <v>0</v>
      </c>
      <c r="AL806" s="9">
        <f t="shared" si="320"/>
        <v>-89.738822350938136</v>
      </c>
      <c r="AM806" s="11">
        <f t="shared" si="321"/>
        <v>0</v>
      </c>
      <c r="AN806" s="9">
        <f t="shared" si="322"/>
        <v>79.77949401302682</v>
      </c>
      <c r="AO806" s="9"/>
      <c r="AP806" s="9">
        <f t="shared" si="323"/>
        <v>97.435261074247819</v>
      </c>
      <c r="AQ806" s="47">
        <f t="shared" si="324"/>
        <v>79.733460789233575</v>
      </c>
      <c r="AR806" s="15">
        <f t="shared" si="325"/>
        <v>0</v>
      </c>
      <c r="AS806" s="49"/>
      <c r="AT806" s="12">
        <f t="shared" si="326"/>
        <v>-0.1963992536484053</v>
      </c>
      <c r="AU806" s="9">
        <f t="shared" si="327"/>
        <v>62.077693728012576</v>
      </c>
      <c r="AV806" s="9">
        <f t="shared" si="328"/>
        <v>44.421926666791578</v>
      </c>
      <c r="AW806" s="9">
        <f t="shared" si="329"/>
        <v>79.733460789233575</v>
      </c>
      <c r="AX806" s="16">
        <f t="shared" si="330"/>
        <v>62.077693728012576</v>
      </c>
      <c r="AY806" s="44">
        <f t="shared" si="331"/>
        <v>-0.19588852080482683</v>
      </c>
      <c r="AZ806" s="49"/>
      <c r="BA806" s="12">
        <f t="shared" si="332"/>
        <v>-0.1963992536484053</v>
      </c>
      <c r="BB806" s="9">
        <f t="shared" si="333"/>
        <v>63.614537256651829</v>
      </c>
      <c r="BC806" s="9">
        <f t="shared" si="334"/>
        <v>45.95877019543083</v>
      </c>
      <c r="BD806" s="9">
        <f t="shared" si="335"/>
        <v>81.270304317872828</v>
      </c>
      <c r="BE806" s="16">
        <f t="shared" si="336"/>
        <v>63.614537256651829</v>
      </c>
      <c r="BF806" s="44">
        <f t="shared" si="337"/>
        <v>-0.19588852080482683</v>
      </c>
      <c r="BG806" s="49"/>
      <c r="BH806" s="12">
        <f t="shared" si="338"/>
        <v>-0.1963992536484053</v>
      </c>
      <c r="BI806" s="9">
        <f t="shared" si="339"/>
        <v>64</v>
      </c>
      <c r="BJ806" s="9">
        <f t="shared" si="302"/>
        <v>46.344232938779001</v>
      </c>
      <c r="BK806" s="9"/>
      <c r="BL806" s="47">
        <f t="shared" si="340"/>
        <v>64</v>
      </c>
      <c r="BM806" s="44">
        <f t="shared" si="341"/>
        <v>-0.19588852080482683</v>
      </c>
      <c r="BN806" s="11"/>
      <c r="BO806" s="9"/>
      <c r="BP806" s="11"/>
      <c r="BQ806" s="9"/>
      <c r="BR806" s="43"/>
      <c r="BS806" s="9"/>
      <c r="BT806" s="11"/>
    </row>
    <row r="807" spans="3:72" x14ac:dyDescent="0.2">
      <c r="C807" s="1">
        <v>80</v>
      </c>
      <c r="D807" s="1">
        <v>104.71</v>
      </c>
      <c r="E807" s="1">
        <v>-5103.8999999999996</v>
      </c>
      <c r="F807" s="2">
        <v>78</v>
      </c>
      <c r="G807" s="6">
        <v>3.3000000000000002E-2</v>
      </c>
      <c r="H807" s="2">
        <v>0.42199999999999999</v>
      </c>
      <c r="I807" s="2">
        <v>3500</v>
      </c>
      <c r="J807" s="3">
        <f t="shared" si="303"/>
        <v>58.333333333333336</v>
      </c>
      <c r="K807" s="3">
        <f t="shared" si="304"/>
        <v>366.52</v>
      </c>
      <c r="L807" s="1">
        <v>0.9</v>
      </c>
      <c r="M807" s="1">
        <v>0.76</v>
      </c>
      <c r="N807" s="1">
        <f t="shared" si="305"/>
        <v>0.68400000000000005</v>
      </c>
      <c r="O807" s="40">
        <f t="shared" si="306"/>
        <v>50.175438596491226</v>
      </c>
      <c r="P807" s="40">
        <f t="shared" si="307"/>
        <v>3808.3157894736842</v>
      </c>
      <c r="Q807" s="1">
        <v>11</v>
      </c>
      <c r="R807" s="1">
        <v>4</v>
      </c>
      <c r="S807" s="2">
        <v>2600</v>
      </c>
      <c r="T807" s="3">
        <f t="shared" si="308"/>
        <v>866.66666666666663</v>
      </c>
      <c r="U807" s="7">
        <v>0.20419999999999999</v>
      </c>
      <c r="V807" s="7">
        <f t="shared" si="309"/>
        <v>3.2749326455999997E-2</v>
      </c>
      <c r="W807" s="7">
        <f t="shared" si="310"/>
        <v>1.6693636134473333E-2</v>
      </c>
      <c r="X807" s="40">
        <f t="shared" si="311"/>
        <v>1081.2059482292843</v>
      </c>
      <c r="Y807" s="1">
        <v>0</v>
      </c>
      <c r="Z807" s="1">
        <v>78</v>
      </c>
      <c r="AA807" s="2">
        <v>67</v>
      </c>
      <c r="AB807" s="6">
        <f t="shared" si="312"/>
        <v>0.6511988748177826</v>
      </c>
      <c r="AC807" s="2">
        <v>347.36</v>
      </c>
      <c r="AD807" s="40">
        <f t="shared" si="313"/>
        <v>3367.0033670033663</v>
      </c>
      <c r="AE807" s="1">
        <f t="shared" si="314"/>
        <v>2.4950099800399199</v>
      </c>
      <c r="AF807" s="2">
        <f t="shared" si="315"/>
        <v>280</v>
      </c>
      <c r="AG807" s="9">
        <f t="shared" si="316"/>
        <v>698.60279441117757</v>
      </c>
      <c r="AH807" s="12">
        <f t="shared" si="317"/>
        <v>2.1933222591640922E-3</v>
      </c>
      <c r="AI807" s="12">
        <f t="shared" si="318"/>
        <v>-72095.061241293675</v>
      </c>
      <c r="AJ807" s="42">
        <f t="shared" si="319"/>
        <v>-97.343044068891913</v>
      </c>
      <c r="AK807" s="11">
        <v>0</v>
      </c>
      <c r="AL807" s="9">
        <f t="shared" si="320"/>
        <v>-89.740222438264439</v>
      </c>
      <c r="AM807" s="11">
        <f t="shared" si="321"/>
        <v>0</v>
      </c>
      <c r="AN807" s="9">
        <f t="shared" si="322"/>
        <v>79.733460789233575</v>
      </c>
      <c r="AO807" s="9"/>
      <c r="AP807" s="9">
        <f t="shared" si="323"/>
        <v>97.343433732557045</v>
      </c>
      <c r="AQ807" s="47">
        <f t="shared" si="324"/>
        <v>79.687666671336046</v>
      </c>
      <c r="AR807" s="15">
        <f t="shared" si="325"/>
        <v>0</v>
      </c>
      <c r="AS807" s="49"/>
      <c r="AT807" s="12">
        <f t="shared" si="326"/>
        <v>-0.19588852080482683</v>
      </c>
      <c r="AU807" s="9">
        <f t="shared" si="327"/>
        <v>62.077693728012576</v>
      </c>
      <c r="AV807" s="9">
        <f t="shared" si="328"/>
        <v>44.467720784689106</v>
      </c>
      <c r="AW807" s="9">
        <f t="shared" si="329"/>
        <v>79.687666671336046</v>
      </c>
      <c r="AX807" s="16">
        <f t="shared" si="330"/>
        <v>62.077693728012576</v>
      </c>
      <c r="AY807" s="44">
        <f t="shared" si="331"/>
        <v>-0.1953804408111679</v>
      </c>
      <c r="AZ807" s="49"/>
      <c r="BA807" s="12">
        <f t="shared" si="332"/>
        <v>-0.19588852080482683</v>
      </c>
      <c r="BB807" s="9">
        <f t="shared" si="333"/>
        <v>63.614537256651829</v>
      </c>
      <c r="BC807" s="9">
        <f t="shared" si="334"/>
        <v>46.004564313328359</v>
      </c>
      <c r="BD807" s="9">
        <f t="shared" si="335"/>
        <v>81.224510199975299</v>
      </c>
      <c r="BE807" s="16">
        <f t="shared" si="336"/>
        <v>63.614537256651829</v>
      </c>
      <c r="BF807" s="44">
        <f t="shared" si="337"/>
        <v>-0.1953804408111679</v>
      </c>
      <c r="BG807" s="49"/>
      <c r="BH807" s="12">
        <f t="shared" si="338"/>
        <v>-0.19588852080482683</v>
      </c>
      <c r="BI807" s="9">
        <f t="shared" si="339"/>
        <v>64</v>
      </c>
      <c r="BJ807" s="9">
        <f t="shared" si="302"/>
        <v>46.39002705667653</v>
      </c>
      <c r="BK807" s="9"/>
      <c r="BL807" s="47">
        <f t="shared" si="340"/>
        <v>64</v>
      </c>
      <c r="BM807" s="44">
        <f t="shared" si="341"/>
        <v>-0.1953804408111679</v>
      </c>
      <c r="BN807" s="11"/>
      <c r="BO807" s="9"/>
      <c r="BP807" s="11"/>
      <c r="BQ807" s="9"/>
      <c r="BR807" s="43"/>
      <c r="BS807" s="9"/>
      <c r="BT807" s="11"/>
    </row>
    <row r="808" spans="3:72" x14ac:dyDescent="0.2">
      <c r="C808" s="1">
        <v>80</v>
      </c>
      <c r="D808" s="1">
        <v>104.71</v>
      </c>
      <c r="E808" s="1">
        <v>-5103.8999999999996</v>
      </c>
      <c r="F808" s="2">
        <v>78</v>
      </c>
      <c r="G808" s="6">
        <v>3.3000000000000002E-2</v>
      </c>
      <c r="H808" s="2">
        <v>0.42199999999999999</v>
      </c>
      <c r="I808" s="2">
        <v>3500</v>
      </c>
      <c r="J808" s="3">
        <f t="shared" si="303"/>
        <v>58.333333333333336</v>
      </c>
      <c r="K808" s="3">
        <f t="shared" si="304"/>
        <v>366.52</v>
      </c>
      <c r="L808" s="1">
        <v>0.9</v>
      </c>
      <c r="M808" s="1">
        <v>0.76</v>
      </c>
      <c r="N808" s="1">
        <f t="shared" si="305"/>
        <v>0.68400000000000005</v>
      </c>
      <c r="O808" s="40">
        <f t="shared" si="306"/>
        <v>50.175438596491226</v>
      </c>
      <c r="P808" s="40">
        <f t="shared" si="307"/>
        <v>3808.3157894736842</v>
      </c>
      <c r="Q808" s="1">
        <v>11</v>
      </c>
      <c r="R808" s="1">
        <v>4</v>
      </c>
      <c r="S808" s="2">
        <v>2600</v>
      </c>
      <c r="T808" s="3">
        <f t="shared" si="308"/>
        <v>866.66666666666663</v>
      </c>
      <c r="U808" s="7">
        <v>0.20419999999999999</v>
      </c>
      <c r="V808" s="7">
        <f t="shared" si="309"/>
        <v>3.2749326455999997E-2</v>
      </c>
      <c r="W808" s="7">
        <f t="shared" si="310"/>
        <v>1.6693636134473333E-2</v>
      </c>
      <c r="X808" s="40">
        <f t="shared" si="311"/>
        <v>1081.2059482292843</v>
      </c>
      <c r="Y808" s="1">
        <v>0</v>
      </c>
      <c r="Z808" s="1">
        <v>78</v>
      </c>
      <c r="AA808" s="2">
        <v>67</v>
      </c>
      <c r="AB808" s="6">
        <f t="shared" si="312"/>
        <v>0.6511988748177826</v>
      </c>
      <c r="AC808" s="2">
        <v>347.36</v>
      </c>
      <c r="AD808" s="40">
        <f t="shared" si="313"/>
        <v>3367.0033670033663</v>
      </c>
      <c r="AE808" s="1">
        <f t="shared" si="314"/>
        <v>2.4950099800399199</v>
      </c>
      <c r="AF808" s="2">
        <f t="shared" si="315"/>
        <v>281</v>
      </c>
      <c r="AG808" s="9">
        <f t="shared" si="316"/>
        <v>701.09780439121755</v>
      </c>
      <c r="AH808" s="12">
        <f t="shared" si="317"/>
        <v>2.1855339008757962E-3</v>
      </c>
      <c r="AI808" s="12">
        <f t="shared" si="318"/>
        <v>-72019.599259346156</v>
      </c>
      <c r="AJ808" s="42">
        <f t="shared" si="319"/>
        <v>-97.251695841702443</v>
      </c>
      <c r="AK808" s="11">
        <v>0</v>
      </c>
      <c r="AL808" s="9">
        <f t="shared" si="320"/>
        <v>-89.741612582335321</v>
      </c>
      <c r="AM808" s="11">
        <f t="shared" si="321"/>
        <v>0</v>
      </c>
      <c r="AN808" s="9">
        <f t="shared" si="322"/>
        <v>79.687666671336046</v>
      </c>
      <c r="AO808" s="9"/>
      <c r="AP808" s="9">
        <f t="shared" si="323"/>
        <v>97.252082742935428</v>
      </c>
      <c r="AQ808" s="47">
        <f t="shared" si="324"/>
        <v>79.642109799611958</v>
      </c>
      <c r="AR808" s="15">
        <f t="shared" si="325"/>
        <v>0</v>
      </c>
      <c r="AS808" s="49"/>
      <c r="AT808" s="12">
        <f t="shared" si="326"/>
        <v>-0.1953804408111679</v>
      </c>
      <c r="AU808" s="9">
        <f t="shared" si="327"/>
        <v>62.077693728012576</v>
      </c>
      <c r="AV808" s="9">
        <f t="shared" si="328"/>
        <v>44.513277656413194</v>
      </c>
      <c r="AW808" s="9">
        <f t="shared" si="329"/>
        <v>79.642109799611958</v>
      </c>
      <c r="AX808" s="16">
        <f t="shared" si="330"/>
        <v>62.077693728012576</v>
      </c>
      <c r="AY808" s="44">
        <f t="shared" si="331"/>
        <v>-0.19487499303404313</v>
      </c>
      <c r="AZ808" s="49"/>
      <c r="BA808" s="12">
        <f t="shared" si="332"/>
        <v>-0.1953804408111679</v>
      </c>
      <c r="BB808" s="9">
        <f t="shared" si="333"/>
        <v>63.614537256651829</v>
      </c>
      <c r="BC808" s="9">
        <f t="shared" si="334"/>
        <v>46.050121185052447</v>
      </c>
      <c r="BD808" s="9">
        <f t="shared" si="335"/>
        <v>81.178953328251211</v>
      </c>
      <c r="BE808" s="16">
        <f t="shared" si="336"/>
        <v>63.614537256651829</v>
      </c>
      <c r="BF808" s="44">
        <f t="shared" si="337"/>
        <v>-0.19487499303404313</v>
      </c>
      <c r="BG808" s="49"/>
      <c r="BH808" s="12">
        <f t="shared" si="338"/>
        <v>-0.1953804408111679</v>
      </c>
      <c r="BI808" s="9">
        <f t="shared" si="339"/>
        <v>64</v>
      </c>
      <c r="BJ808" s="9">
        <f t="shared" si="302"/>
        <v>46.435583928400618</v>
      </c>
      <c r="BK808" s="9"/>
      <c r="BL808" s="47">
        <f t="shared" si="340"/>
        <v>64</v>
      </c>
      <c r="BM808" s="44">
        <f t="shared" si="341"/>
        <v>-0.19487499303404313</v>
      </c>
      <c r="BN808" s="11"/>
      <c r="BO808" s="9"/>
      <c r="BP808" s="11"/>
      <c r="BQ808" s="9"/>
      <c r="BR808" s="43"/>
      <c r="BS808" s="9"/>
      <c r="BT808" s="11"/>
    </row>
    <row r="809" spans="3:72" x14ac:dyDescent="0.2">
      <c r="C809" s="1">
        <v>80</v>
      </c>
      <c r="D809" s="1">
        <v>104.71</v>
      </c>
      <c r="E809" s="1">
        <v>-5103.8999999999996</v>
      </c>
      <c r="F809" s="2">
        <v>78</v>
      </c>
      <c r="G809" s="6">
        <v>3.3000000000000002E-2</v>
      </c>
      <c r="H809" s="2">
        <v>0.42199999999999999</v>
      </c>
      <c r="I809" s="2">
        <v>3500</v>
      </c>
      <c r="J809" s="3">
        <f t="shared" si="303"/>
        <v>58.333333333333336</v>
      </c>
      <c r="K809" s="3">
        <f t="shared" si="304"/>
        <v>366.52</v>
      </c>
      <c r="L809" s="1">
        <v>0.9</v>
      </c>
      <c r="M809" s="1">
        <v>0.76</v>
      </c>
      <c r="N809" s="1">
        <f t="shared" si="305"/>
        <v>0.68400000000000005</v>
      </c>
      <c r="O809" s="40">
        <f t="shared" si="306"/>
        <v>50.175438596491226</v>
      </c>
      <c r="P809" s="40">
        <f t="shared" si="307"/>
        <v>3808.3157894736842</v>
      </c>
      <c r="Q809" s="1">
        <v>11</v>
      </c>
      <c r="R809" s="1">
        <v>4</v>
      </c>
      <c r="S809" s="2">
        <v>2600</v>
      </c>
      <c r="T809" s="3">
        <f t="shared" si="308"/>
        <v>866.66666666666663</v>
      </c>
      <c r="U809" s="7">
        <v>0.20419999999999999</v>
      </c>
      <c r="V809" s="7">
        <f t="shared" si="309"/>
        <v>3.2749326455999997E-2</v>
      </c>
      <c r="W809" s="7">
        <f t="shared" si="310"/>
        <v>1.6693636134473333E-2</v>
      </c>
      <c r="X809" s="40">
        <f t="shared" si="311"/>
        <v>1081.2059482292843</v>
      </c>
      <c r="Y809" s="1">
        <v>0</v>
      </c>
      <c r="Z809" s="1">
        <v>78</v>
      </c>
      <c r="AA809" s="2">
        <v>67</v>
      </c>
      <c r="AB809" s="6">
        <f t="shared" si="312"/>
        <v>0.6511988748177826</v>
      </c>
      <c r="AC809" s="2">
        <v>347.36</v>
      </c>
      <c r="AD809" s="40">
        <f t="shared" si="313"/>
        <v>3367.0033670033663</v>
      </c>
      <c r="AE809" s="1">
        <f t="shared" si="314"/>
        <v>2.4950099800399199</v>
      </c>
      <c r="AF809" s="2">
        <f t="shared" si="315"/>
        <v>282</v>
      </c>
      <c r="AG809" s="9">
        <f t="shared" si="316"/>
        <v>703.59281437125742</v>
      </c>
      <c r="AH809" s="12">
        <f t="shared" si="317"/>
        <v>2.1778006588768373E-3</v>
      </c>
      <c r="AI809" s="12">
        <f t="shared" si="318"/>
        <v>-71944.528177809421</v>
      </c>
      <c r="AJ809" s="42">
        <f t="shared" si="319"/>
        <v>-97.160820237114535</v>
      </c>
      <c r="AK809" s="11">
        <v>0</v>
      </c>
      <c r="AL809" s="9">
        <f t="shared" si="320"/>
        <v>-89.742992888699717</v>
      </c>
      <c r="AM809" s="11">
        <f t="shared" si="321"/>
        <v>0</v>
      </c>
      <c r="AN809" s="9">
        <f t="shared" si="322"/>
        <v>79.642109799611958</v>
      </c>
      <c r="AO809" s="9"/>
      <c r="AP809" s="9">
        <f t="shared" si="323"/>
        <v>97.161204405187036</v>
      </c>
      <c r="AQ809" s="47">
        <f t="shared" si="324"/>
        <v>79.596788333587654</v>
      </c>
      <c r="AR809" s="15">
        <f t="shared" si="325"/>
        <v>0</v>
      </c>
      <c r="AS809" s="49"/>
      <c r="AT809" s="12">
        <f t="shared" si="326"/>
        <v>-0.19487499303404313</v>
      </c>
      <c r="AU809" s="9">
        <f t="shared" si="327"/>
        <v>62.077693728012576</v>
      </c>
      <c r="AV809" s="9">
        <f t="shared" si="328"/>
        <v>44.558599122437499</v>
      </c>
      <c r="AW809" s="9">
        <f t="shared" si="329"/>
        <v>79.596788333587654</v>
      </c>
      <c r="AX809" s="16">
        <f t="shared" si="330"/>
        <v>62.077693728012576</v>
      </c>
      <c r="AY809" s="44">
        <f t="shared" si="331"/>
        <v>-0.19437215705362815</v>
      </c>
      <c r="AZ809" s="49"/>
      <c r="BA809" s="12">
        <f t="shared" si="332"/>
        <v>-0.19487499303404313</v>
      </c>
      <c r="BB809" s="9">
        <f t="shared" si="333"/>
        <v>63.614537256651829</v>
      </c>
      <c r="BC809" s="9">
        <f t="shared" si="334"/>
        <v>46.095442651076752</v>
      </c>
      <c r="BD809" s="9">
        <f t="shared" si="335"/>
        <v>81.133631862226906</v>
      </c>
      <c r="BE809" s="16">
        <f t="shared" si="336"/>
        <v>63.614537256651829</v>
      </c>
      <c r="BF809" s="44">
        <f t="shared" si="337"/>
        <v>-0.19437215705362815</v>
      </c>
      <c r="BG809" s="49"/>
      <c r="BH809" s="12">
        <f t="shared" si="338"/>
        <v>-0.19487499303404313</v>
      </c>
      <c r="BI809" s="9">
        <f t="shared" si="339"/>
        <v>64</v>
      </c>
      <c r="BJ809" s="9">
        <f t="shared" si="302"/>
        <v>46.480905394424923</v>
      </c>
      <c r="BK809" s="9"/>
      <c r="BL809" s="47">
        <f t="shared" si="340"/>
        <v>64</v>
      </c>
      <c r="BM809" s="44">
        <f t="shared" si="341"/>
        <v>-0.19437215705362815</v>
      </c>
      <c r="BN809" s="11"/>
      <c r="BO809" s="9"/>
      <c r="BP809" s="11"/>
      <c r="BQ809" s="9"/>
      <c r="BR809" s="43"/>
      <c r="BS809" s="9"/>
      <c r="BT809" s="11"/>
    </row>
    <row r="810" spans="3:72" x14ac:dyDescent="0.2">
      <c r="C810" s="1">
        <v>80</v>
      </c>
      <c r="D810" s="1">
        <v>104.71</v>
      </c>
      <c r="E810" s="1">
        <v>-5103.8999999999996</v>
      </c>
      <c r="F810" s="2">
        <v>78</v>
      </c>
      <c r="G810" s="6">
        <v>3.3000000000000002E-2</v>
      </c>
      <c r="H810" s="2">
        <v>0.42199999999999999</v>
      </c>
      <c r="I810" s="2">
        <v>3500</v>
      </c>
      <c r="J810" s="3">
        <f t="shared" si="303"/>
        <v>58.333333333333336</v>
      </c>
      <c r="K810" s="3">
        <f t="shared" si="304"/>
        <v>366.52</v>
      </c>
      <c r="L810" s="1">
        <v>0.9</v>
      </c>
      <c r="M810" s="1">
        <v>0.76</v>
      </c>
      <c r="N810" s="1">
        <f t="shared" si="305"/>
        <v>0.68400000000000005</v>
      </c>
      <c r="O810" s="40">
        <f t="shared" si="306"/>
        <v>50.175438596491226</v>
      </c>
      <c r="P810" s="40">
        <f t="shared" si="307"/>
        <v>3808.3157894736842</v>
      </c>
      <c r="Q810" s="1">
        <v>11</v>
      </c>
      <c r="R810" s="1">
        <v>4</v>
      </c>
      <c r="S810" s="2">
        <v>2600</v>
      </c>
      <c r="T810" s="3">
        <f t="shared" si="308"/>
        <v>866.66666666666663</v>
      </c>
      <c r="U810" s="7">
        <v>0.20419999999999999</v>
      </c>
      <c r="V810" s="7">
        <f t="shared" si="309"/>
        <v>3.2749326455999997E-2</v>
      </c>
      <c r="W810" s="7">
        <f t="shared" si="310"/>
        <v>1.6693636134473333E-2</v>
      </c>
      <c r="X810" s="40">
        <f t="shared" si="311"/>
        <v>1081.2059482292843</v>
      </c>
      <c r="Y810" s="1">
        <v>0</v>
      </c>
      <c r="Z810" s="1">
        <v>78</v>
      </c>
      <c r="AA810" s="2">
        <v>67</v>
      </c>
      <c r="AB810" s="6">
        <f t="shared" si="312"/>
        <v>0.6511988748177826</v>
      </c>
      <c r="AC810" s="2">
        <v>347.36</v>
      </c>
      <c r="AD810" s="40">
        <f t="shared" si="313"/>
        <v>3367.0033670033663</v>
      </c>
      <c r="AE810" s="1">
        <f t="shared" si="314"/>
        <v>2.4950099800399199</v>
      </c>
      <c r="AF810" s="2">
        <f t="shared" si="315"/>
        <v>283</v>
      </c>
      <c r="AG810" s="9">
        <f t="shared" si="316"/>
        <v>706.08782435129729</v>
      </c>
      <c r="AH810" s="12">
        <f t="shared" si="317"/>
        <v>2.1701219501635374E-3</v>
      </c>
      <c r="AI810" s="12">
        <f t="shared" si="318"/>
        <v>-71869.844963325741</v>
      </c>
      <c r="AJ810" s="42">
        <f t="shared" si="319"/>
        <v>-97.070413593593116</v>
      </c>
      <c r="AK810" s="11">
        <v>0</v>
      </c>
      <c r="AL810" s="9">
        <f t="shared" si="320"/>
        <v>-89.744363461417947</v>
      </c>
      <c r="AM810" s="11">
        <f t="shared" si="321"/>
        <v>0</v>
      </c>
      <c r="AN810" s="9">
        <f t="shared" si="322"/>
        <v>79.596788333587654</v>
      </c>
      <c r="AO810" s="9"/>
      <c r="AP810" s="9">
        <f t="shared" si="323"/>
        <v>97.070795057364677</v>
      </c>
      <c r="AQ810" s="47">
        <f t="shared" si="324"/>
        <v>79.5517004517896</v>
      </c>
      <c r="AR810" s="15">
        <f t="shared" si="325"/>
        <v>0</v>
      </c>
      <c r="AS810" s="49"/>
      <c r="AT810" s="12">
        <f t="shared" si="326"/>
        <v>-0.19437215705362815</v>
      </c>
      <c r="AU810" s="9">
        <f t="shared" si="327"/>
        <v>62.077693728012576</v>
      </c>
      <c r="AV810" s="9">
        <f t="shared" si="328"/>
        <v>44.603687004235553</v>
      </c>
      <c r="AW810" s="9">
        <f t="shared" si="329"/>
        <v>79.5517004517896</v>
      </c>
      <c r="AX810" s="16">
        <f t="shared" si="330"/>
        <v>62.077693728012576</v>
      </c>
      <c r="AY810" s="44">
        <f t="shared" si="331"/>
        <v>-0.19387191266090265</v>
      </c>
      <c r="AZ810" s="49"/>
      <c r="BA810" s="12">
        <f t="shared" si="332"/>
        <v>-0.19437215705362815</v>
      </c>
      <c r="BB810" s="9">
        <f t="shared" si="333"/>
        <v>63.614537256651829</v>
      </c>
      <c r="BC810" s="9">
        <f t="shared" si="334"/>
        <v>46.140530532874806</v>
      </c>
      <c r="BD810" s="9">
        <f t="shared" si="335"/>
        <v>81.088543980428852</v>
      </c>
      <c r="BE810" s="16">
        <f t="shared" si="336"/>
        <v>63.614537256651829</v>
      </c>
      <c r="BF810" s="44">
        <f t="shared" si="337"/>
        <v>-0.19387191266090265</v>
      </c>
      <c r="BG810" s="49"/>
      <c r="BH810" s="12">
        <f t="shared" si="338"/>
        <v>-0.19437215705362815</v>
      </c>
      <c r="BI810" s="9">
        <f t="shared" si="339"/>
        <v>64</v>
      </c>
      <c r="BJ810" s="9">
        <f t="shared" ref="BJ810:BJ816" si="342">BI810+BH810*(B-_R*ABS(BH810))</f>
        <v>46.525993276222977</v>
      </c>
      <c r="BK810" s="9"/>
      <c r="BL810" s="47">
        <f t="shared" si="340"/>
        <v>64</v>
      </c>
      <c r="BM810" s="44">
        <f t="shared" si="341"/>
        <v>-0.19387191266090265</v>
      </c>
      <c r="BN810" s="11"/>
      <c r="BO810" s="9"/>
      <c r="BP810" s="11"/>
      <c r="BQ810" s="9"/>
      <c r="BR810" s="43"/>
      <c r="BS810" s="9"/>
      <c r="BT810" s="11"/>
    </row>
    <row r="811" spans="3:72" x14ac:dyDescent="0.2">
      <c r="C811" s="1">
        <v>80</v>
      </c>
      <c r="D811" s="1">
        <v>104.71</v>
      </c>
      <c r="E811" s="1">
        <v>-5103.8999999999996</v>
      </c>
      <c r="F811" s="2">
        <v>78</v>
      </c>
      <c r="G811" s="6">
        <v>3.3000000000000002E-2</v>
      </c>
      <c r="H811" s="2">
        <v>0.42199999999999999</v>
      </c>
      <c r="I811" s="2">
        <v>3500</v>
      </c>
      <c r="J811" s="3">
        <f t="shared" si="303"/>
        <v>58.333333333333336</v>
      </c>
      <c r="K811" s="3">
        <f t="shared" si="304"/>
        <v>366.52</v>
      </c>
      <c r="L811" s="1">
        <v>0.9</v>
      </c>
      <c r="M811" s="1">
        <v>0.76</v>
      </c>
      <c r="N811" s="1">
        <f t="shared" si="305"/>
        <v>0.68400000000000005</v>
      </c>
      <c r="O811" s="40">
        <f t="shared" si="306"/>
        <v>50.175438596491226</v>
      </c>
      <c r="P811" s="40">
        <f t="shared" si="307"/>
        <v>3808.3157894736842</v>
      </c>
      <c r="Q811" s="1">
        <v>11</v>
      </c>
      <c r="R811" s="1">
        <v>4</v>
      </c>
      <c r="S811" s="2">
        <v>2600</v>
      </c>
      <c r="T811" s="3">
        <f t="shared" si="308"/>
        <v>866.66666666666663</v>
      </c>
      <c r="U811" s="7">
        <v>0.20419999999999999</v>
      </c>
      <c r="V811" s="7">
        <f t="shared" si="309"/>
        <v>3.2749326455999997E-2</v>
      </c>
      <c r="W811" s="7">
        <f t="shared" si="310"/>
        <v>1.6693636134473333E-2</v>
      </c>
      <c r="X811" s="40">
        <f t="shared" si="311"/>
        <v>1081.2059482292843</v>
      </c>
      <c r="Y811" s="1">
        <v>0</v>
      </c>
      <c r="Z811" s="1">
        <v>78</v>
      </c>
      <c r="AA811" s="2">
        <v>67</v>
      </c>
      <c r="AB811" s="6">
        <f t="shared" si="312"/>
        <v>0.6511988748177826</v>
      </c>
      <c r="AC811" s="2">
        <v>347.36</v>
      </c>
      <c r="AD811" s="40">
        <f t="shared" si="313"/>
        <v>3367.0033670033663</v>
      </c>
      <c r="AE811" s="1">
        <f t="shared" si="314"/>
        <v>2.4950099800399199</v>
      </c>
      <c r="AF811" s="2">
        <f t="shared" si="315"/>
        <v>284</v>
      </c>
      <c r="AG811" s="9">
        <f t="shared" si="316"/>
        <v>708.58283433133727</v>
      </c>
      <c r="AH811" s="12">
        <f t="shared" si="317"/>
        <v>2.162497199925781E-3</v>
      </c>
      <c r="AI811" s="12">
        <f t="shared" si="318"/>
        <v>-71795.546613878643</v>
      </c>
      <c r="AJ811" s="42">
        <f t="shared" si="319"/>
        <v>-96.98047228735139</v>
      </c>
      <c r="AK811" s="11">
        <v>0</v>
      </c>
      <c r="AL811" s="9">
        <f t="shared" si="320"/>
        <v>-89.745724403087891</v>
      </c>
      <c r="AM811" s="11">
        <f t="shared" si="321"/>
        <v>0</v>
      </c>
      <c r="AN811" s="9">
        <f t="shared" si="322"/>
        <v>79.5517004517896</v>
      </c>
      <c r="AO811" s="9"/>
      <c r="AP811" s="9">
        <f t="shared" si="323"/>
        <v>96.980851075276703</v>
      </c>
      <c r="AQ811" s="47">
        <f t="shared" si="324"/>
        <v>79.50684435149968</v>
      </c>
      <c r="AR811" s="15">
        <f t="shared" si="325"/>
        <v>0</v>
      </c>
      <c r="AS811" s="49"/>
      <c r="AT811" s="12">
        <f t="shared" si="326"/>
        <v>-0.19387191266090265</v>
      </c>
      <c r="AU811" s="9">
        <f t="shared" si="327"/>
        <v>62.077693728012576</v>
      </c>
      <c r="AV811" s="9">
        <f t="shared" si="328"/>
        <v>44.648543104525473</v>
      </c>
      <c r="AW811" s="9">
        <f t="shared" si="329"/>
        <v>79.50684435149968</v>
      </c>
      <c r="AX811" s="16">
        <f t="shared" si="330"/>
        <v>62.077693728012576</v>
      </c>
      <c r="AY811" s="44">
        <f t="shared" si="331"/>
        <v>-0.19337423985493521</v>
      </c>
      <c r="AZ811" s="49"/>
      <c r="BA811" s="12">
        <f t="shared" si="332"/>
        <v>-0.19387191266090265</v>
      </c>
      <c r="BB811" s="9">
        <f t="shared" si="333"/>
        <v>63.614537256651829</v>
      </c>
      <c r="BC811" s="9">
        <f t="shared" si="334"/>
        <v>46.185386633164725</v>
      </c>
      <c r="BD811" s="9">
        <f t="shared" si="335"/>
        <v>81.043687880138933</v>
      </c>
      <c r="BE811" s="16">
        <f t="shared" si="336"/>
        <v>63.614537256651829</v>
      </c>
      <c r="BF811" s="44">
        <f t="shared" si="337"/>
        <v>-0.19337423985493521</v>
      </c>
      <c r="BG811" s="49"/>
      <c r="BH811" s="12">
        <f t="shared" si="338"/>
        <v>-0.19387191266090265</v>
      </c>
      <c r="BI811" s="9">
        <f t="shared" si="339"/>
        <v>64</v>
      </c>
      <c r="BJ811" s="9">
        <f t="shared" si="342"/>
        <v>46.570849376512896</v>
      </c>
      <c r="BK811" s="9"/>
      <c r="BL811" s="47">
        <f t="shared" si="340"/>
        <v>64</v>
      </c>
      <c r="BM811" s="44">
        <f t="shared" si="341"/>
        <v>-0.19337423985493521</v>
      </c>
      <c r="BN811" s="11"/>
      <c r="BO811" s="9"/>
      <c r="BP811" s="11"/>
      <c r="BQ811" s="9"/>
      <c r="BR811" s="43"/>
      <c r="BS811" s="9"/>
      <c r="BT811" s="11"/>
    </row>
    <row r="812" spans="3:72" x14ac:dyDescent="0.2">
      <c r="C812" s="1">
        <v>80</v>
      </c>
      <c r="D812" s="1">
        <v>104.71</v>
      </c>
      <c r="E812" s="1">
        <v>-5103.8999999999996</v>
      </c>
      <c r="F812" s="2">
        <v>78</v>
      </c>
      <c r="G812" s="6">
        <v>3.3000000000000002E-2</v>
      </c>
      <c r="H812" s="2">
        <v>0.42199999999999999</v>
      </c>
      <c r="I812" s="2">
        <v>3500</v>
      </c>
      <c r="J812" s="3">
        <f t="shared" si="303"/>
        <v>58.333333333333336</v>
      </c>
      <c r="K812" s="3">
        <f t="shared" si="304"/>
        <v>366.52</v>
      </c>
      <c r="L812" s="1">
        <v>0.9</v>
      </c>
      <c r="M812" s="1">
        <v>0.76</v>
      </c>
      <c r="N812" s="1">
        <f t="shared" si="305"/>
        <v>0.68400000000000005</v>
      </c>
      <c r="O812" s="40">
        <f t="shared" si="306"/>
        <v>50.175438596491226</v>
      </c>
      <c r="P812" s="40">
        <f t="shared" si="307"/>
        <v>3808.3157894736842</v>
      </c>
      <c r="Q812" s="1">
        <v>11</v>
      </c>
      <c r="R812" s="1">
        <v>4</v>
      </c>
      <c r="S812" s="2">
        <v>2600</v>
      </c>
      <c r="T812" s="3">
        <f t="shared" si="308"/>
        <v>866.66666666666663</v>
      </c>
      <c r="U812" s="7">
        <v>0.20419999999999999</v>
      </c>
      <c r="V812" s="7">
        <f t="shared" si="309"/>
        <v>3.2749326455999997E-2</v>
      </c>
      <c r="W812" s="7">
        <f t="shared" si="310"/>
        <v>1.6693636134473333E-2</v>
      </c>
      <c r="X812" s="40">
        <f t="shared" si="311"/>
        <v>1081.2059482292843</v>
      </c>
      <c r="Y812" s="1">
        <v>0</v>
      </c>
      <c r="Z812" s="1">
        <v>78</v>
      </c>
      <c r="AA812" s="2">
        <v>67</v>
      </c>
      <c r="AB812" s="6">
        <f t="shared" si="312"/>
        <v>0.6511988748177826</v>
      </c>
      <c r="AC812" s="2">
        <v>347.36</v>
      </c>
      <c r="AD812" s="40">
        <f t="shared" si="313"/>
        <v>3367.0033670033663</v>
      </c>
      <c r="AE812" s="1">
        <f t="shared" si="314"/>
        <v>2.4950099800399199</v>
      </c>
      <c r="AF812" s="2">
        <f t="shared" si="315"/>
        <v>285</v>
      </c>
      <c r="AG812" s="9">
        <f t="shared" si="316"/>
        <v>711.07784431137713</v>
      </c>
      <c r="AH812" s="12">
        <f t="shared" si="317"/>
        <v>2.1549258414035786E-3</v>
      </c>
      <c r="AI812" s="12">
        <f t="shared" si="318"/>
        <v>-71721.630158388623</v>
      </c>
      <c r="AJ812" s="42">
        <f t="shared" si="319"/>
        <v>-96.890992731865467</v>
      </c>
      <c r="AK812" s="11">
        <v>0</v>
      </c>
      <c r="AL812" s="9">
        <f t="shared" si="320"/>
        <v>-89.747075814870513</v>
      </c>
      <c r="AM812" s="11">
        <f t="shared" si="321"/>
        <v>0</v>
      </c>
      <c r="AN812" s="9">
        <f t="shared" si="322"/>
        <v>79.50684435149968</v>
      </c>
      <c r="AO812" s="9"/>
      <c r="AP812" s="9">
        <f t="shared" si="323"/>
        <v>96.891368872001408</v>
      </c>
      <c r="AQ812" s="47">
        <f t="shared" si="324"/>
        <v>79.462218248514304</v>
      </c>
      <c r="AR812" s="15">
        <f t="shared" si="325"/>
        <v>0</v>
      </c>
      <c r="AS812" s="49"/>
      <c r="AT812" s="12">
        <f t="shared" si="326"/>
        <v>-0.19337423985493521</v>
      </c>
      <c r="AU812" s="9">
        <f t="shared" si="327"/>
        <v>62.077693728012576</v>
      </c>
      <c r="AV812" s="9">
        <f t="shared" si="328"/>
        <v>44.693169207510849</v>
      </c>
      <c r="AW812" s="9">
        <f t="shared" si="329"/>
        <v>79.462218248514304</v>
      </c>
      <c r="AX812" s="16">
        <f t="shared" si="330"/>
        <v>62.077693728012576</v>
      </c>
      <c r="AY812" s="44">
        <f t="shared" si="331"/>
        <v>-0.19287911884021083</v>
      </c>
      <c r="AZ812" s="49"/>
      <c r="BA812" s="12">
        <f t="shared" si="332"/>
        <v>-0.19337423985493521</v>
      </c>
      <c r="BB812" s="9">
        <f t="shared" si="333"/>
        <v>63.614537256651829</v>
      </c>
      <c r="BC812" s="9">
        <f t="shared" si="334"/>
        <v>46.230012736150101</v>
      </c>
      <c r="BD812" s="9">
        <f t="shared" si="335"/>
        <v>80.999061777153557</v>
      </c>
      <c r="BE812" s="16">
        <f t="shared" si="336"/>
        <v>63.614537256651829</v>
      </c>
      <c r="BF812" s="44">
        <f t="shared" si="337"/>
        <v>-0.19287911884021083</v>
      </c>
      <c r="BG812" s="49"/>
      <c r="BH812" s="12">
        <f t="shared" si="338"/>
        <v>-0.19337423985493521</v>
      </c>
      <c r="BI812" s="9">
        <f t="shared" si="339"/>
        <v>64</v>
      </c>
      <c r="BJ812" s="9">
        <f t="shared" si="342"/>
        <v>46.615475479498272</v>
      </c>
      <c r="BK812" s="9"/>
      <c r="BL812" s="47">
        <f t="shared" si="340"/>
        <v>64</v>
      </c>
      <c r="BM812" s="44">
        <f t="shared" si="341"/>
        <v>-0.19287911884021083</v>
      </c>
      <c r="BN812" s="11"/>
      <c r="BO812" s="9"/>
      <c r="BP812" s="11"/>
      <c r="BQ812" s="9"/>
      <c r="BR812" s="43"/>
      <c r="BS812" s="9"/>
      <c r="BT812" s="11"/>
    </row>
    <row r="813" spans="3:72" x14ac:dyDescent="0.2">
      <c r="C813" s="1">
        <v>80</v>
      </c>
      <c r="D813" s="1">
        <v>104.71</v>
      </c>
      <c r="E813" s="1">
        <v>-5103.8999999999996</v>
      </c>
      <c r="F813" s="2">
        <v>78</v>
      </c>
      <c r="G813" s="6">
        <v>3.3000000000000002E-2</v>
      </c>
      <c r="H813" s="2">
        <v>0.42199999999999999</v>
      </c>
      <c r="I813" s="2">
        <v>3500</v>
      </c>
      <c r="J813" s="3">
        <f t="shared" si="303"/>
        <v>58.333333333333336</v>
      </c>
      <c r="K813" s="3">
        <f t="shared" si="304"/>
        <v>366.52</v>
      </c>
      <c r="L813" s="1">
        <v>0.9</v>
      </c>
      <c r="M813" s="1">
        <v>0.76</v>
      </c>
      <c r="N813" s="1">
        <f t="shared" si="305"/>
        <v>0.68400000000000005</v>
      </c>
      <c r="O813" s="40">
        <f t="shared" si="306"/>
        <v>50.175438596491226</v>
      </c>
      <c r="P813" s="40">
        <f t="shared" si="307"/>
        <v>3808.3157894736842</v>
      </c>
      <c r="Q813" s="1">
        <v>11</v>
      </c>
      <c r="R813" s="1">
        <v>4</v>
      </c>
      <c r="S813" s="2">
        <v>2600</v>
      </c>
      <c r="T813" s="3">
        <f t="shared" si="308"/>
        <v>866.66666666666663</v>
      </c>
      <c r="U813" s="7">
        <v>0.20419999999999999</v>
      </c>
      <c r="V813" s="7">
        <f t="shared" si="309"/>
        <v>3.2749326455999997E-2</v>
      </c>
      <c r="W813" s="7">
        <f t="shared" si="310"/>
        <v>1.6693636134473333E-2</v>
      </c>
      <c r="X813" s="40">
        <f t="shared" si="311"/>
        <v>1081.2059482292843</v>
      </c>
      <c r="Y813" s="1">
        <v>0</v>
      </c>
      <c r="Z813" s="1">
        <v>78</v>
      </c>
      <c r="AA813" s="2">
        <v>67</v>
      </c>
      <c r="AB813" s="6">
        <f t="shared" si="312"/>
        <v>0.6511988748177826</v>
      </c>
      <c r="AC813" s="2">
        <v>347.36</v>
      </c>
      <c r="AD813" s="40">
        <f t="shared" si="313"/>
        <v>3367.0033670033663</v>
      </c>
      <c r="AE813" s="1">
        <f t="shared" si="314"/>
        <v>2.4950099800399199</v>
      </c>
      <c r="AF813" s="2">
        <f t="shared" si="315"/>
        <v>286</v>
      </c>
      <c r="AG813" s="9">
        <f t="shared" si="316"/>
        <v>713.57285429141712</v>
      </c>
      <c r="AH813" s="12">
        <f t="shared" si="317"/>
        <v>2.1474073157466311E-3</v>
      </c>
      <c r="AI813" s="12">
        <f t="shared" si="318"/>
        <v>-71648.092656315261</v>
      </c>
      <c r="AJ813" s="42">
        <f t="shared" si="319"/>
        <v>-96.80197137739637</v>
      </c>
      <c r="AK813" s="11">
        <v>0</v>
      </c>
      <c r="AL813" s="9">
        <f t="shared" si="320"/>
        <v>-89.748417796515028</v>
      </c>
      <c r="AM813" s="11">
        <f t="shared" si="321"/>
        <v>0</v>
      </c>
      <c r="AN813" s="9">
        <f t="shared" si="322"/>
        <v>79.462218248514304</v>
      </c>
      <c r="AO813" s="9"/>
      <c r="AP813" s="9">
        <f t="shared" si="323"/>
        <v>96.802344897408929</v>
      </c>
      <c r="AQ813" s="47">
        <f t="shared" si="324"/>
        <v>79.417820376907201</v>
      </c>
      <c r="AR813" s="15">
        <f t="shared" si="325"/>
        <v>0</v>
      </c>
      <c r="AS813" s="49"/>
      <c r="AT813" s="12">
        <f t="shared" si="326"/>
        <v>-0.19287911884021083</v>
      </c>
      <c r="AU813" s="9">
        <f t="shared" si="327"/>
        <v>62.077693728012576</v>
      </c>
      <c r="AV813" s="9">
        <f t="shared" si="328"/>
        <v>44.737567079117952</v>
      </c>
      <c r="AW813" s="9">
        <f t="shared" si="329"/>
        <v>79.417820376907201</v>
      </c>
      <c r="AX813" s="16">
        <f t="shared" si="330"/>
        <v>62.077693728012576</v>
      </c>
      <c r="AY813" s="44">
        <f t="shared" si="331"/>
        <v>-0.19238653002399903</v>
      </c>
      <c r="AZ813" s="49"/>
      <c r="BA813" s="12">
        <f t="shared" si="332"/>
        <v>-0.19287911884021083</v>
      </c>
      <c r="BB813" s="9">
        <f t="shared" si="333"/>
        <v>63.614537256651829</v>
      </c>
      <c r="BC813" s="9">
        <f t="shared" si="334"/>
        <v>46.274410607757204</v>
      </c>
      <c r="BD813" s="9">
        <f t="shared" si="335"/>
        <v>80.954663905546454</v>
      </c>
      <c r="BE813" s="16">
        <f t="shared" si="336"/>
        <v>63.614537256651829</v>
      </c>
      <c r="BF813" s="44">
        <f t="shared" si="337"/>
        <v>-0.19238653002399903</v>
      </c>
      <c r="BG813" s="49"/>
      <c r="BH813" s="12">
        <f t="shared" si="338"/>
        <v>-0.19287911884021083</v>
      </c>
      <c r="BI813" s="9">
        <f t="shared" si="339"/>
        <v>64</v>
      </c>
      <c r="BJ813" s="9">
        <f t="shared" si="342"/>
        <v>46.659873351105375</v>
      </c>
      <c r="BK813" s="9"/>
      <c r="BL813" s="47">
        <f t="shared" si="340"/>
        <v>64</v>
      </c>
      <c r="BM813" s="44">
        <f t="shared" si="341"/>
        <v>-0.19238653002399903</v>
      </c>
      <c r="BN813" s="11"/>
      <c r="BO813" s="9"/>
      <c r="BP813" s="11"/>
      <c r="BQ813" s="9"/>
      <c r="BR813" s="43"/>
      <c r="BS813" s="9"/>
      <c r="BT813" s="11"/>
    </row>
    <row r="814" spans="3:72" x14ac:dyDescent="0.2">
      <c r="C814" s="1">
        <v>80</v>
      </c>
      <c r="D814" s="1">
        <v>104.71</v>
      </c>
      <c r="E814" s="1">
        <v>-5103.8999999999996</v>
      </c>
      <c r="F814" s="2">
        <v>78</v>
      </c>
      <c r="G814" s="6">
        <v>3.3000000000000002E-2</v>
      </c>
      <c r="H814" s="2">
        <v>0.42199999999999999</v>
      </c>
      <c r="I814" s="2">
        <v>3500</v>
      </c>
      <c r="J814" s="3">
        <f t="shared" si="303"/>
        <v>58.333333333333336</v>
      </c>
      <c r="K814" s="3">
        <f t="shared" si="304"/>
        <v>366.52</v>
      </c>
      <c r="L814" s="1">
        <v>0.9</v>
      </c>
      <c r="M814" s="1">
        <v>0.76</v>
      </c>
      <c r="N814" s="1">
        <f t="shared" si="305"/>
        <v>0.68400000000000005</v>
      </c>
      <c r="O814" s="40">
        <f t="shared" si="306"/>
        <v>50.175438596491226</v>
      </c>
      <c r="P814" s="40">
        <f t="shared" si="307"/>
        <v>3808.3157894736842</v>
      </c>
      <c r="Q814" s="1">
        <v>11</v>
      </c>
      <c r="R814" s="1">
        <v>4</v>
      </c>
      <c r="S814" s="2">
        <v>2600</v>
      </c>
      <c r="T814" s="3">
        <f t="shared" si="308"/>
        <v>866.66666666666663</v>
      </c>
      <c r="U814" s="7">
        <v>0.20419999999999999</v>
      </c>
      <c r="V814" s="7">
        <f t="shared" si="309"/>
        <v>3.2749326455999997E-2</v>
      </c>
      <c r="W814" s="7">
        <f t="shared" si="310"/>
        <v>1.6693636134473333E-2</v>
      </c>
      <c r="X814" s="40">
        <f t="shared" si="311"/>
        <v>1081.2059482292843</v>
      </c>
      <c r="Y814" s="1">
        <v>0</v>
      </c>
      <c r="Z814" s="1">
        <v>78</v>
      </c>
      <c r="AA814" s="2">
        <v>67</v>
      </c>
      <c r="AB814" s="6">
        <f t="shared" si="312"/>
        <v>0.6511988748177826</v>
      </c>
      <c r="AC814" s="2">
        <v>347.36</v>
      </c>
      <c r="AD814" s="40">
        <f t="shared" si="313"/>
        <v>3367.0033670033663</v>
      </c>
      <c r="AE814" s="1">
        <f t="shared" si="314"/>
        <v>2.4950099800399199</v>
      </c>
      <c r="AF814" s="2">
        <f t="shared" si="315"/>
        <v>287</v>
      </c>
      <c r="AG814" s="9">
        <f t="shared" si="316"/>
        <v>716.06786427145698</v>
      </c>
      <c r="AH814" s="12">
        <f t="shared" si="317"/>
        <v>2.1399410718768276E-3</v>
      </c>
      <c r="AI814" s="12">
        <f t="shared" si="318"/>
        <v>-71574.931197265178</v>
      </c>
      <c r="AJ814" s="42">
        <f t="shared" si="319"/>
        <v>-96.713404710519413</v>
      </c>
      <c r="AK814" s="11">
        <v>0</v>
      </c>
      <c r="AL814" s="9">
        <f t="shared" si="320"/>
        <v>-89.749750446383345</v>
      </c>
      <c r="AM814" s="11">
        <f t="shared" si="321"/>
        <v>0</v>
      </c>
      <c r="AN814" s="9">
        <f t="shared" si="322"/>
        <v>79.417820376907201</v>
      </c>
      <c r="AO814" s="9"/>
      <c r="AP814" s="9">
        <f t="shared" si="323"/>
        <v>96.713775637690489</v>
      </c>
      <c r="AQ814" s="47">
        <f t="shared" si="324"/>
        <v>79.373648988795864</v>
      </c>
      <c r="AR814" s="15">
        <f t="shared" si="325"/>
        <v>0</v>
      </c>
      <c r="AS814" s="49"/>
      <c r="AT814" s="12">
        <f t="shared" si="326"/>
        <v>-0.19238653002399903</v>
      </c>
      <c r="AU814" s="9">
        <f t="shared" si="327"/>
        <v>62.077693728012576</v>
      </c>
      <c r="AV814" s="9">
        <f t="shared" si="328"/>
        <v>44.781738467229289</v>
      </c>
      <c r="AW814" s="9">
        <f t="shared" si="329"/>
        <v>79.373648988795864</v>
      </c>
      <c r="AX814" s="16">
        <f t="shared" si="330"/>
        <v>62.077693728012576</v>
      </c>
      <c r="AY814" s="44">
        <f t="shared" si="331"/>
        <v>-0.19189645401376268</v>
      </c>
      <c r="AZ814" s="49"/>
      <c r="BA814" s="12">
        <f t="shared" si="332"/>
        <v>-0.19238653002399903</v>
      </c>
      <c r="BB814" s="9">
        <f t="shared" si="333"/>
        <v>63.614537256651829</v>
      </c>
      <c r="BC814" s="9">
        <f t="shared" si="334"/>
        <v>46.318581995868541</v>
      </c>
      <c r="BD814" s="9">
        <f t="shared" si="335"/>
        <v>80.910492517435117</v>
      </c>
      <c r="BE814" s="16">
        <f t="shared" si="336"/>
        <v>63.614537256651829</v>
      </c>
      <c r="BF814" s="44">
        <f t="shared" si="337"/>
        <v>-0.19189645401376268</v>
      </c>
      <c r="BG814" s="49"/>
      <c r="BH814" s="12">
        <f t="shared" si="338"/>
        <v>-0.19238653002399903</v>
      </c>
      <c r="BI814" s="9">
        <f t="shared" si="339"/>
        <v>64</v>
      </c>
      <c r="BJ814" s="9">
        <f t="shared" si="342"/>
        <v>46.704044739216712</v>
      </c>
      <c r="BK814" s="9"/>
      <c r="BL814" s="47">
        <f t="shared" si="340"/>
        <v>64</v>
      </c>
      <c r="BM814" s="44">
        <f t="shared" si="341"/>
        <v>-0.19189645401376268</v>
      </c>
      <c r="BN814" s="11"/>
      <c r="BO814" s="9"/>
      <c r="BP814" s="11"/>
      <c r="BQ814" s="9"/>
      <c r="BR814" s="43"/>
      <c r="BS814" s="9"/>
      <c r="BT814" s="11"/>
    </row>
    <row r="815" spans="3:72" x14ac:dyDescent="0.2">
      <c r="C815" s="1">
        <v>80</v>
      </c>
      <c r="D815" s="1">
        <v>104.71</v>
      </c>
      <c r="E815" s="1">
        <v>-5103.8999999999996</v>
      </c>
      <c r="F815" s="2">
        <v>78</v>
      </c>
      <c r="G815" s="6">
        <v>3.3000000000000002E-2</v>
      </c>
      <c r="H815" s="2">
        <v>0.42199999999999999</v>
      </c>
      <c r="I815" s="2">
        <v>3500</v>
      </c>
      <c r="J815" s="3">
        <f t="shared" si="303"/>
        <v>58.333333333333336</v>
      </c>
      <c r="K815" s="3">
        <f t="shared" si="304"/>
        <v>366.52</v>
      </c>
      <c r="L815" s="1">
        <v>0.9</v>
      </c>
      <c r="M815" s="1">
        <v>0.76</v>
      </c>
      <c r="N815" s="1">
        <f t="shared" si="305"/>
        <v>0.68400000000000005</v>
      </c>
      <c r="O815" s="40">
        <f t="shared" si="306"/>
        <v>50.175438596491226</v>
      </c>
      <c r="P815" s="40">
        <f t="shared" si="307"/>
        <v>3808.3157894736842</v>
      </c>
      <c r="Q815" s="1">
        <v>11</v>
      </c>
      <c r="R815" s="1">
        <v>4</v>
      </c>
      <c r="S815" s="2">
        <v>2600</v>
      </c>
      <c r="T815" s="3">
        <f t="shared" si="308"/>
        <v>866.66666666666663</v>
      </c>
      <c r="U815" s="7">
        <v>0.20419999999999999</v>
      </c>
      <c r="V815" s="7">
        <f t="shared" si="309"/>
        <v>3.2749326455999997E-2</v>
      </c>
      <c r="W815" s="7">
        <f t="shared" si="310"/>
        <v>1.6693636134473333E-2</v>
      </c>
      <c r="X815" s="40">
        <f t="shared" si="311"/>
        <v>1081.2059482292843</v>
      </c>
      <c r="Y815" s="1">
        <v>0</v>
      </c>
      <c r="Z815" s="1">
        <v>78</v>
      </c>
      <c r="AA815" s="2">
        <v>67</v>
      </c>
      <c r="AB815" s="6">
        <f t="shared" si="312"/>
        <v>0.6511988748177826</v>
      </c>
      <c r="AC815" s="2">
        <v>347.36</v>
      </c>
      <c r="AD815" s="40">
        <f t="shared" si="313"/>
        <v>3367.0033670033663</v>
      </c>
      <c r="AE815" s="1">
        <f t="shared" si="314"/>
        <v>2.4950099800399199</v>
      </c>
      <c r="AF815" s="2">
        <f t="shared" si="315"/>
        <v>288</v>
      </c>
      <c r="AG815" s="9">
        <f t="shared" si="316"/>
        <v>718.56287425149696</v>
      </c>
      <c r="AH815" s="12">
        <f t="shared" si="317"/>
        <v>2.1325265663535964E-3</v>
      </c>
      <c r="AI815" s="12">
        <f t="shared" si="318"/>
        <v>-71502.14290060637</v>
      </c>
      <c r="AJ815" s="42">
        <f t="shared" si="319"/>
        <v>-96.625289253660796</v>
      </c>
      <c r="AK815" s="11">
        <v>0</v>
      </c>
      <c r="AL815" s="9">
        <f t="shared" si="320"/>
        <v>-89.751073861474183</v>
      </c>
      <c r="AM815" s="11">
        <f t="shared" si="321"/>
        <v>0</v>
      </c>
      <c r="AN815" s="9">
        <f t="shared" si="322"/>
        <v>79.373648988795864</v>
      </c>
      <c r="AO815" s="9"/>
      <c r="AP815" s="9">
        <f t="shared" si="323"/>
        <v>96.625657614894848</v>
      </c>
      <c r="AQ815" s="47">
        <f t="shared" si="324"/>
        <v>79.329702354111561</v>
      </c>
      <c r="AR815" s="15">
        <f t="shared" si="325"/>
        <v>0</v>
      </c>
      <c r="AS815" s="49"/>
      <c r="AT815" s="12">
        <f t="shared" si="326"/>
        <v>-0.19189645401376268</v>
      </c>
      <c r="AU815" s="9">
        <f t="shared" si="327"/>
        <v>62.077693728012576</v>
      </c>
      <c r="AV815" s="9">
        <f t="shared" si="328"/>
        <v>44.825685101913592</v>
      </c>
      <c r="AW815" s="9">
        <f t="shared" si="329"/>
        <v>79.329702354111561</v>
      </c>
      <c r="AX815" s="16">
        <f t="shared" si="330"/>
        <v>62.077693728012576</v>
      </c>
      <c r="AY815" s="44">
        <f t="shared" si="331"/>
        <v>-0.19140887161460618</v>
      </c>
      <c r="AZ815" s="49"/>
      <c r="BA815" s="12">
        <f t="shared" si="332"/>
        <v>-0.19189645401376268</v>
      </c>
      <c r="BB815" s="9">
        <f t="shared" si="333"/>
        <v>63.614537256651829</v>
      </c>
      <c r="BC815" s="9">
        <f t="shared" si="334"/>
        <v>46.362528630552845</v>
      </c>
      <c r="BD815" s="9">
        <f t="shared" si="335"/>
        <v>80.866545882750813</v>
      </c>
      <c r="BE815" s="16">
        <f t="shared" si="336"/>
        <v>63.614537256651829</v>
      </c>
      <c r="BF815" s="44">
        <f t="shared" si="337"/>
        <v>-0.19140887161460618</v>
      </c>
      <c r="BG815" s="49"/>
      <c r="BH815" s="12">
        <f t="shared" si="338"/>
        <v>-0.19189645401376268</v>
      </c>
      <c r="BI815" s="9">
        <f t="shared" si="339"/>
        <v>64</v>
      </c>
      <c r="BJ815" s="9">
        <f t="shared" si="342"/>
        <v>46.747991373901016</v>
      </c>
      <c r="BK815" s="9"/>
      <c r="BL815" s="47">
        <f t="shared" si="340"/>
        <v>64</v>
      </c>
      <c r="BM815" s="44">
        <f t="shared" si="341"/>
        <v>-0.19140887161460618</v>
      </c>
      <c r="BN815" s="11"/>
      <c r="BO815" s="9"/>
      <c r="BP815" s="11"/>
      <c r="BQ815" s="9"/>
      <c r="BR815" s="43"/>
      <c r="BS815" s="9"/>
      <c r="BT815" s="11"/>
    </row>
    <row r="816" spans="3:72" x14ac:dyDescent="0.2">
      <c r="C816" s="1">
        <v>80</v>
      </c>
      <c r="D816" s="1">
        <v>104.71</v>
      </c>
      <c r="E816" s="1">
        <v>-5103.8999999999996</v>
      </c>
      <c r="F816" s="2">
        <v>78</v>
      </c>
      <c r="G816" s="6">
        <v>3.3000000000000002E-2</v>
      </c>
      <c r="H816" s="2">
        <v>0.42199999999999999</v>
      </c>
      <c r="I816" s="2">
        <v>3500</v>
      </c>
      <c r="J816" s="3">
        <f t="shared" si="303"/>
        <v>58.333333333333336</v>
      </c>
      <c r="K816" s="3">
        <f t="shared" si="304"/>
        <v>366.52</v>
      </c>
      <c r="L816" s="1">
        <v>0.9</v>
      </c>
      <c r="M816" s="1">
        <v>0.76</v>
      </c>
      <c r="N816" s="1">
        <f t="shared" si="305"/>
        <v>0.68400000000000005</v>
      </c>
      <c r="O816" s="40">
        <f t="shared" si="306"/>
        <v>50.175438596491226</v>
      </c>
      <c r="P816" s="40">
        <f t="shared" si="307"/>
        <v>3808.3157894736842</v>
      </c>
      <c r="Q816" s="1">
        <v>11</v>
      </c>
      <c r="R816" s="1">
        <v>4</v>
      </c>
      <c r="S816" s="2">
        <v>2600</v>
      </c>
      <c r="T816" s="3">
        <f t="shared" si="308"/>
        <v>866.66666666666663</v>
      </c>
      <c r="U816" s="7">
        <v>0.20419999999999999</v>
      </c>
      <c r="V816" s="7">
        <f t="shared" si="309"/>
        <v>3.2749326455999997E-2</v>
      </c>
      <c r="W816" s="7">
        <f t="shared" si="310"/>
        <v>1.6693636134473333E-2</v>
      </c>
      <c r="X816" s="40">
        <f t="shared" si="311"/>
        <v>1081.2059482292843</v>
      </c>
      <c r="Y816" s="1">
        <v>0</v>
      </c>
      <c r="Z816" s="1">
        <v>78</v>
      </c>
      <c r="AA816" s="2">
        <v>67</v>
      </c>
      <c r="AB816" s="6">
        <f t="shared" si="312"/>
        <v>0.6511988748177826</v>
      </c>
      <c r="AC816" s="2">
        <v>347.36</v>
      </c>
      <c r="AD816" s="40">
        <f t="shared" si="313"/>
        <v>3367.0033670033663</v>
      </c>
      <c r="AE816" s="1">
        <f t="shared" si="314"/>
        <v>2.4950099800399199</v>
      </c>
      <c r="AF816" s="2">
        <f t="shared" si="315"/>
        <v>289</v>
      </c>
      <c r="AG816" s="9">
        <f t="shared" si="316"/>
        <v>721.05788423153683</v>
      </c>
      <c r="AH816" s="12">
        <f t="shared" si="317"/>
        <v>2.1251632632420503E-3</v>
      </c>
      <c r="AI816" s="12">
        <f t="shared" si="318"/>
        <v>-71429.724915088213</v>
      </c>
      <c r="AJ816" s="42">
        <f t="shared" si="319"/>
        <v>-96.537621564641313</v>
      </c>
      <c r="AK816" s="11">
        <v>0</v>
      </c>
      <c r="AL816" s="9">
        <f t="shared" si="320"/>
        <v>-89.752388137446559</v>
      </c>
      <c r="AM816" s="11">
        <f t="shared" si="321"/>
        <v>0</v>
      </c>
      <c r="AN816" s="9">
        <f t="shared" si="322"/>
        <v>79.329702354111561</v>
      </c>
      <c r="AO816" s="9"/>
      <c r="AP816" s="9">
        <f t="shared" si="323"/>
        <v>96.537987386471841</v>
      </c>
      <c r="AQ816" s="47">
        <f t="shared" si="324"/>
        <v>79.285978760372856</v>
      </c>
      <c r="AR816" s="15">
        <f t="shared" si="325"/>
        <v>0</v>
      </c>
      <c r="AS816" s="49"/>
      <c r="AT816" s="12">
        <f t="shared" si="326"/>
        <v>-0.19140887161460618</v>
      </c>
      <c r="AU816" s="9">
        <f t="shared" si="327"/>
        <v>62.077693728012576</v>
      </c>
      <c r="AV816" s="9">
        <f t="shared" si="328"/>
        <v>44.869408695652297</v>
      </c>
      <c r="AW816" s="9">
        <f t="shared" si="329"/>
        <v>79.285978760372856</v>
      </c>
      <c r="AX816" s="16">
        <f t="shared" si="330"/>
        <v>62.077693728012576</v>
      </c>
      <c r="AY816" s="44">
        <f t="shared" si="331"/>
        <v>-0.19092376382676285</v>
      </c>
      <c r="AZ816" s="49"/>
      <c r="BA816" s="12">
        <f t="shared" si="332"/>
        <v>-0.19140887161460618</v>
      </c>
      <c r="BB816" s="9">
        <f t="shared" si="333"/>
        <v>63.614537256651829</v>
      </c>
      <c r="BC816" s="9">
        <f t="shared" si="334"/>
        <v>46.406252224291549</v>
      </c>
      <c r="BD816" s="9">
        <f t="shared" si="335"/>
        <v>80.822822289012109</v>
      </c>
      <c r="BE816" s="16">
        <f t="shared" si="336"/>
        <v>63.614537256651829</v>
      </c>
      <c r="BF816" s="44">
        <f t="shared" si="337"/>
        <v>-0.19092376382676285</v>
      </c>
      <c r="BG816" s="49"/>
      <c r="BH816" s="12">
        <f t="shared" si="338"/>
        <v>-0.19140887161460618</v>
      </c>
      <c r="BI816" s="9">
        <f t="shared" si="339"/>
        <v>64</v>
      </c>
      <c r="BJ816" s="9">
        <f t="shared" si="342"/>
        <v>46.79171496763972</v>
      </c>
      <c r="BK816" s="9"/>
      <c r="BL816" s="47">
        <f t="shared" si="340"/>
        <v>64</v>
      </c>
      <c r="BM816" s="44">
        <f t="shared" si="341"/>
        <v>-0.19092376382676285</v>
      </c>
      <c r="BN816" s="11"/>
      <c r="BO816" s="9"/>
      <c r="BP816" s="11"/>
      <c r="BQ816" s="9"/>
      <c r="BR816" s="43"/>
      <c r="BS816" s="9"/>
      <c r="BT816" s="11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indexed="34"/>
  </sheetPr>
  <dimension ref="A1:APE345"/>
  <sheetViews>
    <sheetView tabSelected="1" zoomScale="90" zoomScaleNormal="90" zoomScaleSheetLayoutView="160" workbookViewId="0">
      <selection activeCell="G20" sqref="G20"/>
    </sheetView>
  </sheetViews>
  <sheetFormatPr defaultColWidth="18.140625" defaultRowHeight="12.75" x14ac:dyDescent="0.2"/>
  <cols>
    <col min="1" max="1" width="10.42578125" customWidth="1"/>
    <col min="2" max="2" width="12.85546875" customWidth="1"/>
    <col min="3" max="4" width="10.7109375" customWidth="1"/>
    <col min="5" max="5" width="12" customWidth="1"/>
    <col min="6" max="6" width="11.28515625" customWidth="1"/>
    <col min="7" max="7" width="13.85546875" customWidth="1"/>
    <col min="8" max="8" width="17" customWidth="1"/>
    <col min="9" max="10" width="11.28515625" customWidth="1"/>
    <col min="11" max="11" width="10.140625" customWidth="1"/>
    <col min="12" max="12" width="11.28515625" customWidth="1"/>
    <col min="13" max="13" width="17.140625" customWidth="1"/>
    <col min="14" max="14" width="11.28515625" customWidth="1"/>
    <col min="15" max="15" width="13" customWidth="1"/>
    <col min="16" max="20" width="11.28515625" customWidth="1"/>
    <col min="21" max="21" width="14.140625" customWidth="1"/>
    <col min="22" max="23" width="11.28515625" customWidth="1"/>
    <col min="24" max="24" width="13.28515625" customWidth="1"/>
    <col min="25" max="25" width="20.85546875" customWidth="1"/>
    <col min="26" max="27" width="19" customWidth="1"/>
    <col min="28" max="28" width="9.5703125" customWidth="1"/>
    <col min="29" max="29" width="12.85546875" customWidth="1"/>
    <col min="30" max="30" width="13.140625" customWidth="1"/>
    <col min="31" max="31" width="12.7109375" customWidth="1"/>
    <col min="32" max="32" width="12.28515625" customWidth="1"/>
    <col min="33" max="33" width="23.5703125" customWidth="1"/>
    <col min="34" max="34" width="14.42578125" customWidth="1"/>
    <col min="35" max="35" width="11.28515625" customWidth="1"/>
    <col min="36" max="36" width="16.85546875" customWidth="1"/>
    <col min="37" max="37" width="11.28515625" customWidth="1"/>
    <col min="38" max="38" width="15" customWidth="1"/>
    <col min="39" max="43" width="11.28515625" customWidth="1"/>
    <col min="44" max="44" width="28.85546875" customWidth="1"/>
    <col min="45" max="50" width="11.28515625" customWidth="1"/>
    <col min="51" max="51" width="29.42578125" customWidth="1"/>
    <col min="52" max="80" width="11.28515625" customWidth="1"/>
    <col min="81" max="81" width="6.28515625" customWidth="1"/>
    <col min="82" max="87" width="11.28515625" customWidth="1"/>
    <col min="88" max="88" width="9.7109375" customWidth="1"/>
    <col min="89" max="101" width="11.28515625" customWidth="1"/>
    <col min="102" max="102" width="6.42578125" customWidth="1"/>
    <col min="103" max="129" width="11.28515625" customWidth="1"/>
    <col min="130" max="130" width="6.42578125" customWidth="1"/>
    <col min="131" max="199" width="11.28515625" customWidth="1"/>
    <col min="200" max="200" width="8" customWidth="1"/>
    <col min="201" max="206" width="11.28515625" customWidth="1"/>
    <col min="207" max="207" width="5.5703125" customWidth="1"/>
    <col min="208" max="213" width="11.28515625" customWidth="1"/>
    <col min="214" max="214" width="6.5703125" customWidth="1"/>
    <col min="215" max="220" width="11.28515625" customWidth="1"/>
    <col min="221" max="221" width="6.85546875" customWidth="1"/>
    <col min="222" max="224" width="11.28515625" customWidth="1"/>
    <col min="225" max="225" width="10.42578125" customWidth="1"/>
    <col min="226" max="227" width="11.28515625" customWidth="1"/>
    <col min="228" max="228" width="6.28515625" customWidth="1"/>
    <col min="229" max="229" width="9.85546875" customWidth="1"/>
    <col min="230" max="230" width="8.85546875" customWidth="1"/>
    <col min="231" max="231" width="8.42578125" customWidth="1"/>
    <col min="232" max="232" width="8.140625" customWidth="1"/>
    <col min="233" max="234" width="8.85546875" customWidth="1"/>
    <col min="235" max="235" width="6.28515625" customWidth="1"/>
    <col min="236" max="236" width="8.85546875" customWidth="1"/>
    <col min="237" max="237" width="8.7109375" customWidth="1"/>
    <col min="238" max="238" width="7.42578125" customWidth="1"/>
    <col min="239" max="239" width="6.28515625" customWidth="1"/>
    <col min="240" max="240" width="11.7109375" customWidth="1"/>
    <col min="241" max="241" width="10.140625" customWidth="1"/>
    <col min="242" max="242" width="6.28515625" customWidth="1"/>
    <col min="243" max="243" width="9.42578125" customWidth="1"/>
    <col min="244" max="244" width="8.28515625" customWidth="1"/>
    <col min="245" max="246" width="6.28515625" customWidth="1"/>
    <col min="247" max="247" width="13.140625" customWidth="1"/>
    <col min="248" max="248" width="10.140625" customWidth="1"/>
    <col min="249" max="249" width="6.28515625" customWidth="1"/>
    <col min="250" max="250" width="8" customWidth="1"/>
    <col min="251" max="251" width="7.7109375" customWidth="1"/>
    <col min="252" max="253" width="6.28515625" customWidth="1"/>
    <col min="254" max="254" width="14.42578125" customWidth="1"/>
    <col min="255" max="255" width="11.140625" customWidth="1"/>
    <col min="256" max="256" width="6.28515625" customWidth="1"/>
    <col min="257" max="257" width="7.85546875" customWidth="1"/>
    <col min="258" max="258" width="9.28515625" customWidth="1"/>
    <col min="259" max="260" width="6.28515625" customWidth="1"/>
    <col min="261" max="261" width="15.7109375" customWidth="1"/>
    <col min="262" max="262" width="10.5703125" customWidth="1"/>
    <col min="263" max="263" width="6.28515625" customWidth="1"/>
    <col min="264" max="264" width="9" customWidth="1"/>
    <col min="265" max="265" width="8.7109375" customWidth="1"/>
    <col min="266" max="266" width="6.28515625" customWidth="1"/>
    <col min="267" max="267" width="6.85546875" customWidth="1"/>
    <col min="268" max="268" width="9.7109375" customWidth="1"/>
    <col min="269" max="269" width="10.5703125" customWidth="1"/>
    <col min="270" max="270" width="6.28515625" customWidth="1"/>
    <col min="271" max="271" width="10.28515625" customWidth="1"/>
    <col min="272" max="272" width="8" customWidth="1"/>
    <col min="273" max="273" width="9.7109375" customWidth="1"/>
    <col min="274" max="274" width="9.85546875" customWidth="1"/>
    <col min="275" max="275" width="7.42578125" customWidth="1"/>
    <col min="276" max="276" width="11.7109375" customWidth="1"/>
    <col min="277" max="277" width="6.28515625" customWidth="1"/>
    <col min="278" max="278" width="8" customWidth="1"/>
    <col min="279" max="279" width="7.85546875" customWidth="1"/>
    <col min="280" max="281" width="6.28515625" customWidth="1"/>
    <col min="282" max="282" width="15.28515625" customWidth="1"/>
    <col min="283" max="283" width="12.42578125" customWidth="1"/>
    <col min="284" max="284" width="6.28515625" customWidth="1"/>
    <col min="285" max="285" width="8.7109375" customWidth="1"/>
    <col min="286" max="286" width="8.5703125" customWidth="1"/>
    <col min="287" max="288" width="6.28515625" customWidth="1"/>
    <col min="289" max="289" width="14.5703125" customWidth="1"/>
    <col min="290" max="290" width="12.28515625" customWidth="1"/>
    <col min="291" max="291" width="6.28515625" customWidth="1"/>
    <col min="292" max="292" width="7.7109375" customWidth="1"/>
    <col min="293" max="293" width="8" customWidth="1"/>
    <col min="294" max="295" width="6.28515625" customWidth="1"/>
    <col min="296" max="296" width="15.140625" customWidth="1"/>
    <col min="297" max="297" width="9.85546875" customWidth="1"/>
    <col min="298" max="298" width="6.28515625" customWidth="1"/>
    <col min="299" max="299" width="7.5703125" customWidth="1"/>
    <col min="300" max="300" width="8.42578125" customWidth="1"/>
    <col min="301" max="302" width="6.28515625" customWidth="1"/>
    <col min="303" max="303" width="16.140625" customWidth="1"/>
    <col min="304" max="304" width="11.7109375" customWidth="1"/>
    <col min="305" max="305" width="6.28515625" customWidth="1"/>
    <col min="306" max="306" width="7.28515625" customWidth="1"/>
    <col min="307" max="307" width="8.28515625" customWidth="1"/>
    <col min="308" max="309" width="6.28515625" customWidth="1"/>
    <col min="310" max="310" width="16.42578125" customWidth="1"/>
    <col min="311" max="311" width="12.85546875" customWidth="1"/>
    <col min="312" max="312" width="6.28515625" customWidth="1"/>
    <col min="313" max="313" width="7.42578125" customWidth="1"/>
    <col min="314" max="314" width="8" customWidth="1"/>
    <col min="315" max="316" width="6.28515625" customWidth="1"/>
    <col min="317" max="317" width="15.28515625" customWidth="1"/>
    <col min="318" max="318" width="9.85546875" customWidth="1"/>
    <col min="319" max="319" width="6.28515625" customWidth="1"/>
    <col min="320" max="320" width="7" customWidth="1"/>
    <col min="321" max="321" width="8" customWidth="1"/>
    <col min="322" max="323" width="6.28515625" customWidth="1"/>
    <col min="324" max="324" width="15.42578125" customWidth="1"/>
    <col min="325" max="325" width="10.28515625" customWidth="1"/>
    <col min="326" max="326" width="6.28515625" customWidth="1"/>
    <col min="327" max="327" width="7.140625" customWidth="1"/>
    <col min="328" max="328" width="7.85546875" customWidth="1"/>
    <col min="329" max="330" width="6.28515625" customWidth="1"/>
    <col min="331" max="331" width="16.140625" customWidth="1"/>
    <col min="332" max="332" width="10.7109375" customWidth="1"/>
    <col min="333" max="333" width="6.28515625" customWidth="1"/>
    <col min="334" max="334" width="7.28515625" customWidth="1"/>
    <col min="335" max="335" width="8" customWidth="1"/>
    <col min="336" max="337" width="6.28515625" customWidth="1"/>
    <col min="338" max="338" width="15.7109375" customWidth="1"/>
    <col min="339" max="339" width="10.85546875" customWidth="1"/>
    <col min="340" max="340" width="6.28515625" customWidth="1"/>
    <col min="341" max="341" width="7.140625" customWidth="1"/>
    <col min="342" max="342" width="8" customWidth="1"/>
    <col min="343" max="344" width="6.28515625" customWidth="1"/>
    <col min="345" max="345" width="15.28515625" customWidth="1"/>
    <col min="346" max="346" width="9.140625" customWidth="1"/>
    <col min="347" max="347" width="6.28515625" customWidth="1"/>
    <col min="348" max="348" width="7.140625" customWidth="1"/>
    <col min="349" max="349" width="8.28515625" customWidth="1"/>
    <col min="350" max="351" width="6.28515625" customWidth="1"/>
    <col min="352" max="352" width="15.28515625" customWidth="1"/>
    <col min="353" max="353" width="10.5703125" customWidth="1"/>
    <col min="354" max="354" width="6.28515625" customWidth="1"/>
    <col min="355" max="356" width="7.42578125" customWidth="1"/>
    <col min="357" max="358" width="6.28515625" customWidth="1"/>
    <col min="359" max="359" width="13" customWidth="1"/>
    <col min="360" max="360" width="9.85546875" customWidth="1"/>
    <col min="361" max="361" width="6.28515625" customWidth="1"/>
    <col min="362" max="362" width="7.42578125" customWidth="1"/>
    <col min="363" max="363" width="7.7109375" customWidth="1"/>
    <col min="364" max="365" width="6.28515625" customWidth="1"/>
    <col min="366" max="366" width="13.28515625" customWidth="1"/>
    <col min="367" max="367" width="9.5703125" customWidth="1"/>
    <col min="368" max="368" width="6.28515625" customWidth="1"/>
    <col min="369" max="369" width="7.85546875" customWidth="1"/>
    <col min="370" max="370" width="7.140625" customWidth="1"/>
    <col min="371" max="372" width="6.28515625" customWidth="1"/>
    <col min="373" max="373" width="11.85546875" customWidth="1"/>
    <col min="374" max="374" width="8.28515625" customWidth="1"/>
    <col min="375" max="375" width="6.28515625" customWidth="1"/>
    <col min="376" max="376" width="9.7109375" customWidth="1"/>
    <col min="377" max="377" width="7.5703125" customWidth="1"/>
    <col min="378" max="379" width="6.28515625" customWidth="1"/>
    <col min="380" max="380" width="14.140625" customWidth="1"/>
    <col min="381" max="381" width="13" customWidth="1"/>
    <col min="382" max="382" width="6.28515625" customWidth="1"/>
    <col min="383" max="383" width="7" customWidth="1"/>
    <col min="384" max="384" width="7.5703125" customWidth="1"/>
    <col min="385" max="386" width="7.28515625" customWidth="1"/>
    <col min="387" max="387" width="11.140625" customWidth="1"/>
    <col min="388" max="388" width="8.5703125" customWidth="1"/>
    <col min="389" max="389" width="6.28515625" customWidth="1"/>
    <col min="390" max="390" width="10.42578125" customWidth="1"/>
    <col min="391" max="391" width="8.85546875" customWidth="1"/>
    <col min="392" max="392" width="6.28515625" customWidth="1"/>
    <col min="393" max="393" width="8.28515625" customWidth="1"/>
    <col min="394" max="394" width="8.7109375" customWidth="1"/>
    <col min="395" max="395" width="10.42578125" customWidth="1"/>
    <col min="396" max="396" width="6.28515625" customWidth="1"/>
    <col min="397" max="397" width="9.140625" customWidth="1"/>
    <col min="398" max="398" width="7.5703125" customWidth="1"/>
    <col min="399" max="400" width="6.28515625" customWidth="1"/>
    <col min="401" max="401" width="13.28515625" customWidth="1"/>
    <col min="402" max="402" width="10.5703125" customWidth="1"/>
    <col min="403" max="403" width="6.28515625" customWidth="1"/>
    <col min="404" max="404" width="9.140625" customWidth="1"/>
    <col min="405" max="405" width="7.42578125" customWidth="1"/>
    <col min="406" max="407" width="6.28515625" customWidth="1"/>
    <col min="408" max="408" width="13.85546875" customWidth="1"/>
    <col min="409" max="409" width="9.42578125" customWidth="1"/>
    <col min="410" max="410" width="6.28515625" customWidth="1"/>
    <col min="411" max="411" width="9" customWidth="1"/>
    <col min="412" max="412" width="7.7109375" customWidth="1"/>
    <col min="413" max="414" width="6.28515625" customWidth="1"/>
    <col min="415" max="415" width="13.140625" customWidth="1"/>
    <col min="416" max="416" width="9.42578125" customWidth="1"/>
    <col min="417" max="417" width="6.28515625" customWidth="1"/>
    <col min="418" max="418" width="9.140625" customWidth="1"/>
    <col min="419" max="419" width="7.5703125" customWidth="1"/>
    <col min="420" max="421" width="6.28515625" customWidth="1"/>
    <col min="422" max="422" width="13.28515625" customWidth="1"/>
    <col min="423" max="423" width="11.140625" customWidth="1"/>
    <col min="424" max="424" width="6.28515625" customWidth="1"/>
    <col min="425" max="425" width="10.140625" customWidth="1"/>
    <col min="426" max="426" width="7.42578125" customWidth="1"/>
    <col min="427" max="428" width="6.28515625" customWidth="1"/>
    <col min="429" max="429" width="14" customWidth="1"/>
    <col min="430" max="430" width="8.5703125" customWidth="1"/>
    <col min="431" max="431" width="6.28515625" customWidth="1"/>
    <col min="432" max="432" width="9.28515625" customWidth="1"/>
    <col min="433" max="433" width="7.5703125" customWidth="1"/>
    <col min="434" max="435" width="6.28515625" customWidth="1"/>
    <col min="436" max="436" width="14.140625" customWidth="1"/>
    <col min="437" max="437" width="9.42578125" customWidth="1"/>
    <col min="438" max="438" width="6.28515625" customWidth="1"/>
    <col min="439" max="439" width="11" customWidth="1"/>
    <col min="440" max="440" width="7.42578125" customWidth="1"/>
    <col min="441" max="442" width="6.28515625" customWidth="1"/>
    <col min="443" max="443" width="14" customWidth="1"/>
    <col min="444" max="444" width="8.42578125" customWidth="1"/>
    <col min="445" max="445" width="6.28515625" customWidth="1"/>
    <col min="446" max="446" width="9.5703125" customWidth="1"/>
    <col min="447" max="447" width="7.7109375" customWidth="1"/>
    <col min="448" max="449" width="6.28515625" customWidth="1"/>
    <col min="450" max="450" width="13.7109375" customWidth="1"/>
    <col min="451" max="451" width="8.28515625" customWidth="1"/>
    <col min="452" max="452" width="6.28515625" customWidth="1"/>
    <col min="453" max="453" width="9.7109375" customWidth="1"/>
    <col min="454" max="454" width="7.7109375" customWidth="1"/>
    <col min="455" max="456" width="6.28515625" customWidth="1"/>
    <col min="457" max="457" width="12.85546875" customWidth="1"/>
    <col min="458" max="458" width="9" customWidth="1"/>
    <col min="459" max="459" width="6.28515625" customWidth="1"/>
    <col min="460" max="460" width="9" customWidth="1"/>
    <col min="461" max="461" width="8" customWidth="1"/>
    <col min="462" max="463" width="6.28515625" customWidth="1"/>
    <col min="464" max="464" width="14.85546875" customWidth="1"/>
    <col min="465" max="465" width="9.42578125" customWidth="1"/>
    <col min="466" max="466" width="6.28515625" customWidth="1"/>
    <col min="467" max="467" width="9.42578125" customWidth="1"/>
    <col min="468" max="468" width="7.5703125" customWidth="1"/>
    <col min="469" max="470" width="6.28515625" customWidth="1"/>
    <col min="471" max="471" width="13" customWidth="1"/>
    <col min="472" max="472" width="8.140625" customWidth="1"/>
    <col min="473" max="473" width="6.28515625" customWidth="1"/>
    <col min="474" max="474" width="11.140625" customWidth="1"/>
    <col min="475" max="475" width="7.42578125" customWidth="1"/>
    <col min="476" max="477" width="6.28515625" customWidth="1"/>
    <col min="478" max="478" width="12.85546875" customWidth="1"/>
    <col min="479" max="479" width="8.42578125" customWidth="1"/>
    <col min="480" max="480" width="6.28515625" customWidth="1"/>
    <col min="481" max="481" width="10.28515625" customWidth="1"/>
    <col min="482" max="482" width="7.7109375" customWidth="1"/>
    <col min="483" max="484" width="6.28515625" customWidth="1"/>
    <col min="485" max="485" width="12.7109375" customWidth="1"/>
    <col min="486" max="486" width="8.42578125" customWidth="1"/>
    <col min="487" max="487" width="6.28515625" customWidth="1"/>
    <col min="488" max="488" width="11" customWidth="1"/>
    <col min="489" max="489" width="7.42578125" customWidth="1"/>
    <col min="490" max="491" width="6.28515625" customWidth="1"/>
    <col min="492" max="492" width="12.7109375" customWidth="1"/>
    <col min="493" max="493" width="8.85546875" customWidth="1"/>
    <col min="494" max="494" width="6.28515625" customWidth="1"/>
    <col min="495" max="495" width="10.42578125" customWidth="1"/>
    <col min="496" max="496" width="7.5703125" customWidth="1"/>
    <col min="497" max="498" width="6.28515625" customWidth="1"/>
    <col min="499" max="499" width="14.5703125" customWidth="1"/>
    <col min="500" max="500" width="8.28515625" customWidth="1"/>
    <col min="501" max="501" width="6.28515625" customWidth="1"/>
    <col min="502" max="502" width="9.5703125" customWidth="1"/>
    <col min="503" max="503" width="7.28515625" customWidth="1"/>
    <col min="504" max="505" width="6.28515625" customWidth="1"/>
    <col min="506" max="506" width="14.28515625" customWidth="1"/>
    <col min="507" max="507" width="8.42578125" customWidth="1"/>
    <col min="508" max="508" width="6.28515625" customWidth="1"/>
    <col min="509" max="509" width="10.5703125" customWidth="1"/>
    <col min="510" max="510" width="7.28515625" customWidth="1"/>
    <col min="511" max="512" width="6.28515625" customWidth="1"/>
    <col min="513" max="513" width="13.85546875" customWidth="1"/>
    <col min="514" max="514" width="9" customWidth="1"/>
    <col min="515" max="515" width="6.28515625" customWidth="1"/>
    <col min="516" max="516" width="9.28515625" customWidth="1"/>
    <col min="517" max="517" width="7.42578125" customWidth="1"/>
    <col min="518" max="519" width="6.28515625" customWidth="1"/>
    <col min="520" max="520" width="14.7109375" customWidth="1"/>
    <col min="521" max="521" width="8.28515625" customWidth="1"/>
    <col min="522" max="522" width="6.28515625" customWidth="1"/>
    <col min="523" max="523" width="9.42578125" customWidth="1"/>
    <col min="524" max="524" width="7.42578125" customWidth="1"/>
    <col min="525" max="526" width="6.28515625" customWidth="1"/>
    <col min="527" max="527" width="13.140625" customWidth="1"/>
    <col min="528" max="528" width="9" customWidth="1"/>
    <col min="529" max="529" width="6.28515625" customWidth="1"/>
    <col min="530" max="530" width="9.7109375" customWidth="1"/>
    <col min="531" max="531" width="7.5703125" customWidth="1"/>
    <col min="532" max="533" width="6.28515625" customWidth="1"/>
    <col min="534" max="534" width="14.7109375" customWidth="1"/>
    <col min="535" max="535" width="8" customWidth="1"/>
    <col min="536" max="536" width="6.28515625" customWidth="1"/>
    <col min="537" max="537" width="9.140625" customWidth="1"/>
    <col min="538" max="538" width="7.42578125" customWidth="1"/>
    <col min="539" max="540" width="6.28515625" customWidth="1"/>
    <col min="541" max="541" width="13.42578125" customWidth="1"/>
    <col min="542" max="542" width="8.42578125" customWidth="1"/>
    <col min="543" max="543" width="6.28515625" customWidth="1"/>
    <col min="544" max="544" width="9" customWidth="1"/>
    <col min="545" max="545" width="7.28515625" customWidth="1"/>
    <col min="546" max="547" width="6.28515625" customWidth="1"/>
    <col min="548" max="548" width="13" customWidth="1"/>
    <col min="549" max="549" width="8.140625" customWidth="1"/>
    <col min="550" max="550" width="6.28515625" customWidth="1"/>
    <col min="551" max="551" width="9.42578125" customWidth="1"/>
    <col min="552" max="552" width="6.85546875" customWidth="1"/>
    <col min="553" max="554" width="6.28515625" customWidth="1"/>
    <col min="555" max="555" width="13.7109375" customWidth="1"/>
    <col min="556" max="556" width="8.140625" customWidth="1"/>
    <col min="557" max="557" width="6.28515625" customWidth="1"/>
    <col min="558" max="558" width="9.28515625" customWidth="1"/>
    <col min="559" max="559" width="7.7109375" customWidth="1"/>
    <col min="560" max="561" width="6.28515625" customWidth="1"/>
    <col min="562" max="562" width="14.5703125" customWidth="1"/>
    <col min="563" max="563" width="8.42578125" customWidth="1"/>
    <col min="564" max="564" width="6.28515625" customWidth="1"/>
    <col min="565" max="565" width="9.140625" customWidth="1"/>
    <col min="566" max="566" width="7.28515625" customWidth="1"/>
    <col min="567" max="568" width="6.28515625" customWidth="1"/>
    <col min="569" max="569" width="13.28515625" customWidth="1"/>
    <col min="570" max="570" width="11.140625" customWidth="1"/>
    <col min="571" max="571" width="6.28515625" customWidth="1"/>
    <col min="572" max="572" width="8.28515625" customWidth="1"/>
    <col min="573" max="573" width="7.28515625" customWidth="1"/>
    <col min="574" max="575" width="6.28515625" customWidth="1"/>
    <col min="576" max="576" width="13.5703125" customWidth="1"/>
    <col min="577" max="577" width="8.28515625" customWidth="1"/>
    <col min="578" max="578" width="6.28515625" customWidth="1"/>
    <col min="579" max="579" width="9.140625" customWidth="1"/>
    <col min="580" max="580" width="7.42578125" customWidth="1"/>
    <col min="581" max="582" width="6.28515625" customWidth="1"/>
    <col min="583" max="583" width="13.28515625" customWidth="1"/>
    <col min="584" max="584" width="8" customWidth="1"/>
    <col min="585" max="585" width="6.28515625" customWidth="1"/>
    <col min="586" max="586" width="8.5703125" customWidth="1"/>
    <col min="587" max="587" width="7.42578125" customWidth="1"/>
    <col min="588" max="589" width="6.28515625" customWidth="1"/>
    <col min="590" max="590" width="13.140625" customWidth="1"/>
    <col min="591" max="591" width="8.42578125" customWidth="1"/>
    <col min="592" max="592" width="6.28515625" customWidth="1"/>
    <col min="593" max="593" width="9.28515625" customWidth="1"/>
    <col min="594" max="594" width="7.42578125" customWidth="1"/>
    <col min="595" max="596" width="6.28515625" customWidth="1"/>
    <col min="597" max="597" width="13.7109375" customWidth="1"/>
    <col min="598" max="598" width="10.7109375" customWidth="1"/>
    <col min="599" max="599" width="6.28515625" customWidth="1"/>
    <col min="600" max="600" width="9.28515625" customWidth="1"/>
    <col min="601" max="601" width="7.42578125" customWidth="1"/>
    <col min="602" max="603" width="6.28515625" customWidth="1"/>
    <col min="604" max="604" width="13.140625" customWidth="1"/>
    <col min="605" max="605" width="8" customWidth="1"/>
    <col min="606" max="606" width="6.28515625" customWidth="1"/>
    <col min="607" max="607" width="9.7109375" customWidth="1"/>
    <col min="608" max="608" width="8" customWidth="1"/>
    <col min="609" max="610" width="6.28515625" customWidth="1"/>
    <col min="611" max="611" width="14.42578125" customWidth="1"/>
    <col min="612" max="612" width="8.28515625" customWidth="1"/>
    <col min="613" max="613" width="6.28515625" customWidth="1"/>
    <col min="614" max="614" width="9.140625" customWidth="1"/>
    <col min="615" max="615" width="7.42578125" customWidth="1"/>
    <col min="616" max="617" width="6.28515625" customWidth="1"/>
    <col min="618" max="618" width="13.5703125" customWidth="1"/>
    <col min="619" max="619" width="8.28515625" customWidth="1"/>
    <col min="620" max="620" width="6.28515625" customWidth="1"/>
    <col min="621" max="621" width="8.5703125" customWidth="1"/>
    <col min="622" max="622" width="6.85546875" customWidth="1"/>
    <col min="623" max="624" width="6.28515625" customWidth="1"/>
    <col min="625" max="625" width="13.28515625" customWidth="1"/>
    <col min="626" max="626" width="8" customWidth="1"/>
    <col min="627" max="627" width="6.28515625" customWidth="1"/>
    <col min="628" max="628" width="9.5703125" customWidth="1"/>
    <col min="629" max="629" width="7.28515625" customWidth="1"/>
    <col min="630" max="631" width="6.28515625" customWidth="1"/>
    <col min="632" max="632" width="13" customWidth="1"/>
    <col min="633" max="633" width="10.28515625" customWidth="1"/>
    <col min="634" max="634" width="6.28515625" customWidth="1"/>
    <col min="635" max="635" width="9" customWidth="1"/>
    <col min="636" max="636" width="7.85546875" customWidth="1"/>
    <col min="637" max="638" width="6.28515625" customWidth="1"/>
    <col min="639" max="639" width="13.85546875" customWidth="1"/>
    <col min="640" max="640" width="8.7109375" customWidth="1"/>
    <col min="641" max="641" width="6.28515625" customWidth="1"/>
    <col min="642" max="642" width="9" customWidth="1"/>
    <col min="643" max="643" width="6.85546875" customWidth="1"/>
    <col min="644" max="645" width="6.28515625" customWidth="1"/>
    <col min="646" max="646" width="13.7109375" customWidth="1"/>
    <col min="647" max="647" width="8.42578125" customWidth="1"/>
    <col min="648" max="648" width="6.28515625" customWidth="1"/>
    <col min="649" max="649" width="9" customWidth="1"/>
    <col min="650" max="652" width="6.28515625" customWidth="1"/>
    <col min="653" max="653" width="13.5703125" customWidth="1"/>
    <col min="654" max="654" width="8.140625" customWidth="1"/>
    <col min="655" max="655" width="6.28515625" customWidth="1"/>
    <col min="656" max="656" width="8.85546875" customWidth="1"/>
    <col min="657" max="659" width="6.28515625" customWidth="1"/>
    <col min="660" max="660" width="13" customWidth="1"/>
    <col min="661" max="661" width="10.42578125" customWidth="1"/>
    <col min="662" max="662" width="6.28515625" customWidth="1"/>
    <col min="663" max="663" width="8.85546875" customWidth="1"/>
    <col min="664" max="666" width="6.28515625" customWidth="1"/>
    <col min="667" max="667" width="13.42578125" customWidth="1"/>
    <col min="668" max="668" width="8" customWidth="1"/>
    <col min="669" max="669" width="7.85546875" bestFit="1" customWidth="1"/>
    <col min="670" max="670" width="9.140625" customWidth="1"/>
    <col min="671" max="673" width="6.28515625" customWidth="1"/>
    <col min="674" max="674" width="13.7109375" customWidth="1"/>
    <col min="675" max="675" width="8.28515625" customWidth="1"/>
    <col min="676" max="676" width="6.28515625" customWidth="1"/>
    <col min="677" max="677" width="9" customWidth="1"/>
    <col min="678" max="680" width="6.28515625" customWidth="1"/>
    <col min="681" max="681" width="13.7109375" customWidth="1"/>
    <col min="682" max="682" width="8.42578125" customWidth="1"/>
    <col min="683" max="683" width="6.28515625" customWidth="1"/>
    <col min="684" max="684" width="8.5703125" customWidth="1"/>
    <col min="685" max="687" width="6.28515625" customWidth="1"/>
    <col min="688" max="688" width="13.85546875" customWidth="1"/>
    <col min="689" max="689" width="8.140625" customWidth="1"/>
    <col min="690" max="690" width="6.28515625" customWidth="1"/>
    <col min="691" max="691" width="11.140625" customWidth="1"/>
    <col min="692" max="694" width="6.28515625" customWidth="1"/>
    <col min="695" max="695" width="13.42578125" customWidth="1"/>
    <col min="696" max="696" width="10.140625" customWidth="1"/>
    <col min="697" max="697" width="6.28515625" customWidth="1"/>
    <col min="698" max="698" width="9.5703125" customWidth="1"/>
    <col min="699" max="701" width="6.28515625" customWidth="1"/>
    <col min="702" max="702" width="14" customWidth="1"/>
    <col min="703" max="703" width="8.140625" customWidth="1"/>
    <col min="704" max="704" width="6.28515625" customWidth="1"/>
    <col min="705" max="705" width="10.28515625" customWidth="1"/>
    <col min="706" max="708" width="6.28515625" customWidth="1"/>
    <col min="709" max="709" width="14.42578125" customWidth="1"/>
    <col min="710" max="710" width="8.5703125" customWidth="1"/>
    <col min="711" max="711" width="6.28515625" customWidth="1"/>
    <col min="712" max="712" width="9.5703125" customWidth="1"/>
    <col min="713" max="715" width="6.28515625" customWidth="1"/>
    <col min="716" max="716" width="14.28515625" customWidth="1"/>
    <col min="717" max="717" width="8.42578125" customWidth="1"/>
    <col min="718" max="718" width="6.28515625" customWidth="1"/>
    <col min="719" max="995" width="11.28515625" customWidth="1"/>
    <col min="996" max="996" width="7.42578125" customWidth="1"/>
    <col min="997" max="1004" width="11.28515625" customWidth="1"/>
    <col min="1005" max="1005" width="7.42578125" customWidth="1"/>
    <col min="1006" max="1006" width="10.85546875" customWidth="1"/>
    <col min="1007" max="1007" width="13" customWidth="1"/>
    <col min="1008" max="1008" width="10.5703125" customWidth="1"/>
    <col min="1009" max="1010" width="7.42578125" customWidth="1"/>
    <col min="1011" max="1011" width="13" customWidth="1"/>
    <col min="1012" max="1017" width="7.42578125" customWidth="1"/>
    <col min="1018" max="1018" width="10.7109375" customWidth="1"/>
    <col min="1019" max="1024" width="7.42578125" customWidth="1"/>
    <col min="1025" max="1025" width="9.85546875" customWidth="1"/>
    <col min="1026" max="1031" width="7.42578125" customWidth="1"/>
    <col min="1032" max="1032" width="12.140625" customWidth="1"/>
    <col min="1033" max="1038" width="7.42578125" customWidth="1"/>
    <col min="1039" max="1039" width="10.85546875" customWidth="1"/>
    <col min="1040" max="1045" width="7.42578125" customWidth="1"/>
    <col min="1046" max="1046" width="12" customWidth="1"/>
    <col min="1047" max="1052" width="7.42578125" customWidth="1"/>
    <col min="1053" max="1053" width="9.42578125" customWidth="1"/>
    <col min="1054" max="1059" width="7.42578125" customWidth="1"/>
    <col min="1060" max="1060" width="11.5703125" customWidth="1"/>
    <col min="1061" max="1066" width="7.42578125" customWidth="1"/>
    <col min="1067" max="1067" width="11.7109375" customWidth="1"/>
    <col min="1068" max="1073" width="7.42578125" customWidth="1"/>
    <col min="1074" max="1074" width="11.42578125" customWidth="1"/>
    <col min="1075" max="1075" width="7.42578125" customWidth="1"/>
    <col min="1076" max="1081" width="11.28515625" customWidth="1"/>
    <col min="1082" max="1087" width="8.42578125" customWidth="1"/>
    <col min="1088" max="1088" width="11.28515625" customWidth="1"/>
    <col min="1089" max="1089" width="8.42578125" customWidth="1"/>
    <col min="1090" max="1090" width="9.28515625" customWidth="1"/>
    <col min="1091" max="1091" width="11.28515625" customWidth="1"/>
    <col min="1092" max="1092" width="12.5703125" customWidth="1"/>
    <col min="1093" max="1093" width="11.140625" customWidth="1"/>
    <col min="1094" max="1094" width="40.7109375" customWidth="1"/>
    <col min="1095" max="1095" width="11.42578125" customWidth="1"/>
    <col min="1096" max="1097" width="18.140625" style="25" customWidth="1"/>
  </cols>
  <sheetData>
    <row r="1" spans="1:18" ht="15.75" x14ac:dyDescent="0.25">
      <c r="A1" s="164" t="s">
        <v>214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</row>
    <row r="2" spans="1:18" ht="15" x14ac:dyDescent="0.25">
      <c r="A2" s="153" t="s">
        <v>440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</row>
    <row r="3" spans="1:18" ht="15.75" x14ac:dyDescent="0.25">
      <c r="A3" s="153" t="s">
        <v>441</v>
      </c>
      <c r="B3" s="152"/>
      <c r="C3" s="152"/>
      <c r="D3" s="152"/>
      <c r="E3" s="152"/>
      <c r="F3" s="152"/>
      <c r="G3" s="152"/>
      <c r="H3" s="152"/>
      <c r="I3" s="152"/>
      <c r="J3" s="152"/>
      <c r="K3" s="163">
        <v>44044</v>
      </c>
      <c r="L3" s="152"/>
      <c r="M3" s="152"/>
      <c r="N3" s="152"/>
      <c r="O3" s="152"/>
      <c r="P3" s="152"/>
    </row>
    <row r="4" spans="1:18" ht="15.75" thickBot="1" x14ac:dyDescent="0.3">
      <c r="A4" s="153" t="s">
        <v>573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</row>
    <row r="5" spans="1:18" ht="13.5" thickBot="1" x14ac:dyDescent="0.25">
      <c r="A5" s="130" t="s">
        <v>227</v>
      </c>
      <c r="B5" s="130" t="s">
        <v>216</v>
      </c>
      <c r="C5" s="169"/>
      <c r="D5" s="108" t="s">
        <v>578</v>
      </c>
      <c r="E5" s="109"/>
      <c r="F5" s="108" t="s">
        <v>579</v>
      </c>
      <c r="G5" s="109"/>
      <c r="H5" s="130" t="s">
        <v>219</v>
      </c>
      <c r="I5" s="113" t="s">
        <v>212</v>
      </c>
      <c r="J5" s="109"/>
      <c r="K5" s="130" t="s">
        <v>574</v>
      </c>
    </row>
    <row r="6" spans="1:18" x14ac:dyDescent="0.2">
      <c r="A6" s="114" t="s">
        <v>228</v>
      </c>
      <c r="B6" s="114" t="s">
        <v>217</v>
      </c>
      <c r="C6" s="126" t="s">
        <v>95</v>
      </c>
      <c r="D6" s="110" t="s">
        <v>576</v>
      </c>
      <c r="E6" s="110" t="s">
        <v>577</v>
      </c>
      <c r="F6" s="110" t="s">
        <v>163</v>
      </c>
      <c r="G6" s="110" t="s">
        <v>164</v>
      </c>
      <c r="H6" s="114" t="s">
        <v>220</v>
      </c>
      <c r="I6" s="110" t="s">
        <v>163</v>
      </c>
      <c r="J6" s="110" t="s">
        <v>164</v>
      </c>
      <c r="K6" s="114" t="s">
        <v>575</v>
      </c>
      <c r="L6" s="25"/>
      <c r="N6" s="126"/>
      <c r="O6" s="126"/>
      <c r="P6" s="126"/>
      <c r="Q6" s="126"/>
      <c r="R6" s="126"/>
    </row>
    <row r="7" spans="1:18" ht="13.5" thickBot="1" x14ac:dyDescent="0.25">
      <c r="A7" s="111"/>
      <c r="B7" s="114" t="s">
        <v>69</v>
      </c>
      <c r="C7" s="170" t="s">
        <v>166</v>
      </c>
      <c r="D7" s="111" t="s">
        <v>69</v>
      </c>
      <c r="E7" s="111" t="s">
        <v>166</v>
      </c>
      <c r="F7" s="111" t="s">
        <v>166</v>
      </c>
      <c r="G7" s="111" t="s">
        <v>166</v>
      </c>
      <c r="H7" s="111" t="s">
        <v>69</v>
      </c>
      <c r="I7" s="111" t="s">
        <v>166</v>
      </c>
      <c r="J7" s="111" t="s">
        <v>166</v>
      </c>
      <c r="K7" s="146"/>
      <c r="L7" s="25"/>
      <c r="N7" s="126" t="s">
        <v>332</v>
      </c>
      <c r="O7" s="126" t="s">
        <v>622</v>
      </c>
      <c r="P7" s="126" t="s">
        <v>621</v>
      </c>
      <c r="Q7" s="126" t="s">
        <v>333</v>
      </c>
      <c r="R7" s="126" t="s">
        <v>623</v>
      </c>
    </row>
    <row r="8" spans="1:18" x14ac:dyDescent="0.2">
      <c r="A8" s="154"/>
      <c r="B8" s="132"/>
      <c r="C8" s="171"/>
      <c r="D8" s="112"/>
      <c r="E8" s="112"/>
      <c r="F8" s="134"/>
      <c r="G8" s="135"/>
      <c r="H8" s="118"/>
      <c r="I8" s="136"/>
      <c r="J8" s="122"/>
      <c r="K8" s="149"/>
      <c r="L8" s="138"/>
      <c r="M8" s="141"/>
      <c r="N8" s="117"/>
      <c r="O8" s="116"/>
      <c r="P8" s="112"/>
      <c r="Q8" s="123"/>
      <c r="R8" s="142"/>
    </row>
    <row r="9" spans="1:18" x14ac:dyDescent="0.2">
      <c r="A9" s="155">
        <v>0</v>
      </c>
      <c r="B9" s="112">
        <f>AS$181</f>
        <v>0</v>
      </c>
      <c r="C9" s="117">
        <f>$AO$185</f>
        <v>113.16</v>
      </c>
      <c r="D9" s="112">
        <f>$H$9+C9</f>
        <v>679.37</v>
      </c>
      <c r="E9" s="112">
        <f>D9-H9</f>
        <v>113.15999999999997</v>
      </c>
      <c r="F9" s="124">
        <f>MIN($AR$185:$AR$283)+H9</f>
        <v>650.82687775368754</v>
      </c>
      <c r="G9" s="142">
        <f>MAX($AR$185:$AR$283)+H9</f>
        <v>679.37</v>
      </c>
      <c r="H9" s="173">
        <v>566.21</v>
      </c>
      <c r="I9" s="124">
        <f>F9-H9</f>
        <v>84.616877753687504</v>
      </c>
      <c r="J9" s="144">
        <f>G9-H9</f>
        <v>113.15999999999997</v>
      </c>
      <c r="K9" s="147" t="s">
        <v>275</v>
      </c>
      <c r="L9" s="131" t="s">
        <v>231</v>
      </c>
      <c r="M9" s="141"/>
      <c r="N9" s="117">
        <f>B9</f>
        <v>0</v>
      </c>
      <c r="O9" s="116">
        <f>D9</f>
        <v>679.37</v>
      </c>
      <c r="P9" s="112">
        <f>F9</f>
        <v>650.82687775368754</v>
      </c>
      <c r="Q9" s="123">
        <f>G9</f>
        <v>679.37</v>
      </c>
      <c r="R9" s="142">
        <f>H9</f>
        <v>566.21</v>
      </c>
    </row>
    <row r="10" spans="1:18" x14ac:dyDescent="0.2">
      <c r="A10" s="155">
        <v>1</v>
      </c>
      <c r="B10" s="112">
        <f>AZ$181</f>
        <v>83.916933333333333</v>
      </c>
      <c r="C10" s="117">
        <f>$AV$185</f>
        <v>113.0166</v>
      </c>
      <c r="D10" s="112">
        <f>$H$9+C10</f>
        <v>679.22660000000008</v>
      </c>
      <c r="E10" s="112">
        <f t="shared" ref="E10:E73" si="0">D10-H10</f>
        <v>112.91660000000013</v>
      </c>
      <c r="F10" s="124">
        <f>MIN($AY$185:$AY$283)+H9</f>
        <v>650.76525555510227</v>
      </c>
      <c r="G10" s="142">
        <f>MAX($AY$185:$AY$283)+H9</f>
        <v>679.22660000000008</v>
      </c>
      <c r="H10" s="173">
        <v>566.30999999999995</v>
      </c>
      <c r="I10" s="124">
        <f t="shared" ref="I10:I159" si="1">F10-H10</f>
        <v>84.455255555102326</v>
      </c>
      <c r="J10" s="144">
        <f t="shared" ref="J10:J159" si="2">G10-H10</f>
        <v>112.91660000000013</v>
      </c>
      <c r="K10" s="147"/>
      <c r="L10" s="139" t="s">
        <v>211</v>
      </c>
      <c r="M10" s="141" t="s">
        <v>581</v>
      </c>
      <c r="N10" s="117">
        <f t="shared" ref="N10:N73" si="3">B10</f>
        <v>83.916933333333333</v>
      </c>
      <c r="O10" s="116">
        <f t="shared" ref="O10:O73" si="4">D10</f>
        <v>679.22660000000008</v>
      </c>
      <c r="P10" s="112">
        <f t="shared" ref="P10:P73" si="5">F10</f>
        <v>650.76525555510227</v>
      </c>
      <c r="Q10" s="123">
        <f t="shared" ref="Q10:Q73" si="6">G10</f>
        <v>679.22660000000008</v>
      </c>
      <c r="R10" s="142">
        <f t="shared" ref="R10:R73" si="7">H10</f>
        <v>566.30999999999995</v>
      </c>
    </row>
    <row r="11" spans="1:18" x14ac:dyDescent="0.2">
      <c r="A11" s="155">
        <v>2</v>
      </c>
      <c r="B11" s="112">
        <f t="shared" ref="B11:B42" si="8">B10+AZ$181</f>
        <v>167.83386666666667</v>
      </c>
      <c r="C11" s="117">
        <f>$BC$185</f>
        <v>112.8732</v>
      </c>
      <c r="D11" s="112">
        <f t="shared" ref="D11:D74" si="9">$H$9+C11</f>
        <v>679.08320000000003</v>
      </c>
      <c r="E11" s="112">
        <f t="shared" si="0"/>
        <v>112.1232</v>
      </c>
      <c r="F11" s="124">
        <f>MIN($BF$185:$BF$283)+H9</f>
        <v>650.70378770595175</v>
      </c>
      <c r="G11" s="142">
        <f>MAX($BF$185:$BF$283)+H9</f>
        <v>679.08320000000003</v>
      </c>
      <c r="H11" s="173">
        <v>566.96</v>
      </c>
      <c r="I11" s="124">
        <f t="shared" si="1"/>
        <v>83.743787705951718</v>
      </c>
      <c r="J11" s="144">
        <f t="shared" si="2"/>
        <v>112.1232</v>
      </c>
      <c r="K11" s="147"/>
      <c r="L11" s="139" t="s">
        <v>211</v>
      </c>
      <c r="M11" s="141" t="s">
        <v>582</v>
      </c>
      <c r="N11" s="117">
        <f t="shared" si="3"/>
        <v>167.83386666666667</v>
      </c>
      <c r="O11" s="116">
        <f t="shared" si="4"/>
        <v>679.08320000000003</v>
      </c>
      <c r="P11" s="112">
        <f t="shared" si="5"/>
        <v>650.70378770595175</v>
      </c>
      <c r="Q11" s="123">
        <f t="shared" si="6"/>
        <v>679.08320000000003</v>
      </c>
      <c r="R11" s="142">
        <f t="shared" si="7"/>
        <v>566.96</v>
      </c>
    </row>
    <row r="12" spans="1:18" x14ac:dyDescent="0.2">
      <c r="A12" s="155">
        <v>3</v>
      </c>
      <c r="B12" s="112">
        <f t="shared" si="8"/>
        <v>251.7508</v>
      </c>
      <c r="C12" s="117">
        <f>$BJ$185</f>
        <v>112.7298</v>
      </c>
      <c r="D12" s="112">
        <f t="shared" si="9"/>
        <v>678.93979999999999</v>
      </c>
      <c r="E12" s="112">
        <f t="shared" si="0"/>
        <v>111.81979999999999</v>
      </c>
      <c r="F12" s="124">
        <f>MIN($BM$185:$BM$283)+H9</f>
        <v>650.64247037449672</v>
      </c>
      <c r="G12" s="142">
        <f>MAX($BM$185:$BM$283)+H9</f>
        <v>678.94013873816925</v>
      </c>
      <c r="H12" s="173">
        <v>567.12</v>
      </c>
      <c r="I12" s="124">
        <f t="shared" si="1"/>
        <v>83.52247037449672</v>
      </c>
      <c r="J12" s="144">
        <f t="shared" si="2"/>
        <v>111.82013873816925</v>
      </c>
      <c r="K12" s="147"/>
      <c r="L12" s="139" t="s">
        <v>211</v>
      </c>
      <c r="M12" s="141" t="s">
        <v>587</v>
      </c>
      <c r="N12" s="117">
        <f t="shared" si="3"/>
        <v>251.7508</v>
      </c>
      <c r="O12" s="116">
        <f t="shared" si="4"/>
        <v>678.93979999999999</v>
      </c>
      <c r="P12" s="112">
        <f t="shared" si="5"/>
        <v>650.64247037449672</v>
      </c>
      <c r="Q12" s="123">
        <f t="shared" si="6"/>
        <v>678.94013873816925</v>
      </c>
      <c r="R12" s="142">
        <f t="shared" si="7"/>
        <v>567.12</v>
      </c>
    </row>
    <row r="13" spans="1:18" x14ac:dyDescent="0.2">
      <c r="A13" s="155">
        <v>4</v>
      </c>
      <c r="B13" s="112">
        <f t="shared" si="8"/>
        <v>335.66773333333333</v>
      </c>
      <c r="C13" s="117">
        <f>$BQ$185</f>
        <v>112.5864</v>
      </c>
      <c r="D13" s="112">
        <f t="shared" si="9"/>
        <v>678.79640000000006</v>
      </c>
      <c r="E13" s="112">
        <f t="shared" si="0"/>
        <v>111.38640000000009</v>
      </c>
      <c r="F13" s="124">
        <f>MIN($BT$185:$BT$283)+H9</f>
        <v>650.58129974309804</v>
      </c>
      <c r="G13" s="142">
        <f>MAX($BT$185:$BT$283)+H9</f>
        <v>678.79707753107709</v>
      </c>
      <c r="H13" s="173">
        <v>567.41</v>
      </c>
      <c r="I13" s="124">
        <f t="shared" si="1"/>
        <v>83.171299743098075</v>
      </c>
      <c r="J13" s="144">
        <f t="shared" si="2"/>
        <v>111.38707753107713</v>
      </c>
      <c r="K13" s="147"/>
      <c r="L13" s="139" t="s">
        <v>211</v>
      </c>
      <c r="M13" s="141" t="s">
        <v>583</v>
      </c>
      <c r="N13" s="117">
        <f t="shared" si="3"/>
        <v>335.66773333333333</v>
      </c>
      <c r="O13" s="116">
        <f t="shared" si="4"/>
        <v>678.79640000000006</v>
      </c>
      <c r="P13" s="112">
        <f t="shared" si="5"/>
        <v>650.58129974309804</v>
      </c>
      <c r="Q13" s="123">
        <f t="shared" si="6"/>
        <v>678.79707753107709</v>
      </c>
      <c r="R13" s="142">
        <f t="shared" si="7"/>
        <v>567.41</v>
      </c>
    </row>
    <row r="14" spans="1:18" x14ac:dyDescent="0.2">
      <c r="A14" s="155">
        <v>5</v>
      </c>
      <c r="B14" s="112">
        <f t="shared" si="8"/>
        <v>419.58466666666664</v>
      </c>
      <c r="C14" s="117">
        <f>$BX$185</f>
        <v>112.443</v>
      </c>
      <c r="D14" s="112">
        <f t="shared" si="9"/>
        <v>678.65300000000002</v>
      </c>
      <c r="E14" s="112">
        <f t="shared" si="0"/>
        <v>110.99300000000005</v>
      </c>
      <c r="F14" s="124">
        <f>MIN($CA$185:$CA$283)+H9</f>
        <v>650.52027200857742</v>
      </c>
      <c r="G14" s="142">
        <f>MAX($CA$185:$CA$283)+H9</f>
        <v>678.65401330897748</v>
      </c>
      <c r="H14" s="173">
        <v>567.66</v>
      </c>
      <c r="I14" s="124">
        <f t="shared" si="1"/>
        <v>82.860272008577454</v>
      </c>
      <c r="J14" s="144">
        <f t="shared" si="2"/>
        <v>110.99401330897751</v>
      </c>
      <c r="K14" s="147"/>
      <c r="L14" s="139" t="s">
        <v>211</v>
      </c>
      <c r="M14" s="141"/>
      <c r="N14" s="117">
        <f t="shared" si="3"/>
        <v>419.58466666666664</v>
      </c>
      <c r="O14" s="116">
        <f t="shared" si="4"/>
        <v>678.65300000000002</v>
      </c>
      <c r="P14" s="112">
        <f t="shared" si="5"/>
        <v>650.52027200857742</v>
      </c>
      <c r="Q14" s="123">
        <f t="shared" si="6"/>
        <v>678.65401330897748</v>
      </c>
      <c r="R14" s="142">
        <f t="shared" si="7"/>
        <v>567.66</v>
      </c>
    </row>
    <row r="15" spans="1:18" x14ac:dyDescent="0.2">
      <c r="A15" s="155">
        <v>6</v>
      </c>
      <c r="B15" s="112">
        <f t="shared" si="8"/>
        <v>503.50159999999994</v>
      </c>
      <c r="C15" s="117">
        <f>$CE$185</f>
        <v>112.2996</v>
      </c>
      <c r="D15" s="112">
        <f t="shared" si="9"/>
        <v>678.50960000000009</v>
      </c>
      <c r="E15" s="112">
        <f t="shared" si="0"/>
        <v>110.32960000000014</v>
      </c>
      <c r="F15" s="124">
        <f>MIN($CH$185:$CH$283)+H9</f>
        <v>650.45938338256974</v>
      </c>
      <c r="G15" s="142">
        <f>MAX($CH$185:$CH$283)+H9</f>
        <v>678.51094609863878</v>
      </c>
      <c r="H15" s="173">
        <v>568.17999999999995</v>
      </c>
      <c r="I15" s="124">
        <f t="shared" si="1"/>
        <v>82.27938338256979</v>
      </c>
      <c r="J15" s="144">
        <f t="shared" si="2"/>
        <v>110.33094609863883</v>
      </c>
      <c r="K15" s="147"/>
      <c r="L15" s="139" t="s">
        <v>211</v>
      </c>
      <c r="M15" s="141"/>
      <c r="N15" s="117">
        <f t="shared" si="3"/>
        <v>503.50159999999994</v>
      </c>
      <c r="O15" s="116">
        <f t="shared" si="4"/>
        <v>678.50960000000009</v>
      </c>
      <c r="P15" s="112">
        <f t="shared" si="5"/>
        <v>650.45938338256974</v>
      </c>
      <c r="Q15" s="123">
        <f t="shared" si="6"/>
        <v>678.51094609863878</v>
      </c>
      <c r="R15" s="142">
        <f t="shared" si="7"/>
        <v>568.17999999999995</v>
      </c>
    </row>
    <row r="16" spans="1:18" x14ac:dyDescent="0.2">
      <c r="A16" s="155">
        <v>7</v>
      </c>
      <c r="B16" s="112">
        <f t="shared" si="8"/>
        <v>587.41853333333324</v>
      </c>
      <c r="C16" s="117">
        <f>$CL$185</f>
        <v>112.1562</v>
      </c>
      <c r="D16" s="112">
        <f t="shared" si="9"/>
        <v>678.36620000000005</v>
      </c>
      <c r="E16" s="112">
        <f t="shared" si="0"/>
        <v>109.8062000000001</v>
      </c>
      <c r="F16" s="124">
        <f>MIN($CO$185:$CO$283)+H9</f>
        <v>650.39863009186627</v>
      </c>
      <c r="G16" s="142">
        <f>MAX($CO$185:$CO$283)+H9</f>
        <v>678.367875926593</v>
      </c>
      <c r="H16" s="173">
        <v>568.55999999999995</v>
      </c>
      <c r="I16" s="124">
        <f t="shared" si="1"/>
        <v>81.838630091866321</v>
      </c>
      <c r="J16" s="144">
        <f t="shared" si="2"/>
        <v>109.80787592659306</v>
      </c>
      <c r="K16" s="147"/>
      <c r="L16" s="139" t="s">
        <v>211</v>
      </c>
      <c r="M16" s="141"/>
      <c r="N16" s="117">
        <f t="shared" si="3"/>
        <v>587.41853333333324</v>
      </c>
      <c r="O16" s="116">
        <f t="shared" si="4"/>
        <v>678.36620000000005</v>
      </c>
      <c r="P16" s="112">
        <f t="shared" si="5"/>
        <v>650.39863009186627</v>
      </c>
      <c r="Q16" s="123">
        <f t="shared" si="6"/>
        <v>678.367875926593</v>
      </c>
      <c r="R16" s="142">
        <f t="shared" si="7"/>
        <v>568.55999999999995</v>
      </c>
    </row>
    <row r="17" spans="1:18" x14ac:dyDescent="0.2">
      <c r="A17" s="155">
        <v>8</v>
      </c>
      <c r="B17" s="112">
        <f t="shared" si="8"/>
        <v>671.33546666666655</v>
      </c>
      <c r="C17" s="117">
        <f>$CS$185</f>
        <v>112.0128</v>
      </c>
      <c r="D17" s="112">
        <f t="shared" si="9"/>
        <v>678.22280000000001</v>
      </c>
      <c r="E17" s="112">
        <f t="shared" si="0"/>
        <v>109.43280000000004</v>
      </c>
      <c r="F17" s="124">
        <f>MIN($CV$185:$CV$283)+H9</f>
        <v>650.33800837874878</v>
      </c>
      <c r="G17" s="142">
        <f>MAX($CV$185:$CV$283)+H9</f>
        <v>678.22480281913772</v>
      </c>
      <c r="H17" s="173">
        <v>568.79</v>
      </c>
      <c r="I17" s="124">
        <f t="shared" si="1"/>
        <v>81.548008378748818</v>
      </c>
      <c r="J17" s="144">
        <f t="shared" si="2"/>
        <v>109.43480281913776</v>
      </c>
      <c r="K17" s="147" t="s">
        <v>274</v>
      </c>
      <c r="L17" s="139" t="s">
        <v>211</v>
      </c>
      <c r="M17" s="141"/>
      <c r="N17" s="117">
        <f t="shared" si="3"/>
        <v>671.33546666666655</v>
      </c>
      <c r="O17" s="116">
        <f t="shared" si="4"/>
        <v>678.22280000000001</v>
      </c>
      <c r="P17" s="112">
        <f t="shared" si="5"/>
        <v>650.33800837874878</v>
      </c>
      <c r="Q17" s="123">
        <f t="shared" si="6"/>
        <v>678.22480281913772</v>
      </c>
      <c r="R17" s="142">
        <f t="shared" si="7"/>
        <v>568.79</v>
      </c>
    </row>
    <row r="18" spans="1:18" x14ac:dyDescent="0.2">
      <c r="A18" s="155">
        <v>9</v>
      </c>
      <c r="B18" s="112">
        <f t="shared" si="8"/>
        <v>755.25239999999985</v>
      </c>
      <c r="C18" s="117">
        <f>$CZ$185</f>
        <v>111.8694</v>
      </c>
      <c r="D18" s="112">
        <f t="shared" si="9"/>
        <v>678.07940000000008</v>
      </c>
      <c r="E18" s="112">
        <f t="shared" si="0"/>
        <v>109.69940000000008</v>
      </c>
      <c r="F18" s="124">
        <f>MIN($DC$185:$DC$283)+H9</f>
        <v>650.27751450131564</v>
      </c>
      <c r="G18" s="142">
        <f>MAX($DC$185:$DC$283)+H9</f>
        <v>678.08172680233793</v>
      </c>
      <c r="H18" s="173">
        <v>568.38</v>
      </c>
      <c r="I18" s="124">
        <f t="shared" si="1"/>
        <v>81.897514501315641</v>
      </c>
      <c r="J18" s="144">
        <f t="shared" si="2"/>
        <v>109.70172680233793</v>
      </c>
      <c r="K18" s="147"/>
      <c r="L18" s="139" t="s">
        <v>211</v>
      </c>
      <c r="M18" s="141"/>
      <c r="N18" s="117">
        <f t="shared" si="3"/>
        <v>755.25239999999985</v>
      </c>
      <c r="O18" s="116">
        <f t="shared" si="4"/>
        <v>678.07940000000008</v>
      </c>
      <c r="P18" s="112">
        <f t="shared" si="5"/>
        <v>650.27751450131564</v>
      </c>
      <c r="Q18" s="123">
        <f t="shared" si="6"/>
        <v>678.08172680233793</v>
      </c>
      <c r="R18" s="142">
        <f t="shared" si="7"/>
        <v>568.38</v>
      </c>
    </row>
    <row r="19" spans="1:18" x14ac:dyDescent="0.2">
      <c r="A19" s="155">
        <v>10</v>
      </c>
      <c r="B19" s="112">
        <f t="shared" si="8"/>
        <v>839.16933333333316</v>
      </c>
      <c r="C19" s="117">
        <f>$DG$185</f>
        <v>111.726</v>
      </c>
      <c r="D19" s="112">
        <f t="shared" si="9"/>
        <v>677.93600000000004</v>
      </c>
      <c r="E19" s="112">
        <f t="shared" si="0"/>
        <v>110.33434</v>
      </c>
      <c r="F19" s="124">
        <f>MIN($DJ$185:$DJ$283)+H9</f>
        <v>650.21714473379848</v>
      </c>
      <c r="G19" s="142">
        <f>MAX($DJ$185:$DJ$283)+H9</f>
        <v>677.93864790202815</v>
      </c>
      <c r="H19" s="173">
        <v>567.60166000000004</v>
      </c>
      <c r="I19" s="124">
        <f t="shared" si="1"/>
        <v>82.615484733798439</v>
      </c>
      <c r="J19" s="144">
        <f t="shared" si="2"/>
        <v>110.33698790202811</v>
      </c>
      <c r="K19" s="147"/>
      <c r="L19" s="139" t="s">
        <v>211</v>
      </c>
      <c r="M19" s="141"/>
      <c r="N19" s="117">
        <f t="shared" si="3"/>
        <v>839.16933333333316</v>
      </c>
      <c r="O19" s="116">
        <f t="shared" si="4"/>
        <v>677.93600000000004</v>
      </c>
      <c r="P19" s="112">
        <f t="shared" si="5"/>
        <v>650.21714473379848</v>
      </c>
      <c r="Q19" s="123">
        <f t="shared" si="6"/>
        <v>677.93864790202815</v>
      </c>
      <c r="R19" s="142">
        <f t="shared" si="7"/>
        <v>567.60166000000004</v>
      </c>
    </row>
    <row r="20" spans="1:18" x14ac:dyDescent="0.2">
      <c r="A20" s="155">
        <v>11</v>
      </c>
      <c r="B20" s="112">
        <f t="shared" si="8"/>
        <v>923.08626666666646</v>
      </c>
      <c r="C20" s="117">
        <f>$DN$185</f>
        <v>111.5826</v>
      </c>
      <c r="D20" s="112">
        <f t="shared" si="9"/>
        <v>677.79259999999999</v>
      </c>
      <c r="E20" s="112">
        <f t="shared" si="0"/>
        <v>111.02090999999996</v>
      </c>
      <c r="F20" s="124">
        <f>MIN($DQ$185:$DQ$283)+H9</f>
        <v>650.15689536687103</v>
      </c>
      <c r="G20" s="142">
        <f>MAX($DQ$185:$DQ$283)+H9</f>
        <v>677.79556614381488</v>
      </c>
      <c r="H20" s="173">
        <v>566.77169000000004</v>
      </c>
      <c r="I20" s="124">
        <f t="shared" si="1"/>
        <v>83.385205366870991</v>
      </c>
      <c r="J20" s="144">
        <f t="shared" si="2"/>
        <v>111.02387614381485</v>
      </c>
      <c r="K20" s="147"/>
      <c r="L20" s="139" t="s">
        <v>211</v>
      </c>
      <c r="M20" s="126"/>
      <c r="N20" s="117">
        <f t="shared" si="3"/>
        <v>923.08626666666646</v>
      </c>
      <c r="O20" s="116">
        <f t="shared" si="4"/>
        <v>677.79259999999999</v>
      </c>
      <c r="P20" s="112">
        <f t="shared" si="5"/>
        <v>650.15689536687103</v>
      </c>
      <c r="Q20" s="123">
        <f t="shared" si="6"/>
        <v>677.79556614381488</v>
      </c>
      <c r="R20" s="142">
        <f t="shared" si="7"/>
        <v>566.77169000000004</v>
      </c>
    </row>
    <row r="21" spans="1:18" x14ac:dyDescent="0.2">
      <c r="A21" s="155">
        <v>12</v>
      </c>
      <c r="B21" s="112">
        <f t="shared" si="8"/>
        <v>1007.0031999999998</v>
      </c>
      <c r="C21" s="117">
        <f>$DU$185</f>
        <v>111.4392</v>
      </c>
      <c r="D21" s="112">
        <f t="shared" si="9"/>
        <v>677.64920000000006</v>
      </c>
      <c r="E21" s="112">
        <f t="shared" si="0"/>
        <v>112.88193000000001</v>
      </c>
      <c r="F21" s="124">
        <f>MIN($DX$185:$DX$283)+H9</f>
        <v>650.0967627079483</v>
      </c>
      <c r="G21" s="142">
        <f>MAX($DX$185:$DX$283)+H9</f>
        <v>677.65248155307802</v>
      </c>
      <c r="H21" s="173">
        <v>564.76727000000005</v>
      </c>
      <c r="I21" s="124">
        <f t="shared" si="1"/>
        <v>85.329492707948248</v>
      </c>
      <c r="J21" s="144">
        <f t="shared" si="2"/>
        <v>112.88521155307797</v>
      </c>
      <c r="K21" s="147" t="s">
        <v>274</v>
      </c>
      <c r="L21" s="139" t="s">
        <v>211</v>
      </c>
      <c r="M21" s="126"/>
      <c r="N21" s="117">
        <f t="shared" si="3"/>
        <v>1007.0031999999998</v>
      </c>
      <c r="O21" s="116">
        <f t="shared" si="4"/>
        <v>677.64920000000006</v>
      </c>
      <c r="P21" s="112">
        <f t="shared" si="5"/>
        <v>650.0967627079483</v>
      </c>
      <c r="Q21" s="123">
        <f t="shared" si="6"/>
        <v>677.65248155307802</v>
      </c>
      <c r="R21" s="142">
        <f t="shared" si="7"/>
        <v>564.76727000000005</v>
      </c>
    </row>
    <row r="22" spans="1:18" x14ac:dyDescent="0.2">
      <c r="A22" s="155">
        <v>13</v>
      </c>
      <c r="B22" s="112">
        <f t="shared" si="8"/>
        <v>1090.9201333333331</v>
      </c>
      <c r="C22" s="117">
        <f>$EB$185</f>
        <v>111.2958</v>
      </c>
      <c r="D22" s="112">
        <f t="shared" si="9"/>
        <v>677.50580000000002</v>
      </c>
      <c r="E22" s="112">
        <f t="shared" si="0"/>
        <v>116.32792000000006</v>
      </c>
      <c r="F22" s="124">
        <f>MIN($EE$185:$EE$283)+H9</f>
        <v>650.03674308147913</v>
      </c>
      <c r="G22" s="142">
        <f>MAX($EE$185:$EE$283)+H9</f>
        <v>677.50939415497305</v>
      </c>
      <c r="H22" s="173">
        <v>561.17787999999996</v>
      </c>
      <c r="I22" s="124">
        <f t="shared" si="1"/>
        <v>88.858863081479171</v>
      </c>
      <c r="J22" s="144">
        <f t="shared" si="2"/>
        <v>116.33151415497309</v>
      </c>
      <c r="K22" s="147"/>
      <c r="L22" s="139" t="s">
        <v>211</v>
      </c>
      <c r="M22" s="126"/>
      <c r="N22" s="117">
        <f t="shared" si="3"/>
        <v>1090.9201333333331</v>
      </c>
      <c r="O22" s="116">
        <f t="shared" si="4"/>
        <v>677.50580000000002</v>
      </c>
      <c r="P22" s="112">
        <f t="shared" si="5"/>
        <v>650.03674308147913</v>
      </c>
      <c r="Q22" s="123">
        <f t="shared" si="6"/>
        <v>677.50939415497305</v>
      </c>
      <c r="R22" s="142">
        <f t="shared" si="7"/>
        <v>561.17787999999996</v>
      </c>
    </row>
    <row r="23" spans="1:18" x14ac:dyDescent="0.2">
      <c r="A23" s="155">
        <v>14</v>
      </c>
      <c r="B23" s="112">
        <f t="shared" si="8"/>
        <v>1174.8370666666665</v>
      </c>
      <c r="C23" s="117">
        <f>$EI$185</f>
        <v>111.1524</v>
      </c>
      <c r="D23" s="112">
        <f t="shared" si="9"/>
        <v>677.36239999999998</v>
      </c>
      <c r="E23" s="112">
        <f t="shared" si="0"/>
        <v>116.53199999999993</v>
      </c>
      <c r="F23" s="124">
        <f>MIN($EL$185:$EL$283)+H9</f>
        <v>649.97683282922901</v>
      </c>
      <c r="G23" s="142">
        <f>MAX($EL$185:$EL$283)+H9</f>
        <v>677.36630397443309</v>
      </c>
      <c r="H23" s="173">
        <v>560.83040000000005</v>
      </c>
      <c r="I23" s="124">
        <f t="shared" si="1"/>
        <v>89.146432829228957</v>
      </c>
      <c r="J23" s="144">
        <f t="shared" si="2"/>
        <v>116.53590397443304</v>
      </c>
      <c r="K23" s="147" t="s">
        <v>275</v>
      </c>
      <c r="L23" s="139" t="s">
        <v>211</v>
      </c>
      <c r="M23" s="126"/>
      <c r="N23" s="117">
        <f t="shared" si="3"/>
        <v>1174.8370666666665</v>
      </c>
      <c r="O23" s="116">
        <f t="shared" si="4"/>
        <v>677.36239999999998</v>
      </c>
      <c r="P23" s="112">
        <f t="shared" si="5"/>
        <v>649.97683282922901</v>
      </c>
      <c r="Q23" s="123">
        <f t="shared" si="6"/>
        <v>677.36630397443309</v>
      </c>
      <c r="R23" s="142">
        <f t="shared" si="7"/>
        <v>560.83040000000005</v>
      </c>
    </row>
    <row r="24" spans="1:18" x14ac:dyDescent="0.2">
      <c r="A24" s="155">
        <v>15</v>
      </c>
      <c r="B24" s="112">
        <f t="shared" si="8"/>
        <v>1258.7539999999999</v>
      </c>
      <c r="C24" s="117">
        <f>$EP$185</f>
        <v>111.009</v>
      </c>
      <c r="D24" s="112">
        <f t="shared" si="9"/>
        <v>677.21900000000005</v>
      </c>
      <c r="E24" s="112">
        <f t="shared" si="0"/>
        <v>114.44813000000011</v>
      </c>
      <c r="F24" s="124">
        <f>MIN($ES$185:$ES$283)+H9</f>
        <v>649.91702831055522</v>
      </c>
      <c r="G24" s="142">
        <f>MAX($ES$185:$ES$283)+H9</f>
        <v>677.22321103617082</v>
      </c>
      <c r="H24" s="173">
        <v>562.77086999999995</v>
      </c>
      <c r="I24" s="124">
        <f t="shared" si="1"/>
        <v>87.146158310555279</v>
      </c>
      <c r="J24" s="144">
        <f t="shared" si="2"/>
        <v>114.45234103617088</v>
      </c>
      <c r="K24" s="147"/>
      <c r="L24" s="139" t="s">
        <v>211</v>
      </c>
      <c r="M24" s="126"/>
      <c r="N24" s="117">
        <f t="shared" si="3"/>
        <v>1258.7539999999999</v>
      </c>
      <c r="O24" s="116">
        <f t="shared" si="4"/>
        <v>677.21900000000005</v>
      </c>
      <c r="P24" s="112">
        <f t="shared" si="5"/>
        <v>649.91702831055522</v>
      </c>
      <c r="Q24" s="123">
        <f t="shared" si="6"/>
        <v>677.22321103617082</v>
      </c>
      <c r="R24" s="142">
        <f t="shared" si="7"/>
        <v>562.77086999999995</v>
      </c>
    </row>
    <row r="25" spans="1:18" x14ac:dyDescent="0.2">
      <c r="A25" s="155">
        <v>16</v>
      </c>
      <c r="B25" s="112">
        <f t="shared" si="8"/>
        <v>1342.6709333333333</v>
      </c>
      <c r="C25" s="117">
        <f>$EW$185</f>
        <v>110.8656</v>
      </c>
      <c r="D25" s="112">
        <f t="shared" si="9"/>
        <v>677.07560000000001</v>
      </c>
      <c r="E25" s="112">
        <f t="shared" si="0"/>
        <v>113.24287000000004</v>
      </c>
      <c r="F25" s="124">
        <f>MIN($EZ$185:$EZ$283)+H9</f>
        <v>649.85732590267378</v>
      </c>
      <c r="G25" s="142">
        <f>MAX($EZ$185:$EZ$283)+H9</f>
        <v>677.0801153646803</v>
      </c>
      <c r="H25" s="173">
        <v>563.83272999999997</v>
      </c>
      <c r="I25" s="124">
        <f t="shared" si="1"/>
        <v>86.024595902673809</v>
      </c>
      <c r="J25" s="144">
        <f t="shared" si="2"/>
        <v>113.24738536468033</v>
      </c>
      <c r="K25" s="147"/>
      <c r="L25" s="139" t="s">
        <v>211</v>
      </c>
      <c r="M25" s="126"/>
      <c r="N25" s="117">
        <f t="shared" si="3"/>
        <v>1342.6709333333333</v>
      </c>
      <c r="O25" s="116">
        <f t="shared" si="4"/>
        <v>677.07560000000001</v>
      </c>
      <c r="P25" s="112">
        <f t="shared" si="5"/>
        <v>649.85732590267378</v>
      </c>
      <c r="Q25" s="123">
        <f t="shared" si="6"/>
        <v>677.0801153646803</v>
      </c>
      <c r="R25" s="142">
        <f t="shared" si="7"/>
        <v>563.83272999999997</v>
      </c>
    </row>
    <row r="26" spans="1:18" x14ac:dyDescent="0.2">
      <c r="A26" s="155">
        <v>17</v>
      </c>
      <c r="B26" s="112">
        <f t="shared" si="8"/>
        <v>1426.5878666666667</v>
      </c>
      <c r="C26" s="117">
        <f>$FD$185</f>
        <v>110.7222</v>
      </c>
      <c r="D26" s="112">
        <f t="shared" si="9"/>
        <v>676.93220000000008</v>
      </c>
      <c r="E26" s="112">
        <f t="shared" si="0"/>
        <v>107.53393000000005</v>
      </c>
      <c r="F26" s="124">
        <f>MIN($FG$185:$FG$283)+H9</f>
        <v>649.79772200091838</v>
      </c>
      <c r="G26" s="142">
        <f>MAX($FG$185:$FG$283)+H9</f>
        <v>676.93701698423911</v>
      </c>
      <c r="H26" s="173">
        <v>569.39827000000002</v>
      </c>
      <c r="I26" s="124">
        <f t="shared" si="1"/>
        <v>80.399452000918359</v>
      </c>
      <c r="J26" s="144">
        <f t="shared" si="2"/>
        <v>107.53874698423908</v>
      </c>
      <c r="K26" s="147"/>
      <c r="L26" s="139" t="s">
        <v>211</v>
      </c>
      <c r="M26" s="126"/>
      <c r="N26" s="117">
        <f t="shared" si="3"/>
        <v>1426.5878666666667</v>
      </c>
      <c r="O26" s="116">
        <f t="shared" si="4"/>
        <v>676.93220000000008</v>
      </c>
      <c r="P26" s="112">
        <f t="shared" si="5"/>
        <v>649.79772200091838</v>
      </c>
      <c r="Q26" s="123">
        <f t="shared" si="6"/>
        <v>676.93701698423911</v>
      </c>
      <c r="R26" s="142">
        <f t="shared" si="7"/>
        <v>569.39827000000002</v>
      </c>
    </row>
    <row r="27" spans="1:18" x14ac:dyDescent="0.2">
      <c r="A27" s="155">
        <v>18</v>
      </c>
      <c r="B27" s="112">
        <f t="shared" si="8"/>
        <v>1510.5048000000002</v>
      </c>
      <c r="C27" s="117">
        <f>$FK$185</f>
        <v>110.5788</v>
      </c>
      <c r="D27" s="112">
        <f t="shared" si="9"/>
        <v>676.78880000000004</v>
      </c>
      <c r="E27" s="112">
        <f t="shared" si="0"/>
        <v>103.47597000000007</v>
      </c>
      <c r="F27" s="124">
        <f>MIN($FN$185:$FN$283)+H9</f>
        <v>649.73821301899136</v>
      </c>
      <c r="G27" s="142">
        <f>MAX($FN$185:$FN$283)+H9</f>
        <v>676.79391591890987</v>
      </c>
      <c r="H27" s="173">
        <v>573.31282999999996</v>
      </c>
      <c r="I27" s="124">
        <f t="shared" si="1"/>
        <v>76.425383018991397</v>
      </c>
      <c r="J27" s="144">
        <f t="shared" si="2"/>
        <v>103.48108591890991</v>
      </c>
      <c r="K27" s="147" t="s">
        <v>274</v>
      </c>
      <c r="L27" s="139" t="s">
        <v>211</v>
      </c>
      <c r="M27" s="126"/>
      <c r="N27" s="117">
        <f t="shared" si="3"/>
        <v>1510.5048000000002</v>
      </c>
      <c r="O27" s="116">
        <f t="shared" si="4"/>
        <v>676.78880000000004</v>
      </c>
      <c r="P27" s="112">
        <f t="shared" si="5"/>
        <v>649.73821301899136</v>
      </c>
      <c r="Q27" s="123">
        <f t="shared" si="6"/>
        <v>676.79391591890987</v>
      </c>
      <c r="R27" s="142">
        <f t="shared" si="7"/>
        <v>573.31282999999996</v>
      </c>
    </row>
    <row r="28" spans="1:18" x14ac:dyDescent="0.2">
      <c r="A28" s="155">
        <v>19</v>
      </c>
      <c r="B28" s="112">
        <f t="shared" si="8"/>
        <v>1594.4217333333336</v>
      </c>
      <c r="C28" s="117">
        <f>$FR$185</f>
        <v>110.4354</v>
      </c>
      <c r="D28" s="112">
        <f t="shared" si="9"/>
        <v>676.6454</v>
      </c>
      <c r="E28" s="112">
        <f t="shared" si="0"/>
        <v>106.02463</v>
      </c>
      <c r="F28" s="124">
        <f>MIN($FU$185:$FU$283)+H9</f>
        <v>649.67879538920738</v>
      </c>
      <c r="G28" s="142">
        <f>MAX($FU$185:$FU$283)+H9</f>
        <v>676.65081219254262</v>
      </c>
      <c r="H28" s="173">
        <v>570.62076999999999</v>
      </c>
      <c r="I28" s="124">
        <f t="shared" si="1"/>
        <v>79.058025389207387</v>
      </c>
      <c r="J28" s="144">
        <f t="shared" si="2"/>
        <v>106.03004219254262</v>
      </c>
      <c r="K28" s="147"/>
      <c r="L28" s="139" t="s">
        <v>211</v>
      </c>
      <c r="M28" s="126"/>
      <c r="N28" s="117">
        <f t="shared" si="3"/>
        <v>1594.4217333333336</v>
      </c>
      <c r="O28" s="116">
        <f t="shared" si="4"/>
        <v>676.6454</v>
      </c>
      <c r="P28" s="112">
        <f t="shared" si="5"/>
        <v>649.67879538920738</v>
      </c>
      <c r="Q28" s="123">
        <f t="shared" si="6"/>
        <v>676.65081219254262</v>
      </c>
      <c r="R28" s="142">
        <f t="shared" si="7"/>
        <v>570.62076999999999</v>
      </c>
    </row>
    <row r="29" spans="1:18" x14ac:dyDescent="0.2">
      <c r="A29" s="155">
        <v>20</v>
      </c>
      <c r="B29" s="112">
        <f t="shared" si="8"/>
        <v>1678.338666666667</v>
      </c>
      <c r="C29" s="117">
        <f>$FY$185</f>
        <v>110.292</v>
      </c>
      <c r="D29" s="112">
        <f t="shared" si="9"/>
        <v>676.50200000000007</v>
      </c>
      <c r="E29" s="112">
        <f t="shared" si="0"/>
        <v>112.9295800000001</v>
      </c>
      <c r="F29" s="124">
        <f>MIN($GB$185:$GB$283)+H9</f>
        <v>649.61946556272778</v>
      </c>
      <c r="G29" s="142">
        <f>MAX($GB$185:$GB$283)+H9</f>
        <v>676.50770582877612</v>
      </c>
      <c r="H29" s="173">
        <v>563.57241999999997</v>
      </c>
      <c r="I29" s="124">
        <f t="shared" si="1"/>
        <v>86.047045562727817</v>
      </c>
      <c r="J29" s="144">
        <f t="shared" si="2"/>
        <v>112.93528582877616</v>
      </c>
      <c r="K29" s="147"/>
      <c r="L29" s="139" t="s">
        <v>211</v>
      </c>
      <c r="M29" s="126"/>
      <c r="N29" s="117">
        <f t="shared" si="3"/>
        <v>1678.338666666667</v>
      </c>
      <c r="O29" s="116">
        <f t="shared" si="4"/>
        <v>676.50200000000007</v>
      </c>
      <c r="P29" s="112">
        <f t="shared" si="5"/>
        <v>649.61946556272778</v>
      </c>
      <c r="Q29" s="123">
        <f t="shared" si="6"/>
        <v>676.50770582877612</v>
      </c>
      <c r="R29" s="142">
        <f t="shared" si="7"/>
        <v>563.57241999999997</v>
      </c>
    </row>
    <row r="30" spans="1:18" x14ac:dyDescent="0.2">
      <c r="A30" s="155">
        <v>21</v>
      </c>
      <c r="B30" s="112">
        <f t="shared" si="8"/>
        <v>1762.2556000000004</v>
      </c>
      <c r="C30" s="117">
        <f>$GF$185</f>
        <v>110.1486</v>
      </c>
      <c r="D30" s="112">
        <f t="shared" si="9"/>
        <v>676.35860000000002</v>
      </c>
      <c r="E30" s="112">
        <f t="shared" si="0"/>
        <v>114.00386000000003</v>
      </c>
      <c r="F30" s="124">
        <f>MIN($GI$185:$GI$283)+H9</f>
        <v>649.5602200097901</v>
      </c>
      <c r="G30" s="142">
        <f>MAX($GI$185:$GI$283)+H9</f>
        <v>676.36459685104035</v>
      </c>
      <c r="H30" s="173">
        <v>562.35473999999999</v>
      </c>
      <c r="I30" s="124">
        <f t="shared" si="1"/>
        <v>87.205480009790108</v>
      </c>
      <c r="J30" s="144">
        <f t="shared" si="2"/>
        <v>114.00985685104035</v>
      </c>
      <c r="K30" s="147" t="s">
        <v>275</v>
      </c>
      <c r="L30" s="139" t="s">
        <v>211</v>
      </c>
      <c r="M30" s="126"/>
      <c r="N30" s="117">
        <f t="shared" si="3"/>
        <v>1762.2556000000004</v>
      </c>
      <c r="O30" s="116">
        <f t="shared" si="4"/>
        <v>676.35860000000002</v>
      </c>
      <c r="P30" s="112">
        <f t="shared" si="5"/>
        <v>649.5602200097901</v>
      </c>
      <c r="Q30" s="123">
        <f t="shared" si="6"/>
        <v>676.36459685104035</v>
      </c>
      <c r="R30" s="142">
        <f t="shared" si="7"/>
        <v>562.35473999999999</v>
      </c>
    </row>
    <row r="31" spans="1:18" x14ac:dyDescent="0.2">
      <c r="A31" s="155">
        <v>22</v>
      </c>
      <c r="B31" s="112">
        <f t="shared" si="8"/>
        <v>1846.1725333333338</v>
      </c>
      <c r="C31" s="117">
        <f>$GM$185</f>
        <v>110.0052</v>
      </c>
      <c r="D31" s="112">
        <f t="shared" si="9"/>
        <v>676.2152000000001</v>
      </c>
      <c r="E31" s="112">
        <f t="shared" si="0"/>
        <v>109.6428800000001</v>
      </c>
      <c r="F31" s="124">
        <f>MIN($GP$185:$GP$283)+H9</f>
        <v>649.50105521992623</v>
      </c>
      <c r="G31" s="142">
        <f>MAX($GP$185:$GP$283)+H9</f>
        <v>676.22148528255775</v>
      </c>
      <c r="H31" s="173">
        <v>566.57231999999999</v>
      </c>
      <c r="I31" s="124">
        <f t="shared" si="1"/>
        <v>82.928735219926239</v>
      </c>
      <c r="J31" s="144">
        <f t="shared" si="2"/>
        <v>109.64916528255776</v>
      </c>
      <c r="K31" s="147"/>
      <c r="L31" s="139" t="s">
        <v>211</v>
      </c>
      <c r="M31" s="126"/>
      <c r="N31" s="117">
        <f t="shared" si="3"/>
        <v>1846.1725333333338</v>
      </c>
      <c r="O31" s="116">
        <f t="shared" si="4"/>
        <v>676.2152000000001</v>
      </c>
      <c r="P31" s="112">
        <f t="shared" si="5"/>
        <v>649.50105521992623</v>
      </c>
      <c r="Q31" s="123">
        <f t="shared" si="6"/>
        <v>676.22148528255775</v>
      </c>
      <c r="R31" s="142">
        <f t="shared" si="7"/>
        <v>566.57231999999999</v>
      </c>
    </row>
    <row r="32" spans="1:18" x14ac:dyDescent="0.2">
      <c r="A32" s="155">
        <v>23</v>
      </c>
      <c r="B32" s="112">
        <f t="shared" si="8"/>
        <v>1930.0894666666672</v>
      </c>
      <c r="C32" s="117">
        <f>$GT$185</f>
        <v>109.86179999999999</v>
      </c>
      <c r="D32" s="112">
        <f t="shared" si="9"/>
        <v>676.07180000000005</v>
      </c>
      <c r="E32" s="112">
        <f t="shared" si="0"/>
        <v>103.16573000000005</v>
      </c>
      <c r="F32" s="124">
        <f>MIN($GW$185:$GW$283)+H9</f>
        <v>649.44196770217729</v>
      </c>
      <c r="G32" s="142">
        <f>MAX($GW$185:$GW$283)+H9</f>
        <v>676.07837114634549</v>
      </c>
      <c r="H32" s="173">
        <v>572.90607</v>
      </c>
      <c r="I32" s="124">
        <f t="shared" si="1"/>
        <v>76.535897702177294</v>
      </c>
      <c r="J32" s="144">
        <f t="shared" si="2"/>
        <v>103.17230114634549</v>
      </c>
      <c r="K32" s="147"/>
      <c r="L32" s="139" t="s">
        <v>211</v>
      </c>
      <c r="M32" s="126"/>
      <c r="N32" s="117">
        <f t="shared" si="3"/>
        <v>1930.0894666666672</v>
      </c>
      <c r="O32" s="116">
        <f t="shared" si="4"/>
        <v>676.07180000000005</v>
      </c>
      <c r="P32" s="112">
        <f t="shared" si="5"/>
        <v>649.44196770217729</v>
      </c>
      <c r="Q32" s="123">
        <f t="shared" si="6"/>
        <v>676.07837114634549</v>
      </c>
      <c r="R32" s="142">
        <f t="shared" si="7"/>
        <v>572.90607</v>
      </c>
    </row>
    <row r="33" spans="1:18" x14ac:dyDescent="0.2">
      <c r="A33" s="155">
        <v>24</v>
      </c>
      <c r="B33" s="112">
        <f t="shared" si="8"/>
        <v>2014.0064000000007</v>
      </c>
      <c r="C33" s="117">
        <f>$HA$185</f>
        <v>109.7184</v>
      </c>
      <c r="D33" s="112">
        <f t="shared" si="9"/>
        <v>675.92840000000001</v>
      </c>
      <c r="E33" s="112">
        <f t="shared" si="0"/>
        <v>93.424269999999979</v>
      </c>
      <c r="F33" s="124">
        <f>MIN($HD$185:$HD$283)+H9</f>
        <v>649.38295398529772</v>
      </c>
      <c r="G33" s="142">
        <f>MAX($HD$185:$HD$283)+H9</f>
        <v>675.93525446521676</v>
      </c>
      <c r="H33" s="173">
        <v>582.50413000000003</v>
      </c>
      <c r="I33" s="124">
        <f t="shared" si="1"/>
        <v>66.878823985297686</v>
      </c>
      <c r="J33" s="144">
        <f t="shared" si="2"/>
        <v>93.431124465216726</v>
      </c>
      <c r="K33" s="147"/>
      <c r="L33" s="139" t="s">
        <v>211</v>
      </c>
      <c r="M33" s="126"/>
      <c r="N33" s="117">
        <f t="shared" si="3"/>
        <v>2014.0064000000007</v>
      </c>
      <c r="O33" s="116">
        <f t="shared" si="4"/>
        <v>675.92840000000001</v>
      </c>
      <c r="P33" s="112">
        <f t="shared" si="5"/>
        <v>649.38295398529772</v>
      </c>
      <c r="Q33" s="123">
        <f t="shared" si="6"/>
        <v>675.93525446521676</v>
      </c>
      <c r="R33" s="142">
        <f t="shared" si="7"/>
        <v>582.50413000000003</v>
      </c>
    </row>
    <row r="34" spans="1:18" x14ac:dyDescent="0.2">
      <c r="A34" s="155">
        <v>25</v>
      </c>
      <c r="B34" s="112">
        <f t="shared" si="8"/>
        <v>2097.9233333333341</v>
      </c>
      <c r="C34" s="117">
        <f>$HH$185</f>
        <v>109.57499999999999</v>
      </c>
      <c r="D34" s="112">
        <f t="shared" si="9"/>
        <v>675.78500000000008</v>
      </c>
      <c r="E34" s="112">
        <f t="shared" si="0"/>
        <v>84.663320000000112</v>
      </c>
      <c r="F34" s="124">
        <f>MIN($HK$185:$HK$283)+H9</f>
        <v>649.32401061795429</v>
      </c>
      <c r="G34" s="142">
        <f>MAX($HK$185:$HK$283)+H9</f>
        <v>675.79213526178319</v>
      </c>
      <c r="H34" s="173">
        <v>591.12167999999997</v>
      </c>
      <c r="I34" s="124">
        <f t="shared" si="1"/>
        <v>58.202330617954317</v>
      </c>
      <c r="J34" s="144">
        <f t="shared" si="2"/>
        <v>84.670455261783218</v>
      </c>
      <c r="K34" s="147" t="s">
        <v>274</v>
      </c>
      <c r="L34" s="139" t="s">
        <v>211</v>
      </c>
      <c r="M34" s="126"/>
      <c r="N34" s="117">
        <f t="shared" si="3"/>
        <v>2097.9233333333341</v>
      </c>
      <c r="O34" s="116">
        <f t="shared" si="4"/>
        <v>675.78500000000008</v>
      </c>
      <c r="P34" s="112">
        <f t="shared" si="5"/>
        <v>649.32401061795429</v>
      </c>
      <c r="Q34" s="123">
        <f t="shared" si="6"/>
        <v>675.79213526178319</v>
      </c>
      <c r="R34" s="142">
        <f t="shared" si="7"/>
        <v>591.12167999999997</v>
      </c>
    </row>
    <row r="35" spans="1:18" x14ac:dyDescent="0.2">
      <c r="A35" s="155">
        <v>26</v>
      </c>
      <c r="B35" s="112">
        <f t="shared" si="8"/>
        <v>2181.8402666666675</v>
      </c>
      <c r="C35" s="117">
        <f>$HO$185</f>
        <v>109.4316</v>
      </c>
      <c r="D35" s="112">
        <f t="shared" si="9"/>
        <v>675.64160000000004</v>
      </c>
      <c r="E35" s="112">
        <f t="shared" si="0"/>
        <v>79.049860000000081</v>
      </c>
      <c r="F35" s="124">
        <f>MIN($HR$185:$HR$283)+H9</f>
        <v>649.2651341689168</v>
      </c>
      <c r="G35" s="142">
        <f>MAX($HR$185:$HR$283)+H9</f>
        <v>675.64901355845609</v>
      </c>
      <c r="H35" s="173">
        <v>596.59173999999996</v>
      </c>
      <c r="I35" s="124">
        <f t="shared" si="1"/>
        <v>52.673394168916843</v>
      </c>
      <c r="J35" s="144">
        <f t="shared" si="2"/>
        <v>79.057273558456131</v>
      </c>
      <c r="K35" s="147"/>
      <c r="L35" s="139" t="s">
        <v>211</v>
      </c>
      <c r="M35" s="126"/>
      <c r="N35" s="117">
        <f t="shared" si="3"/>
        <v>2181.8402666666675</v>
      </c>
      <c r="O35" s="116">
        <f t="shared" si="4"/>
        <v>675.64160000000004</v>
      </c>
      <c r="P35" s="112">
        <f t="shared" si="5"/>
        <v>649.2651341689168</v>
      </c>
      <c r="Q35" s="123">
        <f t="shared" si="6"/>
        <v>675.64901355845609</v>
      </c>
      <c r="R35" s="142">
        <f t="shared" si="7"/>
        <v>596.59173999999996</v>
      </c>
    </row>
    <row r="36" spans="1:18" x14ac:dyDescent="0.2">
      <c r="A36" s="155">
        <v>27</v>
      </c>
      <c r="B36" s="112">
        <f t="shared" si="8"/>
        <v>2265.7572000000009</v>
      </c>
      <c r="C36" s="117">
        <f>$HV$185</f>
        <v>109.28819999999999</v>
      </c>
      <c r="D36" s="112">
        <f t="shared" si="9"/>
        <v>675.4982</v>
      </c>
      <c r="E36" s="112">
        <f t="shared" si="0"/>
        <v>74.514040000000023</v>
      </c>
      <c r="F36" s="124">
        <f>MIN($HY$185:$HY$283)+H9</f>
        <v>649.20632122724294</v>
      </c>
      <c r="G36" s="142">
        <f>MAX($HY$185:$HY$283)+H9</f>
        <v>675.50588937744874</v>
      </c>
      <c r="H36" s="173">
        <v>600.98415999999997</v>
      </c>
      <c r="I36" s="124">
        <f t="shared" si="1"/>
        <v>48.222161227242964</v>
      </c>
      <c r="J36" s="144">
        <f t="shared" si="2"/>
        <v>74.521729377448764</v>
      </c>
      <c r="K36" s="147"/>
      <c r="L36" s="139" t="s">
        <v>211</v>
      </c>
      <c r="M36" s="126"/>
      <c r="N36" s="117">
        <f t="shared" si="3"/>
        <v>2265.7572000000009</v>
      </c>
      <c r="O36" s="116">
        <f t="shared" si="4"/>
        <v>675.4982</v>
      </c>
      <c r="P36" s="112">
        <f t="shared" si="5"/>
        <v>649.20632122724294</v>
      </c>
      <c r="Q36" s="123">
        <f t="shared" si="6"/>
        <v>675.50588937744874</v>
      </c>
      <c r="R36" s="142">
        <f t="shared" si="7"/>
        <v>600.98415999999997</v>
      </c>
    </row>
    <row r="37" spans="1:18" x14ac:dyDescent="0.2">
      <c r="A37" s="155">
        <v>28</v>
      </c>
      <c r="B37" s="112">
        <f t="shared" si="8"/>
        <v>2349.6741333333343</v>
      </c>
      <c r="C37" s="117">
        <f>$IC$185</f>
        <v>109.1448</v>
      </c>
      <c r="D37" s="112">
        <f t="shared" si="9"/>
        <v>675.35480000000007</v>
      </c>
      <c r="E37" s="112">
        <f t="shared" si="0"/>
        <v>71.017350000000079</v>
      </c>
      <c r="F37" s="124">
        <f>MIN($IF$185:$IF$283)+H9</f>
        <v>649.14756840245411</v>
      </c>
      <c r="G37" s="142">
        <f>MAX($IF$185:$IF$283)+H9</f>
        <v>675.36276274077727</v>
      </c>
      <c r="H37" s="173">
        <v>604.33744999999999</v>
      </c>
      <c r="I37" s="124">
        <f t="shared" si="1"/>
        <v>44.810118402454123</v>
      </c>
      <c r="J37" s="144">
        <f t="shared" si="2"/>
        <v>71.025312740777281</v>
      </c>
      <c r="K37" s="147"/>
      <c r="L37" s="139" t="s">
        <v>211</v>
      </c>
      <c r="M37" s="126"/>
      <c r="N37" s="117">
        <f t="shared" si="3"/>
        <v>2349.6741333333343</v>
      </c>
      <c r="O37" s="116">
        <f t="shared" si="4"/>
        <v>675.35480000000007</v>
      </c>
      <c r="P37" s="112">
        <f t="shared" si="5"/>
        <v>649.14756840245411</v>
      </c>
      <c r="Q37" s="123">
        <f t="shared" si="6"/>
        <v>675.36276274077727</v>
      </c>
      <c r="R37" s="142">
        <f t="shared" si="7"/>
        <v>604.33744999999999</v>
      </c>
    </row>
    <row r="38" spans="1:18" x14ac:dyDescent="0.2">
      <c r="A38" s="155">
        <v>29</v>
      </c>
      <c r="B38" s="112">
        <f t="shared" si="8"/>
        <v>2433.5910666666678</v>
      </c>
      <c r="C38" s="117">
        <f>$IJ$185</f>
        <v>109.00139999999999</v>
      </c>
      <c r="D38" s="112">
        <f t="shared" si="9"/>
        <v>675.21140000000003</v>
      </c>
      <c r="E38" s="112">
        <f t="shared" si="0"/>
        <v>68.879140000000007</v>
      </c>
      <c r="F38" s="124">
        <f>MIN($IM$185:$IM$283)+H9</f>
        <v>649.08887232470715</v>
      </c>
      <c r="G38" s="142">
        <f>MAX($IM$185:$IM$283)+H9</f>
        <v>675.21963367026331</v>
      </c>
      <c r="H38" s="173">
        <v>606.33226000000002</v>
      </c>
      <c r="I38" s="124">
        <f t="shared" si="1"/>
        <v>42.756612324707135</v>
      </c>
      <c r="J38" s="144">
        <f t="shared" si="2"/>
        <v>68.887373670263287</v>
      </c>
      <c r="K38" s="147" t="s">
        <v>274</v>
      </c>
      <c r="L38" s="139" t="s">
        <v>211</v>
      </c>
      <c r="M38" s="126"/>
      <c r="N38" s="117">
        <f t="shared" si="3"/>
        <v>2433.5910666666678</v>
      </c>
      <c r="O38" s="116">
        <f t="shared" si="4"/>
        <v>675.21140000000003</v>
      </c>
      <c r="P38" s="112">
        <f t="shared" si="5"/>
        <v>649.08887232470715</v>
      </c>
      <c r="Q38" s="123">
        <f t="shared" si="6"/>
        <v>675.21963367026331</v>
      </c>
      <c r="R38" s="142">
        <f t="shared" si="7"/>
        <v>606.33226000000002</v>
      </c>
    </row>
    <row r="39" spans="1:18" x14ac:dyDescent="0.2">
      <c r="A39" s="155">
        <v>30</v>
      </c>
      <c r="B39" s="112">
        <f t="shared" si="8"/>
        <v>2517.5080000000012</v>
      </c>
      <c r="C39" s="117">
        <f>$IQ$185</f>
        <v>108.858</v>
      </c>
      <c r="D39" s="112">
        <f t="shared" si="9"/>
        <v>675.06799999999998</v>
      </c>
      <c r="E39" s="112">
        <f t="shared" si="0"/>
        <v>67.867660000000001</v>
      </c>
      <c r="F39" s="124">
        <f>MIN($IT$185:$IT$283)+H9</f>
        <v>649.03022964495733</v>
      </c>
      <c r="G39" s="142">
        <f>MAX($IT$185:$IT$283)+H9</f>
        <v>675.07650218753531</v>
      </c>
      <c r="H39" s="173">
        <v>607.20033999999998</v>
      </c>
      <c r="I39" s="124">
        <f t="shared" si="1"/>
        <v>41.829889644957348</v>
      </c>
      <c r="J39" s="144">
        <f t="shared" si="2"/>
        <v>67.876162187535328</v>
      </c>
      <c r="K39" s="147"/>
      <c r="L39" s="139" t="s">
        <v>211</v>
      </c>
      <c r="M39" s="126"/>
      <c r="N39" s="117">
        <f t="shared" si="3"/>
        <v>2517.5080000000012</v>
      </c>
      <c r="O39" s="116">
        <f t="shared" si="4"/>
        <v>675.06799999999998</v>
      </c>
      <c r="P39" s="112">
        <f t="shared" si="5"/>
        <v>649.03022964495733</v>
      </c>
      <c r="Q39" s="123">
        <f t="shared" si="6"/>
        <v>675.07650218753531</v>
      </c>
      <c r="R39" s="142">
        <f t="shared" si="7"/>
        <v>607.20033999999998</v>
      </c>
    </row>
    <row r="40" spans="1:18" x14ac:dyDescent="0.2">
      <c r="A40" s="155">
        <v>31</v>
      </c>
      <c r="B40" s="112">
        <f t="shared" si="8"/>
        <v>2601.4249333333346</v>
      </c>
      <c r="C40" s="117">
        <f>$IX$185</f>
        <v>108.71459999999999</v>
      </c>
      <c r="D40" s="112">
        <f t="shared" si="9"/>
        <v>674.92460000000005</v>
      </c>
      <c r="E40" s="112">
        <f t="shared" si="0"/>
        <v>68.33540000000005</v>
      </c>
      <c r="F40" s="124">
        <f>MIN($JA$185:$JA$283)+H9</f>
        <v>648.97163703511524</v>
      </c>
      <c r="G40" s="142">
        <f>MAX($JA$185:$JA$283)+H9</f>
        <v>674.93336831403008</v>
      </c>
      <c r="H40" s="173">
        <v>606.58920000000001</v>
      </c>
      <c r="I40" s="124">
        <f t="shared" si="1"/>
        <v>42.382437035115231</v>
      </c>
      <c r="J40" s="144">
        <f t="shared" si="2"/>
        <v>68.344168314030071</v>
      </c>
      <c r="K40" s="147"/>
      <c r="L40" s="140" t="s">
        <v>211</v>
      </c>
      <c r="M40" s="126"/>
      <c r="N40" s="117">
        <f t="shared" si="3"/>
        <v>2601.4249333333346</v>
      </c>
      <c r="O40" s="116">
        <f t="shared" si="4"/>
        <v>674.92460000000005</v>
      </c>
      <c r="P40" s="112">
        <f t="shared" si="5"/>
        <v>648.97163703511524</v>
      </c>
      <c r="Q40" s="123">
        <f t="shared" si="6"/>
        <v>674.93336831403008</v>
      </c>
      <c r="R40" s="142">
        <f t="shared" si="7"/>
        <v>606.58920000000001</v>
      </c>
    </row>
    <row r="41" spans="1:18" x14ac:dyDescent="0.2">
      <c r="A41" s="155">
        <v>32</v>
      </c>
      <c r="B41" s="112">
        <f t="shared" si="8"/>
        <v>2685.341866666668</v>
      </c>
      <c r="C41" s="117">
        <f>$JE$185</f>
        <v>108.5712</v>
      </c>
      <c r="D41" s="112">
        <f t="shared" si="9"/>
        <v>674.78120000000001</v>
      </c>
      <c r="E41" s="112">
        <f t="shared" si="0"/>
        <v>68.003150000000005</v>
      </c>
      <c r="F41" s="124">
        <f>MIN($JH$185:$JH$283)+H9</f>
        <v>648.91309118819731</v>
      </c>
      <c r="G41" s="142">
        <f>MAX($JH$185:$JH$283)+H9</f>
        <v>674.79023207099488</v>
      </c>
      <c r="H41" s="173">
        <v>606.77805000000001</v>
      </c>
      <c r="I41" s="124">
        <f t="shared" si="1"/>
        <v>42.135041188197306</v>
      </c>
      <c r="J41" s="144">
        <f t="shared" si="2"/>
        <v>68.012182070994868</v>
      </c>
      <c r="K41" s="147"/>
      <c r="L41" s="50" t="s">
        <v>211</v>
      </c>
      <c r="M41" s="126"/>
      <c r="N41" s="117">
        <f t="shared" si="3"/>
        <v>2685.341866666668</v>
      </c>
      <c r="O41" s="116">
        <f t="shared" si="4"/>
        <v>674.78120000000001</v>
      </c>
      <c r="P41" s="112">
        <f t="shared" si="5"/>
        <v>648.91309118819731</v>
      </c>
      <c r="Q41" s="123">
        <f t="shared" si="6"/>
        <v>674.79023207099488</v>
      </c>
      <c r="R41" s="142">
        <f t="shared" si="7"/>
        <v>606.77805000000001</v>
      </c>
    </row>
    <row r="42" spans="1:18" x14ac:dyDescent="0.2">
      <c r="A42" s="155">
        <v>33</v>
      </c>
      <c r="B42" s="112">
        <f t="shared" si="8"/>
        <v>2769.2588000000014</v>
      </c>
      <c r="C42" s="117">
        <f>$JL$185</f>
        <v>108.42779999999999</v>
      </c>
      <c r="D42" s="112">
        <f t="shared" si="9"/>
        <v>674.63779999999997</v>
      </c>
      <c r="E42" s="112">
        <f t="shared" si="0"/>
        <v>67.690560000000005</v>
      </c>
      <c r="F42" s="124">
        <f>MIN($JO$185:$JO$283)+H9</f>
        <v>648.85458881847046</v>
      </c>
      <c r="G42" s="142">
        <f>MAX($JO$185:$JO$283)+H9</f>
        <v>674.64709347948849</v>
      </c>
      <c r="H42" s="173">
        <v>606.94723999999997</v>
      </c>
      <c r="I42" s="124">
        <f t="shared" si="1"/>
        <v>41.907348818470496</v>
      </c>
      <c r="J42" s="144">
        <f t="shared" si="2"/>
        <v>67.699853479488524</v>
      </c>
      <c r="K42" s="147" t="s">
        <v>274</v>
      </c>
      <c r="L42" s="50" t="s">
        <v>211</v>
      </c>
      <c r="M42" s="126"/>
      <c r="N42" s="117">
        <f t="shared" si="3"/>
        <v>2769.2588000000014</v>
      </c>
      <c r="O42" s="116">
        <f t="shared" si="4"/>
        <v>674.63779999999997</v>
      </c>
      <c r="P42" s="112">
        <f t="shared" si="5"/>
        <v>648.85458881847046</v>
      </c>
      <c r="Q42" s="123">
        <f t="shared" si="6"/>
        <v>674.64709347948849</v>
      </c>
      <c r="R42" s="142">
        <f t="shared" si="7"/>
        <v>606.94723999999997</v>
      </c>
    </row>
    <row r="43" spans="1:18" x14ac:dyDescent="0.2">
      <c r="A43" s="155">
        <v>34</v>
      </c>
      <c r="B43" s="112">
        <f t="shared" ref="B43:B74" si="10">B42+AZ$181</f>
        <v>2853.1757333333348</v>
      </c>
      <c r="C43" s="117">
        <f>$JS$185</f>
        <v>108.28440000000001</v>
      </c>
      <c r="D43" s="112">
        <f t="shared" si="9"/>
        <v>674.49440000000004</v>
      </c>
      <c r="E43" s="112">
        <f t="shared" si="0"/>
        <v>69.719250000000102</v>
      </c>
      <c r="F43" s="124">
        <f>MIN($JV$185:$JV$283)+H9</f>
        <v>648.79612666158891</v>
      </c>
      <c r="G43" s="142">
        <f>MAX($JV$185:$JV$283)+H9</f>
        <v>674.5039525603836</v>
      </c>
      <c r="H43" s="173">
        <v>604.77514999999994</v>
      </c>
      <c r="I43" s="124">
        <f t="shared" si="1"/>
        <v>44.020976661588975</v>
      </c>
      <c r="J43" s="144">
        <f t="shared" si="2"/>
        <v>69.728802560383656</v>
      </c>
      <c r="K43" s="147"/>
      <c r="L43" s="50" t="s">
        <v>211</v>
      </c>
      <c r="M43" s="126"/>
      <c r="N43" s="117">
        <f t="shared" si="3"/>
        <v>2853.1757333333348</v>
      </c>
      <c r="O43" s="116">
        <f t="shared" si="4"/>
        <v>674.49440000000004</v>
      </c>
      <c r="P43" s="112">
        <f t="shared" si="5"/>
        <v>648.79612666158891</v>
      </c>
      <c r="Q43" s="123">
        <f t="shared" si="6"/>
        <v>674.5039525603836</v>
      </c>
      <c r="R43" s="142">
        <f t="shared" si="7"/>
        <v>604.77514999999994</v>
      </c>
    </row>
    <row r="44" spans="1:18" x14ac:dyDescent="0.2">
      <c r="A44" s="155">
        <v>35</v>
      </c>
      <c r="B44" s="112">
        <f t="shared" si="10"/>
        <v>2937.0926666666683</v>
      </c>
      <c r="C44" s="117">
        <f>$JZ$185</f>
        <v>108.14099999999999</v>
      </c>
      <c r="D44" s="112">
        <f t="shared" si="9"/>
        <v>674.351</v>
      </c>
      <c r="E44" s="112">
        <f t="shared" si="0"/>
        <v>73.046320000000037</v>
      </c>
      <c r="F44" s="124">
        <f>MIN($KC$185:$KC$283)+H9</f>
        <v>648.73770147472612</v>
      </c>
      <c r="G44" s="142">
        <f>MAX($KC$185:$KC$283)+H9</f>
        <v>674.36080933436779</v>
      </c>
      <c r="H44" s="173">
        <v>601.30467999999996</v>
      </c>
      <c r="I44" s="124">
        <f t="shared" si="1"/>
        <v>47.433021474726161</v>
      </c>
      <c r="J44" s="144">
        <f t="shared" si="2"/>
        <v>73.056129334367824</v>
      </c>
      <c r="K44" s="147"/>
      <c r="L44" s="50" t="s">
        <v>211</v>
      </c>
      <c r="M44" s="126"/>
      <c r="N44" s="117">
        <f t="shared" si="3"/>
        <v>2937.0926666666683</v>
      </c>
      <c r="O44" s="116">
        <f t="shared" si="4"/>
        <v>674.351</v>
      </c>
      <c r="P44" s="112">
        <f t="shared" si="5"/>
        <v>648.73770147472612</v>
      </c>
      <c r="Q44" s="123">
        <f t="shared" si="6"/>
        <v>674.36080933436779</v>
      </c>
      <c r="R44" s="142">
        <f t="shared" si="7"/>
        <v>601.30467999999996</v>
      </c>
    </row>
    <row r="45" spans="1:18" x14ac:dyDescent="0.2">
      <c r="A45" s="155">
        <v>36</v>
      </c>
      <c r="B45" s="112">
        <f t="shared" si="10"/>
        <v>3021.0096000000017</v>
      </c>
      <c r="C45" s="117">
        <f>$KG$185</f>
        <v>107.99759999999999</v>
      </c>
      <c r="D45" s="112">
        <f t="shared" si="9"/>
        <v>674.20760000000007</v>
      </c>
      <c r="E45" s="112">
        <f t="shared" si="0"/>
        <v>78.250940000000014</v>
      </c>
      <c r="F45" s="124">
        <f>MIN($KJ$185:$KJ$283)+H9</f>
        <v>648.67931003670083</v>
      </c>
      <c r="G45" s="142">
        <f>MAX($KJ$185:$KJ$283)+H9</f>
        <v>674.21766382194551</v>
      </c>
      <c r="H45" s="173">
        <v>595.95666000000006</v>
      </c>
      <c r="I45" s="124">
        <f t="shared" si="1"/>
        <v>52.72265003670077</v>
      </c>
      <c r="J45" s="144">
        <f t="shared" si="2"/>
        <v>78.261003821945451</v>
      </c>
      <c r="K45" s="147"/>
      <c r="L45" s="50" t="s">
        <v>211</v>
      </c>
      <c r="M45" s="126"/>
      <c r="N45" s="117">
        <f t="shared" si="3"/>
        <v>3021.0096000000017</v>
      </c>
      <c r="O45" s="116">
        <f t="shared" si="4"/>
        <v>674.20760000000007</v>
      </c>
      <c r="P45" s="112">
        <f t="shared" si="5"/>
        <v>648.67931003670083</v>
      </c>
      <c r="Q45" s="123">
        <f t="shared" si="6"/>
        <v>674.21766382194551</v>
      </c>
      <c r="R45" s="142">
        <f t="shared" si="7"/>
        <v>595.95666000000006</v>
      </c>
    </row>
    <row r="46" spans="1:18" x14ac:dyDescent="0.2">
      <c r="A46" s="155">
        <v>37</v>
      </c>
      <c r="B46" s="112">
        <f t="shared" si="10"/>
        <v>3104.9265333333351</v>
      </c>
      <c r="C46" s="117">
        <f>$KN$185</f>
        <v>107.85419999999999</v>
      </c>
      <c r="D46" s="112">
        <f t="shared" si="9"/>
        <v>674.06420000000003</v>
      </c>
      <c r="E46" s="112">
        <f t="shared" si="0"/>
        <v>80.923620000000028</v>
      </c>
      <c r="F46" s="124">
        <f>MIN($KQ$185:$KQ$283)+H9</f>
        <v>648.62094914809529</v>
      </c>
      <c r="G46" s="142">
        <f>MAX($KQ$185:$KQ$283)+H9</f>
        <v>674.07451604343976</v>
      </c>
      <c r="H46" s="173">
        <v>593.14058</v>
      </c>
      <c r="I46" s="124">
        <f t="shared" si="1"/>
        <v>55.480369148095292</v>
      </c>
      <c r="J46" s="144">
        <f t="shared" si="2"/>
        <v>80.933936043439758</v>
      </c>
      <c r="K46" s="147"/>
      <c r="L46" s="50" t="s">
        <v>211</v>
      </c>
      <c r="M46" s="126"/>
      <c r="N46" s="117">
        <f t="shared" si="3"/>
        <v>3104.9265333333351</v>
      </c>
      <c r="O46" s="116">
        <f t="shared" si="4"/>
        <v>674.06420000000003</v>
      </c>
      <c r="P46" s="112">
        <f t="shared" si="5"/>
        <v>648.62094914809529</v>
      </c>
      <c r="Q46" s="123">
        <f t="shared" si="6"/>
        <v>674.07451604343976</v>
      </c>
      <c r="R46" s="142">
        <f t="shared" si="7"/>
        <v>593.14058</v>
      </c>
    </row>
    <row r="47" spans="1:18" x14ac:dyDescent="0.2">
      <c r="A47" s="155">
        <v>38</v>
      </c>
      <c r="B47" s="112">
        <f t="shared" si="10"/>
        <v>3188.8434666666685</v>
      </c>
      <c r="C47" s="117">
        <f>$KU$185</f>
        <v>107.71079999999999</v>
      </c>
      <c r="D47" s="112">
        <f t="shared" si="9"/>
        <v>673.92079999999999</v>
      </c>
      <c r="E47" s="112">
        <f t="shared" si="0"/>
        <v>81.930520000000001</v>
      </c>
      <c r="F47" s="124">
        <f>MIN($KX$185:$KX$283)+H9</f>
        <v>648.56261563136991</v>
      </c>
      <c r="G47" s="142">
        <f>MAX($KX$185:$KX$283)+H9</f>
        <v>673.93136601899334</v>
      </c>
      <c r="H47" s="173">
        <v>591.99027999999998</v>
      </c>
      <c r="I47" s="124">
        <f t="shared" si="1"/>
        <v>56.572335631369924</v>
      </c>
      <c r="J47" s="144">
        <f t="shared" si="2"/>
        <v>81.94108601899336</v>
      </c>
      <c r="K47" s="147" t="s">
        <v>275</v>
      </c>
      <c r="L47" s="50" t="s">
        <v>211</v>
      </c>
      <c r="M47" s="126"/>
      <c r="N47" s="117">
        <f t="shared" si="3"/>
        <v>3188.8434666666685</v>
      </c>
      <c r="O47" s="116">
        <f t="shared" si="4"/>
        <v>673.92079999999999</v>
      </c>
      <c r="P47" s="112">
        <f t="shared" si="5"/>
        <v>648.56261563136991</v>
      </c>
      <c r="Q47" s="123">
        <f t="shared" si="6"/>
        <v>673.93136601899334</v>
      </c>
      <c r="R47" s="142">
        <f t="shared" si="7"/>
        <v>591.99027999999998</v>
      </c>
    </row>
    <row r="48" spans="1:18" x14ac:dyDescent="0.2">
      <c r="A48" s="155">
        <v>39</v>
      </c>
      <c r="B48" s="112">
        <f t="shared" si="10"/>
        <v>3272.7604000000019</v>
      </c>
      <c r="C48" s="117">
        <f>$LB$185</f>
        <v>107.56739999999999</v>
      </c>
      <c r="D48" s="112">
        <f t="shared" si="9"/>
        <v>673.77740000000006</v>
      </c>
      <c r="E48" s="112">
        <f t="shared" si="0"/>
        <v>81.096100000000092</v>
      </c>
      <c r="F48" s="124">
        <f>MIN($LE$185:$LE$283)+H9</f>
        <v>648.50430633097005</v>
      </c>
      <c r="G48" s="142">
        <f>MAX($LE$185:$LE$283)+H9</f>
        <v>673.78821376857059</v>
      </c>
      <c r="H48" s="173">
        <v>592.68129999999996</v>
      </c>
      <c r="I48" s="124">
        <f t="shared" si="1"/>
        <v>55.823006330970088</v>
      </c>
      <c r="J48" s="144">
        <f t="shared" si="2"/>
        <v>81.106913768570621</v>
      </c>
      <c r="K48" s="147"/>
      <c r="L48" s="50" t="s">
        <v>211</v>
      </c>
      <c r="M48" s="126"/>
      <c r="N48" s="117">
        <f t="shared" si="3"/>
        <v>3272.7604000000019</v>
      </c>
      <c r="O48" s="116">
        <f t="shared" si="4"/>
        <v>673.77740000000006</v>
      </c>
      <c r="P48" s="112">
        <f t="shared" si="5"/>
        <v>648.50430633097005</v>
      </c>
      <c r="Q48" s="123">
        <f t="shared" si="6"/>
        <v>673.78821376857059</v>
      </c>
      <c r="R48" s="142">
        <f t="shared" si="7"/>
        <v>592.68129999999996</v>
      </c>
    </row>
    <row r="49" spans="1:18" x14ac:dyDescent="0.2">
      <c r="A49" s="155">
        <v>40</v>
      </c>
      <c r="B49" s="112">
        <f t="shared" si="10"/>
        <v>3356.6773333333354</v>
      </c>
      <c r="C49" s="117">
        <f>$LI$185</f>
        <v>107.42399999999999</v>
      </c>
      <c r="D49" s="112">
        <f t="shared" si="9"/>
        <v>673.63400000000001</v>
      </c>
      <c r="E49" s="112">
        <f t="shared" si="0"/>
        <v>79.19686999999999</v>
      </c>
      <c r="F49" s="124">
        <f>MIN($LL$185:$LL$283)+H9</f>
        <v>648.44601811342864</v>
      </c>
      <c r="G49" s="142">
        <f>MAX($LL$185:$LL$283)+H9</f>
        <v>673.64505931195936</v>
      </c>
      <c r="H49" s="173">
        <v>594.43713000000002</v>
      </c>
      <c r="I49" s="124">
        <f t="shared" si="1"/>
        <v>54.008888113428611</v>
      </c>
      <c r="J49" s="144">
        <f t="shared" si="2"/>
        <v>79.207929311959333</v>
      </c>
      <c r="K49" s="147"/>
      <c r="L49" s="50" t="s">
        <v>211</v>
      </c>
      <c r="M49" s="126"/>
      <c r="N49" s="117">
        <f t="shared" si="3"/>
        <v>3356.6773333333354</v>
      </c>
      <c r="O49" s="116">
        <f t="shared" si="4"/>
        <v>673.63400000000001</v>
      </c>
      <c r="P49" s="112">
        <f t="shared" si="5"/>
        <v>648.44601811342864</v>
      </c>
      <c r="Q49" s="123">
        <f t="shared" si="6"/>
        <v>673.64505931195936</v>
      </c>
      <c r="R49" s="142">
        <f t="shared" si="7"/>
        <v>594.43713000000002</v>
      </c>
    </row>
    <row r="50" spans="1:18" x14ac:dyDescent="0.2">
      <c r="A50" s="155">
        <v>41</v>
      </c>
      <c r="B50" s="112">
        <f t="shared" si="10"/>
        <v>3440.5942666666688</v>
      </c>
      <c r="C50" s="117">
        <f>$LP$185</f>
        <v>107.28059999999999</v>
      </c>
      <c r="D50" s="112">
        <f t="shared" si="9"/>
        <v>673.49060000000009</v>
      </c>
      <c r="E50" s="112">
        <f t="shared" si="0"/>
        <v>77.000130000000127</v>
      </c>
      <c r="F50" s="124">
        <f>MIN($LS$185:$LS$283)+H9</f>
        <v>648.38774786746239</v>
      </c>
      <c r="G50" s="142">
        <f>MAX($LS$185:$LS$283)+H9</f>
        <v>673.50190266877178</v>
      </c>
      <c r="H50" s="173">
        <v>596.49046999999996</v>
      </c>
      <c r="I50" s="124">
        <f t="shared" si="1"/>
        <v>51.897277867462435</v>
      </c>
      <c r="J50" s="144">
        <f t="shared" si="2"/>
        <v>77.011432668771818</v>
      </c>
      <c r="K50" s="147" t="s">
        <v>274</v>
      </c>
      <c r="L50" s="50" t="s">
        <v>211</v>
      </c>
      <c r="M50" s="126"/>
      <c r="N50" s="117">
        <f t="shared" si="3"/>
        <v>3440.5942666666688</v>
      </c>
      <c r="O50" s="116">
        <f t="shared" si="4"/>
        <v>673.49060000000009</v>
      </c>
      <c r="P50" s="112">
        <f t="shared" si="5"/>
        <v>648.38774786746239</v>
      </c>
      <c r="Q50" s="123">
        <f t="shared" si="6"/>
        <v>673.50190266877178</v>
      </c>
      <c r="R50" s="142">
        <f t="shared" si="7"/>
        <v>596.49046999999996</v>
      </c>
    </row>
    <row r="51" spans="1:18" x14ac:dyDescent="0.2">
      <c r="A51" s="155">
        <v>42</v>
      </c>
      <c r="B51" s="112">
        <f t="shared" si="10"/>
        <v>3524.5112000000022</v>
      </c>
      <c r="C51" s="117">
        <f>$LW$185</f>
        <v>107.13719999999999</v>
      </c>
      <c r="D51" s="112">
        <f t="shared" si="9"/>
        <v>673.34720000000004</v>
      </c>
      <c r="E51" s="112">
        <f t="shared" si="0"/>
        <v>81.115080000000034</v>
      </c>
      <c r="F51" s="124">
        <f>MIN($LZ$185:$LZ$283)+H9</f>
        <v>648.32949250406296</v>
      </c>
      <c r="G51" s="142">
        <f>MAX($LZ$185:$LZ$283)+H9</f>
        <v>673.35874385844636</v>
      </c>
      <c r="H51" s="173">
        <v>592.23212000000001</v>
      </c>
      <c r="I51" s="124">
        <f t="shared" si="1"/>
        <v>56.097372504062946</v>
      </c>
      <c r="J51" s="144">
        <f t="shared" si="2"/>
        <v>81.126623858446351</v>
      </c>
      <c r="K51" s="147"/>
      <c r="L51" s="50" t="s">
        <v>211</v>
      </c>
      <c r="M51" s="126"/>
      <c r="N51" s="117">
        <f t="shared" si="3"/>
        <v>3524.5112000000022</v>
      </c>
      <c r="O51" s="116">
        <f t="shared" si="4"/>
        <v>673.34720000000004</v>
      </c>
      <c r="P51" s="112">
        <f t="shared" si="5"/>
        <v>648.32949250406296</v>
      </c>
      <c r="Q51" s="123">
        <f t="shared" si="6"/>
        <v>673.35874385844636</v>
      </c>
      <c r="R51" s="142">
        <f t="shared" si="7"/>
        <v>592.23212000000001</v>
      </c>
    </row>
    <row r="52" spans="1:18" x14ac:dyDescent="0.2">
      <c r="A52" s="155">
        <v>43</v>
      </c>
      <c r="B52" s="112">
        <f t="shared" si="10"/>
        <v>3608.4281333333356</v>
      </c>
      <c r="C52" s="117">
        <f>$MD$185</f>
        <v>106.99379999999999</v>
      </c>
      <c r="D52" s="112">
        <f t="shared" si="9"/>
        <v>673.2038</v>
      </c>
      <c r="E52" s="112">
        <f t="shared" si="0"/>
        <v>81.623759999999947</v>
      </c>
      <c r="F52" s="124">
        <f>MIN($MG$185:$MG$283)+H9</f>
        <v>648.27124895658164</v>
      </c>
      <c r="G52" s="142">
        <f>MAX($MG$185:$MG$283)+H9</f>
        <v>673.21558290024973</v>
      </c>
      <c r="H52" s="173">
        <v>591.58004000000005</v>
      </c>
      <c r="I52" s="124">
        <f t="shared" si="1"/>
        <v>56.69120895658159</v>
      </c>
      <c r="J52" s="144">
        <f t="shared" si="2"/>
        <v>81.635542900249675</v>
      </c>
      <c r="K52" s="147"/>
      <c r="L52" s="50" t="s">
        <v>211</v>
      </c>
      <c r="M52" s="126"/>
      <c r="N52" s="117">
        <f t="shared" si="3"/>
        <v>3608.4281333333356</v>
      </c>
      <c r="O52" s="116">
        <f t="shared" si="4"/>
        <v>673.2038</v>
      </c>
      <c r="P52" s="112">
        <f t="shared" si="5"/>
        <v>648.27124895658164</v>
      </c>
      <c r="Q52" s="123">
        <f t="shared" si="6"/>
        <v>673.21558290024973</v>
      </c>
      <c r="R52" s="142">
        <f t="shared" si="7"/>
        <v>591.58004000000005</v>
      </c>
    </row>
    <row r="53" spans="1:18" x14ac:dyDescent="0.2">
      <c r="A53" s="155">
        <v>44</v>
      </c>
      <c r="B53" s="112">
        <f t="shared" si="10"/>
        <v>3692.345066666669</v>
      </c>
      <c r="C53" s="117">
        <f>$MK$185</f>
        <v>106.85039999999999</v>
      </c>
      <c r="D53" s="112">
        <f t="shared" si="9"/>
        <v>673.06040000000007</v>
      </c>
      <c r="E53" s="112">
        <f t="shared" si="0"/>
        <v>83.505870000000073</v>
      </c>
      <c r="F53" s="124">
        <f>MIN($MN$185:$MN$283)+H9</f>
        <v>648.21301418081055</v>
      </c>
      <c r="G53" s="142">
        <f>MAX($MN$185:$MN$283)+H9</f>
        <v>673.07241981327718</v>
      </c>
      <c r="H53" s="173">
        <v>589.55453</v>
      </c>
      <c r="I53" s="124">
        <f t="shared" si="1"/>
        <v>58.658484180810547</v>
      </c>
      <c r="J53" s="144">
        <f t="shared" si="2"/>
        <v>83.517889813277179</v>
      </c>
      <c r="K53" s="147"/>
      <c r="L53" s="50" t="s">
        <v>211</v>
      </c>
      <c r="M53" s="126"/>
      <c r="N53" s="117">
        <f t="shared" si="3"/>
        <v>3692.345066666669</v>
      </c>
      <c r="O53" s="116">
        <f t="shared" si="4"/>
        <v>673.06040000000007</v>
      </c>
      <c r="P53" s="112">
        <f t="shared" si="5"/>
        <v>648.21301418081055</v>
      </c>
      <c r="Q53" s="123">
        <f t="shared" si="6"/>
        <v>673.07241981327718</v>
      </c>
      <c r="R53" s="142">
        <f t="shared" si="7"/>
        <v>589.55453</v>
      </c>
    </row>
    <row r="54" spans="1:18" x14ac:dyDescent="0.2">
      <c r="A54" s="155">
        <v>45</v>
      </c>
      <c r="B54" s="112">
        <f t="shared" si="10"/>
        <v>3776.2620000000024</v>
      </c>
      <c r="C54" s="117">
        <f>$MR$185</f>
        <v>106.70699999999999</v>
      </c>
      <c r="D54" s="112">
        <f t="shared" si="9"/>
        <v>672.91700000000003</v>
      </c>
      <c r="E54" s="112">
        <f t="shared" si="0"/>
        <v>88.600440000000049</v>
      </c>
      <c r="F54" s="124">
        <f>MIN($MU$185:$MU$283)+H9</f>
        <v>648.15478515505731</v>
      </c>
      <c r="G54" s="142">
        <f>MAX($MU$185:$MU$283)+H9</f>
        <v>672.92925461645541</v>
      </c>
      <c r="H54" s="173">
        <v>584.31655999999998</v>
      </c>
      <c r="I54" s="124">
        <f t="shared" si="1"/>
        <v>63.83822515505733</v>
      </c>
      <c r="J54" s="144">
        <f t="shared" si="2"/>
        <v>88.612694616455428</v>
      </c>
      <c r="K54" s="147"/>
      <c r="L54" s="50" t="s">
        <v>211</v>
      </c>
      <c r="M54" s="126"/>
      <c r="N54" s="117">
        <f t="shared" si="3"/>
        <v>3776.2620000000024</v>
      </c>
      <c r="O54" s="116">
        <f t="shared" si="4"/>
        <v>672.91700000000003</v>
      </c>
      <c r="P54" s="112">
        <f t="shared" si="5"/>
        <v>648.15478515505731</v>
      </c>
      <c r="Q54" s="123">
        <f t="shared" si="6"/>
        <v>672.92925461645541</v>
      </c>
      <c r="R54" s="142">
        <f t="shared" si="7"/>
        <v>584.31655999999998</v>
      </c>
    </row>
    <row r="55" spans="1:18" x14ac:dyDescent="0.2">
      <c r="A55" s="155">
        <v>46</v>
      </c>
      <c r="B55" s="112">
        <f t="shared" si="10"/>
        <v>3860.1789333333359</v>
      </c>
      <c r="C55" s="117">
        <f>$MY$185</f>
        <v>106.56359999999999</v>
      </c>
      <c r="D55" s="112">
        <f t="shared" si="9"/>
        <v>672.77359999999999</v>
      </c>
      <c r="E55" s="112">
        <f t="shared" si="0"/>
        <v>95.046529999999962</v>
      </c>
      <c r="F55" s="124">
        <f>MIN($NB$185:$NB$283)+H9</f>
        <v>648.09655888021473</v>
      </c>
      <c r="G55" s="142">
        <f>MAX($NB$185:$NB$283)+H9</f>
        <v>672.78608732854298</v>
      </c>
      <c r="H55" s="173">
        <v>577.72707000000003</v>
      </c>
      <c r="I55" s="124">
        <f t="shared" si="1"/>
        <v>70.369488880214703</v>
      </c>
      <c r="J55" s="144">
        <f t="shared" si="2"/>
        <v>95.05901732854295</v>
      </c>
      <c r="K55" s="147"/>
      <c r="L55" s="50" t="s">
        <v>211</v>
      </c>
      <c r="M55" s="126"/>
      <c r="N55" s="117">
        <f t="shared" si="3"/>
        <v>3860.1789333333359</v>
      </c>
      <c r="O55" s="116">
        <f t="shared" si="4"/>
        <v>672.77359999999999</v>
      </c>
      <c r="P55" s="112">
        <f t="shared" si="5"/>
        <v>648.09655888021473</v>
      </c>
      <c r="Q55" s="123">
        <f t="shared" si="6"/>
        <v>672.78608732854298</v>
      </c>
      <c r="R55" s="142">
        <f t="shared" si="7"/>
        <v>577.72707000000003</v>
      </c>
    </row>
    <row r="56" spans="1:18" x14ac:dyDescent="0.2">
      <c r="A56" s="155">
        <v>47</v>
      </c>
      <c r="B56" s="112">
        <f t="shared" si="10"/>
        <v>3944.0958666666693</v>
      </c>
      <c r="C56" s="117">
        <f>$NF$185</f>
        <v>106.42019999999999</v>
      </c>
      <c r="D56" s="112">
        <f t="shared" si="9"/>
        <v>672.63020000000006</v>
      </c>
      <c r="E56" s="112">
        <f t="shared" si="0"/>
        <v>101.22990000000004</v>
      </c>
      <c r="F56" s="124">
        <f>MIN($NI$185:$NI$283)+H9</f>
        <v>648.03833237982622</v>
      </c>
      <c r="G56" s="142">
        <f>MAX($NI$185:$NI$283)+H9</f>
        <v>672.64291796813234</v>
      </c>
      <c r="H56" s="173">
        <v>571.40030000000002</v>
      </c>
      <c r="I56" s="124">
        <f t="shared" si="1"/>
        <v>76.6380323798262</v>
      </c>
      <c r="J56" s="144">
        <f t="shared" si="2"/>
        <v>101.24261796813232</v>
      </c>
      <c r="K56" s="147" t="s">
        <v>274</v>
      </c>
      <c r="L56" s="50" t="s">
        <v>211</v>
      </c>
      <c r="M56" s="126"/>
      <c r="N56" s="117">
        <f t="shared" si="3"/>
        <v>3944.0958666666693</v>
      </c>
      <c r="O56" s="116">
        <f t="shared" si="4"/>
        <v>672.63020000000006</v>
      </c>
      <c r="P56" s="112">
        <f t="shared" si="5"/>
        <v>648.03833237982622</v>
      </c>
      <c r="Q56" s="123">
        <f t="shared" si="6"/>
        <v>672.64291796813234</v>
      </c>
      <c r="R56" s="142">
        <f t="shared" si="7"/>
        <v>571.40030000000002</v>
      </c>
    </row>
    <row r="57" spans="1:18" x14ac:dyDescent="0.2">
      <c r="A57" s="155">
        <v>48</v>
      </c>
      <c r="B57" s="112">
        <f t="shared" si="10"/>
        <v>4028.0128000000027</v>
      </c>
      <c r="C57" s="117">
        <f>$NM$185</f>
        <v>106.27679999999999</v>
      </c>
      <c r="D57" s="112">
        <f t="shared" si="9"/>
        <v>672.48680000000002</v>
      </c>
      <c r="E57" s="112">
        <f t="shared" si="0"/>
        <v>105.24912000000006</v>
      </c>
      <c r="F57" s="124">
        <f>MIN($NP$185:$NP$283)+H9</f>
        <v>647.98010270014493</v>
      </c>
      <c r="G57" s="142">
        <f>MAX($NP$185:$NP$283)+H9</f>
        <v>672.49974655365133</v>
      </c>
      <c r="H57" s="173">
        <v>567.23767999999995</v>
      </c>
      <c r="I57" s="124">
        <f t="shared" si="1"/>
        <v>80.742422700144971</v>
      </c>
      <c r="J57" s="144">
        <f t="shared" si="2"/>
        <v>105.26206655365138</v>
      </c>
      <c r="K57" s="147"/>
      <c r="L57" s="50" t="s">
        <v>211</v>
      </c>
      <c r="M57" s="126"/>
      <c r="N57" s="117">
        <f t="shared" si="3"/>
        <v>4028.0128000000027</v>
      </c>
      <c r="O57" s="116">
        <f t="shared" si="4"/>
        <v>672.48680000000002</v>
      </c>
      <c r="P57" s="112">
        <f t="shared" si="5"/>
        <v>647.98010270014493</v>
      </c>
      <c r="Q57" s="123">
        <f t="shared" si="6"/>
        <v>672.49974655365133</v>
      </c>
      <c r="R57" s="142">
        <f t="shared" si="7"/>
        <v>567.23767999999995</v>
      </c>
    </row>
    <row r="58" spans="1:18" x14ac:dyDescent="0.2">
      <c r="A58" s="155">
        <f>A57+1</f>
        <v>49</v>
      </c>
      <c r="B58" s="112">
        <f t="shared" si="10"/>
        <v>4111.9297333333361</v>
      </c>
      <c r="C58" s="117">
        <f>$NT$185</f>
        <v>106.13339999999999</v>
      </c>
      <c r="D58" s="112">
        <f t="shared" si="9"/>
        <v>672.34339999999997</v>
      </c>
      <c r="E58" s="112">
        <f t="shared" si="0"/>
        <v>116.21168999999998</v>
      </c>
      <c r="F58" s="124">
        <f>MIN($NW$185:$NW$283)+H9</f>
        <v>647.92186691019003</v>
      </c>
      <c r="G58" s="142">
        <f>MAX($NW$185:$NW$283)+H9</f>
        <v>672.35657310336421</v>
      </c>
      <c r="H58" s="173">
        <v>556.13171</v>
      </c>
      <c r="I58" s="124">
        <f t="shared" si="1"/>
        <v>91.790156910190035</v>
      </c>
      <c r="J58" s="144">
        <f t="shared" si="2"/>
        <v>116.22486310336421</v>
      </c>
      <c r="K58" s="147"/>
      <c r="L58" s="50" t="s">
        <v>211</v>
      </c>
      <c r="M58" s="126"/>
      <c r="N58" s="117">
        <f t="shared" si="3"/>
        <v>4111.9297333333361</v>
      </c>
      <c r="O58" s="116">
        <f t="shared" si="4"/>
        <v>672.34339999999997</v>
      </c>
      <c r="P58" s="112">
        <f t="shared" si="5"/>
        <v>647.92186691019003</v>
      </c>
      <c r="Q58" s="123">
        <f t="shared" si="6"/>
        <v>672.35657310336421</v>
      </c>
      <c r="R58" s="142">
        <f t="shared" si="7"/>
        <v>556.13171</v>
      </c>
    </row>
    <row r="59" spans="1:18" x14ac:dyDescent="0.2">
      <c r="A59" s="155">
        <f t="shared" ref="A59:A158" si="11">A58+1</f>
        <v>50</v>
      </c>
      <c r="B59" s="112">
        <f t="shared" si="10"/>
        <v>4195.8466666666691</v>
      </c>
      <c r="C59" s="117">
        <f>$OA$185</f>
        <v>105.99</v>
      </c>
      <c r="D59" s="112">
        <f t="shared" si="9"/>
        <v>672.2</v>
      </c>
      <c r="E59" s="112">
        <f t="shared" si="0"/>
        <v>116.75027</v>
      </c>
      <c r="F59" s="124">
        <f>MIN($OD$185:$OD$283)+H9</f>
        <v>647.86362210179607</v>
      </c>
      <c r="G59" s="142">
        <f>MAX($OD$185:$OD$283)+H9</f>
        <v>672.21339763537355</v>
      </c>
      <c r="H59" s="173">
        <v>555.44973000000005</v>
      </c>
      <c r="I59" s="124">
        <f t="shared" ref="I59:I158" si="12">F59-H59</f>
        <v>92.413892101796023</v>
      </c>
      <c r="J59" s="144">
        <f t="shared" ref="J59:J158" si="13">G59-H59</f>
        <v>116.76366763537351</v>
      </c>
      <c r="K59" s="147" t="s">
        <v>275</v>
      </c>
      <c r="L59" s="50" t="s">
        <v>211</v>
      </c>
      <c r="M59" s="126"/>
      <c r="N59" s="117">
        <f t="shared" si="3"/>
        <v>4195.8466666666691</v>
      </c>
      <c r="O59" s="116">
        <f t="shared" si="4"/>
        <v>672.2</v>
      </c>
      <c r="P59" s="112">
        <f t="shared" si="5"/>
        <v>647.86362210179607</v>
      </c>
      <c r="Q59" s="123">
        <f t="shared" si="6"/>
        <v>672.21339763537355</v>
      </c>
      <c r="R59" s="142">
        <f t="shared" si="7"/>
        <v>555.44973000000005</v>
      </c>
    </row>
    <row r="60" spans="1:18" x14ac:dyDescent="0.2">
      <c r="A60" s="155">
        <f t="shared" si="11"/>
        <v>51</v>
      </c>
      <c r="B60" s="112">
        <f t="shared" si="10"/>
        <v>4279.763600000002</v>
      </c>
      <c r="C60" s="117">
        <f>$OH$185</f>
        <v>105.8466</v>
      </c>
      <c r="D60" s="112">
        <f t="shared" si="9"/>
        <v>672.0566</v>
      </c>
      <c r="E60" s="112">
        <f t="shared" si="0"/>
        <v>115.90565000000004</v>
      </c>
      <c r="F60" s="124">
        <f>MIN($OK$185:$OK$283)+H9</f>
        <v>647.80536538965976</v>
      </c>
      <c r="G60" s="142">
        <f>MAX($OK$185:$OK$283)+H9</f>
        <v>672.0702201676213</v>
      </c>
      <c r="H60" s="173">
        <v>556.15094999999997</v>
      </c>
      <c r="I60" s="124">
        <f t="shared" si="12"/>
        <v>91.654415389659789</v>
      </c>
      <c r="J60" s="144">
        <f t="shared" si="13"/>
        <v>115.91927016762133</v>
      </c>
      <c r="K60" s="147"/>
      <c r="L60" s="50" t="s">
        <v>211</v>
      </c>
      <c r="M60" s="126"/>
      <c r="N60" s="117">
        <f t="shared" si="3"/>
        <v>4279.763600000002</v>
      </c>
      <c r="O60" s="116">
        <f t="shared" si="4"/>
        <v>672.0566</v>
      </c>
      <c r="P60" s="112">
        <f t="shared" si="5"/>
        <v>647.80536538965976</v>
      </c>
      <c r="Q60" s="123">
        <f t="shared" si="6"/>
        <v>672.0702201676213</v>
      </c>
      <c r="R60" s="142">
        <f t="shared" si="7"/>
        <v>556.15094999999997</v>
      </c>
    </row>
    <row r="61" spans="1:18" x14ac:dyDescent="0.2">
      <c r="A61" s="155">
        <f t="shared" si="11"/>
        <v>52</v>
      </c>
      <c r="B61" s="112">
        <f t="shared" si="10"/>
        <v>4363.680533333335</v>
      </c>
      <c r="C61" s="117">
        <f>$OO$185</f>
        <v>105.7032</v>
      </c>
      <c r="D61" s="112">
        <f t="shared" si="9"/>
        <v>671.91320000000007</v>
      </c>
      <c r="E61" s="112">
        <f t="shared" si="0"/>
        <v>114.57806000000005</v>
      </c>
      <c r="F61" s="124">
        <f>MIN($OR$185:$OR$283)+H9</f>
        <v>647.74709391138083</v>
      </c>
      <c r="G61" s="142">
        <f>MAX($OR$185:$OR$283)+H9</f>
        <v>671.92704071789058</v>
      </c>
      <c r="H61" s="173">
        <v>557.33514000000002</v>
      </c>
      <c r="I61" s="124">
        <f t="shared" si="12"/>
        <v>90.411953911380806</v>
      </c>
      <c r="J61" s="144">
        <f t="shared" si="13"/>
        <v>114.59190071789055</v>
      </c>
      <c r="K61" s="147"/>
      <c r="L61" s="50" t="s">
        <v>211</v>
      </c>
      <c r="M61" s="126"/>
      <c r="N61" s="117">
        <f t="shared" si="3"/>
        <v>4363.680533333335</v>
      </c>
      <c r="O61" s="116">
        <f t="shared" si="4"/>
        <v>671.91320000000007</v>
      </c>
      <c r="P61" s="112">
        <f t="shared" si="5"/>
        <v>647.74709391138083</v>
      </c>
      <c r="Q61" s="123">
        <f t="shared" si="6"/>
        <v>671.92704071789058</v>
      </c>
      <c r="R61" s="142">
        <f t="shared" si="7"/>
        <v>557.33514000000002</v>
      </c>
    </row>
    <row r="62" spans="1:18" x14ac:dyDescent="0.2">
      <c r="A62" s="155">
        <f t="shared" si="11"/>
        <v>53</v>
      </c>
      <c r="B62" s="112">
        <f t="shared" si="10"/>
        <v>4447.597466666668</v>
      </c>
      <c r="C62" s="117">
        <f>$OV$185</f>
        <v>105.5598</v>
      </c>
      <c r="D62" s="112">
        <f t="shared" si="9"/>
        <v>671.76980000000003</v>
      </c>
      <c r="E62" s="112">
        <f t="shared" si="0"/>
        <v>113.13494000000003</v>
      </c>
      <c r="F62" s="124">
        <f>MIN($OY$185:$OY$283)+H9</f>
        <v>647.66914251835237</v>
      </c>
      <c r="G62" s="142">
        <f>MAX($OY$185:$OY$283)+H9</f>
        <v>671.78385930380659</v>
      </c>
      <c r="H62" s="173">
        <v>558.63486</v>
      </c>
      <c r="I62" s="124">
        <f t="shared" si="12"/>
        <v>89.03428251835237</v>
      </c>
      <c r="J62" s="144">
        <f t="shared" si="13"/>
        <v>113.14899930380659</v>
      </c>
      <c r="K62" s="147"/>
      <c r="L62" s="50" t="s">
        <v>211</v>
      </c>
      <c r="M62" s="126"/>
      <c r="N62" s="117">
        <f t="shared" si="3"/>
        <v>4447.597466666668</v>
      </c>
      <c r="O62" s="116">
        <f t="shared" si="4"/>
        <v>671.76980000000003</v>
      </c>
      <c r="P62" s="112">
        <f t="shared" si="5"/>
        <v>647.66914251835237</v>
      </c>
      <c r="Q62" s="123">
        <f t="shared" si="6"/>
        <v>671.78385930380659</v>
      </c>
      <c r="R62" s="142">
        <f t="shared" si="7"/>
        <v>558.63486</v>
      </c>
    </row>
    <row r="63" spans="1:18" x14ac:dyDescent="0.2">
      <c r="A63" s="155">
        <f t="shared" si="11"/>
        <v>54</v>
      </c>
      <c r="B63" s="112">
        <f t="shared" si="10"/>
        <v>4531.5144000000009</v>
      </c>
      <c r="C63" s="117">
        <f>$PC$185</f>
        <v>105.4164</v>
      </c>
      <c r="D63" s="112">
        <f t="shared" si="9"/>
        <v>671.62639999999999</v>
      </c>
      <c r="E63" s="112">
        <f t="shared" si="0"/>
        <v>111.18684999999994</v>
      </c>
      <c r="F63" s="124">
        <f>MIN($PF$185:$PF$283)+H9</f>
        <v>647.64076050775338</v>
      </c>
      <c r="G63" s="142">
        <f>MAX($PF$185:$PF$283)+H9</f>
        <v>671.64067594283847</v>
      </c>
      <c r="H63" s="173">
        <v>560.43955000000005</v>
      </c>
      <c r="I63" s="124">
        <f t="shared" si="12"/>
        <v>87.201210507753331</v>
      </c>
      <c r="J63" s="144">
        <f t="shared" si="13"/>
        <v>111.20112594283842</v>
      </c>
      <c r="K63" s="147" t="s">
        <v>274</v>
      </c>
      <c r="L63" s="50" t="s">
        <v>211</v>
      </c>
      <c r="M63" s="126"/>
      <c r="N63" s="117">
        <f t="shared" si="3"/>
        <v>4531.5144000000009</v>
      </c>
      <c r="O63" s="116">
        <f t="shared" si="4"/>
        <v>671.62639999999999</v>
      </c>
      <c r="P63" s="112">
        <f t="shared" si="5"/>
        <v>647.64076050775338</v>
      </c>
      <c r="Q63" s="123">
        <f t="shared" si="6"/>
        <v>671.64067594283847</v>
      </c>
      <c r="R63" s="142">
        <f t="shared" si="7"/>
        <v>560.43955000000005</v>
      </c>
    </row>
    <row r="64" spans="1:18" x14ac:dyDescent="0.2">
      <c r="A64" s="155">
        <f t="shared" si="11"/>
        <v>55</v>
      </c>
      <c r="B64" s="112">
        <f t="shared" si="10"/>
        <v>4615.4313333333339</v>
      </c>
      <c r="C64" s="117">
        <f>$PJ$185</f>
        <v>105.273</v>
      </c>
      <c r="D64" s="112">
        <f t="shared" si="9"/>
        <v>671.48300000000006</v>
      </c>
      <c r="E64" s="112">
        <f t="shared" si="0"/>
        <v>109.50309000000004</v>
      </c>
      <c r="F64" s="124">
        <f>MIN($PM$185:$PM$283)+H9</f>
        <v>647.69684192806892</v>
      </c>
      <c r="G64" s="142">
        <f>MAX($PM$185:$PM$283)+H9</f>
        <v>671.49749065230026</v>
      </c>
      <c r="H64" s="174">
        <v>561.97991000000002</v>
      </c>
      <c r="I64" s="124">
        <f t="shared" si="12"/>
        <v>85.716931928068902</v>
      </c>
      <c r="J64" s="144">
        <f t="shared" si="13"/>
        <v>109.51758065230024</v>
      </c>
      <c r="K64" s="147"/>
      <c r="L64" s="50" t="s">
        <v>211</v>
      </c>
      <c r="M64" s="126"/>
      <c r="N64" s="117">
        <f t="shared" si="3"/>
        <v>4615.4313333333339</v>
      </c>
      <c r="O64" s="116">
        <f t="shared" si="4"/>
        <v>671.48300000000006</v>
      </c>
      <c r="P64" s="112">
        <f t="shared" si="5"/>
        <v>647.69684192806892</v>
      </c>
      <c r="Q64" s="123">
        <f t="shared" si="6"/>
        <v>671.49749065230026</v>
      </c>
      <c r="R64" s="142">
        <f t="shared" si="7"/>
        <v>561.97991000000002</v>
      </c>
    </row>
    <row r="65" spans="1:18" x14ac:dyDescent="0.2">
      <c r="A65" s="155">
        <f t="shared" si="11"/>
        <v>56</v>
      </c>
      <c r="B65" s="112">
        <f t="shared" si="10"/>
        <v>4699.3482666666669</v>
      </c>
      <c r="C65" s="117">
        <f>$PQ$185</f>
        <v>105.1296</v>
      </c>
      <c r="D65" s="112">
        <f t="shared" si="9"/>
        <v>671.33960000000002</v>
      </c>
      <c r="E65" s="112">
        <f t="shared" si="0"/>
        <v>106.45734000000004</v>
      </c>
      <c r="F65" s="124">
        <f>MIN($PT$185:$PT$283)+H9</f>
        <v>647.75284910123048</v>
      </c>
      <c r="G65" s="142">
        <f>MAX($PT$185:$PT$283)+H9</f>
        <v>671.35430344935298</v>
      </c>
      <c r="H65" s="174">
        <v>564.88225999999997</v>
      </c>
      <c r="I65" s="124">
        <f t="shared" si="12"/>
        <v>82.870589101230507</v>
      </c>
      <c r="J65" s="144">
        <f t="shared" si="13"/>
        <v>106.47204344935301</v>
      </c>
      <c r="K65" s="147"/>
      <c r="L65" s="50" t="s">
        <v>211</v>
      </c>
      <c r="M65" s="126"/>
      <c r="N65" s="117">
        <f t="shared" si="3"/>
        <v>4699.3482666666669</v>
      </c>
      <c r="O65" s="116">
        <f t="shared" si="4"/>
        <v>671.33960000000002</v>
      </c>
      <c r="P65" s="112">
        <f t="shared" si="5"/>
        <v>647.75284910123048</v>
      </c>
      <c r="Q65" s="123">
        <f t="shared" si="6"/>
        <v>671.35430344935298</v>
      </c>
      <c r="R65" s="142">
        <f t="shared" si="7"/>
        <v>564.88225999999997</v>
      </c>
    </row>
    <row r="66" spans="1:18" x14ac:dyDescent="0.2">
      <c r="A66" s="155">
        <f t="shared" si="11"/>
        <v>57</v>
      </c>
      <c r="B66" s="112">
        <f t="shared" si="10"/>
        <v>4783.2651999999998</v>
      </c>
      <c r="C66" s="117">
        <f>$PX$185</f>
        <v>104.9862</v>
      </c>
      <c r="D66" s="112">
        <f t="shared" si="9"/>
        <v>671.19620000000009</v>
      </c>
      <c r="E66" s="112">
        <f t="shared" si="0"/>
        <v>103.58219000000008</v>
      </c>
      <c r="F66" s="124">
        <f>MIN($QA$185:$QA$283)+H9</f>
        <v>647.80877627098755</v>
      </c>
      <c r="G66" s="142">
        <f>MAX($QA$185:$QA$283)+H9</f>
        <v>671.21111435100488</v>
      </c>
      <c r="H66" s="173">
        <v>567.61401000000001</v>
      </c>
      <c r="I66" s="124">
        <f t="shared" si="12"/>
        <v>80.194766270987543</v>
      </c>
      <c r="J66" s="144">
        <f t="shared" si="13"/>
        <v>103.59710435100487</v>
      </c>
      <c r="K66" s="147"/>
      <c r="L66" s="50" t="s">
        <v>211</v>
      </c>
      <c r="M66" s="126"/>
      <c r="N66" s="117">
        <f t="shared" si="3"/>
        <v>4783.2651999999998</v>
      </c>
      <c r="O66" s="116">
        <f t="shared" si="4"/>
        <v>671.19620000000009</v>
      </c>
      <c r="P66" s="112">
        <f t="shared" si="5"/>
        <v>647.80877627098755</v>
      </c>
      <c r="Q66" s="123">
        <f t="shared" si="6"/>
        <v>671.21111435100488</v>
      </c>
      <c r="R66" s="142">
        <f t="shared" si="7"/>
        <v>567.61401000000001</v>
      </c>
    </row>
    <row r="67" spans="1:18" x14ac:dyDescent="0.2">
      <c r="A67" s="155">
        <f t="shared" si="11"/>
        <v>58</v>
      </c>
      <c r="B67" s="112">
        <f t="shared" si="10"/>
        <v>4867.1821333333328</v>
      </c>
      <c r="C67" s="117">
        <f>$QE$185</f>
        <v>104.8428</v>
      </c>
      <c r="D67" s="112">
        <f t="shared" si="9"/>
        <v>671.05280000000005</v>
      </c>
      <c r="E67" s="112">
        <f t="shared" si="0"/>
        <v>101.58082000000002</v>
      </c>
      <c r="F67" s="124">
        <f>MIN($QH$185:$QH$283)+H9</f>
        <v>647.86461761610133</v>
      </c>
      <c r="G67" s="142">
        <f>MAX($QH$185:$QH$283)+H9</f>
        <v>671.06792337411366</v>
      </c>
      <c r="H67" s="173">
        <v>569.47198000000003</v>
      </c>
      <c r="I67" s="124">
        <f t="shared" si="12"/>
        <v>78.392637616101297</v>
      </c>
      <c r="J67" s="144">
        <f t="shared" si="13"/>
        <v>101.59594337411363</v>
      </c>
      <c r="K67" s="147"/>
      <c r="L67" s="50" t="s">
        <v>211</v>
      </c>
      <c r="M67" s="141" t="s">
        <v>581</v>
      </c>
      <c r="N67" s="117">
        <f t="shared" si="3"/>
        <v>4867.1821333333328</v>
      </c>
      <c r="O67" s="116">
        <f t="shared" si="4"/>
        <v>671.05280000000005</v>
      </c>
      <c r="P67" s="112">
        <f t="shared" si="5"/>
        <v>647.86461761610133</v>
      </c>
      <c r="Q67" s="123">
        <f t="shared" si="6"/>
        <v>671.06792337411366</v>
      </c>
      <c r="R67" s="142">
        <f t="shared" si="7"/>
        <v>569.47198000000003</v>
      </c>
    </row>
    <row r="68" spans="1:18" x14ac:dyDescent="0.2">
      <c r="A68" s="155">
        <f t="shared" si="11"/>
        <v>59</v>
      </c>
      <c r="B68" s="112">
        <f t="shared" si="10"/>
        <v>4951.0990666666657</v>
      </c>
      <c r="C68" s="117">
        <f>$QL$185</f>
        <v>104.6994</v>
      </c>
      <c r="D68" s="112">
        <f t="shared" si="9"/>
        <v>670.90940000000001</v>
      </c>
      <c r="E68" s="112">
        <f t="shared" si="0"/>
        <v>100.01421000000005</v>
      </c>
      <c r="F68" s="124">
        <f>MIN($QO$185:$QO$283)+H9</f>
        <v>647.92036725064895</v>
      </c>
      <c r="G68" s="142">
        <f>MAX($QO$185:$QO$283)+H9</f>
        <v>670.92473053538765</v>
      </c>
      <c r="H68" s="173">
        <v>570.89518999999996</v>
      </c>
      <c r="I68" s="124">
        <f t="shared" si="12"/>
        <v>77.025177250648994</v>
      </c>
      <c r="J68" s="144">
        <f t="shared" si="13"/>
        <v>100.0295405353877</v>
      </c>
      <c r="K68" s="147"/>
      <c r="L68" s="50" t="s">
        <v>211</v>
      </c>
      <c r="M68" s="141" t="s">
        <v>582</v>
      </c>
      <c r="N68" s="117">
        <f t="shared" si="3"/>
        <v>4951.0990666666657</v>
      </c>
      <c r="O68" s="116">
        <f t="shared" si="4"/>
        <v>670.90940000000001</v>
      </c>
      <c r="P68" s="112">
        <f t="shared" si="5"/>
        <v>647.92036725064895</v>
      </c>
      <c r="Q68" s="123">
        <f t="shared" si="6"/>
        <v>670.92473053538765</v>
      </c>
      <c r="R68" s="142">
        <f t="shared" si="7"/>
        <v>570.89518999999996</v>
      </c>
    </row>
    <row r="69" spans="1:18" x14ac:dyDescent="0.2">
      <c r="A69" s="155">
        <f t="shared" si="11"/>
        <v>60</v>
      </c>
      <c r="B69" s="112">
        <f t="shared" si="10"/>
        <v>5035.0159999999987</v>
      </c>
      <c r="C69" s="117">
        <f>$QS$185</f>
        <v>104.556</v>
      </c>
      <c r="D69" s="112">
        <f t="shared" si="9"/>
        <v>670.76600000000008</v>
      </c>
      <c r="E69" s="112">
        <f t="shared" si="0"/>
        <v>98.266110000000026</v>
      </c>
      <c r="F69" s="124">
        <f>MIN($QV$185:$QV$283)+H9</f>
        <v>647.97601922436547</v>
      </c>
      <c r="G69" s="142">
        <f>MAX($QV$185:$QV$283)+H9</f>
        <v>670.78153585138671</v>
      </c>
      <c r="H69" s="174">
        <v>572.49989000000005</v>
      </c>
      <c r="I69" s="124">
        <f t="shared" si="12"/>
        <v>75.476129224365422</v>
      </c>
      <c r="J69" s="144">
        <f t="shared" si="13"/>
        <v>98.281645851386656</v>
      </c>
      <c r="K69" s="147"/>
      <c r="L69" s="50" t="s">
        <v>211</v>
      </c>
      <c r="M69" s="141" t="s">
        <v>587</v>
      </c>
      <c r="N69" s="117">
        <f t="shared" si="3"/>
        <v>5035.0159999999987</v>
      </c>
      <c r="O69" s="116">
        <f t="shared" si="4"/>
        <v>670.76600000000008</v>
      </c>
      <c r="P69" s="112">
        <f t="shared" si="5"/>
        <v>647.97601922436547</v>
      </c>
      <c r="Q69" s="123">
        <f t="shared" si="6"/>
        <v>670.78153585138671</v>
      </c>
      <c r="R69" s="142">
        <f t="shared" si="7"/>
        <v>572.49989000000005</v>
      </c>
    </row>
    <row r="70" spans="1:18" x14ac:dyDescent="0.2">
      <c r="A70" s="155">
        <f t="shared" si="11"/>
        <v>61</v>
      </c>
      <c r="B70" s="112">
        <f t="shared" si="10"/>
        <v>5118.9329333333317</v>
      </c>
      <c r="C70" s="117">
        <f>$QZ$185</f>
        <v>104.4126</v>
      </c>
      <c r="D70" s="112">
        <f t="shared" si="9"/>
        <v>670.62260000000003</v>
      </c>
      <c r="E70" s="112">
        <f t="shared" si="0"/>
        <v>94.869199999999978</v>
      </c>
      <c r="F70" s="124">
        <f>MIN($RC$185:$RC$283)+H9</f>
        <v>648.03156752302505</v>
      </c>
      <c r="G70" s="142">
        <f>MAX($RC$185:$RC$283)+H9</f>
        <v>670.63833933852425</v>
      </c>
      <c r="H70" s="173">
        <v>575.75340000000006</v>
      </c>
      <c r="I70" s="124">
        <f t="shared" si="12"/>
        <v>72.27816752302499</v>
      </c>
      <c r="J70" s="144">
        <f t="shared" si="13"/>
        <v>94.884939338524191</v>
      </c>
      <c r="K70" s="147"/>
      <c r="L70" s="50" t="s">
        <v>211</v>
      </c>
      <c r="M70" s="141" t="s">
        <v>583</v>
      </c>
      <c r="N70" s="117">
        <f t="shared" si="3"/>
        <v>5118.9329333333317</v>
      </c>
      <c r="O70" s="116">
        <f t="shared" si="4"/>
        <v>670.62260000000003</v>
      </c>
      <c r="P70" s="112">
        <f t="shared" si="5"/>
        <v>648.03156752302505</v>
      </c>
      <c r="Q70" s="123">
        <f t="shared" si="6"/>
        <v>670.63833933852425</v>
      </c>
      <c r="R70" s="142">
        <f t="shared" si="7"/>
        <v>575.75340000000006</v>
      </c>
    </row>
    <row r="71" spans="1:18" x14ac:dyDescent="0.2">
      <c r="A71" s="155">
        <f t="shared" si="11"/>
        <v>62</v>
      </c>
      <c r="B71" s="112">
        <f t="shared" si="10"/>
        <v>5202.8498666666646</v>
      </c>
      <c r="C71" s="117">
        <f>$RG$185</f>
        <v>104.2692</v>
      </c>
      <c r="D71" s="112">
        <f t="shared" si="9"/>
        <v>670.47919999999999</v>
      </c>
      <c r="E71" s="112">
        <f t="shared" si="0"/>
        <v>92.64085</v>
      </c>
      <c r="F71" s="124">
        <f>MIN($RJ$185:$RJ$283)+H9</f>
        <v>648.08700606886237</v>
      </c>
      <c r="G71" s="142">
        <f>MAX($RJ$185:$RJ$283)+H9</f>
        <v>670.49514101306772</v>
      </c>
      <c r="H71" s="173">
        <v>577.83834999999999</v>
      </c>
      <c r="I71" s="124">
        <f t="shared" si="12"/>
        <v>70.248656068862374</v>
      </c>
      <c r="J71" s="144">
        <f t="shared" si="13"/>
        <v>92.656791013067732</v>
      </c>
      <c r="K71" s="147" t="s">
        <v>274</v>
      </c>
      <c r="L71" s="50" t="s">
        <v>211</v>
      </c>
      <c r="M71" s="168" t="s">
        <v>580</v>
      </c>
      <c r="N71" s="117">
        <f t="shared" si="3"/>
        <v>5202.8498666666646</v>
      </c>
      <c r="O71" s="116">
        <f t="shared" si="4"/>
        <v>670.47919999999999</v>
      </c>
      <c r="P71" s="112">
        <f t="shared" si="5"/>
        <v>648.08700606886237</v>
      </c>
      <c r="Q71" s="123">
        <f t="shared" si="6"/>
        <v>670.49514101306772</v>
      </c>
      <c r="R71" s="142">
        <f t="shared" si="7"/>
        <v>577.83834999999999</v>
      </c>
    </row>
    <row r="72" spans="1:18" x14ac:dyDescent="0.2">
      <c r="A72" s="155">
        <f t="shared" si="11"/>
        <v>63</v>
      </c>
      <c r="B72" s="112">
        <f t="shared" si="10"/>
        <v>5286.7667999999976</v>
      </c>
      <c r="C72" s="117">
        <f>$RN$185</f>
        <v>104.1258</v>
      </c>
      <c r="D72" s="112">
        <f t="shared" si="9"/>
        <v>670.33580000000006</v>
      </c>
      <c r="E72" s="112">
        <f t="shared" si="0"/>
        <v>92.945670000000064</v>
      </c>
      <c r="F72" s="124">
        <f>MIN($RQ$185:$RQ$283)+H9</f>
        <v>648.14232872103423</v>
      </c>
      <c r="G72" s="142">
        <f>MAX($RQ$185:$RQ$283)+H9</f>
        <v>670.35194089114043</v>
      </c>
      <c r="H72" s="173">
        <v>577.39013</v>
      </c>
      <c r="I72" s="124">
        <f t="shared" si="12"/>
        <v>70.752198721034233</v>
      </c>
      <c r="J72" s="144">
        <f t="shared" si="13"/>
        <v>92.961810891140431</v>
      </c>
      <c r="K72" s="147"/>
      <c r="L72" s="50" t="s">
        <v>211</v>
      </c>
      <c r="M72" s="126" t="s">
        <v>584</v>
      </c>
      <c r="N72" s="117">
        <f t="shared" si="3"/>
        <v>5286.7667999999976</v>
      </c>
      <c r="O72" s="116">
        <f t="shared" si="4"/>
        <v>670.33580000000006</v>
      </c>
      <c r="P72" s="112">
        <f t="shared" si="5"/>
        <v>648.14232872103423</v>
      </c>
      <c r="Q72" s="123">
        <f t="shared" si="6"/>
        <v>670.35194089114043</v>
      </c>
      <c r="R72" s="142">
        <f t="shared" si="7"/>
        <v>577.39013</v>
      </c>
    </row>
    <row r="73" spans="1:18" x14ac:dyDescent="0.2">
      <c r="A73" s="155">
        <f t="shared" si="11"/>
        <v>64</v>
      </c>
      <c r="B73" s="112">
        <f t="shared" si="10"/>
        <v>5370.6837333333306</v>
      </c>
      <c r="C73" s="117">
        <f>$RU$185</f>
        <v>103.9824</v>
      </c>
      <c r="D73" s="112">
        <f t="shared" si="9"/>
        <v>670.19240000000002</v>
      </c>
      <c r="E73" s="112">
        <f t="shared" si="0"/>
        <v>94.087130000000002</v>
      </c>
      <c r="F73" s="124">
        <f>MIN($RX$185:$RX$283)+H9</f>
        <v>648.19752927612114</v>
      </c>
      <c r="G73" s="142">
        <f>MAX($RX$185:$RX$283)+H9</f>
        <v>670.20873898872253</v>
      </c>
      <c r="H73" s="173">
        <v>576.10527000000002</v>
      </c>
      <c r="I73" s="124">
        <f t="shared" si="12"/>
        <v>72.092259276121126</v>
      </c>
      <c r="J73" s="144">
        <f t="shared" si="13"/>
        <v>94.103468988722511</v>
      </c>
      <c r="K73" s="147"/>
      <c r="L73" s="50" t="s">
        <v>211</v>
      </c>
      <c r="M73" s="126" t="s">
        <v>585</v>
      </c>
      <c r="N73" s="117">
        <f t="shared" si="3"/>
        <v>5370.6837333333306</v>
      </c>
      <c r="O73" s="116">
        <f t="shared" si="4"/>
        <v>670.19240000000002</v>
      </c>
      <c r="P73" s="112">
        <f t="shared" si="5"/>
        <v>648.19752927612114</v>
      </c>
      <c r="Q73" s="123">
        <f t="shared" si="6"/>
        <v>670.20873898872253</v>
      </c>
      <c r="R73" s="142">
        <f t="shared" si="7"/>
        <v>576.10527000000002</v>
      </c>
    </row>
    <row r="74" spans="1:18" x14ac:dyDescent="0.2">
      <c r="A74" s="155">
        <f t="shared" si="11"/>
        <v>65</v>
      </c>
      <c r="B74" s="112">
        <f t="shared" si="10"/>
        <v>5454.6006666666635</v>
      </c>
      <c r="C74" s="117">
        <f>$SB$185</f>
        <v>103.839</v>
      </c>
      <c r="D74" s="112">
        <f t="shared" si="9"/>
        <v>670.04899999999998</v>
      </c>
      <c r="E74" s="112">
        <f t="shared" ref="E74:E137" si="14">D74-H74</f>
        <v>93.71726000000001</v>
      </c>
      <c r="F74" s="124">
        <f>MIN($SE$185:$SE$283)+H9</f>
        <v>648.2526014686706</v>
      </c>
      <c r="G74" s="142">
        <f>MAX($SE$185:$SE$283)+H9</f>
        <v>670.06553532165276</v>
      </c>
      <c r="H74" s="174">
        <v>576.33173999999997</v>
      </c>
      <c r="I74" s="124">
        <f t="shared" si="12"/>
        <v>71.920861468670637</v>
      </c>
      <c r="J74" s="144">
        <f t="shared" si="13"/>
        <v>93.733795321652792</v>
      </c>
      <c r="K74" s="147"/>
      <c r="L74" s="50" t="s">
        <v>211</v>
      </c>
      <c r="M74" s="126" t="s">
        <v>586</v>
      </c>
      <c r="N74" s="117">
        <f t="shared" ref="N74:N137" si="15">B74</f>
        <v>5454.6006666666635</v>
      </c>
      <c r="O74" s="116">
        <f t="shared" ref="O74:O137" si="16">D74</f>
        <v>670.04899999999998</v>
      </c>
      <c r="P74" s="112">
        <f t="shared" ref="P74:P137" si="17">F74</f>
        <v>648.2526014686706</v>
      </c>
      <c r="Q74" s="123">
        <f t="shared" ref="Q74:Q137" si="18">G74</f>
        <v>670.06553532165276</v>
      </c>
      <c r="R74" s="142">
        <f t="shared" ref="R74:R137" si="19">H74</f>
        <v>576.33173999999997</v>
      </c>
    </row>
    <row r="75" spans="1:18" x14ac:dyDescent="0.2">
      <c r="A75" s="155">
        <f t="shared" si="11"/>
        <v>66</v>
      </c>
      <c r="B75" s="112">
        <f t="shared" ref="B75:B106" si="20">B74+AZ$181</f>
        <v>5538.5175999999965</v>
      </c>
      <c r="C75" s="117">
        <f>$SI$185</f>
        <v>103.6956</v>
      </c>
      <c r="D75" s="112">
        <f t="shared" ref="D75:D138" si="21">$H$9+C75</f>
        <v>669.90560000000005</v>
      </c>
      <c r="E75" s="112">
        <f t="shared" si="14"/>
        <v>91.342849999999999</v>
      </c>
      <c r="F75" s="124">
        <f>MIN($SL$185:$SL$283)+H9</f>
        <v>648.30753897177988</v>
      </c>
      <c r="G75" s="142">
        <f>MAX($SL$185:$SL$283)+H9</f>
        <v>669.92232990562911</v>
      </c>
      <c r="H75" s="173">
        <v>578.56275000000005</v>
      </c>
      <c r="I75" s="124">
        <f t="shared" si="12"/>
        <v>69.744788971779826</v>
      </c>
      <c r="J75" s="144">
        <f t="shared" si="13"/>
        <v>91.359579905629062</v>
      </c>
      <c r="K75" s="147"/>
      <c r="L75" s="50" t="s">
        <v>211</v>
      </c>
      <c r="M75" s="126"/>
      <c r="N75" s="117">
        <f t="shared" si="15"/>
        <v>5538.5175999999965</v>
      </c>
      <c r="O75" s="116">
        <f t="shared" si="16"/>
        <v>669.90560000000005</v>
      </c>
      <c r="P75" s="112">
        <f t="shared" si="17"/>
        <v>648.30753897177988</v>
      </c>
      <c r="Q75" s="123">
        <f t="shared" si="18"/>
        <v>669.92232990562911</v>
      </c>
      <c r="R75" s="142">
        <f t="shared" si="19"/>
        <v>578.56275000000005</v>
      </c>
    </row>
    <row r="76" spans="1:18" x14ac:dyDescent="0.2">
      <c r="A76" s="155">
        <f t="shared" si="11"/>
        <v>67</v>
      </c>
      <c r="B76" s="112">
        <f t="shared" si="20"/>
        <v>5622.4345333333295</v>
      </c>
      <c r="C76" s="117">
        <f>$SP$185</f>
        <v>103.5522</v>
      </c>
      <c r="D76" s="112">
        <f t="shared" si="21"/>
        <v>669.76220000000001</v>
      </c>
      <c r="E76" s="112">
        <f t="shared" si="14"/>
        <v>91.029859999999985</v>
      </c>
      <c r="F76" s="124">
        <f>MIN($SS$185:$SS$283)+H9</f>
        <v>648.36233539772275</v>
      </c>
      <c r="G76" s="142">
        <f>MAX($SS$185:$SS$283)+H9</f>
        <v>669.7791227562102</v>
      </c>
      <c r="H76" s="173">
        <v>578.73234000000002</v>
      </c>
      <c r="I76" s="124">
        <f t="shared" si="12"/>
        <v>69.629995397722723</v>
      </c>
      <c r="J76" s="144">
        <f t="shared" si="13"/>
        <v>91.046782756210177</v>
      </c>
      <c r="K76" s="147"/>
      <c r="L76" s="50" t="s">
        <v>211</v>
      </c>
      <c r="M76" s="126"/>
      <c r="N76" s="117">
        <f t="shared" si="15"/>
        <v>5622.4345333333295</v>
      </c>
      <c r="O76" s="116">
        <f t="shared" si="16"/>
        <v>669.76220000000001</v>
      </c>
      <c r="P76" s="112">
        <f t="shared" si="17"/>
        <v>648.36233539772275</v>
      </c>
      <c r="Q76" s="123">
        <f t="shared" si="18"/>
        <v>669.7791227562102</v>
      </c>
      <c r="R76" s="142">
        <f t="shared" si="19"/>
        <v>578.73234000000002</v>
      </c>
    </row>
    <row r="77" spans="1:18" x14ac:dyDescent="0.2">
      <c r="A77" s="155">
        <f t="shared" si="11"/>
        <v>68</v>
      </c>
      <c r="B77" s="112">
        <f t="shared" si="20"/>
        <v>5706.3514666666624</v>
      </c>
      <c r="C77" s="117">
        <f>$SW$185</f>
        <v>103.4088</v>
      </c>
      <c r="D77" s="112">
        <f t="shared" si="21"/>
        <v>669.61880000000008</v>
      </c>
      <c r="E77" s="112">
        <f t="shared" si="14"/>
        <v>84.672360000000026</v>
      </c>
      <c r="F77" s="124">
        <f>MIN($SZ$185:$SZ$283)+H9</f>
        <v>648.41698429861594</v>
      </c>
      <c r="G77" s="142">
        <f>MAX($SZ$185:$SZ$283)+H9</f>
        <v>669.63591388881684</v>
      </c>
      <c r="H77" s="173">
        <v>584.94644000000005</v>
      </c>
      <c r="I77" s="124">
        <f t="shared" si="12"/>
        <v>63.470544298615891</v>
      </c>
      <c r="J77" s="144">
        <f t="shared" si="13"/>
        <v>84.689473888816792</v>
      </c>
      <c r="K77" s="147"/>
      <c r="L77" s="50" t="s">
        <v>211</v>
      </c>
      <c r="M77" s="126"/>
      <c r="N77" s="117">
        <f t="shared" si="15"/>
        <v>5706.3514666666624</v>
      </c>
      <c r="O77" s="116">
        <f t="shared" si="16"/>
        <v>669.61880000000008</v>
      </c>
      <c r="P77" s="112">
        <f t="shared" si="17"/>
        <v>648.41698429861594</v>
      </c>
      <c r="Q77" s="123">
        <f t="shared" si="18"/>
        <v>669.63591388881684</v>
      </c>
      <c r="R77" s="142">
        <f t="shared" si="19"/>
        <v>584.94644000000005</v>
      </c>
    </row>
    <row r="78" spans="1:18" x14ac:dyDescent="0.2">
      <c r="A78" s="155">
        <f t="shared" si="11"/>
        <v>69</v>
      </c>
      <c r="B78" s="112">
        <f t="shared" si="20"/>
        <v>5790.2683999999954</v>
      </c>
      <c r="C78" s="117">
        <f>$TD$185</f>
        <v>103.2654</v>
      </c>
      <c r="D78" s="112">
        <f t="shared" si="21"/>
        <v>669.47540000000004</v>
      </c>
      <c r="E78" s="112">
        <f t="shared" si="14"/>
        <v>74.097100000000069</v>
      </c>
      <c r="F78" s="124">
        <f>MIN($TG$185:$TG$283)+H9</f>
        <v>648.47147916712788</v>
      </c>
      <c r="G78" s="142">
        <f>MAX($TG$185:$TG$283)+H9</f>
        <v>669.49270331873299</v>
      </c>
      <c r="H78" s="173">
        <v>595.37829999999997</v>
      </c>
      <c r="I78" s="124">
        <f t="shared" si="12"/>
        <v>53.093179167127914</v>
      </c>
      <c r="J78" s="144">
        <f t="shared" si="13"/>
        <v>74.114403318733025</v>
      </c>
      <c r="K78" s="147"/>
      <c r="L78" s="50" t="s">
        <v>211</v>
      </c>
      <c r="M78" s="126"/>
      <c r="N78" s="117">
        <f t="shared" si="15"/>
        <v>5790.2683999999954</v>
      </c>
      <c r="O78" s="116">
        <f t="shared" si="16"/>
        <v>669.47540000000004</v>
      </c>
      <c r="P78" s="112">
        <f t="shared" si="17"/>
        <v>648.47147916712788</v>
      </c>
      <c r="Q78" s="123">
        <f t="shared" si="18"/>
        <v>669.49270331873299</v>
      </c>
      <c r="R78" s="142">
        <f t="shared" si="19"/>
        <v>595.37829999999997</v>
      </c>
    </row>
    <row r="79" spans="1:18" x14ac:dyDescent="0.2">
      <c r="A79" s="155">
        <f t="shared" si="11"/>
        <v>70</v>
      </c>
      <c r="B79" s="112">
        <f t="shared" si="20"/>
        <v>5874.1853333333283</v>
      </c>
      <c r="C79" s="117">
        <f>$TK$185</f>
        <v>103.122</v>
      </c>
      <c r="D79" s="112">
        <f t="shared" si="21"/>
        <v>669.33199999999999</v>
      </c>
      <c r="E79" s="112">
        <f t="shared" si="14"/>
        <v>67.894289999999955</v>
      </c>
      <c r="F79" s="124">
        <f>MIN($TN$185:$TN$283)+H9</f>
        <v>648.52581343723045</v>
      </c>
      <c r="G79" s="142">
        <f>MAX($TN$185:$TN$283)+H9</f>
        <v>669.34949106110685</v>
      </c>
      <c r="H79" s="174">
        <v>601.43771000000004</v>
      </c>
      <c r="I79" s="124">
        <f t="shared" si="12"/>
        <v>47.088103437230416</v>
      </c>
      <c r="J79" s="144">
        <f t="shared" si="13"/>
        <v>67.911781061106808</v>
      </c>
      <c r="K79" s="147" t="s">
        <v>274</v>
      </c>
      <c r="L79" s="50" t="s">
        <v>211</v>
      </c>
      <c r="M79" s="126"/>
      <c r="N79" s="117">
        <f t="shared" si="15"/>
        <v>5874.1853333333283</v>
      </c>
      <c r="O79" s="116">
        <f t="shared" si="16"/>
        <v>669.33199999999999</v>
      </c>
      <c r="P79" s="112">
        <f t="shared" si="17"/>
        <v>648.52581343723045</v>
      </c>
      <c r="Q79" s="123">
        <f t="shared" si="18"/>
        <v>669.34949106110685</v>
      </c>
      <c r="R79" s="142">
        <f t="shared" si="19"/>
        <v>601.43771000000004</v>
      </c>
    </row>
    <row r="80" spans="1:18" x14ac:dyDescent="0.2">
      <c r="A80" s="155">
        <f t="shared" si="11"/>
        <v>71</v>
      </c>
      <c r="B80" s="112">
        <f t="shared" si="20"/>
        <v>5958.1022666666613</v>
      </c>
      <c r="C80" s="117">
        <f>$TR$185</f>
        <v>102.9786</v>
      </c>
      <c r="D80" s="112">
        <f t="shared" si="21"/>
        <v>669.18860000000006</v>
      </c>
      <c r="E80" s="112">
        <f t="shared" si="14"/>
        <v>68.559260000000108</v>
      </c>
      <c r="F80" s="124">
        <f>MIN($TU$185:$TU$283)+H9</f>
        <v>648.57998048499155</v>
      </c>
      <c r="G80" s="142">
        <f>MAX($TU$185:$TU$283)+H9</f>
        <v>669.20627713095234</v>
      </c>
      <c r="H80" s="173">
        <v>600.62933999999996</v>
      </c>
      <c r="I80" s="124">
        <f t="shared" si="12"/>
        <v>47.950640484991595</v>
      </c>
      <c r="J80" s="144">
        <f t="shared" si="13"/>
        <v>68.576937130952388</v>
      </c>
      <c r="K80" s="147"/>
      <c r="L80" s="50" t="s">
        <v>211</v>
      </c>
      <c r="M80" s="126"/>
      <c r="N80" s="117">
        <f t="shared" si="15"/>
        <v>5958.1022666666613</v>
      </c>
      <c r="O80" s="116">
        <f t="shared" si="16"/>
        <v>669.18860000000006</v>
      </c>
      <c r="P80" s="112">
        <f t="shared" si="17"/>
        <v>648.57998048499155</v>
      </c>
      <c r="Q80" s="123">
        <f t="shared" si="18"/>
        <v>669.20627713095234</v>
      </c>
      <c r="R80" s="142">
        <f t="shared" si="19"/>
        <v>600.62933999999996</v>
      </c>
    </row>
    <row r="81" spans="1:18" x14ac:dyDescent="0.2">
      <c r="A81" s="155">
        <f t="shared" si="11"/>
        <v>72</v>
      </c>
      <c r="B81" s="112">
        <f t="shared" si="20"/>
        <v>6042.0191999999943</v>
      </c>
      <c r="C81" s="117">
        <f>$TY$185</f>
        <v>102.8352</v>
      </c>
      <c r="D81" s="112">
        <f t="shared" si="21"/>
        <v>669.04520000000002</v>
      </c>
      <c r="E81" s="112">
        <f t="shared" si="14"/>
        <v>70.303539999999998</v>
      </c>
      <c r="F81" s="124">
        <f>MIN($UB$185:$UB$283)+H9</f>
        <v>648.63397362941055</v>
      </c>
      <c r="G81" s="142">
        <f>MAX($UB$185:$UB$283)+H9</f>
        <v>669.06306154315007</v>
      </c>
      <c r="H81" s="173">
        <v>598.74166000000002</v>
      </c>
      <c r="I81" s="124">
        <f t="shared" si="12"/>
        <v>49.892313629410523</v>
      </c>
      <c r="J81" s="144">
        <f t="shared" si="13"/>
        <v>70.321401543150046</v>
      </c>
      <c r="K81" s="147"/>
      <c r="L81" s="50" t="s">
        <v>211</v>
      </c>
      <c r="M81" s="126"/>
      <c r="N81" s="117">
        <f t="shared" si="15"/>
        <v>6042.0191999999943</v>
      </c>
      <c r="O81" s="116">
        <f t="shared" si="16"/>
        <v>669.04520000000002</v>
      </c>
      <c r="P81" s="112">
        <f t="shared" si="17"/>
        <v>648.63397362941055</v>
      </c>
      <c r="Q81" s="123">
        <f t="shared" si="18"/>
        <v>669.06306154315007</v>
      </c>
      <c r="R81" s="142">
        <f t="shared" si="19"/>
        <v>598.74166000000002</v>
      </c>
    </row>
    <row r="82" spans="1:18" x14ac:dyDescent="0.2">
      <c r="A82" s="155">
        <f t="shared" si="11"/>
        <v>73</v>
      </c>
      <c r="B82" s="112">
        <f t="shared" si="20"/>
        <v>6125.9361333333272</v>
      </c>
      <c r="C82" s="117">
        <f>$UF$185</f>
        <v>102.6918</v>
      </c>
      <c r="D82" s="112">
        <f t="shared" si="21"/>
        <v>668.90180000000009</v>
      </c>
      <c r="E82" s="112">
        <f t="shared" si="14"/>
        <v>71.391080000000102</v>
      </c>
      <c r="F82" s="124">
        <f>MIN($UI$185:$UI$283)+H9</f>
        <v>648.68778613329562</v>
      </c>
      <c r="G82" s="142">
        <f>MAX($UI$185:$UI$283)+H9</f>
        <v>668.91984431244862</v>
      </c>
      <c r="H82" s="173">
        <v>597.51071999999999</v>
      </c>
      <c r="I82" s="124">
        <f t="shared" si="12"/>
        <v>51.177066133295625</v>
      </c>
      <c r="J82" s="144">
        <f t="shared" si="13"/>
        <v>71.409124312448625</v>
      </c>
      <c r="K82" s="147"/>
      <c r="L82" s="50" t="s">
        <v>211</v>
      </c>
      <c r="M82" s="126"/>
      <c r="N82" s="117">
        <f t="shared" si="15"/>
        <v>6125.9361333333272</v>
      </c>
      <c r="O82" s="116">
        <f t="shared" si="16"/>
        <v>668.90180000000009</v>
      </c>
      <c r="P82" s="112">
        <f t="shared" si="17"/>
        <v>648.68778613329562</v>
      </c>
      <c r="Q82" s="123">
        <f t="shared" si="18"/>
        <v>668.91984431244862</v>
      </c>
      <c r="R82" s="142">
        <f t="shared" si="19"/>
        <v>597.51071999999999</v>
      </c>
    </row>
    <row r="83" spans="1:18" x14ac:dyDescent="0.2">
      <c r="A83" s="155">
        <f t="shared" si="11"/>
        <v>74</v>
      </c>
      <c r="B83" s="112">
        <f t="shared" si="20"/>
        <v>6209.8530666666602</v>
      </c>
      <c r="C83" s="117">
        <f>$UM$185</f>
        <v>102.54839999999999</v>
      </c>
      <c r="D83" s="112">
        <f t="shared" si="21"/>
        <v>668.75840000000005</v>
      </c>
      <c r="E83" s="112">
        <f t="shared" si="14"/>
        <v>69.693180000000098</v>
      </c>
      <c r="F83" s="124">
        <f>MIN($UP$185:$UP$283)+H9</f>
        <v>648.74141120418381</v>
      </c>
      <c r="G83" s="142">
        <f>MAX($UP$185:$UP$283)+H9</f>
        <v>668.77662545346584</v>
      </c>
      <c r="H83" s="173">
        <v>599.06521999999995</v>
      </c>
      <c r="I83" s="124">
        <f t="shared" si="12"/>
        <v>49.676191204183851</v>
      </c>
      <c r="J83" s="144">
        <f t="shared" si="13"/>
        <v>69.711405453465886</v>
      </c>
      <c r="K83" s="147"/>
      <c r="L83" s="50" t="s">
        <v>211</v>
      </c>
      <c r="M83" s="126"/>
      <c r="N83" s="117">
        <f t="shared" si="15"/>
        <v>6209.8530666666602</v>
      </c>
      <c r="O83" s="116">
        <f t="shared" si="16"/>
        <v>668.75840000000005</v>
      </c>
      <c r="P83" s="112">
        <f t="shared" si="17"/>
        <v>648.74141120418381</v>
      </c>
      <c r="Q83" s="123">
        <f t="shared" si="18"/>
        <v>668.77662545346584</v>
      </c>
      <c r="R83" s="142">
        <f t="shared" si="19"/>
        <v>599.06521999999995</v>
      </c>
    </row>
    <row r="84" spans="1:18" x14ac:dyDescent="0.2">
      <c r="A84" s="155">
        <f t="shared" si="11"/>
        <v>75</v>
      </c>
      <c r="B84" s="112">
        <f t="shared" si="20"/>
        <v>6293.7699999999932</v>
      </c>
      <c r="C84" s="117">
        <f>$UT$185</f>
        <v>102.405</v>
      </c>
      <c r="D84" s="112">
        <f t="shared" si="21"/>
        <v>668.61500000000001</v>
      </c>
      <c r="E84" s="112">
        <f t="shared" si="14"/>
        <v>69.651550000000043</v>
      </c>
      <c r="F84" s="124">
        <f>MIN($UW$185:$UW$283)+H9</f>
        <v>648.79484199530248</v>
      </c>
      <c r="G84" s="142">
        <f>MAX($UW$185:$UW$283)+H9</f>
        <v>668.63340498068953</v>
      </c>
      <c r="H84" s="174">
        <v>598.96344999999997</v>
      </c>
      <c r="I84" s="124">
        <f t="shared" si="12"/>
        <v>49.831391995302511</v>
      </c>
      <c r="J84" s="144">
        <f t="shared" si="13"/>
        <v>69.669954980689567</v>
      </c>
      <c r="K84" s="147" t="s">
        <v>274</v>
      </c>
      <c r="L84" s="50" t="s">
        <v>211</v>
      </c>
      <c r="M84" s="126"/>
      <c r="N84" s="117">
        <f t="shared" si="15"/>
        <v>6293.7699999999932</v>
      </c>
      <c r="O84" s="116">
        <f t="shared" si="16"/>
        <v>668.61500000000001</v>
      </c>
      <c r="P84" s="112">
        <f t="shared" si="17"/>
        <v>648.79484199530248</v>
      </c>
      <c r="Q84" s="123">
        <f t="shared" si="18"/>
        <v>668.63340498068953</v>
      </c>
      <c r="R84" s="142">
        <f t="shared" si="19"/>
        <v>598.96344999999997</v>
      </c>
    </row>
    <row r="85" spans="1:18" x14ac:dyDescent="0.2">
      <c r="A85" s="155">
        <f t="shared" si="11"/>
        <v>76</v>
      </c>
      <c r="B85" s="112">
        <f t="shared" si="20"/>
        <v>6377.6869333333261</v>
      </c>
      <c r="C85" s="117">
        <f>$VA$185</f>
        <v>102.26159999999999</v>
      </c>
      <c r="D85" s="112">
        <f t="shared" si="21"/>
        <v>668.47160000000008</v>
      </c>
      <c r="E85" s="112">
        <f t="shared" si="14"/>
        <v>73.704270000000065</v>
      </c>
      <c r="F85" s="124">
        <f>MIN($VD$185:$VD$283)+H9</f>
        <v>648.8480716065726</v>
      </c>
      <c r="G85" s="142">
        <f>MAX($VD$185:$VD$283)+H9</f>
        <v>668.49018290847914</v>
      </c>
      <c r="H85" s="173">
        <v>594.76733000000002</v>
      </c>
      <c r="I85" s="124">
        <f t="shared" si="12"/>
        <v>54.080741606572587</v>
      </c>
      <c r="J85" s="144">
        <f t="shared" si="13"/>
        <v>73.722852908479126</v>
      </c>
      <c r="K85" s="147"/>
      <c r="L85" s="50" t="s">
        <v>211</v>
      </c>
      <c r="M85" s="126"/>
      <c r="N85" s="117">
        <f t="shared" si="15"/>
        <v>6377.6869333333261</v>
      </c>
      <c r="O85" s="116">
        <f t="shared" si="16"/>
        <v>668.47160000000008</v>
      </c>
      <c r="P85" s="112">
        <f t="shared" si="17"/>
        <v>648.8480716065726</v>
      </c>
      <c r="Q85" s="123">
        <f t="shared" si="18"/>
        <v>668.49018290847914</v>
      </c>
      <c r="R85" s="142">
        <f t="shared" si="19"/>
        <v>594.76733000000002</v>
      </c>
    </row>
    <row r="86" spans="1:18" x14ac:dyDescent="0.2">
      <c r="A86" s="155">
        <f t="shared" si="11"/>
        <v>77</v>
      </c>
      <c r="B86" s="112">
        <f t="shared" si="20"/>
        <v>6461.6038666666591</v>
      </c>
      <c r="C86" s="117">
        <f>$VH$185</f>
        <v>102.1182</v>
      </c>
      <c r="D86" s="112">
        <f t="shared" si="21"/>
        <v>668.32820000000004</v>
      </c>
      <c r="E86" s="112">
        <f t="shared" si="14"/>
        <v>78.176250000000095</v>
      </c>
      <c r="F86" s="124">
        <f>MIN($VK$185:$VK$283)+H9</f>
        <v>648.90109308565468</v>
      </c>
      <c r="G86" s="142">
        <f>MAX($VK$185:$VK$283)+H9</f>
        <v>668.34695925106666</v>
      </c>
      <c r="H86" s="173">
        <v>590.15194999999994</v>
      </c>
      <c r="I86" s="124">
        <f t="shared" si="12"/>
        <v>58.749143085654737</v>
      </c>
      <c r="J86" s="144">
        <f t="shared" si="13"/>
        <v>78.195009251066722</v>
      </c>
      <c r="K86" s="147"/>
      <c r="L86" s="50" t="s">
        <v>211</v>
      </c>
      <c r="M86" s="126"/>
      <c r="N86" s="117">
        <f t="shared" si="15"/>
        <v>6461.6038666666591</v>
      </c>
      <c r="O86" s="116">
        <f t="shared" si="16"/>
        <v>668.32820000000004</v>
      </c>
      <c r="P86" s="112">
        <f t="shared" si="17"/>
        <v>648.90109308565468</v>
      </c>
      <c r="Q86" s="123">
        <f t="shared" si="18"/>
        <v>668.34695925106666</v>
      </c>
      <c r="R86" s="142">
        <f t="shared" si="19"/>
        <v>590.15194999999994</v>
      </c>
    </row>
    <row r="87" spans="1:18" x14ac:dyDescent="0.2">
      <c r="A87" s="155">
        <f t="shared" si="11"/>
        <v>78</v>
      </c>
      <c r="B87" s="112">
        <f t="shared" si="20"/>
        <v>6545.5207999999921</v>
      </c>
      <c r="C87" s="117">
        <f>$VO$185</f>
        <v>101.97479999999999</v>
      </c>
      <c r="D87" s="112">
        <f t="shared" si="21"/>
        <v>668.1848</v>
      </c>
      <c r="E87" s="112">
        <f t="shared" si="14"/>
        <v>82.462210000000027</v>
      </c>
      <c r="F87" s="124">
        <f>MIN($VR$185:$VR$283)+H9</f>
        <v>648.95389942903512</v>
      </c>
      <c r="G87" s="142">
        <f>MAX($VR$185:$VR$283)+H9</f>
        <v>668.20373402255768</v>
      </c>
      <c r="H87" s="173">
        <v>585.72258999999997</v>
      </c>
      <c r="I87" s="124">
        <f t="shared" si="12"/>
        <v>63.23130942903515</v>
      </c>
      <c r="J87" s="144">
        <f t="shared" si="13"/>
        <v>82.481144022557714</v>
      </c>
      <c r="K87" s="147"/>
      <c r="L87" s="50" t="s">
        <v>211</v>
      </c>
      <c r="M87" s="126"/>
      <c r="N87" s="117">
        <f t="shared" si="15"/>
        <v>6545.5207999999921</v>
      </c>
      <c r="O87" s="116">
        <f t="shared" si="16"/>
        <v>668.1848</v>
      </c>
      <c r="P87" s="112">
        <f t="shared" si="17"/>
        <v>648.95389942903512</v>
      </c>
      <c r="Q87" s="123">
        <f t="shared" si="18"/>
        <v>668.20373402255768</v>
      </c>
      <c r="R87" s="142">
        <f t="shared" si="19"/>
        <v>585.72258999999997</v>
      </c>
    </row>
    <row r="88" spans="1:18" x14ac:dyDescent="0.2">
      <c r="A88" s="155">
        <f t="shared" si="11"/>
        <v>79</v>
      </c>
      <c r="B88" s="112">
        <f t="shared" si="20"/>
        <v>6629.437733333325</v>
      </c>
      <c r="C88" s="117">
        <f>$VV$185</f>
        <v>101.83139999999999</v>
      </c>
      <c r="D88" s="112">
        <f t="shared" si="21"/>
        <v>668.04140000000007</v>
      </c>
      <c r="E88" s="112">
        <f t="shared" si="14"/>
        <v>86.691850000000045</v>
      </c>
      <c r="F88" s="124">
        <f>MIN($VY$185:$VY$283)+H9</f>
        <v>649.00648358315414</v>
      </c>
      <c r="G88" s="142">
        <f>MAX($VY$185:$VY$283)+H9</f>
        <v>668.06050723693261</v>
      </c>
      <c r="H88" s="173">
        <v>581.34955000000002</v>
      </c>
      <c r="I88" s="124">
        <f t="shared" si="12"/>
        <v>67.656933583154114</v>
      </c>
      <c r="J88" s="144">
        <f t="shared" si="13"/>
        <v>86.710957236932586</v>
      </c>
      <c r="K88" s="147"/>
      <c r="L88" s="50" t="s">
        <v>211</v>
      </c>
      <c r="M88" s="126"/>
      <c r="N88" s="117">
        <f t="shared" si="15"/>
        <v>6629.437733333325</v>
      </c>
      <c r="O88" s="116">
        <f t="shared" si="16"/>
        <v>668.04140000000007</v>
      </c>
      <c r="P88" s="112">
        <f t="shared" si="17"/>
        <v>649.00648358315414</v>
      </c>
      <c r="Q88" s="123">
        <f t="shared" si="18"/>
        <v>668.06050723693261</v>
      </c>
      <c r="R88" s="142">
        <f t="shared" si="19"/>
        <v>581.34955000000002</v>
      </c>
    </row>
    <row r="89" spans="1:18" x14ac:dyDescent="0.2">
      <c r="A89" s="155">
        <f t="shared" si="11"/>
        <v>80</v>
      </c>
      <c r="B89" s="112">
        <f t="shared" si="20"/>
        <v>6713.354666666658</v>
      </c>
      <c r="C89" s="117">
        <f>$WC$185</f>
        <v>101.68799999999999</v>
      </c>
      <c r="D89" s="112">
        <f t="shared" si="21"/>
        <v>667.89800000000002</v>
      </c>
      <c r="E89" s="112">
        <f t="shared" si="14"/>
        <v>90.363389999999981</v>
      </c>
      <c r="F89" s="124">
        <f>MIN($WF$185:$WF$283)+H9</f>
        <v>649.05883844557468</v>
      </c>
      <c r="G89" s="142">
        <f>MAX($WF$185:$WF$283)+H9</f>
        <v>667.91727890804782</v>
      </c>
      <c r="H89" s="174">
        <v>577.53461000000004</v>
      </c>
      <c r="I89" s="124">
        <f t="shared" si="12"/>
        <v>71.524228445574636</v>
      </c>
      <c r="J89" s="144">
        <f t="shared" si="13"/>
        <v>90.382668908047776</v>
      </c>
      <c r="K89" s="147"/>
      <c r="L89" s="50" t="s">
        <v>211</v>
      </c>
      <c r="M89" s="126"/>
      <c r="N89" s="117">
        <f t="shared" si="15"/>
        <v>6713.354666666658</v>
      </c>
      <c r="O89" s="116">
        <f t="shared" si="16"/>
        <v>667.89800000000002</v>
      </c>
      <c r="P89" s="112">
        <f t="shared" si="17"/>
        <v>649.05883844557468</v>
      </c>
      <c r="Q89" s="123">
        <f t="shared" si="18"/>
        <v>667.91727890804782</v>
      </c>
      <c r="R89" s="142">
        <f t="shared" si="19"/>
        <v>577.53461000000004</v>
      </c>
    </row>
    <row r="90" spans="1:18" x14ac:dyDescent="0.2">
      <c r="A90" s="155">
        <f t="shared" si="11"/>
        <v>81</v>
      </c>
      <c r="B90" s="112">
        <f t="shared" si="20"/>
        <v>6797.2715999999909</v>
      </c>
      <c r="C90" s="117">
        <f>$WJ$185</f>
        <v>101.54459999999999</v>
      </c>
      <c r="D90" s="112">
        <f t="shared" si="21"/>
        <v>667.75459999999998</v>
      </c>
      <c r="E90" s="112">
        <f t="shared" si="14"/>
        <v>90.355549999999994</v>
      </c>
      <c r="F90" s="124">
        <f>MIN($WM$185:$WM$283)+H9</f>
        <v>649.11095686619194</v>
      </c>
      <c r="G90" s="142">
        <f>MAX($WM$185:$WM$283)+H9</f>
        <v>667.77404904963657</v>
      </c>
      <c r="H90" s="173">
        <v>577.39904999999999</v>
      </c>
      <c r="I90" s="124">
        <f t="shared" si="12"/>
        <v>71.711906866191953</v>
      </c>
      <c r="J90" s="144">
        <f t="shared" si="13"/>
        <v>90.374999049636585</v>
      </c>
      <c r="K90" s="147"/>
      <c r="L90" s="50" t="s">
        <v>211</v>
      </c>
      <c r="M90" s="126"/>
      <c r="N90" s="117">
        <f t="shared" si="15"/>
        <v>6797.2715999999909</v>
      </c>
      <c r="O90" s="116">
        <f t="shared" si="16"/>
        <v>667.75459999999998</v>
      </c>
      <c r="P90" s="112">
        <f t="shared" si="17"/>
        <v>649.11095686619194</v>
      </c>
      <c r="Q90" s="123">
        <f t="shared" si="18"/>
        <v>667.77404904963657</v>
      </c>
      <c r="R90" s="142">
        <f t="shared" si="19"/>
        <v>577.39904999999999</v>
      </c>
    </row>
    <row r="91" spans="1:18" x14ac:dyDescent="0.2">
      <c r="A91" s="155">
        <f t="shared" si="11"/>
        <v>82</v>
      </c>
      <c r="B91" s="112">
        <f t="shared" si="20"/>
        <v>6881.1885333333239</v>
      </c>
      <c r="C91" s="117">
        <f>$WQ$185</f>
        <v>101.40119999999999</v>
      </c>
      <c r="D91" s="112">
        <f t="shared" si="21"/>
        <v>667.61120000000005</v>
      </c>
      <c r="E91" s="112">
        <f t="shared" si="14"/>
        <v>88.194490000000087</v>
      </c>
      <c r="F91" s="124">
        <f>MIN($WT$185:$WT$283)+H9</f>
        <v>649.16283164848141</v>
      </c>
      <c r="G91" s="142">
        <f>MAX($WT$185:$WT$283)+H9</f>
        <v>667.63081767531014</v>
      </c>
      <c r="H91" s="173">
        <v>579.41670999999997</v>
      </c>
      <c r="I91" s="124">
        <f t="shared" si="12"/>
        <v>69.746121648481449</v>
      </c>
      <c r="J91" s="144">
        <f t="shared" si="13"/>
        <v>88.214107675310174</v>
      </c>
      <c r="K91" s="147" t="s">
        <v>274</v>
      </c>
      <c r="L91" s="50" t="s">
        <v>211</v>
      </c>
      <c r="M91" s="126"/>
      <c r="N91" s="117">
        <f t="shared" si="15"/>
        <v>6881.1885333333239</v>
      </c>
      <c r="O91" s="116">
        <f t="shared" si="16"/>
        <v>667.61120000000005</v>
      </c>
      <c r="P91" s="112">
        <f t="shared" si="17"/>
        <v>649.16283164848141</v>
      </c>
      <c r="Q91" s="123">
        <f t="shared" si="18"/>
        <v>667.63081767531014</v>
      </c>
      <c r="R91" s="142">
        <f t="shared" si="19"/>
        <v>579.41670999999997</v>
      </c>
    </row>
    <row r="92" spans="1:18" x14ac:dyDescent="0.2">
      <c r="A92" s="155">
        <f t="shared" si="11"/>
        <v>83</v>
      </c>
      <c r="B92" s="112">
        <f t="shared" si="20"/>
        <v>6965.1054666666569</v>
      </c>
      <c r="C92" s="117">
        <f>$WX$185</f>
        <v>101.25779999999999</v>
      </c>
      <c r="D92" s="112">
        <f t="shared" si="21"/>
        <v>667.46780000000001</v>
      </c>
      <c r="E92" s="112">
        <f t="shared" si="14"/>
        <v>91.486980000000017</v>
      </c>
      <c r="F92" s="124">
        <f>MIN($XA$185:$XA$283)+H9</f>
        <v>649.21445555078878</v>
      </c>
      <c r="G92" s="142">
        <f>MAX($XA$185:$XA$283)+H9</f>
        <v>667.48758479855928</v>
      </c>
      <c r="H92" s="173">
        <v>575.98081999999999</v>
      </c>
      <c r="I92" s="124">
        <f t="shared" si="12"/>
        <v>73.23363555078879</v>
      </c>
      <c r="J92" s="144">
        <f t="shared" si="13"/>
        <v>91.506764798559288</v>
      </c>
      <c r="K92" s="147"/>
      <c r="L92" s="50" t="s">
        <v>211</v>
      </c>
      <c r="M92" s="126"/>
      <c r="N92" s="117">
        <f t="shared" si="15"/>
        <v>6965.1054666666569</v>
      </c>
      <c r="O92" s="116">
        <f t="shared" si="16"/>
        <v>667.46780000000001</v>
      </c>
      <c r="P92" s="112">
        <f t="shared" si="17"/>
        <v>649.21445555078878</v>
      </c>
      <c r="Q92" s="123">
        <f t="shared" si="18"/>
        <v>667.48758479855928</v>
      </c>
      <c r="R92" s="142">
        <f t="shared" si="19"/>
        <v>575.98081999999999</v>
      </c>
    </row>
    <row r="93" spans="1:18" x14ac:dyDescent="0.2">
      <c r="A93" s="155">
        <f t="shared" si="11"/>
        <v>84</v>
      </c>
      <c r="B93" s="112">
        <f t="shared" si="20"/>
        <v>7049.0223999999898</v>
      </c>
      <c r="C93" s="117">
        <f>$XE$185</f>
        <v>101.11439999999999</v>
      </c>
      <c r="D93" s="112">
        <f t="shared" si="21"/>
        <v>667.32439999999997</v>
      </c>
      <c r="E93" s="112">
        <f t="shared" si="14"/>
        <v>96.607489999999984</v>
      </c>
      <c r="F93" s="124">
        <f>MIN($XH$185:$XH$283)+H9</f>
        <v>649.26582128765654</v>
      </c>
      <c r="G93" s="142">
        <f>MAX($XH$185:$XH$283)+H9</f>
        <v>667.34435043275448</v>
      </c>
      <c r="H93" s="173">
        <v>570.71690999999998</v>
      </c>
      <c r="I93" s="124">
        <f t="shared" si="12"/>
        <v>78.548911287656551</v>
      </c>
      <c r="J93" s="144">
        <f t="shared" si="13"/>
        <v>96.627440432754497</v>
      </c>
      <c r="K93" s="147"/>
      <c r="L93" s="50" t="s">
        <v>211</v>
      </c>
      <c r="M93" s="126"/>
      <c r="N93" s="117">
        <f t="shared" si="15"/>
        <v>7049.0223999999898</v>
      </c>
      <c r="O93" s="116">
        <f t="shared" si="16"/>
        <v>667.32439999999997</v>
      </c>
      <c r="P93" s="112">
        <f t="shared" si="17"/>
        <v>649.26582128765654</v>
      </c>
      <c r="Q93" s="123">
        <f t="shared" si="18"/>
        <v>667.34435043275448</v>
      </c>
      <c r="R93" s="142">
        <f t="shared" si="19"/>
        <v>570.71690999999998</v>
      </c>
    </row>
    <row r="94" spans="1:18" x14ac:dyDescent="0.2">
      <c r="A94" s="155">
        <f t="shared" si="11"/>
        <v>85</v>
      </c>
      <c r="B94" s="112">
        <f t="shared" si="20"/>
        <v>7132.9393333333228</v>
      </c>
      <c r="C94" s="117">
        <f>$XL$185</f>
        <v>100.97099999999999</v>
      </c>
      <c r="D94" s="112">
        <f t="shared" si="21"/>
        <v>667.18100000000004</v>
      </c>
      <c r="E94" s="112">
        <f t="shared" si="14"/>
        <v>103.81866000000002</v>
      </c>
      <c r="F94" s="124">
        <f>MIN($XO$185:$XO$283)+H9</f>
        <v>649.31692153118956</v>
      </c>
      <c r="G94" s="142">
        <f>MAX($XO$185:$XO$283)+H9</f>
        <v>667.2011145911481</v>
      </c>
      <c r="H94" s="174">
        <v>563.36234000000002</v>
      </c>
      <c r="I94" s="124">
        <f t="shared" si="12"/>
        <v>85.954581531189547</v>
      </c>
      <c r="J94" s="144">
        <f t="shared" si="13"/>
        <v>103.83877459114808</v>
      </c>
      <c r="K94" s="147"/>
      <c r="L94" s="50" t="s">
        <v>211</v>
      </c>
      <c r="M94" s="126"/>
      <c r="N94" s="117">
        <f t="shared" si="15"/>
        <v>7132.9393333333228</v>
      </c>
      <c r="O94" s="116">
        <f t="shared" si="16"/>
        <v>667.18100000000004</v>
      </c>
      <c r="P94" s="112">
        <f t="shared" si="17"/>
        <v>649.31692153118956</v>
      </c>
      <c r="Q94" s="123">
        <f t="shared" si="18"/>
        <v>667.2011145911481</v>
      </c>
      <c r="R94" s="142">
        <f t="shared" si="19"/>
        <v>563.36234000000002</v>
      </c>
    </row>
    <row r="95" spans="1:18" x14ac:dyDescent="0.2">
      <c r="A95" s="155">
        <f t="shared" si="11"/>
        <v>86</v>
      </c>
      <c r="B95" s="112">
        <f t="shared" si="20"/>
        <v>7216.8562666666558</v>
      </c>
      <c r="C95" s="117">
        <f>$XS$185</f>
        <v>100.82759999999999</v>
      </c>
      <c r="D95" s="112">
        <f t="shared" si="21"/>
        <v>667.0376</v>
      </c>
      <c r="E95" s="112">
        <f t="shared" si="14"/>
        <v>109.74001999999996</v>
      </c>
      <c r="F95" s="124">
        <f>MIN($XV$185:$XV$283)+H9</f>
        <v>649.36774891245955</v>
      </c>
      <c r="G95" s="142">
        <f>MAX($XV$185:$XV$283)+H9</f>
        <v>667.05787728687426</v>
      </c>
      <c r="H95" s="173">
        <v>557.29758000000004</v>
      </c>
      <c r="I95" s="124">
        <f t="shared" si="12"/>
        <v>92.070168912459508</v>
      </c>
      <c r="J95" s="144">
        <f t="shared" si="13"/>
        <v>109.76029728687422</v>
      </c>
      <c r="K95" s="147"/>
      <c r="L95" s="50" t="s">
        <v>211</v>
      </c>
      <c r="M95" s="126"/>
      <c r="N95" s="117">
        <f t="shared" si="15"/>
        <v>7216.8562666666558</v>
      </c>
      <c r="O95" s="116">
        <f t="shared" si="16"/>
        <v>667.0376</v>
      </c>
      <c r="P95" s="112">
        <f t="shared" si="17"/>
        <v>649.36774891245955</v>
      </c>
      <c r="Q95" s="123">
        <f t="shared" si="18"/>
        <v>667.05787728687426</v>
      </c>
      <c r="R95" s="142">
        <f t="shared" si="19"/>
        <v>557.29758000000004</v>
      </c>
    </row>
    <row r="96" spans="1:18" x14ac:dyDescent="0.2">
      <c r="A96" s="155">
        <f t="shared" si="11"/>
        <v>87</v>
      </c>
      <c r="B96" s="112">
        <f t="shared" si="20"/>
        <v>7300.7731999999887</v>
      </c>
      <c r="C96" s="117">
        <f>$XZ$185</f>
        <v>100.68419999999999</v>
      </c>
      <c r="D96" s="112">
        <f t="shared" si="21"/>
        <v>666.89420000000007</v>
      </c>
      <c r="E96" s="112">
        <f t="shared" si="14"/>
        <v>117.95393000000001</v>
      </c>
      <c r="F96" s="124">
        <f>MIN($YC$185:$YC$283)+H9</f>
        <v>649.41829602294274</v>
      </c>
      <c r="G96" s="142">
        <f>MAX($YC$185:$YC$283)+H9</f>
        <v>666.9146385329509</v>
      </c>
      <c r="H96" s="173">
        <v>548.94027000000006</v>
      </c>
      <c r="I96" s="124">
        <f t="shared" si="12"/>
        <v>100.47802602294269</v>
      </c>
      <c r="J96" s="144">
        <f t="shared" si="13"/>
        <v>117.97436853295085</v>
      </c>
      <c r="K96" s="147"/>
      <c r="L96" s="50" t="s">
        <v>211</v>
      </c>
      <c r="M96" s="126"/>
      <c r="N96" s="117">
        <f t="shared" si="15"/>
        <v>7300.7731999999887</v>
      </c>
      <c r="O96" s="116">
        <f t="shared" si="16"/>
        <v>666.89420000000007</v>
      </c>
      <c r="P96" s="112">
        <f t="shared" si="17"/>
        <v>649.41829602294274</v>
      </c>
      <c r="Q96" s="123">
        <f t="shared" si="18"/>
        <v>666.9146385329509</v>
      </c>
      <c r="R96" s="142">
        <f t="shared" si="19"/>
        <v>548.94027000000006</v>
      </c>
    </row>
    <row r="97" spans="1:18" x14ac:dyDescent="0.2">
      <c r="A97" s="155">
        <f t="shared" si="11"/>
        <v>88</v>
      </c>
      <c r="B97" s="112">
        <f t="shared" si="20"/>
        <v>7384.6901333333217</v>
      </c>
      <c r="C97" s="117">
        <f>$YG$185</f>
        <v>100.54079999999999</v>
      </c>
      <c r="D97" s="112">
        <f t="shared" si="21"/>
        <v>666.75080000000003</v>
      </c>
      <c r="E97" s="112">
        <f t="shared" si="14"/>
        <v>123.42452000000003</v>
      </c>
      <c r="F97" s="124">
        <f>MIN($YJ$185:$YJ$283)+H9</f>
        <v>649.46855541599905</v>
      </c>
      <c r="G97" s="142">
        <f>MAX($YJ$185:$YJ$283)+H9</f>
        <v>666.77139834228001</v>
      </c>
      <c r="H97" s="173">
        <v>543.32628</v>
      </c>
      <c r="I97" s="124">
        <f t="shared" si="12"/>
        <v>106.14227541599905</v>
      </c>
      <c r="J97" s="144">
        <f t="shared" si="13"/>
        <v>123.44511834228001</v>
      </c>
      <c r="K97" s="147" t="s">
        <v>274</v>
      </c>
      <c r="L97" s="50" t="s">
        <v>211</v>
      </c>
      <c r="M97" s="126"/>
      <c r="N97" s="117">
        <f t="shared" si="15"/>
        <v>7384.6901333333217</v>
      </c>
      <c r="O97" s="116">
        <f t="shared" si="16"/>
        <v>666.75080000000003</v>
      </c>
      <c r="P97" s="112">
        <f t="shared" si="17"/>
        <v>649.46855541599905</v>
      </c>
      <c r="Q97" s="123">
        <f t="shared" si="18"/>
        <v>666.77139834228001</v>
      </c>
      <c r="R97" s="142">
        <f t="shared" si="19"/>
        <v>543.32628</v>
      </c>
    </row>
    <row r="98" spans="1:18" x14ac:dyDescent="0.2">
      <c r="A98" s="155">
        <f t="shared" si="11"/>
        <v>89</v>
      </c>
      <c r="B98" s="112">
        <f t="shared" si="20"/>
        <v>7468.6070666666546</v>
      </c>
      <c r="C98" s="117">
        <f>$YN$185</f>
        <v>100.39739999999999</v>
      </c>
      <c r="D98" s="112">
        <f t="shared" si="21"/>
        <v>666.60739999999998</v>
      </c>
      <c r="E98" s="112">
        <f t="shared" si="14"/>
        <v>124.16562999999996</v>
      </c>
      <c r="F98" s="124">
        <f>MIN($YQ$185:$YQ$283)+H9</f>
        <v>649.51851960838087</v>
      </c>
      <c r="G98" s="142">
        <f>MAX($YQ$185:$YQ$283)+H9</f>
        <v>666.6281567276493</v>
      </c>
      <c r="H98" s="173">
        <v>542.44177000000002</v>
      </c>
      <c r="I98" s="124">
        <f t="shared" si="12"/>
        <v>107.07674960838085</v>
      </c>
      <c r="J98" s="144">
        <f t="shared" si="13"/>
        <v>124.18638672764928</v>
      </c>
      <c r="K98" s="147"/>
      <c r="L98" s="50" t="s">
        <v>211</v>
      </c>
      <c r="M98" s="126"/>
      <c r="N98" s="117">
        <f t="shared" si="15"/>
        <v>7468.6070666666546</v>
      </c>
      <c r="O98" s="116">
        <f t="shared" si="16"/>
        <v>666.60739999999998</v>
      </c>
      <c r="P98" s="112">
        <f t="shared" si="17"/>
        <v>649.51851960838087</v>
      </c>
      <c r="Q98" s="123">
        <f t="shared" si="18"/>
        <v>666.6281567276493</v>
      </c>
      <c r="R98" s="142">
        <f t="shared" si="19"/>
        <v>542.44177000000002</v>
      </c>
    </row>
    <row r="99" spans="1:18" x14ac:dyDescent="0.2">
      <c r="A99" s="155">
        <f t="shared" si="11"/>
        <v>90</v>
      </c>
      <c r="B99" s="112">
        <f t="shared" si="20"/>
        <v>7552.5239999999876</v>
      </c>
      <c r="C99" s="117">
        <f>$YU$185</f>
        <v>100.25399999999999</v>
      </c>
      <c r="D99" s="112">
        <f t="shared" si="21"/>
        <v>666.46400000000006</v>
      </c>
      <c r="E99" s="112">
        <f t="shared" si="14"/>
        <v>124.57442000000003</v>
      </c>
      <c r="F99" s="124">
        <f>MIN($YX$185:$YX$283)+H9</f>
        <v>649.56818108177993</v>
      </c>
      <c r="G99" s="142">
        <f>MAX($YX$185:$YX$283)+H9</f>
        <v>666.48491370173281</v>
      </c>
      <c r="H99" s="174">
        <v>541.88958000000002</v>
      </c>
      <c r="I99" s="124">
        <f t="shared" si="12"/>
        <v>107.6786010817799</v>
      </c>
      <c r="J99" s="144">
        <f t="shared" si="13"/>
        <v>124.59533370173278</v>
      </c>
      <c r="K99" s="147"/>
      <c r="L99" s="50" t="s">
        <v>211</v>
      </c>
      <c r="M99" s="126"/>
      <c r="N99" s="117">
        <f t="shared" si="15"/>
        <v>7552.5239999999876</v>
      </c>
      <c r="O99" s="116">
        <f t="shared" si="16"/>
        <v>666.46400000000006</v>
      </c>
      <c r="P99" s="112">
        <f t="shared" si="17"/>
        <v>649.56818108177993</v>
      </c>
      <c r="Q99" s="123">
        <f t="shared" si="18"/>
        <v>666.48491370173281</v>
      </c>
      <c r="R99" s="142">
        <f t="shared" si="19"/>
        <v>541.88958000000002</v>
      </c>
    </row>
    <row r="100" spans="1:18" x14ac:dyDescent="0.2">
      <c r="A100" s="155">
        <f t="shared" si="11"/>
        <v>91</v>
      </c>
      <c r="B100" s="112">
        <f t="shared" si="20"/>
        <v>7636.4409333333206</v>
      </c>
      <c r="C100" s="117">
        <f>$ZB$185</f>
        <v>100.11059999999999</v>
      </c>
      <c r="D100" s="112">
        <f t="shared" si="21"/>
        <v>666.32060000000001</v>
      </c>
      <c r="E100" s="112">
        <f t="shared" si="14"/>
        <v>124.67466000000002</v>
      </c>
      <c r="F100" s="124">
        <f>MIN($ZE$185:$ZE$283)+H9</f>
        <v>649.6175322844058</v>
      </c>
      <c r="G100" s="142">
        <f>MAX($ZE$185:$ZE$283)+H9</f>
        <v>666.34166927709191</v>
      </c>
      <c r="H100" s="173">
        <v>541.64594</v>
      </c>
      <c r="I100" s="124">
        <f t="shared" si="12"/>
        <v>107.9715922844058</v>
      </c>
      <c r="J100" s="144">
        <f t="shared" si="13"/>
        <v>124.69572927709191</v>
      </c>
      <c r="K100" s="147" t="s">
        <v>275</v>
      </c>
      <c r="L100" s="50" t="s">
        <v>211</v>
      </c>
      <c r="M100" s="126"/>
      <c r="N100" s="117">
        <f t="shared" si="15"/>
        <v>7636.4409333333206</v>
      </c>
      <c r="O100" s="116">
        <f t="shared" si="16"/>
        <v>666.32060000000001</v>
      </c>
      <c r="P100" s="112">
        <f t="shared" si="17"/>
        <v>649.6175322844058</v>
      </c>
      <c r="Q100" s="123">
        <f t="shared" si="18"/>
        <v>666.34166927709191</v>
      </c>
      <c r="R100" s="142">
        <f t="shared" si="19"/>
        <v>541.64594</v>
      </c>
    </row>
    <row r="101" spans="1:18" x14ac:dyDescent="0.2">
      <c r="A101" s="155">
        <f t="shared" si="11"/>
        <v>92</v>
      </c>
      <c r="B101" s="112">
        <f t="shared" si="20"/>
        <v>7720.3578666666535</v>
      </c>
      <c r="C101" s="117">
        <f>$ZI$185</f>
        <v>99.967199999999991</v>
      </c>
      <c r="D101" s="112">
        <f t="shared" si="21"/>
        <v>666.17720000000008</v>
      </c>
      <c r="E101" s="112">
        <f t="shared" si="14"/>
        <v>121.97561000000007</v>
      </c>
      <c r="F101" s="124">
        <f>MIN($ZL$185:$ZL$283)+H9</f>
        <v>649.66656563259789</v>
      </c>
      <c r="G101" s="142">
        <f>MAX($ZL$185:$ZL$283)+H9</f>
        <v>666.19842346617656</v>
      </c>
      <c r="H101" s="173">
        <v>544.20159000000001</v>
      </c>
      <c r="I101" s="124">
        <f t="shared" si="12"/>
        <v>105.46497563259788</v>
      </c>
      <c r="J101" s="144">
        <f t="shared" si="13"/>
        <v>121.99683346617655</v>
      </c>
      <c r="K101" s="147"/>
      <c r="L101" s="50" t="s">
        <v>211</v>
      </c>
      <c r="M101" s="126"/>
      <c r="N101" s="117">
        <f t="shared" si="15"/>
        <v>7720.3578666666535</v>
      </c>
      <c r="O101" s="116">
        <f t="shared" si="16"/>
        <v>666.17720000000008</v>
      </c>
      <c r="P101" s="112">
        <f t="shared" si="17"/>
        <v>649.66656563259789</v>
      </c>
      <c r="Q101" s="123">
        <f t="shared" si="18"/>
        <v>666.19842346617656</v>
      </c>
      <c r="R101" s="142">
        <f t="shared" si="19"/>
        <v>544.20159000000001</v>
      </c>
    </row>
    <row r="102" spans="1:18" x14ac:dyDescent="0.2">
      <c r="A102" s="155">
        <f t="shared" si="11"/>
        <v>93</v>
      </c>
      <c r="B102" s="112">
        <f t="shared" si="20"/>
        <v>7804.2747999999865</v>
      </c>
      <c r="C102" s="117">
        <f>$ZP$185</f>
        <v>99.823799999999991</v>
      </c>
      <c r="D102" s="112">
        <f t="shared" si="21"/>
        <v>666.03380000000004</v>
      </c>
      <c r="E102" s="112">
        <f t="shared" si="14"/>
        <v>118.80792000000008</v>
      </c>
      <c r="F102" s="124">
        <f>MIN($ZS$185:$ZS$283)+H9</f>
        <v>649.71527351246721</v>
      </c>
      <c r="G102" s="142">
        <f>MAX($ZS$185:$ZS$283)+H9</f>
        <v>666.05517628132611</v>
      </c>
      <c r="H102" s="173">
        <v>547.22587999999996</v>
      </c>
      <c r="I102" s="124">
        <f t="shared" si="12"/>
        <v>102.48939351246725</v>
      </c>
      <c r="J102" s="144">
        <f t="shared" si="13"/>
        <v>118.82929628132615</v>
      </c>
      <c r="K102" s="147"/>
      <c r="L102" s="50" t="s">
        <v>211</v>
      </c>
      <c r="M102" s="126"/>
      <c r="N102" s="117">
        <f t="shared" si="15"/>
        <v>7804.2747999999865</v>
      </c>
      <c r="O102" s="116">
        <f t="shared" si="16"/>
        <v>666.03380000000004</v>
      </c>
      <c r="P102" s="112">
        <f t="shared" si="17"/>
        <v>649.71527351246721</v>
      </c>
      <c r="Q102" s="123">
        <f t="shared" si="18"/>
        <v>666.05517628132611</v>
      </c>
      <c r="R102" s="142">
        <f t="shared" si="19"/>
        <v>547.22587999999996</v>
      </c>
    </row>
    <row r="103" spans="1:18" x14ac:dyDescent="0.2">
      <c r="A103" s="155">
        <f t="shared" si="11"/>
        <v>94</v>
      </c>
      <c r="B103" s="112">
        <f t="shared" si="20"/>
        <v>7888.1917333333195</v>
      </c>
      <c r="C103" s="117">
        <f>$ZW$185</f>
        <v>99.680399999999992</v>
      </c>
      <c r="D103" s="112">
        <f t="shared" si="21"/>
        <v>665.8904</v>
      </c>
      <c r="E103" s="112">
        <f t="shared" si="14"/>
        <v>112.37756000000002</v>
      </c>
      <c r="F103" s="124">
        <f>MIN($ZZ$185:$ZZ$283)+H9</f>
        <v>649.76364828156966</v>
      </c>
      <c r="G103" s="142">
        <f>MAX($ZZ$185:$ZZ$283)+H9</f>
        <v>665.91192773477019</v>
      </c>
      <c r="H103" s="173">
        <v>553.51283999999998</v>
      </c>
      <c r="I103" s="124">
        <f t="shared" si="12"/>
        <v>96.250808281569675</v>
      </c>
      <c r="J103" s="144">
        <f t="shared" si="13"/>
        <v>112.39908773477021</v>
      </c>
      <c r="K103" s="147" t="s">
        <v>274</v>
      </c>
      <c r="L103" s="50" t="s">
        <v>211</v>
      </c>
      <c r="M103" s="126"/>
      <c r="N103" s="117">
        <f t="shared" si="15"/>
        <v>7888.1917333333195</v>
      </c>
      <c r="O103" s="116">
        <f t="shared" si="16"/>
        <v>665.8904</v>
      </c>
      <c r="P103" s="112">
        <f t="shared" si="17"/>
        <v>649.76364828156966</v>
      </c>
      <c r="Q103" s="123">
        <f t="shared" si="18"/>
        <v>665.91192773477019</v>
      </c>
      <c r="R103" s="142">
        <f t="shared" si="19"/>
        <v>553.51283999999998</v>
      </c>
    </row>
    <row r="104" spans="1:18" x14ac:dyDescent="0.2">
      <c r="A104" s="155">
        <f t="shared" si="11"/>
        <v>95</v>
      </c>
      <c r="B104" s="112">
        <f t="shared" si="20"/>
        <v>7972.1086666666524</v>
      </c>
      <c r="C104" s="117">
        <f>$AAD$185</f>
        <v>99.536999999999992</v>
      </c>
      <c r="D104" s="112">
        <f t="shared" si="21"/>
        <v>665.74700000000007</v>
      </c>
      <c r="E104" s="112">
        <f t="shared" si="14"/>
        <v>103.05753000000004</v>
      </c>
      <c r="F104" s="124">
        <f>MIN($AAG$185:$AAG$283)+H9</f>
        <v>649.811682270608</v>
      </c>
      <c r="G104" s="142">
        <f>MAX($AAG$185:$AAG$283)+H9</f>
        <v>665.76867783863008</v>
      </c>
      <c r="H104" s="174">
        <v>562.68947000000003</v>
      </c>
      <c r="I104" s="124">
        <f t="shared" si="12"/>
        <v>87.122212270607974</v>
      </c>
      <c r="J104" s="144">
        <f t="shared" si="13"/>
        <v>103.07920783863005</v>
      </c>
      <c r="K104" s="147"/>
      <c r="L104" s="50" t="s">
        <v>211</v>
      </c>
      <c r="M104" s="126"/>
      <c r="N104" s="117">
        <f t="shared" si="15"/>
        <v>7972.1086666666524</v>
      </c>
      <c r="O104" s="116">
        <f t="shared" si="16"/>
        <v>665.74700000000007</v>
      </c>
      <c r="P104" s="112">
        <f t="shared" si="17"/>
        <v>649.811682270608</v>
      </c>
      <c r="Q104" s="123">
        <f t="shared" si="18"/>
        <v>665.76867783863008</v>
      </c>
      <c r="R104" s="142">
        <f t="shared" si="19"/>
        <v>562.68947000000003</v>
      </c>
    </row>
    <row r="105" spans="1:18" x14ac:dyDescent="0.2">
      <c r="A105" s="155">
        <f t="shared" si="11"/>
        <v>96</v>
      </c>
      <c r="B105" s="112">
        <f t="shared" si="20"/>
        <v>8056.0255999999854</v>
      </c>
      <c r="C105" s="117">
        <f>$AAK$185</f>
        <v>99.393599999999992</v>
      </c>
      <c r="D105" s="112">
        <f t="shared" si="21"/>
        <v>665.60360000000003</v>
      </c>
      <c r="E105" s="112">
        <f t="shared" si="14"/>
        <v>91.753969999999981</v>
      </c>
      <c r="F105" s="124">
        <f>MIN($AAN$185:$AAN$283)+H9</f>
        <v>649.85936778516088</v>
      </c>
      <c r="G105" s="142">
        <f>MAX($AAN$185:$AAN$283)+H9</f>
        <v>665.62542660491897</v>
      </c>
      <c r="H105" s="173">
        <v>573.84963000000005</v>
      </c>
      <c r="I105" s="124">
        <f t="shared" si="12"/>
        <v>76.009737785160837</v>
      </c>
      <c r="J105" s="144">
        <f t="shared" si="13"/>
        <v>91.775796604918924</v>
      </c>
      <c r="K105" s="147"/>
      <c r="L105" s="50" t="s">
        <v>211</v>
      </c>
      <c r="M105" s="126"/>
      <c r="N105" s="117">
        <f t="shared" si="15"/>
        <v>8056.0255999999854</v>
      </c>
      <c r="O105" s="116">
        <f t="shared" si="16"/>
        <v>665.60360000000003</v>
      </c>
      <c r="P105" s="112">
        <f t="shared" si="17"/>
        <v>649.85936778516088</v>
      </c>
      <c r="Q105" s="123">
        <f t="shared" si="18"/>
        <v>665.62542660491897</v>
      </c>
      <c r="R105" s="142">
        <f t="shared" si="19"/>
        <v>573.84963000000005</v>
      </c>
    </row>
    <row r="106" spans="1:18" x14ac:dyDescent="0.2">
      <c r="A106" s="155">
        <f t="shared" si="11"/>
        <v>97</v>
      </c>
      <c r="B106" s="112">
        <f t="shared" si="20"/>
        <v>8139.9425333333184</v>
      </c>
      <c r="C106" s="117">
        <f>$AAR$185</f>
        <v>99.250199999999992</v>
      </c>
      <c r="D106" s="112">
        <f t="shared" si="21"/>
        <v>665.46019999999999</v>
      </c>
      <c r="E106" s="112">
        <f t="shared" si="14"/>
        <v>85.252489999999966</v>
      </c>
      <c r="F106" s="124">
        <f>MIN($AAU$185:$AAU$283)+H9</f>
        <v>649.90669710743975</v>
      </c>
      <c r="G106" s="142">
        <f>MAX($AAU$185:$AAU$283)+H9</f>
        <v>665.48217404554373</v>
      </c>
      <c r="H106" s="173">
        <v>580.20771000000002</v>
      </c>
      <c r="I106" s="124">
        <f t="shared" si="12"/>
        <v>69.698987107439734</v>
      </c>
      <c r="J106" s="144">
        <f t="shared" si="13"/>
        <v>85.274464045543709</v>
      </c>
      <c r="K106" s="147"/>
      <c r="L106" s="50" t="s">
        <v>211</v>
      </c>
      <c r="M106" s="126"/>
      <c r="N106" s="117">
        <f t="shared" si="15"/>
        <v>8139.9425333333184</v>
      </c>
      <c r="O106" s="116">
        <f t="shared" si="16"/>
        <v>665.46019999999999</v>
      </c>
      <c r="P106" s="112">
        <f t="shared" si="17"/>
        <v>649.90669710743975</v>
      </c>
      <c r="Q106" s="123">
        <f t="shared" si="18"/>
        <v>665.48217404554373</v>
      </c>
      <c r="R106" s="142">
        <f t="shared" si="19"/>
        <v>580.20771000000002</v>
      </c>
    </row>
    <row r="107" spans="1:18" x14ac:dyDescent="0.2">
      <c r="A107" s="155">
        <f t="shared" si="11"/>
        <v>98</v>
      </c>
      <c r="B107" s="112">
        <f t="shared" ref="B107:B138" si="22">B106+AZ$181</f>
        <v>8223.8594666666522</v>
      </c>
      <c r="C107" s="117">
        <f>$AAY$185</f>
        <v>99.106799999999993</v>
      </c>
      <c r="D107" s="112">
        <f t="shared" si="21"/>
        <v>665.31680000000006</v>
      </c>
      <c r="E107" s="112">
        <f t="shared" si="14"/>
        <v>82.170550000000048</v>
      </c>
      <c r="F107" s="124">
        <f>MIN($ABB$185:$ABB$283)+H9</f>
        <v>649.95366249807023</v>
      </c>
      <c r="G107" s="142">
        <f>MAX($ABB$185:$ABB$283)+H9</f>
        <v>665.33892017230539</v>
      </c>
      <c r="H107" s="173">
        <v>583.14625000000001</v>
      </c>
      <c r="I107" s="124">
        <f t="shared" si="12"/>
        <v>66.807412498070221</v>
      </c>
      <c r="J107" s="144">
        <f t="shared" si="13"/>
        <v>82.192670172305384</v>
      </c>
      <c r="K107" s="147"/>
      <c r="L107" s="50" t="s">
        <v>211</v>
      </c>
      <c r="M107" s="126"/>
      <c r="N107" s="117">
        <f t="shared" si="15"/>
        <v>8223.8594666666522</v>
      </c>
      <c r="O107" s="116">
        <f t="shared" si="16"/>
        <v>665.31680000000006</v>
      </c>
      <c r="P107" s="112">
        <f t="shared" si="17"/>
        <v>649.95366249807023</v>
      </c>
      <c r="Q107" s="123">
        <f t="shared" si="18"/>
        <v>665.33892017230539</v>
      </c>
      <c r="R107" s="142">
        <f t="shared" si="19"/>
        <v>583.14625000000001</v>
      </c>
    </row>
    <row r="108" spans="1:18" x14ac:dyDescent="0.2">
      <c r="A108" s="155">
        <f t="shared" si="11"/>
        <v>99</v>
      </c>
      <c r="B108" s="112">
        <f t="shared" si="22"/>
        <v>8307.7763999999861</v>
      </c>
      <c r="C108" s="117">
        <f>$ABF$185</f>
        <v>98.963399999999993</v>
      </c>
      <c r="D108" s="112">
        <f t="shared" si="21"/>
        <v>665.17340000000002</v>
      </c>
      <c r="E108" s="112">
        <f t="shared" si="14"/>
        <v>78.734389999999962</v>
      </c>
      <c r="F108" s="124">
        <f>MIN($ABI$185:$ABI$283)+H9</f>
        <v>650.00025619789733</v>
      </c>
      <c r="G108" s="142">
        <f>MAX($ABI$185:$ABI$283)+H9</f>
        <v>665.19566499689984</v>
      </c>
      <c r="H108" s="173">
        <v>586.43901000000005</v>
      </c>
      <c r="I108" s="124">
        <f t="shared" si="12"/>
        <v>63.561246197897276</v>
      </c>
      <c r="J108" s="144">
        <f t="shared" si="13"/>
        <v>78.756654996899783</v>
      </c>
      <c r="K108" s="147"/>
      <c r="L108" s="50" t="s">
        <v>211</v>
      </c>
      <c r="M108" s="126"/>
      <c r="N108" s="117">
        <f t="shared" si="15"/>
        <v>8307.7763999999861</v>
      </c>
      <c r="O108" s="116">
        <f t="shared" si="16"/>
        <v>665.17340000000002</v>
      </c>
      <c r="P108" s="112">
        <f t="shared" si="17"/>
        <v>650.00025619789733</v>
      </c>
      <c r="Q108" s="123">
        <f t="shared" si="18"/>
        <v>665.19566499689984</v>
      </c>
      <c r="R108" s="142">
        <f t="shared" si="19"/>
        <v>586.43901000000005</v>
      </c>
    </row>
    <row r="109" spans="1:18" x14ac:dyDescent="0.2">
      <c r="A109" s="155">
        <f t="shared" si="11"/>
        <v>100</v>
      </c>
      <c r="B109" s="112">
        <f t="shared" si="22"/>
        <v>8391.69333333332</v>
      </c>
      <c r="C109" s="117">
        <f>$ABM$185</f>
        <v>98.82</v>
      </c>
      <c r="D109" s="112">
        <f t="shared" si="21"/>
        <v>665.03</v>
      </c>
      <c r="E109" s="112">
        <f t="shared" si="14"/>
        <v>75.62018999999998</v>
      </c>
      <c r="F109" s="124">
        <f>MIN($ABP$185:$ABP$283)+H9</f>
        <v>650.04647042981367</v>
      </c>
      <c r="G109" s="142">
        <f>MAX($ABP$185:$ABP$283)+H9</f>
        <v>665.05240853091948</v>
      </c>
      <c r="H109" s="174">
        <v>589.40980999999999</v>
      </c>
      <c r="I109" s="124">
        <f t="shared" si="12"/>
        <v>60.636660429813674</v>
      </c>
      <c r="J109" s="144">
        <f t="shared" si="13"/>
        <v>75.642598530919486</v>
      </c>
      <c r="K109" s="147"/>
      <c r="L109" s="50" t="s">
        <v>211</v>
      </c>
      <c r="M109" s="126"/>
      <c r="N109" s="117">
        <f t="shared" si="15"/>
        <v>8391.69333333332</v>
      </c>
      <c r="O109" s="116">
        <f t="shared" si="16"/>
        <v>665.03</v>
      </c>
      <c r="P109" s="112">
        <f t="shared" si="17"/>
        <v>650.04647042981367</v>
      </c>
      <c r="Q109" s="123">
        <f t="shared" si="18"/>
        <v>665.05240853091948</v>
      </c>
      <c r="R109" s="142">
        <f t="shared" si="19"/>
        <v>589.40980999999999</v>
      </c>
    </row>
    <row r="110" spans="1:18" x14ac:dyDescent="0.2">
      <c r="A110" s="155">
        <f t="shared" si="11"/>
        <v>101</v>
      </c>
      <c r="B110" s="112">
        <f t="shared" si="22"/>
        <v>8475.6102666666538</v>
      </c>
      <c r="C110" s="116">
        <f>$ABT$185</f>
        <v>98.676599999999993</v>
      </c>
      <c r="D110" s="112">
        <f t="shared" si="21"/>
        <v>664.88660000000004</v>
      </c>
      <c r="E110" s="112">
        <f t="shared" si="14"/>
        <v>75.034570000000031</v>
      </c>
      <c r="F110" s="162">
        <f>MIN($ABW$185:$ABW$283)+H9</f>
        <v>650.09229740060823</v>
      </c>
      <c r="G110" s="142">
        <f>MAX($ABW$185:$ABW$283)+H9</f>
        <v>664.9091507858534</v>
      </c>
      <c r="H110" s="173">
        <v>589.85203000000001</v>
      </c>
      <c r="I110" s="124">
        <f t="shared" si="12"/>
        <v>60.240267400608218</v>
      </c>
      <c r="J110" s="144">
        <f t="shared" si="13"/>
        <v>75.057120785853385</v>
      </c>
      <c r="K110" s="147"/>
      <c r="L110" s="50" t="s">
        <v>211</v>
      </c>
      <c r="M110" s="126"/>
      <c r="N110" s="117">
        <f t="shared" si="15"/>
        <v>8475.6102666666538</v>
      </c>
      <c r="O110" s="116">
        <f t="shared" si="16"/>
        <v>664.88660000000004</v>
      </c>
      <c r="P110" s="112">
        <f t="shared" si="17"/>
        <v>650.09229740060823</v>
      </c>
      <c r="Q110" s="123">
        <f t="shared" si="18"/>
        <v>664.9091507858534</v>
      </c>
      <c r="R110" s="142">
        <f t="shared" si="19"/>
        <v>589.85203000000001</v>
      </c>
    </row>
    <row r="111" spans="1:18" x14ac:dyDescent="0.2">
      <c r="A111" s="155">
        <f t="shared" si="11"/>
        <v>102</v>
      </c>
      <c r="B111" s="112">
        <f t="shared" si="22"/>
        <v>8559.5271999999877</v>
      </c>
      <c r="C111" s="116">
        <f>$ACA$185</f>
        <v>98.533199999999994</v>
      </c>
      <c r="D111" s="112">
        <f t="shared" si="21"/>
        <v>664.7432</v>
      </c>
      <c r="E111" s="112">
        <f t="shared" si="14"/>
        <v>73.552220000000034</v>
      </c>
      <c r="F111" s="162">
        <f>MIN($ACD$185:$ACD$283)+H9</f>
        <v>650.13772930283585</v>
      </c>
      <c r="G111" s="142">
        <f>MAX($ACD$185:$ACD$283)+H9</f>
        <v>664.7658917730887</v>
      </c>
      <c r="H111" s="173">
        <v>591.19097999999997</v>
      </c>
      <c r="I111" s="124">
        <f t="shared" si="12"/>
        <v>58.946749302835883</v>
      </c>
      <c r="J111" s="144">
        <f t="shared" si="13"/>
        <v>73.574911773088729</v>
      </c>
      <c r="K111" s="147"/>
      <c r="L111" s="50" t="s">
        <v>211</v>
      </c>
      <c r="M111" s="126"/>
      <c r="N111" s="117">
        <f t="shared" si="15"/>
        <v>8559.5271999999877</v>
      </c>
      <c r="O111" s="116">
        <f t="shared" si="16"/>
        <v>664.7432</v>
      </c>
      <c r="P111" s="112">
        <f t="shared" si="17"/>
        <v>650.13772930283585</v>
      </c>
      <c r="Q111" s="123">
        <f t="shared" si="18"/>
        <v>664.7658917730887</v>
      </c>
      <c r="R111" s="142">
        <f t="shared" si="19"/>
        <v>591.19097999999997</v>
      </c>
    </row>
    <row r="112" spans="1:18" x14ac:dyDescent="0.2">
      <c r="A112" s="155">
        <f t="shared" si="11"/>
        <v>103</v>
      </c>
      <c r="B112" s="112">
        <f t="shared" si="22"/>
        <v>8643.4441333333216</v>
      </c>
      <c r="C112" s="116">
        <f>$ACH$185</f>
        <v>98.389799999999994</v>
      </c>
      <c r="D112" s="112">
        <f t="shared" si="21"/>
        <v>664.59980000000007</v>
      </c>
      <c r="E112" s="112">
        <f t="shared" si="14"/>
        <v>72.858170000000086</v>
      </c>
      <c r="F112" s="162">
        <f>MIN($ACK$185:$ACK$283)+H9</f>
        <v>650.18275831670303</v>
      </c>
      <c r="G112" s="142">
        <f>MAX($ACK$185:$ACK$283)+H9</f>
        <v>664.62263150391141</v>
      </c>
      <c r="H112" s="173">
        <v>591.74162999999999</v>
      </c>
      <c r="I112" s="124">
        <f t="shared" si="12"/>
        <v>58.441128316703043</v>
      </c>
      <c r="J112" s="144">
        <f t="shared" si="13"/>
        <v>72.881001503911421</v>
      </c>
      <c r="K112" s="147" t="s">
        <v>274</v>
      </c>
      <c r="L112" s="50" t="s">
        <v>211</v>
      </c>
      <c r="M112" s="126"/>
      <c r="N112" s="117">
        <f t="shared" si="15"/>
        <v>8643.4441333333216</v>
      </c>
      <c r="O112" s="116">
        <f t="shared" si="16"/>
        <v>664.59980000000007</v>
      </c>
      <c r="P112" s="112">
        <f t="shared" si="17"/>
        <v>650.18275831670303</v>
      </c>
      <c r="Q112" s="123">
        <f t="shared" si="18"/>
        <v>664.62263150391141</v>
      </c>
      <c r="R112" s="142">
        <f t="shared" si="19"/>
        <v>591.74162999999999</v>
      </c>
    </row>
    <row r="113" spans="1:18" x14ac:dyDescent="0.2">
      <c r="A113" s="155">
        <f t="shared" si="11"/>
        <v>104</v>
      </c>
      <c r="B113" s="112">
        <f t="shared" si="22"/>
        <v>8727.3610666666555</v>
      </c>
      <c r="C113" s="116">
        <f>$ACO$185</f>
        <v>98.246399999999994</v>
      </c>
      <c r="D113" s="112">
        <f t="shared" si="21"/>
        <v>664.45640000000003</v>
      </c>
      <c r="E113" s="112">
        <f t="shared" si="14"/>
        <v>76.452240000000074</v>
      </c>
      <c r="F113" s="162">
        <f>MIN($ACR$185:$ACR$283)+H9</f>
        <v>650.2273766119722</v>
      </c>
      <c r="G113" s="142">
        <f>MAX($ACR$185:$ACR$283)+H9</f>
        <v>664.47936998950729</v>
      </c>
      <c r="H113" s="173">
        <v>588.00415999999996</v>
      </c>
      <c r="I113" s="124">
        <f t="shared" si="12"/>
        <v>62.223216611972248</v>
      </c>
      <c r="J113" s="144">
        <f t="shared" si="13"/>
        <v>76.475209989507334</v>
      </c>
      <c r="K113" s="147"/>
      <c r="L113" s="50" t="s">
        <v>211</v>
      </c>
      <c r="M113" s="126"/>
      <c r="N113" s="117">
        <f t="shared" si="15"/>
        <v>8727.3610666666555</v>
      </c>
      <c r="O113" s="116">
        <f t="shared" si="16"/>
        <v>664.45640000000003</v>
      </c>
      <c r="P113" s="112">
        <f t="shared" si="17"/>
        <v>650.2273766119722</v>
      </c>
      <c r="Q113" s="123">
        <f t="shared" si="18"/>
        <v>664.47936998950729</v>
      </c>
      <c r="R113" s="142">
        <f t="shared" si="19"/>
        <v>588.00415999999996</v>
      </c>
    </row>
    <row r="114" spans="1:18" x14ac:dyDescent="0.2">
      <c r="A114" s="155">
        <f t="shared" si="11"/>
        <v>105</v>
      </c>
      <c r="B114" s="112">
        <f t="shared" si="22"/>
        <v>8811.2779999999893</v>
      </c>
      <c r="C114" s="116">
        <f>$ACV$185</f>
        <v>98.102999999999994</v>
      </c>
      <c r="D114" s="112">
        <f t="shared" si="21"/>
        <v>664.31299999999999</v>
      </c>
      <c r="E114" s="112">
        <f t="shared" si="14"/>
        <v>77.753460000000018</v>
      </c>
      <c r="F114" s="162">
        <f>MIN($ACY$185:$ACY$283)+H9</f>
        <v>650.27157634988009</v>
      </c>
      <c r="G114" s="142">
        <f>MAX($ACY$185:$ACY$283)+H9</f>
        <v>664.33610724096252</v>
      </c>
      <c r="H114" s="174">
        <v>586.55953999999997</v>
      </c>
      <c r="I114" s="124">
        <f t="shared" si="12"/>
        <v>63.712036349880123</v>
      </c>
      <c r="J114" s="144">
        <f t="shared" si="13"/>
        <v>77.776567240962549</v>
      </c>
      <c r="K114" s="147"/>
      <c r="L114" s="50" t="s">
        <v>211</v>
      </c>
      <c r="M114" s="126"/>
      <c r="N114" s="117">
        <f t="shared" si="15"/>
        <v>8811.2779999999893</v>
      </c>
      <c r="O114" s="116">
        <f t="shared" si="16"/>
        <v>664.31299999999999</v>
      </c>
      <c r="P114" s="112">
        <f t="shared" si="17"/>
        <v>650.27157634988009</v>
      </c>
      <c r="Q114" s="123">
        <f t="shared" si="18"/>
        <v>664.33610724096252</v>
      </c>
      <c r="R114" s="142">
        <f t="shared" si="19"/>
        <v>586.55953999999997</v>
      </c>
    </row>
    <row r="115" spans="1:18" x14ac:dyDescent="0.2">
      <c r="A115" s="155">
        <f t="shared" si="11"/>
        <v>106</v>
      </c>
      <c r="B115" s="112">
        <f t="shared" si="22"/>
        <v>8895.1949333333232</v>
      </c>
      <c r="C115" s="116">
        <f>$ADC$185</f>
        <v>97.959599999999995</v>
      </c>
      <c r="D115" s="112">
        <f t="shared" si="21"/>
        <v>664.16960000000006</v>
      </c>
      <c r="E115" s="112">
        <f t="shared" si="14"/>
        <v>79.753020000000106</v>
      </c>
      <c r="F115" s="162">
        <f>MIN($ADF$185:$ADF$283)+H9</f>
        <v>650.31534968506924</v>
      </c>
      <c r="G115" s="142">
        <f>MAX($ADF$185:$ADF$283)+H9</f>
        <v>664.19284326926493</v>
      </c>
      <c r="H115" s="173">
        <v>584.41657999999995</v>
      </c>
      <c r="I115" s="124">
        <f t="shared" si="12"/>
        <v>65.898769685069283</v>
      </c>
      <c r="J115" s="144">
        <f t="shared" si="13"/>
        <v>79.776263269264973</v>
      </c>
      <c r="K115" s="147"/>
      <c r="L115" s="50" t="s">
        <v>211</v>
      </c>
      <c r="M115" s="126"/>
      <c r="N115" s="117">
        <f t="shared" si="15"/>
        <v>8895.1949333333232</v>
      </c>
      <c r="O115" s="116">
        <f t="shared" si="16"/>
        <v>664.16960000000006</v>
      </c>
      <c r="P115" s="112">
        <f t="shared" si="17"/>
        <v>650.31534968506924</v>
      </c>
      <c r="Q115" s="123">
        <f t="shared" si="18"/>
        <v>664.19284326926493</v>
      </c>
      <c r="R115" s="142">
        <f t="shared" si="19"/>
        <v>584.41657999999995</v>
      </c>
    </row>
    <row r="116" spans="1:18" x14ac:dyDescent="0.2">
      <c r="A116" s="155">
        <f t="shared" si="11"/>
        <v>107</v>
      </c>
      <c r="B116" s="112">
        <f t="shared" si="22"/>
        <v>8979.1118666666571</v>
      </c>
      <c r="C116" s="116">
        <f>$ADJ$185</f>
        <v>97.816199999999995</v>
      </c>
      <c r="D116" s="112">
        <f t="shared" si="21"/>
        <v>664.02620000000002</v>
      </c>
      <c r="E116" s="112">
        <f t="shared" si="14"/>
        <v>80.234050000000025</v>
      </c>
      <c r="F116" s="162">
        <f>MIN($ADM$185:$ADM$283)+H9</f>
        <v>650.35868876753193</v>
      </c>
      <c r="G116" s="142">
        <f>MAX($ADM$185:$ADM$283)+H9</f>
        <v>664.04957808530469</v>
      </c>
      <c r="H116" s="173">
        <v>583.79214999999999</v>
      </c>
      <c r="I116" s="124">
        <f t="shared" si="12"/>
        <v>66.566538767531938</v>
      </c>
      <c r="J116" s="144">
        <f t="shared" si="13"/>
        <v>80.257428085304696</v>
      </c>
      <c r="K116" s="147"/>
      <c r="L116" s="50" t="s">
        <v>211</v>
      </c>
      <c r="M116" s="126"/>
      <c r="N116" s="117">
        <f t="shared" si="15"/>
        <v>8979.1118666666571</v>
      </c>
      <c r="O116" s="116">
        <f t="shared" si="16"/>
        <v>664.02620000000002</v>
      </c>
      <c r="P116" s="112">
        <f t="shared" si="17"/>
        <v>650.35868876753193</v>
      </c>
      <c r="Q116" s="123">
        <f t="shared" si="18"/>
        <v>664.04957808530469</v>
      </c>
      <c r="R116" s="142">
        <f t="shared" si="19"/>
        <v>583.79214999999999</v>
      </c>
    </row>
    <row r="117" spans="1:18" x14ac:dyDescent="0.2">
      <c r="A117" s="155">
        <f t="shared" si="11"/>
        <v>108</v>
      </c>
      <c r="B117" s="112">
        <f t="shared" si="22"/>
        <v>9063.028799999991</v>
      </c>
      <c r="C117" s="116">
        <f>$ADQ$185</f>
        <v>97.672799999999995</v>
      </c>
      <c r="D117" s="112">
        <f t="shared" si="21"/>
        <v>663.88280000000009</v>
      </c>
      <c r="E117" s="112">
        <f t="shared" si="14"/>
        <v>79.394610000000057</v>
      </c>
      <c r="F117" s="162">
        <f>MIN($ADT$185:$ADT$283)+H9</f>
        <v>650.40158574456348</v>
      </c>
      <c r="G117" s="142">
        <f>MAX($ADT$185:$ADT$283)+H9</f>
        <v>663.906311699875</v>
      </c>
      <c r="H117" s="173">
        <v>584.48819000000003</v>
      </c>
      <c r="I117" s="124">
        <f t="shared" si="12"/>
        <v>65.913395744563445</v>
      </c>
      <c r="J117" s="144">
        <f t="shared" si="13"/>
        <v>79.418121699874973</v>
      </c>
      <c r="K117" s="147"/>
      <c r="L117" s="50" t="s">
        <v>211</v>
      </c>
      <c r="M117" s="126"/>
      <c r="N117" s="117">
        <f t="shared" si="15"/>
        <v>9063.028799999991</v>
      </c>
      <c r="O117" s="116">
        <f t="shared" si="16"/>
        <v>663.88280000000009</v>
      </c>
      <c r="P117" s="112">
        <f t="shared" si="17"/>
        <v>650.40158574456348</v>
      </c>
      <c r="Q117" s="123">
        <f t="shared" si="18"/>
        <v>663.906311699875</v>
      </c>
      <c r="R117" s="142">
        <f t="shared" si="19"/>
        <v>584.48819000000003</v>
      </c>
    </row>
    <row r="118" spans="1:18" x14ac:dyDescent="0.2">
      <c r="A118" s="155">
        <f t="shared" si="11"/>
        <v>109</v>
      </c>
      <c r="B118" s="112">
        <f t="shared" si="22"/>
        <v>9146.9457333333248</v>
      </c>
      <c r="C118" s="116">
        <f>$ADX$185</f>
        <v>97.529399999999995</v>
      </c>
      <c r="D118" s="112">
        <f t="shared" si="21"/>
        <v>663.73940000000005</v>
      </c>
      <c r="E118" s="112">
        <f t="shared" si="14"/>
        <v>78.032120000000077</v>
      </c>
      <c r="F118" s="162">
        <f>MIN($AEA$185:$AEA$283)+H9</f>
        <v>650.44403276272521</v>
      </c>
      <c r="G118" s="142">
        <f>MAX($AEA$185:$AEA$283)+H9</f>
        <v>663.76304412367347</v>
      </c>
      <c r="H118" s="173">
        <v>585.70727999999997</v>
      </c>
      <c r="I118" s="124">
        <f t="shared" si="12"/>
        <v>64.736752762725246</v>
      </c>
      <c r="J118" s="144">
        <f t="shared" si="13"/>
        <v>78.055764123673498</v>
      </c>
      <c r="K118" s="147"/>
      <c r="L118" s="50" t="s">
        <v>211</v>
      </c>
      <c r="M118" s="126"/>
      <c r="N118" s="117">
        <f t="shared" si="15"/>
        <v>9146.9457333333248</v>
      </c>
      <c r="O118" s="116">
        <f t="shared" si="16"/>
        <v>663.73940000000005</v>
      </c>
      <c r="P118" s="112">
        <f t="shared" si="17"/>
        <v>650.44403276272521</v>
      </c>
      <c r="Q118" s="123">
        <f t="shared" si="18"/>
        <v>663.76304412367347</v>
      </c>
      <c r="R118" s="142">
        <f t="shared" si="19"/>
        <v>585.70727999999997</v>
      </c>
    </row>
    <row r="119" spans="1:18" x14ac:dyDescent="0.2">
      <c r="A119" s="155">
        <f t="shared" si="11"/>
        <v>110</v>
      </c>
      <c r="B119" s="112">
        <f t="shared" si="22"/>
        <v>9230.8626666666587</v>
      </c>
      <c r="C119" s="116">
        <f>$AEE$185</f>
        <v>97.385999999999996</v>
      </c>
      <c r="D119" s="112">
        <f t="shared" si="21"/>
        <v>663.596</v>
      </c>
      <c r="E119" s="112">
        <f t="shared" si="14"/>
        <v>76.066749999999956</v>
      </c>
      <c r="F119" s="162">
        <f>MIN($AEH$185:$AEH$283)+H9</f>
        <v>650.4860219698121</v>
      </c>
      <c r="G119" s="142">
        <f>MAX($AEH$185:$AEH$283)+H9</f>
        <v>663.6197753673024</v>
      </c>
      <c r="H119" s="174">
        <v>587.52925000000005</v>
      </c>
      <c r="I119" s="124">
        <f t="shared" si="12"/>
        <v>62.956771969812053</v>
      </c>
      <c r="J119" s="144">
        <f t="shared" si="13"/>
        <v>76.090525367302348</v>
      </c>
      <c r="K119" s="147"/>
      <c r="L119" s="50" t="s">
        <v>211</v>
      </c>
      <c r="M119" s="126"/>
      <c r="N119" s="117">
        <f t="shared" si="15"/>
        <v>9230.8626666666587</v>
      </c>
      <c r="O119" s="116">
        <f t="shared" si="16"/>
        <v>663.596</v>
      </c>
      <c r="P119" s="112">
        <f t="shared" si="17"/>
        <v>650.4860219698121</v>
      </c>
      <c r="Q119" s="123">
        <f t="shared" si="18"/>
        <v>663.6197753673024</v>
      </c>
      <c r="R119" s="142">
        <f t="shared" si="19"/>
        <v>587.52925000000005</v>
      </c>
    </row>
    <row r="120" spans="1:18" x14ac:dyDescent="0.2">
      <c r="A120" s="155">
        <f t="shared" si="11"/>
        <v>111</v>
      </c>
      <c r="B120" s="112">
        <f t="shared" si="22"/>
        <v>9314.7795999999926</v>
      </c>
      <c r="C120" s="116">
        <f>$AEL$185</f>
        <v>97.242599999999996</v>
      </c>
      <c r="D120" s="112">
        <f t="shared" si="21"/>
        <v>663.45260000000007</v>
      </c>
      <c r="E120" s="112">
        <f t="shared" si="14"/>
        <v>70.902300000000082</v>
      </c>
      <c r="F120" s="162">
        <f>MIN($AEO$185:$AEO$283)+H9</f>
        <v>650.52754551682733</v>
      </c>
      <c r="G120" s="142">
        <f>MAX($AEO$185:$AEO$283)+H9</f>
        <v>663.47650544126998</v>
      </c>
      <c r="H120" s="173">
        <v>592.55029999999999</v>
      </c>
      <c r="I120" s="124">
        <f t="shared" si="12"/>
        <v>57.977245516827338</v>
      </c>
      <c r="J120" s="144">
        <f t="shared" si="13"/>
        <v>70.926205441269985</v>
      </c>
      <c r="K120" s="147"/>
      <c r="L120" s="50" t="s">
        <v>211</v>
      </c>
      <c r="M120" s="126"/>
      <c r="N120" s="117">
        <f t="shared" si="15"/>
        <v>9314.7795999999926</v>
      </c>
      <c r="O120" s="116">
        <f t="shared" si="16"/>
        <v>663.45260000000007</v>
      </c>
      <c r="P120" s="112">
        <f t="shared" si="17"/>
        <v>650.52754551682733</v>
      </c>
      <c r="Q120" s="123">
        <f t="shared" si="18"/>
        <v>663.47650544126998</v>
      </c>
      <c r="R120" s="142">
        <f t="shared" si="19"/>
        <v>592.55029999999999</v>
      </c>
    </row>
    <row r="121" spans="1:18" x14ac:dyDescent="0.2">
      <c r="A121" s="155">
        <f t="shared" si="11"/>
        <v>112</v>
      </c>
      <c r="B121" s="112">
        <f t="shared" si="22"/>
        <v>9398.6965333333264</v>
      </c>
      <c r="C121" s="116">
        <f>$AES$185</f>
        <v>97.099199999999996</v>
      </c>
      <c r="D121" s="112">
        <f t="shared" si="21"/>
        <v>663.30920000000003</v>
      </c>
      <c r="E121" s="112">
        <f t="shared" si="14"/>
        <v>66.584830000000011</v>
      </c>
      <c r="F121" s="162">
        <f>MIN($AEV$185:$AEV$283)+H9</f>
        <v>650.56859555995879</v>
      </c>
      <c r="G121" s="142">
        <f>MAX($AEV$185:$AEV$283)+H9</f>
        <v>663.33323435599095</v>
      </c>
      <c r="H121" s="173">
        <v>596.72437000000002</v>
      </c>
      <c r="I121" s="124">
        <f t="shared" si="12"/>
        <v>53.844225559958772</v>
      </c>
      <c r="J121" s="144">
        <f t="shared" si="13"/>
        <v>66.608864355990931</v>
      </c>
      <c r="K121" s="147"/>
      <c r="L121" s="50" t="s">
        <v>211</v>
      </c>
      <c r="M121" s="126"/>
      <c r="N121" s="117">
        <f t="shared" si="15"/>
        <v>9398.6965333333264</v>
      </c>
      <c r="O121" s="116">
        <f t="shared" si="16"/>
        <v>663.30920000000003</v>
      </c>
      <c r="P121" s="112">
        <f t="shared" si="17"/>
        <v>650.56859555995879</v>
      </c>
      <c r="Q121" s="123">
        <f t="shared" si="18"/>
        <v>663.33323435599095</v>
      </c>
      <c r="R121" s="142">
        <f t="shared" si="19"/>
        <v>596.72437000000002</v>
      </c>
    </row>
    <row r="122" spans="1:18" x14ac:dyDescent="0.2">
      <c r="A122" s="155">
        <f t="shared" si="11"/>
        <v>113</v>
      </c>
      <c r="B122" s="112">
        <f t="shared" si="22"/>
        <v>9482.6134666666603</v>
      </c>
      <c r="C122" s="116">
        <f>$AEZ$185</f>
        <v>96.955799999999996</v>
      </c>
      <c r="D122" s="112">
        <f t="shared" si="21"/>
        <v>663.16579999999999</v>
      </c>
      <c r="E122" s="112">
        <f t="shared" si="14"/>
        <v>66.900639999999953</v>
      </c>
      <c r="F122" s="162">
        <f>MIN($AFC$185:$AFC$283)+H9</f>
        <v>650.6091642625579</v>
      </c>
      <c r="G122" s="142">
        <f>MAX($AFC$185:$AFC$283)+H9</f>
        <v>663.1899621217874</v>
      </c>
      <c r="H122" s="173">
        <v>596.26516000000004</v>
      </c>
      <c r="I122" s="124">
        <f t="shared" si="12"/>
        <v>54.34400426255786</v>
      </c>
      <c r="J122" s="144">
        <f t="shared" si="13"/>
        <v>66.924802121787366</v>
      </c>
      <c r="K122" s="147" t="s">
        <v>274</v>
      </c>
      <c r="L122" s="50" t="s">
        <v>211</v>
      </c>
      <c r="M122" s="126"/>
      <c r="N122" s="117">
        <f t="shared" si="15"/>
        <v>9482.6134666666603</v>
      </c>
      <c r="O122" s="116">
        <f t="shared" si="16"/>
        <v>663.16579999999999</v>
      </c>
      <c r="P122" s="112">
        <f t="shared" si="17"/>
        <v>650.6091642625579</v>
      </c>
      <c r="Q122" s="123">
        <f t="shared" si="18"/>
        <v>663.1899621217874</v>
      </c>
      <c r="R122" s="142">
        <f t="shared" si="19"/>
        <v>596.26516000000004</v>
      </c>
    </row>
    <row r="123" spans="1:18" x14ac:dyDescent="0.2">
      <c r="A123" s="155">
        <f t="shared" si="11"/>
        <v>114</v>
      </c>
      <c r="B123" s="112">
        <f t="shared" si="22"/>
        <v>9566.5303999999942</v>
      </c>
      <c r="C123" s="116">
        <f>$AFG$185</f>
        <v>96.812399999999997</v>
      </c>
      <c r="D123" s="112">
        <f t="shared" si="21"/>
        <v>663.02240000000006</v>
      </c>
      <c r="E123" s="112">
        <f t="shared" si="14"/>
        <v>70.606360000000109</v>
      </c>
      <c r="F123" s="162">
        <f>MIN($AFJ$185:$AFJ$283)+H9</f>
        <v>650.64924379711647</v>
      </c>
      <c r="G123" s="142">
        <f>MAX($AFJ$185:$AFJ$283)+H9</f>
        <v>663.04668874888989</v>
      </c>
      <c r="H123" s="173">
        <v>592.41603999999995</v>
      </c>
      <c r="I123" s="124">
        <f t="shared" si="12"/>
        <v>58.233203797116516</v>
      </c>
      <c r="J123" s="144">
        <f t="shared" si="13"/>
        <v>70.630648748889939</v>
      </c>
      <c r="K123" s="147"/>
      <c r="L123" s="50" t="s">
        <v>211</v>
      </c>
      <c r="M123" s="126"/>
      <c r="N123" s="117">
        <f t="shared" si="15"/>
        <v>9566.5303999999942</v>
      </c>
      <c r="O123" s="116">
        <f t="shared" si="16"/>
        <v>663.02240000000006</v>
      </c>
      <c r="P123" s="112">
        <f t="shared" si="17"/>
        <v>650.64924379711647</v>
      </c>
      <c r="Q123" s="123">
        <f t="shared" si="18"/>
        <v>663.04668874888989</v>
      </c>
      <c r="R123" s="142">
        <f t="shared" si="19"/>
        <v>592.41603999999995</v>
      </c>
    </row>
    <row r="124" spans="1:18" x14ac:dyDescent="0.2">
      <c r="A124" s="155">
        <f t="shared" si="11"/>
        <v>115</v>
      </c>
      <c r="B124" s="112">
        <f t="shared" si="22"/>
        <v>9650.4473333333281</v>
      </c>
      <c r="C124" s="116">
        <f>$AFN$185</f>
        <v>96.668999999999997</v>
      </c>
      <c r="D124" s="112">
        <f t="shared" si="21"/>
        <v>662.87900000000002</v>
      </c>
      <c r="E124" s="112">
        <f t="shared" si="14"/>
        <v>75.233330000000024</v>
      </c>
      <c r="F124" s="162">
        <f>MIN($AFQ$185:$AFQ$283)+H9</f>
        <v>650.688826347244</v>
      </c>
      <c r="G124" s="142">
        <f>MAX($AFQ$185:$AFQ$283)+H9</f>
        <v>662.90341424743792</v>
      </c>
      <c r="H124" s="174">
        <v>587.64567</v>
      </c>
      <c r="I124" s="124">
        <f t="shared" si="12"/>
        <v>63.043156347244008</v>
      </c>
      <c r="J124" s="144">
        <f t="shared" si="13"/>
        <v>75.257744247437927</v>
      </c>
      <c r="K124" s="147"/>
      <c r="L124" s="50" t="s">
        <v>211</v>
      </c>
      <c r="M124" s="126"/>
      <c r="N124" s="117">
        <f t="shared" si="15"/>
        <v>9650.4473333333281</v>
      </c>
      <c r="O124" s="116">
        <f t="shared" si="16"/>
        <v>662.87900000000002</v>
      </c>
      <c r="P124" s="112">
        <f t="shared" si="17"/>
        <v>650.688826347244</v>
      </c>
      <c r="Q124" s="123">
        <f t="shared" si="18"/>
        <v>662.90341424743792</v>
      </c>
      <c r="R124" s="142">
        <f t="shared" si="19"/>
        <v>587.64567</v>
      </c>
    </row>
    <row r="125" spans="1:18" x14ac:dyDescent="0.2">
      <c r="A125" s="155">
        <f t="shared" si="11"/>
        <v>116</v>
      </c>
      <c r="B125" s="112">
        <f t="shared" si="22"/>
        <v>9734.3642666666619</v>
      </c>
      <c r="C125" s="116">
        <f>$AFU$185</f>
        <v>96.525599999999997</v>
      </c>
      <c r="D125" s="112">
        <f t="shared" si="21"/>
        <v>662.73559999999998</v>
      </c>
      <c r="E125" s="112">
        <f t="shared" si="14"/>
        <v>81.300209999999993</v>
      </c>
      <c r="F125" s="162">
        <f>MIN($AFX$185:$AFX$283)+H9</f>
        <v>650.7279041096383</v>
      </c>
      <c r="G125" s="142">
        <f>MAX($AFX$185:$AFX$283)+H9</f>
        <v>662.76013862748084</v>
      </c>
      <c r="H125" s="173">
        <v>581.43538999999998</v>
      </c>
      <c r="I125" s="124">
        <f t="shared" si="12"/>
        <v>69.292514109638319</v>
      </c>
      <c r="J125" s="144">
        <f t="shared" si="13"/>
        <v>81.324748627480858</v>
      </c>
      <c r="K125" s="147"/>
      <c r="L125" s="50" t="s">
        <v>211</v>
      </c>
      <c r="M125" s="126"/>
      <c r="N125" s="117">
        <f t="shared" si="15"/>
        <v>9734.3642666666619</v>
      </c>
      <c r="O125" s="116">
        <f t="shared" si="16"/>
        <v>662.73559999999998</v>
      </c>
      <c r="P125" s="112">
        <f t="shared" si="17"/>
        <v>650.7279041096383</v>
      </c>
      <c r="Q125" s="123">
        <f t="shared" si="18"/>
        <v>662.76013862748084</v>
      </c>
      <c r="R125" s="142">
        <f t="shared" si="19"/>
        <v>581.43538999999998</v>
      </c>
    </row>
    <row r="126" spans="1:18" x14ac:dyDescent="0.2">
      <c r="A126" s="155">
        <f t="shared" si="11"/>
        <v>117</v>
      </c>
      <c r="B126" s="112">
        <f t="shared" si="22"/>
        <v>9818.2811999999958</v>
      </c>
      <c r="C126" s="116">
        <f>$AGB$185</f>
        <v>96.382199999999997</v>
      </c>
      <c r="D126" s="112">
        <f t="shared" si="21"/>
        <v>662.59220000000005</v>
      </c>
      <c r="E126" s="112">
        <f t="shared" si="14"/>
        <v>85.712100000000078</v>
      </c>
      <c r="F126" s="162">
        <f>MIN($AGE$185:$AGE$283)+H9</f>
        <v>650.76646929605238</v>
      </c>
      <c r="G126" s="142">
        <f>MAX($AGE$185:$AGE$283)+H9</f>
        <v>662.61686189897875</v>
      </c>
      <c r="H126" s="173">
        <v>576.88009999999997</v>
      </c>
      <c r="I126" s="124">
        <f t="shared" si="12"/>
        <v>73.886369296052408</v>
      </c>
      <c r="J126" s="144">
        <f t="shared" si="13"/>
        <v>85.736761898978784</v>
      </c>
      <c r="K126" s="147"/>
      <c r="L126" s="50" t="s">
        <v>211</v>
      </c>
      <c r="M126" s="126"/>
      <c r="N126" s="117">
        <f t="shared" si="15"/>
        <v>9818.2811999999958</v>
      </c>
      <c r="O126" s="116">
        <f t="shared" si="16"/>
        <v>662.59220000000005</v>
      </c>
      <c r="P126" s="112">
        <f t="shared" si="17"/>
        <v>650.76646929605238</v>
      </c>
      <c r="Q126" s="123">
        <f t="shared" si="18"/>
        <v>662.61686189897875</v>
      </c>
      <c r="R126" s="142">
        <f t="shared" si="19"/>
        <v>576.88009999999997</v>
      </c>
    </row>
    <row r="127" spans="1:18" x14ac:dyDescent="0.2">
      <c r="A127" s="155">
        <f t="shared" si="11"/>
        <v>118</v>
      </c>
      <c r="B127" s="112">
        <f t="shared" si="22"/>
        <v>9902.1981333333297</v>
      </c>
      <c r="C127" s="116">
        <f>$AGI$185</f>
        <v>96.238799999999998</v>
      </c>
      <c r="D127" s="112">
        <f t="shared" si="21"/>
        <v>662.44880000000001</v>
      </c>
      <c r="E127" s="112">
        <f t="shared" si="14"/>
        <v>90.533339999999953</v>
      </c>
      <c r="F127" s="162">
        <f>MIN($AGL$185:$AGL$283)+H9</f>
        <v>650.80451413525259</v>
      </c>
      <c r="G127" s="142">
        <f>MAX($AGL$185:$AGL$283)+H9</f>
        <v>662.47358407180297</v>
      </c>
      <c r="H127" s="173">
        <v>571.91546000000005</v>
      </c>
      <c r="I127" s="124">
        <f t="shared" si="12"/>
        <v>78.889054135252536</v>
      </c>
      <c r="J127" s="144">
        <f t="shared" si="13"/>
        <v>90.558124071802922</v>
      </c>
      <c r="K127" s="147"/>
      <c r="L127" s="50" t="s">
        <v>211</v>
      </c>
      <c r="M127" s="126"/>
      <c r="N127" s="117">
        <f t="shared" si="15"/>
        <v>9902.1981333333297</v>
      </c>
      <c r="O127" s="116">
        <f t="shared" si="16"/>
        <v>662.44880000000001</v>
      </c>
      <c r="P127" s="112">
        <f t="shared" si="17"/>
        <v>650.80451413525259</v>
      </c>
      <c r="Q127" s="123">
        <f t="shared" si="18"/>
        <v>662.47358407180297</v>
      </c>
      <c r="R127" s="142">
        <f t="shared" si="19"/>
        <v>571.91546000000005</v>
      </c>
    </row>
    <row r="128" spans="1:18" x14ac:dyDescent="0.2">
      <c r="A128" s="155">
        <f t="shared" si="11"/>
        <v>119</v>
      </c>
      <c r="B128" s="112">
        <f t="shared" si="22"/>
        <v>9986.1150666666636</v>
      </c>
      <c r="C128" s="116">
        <f>$AGP$185</f>
        <v>96.095399999999998</v>
      </c>
      <c r="D128" s="112">
        <f t="shared" si="21"/>
        <v>662.30540000000008</v>
      </c>
      <c r="E128" s="112">
        <f t="shared" si="14"/>
        <v>94.252410000000054</v>
      </c>
      <c r="F128" s="162">
        <f>MIN($AGS$185:$AGS$283)+H9</f>
        <v>650.84203087496803</v>
      </c>
      <c r="G128" s="142">
        <f>MAX($AGS$185:$AGS$283)+H9</f>
        <v>662.33030515573751</v>
      </c>
      <c r="H128" s="173">
        <v>568.05299000000002</v>
      </c>
      <c r="I128" s="124">
        <f t="shared" si="12"/>
        <v>82.789040874968009</v>
      </c>
      <c r="J128" s="144">
        <f t="shared" si="13"/>
        <v>94.277315155737483</v>
      </c>
      <c r="K128" s="147" t="s">
        <v>275</v>
      </c>
      <c r="L128" s="50" t="s">
        <v>211</v>
      </c>
      <c r="M128" s="126"/>
      <c r="N128" s="117">
        <f t="shared" si="15"/>
        <v>9986.1150666666636</v>
      </c>
      <c r="O128" s="116">
        <f t="shared" si="16"/>
        <v>662.30540000000008</v>
      </c>
      <c r="P128" s="112">
        <f t="shared" si="17"/>
        <v>650.84203087496803</v>
      </c>
      <c r="Q128" s="123">
        <f t="shared" si="18"/>
        <v>662.33030515573751</v>
      </c>
      <c r="R128" s="142">
        <f t="shared" si="19"/>
        <v>568.05299000000002</v>
      </c>
    </row>
    <row r="129" spans="1:18" x14ac:dyDescent="0.2">
      <c r="A129" s="155">
        <f t="shared" si="11"/>
        <v>120</v>
      </c>
      <c r="B129" s="112">
        <f t="shared" si="22"/>
        <v>10070.031999999997</v>
      </c>
      <c r="C129" s="116">
        <f>$AGW$185</f>
        <v>95.951999999999998</v>
      </c>
      <c r="D129" s="112">
        <f t="shared" si="21"/>
        <v>662.16200000000003</v>
      </c>
      <c r="E129" s="112">
        <f t="shared" si="14"/>
        <v>92.753080000000068</v>
      </c>
      <c r="F129" s="162">
        <f>MIN($AGZ$185:$AGZ$283)+H9</f>
        <v>650.87901178382867</v>
      </c>
      <c r="G129" s="142">
        <f>MAX($AGZ$185:$AGZ$283)+H9</f>
        <v>662.18702516047904</v>
      </c>
      <c r="H129" s="174">
        <v>569.40891999999997</v>
      </c>
      <c r="I129" s="124">
        <f t="shared" si="12"/>
        <v>81.470091783828707</v>
      </c>
      <c r="J129" s="144">
        <f t="shared" si="13"/>
        <v>92.778105160479072</v>
      </c>
      <c r="K129" s="147"/>
      <c r="L129" s="50" t="s">
        <v>211</v>
      </c>
      <c r="M129" s="126"/>
      <c r="N129" s="117">
        <f t="shared" si="15"/>
        <v>10070.031999999997</v>
      </c>
      <c r="O129" s="116">
        <f t="shared" si="16"/>
        <v>662.16200000000003</v>
      </c>
      <c r="P129" s="112">
        <f t="shared" si="17"/>
        <v>650.87901178382867</v>
      </c>
      <c r="Q129" s="123">
        <f t="shared" si="18"/>
        <v>662.18702516047904</v>
      </c>
      <c r="R129" s="142">
        <f t="shared" si="19"/>
        <v>569.40891999999997</v>
      </c>
    </row>
    <row r="130" spans="1:18" x14ac:dyDescent="0.2">
      <c r="A130" s="155">
        <f t="shared" si="11"/>
        <v>121</v>
      </c>
      <c r="B130" s="112">
        <f t="shared" si="22"/>
        <v>10153.948933333331</v>
      </c>
      <c r="C130" s="116">
        <f>$AHD$185</f>
        <v>95.808599999999998</v>
      </c>
      <c r="D130" s="112">
        <f t="shared" si="21"/>
        <v>662.01859999999999</v>
      </c>
      <c r="E130" s="112">
        <f t="shared" si="14"/>
        <v>87.334569999999985</v>
      </c>
      <c r="F130" s="162">
        <f>MIN($AHG$185:$AHG$283)+H9</f>
        <v>650.91544915329064</v>
      </c>
      <c r="G130" s="142">
        <f>MAX($AHG$185:$AHG$283)+H9</f>
        <v>662.04374409563798</v>
      </c>
      <c r="H130" s="173">
        <v>574.68403000000001</v>
      </c>
      <c r="I130" s="124">
        <f t="shared" si="12"/>
        <v>76.231419153290631</v>
      </c>
      <c r="J130" s="144">
        <f t="shared" si="13"/>
        <v>87.359714095637969</v>
      </c>
      <c r="K130" s="147"/>
      <c r="L130" s="50" t="s">
        <v>211</v>
      </c>
      <c r="M130" s="126"/>
      <c r="N130" s="117">
        <f t="shared" si="15"/>
        <v>10153.948933333331</v>
      </c>
      <c r="O130" s="116">
        <f t="shared" si="16"/>
        <v>662.01859999999999</v>
      </c>
      <c r="P130" s="112">
        <f t="shared" si="17"/>
        <v>650.91544915329064</v>
      </c>
      <c r="Q130" s="123">
        <f t="shared" si="18"/>
        <v>662.04374409563798</v>
      </c>
      <c r="R130" s="142">
        <f t="shared" si="19"/>
        <v>574.68403000000001</v>
      </c>
    </row>
    <row r="131" spans="1:18" x14ac:dyDescent="0.2">
      <c r="A131" s="155">
        <f t="shared" si="11"/>
        <v>122</v>
      </c>
      <c r="B131" s="112">
        <f t="shared" si="22"/>
        <v>10237.865866666665</v>
      </c>
      <c r="C131" s="116">
        <f>$AHK$185</f>
        <v>95.665199999999999</v>
      </c>
      <c r="D131" s="112">
        <f t="shared" si="21"/>
        <v>661.87520000000006</v>
      </c>
      <c r="E131" s="112">
        <f t="shared" si="14"/>
        <v>83.763340000000085</v>
      </c>
      <c r="F131" s="162">
        <f>MIN($AHN$185:$AHN$283)+H9</f>
        <v>650.95133529954626</v>
      </c>
      <c r="G131" s="142">
        <f>MAX($AHN$185:$AHN$283)+H9</f>
        <v>661.90046197073968</v>
      </c>
      <c r="H131" s="173">
        <v>578.11185999999998</v>
      </c>
      <c r="I131" s="124">
        <f t="shared" si="12"/>
        <v>72.83947529954628</v>
      </c>
      <c r="J131" s="144">
        <f t="shared" si="13"/>
        <v>83.788601970739705</v>
      </c>
      <c r="K131" s="147"/>
      <c r="L131" s="50" t="s">
        <v>211</v>
      </c>
      <c r="M131" s="126"/>
      <c r="N131" s="117">
        <f t="shared" si="15"/>
        <v>10237.865866666665</v>
      </c>
      <c r="O131" s="116">
        <f t="shared" si="16"/>
        <v>661.87520000000006</v>
      </c>
      <c r="P131" s="112">
        <f t="shared" si="17"/>
        <v>650.95133529954626</v>
      </c>
      <c r="Q131" s="123">
        <f t="shared" si="18"/>
        <v>661.90046197073968</v>
      </c>
      <c r="R131" s="142">
        <f t="shared" si="19"/>
        <v>578.11185999999998</v>
      </c>
    </row>
    <row r="132" spans="1:18" x14ac:dyDescent="0.2">
      <c r="A132" s="155">
        <f t="shared" si="11"/>
        <v>123</v>
      </c>
      <c r="B132" s="112">
        <f t="shared" si="22"/>
        <v>10321.782799999999</v>
      </c>
      <c r="C132" s="116">
        <f>$AHR$185</f>
        <v>95.521799999999999</v>
      </c>
      <c r="D132" s="112">
        <f t="shared" si="21"/>
        <v>661.73180000000002</v>
      </c>
      <c r="E132" s="112">
        <f t="shared" si="14"/>
        <v>79.53383000000008</v>
      </c>
      <c r="F132" s="162">
        <f>MIN($AHU$185:$AHU$283)+H9</f>
        <v>650.98666256541833</v>
      </c>
      <c r="G132" s="142">
        <f>MAX($AHU$185:$AHU$283)+H9</f>
        <v>661.75717879522449</v>
      </c>
      <c r="H132" s="173">
        <v>582.19796999999994</v>
      </c>
      <c r="I132" s="124">
        <f t="shared" si="12"/>
        <v>68.788692565418387</v>
      </c>
      <c r="J132" s="144">
        <f t="shared" si="13"/>
        <v>79.559208795224549</v>
      </c>
      <c r="K132" s="147"/>
      <c r="L132" s="50" t="s">
        <v>211</v>
      </c>
      <c r="M132" s="126"/>
      <c r="N132" s="117">
        <f t="shared" si="15"/>
        <v>10321.782799999999</v>
      </c>
      <c r="O132" s="116">
        <f t="shared" si="16"/>
        <v>661.73180000000002</v>
      </c>
      <c r="P132" s="112">
        <f t="shared" si="17"/>
        <v>650.98666256541833</v>
      </c>
      <c r="Q132" s="123">
        <f t="shared" si="18"/>
        <v>661.75717879522449</v>
      </c>
      <c r="R132" s="142">
        <f t="shared" si="19"/>
        <v>582.19796999999994</v>
      </c>
    </row>
    <row r="133" spans="1:18" x14ac:dyDescent="0.2">
      <c r="A133" s="155">
        <f t="shared" si="11"/>
        <v>124</v>
      </c>
      <c r="B133" s="112">
        <f t="shared" si="22"/>
        <v>10405.699733333333</v>
      </c>
      <c r="C133" s="116">
        <f>$AHY$185</f>
        <v>95.378399999999999</v>
      </c>
      <c r="D133" s="112">
        <f t="shared" si="21"/>
        <v>661.58840000000009</v>
      </c>
      <c r="E133" s="112">
        <f t="shared" si="14"/>
        <v>75.113630000000057</v>
      </c>
      <c r="F133" s="162">
        <f>MIN($AIB$185:$AIB$283)+H9</f>
        <v>651.02142332223616</v>
      </c>
      <c r="G133" s="142">
        <f>MAX($AIB$185:$AIB$283)+H9</f>
        <v>661.61389457844894</v>
      </c>
      <c r="H133" s="173">
        <v>586.47477000000003</v>
      </c>
      <c r="I133" s="124">
        <f t="shared" si="12"/>
        <v>64.546653322236125</v>
      </c>
      <c r="J133" s="144">
        <f t="shared" si="13"/>
        <v>75.1391245784489</v>
      </c>
      <c r="K133" s="147"/>
      <c r="L133" s="50" t="s">
        <v>211</v>
      </c>
      <c r="M133" s="126" t="s">
        <v>584</v>
      </c>
      <c r="N133" s="117">
        <f t="shared" si="15"/>
        <v>10405.699733333333</v>
      </c>
      <c r="O133" s="116">
        <f t="shared" si="16"/>
        <v>661.58840000000009</v>
      </c>
      <c r="P133" s="112">
        <f t="shared" si="17"/>
        <v>651.02142332223616</v>
      </c>
      <c r="Q133" s="123">
        <f t="shared" si="18"/>
        <v>661.61389457844894</v>
      </c>
      <c r="R133" s="142">
        <f t="shared" si="19"/>
        <v>586.47477000000003</v>
      </c>
    </row>
    <row r="134" spans="1:18" x14ac:dyDescent="0.2">
      <c r="A134" s="155">
        <f t="shared" si="11"/>
        <v>125</v>
      </c>
      <c r="B134" s="112">
        <f t="shared" si="22"/>
        <v>10489.616666666667</v>
      </c>
      <c r="C134" s="116">
        <f>$AIF$185</f>
        <v>95.234999999999985</v>
      </c>
      <c r="D134" s="112">
        <f t="shared" si="21"/>
        <v>661.44500000000005</v>
      </c>
      <c r="E134" s="112">
        <f t="shared" si="14"/>
        <v>68.981670000000008</v>
      </c>
      <c r="F134" s="162">
        <f>MIN($AII$185:$AII$283)+H9</f>
        <v>651.05560997169096</v>
      </c>
      <c r="G134" s="142">
        <f>MAX($AII$185:$AII$283)+H9</f>
        <v>661.47060932968634</v>
      </c>
      <c r="H134" s="174">
        <v>592.46333000000004</v>
      </c>
      <c r="I134" s="124">
        <f t="shared" si="12"/>
        <v>58.592279971690914</v>
      </c>
      <c r="J134" s="144">
        <f t="shared" si="13"/>
        <v>69.007279329686298</v>
      </c>
      <c r="K134" s="147"/>
      <c r="L134" s="50" t="s">
        <v>211</v>
      </c>
      <c r="M134" s="126" t="s">
        <v>585</v>
      </c>
      <c r="N134" s="117">
        <f t="shared" si="15"/>
        <v>10489.616666666667</v>
      </c>
      <c r="O134" s="116">
        <f t="shared" si="16"/>
        <v>661.44500000000005</v>
      </c>
      <c r="P134" s="112">
        <f t="shared" si="17"/>
        <v>651.05560997169096</v>
      </c>
      <c r="Q134" s="123">
        <f t="shared" si="18"/>
        <v>661.47060932968634</v>
      </c>
      <c r="R134" s="142">
        <f t="shared" si="19"/>
        <v>592.46333000000004</v>
      </c>
    </row>
    <row r="135" spans="1:18" x14ac:dyDescent="0.2">
      <c r="A135" s="155">
        <f t="shared" si="11"/>
        <v>126</v>
      </c>
      <c r="B135" s="112">
        <f t="shared" si="22"/>
        <v>10573.533600000001</v>
      </c>
      <c r="C135" s="116">
        <f>$AIM$185</f>
        <v>95.091599999999985</v>
      </c>
      <c r="D135" s="112">
        <f t="shared" si="21"/>
        <v>661.30160000000001</v>
      </c>
      <c r="E135" s="112">
        <f t="shared" si="14"/>
        <v>60.341360000000009</v>
      </c>
      <c r="F135" s="162">
        <f>MIN($AIP$185:$AIP$283)+H9</f>
        <v>651.08921494767071</v>
      </c>
      <c r="G135" s="142">
        <f>MAX($AIP$185:$AIP$283)+H9</f>
        <v>661.32732305812749</v>
      </c>
      <c r="H135" s="173">
        <v>600.96024</v>
      </c>
      <c r="I135" s="124">
        <f t="shared" si="12"/>
        <v>50.128974947670713</v>
      </c>
      <c r="J135" s="144">
        <f t="shared" si="13"/>
        <v>60.367083058127491</v>
      </c>
      <c r="K135" s="147"/>
      <c r="L135" s="50" t="s">
        <v>211</v>
      </c>
      <c r="M135" s="126" t="s">
        <v>586</v>
      </c>
      <c r="N135" s="117">
        <f t="shared" si="15"/>
        <v>10573.533600000001</v>
      </c>
      <c r="O135" s="116">
        <f t="shared" si="16"/>
        <v>661.30160000000001</v>
      </c>
      <c r="P135" s="112">
        <f t="shared" si="17"/>
        <v>651.08921494767071</v>
      </c>
      <c r="Q135" s="123">
        <f t="shared" si="18"/>
        <v>661.32732305812749</v>
      </c>
      <c r="R135" s="142">
        <f t="shared" si="19"/>
        <v>600.96024</v>
      </c>
    </row>
    <row r="136" spans="1:18" x14ac:dyDescent="0.2">
      <c r="A136" s="155">
        <f t="shared" si="11"/>
        <v>127</v>
      </c>
      <c r="B136" s="112">
        <f t="shared" si="22"/>
        <v>10657.450533333335</v>
      </c>
      <c r="C136" s="116">
        <f>$AIT$185</f>
        <v>94.948199999999986</v>
      </c>
      <c r="D136" s="112">
        <f t="shared" si="21"/>
        <v>661.15820000000008</v>
      </c>
      <c r="E136" s="112">
        <f t="shared" si="14"/>
        <v>56.014990000000125</v>
      </c>
      <c r="F136" s="162">
        <f>MIN($AIW$185:$AIW$283)+H9</f>
        <v>651.12223071807057</v>
      </c>
      <c r="G136" s="142">
        <f>MAX($AIW$185:$AIW$283)+H9</f>
        <v>661.18403577288166</v>
      </c>
      <c r="H136" s="173">
        <v>605.14320999999995</v>
      </c>
      <c r="I136" s="124">
        <f t="shared" si="12"/>
        <v>45.979020718070615</v>
      </c>
      <c r="J136" s="144">
        <f t="shared" si="13"/>
        <v>56.040825772881703</v>
      </c>
      <c r="K136" s="147" t="s">
        <v>274</v>
      </c>
      <c r="L136" s="50" t="s">
        <v>211</v>
      </c>
      <c r="M136" s="168" t="s">
        <v>580</v>
      </c>
      <c r="N136" s="117">
        <f t="shared" si="15"/>
        <v>10657.450533333335</v>
      </c>
      <c r="O136" s="116">
        <f t="shared" si="16"/>
        <v>661.15820000000008</v>
      </c>
      <c r="P136" s="112">
        <f t="shared" si="17"/>
        <v>651.12223071807057</v>
      </c>
      <c r="Q136" s="123">
        <f t="shared" si="18"/>
        <v>661.18403577288166</v>
      </c>
      <c r="R136" s="142">
        <f t="shared" si="19"/>
        <v>605.14320999999995</v>
      </c>
    </row>
    <row r="137" spans="1:18" x14ac:dyDescent="0.2">
      <c r="A137" s="155">
        <f t="shared" si="11"/>
        <v>128</v>
      </c>
      <c r="B137" s="112">
        <f t="shared" si="22"/>
        <v>10741.367466666668</v>
      </c>
      <c r="C137" s="116">
        <f>$AJA$185</f>
        <v>94.804799999999986</v>
      </c>
      <c r="D137" s="112">
        <f t="shared" si="21"/>
        <v>661.01480000000004</v>
      </c>
      <c r="E137" s="112">
        <f t="shared" si="14"/>
        <v>55.742070000000012</v>
      </c>
      <c r="F137" s="162">
        <f>MIN($AJD$185:$AJD$283)+H9</f>
        <v>651.15464978657883</v>
      </c>
      <c r="G137" s="142">
        <f>MAX($AJD$185:$AJD$283)+H9</f>
        <v>661.04074748297683</v>
      </c>
      <c r="H137" s="173">
        <v>605.27273000000002</v>
      </c>
      <c r="I137" s="124">
        <f t="shared" si="12"/>
        <v>45.881919786578806</v>
      </c>
      <c r="J137" s="144">
        <f t="shared" si="13"/>
        <v>55.768017482976802</v>
      </c>
      <c r="K137" s="147"/>
      <c r="L137" s="50" t="s">
        <v>211</v>
      </c>
      <c r="M137" s="126" t="s">
        <v>588</v>
      </c>
      <c r="N137" s="117">
        <f t="shared" si="15"/>
        <v>10741.367466666668</v>
      </c>
      <c r="O137" s="116">
        <f t="shared" si="16"/>
        <v>661.01480000000004</v>
      </c>
      <c r="P137" s="112">
        <f t="shared" si="17"/>
        <v>651.15464978657883</v>
      </c>
      <c r="Q137" s="123">
        <f t="shared" si="18"/>
        <v>661.04074748297683</v>
      </c>
      <c r="R137" s="142">
        <f t="shared" si="19"/>
        <v>605.27273000000002</v>
      </c>
    </row>
    <row r="138" spans="1:18" x14ac:dyDescent="0.2">
      <c r="A138" s="155">
        <f t="shared" si="11"/>
        <v>129</v>
      </c>
      <c r="B138" s="112">
        <f t="shared" si="22"/>
        <v>10825.284400000002</v>
      </c>
      <c r="C138" s="116">
        <f>$AJH$185</f>
        <v>94.661399999999986</v>
      </c>
      <c r="D138" s="112">
        <f t="shared" si="21"/>
        <v>660.87139999999999</v>
      </c>
      <c r="E138" s="112">
        <f t="shared" ref="E138:E159" si="23">D138-H138</f>
        <v>54.923779999999965</v>
      </c>
      <c r="F138" s="162">
        <f>MIN($AJK$185:$AJK$283)+H9</f>
        <v>651.18646469443706</v>
      </c>
      <c r="G138" s="142">
        <f>MAX($AJK$185:$AJK$283)+H9</f>
        <v>660.89745819736095</v>
      </c>
      <c r="H138" s="173">
        <v>605.94762000000003</v>
      </c>
      <c r="I138" s="124">
        <f t="shared" si="12"/>
        <v>45.238844694437034</v>
      </c>
      <c r="J138" s="144">
        <f t="shared" si="13"/>
        <v>54.949838197360918</v>
      </c>
      <c r="K138" s="147"/>
      <c r="L138" s="50" t="s">
        <v>211</v>
      </c>
      <c r="M138" s="126" t="s">
        <v>589</v>
      </c>
      <c r="N138" s="117">
        <f t="shared" ref="N138:N159" si="24">B138</f>
        <v>10825.284400000002</v>
      </c>
      <c r="O138" s="116">
        <f t="shared" ref="O138:O159" si="25">D138</f>
        <v>660.87139999999999</v>
      </c>
      <c r="P138" s="112">
        <f t="shared" ref="P138:P159" si="26">F138</f>
        <v>651.18646469443706</v>
      </c>
      <c r="Q138" s="123">
        <f t="shared" ref="Q138:Q159" si="27">G138</f>
        <v>660.89745819736095</v>
      </c>
      <c r="R138" s="142">
        <f t="shared" ref="R138:R159" si="28">H138</f>
        <v>605.94762000000003</v>
      </c>
    </row>
    <row r="139" spans="1:18" x14ac:dyDescent="0.2">
      <c r="A139" s="155">
        <f t="shared" si="11"/>
        <v>130</v>
      </c>
      <c r="B139" s="112">
        <f t="shared" ref="B139:B159" si="29">B138+AZ$181</f>
        <v>10909.201333333336</v>
      </c>
      <c r="C139" s="116">
        <f>$AJO$185</f>
        <v>94.517999999999986</v>
      </c>
      <c r="D139" s="112">
        <f t="shared" ref="D139:D159" si="30">$H$9+C139</f>
        <v>660.72800000000007</v>
      </c>
      <c r="E139" s="112">
        <f t="shared" si="23"/>
        <v>53.853070000000116</v>
      </c>
      <c r="F139" s="162">
        <f>MIN($AJR$185:$AJR$283)+H9</f>
        <v>651.21766802217064</v>
      </c>
      <c r="G139" s="142">
        <f>MAX($AJR$185:$AJR$283)+H9</f>
        <v>660.75416792490228</v>
      </c>
      <c r="H139" s="174">
        <v>606.87492999999995</v>
      </c>
      <c r="I139" s="124">
        <f t="shared" si="12"/>
        <v>44.342738022170693</v>
      </c>
      <c r="J139" s="144">
        <f t="shared" si="13"/>
        <v>53.879237924902327</v>
      </c>
      <c r="K139" s="147"/>
      <c r="L139" s="50" t="s">
        <v>211</v>
      </c>
      <c r="M139" s="126" t="s">
        <v>590</v>
      </c>
      <c r="N139" s="117">
        <f t="shared" si="24"/>
        <v>10909.201333333336</v>
      </c>
      <c r="O139" s="116">
        <f t="shared" si="25"/>
        <v>660.72800000000007</v>
      </c>
      <c r="P139" s="112">
        <f t="shared" si="26"/>
        <v>651.21766802217064</v>
      </c>
      <c r="Q139" s="123">
        <f t="shared" si="27"/>
        <v>660.75416792490228</v>
      </c>
      <c r="R139" s="142">
        <f t="shared" si="28"/>
        <v>606.87492999999995</v>
      </c>
    </row>
    <row r="140" spans="1:18" x14ac:dyDescent="0.2">
      <c r="A140" s="155">
        <f t="shared" si="11"/>
        <v>131</v>
      </c>
      <c r="B140" s="112">
        <f t="shared" si="29"/>
        <v>10993.11826666667</v>
      </c>
      <c r="C140" s="116">
        <f>$AJV$185</f>
        <v>94.374599999999987</v>
      </c>
      <c r="D140" s="112">
        <f t="shared" si="30"/>
        <v>660.58460000000002</v>
      </c>
      <c r="E140" s="112">
        <f t="shared" si="23"/>
        <v>52.830429999999978</v>
      </c>
      <c r="F140" s="162">
        <f>MIN($AJY$185:$AJY$283)+H9</f>
        <v>651.24825239129041</v>
      </c>
      <c r="G140" s="142">
        <f>MAX($AJY$185:$AJY$283)+H9</f>
        <v>660.61087667439028</v>
      </c>
      <c r="H140" s="173">
        <v>607.75417000000004</v>
      </c>
      <c r="I140" s="124">
        <f t="shared" si="12"/>
        <v>43.494082391290362</v>
      </c>
      <c r="J140" s="144">
        <f t="shared" si="13"/>
        <v>52.856706674390239</v>
      </c>
      <c r="K140" s="147"/>
      <c r="L140" s="50" t="s">
        <v>211</v>
      </c>
      <c r="M140" s="126"/>
      <c r="N140" s="117">
        <f t="shared" si="24"/>
        <v>10993.11826666667</v>
      </c>
      <c r="O140" s="116">
        <f t="shared" si="25"/>
        <v>660.58460000000002</v>
      </c>
      <c r="P140" s="112">
        <f t="shared" si="26"/>
        <v>651.24825239129041</v>
      </c>
      <c r="Q140" s="123">
        <f t="shared" si="27"/>
        <v>660.61087667439028</v>
      </c>
      <c r="R140" s="142">
        <f t="shared" si="28"/>
        <v>607.75417000000004</v>
      </c>
    </row>
    <row r="141" spans="1:18" x14ac:dyDescent="0.2">
      <c r="A141" s="155">
        <f t="shared" si="11"/>
        <v>132</v>
      </c>
      <c r="B141" s="112">
        <f t="shared" si="29"/>
        <v>11077.035200000004</v>
      </c>
      <c r="C141" s="116">
        <f>$AKC$185</f>
        <v>94.231199999999987</v>
      </c>
      <c r="D141" s="112">
        <f t="shared" si="30"/>
        <v>660.44119999999998</v>
      </c>
      <c r="E141" s="112">
        <f t="shared" si="23"/>
        <v>52.151780000000031</v>
      </c>
      <c r="F141" s="162">
        <f>MIN($AKF$185:$AKF$283)+H9</f>
        <v>651.27821046596296</v>
      </c>
      <c r="G141" s="142">
        <f>MAX($AKF$185:$AKF$283)+H9</f>
        <v>660.46758445453611</v>
      </c>
      <c r="H141" s="173">
        <v>608.28941999999995</v>
      </c>
      <c r="I141" s="124">
        <f t="shared" si="12"/>
        <v>42.988790465963007</v>
      </c>
      <c r="J141" s="144">
        <f t="shared" si="13"/>
        <v>52.178164454536159</v>
      </c>
      <c r="K141" s="147" t="s">
        <v>274</v>
      </c>
      <c r="L141" s="50" t="s">
        <v>211</v>
      </c>
      <c r="M141" s="126"/>
      <c r="N141" s="117">
        <f t="shared" si="24"/>
        <v>11077.035200000004</v>
      </c>
      <c r="O141" s="116">
        <f t="shared" si="25"/>
        <v>660.44119999999998</v>
      </c>
      <c r="P141" s="112">
        <f t="shared" si="26"/>
        <v>651.27821046596296</v>
      </c>
      <c r="Q141" s="123">
        <f t="shared" si="27"/>
        <v>660.46758445453611</v>
      </c>
      <c r="R141" s="142">
        <f t="shared" si="28"/>
        <v>608.28941999999995</v>
      </c>
    </row>
    <row r="142" spans="1:18" x14ac:dyDescent="0.2">
      <c r="A142" s="155">
        <f t="shared" si="11"/>
        <v>133</v>
      </c>
      <c r="B142" s="112">
        <f t="shared" si="29"/>
        <v>11160.952133333338</v>
      </c>
      <c r="C142" s="116">
        <f>$AKJ$185</f>
        <v>94.087799999999987</v>
      </c>
      <c r="D142" s="112">
        <f t="shared" si="30"/>
        <v>660.29780000000005</v>
      </c>
      <c r="E142" s="112">
        <f t="shared" si="23"/>
        <v>52.366240000000062</v>
      </c>
      <c r="F142" s="162">
        <f>MIN($AKM$185:$AKM$283)+H9</f>
        <v>651.3075349546491</v>
      </c>
      <c r="G142" s="142">
        <f>MAX($AKM$185:$AKM$283)+H9</f>
        <v>660.3242912739737</v>
      </c>
      <c r="H142" s="173">
        <v>607.93155999999999</v>
      </c>
      <c r="I142" s="124">
        <f t="shared" si="12"/>
        <v>43.375974954649109</v>
      </c>
      <c r="J142" s="144">
        <f t="shared" si="13"/>
        <v>52.392731273973709</v>
      </c>
      <c r="K142" s="147"/>
      <c r="L142" s="50" t="s">
        <v>211</v>
      </c>
      <c r="M142" s="126"/>
      <c r="N142" s="117">
        <f t="shared" si="24"/>
        <v>11160.952133333338</v>
      </c>
      <c r="O142" s="116">
        <f t="shared" si="25"/>
        <v>660.29780000000005</v>
      </c>
      <c r="P142" s="112">
        <f t="shared" si="26"/>
        <v>651.3075349546491</v>
      </c>
      <c r="Q142" s="123">
        <f t="shared" si="27"/>
        <v>660.3242912739737</v>
      </c>
      <c r="R142" s="142">
        <f t="shared" si="28"/>
        <v>607.93155999999999</v>
      </c>
    </row>
    <row r="143" spans="1:18" x14ac:dyDescent="0.2">
      <c r="A143" s="155">
        <f t="shared" si="11"/>
        <v>134</v>
      </c>
      <c r="B143" s="112">
        <f t="shared" si="29"/>
        <v>11244.869066666672</v>
      </c>
      <c r="C143" s="116">
        <f>$AKQ$185</f>
        <v>93.944399999999987</v>
      </c>
      <c r="D143" s="112">
        <f t="shared" si="30"/>
        <v>660.15440000000001</v>
      </c>
      <c r="E143" s="112">
        <f t="shared" si="23"/>
        <v>52.197360000000003</v>
      </c>
      <c r="F143" s="162">
        <f>MIN($AKT$185:$AKT$283)+H9</f>
        <v>651.33621861170604</v>
      </c>
      <c r="G143" s="142">
        <f>MAX($AKT$185:$AKT$283)+H9</f>
        <v>660.18099714125992</v>
      </c>
      <c r="H143" s="173">
        <v>607.95704000000001</v>
      </c>
      <c r="I143" s="124">
        <f t="shared" si="12"/>
        <v>43.379178611706038</v>
      </c>
      <c r="J143" s="144">
        <f t="shared" si="13"/>
        <v>52.223957141259916</v>
      </c>
      <c r="K143" s="147"/>
      <c r="L143" s="50" t="s">
        <v>211</v>
      </c>
      <c r="M143" s="126"/>
      <c r="N143" s="117">
        <f t="shared" si="24"/>
        <v>11244.869066666672</v>
      </c>
      <c r="O143" s="116">
        <f t="shared" si="25"/>
        <v>660.15440000000001</v>
      </c>
      <c r="P143" s="112">
        <f t="shared" si="26"/>
        <v>651.33621861170604</v>
      </c>
      <c r="Q143" s="123">
        <f t="shared" si="27"/>
        <v>660.18099714125992</v>
      </c>
      <c r="R143" s="142">
        <f t="shared" si="28"/>
        <v>607.95704000000001</v>
      </c>
    </row>
    <row r="144" spans="1:18" x14ac:dyDescent="0.2">
      <c r="A144" s="155">
        <f t="shared" si="11"/>
        <v>135</v>
      </c>
      <c r="B144" s="112">
        <f t="shared" si="29"/>
        <v>11328.786000000006</v>
      </c>
      <c r="C144" s="116">
        <f>$AKX$185</f>
        <v>93.800999999999988</v>
      </c>
      <c r="D144" s="112">
        <f t="shared" si="30"/>
        <v>660.01099999999997</v>
      </c>
      <c r="E144" s="112">
        <f t="shared" si="23"/>
        <v>52.363969999999995</v>
      </c>
      <c r="F144" s="162">
        <f>MIN($ALA$185:$ALA$283)+H9</f>
        <v>651.36425423895582</v>
      </c>
      <c r="G144" s="142">
        <f>MAX($ALA$185:$ALA$283)+H9</f>
        <v>660.03770206487582</v>
      </c>
      <c r="H144" s="174">
        <v>607.64702999999997</v>
      </c>
      <c r="I144" s="124">
        <f t="shared" si="12"/>
        <v>43.717224238955851</v>
      </c>
      <c r="J144" s="144">
        <f t="shared" si="13"/>
        <v>52.390672064875844</v>
      </c>
      <c r="K144" s="147"/>
      <c r="L144" s="50" t="s">
        <v>211</v>
      </c>
      <c r="M144" s="126"/>
      <c r="N144" s="117">
        <f t="shared" si="24"/>
        <v>11328.786000000006</v>
      </c>
      <c r="O144" s="116">
        <f t="shared" si="25"/>
        <v>660.01099999999997</v>
      </c>
      <c r="P144" s="112">
        <f t="shared" si="26"/>
        <v>651.36425423895582</v>
      </c>
      <c r="Q144" s="123">
        <f t="shared" si="27"/>
        <v>660.03770206487582</v>
      </c>
      <c r="R144" s="142">
        <f t="shared" si="28"/>
        <v>607.64702999999997</v>
      </c>
    </row>
    <row r="145" spans="1:18" x14ac:dyDescent="0.2">
      <c r="A145" s="155">
        <f t="shared" si="11"/>
        <v>136</v>
      </c>
      <c r="B145" s="112">
        <f t="shared" si="29"/>
        <v>11412.702933333339</v>
      </c>
      <c r="C145" s="116">
        <f>$ALE$185</f>
        <v>93.657599999999988</v>
      </c>
      <c r="D145" s="112">
        <f t="shared" si="30"/>
        <v>659.86760000000004</v>
      </c>
      <c r="E145" s="112">
        <f t="shared" si="23"/>
        <v>53.03098</v>
      </c>
      <c r="F145" s="162">
        <f>MIN($ALH$185:$ALH$283)+H9</f>
        <v>651.39163468721722</v>
      </c>
      <c r="G145" s="142">
        <f>MAX($ALH$185:$ALH$283)+H9</f>
        <v>659.8944060532267</v>
      </c>
      <c r="H145" s="173">
        <v>606.83662000000004</v>
      </c>
      <c r="I145" s="124">
        <f t="shared" si="12"/>
        <v>44.555014687217181</v>
      </c>
      <c r="J145" s="144">
        <f t="shared" si="13"/>
        <v>53.057786053226664</v>
      </c>
      <c r="K145" s="147"/>
      <c r="L145" s="50" t="s">
        <v>211</v>
      </c>
      <c r="M145" s="126"/>
      <c r="N145" s="117">
        <f t="shared" si="24"/>
        <v>11412.702933333339</v>
      </c>
      <c r="O145" s="116">
        <f t="shared" si="25"/>
        <v>659.86760000000004</v>
      </c>
      <c r="P145" s="112">
        <f t="shared" si="26"/>
        <v>651.39163468721722</v>
      </c>
      <c r="Q145" s="123">
        <f t="shared" si="27"/>
        <v>659.8944060532267</v>
      </c>
      <c r="R145" s="142">
        <f t="shared" si="28"/>
        <v>606.83662000000004</v>
      </c>
    </row>
    <row r="146" spans="1:18" x14ac:dyDescent="0.2">
      <c r="A146" s="155">
        <f t="shared" si="11"/>
        <v>137</v>
      </c>
      <c r="B146" s="112">
        <f t="shared" si="29"/>
        <v>11496.619866666673</v>
      </c>
      <c r="C146" s="116">
        <f>$ALL$185</f>
        <v>93.514199999999988</v>
      </c>
      <c r="D146" s="112">
        <f t="shared" si="30"/>
        <v>659.7242</v>
      </c>
      <c r="E146" s="112">
        <f t="shared" si="23"/>
        <v>50.459680000000048</v>
      </c>
      <c r="F146" s="162">
        <f>MIN($ALO$185:$ALO$283)+H9</f>
        <v>651.4183528577978</v>
      </c>
      <c r="G146" s="142">
        <f>MAX($ALO$185:$ALO$283)+H9</f>
        <v>659.75110911464344</v>
      </c>
      <c r="H146" s="173">
        <v>609.26451999999995</v>
      </c>
      <c r="I146" s="124">
        <f t="shared" si="12"/>
        <v>42.153832857797852</v>
      </c>
      <c r="J146" s="144">
        <f t="shared" si="13"/>
        <v>50.486589114643493</v>
      </c>
      <c r="K146" s="147"/>
      <c r="L146" s="50" t="s">
        <v>211</v>
      </c>
      <c r="M146" s="126"/>
      <c r="N146" s="117">
        <f t="shared" si="24"/>
        <v>11496.619866666673</v>
      </c>
      <c r="O146" s="116">
        <f t="shared" si="25"/>
        <v>659.7242</v>
      </c>
      <c r="P146" s="112">
        <f t="shared" si="26"/>
        <v>651.4183528577978</v>
      </c>
      <c r="Q146" s="123">
        <f t="shared" si="27"/>
        <v>659.75110911464344</v>
      </c>
      <c r="R146" s="142">
        <f t="shared" si="28"/>
        <v>609.26451999999995</v>
      </c>
    </row>
    <row r="147" spans="1:18" x14ac:dyDescent="0.2">
      <c r="A147" s="155">
        <f t="shared" si="11"/>
        <v>138</v>
      </c>
      <c r="B147" s="112">
        <f t="shared" si="29"/>
        <v>11580.536800000007</v>
      </c>
      <c r="C147" s="116">
        <f>$ALS$185</f>
        <v>93.370799999999988</v>
      </c>
      <c r="D147" s="112">
        <f t="shared" si="30"/>
        <v>659.58080000000007</v>
      </c>
      <c r="E147" s="112">
        <f t="shared" si="23"/>
        <v>47.046700000000101</v>
      </c>
      <c r="F147" s="162">
        <f>MIN($ALV$185:$ALV$283)+H9</f>
        <v>651.44440170394796</v>
      </c>
      <c r="G147" s="142">
        <f>MAX($ALV$185:$ALV$283)+H9</f>
        <v>659.60781125738254</v>
      </c>
      <c r="H147" s="173">
        <v>612.53409999999997</v>
      </c>
      <c r="I147" s="124">
        <f t="shared" si="12"/>
        <v>38.910301703947994</v>
      </c>
      <c r="J147" s="144">
        <f t="shared" si="13"/>
        <v>47.07371125738257</v>
      </c>
      <c r="K147" s="147" t="s">
        <v>274</v>
      </c>
      <c r="L147" s="50" t="s">
        <v>211</v>
      </c>
      <c r="M147" s="126"/>
      <c r="N147" s="117">
        <f t="shared" si="24"/>
        <v>11580.536800000007</v>
      </c>
      <c r="O147" s="116">
        <f t="shared" si="25"/>
        <v>659.58080000000007</v>
      </c>
      <c r="P147" s="112">
        <f t="shared" si="26"/>
        <v>651.44440170394796</v>
      </c>
      <c r="Q147" s="123">
        <f t="shared" si="27"/>
        <v>659.60781125738254</v>
      </c>
      <c r="R147" s="142">
        <f t="shared" si="28"/>
        <v>612.53409999999997</v>
      </c>
    </row>
    <row r="148" spans="1:18" x14ac:dyDescent="0.2">
      <c r="A148" s="155">
        <f t="shared" si="11"/>
        <v>139</v>
      </c>
      <c r="B148" s="112">
        <f t="shared" si="29"/>
        <v>11664.453733333341</v>
      </c>
      <c r="C148" s="116">
        <f>$ALZ$185</f>
        <v>93.227399999999989</v>
      </c>
      <c r="D148" s="112">
        <f t="shared" si="30"/>
        <v>659.43740000000003</v>
      </c>
      <c r="E148" s="112">
        <f t="shared" si="23"/>
        <v>43.917869999999994</v>
      </c>
      <c r="F148" s="162">
        <f>MIN($AMC$185:$AMC$283)+H9</f>
        <v>651.46977423227395</v>
      </c>
      <c r="G148" s="142">
        <f>MAX($AMC$185:$AMC$283)+H9</f>
        <v>659.46451248962717</v>
      </c>
      <c r="H148" s="173">
        <v>615.51953000000003</v>
      </c>
      <c r="I148" s="124">
        <f t="shared" si="12"/>
        <v>35.950244232273917</v>
      </c>
      <c r="J148" s="144">
        <f t="shared" si="13"/>
        <v>43.944982489627137</v>
      </c>
      <c r="K148" s="147"/>
      <c r="L148" s="50" t="s">
        <v>211</v>
      </c>
      <c r="M148" s="126"/>
      <c r="N148" s="117">
        <f t="shared" si="24"/>
        <v>11664.453733333341</v>
      </c>
      <c r="O148" s="116">
        <f t="shared" si="25"/>
        <v>659.43740000000003</v>
      </c>
      <c r="P148" s="112">
        <f t="shared" si="26"/>
        <v>651.46977423227395</v>
      </c>
      <c r="Q148" s="123">
        <f t="shared" si="27"/>
        <v>659.46451248962717</v>
      </c>
      <c r="R148" s="142">
        <f t="shared" si="28"/>
        <v>615.51953000000003</v>
      </c>
    </row>
    <row r="149" spans="1:18" x14ac:dyDescent="0.2">
      <c r="A149" s="155">
        <f t="shared" si="11"/>
        <v>140</v>
      </c>
      <c r="B149" s="112">
        <f t="shared" si="29"/>
        <v>11748.370666666675</v>
      </c>
      <c r="C149" s="116">
        <f>$AMG$185</f>
        <v>93.083999999999989</v>
      </c>
      <c r="D149" s="112">
        <f t="shared" si="30"/>
        <v>659.29399999999998</v>
      </c>
      <c r="E149" s="112">
        <f t="shared" si="23"/>
        <v>40.590959999999995</v>
      </c>
      <c r="F149" s="162">
        <f>MIN($AMJ$185:$AMJ$283)+H9</f>
        <v>651.49446350410938</v>
      </c>
      <c r="G149" s="142">
        <f>MAX($AMJ$185:$AMJ$283)+H9</f>
        <v>659.32121281948776</v>
      </c>
      <c r="H149" s="174">
        <v>618.70303999999999</v>
      </c>
      <c r="I149" s="124">
        <f t="shared" si="12"/>
        <v>32.791423504109389</v>
      </c>
      <c r="J149" s="144">
        <f t="shared" si="13"/>
        <v>40.618172819487768</v>
      </c>
      <c r="K149" s="147"/>
      <c r="L149" s="50" t="s">
        <v>211</v>
      </c>
      <c r="M149" s="126"/>
      <c r="N149" s="117">
        <f t="shared" si="24"/>
        <v>11748.370666666675</v>
      </c>
      <c r="O149" s="116">
        <f t="shared" si="25"/>
        <v>659.29399999999998</v>
      </c>
      <c r="P149" s="112">
        <f t="shared" si="26"/>
        <v>651.49446350410938</v>
      </c>
      <c r="Q149" s="123">
        <f t="shared" si="27"/>
        <v>659.32121281948776</v>
      </c>
      <c r="R149" s="142">
        <f t="shared" si="28"/>
        <v>618.70303999999999</v>
      </c>
    </row>
    <row r="150" spans="1:18" x14ac:dyDescent="0.2">
      <c r="A150" s="155">
        <f t="shared" si="11"/>
        <v>141</v>
      </c>
      <c r="B150" s="112">
        <f t="shared" si="29"/>
        <v>11832.287600000009</v>
      </c>
      <c r="C150" s="116">
        <f>$AMN$185</f>
        <v>92.940599999999989</v>
      </c>
      <c r="D150" s="112">
        <f t="shared" si="30"/>
        <v>659.15060000000005</v>
      </c>
      <c r="E150" s="112">
        <f t="shared" si="23"/>
        <v>37.097680000000082</v>
      </c>
      <c r="F150" s="162">
        <f>MIN($AMQ$185:$AMQ$283)+H9</f>
        <v>651.51846263684365</v>
      </c>
      <c r="G150" s="142">
        <f>MAX($AMQ$185:$AMQ$283)+H9</f>
        <v>659.17791225500241</v>
      </c>
      <c r="H150" s="173">
        <v>622.05291999999997</v>
      </c>
      <c r="I150" s="124">
        <f t="shared" si="12"/>
        <v>29.465542636843679</v>
      </c>
      <c r="J150" s="144">
        <f t="shared" si="13"/>
        <v>37.124992255002439</v>
      </c>
      <c r="K150" s="147"/>
      <c r="L150" s="50" t="s">
        <v>211</v>
      </c>
      <c r="M150" s="126"/>
      <c r="N150" s="117">
        <f t="shared" si="24"/>
        <v>11832.287600000009</v>
      </c>
      <c r="O150" s="116">
        <f t="shared" si="25"/>
        <v>659.15060000000005</v>
      </c>
      <c r="P150" s="112">
        <f t="shared" si="26"/>
        <v>651.51846263684365</v>
      </c>
      <c r="Q150" s="123">
        <f t="shared" si="27"/>
        <v>659.17791225500241</v>
      </c>
      <c r="R150" s="142">
        <f t="shared" si="28"/>
        <v>622.05291999999997</v>
      </c>
    </row>
    <row r="151" spans="1:18" x14ac:dyDescent="0.2">
      <c r="A151" s="155">
        <f t="shared" si="11"/>
        <v>142</v>
      </c>
      <c r="B151" s="112">
        <f t="shared" si="29"/>
        <v>11916.204533333343</v>
      </c>
      <c r="C151" s="116">
        <f>$AMU$185</f>
        <v>92.797199999999989</v>
      </c>
      <c r="D151" s="112">
        <f t="shared" si="30"/>
        <v>659.00720000000001</v>
      </c>
      <c r="E151" s="112">
        <f t="shared" si="23"/>
        <v>33.696159999999963</v>
      </c>
      <c r="F151" s="162">
        <f>MIN($AMX$185:$AMX$283)+H9</f>
        <v>651.54176480520698</v>
      </c>
      <c r="G151" s="142">
        <f>MAX($AMX$185:$AMX$283)+H9</f>
        <v>659.03461080413808</v>
      </c>
      <c r="H151" s="173">
        <v>625.31104000000005</v>
      </c>
      <c r="I151" s="124">
        <f t="shared" si="12"/>
        <v>26.230724805206933</v>
      </c>
      <c r="J151" s="144">
        <f t="shared" si="13"/>
        <v>33.723570804138035</v>
      </c>
      <c r="K151" s="147"/>
      <c r="L151" s="50" t="s">
        <v>211</v>
      </c>
      <c r="M151" s="126"/>
      <c r="N151" s="117">
        <f t="shared" si="24"/>
        <v>11916.204533333343</v>
      </c>
      <c r="O151" s="116">
        <f t="shared" si="25"/>
        <v>659.00720000000001</v>
      </c>
      <c r="P151" s="112">
        <f t="shared" si="26"/>
        <v>651.54176480520698</v>
      </c>
      <c r="Q151" s="123">
        <f t="shared" si="27"/>
        <v>659.03461080413808</v>
      </c>
      <c r="R151" s="142">
        <f t="shared" si="28"/>
        <v>625.31104000000005</v>
      </c>
    </row>
    <row r="152" spans="1:18" x14ac:dyDescent="0.2">
      <c r="A152" s="155">
        <f t="shared" si="11"/>
        <v>143</v>
      </c>
      <c r="B152" s="112">
        <f t="shared" si="29"/>
        <v>12000.121466666676</v>
      </c>
      <c r="C152" s="116">
        <f>$ANB$185</f>
        <v>92.65379999999999</v>
      </c>
      <c r="D152" s="112">
        <f t="shared" si="30"/>
        <v>658.86380000000008</v>
      </c>
      <c r="E152" s="112">
        <f t="shared" si="23"/>
        <v>31.270110000000045</v>
      </c>
      <c r="F152" s="162">
        <f>MIN($ANE$185:$ANE$283)+H9</f>
        <v>651.56436324251058</v>
      </c>
      <c r="G152" s="142">
        <f>MAX($ANE$185:$ANE$283)+H9</f>
        <v>658.89130847479055</v>
      </c>
      <c r="H152" s="173">
        <v>627.59369000000004</v>
      </c>
      <c r="I152" s="124">
        <f t="shared" si="12"/>
        <v>23.970673242510543</v>
      </c>
      <c r="J152" s="144">
        <f t="shared" si="13"/>
        <v>31.297618474790511</v>
      </c>
      <c r="K152" s="147"/>
      <c r="L152" s="50" t="s">
        <v>211</v>
      </c>
      <c r="M152" s="126"/>
      <c r="N152" s="117">
        <f t="shared" si="24"/>
        <v>12000.121466666676</v>
      </c>
      <c r="O152" s="116">
        <f t="shared" si="25"/>
        <v>658.86380000000008</v>
      </c>
      <c r="P152" s="112">
        <f t="shared" si="26"/>
        <v>651.56436324251058</v>
      </c>
      <c r="Q152" s="123">
        <f t="shared" si="27"/>
        <v>658.89130847479055</v>
      </c>
      <c r="R152" s="142">
        <f t="shared" si="28"/>
        <v>627.59369000000004</v>
      </c>
    </row>
    <row r="153" spans="1:18" x14ac:dyDescent="0.2">
      <c r="A153" s="155">
        <f t="shared" si="11"/>
        <v>144</v>
      </c>
      <c r="B153" s="112">
        <f t="shared" si="29"/>
        <v>12084.03840000001</v>
      </c>
      <c r="C153" s="116">
        <f>$ANI$185</f>
        <v>92.51039999999999</v>
      </c>
      <c r="D153" s="112">
        <f t="shared" si="30"/>
        <v>658.72040000000004</v>
      </c>
      <c r="E153" s="112">
        <f t="shared" si="23"/>
        <v>30.383380000000102</v>
      </c>
      <c r="F153" s="162">
        <f>MIN($ANL$185:$ANL$283)+H9</f>
        <v>651.94888397931572</v>
      </c>
      <c r="G153" s="142">
        <f>MAX($ANL$185:$ANL$283)+H9</f>
        <v>658.74800527478533</v>
      </c>
      <c r="H153" s="173">
        <v>628.33701999999994</v>
      </c>
      <c r="I153" s="124">
        <f t="shared" si="12"/>
        <v>23.611863979315785</v>
      </c>
      <c r="J153" s="144">
        <f t="shared" si="13"/>
        <v>30.410985274785389</v>
      </c>
      <c r="K153" s="147" t="s">
        <v>274</v>
      </c>
      <c r="L153" s="50" t="s">
        <v>211</v>
      </c>
      <c r="M153" s="126"/>
      <c r="N153" s="117">
        <f t="shared" si="24"/>
        <v>12084.03840000001</v>
      </c>
      <c r="O153" s="116">
        <f t="shared" si="25"/>
        <v>658.72040000000004</v>
      </c>
      <c r="P153" s="112">
        <f t="shared" si="26"/>
        <v>651.94888397931572</v>
      </c>
      <c r="Q153" s="123">
        <f t="shared" si="27"/>
        <v>658.74800527478533</v>
      </c>
      <c r="R153" s="142">
        <f t="shared" si="28"/>
        <v>628.33701999999994</v>
      </c>
    </row>
    <row r="154" spans="1:18" x14ac:dyDescent="0.2">
      <c r="A154" s="155">
        <f t="shared" si="11"/>
        <v>145</v>
      </c>
      <c r="B154" s="112">
        <f t="shared" si="29"/>
        <v>12167.955333333344</v>
      </c>
      <c r="C154" s="116">
        <f>$ANP$185</f>
        <v>92.36699999999999</v>
      </c>
      <c r="D154" s="112">
        <f t="shared" si="30"/>
        <v>658.577</v>
      </c>
      <c r="E154" s="112">
        <f t="shared" si="23"/>
        <v>30.310320000000047</v>
      </c>
      <c r="F154" s="162">
        <f>MIN($ANS$185:$ANS$283)+H9</f>
        <v>652.39253199979794</v>
      </c>
      <c r="G154" s="142">
        <f>MAX($ANS$185:$ANS$283)+H9</f>
        <v>658.60470121187859</v>
      </c>
      <c r="H154" s="174">
        <v>628.26667999999995</v>
      </c>
      <c r="I154" s="124">
        <f t="shared" si="12"/>
        <v>24.125851999797987</v>
      </c>
      <c r="J154" s="144">
        <f t="shared" si="13"/>
        <v>30.33802121187864</v>
      </c>
      <c r="K154" s="147"/>
      <c r="L154" s="50" t="s">
        <v>211</v>
      </c>
      <c r="M154" s="126"/>
      <c r="N154" s="117">
        <f t="shared" si="24"/>
        <v>12167.955333333344</v>
      </c>
      <c r="O154" s="116">
        <f t="shared" si="25"/>
        <v>658.577</v>
      </c>
      <c r="P154" s="112">
        <f t="shared" si="26"/>
        <v>652.39253199979794</v>
      </c>
      <c r="Q154" s="123">
        <f t="shared" si="27"/>
        <v>658.60470121187859</v>
      </c>
      <c r="R154" s="142">
        <f t="shared" si="28"/>
        <v>628.26667999999995</v>
      </c>
    </row>
    <row r="155" spans="1:18" x14ac:dyDescent="0.2">
      <c r="A155" s="155">
        <f t="shared" si="11"/>
        <v>146</v>
      </c>
      <c r="B155" s="112">
        <f t="shared" si="29"/>
        <v>12251.872266666678</v>
      </c>
      <c r="C155" s="116">
        <f>$ANW$185</f>
        <v>92.22359999999999</v>
      </c>
      <c r="D155" s="112">
        <f t="shared" si="30"/>
        <v>658.43360000000007</v>
      </c>
      <c r="E155" s="112">
        <f t="shared" si="23"/>
        <v>30.65872000000013</v>
      </c>
      <c r="F155" s="162">
        <f>MIN($ANZ$185:$ANZ$283)+H9</f>
        <v>652.91206510866778</v>
      </c>
      <c r="G155" s="142">
        <f>MAX($ANZ$185:$ANZ$283)+H9</f>
        <v>658.46139629375716</v>
      </c>
      <c r="H155" s="173">
        <v>627.77487999999994</v>
      </c>
      <c r="I155" s="124">
        <f t="shared" si="12"/>
        <v>25.137185108667836</v>
      </c>
      <c r="J155" s="144">
        <f t="shared" si="13"/>
        <v>30.686516293757222</v>
      </c>
      <c r="K155" s="147"/>
      <c r="L155" s="50" t="s">
        <v>211</v>
      </c>
      <c r="M155" s="126"/>
      <c r="N155" s="117">
        <f t="shared" si="24"/>
        <v>12251.872266666678</v>
      </c>
      <c r="O155" s="116">
        <f t="shared" si="25"/>
        <v>658.43360000000007</v>
      </c>
      <c r="P155" s="112">
        <f t="shared" si="26"/>
        <v>652.91206510866778</v>
      </c>
      <c r="Q155" s="123">
        <f t="shared" si="27"/>
        <v>658.46139629375716</v>
      </c>
      <c r="R155" s="142">
        <f t="shared" si="28"/>
        <v>627.77487999999994</v>
      </c>
    </row>
    <row r="156" spans="1:18" x14ac:dyDescent="0.2">
      <c r="A156" s="155">
        <f t="shared" si="11"/>
        <v>147</v>
      </c>
      <c r="B156" s="112">
        <f t="shared" si="29"/>
        <v>12335.789200000012</v>
      </c>
      <c r="C156" s="116">
        <f>$AOD$185</f>
        <v>92.080199999999991</v>
      </c>
      <c r="D156" s="112">
        <f t="shared" si="30"/>
        <v>658.29020000000003</v>
      </c>
      <c r="E156" s="112">
        <f t="shared" si="23"/>
        <v>28.695850000000064</v>
      </c>
      <c r="F156" s="162">
        <f>MIN($AOG$185:$AOG$283)+H9</f>
        <v>653.53821162850795</v>
      </c>
      <c r="G156" s="142">
        <f>MAX($AOG$185:$AOG$283)+H9</f>
        <v>658.31809052803987</v>
      </c>
      <c r="H156" s="173">
        <v>629.59434999999996</v>
      </c>
      <c r="I156" s="124">
        <f t="shared" si="12"/>
        <v>23.943861628507989</v>
      </c>
      <c r="J156" s="144">
        <f t="shared" si="13"/>
        <v>28.723740528039912</v>
      </c>
      <c r="K156" s="147"/>
      <c r="L156" s="50" t="s">
        <v>211</v>
      </c>
      <c r="M156" s="126" t="s">
        <v>588</v>
      </c>
      <c r="N156" s="117">
        <f t="shared" si="24"/>
        <v>12335.789200000012</v>
      </c>
      <c r="O156" s="116">
        <f t="shared" si="25"/>
        <v>658.29020000000003</v>
      </c>
      <c r="P156" s="112">
        <f t="shared" si="26"/>
        <v>653.53821162850795</v>
      </c>
      <c r="Q156" s="123">
        <f t="shared" si="27"/>
        <v>658.31809052803987</v>
      </c>
      <c r="R156" s="142">
        <f t="shared" si="28"/>
        <v>629.59434999999996</v>
      </c>
    </row>
    <row r="157" spans="1:18" x14ac:dyDescent="0.2">
      <c r="A157" s="155">
        <f t="shared" si="11"/>
        <v>148</v>
      </c>
      <c r="B157" s="112">
        <f t="shared" si="29"/>
        <v>12419.706133333346</v>
      </c>
      <c r="C157" s="117">
        <f t="shared" ref="C157" si="31">$AOK$185</f>
        <v>91.936799999999991</v>
      </c>
      <c r="D157" s="112">
        <f t="shared" si="30"/>
        <v>658.14679999999998</v>
      </c>
      <c r="E157" s="112">
        <f t="shared" si="23"/>
        <v>24.278909999999996</v>
      </c>
      <c r="F157" s="124">
        <f>MIN($AON$185:$AON$283)+H9</f>
        <v>654.33338053135424</v>
      </c>
      <c r="G157" s="142">
        <f>MAX($AON$185:$AON$283)+H9</f>
        <v>658.17478392227758</v>
      </c>
      <c r="H157" s="173">
        <v>633.86788999999999</v>
      </c>
      <c r="I157" s="124">
        <f t="shared" si="12"/>
        <v>20.465490531354249</v>
      </c>
      <c r="J157" s="144">
        <f t="shared" si="13"/>
        <v>24.306893922277595</v>
      </c>
      <c r="K157" s="147"/>
      <c r="L157" s="50" t="s">
        <v>211</v>
      </c>
      <c r="M157" s="126" t="s">
        <v>589</v>
      </c>
      <c r="N157" s="117">
        <f t="shared" si="24"/>
        <v>12419.706133333346</v>
      </c>
      <c r="O157" s="116">
        <f t="shared" si="25"/>
        <v>658.14679999999998</v>
      </c>
      <c r="P157" s="112">
        <f t="shared" si="26"/>
        <v>654.33338053135424</v>
      </c>
      <c r="Q157" s="123">
        <f t="shared" si="27"/>
        <v>658.17478392227758</v>
      </c>
      <c r="R157" s="142">
        <f t="shared" si="28"/>
        <v>633.86788999999999</v>
      </c>
    </row>
    <row r="158" spans="1:18" x14ac:dyDescent="0.2">
      <c r="A158" s="155">
        <f t="shared" si="11"/>
        <v>149</v>
      </c>
      <c r="B158" s="112">
        <f t="shared" si="29"/>
        <v>12503.62306666668</v>
      </c>
      <c r="C158" s="117">
        <f>$AOR$185</f>
        <v>91.793399999999991</v>
      </c>
      <c r="D158" s="112">
        <f t="shared" si="30"/>
        <v>658.00340000000006</v>
      </c>
      <c r="E158" s="112">
        <f t="shared" si="23"/>
        <v>18.118400000000065</v>
      </c>
      <c r="F158" s="124">
        <f>MIN($AOU$185:$AOU$283)+H9</f>
        <v>655.46974425476276</v>
      </c>
      <c r="G158" s="142">
        <f>MAX($AOU$185:$AOU$283)+H9</f>
        <v>658.03147648395372</v>
      </c>
      <c r="H158" s="173">
        <v>639.88499999999999</v>
      </c>
      <c r="I158" s="124">
        <f t="shared" si="12"/>
        <v>15.584744254762768</v>
      </c>
      <c r="J158" s="144">
        <f t="shared" si="13"/>
        <v>18.146476483953734</v>
      </c>
      <c r="K158" s="147"/>
      <c r="L158" s="50" t="s">
        <v>211</v>
      </c>
      <c r="M158" s="126" t="s">
        <v>590</v>
      </c>
      <c r="N158" s="117">
        <f t="shared" si="24"/>
        <v>12503.62306666668</v>
      </c>
      <c r="O158" s="116">
        <f t="shared" si="25"/>
        <v>658.00340000000006</v>
      </c>
      <c r="P158" s="112">
        <f t="shared" si="26"/>
        <v>655.46974425476276</v>
      </c>
      <c r="Q158" s="123">
        <f t="shared" si="27"/>
        <v>658.03147648395372</v>
      </c>
      <c r="R158" s="142">
        <f t="shared" si="28"/>
        <v>639.88499999999999</v>
      </c>
    </row>
    <row r="159" spans="1:18" ht="13.5" thickBot="1" x14ac:dyDescent="0.25">
      <c r="A159" s="156">
        <f t="shared" ref="A159" si="32">A158+1</f>
        <v>150</v>
      </c>
      <c r="B159" s="133">
        <f t="shared" si="29"/>
        <v>12587.540000000014</v>
      </c>
      <c r="C159" s="172">
        <f>$AOY$185</f>
        <v>91.649999999999991</v>
      </c>
      <c r="D159" s="133">
        <f t="shared" si="30"/>
        <v>657.86</v>
      </c>
      <c r="E159" s="133">
        <f t="shared" si="23"/>
        <v>11.860000000000014</v>
      </c>
      <c r="F159" s="125">
        <f>MIN($APB$185:$APB$283)+H9</f>
        <v>657.86</v>
      </c>
      <c r="G159" s="143">
        <f>MAX($APB$185:$APB$283)+H9</f>
        <v>657.86</v>
      </c>
      <c r="H159" s="175">
        <v>646</v>
      </c>
      <c r="I159" s="125">
        <f t="shared" si="1"/>
        <v>11.860000000000014</v>
      </c>
      <c r="J159" s="145">
        <f t="shared" si="2"/>
        <v>11.860000000000014</v>
      </c>
      <c r="K159" s="148" t="s">
        <v>274</v>
      </c>
      <c r="L159" s="131" t="s">
        <v>232</v>
      </c>
      <c r="N159" s="117">
        <f t="shared" si="24"/>
        <v>12587.540000000014</v>
      </c>
      <c r="O159" s="116">
        <f t="shared" si="25"/>
        <v>657.86</v>
      </c>
      <c r="P159" s="112">
        <f t="shared" si="26"/>
        <v>657.86</v>
      </c>
      <c r="Q159" s="123">
        <f t="shared" si="27"/>
        <v>657.86</v>
      </c>
      <c r="R159" s="142">
        <f t="shared" si="28"/>
        <v>646</v>
      </c>
    </row>
    <row r="160" spans="1:18" x14ac:dyDescent="0.2">
      <c r="A160" s="11"/>
      <c r="B160" s="9"/>
      <c r="C160" s="11"/>
      <c r="D160" s="11"/>
      <c r="E160" s="11"/>
      <c r="F160" s="9"/>
      <c r="G160" s="43"/>
      <c r="H160" s="9"/>
      <c r="I160" s="11"/>
      <c r="J160" s="9"/>
      <c r="K160" s="25"/>
      <c r="L160" s="25"/>
    </row>
    <row r="161" spans="1:15 1090:1090" x14ac:dyDescent="0.2">
      <c r="A161" s="82"/>
      <c r="B161" s="82" t="s">
        <v>591</v>
      </c>
      <c r="C161" s="11"/>
      <c r="D161" s="11"/>
      <c r="E161" s="11"/>
      <c r="F161" s="9"/>
      <c r="G161" s="43"/>
      <c r="H161" s="150" t="s">
        <v>276</v>
      </c>
      <c r="I161" s="151" t="s">
        <v>571</v>
      </c>
      <c r="J161" s="9"/>
      <c r="K161" s="25"/>
      <c r="L161" s="25"/>
    </row>
    <row r="162" spans="1:15 1090:1090" x14ac:dyDescent="0.2">
      <c r="A162" s="82"/>
      <c r="B162" s="82" t="s">
        <v>592</v>
      </c>
      <c r="C162" s="11"/>
      <c r="D162" s="11"/>
      <c r="E162" s="11"/>
      <c r="F162" s="9"/>
      <c r="G162" s="43"/>
      <c r="H162" s="9"/>
      <c r="I162" s="151" t="s">
        <v>572</v>
      </c>
      <c r="J162" s="9"/>
      <c r="K162" s="25"/>
      <c r="L162" s="25"/>
    </row>
    <row r="163" spans="1:15 1090:1090" x14ac:dyDescent="0.2">
      <c r="A163" s="81"/>
      <c r="B163" s="81" t="s">
        <v>593</v>
      </c>
      <c r="C163" s="11"/>
      <c r="D163" s="11"/>
      <c r="E163" s="11"/>
      <c r="F163" s="9"/>
      <c r="G163" s="43"/>
      <c r="H163" s="9"/>
      <c r="I163" s="11"/>
      <c r="J163" s="9"/>
      <c r="K163" s="25"/>
      <c r="L163" s="25"/>
    </row>
    <row r="164" spans="1:15 1090:1090" x14ac:dyDescent="0.2">
      <c r="A164" s="81"/>
      <c r="B164" s="81" t="s">
        <v>594</v>
      </c>
      <c r="I164" t="s">
        <v>605</v>
      </c>
      <c r="AOX164" s="119"/>
    </row>
    <row r="165" spans="1:15 1090:1090" x14ac:dyDescent="0.2">
      <c r="A165" s="81"/>
      <c r="I165" s="177" t="s">
        <v>606</v>
      </c>
    </row>
    <row r="166" spans="1:15 1090:1090" x14ac:dyDescent="0.2">
      <c r="A166" s="157"/>
    </row>
    <row r="167" spans="1:15 1090:1090" x14ac:dyDescent="0.2">
      <c r="A167" s="81"/>
      <c r="B167" s="82" t="s">
        <v>595</v>
      </c>
      <c r="C167" s="11"/>
      <c r="D167" s="11"/>
      <c r="E167" s="11"/>
    </row>
    <row r="168" spans="1:15 1090:1090" x14ac:dyDescent="0.2">
      <c r="A168" s="81"/>
      <c r="B168" s="81" t="s">
        <v>596</v>
      </c>
      <c r="C168" s="11"/>
      <c r="D168" s="11"/>
      <c r="E168" s="11"/>
    </row>
    <row r="169" spans="1:15 1090:1090" x14ac:dyDescent="0.2">
      <c r="A169" s="81"/>
      <c r="B169" s="81" t="s">
        <v>597</v>
      </c>
    </row>
    <row r="170" spans="1:15 1090:1090" x14ac:dyDescent="0.2">
      <c r="A170" s="81"/>
    </row>
    <row r="171" spans="1:15 1090:1090" x14ac:dyDescent="0.2">
      <c r="A171" s="81"/>
    </row>
    <row r="172" spans="1:15 1090:1090" x14ac:dyDescent="0.2">
      <c r="A172" s="82"/>
    </row>
    <row r="173" spans="1:15 1090:1090" x14ac:dyDescent="0.2">
      <c r="A173" s="82"/>
    </row>
    <row r="174" spans="1:15 1090:1090" x14ac:dyDescent="0.2">
      <c r="A174" s="82"/>
    </row>
    <row r="175" spans="1:15 1090:1090" x14ac:dyDescent="0.2">
      <c r="A175" s="81"/>
    </row>
    <row r="176" spans="1:15 1090:1090" x14ac:dyDescent="0.2">
      <c r="A176" s="81"/>
      <c r="O176">
        <v>5</v>
      </c>
    </row>
    <row r="177" spans="1:1097" x14ac:dyDescent="0.2">
      <c r="A177" s="81"/>
    </row>
    <row r="178" spans="1:1097" ht="15" x14ac:dyDescent="0.25">
      <c r="A178" s="87"/>
    </row>
    <row r="179" spans="1:1097" ht="15" x14ac:dyDescent="0.3">
      <c r="A179" s="181"/>
      <c r="B179" s="181"/>
      <c r="C179" s="76">
        <v>1</v>
      </c>
      <c r="D179" s="76">
        <f>1+C179</f>
        <v>2</v>
      </c>
      <c r="E179" s="76">
        <f>1+D179</f>
        <v>3</v>
      </c>
      <c r="F179" s="76">
        <f>1+E179</f>
        <v>4</v>
      </c>
      <c r="G179" s="76">
        <f t="shared" ref="G179:L179" si="33">1+F179</f>
        <v>5</v>
      </c>
      <c r="H179" s="76">
        <f t="shared" si="33"/>
        <v>6</v>
      </c>
      <c r="I179" s="76">
        <f t="shared" si="33"/>
        <v>7</v>
      </c>
      <c r="J179" s="76">
        <f t="shared" si="33"/>
        <v>8</v>
      </c>
      <c r="K179" s="76">
        <f t="shared" si="33"/>
        <v>9</v>
      </c>
      <c r="L179" s="76">
        <f t="shared" si="33"/>
        <v>10</v>
      </c>
      <c r="M179" s="76">
        <f t="shared" ref="M179:BY179" si="34">L179+1</f>
        <v>11</v>
      </c>
      <c r="N179" s="76">
        <f t="shared" si="34"/>
        <v>12</v>
      </c>
      <c r="O179" s="76">
        <f t="shared" si="34"/>
        <v>13</v>
      </c>
      <c r="P179" s="76">
        <f t="shared" si="34"/>
        <v>14</v>
      </c>
      <c r="Q179" s="76">
        <f>P179+1</f>
        <v>15</v>
      </c>
      <c r="R179" s="76">
        <f t="shared" si="34"/>
        <v>16</v>
      </c>
      <c r="S179" s="76">
        <f>R179+1</f>
        <v>17</v>
      </c>
      <c r="T179" s="76">
        <f t="shared" si="34"/>
        <v>18</v>
      </c>
      <c r="U179" s="76">
        <f t="shared" si="34"/>
        <v>19</v>
      </c>
      <c r="V179" s="76">
        <f t="shared" si="34"/>
        <v>20</v>
      </c>
      <c r="W179" s="76">
        <f t="shared" si="34"/>
        <v>21</v>
      </c>
      <c r="X179" s="76">
        <f t="shared" si="34"/>
        <v>22</v>
      </c>
      <c r="Y179" s="76">
        <f t="shared" si="34"/>
        <v>23</v>
      </c>
      <c r="Z179" s="76">
        <f t="shared" si="34"/>
        <v>24</v>
      </c>
      <c r="AA179" s="76">
        <f t="shared" si="34"/>
        <v>25</v>
      </c>
      <c r="AB179" s="76">
        <f t="shared" si="34"/>
        <v>26</v>
      </c>
      <c r="AC179" s="76">
        <f t="shared" si="34"/>
        <v>27</v>
      </c>
      <c r="AD179" s="76">
        <f t="shared" si="34"/>
        <v>28</v>
      </c>
      <c r="AE179" s="76">
        <f t="shared" si="34"/>
        <v>29</v>
      </c>
      <c r="AF179" s="76">
        <f t="shared" si="34"/>
        <v>30</v>
      </c>
      <c r="AG179" s="76">
        <f t="shared" si="34"/>
        <v>31</v>
      </c>
      <c r="AH179" s="76">
        <f t="shared" si="34"/>
        <v>32</v>
      </c>
      <c r="AI179" s="76">
        <f t="shared" si="34"/>
        <v>33</v>
      </c>
      <c r="AJ179" s="76">
        <f t="shared" si="34"/>
        <v>34</v>
      </c>
      <c r="AK179" s="76">
        <f t="shared" si="34"/>
        <v>35</v>
      </c>
      <c r="AL179" s="76">
        <f t="shared" si="34"/>
        <v>36</v>
      </c>
      <c r="AM179" s="76">
        <f t="shared" si="34"/>
        <v>37</v>
      </c>
      <c r="AN179" s="76">
        <f t="shared" si="34"/>
        <v>38</v>
      </c>
      <c r="AO179" s="76">
        <f t="shared" si="34"/>
        <v>39</v>
      </c>
      <c r="AP179" s="76">
        <f t="shared" si="34"/>
        <v>40</v>
      </c>
      <c r="AQ179" s="76">
        <f t="shared" si="34"/>
        <v>41</v>
      </c>
      <c r="AR179" s="76">
        <f t="shared" si="34"/>
        <v>42</v>
      </c>
      <c r="AS179" s="76">
        <f t="shared" si="34"/>
        <v>43</v>
      </c>
      <c r="AT179" s="76">
        <f t="shared" si="34"/>
        <v>44</v>
      </c>
      <c r="AU179" s="76">
        <f t="shared" si="34"/>
        <v>45</v>
      </c>
      <c r="AV179" s="76">
        <f t="shared" si="34"/>
        <v>46</v>
      </c>
      <c r="AW179" s="76">
        <f t="shared" si="34"/>
        <v>47</v>
      </c>
      <c r="AX179" s="76">
        <f t="shared" si="34"/>
        <v>48</v>
      </c>
      <c r="AY179" s="76">
        <f t="shared" si="34"/>
        <v>49</v>
      </c>
      <c r="AZ179" s="76">
        <f t="shared" si="34"/>
        <v>50</v>
      </c>
      <c r="BA179" s="76">
        <f t="shared" si="34"/>
        <v>51</v>
      </c>
      <c r="BB179" s="76">
        <f t="shared" si="34"/>
        <v>52</v>
      </c>
      <c r="BC179" s="76">
        <f t="shared" si="34"/>
        <v>53</v>
      </c>
      <c r="BD179" s="76">
        <f t="shared" si="34"/>
        <v>54</v>
      </c>
      <c r="BE179" s="76">
        <f t="shared" si="34"/>
        <v>55</v>
      </c>
      <c r="BF179" s="76">
        <f t="shared" si="34"/>
        <v>56</v>
      </c>
      <c r="BG179" s="76">
        <f t="shared" si="34"/>
        <v>57</v>
      </c>
      <c r="BH179" s="76">
        <f t="shared" si="34"/>
        <v>58</v>
      </c>
      <c r="BI179" s="76">
        <f t="shared" si="34"/>
        <v>59</v>
      </c>
      <c r="BJ179" s="76">
        <f t="shared" si="34"/>
        <v>60</v>
      </c>
      <c r="BK179" s="76">
        <f t="shared" si="34"/>
        <v>61</v>
      </c>
      <c r="BL179" s="76">
        <f t="shared" si="34"/>
        <v>62</v>
      </c>
      <c r="BM179" s="76">
        <f t="shared" si="34"/>
        <v>63</v>
      </c>
      <c r="BN179" s="76">
        <f t="shared" si="34"/>
        <v>64</v>
      </c>
      <c r="BO179" s="76">
        <f t="shared" si="34"/>
        <v>65</v>
      </c>
      <c r="BP179" s="76">
        <f t="shared" si="34"/>
        <v>66</v>
      </c>
      <c r="BQ179" s="76">
        <f t="shared" si="34"/>
        <v>67</v>
      </c>
      <c r="BR179" s="76">
        <f t="shared" si="34"/>
        <v>68</v>
      </c>
      <c r="BS179" s="76">
        <f t="shared" si="34"/>
        <v>69</v>
      </c>
      <c r="BT179" s="76">
        <f t="shared" si="34"/>
        <v>70</v>
      </c>
      <c r="BU179" s="76">
        <f t="shared" si="34"/>
        <v>71</v>
      </c>
      <c r="BV179" s="76">
        <f t="shared" si="34"/>
        <v>72</v>
      </c>
      <c r="BW179" s="76">
        <f t="shared" si="34"/>
        <v>73</v>
      </c>
      <c r="BX179" s="76">
        <f t="shared" si="34"/>
        <v>74</v>
      </c>
      <c r="BY179" s="76">
        <f t="shared" si="34"/>
        <v>75</v>
      </c>
      <c r="BZ179" s="76">
        <f t="shared" ref="BZ179:DE179" si="35">BY179+1</f>
        <v>76</v>
      </c>
      <c r="CA179" s="76">
        <f t="shared" si="35"/>
        <v>77</v>
      </c>
      <c r="CB179" s="76">
        <f t="shared" si="35"/>
        <v>78</v>
      </c>
      <c r="CC179" s="76">
        <f t="shared" si="35"/>
        <v>79</v>
      </c>
      <c r="CD179" s="76">
        <f t="shared" si="35"/>
        <v>80</v>
      </c>
      <c r="CE179" s="76">
        <f t="shared" si="35"/>
        <v>81</v>
      </c>
      <c r="CF179" s="76">
        <f t="shared" si="35"/>
        <v>82</v>
      </c>
      <c r="CG179" s="76">
        <f t="shared" si="35"/>
        <v>83</v>
      </c>
      <c r="CH179" s="76">
        <f t="shared" si="35"/>
        <v>84</v>
      </c>
      <c r="CI179" s="76">
        <f t="shared" si="35"/>
        <v>85</v>
      </c>
      <c r="CJ179" s="76">
        <f t="shared" si="35"/>
        <v>86</v>
      </c>
      <c r="CK179" s="76">
        <f t="shared" si="35"/>
        <v>87</v>
      </c>
      <c r="CL179" s="76">
        <f t="shared" si="35"/>
        <v>88</v>
      </c>
      <c r="CM179" s="76">
        <f t="shared" si="35"/>
        <v>89</v>
      </c>
      <c r="CN179" s="76">
        <f t="shared" si="35"/>
        <v>90</v>
      </c>
      <c r="CO179" s="76">
        <f t="shared" si="35"/>
        <v>91</v>
      </c>
      <c r="CP179" s="76">
        <f t="shared" si="35"/>
        <v>92</v>
      </c>
      <c r="CQ179" s="76">
        <f t="shared" si="35"/>
        <v>93</v>
      </c>
      <c r="CR179" s="76">
        <f t="shared" si="35"/>
        <v>94</v>
      </c>
      <c r="CS179" s="76">
        <f t="shared" si="35"/>
        <v>95</v>
      </c>
      <c r="CT179" s="76">
        <f t="shared" si="35"/>
        <v>96</v>
      </c>
      <c r="CU179" s="76">
        <f t="shared" si="35"/>
        <v>97</v>
      </c>
      <c r="CV179" s="76">
        <f t="shared" si="35"/>
        <v>98</v>
      </c>
      <c r="CW179" s="76">
        <f t="shared" si="35"/>
        <v>99</v>
      </c>
      <c r="CX179" s="76">
        <f t="shared" si="35"/>
        <v>100</v>
      </c>
      <c r="CY179" s="76">
        <f t="shared" si="35"/>
        <v>101</v>
      </c>
      <c r="CZ179" s="76">
        <f t="shared" si="35"/>
        <v>102</v>
      </c>
      <c r="DA179" s="76">
        <f t="shared" si="35"/>
        <v>103</v>
      </c>
      <c r="DB179" s="76">
        <f t="shared" si="35"/>
        <v>104</v>
      </c>
      <c r="DC179" s="76">
        <f t="shared" si="35"/>
        <v>105</v>
      </c>
      <c r="DD179" s="76">
        <f t="shared" si="35"/>
        <v>106</v>
      </c>
      <c r="DE179" s="76">
        <f t="shared" si="35"/>
        <v>107</v>
      </c>
      <c r="DF179" s="76">
        <f t="shared" ref="DF179:EK179" si="36">DE179+1</f>
        <v>108</v>
      </c>
      <c r="DG179" s="76">
        <f t="shared" si="36"/>
        <v>109</v>
      </c>
      <c r="DH179" s="76">
        <f t="shared" si="36"/>
        <v>110</v>
      </c>
      <c r="DI179" s="76">
        <f t="shared" si="36"/>
        <v>111</v>
      </c>
      <c r="DJ179" s="76">
        <f t="shared" si="36"/>
        <v>112</v>
      </c>
      <c r="DK179" s="76">
        <f t="shared" si="36"/>
        <v>113</v>
      </c>
      <c r="DL179" s="76">
        <f t="shared" si="36"/>
        <v>114</v>
      </c>
      <c r="DM179" s="76">
        <f t="shared" si="36"/>
        <v>115</v>
      </c>
      <c r="DN179" s="76">
        <f t="shared" si="36"/>
        <v>116</v>
      </c>
      <c r="DO179" s="76">
        <f t="shared" si="36"/>
        <v>117</v>
      </c>
      <c r="DP179" s="76">
        <f t="shared" si="36"/>
        <v>118</v>
      </c>
      <c r="DQ179" s="76">
        <f t="shared" si="36"/>
        <v>119</v>
      </c>
      <c r="DR179" s="76">
        <f t="shared" si="36"/>
        <v>120</v>
      </c>
      <c r="DS179" s="76">
        <f t="shared" si="36"/>
        <v>121</v>
      </c>
      <c r="DT179" s="76">
        <f t="shared" si="36"/>
        <v>122</v>
      </c>
      <c r="DU179" s="76">
        <f t="shared" si="36"/>
        <v>123</v>
      </c>
      <c r="DV179" s="76">
        <f t="shared" si="36"/>
        <v>124</v>
      </c>
      <c r="DW179" s="76">
        <f t="shared" si="36"/>
        <v>125</v>
      </c>
      <c r="DX179" s="76">
        <f t="shared" si="36"/>
        <v>126</v>
      </c>
      <c r="DY179" s="76">
        <f t="shared" si="36"/>
        <v>127</v>
      </c>
      <c r="DZ179" s="76">
        <f t="shared" si="36"/>
        <v>128</v>
      </c>
      <c r="EA179" s="76">
        <f t="shared" si="36"/>
        <v>129</v>
      </c>
      <c r="EB179" s="76">
        <f t="shared" si="36"/>
        <v>130</v>
      </c>
      <c r="EC179" s="76">
        <f t="shared" si="36"/>
        <v>131</v>
      </c>
      <c r="ED179" s="76">
        <f t="shared" si="36"/>
        <v>132</v>
      </c>
      <c r="EE179" s="76">
        <f t="shared" si="36"/>
        <v>133</v>
      </c>
      <c r="EF179" s="76">
        <f t="shared" si="36"/>
        <v>134</v>
      </c>
      <c r="EG179" s="76">
        <f t="shared" si="36"/>
        <v>135</v>
      </c>
      <c r="EH179" s="76">
        <f t="shared" si="36"/>
        <v>136</v>
      </c>
      <c r="EI179" s="76">
        <f t="shared" si="36"/>
        <v>137</v>
      </c>
      <c r="EJ179" s="76">
        <f t="shared" si="36"/>
        <v>138</v>
      </c>
      <c r="EK179" s="76">
        <f t="shared" si="36"/>
        <v>139</v>
      </c>
      <c r="EL179" s="76">
        <f t="shared" ref="EL179:FQ179" si="37">EK179+1</f>
        <v>140</v>
      </c>
      <c r="EM179" s="76">
        <f t="shared" si="37"/>
        <v>141</v>
      </c>
      <c r="EN179" s="76">
        <f t="shared" si="37"/>
        <v>142</v>
      </c>
      <c r="EO179" s="76">
        <f t="shared" si="37"/>
        <v>143</v>
      </c>
      <c r="EP179" s="76">
        <f t="shared" si="37"/>
        <v>144</v>
      </c>
      <c r="EQ179" s="76">
        <f t="shared" si="37"/>
        <v>145</v>
      </c>
      <c r="ER179" s="76">
        <f t="shared" si="37"/>
        <v>146</v>
      </c>
      <c r="ES179" s="76">
        <f t="shared" si="37"/>
        <v>147</v>
      </c>
      <c r="ET179" s="76">
        <f t="shared" si="37"/>
        <v>148</v>
      </c>
      <c r="EU179" s="76">
        <f t="shared" si="37"/>
        <v>149</v>
      </c>
      <c r="EV179" s="76">
        <f t="shared" si="37"/>
        <v>150</v>
      </c>
      <c r="EW179" s="76">
        <f t="shared" si="37"/>
        <v>151</v>
      </c>
      <c r="EX179" s="76">
        <f t="shared" si="37"/>
        <v>152</v>
      </c>
      <c r="EY179" s="76">
        <f t="shared" si="37"/>
        <v>153</v>
      </c>
      <c r="EZ179" s="76">
        <f t="shared" si="37"/>
        <v>154</v>
      </c>
      <c r="FA179" s="76">
        <f t="shared" si="37"/>
        <v>155</v>
      </c>
      <c r="FB179" s="76">
        <f t="shared" si="37"/>
        <v>156</v>
      </c>
      <c r="FC179" s="76">
        <f t="shared" si="37"/>
        <v>157</v>
      </c>
      <c r="FD179" s="76">
        <f t="shared" si="37"/>
        <v>158</v>
      </c>
      <c r="FE179" s="76">
        <f t="shared" si="37"/>
        <v>159</v>
      </c>
      <c r="FF179" s="76">
        <f t="shared" si="37"/>
        <v>160</v>
      </c>
      <c r="FG179" s="76">
        <f t="shared" si="37"/>
        <v>161</v>
      </c>
      <c r="FH179" s="76">
        <f t="shared" si="37"/>
        <v>162</v>
      </c>
      <c r="FI179" s="76">
        <f t="shared" si="37"/>
        <v>163</v>
      </c>
      <c r="FJ179" s="76">
        <f t="shared" si="37"/>
        <v>164</v>
      </c>
      <c r="FK179" s="76">
        <f t="shared" si="37"/>
        <v>165</v>
      </c>
      <c r="FL179" s="76">
        <f t="shared" si="37"/>
        <v>166</v>
      </c>
      <c r="FM179" s="76">
        <f t="shared" si="37"/>
        <v>167</v>
      </c>
      <c r="FN179" s="76">
        <f t="shared" si="37"/>
        <v>168</v>
      </c>
      <c r="FO179" s="76">
        <f t="shared" si="37"/>
        <v>169</v>
      </c>
      <c r="FP179" s="76">
        <f t="shared" si="37"/>
        <v>170</v>
      </c>
      <c r="FQ179" s="76">
        <f t="shared" si="37"/>
        <v>171</v>
      </c>
      <c r="FR179" s="76">
        <f t="shared" ref="FR179:GQ179" si="38">FQ179+1</f>
        <v>172</v>
      </c>
      <c r="FS179" s="76">
        <f t="shared" si="38"/>
        <v>173</v>
      </c>
      <c r="FT179" s="76">
        <f t="shared" si="38"/>
        <v>174</v>
      </c>
      <c r="FU179" s="76">
        <f t="shared" si="38"/>
        <v>175</v>
      </c>
      <c r="FV179" s="76">
        <f t="shared" si="38"/>
        <v>176</v>
      </c>
      <c r="FW179" s="76">
        <f t="shared" si="38"/>
        <v>177</v>
      </c>
      <c r="FX179" s="76">
        <f t="shared" si="38"/>
        <v>178</v>
      </c>
      <c r="FY179" s="76">
        <f t="shared" si="38"/>
        <v>179</v>
      </c>
      <c r="FZ179" s="76">
        <f t="shared" si="38"/>
        <v>180</v>
      </c>
      <c r="GA179" s="76">
        <f t="shared" si="38"/>
        <v>181</v>
      </c>
      <c r="GB179" s="76">
        <f t="shared" si="38"/>
        <v>182</v>
      </c>
      <c r="GC179" s="76">
        <f t="shared" si="38"/>
        <v>183</v>
      </c>
      <c r="GD179" s="76">
        <f t="shared" si="38"/>
        <v>184</v>
      </c>
      <c r="GE179" s="76">
        <f t="shared" si="38"/>
        <v>185</v>
      </c>
      <c r="GF179" s="76">
        <f t="shared" si="38"/>
        <v>186</v>
      </c>
      <c r="GG179" s="76">
        <f t="shared" si="38"/>
        <v>187</v>
      </c>
      <c r="GH179" s="76">
        <f t="shared" si="38"/>
        <v>188</v>
      </c>
      <c r="GI179" s="76">
        <f t="shared" si="38"/>
        <v>189</v>
      </c>
      <c r="GJ179" s="76">
        <f t="shared" si="38"/>
        <v>190</v>
      </c>
      <c r="GK179" s="76">
        <f t="shared" si="38"/>
        <v>191</v>
      </c>
      <c r="GL179" s="76">
        <f t="shared" si="38"/>
        <v>192</v>
      </c>
      <c r="GM179" s="76">
        <f t="shared" si="38"/>
        <v>193</v>
      </c>
      <c r="GN179" s="76">
        <f t="shared" si="38"/>
        <v>194</v>
      </c>
      <c r="GO179" s="76">
        <f t="shared" si="38"/>
        <v>195</v>
      </c>
      <c r="GP179" s="76">
        <f t="shared" si="38"/>
        <v>196</v>
      </c>
      <c r="GQ179" s="76">
        <f t="shared" si="38"/>
        <v>197</v>
      </c>
      <c r="GR179" s="76">
        <f>GQ179+1</f>
        <v>198</v>
      </c>
      <c r="GS179" s="76">
        <f t="shared" ref="GS179:HS179" si="39">GR179+1</f>
        <v>199</v>
      </c>
      <c r="GT179" s="76">
        <f t="shared" si="39"/>
        <v>200</v>
      </c>
      <c r="GU179" s="76">
        <f t="shared" si="39"/>
        <v>201</v>
      </c>
      <c r="GV179" s="76">
        <f t="shared" si="39"/>
        <v>202</v>
      </c>
      <c r="GW179" s="76">
        <f t="shared" si="39"/>
        <v>203</v>
      </c>
      <c r="GX179" s="76">
        <f t="shared" si="39"/>
        <v>204</v>
      </c>
      <c r="GY179" s="76">
        <f t="shared" si="39"/>
        <v>205</v>
      </c>
      <c r="GZ179" s="76">
        <f t="shared" si="39"/>
        <v>206</v>
      </c>
      <c r="HA179" s="76">
        <f t="shared" si="39"/>
        <v>207</v>
      </c>
      <c r="HB179" s="76">
        <f t="shared" si="39"/>
        <v>208</v>
      </c>
      <c r="HC179" s="76">
        <f t="shared" si="39"/>
        <v>209</v>
      </c>
      <c r="HD179" s="76">
        <f t="shared" si="39"/>
        <v>210</v>
      </c>
      <c r="HE179" s="76">
        <f t="shared" si="39"/>
        <v>211</v>
      </c>
      <c r="HF179" s="76">
        <f t="shared" si="39"/>
        <v>212</v>
      </c>
      <c r="HG179" s="76">
        <f t="shared" si="39"/>
        <v>213</v>
      </c>
      <c r="HH179" s="76">
        <f t="shared" si="39"/>
        <v>214</v>
      </c>
      <c r="HI179" s="76">
        <f t="shared" si="39"/>
        <v>215</v>
      </c>
      <c r="HJ179" s="76">
        <f t="shared" si="39"/>
        <v>216</v>
      </c>
      <c r="HK179" s="76">
        <f t="shared" si="39"/>
        <v>217</v>
      </c>
      <c r="HL179" s="76">
        <f t="shared" si="39"/>
        <v>218</v>
      </c>
      <c r="HM179" s="76">
        <f t="shared" si="39"/>
        <v>219</v>
      </c>
      <c r="HN179" s="76">
        <f t="shared" si="39"/>
        <v>220</v>
      </c>
      <c r="HO179" s="76">
        <f t="shared" si="39"/>
        <v>221</v>
      </c>
      <c r="HP179" s="76">
        <f t="shared" si="39"/>
        <v>222</v>
      </c>
      <c r="HQ179" s="76">
        <f t="shared" si="39"/>
        <v>223</v>
      </c>
      <c r="HR179" s="76">
        <f t="shared" si="39"/>
        <v>224</v>
      </c>
      <c r="HS179" s="76">
        <f t="shared" si="39"/>
        <v>225</v>
      </c>
      <c r="HT179" s="76">
        <f>HS179+1</f>
        <v>226</v>
      </c>
      <c r="HU179" s="76">
        <f>FB179+1</f>
        <v>157</v>
      </c>
      <c r="HV179" s="76">
        <f t="shared" ref="HV179" si="40">HU179+1</f>
        <v>158</v>
      </c>
      <c r="HW179" s="76">
        <f t="shared" ref="HW179" si="41">HV179+1</f>
        <v>159</v>
      </c>
      <c r="HX179" s="76">
        <f t="shared" ref="HX179" si="42">HW179+1</f>
        <v>160</v>
      </c>
      <c r="HY179" s="76">
        <f t="shared" ref="HY179" si="43">HX179+1</f>
        <v>161</v>
      </c>
      <c r="HZ179" s="76">
        <f t="shared" ref="HZ179" si="44">HY179+1</f>
        <v>162</v>
      </c>
      <c r="IA179" s="76">
        <f t="shared" ref="IA179" si="45">HZ179+1</f>
        <v>163</v>
      </c>
      <c r="IB179" s="76">
        <f t="shared" ref="IB179" si="46">IA179+1</f>
        <v>164</v>
      </c>
      <c r="IC179" s="76">
        <f t="shared" ref="IC179" si="47">IB179+1</f>
        <v>165</v>
      </c>
      <c r="ID179" s="76">
        <f t="shared" ref="ID179" si="48">IC179+1</f>
        <v>166</v>
      </c>
      <c r="IE179" s="76">
        <f t="shared" ref="IE179" si="49">ID179+1</f>
        <v>167</v>
      </c>
      <c r="IF179" s="76">
        <f t="shared" ref="IF179" si="50">IE179+1</f>
        <v>168</v>
      </c>
      <c r="IG179" s="76">
        <f t="shared" ref="IG179" si="51">IF179+1</f>
        <v>169</v>
      </c>
      <c r="IH179" s="76">
        <f t="shared" ref="IH179" si="52">IG179+1</f>
        <v>170</v>
      </c>
      <c r="II179" s="76">
        <f t="shared" ref="II179" si="53">IH179+1</f>
        <v>171</v>
      </c>
      <c r="IJ179" s="76">
        <f t="shared" ref="IJ179" si="54">II179+1</f>
        <v>172</v>
      </c>
      <c r="IK179" s="76">
        <f t="shared" ref="IK179" si="55">IJ179+1</f>
        <v>173</v>
      </c>
      <c r="IL179" s="76">
        <f t="shared" ref="IL179" si="56">IK179+1</f>
        <v>174</v>
      </c>
      <c r="IM179" s="76">
        <f t="shared" ref="IM179" si="57">IL179+1</f>
        <v>175</v>
      </c>
      <c r="IN179" s="76">
        <f t="shared" ref="IN179" si="58">IM179+1</f>
        <v>176</v>
      </c>
      <c r="IO179" s="76">
        <f t="shared" ref="IO179" si="59">IN179+1</f>
        <v>177</v>
      </c>
      <c r="IP179" s="76">
        <f t="shared" ref="IP179" si="60">IO179+1</f>
        <v>178</v>
      </c>
      <c r="IQ179" s="76">
        <f t="shared" ref="IQ179" si="61">IP179+1</f>
        <v>179</v>
      </c>
      <c r="IR179" s="76">
        <f t="shared" ref="IR179" si="62">IQ179+1</f>
        <v>180</v>
      </c>
      <c r="IS179" s="76">
        <f t="shared" ref="IS179" si="63">IR179+1</f>
        <v>181</v>
      </c>
      <c r="IT179" s="76">
        <f t="shared" ref="IT179" si="64">IS179+1</f>
        <v>182</v>
      </c>
      <c r="IU179" s="76">
        <f t="shared" ref="IU179" si="65">IT179+1</f>
        <v>183</v>
      </c>
      <c r="IV179" s="76">
        <f t="shared" ref="IV179" si="66">IU179+1</f>
        <v>184</v>
      </c>
      <c r="IW179" s="76">
        <f t="shared" ref="IW179" si="67">IV179+1</f>
        <v>185</v>
      </c>
      <c r="IX179" s="76">
        <f t="shared" ref="IX179" si="68">IW179+1</f>
        <v>186</v>
      </c>
      <c r="IY179" s="76">
        <f t="shared" ref="IY179" si="69">IX179+1</f>
        <v>187</v>
      </c>
      <c r="IZ179" s="76">
        <f t="shared" ref="IZ179" si="70">IY179+1</f>
        <v>188</v>
      </c>
      <c r="JA179" s="76">
        <f t="shared" ref="JA179" si="71">IZ179+1</f>
        <v>189</v>
      </c>
      <c r="JB179" s="76">
        <f t="shared" ref="JB179" si="72">JA179+1</f>
        <v>190</v>
      </c>
      <c r="JC179" s="76">
        <f t="shared" ref="JC179" si="73">JB179+1</f>
        <v>191</v>
      </c>
      <c r="JD179" s="76">
        <f t="shared" ref="JD179" si="74">JC179+1</f>
        <v>192</v>
      </c>
      <c r="JE179" s="76">
        <f t="shared" ref="JE179" si="75">JD179+1</f>
        <v>193</v>
      </c>
      <c r="JF179" s="76">
        <f t="shared" ref="JF179" si="76">JE179+1</f>
        <v>194</v>
      </c>
      <c r="JG179" s="76">
        <f t="shared" ref="JG179" si="77">JF179+1</f>
        <v>195</v>
      </c>
      <c r="JH179" s="76">
        <f t="shared" ref="JH179" si="78">JG179+1</f>
        <v>196</v>
      </c>
      <c r="JI179" s="76">
        <f t="shared" ref="JI179" si="79">JH179+1</f>
        <v>197</v>
      </c>
      <c r="JJ179" s="76">
        <f t="shared" ref="JJ179" si="80">JI179+1</f>
        <v>198</v>
      </c>
      <c r="JK179" s="76">
        <f t="shared" ref="JK179" si="81">JJ179+1</f>
        <v>199</v>
      </c>
      <c r="JL179" s="76">
        <f t="shared" ref="JL179" si="82">JK179+1</f>
        <v>200</v>
      </c>
      <c r="JM179" s="76">
        <f t="shared" ref="JM179" si="83">JL179+1</f>
        <v>201</v>
      </c>
      <c r="JN179" s="76">
        <f t="shared" ref="JN179" si="84">JM179+1</f>
        <v>202</v>
      </c>
      <c r="JO179" s="76">
        <f t="shared" ref="JO179" si="85">JN179+1</f>
        <v>203</v>
      </c>
      <c r="JP179" s="76">
        <f t="shared" ref="JP179" si="86">JO179+1</f>
        <v>204</v>
      </c>
      <c r="JQ179" s="76">
        <f t="shared" ref="JQ179" si="87">JP179+1</f>
        <v>205</v>
      </c>
      <c r="JR179" s="76">
        <f t="shared" ref="JR179" si="88">JQ179+1</f>
        <v>206</v>
      </c>
      <c r="JS179" s="76">
        <f t="shared" ref="JS179" si="89">JR179+1</f>
        <v>207</v>
      </c>
      <c r="JT179" s="76">
        <f t="shared" ref="JT179" si="90">JS179+1</f>
        <v>208</v>
      </c>
      <c r="JU179" s="76">
        <f t="shared" ref="JU179" si="91">JT179+1</f>
        <v>209</v>
      </c>
      <c r="JV179" s="76">
        <f t="shared" ref="JV179" si="92">JU179+1</f>
        <v>210</v>
      </c>
      <c r="JW179" s="76">
        <f t="shared" ref="JW179" si="93">JV179+1</f>
        <v>211</v>
      </c>
      <c r="JX179" s="76">
        <f t="shared" ref="JX179" si="94">JW179+1</f>
        <v>212</v>
      </c>
      <c r="JY179" s="76">
        <f t="shared" ref="JY179" si="95">JX179+1</f>
        <v>213</v>
      </c>
      <c r="JZ179" s="76">
        <f t="shared" ref="JZ179" si="96">JY179+1</f>
        <v>214</v>
      </c>
      <c r="KA179" s="76">
        <f t="shared" ref="KA179" si="97">JZ179+1</f>
        <v>215</v>
      </c>
      <c r="KB179" s="76">
        <f t="shared" ref="KB179" si="98">KA179+1</f>
        <v>216</v>
      </c>
      <c r="KC179" s="76">
        <f t="shared" ref="KC179" si="99">KB179+1</f>
        <v>217</v>
      </c>
      <c r="KD179" s="76">
        <f t="shared" ref="KD179" si="100">KC179+1</f>
        <v>218</v>
      </c>
      <c r="KE179" s="76">
        <f t="shared" ref="KE179" si="101">KD179+1</f>
        <v>219</v>
      </c>
      <c r="KF179" s="76">
        <f t="shared" ref="KF179" si="102">KE179+1</f>
        <v>220</v>
      </c>
      <c r="KG179" s="76">
        <f t="shared" ref="KG179" si="103">KF179+1</f>
        <v>221</v>
      </c>
      <c r="KH179" s="76">
        <f t="shared" ref="KH179" si="104">KG179+1</f>
        <v>222</v>
      </c>
      <c r="KI179" s="76">
        <f t="shared" ref="KI179" si="105">KH179+1</f>
        <v>223</v>
      </c>
      <c r="KJ179" s="76">
        <f t="shared" ref="KJ179" si="106">KI179+1</f>
        <v>224</v>
      </c>
      <c r="KK179" s="76">
        <f t="shared" ref="KK179" si="107">KJ179+1</f>
        <v>225</v>
      </c>
      <c r="KL179" s="76">
        <f t="shared" ref="KL179" si="108">KK179+1</f>
        <v>226</v>
      </c>
      <c r="KM179" s="76">
        <f t="shared" ref="KM179" si="109">KL179+1</f>
        <v>227</v>
      </c>
      <c r="KN179" s="76">
        <f t="shared" ref="KN179" si="110">KM179+1</f>
        <v>228</v>
      </c>
      <c r="KO179" s="76">
        <f t="shared" ref="KO179" si="111">KN179+1</f>
        <v>229</v>
      </c>
      <c r="KP179" s="76">
        <f t="shared" ref="KP179" si="112">KO179+1</f>
        <v>230</v>
      </c>
      <c r="KQ179" s="76">
        <f t="shared" ref="KQ179" si="113">KP179+1</f>
        <v>231</v>
      </c>
      <c r="KR179" s="76">
        <f t="shared" ref="KR179" si="114">KQ179+1</f>
        <v>232</v>
      </c>
      <c r="KS179" s="76">
        <f t="shared" ref="KS179" si="115">KR179+1</f>
        <v>233</v>
      </c>
      <c r="KT179" s="76">
        <f t="shared" ref="KT179" si="116">KS179+1</f>
        <v>234</v>
      </c>
      <c r="KU179" s="76">
        <f t="shared" ref="KU179" si="117">KT179+1</f>
        <v>235</v>
      </c>
      <c r="KV179" s="76">
        <f t="shared" ref="KV179" si="118">KU179+1</f>
        <v>236</v>
      </c>
      <c r="KW179" s="76">
        <f t="shared" ref="KW179" si="119">KV179+1</f>
        <v>237</v>
      </c>
      <c r="KX179" s="76">
        <f t="shared" ref="KX179" si="120">KW179+1</f>
        <v>238</v>
      </c>
      <c r="KY179" s="76">
        <f t="shared" ref="KY179" si="121">KX179+1</f>
        <v>239</v>
      </c>
      <c r="KZ179" s="76">
        <f t="shared" ref="KZ179" si="122">KY179+1</f>
        <v>240</v>
      </c>
      <c r="LA179" s="76">
        <f t="shared" ref="LA179" si="123">KZ179+1</f>
        <v>241</v>
      </c>
      <c r="LB179" s="76">
        <f t="shared" ref="LB179" si="124">LA179+1</f>
        <v>242</v>
      </c>
      <c r="LC179" s="76">
        <f t="shared" ref="LC179" si="125">LB179+1</f>
        <v>243</v>
      </c>
      <c r="LD179" s="76">
        <f t="shared" ref="LD179" si="126">LC179+1</f>
        <v>244</v>
      </c>
      <c r="LE179" s="76">
        <f t="shared" ref="LE179" si="127">LD179+1</f>
        <v>245</v>
      </c>
      <c r="LF179" s="76">
        <f t="shared" ref="LF179" si="128">LE179+1</f>
        <v>246</v>
      </c>
      <c r="LG179" s="76">
        <f t="shared" ref="LG179" si="129">LF179+1</f>
        <v>247</v>
      </c>
      <c r="LH179" s="76">
        <f t="shared" ref="LH179" si="130">LG179+1</f>
        <v>248</v>
      </c>
      <c r="LI179" s="76">
        <f t="shared" ref="LI179" si="131">LH179+1</f>
        <v>249</v>
      </c>
      <c r="LJ179" s="76">
        <f t="shared" ref="LJ179" si="132">LI179+1</f>
        <v>250</v>
      </c>
      <c r="LK179" s="76">
        <f t="shared" ref="LK179" si="133">LJ179+1</f>
        <v>251</v>
      </c>
      <c r="LL179" s="76">
        <f t="shared" ref="LL179" si="134">LK179+1</f>
        <v>252</v>
      </c>
      <c r="LM179" s="76">
        <f t="shared" ref="LM179" si="135">LL179+1</f>
        <v>253</v>
      </c>
      <c r="LN179" s="76">
        <f t="shared" ref="LN179" si="136">LM179+1</f>
        <v>254</v>
      </c>
      <c r="LO179" s="76">
        <f t="shared" ref="LO179" si="137">LN179+1</f>
        <v>255</v>
      </c>
      <c r="LP179" s="76">
        <f t="shared" ref="LP179" si="138">LO179+1</f>
        <v>256</v>
      </c>
      <c r="LQ179" s="76">
        <f t="shared" ref="LQ179" si="139">LP179+1</f>
        <v>257</v>
      </c>
      <c r="LR179" s="76">
        <f t="shared" ref="LR179" si="140">LQ179+1</f>
        <v>258</v>
      </c>
      <c r="LS179" s="76">
        <f t="shared" ref="LS179" si="141">LR179+1</f>
        <v>259</v>
      </c>
      <c r="LT179" s="76">
        <f t="shared" ref="LT179" si="142">LS179+1</f>
        <v>260</v>
      </c>
      <c r="LU179" s="76">
        <f t="shared" ref="LU179" si="143">LT179+1</f>
        <v>261</v>
      </c>
      <c r="LV179" s="76">
        <f t="shared" ref="LV179" si="144">LU179+1</f>
        <v>262</v>
      </c>
      <c r="LW179" s="76">
        <f t="shared" ref="LW179" si="145">LV179+1</f>
        <v>263</v>
      </c>
      <c r="LX179" s="76">
        <f t="shared" ref="LX179" si="146">LW179+1</f>
        <v>264</v>
      </c>
      <c r="LY179" s="76">
        <f t="shared" ref="LY179" si="147">LX179+1</f>
        <v>265</v>
      </c>
      <c r="LZ179" s="76">
        <f t="shared" ref="LZ179" si="148">LY179+1</f>
        <v>266</v>
      </c>
      <c r="MA179" s="76">
        <f t="shared" ref="MA179" si="149">LZ179+1</f>
        <v>267</v>
      </c>
      <c r="MB179" s="76">
        <f t="shared" ref="MB179" si="150">MA179+1</f>
        <v>268</v>
      </c>
      <c r="MC179" s="76">
        <f t="shared" ref="MC179" si="151">MB179+1</f>
        <v>269</v>
      </c>
      <c r="MD179" s="76">
        <f t="shared" ref="MD179" si="152">MC179+1</f>
        <v>270</v>
      </c>
      <c r="ME179" s="76">
        <f t="shared" ref="ME179" si="153">MD179+1</f>
        <v>271</v>
      </c>
      <c r="MF179" s="76">
        <f t="shared" ref="MF179" si="154">ME179+1</f>
        <v>272</v>
      </c>
      <c r="MG179" s="76">
        <f t="shared" ref="MG179" si="155">MF179+1</f>
        <v>273</v>
      </c>
      <c r="MH179" s="76">
        <f t="shared" ref="MH179" si="156">MG179+1</f>
        <v>274</v>
      </c>
      <c r="MI179" s="76">
        <f t="shared" ref="MI179" si="157">MH179+1</f>
        <v>275</v>
      </c>
      <c r="MJ179" s="76">
        <f t="shared" ref="MJ179" si="158">MI179+1</f>
        <v>276</v>
      </c>
      <c r="MK179" s="76">
        <f t="shared" ref="MK179" si="159">MJ179+1</f>
        <v>277</v>
      </c>
      <c r="ML179" s="76">
        <f t="shared" ref="ML179" si="160">MK179+1</f>
        <v>278</v>
      </c>
      <c r="MM179" s="76">
        <f t="shared" ref="MM179" si="161">ML179+1</f>
        <v>279</v>
      </c>
      <c r="MN179" s="76">
        <f t="shared" ref="MN179" si="162">MM179+1</f>
        <v>280</v>
      </c>
      <c r="MO179" s="76">
        <f t="shared" ref="MO179" si="163">MN179+1</f>
        <v>281</v>
      </c>
      <c r="MP179" s="76">
        <f t="shared" ref="MP179" si="164">MO179+1</f>
        <v>282</v>
      </c>
      <c r="MQ179" s="76">
        <f t="shared" ref="MQ179" si="165">MP179+1</f>
        <v>283</v>
      </c>
      <c r="MR179" s="76">
        <f t="shared" ref="MR179" si="166">MQ179+1</f>
        <v>284</v>
      </c>
      <c r="MS179" s="76">
        <f t="shared" ref="MS179" si="167">MR179+1</f>
        <v>285</v>
      </c>
      <c r="MT179" s="76">
        <f t="shared" ref="MT179" si="168">MS179+1</f>
        <v>286</v>
      </c>
      <c r="MU179" s="76">
        <f t="shared" ref="MU179" si="169">MT179+1</f>
        <v>287</v>
      </c>
      <c r="MV179" s="76">
        <f t="shared" ref="MV179" si="170">MU179+1</f>
        <v>288</v>
      </c>
      <c r="MW179" s="76">
        <f t="shared" ref="MW179" si="171">MV179+1</f>
        <v>289</v>
      </c>
      <c r="MX179" s="76">
        <f t="shared" ref="MX179" si="172">MW179+1</f>
        <v>290</v>
      </c>
      <c r="MY179" s="76">
        <f t="shared" ref="MY179" si="173">MX179+1</f>
        <v>291</v>
      </c>
      <c r="MZ179" s="76">
        <f t="shared" ref="MZ179" si="174">MY179+1</f>
        <v>292</v>
      </c>
      <c r="NA179" s="76">
        <f t="shared" ref="NA179" si="175">MZ179+1</f>
        <v>293</v>
      </c>
      <c r="NB179" s="76">
        <f t="shared" ref="NB179" si="176">NA179+1</f>
        <v>294</v>
      </c>
      <c r="NC179" s="76">
        <f t="shared" ref="NC179" si="177">NB179+1</f>
        <v>295</v>
      </c>
      <c r="ND179" s="76">
        <f>NC179+1</f>
        <v>296</v>
      </c>
      <c r="NE179" s="76">
        <f t="shared" ref="NE179" si="178">ND179+1</f>
        <v>297</v>
      </c>
      <c r="NF179" s="76">
        <f t="shared" ref="NF179" si="179">NE179+1</f>
        <v>298</v>
      </c>
      <c r="NG179" s="76">
        <f t="shared" ref="NG179" si="180">NF179+1</f>
        <v>299</v>
      </c>
      <c r="NH179" s="76">
        <f t="shared" ref="NH179" si="181">NG179+1</f>
        <v>300</v>
      </c>
      <c r="NI179" s="76">
        <f t="shared" ref="NI179" si="182">NH179+1</f>
        <v>301</v>
      </c>
      <c r="NJ179" s="76">
        <f t="shared" ref="NJ179" si="183">NI179+1</f>
        <v>302</v>
      </c>
      <c r="NK179" s="76">
        <f>NJ179+1</f>
        <v>303</v>
      </c>
      <c r="NL179" s="76">
        <f t="shared" ref="NL179" si="184">NK179+1</f>
        <v>304</v>
      </c>
      <c r="NM179" s="76">
        <f t="shared" ref="NM179" si="185">NL179+1</f>
        <v>305</v>
      </c>
      <c r="NN179" s="76">
        <f t="shared" ref="NN179" si="186">NM179+1</f>
        <v>306</v>
      </c>
      <c r="NO179" s="76">
        <f t="shared" ref="NO179" si="187">NN179+1</f>
        <v>307</v>
      </c>
      <c r="NP179" s="76">
        <f t="shared" ref="NP179" si="188">NO179+1</f>
        <v>308</v>
      </c>
      <c r="NQ179" s="76">
        <f t="shared" ref="NQ179" si="189">NP179+1</f>
        <v>309</v>
      </c>
      <c r="NR179" s="76">
        <f>NQ179+1</f>
        <v>310</v>
      </c>
      <c r="NS179" s="76">
        <f t="shared" ref="NS179" si="190">NR179+1</f>
        <v>311</v>
      </c>
      <c r="NT179" s="76">
        <f t="shared" ref="NT179" si="191">NS179+1</f>
        <v>312</v>
      </c>
      <c r="NU179" s="76">
        <f t="shared" ref="NU179" si="192">NT179+1</f>
        <v>313</v>
      </c>
      <c r="NV179" s="76">
        <f t="shared" ref="NV179" si="193">NU179+1</f>
        <v>314</v>
      </c>
      <c r="NW179" s="76">
        <f t="shared" ref="NW179" si="194">NV179+1</f>
        <v>315</v>
      </c>
      <c r="NX179" s="76">
        <f t="shared" ref="NX179" si="195">NW179+1</f>
        <v>316</v>
      </c>
      <c r="NY179" s="76">
        <f>NX179+1</f>
        <v>317</v>
      </c>
      <c r="NZ179" s="76">
        <f t="shared" ref="NZ179" si="196">NY179+1</f>
        <v>318</v>
      </c>
      <c r="OA179" s="76">
        <f t="shared" ref="OA179" si="197">NZ179+1</f>
        <v>319</v>
      </c>
      <c r="OB179" s="76">
        <f t="shared" ref="OB179" si="198">OA179+1</f>
        <v>320</v>
      </c>
      <c r="OC179" s="76">
        <f t="shared" ref="OC179" si="199">OB179+1</f>
        <v>321</v>
      </c>
      <c r="OD179" s="76">
        <f t="shared" ref="OD179" si="200">OC179+1</f>
        <v>322</v>
      </c>
      <c r="OE179" s="76">
        <f t="shared" ref="OE179" si="201">OD179+1</f>
        <v>323</v>
      </c>
      <c r="OF179" s="76">
        <f>OE179+1</f>
        <v>324</v>
      </c>
      <c r="OG179" s="76">
        <f t="shared" ref="OG179" si="202">OF179+1</f>
        <v>325</v>
      </c>
      <c r="OH179" s="76">
        <f t="shared" ref="OH179" si="203">OG179+1</f>
        <v>326</v>
      </c>
      <c r="OI179" s="76">
        <f t="shared" ref="OI179" si="204">OH179+1</f>
        <v>327</v>
      </c>
      <c r="OJ179" s="76">
        <f t="shared" ref="OJ179" si="205">OI179+1</f>
        <v>328</v>
      </c>
      <c r="OK179" s="76">
        <f t="shared" ref="OK179" si="206">OJ179+1</f>
        <v>329</v>
      </c>
      <c r="OL179" s="76">
        <f t="shared" ref="OL179" si="207">OK179+1</f>
        <v>330</v>
      </c>
      <c r="OM179" s="76">
        <f>OL179+1</f>
        <v>331</v>
      </c>
      <c r="ON179" s="76">
        <f t="shared" ref="ON179" si="208">OM179+1</f>
        <v>332</v>
      </c>
      <c r="OO179" s="76">
        <f t="shared" ref="OO179" si="209">ON179+1</f>
        <v>333</v>
      </c>
      <c r="OP179" s="76">
        <f t="shared" ref="OP179" si="210">OO179+1</f>
        <v>334</v>
      </c>
      <c r="OQ179" s="76">
        <f t="shared" ref="OQ179" si="211">OP179+1</f>
        <v>335</v>
      </c>
      <c r="OR179" s="76">
        <f t="shared" ref="OR179" si="212">OQ179+1</f>
        <v>336</v>
      </c>
      <c r="OS179" s="76">
        <f t="shared" ref="OS179" si="213">OR179+1</f>
        <v>337</v>
      </c>
      <c r="OT179" s="76">
        <f>OS179+1</f>
        <v>338</v>
      </c>
      <c r="OU179" s="76">
        <f t="shared" ref="OU179" si="214">OT179+1</f>
        <v>339</v>
      </c>
      <c r="OV179" s="76">
        <f t="shared" ref="OV179" si="215">OU179+1</f>
        <v>340</v>
      </c>
      <c r="OW179" s="76">
        <f t="shared" ref="OW179" si="216">OV179+1</f>
        <v>341</v>
      </c>
      <c r="OX179" s="76">
        <f t="shared" ref="OX179" si="217">OW179+1</f>
        <v>342</v>
      </c>
      <c r="OY179" s="76">
        <f t="shared" ref="OY179" si="218">OX179+1</f>
        <v>343</v>
      </c>
      <c r="OZ179" s="76">
        <f t="shared" ref="OZ179" si="219">OY179+1</f>
        <v>344</v>
      </c>
      <c r="PA179" s="76">
        <f>OZ179+1</f>
        <v>345</v>
      </c>
      <c r="PB179" s="76">
        <f t="shared" ref="PB179" si="220">PA179+1</f>
        <v>346</v>
      </c>
      <c r="PC179" s="76">
        <f t="shared" ref="PC179" si="221">PB179+1</f>
        <v>347</v>
      </c>
      <c r="PD179" s="76">
        <f t="shared" ref="PD179" si="222">PC179+1</f>
        <v>348</v>
      </c>
      <c r="PE179" s="76">
        <f t="shared" ref="PE179" si="223">PD179+1</f>
        <v>349</v>
      </c>
      <c r="PF179" s="76">
        <f t="shared" ref="PF179" si="224">PE179+1</f>
        <v>350</v>
      </c>
      <c r="PG179" s="76">
        <f t="shared" ref="PG179" si="225">PF179+1</f>
        <v>351</v>
      </c>
      <c r="PH179" s="76">
        <f>PG179+1</f>
        <v>352</v>
      </c>
      <c r="PI179" s="76">
        <f t="shared" ref="PI179" si="226">PH179+1</f>
        <v>353</v>
      </c>
      <c r="PJ179" s="76">
        <f t="shared" ref="PJ179" si="227">PI179+1</f>
        <v>354</v>
      </c>
      <c r="PK179" s="76">
        <f t="shared" ref="PK179" si="228">PJ179+1</f>
        <v>355</v>
      </c>
      <c r="PL179" s="76">
        <f t="shared" ref="PL179" si="229">PK179+1</f>
        <v>356</v>
      </c>
      <c r="PM179" s="76">
        <f t="shared" ref="PM179" si="230">PL179+1</f>
        <v>357</v>
      </c>
      <c r="PN179" s="76">
        <f t="shared" ref="PN179" si="231">PM179+1</f>
        <v>358</v>
      </c>
      <c r="PO179" s="76">
        <f>PN179+1</f>
        <v>359</v>
      </c>
      <c r="PP179" s="76">
        <f t="shared" ref="PP179" si="232">PO179+1</f>
        <v>360</v>
      </c>
      <c r="PQ179" s="76">
        <f t="shared" ref="PQ179" si="233">PP179+1</f>
        <v>361</v>
      </c>
      <c r="PR179" s="76">
        <f t="shared" ref="PR179" si="234">PQ179+1</f>
        <v>362</v>
      </c>
      <c r="PS179" s="76">
        <f t="shared" ref="PS179" si="235">PR179+1</f>
        <v>363</v>
      </c>
      <c r="PT179" s="76">
        <f t="shared" ref="PT179" si="236">PS179+1</f>
        <v>364</v>
      </c>
      <c r="PU179" s="76">
        <f t="shared" ref="PU179" si="237">PT179+1</f>
        <v>365</v>
      </c>
      <c r="PV179" s="76">
        <f>PU179+1</f>
        <v>366</v>
      </c>
      <c r="PW179" s="76">
        <f t="shared" ref="PW179" si="238">PV179+1</f>
        <v>367</v>
      </c>
      <c r="PX179" s="76">
        <f t="shared" ref="PX179" si="239">PW179+1</f>
        <v>368</v>
      </c>
      <c r="PY179" s="76">
        <f t="shared" ref="PY179" si="240">PX179+1</f>
        <v>369</v>
      </c>
      <c r="PZ179" s="76">
        <f t="shared" ref="PZ179" si="241">PY179+1</f>
        <v>370</v>
      </c>
      <c r="QA179" s="76">
        <f t="shared" ref="QA179" si="242">PZ179+1</f>
        <v>371</v>
      </c>
      <c r="QB179" s="76">
        <f t="shared" ref="QB179" si="243">QA179+1</f>
        <v>372</v>
      </c>
      <c r="QC179" s="76">
        <f>QB179+1</f>
        <v>373</v>
      </c>
      <c r="QD179" s="76">
        <f t="shared" ref="QD179" si="244">QC179+1</f>
        <v>374</v>
      </c>
      <c r="QE179" s="76">
        <f t="shared" ref="QE179" si="245">QD179+1</f>
        <v>375</v>
      </c>
      <c r="QF179" s="76">
        <f t="shared" ref="QF179" si="246">QE179+1</f>
        <v>376</v>
      </c>
      <c r="QG179" s="76">
        <f t="shared" ref="QG179" si="247">QF179+1</f>
        <v>377</v>
      </c>
      <c r="QH179" s="76">
        <f t="shared" ref="QH179" si="248">QG179+1</f>
        <v>378</v>
      </c>
      <c r="QI179" s="76">
        <f t="shared" ref="QI179" si="249">QH179+1</f>
        <v>379</v>
      </c>
      <c r="QJ179" s="76">
        <f>QI179+1</f>
        <v>380</v>
      </c>
      <c r="QK179" s="76">
        <f t="shared" ref="QK179" si="250">QJ179+1</f>
        <v>381</v>
      </c>
      <c r="QL179" s="76">
        <f t="shared" ref="QL179" si="251">QK179+1</f>
        <v>382</v>
      </c>
      <c r="QM179" s="76">
        <f t="shared" ref="QM179" si="252">QL179+1</f>
        <v>383</v>
      </c>
      <c r="QN179" s="76">
        <f t="shared" ref="QN179" si="253">QM179+1</f>
        <v>384</v>
      </c>
      <c r="QO179" s="76">
        <f t="shared" ref="QO179" si="254">QN179+1</f>
        <v>385</v>
      </c>
      <c r="QP179" s="76">
        <f t="shared" ref="QP179" si="255">QO179+1</f>
        <v>386</v>
      </c>
      <c r="QQ179" s="76">
        <f>QP179+1</f>
        <v>387</v>
      </c>
      <c r="QR179" s="76">
        <f t="shared" ref="QR179" si="256">QQ179+1</f>
        <v>388</v>
      </c>
      <c r="QS179" s="76">
        <f t="shared" ref="QS179" si="257">QR179+1</f>
        <v>389</v>
      </c>
      <c r="QT179" s="76">
        <f t="shared" ref="QT179" si="258">QS179+1</f>
        <v>390</v>
      </c>
      <c r="QU179" s="76">
        <f t="shared" ref="QU179" si="259">QT179+1</f>
        <v>391</v>
      </c>
      <c r="QV179" s="76">
        <f t="shared" ref="QV179" si="260">QU179+1</f>
        <v>392</v>
      </c>
      <c r="QW179" s="76">
        <f t="shared" ref="QW179" si="261">QV179+1</f>
        <v>393</v>
      </c>
      <c r="QX179" s="76">
        <f>QW179+1</f>
        <v>394</v>
      </c>
      <c r="QY179" s="76">
        <f t="shared" ref="QY179" si="262">QX179+1</f>
        <v>395</v>
      </c>
      <c r="QZ179" s="76">
        <f t="shared" ref="QZ179" si="263">QY179+1</f>
        <v>396</v>
      </c>
      <c r="RA179" s="76">
        <f t="shared" ref="RA179" si="264">QZ179+1</f>
        <v>397</v>
      </c>
      <c r="RB179" s="76">
        <f t="shared" ref="RB179" si="265">RA179+1</f>
        <v>398</v>
      </c>
      <c r="RC179" s="76">
        <f t="shared" ref="RC179" si="266">RB179+1</f>
        <v>399</v>
      </c>
      <c r="RD179" s="76">
        <f t="shared" ref="RD179" si="267">RC179+1</f>
        <v>400</v>
      </c>
      <c r="RE179" s="76">
        <f>RD179+1</f>
        <v>401</v>
      </c>
      <c r="RF179" s="76">
        <f t="shared" ref="RF179" si="268">RE179+1</f>
        <v>402</v>
      </c>
      <c r="RG179" s="76">
        <f t="shared" ref="RG179" si="269">RF179+1</f>
        <v>403</v>
      </c>
      <c r="RH179" s="76">
        <f t="shared" ref="RH179" si="270">RG179+1</f>
        <v>404</v>
      </c>
      <c r="RI179" s="76">
        <f t="shared" ref="RI179" si="271">RH179+1</f>
        <v>405</v>
      </c>
      <c r="RJ179" s="76">
        <f t="shared" ref="RJ179" si="272">RI179+1</f>
        <v>406</v>
      </c>
      <c r="RK179" s="76">
        <f t="shared" ref="RK179" si="273">RJ179+1</f>
        <v>407</v>
      </c>
      <c r="RL179" s="76">
        <f>RK179+1</f>
        <v>408</v>
      </c>
      <c r="RM179" s="76">
        <f t="shared" ref="RM179" si="274">RL179+1</f>
        <v>409</v>
      </c>
      <c r="RN179" s="76">
        <f t="shared" ref="RN179" si="275">RM179+1</f>
        <v>410</v>
      </c>
      <c r="RO179" s="76">
        <f t="shared" ref="RO179" si="276">RN179+1</f>
        <v>411</v>
      </c>
      <c r="RP179" s="76">
        <f t="shared" ref="RP179" si="277">RO179+1</f>
        <v>412</v>
      </c>
      <c r="RQ179" s="76">
        <f t="shared" ref="RQ179" si="278">RP179+1</f>
        <v>413</v>
      </c>
      <c r="RR179" s="76">
        <f t="shared" ref="RR179" si="279">RQ179+1</f>
        <v>414</v>
      </c>
      <c r="RS179" s="76">
        <f>RR179+1</f>
        <v>415</v>
      </c>
      <c r="RT179" s="76">
        <f t="shared" ref="RT179" si="280">RS179+1</f>
        <v>416</v>
      </c>
      <c r="RU179" s="76">
        <f t="shared" ref="RU179" si="281">RT179+1</f>
        <v>417</v>
      </c>
      <c r="RV179" s="76">
        <f t="shared" ref="RV179" si="282">RU179+1</f>
        <v>418</v>
      </c>
      <c r="RW179" s="76">
        <f t="shared" ref="RW179" si="283">RV179+1</f>
        <v>419</v>
      </c>
      <c r="RX179" s="76">
        <f t="shared" ref="RX179" si="284">RW179+1</f>
        <v>420</v>
      </c>
      <c r="RY179" s="76">
        <f t="shared" ref="RY179" si="285">RX179+1</f>
        <v>421</v>
      </c>
      <c r="RZ179" s="76">
        <f>RY179+1</f>
        <v>422</v>
      </c>
      <c r="SA179" s="76">
        <f t="shared" ref="SA179" si="286">RZ179+1</f>
        <v>423</v>
      </c>
      <c r="SB179" s="76">
        <f t="shared" ref="SB179" si="287">SA179+1</f>
        <v>424</v>
      </c>
      <c r="SC179" s="76">
        <f t="shared" ref="SC179" si="288">SB179+1</f>
        <v>425</v>
      </c>
      <c r="SD179" s="76">
        <f t="shared" ref="SD179" si="289">SC179+1</f>
        <v>426</v>
      </c>
      <c r="SE179" s="76">
        <f t="shared" ref="SE179" si="290">SD179+1</f>
        <v>427</v>
      </c>
      <c r="SF179" s="76">
        <f t="shared" ref="SF179" si="291">SE179+1</f>
        <v>428</v>
      </c>
      <c r="SG179" s="76">
        <f>SF179+1</f>
        <v>429</v>
      </c>
      <c r="SH179" s="76">
        <f t="shared" ref="SH179" si="292">SG179+1</f>
        <v>430</v>
      </c>
      <c r="SI179" s="76">
        <f t="shared" ref="SI179" si="293">SH179+1</f>
        <v>431</v>
      </c>
      <c r="SJ179" s="76">
        <f t="shared" ref="SJ179" si="294">SI179+1</f>
        <v>432</v>
      </c>
      <c r="SK179" s="76">
        <f t="shared" ref="SK179" si="295">SJ179+1</f>
        <v>433</v>
      </c>
      <c r="SL179" s="76">
        <f t="shared" ref="SL179" si="296">SK179+1</f>
        <v>434</v>
      </c>
      <c r="SM179" s="76">
        <f t="shared" ref="SM179" si="297">SL179+1</f>
        <v>435</v>
      </c>
      <c r="SN179" s="76">
        <f>SM179+1</f>
        <v>436</v>
      </c>
      <c r="SO179" s="76">
        <f t="shared" ref="SO179" si="298">SN179+1</f>
        <v>437</v>
      </c>
      <c r="SP179" s="76">
        <f t="shared" ref="SP179" si="299">SO179+1</f>
        <v>438</v>
      </c>
      <c r="SQ179" s="76">
        <f t="shared" ref="SQ179" si="300">SP179+1</f>
        <v>439</v>
      </c>
      <c r="SR179" s="76">
        <f t="shared" ref="SR179" si="301">SQ179+1</f>
        <v>440</v>
      </c>
      <c r="SS179" s="76">
        <f t="shared" ref="SS179" si="302">SR179+1</f>
        <v>441</v>
      </c>
      <c r="ST179" s="76">
        <f t="shared" ref="ST179" si="303">SS179+1</f>
        <v>442</v>
      </c>
      <c r="SU179" s="76">
        <f>ST179+1</f>
        <v>443</v>
      </c>
      <c r="SV179" s="76">
        <f t="shared" ref="SV179" si="304">SU179+1</f>
        <v>444</v>
      </c>
      <c r="SW179" s="76">
        <f t="shared" ref="SW179" si="305">SV179+1</f>
        <v>445</v>
      </c>
      <c r="SX179" s="76">
        <f t="shared" ref="SX179" si="306">SW179+1</f>
        <v>446</v>
      </c>
      <c r="SY179" s="76">
        <f t="shared" ref="SY179" si="307">SX179+1</f>
        <v>447</v>
      </c>
      <c r="SZ179" s="76">
        <f t="shared" ref="SZ179" si="308">SY179+1</f>
        <v>448</v>
      </c>
      <c r="TA179" s="76">
        <f t="shared" ref="TA179" si="309">SZ179+1</f>
        <v>449</v>
      </c>
      <c r="TB179" s="76">
        <f>TA179+1</f>
        <v>450</v>
      </c>
      <c r="TC179" s="76">
        <f t="shared" ref="TC179" si="310">TB179+1</f>
        <v>451</v>
      </c>
      <c r="TD179" s="76">
        <f t="shared" ref="TD179" si="311">TC179+1</f>
        <v>452</v>
      </c>
      <c r="TE179" s="76">
        <f t="shared" ref="TE179" si="312">TD179+1</f>
        <v>453</v>
      </c>
      <c r="TF179" s="76">
        <f t="shared" ref="TF179" si="313">TE179+1</f>
        <v>454</v>
      </c>
      <c r="TG179" s="76">
        <f t="shared" ref="TG179" si="314">TF179+1</f>
        <v>455</v>
      </c>
      <c r="TH179" s="76">
        <f t="shared" ref="TH179" si="315">TG179+1</f>
        <v>456</v>
      </c>
      <c r="TI179" s="76">
        <f>TH179+1</f>
        <v>457</v>
      </c>
      <c r="TJ179" s="76">
        <f t="shared" ref="TJ179" si="316">TI179+1</f>
        <v>458</v>
      </c>
      <c r="TK179" s="76">
        <f t="shared" ref="TK179" si="317">TJ179+1</f>
        <v>459</v>
      </c>
      <c r="TL179" s="76">
        <f t="shared" ref="TL179" si="318">TK179+1</f>
        <v>460</v>
      </c>
      <c r="TM179" s="76">
        <f t="shared" ref="TM179" si="319">TL179+1</f>
        <v>461</v>
      </c>
      <c r="TN179" s="76">
        <f t="shared" ref="TN179" si="320">TM179+1</f>
        <v>462</v>
      </c>
      <c r="TO179" s="76">
        <f t="shared" ref="TO179" si="321">TN179+1</f>
        <v>463</v>
      </c>
      <c r="TP179" s="76">
        <f>TO179+1</f>
        <v>464</v>
      </c>
      <c r="TQ179" s="76">
        <f t="shared" ref="TQ179" si="322">TP179+1</f>
        <v>465</v>
      </c>
      <c r="TR179" s="76">
        <f t="shared" ref="TR179" si="323">TQ179+1</f>
        <v>466</v>
      </c>
      <c r="TS179" s="76">
        <f t="shared" ref="TS179" si="324">TR179+1</f>
        <v>467</v>
      </c>
      <c r="TT179" s="76">
        <f t="shared" ref="TT179" si="325">TS179+1</f>
        <v>468</v>
      </c>
      <c r="TU179" s="76">
        <f t="shared" ref="TU179" si="326">TT179+1</f>
        <v>469</v>
      </c>
      <c r="TV179" s="76">
        <f t="shared" ref="TV179" si="327">TU179+1</f>
        <v>470</v>
      </c>
      <c r="TW179" s="76">
        <f>TV179+1</f>
        <v>471</v>
      </c>
      <c r="TX179" s="76">
        <f t="shared" ref="TX179" si="328">TW179+1</f>
        <v>472</v>
      </c>
      <c r="TY179" s="76">
        <f t="shared" ref="TY179" si="329">TX179+1</f>
        <v>473</v>
      </c>
      <c r="TZ179" s="76">
        <f t="shared" ref="TZ179" si="330">TY179+1</f>
        <v>474</v>
      </c>
      <c r="UA179" s="76">
        <f t="shared" ref="UA179" si="331">TZ179+1</f>
        <v>475</v>
      </c>
      <c r="UB179" s="76">
        <f t="shared" ref="UB179" si="332">UA179+1</f>
        <v>476</v>
      </c>
      <c r="UC179" s="76">
        <f t="shared" ref="UC179" si="333">UB179+1</f>
        <v>477</v>
      </c>
      <c r="UD179" s="76">
        <f>UC179+1</f>
        <v>478</v>
      </c>
      <c r="UE179" s="76">
        <f t="shared" ref="UE179" si="334">UD179+1</f>
        <v>479</v>
      </c>
      <c r="UF179" s="76">
        <f t="shared" ref="UF179" si="335">UE179+1</f>
        <v>480</v>
      </c>
      <c r="UG179" s="76">
        <f t="shared" ref="UG179" si="336">UF179+1</f>
        <v>481</v>
      </c>
      <c r="UH179" s="76">
        <f t="shared" ref="UH179" si="337">UG179+1</f>
        <v>482</v>
      </c>
      <c r="UI179" s="76">
        <f t="shared" ref="UI179" si="338">UH179+1</f>
        <v>483</v>
      </c>
      <c r="UJ179" s="76">
        <f t="shared" ref="UJ179" si="339">UI179+1</f>
        <v>484</v>
      </c>
      <c r="UK179" s="76">
        <f>UJ179+1</f>
        <v>485</v>
      </c>
      <c r="UL179" s="76">
        <f t="shared" ref="UL179" si="340">UK179+1</f>
        <v>486</v>
      </c>
      <c r="UM179" s="76">
        <f t="shared" ref="UM179" si="341">UL179+1</f>
        <v>487</v>
      </c>
      <c r="UN179" s="76">
        <f t="shared" ref="UN179" si="342">UM179+1</f>
        <v>488</v>
      </c>
      <c r="UO179" s="76">
        <f t="shared" ref="UO179" si="343">UN179+1</f>
        <v>489</v>
      </c>
      <c r="UP179" s="76">
        <f t="shared" ref="UP179" si="344">UO179+1</f>
        <v>490</v>
      </c>
      <c r="UQ179" s="76">
        <f t="shared" ref="UQ179" si="345">UP179+1</f>
        <v>491</v>
      </c>
      <c r="UR179" s="76">
        <f>UQ179+1</f>
        <v>492</v>
      </c>
      <c r="US179" s="76">
        <f t="shared" ref="US179" si="346">UR179+1</f>
        <v>493</v>
      </c>
      <c r="UT179" s="76">
        <f t="shared" ref="UT179" si="347">US179+1</f>
        <v>494</v>
      </c>
      <c r="UU179" s="76">
        <f t="shared" ref="UU179" si="348">UT179+1</f>
        <v>495</v>
      </c>
      <c r="UV179" s="76">
        <f t="shared" ref="UV179" si="349">UU179+1</f>
        <v>496</v>
      </c>
      <c r="UW179" s="76">
        <f t="shared" ref="UW179" si="350">UV179+1</f>
        <v>497</v>
      </c>
      <c r="UX179" s="76">
        <f t="shared" ref="UX179" si="351">UW179+1</f>
        <v>498</v>
      </c>
      <c r="UY179" s="76">
        <f>UX179+1</f>
        <v>499</v>
      </c>
      <c r="UZ179" s="76">
        <f t="shared" ref="UZ179" si="352">UY179+1</f>
        <v>500</v>
      </c>
      <c r="VA179" s="76">
        <f t="shared" ref="VA179" si="353">UZ179+1</f>
        <v>501</v>
      </c>
      <c r="VB179" s="76">
        <f t="shared" ref="VB179" si="354">VA179+1</f>
        <v>502</v>
      </c>
      <c r="VC179" s="76">
        <f t="shared" ref="VC179" si="355">VB179+1</f>
        <v>503</v>
      </c>
      <c r="VD179" s="76">
        <f t="shared" ref="VD179" si="356">VC179+1</f>
        <v>504</v>
      </c>
      <c r="VE179" s="76">
        <f t="shared" ref="VE179" si="357">VD179+1</f>
        <v>505</v>
      </c>
      <c r="VF179" s="76">
        <f>VE179+1</f>
        <v>506</v>
      </c>
      <c r="VG179" s="76">
        <f t="shared" ref="VG179" si="358">VF179+1</f>
        <v>507</v>
      </c>
      <c r="VH179" s="76">
        <f t="shared" ref="VH179" si="359">VG179+1</f>
        <v>508</v>
      </c>
      <c r="VI179" s="76">
        <f t="shared" ref="VI179" si="360">VH179+1</f>
        <v>509</v>
      </c>
      <c r="VJ179" s="76">
        <f t="shared" ref="VJ179" si="361">VI179+1</f>
        <v>510</v>
      </c>
      <c r="VK179" s="76">
        <f t="shared" ref="VK179" si="362">VJ179+1</f>
        <v>511</v>
      </c>
      <c r="VL179" s="76">
        <f t="shared" ref="VL179" si="363">VK179+1</f>
        <v>512</v>
      </c>
      <c r="VM179" s="76">
        <f>VL179+1</f>
        <v>513</v>
      </c>
      <c r="VN179" s="76">
        <f t="shared" ref="VN179" si="364">VM179+1</f>
        <v>514</v>
      </c>
      <c r="VO179" s="76">
        <f t="shared" ref="VO179" si="365">VN179+1</f>
        <v>515</v>
      </c>
      <c r="VP179" s="76">
        <f t="shared" ref="VP179" si="366">VO179+1</f>
        <v>516</v>
      </c>
      <c r="VQ179" s="76">
        <f t="shared" ref="VQ179" si="367">VP179+1</f>
        <v>517</v>
      </c>
      <c r="VR179" s="76">
        <f t="shared" ref="VR179" si="368">VQ179+1</f>
        <v>518</v>
      </c>
      <c r="VS179" s="76">
        <f t="shared" ref="VS179" si="369">VR179+1</f>
        <v>519</v>
      </c>
      <c r="VT179" s="76">
        <f>VS179+1</f>
        <v>520</v>
      </c>
      <c r="VU179" s="76">
        <f t="shared" ref="VU179" si="370">VT179+1</f>
        <v>521</v>
      </c>
      <c r="VV179" s="76">
        <f t="shared" ref="VV179" si="371">VU179+1</f>
        <v>522</v>
      </c>
      <c r="VW179" s="76">
        <f t="shared" ref="VW179" si="372">VV179+1</f>
        <v>523</v>
      </c>
      <c r="VX179" s="76">
        <f t="shared" ref="VX179" si="373">VW179+1</f>
        <v>524</v>
      </c>
      <c r="VY179" s="76">
        <f t="shared" ref="VY179" si="374">VX179+1</f>
        <v>525</v>
      </c>
      <c r="VZ179" s="76">
        <f t="shared" ref="VZ179" si="375">VY179+1</f>
        <v>526</v>
      </c>
      <c r="WA179" s="76">
        <f>VZ179+1</f>
        <v>527</v>
      </c>
      <c r="WB179" s="76">
        <f t="shared" ref="WB179" si="376">WA179+1</f>
        <v>528</v>
      </c>
      <c r="WC179" s="76">
        <f t="shared" ref="WC179" si="377">WB179+1</f>
        <v>529</v>
      </c>
      <c r="WD179" s="76">
        <f t="shared" ref="WD179" si="378">WC179+1</f>
        <v>530</v>
      </c>
      <c r="WE179" s="76">
        <f t="shared" ref="WE179" si="379">WD179+1</f>
        <v>531</v>
      </c>
      <c r="WF179" s="76">
        <f t="shared" ref="WF179" si="380">WE179+1</f>
        <v>532</v>
      </c>
      <c r="WG179" s="76">
        <f t="shared" ref="WG179" si="381">WF179+1</f>
        <v>533</v>
      </c>
      <c r="WH179" s="76">
        <f>WG179+1</f>
        <v>534</v>
      </c>
      <c r="WI179" s="76">
        <f t="shared" ref="WI179" si="382">WH179+1</f>
        <v>535</v>
      </c>
      <c r="WJ179" s="76">
        <f t="shared" ref="WJ179" si="383">WI179+1</f>
        <v>536</v>
      </c>
      <c r="WK179" s="76">
        <f t="shared" ref="WK179" si="384">WJ179+1</f>
        <v>537</v>
      </c>
      <c r="WL179" s="76">
        <f t="shared" ref="WL179" si="385">WK179+1</f>
        <v>538</v>
      </c>
      <c r="WM179" s="76">
        <f t="shared" ref="WM179" si="386">WL179+1</f>
        <v>539</v>
      </c>
      <c r="WN179" s="76">
        <f t="shared" ref="WN179" si="387">WM179+1</f>
        <v>540</v>
      </c>
      <c r="WO179" s="76">
        <f>WN179+1</f>
        <v>541</v>
      </c>
      <c r="WP179" s="76">
        <f t="shared" ref="WP179" si="388">WO179+1</f>
        <v>542</v>
      </c>
      <c r="WQ179" s="76">
        <f t="shared" ref="WQ179" si="389">WP179+1</f>
        <v>543</v>
      </c>
      <c r="WR179" s="76">
        <f t="shared" ref="WR179" si="390">WQ179+1</f>
        <v>544</v>
      </c>
      <c r="WS179" s="76">
        <f t="shared" ref="WS179" si="391">WR179+1</f>
        <v>545</v>
      </c>
      <c r="WT179" s="76">
        <f t="shared" ref="WT179" si="392">WS179+1</f>
        <v>546</v>
      </c>
      <c r="WU179" s="76">
        <f t="shared" ref="WU179" si="393">WT179+1</f>
        <v>547</v>
      </c>
      <c r="WV179" s="76">
        <f>WU179+1</f>
        <v>548</v>
      </c>
      <c r="WW179" s="76">
        <f t="shared" ref="WW179" si="394">WV179+1</f>
        <v>549</v>
      </c>
      <c r="WX179" s="76">
        <f t="shared" ref="WX179" si="395">WW179+1</f>
        <v>550</v>
      </c>
      <c r="WY179" s="76">
        <f t="shared" ref="WY179" si="396">WX179+1</f>
        <v>551</v>
      </c>
      <c r="WZ179" s="76">
        <f t="shared" ref="WZ179" si="397">WY179+1</f>
        <v>552</v>
      </c>
      <c r="XA179" s="76">
        <f t="shared" ref="XA179" si="398">WZ179+1</f>
        <v>553</v>
      </c>
      <c r="XB179" s="76">
        <f t="shared" ref="XB179" si="399">XA179+1</f>
        <v>554</v>
      </c>
      <c r="XC179" s="76">
        <f>XB179+1</f>
        <v>555</v>
      </c>
      <c r="XD179" s="76">
        <f t="shared" ref="XD179" si="400">XC179+1</f>
        <v>556</v>
      </c>
      <c r="XE179" s="76">
        <f t="shared" ref="XE179" si="401">XD179+1</f>
        <v>557</v>
      </c>
      <c r="XF179" s="76">
        <f t="shared" ref="XF179" si="402">XE179+1</f>
        <v>558</v>
      </c>
      <c r="XG179" s="76">
        <f t="shared" ref="XG179" si="403">XF179+1</f>
        <v>559</v>
      </c>
      <c r="XH179" s="76">
        <f t="shared" ref="XH179" si="404">XG179+1</f>
        <v>560</v>
      </c>
      <c r="XI179" s="76">
        <f t="shared" ref="XI179" si="405">XH179+1</f>
        <v>561</v>
      </c>
      <c r="XJ179" s="76">
        <f>XI179+1</f>
        <v>562</v>
      </c>
      <c r="XK179" s="76">
        <f t="shared" ref="XK179" si="406">XJ179+1</f>
        <v>563</v>
      </c>
      <c r="XL179" s="76">
        <f t="shared" ref="XL179" si="407">XK179+1</f>
        <v>564</v>
      </c>
      <c r="XM179" s="76">
        <f t="shared" ref="XM179" si="408">XL179+1</f>
        <v>565</v>
      </c>
      <c r="XN179" s="76">
        <f t="shared" ref="XN179" si="409">XM179+1</f>
        <v>566</v>
      </c>
      <c r="XO179" s="76">
        <f t="shared" ref="XO179" si="410">XN179+1</f>
        <v>567</v>
      </c>
      <c r="XP179" s="76">
        <f t="shared" ref="XP179" si="411">XO179+1</f>
        <v>568</v>
      </c>
      <c r="XQ179" s="76">
        <f>XP179+1</f>
        <v>569</v>
      </c>
      <c r="XR179" s="76">
        <f t="shared" ref="XR179" si="412">XQ179+1</f>
        <v>570</v>
      </c>
      <c r="XS179" s="76">
        <f t="shared" ref="XS179" si="413">XR179+1</f>
        <v>571</v>
      </c>
      <c r="XT179" s="76">
        <f t="shared" ref="XT179" si="414">XS179+1</f>
        <v>572</v>
      </c>
      <c r="XU179" s="76">
        <f t="shared" ref="XU179" si="415">XT179+1</f>
        <v>573</v>
      </c>
      <c r="XV179" s="76">
        <f t="shared" ref="XV179" si="416">XU179+1</f>
        <v>574</v>
      </c>
      <c r="XW179" s="76">
        <f t="shared" ref="XW179" si="417">XV179+1</f>
        <v>575</v>
      </c>
      <c r="XX179" s="76">
        <f>XW179+1</f>
        <v>576</v>
      </c>
      <c r="XY179" s="76">
        <f t="shared" ref="XY179" si="418">XX179+1</f>
        <v>577</v>
      </c>
      <c r="XZ179" s="76">
        <f t="shared" ref="XZ179" si="419">XY179+1</f>
        <v>578</v>
      </c>
      <c r="YA179" s="76">
        <f t="shared" ref="YA179" si="420">XZ179+1</f>
        <v>579</v>
      </c>
      <c r="YB179" s="76">
        <f t="shared" ref="YB179" si="421">YA179+1</f>
        <v>580</v>
      </c>
      <c r="YC179" s="76">
        <f t="shared" ref="YC179" si="422">YB179+1</f>
        <v>581</v>
      </c>
      <c r="YD179" s="76">
        <f t="shared" ref="YD179" si="423">YC179+1</f>
        <v>582</v>
      </c>
      <c r="YE179" s="76">
        <f>YD179+1</f>
        <v>583</v>
      </c>
      <c r="YF179" s="76">
        <f t="shared" ref="YF179" si="424">YE179+1</f>
        <v>584</v>
      </c>
      <c r="YG179" s="76">
        <f t="shared" ref="YG179" si="425">YF179+1</f>
        <v>585</v>
      </c>
      <c r="YH179" s="76">
        <f t="shared" ref="YH179" si="426">YG179+1</f>
        <v>586</v>
      </c>
      <c r="YI179" s="76">
        <f t="shared" ref="YI179" si="427">YH179+1</f>
        <v>587</v>
      </c>
      <c r="YJ179" s="76">
        <f t="shared" ref="YJ179" si="428">YI179+1</f>
        <v>588</v>
      </c>
      <c r="YK179" s="76">
        <f t="shared" ref="YK179" si="429">YJ179+1</f>
        <v>589</v>
      </c>
      <c r="YL179" s="76">
        <f>YK179+1</f>
        <v>590</v>
      </c>
      <c r="YM179" s="76">
        <f t="shared" ref="YM179" si="430">YL179+1</f>
        <v>591</v>
      </c>
      <c r="YN179" s="76">
        <f t="shared" ref="YN179" si="431">YM179+1</f>
        <v>592</v>
      </c>
      <c r="YO179" s="76">
        <f t="shared" ref="YO179" si="432">YN179+1</f>
        <v>593</v>
      </c>
      <c r="YP179" s="76">
        <f t="shared" ref="YP179" si="433">YO179+1</f>
        <v>594</v>
      </c>
      <c r="YQ179" s="76">
        <f t="shared" ref="YQ179" si="434">YP179+1</f>
        <v>595</v>
      </c>
      <c r="YR179" s="76">
        <f t="shared" ref="YR179" si="435">YQ179+1</f>
        <v>596</v>
      </c>
      <c r="YS179" s="76">
        <f t="shared" ref="YS179" si="436">YR179+1</f>
        <v>597</v>
      </c>
      <c r="YT179" s="76">
        <f t="shared" ref="YT179" si="437">YS179+1</f>
        <v>598</v>
      </c>
      <c r="YU179" s="76">
        <f t="shared" ref="YU179" si="438">YT179+1</f>
        <v>599</v>
      </c>
      <c r="YV179" s="76">
        <f t="shared" ref="YV179" si="439">YU179+1</f>
        <v>600</v>
      </c>
      <c r="YW179" s="76">
        <f t="shared" ref="YW179" si="440">YV179+1</f>
        <v>601</v>
      </c>
      <c r="YX179" s="76">
        <f t="shared" ref="YX179" si="441">YW179+1</f>
        <v>602</v>
      </c>
      <c r="YY179" s="76">
        <f t="shared" ref="YY179" si="442">YX179+1</f>
        <v>603</v>
      </c>
      <c r="YZ179" s="76">
        <f t="shared" ref="YZ179" si="443">YY179+1</f>
        <v>604</v>
      </c>
      <c r="ZA179" s="76">
        <f t="shared" ref="ZA179" si="444">YZ179+1</f>
        <v>605</v>
      </c>
      <c r="ZB179" s="76">
        <f t="shared" ref="ZB179" si="445">ZA179+1</f>
        <v>606</v>
      </c>
      <c r="ZC179" s="76">
        <f t="shared" ref="ZC179" si="446">ZB179+1</f>
        <v>607</v>
      </c>
      <c r="ZD179" s="76">
        <f t="shared" ref="ZD179" si="447">ZC179+1</f>
        <v>608</v>
      </c>
      <c r="ZE179" s="76">
        <f t="shared" ref="ZE179" si="448">ZD179+1</f>
        <v>609</v>
      </c>
      <c r="ZF179" s="76">
        <f t="shared" ref="ZF179" si="449">ZE179+1</f>
        <v>610</v>
      </c>
      <c r="ZG179" s="76">
        <f t="shared" ref="ZG179" si="450">ZF179+1</f>
        <v>611</v>
      </c>
      <c r="ZH179" s="76">
        <f t="shared" ref="ZH179" si="451">ZG179+1</f>
        <v>612</v>
      </c>
      <c r="ZI179" s="76">
        <f t="shared" ref="ZI179" si="452">ZH179+1</f>
        <v>613</v>
      </c>
      <c r="ZJ179" s="76">
        <f t="shared" ref="ZJ179" si="453">ZI179+1</f>
        <v>614</v>
      </c>
      <c r="ZK179" s="76">
        <f t="shared" ref="ZK179" si="454">ZJ179+1</f>
        <v>615</v>
      </c>
      <c r="ZL179" s="76">
        <f t="shared" ref="ZL179" si="455">ZK179+1</f>
        <v>616</v>
      </c>
      <c r="ZM179" s="76">
        <f t="shared" ref="ZM179" si="456">ZL179+1</f>
        <v>617</v>
      </c>
      <c r="ZN179" s="76">
        <f t="shared" ref="ZN179" si="457">ZM179+1</f>
        <v>618</v>
      </c>
      <c r="ZO179" s="76">
        <f t="shared" ref="ZO179" si="458">ZN179+1</f>
        <v>619</v>
      </c>
      <c r="ZP179" s="76">
        <f t="shared" ref="ZP179" si="459">ZO179+1</f>
        <v>620</v>
      </c>
      <c r="ZQ179" s="76">
        <f t="shared" ref="ZQ179" si="460">ZP179+1</f>
        <v>621</v>
      </c>
      <c r="ZR179" s="76">
        <f t="shared" ref="ZR179" si="461">ZQ179+1</f>
        <v>622</v>
      </c>
      <c r="ZS179" s="76">
        <f t="shared" ref="ZS179" si="462">ZR179+1</f>
        <v>623</v>
      </c>
      <c r="ZT179" s="76">
        <f t="shared" ref="ZT179" si="463">ZS179+1</f>
        <v>624</v>
      </c>
      <c r="ZU179" s="76">
        <f t="shared" ref="ZU179" si="464">ZT179+1</f>
        <v>625</v>
      </c>
      <c r="ZV179" s="76">
        <f t="shared" ref="ZV179" si="465">ZU179+1</f>
        <v>626</v>
      </c>
      <c r="ZW179" s="76">
        <f t="shared" ref="ZW179" si="466">ZV179+1</f>
        <v>627</v>
      </c>
      <c r="ZX179" s="76">
        <f t="shared" ref="ZX179" si="467">ZW179+1</f>
        <v>628</v>
      </c>
      <c r="ZY179" s="76">
        <f t="shared" ref="ZY179" si="468">ZX179+1</f>
        <v>629</v>
      </c>
      <c r="ZZ179" s="76">
        <f t="shared" ref="ZZ179" si="469">ZY179+1</f>
        <v>630</v>
      </c>
      <c r="AAA179" s="76">
        <f t="shared" ref="AAA179" si="470">ZZ179+1</f>
        <v>631</v>
      </c>
      <c r="AAB179" s="76">
        <f t="shared" ref="AAB179" si="471">AAA179+1</f>
        <v>632</v>
      </c>
      <c r="AAC179" s="76">
        <f t="shared" ref="AAC179" si="472">AAB179+1</f>
        <v>633</v>
      </c>
      <c r="AAD179" s="76">
        <f t="shared" ref="AAD179" si="473">AAC179+1</f>
        <v>634</v>
      </c>
      <c r="AAE179" s="76">
        <f t="shared" ref="AAE179" si="474">AAD179+1</f>
        <v>635</v>
      </c>
      <c r="AAF179" s="76">
        <f t="shared" ref="AAF179" si="475">AAE179+1</f>
        <v>636</v>
      </c>
      <c r="AAG179" s="76">
        <f t="shared" ref="AAG179" si="476">AAF179+1</f>
        <v>637</v>
      </c>
      <c r="AAH179" s="76">
        <f t="shared" ref="AAH179" si="477">AAG179+1</f>
        <v>638</v>
      </c>
      <c r="AAI179" s="76">
        <f t="shared" ref="AAI179" si="478">AAH179+1</f>
        <v>639</v>
      </c>
      <c r="AAJ179" s="76">
        <f t="shared" ref="AAJ179" si="479">AAI179+1</f>
        <v>640</v>
      </c>
      <c r="AAK179" s="76">
        <f t="shared" ref="AAK179" si="480">AAJ179+1</f>
        <v>641</v>
      </c>
      <c r="AAL179" s="76">
        <f t="shared" ref="AAL179" si="481">AAK179+1</f>
        <v>642</v>
      </c>
      <c r="AAM179" s="76">
        <f t="shared" ref="AAM179" si="482">AAL179+1</f>
        <v>643</v>
      </c>
      <c r="AAN179" s="76">
        <f t="shared" ref="AAN179" si="483">AAM179+1</f>
        <v>644</v>
      </c>
      <c r="AAO179" s="76">
        <f t="shared" ref="AAO179" si="484">AAN179+1</f>
        <v>645</v>
      </c>
      <c r="AAP179" s="76">
        <f t="shared" ref="AAP179" si="485">AAO179+1</f>
        <v>646</v>
      </c>
      <c r="AAQ179" s="76">
        <f t="shared" ref="AAQ179" si="486">AAP179+1</f>
        <v>647</v>
      </c>
      <c r="AAR179" s="76">
        <f t="shared" ref="AAR179" si="487">AAQ179+1</f>
        <v>648</v>
      </c>
      <c r="AAS179" s="76">
        <f t="shared" ref="AAS179" si="488">AAR179+1</f>
        <v>649</v>
      </c>
      <c r="AAT179" s="76">
        <f t="shared" ref="AAT179" si="489">AAS179+1</f>
        <v>650</v>
      </c>
      <c r="AAU179" s="76">
        <f t="shared" ref="AAU179" si="490">AAT179+1</f>
        <v>651</v>
      </c>
      <c r="AAV179" s="76">
        <f t="shared" ref="AAV179:AAW179" si="491">AAU179+1</f>
        <v>652</v>
      </c>
      <c r="AAW179" s="76">
        <f t="shared" si="491"/>
        <v>653</v>
      </c>
      <c r="AAX179" s="76">
        <f t="shared" ref="AAX179" si="492">AAW179+1</f>
        <v>654</v>
      </c>
      <c r="AAY179" s="76">
        <f t="shared" ref="AAY179" si="493">AAX179+1</f>
        <v>655</v>
      </c>
      <c r="AAZ179" s="76">
        <f t="shared" ref="AAZ179" si="494">AAY179+1</f>
        <v>656</v>
      </c>
      <c r="ABA179" s="76">
        <f t="shared" ref="ABA179" si="495">AAZ179+1</f>
        <v>657</v>
      </c>
      <c r="ABB179" s="76">
        <f t="shared" ref="ABB179" si="496">ABA179+1</f>
        <v>658</v>
      </c>
      <c r="ABC179" s="76">
        <f t="shared" ref="ABC179:ABD179" si="497">ABB179+1</f>
        <v>659</v>
      </c>
      <c r="ABD179" s="76">
        <f t="shared" si="497"/>
        <v>660</v>
      </c>
      <c r="ABE179" s="76">
        <f t="shared" ref="ABE179" si="498">ABD179+1</f>
        <v>661</v>
      </c>
      <c r="ABF179" s="76">
        <f t="shared" ref="ABF179" si="499">ABE179+1</f>
        <v>662</v>
      </c>
      <c r="ABG179" s="76">
        <f t="shared" ref="ABG179" si="500">ABF179+1</f>
        <v>663</v>
      </c>
      <c r="ABH179" s="76">
        <f t="shared" ref="ABH179" si="501">ABG179+1</f>
        <v>664</v>
      </c>
      <c r="ABI179" s="76">
        <f t="shared" ref="ABI179" si="502">ABH179+1</f>
        <v>665</v>
      </c>
      <c r="ABJ179" s="76">
        <f t="shared" ref="ABJ179:ABK179" si="503">ABI179+1</f>
        <v>666</v>
      </c>
      <c r="ABK179" s="76">
        <f t="shared" si="503"/>
        <v>667</v>
      </c>
      <c r="ABL179" s="76">
        <f t="shared" ref="ABL179" si="504">ABK179+1</f>
        <v>668</v>
      </c>
      <c r="ABM179" s="76">
        <f t="shared" ref="ABM179" si="505">ABL179+1</f>
        <v>669</v>
      </c>
      <c r="ABN179" s="76">
        <f t="shared" ref="ABN179" si="506">ABM179+1</f>
        <v>670</v>
      </c>
      <c r="ABO179" s="76">
        <f t="shared" ref="ABO179" si="507">ABN179+1</f>
        <v>671</v>
      </c>
      <c r="ABP179" s="76">
        <f t="shared" ref="ABP179" si="508">ABO179+1</f>
        <v>672</v>
      </c>
      <c r="ABQ179" s="76">
        <f t="shared" ref="ABQ179:ABR179" si="509">ABP179+1</f>
        <v>673</v>
      </c>
      <c r="ABR179" s="76">
        <f t="shared" si="509"/>
        <v>674</v>
      </c>
      <c r="ABS179" s="76">
        <f t="shared" ref="ABS179" si="510">ABR179+1</f>
        <v>675</v>
      </c>
      <c r="ABT179" s="76">
        <f t="shared" ref="ABT179" si="511">ABS179+1</f>
        <v>676</v>
      </c>
      <c r="ABU179" s="76">
        <f t="shared" ref="ABU179" si="512">ABT179+1</f>
        <v>677</v>
      </c>
      <c r="ABV179" s="76">
        <f t="shared" ref="ABV179" si="513">ABU179+1</f>
        <v>678</v>
      </c>
      <c r="ABW179" s="76">
        <f t="shared" ref="ABW179" si="514">ABV179+1</f>
        <v>679</v>
      </c>
      <c r="ABX179" s="76">
        <f t="shared" ref="ABX179:ABY179" si="515">ABW179+1</f>
        <v>680</v>
      </c>
      <c r="ABY179" s="76">
        <f t="shared" si="515"/>
        <v>681</v>
      </c>
      <c r="ABZ179" s="76">
        <f t="shared" ref="ABZ179" si="516">ABY179+1</f>
        <v>682</v>
      </c>
      <c r="ACA179" s="76">
        <f t="shared" ref="ACA179" si="517">ABZ179+1</f>
        <v>683</v>
      </c>
      <c r="ACB179" s="76">
        <f t="shared" ref="ACB179" si="518">ACA179+1</f>
        <v>684</v>
      </c>
      <c r="ACC179" s="76">
        <f t="shared" ref="ACC179" si="519">ACB179+1</f>
        <v>685</v>
      </c>
      <c r="ACD179" s="76">
        <f t="shared" ref="ACD179" si="520">ACC179+1</f>
        <v>686</v>
      </c>
      <c r="ACE179" s="76">
        <f t="shared" ref="ACE179:ACF179" si="521">ACD179+1</f>
        <v>687</v>
      </c>
      <c r="ACF179" s="76">
        <f t="shared" si="521"/>
        <v>688</v>
      </c>
      <c r="ACG179" s="76">
        <f t="shared" ref="ACG179" si="522">ACF179+1</f>
        <v>689</v>
      </c>
      <c r="ACH179" s="76">
        <f t="shared" ref="ACH179" si="523">ACG179+1</f>
        <v>690</v>
      </c>
      <c r="ACI179" s="76">
        <f t="shared" ref="ACI179" si="524">ACH179+1</f>
        <v>691</v>
      </c>
      <c r="ACJ179" s="76">
        <f t="shared" ref="ACJ179" si="525">ACI179+1</f>
        <v>692</v>
      </c>
      <c r="ACK179" s="76">
        <f t="shared" ref="ACK179" si="526">ACJ179+1</f>
        <v>693</v>
      </c>
      <c r="ACL179" s="76">
        <f t="shared" ref="ACL179" si="527">ACK179+1</f>
        <v>694</v>
      </c>
      <c r="ACM179" s="76">
        <f t="shared" ref="ACM179" si="528">ACL179+1</f>
        <v>695</v>
      </c>
      <c r="ACN179" s="76">
        <f t="shared" ref="ACN179" si="529">ACM179+1</f>
        <v>696</v>
      </c>
      <c r="ACO179" s="76">
        <f t="shared" ref="ACO179" si="530">ACN179+1</f>
        <v>697</v>
      </c>
      <c r="ACP179" s="76">
        <f t="shared" ref="ACP179" si="531">ACO179+1</f>
        <v>698</v>
      </c>
      <c r="ACQ179" s="76">
        <f t="shared" ref="ACQ179" si="532">ACP179+1</f>
        <v>699</v>
      </c>
      <c r="ACR179" s="76">
        <f t="shared" ref="ACR179" si="533">ACQ179+1</f>
        <v>700</v>
      </c>
      <c r="ACS179" s="76">
        <f t="shared" ref="ACS179" si="534">ACR179+1</f>
        <v>701</v>
      </c>
      <c r="ACT179" s="76">
        <f t="shared" ref="ACT179" si="535">ACS179+1</f>
        <v>702</v>
      </c>
      <c r="ACU179" s="76">
        <f t="shared" ref="ACU179" si="536">ACT179+1</f>
        <v>703</v>
      </c>
      <c r="ACV179" s="76">
        <f t="shared" ref="ACV179" si="537">ACU179+1</f>
        <v>704</v>
      </c>
      <c r="ACW179" s="76">
        <f t="shared" ref="ACW179" si="538">ACV179+1</f>
        <v>705</v>
      </c>
      <c r="ACX179" s="76">
        <f t="shared" ref="ACX179" si="539">ACW179+1</f>
        <v>706</v>
      </c>
      <c r="ACY179" s="76">
        <f t="shared" ref="ACY179" si="540">ACX179+1</f>
        <v>707</v>
      </c>
      <c r="ACZ179" s="76">
        <f t="shared" ref="ACZ179" si="541">ACY179+1</f>
        <v>708</v>
      </c>
      <c r="ADA179" s="76">
        <f t="shared" ref="ADA179" si="542">ACZ179+1</f>
        <v>709</v>
      </c>
      <c r="ADB179" s="76">
        <f t="shared" ref="ADB179" si="543">ADA179+1</f>
        <v>710</v>
      </c>
      <c r="ADC179" s="76">
        <f t="shared" ref="ADC179" si="544">ADB179+1</f>
        <v>711</v>
      </c>
      <c r="ADD179" s="76">
        <f t="shared" ref="ADD179" si="545">ADC179+1</f>
        <v>712</v>
      </c>
      <c r="ADE179" s="76">
        <f t="shared" ref="ADE179" si="546">ADD179+1</f>
        <v>713</v>
      </c>
      <c r="ADF179" s="76">
        <f t="shared" ref="ADF179" si="547">ADE179+1</f>
        <v>714</v>
      </c>
      <c r="ADG179" s="76">
        <f t="shared" ref="ADG179" si="548">ADF179+1</f>
        <v>715</v>
      </c>
      <c r="ADH179" s="76">
        <f t="shared" ref="ADH179" si="549">ADG179+1</f>
        <v>716</v>
      </c>
      <c r="ADI179" s="76">
        <f t="shared" ref="ADI179" si="550">ADH179+1</f>
        <v>717</v>
      </c>
      <c r="ADJ179" s="76">
        <f t="shared" ref="ADJ179" si="551">ADI179+1</f>
        <v>718</v>
      </c>
      <c r="ADK179" s="76">
        <f t="shared" ref="ADK179" si="552">ADJ179+1</f>
        <v>719</v>
      </c>
      <c r="ADL179" s="76">
        <f t="shared" ref="ADL179" si="553">ADK179+1</f>
        <v>720</v>
      </c>
      <c r="ADM179" s="76">
        <f t="shared" ref="ADM179" si="554">ADL179+1</f>
        <v>721</v>
      </c>
      <c r="ADN179" s="76">
        <f t="shared" ref="ADN179" si="555">ADM179+1</f>
        <v>722</v>
      </c>
      <c r="ADO179" s="76">
        <f t="shared" ref="ADO179" si="556">ADN179+1</f>
        <v>723</v>
      </c>
      <c r="ADP179" s="76">
        <f t="shared" ref="ADP179" si="557">ADO179+1</f>
        <v>724</v>
      </c>
      <c r="ADQ179" s="76">
        <f t="shared" ref="ADQ179" si="558">ADP179+1</f>
        <v>725</v>
      </c>
      <c r="ADR179" s="76">
        <f t="shared" ref="ADR179" si="559">ADQ179+1</f>
        <v>726</v>
      </c>
      <c r="ADS179" s="76">
        <f t="shared" ref="ADS179" si="560">ADR179+1</f>
        <v>727</v>
      </c>
      <c r="ADT179" s="76">
        <f t="shared" ref="ADT179" si="561">ADS179+1</f>
        <v>728</v>
      </c>
      <c r="ADU179" s="76">
        <f t="shared" ref="ADU179" si="562">ADT179+1</f>
        <v>729</v>
      </c>
      <c r="ADV179" s="76">
        <f t="shared" ref="ADV179" si="563">ADU179+1</f>
        <v>730</v>
      </c>
      <c r="ADW179" s="76">
        <f t="shared" ref="ADW179" si="564">ADV179+1</f>
        <v>731</v>
      </c>
      <c r="ADX179" s="76">
        <f t="shared" ref="ADX179" si="565">ADW179+1</f>
        <v>732</v>
      </c>
      <c r="ADY179" s="76">
        <f t="shared" ref="ADY179" si="566">ADX179+1</f>
        <v>733</v>
      </c>
      <c r="ADZ179" s="76">
        <f t="shared" ref="ADZ179" si="567">ADY179+1</f>
        <v>734</v>
      </c>
      <c r="AEA179" s="76">
        <f t="shared" ref="AEA179" si="568">ADZ179+1</f>
        <v>735</v>
      </c>
      <c r="AEB179" s="76">
        <f t="shared" ref="AEB179" si="569">AEA179+1</f>
        <v>736</v>
      </c>
      <c r="AEC179" s="76">
        <f t="shared" ref="AEC179" si="570">AEB179+1</f>
        <v>737</v>
      </c>
      <c r="AED179" s="76">
        <f t="shared" ref="AED179" si="571">AEC179+1</f>
        <v>738</v>
      </c>
      <c r="AEE179" s="76">
        <f t="shared" ref="AEE179" si="572">AED179+1</f>
        <v>739</v>
      </c>
      <c r="AEF179" s="76">
        <f t="shared" ref="AEF179" si="573">AEE179+1</f>
        <v>740</v>
      </c>
      <c r="AEG179" s="76">
        <f t="shared" ref="AEG179" si="574">AEF179+1</f>
        <v>741</v>
      </c>
      <c r="AEH179" s="76">
        <f t="shared" ref="AEH179" si="575">AEG179+1</f>
        <v>742</v>
      </c>
      <c r="AEI179" s="76">
        <f t="shared" ref="AEI179" si="576">AEH179+1</f>
        <v>743</v>
      </c>
      <c r="AEJ179" s="76">
        <f t="shared" ref="AEJ179" si="577">AEI179+1</f>
        <v>744</v>
      </c>
      <c r="AEK179" s="76">
        <f t="shared" ref="AEK179" si="578">AEJ179+1</f>
        <v>745</v>
      </c>
      <c r="AEL179" s="76">
        <f t="shared" ref="AEL179" si="579">AEK179+1</f>
        <v>746</v>
      </c>
      <c r="AEM179" s="76">
        <f t="shared" ref="AEM179" si="580">AEL179+1</f>
        <v>747</v>
      </c>
      <c r="AEN179" s="76">
        <f t="shared" ref="AEN179" si="581">AEM179+1</f>
        <v>748</v>
      </c>
      <c r="AEO179" s="76">
        <f t="shared" ref="AEO179" si="582">AEN179+1</f>
        <v>749</v>
      </c>
      <c r="AEP179" s="76">
        <f t="shared" ref="AEP179" si="583">AEO179+1</f>
        <v>750</v>
      </c>
      <c r="AEQ179" s="76">
        <f t="shared" ref="AEQ179" si="584">AEP179+1</f>
        <v>751</v>
      </c>
      <c r="AER179" s="76">
        <f t="shared" ref="AER179" si="585">AEQ179+1</f>
        <v>752</v>
      </c>
      <c r="AES179" s="76">
        <f t="shared" ref="AES179" si="586">AER179+1</f>
        <v>753</v>
      </c>
      <c r="AET179" s="76">
        <f t="shared" ref="AET179" si="587">AES179+1</f>
        <v>754</v>
      </c>
      <c r="AEU179" s="76">
        <f t="shared" ref="AEU179" si="588">AET179+1</f>
        <v>755</v>
      </c>
      <c r="AEV179" s="76">
        <f t="shared" ref="AEV179" si="589">AEU179+1</f>
        <v>756</v>
      </c>
      <c r="AEW179" s="76">
        <f t="shared" ref="AEW179" si="590">AEV179+1</f>
        <v>757</v>
      </c>
      <c r="AEX179" s="76">
        <f t="shared" ref="AEX179" si="591">AEW179+1</f>
        <v>758</v>
      </c>
      <c r="AEY179" s="76">
        <f t="shared" ref="AEY179" si="592">AEX179+1</f>
        <v>759</v>
      </c>
      <c r="AEZ179" s="76">
        <f t="shared" ref="AEZ179" si="593">AEY179+1</f>
        <v>760</v>
      </c>
      <c r="AFA179" s="76">
        <f t="shared" ref="AFA179" si="594">AEZ179+1</f>
        <v>761</v>
      </c>
      <c r="AFB179" s="76">
        <f t="shared" ref="AFB179" si="595">AFA179+1</f>
        <v>762</v>
      </c>
      <c r="AFC179" s="76">
        <f t="shared" ref="AFC179" si="596">AFB179+1</f>
        <v>763</v>
      </c>
      <c r="AFD179" s="76">
        <f t="shared" ref="AFD179" si="597">AFC179+1</f>
        <v>764</v>
      </c>
      <c r="AFE179" s="76">
        <f t="shared" ref="AFE179" si="598">AFD179+1</f>
        <v>765</v>
      </c>
      <c r="AFF179" s="76">
        <f t="shared" ref="AFF179" si="599">AFE179+1</f>
        <v>766</v>
      </c>
      <c r="AFG179" s="76">
        <f t="shared" ref="AFG179" si="600">AFF179+1</f>
        <v>767</v>
      </c>
      <c r="AFH179" s="76">
        <f t="shared" ref="AFH179" si="601">AFG179+1</f>
        <v>768</v>
      </c>
      <c r="AFI179" s="76">
        <f t="shared" ref="AFI179" si="602">AFH179+1</f>
        <v>769</v>
      </c>
      <c r="AFJ179" s="76">
        <f t="shared" ref="AFJ179" si="603">AFI179+1</f>
        <v>770</v>
      </c>
      <c r="AFK179" s="76">
        <f t="shared" ref="AFK179" si="604">AFJ179+1</f>
        <v>771</v>
      </c>
      <c r="AFL179" s="76">
        <f t="shared" ref="AFL179" si="605">AFK179+1</f>
        <v>772</v>
      </c>
      <c r="AFM179" s="76">
        <f t="shared" ref="AFM179" si="606">AFL179+1</f>
        <v>773</v>
      </c>
      <c r="AFN179" s="76">
        <f t="shared" ref="AFN179" si="607">AFM179+1</f>
        <v>774</v>
      </c>
      <c r="AFO179" s="76">
        <f t="shared" ref="AFO179" si="608">AFN179+1</f>
        <v>775</v>
      </c>
      <c r="AFP179" s="76">
        <f t="shared" ref="AFP179" si="609">AFO179+1</f>
        <v>776</v>
      </c>
      <c r="AFQ179" s="76">
        <f t="shared" ref="AFQ179" si="610">AFP179+1</f>
        <v>777</v>
      </c>
      <c r="AFR179" s="76">
        <f t="shared" ref="AFR179" si="611">AFQ179+1</f>
        <v>778</v>
      </c>
      <c r="AFS179" s="76">
        <f t="shared" ref="AFS179" si="612">AFR179+1</f>
        <v>779</v>
      </c>
      <c r="AFT179" s="76">
        <f t="shared" ref="AFT179" si="613">AFS179+1</f>
        <v>780</v>
      </c>
      <c r="AFU179" s="76">
        <f t="shared" ref="AFU179" si="614">AFT179+1</f>
        <v>781</v>
      </c>
      <c r="AFV179" s="76">
        <f t="shared" ref="AFV179" si="615">AFU179+1</f>
        <v>782</v>
      </c>
      <c r="AFW179" s="76">
        <f t="shared" ref="AFW179" si="616">AFV179+1</f>
        <v>783</v>
      </c>
      <c r="AFX179" s="76">
        <f t="shared" ref="AFX179" si="617">AFW179+1</f>
        <v>784</v>
      </c>
      <c r="AFY179" s="76">
        <f t="shared" ref="AFY179" si="618">AFX179+1</f>
        <v>785</v>
      </c>
      <c r="AFZ179" s="76">
        <f t="shared" ref="AFZ179" si="619">AFY179+1</f>
        <v>786</v>
      </c>
      <c r="AGA179" s="76">
        <f t="shared" ref="AGA179" si="620">AFZ179+1</f>
        <v>787</v>
      </c>
      <c r="AGB179" s="76">
        <f t="shared" ref="AGB179" si="621">AGA179+1</f>
        <v>788</v>
      </c>
      <c r="AGC179" s="76">
        <f t="shared" ref="AGC179" si="622">AGB179+1</f>
        <v>789</v>
      </c>
      <c r="AGD179" s="76">
        <f t="shared" ref="AGD179" si="623">AGC179+1</f>
        <v>790</v>
      </c>
      <c r="AGE179" s="76">
        <f t="shared" ref="AGE179" si="624">AGD179+1</f>
        <v>791</v>
      </c>
      <c r="AGF179" s="76">
        <f t="shared" ref="AGF179" si="625">AGE179+1</f>
        <v>792</v>
      </c>
      <c r="AGG179" s="76">
        <f t="shared" ref="AGG179" si="626">AGF179+1</f>
        <v>793</v>
      </c>
      <c r="AGH179" s="76">
        <f t="shared" ref="AGH179" si="627">AGG179+1</f>
        <v>794</v>
      </c>
      <c r="AGI179" s="76">
        <f t="shared" ref="AGI179" si="628">AGH179+1</f>
        <v>795</v>
      </c>
      <c r="AGJ179" s="76">
        <f t="shared" ref="AGJ179" si="629">AGI179+1</f>
        <v>796</v>
      </c>
      <c r="AGK179" s="76">
        <f t="shared" ref="AGK179" si="630">AGJ179+1</f>
        <v>797</v>
      </c>
      <c r="AGL179" s="76">
        <f t="shared" ref="AGL179" si="631">AGK179+1</f>
        <v>798</v>
      </c>
      <c r="AGM179" s="76">
        <f t="shared" ref="AGM179" si="632">AGL179+1</f>
        <v>799</v>
      </c>
      <c r="AGN179" s="76">
        <f t="shared" ref="AGN179" si="633">AGM179+1</f>
        <v>800</v>
      </c>
      <c r="AGO179" s="76">
        <f t="shared" ref="AGO179" si="634">AGN179+1</f>
        <v>801</v>
      </c>
      <c r="AGP179" s="76">
        <f t="shared" ref="AGP179" si="635">AGO179+1</f>
        <v>802</v>
      </c>
      <c r="AGQ179" s="76">
        <f t="shared" ref="AGQ179" si="636">AGP179+1</f>
        <v>803</v>
      </c>
      <c r="AGR179" s="76">
        <f t="shared" ref="AGR179" si="637">AGQ179+1</f>
        <v>804</v>
      </c>
      <c r="AGS179" s="76">
        <f t="shared" ref="AGS179" si="638">AGR179+1</f>
        <v>805</v>
      </c>
      <c r="AGT179" s="76">
        <f t="shared" ref="AGT179" si="639">AGS179+1</f>
        <v>806</v>
      </c>
      <c r="AGU179" s="76">
        <f t="shared" ref="AGU179" si="640">AGT179+1</f>
        <v>807</v>
      </c>
      <c r="AGV179" s="76">
        <f t="shared" ref="AGV179" si="641">AGU179+1</f>
        <v>808</v>
      </c>
      <c r="AGW179" s="76">
        <f t="shared" ref="AGW179" si="642">AGV179+1</f>
        <v>809</v>
      </c>
      <c r="AGX179" s="76">
        <f t="shared" ref="AGX179" si="643">AGW179+1</f>
        <v>810</v>
      </c>
      <c r="AGY179" s="76">
        <f t="shared" ref="AGY179" si="644">AGX179+1</f>
        <v>811</v>
      </c>
      <c r="AGZ179" s="76">
        <f t="shared" ref="AGZ179" si="645">AGY179+1</f>
        <v>812</v>
      </c>
      <c r="AHA179" s="76">
        <f t="shared" ref="AHA179" si="646">AGZ179+1</f>
        <v>813</v>
      </c>
      <c r="AHB179" s="76">
        <f t="shared" ref="AHB179" si="647">AHA179+1</f>
        <v>814</v>
      </c>
      <c r="AHC179" s="76">
        <f t="shared" ref="AHC179" si="648">AHB179+1</f>
        <v>815</v>
      </c>
      <c r="AHD179" s="76">
        <f t="shared" ref="AHD179" si="649">AHC179+1</f>
        <v>816</v>
      </c>
      <c r="AHE179" s="76">
        <f t="shared" ref="AHE179" si="650">AHD179+1</f>
        <v>817</v>
      </c>
      <c r="AHF179" s="76">
        <f t="shared" ref="AHF179" si="651">AHE179+1</f>
        <v>818</v>
      </c>
      <c r="AHG179" s="76">
        <f t="shared" ref="AHG179" si="652">AHF179+1</f>
        <v>819</v>
      </c>
      <c r="AHH179" s="76">
        <f t="shared" ref="AHH179" si="653">AHG179+1</f>
        <v>820</v>
      </c>
      <c r="AHI179" s="76">
        <f t="shared" ref="AHI179" si="654">AHH179+1</f>
        <v>821</v>
      </c>
      <c r="AHJ179" s="76">
        <f t="shared" ref="AHJ179" si="655">AHI179+1</f>
        <v>822</v>
      </c>
      <c r="AHK179" s="76">
        <f t="shared" ref="AHK179" si="656">AHJ179+1</f>
        <v>823</v>
      </c>
      <c r="AHL179" s="76">
        <f t="shared" ref="AHL179" si="657">AHK179+1</f>
        <v>824</v>
      </c>
      <c r="AHM179" s="76">
        <f t="shared" ref="AHM179" si="658">AHL179+1</f>
        <v>825</v>
      </c>
      <c r="AHN179" s="76">
        <f t="shared" ref="AHN179" si="659">AHM179+1</f>
        <v>826</v>
      </c>
      <c r="AHO179" s="76">
        <f t="shared" ref="AHO179" si="660">AHN179+1</f>
        <v>827</v>
      </c>
      <c r="AHP179" s="76">
        <f t="shared" ref="AHP179" si="661">AHO179+1</f>
        <v>828</v>
      </c>
      <c r="AHQ179" s="76">
        <f t="shared" ref="AHQ179" si="662">AHP179+1</f>
        <v>829</v>
      </c>
      <c r="AHR179" s="76">
        <f t="shared" ref="AHR179" si="663">AHQ179+1</f>
        <v>830</v>
      </c>
      <c r="AHS179" s="76">
        <f t="shared" ref="AHS179" si="664">AHR179+1</f>
        <v>831</v>
      </c>
      <c r="AHT179" s="76">
        <f t="shared" ref="AHT179" si="665">AHS179+1</f>
        <v>832</v>
      </c>
      <c r="AHU179" s="76">
        <f t="shared" ref="AHU179" si="666">AHT179+1</f>
        <v>833</v>
      </c>
      <c r="AHV179" s="76">
        <f t="shared" ref="AHV179" si="667">AHU179+1</f>
        <v>834</v>
      </c>
      <c r="AHW179" s="76">
        <f t="shared" ref="AHW179" si="668">AHV179+1</f>
        <v>835</v>
      </c>
      <c r="AHX179" s="76">
        <f t="shared" ref="AHX179" si="669">AHW179+1</f>
        <v>836</v>
      </c>
      <c r="AHY179" s="76">
        <f t="shared" ref="AHY179" si="670">AHX179+1</f>
        <v>837</v>
      </c>
      <c r="AHZ179" s="76">
        <f t="shared" ref="AHZ179" si="671">AHY179+1</f>
        <v>838</v>
      </c>
      <c r="AIA179" s="76">
        <f t="shared" ref="AIA179" si="672">AHZ179+1</f>
        <v>839</v>
      </c>
      <c r="AIB179" s="76">
        <f t="shared" ref="AIB179" si="673">AIA179+1</f>
        <v>840</v>
      </c>
      <c r="AIC179" s="76">
        <f t="shared" ref="AIC179" si="674">AIB179+1</f>
        <v>841</v>
      </c>
      <c r="AID179" s="76">
        <f t="shared" ref="AID179" si="675">AIC179+1</f>
        <v>842</v>
      </c>
      <c r="AIE179" s="76">
        <f t="shared" ref="AIE179" si="676">AID179+1</f>
        <v>843</v>
      </c>
      <c r="AIF179" s="76">
        <f t="shared" ref="AIF179" si="677">AIE179+1</f>
        <v>844</v>
      </c>
      <c r="AIG179" s="76">
        <f t="shared" ref="AIG179" si="678">AIF179+1</f>
        <v>845</v>
      </c>
      <c r="AIH179" s="76">
        <f t="shared" ref="AIH179" si="679">AIG179+1</f>
        <v>846</v>
      </c>
      <c r="AII179" s="76">
        <f t="shared" ref="AII179" si="680">AIH179+1</f>
        <v>847</v>
      </c>
      <c r="AIJ179" s="76">
        <f t="shared" ref="AIJ179" si="681">AII179+1</f>
        <v>848</v>
      </c>
      <c r="AIK179" s="76">
        <f t="shared" ref="AIK179" si="682">AIJ179+1</f>
        <v>849</v>
      </c>
      <c r="AIL179" s="76">
        <f t="shared" ref="AIL179" si="683">AIK179+1</f>
        <v>850</v>
      </c>
      <c r="AIM179" s="76">
        <f t="shared" ref="AIM179" si="684">AIL179+1</f>
        <v>851</v>
      </c>
      <c r="AIN179" s="76">
        <f t="shared" ref="AIN179" si="685">AIM179+1</f>
        <v>852</v>
      </c>
      <c r="AIO179" s="76">
        <f t="shared" ref="AIO179" si="686">AIN179+1</f>
        <v>853</v>
      </c>
      <c r="AIP179" s="76">
        <f t="shared" ref="AIP179" si="687">AIO179+1</f>
        <v>854</v>
      </c>
      <c r="AIQ179" s="76">
        <f t="shared" ref="AIQ179" si="688">AIP179+1</f>
        <v>855</v>
      </c>
      <c r="AIR179" s="76">
        <f t="shared" ref="AIR179" si="689">AIQ179+1</f>
        <v>856</v>
      </c>
      <c r="AIS179" s="76">
        <f t="shared" ref="AIS179" si="690">AIR179+1</f>
        <v>857</v>
      </c>
      <c r="AIT179" s="76">
        <f t="shared" ref="AIT179" si="691">AIS179+1</f>
        <v>858</v>
      </c>
      <c r="AIU179" s="76">
        <f t="shared" ref="AIU179" si="692">AIT179+1</f>
        <v>859</v>
      </c>
      <c r="AIV179" s="76">
        <f t="shared" ref="AIV179" si="693">AIU179+1</f>
        <v>860</v>
      </c>
      <c r="AIW179" s="76">
        <f t="shared" ref="AIW179" si="694">AIV179+1</f>
        <v>861</v>
      </c>
      <c r="AIX179" s="76">
        <f t="shared" ref="AIX179" si="695">AIW179+1</f>
        <v>862</v>
      </c>
      <c r="AIY179" s="76">
        <f t="shared" ref="AIY179" si="696">AIX179+1</f>
        <v>863</v>
      </c>
      <c r="AIZ179" s="76">
        <f t="shared" ref="AIZ179" si="697">AIY179+1</f>
        <v>864</v>
      </c>
      <c r="AJA179" s="76">
        <f t="shared" ref="AJA179" si="698">AIZ179+1</f>
        <v>865</v>
      </c>
      <c r="AJB179" s="76">
        <f t="shared" ref="AJB179" si="699">AJA179+1</f>
        <v>866</v>
      </c>
      <c r="AJC179" s="76">
        <f t="shared" ref="AJC179" si="700">AJB179+1</f>
        <v>867</v>
      </c>
      <c r="AJD179" s="76">
        <f t="shared" ref="AJD179" si="701">AJC179+1</f>
        <v>868</v>
      </c>
      <c r="AJE179" s="76">
        <f t="shared" ref="AJE179" si="702">AJD179+1</f>
        <v>869</v>
      </c>
      <c r="AJF179" s="76">
        <f t="shared" ref="AJF179" si="703">AJE179+1</f>
        <v>870</v>
      </c>
      <c r="AJG179" s="76">
        <f t="shared" ref="AJG179" si="704">AJF179+1</f>
        <v>871</v>
      </c>
      <c r="AJH179" s="76">
        <f t="shared" ref="AJH179" si="705">AJG179+1</f>
        <v>872</v>
      </c>
      <c r="AJI179" s="76">
        <f t="shared" ref="AJI179" si="706">AJH179+1</f>
        <v>873</v>
      </c>
      <c r="AJJ179" s="76">
        <f t="shared" ref="AJJ179" si="707">AJI179+1</f>
        <v>874</v>
      </c>
      <c r="AJK179" s="76">
        <f t="shared" ref="AJK179" si="708">AJJ179+1</f>
        <v>875</v>
      </c>
      <c r="AJL179" s="76">
        <f t="shared" ref="AJL179" si="709">AJK179+1</f>
        <v>876</v>
      </c>
      <c r="AJM179" s="76">
        <f t="shared" ref="AJM179" si="710">AJL179+1</f>
        <v>877</v>
      </c>
      <c r="AJN179" s="76">
        <f t="shared" ref="AJN179" si="711">AJM179+1</f>
        <v>878</v>
      </c>
      <c r="AJO179" s="76">
        <f t="shared" ref="AJO179" si="712">AJN179+1</f>
        <v>879</v>
      </c>
      <c r="AJP179" s="76">
        <f t="shared" ref="AJP179" si="713">AJO179+1</f>
        <v>880</v>
      </c>
      <c r="AJQ179" s="76">
        <f t="shared" ref="AJQ179" si="714">AJP179+1</f>
        <v>881</v>
      </c>
      <c r="AJR179" s="76">
        <f t="shared" ref="AJR179" si="715">AJQ179+1</f>
        <v>882</v>
      </c>
      <c r="AJS179" s="76">
        <f t="shared" ref="AJS179" si="716">AJR179+1</f>
        <v>883</v>
      </c>
      <c r="AJT179" s="76">
        <f t="shared" ref="AJT179" si="717">AJS179+1</f>
        <v>884</v>
      </c>
      <c r="AJU179" s="76">
        <f t="shared" ref="AJU179" si="718">AJT179+1</f>
        <v>885</v>
      </c>
      <c r="AJV179" s="76">
        <f t="shared" ref="AJV179" si="719">AJU179+1</f>
        <v>886</v>
      </c>
      <c r="AJW179" s="76">
        <f t="shared" ref="AJW179" si="720">AJV179+1</f>
        <v>887</v>
      </c>
      <c r="AJX179" s="76">
        <f t="shared" ref="AJX179" si="721">AJW179+1</f>
        <v>888</v>
      </c>
      <c r="AJY179" s="76">
        <f t="shared" ref="AJY179" si="722">AJX179+1</f>
        <v>889</v>
      </c>
      <c r="AJZ179" s="76">
        <f t="shared" ref="AJZ179" si="723">AJY179+1</f>
        <v>890</v>
      </c>
      <c r="AKA179" s="76">
        <f t="shared" ref="AKA179" si="724">AJZ179+1</f>
        <v>891</v>
      </c>
      <c r="AKB179" s="76">
        <f t="shared" ref="AKB179" si="725">AKA179+1</f>
        <v>892</v>
      </c>
      <c r="AKC179" s="76">
        <f t="shared" ref="AKC179" si="726">AKB179+1</f>
        <v>893</v>
      </c>
      <c r="AKD179" s="76">
        <f t="shared" ref="AKD179" si="727">AKC179+1</f>
        <v>894</v>
      </c>
      <c r="AKE179" s="76">
        <f t="shared" ref="AKE179" si="728">AKD179+1</f>
        <v>895</v>
      </c>
      <c r="AKF179" s="76">
        <f t="shared" ref="AKF179" si="729">AKE179+1</f>
        <v>896</v>
      </c>
      <c r="AKG179" s="76">
        <f t="shared" ref="AKG179" si="730">AKF179+1</f>
        <v>897</v>
      </c>
      <c r="AKH179" s="76">
        <f t="shared" ref="AKH179" si="731">AKG179+1</f>
        <v>898</v>
      </c>
      <c r="AKI179" s="76">
        <f t="shared" ref="AKI179" si="732">AKH179+1</f>
        <v>899</v>
      </c>
      <c r="AKJ179" s="76">
        <f t="shared" ref="AKJ179" si="733">AKI179+1</f>
        <v>900</v>
      </c>
      <c r="AKK179" s="76">
        <f t="shared" ref="AKK179" si="734">AKJ179+1</f>
        <v>901</v>
      </c>
      <c r="AKL179" s="76">
        <f t="shared" ref="AKL179" si="735">AKK179+1</f>
        <v>902</v>
      </c>
      <c r="AKM179" s="76">
        <f t="shared" ref="AKM179" si="736">AKL179+1</f>
        <v>903</v>
      </c>
      <c r="AKN179" s="76">
        <f t="shared" ref="AKN179" si="737">AKM179+1</f>
        <v>904</v>
      </c>
      <c r="AKO179" s="76">
        <f t="shared" ref="AKO179" si="738">AKN179+1</f>
        <v>905</v>
      </c>
      <c r="AKP179" s="76">
        <f t="shared" ref="AKP179" si="739">AKO179+1</f>
        <v>906</v>
      </c>
      <c r="AKQ179" s="76">
        <f t="shared" ref="AKQ179" si="740">AKP179+1</f>
        <v>907</v>
      </c>
      <c r="AKR179" s="76">
        <f t="shared" ref="AKR179" si="741">AKQ179+1</f>
        <v>908</v>
      </c>
      <c r="AKS179" s="76">
        <f t="shared" ref="AKS179" si="742">AKR179+1</f>
        <v>909</v>
      </c>
      <c r="AKT179" s="76">
        <f t="shared" ref="AKT179" si="743">AKS179+1</f>
        <v>910</v>
      </c>
      <c r="AKU179" s="76">
        <f t="shared" ref="AKU179" si="744">AKT179+1</f>
        <v>911</v>
      </c>
      <c r="AKV179" s="76">
        <f t="shared" ref="AKV179" si="745">AKU179+1</f>
        <v>912</v>
      </c>
      <c r="AKW179" s="76">
        <f t="shared" ref="AKW179" si="746">AKV179+1</f>
        <v>913</v>
      </c>
      <c r="AKX179" s="76">
        <f t="shared" ref="AKX179" si="747">AKW179+1</f>
        <v>914</v>
      </c>
      <c r="AKY179" s="76">
        <f t="shared" ref="AKY179" si="748">AKX179+1</f>
        <v>915</v>
      </c>
      <c r="AKZ179" s="76">
        <f t="shared" ref="AKZ179" si="749">AKY179+1</f>
        <v>916</v>
      </c>
      <c r="ALA179" s="76">
        <f t="shared" ref="ALA179" si="750">AKZ179+1</f>
        <v>917</v>
      </c>
      <c r="ALB179" s="76">
        <f t="shared" ref="ALB179" si="751">ALA179+1</f>
        <v>918</v>
      </c>
      <c r="ALC179" s="76">
        <f t="shared" ref="ALC179" si="752">ALB179+1</f>
        <v>919</v>
      </c>
      <c r="ALD179" s="76">
        <f t="shared" ref="ALD179" si="753">ALC179+1</f>
        <v>920</v>
      </c>
      <c r="ALE179" s="76">
        <f t="shared" ref="ALE179" si="754">ALD179+1</f>
        <v>921</v>
      </c>
      <c r="ALF179" s="76">
        <f t="shared" ref="ALF179" si="755">ALE179+1</f>
        <v>922</v>
      </c>
      <c r="ALG179" s="76">
        <f t="shared" ref="ALG179" si="756">ALF179+1</f>
        <v>923</v>
      </c>
      <c r="ALH179" s="76">
        <f t="shared" ref="ALH179" si="757">ALG179+1</f>
        <v>924</v>
      </c>
      <c r="ALI179" s="76">
        <f t="shared" ref="ALI179" si="758">ALH179+1</f>
        <v>925</v>
      </c>
      <c r="ALJ179" s="76">
        <f t="shared" ref="ALJ179" si="759">ALI179+1</f>
        <v>926</v>
      </c>
      <c r="ALK179" s="76">
        <f t="shared" ref="ALK179" si="760">ALJ179+1</f>
        <v>927</v>
      </c>
      <c r="ALL179" s="76">
        <f t="shared" ref="ALL179" si="761">ALK179+1</f>
        <v>928</v>
      </c>
      <c r="ALM179" s="76">
        <f t="shared" ref="ALM179" si="762">ALL179+1</f>
        <v>929</v>
      </c>
      <c r="ALN179" s="76">
        <f t="shared" ref="ALN179" si="763">ALM179+1</f>
        <v>930</v>
      </c>
      <c r="ALO179" s="76">
        <f t="shared" ref="ALO179" si="764">ALN179+1</f>
        <v>931</v>
      </c>
      <c r="ALP179" s="76">
        <f t="shared" ref="ALP179" si="765">ALO179+1</f>
        <v>932</v>
      </c>
      <c r="ALQ179" s="76">
        <f t="shared" ref="ALQ179" si="766">ALP179+1</f>
        <v>933</v>
      </c>
      <c r="ALR179" s="76">
        <f t="shared" ref="ALR179" si="767">ALQ179+1</f>
        <v>934</v>
      </c>
      <c r="ALS179" s="76">
        <f t="shared" ref="ALS179" si="768">ALR179+1</f>
        <v>935</v>
      </c>
      <c r="ALT179" s="76">
        <f t="shared" ref="ALT179" si="769">ALS179+1</f>
        <v>936</v>
      </c>
      <c r="ALU179" s="76">
        <f t="shared" ref="ALU179" si="770">ALT179+1</f>
        <v>937</v>
      </c>
      <c r="ALV179" s="76">
        <f t="shared" ref="ALV179" si="771">ALU179+1</f>
        <v>938</v>
      </c>
      <c r="ALW179" s="76">
        <f t="shared" ref="ALW179" si="772">ALV179+1</f>
        <v>939</v>
      </c>
      <c r="ALX179" s="76">
        <f t="shared" ref="ALX179" si="773">ALW179+1</f>
        <v>940</v>
      </c>
      <c r="ALY179" s="76">
        <f t="shared" ref="ALY179" si="774">ALX179+1</f>
        <v>941</v>
      </c>
      <c r="ALZ179" s="76">
        <f t="shared" ref="ALZ179" si="775">ALY179+1</f>
        <v>942</v>
      </c>
      <c r="AMA179" s="76">
        <f t="shared" ref="AMA179" si="776">ALZ179+1</f>
        <v>943</v>
      </c>
      <c r="AMB179" s="76">
        <f t="shared" ref="AMB179" si="777">AMA179+1</f>
        <v>944</v>
      </c>
      <c r="AMC179" s="76">
        <f t="shared" ref="AMC179" si="778">AMB179+1</f>
        <v>945</v>
      </c>
      <c r="AMD179" s="76">
        <f t="shared" ref="AMD179" si="779">AMC179+1</f>
        <v>946</v>
      </c>
      <c r="AME179" s="76">
        <f t="shared" ref="AME179" si="780">AMD179+1</f>
        <v>947</v>
      </c>
      <c r="AMF179" s="76">
        <f t="shared" ref="AMF179" si="781">AME179+1</f>
        <v>948</v>
      </c>
      <c r="AMG179" s="76">
        <f t="shared" ref="AMG179" si="782">AMF179+1</f>
        <v>949</v>
      </c>
      <c r="AMH179" s="76">
        <f t="shared" ref="AMH179" si="783">AMG179+1</f>
        <v>950</v>
      </c>
      <c r="AMI179" s="76">
        <f t="shared" ref="AMI179" si="784">AMH179+1</f>
        <v>951</v>
      </c>
      <c r="AMJ179" s="76">
        <f t="shared" ref="AMJ179" si="785">AMI179+1</f>
        <v>952</v>
      </c>
      <c r="AMK179" s="76">
        <f t="shared" ref="AMK179" si="786">AMJ179+1</f>
        <v>953</v>
      </c>
      <c r="AML179" s="76">
        <f t="shared" ref="AML179" si="787">AMK179+1</f>
        <v>954</v>
      </c>
      <c r="AMM179" s="76">
        <f t="shared" ref="AMM179" si="788">AML179+1</f>
        <v>955</v>
      </c>
      <c r="AMN179" s="76">
        <f t="shared" ref="AMN179" si="789">AMM179+1</f>
        <v>956</v>
      </c>
      <c r="AMO179" s="76">
        <f t="shared" ref="AMO179" si="790">AMN179+1</f>
        <v>957</v>
      </c>
      <c r="AMP179" s="76">
        <f t="shared" ref="AMP179" si="791">AMO179+1</f>
        <v>958</v>
      </c>
      <c r="AMQ179" s="76">
        <f t="shared" ref="AMQ179" si="792">AMP179+1</f>
        <v>959</v>
      </c>
      <c r="AMR179" s="76">
        <f t="shared" ref="AMR179" si="793">AMQ179+1</f>
        <v>960</v>
      </c>
      <c r="AMS179" s="76">
        <f t="shared" ref="AMS179" si="794">AMR179+1</f>
        <v>961</v>
      </c>
      <c r="AMT179" s="76">
        <f t="shared" ref="AMT179" si="795">AMS179+1</f>
        <v>962</v>
      </c>
      <c r="AMU179" s="76">
        <f t="shared" ref="AMU179" si="796">AMT179+1</f>
        <v>963</v>
      </c>
      <c r="AMV179" s="76">
        <f t="shared" ref="AMV179" si="797">AMU179+1</f>
        <v>964</v>
      </c>
      <c r="AMW179" s="76">
        <f t="shared" ref="AMW179" si="798">AMV179+1</f>
        <v>965</v>
      </c>
      <c r="AMX179" s="76">
        <f t="shared" ref="AMX179" si="799">AMW179+1</f>
        <v>966</v>
      </c>
      <c r="AMY179" s="76">
        <f t="shared" ref="AMY179" si="800">AMX179+1</f>
        <v>967</v>
      </c>
      <c r="AMZ179" s="76">
        <f t="shared" ref="AMZ179" si="801">AMY179+1</f>
        <v>968</v>
      </c>
      <c r="ANA179" s="76">
        <f t="shared" ref="ANA179" si="802">AMZ179+1</f>
        <v>969</v>
      </c>
      <c r="ANB179" s="76">
        <f t="shared" ref="ANB179" si="803">ANA179+1</f>
        <v>970</v>
      </c>
      <c r="ANC179" s="76">
        <f t="shared" ref="ANC179" si="804">ANB179+1</f>
        <v>971</v>
      </c>
      <c r="AND179" s="76">
        <f t="shared" ref="AND179" si="805">ANC179+1</f>
        <v>972</v>
      </c>
      <c r="ANE179" s="76">
        <f t="shared" ref="ANE179" si="806">AND179+1</f>
        <v>973</v>
      </c>
      <c r="ANF179" s="76">
        <f t="shared" ref="ANF179" si="807">ANE179+1</f>
        <v>974</v>
      </c>
      <c r="ANG179" s="76">
        <f t="shared" ref="ANG179" si="808">ANF179+1</f>
        <v>975</v>
      </c>
      <c r="ANH179" s="76">
        <f t="shared" ref="ANH179" si="809">ANG179+1</f>
        <v>976</v>
      </c>
      <c r="ANI179" s="76">
        <f t="shared" ref="ANI179" si="810">ANH179+1</f>
        <v>977</v>
      </c>
      <c r="ANJ179" s="76">
        <f t="shared" ref="ANJ179" si="811">ANI179+1</f>
        <v>978</v>
      </c>
      <c r="ANK179" s="76">
        <f t="shared" ref="ANK179" si="812">ANJ179+1</f>
        <v>979</v>
      </c>
      <c r="ANL179" s="76">
        <f t="shared" ref="ANL179" si="813">ANK179+1</f>
        <v>980</v>
      </c>
      <c r="ANM179" s="76">
        <f t="shared" ref="ANM179" si="814">ANL179+1</f>
        <v>981</v>
      </c>
      <c r="ANN179" s="76">
        <f t="shared" ref="ANN179" si="815">ANM179+1</f>
        <v>982</v>
      </c>
      <c r="ANO179" s="76">
        <f t="shared" ref="ANO179" si="816">ANN179+1</f>
        <v>983</v>
      </c>
      <c r="ANP179" s="76">
        <f t="shared" ref="ANP179" si="817">ANO179+1</f>
        <v>984</v>
      </c>
      <c r="ANQ179" s="76">
        <f t="shared" ref="ANQ179" si="818">ANP179+1</f>
        <v>985</v>
      </c>
      <c r="ANR179" s="76">
        <f t="shared" ref="ANR179" si="819">ANQ179+1</f>
        <v>986</v>
      </c>
      <c r="ANS179" s="76">
        <f t="shared" ref="ANS179" si="820">ANR179+1</f>
        <v>987</v>
      </c>
      <c r="ANT179" s="76">
        <f t="shared" ref="ANT179" si="821">ANS179+1</f>
        <v>988</v>
      </c>
      <c r="ANU179" s="76">
        <f t="shared" ref="ANU179" si="822">ANT179+1</f>
        <v>989</v>
      </c>
      <c r="ANV179" s="76">
        <f t="shared" ref="ANV179" si="823">ANU179+1</f>
        <v>990</v>
      </c>
      <c r="ANW179" s="76">
        <f t="shared" ref="ANW179" si="824">ANV179+1</f>
        <v>991</v>
      </c>
      <c r="ANX179" s="76">
        <f t="shared" ref="ANX179" si="825">ANW179+1</f>
        <v>992</v>
      </c>
      <c r="ANY179" s="76">
        <f t="shared" ref="ANY179" si="826">ANX179+1</f>
        <v>993</v>
      </c>
      <c r="ANZ179" s="76">
        <f t="shared" ref="ANZ179" si="827">ANY179+1</f>
        <v>994</v>
      </c>
      <c r="AOA179" s="76">
        <f t="shared" ref="AOA179" si="828">ANZ179+1</f>
        <v>995</v>
      </c>
      <c r="AOB179" s="76">
        <f t="shared" ref="AOB179" si="829">AOA179+1</f>
        <v>996</v>
      </c>
      <c r="AOC179" s="76">
        <f t="shared" ref="AOC179" si="830">AOB179+1</f>
        <v>997</v>
      </c>
      <c r="AOD179" s="76">
        <f t="shared" ref="AOD179" si="831">AOC179+1</f>
        <v>998</v>
      </c>
      <c r="AOE179" s="76">
        <f t="shared" ref="AOE179" si="832">AOD179+1</f>
        <v>999</v>
      </c>
      <c r="AOF179" s="76">
        <f t="shared" ref="AOF179" si="833">AOE179+1</f>
        <v>1000</v>
      </c>
      <c r="AOG179" s="76">
        <f t="shared" ref="AOG179" si="834">AOF179+1</f>
        <v>1001</v>
      </c>
      <c r="AOH179" s="76">
        <f t="shared" ref="AOH179" si="835">AOG179+1</f>
        <v>1002</v>
      </c>
      <c r="AOI179" s="76">
        <f t="shared" ref="AOI179" si="836">AOH179+1</f>
        <v>1003</v>
      </c>
      <c r="AOJ179" s="76">
        <f t="shared" ref="AOJ179" si="837">AOI179+1</f>
        <v>1004</v>
      </c>
      <c r="AOK179" s="76">
        <f t="shared" ref="AOK179" si="838">AOJ179+1</f>
        <v>1005</v>
      </c>
      <c r="AOL179" s="76">
        <f t="shared" ref="AOL179" si="839">AOK179+1</f>
        <v>1006</v>
      </c>
      <c r="AOM179" s="76">
        <f t="shared" ref="AOM179" si="840">AOL179+1</f>
        <v>1007</v>
      </c>
      <c r="AON179" s="76">
        <f t="shared" ref="AON179" si="841">AOM179+1</f>
        <v>1008</v>
      </c>
      <c r="AOO179" s="76">
        <f t="shared" ref="AOO179" si="842">AON179+1</f>
        <v>1009</v>
      </c>
      <c r="AOP179" s="76">
        <f t="shared" ref="AOP179" si="843">AOO179+1</f>
        <v>1010</v>
      </c>
      <c r="AOQ179" s="76">
        <f t="shared" ref="AOQ179" si="844">AOP179+1</f>
        <v>1011</v>
      </c>
      <c r="AOR179" s="76">
        <f t="shared" ref="AOR179" si="845">AOQ179+1</f>
        <v>1012</v>
      </c>
      <c r="AOS179" s="76">
        <f t="shared" ref="AOS179" si="846">AOR179+1</f>
        <v>1013</v>
      </c>
      <c r="AOT179" s="76">
        <f t="shared" ref="AOT179" si="847">AOS179+1</f>
        <v>1014</v>
      </c>
      <c r="AOU179" s="76">
        <f t="shared" ref="AOU179" si="848">AOT179+1</f>
        <v>1015</v>
      </c>
      <c r="AOV179" s="76">
        <f t="shared" ref="AOV179" si="849">AOU179+1</f>
        <v>1016</v>
      </c>
      <c r="AOW179" s="76">
        <f t="shared" ref="AOW179" si="850">AOV179+1</f>
        <v>1017</v>
      </c>
      <c r="AOX179" s="76">
        <f t="shared" ref="AOX179" si="851">AOW179+1</f>
        <v>1018</v>
      </c>
      <c r="AOY179" s="76">
        <f t="shared" ref="AOY179" si="852">AOX179+1</f>
        <v>1019</v>
      </c>
      <c r="AOZ179" s="76">
        <f t="shared" ref="AOZ179" si="853">AOY179+1</f>
        <v>1020</v>
      </c>
      <c r="APA179" s="76">
        <f t="shared" ref="APA179" si="854">AOZ179+1</f>
        <v>1021</v>
      </c>
      <c r="APB179" s="76">
        <f t="shared" ref="APB179" si="855">APA179+1</f>
        <v>1022</v>
      </c>
      <c r="APC179" s="76">
        <f t="shared" ref="APC179" si="856">APB179+1</f>
        <v>1023</v>
      </c>
      <c r="APD179" s="129"/>
      <c r="APE179" s="129"/>
    </row>
    <row r="180" spans="1:1097" x14ac:dyDescent="0.2">
      <c r="A180" s="182"/>
      <c r="B180" s="182"/>
      <c r="C180" t="s">
        <v>620</v>
      </c>
      <c r="F180" s="96" t="s">
        <v>210</v>
      </c>
      <c r="G180" t="s">
        <v>86</v>
      </c>
      <c r="K180" t="s">
        <v>331</v>
      </c>
      <c r="R180" t="s">
        <v>555</v>
      </c>
      <c r="T180" t="s">
        <v>203</v>
      </c>
      <c r="Z180" t="s">
        <v>226</v>
      </c>
      <c r="AH180" s="36" t="s">
        <v>271</v>
      </c>
      <c r="AI180" s="36"/>
      <c r="AJ180" s="36"/>
      <c r="AK180" t="s">
        <v>598</v>
      </c>
      <c r="AN180" s="119" t="s">
        <v>438</v>
      </c>
      <c r="AT180" s="25"/>
      <c r="AU180" s="119" t="s">
        <v>334</v>
      </c>
      <c r="BB180" s="119" t="s">
        <v>341</v>
      </c>
      <c r="BI180" s="119" t="s">
        <v>342</v>
      </c>
      <c r="BP180" s="119" t="s">
        <v>343</v>
      </c>
      <c r="BW180" s="119" t="s">
        <v>344</v>
      </c>
      <c r="CD180" s="119" t="s">
        <v>345</v>
      </c>
      <c r="CK180" s="119" t="s">
        <v>346</v>
      </c>
      <c r="CR180" s="119" t="s">
        <v>347</v>
      </c>
      <c r="CY180" s="119" t="s">
        <v>348</v>
      </c>
      <c r="DF180" s="119" t="s">
        <v>349</v>
      </c>
      <c r="DM180" s="119" t="s">
        <v>350</v>
      </c>
      <c r="DT180" s="119" t="s">
        <v>351</v>
      </c>
      <c r="EA180" s="119" t="s">
        <v>352</v>
      </c>
      <c r="EH180" s="119" t="s">
        <v>353</v>
      </c>
      <c r="EO180" s="119" t="s">
        <v>354</v>
      </c>
      <c r="EV180" s="119" t="s">
        <v>355</v>
      </c>
      <c r="FC180" s="119" t="s">
        <v>356</v>
      </c>
      <c r="FJ180" s="119" t="s">
        <v>357</v>
      </c>
      <c r="FQ180" s="119" t="s">
        <v>358</v>
      </c>
      <c r="FX180" s="119" t="s">
        <v>359</v>
      </c>
      <c r="GE180" s="119" t="s">
        <v>360</v>
      </c>
      <c r="GL180" s="119" t="s">
        <v>361</v>
      </c>
      <c r="GR180" s="64"/>
      <c r="GS180" s="119" t="s">
        <v>362</v>
      </c>
      <c r="GY180" s="64"/>
      <c r="GZ180" s="119" t="s">
        <v>363</v>
      </c>
      <c r="HA180" s="64"/>
      <c r="HB180" s="64"/>
      <c r="HC180" s="64"/>
      <c r="HD180" s="64"/>
      <c r="HE180" s="64"/>
      <c r="HF180" s="64"/>
      <c r="HG180" s="119" t="s">
        <v>364</v>
      </c>
      <c r="HH180" s="64"/>
      <c r="HI180" s="64"/>
      <c r="HJ180" s="64"/>
      <c r="HK180" s="64"/>
      <c r="HL180" s="64"/>
      <c r="HM180" s="64"/>
      <c r="HN180" s="119" t="s">
        <v>365</v>
      </c>
      <c r="HO180" s="64"/>
      <c r="HP180" s="64"/>
      <c r="HQ180" s="64"/>
      <c r="HR180" s="64"/>
      <c r="HS180" s="64"/>
      <c r="HT180" s="64"/>
      <c r="HU180" s="119" t="s">
        <v>366</v>
      </c>
      <c r="HV180" s="64"/>
      <c r="HW180" s="64"/>
      <c r="HX180" s="64"/>
      <c r="HY180" s="64"/>
      <c r="HZ180" s="64"/>
      <c r="IA180" s="64"/>
      <c r="IB180" s="119" t="s">
        <v>367</v>
      </c>
      <c r="IC180" s="64"/>
      <c r="ID180" s="64"/>
      <c r="IE180" s="64"/>
      <c r="IF180" s="64"/>
      <c r="IG180" s="64"/>
      <c r="IH180" s="64"/>
      <c r="II180" s="119" t="s">
        <v>368</v>
      </c>
      <c r="IJ180" s="64"/>
      <c r="IK180" s="64"/>
      <c r="IL180" s="64"/>
      <c r="IM180" s="64"/>
      <c r="IN180" s="64"/>
      <c r="IO180" s="64"/>
      <c r="IP180" s="119" t="s">
        <v>369</v>
      </c>
      <c r="IQ180" s="64"/>
      <c r="IR180" s="64"/>
      <c r="IS180" s="64"/>
      <c r="IT180" s="64"/>
      <c r="IU180" s="64"/>
      <c r="IV180" s="64"/>
      <c r="IW180" s="119" t="s">
        <v>370</v>
      </c>
      <c r="IX180" s="64"/>
      <c r="IY180" s="64"/>
      <c r="IZ180" s="64"/>
      <c r="JA180" s="64"/>
      <c r="JB180" s="64"/>
      <c r="JC180" s="64"/>
      <c r="JD180" s="119" t="s">
        <v>371</v>
      </c>
      <c r="JE180" s="64"/>
      <c r="JF180" s="64"/>
      <c r="JG180" s="64"/>
      <c r="JH180" s="64"/>
      <c r="JI180" s="64"/>
      <c r="JJ180" s="64"/>
      <c r="JK180" s="119" t="s">
        <v>372</v>
      </c>
      <c r="JL180" s="64"/>
      <c r="JM180" s="64"/>
      <c r="JN180" s="64"/>
      <c r="JO180" s="64"/>
      <c r="JP180" s="64"/>
      <c r="JQ180" s="64"/>
      <c r="JR180" s="119" t="s">
        <v>373</v>
      </c>
      <c r="JS180" s="64"/>
      <c r="JT180" s="64"/>
      <c r="JU180" s="64"/>
      <c r="JV180" s="64"/>
      <c r="JW180" s="64"/>
      <c r="JX180" s="64"/>
      <c r="JY180" s="119" t="s">
        <v>374</v>
      </c>
      <c r="JZ180" s="64"/>
      <c r="KA180" s="64"/>
      <c r="KB180" s="64"/>
      <c r="KC180" s="64"/>
      <c r="KD180" s="64"/>
      <c r="KE180" s="64"/>
      <c r="KF180" s="119" t="s">
        <v>375</v>
      </c>
      <c r="KG180" s="64"/>
      <c r="KH180" s="64"/>
      <c r="KI180" s="64"/>
      <c r="KJ180" s="64"/>
      <c r="KK180" s="64"/>
      <c r="KL180" s="64"/>
      <c r="KM180" s="119" t="s">
        <v>376</v>
      </c>
      <c r="KN180" s="64"/>
      <c r="KO180" s="64"/>
      <c r="KP180" s="64"/>
      <c r="KQ180" s="64"/>
      <c r="KR180" s="64"/>
      <c r="KS180" s="64"/>
      <c r="KT180" s="119" t="s">
        <v>377</v>
      </c>
      <c r="KU180" s="64"/>
      <c r="KV180" s="64"/>
      <c r="KW180" s="64"/>
      <c r="KX180" s="64"/>
      <c r="KY180" s="64"/>
      <c r="KZ180" s="64"/>
      <c r="LA180" s="119" t="s">
        <v>378</v>
      </c>
      <c r="LB180" s="64"/>
      <c r="LC180" s="64"/>
      <c r="LD180" s="64"/>
      <c r="LE180" s="64"/>
      <c r="LF180" s="64"/>
      <c r="LG180" s="64"/>
      <c r="LH180" s="119" t="s">
        <v>379</v>
      </c>
      <c r="LI180" s="64"/>
      <c r="LJ180" s="64"/>
      <c r="LK180" s="64"/>
      <c r="LL180" s="64"/>
      <c r="LM180" s="64"/>
      <c r="LN180" s="64"/>
      <c r="LO180" s="119" t="s">
        <v>380</v>
      </c>
      <c r="LP180" s="64"/>
      <c r="LQ180" s="64"/>
      <c r="LR180" s="64"/>
      <c r="LS180" s="64"/>
      <c r="LT180" s="64"/>
      <c r="LU180" s="64"/>
      <c r="LV180" s="119" t="s">
        <v>381</v>
      </c>
      <c r="LW180" s="64"/>
      <c r="LX180" s="64"/>
      <c r="LY180" s="64"/>
      <c r="LZ180" s="64"/>
      <c r="MA180" s="64"/>
      <c r="MB180" s="64"/>
      <c r="MC180" s="119" t="s">
        <v>382</v>
      </c>
      <c r="MD180" s="64"/>
      <c r="ME180" s="64"/>
      <c r="MF180" s="64"/>
      <c r="MG180" s="64"/>
      <c r="MH180" s="64"/>
      <c r="MI180" s="64"/>
      <c r="MJ180" s="119" t="s">
        <v>383</v>
      </c>
      <c r="MK180" s="64"/>
      <c r="ML180" s="64"/>
      <c r="MM180" s="64"/>
      <c r="MN180" s="64"/>
      <c r="MO180" s="64"/>
      <c r="MP180" s="64"/>
      <c r="MQ180" s="119" t="s">
        <v>384</v>
      </c>
      <c r="MR180" s="64"/>
      <c r="MS180" s="64"/>
      <c r="MT180" s="64"/>
      <c r="MU180" s="64"/>
      <c r="MV180" s="64"/>
      <c r="MW180" s="64"/>
      <c r="MX180" s="119" t="s">
        <v>385</v>
      </c>
      <c r="MY180" s="64"/>
      <c r="MZ180" s="64"/>
      <c r="NA180" s="64"/>
      <c r="NB180" s="64"/>
      <c r="NC180" s="64"/>
      <c r="ND180" s="64"/>
      <c r="NE180" s="119" t="s">
        <v>386</v>
      </c>
      <c r="NF180" s="64"/>
      <c r="NG180" s="64"/>
      <c r="NH180" s="64"/>
      <c r="NI180" s="64"/>
      <c r="NJ180" s="64"/>
      <c r="NK180" s="64"/>
      <c r="NL180" s="119" t="s">
        <v>387</v>
      </c>
      <c r="NM180" s="64"/>
      <c r="NN180" s="64"/>
      <c r="NO180" s="64"/>
      <c r="NP180" s="64"/>
      <c r="NQ180" s="64"/>
      <c r="NR180" s="64"/>
      <c r="NS180" s="119" t="s">
        <v>388</v>
      </c>
      <c r="NT180" s="64"/>
      <c r="NU180" s="64"/>
      <c r="NV180" s="64"/>
      <c r="NW180" s="64"/>
      <c r="NX180" s="64"/>
      <c r="NY180" s="64"/>
      <c r="NZ180" s="119" t="s">
        <v>389</v>
      </c>
      <c r="OA180" s="64"/>
      <c r="OB180" s="64"/>
      <c r="OC180" s="64"/>
      <c r="OD180" s="64"/>
      <c r="OE180" s="64"/>
      <c r="OF180" s="64"/>
      <c r="OG180" s="119" t="s">
        <v>390</v>
      </c>
      <c r="OH180" s="64"/>
      <c r="OI180" s="64"/>
      <c r="OJ180" s="64"/>
      <c r="OK180" s="64"/>
      <c r="OL180" s="64"/>
      <c r="OM180" s="64"/>
      <c r="ON180" s="119" t="s">
        <v>391</v>
      </c>
      <c r="OO180" s="64"/>
      <c r="OP180" s="64"/>
      <c r="OQ180" s="64"/>
      <c r="OR180" s="64"/>
      <c r="OS180" s="64"/>
      <c r="OT180" s="64"/>
      <c r="OU180" s="119" t="s">
        <v>392</v>
      </c>
      <c r="OV180" s="64"/>
      <c r="OW180" s="64"/>
      <c r="OX180" s="64"/>
      <c r="OY180" s="64"/>
      <c r="OZ180" s="64"/>
      <c r="PA180" s="64"/>
      <c r="PB180" s="119" t="s">
        <v>393</v>
      </c>
      <c r="PC180" s="64"/>
      <c r="PD180" s="64"/>
      <c r="PE180" s="64"/>
      <c r="PF180" s="64"/>
      <c r="PG180" s="64"/>
      <c r="PH180" s="64"/>
      <c r="PI180" s="119" t="s">
        <v>394</v>
      </c>
      <c r="PJ180" s="64"/>
      <c r="PK180" s="64"/>
      <c r="PL180" s="64"/>
      <c r="PM180" s="64"/>
      <c r="PN180" s="64"/>
      <c r="PO180" s="64"/>
      <c r="PP180" s="119" t="s">
        <v>395</v>
      </c>
      <c r="PQ180" s="64"/>
      <c r="PR180" s="64"/>
      <c r="PS180" s="64"/>
      <c r="PT180" s="64"/>
      <c r="PU180" s="64"/>
      <c r="PV180" s="64"/>
      <c r="PW180" s="119" t="s">
        <v>396</v>
      </c>
      <c r="PX180" s="64"/>
      <c r="PY180" s="64"/>
      <c r="PZ180" s="64"/>
      <c r="QA180" s="64"/>
      <c r="QB180" s="64"/>
      <c r="QC180" s="64"/>
      <c r="QD180" s="119" t="s">
        <v>397</v>
      </c>
      <c r="QE180" s="64"/>
      <c r="QF180" s="64"/>
      <c r="QG180" s="64"/>
      <c r="QH180" s="64"/>
      <c r="QI180" s="64"/>
      <c r="QJ180" s="64"/>
      <c r="QK180" s="119" t="s">
        <v>398</v>
      </c>
      <c r="QL180" s="64"/>
      <c r="QM180" s="64"/>
      <c r="QN180" s="64"/>
      <c r="QO180" s="64"/>
      <c r="QP180" s="64"/>
      <c r="QQ180" s="64"/>
      <c r="QR180" s="119" t="s">
        <v>399</v>
      </c>
      <c r="QS180" s="64"/>
      <c r="QT180" s="64"/>
      <c r="QU180" s="64"/>
      <c r="QV180" s="64"/>
      <c r="QW180" s="64"/>
      <c r="QX180" s="64"/>
      <c r="QY180" s="119" t="s">
        <v>400</v>
      </c>
      <c r="QZ180" s="64"/>
      <c r="RA180" s="64"/>
      <c r="RB180" s="64"/>
      <c r="RC180" s="64"/>
      <c r="RD180" s="64"/>
      <c r="RE180" s="64"/>
      <c r="RF180" s="119" t="s">
        <v>401</v>
      </c>
      <c r="RG180" s="64"/>
      <c r="RH180" s="64"/>
      <c r="RI180" s="64"/>
      <c r="RJ180" s="64"/>
      <c r="RK180" s="64"/>
      <c r="RL180" s="64"/>
      <c r="RM180" s="119" t="s">
        <v>402</v>
      </c>
      <c r="RN180" s="64"/>
      <c r="RO180" s="64"/>
      <c r="RP180" s="64"/>
      <c r="RQ180" s="64"/>
      <c r="RR180" s="64"/>
      <c r="RS180" s="64"/>
      <c r="RT180" s="119" t="s">
        <v>403</v>
      </c>
      <c r="RU180" s="64"/>
      <c r="RV180" s="64"/>
      <c r="RW180" s="64"/>
      <c r="RX180" s="64"/>
      <c r="RY180" s="64"/>
      <c r="RZ180" s="64"/>
      <c r="SA180" s="119" t="s">
        <v>404</v>
      </c>
      <c r="SB180" s="64"/>
      <c r="SC180" s="64"/>
      <c r="SD180" s="64"/>
      <c r="SE180" s="64"/>
      <c r="SF180" s="64"/>
      <c r="SG180" s="64"/>
      <c r="SH180" s="119" t="s">
        <v>405</v>
      </c>
      <c r="SI180" s="64"/>
      <c r="SJ180" s="64"/>
      <c r="SK180" s="64"/>
      <c r="SL180" s="64"/>
      <c r="SM180" s="64"/>
      <c r="SN180" s="64"/>
      <c r="SO180" s="119" t="s">
        <v>406</v>
      </c>
      <c r="SP180" s="64"/>
      <c r="SQ180" s="64"/>
      <c r="SR180" s="64"/>
      <c r="SS180" s="64"/>
      <c r="ST180" s="64"/>
      <c r="SU180" s="64"/>
      <c r="SV180" s="119" t="s">
        <v>407</v>
      </c>
      <c r="SW180" s="64"/>
      <c r="SX180" s="64"/>
      <c r="SY180" s="64"/>
      <c r="SZ180" s="64"/>
      <c r="TA180" s="64"/>
      <c r="TB180" s="64"/>
      <c r="TC180" s="119" t="s">
        <v>408</v>
      </c>
      <c r="TD180" s="64"/>
      <c r="TE180" s="64"/>
      <c r="TF180" s="64"/>
      <c r="TG180" s="64"/>
      <c r="TH180" s="64"/>
      <c r="TI180" s="64"/>
      <c r="TJ180" s="119" t="s">
        <v>409</v>
      </c>
      <c r="TK180" s="64"/>
      <c r="TL180" s="64"/>
      <c r="TM180" s="64"/>
      <c r="TN180" s="64"/>
      <c r="TO180" s="64"/>
      <c r="TP180" s="64"/>
      <c r="TQ180" s="119" t="s">
        <v>410</v>
      </c>
      <c r="TR180" s="64"/>
      <c r="TS180" s="64"/>
      <c r="TT180" s="64"/>
      <c r="TU180" s="64"/>
      <c r="TV180" s="64"/>
      <c r="TW180" s="64"/>
      <c r="TX180" s="119" t="s">
        <v>411</v>
      </c>
      <c r="TY180" s="64"/>
      <c r="TZ180" s="64"/>
      <c r="UA180" s="64"/>
      <c r="UB180" s="64"/>
      <c r="UC180" s="64"/>
      <c r="UD180" s="64"/>
      <c r="UE180" s="119" t="s">
        <v>412</v>
      </c>
      <c r="UF180" s="64"/>
      <c r="UG180" s="64"/>
      <c r="UH180" s="64"/>
      <c r="UI180" s="64"/>
      <c r="UJ180" s="64"/>
      <c r="UK180" s="64"/>
      <c r="UL180" s="119" t="s">
        <v>413</v>
      </c>
      <c r="UM180" s="64"/>
      <c r="UN180" s="64"/>
      <c r="UO180" s="64"/>
      <c r="UP180" s="64"/>
      <c r="UQ180" s="64"/>
      <c r="UR180" s="64"/>
      <c r="US180" s="119" t="s">
        <v>414</v>
      </c>
      <c r="UT180" s="64"/>
      <c r="UU180" s="64"/>
      <c r="UV180" s="64"/>
      <c r="UW180" s="64"/>
      <c r="UX180" s="64"/>
      <c r="UY180" s="64"/>
      <c r="UZ180" s="119" t="s">
        <v>415</v>
      </c>
      <c r="VA180" s="64"/>
      <c r="VB180" s="64"/>
      <c r="VC180" s="64"/>
      <c r="VD180" s="64"/>
      <c r="VE180" s="64"/>
      <c r="VF180" s="64"/>
      <c r="VG180" s="119" t="s">
        <v>416</v>
      </c>
      <c r="VH180" s="64"/>
      <c r="VI180" s="64"/>
      <c r="VJ180" s="64"/>
      <c r="VK180" s="64"/>
      <c r="VL180" s="64"/>
      <c r="VM180" s="64"/>
      <c r="VN180" s="119" t="s">
        <v>417</v>
      </c>
      <c r="VO180" s="64"/>
      <c r="VP180" s="64"/>
      <c r="VQ180" s="64"/>
      <c r="VR180" s="64"/>
      <c r="VS180" s="64"/>
      <c r="VT180" s="64"/>
      <c r="VU180" s="119" t="s">
        <v>418</v>
      </c>
      <c r="VV180" s="64"/>
      <c r="VW180" s="64"/>
      <c r="VX180" s="64"/>
      <c r="VY180" s="64"/>
      <c r="VZ180" s="64"/>
      <c r="WA180" s="64"/>
      <c r="WB180" s="119" t="s">
        <v>419</v>
      </c>
      <c r="WC180" s="64"/>
      <c r="WD180" s="64"/>
      <c r="WE180" s="64"/>
      <c r="WF180" s="64"/>
      <c r="WG180" s="64"/>
      <c r="WH180" s="64"/>
      <c r="WI180" s="119" t="s">
        <v>420</v>
      </c>
      <c r="WJ180" s="64"/>
      <c r="WK180" s="64"/>
      <c r="WL180" s="64"/>
      <c r="WM180" s="64"/>
      <c r="WN180" s="64"/>
      <c r="WO180" s="64"/>
      <c r="WP180" s="119" t="s">
        <v>421</v>
      </c>
      <c r="WQ180" s="64"/>
      <c r="WR180" s="64"/>
      <c r="WS180" s="64"/>
      <c r="WT180" s="64"/>
      <c r="WU180" s="64"/>
      <c r="WV180" s="64"/>
      <c r="WW180" s="119" t="s">
        <v>422</v>
      </c>
      <c r="WX180" s="64"/>
      <c r="WY180" s="64"/>
      <c r="WZ180" s="64"/>
      <c r="XA180" s="64"/>
      <c r="XB180" s="64"/>
      <c r="XC180" s="64"/>
      <c r="XD180" s="119" t="s">
        <v>423</v>
      </c>
      <c r="XE180" s="64"/>
      <c r="XF180" s="64"/>
      <c r="XG180" s="64"/>
      <c r="XH180" s="64"/>
      <c r="XI180" s="64"/>
      <c r="XJ180" s="64"/>
      <c r="XK180" s="119" t="s">
        <v>424</v>
      </c>
      <c r="XL180" s="64"/>
      <c r="XM180" s="64"/>
      <c r="XN180" s="64"/>
      <c r="XO180" s="64"/>
      <c r="XP180" s="64"/>
      <c r="XQ180" s="64"/>
      <c r="XR180" s="119" t="s">
        <v>425</v>
      </c>
      <c r="XS180" s="64"/>
      <c r="XT180" s="64"/>
      <c r="XU180" s="64"/>
      <c r="XV180" s="64"/>
      <c r="XW180" s="64"/>
      <c r="XX180" s="64"/>
      <c r="XY180" s="119" t="s">
        <v>426</v>
      </c>
      <c r="XZ180" s="64"/>
      <c r="YA180" s="64"/>
      <c r="YB180" s="64"/>
      <c r="YC180" s="64"/>
      <c r="YD180" s="64"/>
      <c r="YE180" s="64"/>
      <c r="YF180" s="119" t="s">
        <v>427</v>
      </c>
      <c r="YG180" s="64"/>
      <c r="YH180" s="64"/>
      <c r="YI180" s="64"/>
      <c r="YJ180" s="64"/>
      <c r="YK180" s="64"/>
      <c r="YL180" s="64"/>
      <c r="YM180" s="119" t="s">
        <v>428</v>
      </c>
      <c r="YN180" s="64"/>
      <c r="YO180" s="64"/>
      <c r="YP180" s="64"/>
      <c r="YQ180" s="64"/>
      <c r="YR180" s="64"/>
      <c r="YS180" s="64"/>
      <c r="YT180" s="119" t="s">
        <v>429</v>
      </c>
      <c r="YU180" s="64"/>
      <c r="YV180" s="64"/>
      <c r="YW180" s="64"/>
      <c r="YX180" s="64"/>
      <c r="YY180" s="64"/>
      <c r="YZ180" s="64"/>
      <c r="ZA180" s="119" t="s">
        <v>430</v>
      </c>
      <c r="ZB180" s="64"/>
      <c r="ZC180" s="64"/>
      <c r="ZD180" s="64"/>
      <c r="ZE180" s="64"/>
      <c r="ZF180" s="64"/>
      <c r="ZG180" s="64"/>
      <c r="ZH180" s="119" t="s">
        <v>431</v>
      </c>
      <c r="ZI180" s="64"/>
      <c r="ZJ180" s="64"/>
      <c r="ZK180" s="64"/>
      <c r="ZL180" s="64"/>
      <c r="ZM180" s="64"/>
      <c r="ZN180" s="64"/>
      <c r="ZO180" s="119" t="s">
        <v>432</v>
      </c>
      <c r="ZP180" s="64"/>
      <c r="ZQ180" s="64"/>
      <c r="ZR180" s="64"/>
      <c r="ZS180" s="64"/>
      <c r="ZT180" s="64"/>
      <c r="ZU180" s="64"/>
      <c r="ZV180" s="119" t="s">
        <v>433</v>
      </c>
      <c r="ZW180" s="64"/>
      <c r="ZX180" s="64"/>
      <c r="ZY180" s="64"/>
      <c r="ZZ180" s="64"/>
      <c r="AAA180" s="64"/>
      <c r="AAB180" s="64"/>
      <c r="AAC180" s="119" t="s">
        <v>434</v>
      </c>
      <c r="AAD180" s="64"/>
      <c r="AAE180" s="64"/>
      <c r="AAF180" s="64"/>
      <c r="AAG180" s="64"/>
      <c r="AAH180" s="64"/>
      <c r="AAI180" s="64"/>
      <c r="AAJ180" s="119" t="s">
        <v>435</v>
      </c>
      <c r="AAK180" s="64"/>
      <c r="AAL180" s="64"/>
      <c r="AAM180" s="64"/>
      <c r="AAN180" s="64"/>
      <c r="AAO180" s="64"/>
      <c r="AAP180" s="64"/>
      <c r="AAQ180" s="119" t="s">
        <v>436</v>
      </c>
      <c r="AAR180" s="64"/>
      <c r="AAS180" s="64"/>
      <c r="AAT180" s="64"/>
      <c r="AAU180" s="64"/>
      <c r="AAV180" s="64"/>
      <c r="AAW180" s="64"/>
      <c r="AAX180" s="119" t="s">
        <v>437</v>
      </c>
      <c r="AAY180" s="64"/>
      <c r="AAZ180" s="64"/>
      <c r="ABA180" s="64"/>
      <c r="ABB180" s="64"/>
      <c r="ABC180" s="64"/>
      <c r="ABD180" s="64"/>
      <c r="ABE180" s="119" t="s">
        <v>337</v>
      </c>
      <c r="ABF180" s="64"/>
      <c r="ABG180" s="64"/>
      <c r="ABH180" s="64"/>
      <c r="ABI180" s="64"/>
      <c r="ABJ180" s="64"/>
      <c r="ABK180" s="64"/>
      <c r="ABL180" s="119" t="s">
        <v>442</v>
      </c>
      <c r="ABM180" s="64"/>
      <c r="ABN180" s="64"/>
      <c r="ABO180" s="64"/>
      <c r="ABP180" s="64"/>
      <c r="ABQ180" s="64"/>
      <c r="ABR180" s="64"/>
      <c r="ABS180" s="119" t="s">
        <v>443</v>
      </c>
      <c r="ABT180" s="64"/>
      <c r="ABU180" s="64"/>
      <c r="ABV180" s="64"/>
      <c r="ABW180" s="64"/>
      <c r="ABX180" s="64"/>
      <c r="ABY180" s="64"/>
      <c r="ABZ180" s="119" t="s">
        <v>444</v>
      </c>
      <c r="ACA180" s="64"/>
      <c r="ACB180" s="64"/>
      <c r="ACC180" s="64"/>
      <c r="ACD180" s="64"/>
      <c r="ACE180" s="64"/>
      <c r="ACF180" s="64"/>
      <c r="ACG180" s="119" t="s">
        <v>445</v>
      </c>
      <c r="ACH180" s="64"/>
      <c r="ACI180" s="64"/>
      <c r="ACJ180" s="64"/>
      <c r="ACK180" s="64"/>
      <c r="ACL180" s="64"/>
      <c r="ACM180" s="64"/>
      <c r="ACN180" s="119" t="s">
        <v>446</v>
      </c>
      <c r="ACO180" s="64"/>
      <c r="ACP180" s="64"/>
      <c r="ACQ180" s="64"/>
      <c r="ACR180" s="64"/>
      <c r="ACS180" s="64"/>
      <c r="ACT180" s="64"/>
      <c r="ACU180" s="119" t="s">
        <v>447</v>
      </c>
      <c r="ACV180" s="64"/>
      <c r="ACW180" s="64"/>
      <c r="ACX180" s="64"/>
      <c r="ACY180" s="64"/>
      <c r="ACZ180" s="64"/>
      <c r="ADA180" s="64"/>
      <c r="ADB180" s="119" t="s">
        <v>448</v>
      </c>
      <c r="ADC180" s="64"/>
      <c r="ADD180" s="64"/>
      <c r="ADE180" s="64"/>
      <c r="ADF180" s="64"/>
      <c r="ADG180" s="64"/>
      <c r="ADH180" s="64"/>
      <c r="ADI180" s="119" t="s">
        <v>449</v>
      </c>
      <c r="ADJ180" s="64"/>
      <c r="ADK180" s="64"/>
      <c r="ADL180" s="64"/>
      <c r="ADM180" s="64"/>
      <c r="ADN180" s="64"/>
      <c r="ADO180" s="64"/>
      <c r="ADP180" s="119" t="s">
        <v>450</v>
      </c>
      <c r="ADQ180" s="64"/>
      <c r="ADR180" s="64"/>
      <c r="ADS180" s="64"/>
      <c r="ADT180" s="64"/>
      <c r="ADU180" s="64"/>
      <c r="ADV180" s="64"/>
      <c r="ADW180" s="119" t="s">
        <v>451</v>
      </c>
      <c r="ADX180" s="64"/>
      <c r="ADY180" s="64"/>
      <c r="ADZ180" s="64"/>
      <c r="AEA180" s="64"/>
      <c r="AEB180" s="64"/>
      <c r="AEC180" s="64"/>
      <c r="AED180" s="119" t="s">
        <v>452</v>
      </c>
      <c r="AEE180" s="64"/>
      <c r="AEF180" s="64"/>
      <c r="AEG180" s="64"/>
      <c r="AEH180" s="64"/>
      <c r="AEI180" s="64"/>
      <c r="AEJ180" s="64"/>
      <c r="AEK180" s="119" t="s">
        <v>453</v>
      </c>
      <c r="AEL180" s="64"/>
      <c r="AEM180" s="64"/>
      <c r="AEN180" s="64"/>
      <c r="AEO180" s="64"/>
      <c r="AEP180" s="64"/>
      <c r="AEQ180" s="64"/>
      <c r="AER180" s="119" t="s">
        <v>454</v>
      </c>
      <c r="AES180" s="64"/>
      <c r="AET180" s="64"/>
      <c r="AEU180" s="64"/>
      <c r="AEV180" s="64"/>
      <c r="AEW180" s="64"/>
      <c r="AEX180" s="64"/>
      <c r="AEY180" s="119" t="s">
        <v>455</v>
      </c>
      <c r="AEZ180" s="64"/>
      <c r="AFA180" s="64"/>
      <c r="AFB180" s="64"/>
      <c r="AFC180" s="64"/>
      <c r="AFD180" s="64"/>
      <c r="AFE180" s="64"/>
      <c r="AFF180" s="119" t="s">
        <v>456</v>
      </c>
      <c r="AFG180" s="64"/>
      <c r="AFH180" s="64"/>
      <c r="AFI180" s="64"/>
      <c r="AFJ180" s="64"/>
      <c r="AFK180" s="64"/>
      <c r="AFL180" s="64"/>
      <c r="AFM180" s="119" t="s">
        <v>457</v>
      </c>
      <c r="AFN180" s="64"/>
      <c r="AFO180" s="64"/>
      <c r="AFP180" s="64"/>
      <c r="AFQ180" s="64"/>
      <c r="AFR180" s="64"/>
      <c r="AFS180" s="64"/>
      <c r="AFT180" s="119" t="s">
        <v>458</v>
      </c>
      <c r="AFU180" s="64"/>
      <c r="AFV180" s="64"/>
      <c r="AFW180" s="64"/>
      <c r="AFX180" s="64"/>
      <c r="AFY180" s="64"/>
      <c r="AFZ180" s="64"/>
      <c r="AGA180" s="119" t="s">
        <v>459</v>
      </c>
      <c r="AGB180" s="64"/>
      <c r="AGC180" s="64"/>
      <c r="AGD180" s="64"/>
      <c r="AGE180" s="64"/>
      <c r="AGF180" s="64"/>
      <c r="AGG180" s="64"/>
      <c r="AGH180" s="119" t="s">
        <v>460</v>
      </c>
      <c r="AGI180" s="64"/>
      <c r="AGJ180" s="64"/>
      <c r="AGK180" s="64"/>
      <c r="AGL180" s="64"/>
      <c r="AGM180" s="64"/>
      <c r="AGN180" s="64"/>
      <c r="AGO180" s="119" t="s">
        <v>461</v>
      </c>
      <c r="AGP180" s="64"/>
      <c r="AGQ180" s="64"/>
      <c r="AGR180" s="64"/>
      <c r="AGS180" s="64"/>
      <c r="AGT180" s="64"/>
      <c r="AGU180" s="64"/>
      <c r="AGV180" s="119" t="s">
        <v>462</v>
      </c>
      <c r="AGW180" s="64"/>
      <c r="AGX180" s="64"/>
      <c r="AGY180" s="64"/>
      <c r="AGZ180" s="64"/>
      <c r="AHA180" s="64"/>
      <c r="AHB180" s="64"/>
      <c r="AHC180" s="119" t="s">
        <v>463</v>
      </c>
      <c r="AHD180" s="64"/>
      <c r="AHE180" s="64"/>
      <c r="AHF180" s="64"/>
      <c r="AHG180" s="64"/>
      <c r="AHH180" s="64"/>
      <c r="AHI180" s="64"/>
      <c r="AHJ180" s="119" t="s">
        <v>464</v>
      </c>
      <c r="AHK180" s="64"/>
      <c r="AHL180" s="64"/>
      <c r="AHM180" s="64"/>
      <c r="AHN180" s="64"/>
      <c r="AHO180" s="64"/>
      <c r="AHP180" s="64"/>
      <c r="AHQ180" s="119" t="s">
        <v>465</v>
      </c>
      <c r="AHR180" s="64"/>
      <c r="AHS180" s="64"/>
      <c r="AHT180" s="64"/>
      <c r="AHU180" s="64"/>
      <c r="AHV180" s="64"/>
      <c r="AHW180" s="64"/>
      <c r="AHX180" s="119" t="s">
        <v>466</v>
      </c>
      <c r="AHY180" s="64"/>
      <c r="AHZ180" s="64"/>
      <c r="AIA180" s="64"/>
      <c r="AIB180" s="64"/>
      <c r="AIC180" s="64"/>
      <c r="AID180" s="64"/>
      <c r="AIE180" s="119" t="s">
        <v>467</v>
      </c>
      <c r="AIF180" s="64"/>
      <c r="AIG180" s="64"/>
      <c r="AIH180" s="64"/>
      <c r="AII180" s="64"/>
      <c r="AIJ180" s="64"/>
      <c r="AIK180" s="64"/>
      <c r="AIL180" s="119" t="s">
        <v>468</v>
      </c>
      <c r="AIM180" s="64"/>
      <c r="AIN180" s="64"/>
      <c r="AIO180" s="64"/>
      <c r="AIP180" s="64"/>
      <c r="AIQ180" s="64"/>
      <c r="AIR180" s="64"/>
      <c r="AIS180" s="119" t="s">
        <v>469</v>
      </c>
      <c r="AIT180" s="64"/>
      <c r="AIU180" s="64"/>
      <c r="AIV180" s="64"/>
      <c r="AIW180" s="64"/>
      <c r="AIX180" s="64"/>
      <c r="AIY180" s="64"/>
      <c r="AIZ180" s="119" t="s">
        <v>470</v>
      </c>
      <c r="AJA180" s="64"/>
      <c r="AJB180" s="64"/>
      <c r="AJC180" s="64"/>
      <c r="AJD180" s="64"/>
      <c r="AJE180" s="64"/>
      <c r="AJF180" s="64"/>
      <c r="AJG180" s="119" t="s">
        <v>471</v>
      </c>
      <c r="AJH180" s="64"/>
      <c r="AJI180" s="64"/>
      <c r="AJJ180" s="64"/>
      <c r="AJK180" s="64"/>
      <c r="AJL180" s="64"/>
      <c r="AJM180" s="64"/>
      <c r="AJN180" s="119" t="s">
        <v>472</v>
      </c>
      <c r="AJO180" s="64"/>
      <c r="AJP180" s="64"/>
      <c r="AJQ180" s="64"/>
      <c r="AJR180" s="64"/>
      <c r="AJS180" s="64"/>
      <c r="AJT180" s="64"/>
      <c r="AJU180" s="119" t="s">
        <v>473</v>
      </c>
      <c r="AJV180" s="64"/>
      <c r="AJW180" s="64"/>
      <c r="AJX180" s="64"/>
      <c r="AJY180" s="64"/>
      <c r="AJZ180" s="64"/>
      <c r="AKA180" s="64"/>
      <c r="AKB180" s="119" t="s">
        <v>474</v>
      </c>
      <c r="AKC180" s="64"/>
      <c r="AKD180" s="64"/>
      <c r="AKE180" s="64"/>
      <c r="AKF180" s="64"/>
      <c r="AKG180" s="64"/>
      <c r="AKH180" s="64"/>
      <c r="AKI180" s="119" t="s">
        <v>475</v>
      </c>
      <c r="AKJ180" s="64"/>
      <c r="AKK180" s="64"/>
      <c r="AKL180" s="64"/>
      <c r="AKM180" s="64"/>
      <c r="AKN180" s="64"/>
      <c r="AKO180" s="64"/>
      <c r="AKP180" s="119" t="s">
        <v>476</v>
      </c>
      <c r="AKQ180" s="64"/>
      <c r="AKR180" s="64"/>
      <c r="AKS180" s="64"/>
      <c r="AKT180" s="64"/>
      <c r="AKU180" s="64"/>
      <c r="AKV180" s="64"/>
      <c r="AKW180" s="119" t="s">
        <v>477</v>
      </c>
      <c r="AKX180" s="64"/>
      <c r="AKY180" s="64"/>
      <c r="AKZ180" s="64"/>
      <c r="ALA180" s="64"/>
      <c r="ALB180" s="64"/>
      <c r="ALC180" s="64"/>
      <c r="ALD180" s="119" t="s">
        <v>478</v>
      </c>
      <c r="ALE180" s="64"/>
      <c r="ALF180" s="64"/>
      <c r="ALG180" s="64"/>
      <c r="ALH180" s="64"/>
      <c r="ALI180" s="64"/>
      <c r="ALJ180" s="64"/>
      <c r="ALK180" s="119" t="s">
        <v>480</v>
      </c>
      <c r="ALL180" s="64"/>
      <c r="ALM180" s="64"/>
      <c r="ALN180" s="64"/>
      <c r="ALO180" s="64"/>
      <c r="ALP180" s="64"/>
      <c r="ALQ180" s="64"/>
      <c r="ALR180" s="119" t="s">
        <v>479</v>
      </c>
      <c r="ALS180" s="64"/>
      <c r="ALT180" s="64"/>
      <c r="ALU180" s="64"/>
      <c r="ALV180" s="64"/>
      <c r="ALW180" s="64"/>
      <c r="ALX180" s="64"/>
      <c r="ALY180" s="119" t="s">
        <v>481</v>
      </c>
      <c r="ALZ180" s="64"/>
      <c r="AMA180" s="64"/>
      <c r="AMB180" s="64"/>
      <c r="AMC180" s="64"/>
      <c r="AMD180" s="64"/>
      <c r="AME180" s="64"/>
      <c r="AMF180" s="119" t="s">
        <v>482</v>
      </c>
      <c r="AMG180" s="64"/>
      <c r="AMH180" s="64"/>
      <c r="AMI180" s="64"/>
      <c r="AMJ180" s="64"/>
      <c r="AMK180" s="64"/>
      <c r="AML180" s="64"/>
      <c r="AMM180" s="119" t="s">
        <v>483</v>
      </c>
      <c r="AMN180" s="64"/>
      <c r="AMO180" s="64"/>
      <c r="AMP180" s="64"/>
      <c r="AMQ180" s="64"/>
      <c r="AMR180" s="64"/>
      <c r="AMS180" s="64"/>
      <c r="AMT180" s="119" t="s">
        <v>484</v>
      </c>
      <c r="AMU180" s="64"/>
      <c r="AMV180" s="64"/>
      <c r="AMW180" s="64"/>
      <c r="AMX180" s="64"/>
      <c r="AMY180" s="64"/>
      <c r="AMZ180" s="64"/>
      <c r="ANA180" s="119" t="s">
        <v>485</v>
      </c>
      <c r="ANB180" s="64"/>
      <c r="ANC180" s="64"/>
      <c r="AND180" s="64"/>
      <c r="ANE180" s="64"/>
      <c r="ANF180" s="64"/>
      <c r="ANG180" s="64"/>
      <c r="ANH180" s="119" t="s">
        <v>486</v>
      </c>
      <c r="ANI180" s="64"/>
      <c r="ANJ180" s="64"/>
      <c r="ANK180" s="64"/>
      <c r="ANL180" s="64"/>
      <c r="ANM180" s="64"/>
      <c r="ANN180" s="64"/>
      <c r="ANO180" s="119" t="s">
        <v>487</v>
      </c>
      <c r="ANP180" s="64"/>
      <c r="ANQ180" s="64"/>
      <c r="ANR180" s="64"/>
      <c r="ANS180" s="64"/>
      <c r="ANT180" s="64"/>
      <c r="ANU180" s="64"/>
      <c r="ANV180" s="119" t="s">
        <v>488</v>
      </c>
      <c r="ANW180" s="64"/>
      <c r="ANX180" s="64"/>
      <c r="ANY180" s="64"/>
      <c r="ANZ180" s="64"/>
      <c r="AOA180" s="64"/>
      <c r="AOB180" s="64"/>
      <c r="AOC180" s="119" t="s">
        <v>489</v>
      </c>
      <c r="AOD180" s="64"/>
      <c r="AOE180" s="64"/>
      <c r="AOF180" s="64"/>
      <c r="AOG180" s="64"/>
      <c r="AOH180" s="64"/>
      <c r="AOI180" s="64"/>
      <c r="AOJ180" s="119" t="s">
        <v>490</v>
      </c>
      <c r="AOK180" s="64"/>
      <c r="AOL180" s="64"/>
      <c r="AOM180" s="64"/>
      <c r="AON180" s="64"/>
      <c r="AOO180" s="64"/>
      <c r="AOP180" s="64"/>
      <c r="AOQ180" s="119" t="s">
        <v>491</v>
      </c>
      <c r="AOR180" s="64"/>
      <c r="AOS180" s="64"/>
      <c r="AOT180" s="64"/>
      <c r="AOU180" s="64"/>
      <c r="AOV180" s="64"/>
      <c r="AOW180" s="64"/>
      <c r="AOX180" s="119" t="s">
        <v>492</v>
      </c>
      <c r="AOY180" s="64"/>
      <c r="AOZ180" s="64"/>
      <c r="APA180" s="64"/>
      <c r="APB180" s="25"/>
      <c r="APC180" s="25"/>
    </row>
    <row r="181" spans="1:1097" x14ac:dyDescent="0.2">
      <c r="A181" s="183"/>
      <c r="B181" s="183"/>
      <c r="C181" s="1"/>
      <c r="D181" s="1"/>
      <c r="E181" s="1"/>
      <c r="F181" s="2"/>
      <c r="G181" s="85" t="s">
        <v>272</v>
      </c>
      <c r="H181" s="2"/>
      <c r="I181" s="2"/>
      <c r="J181" s="3"/>
      <c r="K181" s="2"/>
      <c r="L181" s="4"/>
      <c r="M181" s="5" t="s">
        <v>2</v>
      </c>
      <c r="N181" s="4"/>
      <c r="O181" s="2"/>
      <c r="P181" s="6"/>
      <c r="Q181" s="2"/>
      <c r="R181" s="85" t="s">
        <v>554</v>
      </c>
      <c r="S181" s="2"/>
      <c r="T181" s="2" t="s">
        <v>84</v>
      </c>
      <c r="U181" s="90" t="s">
        <v>151</v>
      </c>
      <c r="V181" s="7"/>
      <c r="W181" s="7"/>
      <c r="X181" s="8"/>
      <c r="Y181" s="89" t="s">
        <v>150</v>
      </c>
      <c r="Z181" s="89" t="s">
        <v>149</v>
      </c>
      <c r="AA181" s="96" t="s">
        <v>209</v>
      </c>
      <c r="AB181" s="6"/>
      <c r="AC181" s="91" t="s">
        <v>204</v>
      </c>
      <c r="AD181" s="8"/>
      <c r="AE181" s="1"/>
      <c r="AF181" s="2"/>
      <c r="AG181" s="9"/>
      <c r="AH181" s="10"/>
      <c r="AI181" s="102"/>
      <c r="AJ181" s="101" t="s">
        <v>218</v>
      </c>
      <c r="AK181" s="53"/>
      <c r="AL181" s="13"/>
      <c r="AM181" s="12"/>
      <c r="AN181" s="120" t="s">
        <v>494</v>
      </c>
      <c r="AO181" s="14"/>
      <c r="AP181" s="19"/>
      <c r="AQ181" s="120"/>
      <c r="AR181" s="17"/>
      <c r="AS181" s="80">
        <f>0*$T$185</f>
        <v>0</v>
      </c>
      <c r="AT181" s="11"/>
      <c r="AU181" s="120" t="s">
        <v>493</v>
      </c>
      <c r="AV181" s="79"/>
      <c r="AW181" s="17"/>
      <c r="AX181" s="17"/>
      <c r="AY181" s="17"/>
      <c r="AZ181" s="80">
        <f>1*$T$185</f>
        <v>83.916933333333333</v>
      </c>
      <c r="BA181" s="9"/>
      <c r="BB181" s="120" t="s">
        <v>495</v>
      </c>
      <c r="BC181" s="79"/>
      <c r="BD181" s="17"/>
      <c r="BE181" s="17"/>
      <c r="BF181" s="17"/>
      <c r="BG181" s="80">
        <f>2*$T$185</f>
        <v>167.83386666666667</v>
      </c>
      <c r="BI181" s="120" t="s">
        <v>496</v>
      </c>
      <c r="BJ181" s="79"/>
      <c r="BK181" s="17"/>
      <c r="BL181" s="17"/>
      <c r="BM181" s="17"/>
      <c r="BN181" s="80">
        <f>3*$T$185</f>
        <v>251.7508</v>
      </c>
      <c r="BP181" s="120" t="s">
        <v>497</v>
      </c>
      <c r="BQ181" s="79"/>
      <c r="BR181" s="17"/>
      <c r="BS181" s="17"/>
      <c r="BT181" s="17"/>
      <c r="BU181" s="80">
        <f>4*$T$185</f>
        <v>335.66773333333333</v>
      </c>
      <c r="BV181" s="25"/>
      <c r="BW181" s="120" t="s">
        <v>498</v>
      </c>
      <c r="BX181" s="79"/>
      <c r="BY181" s="17"/>
      <c r="BZ181" s="17"/>
      <c r="CA181" s="17"/>
      <c r="CB181" s="80">
        <f>5*$T$185</f>
        <v>419.58466666666664</v>
      </c>
      <c r="CC181" s="25"/>
      <c r="CD181" s="120" t="s">
        <v>499</v>
      </c>
      <c r="CE181" s="79"/>
      <c r="CF181" s="17"/>
      <c r="CG181" s="17"/>
      <c r="CH181" s="17"/>
      <c r="CI181" s="80">
        <f>6*$T$185</f>
        <v>503.5016</v>
      </c>
      <c r="CJ181" s="25"/>
      <c r="CK181" s="120" t="s">
        <v>500</v>
      </c>
      <c r="CL181" s="79"/>
      <c r="CM181" s="17"/>
      <c r="CN181" s="17"/>
      <c r="CO181" s="17"/>
      <c r="CP181" s="80">
        <f>7*$T$185</f>
        <v>587.41853333333336</v>
      </c>
      <c r="CQ181" s="25"/>
      <c r="CR181" s="120" t="s">
        <v>501</v>
      </c>
      <c r="CS181" s="79"/>
      <c r="CT181" s="17"/>
      <c r="CU181" s="17"/>
      <c r="CV181" s="17"/>
      <c r="CW181" s="80">
        <f>8*$T$185</f>
        <v>671.33546666666666</v>
      </c>
      <c r="CX181" s="25"/>
      <c r="CY181" s="120" t="s">
        <v>270</v>
      </c>
      <c r="CZ181" s="79"/>
      <c r="DA181" s="17"/>
      <c r="DB181" s="17"/>
      <c r="DC181" s="17"/>
      <c r="DD181" s="80">
        <f>9*$T$185</f>
        <v>755.25239999999997</v>
      </c>
      <c r="DE181" s="25"/>
      <c r="DF181" s="120" t="s">
        <v>269</v>
      </c>
      <c r="DG181" s="79"/>
      <c r="DH181" s="17"/>
      <c r="DI181" s="17"/>
      <c r="DJ181" s="17"/>
      <c r="DK181" s="80">
        <f>10*$T$185</f>
        <v>839.16933333333327</v>
      </c>
      <c r="DL181" s="25"/>
      <c r="DM181" s="120" t="s">
        <v>268</v>
      </c>
      <c r="DN181" s="79"/>
      <c r="DO181" s="17"/>
      <c r="DP181" s="17"/>
      <c r="DQ181" s="17"/>
      <c r="DR181" s="80">
        <f>11*$T$185</f>
        <v>923.08626666666669</v>
      </c>
      <c r="DS181" s="25"/>
      <c r="DT181" s="120" t="s">
        <v>267</v>
      </c>
      <c r="DU181" s="79"/>
      <c r="DV181" s="17"/>
      <c r="DW181" s="17"/>
      <c r="DX181" s="17"/>
      <c r="DY181" s="80">
        <f>12*$T$185</f>
        <v>1007.0032</v>
      </c>
      <c r="DZ181" s="25"/>
      <c r="EA181" s="120" t="s">
        <v>266</v>
      </c>
      <c r="EB181" s="79"/>
      <c r="EC181" s="17"/>
      <c r="ED181" s="17"/>
      <c r="EE181" s="17"/>
      <c r="EF181" s="80">
        <f>13*$T$185</f>
        <v>1090.9201333333333</v>
      </c>
      <c r="EG181" s="25"/>
      <c r="EH181" s="120" t="s">
        <v>265</v>
      </c>
      <c r="EI181" s="79"/>
      <c r="EJ181" s="17"/>
      <c r="EK181" s="17"/>
      <c r="EL181" s="17"/>
      <c r="EM181" s="80">
        <f>14*$T$185</f>
        <v>1174.8370666666667</v>
      </c>
      <c r="EN181" s="25"/>
      <c r="EO181" s="120" t="s">
        <v>264</v>
      </c>
      <c r="EP181" s="79"/>
      <c r="EQ181" s="17"/>
      <c r="ER181" s="17"/>
      <c r="ES181" s="17"/>
      <c r="ET181" s="80">
        <f>15*$T$185</f>
        <v>1258.7539999999999</v>
      </c>
      <c r="EU181" s="25"/>
      <c r="EV181" s="120" t="s">
        <v>263</v>
      </c>
      <c r="EW181" s="79"/>
      <c r="EX181" s="17"/>
      <c r="EY181" s="17"/>
      <c r="EZ181" s="17"/>
      <c r="FA181" s="80">
        <f>16*$T$185</f>
        <v>1342.6709333333333</v>
      </c>
      <c r="FB181" s="25"/>
      <c r="FC181" s="120" t="s">
        <v>262</v>
      </c>
      <c r="FD181" s="79"/>
      <c r="FE181" s="17"/>
      <c r="FF181" s="17"/>
      <c r="FG181" s="17"/>
      <c r="FH181" s="80">
        <f>17*$T$185</f>
        <v>1426.5878666666667</v>
      </c>
      <c r="FI181" s="25"/>
      <c r="FJ181" s="120" t="s">
        <v>261</v>
      </c>
      <c r="FK181" s="79"/>
      <c r="FL181" s="17"/>
      <c r="FM181" s="17"/>
      <c r="FN181" s="17"/>
      <c r="FO181" s="80">
        <f>18*$T$185</f>
        <v>1510.5047999999999</v>
      </c>
      <c r="FP181" s="25"/>
      <c r="FQ181" s="120" t="s">
        <v>260</v>
      </c>
      <c r="FR181" s="79"/>
      <c r="FS181" s="17"/>
      <c r="FT181" s="17"/>
      <c r="FU181" s="17"/>
      <c r="FV181" s="80">
        <f>19*$T$185</f>
        <v>1594.4217333333333</v>
      </c>
      <c r="FW181" s="25"/>
      <c r="FX181" s="120" t="s">
        <v>259</v>
      </c>
      <c r="FY181" s="79"/>
      <c r="FZ181" s="17"/>
      <c r="GA181" s="17"/>
      <c r="GB181" s="17"/>
      <c r="GC181" s="80">
        <f>20*$T$185</f>
        <v>1678.3386666666665</v>
      </c>
      <c r="GD181" s="25"/>
      <c r="GE181" s="120" t="s">
        <v>258</v>
      </c>
      <c r="GF181" s="79"/>
      <c r="GG181" s="17"/>
      <c r="GH181" s="17"/>
      <c r="GI181" s="17"/>
      <c r="GJ181" s="80">
        <f>21*$T$185</f>
        <v>1762.2556</v>
      </c>
      <c r="GK181" s="25"/>
      <c r="GL181" s="120" t="s">
        <v>257</v>
      </c>
      <c r="GM181" s="79"/>
      <c r="GN181" s="17"/>
      <c r="GO181" s="17"/>
      <c r="GP181" s="17"/>
      <c r="GQ181" s="80">
        <f>22*$T$185</f>
        <v>1846.1725333333334</v>
      </c>
      <c r="GR181" s="9"/>
      <c r="GS181" s="120" t="s">
        <v>256</v>
      </c>
      <c r="GT181" s="79"/>
      <c r="GU181" s="17"/>
      <c r="GV181" s="17"/>
      <c r="GW181" s="17"/>
      <c r="GX181" s="80">
        <f>23*$T$185</f>
        <v>1930.0894666666666</v>
      </c>
      <c r="GY181" s="9"/>
      <c r="GZ181" s="120" t="s">
        <v>255</v>
      </c>
      <c r="HA181" s="79"/>
      <c r="HB181" s="17"/>
      <c r="HC181" s="17"/>
      <c r="HD181" s="17"/>
      <c r="HE181" s="80">
        <f>24*$T$185</f>
        <v>2014.0064</v>
      </c>
      <c r="HF181" s="9"/>
      <c r="HG181" s="120" t="s">
        <v>254</v>
      </c>
      <c r="HH181" s="79"/>
      <c r="HI181" s="17"/>
      <c r="HJ181" s="17"/>
      <c r="HK181" s="17"/>
      <c r="HL181" s="80">
        <f>25*$T$185</f>
        <v>2097.9233333333332</v>
      </c>
      <c r="HM181" s="9"/>
      <c r="HN181" s="120" t="s">
        <v>253</v>
      </c>
      <c r="HO181" s="79"/>
      <c r="HP181" s="17"/>
      <c r="HQ181" s="17"/>
      <c r="HR181" s="17"/>
      <c r="HS181" s="80">
        <f>26*$T$185</f>
        <v>2181.8402666666666</v>
      </c>
      <c r="HT181" s="9"/>
      <c r="HU181" s="120" t="s">
        <v>252</v>
      </c>
      <c r="HV181" s="79"/>
      <c r="HW181" s="17"/>
      <c r="HX181" s="17"/>
      <c r="HY181" s="17"/>
      <c r="HZ181" s="80">
        <f>27*$T$185</f>
        <v>2265.7572</v>
      </c>
      <c r="IA181" s="9"/>
      <c r="IB181" s="120" t="s">
        <v>251</v>
      </c>
      <c r="IC181" s="79"/>
      <c r="ID181" s="17"/>
      <c r="IE181" s="17"/>
      <c r="IF181" s="17"/>
      <c r="IG181" s="80">
        <f>28*$T$185</f>
        <v>2349.6741333333334</v>
      </c>
      <c r="IH181" s="9"/>
      <c r="II181" s="120" t="s">
        <v>250</v>
      </c>
      <c r="IJ181" s="79"/>
      <c r="IK181" s="17"/>
      <c r="IL181" s="17"/>
      <c r="IM181" s="17"/>
      <c r="IN181" s="80">
        <f>29*$T$185</f>
        <v>2433.5910666666668</v>
      </c>
      <c r="IO181" s="9"/>
      <c r="IP181" s="120" t="s">
        <v>249</v>
      </c>
      <c r="IQ181" s="79"/>
      <c r="IR181" s="17"/>
      <c r="IS181" s="17"/>
      <c r="IT181" s="17"/>
      <c r="IU181" s="80">
        <f>30*$T$185</f>
        <v>2517.5079999999998</v>
      </c>
      <c r="IV181" s="9"/>
      <c r="IW181" s="120" t="s">
        <v>248</v>
      </c>
      <c r="IX181" s="79"/>
      <c r="IY181" s="17"/>
      <c r="IZ181" s="17"/>
      <c r="JA181" s="17"/>
      <c r="JB181" s="80">
        <f>31*$T$185</f>
        <v>2601.4249333333332</v>
      </c>
      <c r="JC181" s="9"/>
      <c r="JD181" s="120" t="s">
        <v>247</v>
      </c>
      <c r="JE181" s="79"/>
      <c r="JF181" s="17"/>
      <c r="JG181" s="17"/>
      <c r="JH181" s="17"/>
      <c r="JI181" s="80">
        <f>32*$T$185</f>
        <v>2685.3418666666666</v>
      </c>
      <c r="JJ181" s="9"/>
      <c r="JK181" s="120" t="s">
        <v>246</v>
      </c>
      <c r="JL181" s="79"/>
      <c r="JM181" s="17"/>
      <c r="JN181" s="17"/>
      <c r="JO181" s="17"/>
      <c r="JP181" s="80">
        <f>33*$T$185</f>
        <v>2769.2588000000001</v>
      </c>
      <c r="JQ181" s="9"/>
      <c r="JR181" s="120" t="s">
        <v>245</v>
      </c>
      <c r="JS181" s="79"/>
      <c r="JT181" s="17"/>
      <c r="JU181" s="17"/>
      <c r="JV181" s="17"/>
      <c r="JW181" s="80">
        <f>34*$T$185</f>
        <v>2853.1757333333335</v>
      </c>
      <c r="JX181" s="9"/>
      <c r="JY181" s="120" t="s">
        <v>244</v>
      </c>
      <c r="JZ181" s="79"/>
      <c r="KA181" s="17"/>
      <c r="KB181" s="17"/>
      <c r="KC181" s="17"/>
      <c r="KD181" s="80">
        <f>35*$T$185</f>
        <v>2937.0926666666664</v>
      </c>
      <c r="KE181" s="9"/>
      <c r="KF181" s="120" t="s">
        <v>243</v>
      </c>
      <c r="KG181" s="79"/>
      <c r="KH181" s="17"/>
      <c r="KI181" s="17"/>
      <c r="KJ181" s="17"/>
      <c r="KK181" s="80">
        <f>36*$T$185</f>
        <v>3021.0095999999999</v>
      </c>
      <c r="KL181" s="9"/>
      <c r="KM181" s="120" t="s">
        <v>242</v>
      </c>
      <c r="KN181" s="79"/>
      <c r="KO181" s="17"/>
      <c r="KP181" s="17"/>
      <c r="KQ181" s="17"/>
      <c r="KR181" s="80">
        <f>37*$T$185</f>
        <v>3104.9265333333333</v>
      </c>
      <c r="KS181" s="9"/>
      <c r="KT181" s="120" t="s">
        <v>241</v>
      </c>
      <c r="KU181" s="79"/>
      <c r="KV181" s="17"/>
      <c r="KW181" s="17"/>
      <c r="KX181" s="17"/>
      <c r="KY181" s="80">
        <f>38*$T$185</f>
        <v>3188.8434666666667</v>
      </c>
      <c r="KZ181" s="9"/>
      <c r="LA181" s="120" t="s">
        <v>240</v>
      </c>
      <c r="LB181" s="79"/>
      <c r="LC181" s="17"/>
      <c r="LD181" s="17"/>
      <c r="LE181" s="17"/>
      <c r="LF181" s="80">
        <f>39*$T$185</f>
        <v>3272.7604000000001</v>
      </c>
      <c r="LG181" s="9"/>
      <c r="LH181" s="120" t="s">
        <v>239</v>
      </c>
      <c r="LI181" s="79"/>
      <c r="LJ181" s="17"/>
      <c r="LK181" s="17"/>
      <c r="LL181" s="17"/>
      <c r="LM181" s="80">
        <f>40*$T$185</f>
        <v>3356.6773333333331</v>
      </c>
      <c r="LN181" s="9"/>
      <c r="LO181" s="120" t="s">
        <v>238</v>
      </c>
      <c r="LP181" s="79"/>
      <c r="LQ181" s="17"/>
      <c r="LR181" s="17"/>
      <c r="LS181" s="17"/>
      <c r="LT181" s="80">
        <f>41*$T$185</f>
        <v>3440.5942666666665</v>
      </c>
      <c r="LU181" s="9"/>
      <c r="LV181" s="120" t="s">
        <v>237</v>
      </c>
      <c r="LW181" s="79"/>
      <c r="LX181" s="17"/>
      <c r="LY181" s="17"/>
      <c r="LZ181" s="17"/>
      <c r="MA181" s="80">
        <f>42*$T$185</f>
        <v>3524.5111999999999</v>
      </c>
      <c r="MB181" s="9"/>
      <c r="MC181" s="120" t="s">
        <v>236</v>
      </c>
      <c r="MD181" s="79"/>
      <c r="ME181" s="17"/>
      <c r="MF181" s="17"/>
      <c r="MG181" s="17"/>
      <c r="MH181" s="80">
        <f>43*$T$185</f>
        <v>3608.4281333333333</v>
      </c>
      <c r="MI181" s="9"/>
      <c r="MJ181" s="120" t="s">
        <v>235</v>
      </c>
      <c r="MK181" s="79"/>
      <c r="ML181" s="17"/>
      <c r="MM181" s="17"/>
      <c r="MN181" s="17"/>
      <c r="MO181" s="80">
        <f>44*$T$185</f>
        <v>3692.3450666666668</v>
      </c>
      <c r="MP181" s="9"/>
      <c r="MQ181" s="120" t="s">
        <v>234</v>
      </c>
      <c r="MR181" s="79"/>
      <c r="MS181" s="17"/>
      <c r="MT181" s="17"/>
      <c r="MU181" s="17"/>
      <c r="MV181" s="80">
        <f>45*$T$185</f>
        <v>3776.2620000000002</v>
      </c>
      <c r="MW181" s="9"/>
      <c r="MX181" s="120" t="s">
        <v>233</v>
      </c>
      <c r="MY181" s="79"/>
      <c r="MZ181" s="17"/>
      <c r="NA181" s="17"/>
      <c r="NB181" s="17"/>
      <c r="NC181" s="80">
        <f>46*$T$185</f>
        <v>3860.1789333333331</v>
      </c>
      <c r="ND181" s="9"/>
      <c r="NE181" s="120" t="s">
        <v>283</v>
      </c>
      <c r="NF181" s="79"/>
      <c r="NG181" s="17"/>
      <c r="NH181" s="17"/>
      <c r="NI181" s="17"/>
      <c r="NJ181" s="80">
        <f>47*$T$185</f>
        <v>3944.0958666666666</v>
      </c>
      <c r="NK181" s="9"/>
      <c r="NL181" s="120" t="s">
        <v>284</v>
      </c>
      <c r="NM181" s="79"/>
      <c r="NN181" s="17"/>
      <c r="NO181" s="17"/>
      <c r="NP181" s="17"/>
      <c r="NQ181" s="80">
        <f>48*$T$185</f>
        <v>4028.0128</v>
      </c>
      <c r="NR181" s="9"/>
      <c r="NS181" s="120" t="s">
        <v>285</v>
      </c>
      <c r="NT181" s="79"/>
      <c r="NU181" s="17"/>
      <c r="NV181" s="17"/>
      <c r="NW181" s="17"/>
      <c r="NX181" s="80">
        <f>49*$T$185</f>
        <v>4111.9297333333334</v>
      </c>
      <c r="NY181" s="9"/>
      <c r="NZ181" s="120" t="s">
        <v>286</v>
      </c>
      <c r="OA181" s="79"/>
      <c r="OB181" s="17"/>
      <c r="OC181" s="17"/>
      <c r="OD181" s="17"/>
      <c r="OE181" s="80">
        <f>50*$T$185</f>
        <v>4195.8466666666664</v>
      </c>
      <c r="OF181" s="9"/>
      <c r="OG181" s="120" t="s">
        <v>287</v>
      </c>
      <c r="OH181" s="79"/>
      <c r="OI181" s="17"/>
      <c r="OJ181" s="17"/>
      <c r="OK181" s="17"/>
      <c r="OL181" s="80">
        <f>51*$T$185</f>
        <v>4279.7636000000002</v>
      </c>
      <c r="OM181" s="9"/>
      <c r="ON181" s="120" t="s">
        <v>288</v>
      </c>
      <c r="OO181" s="79"/>
      <c r="OP181" s="17"/>
      <c r="OQ181" s="17"/>
      <c r="OR181" s="17"/>
      <c r="OS181" s="80">
        <f>52*$T$185</f>
        <v>4363.6805333333332</v>
      </c>
      <c r="OT181" s="9"/>
      <c r="OU181" s="120" t="s">
        <v>289</v>
      </c>
      <c r="OV181" s="79"/>
      <c r="OW181" s="17"/>
      <c r="OX181" s="17"/>
      <c r="OY181" s="17"/>
      <c r="OZ181" s="80">
        <f>53*$T$185</f>
        <v>4447.5974666666671</v>
      </c>
      <c r="PA181" s="9"/>
      <c r="PB181" s="120" t="s">
        <v>290</v>
      </c>
      <c r="PC181" s="79"/>
      <c r="PD181" s="17"/>
      <c r="PE181" s="17"/>
      <c r="PF181" s="17"/>
      <c r="PG181" s="80">
        <f>54*$T$185</f>
        <v>4531.5144</v>
      </c>
      <c r="PH181" s="9"/>
      <c r="PI181" s="120" t="s">
        <v>291</v>
      </c>
      <c r="PJ181" s="79"/>
      <c r="PK181" s="17"/>
      <c r="PL181" s="17"/>
      <c r="PM181" s="17"/>
      <c r="PN181" s="80">
        <f>55*$T$185</f>
        <v>4615.431333333333</v>
      </c>
      <c r="PO181" s="9"/>
      <c r="PP181" s="120" t="s">
        <v>292</v>
      </c>
      <c r="PQ181" s="79"/>
      <c r="PR181" s="17"/>
      <c r="PS181" s="17"/>
      <c r="PT181" s="17"/>
      <c r="PU181" s="80">
        <f>56*$T$185</f>
        <v>4699.3482666666669</v>
      </c>
      <c r="PV181" s="9"/>
      <c r="PW181" s="120" t="s">
        <v>293</v>
      </c>
      <c r="PX181" s="79"/>
      <c r="PY181" s="17"/>
      <c r="PZ181" s="17"/>
      <c r="QA181" s="17"/>
      <c r="QB181" s="80">
        <f>57*$T$185</f>
        <v>4783.2651999999998</v>
      </c>
      <c r="QC181" s="9"/>
      <c r="QD181" s="120" t="s">
        <v>294</v>
      </c>
      <c r="QE181" s="79"/>
      <c r="QF181" s="17"/>
      <c r="QG181" s="17"/>
      <c r="QH181" s="17"/>
      <c r="QI181" s="80">
        <f>58*$T$185</f>
        <v>4867.1821333333337</v>
      </c>
      <c r="QJ181" s="9"/>
      <c r="QK181" s="120" t="s">
        <v>295</v>
      </c>
      <c r="QL181" s="79"/>
      <c r="QM181" s="17"/>
      <c r="QN181" s="17"/>
      <c r="QO181" s="17"/>
      <c r="QP181" s="80">
        <f>59*$T$185</f>
        <v>4951.0990666666667</v>
      </c>
      <c r="QQ181" s="9"/>
      <c r="QR181" s="120" t="s">
        <v>296</v>
      </c>
      <c r="QS181" s="79"/>
      <c r="QT181" s="17"/>
      <c r="QU181" s="17"/>
      <c r="QV181" s="17"/>
      <c r="QW181" s="80">
        <f>60*$T$185</f>
        <v>5035.0159999999996</v>
      </c>
      <c r="QX181" s="9"/>
      <c r="QY181" s="120" t="s">
        <v>297</v>
      </c>
      <c r="QZ181" s="79"/>
      <c r="RA181" s="17"/>
      <c r="RB181" s="17"/>
      <c r="RC181" s="17"/>
      <c r="RD181" s="80">
        <f>61*$T$185</f>
        <v>5118.9329333333335</v>
      </c>
      <c r="RE181" s="9"/>
      <c r="RF181" s="120" t="s">
        <v>298</v>
      </c>
      <c r="RG181" s="79"/>
      <c r="RH181" s="17"/>
      <c r="RI181" s="17"/>
      <c r="RJ181" s="17"/>
      <c r="RK181" s="80">
        <f>62*$T$185</f>
        <v>5202.8498666666665</v>
      </c>
      <c r="RL181" s="9"/>
      <c r="RM181" s="120" t="s">
        <v>299</v>
      </c>
      <c r="RN181" s="79"/>
      <c r="RO181" s="17"/>
      <c r="RP181" s="17"/>
      <c r="RQ181" s="17"/>
      <c r="RR181" s="80">
        <f>63*$T$185</f>
        <v>5286.7668000000003</v>
      </c>
      <c r="RS181" s="9"/>
      <c r="RT181" s="120" t="s">
        <v>300</v>
      </c>
      <c r="RU181" s="79"/>
      <c r="RV181" s="17"/>
      <c r="RW181" s="17"/>
      <c r="RX181" s="17"/>
      <c r="RY181" s="80">
        <f>64*$T$185</f>
        <v>5370.6837333333333</v>
      </c>
      <c r="RZ181" s="9"/>
      <c r="SA181" s="120" t="s">
        <v>301</v>
      </c>
      <c r="SB181" s="79"/>
      <c r="SC181" s="17"/>
      <c r="SD181" s="17"/>
      <c r="SE181" s="17"/>
      <c r="SF181" s="80">
        <f>65*$T$185</f>
        <v>5454.6006666666663</v>
      </c>
      <c r="SG181" s="9"/>
      <c r="SH181" s="120" t="s">
        <v>302</v>
      </c>
      <c r="SI181" s="79"/>
      <c r="SJ181" s="17"/>
      <c r="SK181" s="17"/>
      <c r="SL181" s="17"/>
      <c r="SM181" s="80">
        <f>66*$T$185</f>
        <v>5538.5176000000001</v>
      </c>
      <c r="SN181" s="9"/>
      <c r="SO181" s="120" t="s">
        <v>303</v>
      </c>
      <c r="SP181" s="79"/>
      <c r="SQ181" s="17"/>
      <c r="SR181" s="17"/>
      <c r="SS181" s="17"/>
      <c r="ST181" s="80">
        <f>67*$T$185</f>
        <v>5622.4345333333331</v>
      </c>
      <c r="SU181" s="9"/>
      <c r="SV181" s="120" t="s">
        <v>304</v>
      </c>
      <c r="SW181" s="79"/>
      <c r="SX181" s="17"/>
      <c r="SY181" s="17"/>
      <c r="SZ181" s="17"/>
      <c r="TA181" s="80">
        <f>68*$T$185</f>
        <v>5706.351466666667</v>
      </c>
      <c r="TB181" s="9"/>
      <c r="TC181" s="120" t="s">
        <v>305</v>
      </c>
      <c r="TD181" s="79"/>
      <c r="TE181" s="17"/>
      <c r="TF181" s="17"/>
      <c r="TG181" s="17"/>
      <c r="TH181" s="80">
        <f>69*$T$185</f>
        <v>5790.2683999999999</v>
      </c>
      <c r="TI181" s="9"/>
      <c r="TJ181" s="120" t="s">
        <v>306</v>
      </c>
      <c r="TK181" s="79"/>
      <c r="TL181" s="17"/>
      <c r="TM181" s="17"/>
      <c r="TN181" s="17"/>
      <c r="TO181" s="80">
        <f>70*$T$185</f>
        <v>5874.1853333333329</v>
      </c>
      <c r="TP181" s="9"/>
      <c r="TQ181" s="120" t="s">
        <v>307</v>
      </c>
      <c r="TR181" s="79"/>
      <c r="TS181" s="17"/>
      <c r="TT181" s="17"/>
      <c r="TU181" s="17"/>
      <c r="TV181" s="80">
        <f>71*$T$185</f>
        <v>5958.1022666666668</v>
      </c>
      <c r="TW181" s="9"/>
      <c r="TX181" s="120" t="s">
        <v>308</v>
      </c>
      <c r="TY181" s="79"/>
      <c r="TZ181" s="17"/>
      <c r="UA181" s="17"/>
      <c r="UB181" s="17"/>
      <c r="UC181" s="80">
        <f>72*$T$185</f>
        <v>6042.0191999999997</v>
      </c>
      <c r="UD181" s="9"/>
      <c r="UE181" s="120" t="s">
        <v>309</v>
      </c>
      <c r="UF181" s="79"/>
      <c r="UG181" s="17"/>
      <c r="UH181" s="17"/>
      <c r="UI181" s="17"/>
      <c r="UJ181" s="80">
        <f>73*$T$185</f>
        <v>6125.9361333333336</v>
      </c>
      <c r="UK181" s="9"/>
      <c r="UL181" s="120" t="s">
        <v>310</v>
      </c>
      <c r="UM181" s="79"/>
      <c r="UN181" s="17"/>
      <c r="UO181" s="17"/>
      <c r="UP181" s="17"/>
      <c r="UQ181" s="80">
        <f>74*$T$185</f>
        <v>6209.8530666666666</v>
      </c>
      <c r="UR181" s="9"/>
      <c r="US181" s="120" t="s">
        <v>311</v>
      </c>
      <c r="UT181" s="79"/>
      <c r="UU181" s="17"/>
      <c r="UV181" s="17"/>
      <c r="UW181" s="17"/>
      <c r="UX181" s="80">
        <f>75*$T$185</f>
        <v>6293.7699999999995</v>
      </c>
      <c r="UY181" s="9"/>
      <c r="UZ181" s="120" t="s">
        <v>312</v>
      </c>
      <c r="VA181" s="79"/>
      <c r="VB181" s="17"/>
      <c r="VC181" s="17"/>
      <c r="VD181" s="17"/>
      <c r="VE181" s="80">
        <f>76*$T$185</f>
        <v>6377.6869333333334</v>
      </c>
      <c r="VF181" s="9"/>
      <c r="VG181" s="120" t="s">
        <v>313</v>
      </c>
      <c r="VH181" s="79"/>
      <c r="VI181" s="17"/>
      <c r="VJ181" s="17"/>
      <c r="VK181" s="17"/>
      <c r="VL181" s="80">
        <f>77*$T$185</f>
        <v>6461.6038666666664</v>
      </c>
      <c r="VM181" s="9"/>
      <c r="VN181" s="120" t="s">
        <v>314</v>
      </c>
      <c r="VO181" s="79"/>
      <c r="VP181" s="17"/>
      <c r="VQ181" s="17"/>
      <c r="VR181" s="17"/>
      <c r="VS181" s="80">
        <f>78*$T$185</f>
        <v>6545.5208000000002</v>
      </c>
      <c r="VT181" s="9"/>
      <c r="VU181" s="120" t="s">
        <v>315</v>
      </c>
      <c r="VV181" s="79"/>
      <c r="VW181" s="17"/>
      <c r="VX181" s="17"/>
      <c r="VY181" s="17"/>
      <c r="VZ181" s="80">
        <f>79*$T$185</f>
        <v>6629.4377333333332</v>
      </c>
      <c r="WA181" s="9"/>
      <c r="WB181" s="120" t="s">
        <v>316</v>
      </c>
      <c r="WC181" s="79"/>
      <c r="WD181" s="17"/>
      <c r="WE181" s="17"/>
      <c r="WF181" s="17"/>
      <c r="WG181" s="80">
        <f>80*$T$185</f>
        <v>6713.3546666666662</v>
      </c>
      <c r="WH181" s="9"/>
      <c r="WI181" s="120" t="s">
        <v>322</v>
      </c>
      <c r="WJ181" s="79"/>
      <c r="WK181" s="17"/>
      <c r="WL181" s="17"/>
      <c r="WM181" s="17"/>
      <c r="WN181" s="80">
        <f>81*$T$185</f>
        <v>6797.2716</v>
      </c>
      <c r="WO181" s="9"/>
      <c r="WP181" s="120" t="s">
        <v>323</v>
      </c>
      <c r="WQ181" s="79"/>
      <c r="WR181" s="17"/>
      <c r="WS181" s="17"/>
      <c r="WT181" s="17"/>
      <c r="WU181" s="80">
        <f>82*$T$185</f>
        <v>6881.188533333333</v>
      </c>
      <c r="WV181" s="9"/>
      <c r="WW181" s="120" t="s">
        <v>324</v>
      </c>
      <c r="WX181" s="79"/>
      <c r="WY181" s="17"/>
      <c r="WZ181" s="17"/>
      <c r="XA181" s="17"/>
      <c r="XB181" s="80">
        <f>83*$T$185</f>
        <v>6965.1054666666669</v>
      </c>
      <c r="XC181" s="9"/>
      <c r="XD181" s="120" t="s">
        <v>325</v>
      </c>
      <c r="XE181" s="79"/>
      <c r="XF181" s="17"/>
      <c r="XG181" s="17"/>
      <c r="XH181" s="17"/>
      <c r="XI181" s="80">
        <f>84*$T$185</f>
        <v>7049.0223999999998</v>
      </c>
      <c r="XJ181" s="9"/>
      <c r="XK181" s="120" t="s">
        <v>326</v>
      </c>
      <c r="XL181" s="79"/>
      <c r="XM181" s="17"/>
      <c r="XN181" s="17"/>
      <c r="XO181" s="17"/>
      <c r="XP181" s="80">
        <f>85*$T$185</f>
        <v>7132.9393333333337</v>
      </c>
      <c r="XQ181" s="9"/>
      <c r="XR181" s="120" t="s">
        <v>327</v>
      </c>
      <c r="XS181" s="79"/>
      <c r="XT181" s="17"/>
      <c r="XU181" s="17"/>
      <c r="XV181" s="17"/>
      <c r="XW181" s="80">
        <f>86*$T$185</f>
        <v>7216.8562666666667</v>
      </c>
      <c r="XX181" s="9"/>
      <c r="XY181" s="120" t="s">
        <v>328</v>
      </c>
      <c r="XZ181" s="79"/>
      <c r="YA181" s="17"/>
      <c r="YB181" s="17"/>
      <c r="YC181" s="17"/>
      <c r="YD181" s="80">
        <f>87*$T$185</f>
        <v>7300.7731999999996</v>
      </c>
      <c r="YE181" s="9"/>
      <c r="YF181" s="120" t="s">
        <v>329</v>
      </c>
      <c r="YG181" s="79"/>
      <c r="YH181" s="17"/>
      <c r="YI181" s="17"/>
      <c r="YJ181" s="17"/>
      <c r="YK181" s="80">
        <f>88*$T$185</f>
        <v>7384.6901333333335</v>
      </c>
      <c r="YL181" s="9"/>
      <c r="YM181" s="120" t="s">
        <v>330</v>
      </c>
      <c r="YN181" s="79"/>
      <c r="YO181" s="17"/>
      <c r="YP181" s="17"/>
      <c r="YQ181" s="17"/>
      <c r="YR181" s="80">
        <f>89*$T$185</f>
        <v>7468.6070666666665</v>
      </c>
      <c r="YS181" s="9"/>
      <c r="YT181" s="120" t="s">
        <v>321</v>
      </c>
      <c r="YU181" s="79"/>
      <c r="YV181" s="17"/>
      <c r="YW181" s="17"/>
      <c r="YX181" s="17"/>
      <c r="YY181" s="80">
        <f>90*$T$185</f>
        <v>7552.5240000000003</v>
      </c>
      <c r="YZ181" s="9"/>
      <c r="ZA181" s="120" t="s">
        <v>320</v>
      </c>
      <c r="ZB181" s="79"/>
      <c r="ZC181" s="17"/>
      <c r="ZD181" s="17"/>
      <c r="ZE181" s="17"/>
      <c r="ZF181" s="80">
        <f>91*$T$185</f>
        <v>7636.4409333333333</v>
      </c>
      <c r="ZG181" s="9"/>
      <c r="ZH181" s="120" t="s">
        <v>319</v>
      </c>
      <c r="ZI181" s="79"/>
      <c r="ZJ181" s="17"/>
      <c r="ZK181" s="17"/>
      <c r="ZL181" s="17"/>
      <c r="ZM181" s="80">
        <f>92*$T$185</f>
        <v>7720.3578666666663</v>
      </c>
      <c r="ZN181" s="9"/>
      <c r="ZO181" s="120" t="s">
        <v>318</v>
      </c>
      <c r="ZP181" s="79"/>
      <c r="ZQ181" s="17"/>
      <c r="ZR181" s="17"/>
      <c r="ZS181" s="17"/>
      <c r="ZT181" s="80">
        <f>93*$T$185</f>
        <v>7804.2748000000001</v>
      </c>
      <c r="ZU181" s="9"/>
      <c r="ZV181" s="120" t="s">
        <v>317</v>
      </c>
      <c r="ZW181" s="79"/>
      <c r="ZX181" s="17"/>
      <c r="ZY181" s="17"/>
      <c r="ZZ181" s="17"/>
      <c r="AAA181" s="80">
        <f>94*$T$185</f>
        <v>7888.1917333333331</v>
      </c>
      <c r="AAB181" s="9"/>
      <c r="AAC181" s="120" t="s">
        <v>282</v>
      </c>
      <c r="AAD181" s="79"/>
      <c r="AAE181" s="17"/>
      <c r="AAF181" s="17"/>
      <c r="AAG181" s="17"/>
      <c r="AAH181" s="80">
        <f>95*$T$185</f>
        <v>7972.108666666667</v>
      </c>
      <c r="AAI181" s="9"/>
      <c r="AAJ181" s="120" t="s">
        <v>281</v>
      </c>
      <c r="AAK181" s="79"/>
      <c r="AAL181" s="17"/>
      <c r="AAM181" s="17"/>
      <c r="AAN181" s="17"/>
      <c r="AAO181" s="80">
        <f>96*$T$185</f>
        <v>8056.0255999999999</v>
      </c>
      <c r="AAP181" s="9"/>
      <c r="AAQ181" s="120" t="s">
        <v>280</v>
      </c>
      <c r="AAR181" s="79"/>
      <c r="AAS181" s="17"/>
      <c r="AAT181" s="17"/>
      <c r="AAU181" s="17"/>
      <c r="AAV181" s="80">
        <f>97*$T$185</f>
        <v>8139.9425333333329</v>
      </c>
      <c r="AAW181" s="10"/>
      <c r="AAX181" s="120" t="s">
        <v>502</v>
      </c>
      <c r="AAY181" s="79"/>
      <c r="AAZ181" s="17"/>
      <c r="ABA181" s="17"/>
      <c r="ABB181" s="17"/>
      <c r="ABC181" s="80">
        <f>98*$T$185</f>
        <v>8223.8594666666668</v>
      </c>
      <c r="ABD181" s="10"/>
      <c r="ABE181" s="120" t="s">
        <v>279</v>
      </c>
      <c r="ABF181" s="79"/>
      <c r="ABG181" s="17"/>
      <c r="ABH181" s="17"/>
      <c r="ABI181" s="17"/>
      <c r="ABJ181" s="80">
        <f>99*$T$185</f>
        <v>8307.7764000000006</v>
      </c>
      <c r="ABK181" s="10"/>
      <c r="ABL181" s="120" t="s">
        <v>503</v>
      </c>
      <c r="ABM181" s="79"/>
      <c r="ABN181" s="17"/>
      <c r="ABO181" s="17"/>
      <c r="ABP181" s="17"/>
      <c r="ABQ181" s="80">
        <f>100*$T$185</f>
        <v>8391.6933333333327</v>
      </c>
      <c r="ABR181" s="10"/>
      <c r="ABS181" s="120" t="s">
        <v>504</v>
      </c>
      <c r="ABT181" s="79"/>
      <c r="ABU181" s="17"/>
      <c r="ABV181" s="17"/>
      <c r="ABW181" s="17"/>
      <c r="ABX181" s="80">
        <f>101*$T$185</f>
        <v>8475.6102666666666</v>
      </c>
      <c r="ABY181" s="10"/>
      <c r="ABZ181" s="120" t="s">
        <v>505</v>
      </c>
      <c r="ACA181" s="79"/>
      <c r="ACB181" s="17"/>
      <c r="ACC181" s="17"/>
      <c r="ACD181" s="17"/>
      <c r="ACE181" s="80">
        <f>102*$T$185</f>
        <v>8559.5272000000004</v>
      </c>
      <c r="ACF181" s="10"/>
      <c r="ACG181" s="120" t="s">
        <v>506</v>
      </c>
      <c r="ACH181" s="79"/>
      <c r="ACI181" s="17"/>
      <c r="ACJ181" s="17"/>
      <c r="ACK181" s="17"/>
      <c r="ACL181" s="80">
        <f>103*$T$185</f>
        <v>8643.4441333333325</v>
      </c>
      <c r="ACM181" s="10"/>
      <c r="ACN181" s="120" t="s">
        <v>507</v>
      </c>
      <c r="ACO181" s="79"/>
      <c r="ACP181" s="17"/>
      <c r="ACQ181" s="17"/>
      <c r="ACR181" s="17"/>
      <c r="ACS181" s="80">
        <f>104*$T$185</f>
        <v>8727.3610666666664</v>
      </c>
      <c r="ACT181" s="10"/>
      <c r="ACU181" s="120" t="s">
        <v>508</v>
      </c>
      <c r="ACV181" s="79"/>
      <c r="ACW181" s="17"/>
      <c r="ACX181" s="17"/>
      <c r="ACY181" s="17"/>
      <c r="ACZ181" s="80">
        <f>105*$T$185</f>
        <v>8811.2780000000002</v>
      </c>
      <c r="ADA181" s="10"/>
      <c r="ADB181" s="120" t="s">
        <v>509</v>
      </c>
      <c r="ADC181" s="79"/>
      <c r="ADD181" s="17"/>
      <c r="ADE181" s="17"/>
      <c r="ADF181" s="17"/>
      <c r="ADG181" s="80">
        <f>106*$T$185</f>
        <v>8895.1949333333341</v>
      </c>
      <c r="ADH181" s="10"/>
      <c r="ADI181" s="120" t="s">
        <v>510</v>
      </c>
      <c r="ADJ181" s="79"/>
      <c r="ADK181" s="17"/>
      <c r="ADL181" s="17"/>
      <c r="ADM181" s="17"/>
      <c r="ADN181" s="80">
        <f>107*$T$185</f>
        <v>8979.1118666666662</v>
      </c>
      <c r="ADO181" s="10"/>
      <c r="ADP181" s="120" t="s">
        <v>511</v>
      </c>
      <c r="ADQ181" s="79"/>
      <c r="ADR181" s="17"/>
      <c r="ADS181" s="17"/>
      <c r="ADT181" s="17"/>
      <c r="ADU181" s="80">
        <f>108*$T$185</f>
        <v>9063.0288</v>
      </c>
      <c r="ADV181" s="10"/>
      <c r="ADW181" s="120" t="s">
        <v>512</v>
      </c>
      <c r="ADX181" s="79"/>
      <c r="ADY181" s="17"/>
      <c r="ADZ181" s="17"/>
      <c r="AEA181" s="17"/>
      <c r="AEB181" s="80">
        <f>109*$T$185</f>
        <v>9146.9457333333339</v>
      </c>
      <c r="AEC181" s="10"/>
      <c r="AED181" s="120" t="s">
        <v>513</v>
      </c>
      <c r="AEE181" s="79"/>
      <c r="AEF181" s="17"/>
      <c r="AEG181" s="17"/>
      <c r="AEH181" s="17"/>
      <c r="AEI181" s="80">
        <f>110*$T$185</f>
        <v>9230.862666666666</v>
      </c>
      <c r="AEJ181" s="10"/>
      <c r="AEK181" s="120" t="s">
        <v>514</v>
      </c>
      <c r="AEL181" s="79"/>
      <c r="AEM181" s="17"/>
      <c r="AEN181" s="17"/>
      <c r="AEO181" s="17"/>
      <c r="AEP181" s="80">
        <f>111*$T$185</f>
        <v>9314.7795999999998</v>
      </c>
      <c r="AEQ181" s="10"/>
      <c r="AER181" s="120" t="s">
        <v>515</v>
      </c>
      <c r="AES181" s="79"/>
      <c r="AET181" s="17"/>
      <c r="AEU181" s="17"/>
      <c r="AEV181" s="17"/>
      <c r="AEW181" s="80">
        <f>112*$T$185</f>
        <v>9398.6965333333337</v>
      </c>
      <c r="AEX181" s="10"/>
      <c r="AEY181" s="120" t="s">
        <v>516</v>
      </c>
      <c r="AEZ181" s="79"/>
      <c r="AFA181" s="17"/>
      <c r="AFB181" s="17"/>
      <c r="AFC181" s="17"/>
      <c r="AFD181" s="80">
        <f>113*$T$185</f>
        <v>9482.6134666666658</v>
      </c>
      <c r="AFE181" s="10"/>
      <c r="AFF181" s="120" t="s">
        <v>517</v>
      </c>
      <c r="AFG181" s="79"/>
      <c r="AFH181" s="17"/>
      <c r="AFI181" s="17"/>
      <c r="AFJ181" s="17"/>
      <c r="AFK181" s="80">
        <f>114*$T$185</f>
        <v>9566.5303999999996</v>
      </c>
      <c r="AFL181" s="10"/>
      <c r="AFM181" s="120" t="s">
        <v>518</v>
      </c>
      <c r="AFN181" s="79"/>
      <c r="AFO181" s="17"/>
      <c r="AFP181" s="17"/>
      <c r="AFQ181" s="17"/>
      <c r="AFR181" s="80">
        <f>115*$T$185</f>
        <v>9650.4473333333335</v>
      </c>
      <c r="AFS181" s="10"/>
      <c r="AFT181" s="120" t="s">
        <v>519</v>
      </c>
      <c r="AFU181" s="79"/>
      <c r="AFV181" s="17"/>
      <c r="AFW181" s="17"/>
      <c r="AFX181" s="17"/>
      <c r="AFY181" s="80">
        <f>116*$T$185</f>
        <v>9734.3642666666674</v>
      </c>
      <c r="AFZ181" s="10"/>
      <c r="AGA181" s="120" t="s">
        <v>520</v>
      </c>
      <c r="AGB181" s="79"/>
      <c r="AGC181" s="17"/>
      <c r="AGD181" s="17"/>
      <c r="AGE181" s="17"/>
      <c r="AGF181" s="80">
        <f>117*$T$185</f>
        <v>9818.2811999999994</v>
      </c>
      <c r="AGG181" s="10"/>
      <c r="AGH181" s="120" t="s">
        <v>521</v>
      </c>
      <c r="AGI181" s="79"/>
      <c r="AGJ181" s="17"/>
      <c r="AGK181" s="17"/>
      <c r="AGL181" s="17"/>
      <c r="AGM181" s="80">
        <f>118*$T$185</f>
        <v>9902.1981333333333</v>
      </c>
      <c r="AGN181" s="10"/>
      <c r="AGO181" s="120" t="s">
        <v>522</v>
      </c>
      <c r="AGP181" s="79"/>
      <c r="AGQ181" s="17"/>
      <c r="AGR181" s="17"/>
      <c r="AGS181" s="17"/>
      <c r="AGT181" s="80">
        <f>119*$T$185</f>
        <v>9986.1150666666672</v>
      </c>
      <c r="AGU181" s="10"/>
      <c r="AGV181" s="120" t="s">
        <v>523</v>
      </c>
      <c r="AGW181" s="79"/>
      <c r="AGX181" s="17"/>
      <c r="AGY181" s="17"/>
      <c r="AGZ181" s="17"/>
      <c r="AHA181" s="80">
        <f>120*$T$185</f>
        <v>10070.031999999999</v>
      </c>
      <c r="AHB181" s="10"/>
      <c r="AHC181" s="120" t="s">
        <v>524</v>
      </c>
      <c r="AHD181" s="79"/>
      <c r="AHE181" s="17"/>
      <c r="AHF181" s="17"/>
      <c r="AHG181" s="17"/>
      <c r="AHH181" s="80">
        <f>121*$T$185</f>
        <v>10153.948933333333</v>
      </c>
      <c r="AHI181" s="10"/>
      <c r="AHJ181" s="120" t="s">
        <v>525</v>
      </c>
      <c r="AHK181" s="79"/>
      <c r="AHL181" s="17"/>
      <c r="AHM181" s="17"/>
      <c r="AHN181" s="17"/>
      <c r="AHO181" s="80">
        <f>122*$T$185</f>
        <v>10237.865866666667</v>
      </c>
      <c r="AHP181" s="10"/>
      <c r="AHQ181" s="120" t="s">
        <v>526</v>
      </c>
      <c r="AHR181" s="79"/>
      <c r="AHS181" s="17"/>
      <c r="AHT181" s="17"/>
      <c r="AHU181" s="17"/>
      <c r="AHV181" s="80">
        <f>123*$T$185</f>
        <v>10321.782799999999</v>
      </c>
      <c r="AHW181" s="10"/>
      <c r="AHX181" s="120" t="s">
        <v>527</v>
      </c>
      <c r="AHY181" s="79"/>
      <c r="AHZ181" s="17"/>
      <c r="AIA181" s="17"/>
      <c r="AIB181" s="17"/>
      <c r="AIC181" s="80">
        <f>124*$T$185</f>
        <v>10405.699733333333</v>
      </c>
      <c r="AID181" s="10"/>
      <c r="AIE181" s="120" t="s">
        <v>528</v>
      </c>
      <c r="AIF181" s="79"/>
      <c r="AIG181" s="17"/>
      <c r="AIH181" s="17"/>
      <c r="AII181" s="17"/>
      <c r="AIJ181" s="80">
        <f>125*$T$185</f>
        <v>10489.616666666667</v>
      </c>
      <c r="AIK181" s="10"/>
      <c r="AIL181" s="120" t="s">
        <v>529</v>
      </c>
      <c r="AIM181" s="79"/>
      <c r="AIN181" s="17"/>
      <c r="AIO181" s="17"/>
      <c r="AIP181" s="17"/>
      <c r="AIQ181" s="80">
        <f>126*$T$185</f>
        <v>10573.533600000001</v>
      </c>
      <c r="AIR181" s="10"/>
      <c r="AIS181" s="120" t="s">
        <v>530</v>
      </c>
      <c r="AIT181" s="79"/>
      <c r="AIU181" s="17"/>
      <c r="AIV181" s="17"/>
      <c r="AIW181" s="17"/>
      <c r="AIX181" s="80">
        <f>127*$T$185</f>
        <v>10657.450533333333</v>
      </c>
      <c r="AIY181" s="10"/>
      <c r="AIZ181" s="120" t="s">
        <v>531</v>
      </c>
      <c r="AJA181" s="79"/>
      <c r="AJB181" s="17"/>
      <c r="AJC181" s="17"/>
      <c r="AJD181" s="17"/>
      <c r="AJE181" s="80">
        <f>128*$T$185</f>
        <v>10741.367466666667</v>
      </c>
      <c r="AJF181" s="10"/>
      <c r="AJG181" s="120" t="s">
        <v>532</v>
      </c>
      <c r="AJH181" s="79"/>
      <c r="AJI181" s="17"/>
      <c r="AJJ181" s="17"/>
      <c r="AJK181" s="17"/>
      <c r="AJL181" s="80">
        <f>129*$T$185</f>
        <v>10825.2844</v>
      </c>
      <c r="AJM181" s="10"/>
      <c r="AJN181" s="120" t="s">
        <v>533</v>
      </c>
      <c r="AJO181" s="79"/>
      <c r="AJP181" s="17"/>
      <c r="AJQ181" s="17"/>
      <c r="AJR181" s="17"/>
      <c r="AJS181" s="80">
        <f>130*$T$185</f>
        <v>10909.201333333333</v>
      </c>
      <c r="AJT181" s="10"/>
      <c r="AJU181" s="120" t="s">
        <v>534</v>
      </c>
      <c r="AJV181" s="79"/>
      <c r="AJW181" s="17"/>
      <c r="AJX181" s="17"/>
      <c r="AJY181" s="17"/>
      <c r="AJZ181" s="80">
        <f>131*$T$185</f>
        <v>10993.118266666666</v>
      </c>
      <c r="AKA181" s="10"/>
      <c r="AKB181" s="120" t="s">
        <v>535</v>
      </c>
      <c r="AKC181" s="79"/>
      <c r="AKD181" s="17"/>
      <c r="AKE181" s="17"/>
      <c r="AKF181" s="17"/>
      <c r="AKG181" s="80">
        <f>132*$T$185</f>
        <v>11077.0352</v>
      </c>
      <c r="AKH181" s="10"/>
      <c r="AKI181" s="120" t="s">
        <v>536</v>
      </c>
      <c r="AKJ181" s="79"/>
      <c r="AKK181" s="17"/>
      <c r="AKL181" s="17"/>
      <c r="AKM181" s="17"/>
      <c r="AKN181" s="80">
        <f>133*$T$185</f>
        <v>11160.952133333334</v>
      </c>
      <c r="AKO181" s="10"/>
      <c r="AKP181" s="120" t="s">
        <v>537</v>
      </c>
      <c r="AKQ181" s="79"/>
      <c r="AKR181" s="17"/>
      <c r="AKS181" s="17"/>
      <c r="AKT181" s="17"/>
      <c r="AKU181" s="80">
        <f>134*$T$185</f>
        <v>11244.869066666666</v>
      </c>
      <c r="AKV181" s="10"/>
      <c r="AKW181" s="120" t="s">
        <v>538</v>
      </c>
      <c r="AKX181" s="79"/>
      <c r="AKY181" s="17"/>
      <c r="AKZ181" s="17"/>
      <c r="ALA181" s="17"/>
      <c r="ALB181" s="80">
        <f>135*$T$185</f>
        <v>11328.786</v>
      </c>
      <c r="ALC181" s="10"/>
      <c r="ALD181" s="120" t="s">
        <v>539</v>
      </c>
      <c r="ALE181" s="79"/>
      <c r="ALF181" s="17"/>
      <c r="ALG181" s="17"/>
      <c r="ALH181" s="17"/>
      <c r="ALI181" s="80">
        <f>136*$T$185</f>
        <v>11412.702933333334</v>
      </c>
      <c r="ALJ181" s="10"/>
      <c r="ALK181" s="120" t="s">
        <v>540</v>
      </c>
      <c r="ALL181" s="79"/>
      <c r="ALM181" s="17"/>
      <c r="ALN181" s="17"/>
      <c r="ALO181" s="17"/>
      <c r="ALP181" s="80">
        <f>137*$T$185</f>
        <v>11496.619866666666</v>
      </c>
      <c r="ALQ181" s="9"/>
      <c r="ALR181" s="120" t="s">
        <v>541</v>
      </c>
      <c r="ALS181" s="79"/>
      <c r="ALT181" s="17"/>
      <c r="ALU181" s="17"/>
      <c r="ALV181" s="17"/>
      <c r="ALW181" s="80">
        <f>138*$T$185</f>
        <v>11580.5368</v>
      </c>
      <c r="ALX181" s="9"/>
      <c r="ALY181" s="120" t="s">
        <v>542</v>
      </c>
      <c r="ALZ181" s="79"/>
      <c r="AMA181" s="17"/>
      <c r="AMB181" s="17"/>
      <c r="AMC181" s="17"/>
      <c r="AMD181" s="80">
        <f>139*$T$185</f>
        <v>11664.453733333334</v>
      </c>
      <c r="AME181" s="9"/>
      <c r="AMF181" s="120" t="s">
        <v>543</v>
      </c>
      <c r="AMG181" s="79"/>
      <c r="AMH181" s="17"/>
      <c r="AMI181" s="17"/>
      <c r="AMJ181" s="17"/>
      <c r="AMK181" s="80">
        <f>140*$T$185</f>
        <v>11748.370666666666</v>
      </c>
      <c r="AML181" s="9"/>
      <c r="AMM181" s="120" t="s">
        <v>544</v>
      </c>
      <c r="AMN181" s="79"/>
      <c r="AMO181" s="17"/>
      <c r="AMP181" s="17"/>
      <c r="AMQ181" s="17"/>
      <c r="AMR181" s="80">
        <f>141*$T$185</f>
        <v>11832.2876</v>
      </c>
      <c r="AMS181" s="9"/>
      <c r="AMT181" s="120" t="s">
        <v>545</v>
      </c>
      <c r="AMU181" s="79"/>
      <c r="AMV181" s="17"/>
      <c r="AMW181" s="17"/>
      <c r="AMX181" s="17"/>
      <c r="AMY181" s="80">
        <f>142*$T$185</f>
        <v>11916.204533333334</v>
      </c>
      <c r="AMZ181" s="9"/>
      <c r="ANA181" s="120" t="s">
        <v>546</v>
      </c>
      <c r="ANB181" s="79"/>
      <c r="ANC181" s="17"/>
      <c r="AND181" s="17"/>
      <c r="ANE181" s="17"/>
      <c r="ANF181" s="80">
        <f>143*$T$185</f>
        <v>12000.121466666667</v>
      </c>
      <c r="ANG181" s="9"/>
      <c r="ANH181" s="120" t="s">
        <v>547</v>
      </c>
      <c r="ANI181" s="79"/>
      <c r="ANJ181" s="17"/>
      <c r="ANK181" s="17"/>
      <c r="ANL181" s="17"/>
      <c r="ANM181" s="80">
        <f>144*$T$185</f>
        <v>12084.038399999999</v>
      </c>
      <c r="ANN181" s="9"/>
      <c r="ANO181" s="120" t="s">
        <v>548</v>
      </c>
      <c r="ANP181" s="79"/>
      <c r="ANQ181" s="17"/>
      <c r="ANR181" s="17"/>
      <c r="ANS181" s="17"/>
      <c r="ANT181" s="80">
        <f>145*$T$185</f>
        <v>12167.955333333333</v>
      </c>
      <c r="ANU181" s="9"/>
      <c r="ANV181" s="120" t="s">
        <v>549</v>
      </c>
      <c r="ANW181" s="79"/>
      <c r="ANX181" s="17"/>
      <c r="ANY181" s="17"/>
      <c r="ANZ181" s="17"/>
      <c r="AOA181" s="80">
        <f>146*$T$185</f>
        <v>12251.872266666667</v>
      </c>
      <c r="AOB181" s="9"/>
      <c r="AOC181" s="120" t="s">
        <v>550</v>
      </c>
      <c r="AOD181" s="79"/>
      <c r="AOE181" s="17"/>
      <c r="AOF181" s="17"/>
      <c r="AOG181" s="17"/>
      <c r="AOH181" s="80">
        <f>147*$T$185</f>
        <v>12335.789199999999</v>
      </c>
      <c r="AOI181" s="9"/>
      <c r="AOJ181" s="120" t="s">
        <v>551</v>
      </c>
      <c r="AOK181" s="79"/>
      <c r="AOL181" s="17"/>
      <c r="AOM181" s="17"/>
      <c r="AON181" s="17"/>
      <c r="AOO181" s="80">
        <f>148*$T$185</f>
        <v>12419.706133333333</v>
      </c>
      <c r="AOP181" s="9"/>
      <c r="AOQ181" s="120" t="s">
        <v>553</v>
      </c>
      <c r="AOR181" s="79"/>
      <c r="AOS181" s="17"/>
      <c r="AOT181" s="17"/>
      <c r="AOU181" s="17"/>
      <c r="AOV181" s="80">
        <f>149*$T$185</f>
        <v>12503.623066666667</v>
      </c>
      <c r="AOW181" s="9"/>
      <c r="AOX181" s="86" t="s">
        <v>338</v>
      </c>
      <c r="AOY181" s="21"/>
      <c r="AOZ181" s="19"/>
      <c r="APA181" s="120" t="s">
        <v>552</v>
      </c>
      <c r="APB181" s="17"/>
      <c r="APC181" s="80">
        <f>150*$T$185</f>
        <v>12587.539999999999</v>
      </c>
      <c r="APD181" s="10"/>
      <c r="APE181" s="10"/>
    </row>
    <row r="182" spans="1:1097" x14ac:dyDescent="0.2">
      <c r="A182" s="184"/>
      <c r="B182" s="184"/>
      <c r="C182" s="22" t="s">
        <v>607</v>
      </c>
      <c r="D182" s="22" t="s">
        <v>608</v>
      </c>
      <c r="E182" s="22" t="s">
        <v>609</v>
      </c>
      <c r="F182" s="22" t="s">
        <v>7</v>
      </c>
      <c r="G182" s="22" t="s">
        <v>167</v>
      </c>
      <c r="H182" s="22" t="s">
        <v>9</v>
      </c>
      <c r="I182" s="22" t="s">
        <v>188</v>
      </c>
      <c r="J182" s="22" t="s">
        <v>188</v>
      </c>
      <c r="K182" s="22" t="s">
        <v>12</v>
      </c>
      <c r="L182" s="22" t="s">
        <v>13</v>
      </c>
      <c r="M182" s="22" t="s">
        <v>13</v>
      </c>
      <c r="N182" s="22" t="s">
        <v>13</v>
      </c>
      <c r="O182" s="22" t="s">
        <v>182</v>
      </c>
      <c r="P182" s="22" t="s">
        <v>182</v>
      </c>
      <c r="Q182" s="22" t="s">
        <v>17</v>
      </c>
      <c r="R182" s="22" t="s">
        <v>273</v>
      </c>
      <c r="S182" s="22" t="s">
        <v>223</v>
      </c>
      <c r="T182" s="22" t="s">
        <v>20</v>
      </c>
      <c r="U182" s="22" t="s">
        <v>556</v>
      </c>
      <c r="V182" s="22" t="s">
        <v>195</v>
      </c>
      <c r="W182" s="22" t="s">
        <v>23</v>
      </c>
      <c r="X182" s="22" t="s">
        <v>610</v>
      </c>
      <c r="Y182" s="22" t="s">
        <v>201</v>
      </c>
      <c r="Z182" s="22" t="s">
        <v>198</v>
      </c>
      <c r="AA182" s="22" t="s">
        <v>221</v>
      </c>
      <c r="AB182" s="22"/>
      <c r="AC182" s="22" t="s">
        <v>28</v>
      </c>
      <c r="AD182" s="22" t="s">
        <v>613</v>
      </c>
      <c r="AE182" s="22" t="s">
        <v>229</v>
      </c>
      <c r="AF182" s="22" t="s">
        <v>277</v>
      </c>
      <c r="AG182" s="22" t="s">
        <v>206</v>
      </c>
      <c r="AH182" s="22" t="s">
        <v>205</v>
      </c>
      <c r="AI182" s="22"/>
      <c r="AJ182" s="23" t="s">
        <v>29</v>
      </c>
      <c r="AK182" s="23" t="s">
        <v>34</v>
      </c>
      <c r="AL182" s="23" t="s">
        <v>29</v>
      </c>
      <c r="AM182" s="23"/>
      <c r="AN182" s="23"/>
      <c r="AO182" s="23"/>
      <c r="AP182" s="94" t="s">
        <v>207</v>
      </c>
      <c r="AQ182" s="94" t="s">
        <v>208</v>
      </c>
      <c r="AR182" s="94" t="s">
        <v>339</v>
      </c>
      <c r="AS182" s="94" t="s">
        <v>340</v>
      </c>
      <c r="AT182" s="23"/>
      <c r="AU182" s="23"/>
      <c r="AV182" s="23"/>
      <c r="AW182" s="23"/>
      <c r="AX182" s="23"/>
      <c r="AY182" s="23"/>
      <c r="AZ182" s="23"/>
      <c r="BA182" s="23"/>
      <c r="BB182" s="25"/>
      <c r="BC182" s="18"/>
      <c r="BD182" s="25"/>
      <c r="BE182" s="25"/>
      <c r="BF182" s="25"/>
      <c r="BG182" s="25"/>
      <c r="BH182" s="25"/>
      <c r="BI182" s="25"/>
      <c r="BJ182" s="18"/>
      <c r="BK182" s="25"/>
      <c r="BL182" s="25"/>
      <c r="BM182" s="25"/>
      <c r="BN182" s="25"/>
      <c r="BO182" s="25"/>
      <c r="BP182" s="25"/>
      <c r="BQ182" s="18"/>
      <c r="BR182" s="25"/>
      <c r="BS182" s="25"/>
      <c r="BT182" s="25"/>
      <c r="BU182" s="25"/>
      <c r="BV182" s="25"/>
      <c r="BW182" s="25"/>
      <c r="BX182" s="18"/>
      <c r="BY182" s="25"/>
      <c r="BZ182" s="25"/>
      <c r="CA182" s="25"/>
      <c r="CB182" s="25"/>
      <c r="CC182" s="25"/>
      <c r="CD182" s="25"/>
      <c r="CE182" s="18"/>
      <c r="CF182" s="25"/>
      <c r="CG182" s="25"/>
      <c r="CH182" s="25"/>
      <c r="CI182" s="25"/>
      <c r="CJ182" s="25"/>
      <c r="CK182" s="25"/>
      <c r="CL182" s="18"/>
      <c r="CM182" s="25"/>
      <c r="CN182" s="25"/>
      <c r="CO182" s="25"/>
      <c r="CP182" s="25"/>
      <c r="CQ182" s="25"/>
      <c r="CR182" s="25"/>
      <c r="CS182" s="18"/>
      <c r="CT182" s="25"/>
      <c r="CU182" s="25"/>
      <c r="CV182" s="25"/>
      <c r="CW182" s="25"/>
      <c r="CX182" s="25"/>
      <c r="CY182" s="25"/>
      <c r="CZ182" s="18"/>
      <c r="DA182" s="25"/>
      <c r="DB182" s="25"/>
      <c r="DC182" s="25"/>
      <c r="DD182" s="25"/>
      <c r="DE182" s="25"/>
      <c r="DF182" s="25"/>
      <c r="DG182" s="18"/>
      <c r="DH182" s="25"/>
      <c r="DI182" s="25"/>
      <c r="DJ182" s="25"/>
      <c r="DK182" s="25"/>
      <c r="DL182" s="25"/>
      <c r="DM182" s="25"/>
      <c r="DN182" s="18"/>
      <c r="DO182" s="25"/>
      <c r="DP182" s="25"/>
      <c r="DQ182" s="25"/>
      <c r="DR182" s="25"/>
      <c r="DS182" s="25"/>
      <c r="DT182" s="25"/>
      <c r="DU182" s="18"/>
      <c r="DV182" s="25"/>
      <c r="DW182" s="25"/>
      <c r="DX182" s="25"/>
      <c r="DY182" s="25"/>
      <c r="DZ182" s="25"/>
      <c r="EA182" s="25"/>
      <c r="EB182" s="18"/>
      <c r="EC182" s="25"/>
      <c r="ED182" s="25"/>
      <c r="EE182" s="25"/>
      <c r="EF182" s="25"/>
      <c r="EG182" s="25"/>
      <c r="EH182" s="25"/>
      <c r="EI182" s="18"/>
      <c r="EJ182" s="25"/>
      <c r="EK182" s="25"/>
      <c r="EL182" s="25"/>
      <c r="EM182" s="25"/>
      <c r="EN182" s="25"/>
      <c r="EO182" s="25"/>
      <c r="EP182" s="18"/>
      <c r="EQ182" s="25"/>
      <c r="ER182" s="25"/>
      <c r="ES182" s="25"/>
      <c r="ET182" s="25"/>
      <c r="EU182" s="25"/>
      <c r="EV182" s="25"/>
      <c r="EW182" s="18"/>
      <c r="EX182" s="25"/>
      <c r="EY182" s="25"/>
      <c r="EZ182" s="25"/>
      <c r="FA182" s="25"/>
      <c r="FB182" s="25"/>
      <c r="FC182" s="25"/>
      <c r="FD182" s="18"/>
      <c r="FE182" s="25"/>
      <c r="FF182" s="25"/>
      <c r="FG182" s="25"/>
      <c r="FH182" s="25"/>
      <c r="FI182" s="25"/>
      <c r="FJ182" s="25"/>
      <c r="FK182" s="18"/>
      <c r="FL182" s="25"/>
      <c r="FM182" s="25"/>
      <c r="FN182" s="25"/>
      <c r="FO182" s="25"/>
      <c r="FP182" s="25"/>
      <c r="FQ182" s="25"/>
      <c r="FR182" s="18"/>
      <c r="FS182" s="25"/>
      <c r="FT182" s="25"/>
      <c r="FU182" s="25"/>
      <c r="FV182" s="25"/>
      <c r="FW182" s="25"/>
      <c r="FX182" s="25"/>
      <c r="FY182" s="18"/>
      <c r="FZ182" s="25"/>
      <c r="GA182" s="25"/>
      <c r="GB182" s="25"/>
      <c r="GC182" s="25"/>
      <c r="GD182" s="25"/>
      <c r="GE182" s="25"/>
      <c r="GF182" s="18"/>
      <c r="GG182" s="25"/>
      <c r="GH182" s="25"/>
      <c r="GI182" s="25"/>
      <c r="GJ182" s="25"/>
      <c r="GK182" s="25"/>
      <c r="GL182" s="25"/>
      <c r="GM182" s="18"/>
      <c r="GN182" s="25"/>
      <c r="GO182" s="25"/>
      <c r="GP182" s="25"/>
      <c r="GQ182" s="25"/>
      <c r="GR182" s="25"/>
      <c r="GS182" s="25"/>
      <c r="GT182" s="18"/>
      <c r="GU182" s="25"/>
      <c r="GV182" s="25"/>
      <c r="GW182" s="25"/>
      <c r="GX182" s="25"/>
      <c r="GY182" s="25"/>
      <c r="GZ182" s="25"/>
      <c r="HA182" s="18"/>
      <c r="HB182" s="25"/>
      <c r="HC182" s="25"/>
      <c r="HD182" s="25"/>
      <c r="HE182" s="25"/>
      <c r="HF182" s="25"/>
      <c r="HG182" s="25"/>
      <c r="HH182" s="18"/>
      <c r="HI182" s="25"/>
      <c r="HJ182" s="25"/>
      <c r="HK182" s="25"/>
      <c r="HL182" s="25"/>
      <c r="HM182" s="25"/>
      <c r="HN182" s="25"/>
      <c r="HO182" s="18"/>
      <c r="HP182" s="25"/>
      <c r="HQ182" s="25"/>
      <c r="HR182" s="25"/>
      <c r="HS182" s="25"/>
      <c r="HT182" s="25"/>
      <c r="HU182" s="25"/>
      <c r="HV182" s="18"/>
      <c r="HW182" s="25"/>
      <c r="HX182" s="25"/>
      <c r="HY182" s="25"/>
      <c r="HZ182" s="25"/>
      <c r="IA182" s="25"/>
      <c r="IB182" s="25"/>
      <c r="IC182" s="18"/>
      <c r="ID182" s="25"/>
      <c r="IE182" s="25"/>
      <c r="IF182" s="25"/>
      <c r="IG182" s="25"/>
      <c r="IH182" s="25"/>
      <c r="II182" s="25"/>
      <c r="IJ182" s="18"/>
      <c r="IK182" s="25"/>
      <c r="IL182" s="25"/>
      <c r="IM182" s="25"/>
      <c r="IN182" s="25"/>
      <c r="IO182" s="25"/>
      <c r="IP182" s="25"/>
      <c r="IQ182" s="18"/>
      <c r="IR182" s="25"/>
      <c r="IS182" s="25"/>
      <c r="IT182" s="25"/>
      <c r="IU182" s="25"/>
      <c r="IV182" s="25"/>
      <c r="IW182" s="25"/>
      <c r="IX182" s="18"/>
      <c r="IY182" s="25"/>
      <c r="IZ182" s="25"/>
      <c r="JA182" s="25"/>
      <c r="JB182" s="25"/>
      <c r="JC182" s="25"/>
      <c r="JD182" s="25"/>
      <c r="JE182" s="18"/>
      <c r="JF182" s="25"/>
      <c r="JG182" s="25"/>
      <c r="JH182" s="25"/>
      <c r="JI182" s="25"/>
      <c r="JJ182" s="25"/>
      <c r="JK182" s="25"/>
      <c r="JL182" s="18"/>
      <c r="JM182" s="25"/>
      <c r="JN182" s="25"/>
      <c r="JO182" s="25"/>
      <c r="JP182" s="25"/>
      <c r="JQ182" s="25"/>
      <c r="JR182" s="25"/>
      <c r="JS182" s="18"/>
      <c r="JT182" s="25"/>
      <c r="JU182" s="25"/>
      <c r="JV182" s="25"/>
      <c r="JW182" s="25"/>
      <c r="JX182" s="25"/>
      <c r="JY182" s="25"/>
      <c r="JZ182" s="18"/>
      <c r="KA182" s="25"/>
      <c r="KB182" s="25"/>
      <c r="KC182" s="25"/>
      <c r="KD182" s="25"/>
      <c r="KE182" s="25"/>
      <c r="KF182" s="25"/>
      <c r="KG182" s="18"/>
      <c r="KH182" s="25"/>
      <c r="KI182" s="25"/>
      <c r="KJ182" s="25"/>
      <c r="KK182" s="25"/>
      <c r="KL182" s="25"/>
      <c r="KM182" s="25"/>
      <c r="KN182" s="18"/>
      <c r="KO182" s="25"/>
      <c r="KP182" s="25"/>
      <c r="KQ182" s="25"/>
      <c r="KR182" s="25"/>
      <c r="KS182" s="25"/>
      <c r="KT182" s="25"/>
      <c r="KU182" s="18"/>
      <c r="KV182" s="25"/>
      <c r="KW182" s="25"/>
      <c r="KX182" s="25"/>
      <c r="KY182" s="25"/>
      <c r="KZ182" s="25"/>
      <c r="LA182" s="25"/>
      <c r="LB182" s="18"/>
      <c r="LC182" s="25"/>
      <c r="LD182" s="25"/>
      <c r="LE182" s="25"/>
      <c r="LF182" s="25"/>
      <c r="LG182" s="25"/>
      <c r="LH182" s="25"/>
      <c r="LI182" s="18"/>
      <c r="LJ182" s="25"/>
      <c r="LK182" s="25"/>
      <c r="LL182" s="25"/>
      <c r="LM182" s="25"/>
      <c r="LN182" s="25"/>
      <c r="LO182" s="25"/>
      <c r="LP182" s="18"/>
      <c r="LQ182" s="25"/>
      <c r="LR182" s="25"/>
      <c r="LS182" s="25"/>
      <c r="LT182" s="25"/>
      <c r="LU182" s="25"/>
      <c r="LV182" s="25"/>
      <c r="LW182" s="18"/>
      <c r="LX182" s="25"/>
      <c r="LY182" s="25"/>
      <c r="LZ182" s="25"/>
      <c r="MA182" s="25"/>
      <c r="MB182" s="25"/>
      <c r="MC182" s="25"/>
      <c r="MD182" s="18"/>
      <c r="ME182" s="25"/>
      <c r="MF182" s="25"/>
      <c r="MG182" s="25"/>
      <c r="MH182" s="25"/>
      <c r="MI182" s="25"/>
      <c r="MJ182" s="25"/>
      <c r="MK182" s="18"/>
      <c r="ML182" s="25"/>
      <c r="MM182" s="25"/>
      <c r="MN182" s="25"/>
      <c r="MO182" s="25"/>
      <c r="MP182" s="25"/>
      <c r="MQ182" s="25"/>
      <c r="MR182" s="18"/>
      <c r="MS182" s="25"/>
      <c r="MT182" s="25"/>
      <c r="MU182" s="25"/>
      <c r="MV182" s="25"/>
      <c r="MW182" s="25"/>
      <c r="MX182" s="25"/>
      <c r="MY182" s="18"/>
      <c r="MZ182" s="25"/>
      <c r="NA182" s="25"/>
      <c r="NB182" s="25"/>
      <c r="NC182" s="25"/>
      <c r="ND182" s="25"/>
      <c r="NE182" s="25"/>
      <c r="NF182" s="18"/>
      <c r="NG182" s="25"/>
      <c r="NH182" s="25"/>
      <c r="NI182" s="25"/>
      <c r="NJ182" s="25"/>
      <c r="NK182" s="25"/>
      <c r="NL182" s="25"/>
      <c r="NM182" s="18"/>
      <c r="NN182" s="25"/>
      <c r="NO182" s="25"/>
      <c r="NP182" s="25"/>
      <c r="NQ182" s="25"/>
      <c r="NR182" s="25"/>
      <c r="NS182" s="25"/>
      <c r="NT182" s="18"/>
      <c r="NU182" s="25"/>
      <c r="NV182" s="25"/>
      <c r="NW182" s="25"/>
      <c r="NX182" s="25"/>
      <c r="NY182" s="25"/>
      <c r="NZ182" s="25"/>
      <c r="OA182" s="18"/>
      <c r="OB182" s="25"/>
      <c r="OC182" s="25"/>
      <c r="OD182" s="25"/>
      <c r="OE182" s="25"/>
      <c r="OF182" s="25"/>
      <c r="OG182" s="25"/>
      <c r="OH182" s="18"/>
      <c r="OI182" s="25"/>
      <c r="OJ182" s="25"/>
      <c r="OK182" s="25"/>
      <c r="OL182" s="25"/>
      <c r="OM182" s="25"/>
      <c r="ON182" s="25"/>
      <c r="OO182" s="18"/>
      <c r="OP182" s="25"/>
      <c r="OQ182" s="25"/>
      <c r="OR182" s="25"/>
      <c r="OS182" s="25"/>
      <c r="OT182" s="25"/>
      <c r="OU182" s="25"/>
      <c r="OV182" s="18"/>
      <c r="OW182" s="25"/>
      <c r="OX182" s="25"/>
      <c r="OY182" s="25"/>
      <c r="OZ182" s="25"/>
      <c r="PA182" s="25"/>
      <c r="PB182" s="25"/>
      <c r="PC182" s="18"/>
      <c r="PD182" s="25"/>
      <c r="PE182" s="25"/>
      <c r="PF182" s="25"/>
      <c r="PG182" s="25"/>
      <c r="PH182" s="25"/>
      <c r="PI182" s="25"/>
      <c r="PJ182" s="18"/>
      <c r="PK182" s="25"/>
      <c r="PL182" s="25"/>
      <c r="PM182" s="25"/>
      <c r="PN182" s="25"/>
      <c r="PO182" s="25"/>
      <c r="PP182" s="25"/>
      <c r="PQ182" s="18"/>
      <c r="PR182" s="25"/>
      <c r="PS182" s="25"/>
      <c r="PT182" s="25"/>
      <c r="PU182" s="25"/>
      <c r="PV182" s="25"/>
      <c r="PW182" s="25"/>
      <c r="PX182" s="18"/>
      <c r="PY182" s="25"/>
      <c r="PZ182" s="25"/>
      <c r="QA182" s="25"/>
      <c r="QB182" s="25"/>
      <c r="QC182" s="25"/>
      <c r="QD182" s="25"/>
      <c r="QE182" s="18"/>
      <c r="QF182" s="25"/>
      <c r="QG182" s="25"/>
      <c r="QH182" s="25"/>
      <c r="QI182" s="25"/>
      <c r="QJ182" s="25"/>
      <c r="QK182" s="25"/>
      <c r="QL182" s="18"/>
      <c r="QM182" s="25"/>
      <c r="QN182" s="25"/>
      <c r="QO182" s="25"/>
      <c r="QP182" s="25"/>
      <c r="QQ182" s="25"/>
      <c r="QR182" s="25"/>
      <c r="QS182" s="18"/>
      <c r="QT182" s="25"/>
      <c r="QU182" s="25"/>
      <c r="QV182" s="25"/>
      <c r="QW182" s="25"/>
      <c r="QX182" s="25"/>
      <c r="QY182" s="25"/>
      <c r="QZ182" s="18"/>
      <c r="RA182" s="25"/>
      <c r="RB182" s="25"/>
      <c r="RC182" s="25"/>
      <c r="RD182" s="25"/>
      <c r="RE182" s="25"/>
      <c r="RF182" s="25"/>
      <c r="RG182" s="18"/>
      <c r="RH182" s="25"/>
      <c r="RI182" s="25"/>
      <c r="RJ182" s="25"/>
      <c r="RK182" s="25"/>
      <c r="RL182" s="25"/>
      <c r="RM182" s="25"/>
      <c r="RN182" s="18"/>
      <c r="RO182" s="25"/>
      <c r="RP182" s="25"/>
      <c r="RQ182" s="25"/>
      <c r="RR182" s="25"/>
      <c r="RS182" s="25"/>
      <c r="RT182" s="25"/>
      <c r="RU182" s="18"/>
      <c r="RV182" s="25"/>
      <c r="RW182" s="25"/>
      <c r="RX182" s="25"/>
      <c r="RY182" s="25"/>
      <c r="RZ182" s="25"/>
      <c r="SA182" s="25"/>
      <c r="SB182" s="18"/>
      <c r="SC182" s="25"/>
      <c r="SD182" s="25"/>
      <c r="SE182" s="25"/>
      <c r="SF182" s="25"/>
      <c r="SG182" s="25"/>
      <c r="SH182" s="25"/>
      <c r="SI182" s="18"/>
      <c r="SJ182" s="25"/>
      <c r="SK182" s="25"/>
      <c r="SL182" s="25"/>
      <c r="SM182" s="25"/>
      <c r="SN182" s="25"/>
      <c r="SO182" s="25"/>
      <c r="SP182" s="18"/>
      <c r="SQ182" s="25"/>
      <c r="SR182" s="25"/>
      <c r="SS182" s="25"/>
      <c r="ST182" s="25"/>
      <c r="SU182" s="25"/>
      <c r="SV182" s="25"/>
      <c r="SW182" s="18"/>
      <c r="SX182" s="25"/>
      <c r="SY182" s="25"/>
      <c r="SZ182" s="25"/>
      <c r="TA182" s="25"/>
      <c r="TB182" s="25"/>
      <c r="TC182" s="25"/>
      <c r="TD182" s="18"/>
      <c r="TE182" s="25"/>
      <c r="TF182" s="25"/>
      <c r="TG182" s="25"/>
      <c r="TH182" s="25"/>
      <c r="TI182" s="25"/>
      <c r="TJ182" s="25"/>
      <c r="TK182" s="18"/>
      <c r="TL182" s="25"/>
      <c r="TM182" s="25"/>
      <c r="TN182" s="25"/>
      <c r="TO182" s="25"/>
      <c r="TP182" s="25"/>
      <c r="TQ182" s="25"/>
      <c r="TR182" s="18"/>
      <c r="TS182" s="25"/>
      <c r="TT182" s="25"/>
      <c r="TU182" s="25"/>
      <c r="TV182" s="25"/>
      <c r="TW182" s="25"/>
      <c r="TX182" s="25"/>
      <c r="TY182" s="18"/>
      <c r="TZ182" s="25"/>
      <c r="UA182" s="25"/>
      <c r="UB182" s="25"/>
      <c r="UC182" s="25"/>
      <c r="UD182" s="25"/>
      <c r="UE182" s="25"/>
      <c r="UF182" s="18"/>
      <c r="UG182" s="25"/>
      <c r="UH182" s="25"/>
      <c r="UI182" s="25"/>
      <c r="UJ182" s="25"/>
      <c r="UK182" s="25"/>
      <c r="UL182" s="25"/>
      <c r="UM182" s="18"/>
      <c r="UN182" s="25"/>
      <c r="UO182" s="25"/>
      <c r="UP182" s="25"/>
      <c r="UQ182" s="25"/>
      <c r="UR182" s="25"/>
      <c r="US182" s="25"/>
      <c r="UT182" s="18"/>
      <c r="UU182" s="25"/>
      <c r="UV182" s="25"/>
      <c r="UW182" s="25"/>
      <c r="UX182" s="25"/>
      <c r="UY182" s="25"/>
      <c r="UZ182" s="25"/>
      <c r="VA182" s="18"/>
      <c r="VB182" s="25"/>
      <c r="VC182" s="25"/>
      <c r="VD182" s="25"/>
      <c r="VE182" s="25"/>
      <c r="VF182" s="25"/>
      <c r="VG182" s="25"/>
      <c r="VH182" s="18"/>
      <c r="VI182" s="25"/>
      <c r="VJ182" s="25"/>
      <c r="VK182" s="25"/>
      <c r="VL182" s="25"/>
      <c r="VM182" s="25"/>
      <c r="VN182" s="25"/>
      <c r="VO182" s="18"/>
      <c r="VP182" s="25"/>
      <c r="VQ182" s="25"/>
      <c r="VR182" s="25"/>
      <c r="VS182" s="25"/>
      <c r="VT182" s="25"/>
      <c r="VU182" s="25"/>
      <c r="VV182" s="18"/>
      <c r="VW182" s="25"/>
      <c r="VX182" s="25"/>
      <c r="VY182" s="25"/>
      <c r="VZ182" s="25"/>
      <c r="WA182" s="25"/>
      <c r="WB182" s="25"/>
      <c r="WC182" s="18"/>
      <c r="WD182" s="25"/>
      <c r="WE182" s="25"/>
      <c r="WF182" s="25"/>
      <c r="WG182" s="25"/>
      <c r="WH182" s="25"/>
      <c r="WI182" s="25"/>
      <c r="WJ182" s="18"/>
      <c r="WK182" s="25"/>
      <c r="WL182" s="25"/>
      <c r="WM182" s="25"/>
      <c r="WN182" s="25"/>
      <c r="WO182" s="25"/>
      <c r="WP182" s="25"/>
      <c r="WQ182" s="18"/>
      <c r="WR182" s="25"/>
      <c r="WS182" s="25"/>
      <c r="WT182" s="25"/>
      <c r="WU182" s="25"/>
      <c r="WV182" s="25"/>
      <c r="WW182" s="25"/>
      <c r="WX182" s="18"/>
      <c r="WY182" s="25"/>
      <c r="WZ182" s="25"/>
      <c r="XA182" s="25"/>
      <c r="XB182" s="25"/>
      <c r="XC182" s="25"/>
      <c r="XD182" s="25"/>
      <c r="XE182" s="18"/>
      <c r="XF182" s="25"/>
      <c r="XG182" s="25"/>
      <c r="XH182" s="25"/>
      <c r="XI182" s="25"/>
      <c r="XJ182" s="25"/>
      <c r="XK182" s="25"/>
      <c r="XL182" s="18"/>
      <c r="XM182" s="25"/>
      <c r="XN182" s="25"/>
      <c r="XO182" s="25"/>
      <c r="XP182" s="25"/>
      <c r="XQ182" s="25"/>
      <c r="XR182" s="25"/>
      <c r="XS182" s="18"/>
      <c r="XT182" s="25"/>
      <c r="XU182" s="25"/>
      <c r="XV182" s="25"/>
      <c r="XW182" s="25"/>
      <c r="XX182" s="25"/>
      <c r="XY182" s="25"/>
      <c r="XZ182" s="18"/>
      <c r="YA182" s="25"/>
      <c r="YB182" s="25"/>
      <c r="YC182" s="25"/>
      <c r="YD182" s="25"/>
      <c r="YE182" s="25"/>
      <c r="YF182" s="25"/>
      <c r="YG182" s="18"/>
      <c r="YH182" s="25"/>
      <c r="YI182" s="25"/>
      <c r="YJ182" s="25"/>
      <c r="YK182" s="25"/>
      <c r="YL182" s="25"/>
      <c r="YM182" s="25"/>
      <c r="YN182" s="18"/>
      <c r="YO182" s="25"/>
      <c r="YP182" s="25"/>
      <c r="YQ182" s="25"/>
      <c r="YR182" s="25"/>
      <c r="YS182" s="25"/>
      <c r="YT182" s="25"/>
      <c r="YU182" s="18"/>
      <c r="YV182" s="25"/>
      <c r="YW182" s="25"/>
      <c r="YX182" s="25"/>
      <c r="YY182" s="25"/>
      <c r="YZ182" s="25"/>
      <c r="ZA182" s="25"/>
      <c r="ZB182" s="18"/>
      <c r="ZC182" s="25"/>
      <c r="ZD182" s="25"/>
      <c r="ZE182" s="25"/>
      <c r="ZF182" s="25"/>
      <c r="ZG182" s="25"/>
      <c r="ZH182" s="25"/>
      <c r="ZI182" s="18"/>
      <c r="ZJ182" s="25"/>
      <c r="ZK182" s="25"/>
      <c r="ZL182" s="25"/>
      <c r="ZM182" s="25"/>
      <c r="ZN182" s="25"/>
      <c r="ZO182" s="25"/>
      <c r="ZP182" s="18"/>
      <c r="ZQ182" s="25"/>
      <c r="ZR182" s="25"/>
      <c r="ZS182" s="25"/>
      <c r="ZT182" s="25"/>
      <c r="ZU182" s="25"/>
      <c r="ZV182" s="25"/>
      <c r="ZW182" s="18"/>
      <c r="ZX182" s="25"/>
      <c r="ZY182" s="25"/>
      <c r="ZZ182" s="25"/>
      <c r="AAA182" s="25"/>
      <c r="AAB182" s="25"/>
      <c r="AAC182" s="25"/>
      <c r="AAD182" s="18"/>
      <c r="AAE182" s="25"/>
      <c r="AAF182" s="25"/>
      <c r="AAG182" s="25"/>
      <c r="AAH182" s="25"/>
      <c r="AAI182" s="25"/>
      <c r="AAJ182" s="25"/>
      <c r="AAK182" s="18"/>
      <c r="AAL182" s="25"/>
      <c r="AAM182" s="25"/>
      <c r="AAN182" s="25"/>
      <c r="AAO182" s="25"/>
      <c r="AAP182" s="25"/>
      <c r="AAQ182" s="25"/>
      <c r="AAR182" s="18"/>
      <c r="AAS182" s="25"/>
      <c r="AAT182" s="25"/>
      <c r="AAU182" s="25"/>
      <c r="AAV182" s="25"/>
      <c r="AAW182" s="25"/>
      <c r="AAX182" s="25"/>
      <c r="AAY182" s="18"/>
      <c r="AAZ182" s="25"/>
      <c r="ABA182" s="25"/>
      <c r="ABB182" s="25"/>
      <c r="ABC182" s="25"/>
      <c r="ABD182" s="25"/>
      <c r="ABE182" s="25"/>
      <c r="ABF182" s="18"/>
      <c r="ABG182" s="25"/>
      <c r="ABH182" s="25"/>
      <c r="ABI182" s="25"/>
      <c r="ABJ182" s="25"/>
      <c r="ABK182" s="25"/>
      <c r="ABL182" s="25"/>
      <c r="ABM182" s="18"/>
      <c r="ABN182" s="25"/>
      <c r="ABO182" s="25"/>
      <c r="ABP182" s="25"/>
      <c r="ABQ182" s="25"/>
      <c r="ABR182" s="25"/>
      <c r="ABS182" s="25"/>
      <c r="ABT182" s="18"/>
      <c r="ABU182" s="25"/>
      <c r="ABV182" s="25"/>
      <c r="ABW182" s="25"/>
      <c r="ABX182" s="25"/>
      <c r="ABY182" s="25"/>
      <c r="ABZ182" s="25"/>
      <c r="ACA182" s="18"/>
      <c r="ACB182" s="25"/>
      <c r="ACC182" s="25"/>
      <c r="ACD182" s="25"/>
      <c r="ACE182" s="25"/>
      <c r="ACF182" s="25"/>
      <c r="ACG182" s="25"/>
      <c r="ACH182" s="18"/>
      <c r="ACI182" s="25"/>
      <c r="ACJ182" s="25"/>
      <c r="ACK182" s="25"/>
      <c r="ACL182" s="25"/>
      <c r="ACM182" s="25"/>
      <c r="ACN182" s="25"/>
      <c r="ACO182" s="18"/>
      <c r="ACP182" s="25"/>
      <c r="ACQ182" s="25"/>
      <c r="ACR182" s="25"/>
      <c r="ACS182" s="25"/>
      <c r="ACT182" s="25"/>
      <c r="ACU182" s="25"/>
      <c r="ACV182" s="18"/>
      <c r="ACW182" s="25"/>
      <c r="ACX182" s="25"/>
      <c r="ACY182" s="25"/>
      <c r="ACZ182" s="25"/>
      <c r="ADA182" s="25"/>
      <c r="ADB182" s="25"/>
      <c r="ADC182" s="18"/>
      <c r="ADD182" s="25"/>
      <c r="ADE182" s="25"/>
      <c r="ADF182" s="25"/>
      <c r="ADG182" s="25"/>
      <c r="ADH182" s="25"/>
      <c r="ADI182" s="25"/>
      <c r="ADJ182" s="18"/>
      <c r="ADK182" s="25"/>
      <c r="ADL182" s="25"/>
      <c r="ADM182" s="25"/>
      <c r="ADN182" s="25"/>
      <c r="ADO182" s="25"/>
      <c r="ADP182" s="25"/>
      <c r="ADQ182" s="18"/>
      <c r="ADR182" s="25"/>
      <c r="ADS182" s="25"/>
      <c r="ADT182" s="25"/>
      <c r="ADU182" s="25"/>
      <c r="ADV182" s="25"/>
      <c r="ADW182" s="25"/>
      <c r="ADX182" s="18"/>
      <c r="ADY182" s="25"/>
      <c r="ADZ182" s="25"/>
      <c r="AEA182" s="25"/>
      <c r="AEB182" s="25"/>
      <c r="AEC182" s="25"/>
      <c r="AED182" s="25"/>
      <c r="AEE182" s="18"/>
      <c r="AEF182" s="25"/>
      <c r="AEG182" s="25"/>
      <c r="AEH182" s="25"/>
      <c r="AEI182" s="25"/>
      <c r="AEJ182" s="25"/>
      <c r="AEK182" s="25"/>
      <c r="AEL182" s="18"/>
      <c r="AEM182" s="25"/>
      <c r="AEN182" s="25"/>
      <c r="AEO182" s="25"/>
      <c r="AEP182" s="25"/>
      <c r="AEQ182" s="25"/>
      <c r="AER182" s="25"/>
      <c r="AES182" s="18"/>
      <c r="AET182" s="25"/>
      <c r="AEU182" s="25"/>
      <c r="AEV182" s="25"/>
      <c r="AEW182" s="25"/>
      <c r="AEX182" s="25"/>
      <c r="AEY182" s="25"/>
      <c r="AEZ182" s="18"/>
      <c r="AFA182" s="25"/>
      <c r="AFB182" s="25"/>
      <c r="AFC182" s="25"/>
      <c r="AFD182" s="25"/>
      <c r="AFE182" s="25"/>
      <c r="AFF182" s="25"/>
      <c r="AFG182" s="18"/>
      <c r="AFH182" s="25"/>
      <c r="AFI182" s="25"/>
      <c r="AFJ182" s="25"/>
      <c r="AFK182" s="25"/>
      <c r="AFL182" s="25"/>
      <c r="AFM182" s="25"/>
      <c r="AFN182" s="18"/>
      <c r="AFO182" s="25"/>
      <c r="AFP182" s="25"/>
      <c r="AFQ182" s="25"/>
      <c r="AFR182" s="25"/>
      <c r="AFS182" s="25"/>
      <c r="AFT182" s="25"/>
      <c r="AFU182" s="18"/>
      <c r="AFV182" s="25"/>
      <c r="AFW182" s="25"/>
      <c r="AFX182" s="25"/>
      <c r="AFY182" s="25"/>
      <c r="AFZ182" s="25"/>
      <c r="AGA182" s="25"/>
      <c r="AGB182" s="18"/>
      <c r="AGC182" s="25"/>
      <c r="AGD182" s="25"/>
      <c r="AGE182" s="25"/>
      <c r="AGF182" s="25"/>
      <c r="AGG182" s="25"/>
      <c r="AGH182" s="25"/>
      <c r="AGI182" s="18"/>
      <c r="AGJ182" s="25"/>
      <c r="AGK182" s="25"/>
      <c r="AGL182" s="25"/>
      <c r="AGM182" s="25"/>
      <c r="AGN182" s="25"/>
      <c r="AGO182" s="25"/>
      <c r="AGP182" s="18"/>
      <c r="AGQ182" s="25"/>
      <c r="AGR182" s="25"/>
      <c r="AGS182" s="25"/>
      <c r="AGT182" s="25"/>
      <c r="AGU182" s="25"/>
      <c r="AGV182" s="25"/>
      <c r="AGW182" s="18"/>
      <c r="AGX182" s="25"/>
      <c r="AGY182" s="25"/>
      <c r="AGZ182" s="25"/>
      <c r="AHA182" s="25"/>
      <c r="AHB182" s="25"/>
      <c r="AHC182" s="25"/>
      <c r="AHD182" s="18"/>
      <c r="AHE182" s="25"/>
      <c r="AHF182" s="25"/>
      <c r="AHG182" s="25"/>
      <c r="AHH182" s="25"/>
      <c r="AHI182" s="25"/>
      <c r="AHJ182" s="25"/>
      <c r="AHK182" s="18"/>
      <c r="AHL182" s="25"/>
      <c r="AHM182" s="25"/>
      <c r="AHN182" s="25"/>
      <c r="AHO182" s="25"/>
      <c r="AHP182" s="25"/>
      <c r="AHQ182" s="25"/>
      <c r="AHR182" s="18"/>
      <c r="AHS182" s="25"/>
      <c r="AHT182" s="25"/>
      <c r="AHU182" s="25"/>
      <c r="AHV182" s="25"/>
      <c r="AHW182" s="25"/>
      <c r="AHX182" s="25"/>
      <c r="AHY182" s="18"/>
      <c r="AHZ182" s="25"/>
      <c r="AIA182" s="25"/>
      <c r="AIB182" s="25"/>
      <c r="AIC182" s="25"/>
      <c r="AID182" s="25"/>
      <c r="AIE182" s="25"/>
      <c r="AIF182" s="18"/>
      <c r="AIG182" s="25"/>
      <c r="AIH182" s="25"/>
      <c r="AII182" s="25"/>
      <c r="AIJ182" s="25"/>
      <c r="AIK182" s="25"/>
      <c r="AIL182" s="25"/>
      <c r="AIM182" s="18"/>
      <c r="AIN182" s="25"/>
      <c r="AIO182" s="25"/>
      <c r="AIP182" s="25"/>
      <c r="AIQ182" s="25"/>
      <c r="AIR182" s="25"/>
      <c r="AIS182" s="25"/>
      <c r="AIT182" s="18"/>
      <c r="AIU182" s="25"/>
      <c r="AIV182" s="25"/>
      <c r="AIW182" s="25"/>
      <c r="AIX182" s="25"/>
      <c r="AIY182" s="25"/>
      <c r="AIZ182" s="25"/>
      <c r="AJA182" s="18"/>
      <c r="AJB182" s="25"/>
      <c r="AJC182" s="25"/>
      <c r="AJD182" s="25"/>
      <c r="AJE182" s="25"/>
      <c r="AJF182" s="25"/>
      <c r="AJG182" s="25"/>
      <c r="AJH182" s="18"/>
      <c r="AJI182" s="25"/>
      <c r="AJJ182" s="25"/>
      <c r="AJK182" s="25"/>
      <c r="AJL182" s="25"/>
      <c r="AJM182" s="25"/>
      <c r="AJN182" s="25"/>
      <c r="AJO182" s="18"/>
      <c r="AJP182" s="25"/>
      <c r="AJQ182" s="25"/>
      <c r="AJR182" s="25"/>
      <c r="AJS182" s="25"/>
      <c r="AJT182" s="25"/>
      <c r="AJU182" s="25"/>
      <c r="AJV182" s="18"/>
      <c r="AJW182" s="25"/>
      <c r="AJX182" s="25"/>
      <c r="AJY182" s="25"/>
      <c r="AJZ182" s="25"/>
      <c r="AKA182" s="25"/>
      <c r="AKB182" s="25"/>
      <c r="AKC182" s="18"/>
      <c r="AKD182" s="25"/>
      <c r="AKE182" s="25"/>
      <c r="AKF182" s="25"/>
      <c r="AKG182" s="25"/>
      <c r="AKH182" s="25"/>
      <c r="AKI182" s="25"/>
      <c r="AKJ182" s="18"/>
      <c r="AKK182" s="25"/>
      <c r="AKL182" s="25"/>
      <c r="AKM182" s="25"/>
      <c r="AKN182" s="25"/>
      <c r="AKO182" s="25"/>
      <c r="AKP182" s="25"/>
      <c r="AKQ182" s="18"/>
      <c r="AKR182" s="25"/>
      <c r="AKS182" s="25"/>
      <c r="AKT182" s="25"/>
      <c r="AKU182" s="25"/>
      <c r="AKV182" s="25"/>
      <c r="AKW182" s="25"/>
      <c r="AKX182" s="18"/>
      <c r="AKY182" s="25"/>
      <c r="AKZ182" s="25"/>
      <c r="ALA182" s="25"/>
      <c r="ALB182" s="25"/>
      <c r="ALC182" s="25"/>
      <c r="ALD182" s="25"/>
      <c r="ALE182" s="18"/>
      <c r="ALF182" s="25"/>
      <c r="ALG182" s="25"/>
      <c r="ALH182" s="25"/>
      <c r="ALI182" s="25"/>
      <c r="ALJ182" s="25"/>
      <c r="ALK182" s="25"/>
      <c r="ALL182" s="18"/>
      <c r="ALM182" s="25"/>
      <c r="ALN182" s="25"/>
      <c r="ALO182" s="25"/>
      <c r="ALP182" s="25"/>
      <c r="ALQ182" s="25"/>
      <c r="ALR182" s="25"/>
      <c r="ALS182" s="18"/>
      <c r="ALT182" s="25"/>
      <c r="ALU182" s="25"/>
      <c r="ALV182" s="25"/>
      <c r="ALW182" s="25"/>
      <c r="ALX182" s="25"/>
      <c r="ALY182" s="25"/>
      <c r="ALZ182" s="18"/>
      <c r="AMA182" s="25"/>
      <c r="AMB182" s="25"/>
      <c r="AMC182" s="25"/>
      <c r="AMD182" s="25"/>
      <c r="AME182" s="25"/>
      <c r="AMF182" s="25"/>
      <c r="AMG182" s="18"/>
      <c r="AMH182" s="25"/>
      <c r="AMI182" s="25"/>
      <c r="AMJ182" s="25"/>
      <c r="AMK182" s="25"/>
      <c r="AML182" s="25"/>
      <c r="AMM182" s="25"/>
      <c r="AMN182" s="18"/>
      <c r="AMO182" s="25"/>
      <c r="AMP182" s="25"/>
      <c r="AMQ182" s="25"/>
      <c r="AMR182" s="25"/>
      <c r="AMS182" s="25"/>
      <c r="AMT182" s="25"/>
      <c r="AMU182" s="18"/>
      <c r="AMV182" s="25"/>
      <c r="AMW182" s="25"/>
      <c r="AMX182" s="25"/>
      <c r="AMY182" s="25"/>
      <c r="AMZ182" s="25"/>
      <c r="ANA182" s="25"/>
      <c r="ANB182" s="18"/>
      <c r="ANC182" s="25"/>
      <c r="AND182" s="25"/>
      <c r="ANE182" s="25"/>
      <c r="ANF182" s="25"/>
      <c r="ANG182" s="25"/>
      <c r="ANH182" s="25"/>
      <c r="ANI182" s="18"/>
      <c r="ANJ182" s="25"/>
      <c r="ANK182" s="25"/>
      <c r="ANL182" s="25"/>
      <c r="ANM182" s="25"/>
      <c r="ANN182" s="25"/>
      <c r="ANO182" s="25"/>
      <c r="ANP182" s="18"/>
      <c r="ANQ182" s="25"/>
      <c r="ANR182" s="25"/>
      <c r="ANS182" s="25"/>
      <c r="ANT182" s="25"/>
      <c r="ANU182" s="25"/>
      <c r="ANV182" s="25"/>
      <c r="ANW182" s="18"/>
      <c r="ANX182" s="25"/>
      <c r="ANY182" s="25"/>
      <c r="ANZ182" s="25"/>
      <c r="AOA182" s="25"/>
      <c r="AOB182" s="25"/>
      <c r="AOC182" s="25"/>
      <c r="AOD182" s="18"/>
      <c r="AOE182" s="25"/>
      <c r="AOF182" s="25"/>
      <c r="AOG182" s="25"/>
      <c r="AOH182" s="25"/>
      <c r="AOI182" s="25"/>
      <c r="AOJ182" s="25"/>
      <c r="AOK182" s="18"/>
      <c r="AOL182" s="25"/>
      <c r="AOM182" s="25"/>
      <c r="AON182" s="25"/>
      <c r="AOO182" s="25"/>
      <c r="AOP182" s="25"/>
      <c r="AOQ182" s="25"/>
      <c r="AOR182" s="18"/>
      <c r="AOS182" s="25"/>
      <c r="AOT182" s="25"/>
      <c r="AOU182" s="25"/>
      <c r="AOV182" s="25"/>
      <c r="AOW182" s="25"/>
      <c r="AOX182" s="25"/>
      <c r="AOY182" s="25"/>
      <c r="AOZ182" s="25"/>
      <c r="APA182" s="25"/>
      <c r="APB182" s="25"/>
      <c r="APC182" s="25"/>
    </row>
    <row r="183" spans="1:1097" x14ac:dyDescent="0.2">
      <c r="A183" s="184"/>
      <c r="B183" s="184"/>
      <c r="C183" s="22" t="s">
        <v>165</v>
      </c>
      <c r="D183" s="22" t="s">
        <v>165</v>
      </c>
      <c r="E183" s="22" t="s">
        <v>165</v>
      </c>
      <c r="F183" s="22" t="s">
        <v>225</v>
      </c>
      <c r="G183" s="22" t="s">
        <v>168</v>
      </c>
      <c r="H183" s="22" t="s">
        <v>169</v>
      </c>
      <c r="I183" s="22" t="s">
        <v>189</v>
      </c>
      <c r="J183" s="22" t="s">
        <v>189</v>
      </c>
      <c r="K183" s="22" t="s">
        <v>38</v>
      </c>
      <c r="L183" s="22" t="s">
        <v>192</v>
      </c>
      <c r="M183" s="22" t="s">
        <v>194</v>
      </c>
      <c r="N183" s="22" t="s">
        <v>41</v>
      </c>
      <c r="O183" s="22" t="s">
        <v>42</v>
      </c>
      <c r="P183" s="22" t="s">
        <v>43</v>
      </c>
      <c r="Q183" s="22" t="s">
        <v>44</v>
      </c>
      <c r="R183" s="22" t="s">
        <v>45</v>
      </c>
      <c r="S183" s="22" t="s">
        <v>224</v>
      </c>
      <c r="T183" s="22" t="s">
        <v>439</v>
      </c>
      <c r="U183" s="22" t="s">
        <v>224</v>
      </c>
      <c r="V183" s="22" t="s">
        <v>196</v>
      </c>
      <c r="W183" s="22" t="s">
        <v>570</v>
      </c>
      <c r="X183" s="22" t="s">
        <v>611</v>
      </c>
      <c r="Y183" s="22" t="s">
        <v>202</v>
      </c>
      <c r="Z183" s="22" t="s">
        <v>199</v>
      </c>
      <c r="AA183" s="22" t="s">
        <v>222</v>
      </c>
      <c r="AB183" s="22" t="s">
        <v>54</v>
      </c>
      <c r="AC183" s="22" t="s">
        <v>557</v>
      </c>
      <c r="AD183" s="22" t="s">
        <v>611</v>
      </c>
      <c r="AE183" s="22" t="s">
        <v>230</v>
      </c>
      <c r="AF183" s="22" t="s">
        <v>278</v>
      </c>
      <c r="AG183" s="92" t="s">
        <v>215</v>
      </c>
      <c r="AH183" s="22" t="s">
        <v>200</v>
      </c>
      <c r="AI183" s="22"/>
      <c r="AJ183" s="105" t="s">
        <v>60</v>
      </c>
      <c r="AK183" s="105" t="s">
        <v>61</v>
      </c>
      <c r="AL183" s="105" t="s">
        <v>62</v>
      </c>
      <c r="AM183" s="30"/>
      <c r="AN183" s="98" t="s">
        <v>63</v>
      </c>
      <c r="AO183" s="98" t="s">
        <v>64</v>
      </c>
      <c r="AP183" s="98" t="s">
        <v>65</v>
      </c>
      <c r="AQ183" s="98" t="s">
        <v>66</v>
      </c>
      <c r="AR183" s="98" t="s">
        <v>335</v>
      </c>
      <c r="AS183" s="98" t="s">
        <v>336</v>
      </c>
      <c r="AT183" s="30"/>
      <c r="AU183" s="98" t="s">
        <v>63</v>
      </c>
      <c r="AV183" s="98" t="s">
        <v>64</v>
      </c>
      <c r="AW183" s="98" t="s">
        <v>65</v>
      </c>
      <c r="AX183" s="98" t="s">
        <v>66</v>
      </c>
      <c r="AY183" s="98" t="s">
        <v>335</v>
      </c>
      <c r="AZ183" s="98" t="s">
        <v>336</v>
      </c>
      <c r="BA183" s="30"/>
      <c r="BB183" s="98" t="s">
        <v>63</v>
      </c>
      <c r="BC183" s="27" t="s">
        <v>64</v>
      </c>
      <c r="BD183" s="27" t="s">
        <v>65</v>
      </c>
      <c r="BE183" s="27" t="s">
        <v>66</v>
      </c>
      <c r="BF183" s="98" t="s">
        <v>335</v>
      </c>
      <c r="BG183" s="98" t="s">
        <v>336</v>
      </c>
      <c r="BH183" s="30"/>
      <c r="BI183" s="27" t="s">
        <v>63</v>
      </c>
      <c r="BJ183" s="27" t="s">
        <v>64</v>
      </c>
      <c r="BK183" s="27" t="s">
        <v>65</v>
      </c>
      <c r="BL183" s="27" t="s">
        <v>66</v>
      </c>
      <c r="BM183" s="98" t="s">
        <v>335</v>
      </c>
      <c r="BN183" s="98" t="s">
        <v>336</v>
      </c>
      <c r="BO183" s="30"/>
      <c r="BP183" s="27" t="s">
        <v>63</v>
      </c>
      <c r="BQ183" s="27" t="s">
        <v>64</v>
      </c>
      <c r="BR183" s="27" t="s">
        <v>65</v>
      </c>
      <c r="BS183" s="27" t="s">
        <v>66</v>
      </c>
      <c r="BT183" s="98" t="s">
        <v>335</v>
      </c>
      <c r="BU183" s="98" t="s">
        <v>336</v>
      </c>
      <c r="BV183" s="30"/>
      <c r="BW183" s="27" t="s">
        <v>63</v>
      </c>
      <c r="BX183" s="27" t="s">
        <v>64</v>
      </c>
      <c r="BY183" s="27" t="s">
        <v>65</v>
      </c>
      <c r="BZ183" s="27" t="s">
        <v>66</v>
      </c>
      <c r="CA183" s="98" t="s">
        <v>335</v>
      </c>
      <c r="CB183" s="98" t="s">
        <v>336</v>
      </c>
      <c r="CC183" s="30"/>
      <c r="CD183" s="27" t="s">
        <v>63</v>
      </c>
      <c r="CE183" s="27" t="s">
        <v>64</v>
      </c>
      <c r="CF183" s="27" t="s">
        <v>65</v>
      </c>
      <c r="CG183" s="27" t="s">
        <v>66</v>
      </c>
      <c r="CH183" s="98" t="s">
        <v>335</v>
      </c>
      <c r="CI183" s="98" t="s">
        <v>336</v>
      </c>
      <c r="CJ183" s="30"/>
      <c r="CK183" s="27" t="s">
        <v>63</v>
      </c>
      <c r="CL183" s="27" t="s">
        <v>64</v>
      </c>
      <c r="CM183" s="27" t="s">
        <v>65</v>
      </c>
      <c r="CN183" s="27" t="s">
        <v>66</v>
      </c>
      <c r="CO183" s="98" t="s">
        <v>335</v>
      </c>
      <c r="CP183" s="98" t="s">
        <v>336</v>
      </c>
      <c r="CQ183" s="30"/>
      <c r="CR183" s="27" t="s">
        <v>63</v>
      </c>
      <c r="CS183" s="27" t="s">
        <v>64</v>
      </c>
      <c r="CT183" s="27" t="s">
        <v>65</v>
      </c>
      <c r="CU183" s="27" t="s">
        <v>66</v>
      </c>
      <c r="CV183" s="98" t="s">
        <v>335</v>
      </c>
      <c r="CW183" s="98" t="s">
        <v>336</v>
      </c>
      <c r="CX183" s="30"/>
      <c r="CY183" s="27" t="s">
        <v>63</v>
      </c>
      <c r="CZ183" s="27" t="s">
        <v>64</v>
      </c>
      <c r="DA183" s="27" t="s">
        <v>65</v>
      </c>
      <c r="DB183" s="27" t="s">
        <v>66</v>
      </c>
      <c r="DC183" s="98" t="s">
        <v>335</v>
      </c>
      <c r="DD183" s="98" t="s">
        <v>336</v>
      </c>
      <c r="DE183" s="30"/>
      <c r="DF183" s="27" t="s">
        <v>63</v>
      </c>
      <c r="DG183" s="27" t="s">
        <v>64</v>
      </c>
      <c r="DH183" s="27" t="s">
        <v>65</v>
      </c>
      <c r="DI183" s="27" t="s">
        <v>66</v>
      </c>
      <c r="DJ183" s="98" t="s">
        <v>335</v>
      </c>
      <c r="DK183" s="98" t="s">
        <v>336</v>
      </c>
      <c r="DL183" s="30"/>
      <c r="DM183" s="27" t="s">
        <v>63</v>
      </c>
      <c r="DN183" s="27" t="s">
        <v>64</v>
      </c>
      <c r="DO183" s="27" t="s">
        <v>65</v>
      </c>
      <c r="DP183" s="27" t="s">
        <v>66</v>
      </c>
      <c r="DQ183" s="98" t="s">
        <v>335</v>
      </c>
      <c r="DR183" s="98" t="s">
        <v>336</v>
      </c>
      <c r="DS183" s="30"/>
      <c r="DT183" s="27" t="s">
        <v>63</v>
      </c>
      <c r="DU183" s="27" t="s">
        <v>64</v>
      </c>
      <c r="DV183" s="27" t="s">
        <v>65</v>
      </c>
      <c r="DW183" s="27" t="s">
        <v>66</v>
      </c>
      <c r="DX183" s="98" t="s">
        <v>335</v>
      </c>
      <c r="DY183" s="98" t="s">
        <v>336</v>
      </c>
      <c r="DZ183" s="30"/>
      <c r="EA183" s="27" t="s">
        <v>63</v>
      </c>
      <c r="EB183" s="27" t="s">
        <v>64</v>
      </c>
      <c r="EC183" s="27" t="s">
        <v>65</v>
      </c>
      <c r="ED183" s="27" t="s">
        <v>66</v>
      </c>
      <c r="EE183" s="98" t="s">
        <v>335</v>
      </c>
      <c r="EF183" s="98" t="s">
        <v>336</v>
      </c>
      <c r="EG183" s="30"/>
      <c r="EH183" s="27" t="s">
        <v>63</v>
      </c>
      <c r="EI183" s="27" t="s">
        <v>64</v>
      </c>
      <c r="EJ183" s="27" t="s">
        <v>65</v>
      </c>
      <c r="EK183" s="27" t="s">
        <v>66</v>
      </c>
      <c r="EL183" s="98" t="s">
        <v>335</v>
      </c>
      <c r="EM183" s="98" t="s">
        <v>336</v>
      </c>
      <c r="EN183" s="30"/>
      <c r="EO183" s="27" t="s">
        <v>63</v>
      </c>
      <c r="EP183" s="27" t="s">
        <v>64</v>
      </c>
      <c r="EQ183" s="27" t="s">
        <v>65</v>
      </c>
      <c r="ER183" s="27" t="s">
        <v>66</v>
      </c>
      <c r="ES183" s="98" t="s">
        <v>335</v>
      </c>
      <c r="ET183" s="98" t="s">
        <v>336</v>
      </c>
      <c r="EU183" s="30"/>
      <c r="EV183" s="27" t="s">
        <v>63</v>
      </c>
      <c r="EW183" s="27" t="s">
        <v>64</v>
      </c>
      <c r="EX183" s="27" t="s">
        <v>65</v>
      </c>
      <c r="EY183" s="27" t="s">
        <v>66</v>
      </c>
      <c r="EZ183" s="98" t="s">
        <v>335</v>
      </c>
      <c r="FA183" s="98" t="s">
        <v>336</v>
      </c>
      <c r="FB183" s="30"/>
      <c r="FC183" s="27" t="s">
        <v>63</v>
      </c>
      <c r="FD183" s="27" t="s">
        <v>64</v>
      </c>
      <c r="FE183" s="27" t="s">
        <v>65</v>
      </c>
      <c r="FF183" s="27" t="s">
        <v>66</v>
      </c>
      <c r="FG183" s="98" t="s">
        <v>335</v>
      </c>
      <c r="FH183" s="98" t="s">
        <v>336</v>
      </c>
      <c r="FI183" s="30"/>
      <c r="FJ183" s="27" t="s">
        <v>63</v>
      </c>
      <c r="FK183" s="27" t="s">
        <v>64</v>
      </c>
      <c r="FL183" s="27" t="s">
        <v>65</v>
      </c>
      <c r="FM183" s="27" t="s">
        <v>66</v>
      </c>
      <c r="FN183" s="98" t="s">
        <v>335</v>
      </c>
      <c r="FO183" s="98" t="s">
        <v>336</v>
      </c>
      <c r="FP183" s="30"/>
      <c r="FQ183" s="27" t="s">
        <v>63</v>
      </c>
      <c r="FR183" s="27" t="s">
        <v>64</v>
      </c>
      <c r="FS183" s="27" t="s">
        <v>65</v>
      </c>
      <c r="FT183" s="27" t="s">
        <v>66</v>
      </c>
      <c r="FU183" s="98" t="s">
        <v>335</v>
      </c>
      <c r="FV183" s="98" t="s">
        <v>336</v>
      </c>
      <c r="FW183" s="30"/>
      <c r="FX183" s="27" t="s">
        <v>63</v>
      </c>
      <c r="FY183" s="27" t="s">
        <v>64</v>
      </c>
      <c r="FZ183" s="27" t="s">
        <v>65</v>
      </c>
      <c r="GA183" s="27" t="s">
        <v>66</v>
      </c>
      <c r="GB183" s="98" t="s">
        <v>335</v>
      </c>
      <c r="GC183" s="98" t="s">
        <v>336</v>
      </c>
      <c r="GD183" s="30"/>
      <c r="GE183" s="27" t="s">
        <v>63</v>
      </c>
      <c r="GF183" s="27" t="s">
        <v>64</v>
      </c>
      <c r="GG183" s="27" t="s">
        <v>65</v>
      </c>
      <c r="GH183" s="27" t="s">
        <v>66</v>
      </c>
      <c r="GI183" s="98" t="s">
        <v>335</v>
      </c>
      <c r="GJ183" s="98" t="s">
        <v>336</v>
      </c>
      <c r="GK183" s="30"/>
      <c r="GL183" s="27" t="s">
        <v>63</v>
      </c>
      <c r="GM183" s="27" t="s">
        <v>64</v>
      </c>
      <c r="GN183" s="27" t="s">
        <v>65</v>
      </c>
      <c r="GO183" s="27" t="s">
        <v>66</v>
      </c>
      <c r="GP183" s="98" t="s">
        <v>335</v>
      </c>
      <c r="GQ183" s="98" t="s">
        <v>336</v>
      </c>
      <c r="GR183" s="30"/>
      <c r="GS183" s="27" t="s">
        <v>63</v>
      </c>
      <c r="GT183" s="27" t="s">
        <v>64</v>
      </c>
      <c r="GU183" s="27" t="s">
        <v>65</v>
      </c>
      <c r="GV183" s="27" t="s">
        <v>66</v>
      </c>
      <c r="GW183" s="98" t="s">
        <v>335</v>
      </c>
      <c r="GX183" s="98" t="s">
        <v>336</v>
      </c>
      <c r="GY183" s="30"/>
      <c r="GZ183" s="27" t="s">
        <v>63</v>
      </c>
      <c r="HA183" s="27" t="s">
        <v>64</v>
      </c>
      <c r="HB183" s="27" t="s">
        <v>65</v>
      </c>
      <c r="HC183" s="27" t="s">
        <v>66</v>
      </c>
      <c r="HD183" s="98" t="s">
        <v>335</v>
      </c>
      <c r="HE183" s="98" t="s">
        <v>336</v>
      </c>
      <c r="HF183" s="30"/>
      <c r="HG183" s="27" t="s">
        <v>63</v>
      </c>
      <c r="HH183" s="27" t="s">
        <v>64</v>
      </c>
      <c r="HI183" s="27" t="s">
        <v>65</v>
      </c>
      <c r="HJ183" s="27" t="s">
        <v>66</v>
      </c>
      <c r="HK183" s="98" t="s">
        <v>335</v>
      </c>
      <c r="HL183" s="98" t="s">
        <v>336</v>
      </c>
      <c r="HM183" s="30"/>
      <c r="HN183" s="27" t="s">
        <v>63</v>
      </c>
      <c r="HO183" s="27" t="s">
        <v>64</v>
      </c>
      <c r="HP183" s="27" t="s">
        <v>65</v>
      </c>
      <c r="HQ183" s="27" t="s">
        <v>66</v>
      </c>
      <c r="HR183" s="98" t="s">
        <v>335</v>
      </c>
      <c r="HS183" s="98" t="s">
        <v>336</v>
      </c>
      <c r="HT183" s="30"/>
      <c r="HU183" s="27" t="s">
        <v>63</v>
      </c>
      <c r="HV183" s="27" t="s">
        <v>64</v>
      </c>
      <c r="HW183" s="27" t="s">
        <v>65</v>
      </c>
      <c r="HX183" s="27" t="s">
        <v>66</v>
      </c>
      <c r="HY183" s="98" t="s">
        <v>335</v>
      </c>
      <c r="HZ183" s="98" t="s">
        <v>336</v>
      </c>
      <c r="IA183" s="30"/>
      <c r="IB183" s="27" t="s">
        <v>63</v>
      </c>
      <c r="IC183" s="27" t="s">
        <v>64</v>
      </c>
      <c r="ID183" s="27" t="s">
        <v>65</v>
      </c>
      <c r="IE183" s="27" t="s">
        <v>66</v>
      </c>
      <c r="IF183" s="98" t="s">
        <v>335</v>
      </c>
      <c r="IG183" s="98" t="s">
        <v>336</v>
      </c>
      <c r="IH183" s="30"/>
      <c r="II183" s="27" t="s">
        <v>63</v>
      </c>
      <c r="IJ183" s="27" t="s">
        <v>64</v>
      </c>
      <c r="IK183" s="27" t="s">
        <v>65</v>
      </c>
      <c r="IL183" s="27" t="s">
        <v>66</v>
      </c>
      <c r="IM183" s="98" t="s">
        <v>335</v>
      </c>
      <c r="IN183" s="98" t="s">
        <v>336</v>
      </c>
      <c r="IO183" s="30"/>
      <c r="IP183" s="27" t="s">
        <v>63</v>
      </c>
      <c r="IQ183" s="27" t="s">
        <v>64</v>
      </c>
      <c r="IR183" s="27" t="s">
        <v>65</v>
      </c>
      <c r="IS183" s="27" t="s">
        <v>66</v>
      </c>
      <c r="IT183" s="98" t="s">
        <v>335</v>
      </c>
      <c r="IU183" s="98" t="s">
        <v>336</v>
      </c>
      <c r="IV183" s="30"/>
      <c r="IW183" s="27" t="s">
        <v>63</v>
      </c>
      <c r="IX183" s="27" t="s">
        <v>64</v>
      </c>
      <c r="IY183" s="27" t="s">
        <v>65</v>
      </c>
      <c r="IZ183" s="27" t="s">
        <v>66</v>
      </c>
      <c r="JA183" s="98" t="s">
        <v>335</v>
      </c>
      <c r="JB183" s="98" t="s">
        <v>336</v>
      </c>
      <c r="JC183" s="30"/>
      <c r="JD183" s="27" t="s">
        <v>63</v>
      </c>
      <c r="JE183" s="27" t="s">
        <v>64</v>
      </c>
      <c r="JF183" s="27" t="s">
        <v>65</v>
      </c>
      <c r="JG183" s="27" t="s">
        <v>66</v>
      </c>
      <c r="JH183" s="98" t="s">
        <v>335</v>
      </c>
      <c r="JI183" s="98" t="s">
        <v>336</v>
      </c>
      <c r="JJ183" s="30"/>
      <c r="JK183" s="27" t="s">
        <v>63</v>
      </c>
      <c r="JL183" s="27" t="s">
        <v>64</v>
      </c>
      <c r="JM183" s="27" t="s">
        <v>65</v>
      </c>
      <c r="JN183" s="27" t="s">
        <v>66</v>
      </c>
      <c r="JO183" s="98" t="s">
        <v>335</v>
      </c>
      <c r="JP183" s="98" t="s">
        <v>336</v>
      </c>
      <c r="JQ183" s="30"/>
      <c r="JR183" s="27" t="s">
        <v>63</v>
      </c>
      <c r="JS183" s="27" t="s">
        <v>64</v>
      </c>
      <c r="JT183" s="27" t="s">
        <v>65</v>
      </c>
      <c r="JU183" s="27" t="s">
        <v>66</v>
      </c>
      <c r="JV183" s="98" t="s">
        <v>335</v>
      </c>
      <c r="JW183" s="98" t="s">
        <v>336</v>
      </c>
      <c r="JX183" s="30"/>
      <c r="JY183" s="27" t="s">
        <v>63</v>
      </c>
      <c r="JZ183" s="27" t="s">
        <v>64</v>
      </c>
      <c r="KA183" s="27" t="s">
        <v>65</v>
      </c>
      <c r="KB183" s="27" t="s">
        <v>66</v>
      </c>
      <c r="KC183" s="98" t="s">
        <v>335</v>
      </c>
      <c r="KD183" s="98" t="s">
        <v>336</v>
      </c>
      <c r="KE183" s="30"/>
      <c r="KF183" s="27" t="s">
        <v>63</v>
      </c>
      <c r="KG183" s="27" t="s">
        <v>64</v>
      </c>
      <c r="KH183" s="27" t="s">
        <v>65</v>
      </c>
      <c r="KI183" s="27" t="s">
        <v>66</v>
      </c>
      <c r="KJ183" s="98" t="s">
        <v>335</v>
      </c>
      <c r="KK183" s="98" t="s">
        <v>336</v>
      </c>
      <c r="KL183" s="30"/>
      <c r="KM183" s="27" t="s">
        <v>63</v>
      </c>
      <c r="KN183" s="27" t="s">
        <v>64</v>
      </c>
      <c r="KO183" s="27" t="s">
        <v>65</v>
      </c>
      <c r="KP183" s="27" t="s">
        <v>66</v>
      </c>
      <c r="KQ183" s="98" t="s">
        <v>335</v>
      </c>
      <c r="KR183" s="98" t="s">
        <v>336</v>
      </c>
      <c r="KS183" s="30"/>
      <c r="KT183" s="27" t="s">
        <v>63</v>
      </c>
      <c r="KU183" s="27" t="s">
        <v>64</v>
      </c>
      <c r="KV183" s="27" t="s">
        <v>65</v>
      </c>
      <c r="KW183" s="27" t="s">
        <v>66</v>
      </c>
      <c r="KX183" s="98" t="s">
        <v>335</v>
      </c>
      <c r="KY183" s="98" t="s">
        <v>336</v>
      </c>
      <c r="KZ183" s="30"/>
      <c r="LA183" s="27" t="s">
        <v>63</v>
      </c>
      <c r="LB183" s="27" t="s">
        <v>64</v>
      </c>
      <c r="LC183" s="27" t="s">
        <v>65</v>
      </c>
      <c r="LD183" s="27" t="s">
        <v>66</v>
      </c>
      <c r="LE183" s="98" t="s">
        <v>335</v>
      </c>
      <c r="LF183" s="98" t="s">
        <v>336</v>
      </c>
      <c r="LG183" s="30"/>
      <c r="LH183" s="27" t="s">
        <v>63</v>
      </c>
      <c r="LI183" s="27" t="s">
        <v>64</v>
      </c>
      <c r="LJ183" s="27" t="s">
        <v>65</v>
      </c>
      <c r="LK183" s="27" t="s">
        <v>66</v>
      </c>
      <c r="LL183" s="98" t="s">
        <v>335</v>
      </c>
      <c r="LM183" s="98" t="s">
        <v>336</v>
      </c>
      <c r="LN183" s="30"/>
      <c r="LO183" s="27" t="s">
        <v>63</v>
      </c>
      <c r="LP183" s="27" t="s">
        <v>64</v>
      </c>
      <c r="LQ183" s="27" t="s">
        <v>65</v>
      </c>
      <c r="LR183" s="27" t="s">
        <v>66</v>
      </c>
      <c r="LS183" s="98" t="s">
        <v>335</v>
      </c>
      <c r="LT183" s="98" t="s">
        <v>336</v>
      </c>
      <c r="LU183" s="30"/>
      <c r="LV183" s="27" t="s">
        <v>63</v>
      </c>
      <c r="LW183" s="27" t="s">
        <v>64</v>
      </c>
      <c r="LX183" s="27" t="s">
        <v>65</v>
      </c>
      <c r="LY183" s="27" t="s">
        <v>66</v>
      </c>
      <c r="LZ183" s="98" t="s">
        <v>335</v>
      </c>
      <c r="MA183" s="98" t="s">
        <v>336</v>
      </c>
      <c r="MB183" s="30"/>
      <c r="MC183" s="27" t="s">
        <v>63</v>
      </c>
      <c r="MD183" s="27" t="s">
        <v>64</v>
      </c>
      <c r="ME183" s="27" t="s">
        <v>65</v>
      </c>
      <c r="MF183" s="27" t="s">
        <v>66</v>
      </c>
      <c r="MG183" s="98" t="s">
        <v>335</v>
      </c>
      <c r="MH183" s="98" t="s">
        <v>336</v>
      </c>
      <c r="MI183" s="30"/>
      <c r="MJ183" s="27" t="s">
        <v>63</v>
      </c>
      <c r="MK183" s="27" t="s">
        <v>64</v>
      </c>
      <c r="ML183" s="27" t="s">
        <v>65</v>
      </c>
      <c r="MM183" s="27" t="s">
        <v>66</v>
      </c>
      <c r="MN183" s="98" t="s">
        <v>335</v>
      </c>
      <c r="MO183" s="98" t="s">
        <v>336</v>
      </c>
      <c r="MP183" s="30"/>
      <c r="MQ183" s="27" t="s">
        <v>63</v>
      </c>
      <c r="MR183" s="27" t="s">
        <v>64</v>
      </c>
      <c r="MS183" s="27" t="s">
        <v>65</v>
      </c>
      <c r="MT183" s="27" t="s">
        <v>66</v>
      </c>
      <c r="MU183" s="98" t="s">
        <v>335</v>
      </c>
      <c r="MV183" s="98" t="s">
        <v>336</v>
      </c>
      <c r="MW183" s="30"/>
      <c r="MX183" s="27" t="s">
        <v>63</v>
      </c>
      <c r="MY183" s="27" t="s">
        <v>64</v>
      </c>
      <c r="MZ183" s="27" t="s">
        <v>65</v>
      </c>
      <c r="NA183" s="27" t="s">
        <v>66</v>
      </c>
      <c r="NB183" s="98" t="s">
        <v>335</v>
      </c>
      <c r="NC183" s="98" t="s">
        <v>336</v>
      </c>
      <c r="ND183" s="30"/>
      <c r="NE183" s="27" t="s">
        <v>63</v>
      </c>
      <c r="NF183" s="27" t="s">
        <v>64</v>
      </c>
      <c r="NG183" s="27" t="s">
        <v>65</v>
      </c>
      <c r="NH183" s="27" t="s">
        <v>66</v>
      </c>
      <c r="NI183" s="98" t="s">
        <v>335</v>
      </c>
      <c r="NJ183" s="98" t="s">
        <v>336</v>
      </c>
      <c r="NK183" s="30"/>
      <c r="NL183" s="27" t="s">
        <v>63</v>
      </c>
      <c r="NM183" s="27" t="s">
        <v>64</v>
      </c>
      <c r="NN183" s="27" t="s">
        <v>65</v>
      </c>
      <c r="NO183" s="27" t="s">
        <v>66</v>
      </c>
      <c r="NP183" s="98" t="s">
        <v>335</v>
      </c>
      <c r="NQ183" s="98" t="s">
        <v>336</v>
      </c>
      <c r="NR183" s="30"/>
      <c r="NS183" s="27" t="s">
        <v>63</v>
      </c>
      <c r="NT183" s="27" t="s">
        <v>64</v>
      </c>
      <c r="NU183" s="27" t="s">
        <v>65</v>
      </c>
      <c r="NV183" s="27" t="s">
        <v>66</v>
      </c>
      <c r="NW183" s="98" t="s">
        <v>335</v>
      </c>
      <c r="NX183" s="98" t="s">
        <v>336</v>
      </c>
      <c r="NY183" s="30"/>
      <c r="NZ183" s="27" t="s">
        <v>63</v>
      </c>
      <c r="OA183" s="27" t="s">
        <v>64</v>
      </c>
      <c r="OB183" s="27" t="s">
        <v>65</v>
      </c>
      <c r="OC183" s="27" t="s">
        <v>66</v>
      </c>
      <c r="OD183" s="98" t="s">
        <v>335</v>
      </c>
      <c r="OE183" s="98" t="s">
        <v>336</v>
      </c>
      <c r="OF183" s="30"/>
      <c r="OG183" s="27" t="s">
        <v>63</v>
      </c>
      <c r="OH183" s="27" t="s">
        <v>64</v>
      </c>
      <c r="OI183" s="27" t="s">
        <v>65</v>
      </c>
      <c r="OJ183" s="27" t="s">
        <v>66</v>
      </c>
      <c r="OK183" s="98" t="s">
        <v>335</v>
      </c>
      <c r="OL183" s="98" t="s">
        <v>336</v>
      </c>
      <c r="OM183" s="30"/>
      <c r="ON183" s="27" t="s">
        <v>63</v>
      </c>
      <c r="OO183" s="27" t="s">
        <v>64</v>
      </c>
      <c r="OP183" s="27" t="s">
        <v>65</v>
      </c>
      <c r="OQ183" s="27" t="s">
        <v>66</v>
      </c>
      <c r="OR183" s="98" t="s">
        <v>335</v>
      </c>
      <c r="OS183" s="98" t="s">
        <v>336</v>
      </c>
      <c r="OT183" s="30"/>
      <c r="OU183" s="27" t="s">
        <v>63</v>
      </c>
      <c r="OV183" s="27" t="s">
        <v>64</v>
      </c>
      <c r="OW183" s="27" t="s">
        <v>65</v>
      </c>
      <c r="OX183" s="27" t="s">
        <v>66</v>
      </c>
      <c r="OY183" s="98" t="s">
        <v>335</v>
      </c>
      <c r="OZ183" s="98" t="s">
        <v>336</v>
      </c>
      <c r="PA183" s="30"/>
      <c r="PB183" s="27" t="s">
        <v>63</v>
      </c>
      <c r="PC183" s="27" t="s">
        <v>64</v>
      </c>
      <c r="PD183" s="27" t="s">
        <v>65</v>
      </c>
      <c r="PE183" s="27" t="s">
        <v>66</v>
      </c>
      <c r="PF183" s="98" t="s">
        <v>335</v>
      </c>
      <c r="PG183" s="98" t="s">
        <v>336</v>
      </c>
      <c r="PH183" s="30"/>
      <c r="PI183" s="27" t="s">
        <v>63</v>
      </c>
      <c r="PJ183" s="27" t="s">
        <v>64</v>
      </c>
      <c r="PK183" s="27" t="s">
        <v>65</v>
      </c>
      <c r="PL183" s="27" t="s">
        <v>66</v>
      </c>
      <c r="PM183" s="98" t="s">
        <v>335</v>
      </c>
      <c r="PN183" s="98" t="s">
        <v>336</v>
      </c>
      <c r="PO183" s="30"/>
      <c r="PP183" s="27" t="s">
        <v>63</v>
      </c>
      <c r="PQ183" s="27" t="s">
        <v>64</v>
      </c>
      <c r="PR183" s="27" t="s">
        <v>65</v>
      </c>
      <c r="PS183" s="27" t="s">
        <v>66</v>
      </c>
      <c r="PT183" s="98" t="s">
        <v>335</v>
      </c>
      <c r="PU183" s="98" t="s">
        <v>336</v>
      </c>
      <c r="PV183" s="30"/>
      <c r="PW183" s="27" t="s">
        <v>63</v>
      </c>
      <c r="PX183" s="27" t="s">
        <v>64</v>
      </c>
      <c r="PY183" s="27" t="s">
        <v>65</v>
      </c>
      <c r="PZ183" s="27" t="s">
        <v>66</v>
      </c>
      <c r="QA183" s="98" t="s">
        <v>335</v>
      </c>
      <c r="QB183" s="98" t="s">
        <v>336</v>
      </c>
      <c r="QC183" s="30"/>
      <c r="QD183" s="27" t="s">
        <v>63</v>
      </c>
      <c r="QE183" s="27" t="s">
        <v>64</v>
      </c>
      <c r="QF183" s="27" t="s">
        <v>65</v>
      </c>
      <c r="QG183" s="27" t="s">
        <v>66</v>
      </c>
      <c r="QH183" s="98" t="s">
        <v>335</v>
      </c>
      <c r="QI183" s="98" t="s">
        <v>336</v>
      </c>
      <c r="QJ183" s="30"/>
      <c r="QK183" s="27" t="s">
        <v>63</v>
      </c>
      <c r="QL183" s="27" t="s">
        <v>64</v>
      </c>
      <c r="QM183" s="27" t="s">
        <v>65</v>
      </c>
      <c r="QN183" s="27" t="s">
        <v>66</v>
      </c>
      <c r="QO183" s="98" t="s">
        <v>335</v>
      </c>
      <c r="QP183" s="98" t="s">
        <v>336</v>
      </c>
      <c r="QQ183" s="30"/>
      <c r="QR183" s="27" t="s">
        <v>63</v>
      </c>
      <c r="QS183" s="27" t="s">
        <v>64</v>
      </c>
      <c r="QT183" s="27" t="s">
        <v>65</v>
      </c>
      <c r="QU183" s="27" t="s">
        <v>66</v>
      </c>
      <c r="QV183" s="98" t="s">
        <v>335</v>
      </c>
      <c r="QW183" s="98" t="s">
        <v>336</v>
      </c>
      <c r="QX183" s="30"/>
      <c r="QY183" s="27" t="s">
        <v>63</v>
      </c>
      <c r="QZ183" s="27" t="s">
        <v>64</v>
      </c>
      <c r="RA183" s="27" t="s">
        <v>65</v>
      </c>
      <c r="RB183" s="27" t="s">
        <v>66</v>
      </c>
      <c r="RC183" s="98" t="s">
        <v>335</v>
      </c>
      <c r="RD183" s="98" t="s">
        <v>336</v>
      </c>
      <c r="RE183" s="30"/>
      <c r="RF183" s="27" t="s">
        <v>63</v>
      </c>
      <c r="RG183" s="27" t="s">
        <v>64</v>
      </c>
      <c r="RH183" s="27" t="s">
        <v>65</v>
      </c>
      <c r="RI183" s="27" t="s">
        <v>66</v>
      </c>
      <c r="RJ183" s="98" t="s">
        <v>335</v>
      </c>
      <c r="RK183" s="98" t="s">
        <v>336</v>
      </c>
      <c r="RL183" s="30"/>
      <c r="RM183" s="27" t="s">
        <v>63</v>
      </c>
      <c r="RN183" s="27" t="s">
        <v>64</v>
      </c>
      <c r="RO183" s="27" t="s">
        <v>65</v>
      </c>
      <c r="RP183" s="27" t="s">
        <v>66</v>
      </c>
      <c r="RQ183" s="98" t="s">
        <v>335</v>
      </c>
      <c r="RR183" s="98" t="s">
        <v>336</v>
      </c>
      <c r="RS183" s="30"/>
      <c r="RT183" s="27" t="s">
        <v>63</v>
      </c>
      <c r="RU183" s="27" t="s">
        <v>64</v>
      </c>
      <c r="RV183" s="27" t="s">
        <v>65</v>
      </c>
      <c r="RW183" s="27" t="s">
        <v>66</v>
      </c>
      <c r="RX183" s="98" t="s">
        <v>335</v>
      </c>
      <c r="RY183" s="98" t="s">
        <v>336</v>
      </c>
      <c r="RZ183" s="30"/>
      <c r="SA183" s="27" t="s">
        <v>63</v>
      </c>
      <c r="SB183" s="27" t="s">
        <v>64</v>
      </c>
      <c r="SC183" s="27" t="s">
        <v>65</v>
      </c>
      <c r="SD183" s="27" t="s">
        <v>66</v>
      </c>
      <c r="SE183" s="98" t="s">
        <v>335</v>
      </c>
      <c r="SF183" s="98" t="s">
        <v>336</v>
      </c>
      <c r="SG183" s="30"/>
      <c r="SH183" s="27" t="s">
        <v>63</v>
      </c>
      <c r="SI183" s="27" t="s">
        <v>64</v>
      </c>
      <c r="SJ183" s="27" t="s">
        <v>65</v>
      </c>
      <c r="SK183" s="27" t="s">
        <v>66</v>
      </c>
      <c r="SL183" s="98" t="s">
        <v>335</v>
      </c>
      <c r="SM183" s="98" t="s">
        <v>336</v>
      </c>
      <c r="SN183" s="30"/>
      <c r="SO183" s="27" t="s">
        <v>63</v>
      </c>
      <c r="SP183" s="27" t="s">
        <v>64</v>
      </c>
      <c r="SQ183" s="27" t="s">
        <v>65</v>
      </c>
      <c r="SR183" s="27" t="s">
        <v>66</v>
      </c>
      <c r="SS183" s="98" t="s">
        <v>335</v>
      </c>
      <c r="ST183" s="98" t="s">
        <v>336</v>
      </c>
      <c r="SU183" s="30"/>
      <c r="SV183" s="27" t="s">
        <v>63</v>
      </c>
      <c r="SW183" s="27" t="s">
        <v>64</v>
      </c>
      <c r="SX183" s="27" t="s">
        <v>65</v>
      </c>
      <c r="SY183" s="27" t="s">
        <v>66</v>
      </c>
      <c r="SZ183" s="98" t="s">
        <v>335</v>
      </c>
      <c r="TA183" s="98" t="s">
        <v>336</v>
      </c>
      <c r="TB183" s="30"/>
      <c r="TC183" s="27" t="s">
        <v>63</v>
      </c>
      <c r="TD183" s="27" t="s">
        <v>64</v>
      </c>
      <c r="TE183" s="27" t="s">
        <v>65</v>
      </c>
      <c r="TF183" s="27" t="s">
        <v>66</v>
      </c>
      <c r="TG183" s="98" t="s">
        <v>335</v>
      </c>
      <c r="TH183" s="98" t="s">
        <v>336</v>
      </c>
      <c r="TI183" s="30"/>
      <c r="TJ183" s="27" t="s">
        <v>63</v>
      </c>
      <c r="TK183" s="27" t="s">
        <v>64</v>
      </c>
      <c r="TL183" s="27" t="s">
        <v>65</v>
      </c>
      <c r="TM183" s="27" t="s">
        <v>66</v>
      </c>
      <c r="TN183" s="98" t="s">
        <v>335</v>
      </c>
      <c r="TO183" s="98" t="s">
        <v>336</v>
      </c>
      <c r="TP183" s="30"/>
      <c r="TQ183" s="27" t="s">
        <v>63</v>
      </c>
      <c r="TR183" s="27" t="s">
        <v>64</v>
      </c>
      <c r="TS183" s="27" t="s">
        <v>65</v>
      </c>
      <c r="TT183" s="27" t="s">
        <v>66</v>
      </c>
      <c r="TU183" s="98" t="s">
        <v>335</v>
      </c>
      <c r="TV183" s="98" t="s">
        <v>336</v>
      </c>
      <c r="TW183" s="30"/>
      <c r="TX183" s="27" t="s">
        <v>63</v>
      </c>
      <c r="TY183" s="27" t="s">
        <v>64</v>
      </c>
      <c r="TZ183" s="27" t="s">
        <v>65</v>
      </c>
      <c r="UA183" s="27" t="s">
        <v>66</v>
      </c>
      <c r="UB183" s="98" t="s">
        <v>335</v>
      </c>
      <c r="UC183" s="98" t="s">
        <v>336</v>
      </c>
      <c r="UD183" s="30"/>
      <c r="UE183" s="27" t="s">
        <v>63</v>
      </c>
      <c r="UF183" s="27" t="s">
        <v>64</v>
      </c>
      <c r="UG183" s="27" t="s">
        <v>65</v>
      </c>
      <c r="UH183" s="27" t="s">
        <v>66</v>
      </c>
      <c r="UI183" s="98" t="s">
        <v>335</v>
      </c>
      <c r="UJ183" s="98" t="s">
        <v>336</v>
      </c>
      <c r="UK183" s="30"/>
      <c r="UL183" s="27" t="s">
        <v>63</v>
      </c>
      <c r="UM183" s="27" t="s">
        <v>64</v>
      </c>
      <c r="UN183" s="27" t="s">
        <v>65</v>
      </c>
      <c r="UO183" s="27" t="s">
        <v>66</v>
      </c>
      <c r="UP183" s="98" t="s">
        <v>335</v>
      </c>
      <c r="UQ183" s="98" t="s">
        <v>336</v>
      </c>
      <c r="UR183" s="30"/>
      <c r="US183" s="27" t="s">
        <v>63</v>
      </c>
      <c r="UT183" s="27" t="s">
        <v>64</v>
      </c>
      <c r="UU183" s="27" t="s">
        <v>65</v>
      </c>
      <c r="UV183" s="27" t="s">
        <v>66</v>
      </c>
      <c r="UW183" s="98" t="s">
        <v>335</v>
      </c>
      <c r="UX183" s="98" t="s">
        <v>336</v>
      </c>
      <c r="UY183" s="30"/>
      <c r="UZ183" s="27" t="s">
        <v>63</v>
      </c>
      <c r="VA183" s="27" t="s">
        <v>64</v>
      </c>
      <c r="VB183" s="27" t="s">
        <v>65</v>
      </c>
      <c r="VC183" s="27" t="s">
        <v>66</v>
      </c>
      <c r="VD183" s="98" t="s">
        <v>335</v>
      </c>
      <c r="VE183" s="98" t="s">
        <v>336</v>
      </c>
      <c r="VF183" s="30"/>
      <c r="VG183" s="27" t="s">
        <v>63</v>
      </c>
      <c r="VH183" s="27" t="s">
        <v>64</v>
      </c>
      <c r="VI183" s="27" t="s">
        <v>65</v>
      </c>
      <c r="VJ183" s="27" t="s">
        <v>66</v>
      </c>
      <c r="VK183" s="98" t="s">
        <v>335</v>
      </c>
      <c r="VL183" s="98" t="s">
        <v>336</v>
      </c>
      <c r="VM183" s="30"/>
      <c r="VN183" s="27" t="s">
        <v>63</v>
      </c>
      <c r="VO183" s="27" t="s">
        <v>64</v>
      </c>
      <c r="VP183" s="27" t="s">
        <v>65</v>
      </c>
      <c r="VQ183" s="27" t="s">
        <v>66</v>
      </c>
      <c r="VR183" s="98" t="s">
        <v>335</v>
      </c>
      <c r="VS183" s="98" t="s">
        <v>336</v>
      </c>
      <c r="VT183" s="30"/>
      <c r="VU183" s="27" t="s">
        <v>63</v>
      </c>
      <c r="VV183" s="27" t="s">
        <v>64</v>
      </c>
      <c r="VW183" s="27" t="s">
        <v>65</v>
      </c>
      <c r="VX183" s="27" t="s">
        <v>66</v>
      </c>
      <c r="VY183" s="98" t="s">
        <v>335</v>
      </c>
      <c r="VZ183" s="98" t="s">
        <v>336</v>
      </c>
      <c r="WA183" s="30"/>
      <c r="WB183" s="27" t="s">
        <v>63</v>
      </c>
      <c r="WC183" s="27" t="s">
        <v>64</v>
      </c>
      <c r="WD183" s="27" t="s">
        <v>65</v>
      </c>
      <c r="WE183" s="27" t="s">
        <v>66</v>
      </c>
      <c r="WF183" s="98" t="s">
        <v>335</v>
      </c>
      <c r="WG183" s="98" t="s">
        <v>336</v>
      </c>
      <c r="WH183" s="30"/>
      <c r="WI183" s="27" t="s">
        <v>63</v>
      </c>
      <c r="WJ183" s="27" t="s">
        <v>64</v>
      </c>
      <c r="WK183" s="27" t="s">
        <v>65</v>
      </c>
      <c r="WL183" s="27" t="s">
        <v>66</v>
      </c>
      <c r="WM183" s="98" t="s">
        <v>335</v>
      </c>
      <c r="WN183" s="98" t="s">
        <v>336</v>
      </c>
      <c r="WO183" s="30"/>
      <c r="WP183" s="27" t="s">
        <v>63</v>
      </c>
      <c r="WQ183" s="27" t="s">
        <v>64</v>
      </c>
      <c r="WR183" s="27" t="s">
        <v>65</v>
      </c>
      <c r="WS183" s="27" t="s">
        <v>66</v>
      </c>
      <c r="WT183" s="98" t="s">
        <v>335</v>
      </c>
      <c r="WU183" s="98" t="s">
        <v>336</v>
      </c>
      <c r="WV183" s="30"/>
      <c r="WW183" s="27" t="s">
        <v>63</v>
      </c>
      <c r="WX183" s="27" t="s">
        <v>64</v>
      </c>
      <c r="WY183" s="27" t="s">
        <v>65</v>
      </c>
      <c r="WZ183" s="27" t="s">
        <v>66</v>
      </c>
      <c r="XA183" s="98" t="s">
        <v>335</v>
      </c>
      <c r="XB183" s="98" t="s">
        <v>336</v>
      </c>
      <c r="XC183" s="30"/>
      <c r="XD183" s="27" t="s">
        <v>63</v>
      </c>
      <c r="XE183" s="27" t="s">
        <v>64</v>
      </c>
      <c r="XF183" s="27" t="s">
        <v>65</v>
      </c>
      <c r="XG183" s="27" t="s">
        <v>66</v>
      </c>
      <c r="XH183" s="98" t="s">
        <v>335</v>
      </c>
      <c r="XI183" s="98" t="s">
        <v>336</v>
      </c>
      <c r="XJ183" s="30"/>
      <c r="XK183" s="27" t="s">
        <v>63</v>
      </c>
      <c r="XL183" s="27" t="s">
        <v>64</v>
      </c>
      <c r="XM183" s="27" t="s">
        <v>65</v>
      </c>
      <c r="XN183" s="27" t="s">
        <v>66</v>
      </c>
      <c r="XO183" s="98" t="s">
        <v>335</v>
      </c>
      <c r="XP183" s="98" t="s">
        <v>336</v>
      </c>
      <c r="XQ183" s="30"/>
      <c r="XR183" s="27" t="s">
        <v>63</v>
      </c>
      <c r="XS183" s="27" t="s">
        <v>64</v>
      </c>
      <c r="XT183" s="27" t="s">
        <v>65</v>
      </c>
      <c r="XU183" s="27" t="s">
        <v>66</v>
      </c>
      <c r="XV183" s="98" t="s">
        <v>335</v>
      </c>
      <c r="XW183" s="98" t="s">
        <v>336</v>
      </c>
      <c r="XX183" s="30"/>
      <c r="XY183" s="27" t="s">
        <v>63</v>
      </c>
      <c r="XZ183" s="27" t="s">
        <v>64</v>
      </c>
      <c r="YA183" s="27" t="s">
        <v>65</v>
      </c>
      <c r="YB183" s="27" t="s">
        <v>66</v>
      </c>
      <c r="YC183" s="98" t="s">
        <v>335</v>
      </c>
      <c r="YD183" s="98" t="s">
        <v>336</v>
      </c>
      <c r="YE183" s="30"/>
      <c r="YF183" s="27" t="s">
        <v>63</v>
      </c>
      <c r="YG183" s="27" t="s">
        <v>64</v>
      </c>
      <c r="YH183" s="27" t="s">
        <v>65</v>
      </c>
      <c r="YI183" s="27" t="s">
        <v>66</v>
      </c>
      <c r="YJ183" s="98" t="s">
        <v>335</v>
      </c>
      <c r="YK183" s="98" t="s">
        <v>336</v>
      </c>
      <c r="YL183" s="30"/>
      <c r="YM183" s="27" t="s">
        <v>63</v>
      </c>
      <c r="YN183" s="27" t="s">
        <v>64</v>
      </c>
      <c r="YO183" s="27" t="s">
        <v>65</v>
      </c>
      <c r="YP183" s="27" t="s">
        <v>66</v>
      </c>
      <c r="YQ183" s="98" t="s">
        <v>335</v>
      </c>
      <c r="YR183" s="98" t="s">
        <v>336</v>
      </c>
      <c r="YS183" s="30"/>
      <c r="YT183" s="27" t="s">
        <v>63</v>
      </c>
      <c r="YU183" s="27" t="s">
        <v>64</v>
      </c>
      <c r="YV183" s="27" t="s">
        <v>65</v>
      </c>
      <c r="YW183" s="27" t="s">
        <v>66</v>
      </c>
      <c r="YX183" s="98" t="s">
        <v>335</v>
      </c>
      <c r="YY183" s="98" t="s">
        <v>336</v>
      </c>
      <c r="YZ183" s="30"/>
      <c r="ZA183" s="27" t="s">
        <v>63</v>
      </c>
      <c r="ZB183" s="27" t="s">
        <v>64</v>
      </c>
      <c r="ZC183" s="27" t="s">
        <v>65</v>
      </c>
      <c r="ZD183" s="27" t="s">
        <v>66</v>
      </c>
      <c r="ZE183" s="98" t="s">
        <v>335</v>
      </c>
      <c r="ZF183" s="98" t="s">
        <v>336</v>
      </c>
      <c r="ZG183" s="30"/>
      <c r="ZH183" s="27" t="s">
        <v>63</v>
      </c>
      <c r="ZI183" s="27" t="s">
        <v>64</v>
      </c>
      <c r="ZJ183" s="27" t="s">
        <v>65</v>
      </c>
      <c r="ZK183" s="27" t="s">
        <v>66</v>
      </c>
      <c r="ZL183" s="98" t="s">
        <v>335</v>
      </c>
      <c r="ZM183" s="98" t="s">
        <v>336</v>
      </c>
      <c r="ZN183" s="30"/>
      <c r="ZO183" s="27" t="s">
        <v>63</v>
      </c>
      <c r="ZP183" s="27" t="s">
        <v>64</v>
      </c>
      <c r="ZQ183" s="27" t="s">
        <v>65</v>
      </c>
      <c r="ZR183" s="27" t="s">
        <v>66</v>
      </c>
      <c r="ZS183" s="98" t="s">
        <v>335</v>
      </c>
      <c r="ZT183" s="98" t="s">
        <v>336</v>
      </c>
      <c r="ZU183" s="30"/>
      <c r="ZV183" s="27" t="s">
        <v>63</v>
      </c>
      <c r="ZW183" s="27" t="s">
        <v>64</v>
      </c>
      <c r="ZX183" s="27" t="s">
        <v>65</v>
      </c>
      <c r="ZY183" s="27" t="s">
        <v>66</v>
      </c>
      <c r="ZZ183" s="98" t="s">
        <v>335</v>
      </c>
      <c r="AAA183" s="98" t="s">
        <v>336</v>
      </c>
      <c r="AAB183" s="30"/>
      <c r="AAC183" s="27" t="s">
        <v>63</v>
      </c>
      <c r="AAD183" s="27" t="s">
        <v>64</v>
      </c>
      <c r="AAE183" s="27" t="s">
        <v>65</v>
      </c>
      <c r="AAF183" s="27" t="s">
        <v>66</v>
      </c>
      <c r="AAG183" s="98" t="s">
        <v>335</v>
      </c>
      <c r="AAH183" s="98" t="s">
        <v>336</v>
      </c>
      <c r="AAI183" s="30"/>
      <c r="AAJ183" s="27" t="s">
        <v>63</v>
      </c>
      <c r="AAK183" s="27" t="s">
        <v>64</v>
      </c>
      <c r="AAL183" s="27" t="s">
        <v>65</v>
      </c>
      <c r="AAM183" s="27" t="s">
        <v>66</v>
      </c>
      <c r="AAN183" s="98" t="s">
        <v>335</v>
      </c>
      <c r="AAO183" s="98" t="s">
        <v>336</v>
      </c>
      <c r="AAP183" s="30"/>
      <c r="AAQ183" s="27" t="s">
        <v>63</v>
      </c>
      <c r="AAR183" s="27" t="s">
        <v>64</v>
      </c>
      <c r="AAS183" s="27" t="s">
        <v>65</v>
      </c>
      <c r="AAT183" s="27" t="s">
        <v>66</v>
      </c>
      <c r="AAU183" s="98" t="s">
        <v>335</v>
      </c>
      <c r="AAV183" s="98" t="s">
        <v>336</v>
      </c>
      <c r="AAW183" s="30"/>
      <c r="AAX183" s="27" t="s">
        <v>63</v>
      </c>
      <c r="AAY183" s="27" t="s">
        <v>64</v>
      </c>
      <c r="AAZ183" s="27" t="s">
        <v>65</v>
      </c>
      <c r="ABA183" s="27" t="s">
        <v>66</v>
      </c>
      <c r="ABB183" s="98" t="s">
        <v>335</v>
      </c>
      <c r="ABC183" s="98" t="s">
        <v>336</v>
      </c>
      <c r="ABD183" s="30"/>
      <c r="ABE183" s="27" t="s">
        <v>63</v>
      </c>
      <c r="ABF183" s="27" t="s">
        <v>64</v>
      </c>
      <c r="ABG183" s="27" t="s">
        <v>65</v>
      </c>
      <c r="ABH183" s="27" t="s">
        <v>66</v>
      </c>
      <c r="ABI183" s="98" t="s">
        <v>335</v>
      </c>
      <c r="ABJ183" s="98" t="s">
        <v>336</v>
      </c>
      <c r="ABK183" s="30"/>
      <c r="ABL183" s="27" t="s">
        <v>63</v>
      </c>
      <c r="ABM183" s="27" t="s">
        <v>64</v>
      </c>
      <c r="ABN183" s="27" t="s">
        <v>65</v>
      </c>
      <c r="ABO183" s="27" t="s">
        <v>66</v>
      </c>
      <c r="ABP183" s="98" t="s">
        <v>335</v>
      </c>
      <c r="ABQ183" s="98" t="s">
        <v>336</v>
      </c>
      <c r="ABR183" s="30"/>
      <c r="ABS183" s="27" t="s">
        <v>63</v>
      </c>
      <c r="ABT183" s="27" t="s">
        <v>64</v>
      </c>
      <c r="ABU183" s="27" t="s">
        <v>65</v>
      </c>
      <c r="ABV183" s="27" t="s">
        <v>66</v>
      </c>
      <c r="ABW183" s="98" t="s">
        <v>335</v>
      </c>
      <c r="ABX183" s="98" t="s">
        <v>336</v>
      </c>
      <c r="ABY183" s="30"/>
      <c r="ABZ183" s="27" t="s">
        <v>63</v>
      </c>
      <c r="ACA183" s="27" t="s">
        <v>64</v>
      </c>
      <c r="ACB183" s="27" t="s">
        <v>65</v>
      </c>
      <c r="ACC183" s="27" t="s">
        <v>66</v>
      </c>
      <c r="ACD183" s="98" t="s">
        <v>335</v>
      </c>
      <c r="ACE183" s="98" t="s">
        <v>336</v>
      </c>
      <c r="ACF183" s="30"/>
      <c r="ACG183" s="27" t="s">
        <v>63</v>
      </c>
      <c r="ACH183" s="27" t="s">
        <v>64</v>
      </c>
      <c r="ACI183" s="27" t="s">
        <v>65</v>
      </c>
      <c r="ACJ183" s="27" t="s">
        <v>66</v>
      </c>
      <c r="ACK183" s="98" t="s">
        <v>335</v>
      </c>
      <c r="ACL183" s="98" t="s">
        <v>336</v>
      </c>
      <c r="ACM183" s="30"/>
      <c r="ACN183" s="27" t="s">
        <v>63</v>
      </c>
      <c r="ACO183" s="27" t="s">
        <v>64</v>
      </c>
      <c r="ACP183" s="27" t="s">
        <v>65</v>
      </c>
      <c r="ACQ183" s="27" t="s">
        <v>66</v>
      </c>
      <c r="ACR183" s="98" t="s">
        <v>335</v>
      </c>
      <c r="ACS183" s="98" t="s">
        <v>336</v>
      </c>
      <c r="ACT183" s="30"/>
      <c r="ACU183" s="27" t="s">
        <v>63</v>
      </c>
      <c r="ACV183" s="27" t="s">
        <v>64</v>
      </c>
      <c r="ACW183" s="27" t="s">
        <v>65</v>
      </c>
      <c r="ACX183" s="27" t="s">
        <v>66</v>
      </c>
      <c r="ACY183" s="98" t="s">
        <v>335</v>
      </c>
      <c r="ACZ183" s="98" t="s">
        <v>336</v>
      </c>
      <c r="ADA183" s="30"/>
      <c r="ADB183" s="27" t="s">
        <v>63</v>
      </c>
      <c r="ADC183" s="27" t="s">
        <v>64</v>
      </c>
      <c r="ADD183" s="27" t="s">
        <v>65</v>
      </c>
      <c r="ADE183" s="27" t="s">
        <v>66</v>
      </c>
      <c r="ADF183" s="98" t="s">
        <v>335</v>
      </c>
      <c r="ADG183" s="98" t="s">
        <v>336</v>
      </c>
      <c r="ADH183" s="30"/>
      <c r="ADI183" s="27" t="s">
        <v>63</v>
      </c>
      <c r="ADJ183" s="27" t="s">
        <v>64</v>
      </c>
      <c r="ADK183" s="27" t="s">
        <v>65</v>
      </c>
      <c r="ADL183" s="27" t="s">
        <v>66</v>
      </c>
      <c r="ADM183" s="98" t="s">
        <v>335</v>
      </c>
      <c r="ADN183" s="98" t="s">
        <v>336</v>
      </c>
      <c r="ADO183" s="30"/>
      <c r="ADP183" s="27" t="s">
        <v>63</v>
      </c>
      <c r="ADQ183" s="27" t="s">
        <v>64</v>
      </c>
      <c r="ADR183" s="27" t="s">
        <v>65</v>
      </c>
      <c r="ADS183" s="27" t="s">
        <v>66</v>
      </c>
      <c r="ADT183" s="98" t="s">
        <v>335</v>
      </c>
      <c r="ADU183" s="98" t="s">
        <v>336</v>
      </c>
      <c r="ADV183" s="30"/>
      <c r="ADW183" s="27" t="s">
        <v>63</v>
      </c>
      <c r="ADX183" s="27" t="s">
        <v>64</v>
      </c>
      <c r="ADY183" s="27" t="s">
        <v>65</v>
      </c>
      <c r="ADZ183" s="27" t="s">
        <v>66</v>
      </c>
      <c r="AEA183" s="98" t="s">
        <v>335</v>
      </c>
      <c r="AEB183" s="98" t="s">
        <v>336</v>
      </c>
      <c r="AEC183" s="30"/>
      <c r="AED183" s="27" t="s">
        <v>63</v>
      </c>
      <c r="AEE183" s="27" t="s">
        <v>64</v>
      </c>
      <c r="AEF183" s="27" t="s">
        <v>65</v>
      </c>
      <c r="AEG183" s="27" t="s">
        <v>66</v>
      </c>
      <c r="AEH183" s="98" t="s">
        <v>335</v>
      </c>
      <c r="AEI183" s="98" t="s">
        <v>336</v>
      </c>
      <c r="AEJ183" s="30"/>
      <c r="AEK183" s="27" t="s">
        <v>63</v>
      </c>
      <c r="AEL183" s="27" t="s">
        <v>64</v>
      </c>
      <c r="AEM183" s="27" t="s">
        <v>65</v>
      </c>
      <c r="AEN183" s="27" t="s">
        <v>66</v>
      </c>
      <c r="AEO183" s="98" t="s">
        <v>335</v>
      </c>
      <c r="AEP183" s="98" t="s">
        <v>336</v>
      </c>
      <c r="AEQ183" s="30"/>
      <c r="AER183" s="27" t="s">
        <v>63</v>
      </c>
      <c r="AES183" s="27" t="s">
        <v>64</v>
      </c>
      <c r="AET183" s="27" t="s">
        <v>65</v>
      </c>
      <c r="AEU183" s="27" t="s">
        <v>66</v>
      </c>
      <c r="AEV183" s="98" t="s">
        <v>335</v>
      </c>
      <c r="AEW183" s="98" t="s">
        <v>336</v>
      </c>
      <c r="AEX183" s="30"/>
      <c r="AEY183" s="27" t="s">
        <v>63</v>
      </c>
      <c r="AEZ183" s="27" t="s">
        <v>64</v>
      </c>
      <c r="AFA183" s="27" t="s">
        <v>65</v>
      </c>
      <c r="AFB183" s="27" t="s">
        <v>66</v>
      </c>
      <c r="AFC183" s="98" t="s">
        <v>335</v>
      </c>
      <c r="AFD183" s="98" t="s">
        <v>336</v>
      </c>
      <c r="AFE183" s="30"/>
      <c r="AFF183" s="27" t="s">
        <v>63</v>
      </c>
      <c r="AFG183" s="27" t="s">
        <v>64</v>
      </c>
      <c r="AFH183" s="27" t="s">
        <v>65</v>
      </c>
      <c r="AFI183" s="27" t="s">
        <v>66</v>
      </c>
      <c r="AFJ183" s="98" t="s">
        <v>335</v>
      </c>
      <c r="AFK183" s="98" t="s">
        <v>336</v>
      </c>
      <c r="AFL183" s="30"/>
      <c r="AFM183" s="27" t="s">
        <v>63</v>
      </c>
      <c r="AFN183" s="27" t="s">
        <v>64</v>
      </c>
      <c r="AFO183" s="27" t="s">
        <v>65</v>
      </c>
      <c r="AFP183" s="27" t="s">
        <v>66</v>
      </c>
      <c r="AFQ183" s="98" t="s">
        <v>335</v>
      </c>
      <c r="AFR183" s="98" t="s">
        <v>336</v>
      </c>
      <c r="AFS183" s="30"/>
      <c r="AFT183" s="27" t="s">
        <v>63</v>
      </c>
      <c r="AFU183" s="27" t="s">
        <v>64</v>
      </c>
      <c r="AFV183" s="27" t="s">
        <v>65</v>
      </c>
      <c r="AFW183" s="27" t="s">
        <v>66</v>
      </c>
      <c r="AFX183" s="98" t="s">
        <v>335</v>
      </c>
      <c r="AFY183" s="98" t="s">
        <v>336</v>
      </c>
      <c r="AFZ183" s="30"/>
      <c r="AGA183" s="27" t="s">
        <v>63</v>
      </c>
      <c r="AGB183" s="27" t="s">
        <v>64</v>
      </c>
      <c r="AGC183" s="27" t="s">
        <v>65</v>
      </c>
      <c r="AGD183" s="27" t="s">
        <v>66</v>
      </c>
      <c r="AGE183" s="98" t="s">
        <v>335</v>
      </c>
      <c r="AGF183" s="98" t="s">
        <v>336</v>
      </c>
      <c r="AGG183" s="30"/>
      <c r="AGH183" s="27" t="s">
        <v>63</v>
      </c>
      <c r="AGI183" s="27" t="s">
        <v>64</v>
      </c>
      <c r="AGJ183" s="27" t="s">
        <v>65</v>
      </c>
      <c r="AGK183" s="27" t="s">
        <v>66</v>
      </c>
      <c r="AGL183" s="98" t="s">
        <v>335</v>
      </c>
      <c r="AGM183" s="98" t="s">
        <v>336</v>
      </c>
      <c r="AGN183" s="30"/>
      <c r="AGO183" s="27" t="s">
        <v>63</v>
      </c>
      <c r="AGP183" s="27" t="s">
        <v>64</v>
      </c>
      <c r="AGQ183" s="27" t="s">
        <v>65</v>
      </c>
      <c r="AGR183" s="27" t="s">
        <v>66</v>
      </c>
      <c r="AGS183" s="98" t="s">
        <v>335</v>
      </c>
      <c r="AGT183" s="98" t="s">
        <v>336</v>
      </c>
      <c r="AGU183" s="30"/>
      <c r="AGV183" s="27" t="s">
        <v>63</v>
      </c>
      <c r="AGW183" s="27" t="s">
        <v>64</v>
      </c>
      <c r="AGX183" s="27" t="s">
        <v>65</v>
      </c>
      <c r="AGY183" s="27" t="s">
        <v>66</v>
      </c>
      <c r="AGZ183" s="98" t="s">
        <v>335</v>
      </c>
      <c r="AHA183" s="98" t="s">
        <v>336</v>
      </c>
      <c r="AHB183" s="30"/>
      <c r="AHC183" s="27" t="s">
        <v>63</v>
      </c>
      <c r="AHD183" s="27" t="s">
        <v>64</v>
      </c>
      <c r="AHE183" s="27" t="s">
        <v>65</v>
      </c>
      <c r="AHF183" s="27" t="s">
        <v>66</v>
      </c>
      <c r="AHG183" s="98" t="s">
        <v>335</v>
      </c>
      <c r="AHH183" s="98" t="s">
        <v>336</v>
      </c>
      <c r="AHI183" s="30"/>
      <c r="AHJ183" s="27" t="s">
        <v>63</v>
      </c>
      <c r="AHK183" s="27" t="s">
        <v>64</v>
      </c>
      <c r="AHL183" s="27" t="s">
        <v>65</v>
      </c>
      <c r="AHM183" s="27" t="s">
        <v>66</v>
      </c>
      <c r="AHN183" s="98" t="s">
        <v>335</v>
      </c>
      <c r="AHO183" s="98" t="s">
        <v>336</v>
      </c>
      <c r="AHP183" s="30"/>
      <c r="AHQ183" s="27" t="s">
        <v>63</v>
      </c>
      <c r="AHR183" s="27" t="s">
        <v>64</v>
      </c>
      <c r="AHS183" s="27" t="s">
        <v>65</v>
      </c>
      <c r="AHT183" s="27" t="s">
        <v>66</v>
      </c>
      <c r="AHU183" s="98" t="s">
        <v>335</v>
      </c>
      <c r="AHV183" s="98" t="s">
        <v>336</v>
      </c>
      <c r="AHW183" s="30"/>
      <c r="AHX183" s="27" t="s">
        <v>63</v>
      </c>
      <c r="AHY183" s="27" t="s">
        <v>64</v>
      </c>
      <c r="AHZ183" s="27" t="s">
        <v>65</v>
      </c>
      <c r="AIA183" s="27" t="s">
        <v>66</v>
      </c>
      <c r="AIB183" s="98" t="s">
        <v>335</v>
      </c>
      <c r="AIC183" s="98" t="s">
        <v>336</v>
      </c>
      <c r="AID183" s="30"/>
      <c r="AIE183" s="27" t="s">
        <v>63</v>
      </c>
      <c r="AIF183" s="27" t="s">
        <v>64</v>
      </c>
      <c r="AIG183" s="27" t="s">
        <v>65</v>
      </c>
      <c r="AIH183" s="27" t="s">
        <v>66</v>
      </c>
      <c r="AII183" s="98" t="s">
        <v>335</v>
      </c>
      <c r="AIJ183" s="98" t="s">
        <v>336</v>
      </c>
      <c r="AIK183" s="30"/>
      <c r="AIL183" s="27" t="s">
        <v>63</v>
      </c>
      <c r="AIM183" s="27" t="s">
        <v>64</v>
      </c>
      <c r="AIN183" s="27" t="s">
        <v>65</v>
      </c>
      <c r="AIO183" s="27" t="s">
        <v>66</v>
      </c>
      <c r="AIP183" s="98" t="s">
        <v>335</v>
      </c>
      <c r="AIQ183" s="98" t="s">
        <v>336</v>
      </c>
      <c r="AIR183" s="30"/>
      <c r="AIS183" s="27" t="s">
        <v>63</v>
      </c>
      <c r="AIT183" s="27" t="s">
        <v>64</v>
      </c>
      <c r="AIU183" s="27" t="s">
        <v>65</v>
      </c>
      <c r="AIV183" s="27" t="s">
        <v>66</v>
      </c>
      <c r="AIW183" s="98" t="s">
        <v>335</v>
      </c>
      <c r="AIX183" s="98" t="s">
        <v>336</v>
      </c>
      <c r="AIY183" s="30"/>
      <c r="AIZ183" s="27" t="s">
        <v>63</v>
      </c>
      <c r="AJA183" s="27" t="s">
        <v>64</v>
      </c>
      <c r="AJB183" s="27" t="s">
        <v>65</v>
      </c>
      <c r="AJC183" s="27" t="s">
        <v>66</v>
      </c>
      <c r="AJD183" s="98" t="s">
        <v>335</v>
      </c>
      <c r="AJE183" s="98" t="s">
        <v>336</v>
      </c>
      <c r="AJF183" s="30"/>
      <c r="AJG183" s="27" t="s">
        <v>63</v>
      </c>
      <c r="AJH183" s="27" t="s">
        <v>64</v>
      </c>
      <c r="AJI183" s="27" t="s">
        <v>65</v>
      </c>
      <c r="AJJ183" s="27" t="s">
        <v>66</v>
      </c>
      <c r="AJK183" s="98" t="s">
        <v>335</v>
      </c>
      <c r="AJL183" s="98" t="s">
        <v>336</v>
      </c>
      <c r="AJM183" s="30"/>
      <c r="AJN183" s="27" t="s">
        <v>63</v>
      </c>
      <c r="AJO183" s="27" t="s">
        <v>64</v>
      </c>
      <c r="AJP183" s="27" t="s">
        <v>65</v>
      </c>
      <c r="AJQ183" s="27" t="s">
        <v>66</v>
      </c>
      <c r="AJR183" s="98" t="s">
        <v>335</v>
      </c>
      <c r="AJS183" s="98" t="s">
        <v>336</v>
      </c>
      <c r="AJT183" s="30"/>
      <c r="AJU183" s="27" t="s">
        <v>63</v>
      </c>
      <c r="AJV183" s="27" t="s">
        <v>64</v>
      </c>
      <c r="AJW183" s="27" t="s">
        <v>65</v>
      </c>
      <c r="AJX183" s="27" t="s">
        <v>66</v>
      </c>
      <c r="AJY183" s="98" t="s">
        <v>335</v>
      </c>
      <c r="AJZ183" s="98" t="s">
        <v>336</v>
      </c>
      <c r="AKA183" s="30"/>
      <c r="AKB183" s="27" t="s">
        <v>63</v>
      </c>
      <c r="AKC183" s="27" t="s">
        <v>64</v>
      </c>
      <c r="AKD183" s="27" t="s">
        <v>65</v>
      </c>
      <c r="AKE183" s="27" t="s">
        <v>66</v>
      </c>
      <c r="AKF183" s="98" t="s">
        <v>335</v>
      </c>
      <c r="AKG183" s="98" t="s">
        <v>336</v>
      </c>
      <c r="AKH183" s="30"/>
      <c r="AKI183" s="27" t="s">
        <v>63</v>
      </c>
      <c r="AKJ183" s="27" t="s">
        <v>64</v>
      </c>
      <c r="AKK183" s="27" t="s">
        <v>65</v>
      </c>
      <c r="AKL183" s="27" t="s">
        <v>66</v>
      </c>
      <c r="AKM183" s="98" t="s">
        <v>335</v>
      </c>
      <c r="AKN183" s="98" t="s">
        <v>336</v>
      </c>
      <c r="AKO183" s="30"/>
      <c r="AKP183" s="27" t="s">
        <v>63</v>
      </c>
      <c r="AKQ183" s="27" t="s">
        <v>64</v>
      </c>
      <c r="AKR183" s="27" t="s">
        <v>65</v>
      </c>
      <c r="AKS183" s="27" t="s">
        <v>66</v>
      </c>
      <c r="AKT183" s="98" t="s">
        <v>335</v>
      </c>
      <c r="AKU183" s="98" t="s">
        <v>336</v>
      </c>
      <c r="AKV183" s="30"/>
      <c r="AKW183" s="27" t="s">
        <v>63</v>
      </c>
      <c r="AKX183" s="27" t="s">
        <v>64</v>
      </c>
      <c r="AKY183" s="27" t="s">
        <v>65</v>
      </c>
      <c r="AKZ183" s="27" t="s">
        <v>66</v>
      </c>
      <c r="ALA183" s="98" t="s">
        <v>335</v>
      </c>
      <c r="ALB183" s="98" t="s">
        <v>336</v>
      </c>
      <c r="ALC183" s="30"/>
      <c r="ALD183" s="27" t="s">
        <v>63</v>
      </c>
      <c r="ALE183" s="27" t="s">
        <v>64</v>
      </c>
      <c r="ALF183" s="27" t="s">
        <v>65</v>
      </c>
      <c r="ALG183" s="27" t="s">
        <v>66</v>
      </c>
      <c r="ALH183" s="98" t="s">
        <v>335</v>
      </c>
      <c r="ALI183" s="98" t="s">
        <v>336</v>
      </c>
      <c r="ALJ183" s="30"/>
      <c r="ALK183" s="27" t="s">
        <v>63</v>
      </c>
      <c r="ALL183" s="27" t="s">
        <v>64</v>
      </c>
      <c r="ALM183" s="27" t="s">
        <v>65</v>
      </c>
      <c r="ALN183" s="27" t="s">
        <v>66</v>
      </c>
      <c r="ALO183" s="98" t="s">
        <v>335</v>
      </c>
      <c r="ALP183" s="98" t="s">
        <v>336</v>
      </c>
      <c r="ALQ183" s="30"/>
      <c r="ALR183" s="27" t="s">
        <v>63</v>
      </c>
      <c r="ALS183" s="27" t="s">
        <v>64</v>
      </c>
      <c r="ALT183" s="27" t="s">
        <v>65</v>
      </c>
      <c r="ALU183" s="27" t="s">
        <v>66</v>
      </c>
      <c r="ALV183" s="98" t="s">
        <v>335</v>
      </c>
      <c r="ALW183" s="98" t="s">
        <v>336</v>
      </c>
      <c r="ALX183" s="30"/>
      <c r="ALY183" s="27" t="s">
        <v>63</v>
      </c>
      <c r="ALZ183" s="27" t="s">
        <v>64</v>
      </c>
      <c r="AMA183" s="27" t="s">
        <v>65</v>
      </c>
      <c r="AMB183" s="27" t="s">
        <v>66</v>
      </c>
      <c r="AMC183" s="98" t="s">
        <v>335</v>
      </c>
      <c r="AMD183" s="98" t="s">
        <v>336</v>
      </c>
      <c r="AME183" s="30"/>
      <c r="AMF183" s="27" t="s">
        <v>63</v>
      </c>
      <c r="AMG183" s="27" t="s">
        <v>64</v>
      </c>
      <c r="AMH183" s="27" t="s">
        <v>65</v>
      </c>
      <c r="AMI183" s="27" t="s">
        <v>66</v>
      </c>
      <c r="AMJ183" s="98" t="s">
        <v>335</v>
      </c>
      <c r="AMK183" s="98" t="s">
        <v>336</v>
      </c>
      <c r="AML183" s="30"/>
      <c r="AMM183" s="27" t="s">
        <v>63</v>
      </c>
      <c r="AMN183" s="27" t="s">
        <v>64</v>
      </c>
      <c r="AMO183" s="27" t="s">
        <v>65</v>
      </c>
      <c r="AMP183" s="27" t="s">
        <v>66</v>
      </c>
      <c r="AMQ183" s="98" t="s">
        <v>335</v>
      </c>
      <c r="AMR183" s="98" t="s">
        <v>336</v>
      </c>
      <c r="AMS183" s="30"/>
      <c r="AMT183" s="27" t="s">
        <v>63</v>
      </c>
      <c r="AMU183" s="27" t="s">
        <v>64</v>
      </c>
      <c r="AMV183" s="27" t="s">
        <v>65</v>
      </c>
      <c r="AMW183" s="27" t="s">
        <v>66</v>
      </c>
      <c r="AMX183" s="98" t="s">
        <v>335</v>
      </c>
      <c r="AMY183" s="98" t="s">
        <v>336</v>
      </c>
      <c r="AMZ183" s="30"/>
      <c r="ANA183" s="27" t="s">
        <v>63</v>
      </c>
      <c r="ANB183" s="27" t="s">
        <v>64</v>
      </c>
      <c r="ANC183" s="27" t="s">
        <v>65</v>
      </c>
      <c r="AND183" s="27" t="s">
        <v>66</v>
      </c>
      <c r="ANE183" s="98" t="s">
        <v>335</v>
      </c>
      <c r="ANF183" s="98" t="s">
        <v>336</v>
      </c>
      <c r="ANG183" s="30"/>
      <c r="ANH183" s="27" t="s">
        <v>63</v>
      </c>
      <c r="ANI183" s="27" t="s">
        <v>64</v>
      </c>
      <c r="ANJ183" s="27" t="s">
        <v>65</v>
      </c>
      <c r="ANK183" s="27" t="s">
        <v>66</v>
      </c>
      <c r="ANL183" s="98" t="s">
        <v>335</v>
      </c>
      <c r="ANM183" s="98" t="s">
        <v>336</v>
      </c>
      <c r="ANN183" s="30"/>
      <c r="ANO183" s="27" t="s">
        <v>63</v>
      </c>
      <c r="ANP183" s="27" t="s">
        <v>64</v>
      </c>
      <c r="ANQ183" s="27" t="s">
        <v>65</v>
      </c>
      <c r="ANR183" s="27" t="s">
        <v>66</v>
      </c>
      <c r="ANS183" s="98" t="s">
        <v>335</v>
      </c>
      <c r="ANT183" s="98" t="s">
        <v>336</v>
      </c>
      <c r="ANU183" s="30"/>
      <c r="ANV183" s="27" t="s">
        <v>63</v>
      </c>
      <c r="ANW183" s="27" t="s">
        <v>64</v>
      </c>
      <c r="ANX183" s="27" t="s">
        <v>65</v>
      </c>
      <c r="ANY183" s="27" t="s">
        <v>66</v>
      </c>
      <c r="ANZ183" s="98" t="s">
        <v>335</v>
      </c>
      <c r="AOA183" s="98" t="s">
        <v>336</v>
      </c>
      <c r="AOB183" s="30"/>
      <c r="AOC183" s="27" t="s">
        <v>63</v>
      </c>
      <c r="AOD183" s="27" t="s">
        <v>64</v>
      </c>
      <c r="AOE183" s="27" t="s">
        <v>65</v>
      </c>
      <c r="AOF183" s="27" t="s">
        <v>66</v>
      </c>
      <c r="AOG183" s="98" t="s">
        <v>335</v>
      </c>
      <c r="AOH183" s="98" t="s">
        <v>336</v>
      </c>
      <c r="AOI183" s="30"/>
      <c r="AOJ183" s="27" t="s">
        <v>63</v>
      </c>
      <c r="AOK183" s="27" t="s">
        <v>64</v>
      </c>
      <c r="AOL183" s="27" t="s">
        <v>65</v>
      </c>
      <c r="AOM183" s="27" t="s">
        <v>66</v>
      </c>
      <c r="AON183" s="98" t="s">
        <v>335</v>
      </c>
      <c r="AOO183" s="98" t="s">
        <v>336</v>
      </c>
      <c r="AOP183" s="30"/>
      <c r="AOQ183" s="27" t="s">
        <v>63</v>
      </c>
      <c r="AOR183" s="27" t="s">
        <v>64</v>
      </c>
      <c r="AOS183" s="27" t="s">
        <v>65</v>
      </c>
      <c r="AOT183" s="27" t="s">
        <v>66</v>
      </c>
      <c r="AOU183" s="98" t="s">
        <v>335</v>
      </c>
      <c r="AOV183" s="98" t="s">
        <v>336</v>
      </c>
      <c r="AOW183" s="30"/>
      <c r="AOX183" s="28" t="s">
        <v>63</v>
      </c>
      <c r="AOY183" s="28" t="s">
        <v>64</v>
      </c>
      <c r="AOZ183" s="28" t="s">
        <v>65</v>
      </c>
      <c r="APA183" s="28" t="s">
        <v>66</v>
      </c>
      <c r="APB183" s="28" t="s">
        <v>335</v>
      </c>
      <c r="APC183" s="28" t="s">
        <v>336</v>
      </c>
      <c r="APD183" s="30"/>
      <c r="APE183" s="30"/>
    </row>
    <row r="184" spans="1:1097" x14ac:dyDescent="0.2">
      <c r="A184" s="184"/>
      <c r="B184" s="184"/>
      <c r="C184" s="22" t="s">
        <v>40</v>
      </c>
      <c r="D184" s="22" t="s">
        <v>40</v>
      </c>
      <c r="E184" s="22" t="s">
        <v>40</v>
      </c>
      <c r="F184" s="22" t="s">
        <v>166</v>
      </c>
      <c r="G184" s="22" t="s">
        <v>70</v>
      </c>
      <c r="H184" s="22" t="s">
        <v>170</v>
      </c>
      <c r="I184" s="22" t="s">
        <v>190</v>
      </c>
      <c r="J184" s="22" t="s">
        <v>191</v>
      </c>
      <c r="K184" s="22" t="s">
        <v>72</v>
      </c>
      <c r="L184" s="22" t="s">
        <v>193</v>
      </c>
      <c r="M184" s="22" t="s">
        <v>34</v>
      </c>
      <c r="N184" s="22"/>
      <c r="O184" s="22" t="s">
        <v>73</v>
      </c>
      <c r="P184" s="22" t="s">
        <v>74</v>
      </c>
      <c r="Q184" s="22" t="s">
        <v>75</v>
      </c>
      <c r="R184" s="22" t="s">
        <v>76</v>
      </c>
      <c r="S184" s="22" t="s">
        <v>69</v>
      </c>
      <c r="T184" s="22"/>
      <c r="U184" s="22" t="s">
        <v>69</v>
      </c>
      <c r="V184" s="22" t="s">
        <v>197</v>
      </c>
      <c r="W184" s="22" t="s">
        <v>78</v>
      </c>
      <c r="X184" s="22" t="s">
        <v>612</v>
      </c>
      <c r="Y184" s="22" t="s">
        <v>166</v>
      </c>
      <c r="Z184" s="22" t="s">
        <v>166</v>
      </c>
      <c r="AA184" s="22" t="s">
        <v>166</v>
      </c>
      <c r="AB184" s="22"/>
      <c r="AC184" s="22" t="s">
        <v>79</v>
      </c>
      <c r="AD184" s="22" t="s">
        <v>612</v>
      </c>
      <c r="AE184" s="22" t="s">
        <v>80</v>
      </c>
      <c r="AF184" s="31"/>
      <c r="AG184" s="22" t="s">
        <v>80</v>
      </c>
      <c r="AH184" s="22" t="s">
        <v>71</v>
      </c>
      <c r="AI184" s="22" t="s">
        <v>90</v>
      </c>
      <c r="AJ184" s="106" t="s">
        <v>92</v>
      </c>
      <c r="AK184" s="107"/>
      <c r="AL184" s="107" t="s">
        <v>91</v>
      </c>
      <c r="AM184" s="33"/>
      <c r="AN184" s="99"/>
      <c r="AO184" s="99"/>
      <c r="AP184" s="100"/>
      <c r="AQ184" s="100"/>
      <c r="AR184" s="100"/>
      <c r="AS184" s="100"/>
      <c r="AT184" s="25"/>
      <c r="AU184" s="99"/>
      <c r="AV184" s="99"/>
      <c r="AW184" s="100"/>
      <c r="AX184" s="100"/>
      <c r="AY184" s="100"/>
      <c r="AZ184" s="100"/>
      <c r="BA184" s="25"/>
      <c r="BB184" s="26"/>
      <c r="BC184" s="26"/>
      <c r="BD184" s="32"/>
      <c r="BE184" s="32"/>
      <c r="BF184" s="32"/>
      <c r="BG184" s="32"/>
      <c r="BH184" s="25"/>
      <c r="BI184" s="26"/>
      <c r="BJ184" s="26"/>
      <c r="BK184" s="32"/>
      <c r="BL184" s="32"/>
      <c r="BM184" s="32"/>
      <c r="BN184" s="32"/>
      <c r="BO184" s="25"/>
      <c r="BP184" s="26"/>
      <c r="BQ184" s="26"/>
      <c r="BR184" s="32"/>
      <c r="BS184" s="32"/>
      <c r="BT184" s="32"/>
      <c r="BU184" s="32"/>
      <c r="BV184" s="33"/>
      <c r="BW184" s="26"/>
      <c r="BX184" s="26"/>
      <c r="BY184" s="32"/>
      <c r="BZ184" s="32"/>
      <c r="CA184" s="32"/>
      <c r="CB184" s="32"/>
      <c r="CC184" s="33"/>
      <c r="CD184" s="26"/>
      <c r="CE184" s="26"/>
      <c r="CF184" s="32"/>
      <c r="CG184" s="32"/>
      <c r="CH184" s="32"/>
      <c r="CI184" s="32"/>
      <c r="CJ184" s="33"/>
      <c r="CK184" s="26"/>
      <c r="CL184" s="26"/>
      <c r="CM184" s="32"/>
      <c r="CN184" s="32"/>
      <c r="CO184" s="32"/>
      <c r="CP184" s="32"/>
      <c r="CQ184" s="33"/>
      <c r="CR184" s="26"/>
      <c r="CS184" s="26"/>
      <c r="CT184" s="32"/>
      <c r="CU184" s="32"/>
      <c r="CV184" s="32"/>
      <c r="CW184" s="32"/>
      <c r="CX184" s="33"/>
      <c r="CY184" s="26"/>
      <c r="CZ184" s="26"/>
      <c r="DA184" s="32"/>
      <c r="DB184" s="32"/>
      <c r="DC184" s="32"/>
      <c r="DD184" s="32"/>
      <c r="DE184" s="33"/>
      <c r="DF184" s="26"/>
      <c r="DG184" s="26"/>
      <c r="DH184" s="32"/>
      <c r="DI184" s="32"/>
      <c r="DJ184" s="32"/>
      <c r="DK184" s="32"/>
      <c r="DL184" s="33"/>
      <c r="DM184" s="26"/>
      <c r="DN184" s="26"/>
      <c r="DO184" s="32"/>
      <c r="DP184" s="32"/>
      <c r="DQ184" s="32"/>
      <c r="DR184" s="32"/>
      <c r="DS184" s="33"/>
      <c r="DT184" s="26"/>
      <c r="DU184" s="26"/>
      <c r="DV184" s="32"/>
      <c r="DW184" s="32"/>
      <c r="DX184" s="32"/>
      <c r="DY184" s="32"/>
      <c r="DZ184" s="33"/>
      <c r="EA184" s="26"/>
      <c r="EB184" s="26"/>
      <c r="EC184" s="32"/>
      <c r="ED184" s="32"/>
      <c r="EE184" s="32"/>
      <c r="EF184" s="32"/>
      <c r="EG184" s="33"/>
      <c r="EH184" s="26"/>
      <c r="EI184" s="26"/>
      <c r="EJ184" s="32"/>
      <c r="EK184" s="32"/>
      <c r="EL184" s="32"/>
      <c r="EM184" s="32"/>
      <c r="EN184" s="33"/>
      <c r="EO184" s="26"/>
      <c r="EP184" s="26"/>
      <c r="EQ184" s="32"/>
      <c r="ER184" s="32"/>
      <c r="ES184" s="32"/>
      <c r="ET184" s="32"/>
      <c r="EU184" s="33"/>
      <c r="EV184" s="26"/>
      <c r="EW184" s="26"/>
      <c r="EX184" s="32"/>
      <c r="EY184" s="32"/>
      <c r="EZ184" s="32"/>
      <c r="FA184" s="32"/>
      <c r="FB184" s="33"/>
      <c r="FC184" s="26"/>
      <c r="FD184" s="26"/>
      <c r="FE184" s="32"/>
      <c r="FF184" s="32"/>
      <c r="FG184" s="32"/>
      <c r="FH184" s="32"/>
      <c r="FI184" s="33"/>
      <c r="FJ184" s="26"/>
      <c r="FK184" s="26"/>
      <c r="FL184" s="32"/>
      <c r="FM184" s="32"/>
      <c r="FN184" s="32"/>
      <c r="FO184" s="32"/>
      <c r="FP184" s="33"/>
      <c r="FQ184" s="26"/>
      <c r="FR184" s="26"/>
      <c r="FS184" s="32"/>
      <c r="FT184" s="32"/>
      <c r="FU184" s="32"/>
      <c r="FV184" s="32"/>
      <c r="FW184" s="33"/>
      <c r="FX184" s="26"/>
      <c r="FY184" s="26"/>
      <c r="FZ184" s="32"/>
      <c r="GA184" s="32"/>
      <c r="GB184" s="32"/>
      <c r="GC184" s="32"/>
      <c r="GD184" s="33"/>
      <c r="GE184" s="26"/>
      <c r="GF184" s="26"/>
      <c r="GG184" s="32"/>
      <c r="GH184" s="32"/>
      <c r="GI184" s="32"/>
      <c r="GJ184" s="32"/>
      <c r="GK184" s="33"/>
      <c r="GL184" s="26"/>
      <c r="GM184" s="26"/>
      <c r="GN184" s="32"/>
      <c r="GO184" s="32"/>
      <c r="GP184" s="32"/>
      <c r="GQ184" s="32"/>
      <c r="GR184" s="33"/>
      <c r="GS184" s="26"/>
      <c r="GT184" s="26"/>
      <c r="GU184" s="32"/>
      <c r="GV184" s="32"/>
      <c r="GW184" s="32"/>
      <c r="GX184" s="32"/>
      <c r="GY184" s="33"/>
      <c r="GZ184" s="26"/>
      <c r="HA184" s="26"/>
      <c r="HB184" s="32"/>
      <c r="HC184" s="32"/>
      <c r="HD184" s="32"/>
      <c r="HE184" s="32"/>
      <c r="HF184" s="33"/>
      <c r="HG184" s="26"/>
      <c r="HH184" s="26"/>
      <c r="HI184" s="32"/>
      <c r="HJ184" s="32"/>
      <c r="HK184" s="32"/>
      <c r="HL184" s="32"/>
      <c r="HM184" s="33"/>
      <c r="HN184" s="26"/>
      <c r="HO184" s="26"/>
      <c r="HP184" s="32"/>
      <c r="HQ184" s="32"/>
      <c r="HR184" s="32"/>
      <c r="HS184" s="32"/>
      <c r="HT184" s="33"/>
      <c r="HU184" s="26"/>
      <c r="HV184" s="26"/>
      <c r="HW184" s="32"/>
      <c r="HX184" s="32"/>
      <c r="HY184" s="32"/>
      <c r="HZ184" s="32"/>
      <c r="IA184" s="33"/>
      <c r="IB184" s="26"/>
      <c r="IC184" s="26"/>
      <c r="ID184" s="32"/>
      <c r="IE184" s="32"/>
      <c r="IF184" s="32"/>
      <c r="IG184" s="32"/>
      <c r="IH184" s="33"/>
      <c r="II184" s="26"/>
      <c r="IJ184" s="26"/>
      <c r="IK184" s="32"/>
      <c r="IL184" s="32"/>
      <c r="IM184" s="32"/>
      <c r="IN184" s="32"/>
      <c r="IO184" s="33"/>
      <c r="IP184" s="26"/>
      <c r="IQ184" s="26"/>
      <c r="IR184" s="32"/>
      <c r="IS184" s="32"/>
      <c r="IT184" s="32"/>
      <c r="IU184" s="32"/>
      <c r="IV184" s="33"/>
      <c r="IW184" s="26"/>
      <c r="IX184" s="26"/>
      <c r="IY184" s="32"/>
      <c r="IZ184" s="32"/>
      <c r="JA184" s="32"/>
      <c r="JB184" s="32"/>
      <c r="JC184" s="33"/>
      <c r="JD184" s="26"/>
      <c r="JE184" s="26"/>
      <c r="JF184" s="32"/>
      <c r="JG184" s="32"/>
      <c r="JH184" s="32"/>
      <c r="JI184" s="32"/>
      <c r="JJ184" s="33"/>
      <c r="JK184" s="26"/>
      <c r="JL184" s="26"/>
      <c r="JM184" s="32"/>
      <c r="JN184" s="32"/>
      <c r="JO184" s="32"/>
      <c r="JP184" s="32"/>
      <c r="JQ184" s="33"/>
      <c r="JR184" s="26"/>
      <c r="JS184" s="26"/>
      <c r="JT184" s="32"/>
      <c r="JU184" s="32"/>
      <c r="JV184" s="32"/>
      <c r="JW184" s="32"/>
      <c r="JX184" s="33"/>
      <c r="JY184" s="26"/>
      <c r="JZ184" s="26"/>
      <c r="KA184" s="32"/>
      <c r="KB184" s="32"/>
      <c r="KC184" s="32"/>
      <c r="KD184" s="32"/>
      <c r="KE184" s="33"/>
      <c r="KF184" s="26"/>
      <c r="KG184" s="26"/>
      <c r="KH184" s="32"/>
      <c r="KI184" s="32"/>
      <c r="KJ184" s="32"/>
      <c r="KK184" s="32"/>
      <c r="KL184" s="33"/>
      <c r="KM184" s="26"/>
      <c r="KN184" s="26"/>
      <c r="KO184" s="32"/>
      <c r="KP184" s="32"/>
      <c r="KQ184" s="32"/>
      <c r="KR184" s="32"/>
      <c r="KS184" s="33"/>
      <c r="KT184" s="26"/>
      <c r="KU184" s="26"/>
      <c r="KV184" s="32"/>
      <c r="KW184" s="32"/>
      <c r="KX184" s="32"/>
      <c r="KY184" s="32"/>
      <c r="KZ184" s="33"/>
      <c r="LA184" s="26"/>
      <c r="LB184" s="26"/>
      <c r="LC184" s="32"/>
      <c r="LD184" s="32"/>
      <c r="LE184" s="32"/>
      <c r="LF184" s="32"/>
      <c r="LG184" s="33"/>
      <c r="LH184" s="26"/>
      <c r="LI184" s="26"/>
      <c r="LJ184" s="32"/>
      <c r="LK184" s="32"/>
      <c r="LL184" s="32"/>
      <c r="LM184" s="32"/>
      <c r="LN184" s="33"/>
      <c r="LO184" s="26"/>
      <c r="LP184" s="26"/>
      <c r="LQ184" s="32"/>
      <c r="LR184" s="32"/>
      <c r="LS184" s="32"/>
      <c r="LT184" s="32"/>
      <c r="LU184" s="33"/>
      <c r="LV184" s="26"/>
      <c r="LW184" s="26"/>
      <c r="LX184" s="32"/>
      <c r="LY184" s="32"/>
      <c r="LZ184" s="32"/>
      <c r="MA184" s="32"/>
      <c r="MB184" s="33"/>
      <c r="MC184" s="26"/>
      <c r="MD184" s="26"/>
      <c r="ME184" s="32"/>
      <c r="MF184" s="32"/>
      <c r="MG184" s="32"/>
      <c r="MH184" s="32"/>
      <c r="MI184" s="33"/>
      <c r="MJ184" s="26"/>
      <c r="MK184" s="26"/>
      <c r="ML184" s="32"/>
      <c r="MM184" s="32"/>
      <c r="MN184" s="32"/>
      <c r="MO184" s="32"/>
      <c r="MP184" s="33"/>
      <c r="MQ184" s="26"/>
      <c r="MR184" s="26"/>
      <c r="MS184" s="32"/>
      <c r="MT184" s="32"/>
      <c r="MU184" s="32"/>
      <c r="MV184" s="32"/>
      <c r="MW184" s="33"/>
      <c r="MX184" s="26"/>
      <c r="MY184" s="26"/>
      <c r="MZ184" s="32"/>
      <c r="NA184" s="32"/>
      <c r="NB184" s="32"/>
      <c r="NC184" s="32"/>
      <c r="ND184" s="33"/>
      <c r="NE184" s="26"/>
      <c r="NF184" s="26"/>
      <c r="NG184" s="32"/>
      <c r="NH184" s="32"/>
      <c r="NI184" s="32"/>
      <c r="NJ184" s="32"/>
      <c r="NK184" s="33"/>
      <c r="NL184" s="26"/>
      <c r="NM184" s="26"/>
      <c r="NN184" s="32"/>
      <c r="NO184" s="32"/>
      <c r="NP184" s="32"/>
      <c r="NQ184" s="32"/>
      <c r="NR184" s="33"/>
      <c r="NS184" s="26"/>
      <c r="NT184" s="26"/>
      <c r="NU184" s="32"/>
      <c r="NV184" s="32"/>
      <c r="NW184" s="32"/>
      <c r="NX184" s="32"/>
      <c r="NY184" s="33"/>
      <c r="NZ184" s="26"/>
      <c r="OA184" s="26"/>
      <c r="OB184" s="32"/>
      <c r="OC184" s="32"/>
      <c r="OD184" s="32"/>
      <c r="OE184" s="32"/>
      <c r="OF184" s="33"/>
      <c r="OG184" s="26"/>
      <c r="OH184" s="26"/>
      <c r="OI184" s="32"/>
      <c r="OJ184" s="32"/>
      <c r="OK184" s="32"/>
      <c r="OL184" s="32"/>
      <c r="OM184" s="33"/>
      <c r="ON184" s="26"/>
      <c r="OO184" s="26"/>
      <c r="OP184" s="32"/>
      <c r="OQ184" s="32"/>
      <c r="OR184" s="32"/>
      <c r="OS184" s="32"/>
      <c r="OT184" s="33"/>
      <c r="OU184" s="26"/>
      <c r="OV184" s="26"/>
      <c r="OW184" s="32"/>
      <c r="OX184" s="32"/>
      <c r="OY184" s="32"/>
      <c r="OZ184" s="32"/>
      <c r="PA184" s="33"/>
      <c r="PB184" s="26"/>
      <c r="PC184" s="26"/>
      <c r="PD184" s="32"/>
      <c r="PE184" s="32"/>
      <c r="PF184" s="32"/>
      <c r="PG184" s="32"/>
      <c r="PH184" s="33"/>
      <c r="PI184" s="26"/>
      <c r="PJ184" s="26"/>
      <c r="PK184" s="32"/>
      <c r="PL184" s="32"/>
      <c r="PM184" s="32"/>
      <c r="PN184" s="32"/>
      <c r="PO184" s="33"/>
      <c r="PP184" s="26"/>
      <c r="PQ184" s="26"/>
      <c r="PR184" s="32"/>
      <c r="PS184" s="32"/>
      <c r="PT184" s="32"/>
      <c r="PU184" s="32"/>
      <c r="PV184" s="33"/>
      <c r="PW184" s="26"/>
      <c r="PX184" s="26"/>
      <c r="PY184" s="32"/>
      <c r="PZ184" s="32"/>
      <c r="QA184" s="32"/>
      <c r="QB184" s="32"/>
      <c r="QC184" s="33"/>
      <c r="QD184" s="26"/>
      <c r="QE184" s="26"/>
      <c r="QF184" s="32"/>
      <c r="QG184" s="32"/>
      <c r="QH184" s="32"/>
      <c r="QI184" s="32"/>
      <c r="QJ184" s="33"/>
      <c r="QK184" s="26"/>
      <c r="QL184" s="26"/>
      <c r="QM184" s="32"/>
      <c r="QN184" s="32"/>
      <c r="QO184" s="32"/>
      <c r="QP184" s="32"/>
      <c r="QQ184" s="33"/>
      <c r="QR184" s="26"/>
      <c r="QS184" s="26"/>
      <c r="QT184" s="32"/>
      <c r="QU184" s="32"/>
      <c r="QV184" s="32"/>
      <c r="QW184" s="32"/>
      <c r="QX184" s="33"/>
      <c r="QY184" s="26"/>
      <c r="QZ184" s="26"/>
      <c r="RA184" s="32"/>
      <c r="RB184" s="32"/>
      <c r="RC184" s="32"/>
      <c r="RD184" s="32"/>
      <c r="RE184" s="33"/>
      <c r="RF184" s="26"/>
      <c r="RG184" s="26"/>
      <c r="RH184" s="32"/>
      <c r="RI184" s="32"/>
      <c r="RJ184" s="32"/>
      <c r="RK184" s="32"/>
      <c r="RL184" s="33"/>
      <c r="RM184" s="26"/>
      <c r="RN184" s="26"/>
      <c r="RO184" s="32"/>
      <c r="RP184" s="32"/>
      <c r="RQ184" s="32"/>
      <c r="RR184" s="32"/>
      <c r="RS184" s="33"/>
      <c r="RT184" s="26"/>
      <c r="RU184" s="26"/>
      <c r="RV184" s="32"/>
      <c r="RW184" s="32"/>
      <c r="RX184" s="32"/>
      <c r="RY184" s="32"/>
      <c r="RZ184" s="33"/>
      <c r="SA184" s="26"/>
      <c r="SB184" s="26"/>
      <c r="SC184" s="32"/>
      <c r="SD184" s="32"/>
      <c r="SE184" s="32"/>
      <c r="SF184" s="32"/>
      <c r="SG184" s="33"/>
      <c r="SH184" s="26"/>
      <c r="SI184" s="26"/>
      <c r="SJ184" s="32"/>
      <c r="SK184" s="32"/>
      <c r="SL184" s="32"/>
      <c r="SM184" s="32"/>
      <c r="SN184" s="33"/>
      <c r="SO184" s="26"/>
      <c r="SP184" s="26"/>
      <c r="SQ184" s="32"/>
      <c r="SR184" s="32"/>
      <c r="SS184" s="32"/>
      <c r="ST184" s="32"/>
      <c r="SU184" s="33"/>
      <c r="SV184" s="26"/>
      <c r="SW184" s="26"/>
      <c r="SX184" s="32"/>
      <c r="SY184" s="32"/>
      <c r="SZ184" s="32"/>
      <c r="TA184" s="32"/>
      <c r="TB184" s="33"/>
      <c r="TC184" s="26"/>
      <c r="TD184" s="26"/>
      <c r="TE184" s="32"/>
      <c r="TF184" s="32"/>
      <c r="TG184" s="32"/>
      <c r="TH184" s="32"/>
      <c r="TI184" s="33"/>
      <c r="TJ184" s="26"/>
      <c r="TK184" s="26"/>
      <c r="TL184" s="32"/>
      <c r="TM184" s="32"/>
      <c r="TN184" s="32"/>
      <c r="TO184" s="32"/>
      <c r="TP184" s="33"/>
      <c r="TQ184" s="26"/>
      <c r="TR184" s="26"/>
      <c r="TS184" s="32"/>
      <c r="TT184" s="32"/>
      <c r="TU184" s="32"/>
      <c r="TV184" s="32"/>
      <c r="TW184" s="33"/>
      <c r="TX184" s="26"/>
      <c r="TY184" s="26"/>
      <c r="TZ184" s="32"/>
      <c r="UA184" s="32"/>
      <c r="UB184" s="32"/>
      <c r="UC184" s="32"/>
      <c r="UD184" s="33"/>
      <c r="UE184" s="26"/>
      <c r="UF184" s="26"/>
      <c r="UG184" s="32"/>
      <c r="UH184" s="32"/>
      <c r="UI184" s="32"/>
      <c r="UJ184" s="32"/>
      <c r="UK184" s="33"/>
      <c r="UL184" s="26"/>
      <c r="UM184" s="26"/>
      <c r="UN184" s="32"/>
      <c r="UO184" s="32"/>
      <c r="UP184" s="32"/>
      <c r="UQ184" s="32"/>
      <c r="UR184" s="33"/>
      <c r="US184" s="26"/>
      <c r="UT184" s="26"/>
      <c r="UU184" s="32"/>
      <c r="UV184" s="32"/>
      <c r="UW184" s="32"/>
      <c r="UX184" s="32"/>
      <c r="UY184" s="33"/>
      <c r="UZ184" s="26"/>
      <c r="VA184" s="26"/>
      <c r="VB184" s="32"/>
      <c r="VC184" s="32"/>
      <c r="VD184" s="32"/>
      <c r="VE184" s="32"/>
      <c r="VF184" s="33"/>
      <c r="VG184" s="26"/>
      <c r="VH184" s="26"/>
      <c r="VI184" s="32"/>
      <c r="VJ184" s="32"/>
      <c r="VK184" s="32"/>
      <c r="VL184" s="32"/>
      <c r="VM184" s="33"/>
      <c r="VN184" s="26"/>
      <c r="VO184" s="26"/>
      <c r="VP184" s="32"/>
      <c r="VQ184" s="32"/>
      <c r="VR184" s="32"/>
      <c r="VS184" s="32"/>
      <c r="VT184" s="33"/>
      <c r="VU184" s="26"/>
      <c r="VV184" s="26"/>
      <c r="VW184" s="32"/>
      <c r="VX184" s="32"/>
      <c r="VY184" s="32"/>
      <c r="VZ184" s="32"/>
      <c r="WA184" s="33"/>
      <c r="WB184" s="26"/>
      <c r="WC184" s="26"/>
      <c r="WD184" s="32"/>
      <c r="WE184" s="32"/>
      <c r="WF184" s="32"/>
      <c r="WG184" s="32"/>
      <c r="WH184" s="33"/>
      <c r="WI184" s="26"/>
      <c r="WJ184" s="26"/>
      <c r="WK184" s="32"/>
      <c r="WL184" s="32"/>
      <c r="WM184" s="32"/>
      <c r="WN184" s="32"/>
      <c r="WO184" s="33"/>
      <c r="WP184" s="26"/>
      <c r="WQ184" s="26"/>
      <c r="WR184" s="32"/>
      <c r="WS184" s="32"/>
      <c r="WT184" s="32"/>
      <c r="WU184" s="32"/>
      <c r="WV184" s="33"/>
      <c r="WW184" s="26"/>
      <c r="WX184" s="26"/>
      <c r="WY184" s="32"/>
      <c r="WZ184" s="32"/>
      <c r="XA184" s="32"/>
      <c r="XB184" s="32"/>
      <c r="XC184" s="33"/>
      <c r="XD184" s="26"/>
      <c r="XE184" s="26"/>
      <c r="XF184" s="32"/>
      <c r="XG184" s="32"/>
      <c r="XH184" s="32"/>
      <c r="XI184" s="32"/>
      <c r="XJ184" s="33"/>
      <c r="XK184" s="26"/>
      <c r="XL184" s="26"/>
      <c r="XM184" s="32"/>
      <c r="XN184" s="32"/>
      <c r="XO184" s="32"/>
      <c r="XP184" s="32"/>
      <c r="XQ184" s="33"/>
      <c r="XR184" s="26"/>
      <c r="XS184" s="26"/>
      <c r="XT184" s="32"/>
      <c r="XU184" s="32"/>
      <c r="XV184" s="32"/>
      <c r="XW184" s="32"/>
      <c r="XX184" s="33"/>
      <c r="XY184" s="26"/>
      <c r="XZ184" s="26"/>
      <c r="YA184" s="32"/>
      <c r="YB184" s="32"/>
      <c r="YC184" s="32"/>
      <c r="YD184" s="32"/>
      <c r="YE184" s="33"/>
      <c r="YF184" s="26"/>
      <c r="YG184" s="26"/>
      <c r="YH184" s="32"/>
      <c r="YI184" s="32"/>
      <c r="YJ184" s="32"/>
      <c r="YK184" s="32"/>
      <c r="YL184" s="33"/>
      <c r="YM184" s="26"/>
      <c r="YN184" s="26"/>
      <c r="YO184" s="32"/>
      <c r="YP184" s="32"/>
      <c r="YQ184" s="32"/>
      <c r="YR184" s="32"/>
      <c r="YS184" s="33"/>
      <c r="YT184" s="26"/>
      <c r="YU184" s="26"/>
      <c r="YV184" s="32"/>
      <c r="YW184" s="32"/>
      <c r="YX184" s="32"/>
      <c r="YY184" s="32"/>
      <c r="YZ184" s="33"/>
      <c r="ZA184" s="26"/>
      <c r="ZB184" s="26"/>
      <c r="ZC184" s="32"/>
      <c r="ZD184" s="32"/>
      <c r="ZE184" s="32"/>
      <c r="ZF184" s="32"/>
      <c r="ZG184" s="33"/>
      <c r="ZH184" s="26"/>
      <c r="ZI184" s="26"/>
      <c r="ZJ184" s="32"/>
      <c r="ZK184" s="32"/>
      <c r="ZL184" s="32"/>
      <c r="ZM184" s="32"/>
      <c r="ZN184" s="33"/>
      <c r="ZO184" s="26"/>
      <c r="ZP184" s="26"/>
      <c r="ZQ184" s="32"/>
      <c r="ZR184" s="32"/>
      <c r="ZS184" s="32"/>
      <c r="ZT184" s="32"/>
      <c r="ZU184" s="33"/>
      <c r="ZV184" s="26"/>
      <c r="ZW184" s="26"/>
      <c r="ZX184" s="32"/>
      <c r="ZY184" s="32"/>
      <c r="ZZ184" s="32"/>
      <c r="AAA184" s="32"/>
      <c r="AAB184" s="33"/>
      <c r="AAC184" s="26"/>
      <c r="AAD184" s="26"/>
      <c r="AAE184" s="32"/>
      <c r="AAF184" s="32"/>
      <c r="AAG184" s="32"/>
      <c r="AAH184" s="32"/>
      <c r="AAI184" s="33"/>
      <c r="AAJ184" s="26"/>
      <c r="AAK184" s="26"/>
      <c r="AAL184" s="32"/>
      <c r="AAM184" s="32"/>
      <c r="AAN184" s="32"/>
      <c r="AAO184" s="32"/>
      <c r="AAP184" s="33"/>
      <c r="AAQ184" s="26"/>
      <c r="AAR184" s="26"/>
      <c r="AAS184" s="32"/>
      <c r="AAT184" s="32"/>
      <c r="AAU184" s="32"/>
      <c r="AAV184" s="32"/>
      <c r="AAW184" s="25"/>
      <c r="AAX184" s="26"/>
      <c r="AAY184" s="26"/>
      <c r="AAZ184" s="32"/>
      <c r="ABA184" s="32"/>
      <c r="ABB184" s="32"/>
      <c r="ABC184" s="32"/>
      <c r="ABD184" s="25"/>
      <c r="ABE184" s="26"/>
      <c r="ABF184" s="26"/>
      <c r="ABG184" s="32"/>
      <c r="ABH184" s="32"/>
      <c r="ABI184" s="32"/>
      <c r="ABJ184" s="32"/>
      <c r="ABK184" s="25"/>
      <c r="ABL184" s="26"/>
      <c r="ABM184" s="26"/>
      <c r="ABN184" s="32"/>
      <c r="ABO184" s="32"/>
      <c r="ABP184" s="32"/>
      <c r="ABQ184" s="32"/>
      <c r="ABR184" s="25"/>
      <c r="ABS184" s="26"/>
      <c r="ABT184" s="26"/>
      <c r="ABU184" s="32"/>
      <c r="ABV184" s="32"/>
      <c r="ABW184" s="32"/>
      <c r="ABX184" s="32"/>
      <c r="ABY184" s="25"/>
      <c r="ABZ184" s="26"/>
      <c r="ACA184" s="26"/>
      <c r="ACB184" s="32"/>
      <c r="ACC184" s="32"/>
      <c r="ACD184" s="32"/>
      <c r="ACE184" s="32"/>
      <c r="ACF184" s="25"/>
      <c r="ACG184" s="26"/>
      <c r="ACH184" s="26"/>
      <c r="ACI184" s="32"/>
      <c r="ACJ184" s="32"/>
      <c r="ACK184" s="32"/>
      <c r="ACL184" s="32"/>
      <c r="ACM184" s="25"/>
      <c r="ACN184" s="26"/>
      <c r="ACO184" s="26"/>
      <c r="ACP184" s="32"/>
      <c r="ACQ184" s="32"/>
      <c r="ACR184" s="32"/>
      <c r="ACS184" s="32"/>
      <c r="ACT184" s="25"/>
      <c r="ACU184" s="26"/>
      <c r="ACV184" s="26"/>
      <c r="ACW184" s="32"/>
      <c r="ACX184" s="32"/>
      <c r="ACY184" s="32"/>
      <c r="ACZ184" s="32"/>
      <c r="ADA184" s="25"/>
      <c r="ADB184" s="26"/>
      <c r="ADC184" s="26"/>
      <c r="ADD184" s="32"/>
      <c r="ADE184" s="32"/>
      <c r="ADF184" s="32"/>
      <c r="ADG184" s="32"/>
      <c r="ADH184" s="25"/>
      <c r="ADI184" s="26"/>
      <c r="ADJ184" s="26"/>
      <c r="ADK184" s="32"/>
      <c r="ADL184" s="32"/>
      <c r="ADM184" s="32"/>
      <c r="ADN184" s="32"/>
      <c r="ADO184" s="25"/>
      <c r="ADP184" s="26"/>
      <c r="ADQ184" s="26"/>
      <c r="ADR184" s="32"/>
      <c r="ADS184" s="32"/>
      <c r="ADT184" s="32"/>
      <c r="ADU184" s="32"/>
      <c r="ADV184" s="25"/>
      <c r="ADW184" s="26"/>
      <c r="ADX184" s="26"/>
      <c r="ADY184" s="32"/>
      <c r="ADZ184" s="32"/>
      <c r="AEA184" s="32"/>
      <c r="AEB184" s="32"/>
      <c r="AEC184" s="25"/>
      <c r="AED184" s="26"/>
      <c r="AEE184" s="26"/>
      <c r="AEF184" s="32"/>
      <c r="AEG184" s="32"/>
      <c r="AEH184" s="32"/>
      <c r="AEI184" s="32"/>
      <c r="AEJ184" s="25"/>
      <c r="AEK184" s="26"/>
      <c r="AEL184" s="26"/>
      <c r="AEM184" s="32"/>
      <c r="AEN184" s="32"/>
      <c r="AEO184" s="32"/>
      <c r="AEP184" s="32"/>
      <c r="AEQ184" s="25"/>
      <c r="AER184" s="26"/>
      <c r="AES184" s="26"/>
      <c r="AET184" s="32"/>
      <c r="AEU184" s="32"/>
      <c r="AEV184" s="32"/>
      <c r="AEW184" s="32"/>
      <c r="AEX184" s="25"/>
      <c r="AEY184" s="26"/>
      <c r="AEZ184" s="26"/>
      <c r="AFA184" s="32"/>
      <c r="AFB184" s="32"/>
      <c r="AFC184" s="32"/>
      <c r="AFD184" s="32"/>
      <c r="AFE184" s="25"/>
      <c r="AFF184" s="26"/>
      <c r="AFG184" s="26"/>
      <c r="AFH184" s="32"/>
      <c r="AFI184" s="32"/>
      <c r="AFJ184" s="32"/>
      <c r="AFK184" s="32"/>
      <c r="AFL184" s="25"/>
      <c r="AFM184" s="26"/>
      <c r="AFN184" s="26"/>
      <c r="AFO184" s="32"/>
      <c r="AFP184" s="32"/>
      <c r="AFQ184" s="32"/>
      <c r="AFR184" s="32"/>
      <c r="AFS184" s="25"/>
      <c r="AFT184" s="26"/>
      <c r="AFU184" s="26"/>
      <c r="AFV184" s="32"/>
      <c r="AFW184" s="32"/>
      <c r="AFX184" s="32"/>
      <c r="AFY184" s="32"/>
      <c r="AFZ184" s="25"/>
      <c r="AGA184" s="26"/>
      <c r="AGB184" s="26"/>
      <c r="AGC184" s="32"/>
      <c r="AGD184" s="32"/>
      <c r="AGE184" s="32"/>
      <c r="AGF184" s="32"/>
      <c r="AGG184" s="25"/>
      <c r="AGH184" s="26"/>
      <c r="AGI184" s="26"/>
      <c r="AGJ184" s="32"/>
      <c r="AGK184" s="32"/>
      <c r="AGL184" s="32"/>
      <c r="AGM184" s="32"/>
      <c r="AGN184" s="25"/>
      <c r="AGO184" s="26"/>
      <c r="AGP184" s="26"/>
      <c r="AGQ184" s="32"/>
      <c r="AGR184" s="32"/>
      <c r="AGS184" s="32"/>
      <c r="AGT184" s="32"/>
      <c r="AGU184" s="25"/>
      <c r="AGV184" s="26"/>
      <c r="AGW184" s="26"/>
      <c r="AGX184" s="32"/>
      <c r="AGY184" s="32"/>
      <c r="AGZ184" s="32"/>
      <c r="AHA184" s="32"/>
      <c r="AHB184" s="25"/>
      <c r="AHC184" s="26"/>
      <c r="AHD184" s="26"/>
      <c r="AHE184" s="32"/>
      <c r="AHF184" s="32"/>
      <c r="AHG184" s="32"/>
      <c r="AHH184" s="32"/>
      <c r="AHI184" s="25"/>
      <c r="AHJ184" s="26"/>
      <c r="AHK184" s="26"/>
      <c r="AHL184" s="32"/>
      <c r="AHM184" s="32"/>
      <c r="AHN184" s="32"/>
      <c r="AHO184" s="32"/>
      <c r="AHP184" s="25"/>
      <c r="AHQ184" s="26"/>
      <c r="AHR184" s="26"/>
      <c r="AHS184" s="32"/>
      <c r="AHT184" s="32"/>
      <c r="AHU184" s="32"/>
      <c r="AHV184" s="32"/>
      <c r="AHW184" s="25"/>
      <c r="AHX184" s="26"/>
      <c r="AHY184" s="26"/>
      <c r="AHZ184" s="32"/>
      <c r="AIA184" s="32"/>
      <c r="AIB184" s="32"/>
      <c r="AIC184" s="32"/>
      <c r="AID184" s="25"/>
      <c r="AIE184" s="26"/>
      <c r="AIF184" s="26"/>
      <c r="AIG184" s="32"/>
      <c r="AIH184" s="32"/>
      <c r="AII184" s="32"/>
      <c r="AIJ184" s="32"/>
      <c r="AIK184" s="25"/>
      <c r="AIL184" s="26"/>
      <c r="AIM184" s="26"/>
      <c r="AIN184" s="32"/>
      <c r="AIO184" s="32"/>
      <c r="AIP184" s="32"/>
      <c r="AIQ184" s="32"/>
      <c r="AIR184" s="25"/>
      <c r="AIS184" s="26"/>
      <c r="AIT184" s="26"/>
      <c r="AIU184" s="32"/>
      <c r="AIV184" s="32"/>
      <c r="AIW184" s="32"/>
      <c r="AIX184" s="32"/>
      <c r="AIY184" s="25"/>
      <c r="AIZ184" s="26"/>
      <c r="AJA184" s="26"/>
      <c r="AJB184" s="32"/>
      <c r="AJC184" s="32"/>
      <c r="AJD184" s="32"/>
      <c r="AJE184" s="32"/>
      <c r="AJF184" s="25"/>
      <c r="AJG184" s="26"/>
      <c r="AJH184" s="26"/>
      <c r="AJI184" s="32"/>
      <c r="AJJ184" s="32"/>
      <c r="AJK184" s="32"/>
      <c r="AJL184" s="32"/>
      <c r="AJM184" s="25"/>
      <c r="AJN184" s="26"/>
      <c r="AJO184" s="26"/>
      <c r="AJP184" s="32"/>
      <c r="AJQ184" s="32"/>
      <c r="AJR184" s="32"/>
      <c r="AJS184" s="32"/>
      <c r="AJT184" s="25"/>
      <c r="AJU184" s="26"/>
      <c r="AJV184" s="26"/>
      <c r="AJW184" s="32"/>
      <c r="AJX184" s="32"/>
      <c r="AJY184" s="32"/>
      <c r="AJZ184" s="32"/>
      <c r="AKA184" s="25"/>
      <c r="AKB184" s="26"/>
      <c r="AKC184" s="26"/>
      <c r="AKD184" s="32"/>
      <c r="AKE184" s="32"/>
      <c r="AKF184" s="32"/>
      <c r="AKG184" s="32"/>
      <c r="AKH184" s="25"/>
      <c r="AKI184" s="26"/>
      <c r="AKJ184" s="26"/>
      <c r="AKK184" s="32"/>
      <c r="AKL184" s="32"/>
      <c r="AKM184" s="32"/>
      <c r="AKN184" s="32"/>
      <c r="AKO184" s="25"/>
      <c r="AKP184" s="26"/>
      <c r="AKQ184" s="26"/>
      <c r="AKR184" s="32"/>
      <c r="AKS184" s="32"/>
      <c r="AKT184" s="32"/>
      <c r="AKU184" s="32"/>
      <c r="AKV184" s="25"/>
      <c r="AKW184" s="26"/>
      <c r="AKX184" s="26"/>
      <c r="AKY184" s="32"/>
      <c r="AKZ184" s="32"/>
      <c r="ALA184" s="32"/>
      <c r="ALB184" s="32"/>
      <c r="ALC184" s="25"/>
      <c r="ALD184" s="26"/>
      <c r="ALE184" s="26"/>
      <c r="ALF184" s="32"/>
      <c r="ALG184" s="32"/>
      <c r="ALH184" s="32"/>
      <c r="ALI184" s="32"/>
      <c r="ALJ184" s="25"/>
      <c r="ALK184" s="26"/>
      <c r="ALL184" s="26"/>
      <c r="ALM184" s="32"/>
      <c r="ALN184" s="32"/>
      <c r="ALO184" s="32"/>
      <c r="ALP184" s="32"/>
      <c r="ALQ184" s="33"/>
      <c r="ALR184" s="26"/>
      <c r="ALS184" s="26"/>
      <c r="ALT184" s="32"/>
      <c r="ALU184" s="32"/>
      <c r="ALV184" s="32"/>
      <c r="ALW184" s="32"/>
      <c r="ALX184" s="33"/>
      <c r="ALY184" s="26"/>
      <c r="ALZ184" s="26"/>
      <c r="AMA184" s="32"/>
      <c r="AMB184" s="32"/>
      <c r="AMC184" s="32"/>
      <c r="AMD184" s="32"/>
      <c r="AME184" s="33"/>
      <c r="AMF184" s="26"/>
      <c r="AMG184" s="26"/>
      <c r="AMH184" s="32"/>
      <c r="AMI184" s="32"/>
      <c r="AMJ184" s="32"/>
      <c r="AMK184" s="32"/>
      <c r="AML184" s="33"/>
      <c r="AMM184" s="26"/>
      <c r="AMN184" s="26"/>
      <c r="AMO184" s="32"/>
      <c r="AMP184" s="32"/>
      <c r="AMQ184" s="32"/>
      <c r="AMR184" s="32"/>
      <c r="AMS184" s="33"/>
      <c r="AMT184" s="26"/>
      <c r="AMU184" s="26"/>
      <c r="AMV184" s="32"/>
      <c r="AMW184" s="32"/>
      <c r="AMX184" s="32"/>
      <c r="AMY184" s="32"/>
      <c r="AMZ184" s="33"/>
      <c r="ANA184" s="26"/>
      <c r="ANB184" s="26"/>
      <c r="ANC184" s="32"/>
      <c r="AND184" s="32"/>
      <c r="ANE184" s="32"/>
      <c r="ANF184" s="32"/>
      <c r="ANG184" s="33"/>
      <c r="ANH184" s="26"/>
      <c r="ANI184" s="26"/>
      <c r="ANJ184" s="32"/>
      <c r="ANK184" s="32"/>
      <c r="ANL184" s="32"/>
      <c r="ANM184" s="32"/>
      <c r="ANN184" s="33"/>
      <c r="ANO184" s="26"/>
      <c r="ANP184" s="26"/>
      <c r="ANQ184" s="32"/>
      <c r="ANR184" s="32"/>
      <c r="ANS184" s="32"/>
      <c r="ANT184" s="32"/>
      <c r="ANU184" s="33"/>
      <c r="ANV184" s="26"/>
      <c r="ANW184" s="26"/>
      <c r="ANX184" s="32"/>
      <c r="ANY184" s="32"/>
      <c r="ANZ184" s="32"/>
      <c r="AOA184" s="32"/>
      <c r="AOB184" s="33"/>
      <c r="AOC184" s="26"/>
      <c r="AOD184" s="26"/>
      <c r="AOE184" s="32"/>
      <c r="AOF184" s="32"/>
      <c r="AOG184" s="32"/>
      <c r="AOH184" s="32"/>
      <c r="AOI184" s="33"/>
      <c r="AOJ184" s="26"/>
      <c r="AOK184" s="26"/>
      <c r="AOL184" s="32"/>
      <c r="AOM184" s="32"/>
      <c r="AON184" s="32"/>
      <c r="AOO184" s="32"/>
      <c r="AOP184" s="33"/>
      <c r="AOQ184" s="26"/>
      <c r="AOR184" s="26"/>
      <c r="AOS184" s="32"/>
      <c r="AOT184" s="32"/>
      <c r="AOU184" s="32"/>
      <c r="AOV184" s="32"/>
      <c r="AOW184" s="33"/>
      <c r="AOX184" s="37"/>
      <c r="AOY184" s="37"/>
      <c r="AOZ184" s="36"/>
      <c r="APA184" s="36"/>
      <c r="APB184" s="36"/>
      <c r="APC184" s="36"/>
    </row>
    <row r="185" spans="1:1097" x14ac:dyDescent="0.2">
      <c r="A185" s="185"/>
      <c r="B185" s="183"/>
      <c r="C185" s="88">
        <f>'Equação de bombas'!C13</f>
        <v>180</v>
      </c>
      <c r="D185" s="1">
        <f>'Equação de bombas'!C15</f>
        <v>6024.5844021139956</v>
      </c>
      <c r="E185" s="1">
        <f>'Equação de bombas'!C14</f>
        <v>-16317921.817764627</v>
      </c>
      <c r="F185" s="38">
        <v>113.16</v>
      </c>
      <c r="G185" s="158">
        <v>1.9810000000000001E-3</v>
      </c>
      <c r="H185" s="6">
        <f>'Momento Inercia '!G21</f>
        <v>0.14400020254000001</v>
      </c>
      <c r="I185" s="38">
        <v>3500</v>
      </c>
      <c r="J185" s="3">
        <f t="shared" ref="J185:J215" si="857">I185/60</f>
        <v>58.333333333333336</v>
      </c>
      <c r="K185" s="3">
        <f t="shared" ref="K185:K215" si="858">2*3.1416*J185</f>
        <v>366.52</v>
      </c>
      <c r="L185" s="4">
        <v>0.82</v>
      </c>
      <c r="M185" s="4">
        <v>0.66</v>
      </c>
      <c r="N185" s="1">
        <f>L185*M185</f>
        <v>0.54120000000000001</v>
      </c>
      <c r="O185" s="3">
        <f>1000*G185*F185/(75*N185)+2</f>
        <v>7.5227878787878781</v>
      </c>
      <c r="P185" s="40">
        <f t="shared" ref="P185:P215" si="859">O185*75.9</f>
        <v>570.9796</v>
      </c>
      <c r="Q185" s="4">
        <v>21.51</v>
      </c>
      <c r="R185" s="4">
        <v>151</v>
      </c>
      <c r="S185" s="38">
        <v>12587.54</v>
      </c>
      <c r="T185" s="1">
        <f t="shared" ref="T185:T216" si="860">S185/(R185-1)</f>
        <v>83.916933333333333</v>
      </c>
      <c r="U185" s="7">
        <f>'Conduto em Série (Equivalente)'!C23</f>
        <v>9.1849501318337995E-2</v>
      </c>
      <c r="V185" s="7">
        <f t="shared" ref="V185:V215" si="861">3.1416*U185^2/4</f>
        <v>6.6258942829124593E-3</v>
      </c>
      <c r="W185" s="159">
        <f>'Conduto em Série (Equivalente)'!C28</f>
        <v>3.4283282369456214E-2</v>
      </c>
      <c r="X185" s="40">
        <f t="shared" ref="X185:X198" si="862">AC185/(9.81*V185)</f>
        <v>8095.2484858865882</v>
      </c>
      <c r="Y185" s="4">
        <v>0</v>
      </c>
      <c r="Z185" s="4">
        <f>F185</f>
        <v>113.16</v>
      </c>
      <c r="AA185" s="4">
        <f>F185-Q185</f>
        <v>91.649999999999991</v>
      </c>
      <c r="AB185" s="6">
        <f t="shared" ref="AB185:AB216" si="863">(9.81*P185)/(K185^2*H185)</f>
        <v>0.2895550479995273</v>
      </c>
      <c r="AC185" s="1">
        <f>'Conduto em Série (Equivalente)'!C19</f>
        <v>526.19133708825245</v>
      </c>
      <c r="AD185" s="40">
        <f t="shared" ref="AD185:AD198" si="864">(W185*T185)/(2*9.81*U185*V185^2)</f>
        <v>36363.626619283568</v>
      </c>
      <c r="AE185" s="1">
        <f t="shared" ref="AE185:AE198" si="865">T185/AC185</f>
        <v>0.15947988387208822</v>
      </c>
      <c r="AF185" s="2">
        <v>0</v>
      </c>
      <c r="AG185" s="10">
        <f t="shared" ref="AG185:AG198" si="866">AF185*AE185</f>
        <v>0</v>
      </c>
      <c r="AH185" s="12">
        <f t="shared" ref="AH185:AH198" si="867">1/(AB185*AG185+1)</f>
        <v>1</v>
      </c>
      <c r="AI185" s="43">
        <f t="shared" ref="AI185:AI215" si="868">AL185^2-4*AJ185</f>
        <v>2.0331773482599831E-5</v>
      </c>
      <c r="AJ185" s="93">
        <f t="shared" ref="AJ185:AJ216" si="869">(AH185^2*C185-AQ185)/E185</f>
        <v>-5.0789177799707912E-6</v>
      </c>
      <c r="AK185" s="160">
        <f>$G$185</f>
        <v>1.9810000000000001E-3</v>
      </c>
      <c r="AL185" s="43">
        <f t="shared" ref="AL185:AL216" si="870">(AH185*D185-X185)/E185</f>
        <v>1.2689508547089306E-4</v>
      </c>
      <c r="AM185" s="43"/>
      <c r="AN185" s="161">
        <f>$G$185</f>
        <v>1.9810000000000001E-3</v>
      </c>
      <c r="AO185" s="95">
        <f>$Z$185</f>
        <v>113.16</v>
      </c>
      <c r="AP185" s="9"/>
      <c r="AQ185" s="9">
        <f t="shared" ref="AQ185:AQ198" si="871">AV185-AU185*(B-_R*ABS(AU185))</f>
        <v>97.122616747581944</v>
      </c>
      <c r="AR185" s="121">
        <f>$Z$185</f>
        <v>113.16</v>
      </c>
      <c r="AS185" s="48">
        <f>$G$185</f>
        <v>1.9810000000000001E-3</v>
      </c>
      <c r="AT185" s="49"/>
      <c r="AU185" s="48">
        <f>$G$185</f>
        <v>1.9810000000000001E-3</v>
      </c>
      <c r="AV185" s="95">
        <f>ZG+149*(Hm-ZG)/150</f>
        <v>113.0166</v>
      </c>
      <c r="AW185" s="9">
        <f t="shared" ref="AW185:AW198" si="872">AR185+AS185*(B-_R*ABS(AS185))</f>
        <v>129.05398325241805</v>
      </c>
      <c r="AX185" s="9">
        <f t="shared" ref="AX185:AX198" si="873">BC185-BB185*(B-_R*ABS(BB185))</f>
        <v>96.979216747581944</v>
      </c>
      <c r="AY185" s="121">
        <f>AV185</f>
        <v>113.0166</v>
      </c>
      <c r="AZ185" s="48">
        <f>$G$185</f>
        <v>1.9810000000000001E-3</v>
      </c>
      <c r="BA185" s="49"/>
      <c r="BB185" s="48">
        <f>$G$185</f>
        <v>1.9810000000000001E-3</v>
      </c>
      <c r="BC185" s="95">
        <f>ZG+148*(Hm-ZG)/150</f>
        <v>112.8732</v>
      </c>
      <c r="BD185" s="9">
        <f t="shared" ref="BD185:BD198" si="874">AY185+AZ185*(B-_R*ABS(AZ185))</f>
        <v>128.91058325241806</v>
      </c>
      <c r="BE185" s="9">
        <f t="shared" ref="BE185:BE215" si="875">BJ185-BI185*(B-_R*ABS(BI185))</f>
        <v>96.835816747581944</v>
      </c>
      <c r="BF185" s="121">
        <f>BC185</f>
        <v>112.8732</v>
      </c>
      <c r="BG185" s="48">
        <f>$G$185</f>
        <v>1.9810000000000001E-3</v>
      </c>
      <c r="BH185" s="49"/>
      <c r="BI185" s="48">
        <f>$G$185</f>
        <v>1.9810000000000001E-3</v>
      </c>
      <c r="BJ185" s="95">
        <f>ZG+147*(Hm-ZG)/150</f>
        <v>112.7298</v>
      </c>
      <c r="BK185" s="9">
        <f t="shared" ref="BK185:BK215" si="876">BF185+BG185*(B-_R*ABS(BG185))</f>
        <v>128.76718325241805</v>
      </c>
      <c r="BL185" s="9">
        <f>BQ185-BP185*(B-_R*ABS(BP185))</f>
        <v>96.692416747581944</v>
      </c>
      <c r="BM185" s="121">
        <f>BJ185</f>
        <v>112.7298</v>
      </c>
      <c r="BN185" s="48">
        <f>$G$185</f>
        <v>1.9810000000000001E-3</v>
      </c>
      <c r="BO185" s="49"/>
      <c r="BP185" s="48">
        <f>$G$185</f>
        <v>1.9810000000000001E-3</v>
      </c>
      <c r="BQ185" s="95">
        <f>ZG+146*(Hm-ZG)/150</f>
        <v>112.5864</v>
      </c>
      <c r="BR185" s="9">
        <f t="shared" ref="BR185:BR215" si="877">BM185+BN185*(B-_R*ABS(BN185))</f>
        <v>128.62378325241806</v>
      </c>
      <c r="BS185" s="9">
        <f>BX185-BW185*(B-_R*ABS(BW185))</f>
        <v>96.549016747581945</v>
      </c>
      <c r="BT185" s="121">
        <f>BQ185</f>
        <v>112.5864</v>
      </c>
      <c r="BU185" s="48">
        <f>$G$185</f>
        <v>1.9810000000000001E-3</v>
      </c>
      <c r="BV185" s="12"/>
      <c r="BW185" s="48">
        <f>$G$185</f>
        <v>1.9810000000000001E-3</v>
      </c>
      <c r="BX185" s="95">
        <f>ZG+145*(Hm-ZG)/150</f>
        <v>112.443</v>
      </c>
      <c r="BY185" s="9">
        <f t="shared" ref="BY185:BY215" si="878">BT185+BU185*(B-_R*ABS(BU185))</f>
        <v>128.48038325241805</v>
      </c>
      <c r="BZ185" s="9">
        <f>CE185-CD185*(B-_R*ABS(CD185))</f>
        <v>96.405616747581945</v>
      </c>
      <c r="CA185" s="121">
        <f>BX185</f>
        <v>112.443</v>
      </c>
      <c r="CB185" s="48">
        <f>$G$185</f>
        <v>1.9810000000000001E-3</v>
      </c>
      <c r="CC185" s="12"/>
      <c r="CD185" s="48">
        <f>$G$185</f>
        <v>1.9810000000000001E-3</v>
      </c>
      <c r="CE185" s="95">
        <f>ZG+144*(Hm-ZG)/150</f>
        <v>112.2996</v>
      </c>
      <c r="CF185" s="9">
        <f t="shared" ref="CF185:CF215" si="879">CA185+CB185*(B-_R*ABS(CB185))</f>
        <v>128.33698325241807</v>
      </c>
      <c r="CG185" s="9">
        <f>CL185-CK185*(B-_R*ABS(CK185))</f>
        <v>96.262216747581945</v>
      </c>
      <c r="CH185" s="121">
        <f>CE185</f>
        <v>112.2996</v>
      </c>
      <c r="CI185" s="48">
        <f>$G$185</f>
        <v>1.9810000000000001E-3</v>
      </c>
      <c r="CJ185" s="12"/>
      <c r="CK185" s="48">
        <f>$G$185</f>
        <v>1.9810000000000001E-3</v>
      </c>
      <c r="CL185" s="95">
        <f>ZG+143*(Hm-ZG)/150</f>
        <v>112.1562</v>
      </c>
      <c r="CM185" s="9">
        <f t="shared" ref="CM185:CM215" si="880">CH185+CI185*(B-_R*ABS(CI185))</f>
        <v>128.19358325241805</v>
      </c>
      <c r="CN185" s="9">
        <f>CS185-CR185*(B-_R*ABS(CR185))</f>
        <v>96.118816747581945</v>
      </c>
      <c r="CO185" s="121">
        <f>CL185</f>
        <v>112.1562</v>
      </c>
      <c r="CP185" s="48">
        <f>$G$185</f>
        <v>1.9810000000000001E-3</v>
      </c>
      <c r="CQ185" s="12"/>
      <c r="CR185" s="48">
        <f>$G$185</f>
        <v>1.9810000000000001E-3</v>
      </c>
      <c r="CS185" s="95">
        <f>ZG+142*(Hm-ZG)/150</f>
        <v>112.0128</v>
      </c>
      <c r="CT185" s="9">
        <f t="shared" ref="CT185:CT215" si="881">CO185+CP185*(B-_R*ABS(CP185))</f>
        <v>128.05018325241807</v>
      </c>
      <c r="CU185" s="9">
        <f t="shared" ref="CU185:CU248" si="882">CZ185-CY185*(B-_R*ABS(CY185))</f>
        <v>95.975416747581946</v>
      </c>
      <c r="CV185" s="121">
        <f>CS185</f>
        <v>112.0128</v>
      </c>
      <c r="CW185" s="48">
        <f>$G$185</f>
        <v>1.9810000000000001E-3</v>
      </c>
      <c r="CX185" s="12"/>
      <c r="CY185" s="48">
        <f>$G$185</f>
        <v>1.9810000000000001E-3</v>
      </c>
      <c r="CZ185" s="95">
        <f>ZG+141*(Hm-ZG)/150</f>
        <v>111.8694</v>
      </c>
      <c r="DA185" s="9">
        <f t="shared" ref="DA185:DA248" si="883">CV185+CW185*(B-_R*ABS(CW185))</f>
        <v>127.90678325241805</v>
      </c>
      <c r="DB185" s="9">
        <f t="shared" ref="DB185:DB248" si="884">DG185-DF185*(B-_R*ABS(DF185))</f>
        <v>95.832016747581946</v>
      </c>
      <c r="DC185" s="121">
        <f>CZ185</f>
        <v>111.8694</v>
      </c>
      <c r="DD185" s="48">
        <f>$G$185</f>
        <v>1.9810000000000001E-3</v>
      </c>
      <c r="DE185" s="12"/>
      <c r="DF185" s="48">
        <f>$G$185</f>
        <v>1.9810000000000001E-3</v>
      </c>
      <c r="DG185" s="95">
        <f>ZG+140*(Hm-ZG)/150</f>
        <v>111.726</v>
      </c>
      <c r="DH185" s="9">
        <f t="shared" ref="DH185:DH248" si="885">DC185+DD185*(B-_R*ABS(DD185))</f>
        <v>127.76338325241805</v>
      </c>
      <c r="DI185" s="9">
        <f t="shared" ref="DI185:DI248" si="886">DN185-DM185*(B-_R*ABS(DM185))</f>
        <v>95.688616747581946</v>
      </c>
      <c r="DJ185" s="121">
        <f>DG185</f>
        <v>111.726</v>
      </c>
      <c r="DK185" s="48">
        <f>$G$185</f>
        <v>1.9810000000000001E-3</v>
      </c>
      <c r="DL185" s="12"/>
      <c r="DM185" s="48">
        <f>$G$185</f>
        <v>1.9810000000000001E-3</v>
      </c>
      <c r="DN185" s="95">
        <f>ZG+139*(Hm-ZG)/150</f>
        <v>111.5826</v>
      </c>
      <c r="DO185" s="9">
        <f t="shared" ref="DO185:DO248" si="887">DJ185+DK185*(B-_R*ABS(DK185))</f>
        <v>127.61998325241805</v>
      </c>
      <c r="DP185" s="9">
        <f t="shared" ref="DP185:DP248" si="888">DU185-DT185*(B-_R*ABS(DT185))</f>
        <v>95.545216747581946</v>
      </c>
      <c r="DQ185" s="121">
        <f>DN185</f>
        <v>111.5826</v>
      </c>
      <c r="DR185" s="48">
        <f>$G$185</f>
        <v>1.9810000000000001E-3</v>
      </c>
      <c r="DS185" s="12"/>
      <c r="DT185" s="48">
        <f>$G$185</f>
        <v>1.9810000000000001E-3</v>
      </c>
      <c r="DU185" s="95">
        <f>ZG+138*(Hm-ZG)/150</f>
        <v>111.4392</v>
      </c>
      <c r="DV185" s="9">
        <f t="shared" ref="DV185:DV248" si="889">DQ185+DR185*(B-_R*ABS(DR185))</f>
        <v>127.47658325241805</v>
      </c>
      <c r="DW185" s="9">
        <f t="shared" ref="DW185:DW248" si="890">EB185-EA185*(B-_R*ABS(EA185))</f>
        <v>95.401816747581947</v>
      </c>
      <c r="DX185" s="121">
        <f>DU185</f>
        <v>111.4392</v>
      </c>
      <c r="DY185" s="48">
        <f>$G$185</f>
        <v>1.9810000000000001E-3</v>
      </c>
      <c r="DZ185" s="12"/>
      <c r="EA185" s="48">
        <f>$G$185</f>
        <v>1.9810000000000001E-3</v>
      </c>
      <c r="EB185" s="95">
        <f>ZG+137*(Hm-ZG)/150</f>
        <v>111.2958</v>
      </c>
      <c r="EC185" s="9">
        <f t="shared" ref="EC185:EC248" si="891">DX185+DY185*(B-_R*ABS(DY185))</f>
        <v>127.33318325241805</v>
      </c>
      <c r="ED185" s="9">
        <f t="shared" ref="ED185:ED248" si="892">EI185-EH185*(B-_R*ABS(EH185))</f>
        <v>95.258416747581947</v>
      </c>
      <c r="EE185" s="121">
        <f>EB185</f>
        <v>111.2958</v>
      </c>
      <c r="EF185" s="48">
        <f>$G$185</f>
        <v>1.9810000000000001E-3</v>
      </c>
      <c r="EG185" s="12"/>
      <c r="EH185" s="48">
        <f>$G$185</f>
        <v>1.9810000000000001E-3</v>
      </c>
      <c r="EI185" s="95">
        <f>ZG+136*(Hm-ZG)/150</f>
        <v>111.1524</v>
      </c>
      <c r="EJ185" s="9">
        <f t="shared" ref="EJ185:EJ248" si="893">EE185+EF185*(B-_R*ABS(EF185))</f>
        <v>127.18978325241805</v>
      </c>
      <c r="EK185" s="9">
        <f t="shared" ref="EK185:EK248" si="894">EP185-EO185*(B-_R*ABS(EO185))</f>
        <v>95.115016747581947</v>
      </c>
      <c r="EL185" s="121">
        <f>EI185</f>
        <v>111.1524</v>
      </c>
      <c r="EM185" s="48">
        <f>$G$185</f>
        <v>1.9810000000000001E-3</v>
      </c>
      <c r="EN185" s="12"/>
      <c r="EO185" s="48">
        <f>$G$185</f>
        <v>1.9810000000000001E-3</v>
      </c>
      <c r="EP185" s="95">
        <f>ZG+135*(Hm-ZG)/150</f>
        <v>111.009</v>
      </c>
      <c r="EQ185" s="9">
        <f t="shared" ref="EQ185:EQ248" si="895">EL185+EM185*(B-_R*ABS(EM185))</f>
        <v>127.04638325241805</v>
      </c>
      <c r="ER185" s="9">
        <f t="shared" ref="ER185:ER248" si="896">EW185-EV185*(B-_R*ABS(EV185))</f>
        <v>94.971616747581947</v>
      </c>
      <c r="ES185" s="121">
        <f>EP185</f>
        <v>111.009</v>
      </c>
      <c r="ET185" s="48">
        <f>$G$185</f>
        <v>1.9810000000000001E-3</v>
      </c>
      <c r="EU185" s="12"/>
      <c r="EV185" s="48">
        <f>$G$185</f>
        <v>1.9810000000000001E-3</v>
      </c>
      <c r="EW185" s="95">
        <f>ZG+134*(Hm-ZG)/150</f>
        <v>110.8656</v>
      </c>
      <c r="EX185" s="9">
        <f t="shared" ref="EX185:EX248" si="897">ES185+ET185*(B-_R*ABS(ET185))</f>
        <v>126.90298325241805</v>
      </c>
      <c r="EY185" s="9">
        <f t="shared" ref="EY185:EY248" si="898">FD185-FC185*(B-_R*ABS(FC185))</f>
        <v>94.828216747581948</v>
      </c>
      <c r="EZ185" s="121">
        <f>EW185</f>
        <v>110.8656</v>
      </c>
      <c r="FA185" s="48">
        <f>$G$185</f>
        <v>1.9810000000000001E-3</v>
      </c>
      <c r="FB185" s="12"/>
      <c r="FC185" s="48">
        <f>$G$185</f>
        <v>1.9810000000000001E-3</v>
      </c>
      <c r="FD185" s="95">
        <f>ZG+133*(Hm-ZG)/150</f>
        <v>110.7222</v>
      </c>
      <c r="FE185" s="9">
        <f t="shared" ref="FE185:FE248" si="899">EZ185+FA185*(B-_R*ABS(FA185))</f>
        <v>126.75958325241805</v>
      </c>
      <c r="FF185" s="9">
        <f t="shared" ref="FF185:FF248" si="900">FK185-FJ185*(B-_R*ABS(FJ185))</f>
        <v>94.684816747581948</v>
      </c>
      <c r="FG185" s="121">
        <f>FD185</f>
        <v>110.7222</v>
      </c>
      <c r="FH185" s="48">
        <f>$G$185</f>
        <v>1.9810000000000001E-3</v>
      </c>
      <c r="FI185" s="12"/>
      <c r="FJ185" s="48">
        <f>$G$185</f>
        <v>1.9810000000000001E-3</v>
      </c>
      <c r="FK185" s="95">
        <f>ZG+132*(Hm-ZG)/150</f>
        <v>110.5788</v>
      </c>
      <c r="FL185" s="9">
        <f t="shared" ref="FL185:FL248" si="901">FG185+FH185*(B-_R*ABS(FH185))</f>
        <v>126.61618325241805</v>
      </c>
      <c r="FM185" s="9">
        <f t="shared" ref="FM185:FM248" si="902">FR185-FQ185*(B-_R*ABS(FQ185))</f>
        <v>94.541416747581948</v>
      </c>
      <c r="FN185" s="121">
        <f>FK185</f>
        <v>110.5788</v>
      </c>
      <c r="FO185" s="48">
        <f>$G$185</f>
        <v>1.9810000000000001E-3</v>
      </c>
      <c r="FP185" s="12"/>
      <c r="FQ185" s="48">
        <f>$G$185</f>
        <v>1.9810000000000001E-3</v>
      </c>
      <c r="FR185" s="95">
        <f>ZG+131*(Hm-ZG)/150</f>
        <v>110.4354</v>
      </c>
      <c r="FS185" s="9">
        <f t="shared" ref="FS185:FS248" si="903">FN185+FO185*(B-_R*ABS(FO185))</f>
        <v>126.47278325241805</v>
      </c>
      <c r="FT185" s="9">
        <f t="shared" ref="FT185:FT248" si="904">FY185-FX185*(B-_R*ABS(FX185))</f>
        <v>94.398016747581948</v>
      </c>
      <c r="FU185" s="121">
        <f>FR185</f>
        <v>110.4354</v>
      </c>
      <c r="FV185" s="48">
        <f>$G$185</f>
        <v>1.9810000000000001E-3</v>
      </c>
      <c r="FW185" s="12"/>
      <c r="FX185" s="48">
        <f>$G$185</f>
        <v>1.9810000000000001E-3</v>
      </c>
      <c r="FY185" s="95">
        <f>ZG+130*(Hm-ZG)/150</f>
        <v>110.292</v>
      </c>
      <c r="FZ185" s="9">
        <f t="shared" ref="FZ185:FZ248" si="905">FU185+FV185*(B-_R*ABS(FV185))</f>
        <v>126.32938325241805</v>
      </c>
      <c r="GA185" s="9">
        <f t="shared" ref="GA185:GA248" si="906">GF185-GE185*(B-_R*ABS(GE185))</f>
        <v>94.254616747581949</v>
      </c>
      <c r="GB185" s="121">
        <f>FY185</f>
        <v>110.292</v>
      </c>
      <c r="GC185" s="48">
        <f>$G$185</f>
        <v>1.9810000000000001E-3</v>
      </c>
      <c r="GD185" s="12"/>
      <c r="GE185" s="48">
        <f>$G$185</f>
        <v>1.9810000000000001E-3</v>
      </c>
      <c r="GF185" s="95">
        <f>ZG+129*(Hm-ZG)/150</f>
        <v>110.1486</v>
      </c>
      <c r="GG185" s="9">
        <f t="shared" ref="GG185:GG248" si="907">GB185+GC185*(B-_R*ABS(GC185))</f>
        <v>126.18598325241805</v>
      </c>
      <c r="GH185" s="9">
        <f t="shared" ref="GH185:GH248" si="908">GM185-GL185*(B-_R*ABS(GL185))</f>
        <v>94.111216747581949</v>
      </c>
      <c r="GI185" s="121">
        <f>GF185</f>
        <v>110.1486</v>
      </c>
      <c r="GJ185" s="48">
        <f>$G$185</f>
        <v>1.9810000000000001E-3</v>
      </c>
      <c r="GK185" s="12"/>
      <c r="GL185" s="48">
        <f>$G$185</f>
        <v>1.9810000000000001E-3</v>
      </c>
      <c r="GM185" s="95">
        <f>ZG+128*(Hm-ZG)/150</f>
        <v>110.0052</v>
      </c>
      <c r="GN185" s="9">
        <f t="shared" ref="GN185:GN248" si="909">GI185+GJ185*(B-_R*ABS(GJ185))</f>
        <v>126.04258325241805</v>
      </c>
      <c r="GO185" s="9">
        <f t="shared" ref="GO185:GO216" si="910">GT185-GS185*(B-_R*ABS(GS185))</f>
        <v>93.967816747581935</v>
      </c>
      <c r="GP185" s="121">
        <f>GM185</f>
        <v>110.0052</v>
      </c>
      <c r="GQ185" s="48">
        <f>$G$185</f>
        <v>1.9810000000000001E-3</v>
      </c>
      <c r="GR185" s="12"/>
      <c r="GS185" s="48">
        <f>$G$185</f>
        <v>1.9810000000000001E-3</v>
      </c>
      <c r="GT185" s="95">
        <f>ZG+127*(Hm-ZG)/150</f>
        <v>109.86179999999999</v>
      </c>
      <c r="GU185" s="9">
        <f t="shared" ref="GU185:GU248" si="911">GP185+GQ185*(B-_R*ABS(GQ185))</f>
        <v>125.89918325241806</v>
      </c>
      <c r="GV185" s="9">
        <f t="shared" ref="GV185:GV216" si="912">HA185-GZ185*(B-_R*ABS(GZ185))</f>
        <v>93.824416747581949</v>
      </c>
      <c r="GW185" s="121">
        <f>GT185</f>
        <v>109.86179999999999</v>
      </c>
      <c r="GX185" s="48">
        <f>$G$185</f>
        <v>1.9810000000000001E-3</v>
      </c>
      <c r="GY185" s="12"/>
      <c r="GZ185" s="48">
        <f>$G$185</f>
        <v>1.9810000000000001E-3</v>
      </c>
      <c r="HA185" s="95">
        <f>ZG+126*(Hm-ZG)/150</f>
        <v>109.7184</v>
      </c>
      <c r="HB185" s="9">
        <f t="shared" ref="HB185:HB248" si="913">GW185+GX185*(B-_R*ABS(GX185))</f>
        <v>125.75578325241804</v>
      </c>
      <c r="HC185" s="9">
        <f t="shared" ref="HC185:HC248" si="914">HH185-HG185*(B-_R*ABS(HG185))</f>
        <v>93.681016747581936</v>
      </c>
      <c r="HD185" s="121">
        <f>HA185</f>
        <v>109.7184</v>
      </c>
      <c r="HE185" s="48">
        <f>$G$185</f>
        <v>1.9810000000000001E-3</v>
      </c>
      <c r="HF185" s="12"/>
      <c r="HG185" s="48">
        <f>$G$185</f>
        <v>1.9810000000000001E-3</v>
      </c>
      <c r="HH185" s="95">
        <f>ZG+125*(Hm-ZG)/150</f>
        <v>109.57499999999999</v>
      </c>
      <c r="HI185" s="9">
        <f t="shared" ref="HI185:HI248" si="915">HD185+HE185*(B-_R*ABS(HE185))</f>
        <v>125.61238325241806</v>
      </c>
      <c r="HJ185" s="9">
        <f t="shared" ref="HJ185:HJ248" si="916">HO185-HN185*(B-_R*ABS(HN185))</f>
        <v>93.53761674758195</v>
      </c>
      <c r="HK185" s="121">
        <f>HH185</f>
        <v>109.57499999999999</v>
      </c>
      <c r="HL185" s="48">
        <f>$G$185</f>
        <v>1.9810000000000001E-3</v>
      </c>
      <c r="HM185" s="12"/>
      <c r="HN185" s="48">
        <f>$G$185</f>
        <v>1.9810000000000001E-3</v>
      </c>
      <c r="HO185" s="95">
        <f>ZG+124*(Hm-ZG)/150</f>
        <v>109.4316</v>
      </c>
      <c r="HP185" s="9">
        <f t="shared" ref="HP185:HP248" si="917">HK185+HL185*(B-_R*ABS(HL185))</f>
        <v>125.46898325241804</v>
      </c>
      <c r="HQ185" s="9">
        <f t="shared" ref="HQ185:HQ216" si="918">HV185-HU185*(B-_R*ABS(HU185))</f>
        <v>93.394216747581936</v>
      </c>
      <c r="HR185" s="121">
        <f>HO185</f>
        <v>109.4316</v>
      </c>
      <c r="HS185" s="48">
        <f>$G$185</f>
        <v>1.9810000000000001E-3</v>
      </c>
      <c r="HT185" s="12"/>
      <c r="HU185" s="48">
        <f>$G$185</f>
        <v>1.9810000000000001E-3</v>
      </c>
      <c r="HV185" s="95">
        <f>ZG+123*(Hm-ZG)/150</f>
        <v>109.28819999999999</v>
      </c>
      <c r="HW185" s="9">
        <f t="shared" ref="HW185:HW216" si="919">HR185+HS185*(B-_R*ABS(HS185))</f>
        <v>125.32558325241806</v>
      </c>
      <c r="HX185" s="9">
        <f t="shared" ref="HX185:HX248" si="920">IC185-IB185*(B-_R*ABS(IB185))</f>
        <v>93.25081674758195</v>
      </c>
      <c r="HY185" s="121">
        <f>HV185</f>
        <v>109.28819999999999</v>
      </c>
      <c r="HZ185" s="48">
        <f>$G$185</f>
        <v>1.9810000000000001E-3</v>
      </c>
      <c r="IA185" s="12"/>
      <c r="IB185" s="48">
        <f>$G$185</f>
        <v>1.9810000000000001E-3</v>
      </c>
      <c r="IC185" s="95">
        <f>ZG+122*(Hm-ZG)/150</f>
        <v>109.1448</v>
      </c>
      <c r="ID185" s="9">
        <f t="shared" ref="ID185:ID216" si="921">HY185+HZ185*(B-_R*ABS(HZ185))</f>
        <v>125.18218325241804</v>
      </c>
      <c r="IE185" s="9">
        <f t="shared" ref="IE185:IE248" si="922">IJ185-II185*(B-_R*ABS(II185))</f>
        <v>93.107416747581937</v>
      </c>
      <c r="IF185" s="121">
        <f>IC185</f>
        <v>109.1448</v>
      </c>
      <c r="IG185" s="48">
        <f>$G$185</f>
        <v>1.9810000000000001E-3</v>
      </c>
      <c r="IH185" s="12"/>
      <c r="II185" s="48">
        <f>$G$185</f>
        <v>1.9810000000000001E-3</v>
      </c>
      <c r="IJ185" s="95">
        <f>ZG+121*(Hm-ZG)/150</f>
        <v>109.00139999999999</v>
      </c>
      <c r="IK185" s="9">
        <f t="shared" ref="IK185:IK216" si="923">IF185+IG185*(B-_R*ABS(IG185))</f>
        <v>125.03878325241806</v>
      </c>
      <c r="IL185" s="9">
        <f t="shared" ref="IL185:IL248" si="924">IQ185-IP185*(B-_R*ABS(IP185))</f>
        <v>92.964016747581951</v>
      </c>
      <c r="IM185" s="121">
        <f>IJ185</f>
        <v>109.00139999999999</v>
      </c>
      <c r="IN185" s="48">
        <f>$G$185</f>
        <v>1.9810000000000001E-3</v>
      </c>
      <c r="IO185" s="12"/>
      <c r="IP185" s="48">
        <f>$G$185</f>
        <v>1.9810000000000001E-3</v>
      </c>
      <c r="IQ185" s="95">
        <f>ZG+120*(Hm-ZG)/150</f>
        <v>108.858</v>
      </c>
      <c r="IR185" s="9">
        <f t="shared" ref="IR185:IR216" si="925">IM185+IN185*(B-_R*ABS(IN185))</f>
        <v>124.89538325241804</v>
      </c>
      <c r="IS185" s="9">
        <f t="shared" ref="IS185:IS248" si="926">IX185-IW185*(B-_R*ABS(IW185))</f>
        <v>92.820616747581937</v>
      </c>
      <c r="IT185" s="121">
        <f>IQ185</f>
        <v>108.858</v>
      </c>
      <c r="IU185" s="48">
        <f>$G$185</f>
        <v>1.9810000000000001E-3</v>
      </c>
      <c r="IV185" s="12"/>
      <c r="IW185" s="48">
        <f>$G$185</f>
        <v>1.9810000000000001E-3</v>
      </c>
      <c r="IX185" s="95">
        <f>ZG+119*(Hm-ZG)/150</f>
        <v>108.71459999999999</v>
      </c>
      <c r="IY185" s="9">
        <f t="shared" ref="IY185:IY216" si="927">IT185+IU185*(B-_R*ABS(IU185))</f>
        <v>124.75198325241806</v>
      </c>
      <c r="IZ185" s="9">
        <f t="shared" ref="IZ185:IZ248" si="928">JE185-JD185*(B-_R*ABS(JD185))</f>
        <v>92.677216747581951</v>
      </c>
      <c r="JA185" s="121">
        <f>IX185</f>
        <v>108.71459999999999</v>
      </c>
      <c r="JB185" s="48">
        <f>$G$185</f>
        <v>1.9810000000000001E-3</v>
      </c>
      <c r="JC185" s="12"/>
      <c r="JD185" s="48">
        <f>$G$185</f>
        <v>1.9810000000000001E-3</v>
      </c>
      <c r="JE185" s="95">
        <f>ZG+118*(Hm-ZG)/150</f>
        <v>108.5712</v>
      </c>
      <c r="JF185" s="9">
        <f t="shared" ref="JF185:JF216" si="929">JA185+JB185*(B-_R*ABS(JB185))</f>
        <v>124.60858325241804</v>
      </c>
      <c r="JG185" s="9">
        <f t="shared" ref="JG185:JG248" si="930">JL185-JK185*(B-_R*ABS(JK185))</f>
        <v>92.533816747581938</v>
      </c>
      <c r="JH185" s="121">
        <f>JE185</f>
        <v>108.5712</v>
      </c>
      <c r="JI185" s="48">
        <f>$G$185</f>
        <v>1.9810000000000001E-3</v>
      </c>
      <c r="JJ185" s="12"/>
      <c r="JK185" s="48">
        <f>$G$185</f>
        <v>1.9810000000000001E-3</v>
      </c>
      <c r="JL185" s="95">
        <f>ZG+117*(Hm-ZG)/150</f>
        <v>108.42779999999999</v>
      </c>
      <c r="JM185" s="9">
        <f t="shared" ref="JM185:JM216" si="931">JH185+JI185*(B-_R*ABS(JI185))</f>
        <v>124.46518325241806</v>
      </c>
      <c r="JN185" s="9">
        <f t="shared" ref="JN185:JN248" si="932">JS185-JR185*(B-_R*ABS(JR185))</f>
        <v>92.390416747581952</v>
      </c>
      <c r="JO185" s="121">
        <f>JL185</f>
        <v>108.42779999999999</v>
      </c>
      <c r="JP185" s="48">
        <f>$G$185</f>
        <v>1.9810000000000001E-3</v>
      </c>
      <c r="JQ185" s="12"/>
      <c r="JR185" s="48">
        <f>$G$185</f>
        <v>1.9810000000000001E-3</v>
      </c>
      <c r="JS185" s="95">
        <f>ZG+116*(Hm-ZG)/150</f>
        <v>108.28440000000001</v>
      </c>
      <c r="JT185" s="9">
        <f t="shared" ref="JT185:JT216" si="933">JO185+JP185*(B-_R*ABS(JP185))</f>
        <v>124.32178325241804</v>
      </c>
      <c r="JU185" s="9">
        <f t="shared" ref="JU185:JU248" si="934">JZ185-JY185*(B-_R*ABS(JY185))</f>
        <v>92.247016747581938</v>
      </c>
      <c r="JV185" s="121">
        <f>JS185</f>
        <v>108.28440000000001</v>
      </c>
      <c r="JW185" s="48">
        <f>$G$185</f>
        <v>1.9810000000000001E-3</v>
      </c>
      <c r="JX185" s="12"/>
      <c r="JY185" s="48">
        <f>$G$185</f>
        <v>1.9810000000000001E-3</v>
      </c>
      <c r="JZ185" s="95">
        <f>ZG+115*(Hm-ZG)/150</f>
        <v>108.14099999999999</v>
      </c>
      <c r="KA185" s="9">
        <f t="shared" ref="KA185:KA216" si="935">JV185+JW185*(B-_R*ABS(JW185))</f>
        <v>124.17838325241806</v>
      </c>
      <c r="KB185" s="9">
        <f t="shared" ref="KB185:KB248" si="936">KG185-KF185*(B-_R*ABS(KF185))</f>
        <v>92.103616747581938</v>
      </c>
      <c r="KC185" s="121">
        <f>JZ185</f>
        <v>108.14099999999999</v>
      </c>
      <c r="KD185" s="48">
        <f>$G$185</f>
        <v>1.9810000000000001E-3</v>
      </c>
      <c r="KE185" s="12"/>
      <c r="KF185" s="48">
        <f>$G$185</f>
        <v>1.9810000000000001E-3</v>
      </c>
      <c r="KG185" s="95">
        <f>ZG+114*(Hm-ZG)/150</f>
        <v>107.99759999999999</v>
      </c>
      <c r="KH185" s="9">
        <f t="shared" ref="KH185:KH216" si="937">KC185+KD185*(B-_R*ABS(KD185))</f>
        <v>124.03498325241804</v>
      </c>
      <c r="KI185" s="9">
        <f t="shared" ref="KI185:KI248" si="938">KN185-KM185*(B-_R*ABS(KM185))</f>
        <v>91.960216747581939</v>
      </c>
      <c r="KJ185" s="121">
        <f>KG185</f>
        <v>107.99759999999999</v>
      </c>
      <c r="KK185" s="48">
        <f>$G$185</f>
        <v>1.9810000000000001E-3</v>
      </c>
      <c r="KL185" s="12"/>
      <c r="KM185" s="48">
        <f>$G$185</f>
        <v>1.9810000000000001E-3</v>
      </c>
      <c r="KN185" s="95">
        <f>ZG+113*(Hm-ZG)/150</f>
        <v>107.85419999999999</v>
      </c>
      <c r="KO185" s="9">
        <f t="shared" ref="KO185:KO216" si="939">KJ185+KK185*(B-_R*ABS(KK185))</f>
        <v>123.89158325241804</v>
      </c>
      <c r="KP185" s="9">
        <f t="shared" ref="KP185:KP248" si="940">KU185-KT185*(B-_R*ABS(KT185))</f>
        <v>91.816816747581939</v>
      </c>
      <c r="KQ185" s="121">
        <f>KN185</f>
        <v>107.85419999999999</v>
      </c>
      <c r="KR185" s="48">
        <f>$G$185</f>
        <v>1.9810000000000001E-3</v>
      </c>
      <c r="KS185" s="12"/>
      <c r="KT185" s="48">
        <f>$G$185</f>
        <v>1.9810000000000001E-3</v>
      </c>
      <c r="KU185" s="95">
        <f>ZG+112*(Hm-ZG)/150</f>
        <v>107.71079999999999</v>
      </c>
      <c r="KV185" s="9">
        <f t="shared" ref="KV185:KV216" si="941">KQ185+KR185*(B-_R*ABS(KR185))</f>
        <v>123.74818325241804</v>
      </c>
      <c r="KW185" s="9">
        <f t="shared" ref="KW185:KW248" si="942">LB185-LA185*(B-_R*ABS(LA185))</f>
        <v>91.673416747581939</v>
      </c>
      <c r="KX185" s="121">
        <f>KU185</f>
        <v>107.71079999999999</v>
      </c>
      <c r="KY185" s="48">
        <f>$G$185</f>
        <v>1.9810000000000001E-3</v>
      </c>
      <c r="KZ185" s="12"/>
      <c r="LA185" s="48">
        <f>$G$185</f>
        <v>1.9810000000000001E-3</v>
      </c>
      <c r="LB185" s="95">
        <f>ZG+111*(Hm-ZG)/150</f>
        <v>107.56739999999999</v>
      </c>
      <c r="LC185" s="9">
        <f t="shared" ref="LC185:LC216" si="943">KX185+KY185*(B-_R*ABS(KY185))</f>
        <v>123.60478325241804</v>
      </c>
      <c r="LD185" s="9">
        <f t="shared" ref="LD185:LD248" si="944">LI185-LH185*(B-_R*ABS(LH185))</f>
        <v>91.530016747581939</v>
      </c>
      <c r="LE185" s="121">
        <f>LB185</f>
        <v>107.56739999999999</v>
      </c>
      <c r="LF185" s="48">
        <f>$G$185</f>
        <v>1.9810000000000001E-3</v>
      </c>
      <c r="LG185" s="12"/>
      <c r="LH185" s="48">
        <f>$G$185</f>
        <v>1.9810000000000001E-3</v>
      </c>
      <c r="LI185" s="95">
        <f>ZG+110*(Hm-ZG)/150</f>
        <v>107.42399999999999</v>
      </c>
      <c r="LJ185" s="9">
        <f t="shared" ref="LJ185:LJ216" si="945">LE185+LF185*(B-_R*ABS(LF185))</f>
        <v>123.46138325241805</v>
      </c>
      <c r="LK185" s="9">
        <f t="shared" ref="LK185:LK248" si="946">LP185-LO185*(B-_R*ABS(LO185))</f>
        <v>91.38661674758194</v>
      </c>
      <c r="LL185" s="121">
        <f>LI185</f>
        <v>107.42399999999999</v>
      </c>
      <c r="LM185" s="48">
        <f>$G$185</f>
        <v>1.9810000000000001E-3</v>
      </c>
      <c r="LN185" s="12"/>
      <c r="LO185" s="48">
        <f>$G$185</f>
        <v>1.9810000000000001E-3</v>
      </c>
      <c r="LP185" s="95">
        <f>ZG+109*(Hm-ZG)/150</f>
        <v>107.28059999999999</v>
      </c>
      <c r="LQ185" s="9">
        <f t="shared" ref="LQ185:LQ216" si="947">LL185+LM185*(B-_R*ABS(LM185))</f>
        <v>123.31798325241805</v>
      </c>
      <c r="LR185" s="9">
        <f t="shared" ref="LR185:LR248" si="948">LW185-LV185*(B-_R*ABS(LV185))</f>
        <v>91.24321674758194</v>
      </c>
      <c r="LS185" s="121">
        <f>LP185</f>
        <v>107.28059999999999</v>
      </c>
      <c r="LT185" s="48">
        <f>$G$185</f>
        <v>1.9810000000000001E-3</v>
      </c>
      <c r="LU185" s="12"/>
      <c r="LV185" s="48">
        <f>$G$185</f>
        <v>1.9810000000000001E-3</v>
      </c>
      <c r="LW185" s="95">
        <f>ZG+108*(Hm-ZG)/150</f>
        <v>107.13719999999999</v>
      </c>
      <c r="LX185" s="9">
        <f t="shared" ref="LX185:LX216" si="949">LS185+LT185*(B-_R*ABS(LT185))</f>
        <v>123.17458325241805</v>
      </c>
      <c r="LY185" s="9">
        <f t="shared" ref="LY185:LY248" si="950">MD185-MC185*(B-_R*ABS(MC185))</f>
        <v>91.09981674758194</v>
      </c>
      <c r="LZ185" s="121">
        <f>LW185</f>
        <v>107.13719999999999</v>
      </c>
      <c r="MA185" s="48">
        <f>$G$185</f>
        <v>1.9810000000000001E-3</v>
      </c>
      <c r="MB185" s="12"/>
      <c r="MC185" s="48">
        <f>$G$185</f>
        <v>1.9810000000000001E-3</v>
      </c>
      <c r="MD185" s="95">
        <f>ZG+107*(Hm-ZG)/150</f>
        <v>106.99379999999999</v>
      </c>
      <c r="ME185" s="9">
        <f t="shared" ref="ME185:ME216" si="951">LZ185+MA185*(B-_R*ABS(MA185))</f>
        <v>123.03118325241805</v>
      </c>
      <c r="MF185" s="9">
        <f t="shared" ref="MF185:MF248" si="952">MK185-MJ185*(B-_R*ABS(MJ185))</f>
        <v>90.95641674758194</v>
      </c>
      <c r="MG185" s="121">
        <f>MD185</f>
        <v>106.99379999999999</v>
      </c>
      <c r="MH185" s="48">
        <f>$G$185</f>
        <v>1.9810000000000001E-3</v>
      </c>
      <c r="MI185" s="12"/>
      <c r="MJ185" s="48">
        <f>$G$185</f>
        <v>1.9810000000000001E-3</v>
      </c>
      <c r="MK185" s="95">
        <f>ZG+106*(Hm-ZG)/150</f>
        <v>106.85039999999999</v>
      </c>
      <c r="ML185" s="9">
        <f t="shared" ref="ML185:ML216" si="953">MG185+MH185*(B-_R*ABS(MH185))</f>
        <v>122.88778325241805</v>
      </c>
      <c r="MM185" s="9">
        <f t="shared" ref="MM185:MM248" si="954">MR185-MQ185*(B-_R*ABS(MQ185))</f>
        <v>90.813016747581941</v>
      </c>
      <c r="MN185" s="121">
        <f>MK185</f>
        <v>106.85039999999999</v>
      </c>
      <c r="MO185" s="48">
        <f>$G$185</f>
        <v>1.9810000000000001E-3</v>
      </c>
      <c r="MP185" s="12"/>
      <c r="MQ185" s="48">
        <f>$G$185</f>
        <v>1.9810000000000001E-3</v>
      </c>
      <c r="MR185" s="95">
        <f>ZG+105*(Hm-ZG)/150</f>
        <v>106.70699999999999</v>
      </c>
      <c r="MS185" s="9">
        <f t="shared" ref="MS185:MS216" si="955">MN185+MO185*(B-_R*ABS(MO185))</f>
        <v>122.74438325241805</v>
      </c>
      <c r="MT185" s="9">
        <f t="shared" ref="MT185:MT248" si="956">MY185-MX185*(B-_R*ABS(MX185))</f>
        <v>90.669616747581941</v>
      </c>
      <c r="MU185" s="121">
        <f>MR185</f>
        <v>106.70699999999999</v>
      </c>
      <c r="MV185" s="48">
        <f>$G$185</f>
        <v>1.9810000000000001E-3</v>
      </c>
      <c r="MW185" s="12"/>
      <c r="MX185" s="48">
        <f>$G$185</f>
        <v>1.9810000000000001E-3</v>
      </c>
      <c r="MY185" s="95">
        <f>ZG+104*(Hm-ZG)/150</f>
        <v>106.56359999999999</v>
      </c>
      <c r="MZ185" s="9">
        <f t="shared" ref="MZ185:MZ216" si="957">MU185+MV185*(B-_R*ABS(MV185))</f>
        <v>122.60098325241805</v>
      </c>
      <c r="NA185" s="9">
        <f t="shared" ref="NA185:NA216" si="958">NF185-NE185*(B-_R*ABS(NE185))</f>
        <v>90.526216747581941</v>
      </c>
      <c r="NB185" s="121">
        <f>MY185</f>
        <v>106.56359999999999</v>
      </c>
      <c r="NC185" s="48">
        <f>$G$185</f>
        <v>1.9810000000000001E-3</v>
      </c>
      <c r="ND185" s="12"/>
      <c r="NE185" s="48">
        <f>$G$185</f>
        <v>1.9810000000000001E-3</v>
      </c>
      <c r="NF185" s="95">
        <f>ZG+103*(Hm-ZG)/150</f>
        <v>106.42019999999999</v>
      </c>
      <c r="NG185" s="9">
        <f t="shared" ref="NG185:NG248" si="959">NB185+NC185*(B-_R*ABS(NC185))</f>
        <v>122.45758325241805</v>
      </c>
      <c r="NH185" s="9">
        <f t="shared" ref="NH185:NH216" si="960">NM185-NL185*(B-_R*ABS(NL185))</f>
        <v>90.382816747581941</v>
      </c>
      <c r="NI185" s="121">
        <f>NF185</f>
        <v>106.42019999999999</v>
      </c>
      <c r="NJ185" s="48">
        <f>$G$185</f>
        <v>1.9810000000000001E-3</v>
      </c>
      <c r="NK185" s="12"/>
      <c r="NL185" s="48">
        <f>$G$185</f>
        <v>1.9810000000000001E-3</v>
      </c>
      <c r="NM185" s="95">
        <f>ZG+102*(Hm-ZG)/150</f>
        <v>106.27679999999999</v>
      </c>
      <c r="NN185" s="9">
        <f t="shared" ref="NN185:NN248" si="961">NI185+NJ185*(B-_R*ABS(NJ185))</f>
        <v>122.31418325241805</v>
      </c>
      <c r="NO185" s="9">
        <f t="shared" ref="NO185:NO216" si="962">NT185-NS185*(B-_R*ABS(NS185))</f>
        <v>90.239416747581942</v>
      </c>
      <c r="NP185" s="121">
        <f>NM185</f>
        <v>106.27679999999999</v>
      </c>
      <c r="NQ185" s="48">
        <f>$G$185</f>
        <v>1.9810000000000001E-3</v>
      </c>
      <c r="NR185" s="12"/>
      <c r="NS185" s="48">
        <f>$G$185</f>
        <v>1.9810000000000001E-3</v>
      </c>
      <c r="NT185" s="95">
        <f>ZG+101*(Hm-ZG)/150</f>
        <v>106.13339999999999</v>
      </c>
      <c r="NU185" s="9">
        <f t="shared" ref="NU185:NU248" si="963">NP185+NQ185*(B-_R*ABS(NQ185))</f>
        <v>122.17078325241805</v>
      </c>
      <c r="NV185" s="9">
        <f t="shared" ref="NV185:NV216" si="964">OA185-NZ185*(B-_R*ABS(NZ185))</f>
        <v>90.096016747581942</v>
      </c>
      <c r="NW185" s="121">
        <f>NT185</f>
        <v>106.13339999999999</v>
      </c>
      <c r="NX185" s="48">
        <f>$G$185</f>
        <v>1.9810000000000001E-3</v>
      </c>
      <c r="NY185" s="12"/>
      <c r="NZ185" s="48">
        <f>$G$185</f>
        <v>1.9810000000000001E-3</v>
      </c>
      <c r="OA185" s="95">
        <f>ZG+100*(Hm-ZG)/150</f>
        <v>105.99</v>
      </c>
      <c r="OB185" s="9">
        <f t="shared" ref="OB185:OB248" si="965">NW185+NX185*(B-_R*ABS(NX185))</f>
        <v>122.02738325241805</v>
      </c>
      <c r="OC185" s="9">
        <f t="shared" ref="OC185:OC216" si="966">OH185-OG185*(B-_R*ABS(OG185))</f>
        <v>89.952616747581942</v>
      </c>
      <c r="OD185" s="121">
        <f>OA185</f>
        <v>105.99</v>
      </c>
      <c r="OE185" s="48">
        <f>$G$185</f>
        <v>1.9810000000000001E-3</v>
      </c>
      <c r="OF185" s="12"/>
      <c r="OG185" s="48">
        <f>$G$185</f>
        <v>1.9810000000000001E-3</v>
      </c>
      <c r="OH185" s="95">
        <f>ZG+99*(Hm-ZG)/150</f>
        <v>105.8466</v>
      </c>
      <c r="OI185" s="9">
        <f t="shared" ref="OI185:OI248" si="967">OD185+OE185*(B-_R*ABS(OE185))</f>
        <v>121.88398325241805</v>
      </c>
      <c r="OJ185" s="9">
        <f t="shared" ref="OJ185:OJ216" si="968">OO185-ON185*(B-_R*ABS(ON185))</f>
        <v>89.809216747581942</v>
      </c>
      <c r="OK185" s="121">
        <f>OH185</f>
        <v>105.8466</v>
      </c>
      <c r="OL185" s="48">
        <f>$G$185</f>
        <v>1.9810000000000001E-3</v>
      </c>
      <c r="OM185" s="12"/>
      <c r="ON185" s="48">
        <f>$G$185</f>
        <v>1.9810000000000001E-3</v>
      </c>
      <c r="OO185" s="95">
        <f>ZG+98*(Hm-ZG)/150</f>
        <v>105.7032</v>
      </c>
      <c r="OP185" s="9">
        <f t="shared" ref="OP185:OP248" si="969">OK185+OL185*(B-_R*ABS(OL185))</f>
        <v>121.74058325241805</v>
      </c>
      <c r="OQ185" s="9">
        <f t="shared" ref="OQ185:OQ216" si="970">OV185-OU185*(B-_R*ABS(OU185))</f>
        <v>89.665816747581943</v>
      </c>
      <c r="OR185" s="121">
        <f>OO185</f>
        <v>105.7032</v>
      </c>
      <c r="OS185" s="48">
        <f>$G$185</f>
        <v>1.9810000000000001E-3</v>
      </c>
      <c r="OT185" s="12"/>
      <c r="OU185" s="48">
        <f>$G$185</f>
        <v>1.9810000000000001E-3</v>
      </c>
      <c r="OV185" s="95">
        <f>ZG+97*(Hm-ZG)/150</f>
        <v>105.5598</v>
      </c>
      <c r="OW185" s="9">
        <f t="shared" ref="OW185:OW248" si="971">OR185+OS185*(B-_R*ABS(OS185))</f>
        <v>121.59718325241805</v>
      </c>
      <c r="OX185" s="9">
        <f t="shared" ref="OX185:OX216" si="972">PC185-PB185*(B-_R*ABS(PB185))</f>
        <v>89.522416747581943</v>
      </c>
      <c r="OY185" s="121">
        <f>OV185</f>
        <v>105.5598</v>
      </c>
      <c r="OZ185" s="48">
        <f>$G$185</f>
        <v>1.9810000000000001E-3</v>
      </c>
      <c r="PA185" s="12"/>
      <c r="PB185" s="48">
        <f>$G$185</f>
        <v>1.9810000000000001E-3</v>
      </c>
      <c r="PC185" s="95">
        <f>ZG+96*(Hm-ZG)/150</f>
        <v>105.4164</v>
      </c>
      <c r="PD185" s="9">
        <f t="shared" ref="PD185:PD248" si="973">OY185+OZ185*(B-_R*ABS(OZ185))</f>
        <v>121.45378325241805</v>
      </c>
      <c r="PE185" s="9">
        <f t="shared" ref="PE185:PE216" si="974">PJ185-PI185*(B-_R*ABS(PI185))</f>
        <v>89.379016747581943</v>
      </c>
      <c r="PF185" s="121">
        <f>PC185</f>
        <v>105.4164</v>
      </c>
      <c r="PG185" s="48">
        <f>$G$185</f>
        <v>1.9810000000000001E-3</v>
      </c>
      <c r="PH185" s="12"/>
      <c r="PI185" s="48">
        <f>$G$185</f>
        <v>1.9810000000000001E-3</v>
      </c>
      <c r="PJ185" s="95">
        <f>ZG+95*(Hm-ZG)/150</f>
        <v>105.273</v>
      </c>
      <c r="PK185" s="9">
        <f t="shared" ref="PK185:PK248" si="975">PF185+PG185*(B-_R*ABS(PG185))</f>
        <v>121.31038325241805</v>
      </c>
      <c r="PL185" s="9">
        <f t="shared" ref="PL185:PL216" si="976">PQ185-PP185*(B-_R*ABS(PP185))</f>
        <v>89.235616747581943</v>
      </c>
      <c r="PM185" s="121">
        <f>PJ185</f>
        <v>105.273</v>
      </c>
      <c r="PN185" s="48">
        <f>$G$185</f>
        <v>1.9810000000000001E-3</v>
      </c>
      <c r="PO185" s="12"/>
      <c r="PP185" s="48">
        <f>$G$185</f>
        <v>1.9810000000000001E-3</v>
      </c>
      <c r="PQ185" s="95">
        <f>ZG+94*(Hm-ZG)/150</f>
        <v>105.1296</v>
      </c>
      <c r="PR185" s="9">
        <f t="shared" ref="PR185:PR248" si="977">PM185+PN185*(B-_R*ABS(PN185))</f>
        <v>121.16698325241805</v>
      </c>
      <c r="PS185" s="9">
        <f t="shared" ref="PS185:PS216" si="978">PX185-PW185*(B-_R*ABS(PW185))</f>
        <v>89.092216747581944</v>
      </c>
      <c r="PT185" s="121">
        <f>PQ185</f>
        <v>105.1296</v>
      </c>
      <c r="PU185" s="48">
        <f>$G$185</f>
        <v>1.9810000000000001E-3</v>
      </c>
      <c r="PV185" s="12"/>
      <c r="PW185" s="48">
        <f>$G$185</f>
        <v>1.9810000000000001E-3</v>
      </c>
      <c r="PX185" s="95">
        <f>ZG+93*(Hm-ZG)/150</f>
        <v>104.9862</v>
      </c>
      <c r="PY185" s="9">
        <f t="shared" ref="PY185:PY248" si="979">PT185+PU185*(B-_R*ABS(PU185))</f>
        <v>121.02358325241805</v>
      </c>
      <c r="PZ185" s="9">
        <f t="shared" ref="PZ185:PZ216" si="980">QE185-QD185*(B-_R*ABS(QD185))</f>
        <v>88.948816747581944</v>
      </c>
      <c r="QA185" s="121">
        <f>PX185</f>
        <v>104.9862</v>
      </c>
      <c r="QB185" s="48">
        <f>$G$185</f>
        <v>1.9810000000000001E-3</v>
      </c>
      <c r="QC185" s="12"/>
      <c r="QD185" s="48">
        <f>$G$185</f>
        <v>1.9810000000000001E-3</v>
      </c>
      <c r="QE185" s="95">
        <f>ZG+92*(Hm-ZG)/150</f>
        <v>104.8428</v>
      </c>
      <c r="QF185" s="9">
        <f t="shared" ref="QF185:QF248" si="981">QA185+QB185*(B-_R*ABS(QB185))</f>
        <v>120.88018325241805</v>
      </c>
      <c r="QG185" s="9">
        <f t="shared" ref="QG185:QG216" si="982">QL185-QK185*(B-_R*ABS(QK185))</f>
        <v>88.805416747581944</v>
      </c>
      <c r="QH185" s="121">
        <f>QE185</f>
        <v>104.8428</v>
      </c>
      <c r="QI185" s="48">
        <f>$G$185</f>
        <v>1.9810000000000001E-3</v>
      </c>
      <c r="QJ185" s="12"/>
      <c r="QK185" s="48">
        <f>$G$185</f>
        <v>1.9810000000000001E-3</v>
      </c>
      <c r="QL185" s="95">
        <f>ZG+91*(Hm-ZG)/150</f>
        <v>104.6994</v>
      </c>
      <c r="QM185" s="9">
        <f t="shared" ref="QM185:QM248" si="983">QH185+QI185*(B-_R*ABS(QI185))</f>
        <v>120.73678325241805</v>
      </c>
      <c r="QN185" s="9">
        <f t="shared" ref="QN185:QN216" si="984">QS185-QR185*(B-_R*ABS(QR185))</f>
        <v>88.662016747581944</v>
      </c>
      <c r="QO185" s="121">
        <f>QL185</f>
        <v>104.6994</v>
      </c>
      <c r="QP185" s="48">
        <f>$G$185</f>
        <v>1.9810000000000001E-3</v>
      </c>
      <c r="QQ185" s="12"/>
      <c r="QR185" s="48">
        <f>$G$185</f>
        <v>1.9810000000000001E-3</v>
      </c>
      <c r="QS185" s="95">
        <f>ZG+90*(Hm-ZG)/150</f>
        <v>104.556</v>
      </c>
      <c r="QT185" s="9">
        <f t="shared" ref="QT185:QT248" si="985">QO185+QP185*(B-_R*ABS(QP185))</f>
        <v>120.59338325241805</v>
      </c>
      <c r="QU185" s="9">
        <f t="shared" ref="QU185:QU216" si="986">QZ185-QY185*(B-_R*ABS(QY185))</f>
        <v>88.518616747581945</v>
      </c>
      <c r="QV185" s="121">
        <f>QS185</f>
        <v>104.556</v>
      </c>
      <c r="QW185" s="48">
        <f>$G$185</f>
        <v>1.9810000000000001E-3</v>
      </c>
      <c r="QX185" s="12"/>
      <c r="QY185" s="48">
        <f>$G$185</f>
        <v>1.9810000000000001E-3</v>
      </c>
      <c r="QZ185" s="95">
        <f>ZG+89*(Hm-ZG)/150</f>
        <v>104.4126</v>
      </c>
      <c r="RA185" s="9">
        <f t="shared" ref="RA185:RA248" si="987">QV185+QW185*(B-_R*ABS(QW185))</f>
        <v>120.44998325241805</v>
      </c>
      <c r="RB185" s="9">
        <f t="shared" ref="RB185:RB216" si="988">RG185-RF185*(B-_R*ABS(RF185))</f>
        <v>88.375216747581945</v>
      </c>
      <c r="RC185" s="121">
        <f>QZ185</f>
        <v>104.4126</v>
      </c>
      <c r="RD185" s="48">
        <f>$G$185</f>
        <v>1.9810000000000001E-3</v>
      </c>
      <c r="RE185" s="12"/>
      <c r="RF185" s="48">
        <f>$G$185</f>
        <v>1.9810000000000001E-3</v>
      </c>
      <c r="RG185" s="95">
        <f>ZG+88*(Hm-ZG)/150</f>
        <v>104.2692</v>
      </c>
      <c r="RH185" s="9">
        <f t="shared" ref="RH185:RH248" si="989">RC185+RD185*(B-_R*ABS(RD185))</f>
        <v>120.30658325241805</v>
      </c>
      <c r="RI185" s="9">
        <f t="shared" ref="RI185:RI216" si="990">RN185-RM185*(B-_R*ABS(RM185))</f>
        <v>88.231816747581945</v>
      </c>
      <c r="RJ185" s="121">
        <f>RG185</f>
        <v>104.2692</v>
      </c>
      <c r="RK185" s="48">
        <f>$G$185</f>
        <v>1.9810000000000001E-3</v>
      </c>
      <c r="RL185" s="12"/>
      <c r="RM185" s="48">
        <f>$G$185</f>
        <v>1.9810000000000001E-3</v>
      </c>
      <c r="RN185" s="95">
        <f>ZG+87*(Hm-ZG)/150</f>
        <v>104.1258</v>
      </c>
      <c r="RO185" s="9">
        <f t="shared" ref="RO185:RO248" si="991">RJ185+RK185*(B-_R*ABS(RK185))</f>
        <v>120.16318325241805</v>
      </c>
      <c r="RP185" s="9">
        <f t="shared" ref="RP185:RP216" si="992">RU185-RT185*(B-_R*ABS(RT185))</f>
        <v>88.088416747581945</v>
      </c>
      <c r="RQ185" s="121">
        <f>RN185</f>
        <v>104.1258</v>
      </c>
      <c r="RR185" s="48">
        <f>$G$185</f>
        <v>1.9810000000000001E-3</v>
      </c>
      <c r="RS185" s="12"/>
      <c r="RT185" s="48">
        <f>$G$185</f>
        <v>1.9810000000000001E-3</v>
      </c>
      <c r="RU185" s="95">
        <f>ZG+86*(Hm-ZG)/150</f>
        <v>103.9824</v>
      </c>
      <c r="RV185" s="9">
        <f t="shared" ref="RV185:RV248" si="993">RQ185+RR185*(B-_R*ABS(RR185))</f>
        <v>120.01978325241805</v>
      </c>
      <c r="RW185" s="9">
        <f t="shared" ref="RW185:RW216" si="994">SB185-SA185*(B-_R*ABS(SA185))</f>
        <v>87.945016747581946</v>
      </c>
      <c r="RX185" s="121">
        <f>RU185</f>
        <v>103.9824</v>
      </c>
      <c r="RY185" s="48">
        <f>$G$185</f>
        <v>1.9810000000000001E-3</v>
      </c>
      <c r="RZ185" s="12"/>
      <c r="SA185" s="48">
        <f>$G$185</f>
        <v>1.9810000000000001E-3</v>
      </c>
      <c r="SB185" s="95">
        <f>ZG+85*(Hm-ZG)/150</f>
        <v>103.839</v>
      </c>
      <c r="SC185" s="9">
        <f t="shared" ref="SC185:SC248" si="995">RX185+RY185*(B-_R*ABS(RY185))</f>
        <v>119.87638325241805</v>
      </c>
      <c r="SD185" s="9">
        <f t="shared" ref="SD185:SD216" si="996">SI185-SH185*(B-_R*ABS(SH185))</f>
        <v>87.801616747581946</v>
      </c>
      <c r="SE185" s="121">
        <f>SB185</f>
        <v>103.839</v>
      </c>
      <c r="SF185" s="48">
        <f>$G$185</f>
        <v>1.9810000000000001E-3</v>
      </c>
      <c r="SG185" s="12"/>
      <c r="SH185" s="48">
        <f>$G$185</f>
        <v>1.9810000000000001E-3</v>
      </c>
      <c r="SI185" s="95">
        <f>ZG+84*(Hm-ZG)/150</f>
        <v>103.6956</v>
      </c>
      <c r="SJ185" s="9">
        <f t="shared" ref="SJ185:SJ248" si="997">SE185+SF185*(B-_R*ABS(SF185))</f>
        <v>119.73298325241805</v>
      </c>
      <c r="SK185" s="9">
        <f t="shared" ref="SK185:SK216" si="998">SP185-SO185*(B-_R*ABS(SO185))</f>
        <v>87.658216747581946</v>
      </c>
      <c r="SL185" s="121">
        <f>SI185</f>
        <v>103.6956</v>
      </c>
      <c r="SM185" s="48">
        <f>$G$185</f>
        <v>1.9810000000000001E-3</v>
      </c>
      <c r="SN185" s="12"/>
      <c r="SO185" s="48">
        <f>$G$185</f>
        <v>1.9810000000000001E-3</v>
      </c>
      <c r="SP185" s="95">
        <f>ZG+83*(Hm-ZG)/150</f>
        <v>103.5522</v>
      </c>
      <c r="SQ185" s="9">
        <f t="shared" ref="SQ185:SQ248" si="999">SL185+SM185*(B-_R*ABS(SM185))</f>
        <v>119.58958325241805</v>
      </c>
      <c r="SR185" s="9">
        <f t="shared" ref="SR185:SR216" si="1000">SW185-SV185*(B-_R*ABS(SV185))</f>
        <v>87.514816747581946</v>
      </c>
      <c r="SS185" s="121">
        <f>SP185</f>
        <v>103.5522</v>
      </c>
      <c r="ST185" s="48">
        <f>$G$185</f>
        <v>1.9810000000000001E-3</v>
      </c>
      <c r="SU185" s="12"/>
      <c r="SV185" s="48">
        <f>$G$185</f>
        <v>1.9810000000000001E-3</v>
      </c>
      <c r="SW185" s="95">
        <f>ZG+82*(Hm-ZG)/150</f>
        <v>103.4088</v>
      </c>
      <c r="SX185" s="9">
        <f t="shared" ref="SX185:SX248" si="1001">SS185+ST185*(B-_R*ABS(ST185))</f>
        <v>119.44618325241805</v>
      </c>
      <c r="SY185" s="9">
        <f t="shared" ref="SY185:SY216" si="1002">TD185-TC185*(B-_R*ABS(TC185))</f>
        <v>87.371416747581947</v>
      </c>
      <c r="SZ185" s="121">
        <f>SW185</f>
        <v>103.4088</v>
      </c>
      <c r="TA185" s="48">
        <f>$G$185</f>
        <v>1.9810000000000001E-3</v>
      </c>
      <c r="TB185" s="12"/>
      <c r="TC185" s="48">
        <f>$G$185</f>
        <v>1.9810000000000001E-3</v>
      </c>
      <c r="TD185" s="95">
        <f>ZG+81*(Hm-ZG)/150</f>
        <v>103.2654</v>
      </c>
      <c r="TE185" s="9">
        <f t="shared" ref="TE185:TE248" si="1003">SZ185+TA185*(B-_R*ABS(TA185))</f>
        <v>119.30278325241805</v>
      </c>
      <c r="TF185" s="9">
        <f t="shared" ref="TF185:TF216" si="1004">TK185-TJ185*(B-_R*ABS(TJ185))</f>
        <v>87.228016747581947</v>
      </c>
      <c r="TG185" s="121">
        <f>TD185</f>
        <v>103.2654</v>
      </c>
      <c r="TH185" s="48">
        <f>$G$185</f>
        <v>1.9810000000000001E-3</v>
      </c>
      <c r="TI185" s="12"/>
      <c r="TJ185" s="48">
        <f>$G$185</f>
        <v>1.9810000000000001E-3</v>
      </c>
      <c r="TK185" s="95">
        <f>ZG+80*(Hm-ZG)/150</f>
        <v>103.122</v>
      </c>
      <c r="TL185" s="9">
        <f t="shared" ref="TL185:TL248" si="1005">TG185+TH185*(B-_R*ABS(TH185))</f>
        <v>119.15938325241805</v>
      </c>
      <c r="TM185" s="9">
        <f t="shared" ref="TM185:TM216" si="1006">TR185-TQ185*(B-_R*ABS(TQ185))</f>
        <v>87.084616747581947</v>
      </c>
      <c r="TN185" s="121">
        <f>TK185</f>
        <v>103.122</v>
      </c>
      <c r="TO185" s="48">
        <f>$G$185</f>
        <v>1.9810000000000001E-3</v>
      </c>
      <c r="TP185" s="12"/>
      <c r="TQ185" s="48">
        <f>$G$185</f>
        <v>1.9810000000000001E-3</v>
      </c>
      <c r="TR185" s="95">
        <f>ZG+79*(Hm-ZG)/150</f>
        <v>102.9786</v>
      </c>
      <c r="TS185" s="9">
        <f t="shared" ref="TS185:TS248" si="1007">TN185+TO185*(B-_R*ABS(TO185))</f>
        <v>119.01598325241805</v>
      </c>
      <c r="TT185" s="9">
        <f t="shared" ref="TT185:TT216" si="1008">TY185-TX185*(B-_R*ABS(TX185))</f>
        <v>86.941216747581947</v>
      </c>
      <c r="TU185" s="121">
        <f>TR185</f>
        <v>102.9786</v>
      </c>
      <c r="TV185" s="48">
        <f>$G$185</f>
        <v>1.9810000000000001E-3</v>
      </c>
      <c r="TW185" s="12"/>
      <c r="TX185" s="48">
        <f>$G$185</f>
        <v>1.9810000000000001E-3</v>
      </c>
      <c r="TY185" s="95">
        <f>ZG+78*(Hm-ZG)/150</f>
        <v>102.8352</v>
      </c>
      <c r="TZ185" s="9">
        <f t="shared" ref="TZ185:TZ248" si="1009">TU185+TV185*(B-_R*ABS(TV185))</f>
        <v>118.87258325241805</v>
      </c>
      <c r="UA185" s="9">
        <f t="shared" ref="UA185:UA216" si="1010">UF185-UE185*(B-_R*ABS(UE185))</f>
        <v>86.797816747581948</v>
      </c>
      <c r="UB185" s="121">
        <f>TY185</f>
        <v>102.8352</v>
      </c>
      <c r="UC185" s="48">
        <f>$G$185</f>
        <v>1.9810000000000001E-3</v>
      </c>
      <c r="UD185" s="12"/>
      <c r="UE185" s="48">
        <f>$G$185</f>
        <v>1.9810000000000001E-3</v>
      </c>
      <c r="UF185" s="95">
        <f>ZG+77*(Hm-ZG)/150</f>
        <v>102.6918</v>
      </c>
      <c r="UG185" s="9">
        <f t="shared" ref="UG185:UG248" si="1011">UB185+UC185*(B-_R*ABS(UC185))</f>
        <v>118.72918325241805</v>
      </c>
      <c r="UH185" s="9">
        <f t="shared" ref="UH185:UH216" si="1012">UM185-UL185*(B-_R*ABS(UL185))</f>
        <v>86.654416747581934</v>
      </c>
      <c r="UI185" s="121">
        <f>UF185</f>
        <v>102.6918</v>
      </c>
      <c r="UJ185" s="48">
        <f>$G$185</f>
        <v>1.9810000000000001E-3</v>
      </c>
      <c r="UK185" s="12"/>
      <c r="UL185" s="48">
        <f>$G$185</f>
        <v>1.9810000000000001E-3</v>
      </c>
      <c r="UM185" s="95">
        <f>ZG+76*(Hm-ZG)/150</f>
        <v>102.54839999999999</v>
      </c>
      <c r="UN185" s="9">
        <f t="shared" ref="UN185:UN248" si="1013">UI185+UJ185*(B-_R*ABS(UJ185))</f>
        <v>118.58578325241805</v>
      </c>
      <c r="UO185" s="9">
        <f t="shared" ref="UO185:UO216" si="1014">UT185-US185*(B-_R*ABS(US185))</f>
        <v>86.511016747581948</v>
      </c>
      <c r="UP185" s="121">
        <f>UM185</f>
        <v>102.54839999999999</v>
      </c>
      <c r="UQ185" s="48">
        <f>$G$185</f>
        <v>1.9810000000000001E-3</v>
      </c>
      <c r="UR185" s="12"/>
      <c r="US185" s="48">
        <f>$G$185</f>
        <v>1.9810000000000001E-3</v>
      </c>
      <c r="UT185" s="95">
        <f>ZG+75*(Hm-ZG)/150</f>
        <v>102.405</v>
      </c>
      <c r="UU185" s="9">
        <f t="shared" ref="UU185:UU248" si="1015">UP185+UQ185*(B-_R*ABS(UQ185))</f>
        <v>118.44238325241804</v>
      </c>
      <c r="UV185" s="9">
        <f t="shared" ref="UV185:UV216" si="1016">VA185-UZ185*(B-_R*ABS(UZ185))</f>
        <v>86.367616747581934</v>
      </c>
      <c r="UW185" s="121">
        <f>UT185</f>
        <v>102.405</v>
      </c>
      <c r="UX185" s="48">
        <f>$G$185</f>
        <v>1.9810000000000001E-3</v>
      </c>
      <c r="UY185" s="12"/>
      <c r="UZ185" s="48">
        <f>$G$185</f>
        <v>1.9810000000000001E-3</v>
      </c>
      <c r="VA185" s="95">
        <f>ZG+74*(Hm-ZG)/150</f>
        <v>102.26159999999999</v>
      </c>
      <c r="VB185" s="9">
        <f t="shared" ref="VB185:VB248" si="1017">UW185+UX185*(B-_R*ABS(UX185))</f>
        <v>118.29898325241805</v>
      </c>
      <c r="VC185" s="9">
        <f t="shared" ref="VC185:VC216" si="1018">VH185-VG185*(B-_R*ABS(VG185))</f>
        <v>86.224216747581949</v>
      </c>
      <c r="VD185" s="121">
        <f>VA185</f>
        <v>102.26159999999999</v>
      </c>
      <c r="VE185" s="48">
        <f>$G$185</f>
        <v>1.9810000000000001E-3</v>
      </c>
      <c r="VF185" s="12"/>
      <c r="VG185" s="48">
        <f>$G$185</f>
        <v>1.9810000000000001E-3</v>
      </c>
      <c r="VH185" s="95">
        <f>ZG+73*(Hm-ZG)/150</f>
        <v>102.1182</v>
      </c>
      <c r="VI185" s="9">
        <f t="shared" ref="VI185:VI248" si="1019">VD185+VE185*(B-_R*ABS(VE185))</f>
        <v>118.15558325241804</v>
      </c>
      <c r="VJ185" s="9">
        <f t="shared" ref="VJ185:VJ216" si="1020">VO185-VN185*(B-_R*ABS(VN185))</f>
        <v>86.080816747581935</v>
      </c>
      <c r="VK185" s="121">
        <f>VH185</f>
        <v>102.1182</v>
      </c>
      <c r="VL185" s="48">
        <f>$G$185</f>
        <v>1.9810000000000001E-3</v>
      </c>
      <c r="VM185" s="12"/>
      <c r="VN185" s="48">
        <f>$G$185</f>
        <v>1.9810000000000001E-3</v>
      </c>
      <c r="VO185" s="95">
        <f>ZG+72*(Hm-ZG)/150</f>
        <v>101.97479999999999</v>
      </c>
      <c r="VP185" s="9">
        <f t="shared" ref="VP185:VP248" si="1021">VK185+VL185*(B-_R*ABS(VL185))</f>
        <v>118.01218325241805</v>
      </c>
      <c r="VQ185" s="9">
        <f t="shared" ref="VQ185:VQ216" si="1022">VV185-VU185*(B-_R*ABS(VU185))</f>
        <v>85.937416747581935</v>
      </c>
      <c r="VR185" s="121">
        <f>VO185</f>
        <v>101.97479999999999</v>
      </c>
      <c r="VS185" s="48">
        <f>$G$185</f>
        <v>1.9810000000000001E-3</v>
      </c>
      <c r="VT185" s="12"/>
      <c r="VU185" s="48">
        <f>$G$185</f>
        <v>1.9810000000000001E-3</v>
      </c>
      <c r="VV185" s="95">
        <f>ZG+71*(Hm-ZG)/150</f>
        <v>101.83139999999999</v>
      </c>
      <c r="VW185" s="9">
        <f t="shared" ref="VW185:VW248" si="1023">VR185+VS185*(B-_R*ABS(VS185))</f>
        <v>117.86878325241804</v>
      </c>
      <c r="VX185" s="9">
        <f t="shared" ref="VX185:VX216" si="1024">WC185-WB185*(B-_R*ABS(WB185))</f>
        <v>85.794016747581935</v>
      </c>
      <c r="VY185" s="121">
        <f>VV185</f>
        <v>101.83139999999999</v>
      </c>
      <c r="VZ185" s="48">
        <f>$G$185</f>
        <v>1.9810000000000001E-3</v>
      </c>
      <c r="WA185" s="12"/>
      <c r="WB185" s="48">
        <f>$G$185</f>
        <v>1.9810000000000001E-3</v>
      </c>
      <c r="WC185" s="95">
        <f>ZG+70*(Hm-ZG)/150</f>
        <v>101.68799999999999</v>
      </c>
      <c r="WD185" s="9">
        <f t="shared" ref="WD185:WD248" si="1025">VY185+VZ185*(B-_R*ABS(VZ185))</f>
        <v>117.72538325241804</v>
      </c>
      <c r="WE185" s="9">
        <f t="shared" ref="WE185:WE216" si="1026">WJ185-WI185*(B-_R*ABS(WI185))</f>
        <v>85.650616747581935</v>
      </c>
      <c r="WF185" s="121">
        <f>WC185</f>
        <v>101.68799999999999</v>
      </c>
      <c r="WG185" s="48">
        <f>$G$185</f>
        <v>1.9810000000000001E-3</v>
      </c>
      <c r="WH185" s="12"/>
      <c r="WI185" s="48">
        <f>$G$185</f>
        <v>1.9810000000000001E-3</v>
      </c>
      <c r="WJ185" s="95">
        <f>ZG+69*(Hm-ZG)/150</f>
        <v>101.54459999999999</v>
      </c>
      <c r="WK185" s="9">
        <f t="shared" ref="WK185:WK248" si="1027">WF185+WG185*(B-_R*ABS(WG185))</f>
        <v>117.58198325241804</v>
      </c>
      <c r="WL185" s="9">
        <f t="shared" ref="WL185:WL216" si="1028">WQ185-WP185*(B-_R*ABS(WP185))</f>
        <v>85.507216747581936</v>
      </c>
      <c r="WM185" s="121">
        <f>WJ185</f>
        <v>101.54459999999999</v>
      </c>
      <c r="WN185" s="48">
        <f>$G$185</f>
        <v>1.9810000000000001E-3</v>
      </c>
      <c r="WO185" s="12"/>
      <c r="WP185" s="48">
        <f>$G$185</f>
        <v>1.9810000000000001E-3</v>
      </c>
      <c r="WQ185" s="95">
        <f>ZG+68*(Hm-ZG)/150</f>
        <v>101.40119999999999</v>
      </c>
      <c r="WR185" s="9">
        <f t="shared" ref="WR185:WR248" si="1029">WM185+WN185*(B-_R*ABS(WN185))</f>
        <v>117.43858325241804</v>
      </c>
      <c r="WS185" s="9">
        <f t="shared" ref="WS185:WS216" si="1030">WX185-WW185*(B-_R*ABS(WW185))</f>
        <v>85.363816747581936</v>
      </c>
      <c r="WT185" s="121">
        <f>WQ185</f>
        <v>101.40119999999999</v>
      </c>
      <c r="WU185" s="48">
        <f>$G$185</f>
        <v>1.9810000000000001E-3</v>
      </c>
      <c r="WV185" s="12"/>
      <c r="WW185" s="48">
        <f>$G$185</f>
        <v>1.9810000000000001E-3</v>
      </c>
      <c r="WX185" s="95">
        <f>ZG+67*(Hm-ZG)/150</f>
        <v>101.25779999999999</v>
      </c>
      <c r="WY185" s="9">
        <f t="shared" ref="WY185:WY248" si="1031">WT185+WU185*(B-_R*ABS(WU185))</f>
        <v>117.29518325241804</v>
      </c>
      <c r="WZ185" s="9">
        <f t="shared" ref="WZ185:WZ216" si="1032">XE185-XD185*(B-_R*ABS(XD185))</f>
        <v>85.220416747581936</v>
      </c>
      <c r="XA185" s="121">
        <f>WX185</f>
        <v>101.25779999999999</v>
      </c>
      <c r="XB185" s="48">
        <f>$G$185</f>
        <v>1.9810000000000001E-3</v>
      </c>
      <c r="XC185" s="12"/>
      <c r="XD185" s="48">
        <f>$G$185</f>
        <v>1.9810000000000001E-3</v>
      </c>
      <c r="XE185" s="95">
        <f>ZG+66*(Hm-ZG)/150</f>
        <v>101.11439999999999</v>
      </c>
      <c r="XF185" s="9">
        <f t="shared" ref="XF185:XF248" si="1033">XA185+XB185*(B-_R*ABS(XB185))</f>
        <v>117.15178325241804</v>
      </c>
      <c r="XG185" s="9">
        <f t="shared" ref="XG185:XG216" si="1034">XL185-XK185*(B-_R*ABS(XK185))</f>
        <v>85.077016747581936</v>
      </c>
      <c r="XH185" s="121">
        <f>XE185</f>
        <v>101.11439999999999</v>
      </c>
      <c r="XI185" s="48">
        <f>$G$185</f>
        <v>1.9810000000000001E-3</v>
      </c>
      <c r="XJ185" s="12"/>
      <c r="XK185" s="48">
        <f>$G$185</f>
        <v>1.9810000000000001E-3</v>
      </c>
      <c r="XL185" s="95">
        <f>ZG+65*(Hm-ZG)/150</f>
        <v>100.97099999999999</v>
      </c>
      <c r="XM185" s="9">
        <f t="shared" ref="XM185:XM248" si="1035">XH185+XI185*(B-_R*ABS(XI185))</f>
        <v>117.00838325241804</v>
      </c>
      <c r="XN185" s="9">
        <f t="shared" ref="XN185:XN216" si="1036">XS185-XR185*(B-_R*ABS(XR185))</f>
        <v>84.933616747581937</v>
      </c>
      <c r="XO185" s="121">
        <f>XL185</f>
        <v>100.97099999999999</v>
      </c>
      <c r="XP185" s="48">
        <f>$G$185</f>
        <v>1.9810000000000001E-3</v>
      </c>
      <c r="XQ185" s="12"/>
      <c r="XR185" s="48">
        <f>$G$185</f>
        <v>1.9810000000000001E-3</v>
      </c>
      <c r="XS185" s="95">
        <f>ZG+64*(Hm-ZG)/150</f>
        <v>100.82759999999999</v>
      </c>
      <c r="XT185" s="9">
        <f t="shared" ref="XT185:XT248" si="1037">XO185+XP185*(B-_R*ABS(XP185))</f>
        <v>116.86498325241804</v>
      </c>
      <c r="XU185" s="9">
        <f t="shared" ref="XU185:XU216" si="1038">XZ185-XY185*(B-_R*ABS(XY185))</f>
        <v>84.790216747581937</v>
      </c>
      <c r="XV185" s="121">
        <f>XS185</f>
        <v>100.82759999999999</v>
      </c>
      <c r="XW185" s="48">
        <f>$G$185</f>
        <v>1.9810000000000001E-3</v>
      </c>
      <c r="XX185" s="12"/>
      <c r="XY185" s="48">
        <f>$G$185</f>
        <v>1.9810000000000001E-3</v>
      </c>
      <c r="XZ185" s="95">
        <f>ZG+63*(Hm-ZG)/150</f>
        <v>100.68419999999999</v>
      </c>
      <c r="YA185" s="9">
        <f t="shared" ref="YA185:YA248" si="1039">XV185+XW185*(B-_R*ABS(XW185))</f>
        <v>116.72158325241804</v>
      </c>
      <c r="YB185" s="9">
        <f t="shared" ref="YB185:YB216" si="1040">YG185-YF185*(B-_R*ABS(YF185))</f>
        <v>84.646816747581937</v>
      </c>
      <c r="YC185" s="121">
        <f>XZ185</f>
        <v>100.68419999999999</v>
      </c>
      <c r="YD185" s="48">
        <f>$G$185</f>
        <v>1.9810000000000001E-3</v>
      </c>
      <c r="YE185" s="12"/>
      <c r="YF185" s="48">
        <f>$G$185</f>
        <v>1.9810000000000001E-3</v>
      </c>
      <c r="YG185" s="95">
        <f>ZG+62*(Hm-ZG)/150</f>
        <v>100.54079999999999</v>
      </c>
      <c r="YH185" s="9">
        <f t="shared" ref="YH185:YH248" si="1041">YC185+YD185*(B-_R*ABS(YD185))</f>
        <v>116.57818325241804</v>
      </c>
      <c r="YI185" s="9">
        <f t="shared" ref="YI185:YI216" si="1042">YN185-YM185*(B-_R*ABS(YM185))</f>
        <v>84.503416747581937</v>
      </c>
      <c r="YJ185" s="121">
        <f>YG185</f>
        <v>100.54079999999999</v>
      </c>
      <c r="YK185" s="48">
        <f>$G$185</f>
        <v>1.9810000000000001E-3</v>
      </c>
      <c r="YL185" s="12"/>
      <c r="YM185" s="48">
        <f>$G$185</f>
        <v>1.9810000000000001E-3</v>
      </c>
      <c r="YN185" s="95">
        <f>ZG+61*(Hm-ZG)/150</f>
        <v>100.39739999999999</v>
      </c>
      <c r="YO185" s="9">
        <f t="shared" ref="YO185:YO248" si="1043">YJ185+YK185*(B-_R*ABS(YK185))</f>
        <v>116.43478325241804</v>
      </c>
      <c r="YP185" s="9">
        <f t="shared" ref="YP185:YP216" si="1044">YU185-YT185*(B-_R*ABS(YT185))</f>
        <v>84.360016747581938</v>
      </c>
      <c r="YQ185" s="121">
        <f>YN185</f>
        <v>100.39739999999999</v>
      </c>
      <c r="YR185" s="48">
        <f>$G$185</f>
        <v>1.9810000000000001E-3</v>
      </c>
      <c r="YS185" s="12"/>
      <c r="YT185" s="48">
        <f>$G$185</f>
        <v>1.9810000000000001E-3</v>
      </c>
      <c r="YU185" s="95">
        <f>ZG+60*(Hm-ZG)/150</f>
        <v>100.25399999999999</v>
      </c>
      <c r="YV185" s="9">
        <f t="shared" ref="YV185:YV248" si="1045">YQ185+YR185*(B-_R*ABS(YR185))</f>
        <v>116.29138325241804</v>
      </c>
      <c r="YW185" s="9">
        <f t="shared" ref="YW185:YW216" si="1046">ZB185-ZA185*(B-_R*ABS(ZA185))</f>
        <v>84.216616747581938</v>
      </c>
      <c r="YX185" s="121">
        <f>YU185</f>
        <v>100.25399999999999</v>
      </c>
      <c r="YY185" s="48">
        <f>$G$185</f>
        <v>1.9810000000000001E-3</v>
      </c>
      <c r="YZ185" s="12"/>
      <c r="ZA185" s="48">
        <f>$G$185</f>
        <v>1.9810000000000001E-3</v>
      </c>
      <c r="ZB185" s="95">
        <f>ZG+59*(Hm-ZG)/150</f>
        <v>100.11059999999999</v>
      </c>
      <c r="ZC185" s="9">
        <f t="shared" ref="ZC185:ZC248" si="1047">YX185+YY185*(B-_R*ABS(YY185))</f>
        <v>116.14798325241804</v>
      </c>
      <c r="ZD185" s="9">
        <f t="shared" ref="ZD185:ZD216" si="1048">ZI185-ZH185*(B-_R*ABS(ZH185))</f>
        <v>84.073216747581938</v>
      </c>
      <c r="ZE185" s="121">
        <f>ZB185</f>
        <v>100.11059999999999</v>
      </c>
      <c r="ZF185" s="48">
        <f>$G$185</f>
        <v>1.9810000000000001E-3</v>
      </c>
      <c r="ZG185" s="12"/>
      <c r="ZH185" s="48">
        <f>$G$185</f>
        <v>1.9810000000000001E-3</v>
      </c>
      <c r="ZI185" s="95">
        <f>ZG+58*(Hm-ZG)/150</f>
        <v>99.967199999999991</v>
      </c>
      <c r="ZJ185" s="9">
        <f t="shared" ref="ZJ185:ZJ248" si="1049">ZE185+ZF185*(B-_R*ABS(ZF185))</f>
        <v>116.00458325241804</v>
      </c>
      <c r="ZK185" s="9">
        <f t="shared" ref="ZK185:ZK216" si="1050">ZP185-ZO185*(B-_R*ABS(ZO185))</f>
        <v>83.929816747581938</v>
      </c>
      <c r="ZL185" s="121">
        <f>ZI185</f>
        <v>99.967199999999991</v>
      </c>
      <c r="ZM185" s="48">
        <f>$G$185</f>
        <v>1.9810000000000001E-3</v>
      </c>
      <c r="ZN185" s="12"/>
      <c r="ZO185" s="48">
        <f>$G$185</f>
        <v>1.9810000000000001E-3</v>
      </c>
      <c r="ZP185" s="95">
        <f>ZG+57*(Hm-ZG)/150</f>
        <v>99.823799999999991</v>
      </c>
      <c r="ZQ185" s="9">
        <f t="shared" ref="ZQ185:ZQ248" si="1051">ZL185+ZM185*(B-_R*ABS(ZM185))</f>
        <v>115.86118325241804</v>
      </c>
      <c r="ZR185" s="9">
        <f t="shared" ref="ZR185:ZR216" si="1052">ZW185-ZV185*(B-_R*ABS(ZV185))</f>
        <v>83.786416747581939</v>
      </c>
      <c r="ZS185" s="121">
        <f>ZP185</f>
        <v>99.823799999999991</v>
      </c>
      <c r="ZT185" s="48">
        <f>$G$185</f>
        <v>1.9810000000000001E-3</v>
      </c>
      <c r="ZU185" s="12"/>
      <c r="ZV185" s="48">
        <f>$G$185</f>
        <v>1.9810000000000001E-3</v>
      </c>
      <c r="ZW185" s="95">
        <f>ZG+56*(Hm-ZG)/150</f>
        <v>99.680399999999992</v>
      </c>
      <c r="ZX185" s="9">
        <f t="shared" ref="ZX185:ZX248" si="1053">ZS185+ZT185*(B-_R*ABS(ZT185))</f>
        <v>115.71778325241804</v>
      </c>
      <c r="ZY185" s="9">
        <f t="shared" ref="ZY185:ZY216" si="1054">AAD185-AAC185*(B-_R*ABS(AAC185))</f>
        <v>83.643016747581939</v>
      </c>
      <c r="ZZ185" s="121">
        <f>ZW185</f>
        <v>99.680399999999992</v>
      </c>
      <c r="AAA185" s="48">
        <f>$G$185</f>
        <v>1.9810000000000001E-3</v>
      </c>
      <c r="AAB185" s="12"/>
      <c r="AAC185" s="48">
        <f>$G$185</f>
        <v>1.9810000000000001E-3</v>
      </c>
      <c r="AAD185" s="95">
        <f>ZG+55*(Hm-ZG)/150</f>
        <v>99.536999999999992</v>
      </c>
      <c r="AAE185" s="9">
        <f t="shared" ref="AAE185:AAE248" si="1055">ZZ185+AAA185*(B-_R*ABS(AAA185))</f>
        <v>115.57438325241804</v>
      </c>
      <c r="AAF185" s="9">
        <f t="shared" ref="AAF185:AAF216" si="1056">AAK185-AAJ185*(B-_R*ABS(AAJ185))</f>
        <v>83.499616747581939</v>
      </c>
      <c r="AAG185" s="121">
        <f>AAD185</f>
        <v>99.536999999999992</v>
      </c>
      <c r="AAH185" s="48">
        <f>$G$185</f>
        <v>1.9810000000000001E-3</v>
      </c>
      <c r="AAI185" s="12"/>
      <c r="AAJ185" s="48">
        <f>$G$185</f>
        <v>1.9810000000000001E-3</v>
      </c>
      <c r="AAK185" s="95">
        <f>ZG+54*(Hm-ZG)/150</f>
        <v>99.393599999999992</v>
      </c>
      <c r="AAL185" s="9">
        <f t="shared" ref="AAL185:AAL248" si="1057">AAG185+AAH185*(B-_R*ABS(AAH185))</f>
        <v>115.43098325241805</v>
      </c>
      <c r="AAM185" s="9">
        <f t="shared" ref="AAM185:AAM216" si="1058">AAR185-AAQ185*(B-_R*ABS(AAQ185))</f>
        <v>83.356216747581939</v>
      </c>
      <c r="AAN185" s="121">
        <f>AAK185</f>
        <v>99.393599999999992</v>
      </c>
      <c r="AAO185" s="48">
        <f>$G$185</f>
        <v>1.9810000000000001E-3</v>
      </c>
      <c r="AAP185" s="12"/>
      <c r="AAQ185" s="48">
        <f>$G$185</f>
        <v>1.9810000000000001E-3</v>
      </c>
      <c r="AAR185" s="95">
        <f>ZG+53*(Hm-ZG)/150</f>
        <v>99.250199999999992</v>
      </c>
      <c r="AAS185" s="9">
        <f t="shared" ref="AAS185:AAS248" si="1059">AAN185+AAO185*(B-_R*ABS(AAO185))</f>
        <v>115.28758325241805</v>
      </c>
      <c r="AAT185" s="9">
        <f t="shared" ref="AAT185:AAT248" si="1060">AAY185-AAX185*(B-_R*ABS(AAX185))</f>
        <v>83.21281674758194</v>
      </c>
      <c r="AAU185" s="121">
        <f>AAR185</f>
        <v>99.250199999999992</v>
      </c>
      <c r="AAV185" s="48">
        <f>$G$185</f>
        <v>1.9810000000000001E-3</v>
      </c>
      <c r="AAW185" s="45"/>
      <c r="AAX185" s="48">
        <f>$G$185</f>
        <v>1.9810000000000001E-3</v>
      </c>
      <c r="AAY185" s="95">
        <f>ZG+52*(Hm-ZG)/150</f>
        <v>99.106799999999993</v>
      </c>
      <c r="AAZ185" s="9">
        <f t="shared" ref="AAZ185:AAZ248" si="1061">AAU185+AAV185*(B-_R*ABS(AAV185))</f>
        <v>115.14418325241805</v>
      </c>
      <c r="ABA185" s="9">
        <f t="shared" ref="ABA185:ABA248" si="1062">ABF185-ABE185*(B-_R*ABS(ABE185))</f>
        <v>83.06941674758194</v>
      </c>
      <c r="ABB185" s="121">
        <f>AAY185</f>
        <v>99.106799999999993</v>
      </c>
      <c r="ABC185" s="48">
        <f>$G$185</f>
        <v>1.9810000000000001E-3</v>
      </c>
      <c r="ABD185" s="45"/>
      <c r="ABE185" s="48">
        <f>$G$185</f>
        <v>1.9810000000000001E-3</v>
      </c>
      <c r="ABF185" s="95">
        <f>ZG+51*(Hm-ZG)/150</f>
        <v>98.963399999999993</v>
      </c>
      <c r="ABG185" s="9">
        <f t="shared" ref="ABG185:ABG248" si="1063">ABB185+ABC185*(B-_R*ABS(ABC185))</f>
        <v>115.00078325241805</v>
      </c>
      <c r="ABH185" s="9">
        <f t="shared" ref="ABH185:ABH248" si="1064">ABM185-ABL185*(B-_R*ABS(ABL185))</f>
        <v>82.92601674758194</v>
      </c>
      <c r="ABI185" s="121">
        <f>ABF185</f>
        <v>98.963399999999993</v>
      </c>
      <c r="ABJ185" s="48">
        <f>$G$185</f>
        <v>1.9810000000000001E-3</v>
      </c>
      <c r="ABK185" s="45"/>
      <c r="ABL185" s="48">
        <f>$G$185</f>
        <v>1.9810000000000001E-3</v>
      </c>
      <c r="ABM185" s="95">
        <f>ZG+50*(Hm-ZG)/150</f>
        <v>98.82</v>
      </c>
      <c r="ABN185" s="9">
        <f t="shared" ref="ABN185:ABN248" si="1065">ABI185+ABJ185*(B-_R*ABS(ABJ185))</f>
        <v>114.85738325241805</v>
      </c>
      <c r="ABO185" s="9">
        <f t="shared" ref="ABO185:ABO248" si="1066">ABT185-ABS185*(B-_R*ABS(ABS185))</f>
        <v>82.78261674758194</v>
      </c>
      <c r="ABP185" s="121">
        <f>ABM185</f>
        <v>98.82</v>
      </c>
      <c r="ABQ185" s="48">
        <f>$G$185</f>
        <v>1.9810000000000001E-3</v>
      </c>
      <c r="ABR185" s="45"/>
      <c r="ABS185" s="48">
        <f>$G$185</f>
        <v>1.9810000000000001E-3</v>
      </c>
      <c r="ABT185" s="95">
        <f>ZG+49*(Hm-ZG)/150</f>
        <v>98.676599999999993</v>
      </c>
      <c r="ABU185" s="9">
        <f t="shared" ref="ABU185:ABU248" si="1067">ABP185+ABQ185*(B-_R*ABS(ABQ185))</f>
        <v>114.71398325241805</v>
      </c>
      <c r="ABV185" s="9">
        <f t="shared" ref="ABV185:ABV248" si="1068">ACA185-ABZ185*(B-_R*ABS(ABZ185))</f>
        <v>82.639216747581941</v>
      </c>
      <c r="ABW185" s="121">
        <f>ABT185</f>
        <v>98.676599999999993</v>
      </c>
      <c r="ABX185" s="48">
        <f>$G$185</f>
        <v>1.9810000000000001E-3</v>
      </c>
      <c r="ABY185" s="45"/>
      <c r="ABZ185" s="48">
        <f>$G$185</f>
        <v>1.9810000000000001E-3</v>
      </c>
      <c r="ACA185" s="95">
        <f>ZG+48*(Hm-ZG)/150</f>
        <v>98.533199999999994</v>
      </c>
      <c r="ACB185" s="9">
        <f t="shared" ref="ACB185:ACB248" si="1069">ABW185+ABX185*(B-_R*ABS(ABX185))</f>
        <v>114.57058325241805</v>
      </c>
      <c r="ACC185" s="9">
        <f t="shared" ref="ACC185:ACC248" si="1070">ACH185-ACG185*(B-_R*ABS(ACG185))</f>
        <v>82.495816747581941</v>
      </c>
      <c r="ACD185" s="121">
        <f>ACA185</f>
        <v>98.533199999999994</v>
      </c>
      <c r="ACE185" s="48">
        <f>$G$185</f>
        <v>1.9810000000000001E-3</v>
      </c>
      <c r="ACF185" s="45"/>
      <c r="ACG185" s="48">
        <f>$G$185</f>
        <v>1.9810000000000001E-3</v>
      </c>
      <c r="ACH185" s="95">
        <f>ZG+47*(Hm-ZG)/150</f>
        <v>98.389799999999994</v>
      </c>
      <c r="ACI185" s="9">
        <f t="shared" ref="ACI185:ACI248" si="1071">ACD185+ACE185*(B-_R*ABS(ACE185))</f>
        <v>114.42718325241805</v>
      </c>
      <c r="ACJ185" s="9">
        <f t="shared" ref="ACJ185:ACJ248" si="1072">ACO185-ACN185*(B-_R*ABS(ACN185))</f>
        <v>82.352416747581941</v>
      </c>
      <c r="ACK185" s="121">
        <f>ACH185</f>
        <v>98.389799999999994</v>
      </c>
      <c r="ACL185" s="48">
        <f>$G$185</f>
        <v>1.9810000000000001E-3</v>
      </c>
      <c r="ACM185" s="45"/>
      <c r="ACN185" s="48">
        <f>$G$185</f>
        <v>1.9810000000000001E-3</v>
      </c>
      <c r="ACO185" s="95">
        <f>ZG+46*(Hm-ZG)/150</f>
        <v>98.246399999999994</v>
      </c>
      <c r="ACP185" s="9">
        <f t="shared" ref="ACP185:ACP248" si="1073">ACK185+ACL185*(B-_R*ABS(ACL185))</f>
        <v>114.28378325241805</v>
      </c>
      <c r="ACQ185" s="9">
        <f t="shared" ref="ACQ185:ACQ248" si="1074">ACV185-ACU185*(B-_R*ABS(ACU185))</f>
        <v>82.209016747581941</v>
      </c>
      <c r="ACR185" s="121">
        <f>ACO185</f>
        <v>98.246399999999994</v>
      </c>
      <c r="ACS185" s="48">
        <f>$G$185</f>
        <v>1.9810000000000001E-3</v>
      </c>
      <c r="ACT185" s="45"/>
      <c r="ACU185" s="48">
        <f>$G$185</f>
        <v>1.9810000000000001E-3</v>
      </c>
      <c r="ACV185" s="95">
        <f>ZG+45*(Hm-ZG)/150</f>
        <v>98.102999999999994</v>
      </c>
      <c r="ACW185" s="9">
        <f t="shared" ref="ACW185:ACW248" si="1075">ACR185+ACS185*(B-_R*ABS(ACS185))</f>
        <v>114.14038325241805</v>
      </c>
      <c r="ACX185" s="9">
        <f t="shared" ref="ACX185:ACX248" si="1076">ADC185-ADB185*(B-_R*ABS(ADB185))</f>
        <v>82.065616747581942</v>
      </c>
      <c r="ACY185" s="121">
        <f>ACV185</f>
        <v>98.102999999999994</v>
      </c>
      <c r="ACZ185" s="48">
        <f>$G$185</f>
        <v>1.9810000000000001E-3</v>
      </c>
      <c r="ADA185" s="45"/>
      <c r="ADB185" s="48">
        <f>$G$185</f>
        <v>1.9810000000000001E-3</v>
      </c>
      <c r="ADC185" s="95">
        <f>ZG+44*(Hm-ZG)/150</f>
        <v>97.959599999999995</v>
      </c>
      <c r="ADD185" s="9">
        <f t="shared" ref="ADD185:ADD248" si="1077">ACY185+ACZ185*(B-_R*ABS(ACZ185))</f>
        <v>113.99698325241805</v>
      </c>
      <c r="ADE185" s="9">
        <f t="shared" ref="ADE185:ADE248" si="1078">ADJ185-ADI185*(B-_R*ABS(ADI185))</f>
        <v>81.922216747581942</v>
      </c>
      <c r="ADF185" s="121">
        <f>ADC185</f>
        <v>97.959599999999995</v>
      </c>
      <c r="ADG185" s="48">
        <f>$G$185</f>
        <v>1.9810000000000001E-3</v>
      </c>
      <c r="ADH185" s="45"/>
      <c r="ADI185" s="48">
        <f>$G$185</f>
        <v>1.9810000000000001E-3</v>
      </c>
      <c r="ADJ185" s="95">
        <f>ZG+43*(Hm-ZG)/150</f>
        <v>97.816199999999995</v>
      </c>
      <c r="ADK185" s="9">
        <f t="shared" ref="ADK185:ADK248" si="1079">ADF185+ADG185*(B-_R*ABS(ADG185))</f>
        <v>113.85358325241805</v>
      </c>
      <c r="ADL185" s="9">
        <f t="shared" ref="ADL185:ADL248" si="1080">ADQ185-ADP185*(B-_R*ABS(ADP185))</f>
        <v>81.778816747581942</v>
      </c>
      <c r="ADM185" s="121">
        <f>ADJ185</f>
        <v>97.816199999999995</v>
      </c>
      <c r="ADN185" s="48">
        <f>$G$185</f>
        <v>1.9810000000000001E-3</v>
      </c>
      <c r="ADO185" s="45"/>
      <c r="ADP185" s="48">
        <f>$G$185</f>
        <v>1.9810000000000001E-3</v>
      </c>
      <c r="ADQ185" s="95">
        <f>ZG+42*(Hm-ZG)/150</f>
        <v>97.672799999999995</v>
      </c>
      <c r="ADR185" s="9">
        <f t="shared" ref="ADR185:ADR248" si="1081">ADM185+ADN185*(B-_R*ABS(ADN185))</f>
        <v>113.71018325241805</v>
      </c>
      <c r="ADS185" s="9">
        <f t="shared" ref="ADS185:ADS248" si="1082">ADX185-ADW185*(B-_R*ABS(ADW185))</f>
        <v>81.635416747581942</v>
      </c>
      <c r="ADT185" s="121">
        <f>ADQ185</f>
        <v>97.672799999999995</v>
      </c>
      <c r="ADU185" s="48">
        <f>$G$185</f>
        <v>1.9810000000000001E-3</v>
      </c>
      <c r="ADV185" s="45"/>
      <c r="ADW185" s="48">
        <f>$G$185</f>
        <v>1.9810000000000001E-3</v>
      </c>
      <c r="ADX185" s="95">
        <f>ZG+41*(Hm-ZG)/150</f>
        <v>97.529399999999995</v>
      </c>
      <c r="ADY185" s="9">
        <f t="shared" ref="ADY185:ADY248" si="1083">ADT185+ADU185*(B-_R*ABS(ADU185))</f>
        <v>113.56678325241805</v>
      </c>
      <c r="ADZ185" s="9">
        <f t="shared" ref="ADZ185:ADZ248" si="1084">AEE185-AED185*(B-_R*ABS(AED185))</f>
        <v>81.492016747581943</v>
      </c>
      <c r="AEA185" s="121">
        <f>ADX185</f>
        <v>97.529399999999995</v>
      </c>
      <c r="AEB185" s="48">
        <f>$G$185</f>
        <v>1.9810000000000001E-3</v>
      </c>
      <c r="AEC185" s="45"/>
      <c r="AED185" s="48">
        <f>$G$185</f>
        <v>1.9810000000000001E-3</v>
      </c>
      <c r="AEE185" s="95">
        <f>ZG+40*(Hm-ZG)/150</f>
        <v>97.385999999999996</v>
      </c>
      <c r="AEF185" s="9">
        <f t="shared" ref="AEF185:AEF248" si="1085">AEA185+AEB185*(B-_R*ABS(AEB185))</f>
        <v>113.42338325241805</v>
      </c>
      <c r="AEG185" s="9">
        <f t="shared" ref="AEG185:AEG248" si="1086">AEL185-AEK185*(B-_R*ABS(AEK185))</f>
        <v>81.348616747581943</v>
      </c>
      <c r="AEH185" s="121">
        <f>AEE185</f>
        <v>97.385999999999996</v>
      </c>
      <c r="AEI185" s="48">
        <f>$G$185</f>
        <v>1.9810000000000001E-3</v>
      </c>
      <c r="AEJ185" s="45"/>
      <c r="AEK185" s="48">
        <f>$G$185</f>
        <v>1.9810000000000001E-3</v>
      </c>
      <c r="AEL185" s="95">
        <f>ZG+39*(Hm-ZG)/150</f>
        <v>97.242599999999996</v>
      </c>
      <c r="AEM185" s="9">
        <f t="shared" ref="AEM185:AEM248" si="1087">AEH185+AEI185*(B-_R*ABS(AEI185))</f>
        <v>113.27998325241805</v>
      </c>
      <c r="AEN185" s="9">
        <f t="shared" ref="AEN185:AEN248" si="1088">AES185-AER185*(B-_R*ABS(AER185))</f>
        <v>81.205216747581943</v>
      </c>
      <c r="AEO185" s="121">
        <f>AEL185</f>
        <v>97.242599999999996</v>
      </c>
      <c r="AEP185" s="48">
        <f>$G$185</f>
        <v>1.9810000000000001E-3</v>
      </c>
      <c r="AEQ185" s="45"/>
      <c r="AER185" s="48">
        <f>$G$185</f>
        <v>1.9810000000000001E-3</v>
      </c>
      <c r="AES185" s="95">
        <f>ZG+38*(Hm-ZG)/150</f>
        <v>97.099199999999996</v>
      </c>
      <c r="AET185" s="9">
        <f t="shared" ref="AET185:AET248" si="1089">AEO185+AEP185*(B-_R*ABS(AEP185))</f>
        <v>113.13658325241805</v>
      </c>
      <c r="AEU185" s="9">
        <f t="shared" ref="AEU185:AEU248" si="1090">AEZ185-AEY185*(B-_R*ABS(AEY185))</f>
        <v>81.061816747581943</v>
      </c>
      <c r="AEV185" s="121">
        <f>AES185</f>
        <v>97.099199999999996</v>
      </c>
      <c r="AEW185" s="48">
        <f>$G$185</f>
        <v>1.9810000000000001E-3</v>
      </c>
      <c r="AEX185" s="45"/>
      <c r="AEY185" s="48">
        <f>$G$185</f>
        <v>1.9810000000000001E-3</v>
      </c>
      <c r="AEZ185" s="95">
        <f>ZG+37*(Hm-ZG)/150</f>
        <v>96.955799999999996</v>
      </c>
      <c r="AFA185" s="9">
        <f t="shared" ref="AFA185:AFA248" si="1091">AEV185+AEW185*(B-_R*ABS(AEW185))</f>
        <v>112.99318325241805</v>
      </c>
      <c r="AFB185" s="9">
        <f t="shared" ref="AFB185:AFB248" si="1092">AFG185-AFF185*(B-_R*ABS(AFF185))</f>
        <v>80.918416747581944</v>
      </c>
      <c r="AFC185" s="121">
        <f>AEZ185</f>
        <v>96.955799999999996</v>
      </c>
      <c r="AFD185" s="48">
        <f>$G$185</f>
        <v>1.9810000000000001E-3</v>
      </c>
      <c r="AFE185" s="45"/>
      <c r="AFF185" s="48">
        <f>$G$185</f>
        <v>1.9810000000000001E-3</v>
      </c>
      <c r="AFG185" s="95">
        <f>ZG+36*(Hm-ZG)/150</f>
        <v>96.812399999999997</v>
      </c>
      <c r="AFH185" s="9">
        <f t="shared" ref="AFH185:AFH248" si="1093">AFC185+AFD185*(B-_R*ABS(AFD185))</f>
        <v>112.84978325241805</v>
      </c>
      <c r="AFI185" s="9">
        <f t="shared" ref="AFI185:AFI248" si="1094">AFN185-AFM185*(B-_R*ABS(AFM185))</f>
        <v>80.775016747581944</v>
      </c>
      <c r="AFJ185" s="121">
        <f>AFG185</f>
        <v>96.812399999999997</v>
      </c>
      <c r="AFK185" s="48">
        <f>$G$185</f>
        <v>1.9810000000000001E-3</v>
      </c>
      <c r="AFL185" s="45"/>
      <c r="AFM185" s="48">
        <f>$G$185</f>
        <v>1.9810000000000001E-3</v>
      </c>
      <c r="AFN185" s="95">
        <f>ZG+35*(Hm-ZG)/150</f>
        <v>96.668999999999997</v>
      </c>
      <c r="AFO185" s="9">
        <f t="shared" ref="AFO185:AFO248" si="1095">AFJ185+AFK185*(B-_R*ABS(AFK185))</f>
        <v>112.70638325241805</v>
      </c>
      <c r="AFP185" s="9">
        <f t="shared" ref="AFP185:AFP248" si="1096">AFU185-AFT185*(B-_R*ABS(AFT185))</f>
        <v>80.631616747581944</v>
      </c>
      <c r="AFQ185" s="121">
        <f>AFN185</f>
        <v>96.668999999999997</v>
      </c>
      <c r="AFR185" s="48">
        <f>$G$185</f>
        <v>1.9810000000000001E-3</v>
      </c>
      <c r="AFS185" s="45"/>
      <c r="AFT185" s="48">
        <f>$G$185</f>
        <v>1.9810000000000001E-3</v>
      </c>
      <c r="AFU185" s="95">
        <f>ZG+34*(Hm-ZG)/150</f>
        <v>96.525599999999997</v>
      </c>
      <c r="AFV185" s="9">
        <f t="shared" ref="AFV185:AFV248" si="1097">AFQ185+AFR185*(B-_R*ABS(AFR185))</f>
        <v>112.56298325241805</v>
      </c>
      <c r="AFW185" s="9">
        <f t="shared" ref="AFW185:AFW248" si="1098">AGB185-AGA185*(B-_R*ABS(AGA185))</f>
        <v>80.488216747581944</v>
      </c>
      <c r="AFX185" s="121">
        <f>AFU185</f>
        <v>96.525599999999997</v>
      </c>
      <c r="AFY185" s="48">
        <f>$G$185</f>
        <v>1.9810000000000001E-3</v>
      </c>
      <c r="AFZ185" s="45"/>
      <c r="AGA185" s="48">
        <f>$G$185</f>
        <v>1.9810000000000001E-3</v>
      </c>
      <c r="AGB185" s="95">
        <f>ZG+33*(Hm-ZG)/150</f>
        <v>96.382199999999997</v>
      </c>
      <c r="AGC185" s="9">
        <f t="shared" ref="AGC185:AGC248" si="1099">AFX185+AFY185*(B-_R*ABS(AFY185))</f>
        <v>112.41958325241805</v>
      </c>
      <c r="AGD185" s="9">
        <f t="shared" ref="AGD185:AGD248" si="1100">AGI185-AGH185*(B-_R*ABS(AGH185))</f>
        <v>80.344816747581945</v>
      </c>
      <c r="AGE185" s="121">
        <f>AGB185</f>
        <v>96.382199999999997</v>
      </c>
      <c r="AGF185" s="48">
        <f>$G$185</f>
        <v>1.9810000000000001E-3</v>
      </c>
      <c r="AGG185" s="45"/>
      <c r="AGH185" s="48">
        <f>$G$185</f>
        <v>1.9810000000000001E-3</v>
      </c>
      <c r="AGI185" s="95">
        <f>ZG+32*(Hm-ZG)/150</f>
        <v>96.238799999999998</v>
      </c>
      <c r="AGJ185" s="9">
        <f t="shared" ref="AGJ185:AGJ248" si="1101">AGE185+AGF185*(B-_R*ABS(AGF185))</f>
        <v>112.27618325241805</v>
      </c>
      <c r="AGK185" s="9">
        <f t="shared" ref="AGK185:AGK248" si="1102">AGP185-AGO185*(B-_R*ABS(AGO185))</f>
        <v>80.201416747581945</v>
      </c>
      <c r="AGL185" s="121">
        <f>AGI185</f>
        <v>96.238799999999998</v>
      </c>
      <c r="AGM185" s="48">
        <f>$G$185</f>
        <v>1.9810000000000001E-3</v>
      </c>
      <c r="AGN185" s="45"/>
      <c r="AGO185" s="48">
        <f>$G$185</f>
        <v>1.9810000000000001E-3</v>
      </c>
      <c r="AGP185" s="95">
        <f>ZG+31*(Hm-ZG)/150</f>
        <v>96.095399999999998</v>
      </c>
      <c r="AGQ185" s="9">
        <f t="shared" ref="AGQ185:AGQ248" si="1103">AGL185+AGM185*(B-_R*ABS(AGM185))</f>
        <v>112.13278325241805</v>
      </c>
      <c r="AGR185" s="9">
        <f t="shared" ref="AGR185:AGR248" si="1104">AGW185-AGV185*(B-_R*ABS(AGV185))</f>
        <v>80.058016747581945</v>
      </c>
      <c r="AGS185" s="121">
        <f>AGP185</f>
        <v>96.095399999999998</v>
      </c>
      <c r="AGT185" s="48">
        <f>$G$185</f>
        <v>1.9810000000000001E-3</v>
      </c>
      <c r="AGU185" s="45"/>
      <c r="AGV185" s="48">
        <f>$G$185</f>
        <v>1.9810000000000001E-3</v>
      </c>
      <c r="AGW185" s="95">
        <f>ZG+30*(Hm-ZG)/150</f>
        <v>95.951999999999998</v>
      </c>
      <c r="AGX185" s="9">
        <f t="shared" ref="AGX185:AGX248" si="1105">AGS185+AGT185*(B-_R*ABS(AGT185))</f>
        <v>111.98938325241805</v>
      </c>
      <c r="AGY185" s="9">
        <f t="shared" ref="AGY185:AGY248" si="1106">AHD185-AHC185*(B-_R*ABS(AHC185))</f>
        <v>79.914616747581945</v>
      </c>
      <c r="AGZ185" s="121">
        <f>AGW185</f>
        <v>95.951999999999998</v>
      </c>
      <c r="AHA185" s="48">
        <f>$G$185</f>
        <v>1.9810000000000001E-3</v>
      </c>
      <c r="AHB185" s="45"/>
      <c r="AHC185" s="48">
        <f>$G$185</f>
        <v>1.9810000000000001E-3</v>
      </c>
      <c r="AHD185" s="95">
        <f>ZG+29*(Hm-ZG)/150</f>
        <v>95.808599999999998</v>
      </c>
      <c r="AHE185" s="9">
        <f t="shared" ref="AHE185:AHE248" si="1107">AGZ185+AHA185*(B-_R*ABS(AHA185))</f>
        <v>111.84598325241805</v>
      </c>
      <c r="AHF185" s="9">
        <f t="shared" ref="AHF185:AHF248" si="1108">AHK185-AHJ185*(B-_R*ABS(AHJ185))</f>
        <v>79.771216747581946</v>
      </c>
      <c r="AHG185" s="121">
        <f>AHD185</f>
        <v>95.808599999999998</v>
      </c>
      <c r="AHH185" s="48">
        <f>$G$185</f>
        <v>1.9810000000000001E-3</v>
      </c>
      <c r="AHI185" s="45"/>
      <c r="AHJ185" s="48">
        <f>$G$185</f>
        <v>1.9810000000000001E-3</v>
      </c>
      <c r="AHK185" s="95">
        <f>ZG+28*(Hm-ZG)/150</f>
        <v>95.665199999999999</v>
      </c>
      <c r="AHL185" s="9">
        <f t="shared" ref="AHL185:AHL248" si="1109">AHG185+AHH185*(B-_R*ABS(AHH185))</f>
        <v>111.70258325241805</v>
      </c>
      <c r="AHM185" s="9">
        <f t="shared" ref="AHM185:AHM248" si="1110">AHR185-AHQ185*(B-_R*ABS(AHQ185))</f>
        <v>79.627816747581946</v>
      </c>
      <c r="AHN185" s="121">
        <f>AHK185</f>
        <v>95.665199999999999</v>
      </c>
      <c r="AHO185" s="48">
        <f>$G$185</f>
        <v>1.9810000000000001E-3</v>
      </c>
      <c r="AHP185" s="45"/>
      <c r="AHQ185" s="48">
        <f>$G$185</f>
        <v>1.9810000000000001E-3</v>
      </c>
      <c r="AHR185" s="95">
        <f>ZG+27*(Hm-ZG)/150</f>
        <v>95.521799999999999</v>
      </c>
      <c r="AHS185" s="9">
        <f t="shared" ref="AHS185:AHS248" si="1111">AHN185+AHO185*(B-_R*ABS(AHO185))</f>
        <v>111.55918325241805</v>
      </c>
      <c r="AHT185" s="9">
        <f t="shared" ref="AHT185:AHT248" si="1112">AHY185-AHX185*(B-_R*ABS(AHX185))</f>
        <v>79.484416747581946</v>
      </c>
      <c r="AHU185" s="121">
        <f>AHR185</f>
        <v>95.521799999999999</v>
      </c>
      <c r="AHV185" s="48">
        <f>$G$185</f>
        <v>1.9810000000000001E-3</v>
      </c>
      <c r="AHW185" s="45"/>
      <c r="AHX185" s="48">
        <f>$G$185</f>
        <v>1.9810000000000001E-3</v>
      </c>
      <c r="AHY185" s="95">
        <f>ZG+26*(Hm-ZG)/150</f>
        <v>95.378399999999999</v>
      </c>
      <c r="AHZ185" s="9">
        <f t="shared" ref="AHZ185:AHZ248" si="1113">AHU185+AHV185*(B-_R*ABS(AHV185))</f>
        <v>111.41578325241805</v>
      </c>
      <c r="AIA185" s="9">
        <f t="shared" ref="AIA185:AIA248" si="1114">AIF185-AIE185*(B-_R*ABS(AIE185))</f>
        <v>79.341016747581932</v>
      </c>
      <c r="AIB185" s="121">
        <f>AHY185</f>
        <v>95.378399999999999</v>
      </c>
      <c r="AIC185" s="48">
        <f>$G$185</f>
        <v>1.9810000000000001E-3</v>
      </c>
      <c r="AID185" s="45"/>
      <c r="AIE185" s="48">
        <f>$G$185</f>
        <v>1.9810000000000001E-3</v>
      </c>
      <c r="AIF185" s="95">
        <f>ZG+25*(Hm-ZG)/150</f>
        <v>95.234999999999985</v>
      </c>
      <c r="AIG185" s="9">
        <f t="shared" ref="AIG185:AIG248" si="1115">AIB185+AIC185*(B-_R*ABS(AIC185))</f>
        <v>111.27238325241805</v>
      </c>
      <c r="AIH185" s="9">
        <f t="shared" ref="AIH185:AIH248" si="1116">AIM185-AIL185*(B-_R*ABS(AIL185))</f>
        <v>79.197616747581932</v>
      </c>
      <c r="AII185" s="121">
        <f>AIF185</f>
        <v>95.234999999999985</v>
      </c>
      <c r="AIJ185" s="48">
        <f>$G$185</f>
        <v>1.9810000000000001E-3</v>
      </c>
      <c r="AIK185" s="45"/>
      <c r="AIL185" s="48">
        <f>$G$185</f>
        <v>1.9810000000000001E-3</v>
      </c>
      <c r="AIM185" s="95">
        <f>ZG+24*(Hm-ZG)/150</f>
        <v>95.091599999999985</v>
      </c>
      <c r="AIN185" s="9">
        <f t="shared" ref="AIN185:AIN248" si="1117">AII185+AIJ185*(B-_R*ABS(AIJ185))</f>
        <v>111.12898325241804</v>
      </c>
      <c r="AIO185" s="9">
        <f t="shared" ref="AIO185:AIO248" si="1118">AIT185-AIS185*(B-_R*ABS(AIS185))</f>
        <v>79.054216747581933</v>
      </c>
      <c r="AIP185" s="121">
        <f>AIM185</f>
        <v>95.091599999999985</v>
      </c>
      <c r="AIQ185" s="48">
        <f>$G$185</f>
        <v>1.9810000000000001E-3</v>
      </c>
      <c r="AIR185" s="45"/>
      <c r="AIS185" s="48">
        <f>$G$185</f>
        <v>1.9810000000000001E-3</v>
      </c>
      <c r="AIT185" s="95">
        <f>ZG+23*(Hm-ZG)/150</f>
        <v>94.948199999999986</v>
      </c>
      <c r="AIU185" s="9">
        <f t="shared" ref="AIU185:AIU248" si="1119">AIP185+AIQ185*(B-_R*ABS(AIQ185))</f>
        <v>110.98558325241804</v>
      </c>
      <c r="AIV185" s="9">
        <f t="shared" ref="AIV185:AIV248" si="1120">AJA185-AIZ185*(B-_R*ABS(AIZ185))</f>
        <v>78.910816747581933</v>
      </c>
      <c r="AIW185" s="121">
        <f>AIT185</f>
        <v>94.948199999999986</v>
      </c>
      <c r="AIX185" s="48">
        <f>$G$185</f>
        <v>1.9810000000000001E-3</v>
      </c>
      <c r="AIY185" s="45"/>
      <c r="AIZ185" s="48">
        <f>$G$185</f>
        <v>1.9810000000000001E-3</v>
      </c>
      <c r="AJA185" s="95">
        <f>ZG+22*(Hm-ZG)/150</f>
        <v>94.804799999999986</v>
      </c>
      <c r="AJB185" s="9">
        <f t="shared" ref="AJB185:AJB248" si="1121">AIW185+AIX185*(B-_R*ABS(AIX185))</f>
        <v>110.84218325241804</v>
      </c>
      <c r="AJC185" s="9">
        <f t="shared" ref="AJC185:AJC248" si="1122">AJH185-AJG185*(B-_R*ABS(AJG185))</f>
        <v>78.767416747581933</v>
      </c>
      <c r="AJD185" s="121">
        <f>AJA185</f>
        <v>94.804799999999986</v>
      </c>
      <c r="AJE185" s="48">
        <f>$G$185</f>
        <v>1.9810000000000001E-3</v>
      </c>
      <c r="AJF185" s="45"/>
      <c r="AJG185" s="48">
        <f>$G$185</f>
        <v>1.9810000000000001E-3</v>
      </c>
      <c r="AJH185" s="95">
        <f>ZG+21*(Hm-ZG)/150</f>
        <v>94.661399999999986</v>
      </c>
      <c r="AJI185" s="9">
        <f t="shared" ref="AJI185:AJI248" si="1123">AJD185+AJE185*(B-_R*ABS(AJE185))</f>
        <v>110.69878325241804</v>
      </c>
      <c r="AJJ185" s="9">
        <f t="shared" ref="AJJ185:AJJ248" si="1124">AJO185-AJN185*(B-_R*ABS(AJN185))</f>
        <v>78.624016747581933</v>
      </c>
      <c r="AJK185" s="121">
        <f>AJH185</f>
        <v>94.661399999999986</v>
      </c>
      <c r="AJL185" s="48">
        <f>$G$185</f>
        <v>1.9810000000000001E-3</v>
      </c>
      <c r="AJM185" s="45"/>
      <c r="AJN185" s="48">
        <f>$G$185</f>
        <v>1.9810000000000001E-3</v>
      </c>
      <c r="AJO185" s="95">
        <f>ZG+20*(Hm-ZG)/150</f>
        <v>94.517999999999986</v>
      </c>
      <c r="AJP185" s="9">
        <f t="shared" ref="AJP185:AJP248" si="1125">AJK185+AJL185*(B-_R*ABS(AJL185))</f>
        <v>110.55538325241804</v>
      </c>
      <c r="AJQ185" s="9">
        <f t="shared" ref="AJQ185:AJQ248" si="1126">AJV185-AJU185*(B-_R*ABS(AJU185))</f>
        <v>78.480616747581934</v>
      </c>
      <c r="AJR185" s="121">
        <f>AJO185</f>
        <v>94.517999999999986</v>
      </c>
      <c r="AJS185" s="48">
        <f>$G$185</f>
        <v>1.9810000000000001E-3</v>
      </c>
      <c r="AJT185" s="45"/>
      <c r="AJU185" s="48">
        <f>$G$185</f>
        <v>1.9810000000000001E-3</v>
      </c>
      <c r="AJV185" s="95">
        <f>ZG+19*(Hm-ZG)/150</f>
        <v>94.374599999999987</v>
      </c>
      <c r="AJW185" s="9">
        <f t="shared" ref="AJW185:AJW248" si="1127">AJR185+AJS185*(B-_R*ABS(AJS185))</f>
        <v>110.41198325241804</v>
      </c>
      <c r="AJX185" s="9">
        <f t="shared" ref="AJX185:AJX248" si="1128">AKC185-AKB185*(B-_R*ABS(AKB185))</f>
        <v>78.337216747581934</v>
      </c>
      <c r="AJY185" s="121">
        <f>AJV185</f>
        <v>94.374599999999987</v>
      </c>
      <c r="AJZ185" s="48">
        <f>$G$185</f>
        <v>1.9810000000000001E-3</v>
      </c>
      <c r="AKA185" s="45"/>
      <c r="AKB185" s="48">
        <f>$G$185</f>
        <v>1.9810000000000001E-3</v>
      </c>
      <c r="AKC185" s="95">
        <f>ZG+18*(Hm-ZG)/150</f>
        <v>94.231199999999987</v>
      </c>
      <c r="AKD185" s="9">
        <f t="shared" ref="AKD185:AKD248" si="1129">AJY185+AJZ185*(B-_R*ABS(AJZ185))</f>
        <v>110.26858325241804</v>
      </c>
      <c r="AKE185" s="9">
        <f t="shared" ref="AKE185:AKE248" si="1130">AKJ185-AKI185*(B-_R*ABS(AKI185))</f>
        <v>78.193816747581934</v>
      </c>
      <c r="AKF185" s="121">
        <f>AKC185</f>
        <v>94.231199999999987</v>
      </c>
      <c r="AKG185" s="48">
        <f>$G$185</f>
        <v>1.9810000000000001E-3</v>
      </c>
      <c r="AKH185" s="45"/>
      <c r="AKI185" s="48">
        <f>$G$185</f>
        <v>1.9810000000000001E-3</v>
      </c>
      <c r="AKJ185" s="95">
        <f>ZG+17*(Hm-ZG)/150</f>
        <v>94.087799999999987</v>
      </c>
      <c r="AKK185" s="9">
        <f t="shared" ref="AKK185:AKK248" si="1131">AKF185+AKG185*(B-_R*ABS(AKG185))</f>
        <v>110.12518325241804</v>
      </c>
      <c r="AKL185" s="9">
        <f t="shared" ref="AKL185:AKL248" si="1132">AKQ185-AKP185*(B-_R*ABS(AKP185))</f>
        <v>78.050416747581934</v>
      </c>
      <c r="AKM185" s="121">
        <f>AKJ185</f>
        <v>94.087799999999987</v>
      </c>
      <c r="AKN185" s="48">
        <f>$G$185</f>
        <v>1.9810000000000001E-3</v>
      </c>
      <c r="AKO185" s="45"/>
      <c r="AKP185" s="48">
        <f>$G$185</f>
        <v>1.9810000000000001E-3</v>
      </c>
      <c r="AKQ185" s="95">
        <f>ZG+16*(Hm-ZG)/150</f>
        <v>93.944399999999987</v>
      </c>
      <c r="AKR185" s="9">
        <f t="shared" ref="AKR185:AKR248" si="1133">AKM185+AKN185*(B-_R*ABS(AKN185))</f>
        <v>109.98178325241804</v>
      </c>
      <c r="AKS185" s="9">
        <f t="shared" ref="AKS185:AKS248" si="1134">AKX185-AKW185*(B-_R*ABS(AKW185))</f>
        <v>77.907016747581935</v>
      </c>
      <c r="AKT185" s="121">
        <f>AKQ185</f>
        <v>93.944399999999987</v>
      </c>
      <c r="AKU185" s="48">
        <f>$G$185</f>
        <v>1.9810000000000001E-3</v>
      </c>
      <c r="AKV185" s="45"/>
      <c r="AKW185" s="48">
        <f>$G$185</f>
        <v>1.9810000000000001E-3</v>
      </c>
      <c r="AKX185" s="95">
        <f>ZG+15*(Hm-ZG)/150</f>
        <v>93.800999999999988</v>
      </c>
      <c r="AKY185" s="9">
        <f t="shared" ref="AKY185:AKY248" si="1135">AKT185+AKU185*(B-_R*ABS(AKU185))</f>
        <v>109.83838325241804</v>
      </c>
      <c r="AKZ185" s="9">
        <f t="shared" ref="AKZ185:AKZ248" si="1136">ALE185-ALD185*(B-_R*ABS(ALD185))</f>
        <v>77.763616747581935</v>
      </c>
      <c r="ALA185" s="121">
        <f>AKX185</f>
        <v>93.800999999999988</v>
      </c>
      <c r="ALB185" s="48">
        <f>$G$185</f>
        <v>1.9810000000000001E-3</v>
      </c>
      <c r="ALC185" s="45"/>
      <c r="ALD185" s="48">
        <f>$G$185</f>
        <v>1.9810000000000001E-3</v>
      </c>
      <c r="ALE185" s="95">
        <f>ZG+14*(Hm-ZG)/150</f>
        <v>93.657599999999988</v>
      </c>
      <c r="ALF185" s="9">
        <f t="shared" ref="ALF185:ALF248" si="1137">ALA185+ALB185*(B-_R*ABS(ALB185))</f>
        <v>109.69498325241804</v>
      </c>
      <c r="ALG185" s="9">
        <f t="shared" ref="ALG185:ALG248" si="1138">ALL185-ALK185*(B-_R*ABS(ALK185))</f>
        <v>77.620216747581935</v>
      </c>
      <c r="ALH185" s="121">
        <f>ALE185</f>
        <v>93.657599999999988</v>
      </c>
      <c r="ALI185" s="48">
        <f>$G$185</f>
        <v>1.9810000000000001E-3</v>
      </c>
      <c r="ALJ185" s="45"/>
      <c r="ALK185" s="48">
        <f>$G$185</f>
        <v>1.9810000000000001E-3</v>
      </c>
      <c r="ALL185" s="95">
        <f>ZG+13*(Hm-ZG)/150</f>
        <v>93.514199999999988</v>
      </c>
      <c r="ALM185" s="9">
        <f t="shared" ref="ALM185:ALM248" si="1139">ALH185+ALI185*(B-_R*ABS(ALI185))</f>
        <v>109.55158325241804</v>
      </c>
      <c r="ALN185" s="9">
        <f t="shared" ref="ALN185:ALN248" si="1140">ALS185-ALR185*(B-_R*ABS(ALR185))</f>
        <v>77.476816747581935</v>
      </c>
      <c r="ALO185" s="121">
        <f>ALL185</f>
        <v>93.514199999999988</v>
      </c>
      <c r="ALP185" s="48">
        <f>$G$185</f>
        <v>1.9810000000000001E-3</v>
      </c>
      <c r="ALQ185" s="12"/>
      <c r="ALR185" s="48">
        <f>$G$185</f>
        <v>1.9810000000000001E-3</v>
      </c>
      <c r="ALS185" s="95">
        <f>ZG+12*(Hm-ZG)/150</f>
        <v>93.370799999999988</v>
      </c>
      <c r="ALT185" s="9">
        <f t="shared" ref="ALT185:ALT248" si="1141">ALO185+ALP185*(B-_R*ABS(ALP185))</f>
        <v>109.40818325241804</v>
      </c>
      <c r="ALU185" s="9">
        <f t="shared" ref="ALU185:ALU248" si="1142">ALZ185-ALY185*(B-_R*ABS(ALY185))</f>
        <v>77.333416747581936</v>
      </c>
      <c r="ALV185" s="121">
        <f>ALS185</f>
        <v>93.370799999999988</v>
      </c>
      <c r="ALW185" s="48">
        <f>$G$185</f>
        <v>1.9810000000000001E-3</v>
      </c>
      <c r="ALX185" s="12"/>
      <c r="ALY185" s="48">
        <f>$G$185</f>
        <v>1.9810000000000001E-3</v>
      </c>
      <c r="ALZ185" s="95">
        <f>ZG+11*(Hm-ZG)/150</f>
        <v>93.227399999999989</v>
      </c>
      <c r="AMA185" s="9">
        <f t="shared" ref="AMA185:AMA248" si="1143">ALV185+ALW185*(B-_R*ABS(ALW185))</f>
        <v>109.26478325241804</v>
      </c>
      <c r="AMB185" s="9">
        <f t="shared" ref="AMB185:AMB248" si="1144">AMG185-AMF185*(B-_R*ABS(AMF185))</f>
        <v>77.190016747581936</v>
      </c>
      <c r="AMC185" s="121">
        <f>ALZ185</f>
        <v>93.227399999999989</v>
      </c>
      <c r="AMD185" s="48">
        <f>$G$185</f>
        <v>1.9810000000000001E-3</v>
      </c>
      <c r="AME185" s="12"/>
      <c r="AMF185" s="48">
        <f>$G$185</f>
        <v>1.9810000000000001E-3</v>
      </c>
      <c r="AMG185" s="95">
        <f>ZG+10*(Hm-ZG)/150</f>
        <v>93.083999999999989</v>
      </c>
      <c r="AMH185" s="9">
        <f t="shared" ref="AMH185:AMH248" si="1145">AMC185+AMD185*(B-_R*ABS(AMD185))</f>
        <v>109.12138325241804</v>
      </c>
      <c r="AMI185" s="9">
        <f t="shared" ref="AMI185:AMI248" si="1146">AMN185-AMM185*(B-_R*ABS(AMM185))</f>
        <v>77.046616747581936</v>
      </c>
      <c r="AMJ185" s="121">
        <f>AMG185</f>
        <v>93.083999999999989</v>
      </c>
      <c r="AMK185" s="48">
        <f>$G$185</f>
        <v>1.9810000000000001E-3</v>
      </c>
      <c r="AML185" s="12"/>
      <c r="AMM185" s="48">
        <f>$G$185</f>
        <v>1.9810000000000001E-3</v>
      </c>
      <c r="AMN185" s="95">
        <f>ZG+9*(Hm-ZG)/150</f>
        <v>92.940599999999989</v>
      </c>
      <c r="AMO185" s="9">
        <f t="shared" ref="AMO185:AMO248" si="1147">AMJ185+AMK185*(B-_R*ABS(AMK185))</f>
        <v>108.97798325241804</v>
      </c>
      <c r="AMP185" s="9">
        <f t="shared" ref="AMP185:AMP248" si="1148">AMU185-AMT185*(B-_R*ABS(AMT185))</f>
        <v>76.903216747581936</v>
      </c>
      <c r="AMQ185" s="121">
        <f>AMN185</f>
        <v>92.940599999999989</v>
      </c>
      <c r="AMR185" s="48">
        <f>$G$185</f>
        <v>1.9810000000000001E-3</v>
      </c>
      <c r="AMS185" s="12"/>
      <c r="AMT185" s="48">
        <f>$G$185</f>
        <v>1.9810000000000001E-3</v>
      </c>
      <c r="AMU185" s="95">
        <f>ZG+8*(Hm-ZG)/150</f>
        <v>92.797199999999989</v>
      </c>
      <c r="AMV185" s="9">
        <f t="shared" ref="AMV185:AMV248" si="1149">AMQ185+AMR185*(B-_R*ABS(AMR185))</f>
        <v>108.83458325241804</v>
      </c>
      <c r="AMW185" s="9">
        <f t="shared" ref="AMW185:AMW248" si="1150">ANB185-ANA185*(B-_R*ABS(ANA185))</f>
        <v>76.759816747581937</v>
      </c>
      <c r="AMX185" s="121">
        <f>AMU185</f>
        <v>92.797199999999989</v>
      </c>
      <c r="AMY185" s="48">
        <f>$G$185</f>
        <v>1.9810000000000001E-3</v>
      </c>
      <c r="AMZ185" s="12"/>
      <c r="ANA185" s="48">
        <f>$G$185</f>
        <v>1.9810000000000001E-3</v>
      </c>
      <c r="ANB185" s="95">
        <f>ZG+7*(Hm-ZG)/150</f>
        <v>92.65379999999999</v>
      </c>
      <c r="ANC185" s="9">
        <f t="shared" ref="ANC185:ANC248" si="1151">AMX185+AMY185*(B-_R*ABS(AMY185))</f>
        <v>108.69118325241804</v>
      </c>
      <c r="AND185" s="9">
        <f t="shared" ref="AND185:AND248" si="1152">ANI185-ANH185*(B-_R*ABS(ANH185))</f>
        <v>76.616416747581937</v>
      </c>
      <c r="ANE185" s="121">
        <f>ANB185</f>
        <v>92.65379999999999</v>
      </c>
      <c r="ANF185" s="48">
        <f>$G$185</f>
        <v>1.9810000000000001E-3</v>
      </c>
      <c r="ANG185" s="12"/>
      <c r="ANH185" s="48">
        <f>$G$185</f>
        <v>1.9810000000000001E-3</v>
      </c>
      <c r="ANI185" s="95">
        <f>ZG+6*(Hm-ZG)/150</f>
        <v>92.51039999999999</v>
      </c>
      <c r="ANJ185" s="9">
        <f t="shared" ref="ANJ185:ANJ248" si="1153">ANE185+ANF185*(B-_R*ABS(ANF185))</f>
        <v>108.54778325241804</v>
      </c>
      <c r="ANK185" s="9">
        <f t="shared" ref="ANK185:ANK248" si="1154">ANP185-ANO185*(B-_R*ABS(ANO185))</f>
        <v>76.473016747581937</v>
      </c>
      <c r="ANL185" s="121">
        <f>ANI185</f>
        <v>92.51039999999999</v>
      </c>
      <c r="ANM185" s="48">
        <f>$G$185</f>
        <v>1.9810000000000001E-3</v>
      </c>
      <c r="ANN185" s="12"/>
      <c r="ANO185" s="48">
        <f>$G$185</f>
        <v>1.9810000000000001E-3</v>
      </c>
      <c r="ANP185" s="95">
        <f>ZG+5*(Hm-ZG)/150</f>
        <v>92.36699999999999</v>
      </c>
      <c r="ANQ185" s="9">
        <f t="shared" ref="ANQ185:ANQ248" si="1155">ANL185+ANM185*(B-_R*ABS(ANM185))</f>
        <v>108.40438325241804</v>
      </c>
      <c r="ANR185" s="9">
        <f t="shared" ref="ANR185:ANR248" si="1156">ANW185-ANV185*(B-_R*ABS(ANV185))</f>
        <v>76.329616747581937</v>
      </c>
      <c r="ANS185" s="121">
        <f>ANP185</f>
        <v>92.36699999999999</v>
      </c>
      <c r="ANT185" s="48">
        <f>$G$185</f>
        <v>1.9810000000000001E-3</v>
      </c>
      <c r="ANU185" s="12"/>
      <c r="ANV185" s="48">
        <f>$G$185</f>
        <v>1.9810000000000001E-3</v>
      </c>
      <c r="ANW185" s="95">
        <f>ZG+4*(Hm-ZG)/150</f>
        <v>92.22359999999999</v>
      </c>
      <c r="ANX185" s="9">
        <f t="shared" ref="ANX185:ANX248" si="1157">ANS185+ANT185*(B-_R*ABS(ANT185))</f>
        <v>108.26098325241804</v>
      </c>
      <c r="ANY185" s="9">
        <f t="shared" ref="ANY185:ANY248" si="1158">AOD185-AOC185*(B-_R*ABS(AOC185))</f>
        <v>76.186216747581938</v>
      </c>
      <c r="ANZ185" s="121">
        <f>ANW185</f>
        <v>92.22359999999999</v>
      </c>
      <c r="AOA185" s="48">
        <f>$G$185</f>
        <v>1.9810000000000001E-3</v>
      </c>
      <c r="AOB185" s="12"/>
      <c r="AOC185" s="48">
        <f>$G$185</f>
        <v>1.9810000000000001E-3</v>
      </c>
      <c r="AOD185" s="95">
        <f>ZG+3*(Hm-ZG)/150</f>
        <v>92.080199999999991</v>
      </c>
      <c r="AOE185" s="9">
        <f t="shared" ref="AOE185:AOE248" si="1159">ANZ185+AOA185*(B-_R*ABS(AOA185))</f>
        <v>108.11758325241804</v>
      </c>
      <c r="AOF185" s="9">
        <f t="shared" ref="AOF185:AOF248" si="1160">AOK185-AOJ185*(B-_R*ABS(AOJ185))</f>
        <v>76.042816747581938</v>
      </c>
      <c r="AOG185" s="121">
        <f>AOD185</f>
        <v>92.080199999999991</v>
      </c>
      <c r="AOH185" s="48">
        <f>$G$185</f>
        <v>1.9810000000000001E-3</v>
      </c>
      <c r="AOI185" s="12"/>
      <c r="AOJ185" s="48">
        <f>$G$185</f>
        <v>1.9810000000000001E-3</v>
      </c>
      <c r="AOK185" s="95">
        <f>ZG+2*(Hm-ZG)/150</f>
        <v>91.936799999999991</v>
      </c>
      <c r="AOL185" s="9">
        <f t="shared" ref="AOL185:AOL248" si="1161">AOG185+AOH185*(B-_R*ABS(AOH185))</f>
        <v>107.97418325241804</v>
      </c>
      <c r="AOM185" s="9">
        <f t="shared" ref="AOM185:AOM248" si="1162">AOR185-AOQ185*(B-_R*ABS(AOQ185))</f>
        <v>75.899416747581938</v>
      </c>
      <c r="AON185" s="121">
        <f>AOK185</f>
        <v>91.936799999999991</v>
      </c>
      <c r="AOO185" s="48">
        <f>$G$185</f>
        <v>1.9810000000000001E-3</v>
      </c>
      <c r="AOP185" s="12"/>
      <c r="AOQ185" s="48">
        <f>$G$185</f>
        <v>1.9810000000000001E-3</v>
      </c>
      <c r="AOR185" s="95">
        <f>ZG+1*(Hm-ZG)/150</f>
        <v>91.793399999999991</v>
      </c>
      <c r="AOS185" s="9">
        <f t="shared" ref="AOS185:AOS248" si="1163">AON185+AOO185*(B-_R*ABS(AOO185))</f>
        <v>107.83078325241804</v>
      </c>
      <c r="AOT185" s="9">
        <f t="shared" ref="AOT185:AOT248" si="1164">AOY185-AOX185*(B-_R*ABS(AOX185))</f>
        <v>75.756016747581938</v>
      </c>
      <c r="AOU185" s="121">
        <f>AOR185</f>
        <v>91.793399999999991</v>
      </c>
      <c r="AOV185" s="48">
        <f>$G$185</f>
        <v>1.9810000000000001E-3</v>
      </c>
      <c r="AOW185" s="12"/>
      <c r="AOX185" s="11">
        <f>$G$185</f>
        <v>1.9810000000000001E-3</v>
      </c>
      <c r="AOY185" s="95">
        <f>ZG+0*(Hm-ZG)/150</f>
        <v>91.649999999999991</v>
      </c>
      <c r="AOZ185" s="9">
        <f t="shared" ref="AOZ185:AOZ248" si="1165">AOU185+AOV185*(B-_R*ABS(AOV185))</f>
        <v>107.68738325241804</v>
      </c>
      <c r="APA185" s="9"/>
      <c r="APB185" s="121">
        <f>AOY185</f>
        <v>91.649999999999991</v>
      </c>
      <c r="APC185" s="48">
        <f>$G$185</f>
        <v>1.9810000000000001E-3</v>
      </c>
      <c r="APD185" s="45"/>
      <c r="APE185" s="45"/>
    </row>
    <row r="186" spans="1:1097" x14ac:dyDescent="0.2">
      <c r="A186" s="183"/>
      <c r="B186" s="183"/>
      <c r="C186" s="1">
        <f>$C$185</f>
        <v>180</v>
      </c>
      <c r="D186" s="1">
        <f>$D$185</f>
        <v>6024.5844021139956</v>
      </c>
      <c r="E186" s="1">
        <f>$E$185</f>
        <v>-16317921.817764627</v>
      </c>
      <c r="F186" s="2">
        <f>$F$185</f>
        <v>113.16</v>
      </c>
      <c r="G186" s="8">
        <f>$G$185</f>
        <v>1.9810000000000001E-3</v>
      </c>
      <c r="H186" s="6">
        <f>$H$185</f>
        <v>0.14400020254000001</v>
      </c>
      <c r="I186" s="2">
        <f>$I$185</f>
        <v>3500</v>
      </c>
      <c r="J186" s="3">
        <f t="shared" si="857"/>
        <v>58.333333333333336</v>
      </c>
      <c r="K186" s="3">
        <f t="shared" si="858"/>
        <v>366.52</v>
      </c>
      <c r="L186" s="1">
        <f>$L$185</f>
        <v>0.82</v>
      </c>
      <c r="M186" s="1">
        <f>M185</f>
        <v>0.66</v>
      </c>
      <c r="N186" s="1">
        <f t="shared" ref="N186:N198" si="1166">L186*M186</f>
        <v>0.54120000000000001</v>
      </c>
      <c r="O186" s="3">
        <f t="shared" ref="O186:O249" si="1167">1000*G186*F186/(75*N186)+2</f>
        <v>7.5227878787878781</v>
      </c>
      <c r="P186" s="40">
        <f t="shared" si="859"/>
        <v>570.9796</v>
      </c>
      <c r="Q186" s="1">
        <f>$Q$185</f>
        <v>21.51</v>
      </c>
      <c r="R186" s="1">
        <f>$R$185</f>
        <v>151</v>
      </c>
      <c r="S186" s="2">
        <f>$S$185</f>
        <v>12587.54</v>
      </c>
      <c r="T186" s="1">
        <f t="shared" si="860"/>
        <v>83.916933333333333</v>
      </c>
      <c r="U186" s="7">
        <f>$U$185</f>
        <v>9.1849501318337995E-2</v>
      </c>
      <c r="V186" s="7">
        <f t="shared" si="861"/>
        <v>6.6258942829124593E-3</v>
      </c>
      <c r="W186" s="159">
        <f>W185</f>
        <v>3.4283282369456214E-2</v>
      </c>
      <c r="X186" s="40">
        <f t="shared" si="862"/>
        <v>8095.2484858865882</v>
      </c>
      <c r="Y186" s="1">
        <f>$Y$185</f>
        <v>0</v>
      </c>
      <c r="Z186" s="1">
        <f>Z185</f>
        <v>113.16</v>
      </c>
      <c r="AA186" s="1">
        <f>$AA$185</f>
        <v>91.649999999999991</v>
      </c>
      <c r="AB186" s="6">
        <f t="shared" si="863"/>
        <v>0.2895550479995273</v>
      </c>
      <c r="AC186" s="1">
        <f>$AC$185</f>
        <v>526.19133708825245</v>
      </c>
      <c r="AD186" s="40">
        <f t="shared" si="864"/>
        <v>36363.626619283568</v>
      </c>
      <c r="AE186" s="1">
        <f t="shared" si="865"/>
        <v>0.15947988387208822</v>
      </c>
      <c r="AF186" s="2">
        <v>1</v>
      </c>
      <c r="AG186" s="10">
        <f t="shared" si="866"/>
        <v>0.15947988387208822</v>
      </c>
      <c r="AH186" s="12">
        <f t="shared" si="867"/>
        <v>0.95586009611949263</v>
      </c>
      <c r="AI186" s="43">
        <f t="shared" si="868"/>
        <v>1.65269482602247E-5</v>
      </c>
      <c r="AJ186" s="93">
        <f t="shared" si="869"/>
        <v>-4.1266111094338113E-6</v>
      </c>
      <c r="AK186" s="43">
        <f t="shared" ref="AK186:AK215" si="1168">IF(AK185=0,0,IF(AI186&lt;0,0,IF(0.5*(-AL186+AI186^0.5)&lt;0,0,0.5*(-AL186+AI186^0.5))))</f>
        <v>1.9610716959173897E-3</v>
      </c>
      <c r="AL186" s="43">
        <f t="shared" si="870"/>
        <v>1.4319155872276356E-4</v>
      </c>
      <c r="AM186" s="43"/>
      <c r="AN186" s="43">
        <f t="shared" ref="AN186:AN208" si="1169">IF(AK186&lt;0,0,IF(AN185=0,0,AK186))</f>
        <v>1.9610716959173897E-3</v>
      </c>
      <c r="AO186" s="10">
        <f t="shared" ref="AO186:AO198" si="1170">AR185</f>
        <v>113.16</v>
      </c>
      <c r="AP186" s="9"/>
      <c r="AQ186" s="9">
        <f t="shared" si="871"/>
        <v>97.122616747581944</v>
      </c>
      <c r="AR186" s="104">
        <f t="shared" ref="AR186:AR249" si="1171">AV186+B*(AS186-AU186)+_R*AU186*ABS(AU186)</f>
        <v>113.15930399812328</v>
      </c>
      <c r="AS186" s="103">
        <f t="shared" ref="AS186:AS198" si="1172">AN185</f>
        <v>1.9810000000000001E-3</v>
      </c>
      <c r="AT186" s="49"/>
      <c r="AU186" s="11">
        <f t="shared" ref="AU186:AU198" si="1173">AZ185</f>
        <v>1.9810000000000001E-3</v>
      </c>
      <c r="AV186" s="10">
        <f t="shared" ref="AV186:AV198" si="1174">AY185</f>
        <v>113.0166</v>
      </c>
      <c r="AW186" s="9">
        <f t="shared" si="872"/>
        <v>129.05328725054133</v>
      </c>
      <c r="AX186" s="9">
        <f t="shared" si="873"/>
        <v>96.979216747581944</v>
      </c>
      <c r="AY186" s="97">
        <f t="shared" ref="AY186:AY249" si="1175">(AW186+AX186)/2</f>
        <v>113.01625199906164</v>
      </c>
      <c r="AZ186" s="15">
        <f t="shared" ref="AZ186:AZ249" si="1176">(AW186-AY186)/B</f>
        <v>1.981042988296032E-3</v>
      </c>
      <c r="BA186" s="49"/>
      <c r="BB186" s="11">
        <f t="shared" ref="BB186:BB198" si="1177">BG185</f>
        <v>1.9810000000000001E-3</v>
      </c>
      <c r="BC186" s="10">
        <f t="shared" ref="BC186:BC198" si="1178">BF185</f>
        <v>112.8732</v>
      </c>
      <c r="BD186" s="9">
        <f t="shared" si="874"/>
        <v>128.91057705891146</v>
      </c>
      <c r="BE186" s="9">
        <f t="shared" si="875"/>
        <v>96.835816747581944</v>
      </c>
      <c r="BF186" s="97">
        <f t="shared" ref="BF186:BF249" si="1179">(BD186+BE186)/2</f>
        <v>112.87319690324671</v>
      </c>
      <c r="BG186" s="15">
        <f t="shared" ref="BG186:BG198" si="1180">(BD186-BF186)/B</f>
        <v>1.9810855940524401E-3</v>
      </c>
      <c r="BH186" s="49"/>
      <c r="BI186" s="11">
        <f t="shared" ref="BI186:BI215" si="1181">BN185</f>
        <v>1.9810000000000001E-3</v>
      </c>
      <c r="BJ186" s="10">
        <f t="shared" ref="BJ186:BJ215" si="1182">BM185</f>
        <v>112.7298</v>
      </c>
      <c r="BK186" s="9">
        <f t="shared" si="876"/>
        <v>128.76786072875649</v>
      </c>
      <c r="BL186" s="9">
        <f t="shared" ref="BL186:BL215" si="1183">BQ186-BP186*(B-_R*ABS(BP186))</f>
        <v>96.692416747581944</v>
      </c>
      <c r="BM186" s="97">
        <f t="shared" ref="BM186:BM249" si="1184">(BK186+BL186)/2</f>
        <v>112.73013873816922</v>
      </c>
      <c r="BN186" s="15">
        <f t="shared" ref="BN186:BN215" si="1185">(BK186-BM186)/B</f>
        <v>1.9811278206651401E-3</v>
      </c>
      <c r="BO186" s="49"/>
      <c r="BP186" s="11">
        <f t="shared" ref="BP186:BP215" si="1186">BU185</f>
        <v>1.9810000000000001E-3</v>
      </c>
      <c r="BQ186" s="10">
        <f t="shared" ref="BQ186:BQ215" si="1187">BT185</f>
        <v>112.5864</v>
      </c>
      <c r="BR186" s="9">
        <f t="shared" si="877"/>
        <v>128.62513831457221</v>
      </c>
      <c r="BS186" s="9">
        <f t="shared" ref="BS186:BS215" si="1188">BX186-BW186*(B-_R*ABS(BW186))</f>
        <v>96.549016747581945</v>
      </c>
      <c r="BT186" s="97">
        <f t="shared" ref="BT186:BT249" si="1189">(BR186+BS186)/2</f>
        <v>112.58707753107709</v>
      </c>
      <c r="BU186" s="15">
        <f t="shared" ref="BU186:BU215" si="1190">(BR186-BT186)/B</f>
        <v>1.9811696715000397E-3</v>
      </c>
      <c r="BV186" s="12"/>
      <c r="BW186" s="11">
        <f t="shared" ref="BW186:BW215" si="1191">CB185</f>
        <v>1.9810000000000001E-3</v>
      </c>
      <c r="BX186" s="10">
        <f t="shared" ref="BX186:BX215" si="1192">CA185</f>
        <v>112.443</v>
      </c>
      <c r="BY186" s="9">
        <f t="shared" si="878"/>
        <v>128.48240987037289</v>
      </c>
      <c r="BZ186" s="9">
        <f t="shared" ref="BZ186:BZ215" si="1193">CE186-CD186*(B-_R*ABS(CD186))</f>
        <v>96.405616747581945</v>
      </c>
      <c r="CA186" s="97">
        <f t="shared" ref="CA186:CA249" si="1194">(BY186+BZ186)/2</f>
        <v>112.44401330897742</v>
      </c>
      <c r="CB186" s="15">
        <f t="shared" ref="CB186:CB215" si="1195">(BY186-CA186)/B</f>
        <v>1.9812111498933136E-3</v>
      </c>
      <c r="CC186" s="12"/>
      <c r="CD186" s="11">
        <f t="shared" ref="CD186:CD215" si="1196">CI185</f>
        <v>1.9810000000000001E-3</v>
      </c>
      <c r="CE186" s="10">
        <f t="shared" ref="CE186:CE215" si="1197">CH185</f>
        <v>112.2996</v>
      </c>
      <c r="CF186" s="9">
        <f t="shared" si="879"/>
        <v>128.33967544969553</v>
      </c>
      <c r="CG186" s="9">
        <f t="shared" ref="CG186:CG215" si="1198">CL186-CK186*(B-_R*ABS(CK186))</f>
        <v>96.262216747581945</v>
      </c>
      <c r="CH186" s="97">
        <f t="shared" ref="CH186:CH249" si="1199">(CF186+CG186)/2</f>
        <v>112.30094609863875</v>
      </c>
      <c r="CI186" s="15">
        <f t="shared" ref="CI186:CI215" si="1200">(CF186-CH186)/B</f>
        <v>1.9812522591516513E-3</v>
      </c>
      <c r="CJ186" s="12"/>
      <c r="CK186" s="11">
        <f t="shared" ref="CK186:CK215" si="1201">CP185</f>
        <v>1.9810000000000001E-3</v>
      </c>
      <c r="CL186" s="10">
        <f t="shared" ref="CL186:CL215" si="1202">CO185</f>
        <v>112.1562</v>
      </c>
      <c r="CM186" s="9">
        <f t="shared" si="880"/>
        <v>128.19693510560404</v>
      </c>
      <c r="CN186" s="9">
        <f t="shared" ref="CN186:CN215" si="1203">CS186-CR186*(B-_R*ABS(CR186))</f>
        <v>96.118816747581945</v>
      </c>
      <c r="CO186" s="97">
        <f t="shared" ref="CO186:CO249" si="1204">(CM186+CN186)/2</f>
        <v>112.15787592659299</v>
      </c>
      <c r="CP186" s="15">
        <f t="shared" ref="CP186:CP215" si="1205">(CM186-CO186)/B</f>
        <v>1.9812930025525284E-3</v>
      </c>
      <c r="CQ186" s="12"/>
      <c r="CR186" s="11">
        <f t="shared" ref="CR186:CR215" si="1206">CW185</f>
        <v>1.9810000000000001E-3</v>
      </c>
      <c r="CS186" s="10">
        <f t="shared" ref="CS186:CS215" si="1207">CV185</f>
        <v>112.0128</v>
      </c>
      <c r="CT186" s="9">
        <f t="shared" si="881"/>
        <v>128.05418889069341</v>
      </c>
      <c r="CU186" s="9">
        <f t="shared" si="882"/>
        <v>95.975416747581946</v>
      </c>
      <c r="CV186" s="97">
        <f t="shared" ref="CV186:CV249" si="1208">(CT186+CU186)/2</f>
        <v>112.01480281913769</v>
      </c>
      <c r="CW186" s="15">
        <f t="shared" ref="CW186:CW215" si="1209">(CT186-CV186)/B</f>
        <v>1.9813333833444517E-3</v>
      </c>
      <c r="CX186" s="12"/>
      <c r="CY186" s="11">
        <f t="shared" ref="CY186:CY249" si="1210">DD185</f>
        <v>1.9810000000000001E-3</v>
      </c>
      <c r="CZ186" s="10">
        <f t="shared" ref="CZ186:CZ249" si="1211">DC185</f>
        <v>111.8694</v>
      </c>
      <c r="DA186" s="9">
        <f t="shared" si="883"/>
        <v>127.91143685709372</v>
      </c>
      <c r="DB186" s="9">
        <f t="shared" si="884"/>
        <v>95.832016747581946</v>
      </c>
      <c r="DC186" s="97">
        <f t="shared" ref="DC186:DC249" si="1212">(DA186+DB186)/2</f>
        <v>111.87172680233783</v>
      </c>
      <c r="DD186" s="15">
        <f t="shared" ref="DD186:DD249" si="1213">(DA186-DC186)/B</f>
        <v>1.9813734047472199E-3</v>
      </c>
      <c r="DE186" s="12"/>
      <c r="DF186" s="11">
        <f t="shared" ref="DF186:DF249" si="1214">DK185</f>
        <v>1.9810000000000001E-3</v>
      </c>
      <c r="DG186" s="10">
        <f t="shared" ref="DG186:DG249" si="1215">DJ185</f>
        <v>111.726</v>
      </c>
      <c r="DH186" s="9">
        <f t="shared" si="885"/>
        <v>127.76867905647433</v>
      </c>
      <c r="DI186" s="9">
        <f t="shared" si="886"/>
        <v>95.688616747581946</v>
      </c>
      <c r="DJ186" s="97">
        <f t="shared" ref="DJ186:DJ249" si="1216">(DH186+DI186)/2</f>
        <v>111.72864790202814</v>
      </c>
      <c r="DK186" s="15">
        <f t="shared" ref="DK186:DK249" si="1217">(DH186-DJ186)/B</f>
        <v>1.9814130699521678E-3</v>
      </c>
      <c r="DL186" s="12"/>
      <c r="DM186" s="11">
        <f t="shared" ref="DM186:DM249" si="1218">DR185</f>
        <v>1.9810000000000001E-3</v>
      </c>
      <c r="DN186" s="10">
        <f t="shared" ref="DN186:DN249" si="1219">DQ185</f>
        <v>111.5826</v>
      </c>
      <c r="DO186" s="9">
        <f t="shared" si="887"/>
        <v>127.62591554004783</v>
      </c>
      <c r="DP186" s="9">
        <f t="shared" si="888"/>
        <v>95.545216747581946</v>
      </c>
      <c r="DQ186" s="97">
        <f t="shared" ref="DQ186:DQ249" si="1220">(DO186+DP186)/2</f>
        <v>111.58556614381489</v>
      </c>
      <c r="DR186" s="15">
        <f t="shared" ref="DR186:DR249" si="1221">(DO186-DQ186)/B</f>
        <v>1.9814523821224256E-3</v>
      </c>
      <c r="DS186" s="12"/>
      <c r="DT186" s="11">
        <f t="shared" ref="DT186:DT249" si="1222">DY185</f>
        <v>1.9810000000000001E-3</v>
      </c>
      <c r="DU186" s="10">
        <f t="shared" ref="DU186:DU249" si="1223">DX185</f>
        <v>111.4392</v>
      </c>
      <c r="DV186" s="9">
        <f t="shared" si="889"/>
        <v>127.48314635857406</v>
      </c>
      <c r="DW186" s="9">
        <f t="shared" si="890"/>
        <v>95.401816747581947</v>
      </c>
      <c r="DX186" s="97">
        <f t="shared" ref="DX186:DX249" si="1224">(DV186+DW186)/2</f>
        <v>111.44248155307801</v>
      </c>
      <c r="DY186" s="15">
        <f t="shared" ref="DY186:DY249" si="1225">(DV186-DX186)/B</f>
        <v>1.9814913443931526E-3</v>
      </c>
      <c r="DZ186" s="12"/>
      <c r="EA186" s="11">
        <f t="shared" ref="EA186:EA249" si="1226">EF185</f>
        <v>1.9810000000000001E-3</v>
      </c>
      <c r="EB186" s="10">
        <f t="shared" ref="EB186:EB249" si="1227">EE185</f>
        <v>111.2958</v>
      </c>
      <c r="EC186" s="9">
        <f t="shared" si="891"/>
        <v>127.34037156236411</v>
      </c>
      <c r="ED186" s="9">
        <f t="shared" si="892"/>
        <v>95.258416747581947</v>
      </c>
      <c r="EE186" s="97">
        <f t="shared" ref="EE186:EE249" si="1228">(EC186+ED186)/2</f>
        <v>111.29939415497303</v>
      </c>
      <c r="EF186" s="15">
        <f t="shared" ref="EF186:EF249" si="1229">(EC186-EE186)/B</f>
        <v>1.9815299598717976E-3</v>
      </c>
      <c r="EG186" s="12"/>
      <c r="EH186" s="11">
        <f t="shared" ref="EH186:EH249" si="1230">EM185</f>
        <v>1.9810000000000001E-3</v>
      </c>
      <c r="EI186" s="10">
        <f t="shared" ref="EI186:EI249" si="1231">EL185</f>
        <v>111.1524</v>
      </c>
      <c r="EJ186" s="9">
        <f t="shared" si="893"/>
        <v>127.19759120128423</v>
      </c>
      <c r="EK186" s="9">
        <f t="shared" si="894"/>
        <v>95.115016747581947</v>
      </c>
      <c r="EL186" s="97">
        <f t="shared" ref="EL186:EL249" si="1232">(EJ186+EK186)/2</f>
        <v>111.15630397443309</v>
      </c>
      <c r="EM186" s="15">
        <f t="shared" ref="EM186:EM249" si="1233">(EJ186-EL186)/B</f>
        <v>1.9815682316383278E-3</v>
      </c>
      <c r="EN186" s="12"/>
      <c r="EO186" s="11">
        <f t="shared" ref="EO186:EO249" si="1234">ET185</f>
        <v>1.9810000000000001E-3</v>
      </c>
      <c r="EP186" s="10">
        <f t="shared" ref="EP186:EP249" si="1235">ES185</f>
        <v>111.009</v>
      </c>
      <c r="EQ186" s="9">
        <f t="shared" si="895"/>
        <v>127.05480532475968</v>
      </c>
      <c r="ER186" s="9">
        <f t="shared" si="896"/>
        <v>94.971616747581947</v>
      </c>
      <c r="ES186" s="97">
        <f t="shared" ref="ES186:ES249" si="1236">(EQ186+ER186)/2</f>
        <v>111.01321103617082</v>
      </c>
      <c r="ET186" s="15">
        <f t="shared" ref="ET186:ET249" si="1237">(EQ186-ES186)/B</f>
        <v>1.9816061627454785E-3</v>
      </c>
      <c r="EU186" s="12"/>
      <c r="EV186" s="11">
        <f t="shared" ref="EV186:EV249" si="1238">FA185</f>
        <v>1.9810000000000001E-3</v>
      </c>
      <c r="EW186" s="10">
        <f t="shared" ref="EW186:EW249" si="1239">EZ185</f>
        <v>110.8656</v>
      </c>
      <c r="EX186" s="9">
        <f t="shared" si="897"/>
        <v>126.91201398177868</v>
      </c>
      <c r="EY186" s="9">
        <f t="shared" si="898"/>
        <v>94.828216747581948</v>
      </c>
      <c r="EZ186" s="97">
        <f t="shared" ref="EZ186:EZ249" si="1240">(EX186+EY186)/2</f>
        <v>110.87011536468032</v>
      </c>
      <c r="FA186" s="15">
        <f t="shared" ref="FA186:FA249" si="1241">(EX186-EZ186)/B</f>
        <v>1.9816437562189875E-3</v>
      </c>
      <c r="FB186" s="12"/>
      <c r="FC186" s="11">
        <f t="shared" ref="FC186:FC249" si="1242">FH185</f>
        <v>1.9810000000000001E-3</v>
      </c>
      <c r="FD186" s="10">
        <f t="shared" ref="FD186:FD249" si="1243">FG185</f>
        <v>110.7222</v>
      </c>
      <c r="FE186" s="9">
        <f t="shared" si="899"/>
        <v>126.76921722089621</v>
      </c>
      <c r="FF186" s="9">
        <f t="shared" si="900"/>
        <v>94.684816747581948</v>
      </c>
      <c r="FG186" s="97">
        <f t="shared" ref="FG186:FG249" si="1244">(FE186+FF186)/2</f>
        <v>110.72701698423907</v>
      </c>
      <c r="FH186" s="15">
        <f t="shared" ref="FH186:FH249" si="1245">(FE186-FG186)/B</f>
        <v>1.9816810150578351E-3</v>
      </c>
      <c r="FI186" s="12"/>
      <c r="FJ186" s="11">
        <f t="shared" ref="FJ186:FJ249" si="1246">FO185</f>
        <v>1.9810000000000001E-3</v>
      </c>
      <c r="FK186" s="10">
        <f t="shared" ref="FK186:FK249" si="1247">FN185</f>
        <v>110.5788</v>
      </c>
      <c r="FL186" s="9">
        <f t="shared" si="901"/>
        <v>126.62641509023774</v>
      </c>
      <c r="FM186" s="9">
        <f t="shared" si="902"/>
        <v>94.541416747581948</v>
      </c>
      <c r="FN186" s="97">
        <f t="shared" ref="FN186:FN249" si="1248">(FL186+FM186)/2</f>
        <v>110.58391591890984</v>
      </c>
      <c r="FO186" s="15">
        <f t="shared" ref="FO186:FO249" si="1249">(FL186-FN186)/B</f>
        <v>1.9817179422344732E-3</v>
      </c>
      <c r="FP186" s="12"/>
      <c r="FQ186" s="11">
        <f t="shared" ref="FQ186:FQ249" si="1250">FV185</f>
        <v>1.9810000000000001E-3</v>
      </c>
      <c r="FR186" s="10">
        <f t="shared" ref="FR186:FR249" si="1251">FU185</f>
        <v>110.4354</v>
      </c>
      <c r="FS186" s="9">
        <f t="shared" si="903"/>
        <v>126.48360763750313</v>
      </c>
      <c r="FT186" s="9">
        <f t="shared" si="904"/>
        <v>94.398016747581948</v>
      </c>
      <c r="FU186" s="97">
        <f t="shared" ref="FU186:FU249" si="1252">(FS186+FT186)/2</f>
        <v>110.44081219254254</v>
      </c>
      <c r="FV186" s="15">
        <f t="shared" ref="FV186:FV249" si="1253">(FS186-FU186)/B</f>
        <v>1.9817545406950643E-3</v>
      </c>
      <c r="FW186" s="12"/>
      <c r="FX186" s="11">
        <f t="shared" ref="FX186:FX249" si="1254">GC185</f>
        <v>1.9810000000000001E-3</v>
      </c>
      <c r="FY186" s="10">
        <f t="shared" ref="FY186:FY249" si="1255">GB185</f>
        <v>110.292</v>
      </c>
      <c r="FZ186" s="9">
        <f t="shared" si="905"/>
        <v>126.34079490997024</v>
      </c>
      <c r="GA186" s="9">
        <f t="shared" si="906"/>
        <v>94.254616747581949</v>
      </c>
      <c r="GB186" s="97">
        <f t="shared" ref="GB186:GB249" si="1256">(FZ186+GA186)/2</f>
        <v>110.29770582877609</v>
      </c>
      <c r="GC186" s="15">
        <f t="shared" ref="GC186:GC249" si="1257">(FZ186-GB186)/B</f>
        <v>1.9817908133597114E-3</v>
      </c>
      <c r="GD186" s="12"/>
      <c r="GE186" s="11">
        <f t="shared" ref="GE186:GE249" si="1258">GJ185</f>
        <v>1.9810000000000001E-3</v>
      </c>
      <c r="GF186" s="10">
        <f t="shared" ref="GF186:GF249" si="1259">GI185</f>
        <v>110.1486</v>
      </c>
      <c r="GG186" s="9">
        <f t="shared" si="907"/>
        <v>126.1979769544987</v>
      </c>
      <c r="GH186" s="9">
        <f t="shared" si="908"/>
        <v>94.111216747581949</v>
      </c>
      <c r="GI186" s="97">
        <f t="shared" ref="GI186:GI249" si="1260">(GG186+GH186)/2</f>
        <v>110.15459685104032</v>
      </c>
      <c r="GJ186" s="15">
        <f t="shared" ref="GJ186:GJ249" si="1261">(GG186-GI186)/B</f>
        <v>1.9818267631226778E-3</v>
      </c>
      <c r="GK186" s="12"/>
      <c r="GL186" s="11">
        <f t="shared" ref="GL186:GL215" si="1262">GQ185</f>
        <v>1.9810000000000001E-3</v>
      </c>
      <c r="GM186" s="10">
        <f t="shared" ref="GM186:GM215" si="1263">GP185</f>
        <v>110.0052</v>
      </c>
      <c r="GN186" s="9">
        <f t="shared" si="909"/>
        <v>126.05515381753355</v>
      </c>
      <c r="GO186" s="9">
        <f t="shared" si="910"/>
        <v>93.967816747581935</v>
      </c>
      <c r="GP186" s="115">
        <f t="shared" ref="GP186:GP249" si="1264">(GN186+GO186)/2</f>
        <v>110.01148528255774</v>
      </c>
      <c r="GQ186" s="15">
        <f t="shared" ref="GQ186:GQ215" si="1265">(GN186-GP186)/B</f>
        <v>1.9818623928526281E-3</v>
      </c>
      <c r="GR186" s="12"/>
      <c r="GS186" s="11">
        <f t="shared" ref="GS186:GS249" si="1266">GX185</f>
        <v>1.9810000000000001E-3</v>
      </c>
      <c r="GT186" s="10">
        <f t="shared" ref="GT186:GT249" si="1267">GW185</f>
        <v>109.86179999999999</v>
      </c>
      <c r="GU186" s="9">
        <f t="shared" si="911"/>
        <v>125.9123255451089</v>
      </c>
      <c r="GV186" s="9">
        <f t="shared" si="912"/>
        <v>93.824416747581949</v>
      </c>
      <c r="GW186" s="115">
        <f t="shared" ref="GW186:GW249" si="1268">(GU186+GV186)/2</f>
        <v>109.86837114634542</v>
      </c>
      <c r="GX186" s="15">
        <f t="shared" ref="GX186:GX249" si="1269">(GU186-GW186)/B</f>
        <v>1.9818977053928382E-3</v>
      </c>
      <c r="GY186" s="12"/>
      <c r="GZ186" s="11">
        <f t="shared" ref="GZ186:GZ249" si="1270">HE185</f>
        <v>1.9810000000000001E-3</v>
      </c>
      <c r="HA186" s="10">
        <f t="shared" ref="HA186:HA249" si="1271">HD185</f>
        <v>109.7184</v>
      </c>
      <c r="HB186" s="9">
        <f t="shared" si="913"/>
        <v>125.76949218285151</v>
      </c>
      <c r="HC186" s="9">
        <f t="shared" si="914"/>
        <v>93.681016747581936</v>
      </c>
      <c r="HD186" s="97">
        <f t="shared" ref="HD186:HD249" si="1272">(HB186+HC186)/2</f>
        <v>109.72525446521672</v>
      </c>
      <c r="HE186" s="15">
        <f t="shared" ref="HE186:HE249" si="1273">(HB186-HD186)/B</f>
        <v>1.981932703561431E-3</v>
      </c>
      <c r="HF186" s="12"/>
      <c r="HG186" s="11">
        <f t="shared" ref="HG186:HG249" si="1274">HL185</f>
        <v>1.9810000000000001E-3</v>
      </c>
      <c r="HH186" s="10">
        <f t="shared" ref="HH186:HH249" si="1275">HK185</f>
        <v>109.57499999999999</v>
      </c>
      <c r="HI186" s="9">
        <f t="shared" si="915"/>
        <v>125.62665377598438</v>
      </c>
      <c r="HJ186" s="9">
        <f t="shared" si="916"/>
        <v>93.53761674758195</v>
      </c>
      <c r="HK186" s="115">
        <f t="shared" ref="HK186:HK249" si="1276">(HI186+HJ186)/2</f>
        <v>109.58213526178316</v>
      </c>
      <c r="HL186" s="15">
        <f t="shared" ref="HL186:HL249" si="1277">(HI186-HK186)/B</f>
        <v>1.9819673901515854E-3</v>
      </c>
      <c r="HM186" s="12"/>
      <c r="HN186" s="11">
        <f t="shared" ref="HN186:HN249" si="1278">HS185</f>
        <v>1.9810000000000001E-3</v>
      </c>
      <c r="HO186" s="10">
        <f t="shared" ref="HO186:HO249" si="1279">HR185</f>
        <v>109.4316</v>
      </c>
      <c r="HP186" s="9">
        <f t="shared" si="917"/>
        <v>125.4838103693303</v>
      </c>
      <c r="HQ186" s="9">
        <f t="shared" si="918"/>
        <v>93.394216747581936</v>
      </c>
      <c r="HR186" s="115">
        <f t="shared" ref="HR186:HR249" si="1280">(HP186+HQ186)/2</f>
        <v>109.43901355845611</v>
      </c>
      <c r="HS186" s="15">
        <f t="shared" ref="HS186:HS249" si="1281">(HP186-HR186)/B</f>
        <v>1.9820017679317683E-3</v>
      </c>
      <c r="HT186" s="12"/>
      <c r="HU186" s="11">
        <f>HZ185</f>
        <v>1.9810000000000001E-3</v>
      </c>
      <c r="HV186" s="10">
        <f t="shared" ref="HV186:HV249" si="1282">HY185</f>
        <v>109.28819999999999</v>
      </c>
      <c r="HW186" s="9">
        <f t="shared" si="919"/>
        <v>125.34096200731535</v>
      </c>
      <c r="HX186" s="9">
        <f t="shared" si="920"/>
        <v>93.25081674758195</v>
      </c>
      <c r="HY186" s="115">
        <f t="shared" ref="HY186:HY249" si="1283">(HW186+HX186)/2</f>
        <v>109.29588937744865</v>
      </c>
      <c r="HZ186" s="15">
        <f t="shared" ref="HZ186:HZ249" si="1284">(HW186-HY186)/B</f>
        <v>1.9820358396459353E-3</v>
      </c>
      <c r="IA186" s="12"/>
      <c r="IB186" s="11">
        <f>IG185</f>
        <v>1.9810000000000001E-3</v>
      </c>
      <c r="IC186" s="10">
        <f t="shared" ref="IC186:IC249" si="1285">IF185</f>
        <v>109.1448</v>
      </c>
      <c r="ID186" s="9">
        <f t="shared" si="921"/>
        <v>125.1981087339724</v>
      </c>
      <c r="IE186" s="9">
        <f t="shared" si="922"/>
        <v>93.107416747581937</v>
      </c>
      <c r="IF186" s="115">
        <f t="shared" ref="IF186:IF249" si="1286">(ID186+IE186)/2</f>
        <v>109.15276274077718</v>
      </c>
      <c r="IG186" s="15">
        <f t="shared" ref="IG186:IG249" si="1287">(ID186-IF186)/B</f>
        <v>1.9820696080137617E-3</v>
      </c>
      <c r="IH186" s="12"/>
      <c r="II186" s="11">
        <f>IN185</f>
        <v>1.9810000000000001E-3</v>
      </c>
      <c r="IJ186" s="10">
        <f t="shared" ref="IJ186:IJ249" si="1288">IM185</f>
        <v>109.00139999999999</v>
      </c>
      <c r="IK186" s="9">
        <f t="shared" si="923"/>
        <v>125.05525059294455</v>
      </c>
      <c r="IL186" s="9">
        <f t="shared" si="924"/>
        <v>92.964016747581951</v>
      </c>
      <c r="IM186" s="115">
        <f t="shared" ref="IM186:IM249" si="1289">(IK186+IL186)/2</f>
        <v>109.00963367026324</v>
      </c>
      <c r="IN186" s="15">
        <f t="shared" ref="IN186:IN249" si="1290">(IK186-IM186)/B</f>
        <v>1.9821030757308489E-3</v>
      </c>
      <c r="IO186" s="12"/>
      <c r="IP186" s="11">
        <f>IU185</f>
        <v>1.9810000000000001E-3</v>
      </c>
      <c r="IQ186" s="10">
        <f t="shared" ref="IQ186:IQ249" si="1291">IT185</f>
        <v>108.858</v>
      </c>
      <c r="IR186" s="9">
        <f t="shared" si="925"/>
        <v>124.91238762748853</v>
      </c>
      <c r="IS186" s="9">
        <f t="shared" si="926"/>
        <v>92.820616747581937</v>
      </c>
      <c r="IT186" s="115">
        <f t="shared" ref="IT186:IT249" si="1292">(IR186+IS186)/2</f>
        <v>108.86650218753523</v>
      </c>
      <c r="IU186" s="15">
        <f t="shared" ref="IU186:IU249" si="1293">(IR186-IT186)/B</f>
        <v>1.9821362454689314E-3</v>
      </c>
      <c r="IV186" s="12"/>
      <c r="IW186" s="11">
        <f>JB185</f>
        <v>1.9810000000000001E-3</v>
      </c>
      <c r="IX186" s="10">
        <f t="shared" ref="IX186:IX249" si="1294">JA185</f>
        <v>108.71459999999999</v>
      </c>
      <c r="IY186" s="9">
        <f t="shared" si="927"/>
        <v>124.76951988047816</v>
      </c>
      <c r="IZ186" s="9">
        <f t="shared" si="928"/>
        <v>92.677216747581951</v>
      </c>
      <c r="JA186" s="115">
        <f t="shared" ref="JA186:JA249" si="1295">(IY186+IZ186)/2</f>
        <v>108.72336831403005</v>
      </c>
      <c r="JB186" s="15">
        <f t="shared" ref="JB186:JB249" si="1296">(IY186-JA186)/B</f>
        <v>1.9821691198760941E-3</v>
      </c>
      <c r="JC186" s="12"/>
      <c r="JD186" s="11">
        <f>JI185</f>
        <v>1.9810000000000001E-3</v>
      </c>
      <c r="JE186" s="10">
        <f t="shared" ref="JE186:JE249" si="1297">JH185</f>
        <v>108.5712</v>
      </c>
      <c r="JF186" s="9">
        <f t="shared" si="929"/>
        <v>124.62664739440766</v>
      </c>
      <c r="JG186" s="9">
        <f t="shared" si="930"/>
        <v>92.533816747581938</v>
      </c>
      <c r="JH186" s="115">
        <f t="shared" ref="JH186:JH249" si="1298">(JF186+JG186)/2</f>
        <v>108.5802320709948</v>
      </c>
      <c r="JI186" s="15">
        <f t="shared" ref="JI186:JI249" si="1299">(JF186-JH186)/B</f>
        <v>1.9822017015769791E-3</v>
      </c>
      <c r="JJ186" s="12"/>
      <c r="JK186" s="11">
        <f>JP185</f>
        <v>1.9810000000000001E-3</v>
      </c>
      <c r="JL186" s="10">
        <f t="shared" ref="JL186:JL249" si="1300">JO185</f>
        <v>108.42779999999999</v>
      </c>
      <c r="JM186" s="9">
        <f t="shared" si="931"/>
        <v>124.48377021139498</v>
      </c>
      <c r="JN186" s="9">
        <f t="shared" si="932"/>
        <v>92.390416747581952</v>
      </c>
      <c r="JO186" s="115">
        <f t="shared" ref="JO186:JO249" si="1301">(JM186+JN186)/2</f>
        <v>108.43709347948847</v>
      </c>
      <c r="JP186" s="15">
        <f t="shared" ref="JP186:JP249" si="1302">(JM186-JO186)/B</f>
        <v>1.982233993172983E-3</v>
      </c>
      <c r="JQ186" s="12"/>
      <c r="JR186" s="11">
        <f>JW185</f>
        <v>1.9810000000000001E-3</v>
      </c>
      <c r="JS186" s="10">
        <f t="shared" ref="JS186:JS249" si="1303">JV185</f>
        <v>108.28440000000001</v>
      </c>
      <c r="JT186" s="9">
        <f t="shared" si="933"/>
        <v>124.34088837318517</v>
      </c>
      <c r="JU186" s="9">
        <f t="shared" si="934"/>
        <v>92.247016747581938</v>
      </c>
      <c r="JV186" s="115">
        <f t="shared" ref="JV186:JV249" si="1304">(JT186+JU186)/2</f>
        <v>108.29395256038356</v>
      </c>
      <c r="JW186" s="15">
        <f t="shared" ref="JW186:JW249" si="1305">(JT186-JV186)/B</f>
        <v>1.9822659972424743E-3</v>
      </c>
      <c r="JX186" s="12"/>
      <c r="JY186" s="11">
        <f>KD185</f>
        <v>1.9810000000000001E-3</v>
      </c>
      <c r="JZ186" s="10">
        <f t="shared" ref="JZ186:JZ249" si="1306">KC185</f>
        <v>108.14099999999999</v>
      </c>
      <c r="KA186" s="9">
        <f t="shared" si="935"/>
        <v>124.19800192115355</v>
      </c>
      <c r="KB186" s="9">
        <f t="shared" si="936"/>
        <v>92.103616747581938</v>
      </c>
      <c r="KC186" s="115">
        <f t="shared" ref="KC186:KC249" si="1307">(KA186+KB186)/2</f>
        <v>108.15080933436775</v>
      </c>
      <c r="KD186" s="15">
        <f t="shared" ref="KD186:KD249" si="1308">(KA186-KC186)/B</f>
        <v>1.9822977163409848E-3</v>
      </c>
      <c r="KE186" s="12"/>
      <c r="KF186" s="11">
        <f>KK185</f>
        <v>1.9810000000000001E-3</v>
      </c>
      <c r="KG186" s="10">
        <f t="shared" ref="KG186:KG249" si="1309">KJ185</f>
        <v>107.99759999999999</v>
      </c>
      <c r="KH186" s="9">
        <f t="shared" si="937"/>
        <v>124.05511089630909</v>
      </c>
      <c r="KI186" s="9">
        <f t="shared" si="938"/>
        <v>91.960216747581939</v>
      </c>
      <c r="KJ186" s="115">
        <f t="shared" ref="KJ186:KJ249" si="1310">(KH186+KI186)/2</f>
        <v>108.00766382194551</v>
      </c>
      <c r="KK186" s="15">
        <f t="shared" ref="KK186:KK249" si="1311">(KH186-KJ186)/B</f>
        <v>1.9823291530014185E-3</v>
      </c>
      <c r="KL186" s="12"/>
      <c r="KM186" s="11">
        <f>KR185</f>
        <v>1.9810000000000001E-3</v>
      </c>
      <c r="KN186" s="10">
        <f t="shared" ref="KN186:KN249" si="1312">KQ185</f>
        <v>107.85419999999999</v>
      </c>
      <c r="KO186" s="9">
        <f t="shared" si="939"/>
        <v>123.91221533929753</v>
      </c>
      <c r="KP186" s="9">
        <f t="shared" si="940"/>
        <v>91.816816747581939</v>
      </c>
      <c r="KQ186" s="115">
        <f t="shared" ref="KQ186:KQ249" si="1313">(KO186+KP186)/2</f>
        <v>107.86451604343974</v>
      </c>
      <c r="KR186" s="15">
        <f t="shared" ref="KR186:KR249" si="1314">(KO186-KQ186)/B</f>
        <v>1.9823603097342429E-3</v>
      </c>
      <c r="KS186" s="12"/>
      <c r="KT186" s="11">
        <f>KY185</f>
        <v>1.9810000000000001E-3</v>
      </c>
      <c r="KU186" s="10">
        <f t="shared" ref="KU186:KU249" si="1315">KX185</f>
        <v>107.71079999999999</v>
      </c>
      <c r="KV186" s="9">
        <f t="shared" si="941"/>
        <v>123.76931529040462</v>
      </c>
      <c r="KW186" s="9">
        <f t="shared" si="942"/>
        <v>91.673416747581939</v>
      </c>
      <c r="KX186" s="115">
        <f t="shared" ref="KX186:KX249" si="1316">(KV186+KW186)/2</f>
        <v>107.72136601899328</v>
      </c>
      <c r="KY186" s="15">
        <f t="shared" ref="KY186:KY249" si="1317">(KV186-KX186)/B</f>
        <v>1.9823911890276924E-3</v>
      </c>
      <c r="KZ186" s="12"/>
      <c r="LA186" s="11">
        <f>LF185</f>
        <v>1.9810000000000001E-3</v>
      </c>
      <c r="LB186" s="10">
        <f t="shared" ref="LB186:LB249" si="1318">LE185</f>
        <v>107.56739999999999</v>
      </c>
      <c r="LC186" s="9">
        <f t="shared" si="943"/>
        <v>123.62641078955926</v>
      </c>
      <c r="LD186" s="9">
        <f t="shared" si="944"/>
        <v>91.530016747581939</v>
      </c>
      <c r="LE186" s="115">
        <f t="shared" ref="LE186:LE249" si="1319">(LC186+LD186)/2</f>
        <v>107.57821376857061</v>
      </c>
      <c r="LF186" s="15">
        <f t="shared" ref="LF186:LF249" si="1320">(LC186-LE186)/B</f>
        <v>1.9824217933479605E-3</v>
      </c>
      <c r="LG186" s="12"/>
      <c r="LH186" s="11">
        <f>LM185</f>
        <v>1.9810000000000001E-3</v>
      </c>
      <c r="LI186" s="10">
        <f t="shared" ref="LI186:LI249" si="1321">LL185</f>
        <v>107.42399999999999</v>
      </c>
      <c r="LJ186" s="9">
        <f t="shared" si="945"/>
        <v>123.48350187633667</v>
      </c>
      <c r="LK186" s="9">
        <f t="shared" si="946"/>
        <v>91.38661674758194</v>
      </c>
      <c r="LL186" s="115">
        <f t="shared" ref="LL186:LL249" si="1322">(LJ186+LK186)/2</f>
        <v>107.43505931195931</v>
      </c>
      <c r="LM186" s="15">
        <f t="shared" ref="LM186:LM249" si="1323">(LJ186-LL186)/B</f>
        <v>1.9824521251393988E-3</v>
      </c>
      <c r="LN186" s="12"/>
      <c r="LO186" s="11">
        <f>LT185</f>
        <v>1.9810000000000001E-3</v>
      </c>
      <c r="LP186" s="10">
        <f t="shared" ref="LP186:LP249" si="1324">LS185</f>
        <v>107.28059999999999</v>
      </c>
      <c r="LQ186" s="9">
        <f t="shared" si="947"/>
        <v>123.34058858996148</v>
      </c>
      <c r="LR186" s="9">
        <f t="shared" si="948"/>
        <v>91.24321674758194</v>
      </c>
      <c r="LS186" s="115">
        <f t="shared" ref="LS186:LS249" si="1325">(LQ186+LR186)/2</f>
        <v>107.29190266877171</v>
      </c>
      <c r="LT186" s="15">
        <f t="shared" ref="LT186:LT249" si="1326">(LQ186-LS186)/B</f>
        <v>1.9824821868246983E-3</v>
      </c>
      <c r="LU186" s="12"/>
      <c r="LV186" s="11">
        <f>MA185</f>
        <v>1.9810000000000001E-3</v>
      </c>
      <c r="LW186" s="10">
        <f t="shared" ref="LW186:LW249" si="1327">LZ185</f>
        <v>107.13719999999999</v>
      </c>
      <c r="LX186" s="9">
        <f t="shared" si="949"/>
        <v>123.19767096931082</v>
      </c>
      <c r="LY186" s="9">
        <f t="shared" si="950"/>
        <v>91.09981674758194</v>
      </c>
      <c r="LZ186" s="115">
        <f t="shared" ref="LZ186:LZ249" si="1328">(LX186+LY186)/2</f>
        <v>107.14874385844638</v>
      </c>
      <c r="MA186" s="15">
        <f t="shared" ref="MA186:MA249" si="1329">(LX186-LZ186)/B</f>
        <v>1.9825119808050918E-3</v>
      </c>
      <c r="MB186" s="12"/>
      <c r="MC186" s="11">
        <f>MH185</f>
        <v>1.9810000000000001E-3</v>
      </c>
      <c r="MD186" s="10">
        <f t="shared" ref="MD186:MD249" si="1330">MG185</f>
        <v>106.99379999999999</v>
      </c>
      <c r="ME186" s="9">
        <f t="shared" si="951"/>
        <v>123.05474905291737</v>
      </c>
      <c r="MF186" s="9">
        <f t="shared" si="952"/>
        <v>90.95641674758194</v>
      </c>
      <c r="MG186" s="115">
        <f t="shared" ref="MG186:MG249" si="1331">(ME186+MF186)/2</f>
        <v>107.00558290024966</v>
      </c>
      <c r="MH186" s="15">
        <f t="shared" ref="MH186:MH249" si="1332">(ME186-MG186)/B</f>
        <v>1.9825415094605354E-3</v>
      </c>
      <c r="MI186" s="12"/>
      <c r="MJ186" s="11">
        <f>MO185</f>
        <v>1.9810000000000001E-3</v>
      </c>
      <c r="MK186" s="10">
        <f t="shared" ref="MK186:MK249" si="1333">MN185</f>
        <v>106.85039999999999</v>
      </c>
      <c r="ML186" s="9">
        <f t="shared" si="953"/>
        <v>122.91182287897239</v>
      </c>
      <c r="MM186" s="9">
        <f t="shared" si="954"/>
        <v>90.813016747581941</v>
      </c>
      <c r="MN186" s="115">
        <f t="shared" ref="MN186:MN249" si="1334">(ML186+MM186)/2</f>
        <v>106.86241981327717</v>
      </c>
      <c r="MO186" s="15">
        <f t="shared" ref="MO186:MO249" si="1335">(ML186-MN186)/B</f>
        <v>1.9825707751498986E-3</v>
      </c>
      <c r="MP186" s="12"/>
      <c r="MQ186" s="11">
        <f>MV185</f>
        <v>1.9810000000000001E-3</v>
      </c>
      <c r="MR186" s="10">
        <f t="shared" ref="MR186:MR249" si="1336">MU185</f>
        <v>106.70699999999999</v>
      </c>
      <c r="MS186" s="9">
        <f t="shared" si="955"/>
        <v>122.76889248532873</v>
      </c>
      <c r="MT186" s="9">
        <f t="shared" si="956"/>
        <v>90.669616747581941</v>
      </c>
      <c r="MU186" s="115">
        <f t="shared" ref="MU186:MU249" si="1337">(MS186+MT186)/2</f>
        <v>106.71925461645534</v>
      </c>
      <c r="MV186" s="15">
        <f t="shared" ref="MV186:MV249" si="1338">(MS186-MU186)/B</f>
        <v>1.9825997802111494E-3</v>
      </c>
      <c r="MW186" s="12"/>
      <c r="MX186" s="11">
        <f>NC185</f>
        <v>1.9810000000000001E-3</v>
      </c>
      <c r="MY186" s="10">
        <f t="shared" ref="MY186:MY249" si="1339">NB185</f>
        <v>106.56359999999999</v>
      </c>
      <c r="MZ186" s="9">
        <f t="shared" si="957"/>
        <v>122.62595790950385</v>
      </c>
      <c r="NA186" s="9">
        <f t="shared" si="958"/>
        <v>90.526216747581941</v>
      </c>
      <c r="NB186" s="115">
        <f t="shared" ref="NB186:NB249" si="1340">(MZ186+NA186)/2</f>
        <v>106.5760873285429</v>
      </c>
      <c r="NC186" s="15">
        <f t="shared" ref="NC186:NC249" si="1341">(MZ186-NB186)/B</f>
        <v>1.9826285269615392E-3</v>
      </c>
      <c r="ND186" s="12"/>
      <c r="NE186" s="11">
        <f>NJ185</f>
        <v>1.9810000000000001E-3</v>
      </c>
      <c r="NF186" s="10">
        <f t="shared" ref="NF186:NF249" si="1342">NI185</f>
        <v>106.42019999999999</v>
      </c>
      <c r="NG186" s="9">
        <f t="shared" si="959"/>
        <v>122.48301918868269</v>
      </c>
      <c r="NH186" s="9">
        <f t="shared" si="960"/>
        <v>90.382816747581941</v>
      </c>
      <c r="NI186" s="115">
        <f t="shared" ref="NI186:NI249" si="1343">(NG186+NH186)/2</f>
        <v>106.43291796813232</v>
      </c>
      <c r="NJ186" s="15">
        <f t="shared" ref="NJ186:NJ249" si="1344">(NG186-NI186)/B</f>
        <v>1.9826570176977804E-3</v>
      </c>
      <c r="NK186" s="12"/>
      <c r="NL186" s="11">
        <f>NQ185</f>
        <v>1.9810000000000001E-3</v>
      </c>
      <c r="NM186" s="10">
        <f t="shared" ref="NM186:NM249" si="1345">NP185</f>
        <v>106.27679999999999</v>
      </c>
      <c r="NN186" s="9">
        <f t="shared" si="961"/>
        <v>122.34007635972064</v>
      </c>
      <c r="NO186" s="9">
        <f t="shared" si="962"/>
        <v>90.239416747581942</v>
      </c>
      <c r="NP186" s="115">
        <f t="shared" ref="NP186:NP249" si="1346">(NN186+NO186)/2</f>
        <v>106.2897465536513</v>
      </c>
      <c r="NQ186" s="15">
        <f t="shared" ref="NQ186:NQ249" si="1347">(NN186-NP186)/B</f>
        <v>1.9826852546962325E-3</v>
      </c>
      <c r="NR186" s="12"/>
      <c r="NS186" s="11">
        <f>NX185</f>
        <v>1.9810000000000001E-3</v>
      </c>
      <c r="NT186" s="10">
        <f t="shared" ref="NT186:NT249" si="1348">NW185</f>
        <v>106.13339999999999</v>
      </c>
      <c r="NU186" s="9">
        <f t="shared" si="963"/>
        <v>122.19712945914645</v>
      </c>
      <c r="NV186" s="9">
        <f t="shared" si="964"/>
        <v>90.096016747581942</v>
      </c>
      <c r="NW186" s="115">
        <f t="shared" ref="NW186:NW249" si="1349">(NU186+NV186)/2</f>
        <v>106.1465731033642</v>
      </c>
      <c r="NX186" s="15">
        <f t="shared" ref="NX186:NX249" si="1350">(NU186-NW186)/B</f>
        <v>1.9827132402130826E-3</v>
      </c>
      <c r="NY186" s="12"/>
      <c r="NZ186" s="11">
        <f>OE185</f>
        <v>1.9810000000000001E-3</v>
      </c>
      <c r="OA186" s="10">
        <f t="shared" ref="OA186:OA249" si="1351">OD185</f>
        <v>105.99</v>
      </c>
      <c r="OB186" s="9">
        <f t="shared" si="965"/>
        <v>122.05417852316512</v>
      </c>
      <c r="OC186" s="9">
        <f t="shared" si="966"/>
        <v>89.952616747581942</v>
      </c>
      <c r="OD186" s="115">
        <f t="shared" ref="OD186:OD249" si="1352">(OB186+OC186)/2</f>
        <v>106.00339763537353</v>
      </c>
      <c r="OE186" s="15">
        <f t="shared" ref="OE186:OE249" si="1353">(OB186-OD186)/B</f>
        <v>1.982740976484518E-3</v>
      </c>
      <c r="OF186" s="12"/>
      <c r="OG186" s="11">
        <f>OL185</f>
        <v>1.9810000000000001E-3</v>
      </c>
      <c r="OH186" s="10">
        <f t="shared" ref="OH186:OH249" si="1354">OK185</f>
        <v>105.8466</v>
      </c>
      <c r="OI186" s="9">
        <f t="shared" si="967"/>
        <v>121.9112235876607</v>
      </c>
      <c r="OJ186" s="9">
        <f t="shared" si="968"/>
        <v>89.809216747581942</v>
      </c>
      <c r="OK186" s="115">
        <f t="shared" ref="OK186:OK249" si="1355">(OI186+OJ186)/2</f>
        <v>105.86022016762132</v>
      </c>
      <c r="OL186" s="15">
        <f t="shared" ref="OL186:OL249" si="1356">(OI186-OK186)/B</f>
        <v>1.9827684657269021E-3</v>
      </c>
      <c r="OM186" s="12"/>
      <c r="ON186" s="11">
        <f>OS185</f>
        <v>1.9810000000000001E-3</v>
      </c>
      <c r="OO186" s="10">
        <f t="shared" ref="OO186:OO249" si="1357">OR185</f>
        <v>105.7032</v>
      </c>
      <c r="OP186" s="9">
        <f t="shared" si="969"/>
        <v>121.76826468819914</v>
      </c>
      <c r="OQ186" s="9">
        <f t="shared" si="970"/>
        <v>89.665816747581943</v>
      </c>
      <c r="OR186" s="115">
        <f t="shared" ref="OR186:OR249" si="1358">(OP186+OQ186)/2</f>
        <v>105.71704071789054</v>
      </c>
      <c r="OS186" s="15">
        <f t="shared" ref="OS186:OS249" si="1359">(OP186-OR186)/B</f>
        <v>1.9827957101369539E-3</v>
      </c>
      <c r="OT186" s="12"/>
      <c r="OU186" s="11">
        <f>OZ185</f>
        <v>1.9810000000000001E-3</v>
      </c>
      <c r="OV186" s="10">
        <f t="shared" ref="OV186:OV249" si="1360">OY185</f>
        <v>105.5598</v>
      </c>
      <c r="OW186" s="9">
        <f t="shared" si="971"/>
        <v>121.62530186003113</v>
      </c>
      <c r="OX186" s="9">
        <f t="shared" si="972"/>
        <v>89.522416747581943</v>
      </c>
      <c r="OY186" s="115">
        <f t="shared" ref="OY186:OY249" si="1361">(OW186+OX186)/2</f>
        <v>105.57385930380653</v>
      </c>
      <c r="OZ186" s="15">
        <f t="shared" ref="OZ186:OZ249" si="1362">(OW186-OY186)/B</f>
        <v>1.9828227118919195E-3</v>
      </c>
      <c r="PA186" s="12"/>
      <c r="PB186" s="11">
        <f>PG185</f>
        <v>1.9810000000000001E-3</v>
      </c>
      <c r="PC186" s="10">
        <f t="shared" ref="PC186:PC249" si="1363">PF185</f>
        <v>105.4164</v>
      </c>
      <c r="PD186" s="9">
        <f t="shared" si="973"/>
        <v>121.48233513809483</v>
      </c>
      <c r="PE186" s="9">
        <f t="shared" si="974"/>
        <v>89.379016747581943</v>
      </c>
      <c r="PF186" s="115">
        <f t="shared" ref="PF186:PF249" si="1364">(PD186+PE186)/2</f>
        <v>105.43067594283838</v>
      </c>
      <c r="PG186" s="15">
        <f t="shared" ref="PG186:PG249" si="1365">(PD186-PF186)/B</f>
        <v>1.9828494731497395E-3</v>
      </c>
      <c r="PH186" s="12"/>
      <c r="PI186" s="11">
        <f>PN185</f>
        <v>1.9810000000000001E-3</v>
      </c>
      <c r="PJ186" s="10">
        <f t="shared" ref="PJ186:PJ249" si="1366">PM185</f>
        <v>105.273</v>
      </c>
      <c r="PK186" s="9">
        <f t="shared" si="975"/>
        <v>121.33936455701861</v>
      </c>
      <c r="PL186" s="9">
        <f t="shared" si="976"/>
        <v>89.235616747581943</v>
      </c>
      <c r="PM186" s="115">
        <f t="shared" ref="PM186:PM249" si="1367">(PK186+PL186)/2</f>
        <v>105.28749065230028</v>
      </c>
      <c r="PN186" s="15">
        <f t="shared" ref="PN186:PN249" si="1368">(PK186-PM186)/B</f>
        <v>1.9828759960492234E-3</v>
      </c>
      <c r="PO186" s="12"/>
      <c r="PP186" s="11">
        <f>PU185</f>
        <v>1.9810000000000001E-3</v>
      </c>
      <c r="PQ186" s="10">
        <f t="shared" ref="PQ186:PQ249" si="1369">PT185</f>
        <v>105.1296</v>
      </c>
      <c r="PR186" s="9">
        <f t="shared" si="977"/>
        <v>121.19639015112386</v>
      </c>
      <c r="PS186" s="9">
        <f t="shared" si="978"/>
        <v>89.092216747581944</v>
      </c>
      <c r="PT186" s="115">
        <f t="shared" ref="PT186:PT249" si="1370">(PR186+PS186)/2</f>
        <v>105.1443034493529</v>
      </c>
      <c r="PU186" s="15">
        <f t="shared" ref="PU186:PU249" si="1371">(PR186-PT186)/B</f>
        <v>1.9829022827102189E-3</v>
      </c>
      <c r="PV186" s="12"/>
      <c r="PW186" s="11">
        <f>QB185</f>
        <v>1.9810000000000001E-3</v>
      </c>
      <c r="PX186" s="10">
        <f t="shared" ref="PX186:PX249" si="1372">QA185</f>
        <v>104.9862</v>
      </c>
      <c r="PY186" s="9">
        <f t="shared" si="979"/>
        <v>121.05341195442762</v>
      </c>
      <c r="PZ186" s="9">
        <f t="shared" si="980"/>
        <v>88.948816747581944</v>
      </c>
      <c r="QA186" s="115">
        <f t="shared" ref="QA186:QA249" si="1373">(PY186+PZ186)/2</f>
        <v>105.00111435100479</v>
      </c>
      <c r="QB186" s="15">
        <f t="shared" ref="QB186:QB249" si="1374">(PY186-QA186)/B</f>
        <v>1.9829283352337749E-3</v>
      </c>
      <c r="QC186" s="12"/>
      <c r="QD186" s="11">
        <f>QI185</f>
        <v>1.9810000000000001E-3</v>
      </c>
      <c r="QE186" s="10">
        <f t="shared" ref="QE186:QE249" si="1375">QH185</f>
        <v>104.8428</v>
      </c>
      <c r="QF186" s="9">
        <f t="shared" si="981"/>
        <v>120.91043000064526</v>
      </c>
      <c r="QG186" s="9">
        <f t="shared" si="982"/>
        <v>88.805416747581944</v>
      </c>
      <c r="QH186" s="115">
        <f t="shared" ref="QH186:QH249" si="1376">(QF186+QG186)/2</f>
        <v>104.8579233741136</v>
      </c>
      <c r="QI186" s="15">
        <f t="shared" ref="QI186:QI249" si="1377">(QF186-QH186)/B</f>
        <v>1.9829541557023129E-3</v>
      </c>
      <c r="QJ186" s="12"/>
      <c r="QK186" s="11">
        <f>QP185</f>
        <v>1.9810000000000001E-3</v>
      </c>
      <c r="QL186" s="10">
        <f t="shared" ref="QL186:QL249" si="1378">QO185</f>
        <v>104.6994</v>
      </c>
      <c r="QM186" s="9">
        <f t="shared" si="983"/>
        <v>120.76744432319322</v>
      </c>
      <c r="QN186" s="9">
        <f t="shared" si="984"/>
        <v>88.662016747581944</v>
      </c>
      <c r="QO186" s="115">
        <f t="shared" ref="QO186:QO249" si="1379">(QM186+QN186)/2</f>
        <v>104.71473053538759</v>
      </c>
      <c r="QP186" s="15">
        <f t="shared" ref="QP186:QP249" si="1380">(QM186-QO186)/B</f>
        <v>1.9829797461797792E-3</v>
      </c>
      <c r="QQ186" s="12"/>
      <c r="QR186" s="11">
        <f>QW185</f>
        <v>1.9810000000000001E-3</v>
      </c>
      <c r="QS186" s="10">
        <f t="shared" ref="QS186:QS249" si="1381">QV185</f>
        <v>104.556</v>
      </c>
      <c r="QT186" s="9">
        <f t="shared" si="985"/>
        <v>120.62445495519152</v>
      </c>
      <c r="QU186" s="9">
        <f t="shared" si="986"/>
        <v>88.518616747581945</v>
      </c>
      <c r="QV186" s="115">
        <f t="shared" ref="QV186:QV249" si="1382">(QT186+QU186)/2</f>
        <v>104.57153585138673</v>
      </c>
      <c r="QW186" s="15">
        <f t="shared" ref="QW186:QW249" si="1383">(QT186-QV186)/B</f>
        <v>1.9830051087118281E-3</v>
      </c>
      <c r="QX186" s="12"/>
      <c r="QY186" s="11">
        <f>RD185</f>
        <v>1.9810000000000001E-3</v>
      </c>
      <c r="QZ186" s="10">
        <f t="shared" ref="QZ186:QZ249" si="1384">RC185</f>
        <v>104.4126</v>
      </c>
      <c r="RA186" s="9">
        <f t="shared" si="987"/>
        <v>120.48146192946652</v>
      </c>
      <c r="RB186" s="9">
        <f t="shared" si="988"/>
        <v>88.375216747581945</v>
      </c>
      <c r="RC186" s="115">
        <f t="shared" ref="RC186:RC249" si="1385">(RA186+RB186)/2</f>
        <v>104.42833933852424</v>
      </c>
      <c r="RD186" s="15">
        <f t="shared" ref="RD186:RD249" si="1386">(RA186-RC186)/B</f>
        <v>1.983030245325959E-3</v>
      </c>
      <c r="RE186" s="12"/>
      <c r="RF186" s="11">
        <f>RK185</f>
        <v>1.9810000000000001E-3</v>
      </c>
      <c r="RG186" s="10">
        <f t="shared" ref="RG186:RG249" si="1387">RJ185</f>
        <v>104.2692</v>
      </c>
      <c r="RH186" s="9">
        <f t="shared" si="989"/>
        <v>120.33846527855339</v>
      </c>
      <c r="RI186" s="9">
        <f t="shared" si="990"/>
        <v>88.231816747581945</v>
      </c>
      <c r="RJ186" s="115">
        <f t="shared" ref="RJ186:RJ249" si="1388">(RH186+RI186)/2</f>
        <v>104.28514101306766</v>
      </c>
      <c r="RK186" s="15">
        <f t="shared" ref="RK186:RK249" si="1389">(RH186-RJ186)/B</f>
        <v>1.9830551580317024E-3</v>
      </c>
      <c r="RL186" s="12"/>
      <c r="RM186" s="11">
        <f>RR185</f>
        <v>1.9810000000000001E-3</v>
      </c>
      <c r="RN186" s="10">
        <f t="shared" ref="RN186:RN249" si="1390">RQ185</f>
        <v>104.1258</v>
      </c>
      <c r="RO186" s="9">
        <f t="shared" si="991"/>
        <v>120.19546503469873</v>
      </c>
      <c r="RP186" s="9">
        <f t="shared" si="992"/>
        <v>88.088416747581945</v>
      </c>
      <c r="RQ186" s="115">
        <f t="shared" ref="RQ186:RQ249" si="1391">(RO186+RP186)/2</f>
        <v>104.14194089114034</v>
      </c>
      <c r="RR186" s="15">
        <f t="shared" ref="RR186:RR249" si="1392">(RO186-RQ186)/B</f>
        <v>1.9830798488207511E-3</v>
      </c>
      <c r="RS186" s="12"/>
      <c r="RT186" s="11">
        <f>RY185</f>
        <v>1.9810000000000001E-3</v>
      </c>
      <c r="RU186" s="10">
        <f t="shared" ref="RU186:RU249" si="1393">RX185</f>
        <v>103.9824</v>
      </c>
      <c r="RV186" s="9">
        <f t="shared" si="993"/>
        <v>120.0524612298631</v>
      </c>
      <c r="RW186" s="9">
        <f t="shared" si="994"/>
        <v>87.945016747581946</v>
      </c>
      <c r="RX186" s="115">
        <f t="shared" ref="RX186:RX249" si="1394">(RV186+RW186)/2</f>
        <v>103.99873898872252</v>
      </c>
      <c r="RY186" s="15">
        <f t="shared" ref="RY186:RY249" si="1395">(RV186-RX186)/B</f>
        <v>1.9831043196671411E-3</v>
      </c>
      <c r="RZ186" s="12"/>
      <c r="SA186" s="11">
        <f>SF185</f>
        <v>1.9810000000000001E-3</v>
      </c>
      <c r="SB186" s="10">
        <f t="shared" ref="SB186:SB249" si="1396">SE185</f>
        <v>103.839</v>
      </c>
      <c r="SC186" s="9">
        <f t="shared" si="995"/>
        <v>119.90945389572356</v>
      </c>
      <c r="SD186" s="9">
        <f t="shared" si="996"/>
        <v>87.801616747581946</v>
      </c>
      <c r="SE186" s="115">
        <f t="shared" ref="SE186:SE249" si="1397">(SC186+SD186)/2</f>
        <v>103.85553532165275</v>
      </c>
      <c r="SF186" s="15">
        <f t="shared" ref="SF186:SF249" si="1398">(SC186-SE186)/B</f>
        <v>1.9831285725273925E-3</v>
      </c>
      <c r="SG186" s="12"/>
      <c r="SH186" s="11">
        <f>SM185</f>
        <v>1.9810000000000001E-3</v>
      </c>
      <c r="SI186" s="10">
        <f t="shared" ref="SI186:SI249" si="1399">SL185</f>
        <v>103.6956</v>
      </c>
      <c r="SJ186" s="9">
        <f t="shared" si="997"/>
        <v>119.76644306367615</v>
      </c>
      <c r="SK186" s="9">
        <f t="shared" si="998"/>
        <v>87.658216747581946</v>
      </c>
      <c r="SL186" s="115">
        <f t="shared" ref="SL186:SL249" si="1400">(SJ186+SK186)/2</f>
        <v>103.71232990562905</v>
      </c>
      <c r="SM186" s="15">
        <f t="shared" ref="SM186:SM249" si="1401">(SJ186-SL186)/B</f>
        <v>1.983152609340671E-3</v>
      </c>
      <c r="SN186" s="12"/>
      <c r="SO186" s="11">
        <f>ST185</f>
        <v>1.9810000000000001E-3</v>
      </c>
      <c r="SP186" s="10">
        <f t="shared" ref="SP186:SP249" si="1402">SS185</f>
        <v>103.5522</v>
      </c>
      <c r="SQ186" s="9">
        <f t="shared" si="999"/>
        <v>119.62342876483839</v>
      </c>
      <c r="SR186" s="9">
        <f t="shared" si="1000"/>
        <v>87.514816747581946</v>
      </c>
      <c r="SS186" s="115">
        <f t="shared" ref="SS186:SS249" si="1403">(SQ186+SR186)/2</f>
        <v>103.56912275621016</v>
      </c>
      <c r="ST186" s="15">
        <f t="shared" ref="ST186:ST249" si="1404">(SQ186-SS186)/B</f>
        <v>1.9831764320289384E-3</v>
      </c>
      <c r="SU186" s="12"/>
      <c r="SV186" s="11">
        <f>TA185</f>
        <v>1.9810000000000001E-3</v>
      </c>
      <c r="SW186" s="10">
        <f t="shared" ref="SW186:SW249" si="1405">SZ185</f>
        <v>103.4088</v>
      </c>
      <c r="SX186" s="9">
        <f t="shared" si="1001"/>
        <v>119.48041103005173</v>
      </c>
      <c r="SY186" s="9">
        <f t="shared" si="1002"/>
        <v>87.371416747581947</v>
      </c>
      <c r="SZ186" s="115">
        <f t="shared" ref="SZ186:SZ249" si="1406">(SX186+SY186)/2</f>
        <v>103.42591388881684</v>
      </c>
      <c r="TA186" s="15">
        <f t="shared" ref="TA186:TA249" si="1407">(SX186-SZ186)/B</f>
        <v>1.9832000424971031E-3</v>
      </c>
      <c r="TB186" s="12"/>
      <c r="TC186" s="11">
        <f>TH185</f>
        <v>1.9810000000000001E-3</v>
      </c>
      <c r="TD186" s="10">
        <f t="shared" ref="TD186:TD249" si="1408">TG185</f>
        <v>103.2654</v>
      </c>
      <c r="TE186" s="9">
        <f t="shared" si="1003"/>
        <v>119.33738988988397</v>
      </c>
      <c r="TF186" s="9">
        <f t="shared" si="1004"/>
        <v>87.228016747581947</v>
      </c>
      <c r="TG186" s="115">
        <f t="shared" ref="TG186:TG249" si="1409">(TE186+TF186)/2</f>
        <v>103.28270331873296</v>
      </c>
      <c r="TH186" s="15">
        <f t="shared" ref="TH186:TH249" si="1410">(TE186-TG186)/B</f>
        <v>1.9832234426331767E-3</v>
      </c>
      <c r="TI186" s="12"/>
      <c r="TJ186" s="11">
        <f>TO185</f>
        <v>1.9810000000000001E-3</v>
      </c>
      <c r="TK186" s="10">
        <f t="shared" ref="TK186:TK249" si="1411">TN185</f>
        <v>103.122</v>
      </c>
      <c r="TL186" s="9">
        <f t="shared" si="1005"/>
        <v>119.19436537463167</v>
      </c>
      <c r="TM186" s="9">
        <f t="shared" si="1006"/>
        <v>87.084616747581947</v>
      </c>
      <c r="TN186" s="115">
        <f t="shared" ref="TN186:TN249" si="1412">(TL186+TM186)/2</f>
        <v>103.13949106110681</v>
      </c>
      <c r="TO186" s="15">
        <f t="shared" ref="TO186:TO249" si="1413">(TL186-TN186)/B</f>
        <v>1.9832466343084141E-3</v>
      </c>
      <c r="TP186" s="12"/>
      <c r="TQ186" s="11">
        <f>TV185</f>
        <v>1.9810000000000001E-3</v>
      </c>
      <c r="TR186" s="10">
        <f t="shared" ref="TR186:TR249" si="1414">TU185</f>
        <v>102.9786</v>
      </c>
      <c r="TS186" s="9">
        <f t="shared" si="1007"/>
        <v>119.05133751432261</v>
      </c>
      <c r="TT186" s="9">
        <f t="shared" si="1008"/>
        <v>86.941216747581947</v>
      </c>
      <c r="TU186" s="115">
        <f t="shared" ref="TU186:TU249" si="1415">(TS186+TT186)/2</f>
        <v>102.99627713095228</v>
      </c>
      <c r="TV186" s="15">
        <f t="shared" ref="TV186:TV249" si="1416">(TS186-TU186)/B</f>
        <v>1.9832696193774696E-3</v>
      </c>
      <c r="TW186" s="12"/>
      <c r="TX186" s="11">
        <f>UC185</f>
        <v>1.9810000000000001E-3</v>
      </c>
      <c r="TY186" s="10">
        <f t="shared" ref="TY186:TY249" si="1417">UB185</f>
        <v>102.8352</v>
      </c>
      <c r="TZ186" s="9">
        <f t="shared" si="1009"/>
        <v>118.90830633871808</v>
      </c>
      <c r="UA186" s="9">
        <f t="shared" si="1010"/>
        <v>86.797816747581948</v>
      </c>
      <c r="UB186" s="115">
        <f t="shared" ref="UB186:UB249" si="1418">(TZ186+UA186)/2</f>
        <v>102.85306154315001</v>
      </c>
      <c r="UC186" s="15">
        <f t="shared" ref="UC186:UC249" si="1419">(TZ186-UB186)/B</f>
        <v>1.9832923996785392E-3</v>
      </c>
      <c r="UD186" s="12"/>
      <c r="UE186" s="11">
        <f>UJ185</f>
        <v>1.9810000000000001E-3</v>
      </c>
      <c r="UF186" s="10">
        <f t="shared" ref="UF186:UF249" si="1420">UI185</f>
        <v>102.6918</v>
      </c>
      <c r="UG186" s="9">
        <f t="shared" si="1011"/>
        <v>118.76527187731526</v>
      </c>
      <c r="UH186" s="9">
        <f t="shared" si="1012"/>
        <v>86.654416747581934</v>
      </c>
      <c r="UI186" s="115">
        <f t="shared" ref="UI186:UI249" si="1421">(UG186+UH186)/2</f>
        <v>102.7098443124486</v>
      </c>
      <c r="UJ186" s="15">
        <f t="shared" ref="UJ186:UJ249" si="1422">(UG186-UI186)/B</f>
        <v>1.9833149770335035E-3</v>
      </c>
      <c r="UK186" s="12"/>
      <c r="UL186" s="11">
        <f>UQ185</f>
        <v>1.9810000000000001E-3</v>
      </c>
      <c r="UM186" s="10">
        <f t="shared" ref="UM186:UM249" si="1423">UP185</f>
        <v>102.54839999999999</v>
      </c>
      <c r="UN186" s="9">
        <f t="shared" si="1013"/>
        <v>118.62223415934957</v>
      </c>
      <c r="UO186" s="9">
        <f t="shared" si="1014"/>
        <v>86.511016747581948</v>
      </c>
      <c r="UP186" s="115">
        <f t="shared" ref="UP186:UP249" si="1424">(UN186+UO186)/2</f>
        <v>102.56662545346576</v>
      </c>
      <c r="UQ186" s="15">
        <f t="shared" ref="UQ186:UQ249" si="1425">(UN186-UP186)/B</f>
        <v>1.9833373532480774E-3</v>
      </c>
      <c r="UR186" s="12"/>
      <c r="US186" s="11">
        <f>UX185</f>
        <v>1.9810000000000001E-3</v>
      </c>
      <c r="UT186" s="10">
        <f t="shared" ref="UT186:UT249" si="1426">UW185</f>
        <v>102.405</v>
      </c>
      <c r="UU186" s="9">
        <f t="shared" si="1015"/>
        <v>118.47919321379699</v>
      </c>
      <c r="UV186" s="9">
        <f t="shared" si="1016"/>
        <v>86.367616747581934</v>
      </c>
      <c r="UW186" s="115">
        <f t="shared" ref="UW186:UW249" si="1427">(UU186+UV186)/2</f>
        <v>102.42340498068947</v>
      </c>
      <c r="UX186" s="15">
        <f t="shared" ref="UX186:UX249" si="1428">(UU186-UW186)/B</f>
        <v>1.9833595301119527E-3</v>
      </c>
      <c r="UY186" s="12"/>
      <c r="UZ186" s="11">
        <f>VE185</f>
        <v>1.9810000000000001E-3</v>
      </c>
      <c r="VA186" s="10">
        <f t="shared" ref="VA186:VA249" si="1429">VD185</f>
        <v>102.26159999999999</v>
      </c>
      <c r="VB186" s="9">
        <f t="shared" si="1017"/>
        <v>118.33614906937628</v>
      </c>
      <c r="VC186" s="9">
        <f t="shared" si="1018"/>
        <v>86.224216747581949</v>
      </c>
      <c r="VD186" s="115">
        <f t="shared" ref="VD186:VD249" si="1430">(VB186+VC186)/2</f>
        <v>102.28018290847911</v>
      </c>
      <c r="VE186" s="15">
        <f t="shared" ref="VE186:VE249" si="1431">(VB186-VD186)/B</f>
        <v>1.9833815093989334E-3</v>
      </c>
      <c r="VF186" s="12"/>
      <c r="VG186" s="11">
        <f>VL185</f>
        <v>1.9810000000000001E-3</v>
      </c>
      <c r="VH186" s="10">
        <f t="shared" ref="VH186:VH249" si="1432">VK185</f>
        <v>102.1182</v>
      </c>
      <c r="VI186" s="9">
        <f t="shared" si="1019"/>
        <v>118.19310175455134</v>
      </c>
      <c r="VJ186" s="9">
        <f t="shared" si="1020"/>
        <v>86.080816747581935</v>
      </c>
      <c r="VK186" s="115">
        <f t="shared" ref="VK186:VK249" si="1433">(VI186+VJ186)/2</f>
        <v>102.13695925106663</v>
      </c>
      <c r="VL186" s="15">
        <f t="shared" ref="VL186:VL249" si="1434">(VI186-VK186)/B</f>
        <v>1.9834032928670807E-3</v>
      </c>
      <c r="VM186" s="12"/>
      <c r="VN186" s="11">
        <f>VS185</f>
        <v>1.9810000000000001E-3</v>
      </c>
      <c r="VO186" s="10">
        <f t="shared" ref="VO186:VO249" si="1435">VR185</f>
        <v>101.97479999999999</v>
      </c>
      <c r="VP186" s="9">
        <f t="shared" si="1021"/>
        <v>118.0500512975334</v>
      </c>
      <c r="VQ186" s="9">
        <f t="shared" si="1022"/>
        <v>85.937416747581935</v>
      </c>
      <c r="VR186" s="115">
        <f t="shared" ref="VR186:VR249" si="1436">(VP186+VQ186)/2</f>
        <v>101.99373402255767</v>
      </c>
      <c r="VS186" s="15">
        <f t="shared" ref="VS186:VS249" si="1437">(VP186-VR186)/B</f>
        <v>1.9834248822588481E-3</v>
      </c>
      <c r="VT186" s="12"/>
      <c r="VU186" s="11">
        <f>VZ185</f>
        <v>1.9810000000000001E-3</v>
      </c>
      <c r="VV186" s="10">
        <f t="shared" ref="VV186:VV249" si="1438">VY185</f>
        <v>101.83139999999999</v>
      </c>
      <c r="VW186" s="9">
        <f t="shared" si="1023"/>
        <v>117.90699772628331</v>
      </c>
      <c r="VX186" s="9">
        <f t="shared" si="1024"/>
        <v>85.794016747581935</v>
      </c>
      <c r="VY186" s="115">
        <f t="shared" ref="VY186:VY249" si="1439">(VW186+VX186)/2</f>
        <v>101.85050723693263</v>
      </c>
      <c r="VZ186" s="15">
        <f t="shared" ref="VZ186:VZ249" si="1440">(VW186-VY186)/B</f>
        <v>1.9834462793012313E-3</v>
      </c>
      <c r="WA186" s="12"/>
      <c r="WB186" s="11">
        <f>WG185</f>
        <v>1.9810000000000001E-3</v>
      </c>
      <c r="WC186" s="10">
        <f t="shared" ref="WC186:WC249" si="1441">WF185</f>
        <v>101.68799999999999</v>
      </c>
      <c r="WD186" s="9">
        <f t="shared" si="1025"/>
        <v>117.76394106851366</v>
      </c>
      <c r="WE186" s="9">
        <f t="shared" si="1026"/>
        <v>85.650616747581935</v>
      </c>
      <c r="WF186" s="115">
        <f t="shared" ref="WF186:WF249" si="1442">(WD186+WE186)/2</f>
        <v>101.7072789080478</v>
      </c>
      <c r="WG186" s="15">
        <f t="shared" ref="WG186:WG249" si="1443">(WD186-WF186)/B</f>
        <v>1.9834674857058874E-3</v>
      </c>
      <c r="WH186" s="12"/>
      <c r="WI186" s="11">
        <f>WN185</f>
        <v>1.9810000000000001E-3</v>
      </c>
      <c r="WJ186" s="10">
        <f t="shared" ref="WJ186:WJ249" si="1444">WM185</f>
        <v>101.54459999999999</v>
      </c>
      <c r="WK186" s="9">
        <f t="shared" si="1027"/>
        <v>117.62088135169107</v>
      </c>
      <c r="WL186" s="9">
        <f t="shared" si="1028"/>
        <v>85.507216747581936</v>
      </c>
      <c r="WM186" s="115">
        <f t="shared" ref="WM186:WM249" si="1445">(WK186+WL186)/2</f>
        <v>101.56404904963651</v>
      </c>
      <c r="WN186" s="15">
        <f t="shared" ref="WN186:WN249" si="1446">(WK186-WM186)/B</f>
        <v>1.9834885031692786E-3</v>
      </c>
      <c r="WO186" s="12"/>
      <c r="WP186" s="11">
        <f>WU185</f>
        <v>1.9810000000000001E-3</v>
      </c>
      <c r="WQ186" s="10">
        <f t="shared" ref="WQ186:WQ249" si="1447">WT185</f>
        <v>101.40119999999999</v>
      </c>
      <c r="WR186" s="9">
        <f t="shared" si="1029"/>
        <v>117.4778186030383</v>
      </c>
      <c r="WS186" s="9">
        <f t="shared" si="1030"/>
        <v>85.363816747581936</v>
      </c>
      <c r="WT186" s="115">
        <f t="shared" ref="WT186:WT249" si="1448">(WR186+WS186)/2</f>
        <v>101.42081767531012</v>
      </c>
      <c r="WU186" s="15">
        <f t="shared" ref="WU186:WU249" si="1449">(WR186-WT186)/B</f>
        <v>1.9835093333728133E-3</v>
      </c>
      <c r="WV186" s="12"/>
      <c r="WW186" s="11">
        <f>XB185</f>
        <v>1.9810000000000001E-3</v>
      </c>
      <c r="WX186" s="10">
        <f t="shared" ref="WX186:WX249" si="1450">XA185</f>
        <v>101.25779999999999</v>
      </c>
      <c r="WY186" s="9">
        <f t="shared" si="1031"/>
        <v>117.33475284953643</v>
      </c>
      <c r="WZ186" s="9">
        <f t="shared" si="1032"/>
        <v>85.220416747581936</v>
      </c>
      <c r="XA186" s="115">
        <f t="shared" ref="XA186:XA249" si="1451">(WY186+WZ186)/2</f>
        <v>101.27758479855919</v>
      </c>
      <c r="XB186" s="15">
        <f t="shared" ref="XB186:XB249" si="1452">(WY186-XA186)/B</f>
        <v>1.9835299779829632E-3</v>
      </c>
      <c r="XC186" s="12"/>
      <c r="XD186" s="11">
        <f>XI185</f>
        <v>1.9810000000000001E-3</v>
      </c>
      <c r="XE186" s="10">
        <f t="shared" ref="XE186:XE249" si="1453">XH185</f>
        <v>101.11439999999999</v>
      </c>
      <c r="XF186" s="9">
        <f t="shared" si="1033"/>
        <v>117.191684117927</v>
      </c>
      <c r="XG186" s="9">
        <f t="shared" si="1034"/>
        <v>85.077016747581936</v>
      </c>
      <c r="XH186" s="115">
        <f t="shared" ref="XH186:XH249" si="1454">(XF186+XG186)/2</f>
        <v>101.13435043275447</v>
      </c>
      <c r="XI186" s="15">
        <f t="shared" ref="XI186:XI249" si="1455">(XF186-XH186)/B</f>
        <v>1.9835504386514122E-3</v>
      </c>
      <c r="XJ186" s="12"/>
      <c r="XK186" s="11">
        <f>XP185</f>
        <v>1.9810000000000001E-3</v>
      </c>
      <c r="XL186" s="10">
        <f t="shared" ref="XL186:XL249" si="1456">XO185</f>
        <v>100.97099999999999</v>
      </c>
      <c r="XM186" s="9">
        <f t="shared" si="1035"/>
        <v>117.04861243471409</v>
      </c>
      <c r="XN186" s="9">
        <f t="shared" si="1036"/>
        <v>84.933616747581937</v>
      </c>
      <c r="XO186" s="115">
        <f t="shared" ref="XO186:XO249" si="1457">(XM186+XN186)/2</f>
        <v>100.991114591148</v>
      </c>
      <c r="XP186" s="15">
        <f t="shared" ref="XP186:XP249" si="1458">(XM186-XO186)/B</f>
        <v>1.9835707170151764E-3</v>
      </c>
      <c r="XQ186" s="12"/>
      <c r="XR186" s="11">
        <f>XW185</f>
        <v>1.9810000000000001E-3</v>
      </c>
      <c r="XS186" s="10">
        <f t="shared" ref="XS186:XS249" si="1459">XV185</f>
        <v>100.82759999999999</v>
      </c>
      <c r="XT186" s="9">
        <f t="shared" si="1037"/>
        <v>116.90553782616648</v>
      </c>
      <c r="XU186" s="9">
        <f t="shared" si="1038"/>
        <v>84.790216747581937</v>
      </c>
      <c r="XV186" s="115">
        <f t="shared" ref="XV186:XV249" si="1460">(XT186+XU186)/2</f>
        <v>100.84787728687421</v>
      </c>
      <c r="XW186" s="15">
        <f t="shared" ref="XW186:XW249" si="1461">(XT186-XV186)/B</f>
        <v>1.9835908146967332E-3</v>
      </c>
      <c r="XX186" s="12"/>
      <c r="XY186" s="11">
        <f>YD185</f>
        <v>1.9810000000000001E-3</v>
      </c>
      <c r="XZ186" s="10">
        <f t="shared" ref="XZ186:XZ249" si="1462">YC185</f>
        <v>100.68419999999999</v>
      </c>
      <c r="YA186" s="9">
        <f t="shared" si="1039"/>
        <v>116.76246031831968</v>
      </c>
      <c r="YB186" s="9">
        <f t="shared" si="1040"/>
        <v>84.646816747581937</v>
      </c>
      <c r="YC186" s="115">
        <f t="shared" ref="YC186:YC249" si="1463">(YA186+YB186)/2</f>
        <v>100.70463853295081</v>
      </c>
      <c r="YD186" s="15">
        <f t="shared" ref="YD186:YD249" si="1464">(YA186-YC186)/B</f>
        <v>1.9836107333041585E-3</v>
      </c>
      <c r="YE186" s="12"/>
      <c r="YF186" s="11">
        <f>YK185</f>
        <v>1.9810000000000001E-3</v>
      </c>
      <c r="YG186" s="10">
        <f t="shared" ref="YG186:YG249" si="1465">YJ185</f>
        <v>100.54079999999999</v>
      </c>
      <c r="YH186" s="9">
        <f t="shared" si="1041"/>
        <v>116.61937993697801</v>
      </c>
      <c r="YI186" s="9">
        <f t="shared" si="1042"/>
        <v>84.503416747581937</v>
      </c>
      <c r="YJ186" s="115">
        <f t="shared" ref="YJ186:YJ249" si="1466">(YH186+YI186)/2</f>
        <v>100.56139834227997</v>
      </c>
      <c r="YK186" s="15">
        <f t="shared" ref="YK186:YK249" si="1467">(YH186-YJ186)/B</f>
        <v>1.9836304744312453E-3</v>
      </c>
      <c r="YL186" s="12"/>
      <c r="YM186" s="11">
        <f>YR185</f>
        <v>1.9810000000000001E-3</v>
      </c>
      <c r="YN186" s="10">
        <f t="shared" ref="YN186:YN249" si="1468">YQ185</f>
        <v>100.39739999999999</v>
      </c>
      <c r="YO186" s="9">
        <f t="shared" si="1043"/>
        <v>116.47629670771663</v>
      </c>
      <c r="YP186" s="9">
        <f t="shared" si="1044"/>
        <v>84.360016747581938</v>
      </c>
      <c r="YQ186" s="115">
        <f t="shared" ref="YQ186:YQ249" si="1469">(YO186+YP186)/2</f>
        <v>100.41815672764929</v>
      </c>
      <c r="YR186" s="15">
        <f t="shared" ref="YR186:YR249" si="1470">(YO186-YQ186)/B</f>
        <v>1.9836500396576348E-3</v>
      </c>
      <c r="YS186" s="12"/>
      <c r="YT186" s="11">
        <f>YY185</f>
        <v>1.9810000000000001E-3</v>
      </c>
      <c r="YU186" s="10">
        <f t="shared" ref="YU186:YU249" si="1471">YX185</f>
        <v>100.25399999999999</v>
      </c>
      <c r="YV186" s="9">
        <f t="shared" si="1045"/>
        <v>116.33321065588359</v>
      </c>
      <c r="YW186" s="9">
        <f t="shared" si="1046"/>
        <v>84.216616747581938</v>
      </c>
      <c r="YX186" s="115">
        <f t="shared" ref="YX186:YX249" si="1472">(YV186+YW186)/2</f>
        <v>100.27491370173277</v>
      </c>
      <c r="YY186" s="15">
        <f t="shared" ref="YY186:YY249" si="1473">(YV186-YX186)/B</f>
        <v>1.9836694305489402E-3</v>
      </c>
      <c r="YZ186" s="12"/>
      <c r="ZA186" s="11">
        <f>ZF185</f>
        <v>1.9810000000000001E-3</v>
      </c>
      <c r="ZB186" s="10">
        <f t="shared" ref="ZB186:ZB249" si="1474">ZE185</f>
        <v>100.11059999999999</v>
      </c>
      <c r="ZC186" s="9">
        <f t="shared" si="1047"/>
        <v>116.19012180660182</v>
      </c>
      <c r="ZD186" s="9">
        <f t="shared" si="1048"/>
        <v>84.073216747581938</v>
      </c>
      <c r="ZE186" s="115">
        <f t="shared" ref="ZE186:ZE249" si="1475">(ZC186+ZD186)/2</f>
        <v>100.13166927709187</v>
      </c>
      <c r="ZF186" s="15">
        <f t="shared" ref="ZF186:ZF249" si="1476">(ZC186-ZE186)/B</f>
        <v>1.9836886486568712E-3</v>
      </c>
      <c r="ZG186" s="12"/>
      <c r="ZH186" s="11">
        <f>ZM185</f>
        <v>1.9810000000000001E-3</v>
      </c>
      <c r="ZI186" s="10">
        <f t="shared" ref="ZI186:ZI249" si="1477">ZL185</f>
        <v>99.967199999999991</v>
      </c>
      <c r="ZJ186" s="9">
        <f t="shared" si="1049"/>
        <v>116.04703018477113</v>
      </c>
      <c r="ZK186" s="9">
        <f t="shared" si="1050"/>
        <v>83.929816747581938</v>
      </c>
      <c r="ZL186" s="115">
        <f t="shared" ref="ZL186:ZL249" si="1478">(ZJ186+ZK186)/2</f>
        <v>99.988423466176528</v>
      </c>
      <c r="ZM186" s="15">
        <f t="shared" ref="ZM186:ZM249" si="1479">(ZJ186-ZL186)/B</f>
        <v>1.9837076955193517E-3</v>
      </c>
      <c r="ZN186" s="12"/>
      <c r="ZO186" s="11">
        <f>ZT185</f>
        <v>1.9810000000000001E-3</v>
      </c>
      <c r="ZP186" s="10">
        <f t="shared" ref="ZP186:ZP249" si="1480">ZS185</f>
        <v>99.823799999999991</v>
      </c>
      <c r="ZQ186" s="9">
        <f t="shared" si="1051"/>
        <v>115.90393581507018</v>
      </c>
      <c r="ZR186" s="9">
        <f t="shared" si="1052"/>
        <v>83.786416747581939</v>
      </c>
      <c r="ZS186" s="115">
        <f t="shared" ref="ZS186:ZS249" si="1481">(ZQ186+ZR186)/2</f>
        <v>99.845176281326061</v>
      </c>
      <c r="ZT186" s="15">
        <f t="shared" ref="ZT186:ZT249" si="1482">(ZQ186-ZS186)/B</f>
        <v>1.9837265726606506E-3</v>
      </c>
      <c r="ZU186" s="12"/>
      <c r="ZV186" s="11">
        <f>AAA185</f>
        <v>1.9810000000000001E-3</v>
      </c>
      <c r="ZW186" s="10">
        <f t="shared" ref="ZW186:ZW249" si="1483">ZZ185</f>
        <v>99.680399999999992</v>
      </c>
      <c r="ZX186" s="9">
        <f t="shared" si="1053"/>
        <v>115.76083872195842</v>
      </c>
      <c r="ZY186" s="9">
        <f t="shared" si="1054"/>
        <v>83.643016747581939</v>
      </c>
      <c r="ZZ186" s="115">
        <f t="shared" ref="ZZ186:ZZ249" si="1484">(ZX186+ZY186)/2</f>
        <v>99.70192773477018</v>
      </c>
      <c r="AAA186" s="15">
        <f t="shared" ref="AAA186:AAA249" si="1485">(ZX186-ZZ186)/B</f>
        <v>1.9837452815914982E-3</v>
      </c>
      <c r="AAB186" s="12"/>
      <c r="AAC186" s="11">
        <f>AAH185</f>
        <v>1.9810000000000001E-3</v>
      </c>
      <c r="AAD186" s="10">
        <f t="shared" ref="AAD186:AAD249" si="1486">AAG185</f>
        <v>99.536999999999992</v>
      </c>
      <c r="AAE186" s="9">
        <f t="shared" si="1055"/>
        <v>115.61773892967805</v>
      </c>
      <c r="AAF186" s="9">
        <f t="shared" si="1056"/>
        <v>83.499616747581939</v>
      </c>
      <c r="AAG186" s="115">
        <f t="shared" ref="AAG186:AAG249" si="1487">(AAE186+AAF186)/2</f>
        <v>99.55867783862999</v>
      </c>
      <c r="AAH186" s="15">
        <f t="shared" ref="AAH186:AAH249" si="1488">(AAE186-AAG186)/B</f>
        <v>1.9837638238092061E-3</v>
      </c>
      <c r="AAI186" s="12"/>
      <c r="AAJ186" s="11">
        <f>AAO185</f>
        <v>1.9810000000000001E-3</v>
      </c>
      <c r="AAK186" s="10">
        <f t="shared" ref="AAK186:AAK249" si="1489">AAN185</f>
        <v>99.393599999999992</v>
      </c>
      <c r="AAL186" s="9">
        <f t="shared" si="1057"/>
        <v>115.47463646225594</v>
      </c>
      <c r="AAM186" s="9">
        <f t="shared" si="1058"/>
        <v>83.356216747581939</v>
      </c>
      <c r="AAN186" s="115">
        <f t="shared" ref="AAN186:AAN249" si="1490">(AAL186+AAM186)/2</f>
        <v>99.415426604918935</v>
      </c>
      <c r="AAO186" s="15">
        <f t="shared" ref="AAO186:AAO249" si="1491">(AAL186-AAN186)/B</f>
        <v>1.983782200797782E-3</v>
      </c>
      <c r="AAP186" s="12"/>
      <c r="AAQ186" s="11">
        <f>AAV185</f>
        <v>1.9810000000000001E-3</v>
      </c>
      <c r="AAR186" s="10">
        <f t="shared" ref="AAR186:AAR249" si="1492">AAU185</f>
        <v>99.250199999999992</v>
      </c>
      <c r="AAS186" s="9">
        <f t="shared" si="1059"/>
        <v>115.33153134350553</v>
      </c>
      <c r="AAT186" s="9">
        <f t="shared" si="1060"/>
        <v>83.21281674758194</v>
      </c>
      <c r="AAU186" s="115">
        <f t="shared" ref="AAU186:AAU249" si="1493">(AAS186+AAT186)/2</f>
        <v>99.272174045543736</v>
      </c>
      <c r="AAV186" s="15">
        <f t="shared" ref="AAV186:AAV249" si="1494">(AAS186-AAU186)/B</f>
        <v>1.9838004140280544E-3</v>
      </c>
      <c r="AAW186" s="11"/>
      <c r="AAX186" s="11">
        <f>ABC185</f>
        <v>1.9810000000000001E-3</v>
      </c>
      <c r="AAY186" s="10">
        <f t="shared" ref="AAY186:AAY249" si="1495">ABB185</f>
        <v>99.106799999999993</v>
      </c>
      <c r="AAZ186" s="9">
        <f t="shared" si="1061"/>
        <v>115.1884235970287</v>
      </c>
      <c r="ABA186" s="9">
        <f t="shared" si="1062"/>
        <v>83.06941674758194</v>
      </c>
      <c r="ABB186" s="115">
        <f t="shared" ref="ABB186:ABB249" si="1496">(AAZ186+ABA186)/2</f>
        <v>99.128920172305328</v>
      </c>
      <c r="ABC186" s="15">
        <f t="shared" ref="ABC186:ABC249" si="1497">(AAZ186-ABB186)/B</f>
        <v>1.9838184649577863E-3</v>
      </c>
      <c r="ABD186" s="11"/>
      <c r="ABE186" s="11">
        <f>ABJ185</f>
        <v>1.9810000000000001E-3</v>
      </c>
      <c r="ABF186" s="10">
        <f t="shared" ref="ABF186:ABF249" si="1498">ABI185</f>
        <v>98.963399999999993</v>
      </c>
      <c r="ABG186" s="9">
        <f t="shared" si="1063"/>
        <v>115.04531324621767</v>
      </c>
      <c r="ABH186" s="9">
        <f t="shared" si="1064"/>
        <v>82.92601674758194</v>
      </c>
      <c r="ABI186" s="115">
        <f t="shared" ref="ABI186:ABI249" si="1499">(ABG186+ABH186)/2</f>
        <v>98.9856649968998</v>
      </c>
      <c r="ABJ186" s="15">
        <f t="shared" ref="ABJ186:ABJ249" si="1500">(ABG186-ABI186)/B</f>
        <v>1.983836355031791E-3</v>
      </c>
      <c r="ABK186" s="11"/>
      <c r="ABL186" s="11">
        <f>ABQ185</f>
        <v>1.9810000000000001E-3</v>
      </c>
      <c r="ABM186" s="10">
        <f t="shared" ref="ABM186:ABM249" si="1501">ABP185</f>
        <v>98.82</v>
      </c>
      <c r="ABN186" s="9">
        <f t="shared" si="1065"/>
        <v>114.90220031425686</v>
      </c>
      <c r="ABO186" s="9">
        <f t="shared" si="1066"/>
        <v>82.78261674758194</v>
      </c>
      <c r="ABP186" s="115">
        <f t="shared" ref="ABP186:ABP249" si="1502">(ABN186+ABO186)/2</f>
        <v>98.8424085309194</v>
      </c>
      <c r="ABQ186" s="15">
        <f t="shared" ref="ABQ186:ABQ249" si="1503">(ABN186-ABP186)/B</f>
        <v>1.9838540856820402E-3</v>
      </c>
      <c r="ABR186" s="11"/>
      <c r="ABS186" s="11">
        <f>ABX185</f>
        <v>1.9810000000000001E-3</v>
      </c>
      <c r="ABT186" s="10">
        <f t="shared" ref="ABT186:ABT249" si="1504">ABW185</f>
        <v>98.676599999999993</v>
      </c>
      <c r="ABU186" s="9">
        <f t="shared" si="1067"/>
        <v>114.75908482412467</v>
      </c>
      <c r="ABV186" s="9">
        <f t="shared" si="1068"/>
        <v>82.639216747581941</v>
      </c>
      <c r="ABW186" s="115">
        <f t="shared" ref="ABW186:ABW249" si="1505">(ABU186+ABV186)/2</f>
        <v>98.699150785853305</v>
      </c>
      <c r="ABX186" s="15">
        <f t="shared" ref="ABX186:ABX249" si="1506">(ABU186-ABW186)/B</f>
        <v>1.9838716583277911E-3</v>
      </c>
      <c r="ABY186" s="11"/>
      <c r="ABZ186" s="11">
        <f>ACE185</f>
        <v>1.9810000000000001E-3</v>
      </c>
      <c r="ACA186" s="10">
        <f t="shared" ref="ACA186:ACA249" si="1507">ACD185</f>
        <v>98.533199999999994</v>
      </c>
      <c r="ACB186" s="9">
        <f t="shared" si="1069"/>
        <v>114.61596679859538</v>
      </c>
      <c r="ACC186" s="9">
        <f t="shared" si="1070"/>
        <v>82.495816747581941</v>
      </c>
      <c r="ACD186" s="115">
        <f t="shared" ref="ACD186:ACD249" si="1508">(ACB186+ACC186)/2</f>
        <v>98.555891773088661</v>
      </c>
      <c r="ACE186" s="15">
        <f t="shared" ref="ACE186:ACE249" si="1509">(ACB186-ACD186)/B</f>
        <v>1.9838890743756861E-3</v>
      </c>
      <c r="ACF186" s="11"/>
      <c r="ACG186" s="11">
        <f>ACL185</f>
        <v>1.9810000000000001E-3</v>
      </c>
      <c r="ACH186" s="10">
        <f t="shared" ref="ACH186:ACH249" si="1510">ACK185</f>
        <v>98.389799999999994</v>
      </c>
      <c r="ACI186" s="9">
        <f t="shared" si="1071"/>
        <v>114.47284626024091</v>
      </c>
      <c r="ACJ186" s="9">
        <f t="shared" si="1072"/>
        <v>82.352416747581941</v>
      </c>
      <c r="ACK186" s="115">
        <f t="shared" ref="ACK186:ACK249" si="1511">(ACI186+ACJ186)/2</f>
        <v>98.412631503911427</v>
      </c>
      <c r="ACL186" s="15">
        <f t="shared" ref="ACL186:ACL249" si="1512">(ACI186-ACK186)/B</f>
        <v>1.9839063352198728E-3</v>
      </c>
      <c r="ACM186" s="11"/>
      <c r="ACN186" s="11">
        <f>ACS185</f>
        <v>1.9810000000000001E-3</v>
      </c>
      <c r="ACO186" s="10">
        <f t="shared" ref="ACO186:ACO249" si="1513">ACR185</f>
        <v>98.246399999999994</v>
      </c>
      <c r="ACP186" s="9">
        <f t="shared" si="1073"/>
        <v>114.32972323143262</v>
      </c>
      <c r="ACQ186" s="9">
        <f t="shared" si="1074"/>
        <v>82.209016747581941</v>
      </c>
      <c r="ACR186" s="115">
        <f t="shared" ref="ACR186:ACR249" si="1514">(ACP186+ACQ186)/2</f>
        <v>98.269369989507283</v>
      </c>
      <c r="ACS186" s="15">
        <f t="shared" ref="ACS186:ACS249" si="1515">(ACP186-ACR186)/B</f>
        <v>1.9839234422421091E-3</v>
      </c>
      <c r="ACT186" s="11"/>
      <c r="ACU186" s="11">
        <f>ACZ185</f>
        <v>1.9810000000000001E-3</v>
      </c>
      <c r="ACV186" s="10">
        <f t="shared" ref="ACV186:ACV249" si="1516">ACY185</f>
        <v>98.102999999999994</v>
      </c>
      <c r="ACW186" s="9">
        <f t="shared" si="1075"/>
        <v>114.18659773434311</v>
      </c>
      <c r="ACX186" s="9">
        <f t="shared" si="1076"/>
        <v>82.065616747581942</v>
      </c>
      <c r="ACY186" s="115">
        <f t="shared" ref="ACY186:ACY249" si="1517">(ACW186+ACX186)/2</f>
        <v>98.126107240962526</v>
      </c>
      <c r="ACZ186" s="15">
        <f t="shared" ref="ACZ186:ACZ249" si="1518">(ACW186-ACY186)/B</f>
        <v>1.9839403968118768E-3</v>
      </c>
      <c r="ADA186" s="11"/>
      <c r="ADB186" s="11">
        <f>ADG185</f>
        <v>1.9810000000000001E-3</v>
      </c>
      <c r="ADC186" s="10">
        <f t="shared" ref="ADC186:ADC249" si="1519">ADF185</f>
        <v>97.959599999999995</v>
      </c>
      <c r="ADD186" s="9">
        <f t="shared" si="1077"/>
        <v>114.04346979094791</v>
      </c>
      <c r="ADE186" s="9">
        <f t="shared" si="1078"/>
        <v>81.922216747581942</v>
      </c>
      <c r="ADF186" s="115">
        <f t="shared" ref="ADF186:ADF249" si="1520">(ADD186+ADE186)/2</f>
        <v>97.982843269264919</v>
      </c>
      <c r="ADG186" s="15">
        <f t="shared" ref="ADG186:ADG249" si="1521">(ADD186-ADF186)/B</f>
        <v>1.9839572002864885E-3</v>
      </c>
      <c r="ADH186" s="11"/>
      <c r="ADI186" s="11">
        <f>ADN185</f>
        <v>1.9810000000000001E-3</v>
      </c>
      <c r="ADJ186" s="10">
        <f t="shared" ref="ADJ186:ADJ249" si="1522">ADM185</f>
        <v>97.816199999999995</v>
      </c>
      <c r="ADK186" s="9">
        <f t="shared" si="1079"/>
        <v>113.9003394230273</v>
      </c>
      <c r="ADL186" s="9">
        <f t="shared" si="1080"/>
        <v>81.778816747581942</v>
      </c>
      <c r="ADM186" s="115">
        <f t="shared" ref="ADM186:ADM249" si="1523">(ADK186+ADL186)/2</f>
        <v>97.839578085304623</v>
      </c>
      <c r="ADN186" s="15">
        <f t="shared" ref="ADN186:ADN249" si="1524">(ADK186-ADM186)/B</f>
        <v>1.983973854011192E-3</v>
      </c>
      <c r="ADO186" s="11"/>
      <c r="ADP186" s="11">
        <f>ADU185</f>
        <v>1.9810000000000001E-3</v>
      </c>
      <c r="ADQ186" s="10">
        <f t="shared" ref="ADQ186:ADQ249" si="1525">ADT185</f>
        <v>97.672799999999995</v>
      </c>
      <c r="ADR186" s="9">
        <f t="shared" si="1081"/>
        <v>113.75720665216801</v>
      </c>
      <c r="ADS186" s="9">
        <f t="shared" si="1082"/>
        <v>81.635416747581942</v>
      </c>
      <c r="ADT186" s="115">
        <f t="shared" ref="ADT186:ADT249" si="1526">(ADR186+ADS186)/2</f>
        <v>97.696311699874968</v>
      </c>
      <c r="ADU186" s="15">
        <f t="shared" ref="ADU186:ADU249" si="1527">(ADR186-ADT186)/B</f>
        <v>1.9839903593192863E-3</v>
      </c>
      <c r="ADV186" s="11"/>
      <c r="ADW186" s="11">
        <f>AEB185</f>
        <v>1.9810000000000001E-3</v>
      </c>
      <c r="ADX186" s="10">
        <f t="shared" ref="ADX186:ADX249" si="1528">AEA185</f>
        <v>97.529399999999995</v>
      </c>
      <c r="ADY186" s="9">
        <f t="shared" si="1083"/>
        <v>113.61407149976492</v>
      </c>
      <c r="ADZ186" s="9">
        <f t="shared" si="1084"/>
        <v>81.492016747581943</v>
      </c>
      <c r="AEA186" s="115">
        <f t="shared" ref="AEA186:AEA249" si="1529">(ADY186+ADZ186)/2</f>
        <v>97.55304412367343</v>
      </c>
      <c r="AEB186" s="15">
        <f t="shared" ref="AEB186:AEB249" si="1530">(ADY186-AEA186)/B</f>
        <v>1.9840067175322155E-3</v>
      </c>
      <c r="AEC186" s="11"/>
      <c r="AED186" s="11">
        <f>AEI185</f>
        <v>1.9810000000000001E-3</v>
      </c>
      <c r="AEE186" s="10">
        <f t="shared" ref="AEE186:AEE249" si="1531">AEH185</f>
        <v>97.385999999999996</v>
      </c>
      <c r="AEF186" s="9">
        <f t="shared" si="1085"/>
        <v>113.47093398702279</v>
      </c>
      <c r="AEG186" s="9">
        <f t="shared" si="1086"/>
        <v>81.348616747581943</v>
      </c>
      <c r="AEH186" s="115">
        <f t="shared" ref="AEH186:AEH249" si="1532">(AEF186+AEG186)/2</f>
        <v>97.409775367302359</v>
      </c>
      <c r="AEI186" s="15">
        <f t="shared" ref="AEI186:AEI249" si="1533">(AEF186-AEH186)/B</f>
        <v>1.9840229299596872E-3</v>
      </c>
      <c r="AEJ186" s="11"/>
      <c r="AEK186" s="11">
        <f>AEP185</f>
        <v>1.9810000000000001E-3</v>
      </c>
      <c r="AEL186" s="10">
        <f t="shared" ref="AEL186:AEL249" si="1534">AEO185</f>
        <v>97.242599999999996</v>
      </c>
      <c r="AEM186" s="9">
        <f t="shared" si="1087"/>
        <v>113.32779413495791</v>
      </c>
      <c r="AEN186" s="9">
        <f t="shared" si="1088"/>
        <v>81.205216747581943</v>
      </c>
      <c r="AEO186" s="115">
        <f t="shared" ref="AEO186:AEO249" si="1535">(AEM186+AEN186)/2</f>
        <v>97.266505441269928</v>
      </c>
      <c r="AEP186" s="15">
        <f t="shared" ref="AEP186:AEP249" si="1536">(AEM186-AEO186)/B</f>
        <v>1.9840389978997611E-3</v>
      </c>
      <c r="AEQ186" s="11"/>
      <c r="AER186" s="11">
        <f>AEW185</f>
        <v>1.9810000000000001E-3</v>
      </c>
      <c r="AES186" s="10">
        <f t="shared" ref="AES186:AES249" si="1537">AEV185</f>
        <v>97.099199999999996</v>
      </c>
      <c r="AET186" s="9">
        <f t="shared" si="1089"/>
        <v>113.18465196439979</v>
      </c>
      <c r="AEU186" s="9">
        <f t="shared" si="1090"/>
        <v>81.061816747581943</v>
      </c>
      <c r="AEV186" s="115">
        <f t="shared" ref="AEV186:AEV249" si="1538">(AET186+AEU186)/2</f>
        <v>97.12323435599086</v>
      </c>
      <c r="AEW186" s="15">
        <f t="shared" ref="AEW186:AEW249" si="1539">(AET186-AEV186)/B</f>
        <v>1.9840549226389672E-3</v>
      </c>
      <c r="AEX186" s="11"/>
      <c r="AEY186" s="11">
        <f>AFD185</f>
        <v>1.9810000000000001E-3</v>
      </c>
      <c r="AEZ186" s="10">
        <f t="shared" ref="AEZ186:AEZ249" si="1540">AFC185</f>
        <v>96.955799999999996</v>
      </c>
      <c r="AFA186" s="9">
        <f t="shared" si="1091"/>
        <v>113.0415074959928</v>
      </c>
      <c r="AFB186" s="9">
        <f t="shared" si="1092"/>
        <v>80.918416747581944</v>
      </c>
      <c r="AFC186" s="115">
        <f t="shared" ref="AFC186:AFC249" si="1541">(AFA186+AFB186)/2</f>
        <v>96.979962121787366</v>
      </c>
      <c r="AFD186" s="15">
        <f t="shared" ref="AFD186:AFD249" si="1542">(AFA186-AFC186)/B</f>
        <v>1.9840707054523954E-3</v>
      </c>
      <c r="AFE186" s="11"/>
      <c r="AFF186" s="11">
        <f>AFK185</f>
        <v>1.9810000000000001E-3</v>
      </c>
      <c r="AFG186" s="10">
        <f t="shared" ref="AFG186:AFG249" si="1543">AFJ185</f>
        <v>96.812399999999997</v>
      </c>
      <c r="AFH186" s="9">
        <f t="shared" si="1093"/>
        <v>112.89836075019782</v>
      </c>
      <c r="AFI186" s="9">
        <f t="shared" si="1094"/>
        <v>80.775016747581944</v>
      </c>
      <c r="AFJ186" s="115">
        <f t="shared" ref="AFJ186:AFJ249" si="1544">(AFH186+AFI186)/2</f>
        <v>96.836688748889884</v>
      </c>
      <c r="AFK186" s="15">
        <f t="shared" ref="AFK186:AFK249" si="1545">(AFH186-AFJ186)/B</f>
        <v>1.9840863476038033E-3</v>
      </c>
      <c r="AFL186" s="11"/>
      <c r="AFM186" s="11">
        <f>AFR185</f>
        <v>1.9810000000000001E-3</v>
      </c>
      <c r="AFN186" s="10">
        <f t="shared" ref="AFN186:AFN249" si="1546">AFQ185</f>
        <v>96.668999999999997</v>
      </c>
      <c r="AFO186" s="9">
        <f t="shared" si="1095"/>
        <v>112.75521174729387</v>
      </c>
      <c r="AFP186" s="9">
        <f t="shared" si="1096"/>
        <v>80.631616747581944</v>
      </c>
      <c r="AFQ186" s="115">
        <f t="shared" ref="AFQ186:AFQ249" si="1547">(AFO186+AFP186)/2</f>
        <v>96.693414247437914</v>
      </c>
      <c r="AFR186" s="15">
        <f t="shared" ref="AFR186:AFR249" si="1548">(AFO186-AFQ186)/B</f>
        <v>1.9841018503457186E-3</v>
      </c>
      <c r="AFS186" s="11"/>
      <c r="AFT186" s="11">
        <f>AFY185</f>
        <v>1.9810000000000001E-3</v>
      </c>
      <c r="AFU186" s="10">
        <f t="shared" ref="AFU186:AFU249" si="1549">AFX185</f>
        <v>96.525599999999997</v>
      </c>
      <c r="AFV186" s="9">
        <f t="shared" si="1097"/>
        <v>112.61206050737971</v>
      </c>
      <c r="AFW186" s="9">
        <f t="shared" si="1098"/>
        <v>80.488216747581944</v>
      </c>
      <c r="AFX186" s="115">
        <f t="shared" ref="AFX186:AFX249" si="1550">(AFV186+AFW186)/2</f>
        <v>96.550138627480834</v>
      </c>
      <c r="AFY186" s="15">
        <f t="shared" ref="AFY186:AFY249" si="1551">(AFV186-AFX186)/B</f>
        <v>1.9841172149195345E-3</v>
      </c>
      <c r="AFZ186" s="11"/>
      <c r="AGA186" s="11">
        <f>AGF185</f>
        <v>1.9810000000000001E-3</v>
      </c>
      <c r="AGB186" s="10">
        <f t="shared" ref="AGB186:AGB249" si="1552">AGE185</f>
        <v>96.382199999999997</v>
      </c>
      <c r="AGC186" s="9">
        <f t="shared" si="1099"/>
        <v>112.46890705037542</v>
      </c>
      <c r="AGD186" s="9">
        <f t="shared" si="1100"/>
        <v>80.344816747581945</v>
      </c>
      <c r="AGE186" s="115">
        <f t="shared" ref="AGE186:AGE249" si="1553">(AGC186+AGD186)/2</f>
        <v>96.40686189897869</v>
      </c>
      <c r="AGF186" s="15">
        <f t="shared" ref="AGF186:AGF249" si="1554">(AGC186-AGE186)/B</f>
        <v>1.9841324425556063E-3</v>
      </c>
      <c r="AGG186" s="11"/>
      <c r="AGH186" s="11">
        <f>AGM185</f>
        <v>1.9810000000000001E-3</v>
      </c>
      <c r="AGI186" s="10">
        <f t="shared" ref="AGI186:AGI249" si="1555">AGL185</f>
        <v>96.238799999999998</v>
      </c>
      <c r="AGJ186" s="9">
        <f t="shared" si="1101"/>
        <v>112.32575139602402</v>
      </c>
      <c r="AGK186" s="9">
        <f t="shared" si="1102"/>
        <v>80.201416747581945</v>
      </c>
      <c r="AGL186" s="115">
        <f t="shared" ref="AGL186:AGL249" si="1556">(AGJ186+AGK186)/2</f>
        <v>96.263584071802981</v>
      </c>
      <c r="AGM186" s="15">
        <f t="shared" ref="AGM186:AGM249" si="1557">(AGJ186-AGL186)/B</f>
        <v>1.9841475344733552E-3</v>
      </c>
      <c r="AGN186" s="11"/>
      <c r="AGO186" s="11">
        <f>AGT185</f>
        <v>1.9810000000000001E-3</v>
      </c>
      <c r="AGP186" s="10">
        <f t="shared" ref="AGP186:AGP249" si="1558">AGS185</f>
        <v>96.095399999999998</v>
      </c>
      <c r="AGQ186" s="9">
        <f t="shared" si="1103"/>
        <v>112.18259356389302</v>
      </c>
      <c r="AGR186" s="9">
        <f t="shared" si="1104"/>
        <v>80.058016747581945</v>
      </c>
      <c r="AGS186" s="115">
        <f t="shared" ref="AGS186:AGS249" si="1559">(AGQ186+AGR186)/2</f>
        <v>96.120305155737483</v>
      </c>
      <c r="AGT186" s="15">
        <f t="shared" ref="AGT186:AGT249" si="1560">(AGQ186-AGS186)/B</f>
        <v>1.9841624918813597E-3</v>
      </c>
      <c r="AGU186" s="11"/>
      <c r="AGV186" s="11">
        <f>AHA185</f>
        <v>1.9810000000000001E-3</v>
      </c>
      <c r="AGW186" s="10">
        <f t="shared" ref="AGW186:AGW249" si="1561">AGZ185</f>
        <v>95.951999999999998</v>
      </c>
      <c r="AGX186" s="9">
        <f t="shared" si="1105"/>
        <v>112.03943357337597</v>
      </c>
      <c r="AGY186" s="9">
        <f t="shared" si="1106"/>
        <v>79.914616747581945</v>
      </c>
      <c r="AGZ186" s="115">
        <f t="shared" ref="AGZ186:AGZ249" si="1562">(AGX186+AGY186)/2</f>
        <v>95.977025160478959</v>
      </c>
      <c r="AHA186" s="15">
        <f t="shared" ref="AHA186:AHA249" si="1563">(AGX186-AGZ186)/B</f>
        <v>1.9841773159774557E-3</v>
      </c>
      <c r="AHB186" s="11"/>
      <c r="AHC186" s="11">
        <f>AHH185</f>
        <v>1.9810000000000001E-3</v>
      </c>
      <c r="AHD186" s="10">
        <f t="shared" ref="AHD186:AHD249" si="1564">AHG185</f>
        <v>95.808599999999998</v>
      </c>
      <c r="AHE186" s="9">
        <f t="shared" si="1107"/>
        <v>111.89627144369402</v>
      </c>
      <c r="AHF186" s="9">
        <f t="shared" si="1108"/>
        <v>79.771216747581946</v>
      </c>
      <c r="AHG186" s="115">
        <f t="shared" ref="AHG186:AHG249" si="1565">(AHE186+AHF186)/2</f>
        <v>95.833744095637982</v>
      </c>
      <c r="AHH186" s="15">
        <f t="shared" ref="AHH186:AHH249" si="1566">(AHE186-AHG186)/B</f>
        <v>1.98419200794883E-3</v>
      </c>
      <c r="AHI186" s="11"/>
      <c r="AHJ186" s="11">
        <f>AHO185</f>
        <v>1.9810000000000001E-3</v>
      </c>
      <c r="AHK186" s="10">
        <f t="shared" ref="AHK186:AHK249" si="1567">AHN185</f>
        <v>95.665199999999999</v>
      </c>
      <c r="AHL186" s="9">
        <f t="shared" si="1109"/>
        <v>111.75310719389742</v>
      </c>
      <c r="AHM186" s="9">
        <f t="shared" si="1110"/>
        <v>79.627816747581946</v>
      </c>
      <c r="AHN186" s="115">
        <f t="shared" ref="AHN186:AHN249" si="1568">(AHL186+AHM186)/2</f>
        <v>95.690461970739676</v>
      </c>
      <c r="AHO186" s="15">
        <f t="shared" ref="AHO186:AHO249" si="1569">(AHL186-AHN186)/B</f>
        <v>1.984206568972116E-3</v>
      </c>
      <c r="AHP186" s="11"/>
      <c r="AHQ186" s="11">
        <f>AHV185</f>
        <v>1.9810000000000001E-3</v>
      </c>
      <c r="AHR186" s="10">
        <f t="shared" ref="AHR186:AHR249" si="1570">AHU185</f>
        <v>95.521799999999999</v>
      </c>
      <c r="AHS186" s="9">
        <f t="shared" si="1111"/>
        <v>111.60994084286705</v>
      </c>
      <c r="AHT186" s="9">
        <f t="shared" si="1112"/>
        <v>79.484416747581946</v>
      </c>
      <c r="AHU186" s="115">
        <f t="shared" ref="AHU186:AHU249" si="1571">(AHS186+AHT186)/2</f>
        <v>95.547178795224497</v>
      </c>
      <c r="AHV186" s="15">
        <f t="shared" ref="AHV186:AHV249" si="1572">(AHS186-AHU186)/B</f>
        <v>1.9842210002134807E-3</v>
      </c>
      <c r="AHW186" s="11"/>
      <c r="AHX186" s="11">
        <f>AIC185</f>
        <v>1.9810000000000001E-3</v>
      </c>
      <c r="AHY186" s="10">
        <f t="shared" ref="AHY186:AHY249" si="1573">AIB185</f>
        <v>95.378399999999999</v>
      </c>
      <c r="AHZ186" s="9">
        <f t="shared" si="1113"/>
        <v>111.46677240931592</v>
      </c>
      <c r="AIA186" s="9">
        <f t="shared" si="1114"/>
        <v>79.341016747581932</v>
      </c>
      <c r="AIB186" s="115">
        <f t="shared" ref="AIB186:AIB249" si="1574">(AHZ186+AIA186)/2</f>
        <v>95.403894578448927</v>
      </c>
      <c r="AIC186" s="15">
        <f t="shared" ref="AIC186:AIC249" si="1575">(AHZ186-AIB186)/B</f>
        <v>1.9842353028287304E-3</v>
      </c>
      <c r="AID186" s="11"/>
      <c r="AIE186" s="11">
        <f>AIJ185</f>
        <v>1.9810000000000001E-3</v>
      </c>
      <c r="AIF186" s="10">
        <f t="shared" ref="AIF186:AIF249" si="1576">AII185</f>
        <v>95.234999999999985</v>
      </c>
      <c r="AIG186" s="9">
        <f t="shared" si="1115"/>
        <v>111.32360191179067</v>
      </c>
      <c r="AIH186" s="9">
        <f t="shared" si="1116"/>
        <v>79.197616747581932</v>
      </c>
      <c r="AII186" s="115">
        <f t="shared" ref="AII186:AII249" si="1577">(AIG186+AIH186)/2</f>
        <v>95.260609329686304</v>
      </c>
      <c r="AIJ186" s="15">
        <f t="shared" ref="AIJ186:AIJ249" si="1578">(AIG186-AII186)/B</f>
        <v>1.984249477963388E-3</v>
      </c>
      <c r="AIK186" s="11"/>
      <c r="AIL186" s="11">
        <f>AIQ185</f>
        <v>1.9810000000000001E-3</v>
      </c>
      <c r="AIM186" s="10">
        <f t="shared" ref="AIM186:AIM249" si="1579">AIP185</f>
        <v>95.091599999999985</v>
      </c>
      <c r="AIN186" s="9">
        <f t="shared" si="1117"/>
        <v>111.18042936867303</v>
      </c>
      <c r="AIO186" s="9">
        <f t="shared" si="1118"/>
        <v>79.054216747581933</v>
      </c>
      <c r="AIP186" s="115">
        <f t="shared" ref="AIP186:AIP249" si="1580">(AIN186+AIO186)/2</f>
        <v>95.117323058127482</v>
      </c>
      <c r="AIQ186" s="15">
        <f t="shared" ref="AIQ186:AIQ249" si="1581">(AIN186-AIP186)/B</f>
        <v>1.9842635267527955E-3</v>
      </c>
      <c r="AIR186" s="11"/>
      <c r="AIS186" s="11">
        <f>AIX185</f>
        <v>1.9810000000000001E-3</v>
      </c>
      <c r="AIT186" s="10">
        <f t="shared" ref="AIT186:AIT249" si="1582">AIW185</f>
        <v>94.948199999999986</v>
      </c>
      <c r="AIU186" s="9">
        <f t="shared" si="1119"/>
        <v>111.03725479818125</v>
      </c>
      <c r="AIV186" s="9">
        <f t="shared" si="1120"/>
        <v>78.910816747581933</v>
      </c>
      <c r="AIW186" s="115">
        <f t="shared" ref="AIW186:AIW249" si="1583">(AIU186+AIV186)/2</f>
        <v>94.974035772881592</v>
      </c>
      <c r="AIX186" s="15">
        <f t="shared" ref="AIX186:AIX249" si="1584">(AIU186-AIW186)/B</f>
        <v>1.9842774503221962E-3</v>
      </c>
      <c r="AIY186" s="11"/>
      <c r="AIZ186" s="11">
        <f>AJE185</f>
        <v>1.9810000000000001E-3</v>
      </c>
      <c r="AJA186" s="10">
        <f t="shared" ref="AJA186:AJA249" si="1585">AJD185</f>
        <v>94.804799999999986</v>
      </c>
      <c r="AJB186" s="9">
        <f t="shared" si="1121"/>
        <v>110.89407821837162</v>
      </c>
      <c r="AJC186" s="9">
        <f t="shared" si="1122"/>
        <v>78.767416747581933</v>
      </c>
      <c r="AJD186" s="115">
        <f t="shared" ref="AJD186:AJD249" si="1586">(AJB186+AJC186)/2</f>
        <v>94.830747482976776</v>
      </c>
      <c r="AJE186" s="15">
        <f t="shared" ref="AJE186:AJE249" si="1587">(AJB186-AJD186)/B</f>
        <v>1.9842912497868301E-3</v>
      </c>
      <c r="AJF186" s="11"/>
      <c r="AJG186" s="11">
        <f>AJL185</f>
        <v>1.9810000000000001E-3</v>
      </c>
      <c r="AJH186" s="10">
        <f t="shared" ref="AJH186:AJH249" si="1588">AJK185</f>
        <v>94.661399999999986</v>
      </c>
      <c r="AJI186" s="9">
        <f t="shared" si="1123"/>
        <v>110.75089964713985</v>
      </c>
      <c r="AJJ186" s="9">
        <f t="shared" si="1124"/>
        <v>78.624016747581933</v>
      </c>
      <c r="AJK186" s="115">
        <f t="shared" ref="AJK186:AJK249" si="1589">(AJI186+AJJ186)/2</f>
        <v>94.687458197360883</v>
      </c>
      <c r="AJL186" s="15">
        <f t="shared" ref="AJL186:AJL249" si="1590">(AJI186-AJK186)/B</f>
        <v>1.9843049262520201E-3</v>
      </c>
      <c r="AJM186" s="11"/>
      <c r="AJN186" s="11">
        <f>AJS185</f>
        <v>1.9810000000000001E-3</v>
      </c>
      <c r="AJO186" s="10">
        <f t="shared" ref="AJO186:AJO249" si="1591">AJR185</f>
        <v>94.517999999999986</v>
      </c>
      <c r="AJP186" s="9">
        <f t="shared" si="1125"/>
        <v>110.60771910222252</v>
      </c>
      <c r="AJQ186" s="9">
        <f t="shared" si="1126"/>
        <v>78.480616747581934</v>
      </c>
      <c r="AJR186" s="115">
        <f t="shared" ref="AJR186:AJR249" si="1592">(AJP186+AJQ186)/2</f>
        <v>94.544167924902226</v>
      </c>
      <c r="AJS186" s="15">
        <f t="shared" ref="AJS186:AJS249" si="1593">(AJP186-AJR186)/B</f>
        <v>1.9843184808132569E-3</v>
      </c>
      <c r="AJT186" s="11"/>
      <c r="AJU186" s="11">
        <f>AJZ185</f>
        <v>1.9810000000000001E-3</v>
      </c>
      <c r="AJV186" s="10">
        <f t="shared" ref="AJV186:AJV249" si="1594">AJY185</f>
        <v>94.374599999999987</v>
      </c>
      <c r="AJW186" s="9">
        <f t="shared" si="1127"/>
        <v>110.46453660119849</v>
      </c>
      <c r="AJX186" s="9">
        <f t="shared" si="1128"/>
        <v>78.337216747581934</v>
      </c>
      <c r="AJY186" s="115">
        <f t="shared" ref="AJY186:AJY249" si="1595">(AJW186+AJX186)/2</f>
        <v>94.400876674390219</v>
      </c>
      <c r="AJZ186" s="15">
        <f t="shared" ref="AJZ186:AJZ249" si="1596">(AJW186-AJY186)/B</f>
        <v>1.9843319145562937E-3</v>
      </c>
      <c r="AKA186" s="11"/>
      <c r="AKB186" s="11">
        <f>AKG185</f>
        <v>1.9810000000000001E-3</v>
      </c>
      <c r="AKC186" s="10">
        <f t="shared" ref="AKC186:AKC249" si="1597">AKF185</f>
        <v>94.231199999999987</v>
      </c>
      <c r="AKD186" s="9">
        <f t="shared" si="1129"/>
        <v>110.32135216149025</v>
      </c>
      <c r="AKE186" s="9">
        <f t="shared" si="1130"/>
        <v>78.193816747581934</v>
      </c>
      <c r="AKF186" s="115">
        <f t="shared" ref="AKF186:AKF249" si="1598">(AKD186+AKE186)/2</f>
        <v>94.257584454536101</v>
      </c>
      <c r="AKG186" s="15">
        <f t="shared" ref="AKG186:AKG249" si="1599">(AKD186-AKF186)/B</f>
        <v>1.984345228557225E-3</v>
      </c>
      <c r="AKH186" s="11"/>
      <c r="AKI186" s="11">
        <f>AKN185</f>
        <v>1.9810000000000001E-3</v>
      </c>
      <c r="AKJ186" s="10">
        <f t="shared" ref="AKJ186:AKJ249" si="1600">AKM185</f>
        <v>94.087799999999987</v>
      </c>
      <c r="AKK186" s="9">
        <f t="shared" si="1131"/>
        <v>110.17816580036541</v>
      </c>
      <c r="AKL186" s="9">
        <f t="shared" si="1132"/>
        <v>78.050416747581934</v>
      </c>
      <c r="AKM186" s="115">
        <f t="shared" ref="AKM186:AKM249" si="1601">(AKK186+AKL186)/2</f>
        <v>94.114291273973663</v>
      </c>
      <c r="AKN186" s="15">
        <f t="shared" ref="AKN186:AKN249" si="1602">(AKK186-AKM186)/B</f>
        <v>1.9843584238825786E-3</v>
      </c>
      <c r="AKO186" s="11"/>
      <c r="AKP186" s="11">
        <f>AKU185</f>
        <v>1.9810000000000001E-3</v>
      </c>
      <c r="AKQ186" s="10">
        <f t="shared" ref="AKQ186:AKQ249" si="1603">AKT185</f>
        <v>93.944399999999987</v>
      </c>
      <c r="AKR186" s="9">
        <f t="shared" si="1133"/>
        <v>110.03497753493794</v>
      </c>
      <c r="AKS186" s="9">
        <f t="shared" si="1134"/>
        <v>77.907016747581935</v>
      </c>
      <c r="AKT186" s="115">
        <f t="shared" ref="AKT186:AKT249" si="1604">(AKR186+AKS186)/2</f>
        <v>93.970997141259943</v>
      </c>
      <c r="AKU186" s="15">
        <f t="shared" ref="AKU186:AKU249" si="1605">(AKR186-AKT186)/B</f>
        <v>1.9843715015893885E-3</v>
      </c>
      <c r="AKV186" s="11"/>
      <c r="AKW186" s="11">
        <f>ALB185</f>
        <v>1.9810000000000001E-3</v>
      </c>
      <c r="AKX186" s="10">
        <f t="shared" ref="AKX186:AKX249" si="1606">ALA185</f>
        <v>93.800999999999988</v>
      </c>
      <c r="AKY186" s="9">
        <f t="shared" si="1135"/>
        <v>109.89178738216965</v>
      </c>
      <c r="AKZ186" s="9">
        <f t="shared" si="1136"/>
        <v>77.763616747581935</v>
      </c>
      <c r="ALA186" s="115">
        <f t="shared" ref="ALA186:ALA249" si="1607">(AKY186+AKZ186)/2</f>
        <v>93.827702064875794</v>
      </c>
      <c r="ALB186" s="15">
        <f t="shared" ref="ALB186:ALB249" si="1608">(AKY186-ALA186)/B</f>
        <v>1.9843844627253004E-3</v>
      </c>
      <c r="ALC186" s="11"/>
      <c r="ALD186" s="11">
        <f>ALI185</f>
        <v>1.9810000000000001E-3</v>
      </c>
      <c r="ALE186" s="10">
        <f t="shared" ref="ALE186:ALE249" si="1609">ALH185</f>
        <v>93.657599999999988</v>
      </c>
      <c r="ALF186" s="9">
        <f t="shared" si="1137"/>
        <v>109.7485953588715</v>
      </c>
      <c r="ALG186" s="9">
        <f t="shared" si="1138"/>
        <v>77.620216747581935</v>
      </c>
      <c r="ALH186" s="115">
        <f t="shared" ref="ALH186:ALH249" si="1610">(ALF186+ALG186)/2</f>
        <v>93.684406053226724</v>
      </c>
      <c r="ALI186" s="15">
        <f t="shared" ref="ALI186:ALI249" si="1611">(ALF186-ALH186)/B</f>
        <v>1.9843973083286314E-3</v>
      </c>
      <c r="ALJ186" s="11"/>
      <c r="ALK186" s="11">
        <f>ALP185</f>
        <v>1.9810000000000001E-3</v>
      </c>
      <c r="ALL186" s="10">
        <f t="shared" ref="ALL186:ALL249" si="1612">ALO185</f>
        <v>93.514199999999988</v>
      </c>
      <c r="ALM186" s="9">
        <f t="shared" si="1139"/>
        <v>109.60540148170487</v>
      </c>
      <c r="ALN186" s="9">
        <f t="shared" si="1140"/>
        <v>77.476816747581935</v>
      </c>
      <c r="ALO186" s="115">
        <f t="shared" ref="ALO186:ALO249" si="1613">(ALM186+ALN186)/2</f>
        <v>93.541109114643405</v>
      </c>
      <c r="ALP186" s="15">
        <f t="shared" ref="ALP186:ALP249" si="1614">(ALM186-ALO186)/B</f>
        <v>1.9844100394284703E-3</v>
      </c>
      <c r="ALQ186" s="12"/>
      <c r="ALR186" s="11">
        <f>ALW185</f>
        <v>1.9810000000000001E-3</v>
      </c>
      <c r="ALS186" s="10">
        <f t="shared" ref="ALS186:ALS249" si="1615">ALV185</f>
        <v>93.370799999999988</v>
      </c>
      <c r="ALT186" s="9">
        <f t="shared" si="1141"/>
        <v>109.46220576718301</v>
      </c>
      <c r="ALU186" s="9">
        <f t="shared" si="1142"/>
        <v>77.333416747581936</v>
      </c>
      <c r="ALV186" s="115">
        <f t="shared" ref="ALV186:ALV249" si="1616">(ALT186+ALU186)/2</f>
        <v>93.397811257382472</v>
      </c>
      <c r="ALW186" s="15">
        <f t="shared" ref="ALW186:ALW249" si="1617">(ALT186-ALV186)/B</f>
        <v>1.984422657044748E-3</v>
      </c>
      <c r="ALX186" s="12"/>
      <c r="ALY186" s="11">
        <f>AMD185</f>
        <v>1.9810000000000001E-3</v>
      </c>
      <c r="ALZ186" s="10">
        <f t="shared" ref="ALZ186:ALZ249" si="1618">AMC185</f>
        <v>93.227399999999989</v>
      </c>
      <c r="AMA186" s="9">
        <f t="shared" si="1143"/>
        <v>109.31900823167226</v>
      </c>
      <c r="AMB186" s="9">
        <f t="shared" si="1144"/>
        <v>77.190016747581936</v>
      </c>
      <c r="AMC186" s="115">
        <f t="shared" ref="AMC186:AMC249" si="1619">(AMA186+AMB186)/2</f>
        <v>93.254512489627103</v>
      </c>
      <c r="AMD186" s="15">
        <f t="shared" ref="AMD186:AMD249" si="1620">(AMA186-AMC186)/B</f>
        <v>1.9844351621883262E-3</v>
      </c>
      <c r="AME186" s="12"/>
      <c r="AMF186" s="11">
        <f>AMK185</f>
        <v>1.9810000000000001E-3</v>
      </c>
      <c r="AMG186" s="10">
        <f t="shared" ref="AMG186:AMG249" si="1621">AMJ185</f>
        <v>93.083999999999989</v>
      </c>
      <c r="AMH186" s="9">
        <f t="shared" si="1145"/>
        <v>109.17580889139337</v>
      </c>
      <c r="AMI186" s="9">
        <f t="shared" si="1146"/>
        <v>77.046616747581936</v>
      </c>
      <c r="AMJ186" s="115">
        <f t="shared" ref="AMJ186:AMJ249" si="1622">(AMH186+AMI186)/2</f>
        <v>93.111212819487662</v>
      </c>
      <c r="AMK186" s="15">
        <f t="shared" ref="AMK186:AMK249" si="1623">(AMH186-AMJ186)/B</f>
        <v>1.9844475558610753E-3</v>
      </c>
      <c r="AML186" s="12"/>
      <c r="AMM186" s="11">
        <f>AMR185</f>
        <v>1.9810000000000001E-3</v>
      </c>
      <c r="AMN186" s="10">
        <f t="shared" ref="AMN186:AMN249" si="1624">AMQ185</f>
        <v>92.940599999999989</v>
      </c>
      <c r="AMO186" s="9">
        <f t="shared" si="1147"/>
        <v>109.03260776242284</v>
      </c>
      <c r="AMP186" s="9">
        <f t="shared" si="1148"/>
        <v>76.903216747581936</v>
      </c>
      <c r="AMQ186" s="115">
        <f t="shared" ref="AMQ186:AMQ249" si="1625">(AMO186+AMP186)/2</f>
        <v>92.967912255002389</v>
      </c>
      <c r="AMR186" s="15">
        <f t="shared" ref="AMR186:AMR249" si="1626">(AMO186-AMQ186)/B</f>
        <v>1.9844598390559537E-3</v>
      </c>
      <c r="AMS186" s="12"/>
      <c r="AMT186" s="11">
        <f>AMY185</f>
        <v>1.9810000000000001E-3</v>
      </c>
      <c r="AMU186" s="10">
        <f t="shared" ref="AMU186:AMU249" si="1627">AMX185</f>
        <v>92.797199999999989</v>
      </c>
      <c r="AMV186" s="9">
        <f t="shared" si="1149"/>
        <v>108.88940486069413</v>
      </c>
      <c r="AMW186" s="9">
        <f t="shared" si="1150"/>
        <v>76.759816747581937</v>
      </c>
      <c r="AMX186" s="115">
        <f t="shared" ref="AMX186:AMX249" si="1628">(AMV186+AMW186)/2</f>
        <v>92.824610804138032</v>
      </c>
      <c r="AMY186" s="15">
        <f t="shared" ref="AMY186:AMY249" si="1629">(AMV186-AMX186)/B</f>
        <v>1.9844720127570842E-3</v>
      </c>
      <c r="AMZ186" s="12"/>
      <c r="ANA186" s="11">
        <f>ANF185</f>
        <v>1.9810000000000001E-3</v>
      </c>
      <c r="ANB186" s="10">
        <f t="shared" ref="ANB186:ANB249" si="1630">ANE185</f>
        <v>92.65379999999999</v>
      </c>
      <c r="ANC186" s="9">
        <f t="shared" si="1151"/>
        <v>108.74620020199897</v>
      </c>
      <c r="AND186" s="9">
        <f t="shared" si="1152"/>
        <v>76.616416747581937</v>
      </c>
      <c r="ANE186" s="115">
        <f t="shared" ref="ANE186:ANE249" si="1631">(ANC186+AND186)/2</f>
        <v>92.681308474790455</v>
      </c>
      <c r="ANF186" s="15">
        <f t="shared" ref="ANF186:ANF249" si="1632">(ANC186-ANE186)/B</f>
        <v>1.9844840779398385E-3</v>
      </c>
      <c r="ANG186" s="12"/>
      <c r="ANH186" s="11">
        <f>ANM185</f>
        <v>1.9810000000000001E-3</v>
      </c>
      <c r="ANI186" s="10">
        <f t="shared" ref="ANI186:ANI249" si="1633">ANL185</f>
        <v>92.51039999999999</v>
      </c>
      <c r="ANJ186" s="9">
        <f t="shared" si="1153"/>
        <v>108.60299380198863</v>
      </c>
      <c r="ANK186" s="9">
        <f t="shared" si="1154"/>
        <v>76.473016747581937</v>
      </c>
      <c r="ANL186" s="115">
        <f t="shared" ref="ANL186:ANL249" si="1634">(ANJ186+ANK186)/2</f>
        <v>92.538005274785291</v>
      </c>
      <c r="ANM186" s="15">
        <f t="shared" ref="ANM186:ANM249" si="1635">(ANJ186-ANL186)/B</f>
        <v>1.9844960355709092E-3</v>
      </c>
      <c r="ANN186" s="12"/>
      <c r="ANO186" s="11">
        <f>ANT185</f>
        <v>1.9810000000000001E-3</v>
      </c>
      <c r="ANP186" s="10">
        <f t="shared" ref="ANP186:ANP249" si="1636">ANS185</f>
        <v>92.36699999999999</v>
      </c>
      <c r="ANQ186" s="9">
        <f t="shared" si="1155"/>
        <v>108.45978567617512</v>
      </c>
      <c r="ANR186" s="9">
        <f t="shared" si="1156"/>
        <v>76.329616747581937</v>
      </c>
      <c r="ANS186" s="115">
        <f t="shared" ref="ANS186:ANS249" si="1637">(ANQ186+ANR186)/2</f>
        <v>92.394701211878527</v>
      </c>
      <c r="ANT186" s="15">
        <f t="shared" ref="ANT186:ANT249" si="1638">(ANQ186-ANS186)/B</f>
        <v>1.9845078866083934E-3</v>
      </c>
      <c r="ANU186" s="12"/>
      <c r="ANV186" s="11">
        <f>AOA185</f>
        <v>1.9810000000000001E-3</v>
      </c>
      <c r="ANW186" s="10">
        <f t="shared" ref="ANW186:ANW249" si="1639">ANZ185</f>
        <v>92.22359999999999</v>
      </c>
      <c r="ANX186" s="9">
        <f t="shared" si="1157"/>
        <v>108.31657583993244</v>
      </c>
      <c r="ANY186" s="9">
        <f t="shared" si="1158"/>
        <v>76.186216747581938</v>
      </c>
      <c r="ANZ186" s="115">
        <f t="shared" ref="ANZ186:ANZ249" si="1640">(ANX186+ANY186)/2</f>
        <v>92.251396293757182</v>
      </c>
      <c r="AOA186" s="15">
        <f t="shared" ref="AOA186:AOA249" si="1641">(ANX186-ANZ186)/B</f>
        <v>1.984519632001859E-3</v>
      </c>
      <c r="AOB186" s="12"/>
      <c r="AOC186" s="11">
        <f>AOH185</f>
        <v>1.9810000000000001E-3</v>
      </c>
      <c r="AOD186" s="10">
        <f t="shared" ref="AOD186:AOD249" si="1642">AOG185</f>
        <v>92.080199999999991</v>
      </c>
      <c r="AOE186" s="9">
        <f t="shared" si="1159"/>
        <v>108.17336430849787</v>
      </c>
      <c r="AOF186" s="9">
        <f t="shared" si="1160"/>
        <v>76.042816747581938</v>
      </c>
      <c r="AOG186" s="115">
        <f t="shared" ref="AOG186:AOG249" si="1643">(AOE186+AOF186)/2</f>
        <v>92.108090528039895</v>
      </c>
      <c r="AOH186" s="15">
        <f t="shared" ref="AOH186:AOH249" si="1644">(AOE186-AOG186)/B</f>
        <v>1.9845312726924293E-3</v>
      </c>
      <c r="AOI186" s="12"/>
      <c r="AOJ186" s="11">
        <f>AOO185</f>
        <v>1.9810000000000001E-3</v>
      </c>
      <c r="AOK186" s="10">
        <f t="shared" ref="AOK186:AOK215" si="1645">AON185</f>
        <v>91.936799999999991</v>
      </c>
      <c r="AOL186" s="9">
        <f t="shared" si="1161"/>
        <v>108.03015109697307</v>
      </c>
      <c r="AOM186" s="9">
        <f t="shared" si="1162"/>
        <v>75.899416747581938</v>
      </c>
      <c r="AON186" s="115">
        <f t="shared" ref="AON186:AON249" si="1646">(AOL186+AOM186)/2</f>
        <v>91.964783922277505</v>
      </c>
      <c r="AOO186" s="15">
        <f t="shared" ref="AOO186:AOO215" si="1647">(AOL186-AON186)/B</f>
        <v>1.9845428096128535E-3</v>
      </c>
      <c r="AOP186" s="12"/>
      <c r="AOQ186" s="11">
        <f>AOV185</f>
        <v>1.9810000000000001E-3</v>
      </c>
      <c r="AOR186" s="10">
        <f t="shared" ref="AOR186:AOR249" si="1648">AOU185</f>
        <v>91.793399999999991</v>
      </c>
      <c r="AOS186" s="9">
        <f t="shared" si="1163"/>
        <v>107.88693622032538</v>
      </c>
      <c r="AOT186" s="9">
        <f t="shared" si="1164"/>
        <v>75.756016747581938</v>
      </c>
      <c r="AOU186" s="115">
        <f t="shared" ref="AOU186:AOU249" si="1649">(AOS186+AOT186)/2</f>
        <v>91.82147648395366</v>
      </c>
      <c r="AOV186" s="15">
        <f t="shared" ref="AOV186:AOV249" si="1650">(AOS186-AOU186)/B</f>
        <v>1.9845542436875844E-3</v>
      </c>
      <c r="AOW186" s="12"/>
      <c r="AOX186" s="11">
        <f>APC185</f>
        <v>1.9810000000000001E-3</v>
      </c>
      <c r="AOY186" s="10">
        <f t="shared" ref="AOY186:AOY198" si="1651">APB185</f>
        <v>91.649999999999991</v>
      </c>
      <c r="AOZ186" s="9">
        <f t="shared" si="1165"/>
        <v>107.74371969338895</v>
      </c>
      <c r="APA186" s="9"/>
      <c r="APB186" s="97">
        <f t="shared" ref="APB186:APB249" si="1652">$AA$185</f>
        <v>91.649999999999991</v>
      </c>
      <c r="APC186" s="15">
        <f t="shared" ref="APC186:APC198" si="1653">(AOZ186-APB186)/B</f>
        <v>1.9880451750736326E-3</v>
      </c>
      <c r="APD186" s="11"/>
      <c r="APE186" s="11"/>
    </row>
    <row r="187" spans="1:1097" x14ac:dyDescent="0.2">
      <c r="A187" s="183"/>
      <c r="B187" s="183"/>
      <c r="C187" s="1">
        <f t="shared" ref="C187:C250" si="1654">$C$185</f>
        <v>180</v>
      </c>
      <c r="D187" s="1">
        <f t="shared" ref="D187:D250" si="1655">$D$185</f>
        <v>6024.5844021139956</v>
      </c>
      <c r="E187" s="1">
        <f t="shared" ref="E187:E250" si="1656">$E$185</f>
        <v>-16317921.817764627</v>
      </c>
      <c r="F187" s="2">
        <f t="shared" ref="F187:F250" si="1657">$F$185</f>
        <v>113.16</v>
      </c>
      <c r="G187" s="8">
        <f t="shared" ref="G187:G250" si="1658">$G$185</f>
        <v>1.9810000000000001E-3</v>
      </c>
      <c r="H187" s="6">
        <f t="shared" ref="H187:H250" si="1659">$H$185</f>
        <v>0.14400020254000001</v>
      </c>
      <c r="I187" s="2">
        <f t="shared" ref="I187:I250" si="1660">$I$185</f>
        <v>3500</v>
      </c>
      <c r="J187" s="3">
        <f t="shared" si="857"/>
        <v>58.333333333333336</v>
      </c>
      <c r="K187" s="3">
        <f t="shared" si="858"/>
        <v>366.52</v>
      </c>
      <c r="L187" s="1">
        <f t="shared" ref="L187:L250" si="1661">$L$185</f>
        <v>0.82</v>
      </c>
      <c r="M187" s="1">
        <f t="shared" ref="M187:M250" si="1662">M186</f>
        <v>0.66</v>
      </c>
      <c r="N187" s="1">
        <f t="shared" si="1166"/>
        <v>0.54120000000000001</v>
      </c>
      <c r="O187" s="3">
        <f t="shared" si="1167"/>
        <v>7.5227878787878781</v>
      </c>
      <c r="P187" s="40">
        <f t="shared" si="859"/>
        <v>570.9796</v>
      </c>
      <c r="Q187" s="1">
        <f t="shared" ref="Q187:Q250" si="1663">$Q$185</f>
        <v>21.51</v>
      </c>
      <c r="R187" s="1">
        <f t="shared" ref="R187:R250" si="1664">$R$185</f>
        <v>151</v>
      </c>
      <c r="S187" s="2">
        <f t="shared" ref="S187:S250" si="1665">$S$185</f>
        <v>12587.54</v>
      </c>
      <c r="T187" s="1">
        <f t="shared" si="860"/>
        <v>83.916933333333333</v>
      </c>
      <c r="U187" s="7">
        <f t="shared" ref="U187:U250" si="1666">$U$185</f>
        <v>9.1849501318337995E-2</v>
      </c>
      <c r="V187" s="7">
        <f t="shared" si="861"/>
        <v>6.6258942829124593E-3</v>
      </c>
      <c r="W187" s="159">
        <f t="shared" ref="W187:W250" si="1667">W186</f>
        <v>3.4283282369456214E-2</v>
      </c>
      <c r="X187" s="40">
        <f t="shared" si="862"/>
        <v>8095.2484858865882</v>
      </c>
      <c r="Y187" s="1">
        <f t="shared" ref="Y187:Y250" si="1668">$Y$185</f>
        <v>0</v>
      </c>
      <c r="Z187" s="1">
        <f t="shared" ref="Z187:Z250" si="1669">Z186</f>
        <v>113.16</v>
      </c>
      <c r="AA187" s="1">
        <f t="shared" ref="AA187:AA250" si="1670">$AA$185</f>
        <v>91.649999999999991</v>
      </c>
      <c r="AB187" s="6">
        <f t="shared" si="863"/>
        <v>0.2895550479995273</v>
      </c>
      <c r="AC187" s="1">
        <f t="shared" ref="AC187:AC250" si="1671">$AC$185</f>
        <v>526.19133708825245</v>
      </c>
      <c r="AD187" s="40">
        <f t="shared" si="864"/>
        <v>36363.626619283568</v>
      </c>
      <c r="AE187" s="1">
        <f t="shared" si="865"/>
        <v>0.15947988387208822</v>
      </c>
      <c r="AF187" s="2">
        <v>2</v>
      </c>
      <c r="AG187" s="10">
        <f t="shared" si="866"/>
        <v>0.31895976774417645</v>
      </c>
      <c r="AH187" s="12">
        <f t="shared" si="867"/>
        <v>0.91545212721693148</v>
      </c>
      <c r="AI187" s="43">
        <f t="shared" si="868"/>
        <v>1.3195190765729541E-5</v>
      </c>
      <c r="AJ187" s="93">
        <f t="shared" si="869"/>
        <v>-3.2925479826100264E-6</v>
      </c>
      <c r="AK187" s="43">
        <f t="shared" si="1168"/>
        <v>1.7372041578555555E-3</v>
      </c>
      <c r="AL187" s="43">
        <f t="shared" si="870"/>
        <v>1.5811019982732219E-4</v>
      </c>
      <c r="AM187" s="43"/>
      <c r="AN187" s="43">
        <f t="shared" si="1169"/>
        <v>1.7372041578555555E-3</v>
      </c>
      <c r="AO187" s="10">
        <f t="shared" si="1170"/>
        <v>113.15930399812328</v>
      </c>
      <c r="AP187" s="9"/>
      <c r="AQ187" s="9">
        <f t="shared" si="871"/>
        <v>97.121926939211818</v>
      </c>
      <c r="AR187" s="104">
        <f t="shared" si="1171"/>
        <v>112.99728961630211</v>
      </c>
      <c r="AS187" s="15">
        <f t="shared" si="1172"/>
        <v>1.9610716959173897E-3</v>
      </c>
      <c r="AT187" s="49"/>
      <c r="AU187" s="11">
        <f t="shared" si="1173"/>
        <v>1.981042988296032E-3</v>
      </c>
      <c r="AV187" s="10">
        <f t="shared" si="1174"/>
        <v>113.01625199906164</v>
      </c>
      <c r="AW187" s="9">
        <f t="shared" si="872"/>
        <v>128.73280497826622</v>
      </c>
      <c r="AX187" s="9">
        <f t="shared" si="873"/>
        <v>96.978533077736927</v>
      </c>
      <c r="AY187" s="97">
        <f t="shared" si="1175"/>
        <v>112.85566902800157</v>
      </c>
      <c r="AZ187" s="15">
        <f t="shared" si="1176"/>
        <v>1.9612907470283525E-3</v>
      </c>
      <c r="BA187" s="49"/>
      <c r="BB187" s="11">
        <f t="shared" si="1177"/>
        <v>1.9810855940524401E-3</v>
      </c>
      <c r="BC187" s="10">
        <f t="shared" si="1178"/>
        <v>112.87319690324671</v>
      </c>
      <c r="BD187" s="9">
        <f t="shared" si="874"/>
        <v>128.59292641959021</v>
      </c>
      <c r="BE187" s="9">
        <f t="shared" si="875"/>
        <v>96.835139161766236</v>
      </c>
      <c r="BF187" s="97">
        <f t="shared" si="1179"/>
        <v>112.71403279067823</v>
      </c>
      <c r="BG187" s="15">
        <f t="shared" si="1180"/>
        <v>1.9615078717590386E-3</v>
      </c>
      <c r="BH187" s="49"/>
      <c r="BI187" s="11">
        <f t="shared" si="1181"/>
        <v>1.9811278206651401E-3</v>
      </c>
      <c r="BJ187" s="10">
        <f t="shared" si="1182"/>
        <v>112.73013873816922</v>
      </c>
      <c r="BK187" s="9">
        <f t="shared" si="876"/>
        <v>128.45301688868273</v>
      </c>
      <c r="BL187" s="9">
        <f t="shared" si="1183"/>
        <v>96.691745191781294</v>
      </c>
      <c r="BM187" s="97">
        <f t="shared" si="1184"/>
        <v>112.57238104023202</v>
      </c>
      <c r="BN187" s="15">
        <f t="shared" si="1185"/>
        <v>1.961723086837583E-3</v>
      </c>
      <c r="BO187" s="49"/>
      <c r="BP187" s="11">
        <f t="shared" si="1186"/>
        <v>1.9811696715000397E-3</v>
      </c>
      <c r="BQ187" s="10">
        <f t="shared" si="1187"/>
        <v>112.58707753107709</v>
      </c>
      <c r="BR187" s="9">
        <f t="shared" si="877"/>
        <v>128.31307665456677</v>
      </c>
      <c r="BS187" s="9">
        <f t="shared" si="1188"/>
        <v>96.548351168259316</v>
      </c>
      <c r="BT187" s="97">
        <f t="shared" si="1189"/>
        <v>112.43071391141305</v>
      </c>
      <c r="BU187" s="15">
        <f t="shared" si="1190"/>
        <v>1.9619364088506162E-3</v>
      </c>
      <c r="BV187" s="12"/>
      <c r="BW187" s="11">
        <f t="shared" si="1191"/>
        <v>1.9812111498933136E-3</v>
      </c>
      <c r="BX187" s="10">
        <f t="shared" si="1192"/>
        <v>112.44401330897742</v>
      </c>
      <c r="BY187" s="9">
        <f t="shared" si="878"/>
        <v>128.17310598398836</v>
      </c>
      <c r="BZ187" s="9">
        <f t="shared" si="1193"/>
        <v>96.404957091673452</v>
      </c>
      <c r="CA187" s="97">
        <f t="shared" si="1194"/>
        <v>112.28903153783091</v>
      </c>
      <c r="CB187" s="15">
        <f t="shared" si="1195"/>
        <v>1.9621478542443827E-3</v>
      </c>
      <c r="CC187" s="12"/>
      <c r="CD187" s="11">
        <f t="shared" si="1196"/>
        <v>1.9812522591516513E-3</v>
      </c>
      <c r="CE187" s="10">
        <f t="shared" si="1197"/>
        <v>112.30094609863875</v>
      </c>
      <c r="CF187" s="9">
        <f t="shared" si="879"/>
        <v>128.0331051414347</v>
      </c>
      <c r="CG187" s="9">
        <f t="shared" si="1198"/>
        <v>96.26156296249259</v>
      </c>
      <c r="CH187" s="97">
        <f t="shared" si="1199"/>
        <v>112.14733405196364</v>
      </c>
      <c r="CI187" s="15">
        <f t="shared" si="1200"/>
        <v>1.9623574393258739E-3</v>
      </c>
      <c r="CJ187" s="12"/>
      <c r="CK187" s="11">
        <f t="shared" si="1201"/>
        <v>1.9812930025525284E-3</v>
      </c>
      <c r="CL187" s="10">
        <f t="shared" si="1202"/>
        <v>112.15787592659299</v>
      </c>
      <c r="CM187" s="9">
        <f t="shared" si="880"/>
        <v>127.89307438915225</v>
      </c>
      <c r="CN187" s="9">
        <f t="shared" si="1203"/>
        <v>96.118168781181652</v>
      </c>
      <c r="CO187" s="97">
        <f t="shared" si="1204"/>
        <v>112.00562158516695</v>
      </c>
      <c r="CP187" s="15">
        <f t="shared" si="1205"/>
        <v>1.9625651802639274E-3</v>
      </c>
      <c r="CQ187" s="12"/>
      <c r="CR187" s="11">
        <f t="shared" si="1206"/>
        <v>1.9813333833444517E-3</v>
      </c>
      <c r="CS187" s="10">
        <f t="shared" si="1207"/>
        <v>112.01480281913769</v>
      </c>
      <c r="CT187" s="9">
        <f t="shared" si="881"/>
        <v>127.75301398716476</v>
      </c>
      <c r="CU187" s="9">
        <f t="shared" si="882"/>
        <v>95.974774548201339</v>
      </c>
      <c r="CV187" s="97">
        <f t="shared" si="1208"/>
        <v>111.86389426768305</v>
      </c>
      <c r="CW187" s="15">
        <f t="shared" si="1209"/>
        <v>1.9627710930903617E-3</v>
      </c>
      <c r="CX187" s="12"/>
      <c r="CY187" s="11">
        <f t="shared" si="1210"/>
        <v>1.9813734047472199E-3</v>
      </c>
      <c r="CZ187" s="10">
        <f t="shared" si="1211"/>
        <v>111.87172680233783</v>
      </c>
      <c r="DA187" s="9">
        <f t="shared" si="883"/>
        <v>127.61292419329109</v>
      </c>
      <c r="DB187" s="9">
        <f t="shared" si="884"/>
        <v>95.831380264008459</v>
      </c>
      <c r="DC187" s="97">
        <f t="shared" si="1212"/>
        <v>111.72215222864978</v>
      </c>
      <c r="DD187" s="15">
        <f t="shared" si="1213"/>
        <v>1.9629751937010448E-3</v>
      </c>
      <c r="DE187" s="12"/>
      <c r="DF187" s="11">
        <f t="shared" si="1214"/>
        <v>1.9814130699521678E-3</v>
      </c>
      <c r="DG187" s="10">
        <f t="shared" si="1215"/>
        <v>111.72864790202814</v>
      </c>
      <c r="DH187" s="9">
        <f t="shared" si="885"/>
        <v>127.47280526316288</v>
      </c>
      <c r="DI187" s="9">
        <f t="shared" si="886"/>
        <v>95.687985929055714</v>
      </c>
      <c r="DJ187" s="97">
        <f t="shared" si="1216"/>
        <v>111.5803955961093</v>
      </c>
      <c r="DK187" s="15">
        <f t="shared" si="1217"/>
        <v>1.9631774978570104E-3</v>
      </c>
      <c r="DL187" s="12"/>
      <c r="DM187" s="11">
        <f t="shared" si="1218"/>
        <v>1.9814523821224256E-3</v>
      </c>
      <c r="DN187" s="10">
        <f t="shared" si="1219"/>
        <v>111.58556614381489</v>
      </c>
      <c r="DO187" s="9">
        <f t="shared" si="887"/>
        <v>127.33265745024218</v>
      </c>
      <c r="DP187" s="9">
        <f t="shared" si="888"/>
        <v>95.54459154379191</v>
      </c>
      <c r="DQ187" s="97">
        <f t="shared" si="1220"/>
        <v>111.43862449701705</v>
      </c>
      <c r="DR187" s="15">
        <f t="shared" si="1221"/>
        <v>1.963378021185526E-3</v>
      </c>
      <c r="DS187" s="12"/>
      <c r="DT187" s="11">
        <f t="shared" si="1222"/>
        <v>1.9814913443931526E-3</v>
      </c>
      <c r="DU187" s="10">
        <f t="shared" si="1223"/>
        <v>111.44248155307801</v>
      </c>
      <c r="DV187" s="9">
        <f t="shared" si="889"/>
        <v>127.19248100583889</v>
      </c>
      <c r="DW187" s="9">
        <f t="shared" si="890"/>
        <v>95.401197108661833</v>
      </c>
      <c r="DX187" s="97">
        <f t="shared" si="1224"/>
        <v>111.29683905725037</v>
      </c>
      <c r="DY187" s="15">
        <f t="shared" si="1225"/>
        <v>1.9635767791811808E-3</v>
      </c>
      <c r="DZ187" s="12"/>
      <c r="EA187" s="11">
        <f t="shared" si="1226"/>
        <v>1.9815299598717976E-3</v>
      </c>
      <c r="EB187" s="10">
        <f t="shared" si="1227"/>
        <v>111.29939415497303</v>
      </c>
      <c r="EC187" s="9">
        <f t="shared" si="891"/>
        <v>127.0522761791281</v>
      </c>
      <c r="ED187" s="9">
        <f t="shared" si="892"/>
        <v>95.257802624106489</v>
      </c>
      <c r="EE187" s="97">
        <f t="shared" si="1228"/>
        <v>111.1550394016173</v>
      </c>
      <c r="EF187" s="15">
        <f t="shared" si="1229"/>
        <v>1.9637737872069457E-3</v>
      </c>
      <c r="EG187" s="12"/>
      <c r="EH187" s="11">
        <f t="shared" si="1230"/>
        <v>1.9815682316383278E-3</v>
      </c>
      <c r="EI187" s="10">
        <f t="shared" si="1231"/>
        <v>111.15630397443309</v>
      </c>
      <c r="EJ187" s="9">
        <f t="shared" si="893"/>
        <v>126.91204321716735</v>
      </c>
      <c r="EK187" s="9">
        <f t="shared" si="894"/>
        <v>95.114408090562947</v>
      </c>
      <c r="EL187" s="97">
        <f t="shared" si="1232"/>
        <v>111.01322565386515</v>
      </c>
      <c r="EM187" s="15">
        <f t="shared" si="1233"/>
        <v>1.9639690604952406E-3</v>
      </c>
      <c r="EN187" s="12"/>
      <c r="EO187" s="11">
        <f t="shared" si="1234"/>
        <v>1.9816061627454785E-3</v>
      </c>
      <c r="EP187" s="10">
        <f t="shared" si="1235"/>
        <v>111.01321103617082</v>
      </c>
      <c r="EQ187" s="9">
        <f t="shared" si="895"/>
        <v>126.77178236491365</v>
      </c>
      <c r="ER187" s="9">
        <f t="shared" si="896"/>
        <v>94.971013508464424</v>
      </c>
      <c r="ES187" s="97">
        <f t="shared" si="1236"/>
        <v>110.87139793668904</v>
      </c>
      <c r="ET187" s="15">
        <f t="shared" si="1237"/>
        <v>1.9641626141489849E-3</v>
      </c>
      <c r="EU187" s="12"/>
      <c r="EV187" s="11">
        <f t="shared" si="1238"/>
        <v>1.9816437562189875E-3</v>
      </c>
      <c r="EW187" s="10">
        <f t="shared" si="1239"/>
        <v>110.87011536468032</v>
      </c>
      <c r="EX187" s="9">
        <f t="shared" si="897"/>
        <v>126.63149386524053</v>
      </c>
      <c r="EY187" s="9">
        <f t="shared" si="898"/>
        <v>94.827618878240401</v>
      </c>
      <c r="EZ187" s="97">
        <f t="shared" si="1240"/>
        <v>110.72955637174047</v>
      </c>
      <c r="FA187" s="15">
        <f t="shared" si="1241"/>
        <v>1.9643544631426446E-3</v>
      </c>
      <c r="FB187" s="12"/>
      <c r="FC187" s="11">
        <f t="shared" si="1242"/>
        <v>1.9816810150578351E-3</v>
      </c>
      <c r="FD187" s="10">
        <f t="shared" si="1243"/>
        <v>110.72701698423907</v>
      </c>
      <c r="FE187" s="9">
        <f t="shared" si="899"/>
        <v>126.49117795895482</v>
      </c>
      <c r="FF187" s="9">
        <f t="shared" si="900"/>
        <v>94.68422420031655</v>
      </c>
      <c r="FG187" s="97">
        <f t="shared" si="1244"/>
        <v>110.58770107963568</v>
      </c>
      <c r="FH187" s="15">
        <f t="shared" si="1245"/>
        <v>1.9645446223232766E-3</v>
      </c>
      <c r="FI187" s="12"/>
      <c r="FJ187" s="11">
        <f t="shared" si="1246"/>
        <v>1.9817179422344732E-3</v>
      </c>
      <c r="FK187" s="10">
        <f t="shared" si="1247"/>
        <v>110.58391591890984</v>
      </c>
      <c r="FL187" s="9">
        <f t="shared" si="901"/>
        <v>126.35083488481345</v>
      </c>
      <c r="FM187" s="9">
        <f t="shared" si="902"/>
        <v>94.540829475114833</v>
      </c>
      <c r="FN187" s="97">
        <f t="shared" si="1248"/>
        <v>110.44583217996414</v>
      </c>
      <c r="FO187" s="15">
        <f t="shared" si="1249"/>
        <v>1.9647331064115447E-3</v>
      </c>
      <c r="FP187" s="12"/>
      <c r="FQ187" s="11">
        <f t="shared" si="1250"/>
        <v>1.9817545406950643E-3</v>
      </c>
      <c r="FR187" s="10">
        <f t="shared" si="1251"/>
        <v>110.44081219254254</v>
      </c>
      <c r="FS187" s="9">
        <f t="shared" si="903"/>
        <v>126.21046487954003</v>
      </c>
      <c r="FT187" s="9">
        <f t="shared" si="904"/>
        <v>94.397434703053477</v>
      </c>
      <c r="FU187" s="97">
        <f t="shared" si="1252"/>
        <v>110.30394979129676</v>
      </c>
      <c r="FV187" s="15">
        <f t="shared" si="1253"/>
        <v>1.9649199300027652E-3</v>
      </c>
      <c r="FW187" s="12"/>
      <c r="FX187" s="11">
        <f t="shared" si="1254"/>
        <v>1.9817908133597114E-3</v>
      </c>
      <c r="FY187" s="10">
        <f t="shared" si="1255"/>
        <v>110.29770582877609</v>
      </c>
      <c r="FZ187" s="9">
        <f t="shared" si="905"/>
        <v>126.07006817784129</v>
      </c>
      <c r="GA187" s="9">
        <f t="shared" si="906"/>
        <v>94.254039884547097</v>
      </c>
      <c r="GB187" s="97">
        <f t="shared" si="1256"/>
        <v>110.1620540311942</v>
      </c>
      <c r="GC187" s="15">
        <f t="shared" si="1257"/>
        <v>1.9651051075679059E-3</v>
      </c>
      <c r="GD187" s="12"/>
      <c r="GE187" s="11">
        <f t="shared" si="1258"/>
        <v>1.9818267631226778E-3</v>
      </c>
      <c r="GF187" s="10">
        <f t="shared" si="1259"/>
        <v>110.15459685104032</v>
      </c>
      <c r="GG187" s="9">
        <f t="shared" si="907"/>
        <v>125.92964501242356</v>
      </c>
      <c r="GH187" s="9">
        <f t="shared" si="908"/>
        <v>94.110645020006586</v>
      </c>
      <c r="GI187" s="97">
        <f t="shared" si="1260"/>
        <v>110.02014501621508</v>
      </c>
      <c r="GJ187" s="15">
        <f t="shared" si="1261"/>
        <v>1.9652886534546046E-3</v>
      </c>
      <c r="GK187" s="12"/>
      <c r="GL187" s="11">
        <f t="shared" si="1262"/>
        <v>1.9818623928526281E-3</v>
      </c>
      <c r="GM187" s="10">
        <f t="shared" si="1263"/>
        <v>110.01148528255774</v>
      </c>
      <c r="GN187" s="9">
        <f t="shared" si="909"/>
        <v>125.78919561400895</v>
      </c>
      <c r="GO187" s="9">
        <f t="shared" si="910"/>
        <v>93.967250109839341</v>
      </c>
      <c r="GP187" s="115">
        <f t="shared" si="1264"/>
        <v>109.87822286192414</v>
      </c>
      <c r="GQ187" s="15">
        <f t="shared" si="1265"/>
        <v>1.9654705818881652E-3</v>
      </c>
      <c r="GR187" s="12"/>
      <c r="GS187" s="11">
        <f t="shared" si="1266"/>
        <v>1.9818977053928382E-3</v>
      </c>
      <c r="GT187" s="10">
        <f t="shared" si="1267"/>
        <v>109.86837114634542</v>
      </c>
      <c r="GU187" s="9">
        <f t="shared" si="911"/>
        <v>125.64872021135146</v>
      </c>
      <c r="GV187" s="9">
        <f t="shared" si="912"/>
        <v>93.823855154449063</v>
      </c>
      <c r="GW187" s="115">
        <f t="shared" si="1268"/>
        <v>109.73628768290027</v>
      </c>
      <c r="GX187" s="15">
        <f t="shared" si="1269"/>
        <v>1.9656509069725572E-3</v>
      </c>
      <c r="GY187" s="12"/>
      <c r="GZ187" s="11">
        <f t="shared" si="1270"/>
        <v>1.981932703561431E-3</v>
      </c>
      <c r="HA187" s="10">
        <f t="shared" si="1271"/>
        <v>109.72525446521672</v>
      </c>
      <c r="HB187" s="9">
        <f t="shared" si="913"/>
        <v>125.50821903125309</v>
      </c>
      <c r="HC187" s="9">
        <f t="shared" si="914"/>
        <v>93.68046015423603</v>
      </c>
      <c r="HD187" s="97">
        <f t="shared" si="1272"/>
        <v>109.59433959274456</v>
      </c>
      <c r="HE187" s="15">
        <f t="shared" si="1273"/>
        <v>1.9658296426914002E-3</v>
      </c>
      <c r="HF187" s="12"/>
      <c r="HG187" s="11">
        <f t="shared" si="1274"/>
        <v>1.9819673901515854E-3</v>
      </c>
      <c r="HH187" s="10">
        <f t="shared" si="1275"/>
        <v>109.58213526178316</v>
      </c>
      <c r="HI187" s="9">
        <f t="shared" si="915"/>
        <v>125.36769229857967</v>
      </c>
      <c r="HJ187" s="9">
        <f t="shared" si="916"/>
        <v>93.537065109596867</v>
      </c>
      <c r="HK187" s="97">
        <f t="shared" si="1276"/>
        <v>109.45237870408826</v>
      </c>
      <c r="HL187" s="15">
        <f t="shared" si="1277"/>
        <v>1.96600680290895E-3</v>
      </c>
      <c r="HM187" s="12"/>
      <c r="HN187" s="11">
        <f t="shared" si="1278"/>
        <v>1.9820017679317683E-3</v>
      </c>
      <c r="HO187" s="10">
        <f t="shared" si="1279"/>
        <v>109.43901355845611</v>
      </c>
      <c r="HP187" s="9">
        <f t="shared" si="917"/>
        <v>125.22714023627668</v>
      </c>
      <c r="HQ187" s="9">
        <f t="shared" si="918"/>
        <v>93.393670020924887</v>
      </c>
      <c r="HR187" s="115">
        <f t="shared" si="1280"/>
        <v>109.31040512860079</v>
      </c>
      <c r="HS187" s="15">
        <f t="shared" si="1281"/>
        <v>1.9661824013710552E-3</v>
      </c>
      <c r="HT187" s="12"/>
      <c r="HU187" s="11">
        <f t="shared" ref="HU187:HU250" si="1672">HZ186</f>
        <v>1.9820358396459353E-3</v>
      </c>
      <c r="HV187" s="10">
        <f t="shared" si="1282"/>
        <v>109.29588937744865</v>
      </c>
      <c r="HW187" s="9">
        <f t="shared" si="919"/>
        <v>125.08656306538489</v>
      </c>
      <c r="HX187" s="9">
        <f t="shared" si="920"/>
        <v>93.250274888609809</v>
      </c>
      <c r="HY187" s="115">
        <f t="shared" si="1283"/>
        <v>109.16841897699734</v>
      </c>
      <c r="HZ187" s="15">
        <f t="shared" si="1284"/>
        <v>1.9663564517061519E-3</v>
      </c>
      <c r="IA187" s="12"/>
      <c r="IB187" s="11">
        <f t="shared" ref="IB187:IB250" si="1673">IG186</f>
        <v>1.9820696080137617E-3</v>
      </c>
      <c r="IC187" s="10">
        <f t="shared" si="1285"/>
        <v>109.15276274077718</v>
      </c>
      <c r="ID187" s="9">
        <f t="shared" si="921"/>
        <v>124.94596100505595</v>
      </c>
      <c r="IE187" s="9">
        <f t="shared" si="922"/>
        <v>93.106879713037955</v>
      </c>
      <c r="IF187" s="115">
        <f t="shared" si="1286"/>
        <v>109.02642035904695</v>
      </c>
      <c r="IG187" s="15">
        <f t="shared" si="1287"/>
        <v>1.966528967426192E-3</v>
      </c>
      <c r="IH187" s="12"/>
      <c r="II187" s="11">
        <f t="shared" ref="II187:II250" si="1674">IN186</f>
        <v>1.9821030757308489E-3</v>
      </c>
      <c r="IJ187" s="10">
        <f t="shared" si="1288"/>
        <v>109.00963367026324</v>
      </c>
      <c r="IK187" s="9">
        <f t="shared" si="923"/>
        <v>124.80533427256779</v>
      </c>
      <c r="IL187" s="9">
        <f t="shared" si="924"/>
        <v>92.963484494592308</v>
      </c>
      <c r="IM187" s="115">
        <f t="shared" si="1289"/>
        <v>108.88440938358005</v>
      </c>
      <c r="IN187" s="15">
        <f t="shared" si="1290"/>
        <v>1.9666999619276158E-3</v>
      </c>
      <c r="IO187" s="12"/>
      <c r="IP187" s="11">
        <f t="shared" ref="IP187:IP250" si="1675">IU186</f>
        <v>1.9821362454689314E-3</v>
      </c>
      <c r="IQ187" s="10">
        <f t="shared" si="1291"/>
        <v>108.86650218753523</v>
      </c>
      <c r="IR187" s="9">
        <f t="shared" si="925"/>
        <v>124.66468308334002</v>
      </c>
      <c r="IS187" s="9">
        <f t="shared" si="926"/>
        <v>92.820089233652453</v>
      </c>
      <c r="IT187" s="115">
        <f t="shared" si="1292"/>
        <v>108.74238615849623</v>
      </c>
      <c r="IU187" s="15">
        <f t="shared" si="1293"/>
        <v>1.9668694484922889E-3</v>
      </c>
      <c r="IV187" s="12"/>
      <c r="IW187" s="11">
        <f t="shared" ref="IW187:IW250" si="1676">JB186</f>
        <v>1.9821691198760941E-3</v>
      </c>
      <c r="IX187" s="10">
        <f t="shared" si="1294"/>
        <v>108.72336831403005</v>
      </c>
      <c r="IY187" s="9">
        <f t="shared" si="927"/>
        <v>124.52400765094906</v>
      </c>
      <c r="IZ187" s="9">
        <f t="shared" si="928"/>
        <v>92.67669393059461</v>
      </c>
      <c r="JA187" s="115">
        <f t="shared" si="1295"/>
        <v>108.60035079077184</v>
      </c>
      <c r="JB187" s="15">
        <f t="shared" si="1296"/>
        <v>1.967037440288439E-3</v>
      </c>
      <c r="JC187" s="12"/>
      <c r="JD187" s="11">
        <f t="shared" ref="JD187:JD250" si="1677">JI186</f>
        <v>1.9822017015769791E-3</v>
      </c>
      <c r="JE187" s="10">
        <f t="shared" si="1297"/>
        <v>108.5802320709948</v>
      </c>
      <c r="JF187" s="9">
        <f t="shared" si="929"/>
        <v>124.3833081871433</v>
      </c>
      <c r="JG187" s="9">
        <f t="shared" si="930"/>
        <v>92.533298585791769</v>
      </c>
      <c r="JH187" s="115">
        <f t="shared" si="1298"/>
        <v>108.45830338646753</v>
      </c>
      <c r="JI187" s="15">
        <f t="shared" si="1299"/>
        <v>1.9672039503715946E-3</v>
      </c>
      <c r="JJ187" s="12"/>
      <c r="JK187" s="11">
        <f t="shared" ref="JK187:JK250" si="1678">JP186</f>
        <v>1.982233993172983E-3</v>
      </c>
      <c r="JL187" s="10">
        <f t="shared" si="1300"/>
        <v>108.43709347948847</v>
      </c>
      <c r="JM187" s="9">
        <f t="shared" si="931"/>
        <v>124.24258490185807</v>
      </c>
      <c r="JN187" s="9">
        <f t="shared" si="932"/>
        <v>92.38990319961357</v>
      </c>
      <c r="JO187" s="115">
        <f t="shared" si="1301"/>
        <v>108.31624405073582</v>
      </c>
      <c r="JP187" s="15">
        <f t="shared" si="1302"/>
        <v>1.9673689916854978E-3</v>
      </c>
      <c r="JQ187" s="12"/>
      <c r="JR187" s="11">
        <f t="shared" ref="JR187:JR250" si="1679">JW186</f>
        <v>1.9822659972424743E-3</v>
      </c>
      <c r="JS187" s="10">
        <f t="shared" si="1303"/>
        <v>108.29395256038356</v>
      </c>
      <c r="JT187" s="9">
        <f t="shared" si="933"/>
        <v>124.10183800323051</v>
      </c>
      <c r="JU187" s="9">
        <f t="shared" si="934"/>
        <v>92.246507772426412</v>
      </c>
      <c r="JV187" s="115">
        <f t="shared" si="1304"/>
        <v>108.17417288782846</v>
      </c>
      <c r="JW187" s="15">
        <f t="shared" si="1305"/>
        <v>1.9675325770630325E-3</v>
      </c>
      <c r="JX187" s="12"/>
      <c r="JY187" s="11">
        <f t="shared" ref="JY187:JY250" si="1680">KD186</f>
        <v>1.9822977163409848E-3</v>
      </c>
      <c r="JZ187" s="10">
        <f t="shared" si="1306"/>
        <v>108.15080933436775</v>
      </c>
      <c r="KA187" s="9">
        <f t="shared" si="935"/>
        <v>123.96106769761437</v>
      </c>
      <c r="KB187" s="9">
        <f t="shared" si="936"/>
        <v>92.103112304593495</v>
      </c>
      <c r="KC187" s="115">
        <f t="shared" si="1307"/>
        <v>108.03209000110394</v>
      </c>
      <c r="KD187" s="15">
        <f t="shared" si="1308"/>
        <v>1.9676947192271265E-3</v>
      </c>
      <c r="KE187" s="12"/>
      <c r="KF187" s="11">
        <f t="shared" ref="KF187:KF250" si="1681">KK186</f>
        <v>1.9823291530014185E-3</v>
      </c>
      <c r="KG187" s="10">
        <f t="shared" si="1309"/>
        <v>108.00766382194551</v>
      </c>
      <c r="KH187" s="9">
        <f t="shared" si="937"/>
        <v>123.82027418959461</v>
      </c>
      <c r="KI187" s="9">
        <f t="shared" si="938"/>
        <v>91.959716796474851</v>
      </c>
      <c r="KJ187" s="115">
        <f t="shared" si="1310"/>
        <v>107.88999549303473</v>
      </c>
      <c r="KK187" s="15">
        <f t="shared" si="1311"/>
        <v>1.9678554307916594E-3</v>
      </c>
      <c r="KL187" s="12"/>
      <c r="KM187" s="11">
        <f t="shared" ref="KM187:KM250" si="1682">KR186</f>
        <v>1.9823603097342429E-3</v>
      </c>
      <c r="KN187" s="10">
        <f t="shared" si="1312"/>
        <v>107.86451604343974</v>
      </c>
      <c r="KO187" s="9">
        <f t="shared" si="939"/>
        <v>123.67945768200204</v>
      </c>
      <c r="KP187" s="9">
        <f t="shared" si="940"/>
        <v>91.8163212484273</v>
      </c>
      <c r="KQ187" s="115">
        <f t="shared" si="1313"/>
        <v>107.74788946521467</v>
      </c>
      <c r="KR187" s="15">
        <f t="shared" si="1314"/>
        <v>1.9680147242623586E-3</v>
      </c>
      <c r="KS187" s="12"/>
      <c r="KT187" s="11">
        <f t="shared" ref="KT187:KT250" si="1683">KY186</f>
        <v>1.9823911890276924E-3</v>
      </c>
      <c r="KU187" s="10">
        <f t="shared" si="1315"/>
        <v>107.72136601899328</v>
      </c>
      <c r="KV187" s="9">
        <f t="shared" si="941"/>
        <v>123.53861837592768</v>
      </c>
      <c r="KW187" s="9">
        <f t="shared" si="942"/>
        <v>91.672925660804538</v>
      </c>
      <c r="KX187" s="115">
        <f t="shared" si="1316"/>
        <v>107.60577201836611</v>
      </c>
      <c r="KY187" s="15">
        <f t="shared" si="1317"/>
        <v>1.9681726120376916E-3</v>
      </c>
      <c r="KZ187" s="12"/>
      <c r="LA187" s="11">
        <f t="shared" ref="LA187:LA250" si="1684">LF186</f>
        <v>1.9824217933479605E-3</v>
      </c>
      <c r="LB187" s="10">
        <f t="shared" si="1318"/>
        <v>107.57821376857061</v>
      </c>
      <c r="LC187" s="9">
        <f t="shared" si="943"/>
        <v>123.39775647073714</v>
      </c>
      <c r="LD187" s="9">
        <f t="shared" si="944"/>
        <v>91.52953003395713</v>
      </c>
      <c r="LE187" s="115">
        <f t="shared" si="1319"/>
        <v>107.46364325234714</v>
      </c>
      <c r="LF187" s="15">
        <f t="shared" si="1320"/>
        <v>1.9683291064097456E-3</v>
      </c>
      <c r="LG187" s="12"/>
      <c r="LH187" s="11">
        <f t="shared" ref="LH187:LH250" si="1685">LM186</f>
        <v>1.9824521251393988E-3</v>
      </c>
      <c r="LI187" s="10">
        <f t="shared" si="1321"/>
        <v>107.43505931195931</v>
      </c>
      <c r="LJ187" s="9">
        <f t="shared" si="945"/>
        <v>123.25687216408478</v>
      </c>
      <c r="LK187" s="9">
        <f t="shared" si="946"/>
        <v>91.386134368232604</v>
      </c>
      <c r="LL187" s="115">
        <f t="shared" si="1322"/>
        <v>107.32150326615869</v>
      </c>
      <c r="LM187" s="15">
        <f t="shared" si="1323"/>
        <v>1.9684842195651095E-3</v>
      </c>
      <c r="LN187" s="12"/>
      <c r="LO187" s="11">
        <f t="shared" ref="LO187:LO250" si="1686">LT186</f>
        <v>1.9824821868246983E-3</v>
      </c>
      <c r="LP187" s="10">
        <f t="shared" si="1324"/>
        <v>107.29190266877171</v>
      </c>
      <c r="LQ187" s="9">
        <f t="shared" si="947"/>
        <v>123.11596565192795</v>
      </c>
      <c r="LR187" s="9">
        <f t="shared" si="948"/>
        <v>91.242738663975388</v>
      </c>
      <c r="LS187" s="115">
        <f t="shared" si="1325"/>
        <v>107.17935215795167</v>
      </c>
      <c r="LT187" s="15">
        <f t="shared" si="1326"/>
        <v>1.9686379635857356E-3</v>
      </c>
      <c r="LU187" s="12"/>
      <c r="LV187" s="11">
        <f t="shared" ref="LV187:LV250" si="1687">MA186</f>
        <v>1.9825119808050918E-3</v>
      </c>
      <c r="LW187" s="10">
        <f t="shared" si="1327"/>
        <v>107.14874385844638</v>
      </c>
      <c r="LX187" s="9">
        <f t="shared" si="949"/>
        <v>122.97503712854086</v>
      </c>
      <c r="LY187" s="9">
        <f t="shared" si="950"/>
        <v>91.09934292152694</v>
      </c>
      <c r="LZ187" s="115">
        <f t="shared" si="1328"/>
        <v>107.03719002503391</v>
      </c>
      <c r="MA187" s="15">
        <f t="shared" si="1329"/>
        <v>1.9687903504498104E-3</v>
      </c>
      <c r="MB187" s="12"/>
      <c r="MC187" s="11">
        <f t="shared" ref="MC187:MC250" si="1688">MH186</f>
        <v>1.9825415094605354E-3</v>
      </c>
      <c r="MD187" s="10">
        <f t="shared" si="1330"/>
        <v>107.00558290024966</v>
      </c>
      <c r="ME187" s="9">
        <f t="shared" si="951"/>
        <v>122.83408678652859</v>
      </c>
      <c r="MF187" s="9">
        <f t="shared" si="952"/>
        <v>90.955947141225607</v>
      </c>
      <c r="MG187" s="115">
        <f t="shared" si="1331"/>
        <v>106.8950169638771</v>
      </c>
      <c r="MH187" s="15">
        <f t="shared" si="1332"/>
        <v>1.9689413920326191E-3</v>
      </c>
      <c r="MI187" s="12"/>
      <c r="MJ187" s="11">
        <f t="shared" ref="MJ187:MJ250" si="1689">MO186</f>
        <v>1.9825707751498986E-3</v>
      </c>
      <c r="MK187" s="10">
        <f t="shared" si="1333"/>
        <v>106.86241981327717</v>
      </c>
      <c r="ML187" s="9">
        <f t="shared" si="953"/>
        <v>122.69311481684085</v>
      </c>
      <c r="MM187" s="9">
        <f t="shared" si="954"/>
        <v>90.812551323406836</v>
      </c>
      <c r="MN187" s="115">
        <f t="shared" si="1334"/>
        <v>106.75283307012384</v>
      </c>
      <c r="MO187" s="15">
        <f t="shared" si="1335"/>
        <v>1.9690911001073778E-3</v>
      </c>
      <c r="MP187" s="12"/>
      <c r="MQ187" s="11">
        <f t="shared" ref="MQ187:MQ250" si="1690">MV186</f>
        <v>1.9825997802111494E-3</v>
      </c>
      <c r="MR187" s="10">
        <f t="shared" si="1336"/>
        <v>106.71925461645534</v>
      </c>
      <c r="MS187" s="9">
        <f t="shared" si="955"/>
        <v>122.55212140878565</v>
      </c>
      <c r="MT187" s="9">
        <f t="shared" si="956"/>
        <v>90.669155468403105</v>
      </c>
      <c r="MU187" s="115">
        <f t="shared" si="1337"/>
        <v>106.61063843859438</v>
      </c>
      <c r="MV187" s="15">
        <f t="shared" si="1338"/>
        <v>1.9692394863460908E-3</v>
      </c>
      <c r="MW187" s="12"/>
      <c r="MX187" s="11">
        <f t="shared" ref="MX187:MX250" si="1691">NC186</f>
        <v>1.9826285269615392E-3</v>
      </c>
      <c r="MY187" s="10">
        <f t="shared" si="1339"/>
        <v>106.5760873285429</v>
      </c>
      <c r="MZ187" s="9">
        <f t="shared" si="957"/>
        <v>122.41110675004298</v>
      </c>
      <c r="NA187" s="9">
        <f t="shared" si="958"/>
        <v>90.52575957654399</v>
      </c>
      <c r="NB187" s="115">
        <f t="shared" si="1340"/>
        <v>106.46843316329348</v>
      </c>
      <c r="NC187" s="15">
        <f t="shared" si="1341"/>
        <v>1.9693865623203852E-3</v>
      </c>
      <c r="ND187" s="12"/>
      <c r="NE187" s="11">
        <f t="shared" ref="NE187:NE250" si="1692">NJ186</f>
        <v>1.9826570176977804E-3</v>
      </c>
      <c r="NF187" s="10">
        <f t="shared" si="1342"/>
        <v>106.43291796813232</v>
      </c>
      <c r="NG187" s="9">
        <f t="shared" si="959"/>
        <v>122.27007102667817</v>
      </c>
      <c r="NH187" s="9">
        <f t="shared" si="960"/>
        <v>90.382363648156144</v>
      </c>
      <c r="NI187" s="115">
        <f t="shared" si="1343"/>
        <v>106.32621733741715</v>
      </c>
      <c r="NJ187" s="15">
        <f t="shared" si="1344"/>
        <v>1.9695323395023437E-3</v>
      </c>
      <c r="NK187" s="12"/>
      <c r="NL187" s="11">
        <f t="shared" ref="NL187:NL250" si="1693">NQ186</f>
        <v>1.9826852546962325E-3</v>
      </c>
      <c r="NM187" s="10">
        <f t="shared" si="1345"/>
        <v>106.2897465536513</v>
      </c>
      <c r="NN187" s="9">
        <f t="shared" si="961"/>
        <v>122.12901442315541</v>
      </c>
      <c r="NO187" s="9">
        <f t="shared" si="962"/>
        <v>90.238967683563288</v>
      </c>
      <c r="NP187" s="115">
        <f t="shared" si="1346"/>
        <v>106.18399105335935</v>
      </c>
      <c r="NQ187" s="15">
        <f t="shared" si="1347"/>
        <v>1.9696768292653305E-3</v>
      </c>
      <c r="NR187" s="12"/>
      <c r="NS187" s="11">
        <f t="shared" ref="NS187:NS250" si="1694">NX186</f>
        <v>1.9827132402130826E-3</v>
      </c>
      <c r="NT187" s="10">
        <f t="shared" si="1348"/>
        <v>106.1465731033642</v>
      </c>
      <c r="NU187" s="9">
        <f t="shared" si="963"/>
        <v>121.98793712235097</v>
      </c>
      <c r="NV187" s="9">
        <f t="shared" si="964"/>
        <v>90.095571683086362</v>
      </c>
      <c r="NW187" s="115">
        <f t="shared" si="1349"/>
        <v>106.04175440271867</v>
      </c>
      <c r="NX187" s="15">
        <f t="shared" si="1350"/>
        <v>1.9698200428848091E-3</v>
      </c>
      <c r="NY187" s="12"/>
      <c r="NZ187" s="11">
        <f t="shared" ref="NZ187:NZ250" si="1695">OE186</f>
        <v>1.982740976484518E-3</v>
      </c>
      <c r="OA187" s="10">
        <f t="shared" si="1351"/>
        <v>106.00339763537353</v>
      </c>
      <c r="OB187" s="9">
        <f t="shared" si="965"/>
        <v>121.84683930556635</v>
      </c>
      <c r="OC187" s="9">
        <f t="shared" si="966"/>
        <v>89.952175647043504</v>
      </c>
      <c r="OD187" s="115">
        <f t="shared" si="1352"/>
        <v>105.89950747630493</v>
      </c>
      <c r="OE187" s="15">
        <f t="shared" si="1353"/>
        <v>1.9699619915391478E-3</v>
      </c>
      <c r="OF187" s="12"/>
      <c r="OG187" s="11">
        <f t="shared" ref="OG187:OG250" si="1696">OL186</f>
        <v>1.9827684657269021E-3</v>
      </c>
      <c r="OH187" s="10">
        <f t="shared" si="1354"/>
        <v>105.86022016762132</v>
      </c>
      <c r="OI187" s="9">
        <f t="shared" si="967"/>
        <v>121.70572115254143</v>
      </c>
      <c r="OJ187" s="9">
        <f t="shared" si="968"/>
        <v>89.808779575749952</v>
      </c>
      <c r="OK187" s="115">
        <f t="shared" si="1355"/>
        <v>105.75725036414569</v>
      </c>
      <c r="OL187" s="15">
        <f t="shared" si="1356"/>
        <v>1.970102686310446E-3</v>
      </c>
      <c r="OM187" s="12"/>
      <c r="ON187" s="11">
        <f t="shared" ref="ON187:ON250" si="1697">OS186</f>
        <v>1.9827957101369539E-3</v>
      </c>
      <c r="OO187" s="10">
        <f t="shared" si="1357"/>
        <v>105.71704071789054</v>
      </c>
      <c r="OP187" s="9">
        <f t="shared" si="969"/>
        <v>121.5645828414674</v>
      </c>
      <c r="OQ187" s="9">
        <f t="shared" si="970"/>
        <v>89.665383469518233</v>
      </c>
      <c r="OR187" s="115">
        <f t="shared" si="1358"/>
        <v>105.61498315549281</v>
      </c>
      <c r="OS187" s="15">
        <f t="shared" si="1359"/>
        <v>1.9702421381853105E-3</v>
      </c>
      <c r="OT187" s="12"/>
      <c r="OU187" s="11">
        <f t="shared" ref="OU187:OU250" si="1698">OZ186</f>
        <v>1.9828227118919195E-3</v>
      </c>
      <c r="OV187" s="10">
        <f t="shared" si="1360"/>
        <v>105.57385930380653</v>
      </c>
      <c r="OW187" s="9">
        <f t="shared" si="971"/>
        <v>121.42342454899969</v>
      </c>
      <c r="OX187" s="9">
        <f t="shared" si="972"/>
        <v>89.521987328658142</v>
      </c>
      <c r="OY187" s="115">
        <f t="shared" si="1361"/>
        <v>105.47270593882891</v>
      </c>
      <c r="OZ187" s="15">
        <f t="shared" si="1362"/>
        <v>1.9703803580556631E-3</v>
      </c>
      <c r="PA187" s="12"/>
      <c r="PB187" s="11">
        <f t="shared" ref="PB187:PB250" si="1699">PG186</f>
        <v>1.9828494731497395E-3</v>
      </c>
      <c r="PC187" s="10">
        <f t="shared" si="1363"/>
        <v>105.43067594283838</v>
      </c>
      <c r="PD187" s="9">
        <f t="shared" si="973"/>
        <v>121.28224645027073</v>
      </c>
      <c r="PE187" s="9">
        <f t="shared" si="974"/>
        <v>89.378591153476691</v>
      </c>
      <c r="PF187" s="115">
        <f t="shared" si="1364"/>
        <v>105.33041880187372</v>
      </c>
      <c r="PG187" s="15">
        <f t="shared" si="1365"/>
        <v>1.9705173567195295E-3</v>
      </c>
      <c r="PH187" s="12"/>
      <c r="PI187" s="11">
        <f t="shared" ref="PI187:PI250" si="1700">PN186</f>
        <v>1.9828759960492234E-3</v>
      </c>
      <c r="PJ187" s="10">
        <f t="shared" si="1366"/>
        <v>105.28749065230028</v>
      </c>
      <c r="PK187" s="9">
        <f t="shared" si="975"/>
        <v>121.14104871890262</v>
      </c>
      <c r="PL187" s="9">
        <f t="shared" si="976"/>
        <v>89.235194944278192</v>
      </c>
      <c r="PM187" s="115">
        <f t="shared" si="1367"/>
        <v>105.18812183159041</v>
      </c>
      <c r="PN187" s="15">
        <f t="shared" si="1368"/>
        <v>1.9706531448818224E-3</v>
      </c>
      <c r="PO187" s="12"/>
      <c r="PP187" s="11">
        <f t="shared" ref="PP187:PP250" si="1701">PU186</f>
        <v>1.9829022827102189E-3</v>
      </c>
      <c r="PQ187" s="10">
        <f t="shared" si="1369"/>
        <v>105.1443034493529</v>
      </c>
      <c r="PR187" s="9">
        <f t="shared" si="977"/>
        <v>120.99983152701974</v>
      </c>
      <c r="PS187" s="9">
        <f t="shared" si="978"/>
        <v>89.091798701364311</v>
      </c>
      <c r="PT187" s="115">
        <f t="shared" si="1370"/>
        <v>105.04581511419202</v>
      </c>
      <c r="PU187" s="15">
        <f t="shared" si="1371"/>
        <v>1.9707877331551034E-3</v>
      </c>
      <c r="PV187" s="12"/>
      <c r="PW187" s="11">
        <f t="shared" ref="PW187:PW250" si="1702">QB186</f>
        <v>1.9829283352337749E-3</v>
      </c>
      <c r="PX187" s="10">
        <f t="shared" si="1372"/>
        <v>105.00111435100479</v>
      </c>
      <c r="PY187" s="9">
        <f t="shared" si="979"/>
        <v>120.85859504526123</v>
      </c>
      <c r="PZ187" s="9">
        <f t="shared" si="980"/>
        <v>88.948402425033976</v>
      </c>
      <c r="QA187" s="115">
        <f t="shared" si="1373"/>
        <v>104.90349873514759</v>
      </c>
      <c r="QB187" s="15">
        <f t="shared" si="1374"/>
        <v>1.9709211320603753E-3</v>
      </c>
      <c r="QC187" s="12"/>
      <c r="QD187" s="11">
        <f t="shared" ref="QD187:QD250" si="1703">QI186</f>
        <v>1.9829541557023129E-3</v>
      </c>
      <c r="QE187" s="10">
        <f t="shared" si="1375"/>
        <v>104.8579233741136</v>
      </c>
      <c r="QF187" s="9">
        <f t="shared" si="981"/>
        <v>120.71733944279337</v>
      </c>
      <c r="QG187" s="9">
        <f t="shared" si="982"/>
        <v>88.805006115583652</v>
      </c>
      <c r="QH187" s="115">
        <f t="shared" si="1376"/>
        <v>104.76117277918851</v>
      </c>
      <c r="QI187" s="15">
        <f t="shared" si="1377"/>
        <v>1.9710533520278161E-3</v>
      </c>
      <c r="QJ187" s="12"/>
      <c r="QK187" s="11">
        <f t="shared" ref="QK187:QK250" si="1704">QP186</f>
        <v>1.9829797461797792E-3</v>
      </c>
      <c r="QL187" s="10">
        <f t="shared" si="1378"/>
        <v>104.71473053538759</v>
      </c>
      <c r="QM187" s="9">
        <f t="shared" si="983"/>
        <v>120.57606488732196</v>
      </c>
      <c r="QN187" s="9">
        <f t="shared" si="984"/>
        <v>88.661609773306935</v>
      </c>
      <c r="QO187" s="115">
        <f t="shared" si="1379"/>
        <v>104.61883733031445</v>
      </c>
      <c r="QP187" s="15">
        <f t="shared" si="1380"/>
        <v>1.9711844033975796E-3</v>
      </c>
      <c r="QQ187" s="12"/>
      <c r="QR187" s="11">
        <f t="shared" ref="QR187:QR250" si="1705">QW186</f>
        <v>1.9830051087118281E-3</v>
      </c>
      <c r="QS187" s="10">
        <f t="shared" si="1381"/>
        <v>104.57153585138673</v>
      </c>
      <c r="QT187" s="9">
        <f t="shared" si="985"/>
        <v>120.43477154510438</v>
      </c>
      <c r="QU187" s="9">
        <f t="shared" si="986"/>
        <v>88.518213398495092</v>
      </c>
      <c r="QV187" s="115">
        <f t="shared" si="1382"/>
        <v>104.47649247179973</v>
      </c>
      <c r="QW187" s="15">
        <f t="shared" si="1383"/>
        <v>1.9713142964205019E-3</v>
      </c>
      <c r="QX187" s="12"/>
      <c r="QY187" s="11">
        <f t="shared" ref="QY187:QY250" si="1706">RD186</f>
        <v>1.983030245325959E-3</v>
      </c>
      <c r="QZ187" s="10">
        <f t="shared" si="1384"/>
        <v>104.42833933852424</v>
      </c>
      <c r="RA187" s="9">
        <f t="shared" si="987"/>
        <v>120.29345958096184</v>
      </c>
      <c r="RB187" s="9">
        <f t="shared" si="988"/>
        <v>88.374816991436589</v>
      </c>
      <c r="RC187" s="115">
        <f t="shared" si="1385"/>
        <v>104.33413828619922</v>
      </c>
      <c r="RD187" s="15">
        <f t="shared" si="1386"/>
        <v>1.9714430412588824E-3</v>
      </c>
      <c r="RE187" s="12"/>
      <c r="RF187" s="11">
        <f t="shared" ref="RF187:RF250" si="1707">RK186</f>
        <v>1.9830551580317024E-3</v>
      </c>
      <c r="RG187" s="10">
        <f t="shared" si="1387"/>
        <v>104.28514101306766</v>
      </c>
      <c r="RH187" s="9">
        <f t="shared" si="989"/>
        <v>120.15212915829127</v>
      </c>
      <c r="RI187" s="9">
        <f t="shared" si="990"/>
        <v>88.231420552417575</v>
      </c>
      <c r="RJ187" s="115">
        <f t="shared" si="1388"/>
        <v>104.19177485535442</v>
      </c>
      <c r="RK187" s="15">
        <f t="shared" si="1389"/>
        <v>1.9715706479872036E-3</v>
      </c>
      <c r="RL187" s="12"/>
      <c r="RM187" s="11">
        <f t="shared" ref="RM187:RM250" si="1708">RR186</f>
        <v>1.9830798488207511E-3</v>
      </c>
      <c r="RN187" s="10">
        <f t="shared" si="1390"/>
        <v>104.14194089114034</v>
      </c>
      <c r="RO187" s="9">
        <f t="shared" si="991"/>
        <v>120.01078043907738</v>
      </c>
      <c r="RP187" s="9">
        <f t="shared" si="992"/>
        <v>88.088024081721485</v>
      </c>
      <c r="RQ187" s="115">
        <f t="shared" si="1391"/>
        <v>104.04940226039943</v>
      </c>
      <c r="RR187" s="15">
        <f t="shared" si="1392"/>
        <v>1.97169712659288E-3</v>
      </c>
      <c r="RS187" s="12"/>
      <c r="RT187" s="11">
        <f t="shared" ref="RT187:RT250" si="1709">RY186</f>
        <v>1.9831043196671411E-3</v>
      </c>
      <c r="RU187" s="10">
        <f t="shared" si="1393"/>
        <v>103.99873898872252</v>
      </c>
      <c r="RV187" s="9">
        <f t="shared" si="993"/>
        <v>119.86941358390435</v>
      </c>
      <c r="RW187" s="9">
        <f t="shared" si="994"/>
        <v>87.944627579629355</v>
      </c>
      <c r="RX187" s="115">
        <f t="shared" si="1394"/>
        <v>103.90702058176686</v>
      </c>
      <c r="RY187" s="15">
        <f t="shared" si="1395"/>
        <v>1.9718224869769755E-3</v>
      </c>
      <c r="RZ187" s="12"/>
      <c r="SA187" s="11">
        <f t="shared" ref="SA187:SA250" si="1710">SF186</f>
        <v>1.9831285725273925E-3</v>
      </c>
      <c r="SB187" s="10">
        <f t="shared" si="1396"/>
        <v>103.85553532165275</v>
      </c>
      <c r="SC187" s="9">
        <f t="shared" si="995"/>
        <v>119.72802875196764</v>
      </c>
      <c r="SD187" s="9">
        <f t="shared" si="996"/>
        <v>87.801231046419701</v>
      </c>
      <c r="SE187" s="115">
        <f t="shared" si="1397"/>
        <v>103.76462989919366</v>
      </c>
      <c r="SF187" s="15">
        <f t="shared" si="1398"/>
        <v>1.9719467389549407E-3</v>
      </c>
      <c r="SG187" s="12"/>
      <c r="SH187" s="11">
        <f t="shared" ref="SH187:SH250" si="1711">SM186</f>
        <v>1.983152609340671E-3</v>
      </c>
      <c r="SI187" s="10">
        <f t="shared" si="1399"/>
        <v>103.71232990562905</v>
      </c>
      <c r="SJ187" s="9">
        <f t="shared" si="997"/>
        <v>119.58662610108564</v>
      </c>
      <c r="SK187" s="9">
        <f t="shared" si="998"/>
        <v>87.6578344823686</v>
      </c>
      <c r="SL187" s="115">
        <f t="shared" si="1400"/>
        <v>103.62223029172712</v>
      </c>
      <c r="SM187" s="15">
        <f t="shared" si="1401"/>
        <v>1.9720698922573105E-3</v>
      </c>
      <c r="SN187" s="12"/>
      <c r="SO187" s="11">
        <f t="shared" ref="SO187:SO250" si="1712">ST186</f>
        <v>1.9831764320289384E-3</v>
      </c>
      <c r="SP187" s="10">
        <f t="shared" si="1402"/>
        <v>103.56912275621016</v>
      </c>
      <c r="SQ187" s="9">
        <f t="shared" si="999"/>
        <v>119.44520578771119</v>
      </c>
      <c r="SR187" s="9">
        <f t="shared" si="1000"/>
        <v>87.514437887749708</v>
      </c>
      <c r="SS187" s="115">
        <f t="shared" si="1403"/>
        <v>103.47982183773044</v>
      </c>
      <c r="ST187" s="15">
        <f t="shared" si="1404"/>
        <v>1.9721919565304394E-3</v>
      </c>
      <c r="SU187" s="12"/>
      <c r="SV187" s="11">
        <f t="shared" ref="SV187:SV250" si="1713">TA186</f>
        <v>1.9832000424971031E-3</v>
      </c>
      <c r="SW187" s="10">
        <f t="shared" si="1405"/>
        <v>103.42591388881684</v>
      </c>
      <c r="SX187" s="9">
        <f t="shared" si="1001"/>
        <v>119.30376796694304</v>
      </c>
      <c r="SY187" s="9">
        <f t="shared" si="1002"/>
        <v>87.37104126283424</v>
      </c>
      <c r="SZ187" s="115">
        <f t="shared" si="1406"/>
        <v>103.33740461488864</v>
      </c>
      <c r="TA187" s="15">
        <f t="shared" si="1407"/>
        <v>1.9723129413371887E-3</v>
      </c>
      <c r="TB187" s="12"/>
      <c r="TC187" s="11">
        <f t="shared" ref="TC187:TC250" si="1714">TH186</f>
        <v>1.9832234426331767E-3</v>
      </c>
      <c r="TD187" s="10">
        <f t="shared" si="1408"/>
        <v>103.28270331873296</v>
      </c>
      <c r="TE187" s="9">
        <f t="shared" si="1003"/>
        <v>119.16231279253725</v>
      </c>
      <c r="TF187" s="9">
        <f t="shared" si="1004"/>
        <v>87.227644607891008</v>
      </c>
      <c r="TG187" s="115">
        <f t="shared" si="1409"/>
        <v>103.19497870021414</v>
      </c>
      <c r="TH187" s="15">
        <f t="shared" si="1410"/>
        <v>1.9724328561576423E-3</v>
      </c>
      <c r="TI187" s="12"/>
      <c r="TJ187" s="11">
        <f t="shared" ref="TJ187:TJ250" si="1715">TO186</f>
        <v>1.9832466343084141E-3</v>
      </c>
      <c r="TK187" s="10">
        <f t="shared" si="1411"/>
        <v>103.13949106110681</v>
      </c>
      <c r="TL187" s="9">
        <f t="shared" si="1005"/>
        <v>119.02084041691847</v>
      </c>
      <c r="TM187" s="9">
        <f t="shared" si="1006"/>
        <v>87.084247923186481</v>
      </c>
      <c r="TN187" s="115">
        <f t="shared" si="1412"/>
        <v>103.05254417005247</v>
      </c>
      <c r="TO187" s="15">
        <f t="shared" si="1413"/>
        <v>1.9725517103897968E-3</v>
      </c>
      <c r="TP187" s="12"/>
      <c r="TQ187" s="11">
        <f t="shared" ref="TQ187:TQ250" si="1716">TV186</f>
        <v>1.9832696193774696E-3</v>
      </c>
      <c r="TR187" s="10">
        <f t="shared" si="1414"/>
        <v>102.99627713095228</v>
      </c>
      <c r="TS187" s="9">
        <f t="shared" si="1007"/>
        <v>118.87935099119112</v>
      </c>
      <c r="TT187" s="9">
        <f t="shared" si="1008"/>
        <v>86.940851208984753</v>
      </c>
      <c r="TU187" s="115">
        <f t="shared" si="1415"/>
        <v>102.91010110008793</v>
      </c>
      <c r="TV187" s="15">
        <f t="shared" si="1416"/>
        <v>1.9726695133502432E-3</v>
      </c>
      <c r="TW187" s="12"/>
      <c r="TX187" s="11">
        <f t="shared" ref="TX187:TX250" si="1717">UC186</f>
        <v>1.9832923996785392E-3</v>
      </c>
      <c r="TY187" s="10">
        <f t="shared" si="1417"/>
        <v>102.85306154315001</v>
      </c>
      <c r="TZ187" s="9">
        <f t="shared" si="1009"/>
        <v>118.73784466515048</v>
      </c>
      <c r="UA187" s="9">
        <f t="shared" si="1010"/>
        <v>86.797454465547617</v>
      </c>
      <c r="UB187" s="115">
        <f t="shared" si="1418"/>
        <v>102.76764956534905</v>
      </c>
      <c r="UC187" s="15">
        <f t="shared" si="1419"/>
        <v>1.972786274274863E-3</v>
      </c>
      <c r="UD187" s="12"/>
      <c r="UE187" s="11">
        <f t="shared" ref="UE187:UE250" si="1718">UJ186</f>
        <v>1.9833149770335035E-3</v>
      </c>
      <c r="UF187" s="10">
        <f t="shared" si="1420"/>
        <v>102.7098443124486</v>
      </c>
      <c r="UG187" s="9">
        <f t="shared" si="1011"/>
        <v>118.59632158729376</v>
      </c>
      <c r="UH187" s="9">
        <f t="shared" si="1012"/>
        <v>86.654057693134533</v>
      </c>
      <c r="UI187" s="115">
        <f t="shared" si="1421"/>
        <v>102.62518964021415</v>
      </c>
      <c r="UJ187" s="15">
        <f t="shared" si="1422"/>
        <v>1.9729020023195078E-3</v>
      </c>
      <c r="UK187" s="12"/>
      <c r="UL187" s="11">
        <f t="shared" ref="UL187:UL250" si="1719">UQ186</f>
        <v>1.9833373532480774E-3</v>
      </c>
      <c r="UM187" s="10">
        <f t="shared" si="1423"/>
        <v>102.56662545346576</v>
      </c>
      <c r="UN187" s="9">
        <f t="shared" si="1013"/>
        <v>118.45478190483098</v>
      </c>
      <c r="UO187" s="9">
        <f t="shared" si="1014"/>
        <v>86.510660892002662</v>
      </c>
      <c r="UP187" s="115">
        <f t="shared" si="1424"/>
        <v>102.48272139841683</v>
      </c>
      <c r="UQ187" s="15">
        <f t="shared" si="1425"/>
        <v>1.9730167065606635E-3</v>
      </c>
      <c r="UR187" s="12"/>
      <c r="US187" s="11">
        <f t="shared" ref="US187:US250" si="1720">UX186</f>
        <v>1.9833595301119527E-3</v>
      </c>
      <c r="UT187" s="10">
        <f t="shared" si="1426"/>
        <v>102.42340498068947</v>
      </c>
      <c r="UU187" s="9">
        <f t="shared" si="1015"/>
        <v>118.31322576369584</v>
      </c>
      <c r="UV187" s="9">
        <f t="shared" si="1016"/>
        <v>86.367264062406875</v>
      </c>
      <c r="UW187" s="115">
        <f t="shared" si="1427"/>
        <v>102.34024491305135</v>
      </c>
      <c r="UX187" s="15">
        <f t="shared" si="1428"/>
        <v>1.9731303959961317E-3</v>
      </c>
      <c r="UY187" s="12"/>
      <c r="UZ187" s="11">
        <f t="shared" ref="UZ187:UZ250" si="1721">VE186</f>
        <v>1.9833815093989334E-3</v>
      </c>
      <c r="VA187" s="10">
        <f t="shared" si="1429"/>
        <v>102.28018290847911</v>
      </c>
      <c r="VB187" s="9">
        <f t="shared" si="1017"/>
        <v>118.17165330855647</v>
      </c>
      <c r="VC187" s="9">
        <f t="shared" si="1018"/>
        <v>86.223867204599856</v>
      </c>
      <c r="VD187" s="115">
        <f t="shared" si="1430"/>
        <v>102.19776025657816</v>
      </c>
      <c r="VE187" s="15">
        <f t="shared" si="1431"/>
        <v>1.9732430795456743E-3</v>
      </c>
      <c r="VF187" s="12"/>
      <c r="VG187" s="11">
        <f t="shared" ref="VG187:VG250" si="1722">VL186</f>
        <v>1.9834032928670807E-3</v>
      </c>
      <c r="VH187" s="10">
        <f t="shared" si="1432"/>
        <v>102.13695925106663</v>
      </c>
      <c r="VI187" s="9">
        <f t="shared" si="1019"/>
        <v>118.03006468282612</v>
      </c>
      <c r="VJ187" s="9">
        <f t="shared" si="1020"/>
        <v>86.080470318832042</v>
      </c>
      <c r="VK187" s="115">
        <f t="shared" si="1433"/>
        <v>102.05526750082907</v>
      </c>
      <c r="VL187" s="15">
        <f t="shared" si="1434"/>
        <v>1.9733547660516926E-3</v>
      </c>
      <c r="VM187" s="12"/>
      <c r="VN187" s="11">
        <f t="shared" ref="VN187:VN250" si="1723">VS186</f>
        <v>1.9834248822588481E-3</v>
      </c>
      <c r="VO187" s="10">
        <f t="shared" si="1435"/>
        <v>101.99373402255767</v>
      </c>
      <c r="VP187" s="9">
        <f t="shared" si="1021"/>
        <v>117.88846002867375</v>
      </c>
      <c r="VQ187" s="9">
        <f t="shared" si="1022"/>
        <v>85.937073405351597</v>
      </c>
      <c r="VR187" s="115">
        <f t="shared" si="1436"/>
        <v>101.91276671701267</v>
      </c>
      <c r="VS187" s="15">
        <f t="shared" si="1437"/>
        <v>1.9734654642798682E-3</v>
      </c>
      <c r="VT187" s="12"/>
      <c r="VU187" s="11">
        <f t="shared" ref="VU187:VU250" si="1724">VZ186</f>
        <v>1.9834462793012313E-3</v>
      </c>
      <c r="VV187" s="10">
        <f t="shared" si="1438"/>
        <v>101.85050723693263</v>
      </c>
      <c r="VW187" s="9">
        <f t="shared" si="1023"/>
        <v>117.74683948703449</v>
      </c>
      <c r="VX187" s="9">
        <f t="shared" si="1024"/>
        <v>85.793676464404527</v>
      </c>
      <c r="VY187" s="115">
        <f t="shared" si="1439"/>
        <v>101.77025797571952</v>
      </c>
      <c r="VZ187" s="15">
        <f t="shared" si="1440"/>
        <v>1.9735751829198147E-3</v>
      </c>
      <c r="WA187" s="12"/>
      <c r="WB187" s="11">
        <f t="shared" ref="WB187:WB250" si="1725">WG186</f>
        <v>1.9834674857058874E-3</v>
      </c>
      <c r="WC187" s="10">
        <f t="shared" si="1441"/>
        <v>101.7072789080478</v>
      </c>
      <c r="WD187" s="9">
        <f t="shared" si="1025"/>
        <v>117.60520319762011</v>
      </c>
      <c r="WE187" s="9">
        <f t="shared" si="1026"/>
        <v>85.650279496234717</v>
      </c>
      <c r="WF187" s="115">
        <f t="shared" si="1442"/>
        <v>101.62774134692742</v>
      </c>
      <c r="WG187" s="15">
        <f t="shared" si="1443"/>
        <v>1.9736839305857139E-3</v>
      </c>
      <c r="WH187" s="12"/>
      <c r="WI187" s="11">
        <f t="shared" ref="WI187:WI250" si="1726">WN186</f>
        <v>1.9834885031692786E-3</v>
      </c>
      <c r="WJ187" s="10">
        <f t="shared" si="1444"/>
        <v>101.56404904963651</v>
      </c>
      <c r="WK187" s="9">
        <f t="shared" si="1027"/>
        <v>117.46355129892936</v>
      </c>
      <c r="WL187" s="9">
        <f t="shared" si="1028"/>
        <v>85.506882501083808</v>
      </c>
      <c r="WM187" s="115">
        <f t="shared" si="1445"/>
        <v>101.48521690000658</v>
      </c>
      <c r="WN187" s="15">
        <f t="shared" si="1446"/>
        <v>1.9737917158169659E-3</v>
      </c>
      <c r="WO187" s="12"/>
      <c r="WP187" s="11">
        <f t="shared" ref="WP187:WP250" si="1727">WU186</f>
        <v>1.9835093333728133E-3</v>
      </c>
      <c r="WQ187" s="10">
        <f t="shared" si="1447"/>
        <v>101.42081767531012</v>
      </c>
      <c r="WR187" s="9">
        <f t="shared" si="1029"/>
        <v>117.3218839282582</v>
      </c>
      <c r="WS187" s="9">
        <f t="shared" si="1030"/>
        <v>85.363485479191382</v>
      </c>
      <c r="WT187" s="115">
        <f t="shared" si="1448"/>
        <v>101.34268470372479</v>
      </c>
      <c r="WU187" s="15">
        <f t="shared" si="1449"/>
        <v>1.9738985470788032E-3</v>
      </c>
      <c r="WV187" s="12"/>
      <c r="WW187" s="11">
        <f t="shared" ref="WW187:WW250" si="1728">XB186</f>
        <v>1.9835299779829632E-3</v>
      </c>
      <c r="WX187" s="10">
        <f t="shared" si="1450"/>
        <v>101.27758479855919</v>
      </c>
      <c r="WY187" s="9">
        <f t="shared" si="1031"/>
        <v>117.18020122170998</v>
      </c>
      <c r="WZ187" s="9">
        <f t="shared" si="1032"/>
        <v>85.22008843079486</v>
      </c>
      <c r="XA187" s="115">
        <f t="shared" si="1451"/>
        <v>101.20014482625243</v>
      </c>
      <c r="XB187" s="15">
        <f t="shared" si="1452"/>
        <v>1.9740044327629337E-3</v>
      </c>
      <c r="XC187" s="12"/>
      <c r="XD187" s="11">
        <f t="shared" ref="XD187:XD250" si="1729">XI186</f>
        <v>1.9835504386514122E-3</v>
      </c>
      <c r="XE187" s="10">
        <f t="shared" si="1453"/>
        <v>101.13435043275447</v>
      </c>
      <c r="XF187" s="9">
        <f t="shared" si="1033"/>
        <v>117.03850331420554</v>
      </c>
      <c r="XG187" s="9">
        <f t="shared" si="1034"/>
        <v>85.07669135612953</v>
      </c>
      <c r="XH187" s="115">
        <f t="shared" si="1454"/>
        <v>101.05759733516754</v>
      </c>
      <c r="XI187" s="15">
        <f t="shared" si="1455"/>
        <v>1.9741093811881647E-3</v>
      </c>
      <c r="XJ187" s="12"/>
      <c r="XK187" s="11">
        <f t="shared" ref="XK187:XK250" si="1730">XP186</f>
        <v>1.9835707170151764E-3</v>
      </c>
      <c r="XL187" s="10">
        <f t="shared" si="1456"/>
        <v>100.991114591148</v>
      </c>
      <c r="XM187" s="9">
        <f t="shared" si="1035"/>
        <v>116.89679033949324</v>
      </c>
      <c r="XN187" s="9">
        <f t="shared" si="1036"/>
        <v>84.933294255428734</v>
      </c>
      <c r="XO187" s="115">
        <f t="shared" si="1457"/>
        <v>100.91504229746099</v>
      </c>
      <c r="XP187" s="15">
        <f t="shared" si="1458"/>
        <v>1.9742134006009993E-3</v>
      </c>
      <c r="XQ187" s="12"/>
      <c r="XR187" s="11">
        <f t="shared" ref="XR187:XR250" si="1731">XW186</f>
        <v>1.9835908146967332E-3</v>
      </c>
      <c r="XS187" s="10">
        <f t="shared" si="1459"/>
        <v>100.84787728687421</v>
      </c>
      <c r="XT187" s="9">
        <f t="shared" si="1037"/>
        <v>116.75506243015884</v>
      </c>
      <c r="XU187" s="9">
        <f t="shared" si="1038"/>
        <v>84.789897128923613</v>
      </c>
      <c r="XV187" s="115">
        <f t="shared" si="1460"/>
        <v>100.77247977954123</v>
      </c>
      <c r="XW187" s="15">
        <f t="shared" si="1461"/>
        <v>1.9743164991762709E-3</v>
      </c>
      <c r="XX187" s="12"/>
      <c r="XY187" s="11">
        <f t="shared" ref="XY187:XY250" si="1732">YD186</f>
        <v>1.9836107333041585E-3</v>
      </c>
      <c r="XZ187" s="10">
        <f t="shared" si="1462"/>
        <v>100.70463853295081</v>
      </c>
      <c r="YA187" s="9">
        <f t="shared" si="1039"/>
        <v>116.61331971763543</v>
      </c>
      <c r="YB187" s="9">
        <f t="shared" si="1040"/>
        <v>84.646499976843316</v>
      </c>
      <c r="YC187" s="115">
        <f t="shared" si="1463"/>
        <v>100.62990984723938</v>
      </c>
      <c r="YD187" s="15">
        <f t="shared" si="1464"/>
        <v>1.9744186850177412E-3</v>
      </c>
      <c r="YE187" s="12"/>
      <c r="YF187" s="11">
        <f t="shared" ref="YF187:YF250" si="1733">YK186</f>
        <v>1.9836304744312453E-3</v>
      </c>
      <c r="YG187" s="10">
        <f t="shared" si="1465"/>
        <v>100.56139834227997</v>
      </c>
      <c r="YH187" s="9">
        <f t="shared" si="1041"/>
        <v>116.47156233221314</v>
      </c>
      <c r="YI187" s="9">
        <f t="shared" si="1042"/>
        <v>84.503102799414989</v>
      </c>
      <c r="YJ187" s="115">
        <f t="shared" si="1466"/>
        <v>100.48733256581406</v>
      </c>
      <c r="YK187" s="15">
        <f t="shared" si="1467"/>
        <v>1.9745199661587035E-3</v>
      </c>
      <c r="YL187" s="12"/>
      <c r="YM187" s="11">
        <f t="shared" ref="YM187:YM250" si="1734">YR186</f>
        <v>1.9836500396576348E-3</v>
      </c>
      <c r="YN187" s="10">
        <f t="shared" si="1468"/>
        <v>100.41815672764929</v>
      </c>
      <c r="YO187" s="9">
        <f t="shared" si="1043"/>
        <v>116.32979040304885</v>
      </c>
      <c r="YP187" s="9">
        <f t="shared" si="1044"/>
        <v>84.359705596863719</v>
      </c>
      <c r="YQ187" s="115">
        <f t="shared" si="1469"/>
        <v>100.34474799995628</v>
      </c>
      <c r="YR187" s="15">
        <f t="shared" si="1470"/>
        <v>1.9746203505625792E-3</v>
      </c>
      <c r="YS187" s="12"/>
      <c r="YT187" s="11">
        <f t="shared" ref="YT187:YT250" si="1735">YY186</f>
        <v>1.9836694305489402E-3</v>
      </c>
      <c r="YU187" s="10">
        <f t="shared" si="1471"/>
        <v>100.27491370173277</v>
      </c>
      <c r="YV187" s="9">
        <f t="shared" si="1045"/>
        <v>116.18800405817582</v>
      </c>
      <c r="YW187" s="9">
        <f t="shared" si="1046"/>
        <v>84.216308369412616</v>
      </c>
      <c r="YX187" s="115">
        <f t="shared" si="1472"/>
        <v>100.20215621379421</v>
      </c>
      <c r="YY187" s="15">
        <f t="shared" si="1473"/>
        <v>1.9747198461235187E-3</v>
      </c>
      <c r="YZ187" s="12"/>
      <c r="ZA187" s="11">
        <f t="shared" ref="ZA187:ZA250" si="1736">ZF186</f>
        <v>1.9836886486568712E-3</v>
      </c>
      <c r="ZB187" s="10">
        <f t="shared" si="1474"/>
        <v>100.13166927709187</v>
      </c>
      <c r="ZC187" s="9">
        <f t="shared" si="1047"/>
        <v>116.04620342451324</v>
      </c>
      <c r="ZD187" s="9">
        <f t="shared" si="1048"/>
        <v>84.072911117282871</v>
      </c>
      <c r="ZE187" s="115">
        <f t="shared" si="1475"/>
        <v>100.05955727089805</v>
      </c>
      <c r="ZF187" s="15">
        <f t="shared" si="1476"/>
        <v>1.9748184606669713E-3</v>
      </c>
      <c r="ZG187" s="12"/>
      <c r="ZH187" s="11">
        <f t="shared" ref="ZH187:ZH250" si="1737">ZM186</f>
        <v>1.9837076955193517E-3</v>
      </c>
      <c r="ZI187" s="10">
        <f t="shared" si="1477"/>
        <v>99.988423466176528</v>
      </c>
      <c r="ZJ187" s="9">
        <f t="shared" si="1049"/>
        <v>115.90438862787565</v>
      </c>
      <c r="ZK187" s="9">
        <f t="shared" si="1050"/>
        <v>83.929513840693701</v>
      </c>
      <c r="ZL187" s="115">
        <f t="shared" si="1478"/>
        <v>99.916951234284682</v>
      </c>
      <c r="ZM187" s="15">
        <f t="shared" si="1479"/>
        <v>1.9749162019502887E-3</v>
      </c>
      <c r="ZN187" s="12"/>
      <c r="ZO187" s="11">
        <f t="shared" ref="ZO187:ZO250" si="1738">ZT186</f>
        <v>1.9837265726606506E-3</v>
      </c>
      <c r="ZP187" s="10">
        <f t="shared" si="1480"/>
        <v>99.845176281326061</v>
      </c>
      <c r="ZQ187" s="9">
        <f t="shared" si="1051"/>
        <v>115.76255979298237</v>
      </c>
      <c r="ZR187" s="9">
        <f t="shared" si="1052"/>
        <v>83.786116539862306</v>
      </c>
      <c r="ZS187" s="115">
        <f t="shared" si="1481"/>
        <v>99.774338166422339</v>
      </c>
      <c r="ZT187" s="15">
        <f t="shared" si="1482"/>
        <v>1.9750130776632993E-3</v>
      </c>
      <c r="ZU187" s="12"/>
      <c r="ZV187" s="11">
        <f t="shared" ref="ZV187:ZV250" si="1739">AAA186</f>
        <v>1.9837452815914982E-3</v>
      </c>
      <c r="ZW187" s="10">
        <f t="shared" si="1483"/>
        <v>99.70192773477018</v>
      </c>
      <c r="ZX187" s="9">
        <f t="shared" si="1053"/>
        <v>115.62071704346681</v>
      </c>
      <c r="ZY187" s="9">
        <f t="shared" si="1054"/>
        <v>83.642719215004036</v>
      </c>
      <c r="ZZ187" s="115">
        <f t="shared" si="1484"/>
        <v>99.631718129235423</v>
      </c>
      <c r="AAA187" s="15">
        <f t="shared" si="1485"/>
        <v>1.9751090954288697E-3</v>
      </c>
      <c r="AAB187" s="12"/>
      <c r="AAC187" s="11">
        <f t="shared" ref="AAC187:AAC250" si="1740">AAH186</f>
        <v>1.9837638238092061E-3</v>
      </c>
      <c r="AAD187" s="10">
        <f t="shared" si="1486"/>
        <v>99.55867783862999</v>
      </c>
      <c r="AAE187" s="9">
        <f t="shared" si="1055"/>
        <v>115.47886050188568</v>
      </c>
      <c r="AAF187" s="9">
        <f t="shared" si="1056"/>
        <v>83.499321866332338</v>
      </c>
      <c r="AAG187" s="115">
        <f t="shared" si="1487"/>
        <v>99.489091184109014</v>
      </c>
      <c r="AAH187" s="15">
        <f t="shared" si="1488"/>
        <v>1.9752042628034868E-3</v>
      </c>
      <c r="AAI187" s="12"/>
      <c r="AAJ187" s="11">
        <f t="shared" ref="AAJ187:AAJ250" si="1741">AAO186</f>
        <v>1.983782200797782E-3</v>
      </c>
      <c r="AAK187" s="10">
        <f t="shared" si="1489"/>
        <v>99.415426604918935</v>
      </c>
      <c r="AAL187" s="9">
        <f t="shared" si="1057"/>
        <v>115.33699028972816</v>
      </c>
      <c r="AAM187" s="9">
        <f t="shared" si="1058"/>
        <v>83.355924494058769</v>
      </c>
      <c r="AAN187" s="115">
        <f t="shared" si="1490"/>
        <v>99.346457391893466</v>
      </c>
      <c r="AAO187" s="15">
        <f t="shared" si="1491"/>
        <v>1.9752985872778209E-3</v>
      </c>
      <c r="AAP187" s="12"/>
      <c r="AAQ187" s="11">
        <f t="shared" ref="AAQ187:AAQ249" si="1742">AAV186</f>
        <v>1.9838004140280544E-3</v>
      </c>
      <c r="AAR187" s="10">
        <f t="shared" si="1492"/>
        <v>99.272174045543736</v>
      </c>
      <c r="AAS187" s="9">
        <f t="shared" si="1059"/>
        <v>115.19510652742503</v>
      </c>
      <c r="AAT187" s="9">
        <f t="shared" si="1060"/>
        <v>83.212527098392982</v>
      </c>
      <c r="AAU187" s="115">
        <f t="shared" si="1493"/>
        <v>99.203816812908997</v>
      </c>
      <c r="AAV187" s="15">
        <f t="shared" si="1494"/>
        <v>1.9753920762772817E-3</v>
      </c>
      <c r="AAW187" s="11"/>
      <c r="AAX187" s="11">
        <f t="shared" ref="AAX187:AAX250" si="1743">ABC186</f>
        <v>1.9838184649577863E-3</v>
      </c>
      <c r="AAY187" s="10">
        <f t="shared" si="1495"/>
        <v>99.128920172305328</v>
      </c>
      <c r="AAZ187" s="9">
        <f t="shared" si="1061"/>
        <v>115.05320933435758</v>
      </c>
      <c r="ABA187" s="9">
        <f t="shared" si="1062"/>
        <v>83.069129679542741</v>
      </c>
      <c r="ABB187" s="115">
        <f t="shared" si="1496"/>
        <v>99.061169506950165</v>
      </c>
      <c r="ABC187" s="15">
        <f t="shared" si="1497"/>
        <v>1.9754847371625762E-3</v>
      </c>
      <c r="ABD187" s="11"/>
      <c r="ABE187" s="11">
        <f t="shared" ref="ABE187:ABE250" si="1744">ABJ186</f>
        <v>1.983836355031791E-3</v>
      </c>
      <c r="ABF187" s="10">
        <f t="shared" si="1498"/>
        <v>98.9856649968998</v>
      </c>
      <c r="ABG187" s="9">
        <f t="shared" si="1063"/>
        <v>114.91129882886668</v>
      </c>
      <c r="ABH187" s="9">
        <f t="shared" si="1064"/>
        <v>82.925732237714129</v>
      </c>
      <c r="ABI187" s="115">
        <f t="shared" si="1499"/>
        <v>98.918515533290403</v>
      </c>
      <c r="ABJ187" s="15">
        <f t="shared" si="1500"/>
        <v>1.9755765772302603E-3</v>
      </c>
      <c r="ABK187" s="11"/>
      <c r="ABL187" s="11">
        <f t="shared" ref="ABL187:ABL250" si="1745">ABQ186</f>
        <v>1.9838540856820402E-3</v>
      </c>
      <c r="ABM187" s="10">
        <f t="shared" si="1501"/>
        <v>98.8424085309194</v>
      </c>
      <c r="ABN187" s="9">
        <f t="shared" si="1065"/>
        <v>114.76937512826154</v>
      </c>
      <c r="ABO187" s="9">
        <f t="shared" si="1066"/>
        <v>82.782334773111231</v>
      </c>
      <c r="ABP187" s="115">
        <f t="shared" si="1502"/>
        <v>98.77585495068638</v>
      </c>
      <c r="ABQ187" s="15">
        <f t="shared" si="1503"/>
        <v>1.9756676037132859E-3</v>
      </c>
      <c r="ABR187" s="11"/>
      <c r="ABS187" s="11">
        <f t="shared" ref="ABS187:ABS250" si="1746">ABX186</f>
        <v>1.9838716583277911E-3</v>
      </c>
      <c r="ABT187" s="10">
        <f t="shared" si="1504"/>
        <v>98.699150785853305</v>
      </c>
      <c r="ABU187" s="9">
        <f t="shared" si="1067"/>
        <v>114.62743834882859</v>
      </c>
      <c r="ABV187" s="9">
        <f t="shared" si="1068"/>
        <v>82.638937285936407</v>
      </c>
      <c r="ABW187" s="115">
        <f t="shared" si="1505"/>
        <v>98.633187817382492</v>
      </c>
      <c r="ABX187" s="15">
        <f t="shared" si="1506"/>
        <v>1.9757578237815407E-3</v>
      </c>
      <c r="ABY187" s="11"/>
      <c r="ABZ187" s="11">
        <f t="shared" ref="ABZ187:ABZ250" si="1747">ACE186</f>
        <v>1.9838890743756861E-3</v>
      </c>
      <c r="ACA187" s="10">
        <f t="shared" si="1507"/>
        <v>98.555891773088661</v>
      </c>
      <c r="ACB187" s="9">
        <f t="shared" si="1069"/>
        <v>114.48548860584015</v>
      </c>
      <c r="ACC187" s="9">
        <f t="shared" si="1070"/>
        <v>82.495539776390231</v>
      </c>
      <c r="ACD187" s="115">
        <f t="shared" si="1508"/>
        <v>98.490514191115182</v>
      </c>
      <c r="ACE187" s="15">
        <f t="shared" si="1509"/>
        <v>1.9758472445423891E-3</v>
      </c>
      <c r="ACF187" s="11"/>
      <c r="ACG187" s="11">
        <f t="shared" ref="ACG187:ACG250" si="1748">ACL186</f>
        <v>1.9839063352198728E-3</v>
      </c>
      <c r="ACH187" s="10">
        <f t="shared" si="1510"/>
        <v>98.412631503911427</v>
      </c>
      <c r="ACI187" s="9">
        <f t="shared" si="1071"/>
        <v>114.34352601356308</v>
      </c>
      <c r="ACJ187" s="9">
        <f t="shared" si="1072"/>
        <v>82.352142244671455</v>
      </c>
      <c r="ACK187" s="115">
        <f t="shared" si="1511"/>
        <v>98.347834129117274</v>
      </c>
      <c r="ACL187" s="15">
        <f t="shared" si="1512"/>
        <v>1.9759358730412043E-3</v>
      </c>
      <c r="ACM187" s="11"/>
      <c r="ACN187" s="11">
        <f t="shared" ref="ACN187:ACN250" si="1749">ACS186</f>
        <v>1.9839234422421091E-3</v>
      </c>
      <c r="ACO187" s="10">
        <f t="shared" si="1513"/>
        <v>98.269369989507283</v>
      </c>
      <c r="ACP187" s="9">
        <f t="shared" si="1073"/>
        <v>114.20155068526741</v>
      </c>
      <c r="ACQ187" s="9">
        <f t="shared" si="1074"/>
        <v>82.208744690977142</v>
      </c>
      <c r="ACR187" s="115">
        <f t="shared" si="1514"/>
        <v>98.205147688122281</v>
      </c>
      <c r="ACS187" s="15">
        <f t="shared" si="1515"/>
        <v>1.9760237162618987E-3</v>
      </c>
      <c r="ACT187" s="11"/>
      <c r="ACU187" s="11">
        <f t="shared" ref="ACU187:ACU250" si="1750">ACZ186</f>
        <v>1.9839403968118768E-3</v>
      </c>
      <c r="ACV187" s="10">
        <f t="shared" si="1516"/>
        <v>98.126107240962526</v>
      </c>
      <c r="ACW187" s="9">
        <f t="shared" si="1075"/>
        <v>114.05956273323481</v>
      </c>
      <c r="ACX187" s="9">
        <f t="shared" si="1076"/>
        <v>82.065347115502533</v>
      </c>
      <c r="ACY187" s="115">
        <f t="shared" si="1517"/>
        <v>98.062454924368666</v>
      </c>
      <c r="ACZ187" s="15">
        <f t="shared" si="1518"/>
        <v>1.9761107811274493E-3</v>
      </c>
      <c r="ADA187" s="11"/>
      <c r="ADB187" s="11">
        <f t="shared" ref="ADB187:ADB250" si="1751">ADG186</f>
        <v>1.9839572002864885E-3</v>
      </c>
      <c r="ADC187" s="10">
        <f t="shared" si="1519"/>
        <v>97.982843269264919</v>
      </c>
      <c r="ADD187" s="9">
        <f t="shared" si="1077"/>
        <v>113.91756226876707</v>
      </c>
      <c r="ADE187" s="9">
        <f t="shared" si="1078"/>
        <v>81.921949518441238</v>
      </c>
      <c r="ADF187" s="115">
        <f t="shared" si="1520"/>
        <v>97.919755893604162</v>
      </c>
      <c r="ADG187" s="15">
        <f t="shared" si="1521"/>
        <v>1.9761970745004053E-3</v>
      </c>
      <c r="ADH187" s="11"/>
      <c r="ADI187" s="11">
        <f t="shared" ref="ADI187:ADI250" si="1752">ADN186</f>
        <v>1.983973854011192E-3</v>
      </c>
      <c r="ADJ187" s="10">
        <f t="shared" si="1522"/>
        <v>97.839578085304623</v>
      </c>
      <c r="ADK187" s="9">
        <f t="shared" si="1079"/>
        <v>113.77554940219444</v>
      </c>
      <c r="ADL187" s="9">
        <f t="shared" si="1080"/>
        <v>81.778551899985018</v>
      </c>
      <c r="ADM187" s="115">
        <f t="shared" si="1523"/>
        <v>97.777050651089723</v>
      </c>
      <c r="ADN187" s="15">
        <f t="shared" si="1524"/>
        <v>1.9762826031834366E-3</v>
      </c>
      <c r="ADO187" s="11"/>
      <c r="ADP187" s="11">
        <f t="shared" ref="ADP187:ADP250" si="1753">ADU186</f>
        <v>1.9839903593192863E-3</v>
      </c>
      <c r="ADQ187" s="10">
        <f t="shared" si="1525"/>
        <v>97.696311699874968</v>
      </c>
      <c r="ADR187" s="9">
        <f t="shared" si="1081"/>
        <v>113.63352424288396</v>
      </c>
      <c r="ADS187" s="9">
        <f t="shared" si="1082"/>
        <v>81.635154260324072</v>
      </c>
      <c r="ADT187" s="115">
        <f t="shared" si="1526"/>
        <v>97.634339251604018</v>
      </c>
      <c r="ADU187" s="15">
        <f t="shared" si="1527"/>
        <v>1.9763673739198041E-3</v>
      </c>
      <c r="ADV187" s="11"/>
      <c r="ADW187" s="11">
        <f t="shared" ref="ADW187:ADW250" si="1754">AEB186</f>
        <v>1.9840067175322155E-3</v>
      </c>
      <c r="ADX187" s="10">
        <f t="shared" si="1528"/>
        <v>97.55304412367343</v>
      </c>
      <c r="ADY187" s="9">
        <f t="shared" si="1083"/>
        <v>113.49148689924769</v>
      </c>
      <c r="ADZ187" s="9">
        <f t="shared" si="1084"/>
        <v>81.491756599646806</v>
      </c>
      <c r="AEA187" s="115">
        <f t="shared" si="1529"/>
        <v>97.491621749447248</v>
      </c>
      <c r="AEB187" s="15">
        <f t="shared" si="1530"/>
        <v>1.9764513933939044E-3</v>
      </c>
      <c r="AEC187" s="11"/>
      <c r="AED187" s="11">
        <f t="shared" ref="AED187:AED250" si="1755">AEI186</f>
        <v>1.9840229299596872E-3</v>
      </c>
      <c r="AEE187" s="10">
        <f t="shared" si="1531"/>
        <v>97.409775367302359</v>
      </c>
      <c r="AEF187" s="9">
        <f t="shared" si="1085"/>
        <v>113.34943747875087</v>
      </c>
      <c r="AEG187" s="9">
        <f t="shared" si="1086"/>
        <v>81.348358918140065</v>
      </c>
      <c r="AEH187" s="115">
        <f t="shared" si="1532"/>
        <v>97.348898198445468</v>
      </c>
      <c r="AEI187" s="15">
        <f t="shared" si="1533"/>
        <v>1.9765346682317476E-3</v>
      </c>
      <c r="AEJ187" s="11"/>
      <c r="AEK187" s="11">
        <f t="shared" ref="AEK187:AEK250" si="1756">AEP186</f>
        <v>1.9840389978997611E-3</v>
      </c>
      <c r="AEL187" s="10">
        <f t="shared" si="1534"/>
        <v>97.266505441269928</v>
      </c>
      <c r="AEM187" s="9">
        <f t="shared" si="1087"/>
        <v>113.20737608792005</v>
      </c>
      <c r="AEN187" s="9">
        <f t="shared" si="1088"/>
        <v>81.204961215988916</v>
      </c>
      <c r="AEO187" s="115">
        <f t="shared" si="1535"/>
        <v>97.206168651954485</v>
      </c>
      <c r="AEP187" s="15">
        <f t="shared" si="1536"/>
        <v>1.976617205001475E-3</v>
      </c>
      <c r="AEQ187" s="11"/>
      <c r="AER187" s="11">
        <f t="shared" ref="AER187:AER250" si="1757">AEW186</f>
        <v>1.9840549226389672E-3</v>
      </c>
      <c r="AES187" s="10">
        <f t="shared" si="1537"/>
        <v>97.12323435599086</v>
      </c>
      <c r="AET187" s="9">
        <f t="shared" si="1089"/>
        <v>113.06530283235111</v>
      </c>
      <c r="AEU187" s="9">
        <f t="shared" si="1090"/>
        <v>81.061563493376909</v>
      </c>
      <c r="AEV187" s="115">
        <f t="shared" si="1538"/>
        <v>97.063433162864015</v>
      </c>
      <c r="AEW187" s="15">
        <f t="shared" si="1539"/>
        <v>1.9766990102138382E-3</v>
      </c>
      <c r="AEX187" s="11"/>
      <c r="AEY187" s="11">
        <f t="shared" ref="AEY187:AEY250" si="1758">AFD186</f>
        <v>1.9840707054523954E-3</v>
      </c>
      <c r="AEZ187" s="10">
        <f t="shared" si="1540"/>
        <v>96.979962121787366</v>
      </c>
      <c r="AFA187" s="9">
        <f t="shared" si="1091"/>
        <v>112.92321781671723</v>
      </c>
      <c r="AFB187" s="9">
        <f t="shared" si="1092"/>
        <v>80.918165750485898</v>
      </c>
      <c r="AFC187" s="115">
        <f t="shared" si="1541"/>
        <v>96.920691783601569</v>
      </c>
      <c r="AFD187" s="15">
        <f t="shared" si="1542"/>
        <v>1.9767800903227081E-3</v>
      </c>
      <c r="AFE187" s="11"/>
      <c r="AFF187" s="11">
        <f t="shared" ref="AFF187:AFF250" si="1759">AFK186</f>
        <v>1.9840863476038033E-3</v>
      </c>
      <c r="AFG187" s="10">
        <f t="shared" si="1543"/>
        <v>96.836688748889884</v>
      </c>
      <c r="AFH187" s="9">
        <f t="shared" si="1093"/>
        <v>112.78112114477679</v>
      </c>
      <c r="AFI187" s="9">
        <f t="shared" si="1094"/>
        <v>80.774767987496119</v>
      </c>
      <c r="AFJ187" s="115">
        <f t="shared" si="1544"/>
        <v>96.777944566136455</v>
      </c>
      <c r="AFK187" s="15">
        <f t="shared" si="1545"/>
        <v>1.9768604517255502E-3</v>
      </c>
      <c r="AFL187" s="11"/>
      <c r="AFM187" s="11">
        <f t="shared" ref="AFM187:AFM250" si="1760">AFR186</f>
        <v>1.9841018503457186E-3</v>
      </c>
      <c r="AFN187" s="10">
        <f t="shared" si="1546"/>
        <v>96.693414247437914</v>
      </c>
      <c r="AFO187" s="9">
        <f t="shared" si="1095"/>
        <v>112.63901291938126</v>
      </c>
      <c r="AFP187" s="9">
        <f t="shared" si="1096"/>
        <v>80.631370204586247</v>
      </c>
      <c r="AFQ187" s="115">
        <f t="shared" si="1547"/>
        <v>96.63519156198376</v>
      </c>
      <c r="AFR187" s="15">
        <f t="shared" si="1548"/>
        <v>1.9769401007639071E-3</v>
      </c>
      <c r="AFS187" s="11"/>
      <c r="AFT187" s="11">
        <f t="shared" ref="AFT187:AFT250" si="1761">AFY186</f>
        <v>1.9841172149195345E-3</v>
      </c>
      <c r="AFU187" s="10">
        <f t="shared" si="1549"/>
        <v>96.550138627480834</v>
      </c>
      <c r="AFV187" s="9">
        <f t="shared" si="1097"/>
        <v>112.49689324248291</v>
      </c>
      <c r="AFW187" s="9">
        <f t="shared" si="1098"/>
        <v>80.487972401933362</v>
      </c>
      <c r="AFX187" s="115">
        <f t="shared" si="1550"/>
        <v>96.492432822208144</v>
      </c>
      <c r="AFY187" s="15">
        <f t="shared" si="1551"/>
        <v>1.9770190437238895E-3</v>
      </c>
      <c r="AFZ187" s="11"/>
      <c r="AGA187" s="11">
        <f t="shared" ref="AGA187:AGA250" si="1762">AGF186</f>
        <v>1.9841324425556063E-3</v>
      </c>
      <c r="AGB187" s="10">
        <f t="shared" si="1552"/>
        <v>96.40686189897869</v>
      </c>
      <c r="AGC187" s="9">
        <f t="shared" si="1099"/>
        <v>112.35476221514257</v>
      </c>
      <c r="AGD187" s="9">
        <f t="shared" si="1100"/>
        <v>80.34457457971294</v>
      </c>
      <c r="AGE187" s="115">
        <f t="shared" si="1553"/>
        <v>96.349668397427763</v>
      </c>
      <c r="AGF187" s="15">
        <f t="shared" si="1554"/>
        <v>1.9770972868366423E-3</v>
      </c>
      <c r="AGG187" s="11"/>
      <c r="AGH187" s="11">
        <f t="shared" ref="AGH187:AGH250" si="1763">AGM186</f>
        <v>1.9841475344733552E-3</v>
      </c>
      <c r="AGI187" s="10">
        <f t="shared" si="1555"/>
        <v>96.263584071802981</v>
      </c>
      <c r="AGJ187" s="9">
        <f t="shared" si="1101"/>
        <v>112.21261993753726</v>
      </c>
      <c r="AGK187" s="9">
        <f t="shared" si="1102"/>
        <v>80.201176738098994</v>
      </c>
      <c r="AGL187" s="115">
        <f t="shared" si="1556"/>
        <v>96.206898337818131</v>
      </c>
      <c r="AGM187" s="15">
        <f t="shared" si="1557"/>
        <v>1.9771748362788131E-3</v>
      </c>
      <c r="AGN187" s="11"/>
      <c r="AGO187" s="11">
        <f t="shared" ref="AGO187:AGO250" si="1764">AGT186</f>
        <v>1.9841624918813597E-3</v>
      </c>
      <c r="AGP187" s="10">
        <f t="shared" si="1558"/>
        <v>96.120305155737483</v>
      </c>
      <c r="AGQ187" s="9">
        <f t="shared" si="1103"/>
        <v>112.07046650896774</v>
      </c>
      <c r="AGR187" s="9">
        <f t="shared" si="1104"/>
        <v>80.0577788772639</v>
      </c>
      <c r="AGS187" s="115">
        <f t="shared" si="1559"/>
        <v>96.06412269311582</v>
      </c>
      <c r="AGT187" s="15">
        <f t="shared" si="1560"/>
        <v>1.9772516981730317E-3</v>
      </c>
      <c r="AGU187" s="11"/>
      <c r="AGV187" s="11">
        <f t="shared" ref="AGV187:AGV250" si="1765">AHA186</f>
        <v>1.9841773159774557E-3</v>
      </c>
      <c r="AGW187" s="10">
        <f t="shared" si="1561"/>
        <v>95.977025160478959</v>
      </c>
      <c r="AGX187" s="9">
        <f t="shared" si="1105"/>
        <v>111.92830202786614</v>
      </c>
      <c r="AGY187" s="9">
        <f t="shared" si="1106"/>
        <v>79.914380997378544</v>
      </c>
      <c r="AGZ187" s="115">
        <f t="shared" si="1562"/>
        <v>95.921341512622348</v>
      </c>
      <c r="AHA187" s="15">
        <f t="shared" si="1563"/>
        <v>1.9773278785883636E-3</v>
      </c>
      <c r="AHB187" s="11"/>
      <c r="AHC187" s="11">
        <f t="shared" ref="AHC187:AHC250" si="1766">AHH186</f>
        <v>1.98419200794883E-3</v>
      </c>
      <c r="AHD187" s="10">
        <f t="shared" si="1564"/>
        <v>95.833744095637982</v>
      </c>
      <c r="AHE187" s="9">
        <f t="shared" si="1107"/>
        <v>111.78612659180331</v>
      </c>
      <c r="AHF187" s="9">
        <f t="shared" si="1108"/>
        <v>79.770983098612305</v>
      </c>
      <c r="AHG187" s="115">
        <f t="shared" si="1565"/>
        <v>95.778554845207807</v>
      </c>
      <c r="AHH187" s="15">
        <f t="shared" si="1566"/>
        <v>1.9774033835407785E-3</v>
      </c>
      <c r="AHI187" s="11"/>
      <c r="AHJ187" s="11">
        <f t="shared" ref="AHJ187:AHJ250" si="1767">AHO186</f>
        <v>1.984206568972116E-3</v>
      </c>
      <c r="AHK187" s="10">
        <f t="shared" si="1567"/>
        <v>95.690461970739676</v>
      </c>
      <c r="AHL187" s="9">
        <f t="shared" si="1109"/>
        <v>111.64394029749627</v>
      </c>
      <c r="AHM187" s="9">
        <f t="shared" si="1110"/>
        <v>79.627585181133071</v>
      </c>
      <c r="AHN187" s="115">
        <f t="shared" si="1568"/>
        <v>95.635762739314671</v>
      </c>
      <c r="AHO187" s="15">
        <f t="shared" si="1569"/>
        <v>1.9774782189935941E-3</v>
      </c>
      <c r="AHP187" s="11"/>
      <c r="AHQ187" s="11">
        <f t="shared" ref="AHQ187:AHQ250" si="1768">AHV186</f>
        <v>1.9842210002134807E-3</v>
      </c>
      <c r="AHR187" s="10">
        <f t="shared" si="1570"/>
        <v>95.547178795224497</v>
      </c>
      <c r="AHS187" s="9">
        <f t="shared" si="1111"/>
        <v>111.50174324081554</v>
      </c>
      <c r="AHT187" s="9">
        <f t="shared" si="1112"/>
        <v>79.484187245107179</v>
      </c>
      <c r="AHU187" s="115">
        <f t="shared" si="1571"/>
        <v>95.492965242961361</v>
      </c>
      <c r="AHV187" s="15">
        <f t="shared" si="1572"/>
        <v>1.977552390857945E-3</v>
      </c>
      <c r="AHW187" s="11"/>
      <c r="AHX187" s="11">
        <f t="shared" ref="AHX187:AHX250" si="1769">AIC186</f>
        <v>1.9842353028287304E-3</v>
      </c>
      <c r="AHY187" s="10">
        <f t="shared" si="1573"/>
        <v>95.403894578448927</v>
      </c>
      <c r="AHZ187" s="9">
        <f t="shared" si="1113"/>
        <v>111.35953551679245</v>
      </c>
      <c r="AIA187" s="9">
        <f t="shared" si="1114"/>
        <v>79.340789290699576</v>
      </c>
      <c r="AIB187" s="115">
        <f t="shared" si="1574"/>
        <v>95.350162403746012</v>
      </c>
      <c r="AIC187" s="15">
        <f t="shared" si="1575"/>
        <v>1.9776259049932173E-3</v>
      </c>
      <c r="AID187" s="11"/>
      <c r="AIE187" s="11">
        <f t="shared" ref="AIE187:AIE250" si="1770">AIJ186</f>
        <v>1.984249477963388E-3</v>
      </c>
      <c r="AIF187" s="10">
        <f t="shared" si="1576"/>
        <v>95.260609329686304</v>
      </c>
      <c r="AIG187" s="9">
        <f t="shared" si="1115"/>
        <v>111.21731721962628</v>
      </c>
      <c r="AIH187" s="9">
        <f t="shared" si="1116"/>
        <v>79.197391318073713</v>
      </c>
      <c r="AII187" s="115">
        <f t="shared" si="1577"/>
        <v>95.207354268849997</v>
      </c>
      <c r="AIJ187" s="15">
        <f t="shared" si="1578"/>
        <v>1.9776987672074997E-3</v>
      </c>
      <c r="AIK187" s="11"/>
      <c r="AIL187" s="11">
        <f t="shared" ref="AIL187:AIL250" si="1771">AIQ186</f>
        <v>1.9842635267527955E-3</v>
      </c>
      <c r="AIM187" s="10">
        <f t="shared" si="1579"/>
        <v>95.117323058127482</v>
      </c>
      <c r="AIN187" s="9">
        <f t="shared" si="1117"/>
        <v>111.07508844269151</v>
      </c>
      <c r="AIO187" s="9">
        <f t="shared" si="1118"/>
        <v>79.053993327391566</v>
      </c>
      <c r="AIP187" s="115">
        <f t="shared" si="1580"/>
        <v>95.064540885041538</v>
      </c>
      <c r="AIQ187" s="15">
        <f t="shared" si="1581"/>
        <v>1.9777709832580269E-3</v>
      </c>
      <c r="AIR187" s="11"/>
      <c r="AIS187" s="11">
        <f t="shared" ref="AIS187:AIS250" si="1772">AIX186</f>
        <v>1.9842774503221962E-3</v>
      </c>
      <c r="AIT187" s="10">
        <f t="shared" si="1582"/>
        <v>94.974035772881592</v>
      </c>
      <c r="AIU187" s="9">
        <f t="shared" si="1119"/>
        <v>110.93284927854485</v>
      </c>
      <c r="AIV187" s="9">
        <f t="shared" si="1120"/>
        <v>78.910595318813705</v>
      </c>
      <c r="AIW187" s="115">
        <f t="shared" si="1583"/>
        <v>94.921722298679271</v>
      </c>
      <c r="AIX187" s="15">
        <f t="shared" si="1584"/>
        <v>1.9778425588516135E-3</v>
      </c>
      <c r="AIY187" s="11"/>
      <c r="AIZ187" s="11">
        <f t="shared" ref="AIZ187:AIZ250" si="1773">AJE186</f>
        <v>1.9842912497868301E-3</v>
      </c>
      <c r="AJA187" s="10">
        <f t="shared" si="1585"/>
        <v>94.830747482976776</v>
      </c>
      <c r="AJB187" s="9">
        <f t="shared" si="1121"/>
        <v>110.79059981893232</v>
      </c>
      <c r="AJC187" s="9">
        <f t="shared" si="1122"/>
        <v>78.767197292499247</v>
      </c>
      <c r="AJD187" s="115">
        <f t="shared" si="1586"/>
        <v>94.778898555715784</v>
      </c>
      <c r="AJE187" s="15">
        <f t="shared" si="1587"/>
        <v>1.9779134996450874E-3</v>
      </c>
      <c r="AJF187" s="11"/>
      <c r="AJG187" s="11">
        <f t="shared" ref="AJG187:AJG250" si="1774">AJL186</f>
        <v>1.9843049262520201E-3</v>
      </c>
      <c r="AJH187" s="10">
        <f t="shared" si="1588"/>
        <v>94.687458197360883</v>
      </c>
      <c r="AJI187" s="9">
        <f t="shared" si="1123"/>
        <v>110.64834015479622</v>
      </c>
      <c r="AJJ187" s="9">
        <f t="shared" si="1124"/>
        <v>78.623799248605962</v>
      </c>
      <c r="AJK187" s="115">
        <f t="shared" si="1589"/>
        <v>94.636069701701089</v>
      </c>
      <c r="AJL187" s="15">
        <f t="shared" si="1590"/>
        <v>1.9779838112457234E-3</v>
      </c>
      <c r="AJM187" s="11"/>
      <c r="AJN187" s="11">
        <f t="shared" ref="AJN187:AJN250" si="1775">AJS186</f>
        <v>1.9843184808132569E-3</v>
      </c>
      <c r="AJO187" s="10">
        <f t="shared" si="1591"/>
        <v>94.544167924902226</v>
      </c>
      <c r="AJP187" s="9">
        <f t="shared" si="1125"/>
        <v>110.50607037628203</v>
      </c>
      <c r="AJQ187" s="9">
        <f t="shared" si="1126"/>
        <v>78.480401187290184</v>
      </c>
      <c r="AJR187" s="115">
        <f t="shared" si="1592"/>
        <v>94.493235781786098</v>
      </c>
      <c r="AJS187" s="15">
        <f t="shared" si="1593"/>
        <v>1.9780534992116685E-3</v>
      </c>
      <c r="AJT187" s="11"/>
      <c r="AJU187" s="11">
        <f t="shared" ref="AJU187:AJU250" si="1776">AJZ186</f>
        <v>1.9843319145562937E-3</v>
      </c>
      <c r="AJV187" s="10">
        <f t="shared" si="1594"/>
        <v>94.400876674390219</v>
      </c>
      <c r="AJW187" s="9">
        <f t="shared" si="1127"/>
        <v>110.36379057274532</v>
      </c>
      <c r="AJX187" s="9">
        <f t="shared" si="1128"/>
        <v>78.337003108706796</v>
      </c>
      <c r="AJY187" s="115">
        <f t="shared" si="1595"/>
        <v>94.350396840726063</v>
      </c>
      <c r="AJZ187" s="15">
        <f t="shared" si="1596"/>
        <v>1.9781225690523657E-3</v>
      </c>
      <c r="AKA187" s="11"/>
      <c r="AKB187" s="11">
        <f t="shared" ref="AKB187:AKB250" si="1777">AKG186</f>
        <v>1.984345228557225E-3</v>
      </c>
      <c r="AKC187" s="10">
        <f t="shared" si="1597"/>
        <v>94.257584454536101</v>
      </c>
      <c r="AKD187" s="9">
        <f t="shared" si="1129"/>
        <v>110.22150083275851</v>
      </c>
      <c r="AKE187" s="9">
        <f t="shared" si="1130"/>
        <v>78.193605013009389</v>
      </c>
      <c r="AKF187" s="115">
        <f t="shared" si="1598"/>
        <v>94.207552922883949</v>
      </c>
      <c r="AKG187" s="15">
        <f t="shared" si="1599"/>
        <v>1.9781910262289767E-3</v>
      </c>
      <c r="AKH187" s="11"/>
      <c r="AKI187" s="11">
        <f t="shared" ref="AKI187:AKI250" si="1778">AKN186</f>
        <v>1.9843584238825786E-3</v>
      </c>
      <c r="AKJ187" s="10">
        <f t="shared" si="1600"/>
        <v>94.114291273973663</v>
      </c>
      <c r="AKK187" s="9">
        <f t="shared" si="1131"/>
        <v>110.07920124411767</v>
      </c>
      <c r="AKL187" s="9">
        <f t="shared" si="1132"/>
        <v>78.050206900350233</v>
      </c>
      <c r="AKM187" s="115">
        <f t="shared" si="1601"/>
        <v>94.064704072233951</v>
      </c>
      <c r="AKN187" s="15">
        <f t="shared" si="1602"/>
        <v>1.9782588761547838E-3</v>
      </c>
      <c r="AKO187" s="11"/>
      <c r="AKP187" s="11">
        <f t="shared" ref="AKP187:AKP250" si="1779">AKU186</f>
        <v>1.9843715015893885E-3</v>
      </c>
      <c r="AKQ187" s="10">
        <f t="shared" si="1603"/>
        <v>93.970997141259943</v>
      </c>
      <c r="AKR187" s="9">
        <f t="shared" si="1133"/>
        <v>109.93689189384918</v>
      </c>
      <c r="AKS187" s="9">
        <f t="shared" si="1134"/>
        <v>77.90680877088009</v>
      </c>
      <c r="AKT187" s="115">
        <f t="shared" si="1604"/>
        <v>93.921850332364642</v>
      </c>
      <c r="AKU187" s="15">
        <f t="shared" si="1605"/>
        <v>1.9783261241956276E-3</v>
      </c>
      <c r="AKV187" s="11"/>
      <c r="AKW187" s="11">
        <f t="shared" ref="AKW187:AKW250" si="1780">ALB186</f>
        <v>1.9843844627253004E-3</v>
      </c>
      <c r="AKX187" s="10">
        <f t="shared" si="1606"/>
        <v>93.827702064875794</v>
      </c>
      <c r="AKY187" s="9">
        <f t="shared" si="1135"/>
        <v>109.79457286821638</v>
      </c>
      <c r="AKZ187" s="9">
        <f t="shared" si="1136"/>
        <v>77.763410624748573</v>
      </c>
      <c r="ALA187" s="115">
        <f t="shared" si="1607"/>
        <v>93.778991746482475</v>
      </c>
      <c r="ALB187" s="15">
        <f t="shared" si="1608"/>
        <v>1.9783927756702926E-3</v>
      </c>
      <c r="ALC187" s="11"/>
      <c r="ALD187" s="11">
        <f t="shared" ref="ALD187:ALD250" si="1781">ALI186</f>
        <v>1.9843973083286314E-3</v>
      </c>
      <c r="ALE187" s="10">
        <f t="shared" si="1609"/>
        <v>93.684406053226724</v>
      </c>
      <c r="ALF187" s="9">
        <f t="shared" si="1137"/>
        <v>109.65224425272616</v>
      </c>
      <c r="ALG187" s="9">
        <f t="shared" si="1138"/>
        <v>77.620012462103801</v>
      </c>
      <c r="ALH187" s="115">
        <f t="shared" si="1610"/>
        <v>93.636128357414975</v>
      </c>
      <c r="ALI187" s="15">
        <f t="shared" si="1611"/>
        <v>1.9784588358509308E-3</v>
      </c>
      <c r="ALJ187" s="11"/>
      <c r="ALK187" s="11">
        <f t="shared" ref="ALK187:ALK250" si="1782">ALP186</f>
        <v>1.9844100394284703E-3</v>
      </c>
      <c r="ALL187" s="10">
        <f t="shared" si="1612"/>
        <v>93.541109114643405</v>
      </c>
      <c r="ALM187" s="9">
        <f t="shared" si="1139"/>
        <v>109.50990613213551</v>
      </c>
      <c r="ALN187" s="9">
        <f t="shared" si="1140"/>
        <v>77.476614283092687</v>
      </c>
      <c r="ALO187" s="115">
        <f t="shared" si="1613"/>
        <v>93.493260207614099</v>
      </c>
      <c r="ALP187" s="15">
        <f t="shared" si="1614"/>
        <v>1.9785243099634483E-3</v>
      </c>
      <c r="ALQ187" s="12"/>
      <c r="ALR187" s="11">
        <f t="shared" ref="ALR187:ALR250" si="1783">ALW186</f>
        <v>1.984422657044748E-3</v>
      </c>
      <c r="ALS187" s="10">
        <f t="shared" si="1615"/>
        <v>93.397811257382472</v>
      </c>
      <c r="ALT187" s="9">
        <f t="shared" si="1141"/>
        <v>109.36755859045793</v>
      </c>
      <c r="ALU187" s="9">
        <f t="shared" si="1142"/>
        <v>77.333216087860833</v>
      </c>
      <c r="ALV187" s="115">
        <f t="shared" si="1616"/>
        <v>93.350387339159383</v>
      </c>
      <c r="ALW187" s="15">
        <f t="shared" si="1617"/>
        <v>1.9785892031879185E-3</v>
      </c>
      <c r="ALX187" s="12"/>
      <c r="ALY187" s="11">
        <f t="shared" ref="ALY187:ALY250" si="1784">AMD186</f>
        <v>1.9844351621883262E-3</v>
      </c>
      <c r="ALZ187" s="10">
        <f t="shared" si="1618"/>
        <v>93.254512489627103</v>
      </c>
      <c r="AMA187" s="9">
        <f t="shared" si="1143"/>
        <v>109.22520171096994</v>
      </c>
      <c r="AMB187" s="9">
        <f t="shared" si="1144"/>
        <v>77.189817876552482</v>
      </c>
      <c r="AMC187" s="115">
        <f t="shared" si="1619"/>
        <v>93.207509793761204</v>
      </c>
      <c r="AMD187" s="15">
        <f t="shared" si="1620"/>
        <v>1.9786535206589751E-3</v>
      </c>
      <c r="AME187" s="12"/>
      <c r="AMF187" s="11">
        <f t="shared" ref="AMF187:AMF250" si="1785">AMK186</f>
        <v>1.9844475558610753E-3</v>
      </c>
      <c r="AMG187" s="10">
        <f t="shared" si="1621"/>
        <v>93.111212819487662</v>
      </c>
      <c r="AMH187" s="9">
        <f t="shared" si="1145"/>
        <v>109.08283557621735</v>
      </c>
      <c r="AMI187" s="9">
        <f t="shared" si="1146"/>
        <v>77.04641964931065</v>
      </c>
      <c r="AMJ187" s="115">
        <f t="shared" si="1622"/>
        <v>93.064627612763999</v>
      </c>
      <c r="AMK187" s="15">
        <f t="shared" si="1623"/>
        <v>1.9787172674661934E-3</v>
      </c>
      <c r="AML187" s="12"/>
      <c r="AMM187" s="11">
        <f t="shared" ref="AMM187:AMM250" si="1786">AMR186</f>
        <v>1.9844598390559537E-3</v>
      </c>
      <c r="AMN187" s="10">
        <f t="shared" si="1624"/>
        <v>92.967912255002389</v>
      </c>
      <c r="AMO187" s="9">
        <f t="shared" si="1147"/>
        <v>108.94046026802167</v>
      </c>
      <c r="AMP187" s="9">
        <f t="shared" si="1148"/>
        <v>76.903021406277091</v>
      </c>
      <c r="AMQ187" s="115">
        <f t="shared" si="1625"/>
        <v>92.921740837149372</v>
      </c>
      <c r="AMR187" s="15">
        <f t="shared" si="1626"/>
        <v>1.9787804486544962E-3</v>
      </c>
      <c r="AMS187" s="12"/>
      <c r="AMT187" s="11">
        <f t="shared" ref="AMT187:AMT250" si="1787">AMY186</f>
        <v>1.9844720127570842E-3</v>
      </c>
      <c r="AMU187" s="10">
        <f t="shared" si="1627"/>
        <v>92.824610804138032</v>
      </c>
      <c r="AMV187" s="9">
        <f t="shared" si="1149"/>
        <v>108.7980758674863</v>
      </c>
      <c r="AMW187" s="9">
        <f t="shared" si="1150"/>
        <v>76.759623147592279</v>
      </c>
      <c r="AMX187" s="115">
        <f t="shared" si="1628"/>
        <v>92.778849507539292</v>
      </c>
      <c r="AMY187" s="15">
        <f t="shared" si="1629"/>
        <v>1.9788430692245259E-3</v>
      </c>
      <c r="AMZ187" s="12"/>
      <c r="ANA187" s="11">
        <f t="shared" ref="ANA187:ANA250" si="1788">ANF186</f>
        <v>1.9844840779398385E-3</v>
      </c>
      <c r="ANB187" s="10">
        <f t="shared" si="1630"/>
        <v>92.681308474790455</v>
      </c>
      <c r="ANC187" s="9">
        <f t="shared" si="1151"/>
        <v>108.65568245500279</v>
      </c>
      <c r="AND187" s="9">
        <f t="shared" si="1152"/>
        <v>76.616224873395467</v>
      </c>
      <c r="ANE187" s="115">
        <f t="shared" si="1631"/>
        <v>92.635953664199121</v>
      </c>
      <c r="ANF187" s="15">
        <f t="shared" si="1632"/>
        <v>1.9789051341330376E-3</v>
      </c>
      <c r="ANG187" s="12"/>
      <c r="ANH187" s="11">
        <f t="shared" ref="ANH187:ANH250" si="1789">ANM186</f>
        <v>1.9844960355709092E-3</v>
      </c>
      <c r="ANI187" s="10">
        <f t="shared" si="1633"/>
        <v>92.538005274785291</v>
      </c>
      <c r="ANJ187" s="9">
        <f t="shared" si="1153"/>
        <v>108.51328011025693</v>
      </c>
      <c r="ANK187" s="9">
        <f t="shared" si="1154"/>
        <v>76.472826583824613</v>
      </c>
      <c r="ANL187" s="115">
        <f t="shared" si="1634"/>
        <v>92.493053347040771</v>
      </c>
      <c r="ANM187" s="15">
        <f t="shared" si="1635"/>
        <v>1.978966648293271E-3</v>
      </c>
      <c r="ANN187" s="12"/>
      <c r="ANO187" s="11">
        <f t="shared" ref="ANO187:ANO250" si="1790">ANT186</f>
        <v>1.9845078866083934E-3</v>
      </c>
      <c r="ANP187" s="10">
        <f t="shared" si="1636"/>
        <v>92.394701211878527</v>
      </c>
      <c r="ANQ187" s="9">
        <f t="shared" si="1155"/>
        <v>108.37086891223493</v>
      </c>
      <c r="ANR187" s="9">
        <f t="shared" si="1156"/>
        <v>76.329428279016497</v>
      </c>
      <c r="ANS187" s="115">
        <f t="shared" si="1637"/>
        <v>92.350148595625711</v>
      </c>
      <c r="ANT187" s="15">
        <f t="shared" si="1638"/>
        <v>1.9790276165753337E-3</v>
      </c>
      <c r="ANU187" s="12"/>
      <c r="ANV187" s="11">
        <f t="shared" ref="ANV187:ANV250" si="1791">AOA186</f>
        <v>1.984519632001859E-3</v>
      </c>
      <c r="ANW187" s="10">
        <f t="shared" si="1639"/>
        <v>92.251396293757182</v>
      </c>
      <c r="ANX187" s="9">
        <f t="shared" si="1157"/>
        <v>108.22844893922944</v>
      </c>
      <c r="ANY187" s="9">
        <f t="shared" si="1158"/>
        <v>76.186029959106719</v>
      </c>
      <c r="ANZ187" s="115">
        <f t="shared" si="1640"/>
        <v>92.207239449168071</v>
      </c>
      <c r="AOA187" s="15">
        <f t="shared" si="1641"/>
        <v>1.9790880438065677E-3</v>
      </c>
      <c r="AOB187" s="12"/>
      <c r="AOC187" s="11">
        <f t="shared" ref="AOC187:AOC250" si="1792">AOH186</f>
        <v>1.9845312726924293E-3</v>
      </c>
      <c r="AOD187" s="10">
        <f t="shared" si="1642"/>
        <v>92.108090528039895</v>
      </c>
      <c r="AOE187" s="9">
        <f t="shared" si="1159"/>
        <v>108.08602026884554</v>
      </c>
      <c r="AOF187" s="9">
        <f t="shared" si="1160"/>
        <v>76.042631624229628</v>
      </c>
      <c r="AOG187" s="115">
        <f t="shared" si="1643"/>
        <v>92.064325946537593</v>
      </c>
      <c r="AOH187" s="15">
        <f t="shared" si="1644"/>
        <v>1.9791479347719197E-3</v>
      </c>
      <c r="AOI187" s="12"/>
      <c r="AOJ187" s="11">
        <f t="shared" ref="AOJ187:AOJ215" si="1793">AOO186</f>
        <v>1.9845428096128535E-3</v>
      </c>
      <c r="AOK187" s="10">
        <f t="shared" si="1645"/>
        <v>91.964783922277505</v>
      </c>
      <c r="AOL187" s="9">
        <f t="shared" si="1161"/>
        <v>107.94358297800673</v>
      </c>
      <c r="AOM187" s="9">
        <f t="shared" si="1162"/>
        <v>75.899233274518366</v>
      </c>
      <c r="AON187" s="97">
        <f t="shared" si="1646"/>
        <v>91.921408126262548</v>
      </c>
      <c r="AOO187" s="15">
        <f t="shared" si="1647"/>
        <v>1.9792072942143219E-3</v>
      </c>
      <c r="AOP187" s="12"/>
      <c r="AOQ187" s="11">
        <f t="shared" ref="AOQ187:AOQ250" si="1794">AOV186</f>
        <v>1.9845542436875844E-3</v>
      </c>
      <c r="AOR187" s="10">
        <f t="shared" si="1648"/>
        <v>91.82147648395366</v>
      </c>
      <c r="AOS187" s="9">
        <f t="shared" si="1163"/>
        <v>107.80113714296077</v>
      </c>
      <c r="AOT187" s="9">
        <f t="shared" si="1164"/>
        <v>75.700001126939412</v>
      </c>
      <c r="AOU187" s="97">
        <f t="shared" si="1649"/>
        <v>91.750569134950098</v>
      </c>
      <c r="AOV187" s="15">
        <f t="shared" si="1650"/>
        <v>1.9827146796041581E-3</v>
      </c>
      <c r="AOW187" s="12"/>
      <c r="AOX187" s="11">
        <f t="shared" ref="AOX187:AOX215" si="1795">APC186</f>
        <v>1.9880451750736326E-3</v>
      </c>
      <c r="AOY187" s="10">
        <f t="shared" si="1651"/>
        <v>91.649999999999991</v>
      </c>
      <c r="AOZ187" s="9">
        <f t="shared" si="1165"/>
        <v>107.65818599942307</v>
      </c>
      <c r="APA187" s="9"/>
      <c r="APB187" s="97">
        <f t="shared" si="1652"/>
        <v>91.649999999999991</v>
      </c>
      <c r="APC187" s="15">
        <f t="shared" si="1653"/>
        <v>1.9774792617338497E-3</v>
      </c>
      <c r="APD187" s="11"/>
      <c r="APE187" s="11"/>
    </row>
    <row r="188" spans="1:1097" x14ac:dyDescent="0.2">
      <c r="A188" s="183"/>
      <c r="B188" s="183"/>
      <c r="C188" s="1">
        <f t="shared" si="1654"/>
        <v>180</v>
      </c>
      <c r="D188" s="1">
        <f t="shared" si="1655"/>
        <v>6024.5844021139956</v>
      </c>
      <c r="E188" s="1">
        <f t="shared" si="1656"/>
        <v>-16317921.817764627</v>
      </c>
      <c r="F188" s="2">
        <f t="shared" si="1657"/>
        <v>113.16</v>
      </c>
      <c r="G188" s="8">
        <f t="shared" si="1658"/>
        <v>1.9810000000000001E-3</v>
      </c>
      <c r="H188" s="6">
        <f t="shared" si="1659"/>
        <v>0.14400020254000001</v>
      </c>
      <c r="I188" s="2">
        <f t="shared" si="1660"/>
        <v>3500</v>
      </c>
      <c r="J188" s="3">
        <f t="shared" si="857"/>
        <v>58.333333333333336</v>
      </c>
      <c r="K188" s="3">
        <f t="shared" si="858"/>
        <v>366.52</v>
      </c>
      <c r="L188" s="1">
        <f t="shared" si="1661"/>
        <v>0.82</v>
      </c>
      <c r="M188" s="1">
        <f t="shared" si="1662"/>
        <v>0.66</v>
      </c>
      <c r="N188" s="1">
        <f t="shared" si="1166"/>
        <v>0.54120000000000001</v>
      </c>
      <c r="O188" s="3">
        <f t="shared" si="1167"/>
        <v>7.5227878787878781</v>
      </c>
      <c r="P188" s="40">
        <f t="shared" si="859"/>
        <v>570.9796</v>
      </c>
      <c r="Q188" s="1">
        <f t="shared" si="1663"/>
        <v>21.51</v>
      </c>
      <c r="R188" s="1">
        <f t="shared" si="1664"/>
        <v>151</v>
      </c>
      <c r="S188" s="2">
        <f t="shared" si="1665"/>
        <v>12587.54</v>
      </c>
      <c r="T188" s="1">
        <f t="shared" si="860"/>
        <v>83.916933333333333</v>
      </c>
      <c r="U188" s="7">
        <f t="shared" si="1666"/>
        <v>9.1849501318337995E-2</v>
      </c>
      <c r="V188" s="7">
        <f t="shared" si="861"/>
        <v>6.6258942829124593E-3</v>
      </c>
      <c r="W188" s="159">
        <f t="shared" si="1667"/>
        <v>3.4283282369456214E-2</v>
      </c>
      <c r="X188" s="40">
        <f t="shared" si="862"/>
        <v>8095.2484858865882</v>
      </c>
      <c r="Y188" s="1">
        <f t="shared" si="1668"/>
        <v>0</v>
      </c>
      <c r="Z188" s="1">
        <f t="shared" si="1669"/>
        <v>113.16</v>
      </c>
      <c r="AA188" s="1">
        <f t="shared" si="1670"/>
        <v>91.649999999999991</v>
      </c>
      <c r="AB188" s="6">
        <f t="shared" si="863"/>
        <v>0.2895550479995273</v>
      </c>
      <c r="AC188" s="1">
        <f t="shared" si="1671"/>
        <v>526.19133708825245</v>
      </c>
      <c r="AD188" s="40">
        <f t="shared" si="864"/>
        <v>36363.626619283568</v>
      </c>
      <c r="AE188" s="1">
        <f t="shared" si="865"/>
        <v>0.15947988387208822</v>
      </c>
      <c r="AF188" s="2">
        <f t="shared" ref="AF188:AF198" si="1796">1+AF187</f>
        <v>3</v>
      </c>
      <c r="AG188" s="10">
        <f t="shared" si="866"/>
        <v>0.47843965161626467</v>
      </c>
      <c r="AH188" s="12">
        <f t="shared" si="867"/>
        <v>0.87832199890397933</v>
      </c>
      <c r="AI188" s="43">
        <f t="shared" si="868"/>
        <v>1.0261830620487156E-5</v>
      </c>
      <c r="AJ188" s="93">
        <f t="shared" si="869"/>
        <v>-2.5580772420852339E-6</v>
      </c>
      <c r="AK188" s="43">
        <f t="shared" si="1168"/>
        <v>1.5157952788735988E-3</v>
      </c>
      <c r="AL188" s="43">
        <f t="shared" si="870"/>
        <v>1.718186606460998E-4</v>
      </c>
      <c r="AM188" s="43"/>
      <c r="AN188" s="43">
        <f t="shared" si="1169"/>
        <v>1.5157952788735988E-3</v>
      </c>
      <c r="AO188" s="10">
        <f t="shared" si="1170"/>
        <v>112.99728961630211</v>
      </c>
      <c r="AP188" s="9"/>
      <c r="AQ188" s="9">
        <f t="shared" si="871"/>
        <v>97.118411636412944</v>
      </c>
      <c r="AR188" s="104">
        <f t="shared" si="1171"/>
        <v>111.18151096496901</v>
      </c>
      <c r="AS188" s="15">
        <f t="shared" si="1172"/>
        <v>1.7372041578555555E-3</v>
      </c>
      <c r="AT188" s="49"/>
      <c r="AU188" s="11">
        <f t="shared" si="1173"/>
        <v>1.9612907470283525E-3</v>
      </c>
      <c r="AV188" s="10">
        <f t="shared" si="1174"/>
        <v>112.85566902800157</v>
      </c>
      <c r="AW188" s="9">
        <f t="shared" si="872"/>
        <v>125.13486929434796</v>
      </c>
      <c r="AX188" s="9">
        <f t="shared" si="873"/>
        <v>96.975048692673738</v>
      </c>
      <c r="AY188" s="97">
        <f t="shared" si="1175"/>
        <v>111.05495899351085</v>
      </c>
      <c r="AZ188" s="15">
        <f t="shared" si="1176"/>
        <v>1.739280804707144E-3</v>
      </c>
      <c r="BA188" s="49"/>
      <c r="BB188" s="11">
        <f t="shared" si="1177"/>
        <v>1.9615078717590386E-3</v>
      </c>
      <c r="BC188" s="10">
        <f t="shared" si="1178"/>
        <v>112.71403279067823</v>
      </c>
      <c r="BD188" s="9">
        <f t="shared" si="874"/>
        <v>125.02486577045748</v>
      </c>
      <c r="BE188" s="9">
        <f t="shared" si="875"/>
        <v>96.831685425897248</v>
      </c>
      <c r="BF188" s="97">
        <f t="shared" si="1179"/>
        <v>110.92827559817736</v>
      </c>
      <c r="BG188" s="15">
        <f t="shared" si="1180"/>
        <v>1.7413412567701143E-3</v>
      </c>
      <c r="BH188" s="49"/>
      <c r="BI188" s="11">
        <f t="shared" si="1181"/>
        <v>1.961723086837583E-3</v>
      </c>
      <c r="BJ188" s="10">
        <f t="shared" si="1182"/>
        <v>112.57238104023202</v>
      </c>
      <c r="BK188" s="9">
        <f t="shared" si="876"/>
        <v>124.91460145918572</v>
      </c>
      <c r="BL188" s="9">
        <f t="shared" si="1183"/>
        <v>96.688321838837737</v>
      </c>
      <c r="BM188" s="97">
        <f t="shared" si="1184"/>
        <v>110.80146164901173</v>
      </c>
      <c r="BN188" s="15">
        <f t="shared" si="1185"/>
        <v>1.7433856211800181E-3</v>
      </c>
      <c r="BO188" s="49"/>
      <c r="BP188" s="11">
        <f t="shared" si="1186"/>
        <v>1.9619364088506162E-3</v>
      </c>
      <c r="BQ188" s="10">
        <f t="shared" si="1187"/>
        <v>112.43071391141305</v>
      </c>
      <c r="BR188" s="9">
        <f t="shared" si="877"/>
        <v>124.80407809156128</v>
      </c>
      <c r="BS188" s="9">
        <f t="shared" si="1188"/>
        <v>96.544957934227128</v>
      </c>
      <c r="BT188" s="97">
        <f t="shared" si="1189"/>
        <v>110.6745180128942</v>
      </c>
      <c r="BU188" s="15">
        <f t="shared" si="1190"/>
        <v>1.7454140046844553E-3</v>
      </c>
      <c r="BV188" s="12"/>
      <c r="BW188" s="11">
        <f t="shared" si="1191"/>
        <v>1.9621478542443827E-3</v>
      </c>
      <c r="BX188" s="10">
        <f t="shared" si="1192"/>
        <v>112.28903153783091</v>
      </c>
      <c r="BY188" s="9">
        <f t="shared" si="878"/>
        <v>124.69329739223812</v>
      </c>
      <c r="BZ188" s="9">
        <f t="shared" si="1193"/>
        <v>96.401593714775032</v>
      </c>
      <c r="CA188" s="97">
        <f t="shared" si="1194"/>
        <v>110.54744555350658</v>
      </c>
      <c r="CB188" s="15">
        <f t="shared" si="1195"/>
        <v>1.7474265136386727E-3</v>
      </c>
      <c r="CC188" s="12"/>
      <c r="CD188" s="11">
        <f t="shared" si="1196"/>
        <v>1.9623574393258739E-3</v>
      </c>
      <c r="CE188" s="10">
        <f t="shared" si="1197"/>
        <v>112.14733405196364</v>
      </c>
      <c r="CF188" s="9">
        <f t="shared" si="879"/>
        <v>124.58226107942642</v>
      </c>
      <c r="CG188" s="9">
        <f t="shared" si="1198"/>
        <v>96.258229183169135</v>
      </c>
      <c r="CH188" s="97">
        <f t="shared" si="1199"/>
        <v>110.42024513129778</v>
      </c>
      <c r="CI188" s="15">
        <f t="shared" si="1200"/>
        <v>1.7494232540012787E-3</v>
      </c>
      <c r="CJ188" s="12"/>
      <c r="CK188" s="11">
        <f t="shared" si="1201"/>
        <v>1.9625651802639274E-3</v>
      </c>
      <c r="CL188" s="10">
        <f t="shared" si="1202"/>
        <v>112.00562158516695</v>
      </c>
      <c r="CM188" s="9">
        <f t="shared" si="880"/>
        <v>124.47097086482555</v>
      </c>
      <c r="CN188" s="9">
        <f t="shared" si="1203"/>
        <v>96.114864342075009</v>
      </c>
      <c r="CO188" s="97">
        <f t="shared" si="1204"/>
        <v>110.29291760345028</v>
      </c>
      <c r="CP188" s="15">
        <f t="shared" si="1205"/>
        <v>1.7514043313301079E-3</v>
      </c>
      <c r="CQ188" s="12"/>
      <c r="CR188" s="11">
        <f t="shared" si="1206"/>
        <v>1.9627710930903617E-3</v>
      </c>
      <c r="CS188" s="10">
        <f t="shared" si="1207"/>
        <v>111.86389426768305</v>
      </c>
      <c r="CT188" s="9">
        <f t="shared" si="881"/>
        <v>124.3594284535591</v>
      </c>
      <c r="CU188" s="9">
        <f t="shared" si="882"/>
        <v>95.971499194136669</v>
      </c>
      <c r="CV188" s="97">
        <f t="shared" si="1208"/>
        <v>110.16546382384789</v>
      </c>
      <c r="CW188" s="15">
        <f t="shared" si="1209"/>
        <v>1.7533698507781754E-3</v>
      </c>
      <c r="CX188" s="12"/>
      <c r="CY188" s="11">
        <f t="shared" si="1210"/>
        <v>1.9629751937010448E-3</v>
      </c>
      <c r="CZ188" s="10">
        <f t="shared" si="1211"/>
        <v>111.72215222864978</v>
      </c>
      <c r="DA188" s="9">
        <f t="shared" si="883"/>
        <v>124.24763554411194</v>
      </c>
      <c r="DB188" s="9">
        <f t="shared" si="884"/>
        <v>95.828133741976416</v>
      </c>
      <c r="DC188" s="97">
        <f t="shared" si="1212"/>
        <v>110.03788464304418</v>
      </c>
      <c r="DD188" s="15">
        <f t="shared" si="1213"/>
        <v>1.7553199170897986E-3</v>
      </c>
      <c r="DE188" s="12"/>
      <c r="DF188" s="11">
        <f t="shared" si="1214"/>
        <v>1.9631774978570104E-3</v>
      </c>
      <c r="DG188" s="10">
        <f t="shared" si="1215"/>
        <v>111.5803955961093</v>
      </c>
      <c r="DH188" s="9">
        <f t="shared" si="885"/>
        <v>124.13559382826911</v>
      </c>
      <c r="DI188" s="9">
        <f t="shared" si="886"/>
        <v>95.684767988195205</v>
      </c>
      <c r="DJ188" s="97">
        <f t="shared" si="1216"/>
        <v>109.91018090823215</v>
      </c>
      <c r="DK188" s="15">
        <f t="shared" si="1217"/>
        <v>1.757254634596803E-3</v>
      </c>
      <c r="DL188" s="12"/>
      <c r="DM188" s="11">
        <f t="shared" si="1218"/>
        <v>1.963378021185526E-3</v>
      </c>
      <c r="DN188" s="10">
        <f t="shared" si="1219"/>
        <v>111.43862449701705</v>
      </c>
      <c r="DO188" s="9">
        <f t="shared" si="887"/>
        <v>124.02330499105688</v>
      </c>
      <c r="DP188" s="9">
        <f t="shared" si="888"/>
        <v>95.541401935372633</v>
      </c>
      <c r="DQ188" s="97">
        <f t="shared" si="1220"/>
        <v>109.78235346321475</v>
      </c>
      <c r="DR188" s="15">
        <f t="shared" si="1221"/>
        <v>1.7591741072148775E-3</v>
      </c>
      <c r="DS188" s="12"/>
      <c r="DT188" s="11">
        <f t="shared" si="1222"/>
        <v>1.9635767791811808E-3</v>
      </c>
      <c r="DU188" s="10">
        <f t="shared" si="1223"/>
        <v>111.29683905725037</v>
      </c>
      <c r="DV188" s="9">
        <f t="shared" si="889"/>
        <v>123.91077071068555</v>
      </c>
      <c r="DW188" s="9">
        <f t="shared" si="890"/>
        <v>95.398035586067252</v>
      </c>
      <c r="DX188" s="97">
        <f t="shared" si="1224"/>
        <v>109.6544031483764</v>
      </c>
      <c r="DY188" s="15">
        <f t="shared" si="1225"/>
        <v>1.7610784384400277E-3</v>
      </c>
      <c r="DZ188" s="12"/>
      <c r="EA188" s="11">
        <f t="shared" si="1226"/>
        <v>1.9637737872069457E-3</v>
      </c>
      <c r="EB188" s="10">
        <f t="shared" si="1227"/>
        <v>111.1550394016173</v>
      </c>
      <c r="EC188" s="9">
        <f t="shared" si="891"/>
        <v>123.79799265849437</v>
      </c>
      <c r="ED188" s="9">
        <f t="shared" si="892"/>
        <v>95.25466894281665</v>
      </c>
      <c r="EE188" s="97">
        <f t="shared" si="1228"/>
        <v>109.5263308006555</v>
      </c>
      <c r="EF188" s="15">
        <f t="shared" si="1229"/>
        <v>1.7629677313451655E-3</v>
      </c>
      <c r="EG188" s="12"/>
      <c r="EH188" s="11">
        <f t="shared" si="1230"/>
        <v>1.9639690604952406E-3</v>
      </c>
      <c r="EI188" s="10">
        <f t="shared" si="1231"/>
        <v>111.01322565386515</v>
      </c>
      <c r="EJ188" s="9">
        <f t="shared" si="893"/>
        <v>123.68497249889802</v>
      </c>
      <c r="EK188" s="9">
        <f t="shared" si="894"/>
        <v>95.111302008137542</v>
      </c>
      <c r="EL188" s="97">
        <f t="shared" si="1232"/>
        <v>109.39813725351777</v>
      </c>
      <c r="EM188" s="15">
        <f t="shared" si="1233"/>
        <v>1.7648420885767978E-3</v>
      </c>
      <c r="EN188" s="12"/>
      <c r="EO188" s="11">
        <f t="shared" si="1234"/>
        <v>1.9641626141489849E-3</v>
      </c>
      <c r="EP188" s="10">
        <f t="shared" si="1235"/>
        <v>110.87139793668904</v>
      </c>
      <c r="EQ188" s="9">
        <f t="shared" si="895"/>
        <v>123.57171188933528</v>
      </c>
      <c r="ER188" s="9">
        <f t="shared" si="896"/>
        <v>94.967934784526122</v>
      </c>
      <c r="ES188" s="97">
        <f t="shared" si="1236"/>
        <v>109.2698233369307</v>
      </c>
      <c r="ET188" s="15">
        <f t="shared" si="1237"/>
        <v>1.7667016123518338E-3</v>
      </c>
      <c r="EU188" s="12"/>
      <c r="EV188" s="11">
        <f t="shared" si="1238"/>
        <v>1.9643544631426446E-3</v>
      </c>
      <c r="EW188" s="10">
        <f t="shared" si="1239"/>
        <v>110.72955637174047</v>
      </c>
      <c r="EX188" s="9">
        <f t="shared" si="897"/>
        <v>123.45821248021926</v>
      </c>
      <c r="EY188" s="9">
        <f t="shared" si="898"/>
        <v>94.824567274457905</v>
      </c>
      <c r="EZ188" s="97">
        <f t="shared" si="1240"/>
        <v>109.14138987733858</v>
      </c>
      <c r="FA188" s="15">
        <f t="shared" si="1241"/>
        <v>1.7685464044545267E-3</v>
      </c>
      <c r="FB188" s="12"/>
      <c r="FC188" s="11">
        <f t="shared" si="1242"/>
        <v>1.9645446223232766E-3</v>
      </c>
      <c r="FD188" s="10">
        <f t="shared" si="1243"/>
        <v>110.58770107963568</v>
      </c>
      <c r="FE188" s="9">
        <f t="shared" si="899"/>
        <v>123.34447591488961</v>
      </c>
      <c r="FF188" s="9">
        <f t="shared" si="900"/>
        <v>94.681199480388258</v>
      </c>
      <c r="FG188" s="97">
        <f t="shared" si="1244"/>
        <v>109.01283769763893</v>
      </c>
      <c r="FH188" s="15">
        <f t="shared" si="1245"/>
        <v>1.770376566233481E-3</v>
      </c>
      <c r="FI188" s="12"/>
      <c r="FJ188" s="11">
        <f t="shared" si="1246"/>
        <v>1.9647331064115447E-3</v>
      </c>
      <c r="FK188" s="10">
        <f t="shared" si="1247"/>
        <v>110.44583217996414</v>
      </c>
      <c r="FL188" s="9">
        <f t="shared" si="901"/>
        <v>123.23050382956637</v>
      </c>
      <c r="FM188" s="9">
        <f t="shared" si="902"/>
        <v>94.537831404752225</v>
      </c>
      <c r="FN188" s="97">
        <f t="shared" si="1248"/>
        <v>108.88416761715931</v>
      </c>
      <c r="FO188" s="15">
        <f t="shared" si="1249"/>
        <v>1.7721921985988133E-3</v>
      </c>
      <c r="FP188" s="12"/>
      <c r="FQ188" s="11">
        <f t="shared" si="1250"/>
        <v>1.9649199300027652E-3</v>
      </c>
      <c r="FR188" s="10">
        <f t="shared" si="1251"/>
        <v>110.30394979129676</v>
      </c>
      <c r="FS188" s="9">
        <f t="shared" si="903"/>
        <v>123.1162978533056</v>
      </c>
      <c r="FT188" s="9">
        <f t="shared" si="904"/>
        <v>94.394463049964841</v>
      </c>
      <c r="FU188" s="97">
        <f t="shared" si="1252"/>
        <v>108.75538045163522</v>
      </c>
      <c r="FV188" s="15">
        <f t="shared" si="1253"/>
        <v>1.7739934020194041E-3</v>
      </c>
      <c r="FW188" s="12"/>
      <c r="FX188" s="11">
        <f t="shared" si="1254"/>
        <v>1.9651051075679059E-3</v>
      </c>
      <c r="FY188" s="10">
        <f t="shared" si="1255"/>
        <v>110.1620540311942</v>
      </c>
      <c r="FZ188" s="9">
        <f t="shared" si="905"/>
        <v>123.00185960795673</v>
      </c>
      <c r="GA188" s="9">
        <f t="shared" si="906"/>
        <v>94.251094418421218</v>
      </c>
      <c r="GB188" s="97">
        <f t="shared" si="1256"/>
        <v>108.62647701318897</v>
      </c>
      <c r="GC188" s="15">
        <f t="shared" si="1257"/>
        <v>1.7757802765202421E-3</v>
      </c>
      <c r="GD188" s="12"/>
      <c r="GE188" s="11">
        <f t="shared" si="1258"/>
        <v>1.9652886534546046E-3</v>
      </c>
      <c r="GF188" s="10">
        <f t="shared" si="1259"/>
        <v>110.02014501621508</v>
      </c>
      <c r="GG188" s="9">
        <f t="shared" si="907"/>
        <v>122.88719070812168</v>
      </c>
      <c r="GH188" s="9">
        <f t="shared" si="908"/>
        <v>94.107725512496827</v>
      </c>
      <c r="GI188" s="97">
        <f t="shared" si="1260"/>
        <v>108.49745811030925</v>
      </c>
      <c r="GJ188" s="15">
        <f t="shared" si="1261"/>
        <v>1.7775529216798919E-3</v>
      </c>
      <c r="GK188" s="12"/>
      <c r="GL188" s="11">
        <f t="shared" si="1262"/>
        <v>1.9654705818881652E-3</v>
      </c>
      <c r="GM188" s="10">
        <f t="shared" si="1263"/>
        <v>109.87822286192414</v>
      </c>
      <c r="GN188" s="9">
        <f t="shared" si="909"/>
        <v>122.77229276111548</v>
      </c>
      <c r="GO188" s="9">
        <f t="shared" si="910"/>
        <v>93.964356334547446</v>
      </c>
      <c r="GP188" s="115">
        <f t="shared" si="1264"/>
        <v>108.36832454783146</v>
      </c>
      <c r="GQ188" s="15">
        <f t="shared" si="1265"/>
        <v>1.7793114366280629E-3</v>
      </c>
      <c r="GR188" s="12"/>
      <c r="GS188" s="11">
        <f t="shared" si="1266"/>
        <v>1.9656509069725572E-3</v>
      </c>
      <c r="GT188" s="10">
        <f t="shared" si="1267"/>
        <v>109.73628768290027</v>
      </c>
      <c r="GU188" s="9">
        <f t="shared" si="911"/>
        <v>122.65716736692868</v>
      </c>
      <c r="GV188" s="9">
        <f t="shared" si="912"/>
        <v>93.820986886909452</v>
      </c>
      <c r="GW188" s="97">
        <f t="shared" si="1268"/>
        <v>108.23907712691906</v>
      </c>
      <c r="GX188" s="15">
        <f t="shared" si="1269"/>
        <v>1.7810559200432691E-3</v>
      </c>
      <c r="GY188" s="12"/>
      <c r="GZ188" s="11">
        <f t="shared" si="1270"/>
        <v>1.9658296426914002E-3</v>
      </c>
      <c r="HA188" s="10">
        <f t="shared" si="1271"/>
        <v>109.59433959274456</v>
      </c>
      <c r="HB188" s="9">
        <f t="shared" si="913"/>
        <v>122.54181611819128</v>
      </c>
      <c r="HC188" s="9">
        <f t="shared" si="914"/>
        <v>93.67761717189984</v>
      </c>
      <c r="HD188" s="97">
        <f t="shared" si="1272"/>
        <v>108.10971664504555</v>
      </c>
      <c r="HE188" s="15">
        <f t="shared" si="1273"/>
        <v>1.7827864701505983E-3</v>
      </c>
      <c r="HF188" s="12"/>
      <c r="HG188" s="11">
        <f t="shared" si="1274"/>
        <v>1.96600680290895E-3</v>
      </c>
      <c r="HH188" s="10">
        <f t="shared" si="1275"/>
        <v>109.45237870408826</v>
      </c>
      <c r="HI188" s="9">
        <f t="shared" si="915"/>
        <v>122.42624060013831</v>
      </c>
      <c r="HJ188" s="9">
        <f t="shared" si="916"/>
        <v>93.534247191816689</v>
      </c>
      <c r="HK188" s="97">
        <f t="shared" si="1276"/>
        <v>107.98024389597751</v>
      </c>
      <c r="HL188" s="15">
        <f t="shared" si="1277"/>
        <v>1.7845031847195591E-3</v>
      </c>
      <c r="HM188" s="12"/>
      <c r="HN188" s="11">
        <f t="shared" si="1278"/>
        <v>1.9661824013710552E-3</v>
      </c>
      <c r="HO188" s="10">
        <f t="shared" si="1279"/>
        <v>109.31040512860079</v>
      </c>
      <c r="HP188" s="9">
        <f t="shared" si="917"/>
        <v>122.31044239057694</v>
      </c>
      <c r="HQ188" s="9">
        <f t="shared" si="918"/>
        <v>93.39087694893874</v>
      </c>
      <c r="HR188" s="115">
        <f t="shared" si="1280"/>
        <v>107.85065966975785</v>
      </c>
      <c r="HS188" s="15">
        <f t="shared" si="1281"/>
        <v>1.7862061610620793E-3</v>
      </c>
      <c r="HT188" s="12"/>
      <c r="HU188" s="11">
        <f t="shared" si="1672"/>
        <v>1.9663564517061519E-3</v>
      </c>
      <c r="HV188" s="10">
        <f t="shared" si="1282"/>
        <v>109.16841897699734</v>
      </c>
      <c r="HW188" s="9">
        <f t="shared" si="919"/>
        <v>122.19442305985511</v>
      </c>
      <c r="HX188" s="9">
        <f t="shared" si="920"/>
        <v>93.247506445526113</v>
      </c>
      <c r="HY188" s="115">
        <f t="shared" si="1283"/>
        <v>107.72096475269061</v>
      </c>
      <c r="HZ188" s="15">
        <f t="shared" si="1284"/>
        <v>1.7878954960305186E-3</v>
      </c>
      <c r="IA188" s="12"/>
      <c r="IB188" s="11">
        <f t="shared" si="1673"/>
        <v>1.966528967426192E-3</v>
      </c>
      <c r="IC188" s="10">
        <f t="shared" si="1285"/>
        <v>109.02642035904695</v>
      </c>
      <c r="ID188" s="9">
        <f t="shared" si="921"/>
        <v>122.07818417083176</v>
      </c>
      <c r="IE188" s="9">
        <f t="shared" si="922"/>
        <v>93.104135683820076</v>
      </c>
      <c r="IF188" s="115">
        <f t="shared" si="1286"/>
        <v>107.59115992732592</v>
      </c>
      <c r="IG188" s="15">
        <f t="shared" si="1287"/>
        <v>1.7895712860158399E-3</v>
      </c>
      <c r="IH188" s="12"/>
      <c r="II188" s="11">
        <f t="shared" si="1674"/>
        <v>1.9666999619276158E-3</v>
      </c>
      <c r="IJ188" s="10">
        <f t="shared" si="1288"/>
        <v>108.88440938358005</v>
      </c>
      <c r="IK188" s="9">
        <f t="shared" si="923"/>
        <v>121.96172727884841</v>
      </c>
      <c r="IL188" s="9">
        <f t="shared" si="924"/>
        <v>92.960764666043403</v>
      </c>
      <c r="IM188" s="115">
        <f t="shared" si="1289"/>
        <v>107.46124597244591</v>
      </c>
      <c r="IN188" s="15">
        <f t="shared" si="1290"/>
        <v>1.7912336269458465E-3</v>
      </c>
      <c r="IO188" s="12"/>
      <c r="IP188" s="11">
        <f t="shared" si="1675"/>
        <v>1.9668694484922889E-3</v>
      </c>
      <c r="IQ188" s="10">
        <f t="shared" si="1291"/>
        <v>108.74238615849623</v>
      </c>
      <c r="IR188" s="9">
        <f t="shared" si="925"/>
        <v>121.84505393170238</v>
      </c>
      <c r="IS188" s="9">
        <f t="shared" si="926"/>
        <v>92.817393394400383</v>
      </c>
      <c r="IT188" s="115">
        <f t="shared" si="1292"/>
        <v>107.33122366305139</v>
      </c>
      <c r="IU188" s="15">
        <f t="shared" si="1293"/>
        <v>1.7928826142835125E-3</v>
      </c>
      <c r="IV188" s="12"/>
      <c r="IW188" s="11">
        <f t="shared" si="1676"/>
        <v>1.967037440288439E-3</v>
      </c>
      <c r="IX188" s="10">
        <f t="shared" si="1294"/>
        <v>108.60035079077184</v>
      </c>
      <c r="IY188" s="9">
        <f t="shared" si="927"/>
        <v>121.72816566962126</v>
      </c>
      <c r="IZ188" s="9">
        <f t="shared" si="928"/>
        <v>92.674021871077002</v>
      </c>
      <c r="JA188" s="115">
        <f t="shared" si="1295"/>
        <v>107.20109377034913</v>
      </c>
      <c r="JB188" s="15">
        <f t="shared" si="1296"/>
        <v>1.7945183430254064E-3</v>
      </c>
      <c r="JC188" s="12"/>
      <c r="JD188" s="11">
        <f t="shared" si="1677"/>
        <v>1.9672039503715946E-3</v>
      </c>
      <c r="JE188" s="10">
        <f t="shared" si="1297"/>
        <v>108.45830338646753</v>
      </c>
      <c r="JF188" s="9">
        <f t="shared" si="929"/>
        <v>121.61106402523897</v>
      </c>
      <c r="JG188" s="9">
        <f t="shared" si="930"/>
        <v>92.530650098241125</v>
      </c>
      <c r="JH188" s="115">
        <f t="shared" si="1298"/>
        <v>107.07085706174004</v>
      </c>
      <c r="JI188" s="15">
        <f t="shared" si="1299"/>
        <v>1.7961409077001907E-3</v>
      </c>
      <c r="JJ188" s="12"/>
      <c r="JK188" s="11">
        <f t="shared" si="1678"/>
        <v>1.9673689916854978E-3</v>
      </c>
      <c r="JL188" s="10">
        <f t="shared" si="1300"/>
        <v>108.31624405073582</v>
      </c>
      <c r="JM188" s="9">
        <f t="shared" si="931"/>
        <v>121.49375052357311</v>
      </c>
      <c r="JN188" s="9">
        <f t="shared" si="932"/>
        <v>92.387278078042556</v>
      </c>
      <c r="JO188" s="115">
        <f t="shared" si="1301"/>
        <v>106.94051430080783</v>
      </c>
      <c r="JP188" s="15">
        <f t="shared" si="1302"/>
        <v>1.7977504023672245E-3</v>
      </c>
      <c r="JQ188" s="12"/>
      <c r="JR188" s="11">
        <f t="shared" si="1679"/>
        <v>1.9675325770630325E-3</v>
      </c>
      <c r="JS188" s="10">
        <f t="shared" si="1303"/>
        <v>108.17417288782846</v>
      </c>
      <c r="JT188" s="9">
        <f t="shared" si="933"/>
        <v>121.37622668200372</v>
      </c>
      <c r="JU188" s="9">
        <f t="shared" si="934"/>
        <v>92.243905812613264</v>
      </c>
      <c r="JV188" s="115">
        <f t="shared" si="1304"/>
        <v>106.8100662473085</v>
      </c>
      <c r="JW188" s="15">
        <f t="shared" si="1305"/>
        <v>1.7993469206152404E-3</v>
      </c>
      <c r="JX188" s="12"/>
      <c r="JY188" s="11">
        <f t="shared" si="1680"/>
        <v>1.9676947192271265E-3</v>
      </c>
      <c r="JZ188" s="10">
        <f t="shared" si="1306"/>
        <v>108.03209000110394</v>
      </c>
      <c r="KA188" s="9">
        <f t="shared" si="935"/>
        <v>121.25849401025333</v>
      </c>
      <c r="KB188" s="9">
        <f t="shared" si="936"/>
        <v>92.100533304067426</v>
      </c>
      <c r="KC188" s="115">
        <f t="shared" si="1307"/>
        <v>106.67951365716038</v>
      </c>
      <c r="KD188" s="15">
        <f t="shared" si="1308"/>
        <v>1.8009305555611072E-3</v>
      </c>
      <c r="KE188" s="12"/>
      <c r="KF188" s="11">
        <f t="shared" si="1681"/>
        <v>1.9678554307916594E-3</v>
      </c>
      <c r="KG188" s="10">
        <f t="shared" si="1309"/>
        <v>107.88999549303473</v>
      </c>
      <c r="KH188" s="9">
        <f t="shared" si="937"/>
        <v>121.14055401036846</v>
      </c>
      <c r="KI188" s="9">
        <f t="shared" si="938"/>
        <v>91.957160554501655</v>
      </c>
      <c r="KJ188" s="115">
        <f t="shared" si="1310"/>
        <v>106.54885728243505</v>
      </c>
      <c r="KK188" s="15">
        <f t="shared" si="1311"/>
        <v>1.8025013998486711E-3</v>
      </c>
      <c r="KL188" s="12"/>
      <c r="KM188" s="11">
        <f t="shared" si="1682"/>
        <v>1.9680147242623586E-3</v>
      </c>
      <c r="KN188" s="10">
        <f t="shared" si="1312"/>
        <v>107.74788946521467</v>
      </c>
      <c r="KO188" s="9">
        <f t="shared" si="939"/>
        <v>121.02240817670229</v>
      </c>
      <c r="KP188" s="9">
        <f t="shared" si="940"/>
        <v>91.813787565995085</v>
      </c>
      <c r="KQ188" s="115">
        <f t="shared" si="1313"/>
        <v>106.41809787134869</v>
      </c>
      <c r="KR188" s="15">
        <f t="shared" si="1314"/>
        <v>1.8040595456476757E-3</v>
      </c>
      <c r="KS188" s="12"/>
      <c r="KT188" s="11">
        <f t="shared" si="1683"/>
        <v>1.9681726120376916E-3</v>
      </c>
      <c r="KU188" s="10">
        <f t="shared" si="1315"/>
        <v>107.60577201836611</v>
      </c>
      <c r="KV188" s="9">
        <f t="shared" si="941"/>
        <v>120.90405799589865</v>
      </c>
      <c r="KW188" s="9">
        <f t="shared" si="942"/>
        <v>91.670414340609497</v>
      </c>
      <c r="KX188" s="115">
        <f t="shared" si="1316"/>
        <v>106.28723616825408</v>
      </c>
      <c r="KY188" s="15">
        <f t="shared" si="1317"/>
        <v>1.8056050846527835E-3</v>
      </c>
      <c r="KZ188" s="12"/>
      <c r="LA188" s="11">
        <f t="shared" si="1684"/>
        <v>1.9683291064097456E-3</v>
      </c>
      <c r="LB188" s="10">
        <f t="shared" si="1318"/>
        <v>107.46364325234714</v>
      </c>
      <c r="LC188" s="9">
        <f t="shared" si="943"/>
        <v>120.78550494687732</v>
      </c>
      <c r="LD188" s="9">
        <f t="shared" si="944"/>
        <v>91.527040880389421</v>
      </c>
      <c r="LE188" s="115">
        <f t="shared" si="1319"/>
        <v>106.15627291363337</v>
      </c>
      <c r="LF188" s="15">
        <f t="shared" si="1320"/>
        <v>1.8071381080826407E-3</v>
      </c>
      <c r="LG188" s="12"/>
      <c r="LH188" s="11">
        <f t="shared" si="1685"/>
        <v>1.9684842195651095E-3</v>
      </c>
      <c r="LI188" s="10">
        <f t="shared" si="1321"/>
        <v>107.32150326615869</v>
      </c>
      <c r="LJ188" s="9">
        <f t="shared" si="945"/>
        <v>120.66675050082048</v>
      </c>
      <c r="LK188" s="9">
        <f t="shared" si="946"/>
        <v>91.383667187362477</v>
      </c>
      <c r="LL188" s="115">
        <f t="shared" si="1322"/>
        <v>106.02520884409148</v>
      </c>
      <c r="LM188" s="15">
        <f t="shared" si="1323"/>
        <v>1.808658706679029E-3</v>
      </c>
      <c r="LN188" s="12"/>
      <c r="LO188" s="11">
        <f t="shared" si="1686"/>
        <v>1.9686379635857356E-3</v>
      </c>
      <c r="LP188" s="10">
        <f t="shared" si="1324"/>
        <v>107.17935215795167</v>
      </c>
      <c r="LQ188" s="9">
        <f t="shared" si="947"/>
        <v>120.54779612116045</v>
      </c>
      <c r="LR188" s="9">
        <f t="shared" si="948"/>
        <v>91.240293263539229</v>
      </c>
      <c r="LS188" s="115">
        <f t="shared" si="1325"/>
        <v>105.89404469234984</v>
      </c>
      <c r="LT188" s="15">
        <f t="shared" si="1326"/>
        <v>1.8101669707061173E-3</v>
      </c>
      <c r="LU188" s="12"/>
      <c r="LV188" s="11">
        <f t="shared" si="1687"/>
        <v>1.9687903504498104E-3</v>
      </c>
      <c r="LW188" s="10">
        <f t="shared" si="1327"/>
        <v>107.03719002503391</v>
      </c>
      <c r="LX188" s="9">
        <f t="shared" si="949"/>
        <v>120.42864326356852</v>
      </c>
      <c r="LY188" s="9">
        <f t="shared" si="950"/>
        <v>91.096919110913348</v>
      </c>
      <c r="LZ188" s="115">
        <f t="shared" si="1328"/>
        <v>105.76278118724093</v>
      </c>
      <c r="MA188" s="15">
        <f t="shared" si="1329"/>
        <v>1.8116629899497625E-3</v>
      </c>
      <c r="MB188" s="12"/>
      <c r="MC188" s="11">
        <f t="shared" si="1688"/>
        <v>1.9689413920326191E-3</v>
      </c>
      <c r="MD188" s="10">
        <f t="shared" si="1330"/>
        <v>106.8950169638771</v>
      </c>
      <c r="ME188" s="9">
        <f t="shared" si="951"/>
        <v>120.30929337594509</v>
      </c>
      <c r="MF188" s="9">
        <f t="shared" si="952"/>
        <v>90.953544731462031</v>
      </c>
      <c r="MG188" s="115">
        <f t="shared" si="1331"/>
        <v>105.63141905370355</v>
      </c>
      <c r="MH188" s="15">
        <f t="shared" si="1332"/>
        <v>1.8131468537168716E-3</v>
      </c>
      <c r="MI188" s="12"/>
      <c r="MJ188" s="11">
        <f t="shared" si="1689"/>
        <v>1.9690911001073778E-3</v>
      </c>
      <c r="MK188" s="10">
        <f t="shared" si="1333"/>
        <v>106.75283307012384</v>
      </c>
      <c r="ML188" s="9">
        <f t="shared" si="953"/>
        <v>120.18974789841081</v>
      </c>
      <c r="MM188" s="9">
        <f t="shared" si="954"/>
        <v>90.810170127145781</v>
      </c>
      <c r="MN188" s="115">
        <f t="shared" si="1334"/>
        <v>105.49995901277831</v>
      </c>
      <c r="MO188" s="15">
        <f t="shared" si="1335"/>
        <v>1.8146186508348656E-3</v>
      </c>
      <c r="MP188" s="12"/>
      <c r="MQ188" s="11">
        <f t="shared" si="1690"/>
        <v>1.9692394863460908E-3</v>
      </c>
      <c r="MR188" s="10">
        <f t="shared" si="1336"/>
        <v>106.61063843859438</v>
      </c>
      <c r="MS188" s="9">
        <f t="shared" si="955"/>
        <v>120.07000826329896</v>
      </c>
      <c r="MT188" s="9">
        <f t="shared" si="956"/>
        <v>90.666795299908799</v>
      </c>
      <c r="MU188" s="115">
        <f t="shared" si="1337"/>
        <v>105.36840178160388</v>
      </c>
      <c r="MV188" s="15">
        <f t="shared" si="1338"/>
        <v>1.8160784696511965E-3</v>
      </c>
      <c r="MW188" s="12"/>
      <c r="MX188" s="11">
        <f t="shared" si="1691"/>
        <v>1.9693865623203852E-3</v>
      </c>
      <c r="MY188" s="10">
        <f t="shared" si="1339"/>
        <v>106.46843316329348</v>
      </c>
      <c r="MZ188" s="9">
        <f t="shared" si="957"/>
        <v>119.95007589514883</v>
      </c>
      <c r="NA188" s="9">
        <f t="shared" si="958"/>
        <v>90.523420251678886</v>
      </c>
      <c r="NB188" s="115">
        <f t="shared" si="1340"/>
        <v>105.23674807341385</v>
      </c>
      <c r="NC188" s="15">
        <f t="shared" si="1341"/>
        <v>1.8175263980329296E-3</v>
      </c>
      <c r="ND188" s="12"/>
      <c r="NE188" s="11">
        <f t="shared" si="1692"/>
        <v>1.9695323395023437E-3</v>
      </c>
      <c r="NF188" s="10">
        <f t="shared" si="1342"/>
        <v>106.32621733741715</v>
      </c>
      <c r="NG188" s="9">
        <f t="shared" si="959"/>
        <v>119.82995221070028</v>
      </c>
      <c r="NH188" s="9">
        <f t="shared" si="960"/>
        <v>90.380044984367728</v>
      </c>
      <c r="NI188" s="115">
        <f t="shared" si="1343"/>
        <v>105.10499859753401</v>
      </c>
      <c r="NJ188" s="15">
        <f t="shared" si="1344"/>
        <v>1.8189625233663977E-3</v>
      </c>
      <c r="NK188" s="12"/>
      <c r="NL188" s="11">
        <f t="shared" si="1693"/>
        <v>1.9696768292653305E-3</v>
      </c>
      <c r="NM188" s="10">
        <f t="shared" si="1345"/>
        <v>106.18399105335935</v>
      </c>
      <c r="NN188" s="9">
        <f t="shared" si="961"/>
        <v>119.70963861888936</v>
      </c>
      <c r="NO188" s="9">
        <f t="shared" si="962"/>
        <v>90.236669499870985</v>
      </c>
      <c r="NP188" s="115">
        <f t="shared" si="1346"/>
        <v>104.97315405938016</v>
      </c>
      <c r="NQ188" s="15">
        <f t="shared" si="1347"/>
        <v>1.8203869325569269E-3</v>
      </c>
      <c r="NR188" s="12"/>
      <c r="NS188" s="11">
        <f t="shared" si="1694"/>
        <v>1.9698200428848091E-3</v>
      </c>
      <c r="NT188" s="10">
        <f t="shared" si="1348"/>
        <v>106.04175440271867</v>
      </c>
      <c r="NU188" s="9">
        <f t="shared" si="963"/>
        <v>119.58913652084486</v>
      </c>
      <c r="NV188" s="9">
        <f t="shared" si="964"/>
        <v>90.093293800068437</v>
      </c>
      <c r="NW188" s="115">
        <f t="shared" si="1349"/>
        <v>104.84121516045664</v>
      </c>
      <c r="NX188" s="15">
        <f t="shared" si="1350"/>
        <v>1.8217997120286088E-3</v>
      </c>
      <c r="NY188" s="12"/>
      <c r="NZ188" s="11">
        <f t="shared" si="1695"/>
        <v>1.9699619915391478E-3</v>
      </c>
      <c r="OA188" s="10">
        <f t="shared" si="1351"/>
        <v>105.89950747630493</v>
      </c>
      <c r="OB188" s="9">
        <f t="shared" si="965"/>
        <v>119.46844730988602</v>
      </c>
      <c r="OC188" s="9">
        <f t="shared" si="966"/>
        <v>89.949917886823982</v>
      </c>
      <c r="OD188" s="115">
        <f t="shared" si="1352"/>
        <v>104.709182598355</v>
      </c>
      <c r="OE188" s="15">
        <f t="shared" si="1353"/>
        <v>1.8232009477241622E-3</v>
      </c>
      <c r="OF188" s="12"/>
      <c r="OG188" s="11">
        <f t="shared" si="1696"/>
        <v>1.970102686310446E-3</v>
      </c>
      <c r="OH188" s="10">
        <f t="shared" si="1354"/>
        <v>105.75725036414569</v>
      </c>
      <c r="OI188" s="9">
        <f t="shared" si="967"/>
        <v>119.34757237152112</v>
      </c>
      <c r="OJ188" s="9">
        <f t="shared" si="968"/>
        <v>89.806541761985926</v>
      </c>
      <c r="OK188" s="115">
        <f t="shared" si="1355"/>
        <v>104.57705706675353</v>
      </c>
      <c r="OL188" s="15">
        <f t="shared" si="1356"/>
        <v>1.8245907251048315E-3</v>
      </c>
      <c r="OM188" s="12"/>
      <c r="ON188" s="11">
        <f t="shared" si="1697"/>
        <v>1.9702421381853105E-3</v>
      </c>
      <c r="OO188" s="10">
        <f t="shared" si="1357"/>
        <v>105.61498315549281</v>
      </c>
      <c r="OP188" s="9">
        <f t="shared" si="969"/>
        <v>119.22651308344723</v>
      </c>
      <c r="OQ188" s="9">
        <f t="shared" si="970"/>
        <v>89.663165427387085</v>
      </c>
      <c r="OR188" s="115">
        <f t="shared" si="1358"/>
        <v>104.44483925541715</v>
      </c>
      <c r="OS188" s="15">
        <f t="shared" si="1359"/>
        <v>1.8259691291503571E-3</v>
      </c>
      <c r="OT188" s="12"/>
      <c r="OU188" s="11">
        <f t="shared" si="1698"/>
        <v>1.9703803580556631E-3</v>
      </c>
      <c r="OV188" s="10">
        <f t="shared" si="1360"/>
        <v>105.47270593882891</v>
      </c>
      <c r="OW188" s="9">
        <f t="shared" si="971"/>
        <v>119.10527081555067</v>
      </c>
      <c r="OX188" s="9">
        <f t="shared" si="972"/>
        <v>89.519788884844814</v>
      </c>
      <c r="OY188" s="115">
        <f t="shared" si="1361"/>
        <v>104.31252985019773</v>
      </c>
      <c r="OZ188" s="15">
        <f t="shared" si="1362"/>
        <v>1.8273362443590067E-3</v>
      </c>
      <c r="PA188" s="12"/>
      <c r="PB188" s="11">
        <f t="shared" si="1699"/>
        <v>1.9705173567195295E-3</v>
      </c>
      <c r="PC188" s="10">
        <f t="shared" si="1363"/>
        <v>105.33041880187372</v>
      </c>
      <c r="PD188" s="9">
        <f t="shared" si="973"/>
        <v>118.98384692990867</v>
      </c>
      <c r="PE188" s="9">
        <f t="shared" si="974"/>
        <v>89.376412136161079</v>
      </c>
      <c r="PF188" s="115">
        <f t="shared" si="1364"/>
        <v>104.18012953303487</v>
      </c>
      <c r="PG188" s="15">
        <f t="shared" si="1365"/>
        <v>1.8286921547476743E-3</v>
      </c>
      <c r="PH188" s="12"/>
      <c r="PI188" s="11">
        <f t="shared" si="1700"/>
        <v>1.9706531448818224E-3</v>
      </c>
      <c r="PJ188" s="10">
        <f t="shared" si="1366"/>
        <v>105.18812183159041</v>
      </c>
      <c r="PK188" s="9">
        <f t="shared" si="975"/>
        <v>118.86224278079179</v>
      </c>
      <c r="PL188" s="9">
        <f t="shared" si="976"/>
        <v>89.233035183122823</v>
      </c>
      <c r="PM188" s="115">
        <f t="shared" si="1367"/>
        <v>104.04763898195731</v>
      </c>
      <c r="PN188" s="15">
        <f t="shared" si="1368"/>
        <v>1.8300369438520076E-3</v>
      </c>
      <c r="PO188" s="12"/>
      <c r="PP188" s="11">
        <f t="shared" si="1701"/>
        <v>1.9707877331551034E-3</v>
      </c>
      <c r="PQ188" s="10">
        <f t="shared" si="1369"/>
        <v>105.04581511419202</v>
      </c>
      <c r="PR188" s="9">
        <f t="shared" si="977"/>
        <v>118.74045971466731</v>
      </c>
      <c r="PS188" s="9">
        <f t="shared" si="978"/>
        <v>89.089658027501812</v>
      </c>
      <c r="PT188" s="115">
        <f t="shared" si="1370"/>
        <v>103.91505887108457</v>
      </c>
      <c r="PU188" s="15">
        <f t="shared" si="1371"/>
        <v>1.8313706947266201E-3</v>
      </c>
      <c r="PV188" s="12"/>
      <c r="PW188" s="11">
        <f t="shared" si="1702"/>
        <v>1.9709211320603753E-3</v>
      </c>
      <c r="PX188" s="10">
        <f t="shared" si="1372"/>
        <v>104.90349873514759</v>
      </c>
      <c r="PY188" s="9">
        <f t="shared" si="979"/>
        <v>118.6184990702035</v>
      </c>
      <c r="PZ188" s="9">
        <f t="shared" si="980"/>
        <v>88.946280671055064</v>
      </c>
      <c r="QA188" s="115">
        <f t="shared" si="1373"/>
        <v>103.78238987062929</v>
      </c>
      <c r="QB188" s="15">
        <f t="shared" si="1374"/>
        <v>1.8326934899453387E-3</v>
      </c>
      <c r="QC188" s="12"/>
      <c r="QD188" s="11">
        <f t="shared" si="1703"/>
        <v>1.9710533520278161E-3</v>
      </c>
      <c r="QE188" s="10">
        <f t="shared" si="1375"/>
        <v>104.76117277918851</v>
      </c>
      <c r="QF188" s="9">
        <f t="shared" si="981"/>
        <v>118.49636217827475</v>
      </c>
      <c r="QG188" s="9">
        <f t="shared" si="982"/>
        <v>88.802903115524515</v>
      </c>
      <c r="QH188" s="115">
        <f t="shared" si="1376"/>
        <v>103.64963264689963</v>
      </c>
      <c r="QI188" s="15">
        <f t="shared" si="1377"/>
        <v>1.8340054116015329E-3</v>
      </c>
      <c r="QJ188" s="12"/>
      <c r="QK188" s="11">
        <f t="shared" si="1704"/>
        <v>1.9711844033975796E-3</v>
      </c>
      <c r="QL188" s="10">
        <f t="shared" si="1378"/>
        <v>104.61883733031445</v>
      </c>
      <c r="QM188" s="9">
        <f t="shared" si="983"/>
        <v>118.37405036196758</v>
      </c>
      <c r="QN188" s="9">
        <f t="shared" si="984"/>
        <v>88.659525362637623</v>
      </c>
      <c r="QO188" s="115">
        <f t="shared" si="1379"/>
        <v>103.51678786230261</v>
      </c>
      <c r="QP188" s="15">
        <f t="shared" si="1380"/>
        <v>1.8353065413084485E-3</v>
      </c>
      <c r="QQ188" s="12"/>
      <c r="QR188" s="11">
        <f t="shared" si="1705"/>
        <v>1.9713142964205019E-3</v>
      </c>
      <c r="QS188" s="10">
        <f t="shared" si="1381"/>
        <v>104.47649247179973</v>
      </c>
      <c r="QT188" s="9">
        <f t="shared" si="985"/>
        <v>118.25156493658744</v>
      </c>
      <c r="QU188" s="9">
        <f t="shared" si="986"/>
        <v>88.516147414107166</v>
      </c>
      <c r="QV188" s="115">
        <f t="shared" si="1382"/>
        <v>103.3838561753473</v>
      </c>
      <c r="QW188" s="15">
        <f t="shared" si="1383"/>
        <v>1.8365969601996514E-3</v>
      </c>
      <c r="QX188" s="12"/>
      <c r="QY188" s="11">
        <f t="shared" si="1706"/>
        <v>1.9714430412588824E-3</v>
      </c>
      <c r="QZ188" s="10">
        <f t="shared" si="1384"/>
        <v>104.33413828619922</v>
      </c>
      <c r="RA188" s="9">
        <f t="shared" si="987"/>
        <v>118.12890720966638</v>
      </c>
      <c r="RB188" s="9">
        <f t="shared" si="988"/>
        <v>88.372769271631469</v>
      </c>
      <c r="RC188" s="115">
        <f t="shared" si="1385"/>
        <v>103.25083824064893</v>
      </c>
      <c r="RD188" s="15">
        <f t="shared" si="1386"/>
        <v>1.8378767489294688E-3</v>
      </c>
      <c r="RE188" s="12"/>
      <c r="RF188" s="11">
        <f t="shared" si="1707"/>
        <v>1.9715706479872036E-3</v>
      </c>
      <c r="RG188" s="10">
        <f t="shared" si="1387"/>
        <v>104.19177485535442</v>
      </c>
      <c r="RH188" s="9">
        <f t="shared" si="989"/>
        <v>118.00607848097147</v>
      </c>
      <c r="RI188" s="9">
        <f t="shared" si="990"/>
        <v>88.229390936894518</v>
      </c>
      <c r="RJ188" s="115">
        <f t="shared" si="1388"/>
        <v>103.117734708933</v>
      </c>
      <c r="RK188" s="15">
        <f t="shared" si="1389"/>
        <v>1.8391459876735215E-3</v>
      </c>
      <c r="RL188" s="12"/>
      <c r="RM188" s="11">
        <f t="shared" si="1708"/>
        <v>1.97169712659288E-3</v>
      </c>
      <c r="RN188" s="10">
        <f t="shared" si="1390"/>
        <v>104.04940226039943</v>
      </c>
      <c r="RO188" s="9">
        <f t="shared" si="991"/>
        <v>117.88308004251404</v>
      </c>
      <c r="RP188" s="9">
        <f t="shared" si="992"/>
        <v>88.086012411566074</v>
      </c>
      <c r="RQ188" s="115">
        <f t="shared" si="1391"/>
        <v>102.98454622704006</v>
      </c>
      <c r="RR188" s="15">
        <f t="shared" si="1392"/>
        <v>1.8404047561292741E-3</v>
      </c>
      <c r="RS188" s="12"/>
      <c r="RT188" s="11">
        <f t="shared" si="1709"/>
        <v>1.9718224869769755E-3</v>
      </c>
      <c r="RU188" s="10">
        <f t="shared" si="1393"/>
        <v>103.90702058176686</v>
      </c>
      <c r="RV188" s="9">
        <f t="shared" si="993"/>
        <v>117.75991317855964</v>
      </c>
      <c r="RW188" s="9">
        <f t="shared" si="994"/>
        <v>87.942633697301687</v>
      </c>
      <c r="RX188" s="115">
        <f t="shared" si="1394"/>
        <v>102.85127343793067</v>
      </c>
      <c r="RY188" s="15">
        <f t="shared" si="1395"/>
        <v>1.8416531335166523E-3</v>
      </c>
      <c r="RZ188" s="12"/>
      <c r="SA188" s="11">
        <f t="shared" si="1710"/>
        <v>1.9719467389549407E-3</v>
      </c>
      <c r="SB188" s="10">
        <f t="shared" si="1396"/>
        <v>103.76462989919366</v>
      </c>
      <c r="SC188" s="9">
        <f t="shared" si="995"/>
        <v>117.63657916563882</v>
      </c>
      <c r="SD188" s="9">
        <f t="shared" si="996"/>
        <v>87.799254795743053</v>
      </c>
      <c r="SE188" s="115">
        <f t="shared" si="1397"/>
        <v>102.71791698069094</v>
      </c>
      <c r="SF188" s="15">
        <f t="shared" si="1398"/>
        <v>1.842891198578692E-3</v>
      </c>
      <c r="SG188" s="12"/>
      <c r="SH188" s="11">
        <f t="shared" si="1711"/>
        <v>1.9720698922573105E-3</v>
      </c>
      <c r="SI188" s="10">
        <f t="shared" si="1399"/>
        <v>103.62223029172712</v>
      </c>
      <c r="SJ188" s="9">
        <f t="shared" si="997"/>
        <v>117.51307927255856</v>
      </c>
      <c r="SK188" s="9">
        <f t="shared" si="998"/>
        <v>87.65587570851784</v>
      </c>
      <c r="SL188" s="115">
        <f t="shared" si="1400"/>
        <v>102.58447749053821</v>
      </c>
      <c r="SM188" s="15">
        <f t="shared" si="1401"/>
        <v>1.8441190295822496E-3</v>
      </c>
      <c r="SN188" s="12"/>
      <c r="SO188" s="11">
        <f t="shared" si="1712"/>
        <v>1.9721919565304394E-3</v>
      </c>
      <c r="SP188" s="10">
        <f t="shared" si="1402"/>
        <v>103.47982183773044</v>
      </c>
      <c r="SQ188" s="9">
        <f t="shared" si="999"/>
        <v>117.38941476041445</v>
      </c>
      <c r="SR188" s="9">
        <f t="shared" si="1000"/>
        <v>87.512496437240031</v>
      </c>
      <c r="SS188" s="115">
        <f t="shared" si="1403"/>
        <v>102.45095559882725</v>
      </c>
      <c r="ST188" s="15">
        <f t="shared" si="1404"/>
        <v>1.8453367043187372E-3</v>
      </c>
      <c r="SU188" s="12"/>
      <c r="SV188" s="11">
        <f t="shared" si="1713"/>
        <v>1.9723129413371887E-3</v>
      </c>
      <c r="SW188" s="10">
        <f t="shared" si="1405"/>
        <v>103.33740461488864</v>
      </c>
      <c r="SX188" s="9">
        <f t="shared" si="1001"/>
        <v>117.26558688260364</v>
      </c>
      <c r="SY188" s="9">
        <f t="shared" si="1002"/>
        <v>87.369116983509798</v>
      </c>
      <c r="SZ188" s="115">
        <f t="shared" si="1406"/>
        <v>102.31735193305673</v>
      </c>
      <c r="TA188" s="15">
        <f t="shared" si="1407"/>
        <v>1.8465443001049265E-3</v>
      </c>
      <c r="TB188" s="12"/>
      <c r="TC188" s="11">
        <f t="shared" si="1714"/>
        <v>1.9724328561576423E-3</v>
      </c>
      <c r="TD188" s="10">
        <f t="shared" si="1408"/>
        <v>103.19497870021414</v>
      </c>
      <c r="TE188" s="9">
        <f t="shared" si="1003"/>
        <v>117.14159688483831</v>
      </c>
      <c r="TF188" s="9">
        <f t="shared" si="1004"/>
        <v>87.225737348913825</v>
      </c>
      <c r="TG188" s="115">
        <f t="shared" si="1409"/>
        <v>102.18366711687607</v>
      </c>
      <c r="TH188" s="15">
        <f t="shared" si="1410"/>
        <v>1.8477418937837651E-3</v>
      </c>
      <c r="TI188" s="12"/>
      <c r="TJ188" s="11">
        <f t="shared" si="1715"/>
        <v>1.9725517103897968E-3</v>
      </c>
      <c r="TK188" s="10">
        <f t="shared" si="1411"/>
        <v>103.05254417005247</v>
      </c>
      <c r="TL188" s="9">
        <f t="shared" si="1005"/>
        <v>117.01744600515995</v>
      </c>
      <c r="TM188" s="9">
        <f t="shared" si="1006"/>
        <v>87.08235753502538</v>
      </c>
      <c r="TN188" s="115">
        <f t="shared" si="1412"/>
        <v>102.04990177009267</v>
      </c>
      <c r="TO188" s="15">
        <f t="shared" si="1413"/>
        <v>1.8489295617252495E-3</v>
      </c>
      <c r="TP188" s="12"/>
      <c r="TQ188" s="11">
        <f t="shared" si="1716"/>
        <v>1.9726695133502432E-3</v>
      </c>
      <c r="TR188" s="10">
        <f t="shared" si="1414"/>
        <v>102.91010110008793</v>
      </c>
      <c r="TS188" s="9">
        <f t="shared" si="1007"/>
        <v>116.89313547395427</v>
      </c>
      <c r="TT188" s="9">
        <f t="shared" si="1008"/>
        <v>86.938977543404334</v>
      </c>
      <c r="TU188" s="115">
        <f t="shared" si="1415"/>
        <v>101.9160565086793</v>
      </c>
      <c r="TV188" s="15">
        <f t="shared" si="1416"/>
        <v>1.8501073798273514E-3</v>
      </c>
      <c r="TW188" s="12"/>
      <c r="TX188" s="11">
        <f t="shared" si="1717"/>
        <v>1.972786274274863E-3</v>
      </c>
      <c r="TY188" s="10">
        <f t="shared" si="1417"/>
        <v>102.76764956534905</v>
      </c>
      <c r="TZ188" s="9">
        <f t="shared" si="1009"/>
        <v>116.76866651396668</v>
      </c>
      <c r="UA188" s="9">
        <f t="shared" si="1010"/>
        <v>86.79559737559731</v>
      </c>
      <c r="UB188" s="115">
        <f t="shared" si="1418"/>
        <v>101.78213194478199</v>
      </c>
      <c r="UC188" s="15">
        <f t="shared" si="1419"/>
        <v>1.8512754235169551E-3</v>
      </c>
      <c r="UD188" s="12"/>
      <c r="UE188" s="11">
        <f t="shared" si="1718"/>
        <v>1.9729020023195078E-3</v>
      </c>
      <c r="UF188" s="10">
        <f t="shared" si="1420"/>
        <v>102.62518964021415</v>
      </c>
      <c r="UG188" s="9">
        <f t="shared" si="1011"/>
        <v>116.64404034031844</v>
      </c>
      <c r="UH188" s="9">
        <f t="shared" si="1012"/>
        <v>86.652217033137816</v>
      </c>
      <c r="UI188" s="115">
        <f t="shared" si="1421"/>
        <v>101.64812868672813</v>
      </c>
      <c r="UJ188" s="15">
        <f t="shared" si="1422"/>
        <v>1.8524337677508569E-3</v>
      </c>
      <c r="UK188" s="12"/>
      <c r="UL188" s="11">
        <f t="shared" si="1719"/>
        <v>1.9730167065606635E-3</v>
      </c>
      <c r="UM188" s="10">
        <f t="shared" si="1423"/>
        <v>102.48272139841683</v>
      </c>
      <c r="UN188" s="9">
        <f t="shared" si="1013"/>
        <v>116.51925816052344</v>
      </c>
      <c r="UO188" s="9">
        <f t="shared" si="1014"/>
        <v>86.508836517546229</v>
      </c>
      <c r="UP188" s="115">
        <f t="shared" si="1424"/>
        <v>101.51404733903483</v>
      </c>
      <c r="UQ188" s="15">
        <f t="shared" si="1425"/>
        <v>1.8535824870167946E-3</v>
      </c>
      <c r="UR188" s="12"/>
      <c r="US188" s="11">
        <f t="shared" si="1720"/>
        <v>1.9731303959961317E-3</v>
      </c>
      <c r="UT188" s="10">
        <f t="shared" si="1426"/>
        <v>102.34024491305135</v>
      </c>
      <c r="UU188" s="9">
        <f t="shared" si="1015"/>
        <v>116.39432117450548</v>
      </c>
      <c r="UV188" s="9">
        <f t="shared" si="1016"/>
        <v>86.365455830330205</v>
      </c>
      <c r="UW188" s="115">
        <f t="shared" si="1427"/>
        <v>101.37988850241784</v>
      </c>
      <c r="UX188" s="15">
        <f t="shared" si="1428"/>
        <v>1.8547216553344949E-3</v>
      </c>
      <c r="UY188" s="12"/>
      <c r="UZ188" s="11">
        <f t="shared" si="1721"/>
        <v>1.9732430795456743E-3</v>
      </c>
      <c r="VA188" s="10">
        <f t="shared" si="1429"/>
        <v>102.19776025657816</v>
      </c>
      <c r="VB188" s="9">
        <f t="shared" si="1017"/>
        <v>116.26923057461627</v>
      </c>
      <c r="VC188" s="9">
        <f t="shared" si="1018"/>
        <v>86.222074972984402</v>
      </c>
      <c r="VD188" s="115">
        <f t="shared" si="1430"/>
        <v>101.24565277380034</v>
      </c>
      <c r="VE188" s="15">
        <f t="shared" si="1431"/>
        <v>1.8558513462567977E-3</v>
      </c>
      <c r="VF188" s="12"/>
      <c r="VG188" s="11">
        <f t="shared" si="1722"/>
        <v>1.9733547660516926E-3</v>
      </c>
      <c r="VH188" s="10">
        <f t="shared" si="1432"/>
        <v>102.05526750082907</v>
      </c>
      <c r="VI188" s="9">
        <f t="shared" si="1019"/>
        <v>116.14398754565387</v>
      </c>
      <c r="VJ188" s="9">
        <f t="shared" si="1020"/>
        <v>86.078693946990853</v>
      </c>
      <c r="VK188" s="115">
        <f t="shared" si="1433"/>
        <v>101.11134074632236</v>
      </c>
      <c r="VL188" s="15">
        <f t="shared" si="1434"/>
        <v>1.8569716328707786E-3</v>
      </c>
      <c r="VM188" s="12"/>
      <c r="VN188" s="11">
        <f t="shared" si="1723"/>
        <v>1.9734654642798682E-3</v>
      </c>
      <c r="VO188" s="10">
        <f t="shared" si="1435"/>
        <v>101.91276671701267</v>
      </c>
      <c r="VP188" s="9">
        <f t="shared" si="1021"/>
        <v>116.01859326488169</v>
      </c>
      <c r="VQ188" s="9">
        <f t="shared" si="1022"/>
        <v>85.93531275381892</v>
      </c>
      <c r="VR188" s="115">
        <f t="shared" si="1436"/>
        <v>100.9769530093503</v>
      </c>
      <c r="VS188" s="15">
        <f t="shared" si="1437"/>
        <v>1.8580825877989138E-3</v>
      </c>
      <c r="VT188" s="12"/>
      <c r="VU188" s="11">
        <f t="shared" si="1724"/>
        <v>1.9735751829198147E-3</v>
      </c>
      <c r="VV188" s="10">
        <f t="shared" si="1438"/>
        <v>101.77025797571952</v>
      </c>
      <c r="VW188" s="9">
        <f t="shared" si="1023"/>
        <v>115.89304890204809</v>
      </c>
      <c r="VX188" s="9">
        <f t="shared" si="1024"/>
        <v>85.791931394925484</v>
      </c>
      <c r="VY188" s="115">
        <f t="shared" si="1439"/>
        <v>100.84249014848679</v>
      </c>
      <c r="VZ188" s="15">
        <f t="shared" si="1440"/>
        <v>1.8591842832002918E-3</v>
      </c>
      <c r="WA188" s="12"/>
      <c r="WB188" s="11">
        <f t="shared" si="1725"/>
        <v>1.9736839305857139E-3</v>
      </c>
      <c r="WC188" s="10">
        <f t="shared" si="1441"/>
        <v>101.62774134692742</v>
      </c>
      <c r="WD188" s="9">
        <f t="shared" si="1025"/>
        <v>115.76735561940649</v>
      </c>
      <c r="WE188" s="9">
        <f t="shared" si="1026"/>
        <v>85.648549871754952</v>
      </c>
      <c r="WF188" s="115">
        <f t="shared" si="1442"/>
        <v>100.70795274558071</v>
      </c>
      <c r="WG188" s="15">
        <f t="shared" si="1443"/>
        <v>1.8602767907718494E-3</v>
      </c>
      <c r="WH188" s="12"/>
      <c r="WI188" s="11">
        <f t="shared" si="1726"/>
        <v>1.9737917158169659E-3</v>
      </c>
      <c r="WJ188" s="10">
        <f t="shared" si="1444"/>
        <v>101.48521690000658</v>
      </c>
      <c r="WK188" s="9">
        <f t="shared" si="1027"/>
        <v>115.64151457173593</v>
      </c>
      <c r="WL188" s="9">
        <f t="shared" si="1028"/>
        <v>85.505168185739592</v>
      </c>
      <c r="WM188" s="115">
        <f t="shared" si="1445"/>
        <v>100.57334137873775</v>
      </c>
      <c r="WN188" s="15">
        <f t="shared" si="1446"/>
        <v>1.8613601817496171E-3</v>
      </c>
      <c r="WO188" s="12"/>
      <c r="WP188" s="11">
        <f t="shared" si="1727"/>
        <v>1.9738985470788032E-3</v>
      </c>
      <c r="WQ188" s="10">
        <f t="shared" si="1447"/>
        <v>101.34268470372479</v>
      </c>
      <c r="WR188" s="9">
        <f t="shared" si="1029"/>
        <v>115.51552690636215</v>
      </c>
      <c r="WS188" s="9">
        <f t="shared" si="1030"/>
        <v>85.361786338299311</v>
      </c>
      <c r="WT188" s="115">
        <f t="shared" si="1448"/>
        <v>100.43865662233074</v>
      </c>
      <c r="WU188" s="15">
        <f t="shared" si="1449"/>
        <v>1.862434526910041E-3</v>
      </c>
      <c r="WV188" s="12"/>
      <c r="WW188" s="11">
        <f t="shared" si="1728"/>
        <v>1.9740044327629337E-3</v>
      </c>
      <c r="WX188" s="10">
        <f t="shared" si="1450"/>
        <v>101.20014482625243</v>
      </c>
      <c r="WY188" s="9">
        <f t="shared" si="1031"/>
        <v>115.38939376317924</v>
      </c>
      <c r="WZ188" s="9">
        <f t="shared" si="1032"/>
        <v>85.21840433084185</v>
      </c>
      <c r="XA188" s="115">
        <f t="shared" si="1451"/>
        <v>100.30389904701055</v>
      </c>
      <c r="XB188" s="15">
        <f t="shared" si="1452"/>
        <v>1.8634998965713081E-3</v>
      </c>
      <c r="XC188" s="12"/>
      <c r="XD188" s="11">
        <f t="shared" si="1729"/>
        <v>1.9741093811881647E-3</v>
      </c>
      <c r="XE188" s="10">
        <f t="shared" si="1453"/>
        <v>101.05759733516754</v>
      </c>
      <c r="XF188" s="9">
        <f t="shared" si="1033"/>
        <v>115.26311627467156</v>
      </c>
      <c r="XG188" s="9">
        <f t="shared" si="1034"/>
        <v>85.075022164763126</v>
      </c>
      <c r="XH188" s="115">
        <f t="shared" si="1454"/>
        <v>100.16906921971734</v>
      </c>
      <c r="XI188" s="15">
        <f t="shared" si="1455"/>
        <v>1.8645563605946709E-3</v>
      </c>
      <c r="XJ188" s="12"/>
      <c r="XK188" s="11">
        <f t="shared" si="1730"/>
        <v>1.9742134006009993E-3</v>
      </c>
      <c r="XL188" s="10">
        <f t="shared" si="1456"/>
        <v>100.91504229746099</v>
      </c>
      <c r="XM188" s="9">
        <f t="shared" si="1035"/>
        <v>115.13669556593635</v>
      </c>
      <c r="XN188" s="9">
        <f t="shared" si="1036"/>
        <v>84.931639841447023</v>
      </c>
      <c r="XO188" s="115">
        <f t="shared" si="1457"/>
        <v>100.03416770369168</v>
      </c>
      <c r="XP188" s="15">
        <f t="shared" si="1458"/>
        <v>1.865603988385867E-3</v>
      </c>
      <c r="XQ188" s="12"/>
      <c r="XR188" s="11">
        <f t="shared" si="1731"/>
        <v>1.9743164991762709E-3</v>
      </c>
      <c r="XS188" s="10">
        <f t="shared" si="1459"/>
        <v>100.77247977954123</v>
      </c>
      <c r="XT188" s="9">
        <f t="shared" si="1037"/>
        <v>115.01013275470659</v>
      </c>
      <c r="XU188" s="9">
        <f t="shared" si="1038"/>
        <v>84.788257362265611</v>
      </c>
      <c r="XV188" s="115">
        <f t="shared" si="1460"/>
        <v>99.8991950584861</v>
      </c>
      <c r="XW188" s="15">
        <f t="shared" si="1461"/>
        <v>1.8666428488965086E-3</v>
      </c>
      <c r="XX188" s="12"/>
      <c r="XY188" s="11">
        <f t="shared" si="1732"/>
        <v>1.9744186850177412E-3</v>
      </c>
      <c r="XZ188" s="10">
        <f t="shared" si="1462"/>
        <v>100.62990984723938</v>
      </c>
      <c r="YA188" s="9">
        <f t="shared" si="1039"/>
        <v>114.88342895137441</v>
      </c>
      <c r="YB188" s="9">
        <f t="shared" si="1040"/>
        <v>84.644874728579268</v>
      </c>
      <c r="YC188" s="115">
        <f t="shared" si="1463"/>
        <v>99.764151839976847</v>
      </c>
      <c r="YD188" s="15">
        <f t="shared" si="1464"/>
        <v>1.8676730106255298E-3</v>
      </c>
      <c r="YE188" s="12"/>
      <c r="YF188" s="11">
        <f t="shared" si="1733"/>
        <v>1.9745199661587035E-3</v>
      </c>
      <c r="YG188" s="10">
        <f t="shared" si="1465"/>
        <v>100.48733256581406</v>
      </c>
      <c r="YH188" s="9">
        <f t="shared" si="1041"/>
        <v>114.75658525901491</v>
      </c>
      <c r="YI188" s="9">
        <f t="shared" si="1042"/>
        <v>84.501491941736745</v>
      </c>
      <c r="YJ188" s="115">
        <f t="shared" si="1466"/>
        <v>99.629038600375821</v>
      </c>
      <c r="YK188" s="15">
        <f t="shared" si="1467"/>
        <v>1.8686945416206489E-3</v>
      </c>
      <c r="YL188" s="12"/>
      <c r="YM188" s="11">
        <f t="shared" si="1734"/>
        <v>1.9746203505625792E-3</v>
      </c>
      <c r="YN188" s="10">
        <f t="shared" si="1468"/>
        <v>100.34474799995628</v>
      </c>
      <c r="YO188" s="9">
        <f t="shared" si="1043"/>
        <v>114.62960277341028</v>
      </c>
      <c r="YP188" s="9">
        <f t="shared" si="1044"/>
        <v>84.358109003075185</v>
      </c>
      <c r="YQ188" s="115">
        <f t="shared" si="1469"/>
        <v>99.493855888242734</v>
      </c>
      <c r="YR188" s="15">
        <f t="shared" si="1470"/>
        <v>1.8697075094798513E-3</v>
      </c>
      <c r="YS188" s="12"/>
      <c r="YT188" s="11">
        <f t="shared" si="1735"/>
        <v>1.9747198461235187E-3</v>
      </c>
      <c r="YU188" s="10">
        <f t="shared" si="1471"/>
        <v>100.20215621379421</v>
      </c>
      <c r="YV188" s="9">
        <f t="shared" si="1045"/>
        <v>114.50248258307445</v>
      </c>
      <c r="YW188" s="9">
        <f t="shared" si="1046"/>
        <v>84.214725913920461</v>
      </c>
      <c r="YX188" s="115">
        <f t="shared" si="1472"/>
        <v>99.358604248497457</v>
      </c>
      <c r="YY188" s="15">
        <f t="shared" si="1473"/>
        <v>1.870711981352904E-3</v>
      </c>
      <c r="YZ188" s="12"/>
      <c r="ZA188" s="11">
        <f t="shared" si="1736"/>
        <v>1.9748184606669713E-3</v>
      </c>
      <c r="ZB188" s="10">
        <f t="shared" si="1474"/>
        <v>100.05955727089805</v>
      </c>
      <c r="ZC188" s="9">
        <f t="shared" si="1047"/>
        <v>114.37522576927807</v>
      </c>
      <c r="ZD188" s="9">
        <f t="shared" si="1048"/>
        <v>84.07134267558699</v>
      </c>
      <c r="ZE188" s="115">
        <f t="shared" si="1475"/>
        <v>99.22328422243254</v>
      </c>
      <c r="ZF188" s="15">
        <f t="shared" si="1476"/>
        <v>1.8717080239428995E-3</v>
      </c>
      <c r="ZG188" s="12"/>
      <c r="ZH188" s="11">
        <f t="shared" si="1737"/>
        <v>1.9749162019502887E-3</v>
      </c>
      <c r="ZI188" s="10">
        <f t="shared" si="1477"/>
        <v>99.916951234284682</v>
      </c>
      <c r="ZJ188" s="9">
        <f t="shared" si="1049"/>
        <v>114.24783340607384</v>
      </c>
      <c r="ZK188" s="9">
        <f t="shared" si="1050"/>
        <v>83.927959289377867</v>
      </c>
      <c r="ZL188" s="115">
        <f t="shared" si="1478"/>
        <v>99.087896347725859</v>
      </c>
      <c r="ZM188" s="15">
        <f t="shared" si="1479"/>
        <v>1.8726957035078175E-3</v>
      </c>
      <c r="ZN188" s="12"/>
      <c r="ZO188" s="11">
        <f t="shared" si="1738"/>
        <v>1.9750130776632993E-3</v>
      </c>
      <c r="ZP188" s="10">
        <f t="shared" si="1480"/>
        <v>99.774338166422339</v>
      </c>
      <c r="ZQ188" s="9">
        <f t="shared" si="1051"/>
        <v>114.12030656032221</v>
      </c>
      <c r="ZR188" s="9">
        <f t="shared" si="1052"/>
        <v>83.78457575658517</v>
      </c>
      <c r="ZS188" s="115">
        <f t="shared" si="1481"/>
        <v>98.952441158453695</v>
      </c>
      <c r="ZT188" s="15">
        <f t="shared" si="1482"/>
        <v>1.8736750858620904E-3</v>
      </c>
      <c r="ZU188" s="12"/>
      <c r="ZV188" s="11">
        <f t="shared" si="1739"/>
        <v>1.9751090954288697E-3</v>
      </c>
      <c r="ZW188" s="10">
        <f t="shared" si="1483"/>
        <v>99.631718129235423</v>
      </c>
      <c r="ZX188" s="9">
        <f t="shared" si="1053"/>
        <v>113.99264629171748</v>
      </c>
      <c r="ZY188" s="9">
        <f t="shared" si="1054"/>
        <v>83.641192078489865</v>
      </c>
      <c r="ZZ188" s="115">
        <f t="shared" si="1484"/>
        <v>98.816919185103671</v>
      </c>
      <c r="AAA188" s="15">
        <f t="shared" si="1485"/>
        <v>1.8746462363782236E-3</v>
      </c>
      <c r="AAB188" s="12"/>
      <c r="AAC188" s="11">
        <f t="shared" si="1740"/>
        <v>1.9752042628034868E-3</v>
      </c>
      <c r="AAD188" s="10">
        <f t="shared" si="1486"/>
        <v>99.489091184109014</v>
      </c>
      <c r="AAE188" s="9">
        <f t="shared" si="1055"/>
        <v>113.86485365281415</v>
      </c>
      <c r="AAF188" s="9">
        <f t="shared" si="1056"/>
        <v>83.497808256361907</v>
      </c>
      <c r="AAG188" s="115">
        <f t="shared" si="1487"/>
        <v>98.68133095458802</v>
      </c>
      <c r="AAH188" s="15">
        <f t="shared" si="1488"/>
        <v>1.8756092199884132E-3</v>
      </c>
      <c r="AAI188" s="12"/>
      <c r="AAJ188" s="11">
        <f t="shared" si="1741"/>
        <v>1.9752985872778209E-3</v>
      </c>
      <c r="AAK188" s="10">
        <f t="shared" si="1489"/>
        <v>99.346457391893466</v>
      </c>
      <c r="AAL188" s="9">
        <f t="shared" si="1057"/>
        <v>113.7369296890537</v>
      </c>
      <c r="AAM188" s="9">
        <f t="shared" si="1058"/>
        <v>83.354424291460418</v>
      </c>
      <c r="AAN188" s="115">
        <f t="shared" si="1490"/>
        <v>98.54567699025705</v>
      </c>
      <c r="AAO188" s="15">
        <f t="shared" si="1491"/>
        <v>1.8765641011861919E-3</v>
      </c>
      <c r="AAP188" s="12"/>
      <c r="AAQ188" s="11">
        <f t="shared" si="1742"/>
        <v>1.9753920762772817E-3</v>
      </c>
      <c r="AAR188" s="10">
        <f t="shared" si="1492"/>
        <v>99.203816812908997</v>
      </c>
      <c r="AAS188" s="9">
        <f t="shared" si="1059"/>
        <v>113.60887543879161</v>
      </c>
      <c r="AAT188" s="9">
        <f t="shared" si="1060"/>
        <v>83.211040185033653</v>
      </c>
      <c r="AAU188" s="115">
        <f t="shared" si="1493"/>
        <v>98.409957811912633</v>
      </c>
      <c r="AAV188" s="15">
        <f t="shared" si="1494"/>
        <v>1.8775109440281007E-3</v>
      </c>
      <c r="AAW188" s="11"/>
      <c r="AAX188" s="11">
        <f t="shared" si="1743"/>
        <v>1.9754847371625762E-3</v>
      </c>
      <c r="AAY188" s="10">
        <f t="shared" si="1495"/>
        <v>99.061169506950165</v>
      </c>
      <c r="AAZ188" s="9">
        <f t="shared" si="1061"/>
        <v>113.48069193332472</v>
      </c>
      <c r="ABA188" s="9">
        <f t="shared" si="1062"/>
        <v>83.067655938319263</v>
      </c>
      <c r="ABB188" s="115">
        <f t="shared" si="1496"/>
        <v>98.274173935821992</v>
      </c>
      <c r="ABC188" s="15">
        <f t="shared" si="1497"/>
        <v>1.8784498121353613E-3</v>
      </c>
      <c r="ABD188" s="11"/>
      <c r="ABE188" s="11">
        <f t="shared" si="1744"/>
        <v>1.9755765772302603E-3</v>
      </c>
      <c r="ABF188" s="10">
        <f t="shared" si="1498"/>
        <v>98.918515533290403</v>
      </c>
      <c r="ABG188" s="9">
        <f t="shared" si="1063"/>
        <v>113.35238019691889</v>
      </c>
      <c r="ABH188" s="9">
        <f t="shared" si="1064"/>
        <v>82.92427155254417</v>
      </c>
      <c r="ABI188" s="115">
        <f t="shared" si="1499"/>
        <v>98.138325874731521</v>
      </c>
      <c r="ABJ188" s="15">
        <f t="shared" si="1500"/>
        <v>1.8793807686955924E-3</v>
      </c>
      <c r="ABK188" s="11"/>
      <c r="ABL188" s="11">
        <f t="shared" si="1745"/>
        <v>1.9756676037132859E-3</v>
      </c>
      <c r="ABM188" s="10">
        <f t="shared" si="1501"/>
        <v>98.77585495068638</v>
      </c>
      <c r="ABN188" s="9">
        <f t="shared" si="1065"/>
        <v>113.2239412468369</v>
      </c>
      <c r="ABO188" s="9">
        <f t="shared" si="1066"/>
        <v>82.780887028924838</v>
      </c>
      <c r="ABP188" s="115">
        <f t="shared" si="1502"/>
        <v>98.002414137880862</v>
      </c>
      <c r="ABQ188" s="15">
        <f t="shared" si="1503"/>
        <v>1.8803038764645139E-3</v>
      </c>
      <c r="ABR188" s="11"/>
      <c r="ABS188" s="11">
        <f t="shared" si="1746"/>
        <v>1.9757578237815407E-3</v>
      </c>
      <c r="ABT188" s="10">
        <f t="shared" si="1504"/>
        <v>98.633187817382492</v>
      </c>
      <c r="ABU188" s="9">
        <f t="shared" si="1067"/>
        <v>113.09537609336675</v>
      </c>
      <c r="ABV188" s="9">
        <f t="shared" si="1068"/>
        <v>82.637502368667285</v>
      </c>
      <c r="ABW188" s="115">
        <f t="shared" si="1505"/>
        <v>97.866439231017011</v>
      </c>
      <c r="ABX188" s="15">
        <f t="shared" si="1506"/>
        <v>1.8812191977676982E-3</v>
      </c>
      <c r="ABY188" s="11"/>
      <c r="ABZ188" s="11">
        <f t="shared" si="1747"/>
        <v>1.9758472445423891E-3</v>
      </c>
      <c r="ACA188" s="10">
        <f t="shared" si="1507"/>
        <v>98.490514191115182</v>
      </c>
      <c r="ACB188" s="9">
        <f t="shared" si="1069"/>
        <v>112.96668573985006</v>
      </c>
      <c r="ACC188" s="9">
        <f t="shared" si="1070"/>
        <v>82.494117572967141</v>
      </c>
      <c r="ACD188" s="115">
        <f t="shared" si="1508"/>
        <v>97.730401656408603</v>
      </c>
      <c r="ACE188" s="15">
        <f t="shared" si="1509"/>
        <v>1.8821267945023173E-3</v>
      </c>
      <c r="ACF188" s="11"/>
      <c r="ACG188" s="11">
        <f t="shared" si="1748"/>
        <v>1.9759358730412043E-3</v>
      </c>
      <c r="ACH188" s="10">
        <f t="shared" si="1510"/>
        <v>98.347834129117274</v>
      </c>
      <c r="ACI188" s="9">
        <f t="shared" si="1071"/>
        <v>112.83787118271088</v>
      </c>
      <c r="ACJ188" s="9">
        <f t="shared" si="1072"/>
        <v>82.350732643009749</v>
      </c>
      <c r="ACK188" s="115">
        <f t="shared" si="1511"/>
        <v>97.594301912860317</v>
      </c>
      <c r="ACL188" s="15">
        <f t="shared" si="1512"/>
        <v>1.8830267281389199E-3</v>
      </c>
      <c r="ACM188" s="11"/>
      <c r="ACN188" s="11">
        <f t="shared" si="1749"/>
        <v>1.9760237162618987E-3</v>
      </c>
      <c r="ACO188" s="10">
        <f t="shared" si="1513"/>
        <v>98.205147688122281</v>
      </c>
      <c r="ACP188" s="9">
        <f t="shared" si="1073"/>
        <v>112.70893341148465</v>
      </c>
      <c r="ACQ188" s="9">
        <f t="shared" si="1074"/>
        <v>82.207347579970261</v>
      </c>
      <c r="ACR188" s="115">
        <f t="shared" si="1514"/>
        <v>97.458140495727463</v>
      </c>
      <c r="ACS188" s="15">
        <f t="shared" si="1515"/>
        <v>1.8839190597232083E-3</v>
      </c>
      <c r="ACT188" s="11"/>
      <c r="ACU188" s="11">
        <f t="shared" si="1750"/>
        <v>1.9761107811274493E-3</v>
      </c>
      <c r="ACV188" s="10">
        <f t="shared" si="1516"/>
        <v>98.062454924368666</v>
      </c>
      <c r="ACW188" s="9">
        <f t="shared" si="1075"/>
        <v>112.57987340884743</v>
      </c>
      <c r="ACX188" s="9">
        <f t="shared" si="1076"/>
        <v>82.06396238501388</v>
      </c>
      <c r="ACY188" s="115">
        <f t="shared" si="1517"/>
        <v>97.321917896930657</v>
      </c>
      <c r="ACZ188" s="15">
        <f t="shared" si="1518"/>
        <v>1.8848038498778376E-3</v>
      </c>
      <c r="ADA188" s="11"/>
      <c r="ADB188" s="11">
        <f t="shared" si="1751"/>
        <v>1.9761970745004053E-3</v>
      </c>
      <c r="ADC188" s="10">
        <f t="shared" si="1519"/>
        <v>97.919755893604162</v>
      </c>
      <c r="ADD188" s="9">
        <f t="shared" si="1077"/>
        <v>112.45069215064541</v>
      </c>
      <c r="ADE188" s="9">
        <f t="shared" si="1078"/>
        <v>81.920577059295482</v>
      </c>
      <c r="ADF188" s="115">
        <f t="shared" si="1520"/>
        <v>97.185634604970446</v>
      </c>
      <c r="ADG188" s="15">
        <f t="shared" si="1521"/>
        <v>1.885681158804249E-3</v>
      </c>
      <c r="ADH188" s="11"/>
      <c r="ADI188" s="11">
        <f t="shared" si="1752"/>
        <v>1.9762826031834366E-3</v>
      </c>
      <c r="ADJ188" s="10">
        <f t="shared" si="1522"/>
        <v>97.777050651089723</v>
      </c>
      <c r="ADK188" s="9">
        <f t="shared" si="1079"/>
        <v>112.32139060592452</v>
      </c>
      <c r="ADL188" s="9">
        <f t="shared" si="1080"/>
        <v>81.777191603960347</v>
      </c>
      <c r="ADM188" s="115">
        <f t="shared" si="1523"/>
        <v>97.049291104942427</v>
      </c>
      <c r="ADN188" s="15">
        <f t="shared" si="1524"/>
        <v>1.8865510462844673E-3</v>
      </c>
      <c r="ADO188" s="11"/>
      <c r="ADP188" s="11">
        <f t="shared" si="1753"/>
        <v>1.9763673739198041E-3</v>
      </c>
      <c r="ADQ188" s="10">
        <f t="shared" si="1525"/>
        <v>97.634339251604018</v>
      </c>
      <c r="ADR188" s="9">
        <f t="shared" si="1081"/>
        <v>112.19196973696042</v>
      </c>
      <c r="ADS188" s="9">
        <f t="shared" si="1082"/>
        <v>81.633806020143624</v>
      </c>
      <c r="ADT188" s="115">
        <f t="shared" si="1526"/>
        <v>96.912887878552027</v>
      </c>
      <c r="ADU188" s="15">
        <f t="shared" si="1527"/>
        <v>1.8874135716829736E-3</v>
      </c>
      <c r="ADV188" s="11"/>
      <c r="ADW188" s="11">
        <f t="shared" si="1754"/>
        <v>1.9764513933939044E-3</v>
      </c>
      <c r="ADX188" s="10">
        <f t="shared" si="1528"/>
        <v>97.491621749447248</v>
      </c>
      <c r="ADY188" s="9">
        <f t="shared" si="1083"/>
        <v>112.06243049928854</v>
      </c>
      <c r="ADZ188" s="9">
        <f t="shared" si="1084"/>
        <v>81.490420308970883</v>
      </c>
      <c r="AEA188" s="115">
        <f t="shared" si="1529"/>
        <v>96.776425404129711</v>
      </c>
      <c r="AEB188" s="15">
        <f t="shared" si="1530"/>
        <v>1.8882687939485419E-3</v>
      </c>
      <c r="AEC188" s="11"/>
      <c r="AED188" s="11">
        <f t="shared" si="1755"/>
        <v>1.9765346682317476E-3</v>
      </c>
      <c r="AEE188" s="10">
        <f t="shared" si="1531"/>
        <v>97.348898198445468</v>
      </c>
      <c r="AEF188" s="9">
        <f t="shared" si="1085"/>
        <v>111.93277384173443</v>
      </c>
      <c r="AEG188" s="9">
        <f t="shared" si="1086"/>
        <v>81.347034471557862</v>
      </c>
      <c r="AEH188" s="115">
        <f t="shared" si="1532"/>
        <v>96.639904156646139</v>
      </c>
      <c r="AEI188" s="15">
        <f t="shared" si="1533"/>
        <v>1.8891167716161121E-3</v>
      </c>
      <c r="AEJ188" s="11"/>
      <c r="AEK188" s="11">
        <f t="shared" si="1756"/>
        <v>1.976617205001475E-3</v>
      </c>
      <c r="AEL188" s="10">
        <f t="shared" si="1534"/>
        <v>97.206168651954485</v>
      </c>
      <c r="AEM188" s="9">
        <f t="shared" si="1087"/>
        <v>111.80300070644421</v>
      </c>
      <c r="AEN188" s="9">
        <f t="shared" si="1088"/>
        <v>81.203648509010804</v>
      </c>
      <c r="AEO188" s="115">
        <f t="shared" si="1535"/>
        <v>96.503324607727507</v>
      </c>
      <c r="AEP188" s="15">
        <f t="shared" si="1536"/>
        <v>1.8899575628086589E-3</v>
      </c>
      <c r="AEQ188" s="11"/>
      <c r="AER188" s="11">
        <f t="shared" si="1757"/>
        <v>1.9766990102138382E-3</v>
      </c>
      <c r="AES188" s="10">
        <f t="shared" si="1537"/>
        <v>97.063433162864015</v>
      </c>
      <c r="AET188" s="9">
        <f t="shared" si="1089"/>
        <v>111.67311202891526</v>
      </c>
      <c r="AEU188" s="9">
        <f t="shared" si="1090"/>
        <v>81.060262422426348</v>
      </c>
      <c r="AEV188" s="115">
        <f t="shared" si="1538"/>
        <v>96.366687225670802</v>
      </c>
      <c r="AEW188" s="15">
        <f t="shared" si="1539"/>
        <v>1.8907912252390979E-3</v>
      </c>
      <c r="AEX188" s="11"/>
      <c r="AEY188" s="11">
        <f t="shared" si="1758"/>
        <v>1.9767800903227081E-3</v>
      </c>
      <c r="AEZ188" s="10">
        <f t="shared" si="1540"/>
        <v>96.920691783601569</v>
      </c>
      <c r="AFA188" s="9">
        <f t="shared" si="1091"/>
        <v>111.54310873802707</v>
      </c>
      <c r="AFB188" s="9">
        <f t="shared" si="1092"/>
        <v>80.916876212891651</v>
      </c>
      <c r="AFC188" s="115">
        <f t="shared" si="1541"/>
        <v>96.229992475459369</v>
      </c>
      <c r="AFD188" s="15">
        <f t="shared" si="1542"/>
        <v>1.8916178162121748E-3</v>
      </c>
      <c r="AFE188" s="11"/>
      <c r="AFF188" s="11">
        <f t="shared" si="1759"/>
        <v>1.9768604517255502E-3</v>
      </c>
      <c r="AFG188" s="10">
        <f t="shared" si="1543"/>
        <v>96.777944566136455</v>
      </c>
      <c r="AFH188" s="9">
        <f t="shared" si="1093"/>
        <v>111.41299175607226</v>
      </c>
      <c r="AFI188" s="9">
        <f t="shared" si="1094"/>
        <v>80.773489881484608</v>
      </c>
      <c r="AFJ188" s="115">
        <f t="shared" si="1544"/>
        <v>96.09324081877844</v>
      </c>
      <c r="AFK188" s="15">
        <f t="shared" si="1545"/>
        <v>1.8924373926263742E-3</v>
      </c>
      <c r="AFL188" s="11"/>
      <c r="AFM188" s="11">
        <f t="shared" si="1760"/>
        <v>1.9769401007639071E-3</v>
      </c>
      <c r="AFN188" s="10">
        <f t="shared" si="1546"/>
        <v>96.63519156198376</v>
      </c>
      <c r="AFO188" s="9">
        <f t="shared" si="1095"/>
        <v>111.28276199878769</v>
      </c>
      <c r="AFP188" s="9">
        <f t="shared" si="1096"/>
        <v>80.630103429273717</v>
      </c>
      <c r="AFQ188" s="115">
        <f t="shared" si="1547"/>
        <v>95.956432714030711</v>
      </c>
      <c r="AFR188" s="15">
        <f t="shared" si="1548"/>
        <v>1.8932500109758456E-3</v>
      </c>
      <c r="AFS188" s="11"/>
      <c r="AFT188" s="11">
        <f t="shared" si="1761"/>
        <v>1.9770190437238895E-3</v>
      </c>
      <c r="AFU188" s="10">
        <f t="shared" si="1549"/>
        <v>96.492432822208144</v>
      </c>
      <c r="AFV188" s="9">
        <f t="shared" si="1097"/>
        <v>111.15242037538584</v>
      </c>
      <c r="AFW188" s="9">
        <f t="shared" si="1098"/>
        <v>80.486716857318271</v>
      </c>
      <c r="AFX188" s="115">
        <f t="shared" si="1550"/>
        <v>95.819568616352058</v>
      </c>
      <c r="AFY188" s="15">
        <f t="shared" si="1551"/>
        <v>1.894055727352332E-3</v>
      </c>
      <c r="AFZ188" s="11"/>
      <c r="AGA188" s="11">
        <f t="shared" si="1762"/>
        <v>1.9770972868366423E-3</v>
      </c>
      <c r="AGB188" s="10">
        <f t="shared" si="1552"/>
        <v>96.349668397427763</v>
      </c>
      <c r="AGC188" s="9">
        <f t="shared" si="1099"/>
        <v>111.02196778858624</v>
      </c>
      <c r="AGD188" s="9">
        <f t="shared" si="1100"/>
        <v>80.343330166668522</v>
      </c>
      <c r="AGE188" s="115">
        <f t="shared" si="1553"/>
        <v>95.68264897762738</v>
      </c>
      <c r="AGF188" s="15">
        <f t="shared" si="1554"/>
        <v>1.8948545974470977E-3</v>
      </c>
      <c r="AGG188" s="11"/>
      <c r="AGH188" s="11">
        <f t="shared" si="1763"/>
        <v>1.9771748362788131E-3</v>
      </c>
      <c r="AGI188" s="10">
        <f t="shared" si="1555"/>
        <v>96.206898337818131</v>
      </c>
      <c r="AGJ188" s="9">
        <f t="shared" si="1101"/>
        <v>110.89140513464703</v>
      </c>
      <c r="AGK188" s="9">
        <f t="shared" si="1102"/>
        <v>80.199943358365502</v>
      </c>
      <c r="AGL188" s="115">
        <f t="shared" si="1556"/>
        <v>95.545674246506266</v>
      </c>
      <c r="AGM188" s="15">
        <f t="shared" si="1557"/>
        <v>1.8956466765528948E-3</v>
      </c>
      <c r="AGN188" s="11"/>
      <c r="AGO188" s="11">
        <f t="shared" si="1764"/>
        <v>1.9772516981730317E-3</v>
      </c>
      <c r="AGP188" s="10">
        <f t="shared" si="1558"/>
        <v>96.06412269311582</v>
      </c>
      <c r="AGQ188" s="9">
        <f t="shared" si="1103"/>
        <v>110.76073330339673</v>
      </c>
      <c r="AGR188" s="9">
        <f t="shared" si="1104"/>
        <v>80.056556433441386</v>
      </c>
      <c r="AGS188" s="115">
        <f t="shared" si="1559"/>
        <v>95.40864486841906</v>
      </c>
      <c r="AGT188" s="15">
        <f t="shared" si="1560"/>
        <v>1.8964320195658971E-3</v>
      </c>
      <c r="AGU188" s="11"/>
      <c r="AGV188" s="11">
        <f t="shared" si="1765"/>
        <v>1.9773278785883636E-3</v>
      </c>
      <c r="AGW188" s="10">
        <f t="shared" si="1561"/>
        <v>95.921341512622348</v>
      </c>
      <c r="AGX188" s="9">
        <f t="shared" si="1105"/>
        <v>110.62995317826605</v>
      </c>
      <c r="AGY188" s="9">
        <f t="shared" si="1106"/>
        <v>79.913169392919343</v>
      </c>
      <c r="AGZ188" s="115">
        <f t="shared" si="1562"/>
        <v>95.271561285592696</v>
      </c>
      <c r="AHA188" s="15">
        <f t="shared" si="1563"/>
        <v>1.8972106809876767E-3</v>
      </c>
      <c r="AHB188" s="11"/>
      <c r="AHC188" s="11">
        <f t="shared" si="1766"/>
        <v>1.9774033835407785E-3</v>
      </c>
      <c r="AHD188" s="10">
        <f t="shared" si="1564"/>
        <v>95.778554845207807</v>
      </c>
      <c r="AHE188" s="9">
        <f t="shared" si="1107"/>
        <v>110.49906563631981</v>
      </c>
      <c r="AHF188" s="9">
        <f t="shared" si="1108"/>
        <v>79.7697822378138</v>
      </c>
      <c r="AHG188" s="115">
        <f t="shared" si="1565"/>
        <v>95.134423937066799</v>
      </c>
      <c r="AHH188" s="15">
        <f t="shared" si="1566"/>
        <v>1.8979827149271608E-3</v>
      </c>
      <c r="AHI188" s="11"/>
      <c r="AHJ188" s="11">
        <f t="shared" si="1767"/>
        <v>1.9774782189935941E-3</v>
      </c>
      <c r="AHK188" s="10">
        <f t="shared" si="1567"/>
        <v>95.635762739314671</v>
      </c>
      <c r="AHL188" s="9">
        <f t="shared" si="1109"/>
        <v>110.36807154828909</v>
      </c>
      <c r="AHM188" s="9">
        <f t="shared" si="1110"/>
        <v>79.626394969130274</v>
      </c>
      <c r="AHN188" s="115">
        <f t="shared" si="1568"/>
        <v>94.997233258709684</v>
      </c>
      <c r="AHO188" s="15">
        <f t="shared" si="1569"/>
        <v>1.8987481751026204E-3</v>
      </c>
      <c r="AHP188" s="11"/>
      <c r="AHQ188" s="11">
        <f t="shared" si="1768"/>
        <v>1.977552390857945E-3</v>
      </c>
      <c r="AHR188" s="10">
        <f t="shared" si="1570"/>
        <v>95.492965242961361</v>
      </c>
      <c r="AHS188" s="9">
        <f t="shared" si="1111"/>
        <v>110.2369717786033</v>
      </c>
      <c r="AHT188" s="9">
        <f t="shared" si="1112"/>
        <v>79.483007587865742</v>
      </c>
      <c r="AHU188" s="115">
        <f t="shared" si="1571"/>
        <v>94.859989683234517</v>
      </c>
      <c r="AHV188" s="15">
        <f t="shared" si="1572"/>
        <v>1.8995071148436413E-3</v>
      </c>
      <c r="AHW188" s="11"/>
      <c r="AHX188" s="11">
        <f t="shared" si="1769"/>
        <v>1.9776259049932173E-3</v>
      </c>
      <c r="AHY188" s="10">
        <f t="shared" si="1573"/>
        <v>95.350162403746012</v>
      </c>
      <c r="AHZ188" s="9">
        <f t="shared" si="1113"/>
        <v>110.10576718542248</v>
      </c>
      <c r="AIA188" s="9">
        <f t="shared" si="1114"/>
        <v>79.339620095008485</v>
      </c>
      <c r="AIB188" s="115">
        <f t="shared" si="1574"/>
        <v>94.722693640215482</v>
      </c>
      <c r="AIC188" s="15">
        <f t="shared" si="1575"/>
        <v>1.9002595870931131E-3</v>
      </c>
      <c r="AID188" s="11"/>
      <c r="AIE188" s="11">
        <f t="shared" si="1770"/>
        <v>1.9776987672074997E-3</v>
      </c>
      <c r="AIF188" s="10">
        <f t="shared" si="1576"/>
        <v>95.207354268849997</v>
      </c>
      <c r="AIG188" s="9">
        <f t="shared" si="1115"/>
        <v>109.97445862066959</v>
      </c>
      <c r="AIH188" s="9">
        <f t="shared" si="1116"/>
        <v>79.196232491538225</v>
      </c>
      <c r="AII188" s="115">
        <f t="shared" si="1577"/>
        <v>94.585345556103903</v>
      </c>
      <c r="AIJ188" s="15">
        <f t="shared" si="1578"/>
        <v>1.9010056444092318E-3</v>
      </c>
      <c r="AIK188" s="11"/>
      <c r="AIL188" s="11">
        <f t="shared" si="1771"/>
        <v>1.9777709832580269E-3</v>
      </c>
      <c r="AIM188" s="10">
        <f t="shared" si="1579"/>
        <v>95.064540885041538</v>
      </c>
      <c r="AIN188" s="9">
        <f t="shared" si="1117"/>
        <v>109.84304693006303</v>
      </c>
      <c r="AIO188" s="9">
        <f t="shared" si="1118"/>
        <v>79.05284477842622</v>
      </c>
      <c r="AIP188" s="115">
        <f t="shared" si="1580"/>
        <v>94.447945854244622</v>
      </c>
      <c r="AIQ188" s="15">
        <f t="shared" si="1581"/>
        <v>1.9017453389674841E-3</v>
      </c>
      <c r="AIR188" s="11"/>
      <c r="AIS188" s="11">
        <f t="shared" si="1772"/>
        <v>1.9778425588516135E-3</v>
      </c>
      <c r="AIT188" s="10">
        <f t="shared" si="1582"/>
        <v>94.921722298679271</v>
      </c>
      <c r="AIU188" s="9">
        <f t="shared" si="1119"/>
        <v>109.71153295314899</v>
      </c>
      <c r="AIV188" s="9">
        <f t="shared" si="1120"/>
        <v>78.909456956635353</v>
      </c>
      <c r="AIW188" s="115">
        <f t="shared" si="1583"/>
        <v>94.310494954892164</v>
      </c>
      <c r="AIX188" s="15">
        <f t="shared" si="1584"/>
        <v>1.9024787225626601E-3</v>
      </c>
      <c r="AIY188" s="11"/>
      <c r="AIZ188" s="11">
        <f t="shared" si="1773"/>
        <v>1.9779134996450874E-3</v>
      </c>
      <c r="AJA188" s="10">
        <f t="shared" si="1585"/>
        <v>94.778898555715784</v>
      </c>
      <c r="AJB188" s="9">
        <f t="shared" si="1121"/>
        <v>109.57991752333417</v>
      </c>
      <c r="AJC188" s="9">
        <f t="shared" si="1122"/>
        <v>78.766069027120153</v>
      </c>
      <c r="AJD188" s="115">
        <f t="shared" si="1586"/>
        <v>94.172993275227157</v>
      </c>
      <c r="AJE188" s="15">
        <f t="shared" si="1587"/>
        <v>1.9032058466108539E-3</v>
      </c>
      <c r="AJF188" s="11"/>
      <c r="AJG188" s="11">
        <f t="shared" si="1774"/>
        <v>1.9779838112457234E-3</v>
      </c>
      <c r="AJH188" s="10">
        <f t="shared" si="1588"/>
        <v>94.636069701701089</v>
      </c>
      <c r="AJI188" s="9">
        <f t="shared" si="1123"/>
        <v>109.44820146791832</v>
      </c>
      <c r="AJJ188" s="9">
        <f t="shared" si="1124"/>
        <v>78.622680990826879</v>
      </c>
      <c r="AJK188" s="115">
        <f t="shared" si="1589"/>
        <v>94.035441229372594</v>
      </c>
      <c r="AJL188" s="15">
        <f t="shared" si="1590"/>
        <v>1.9039267621514808E-3</v>
      </c>
      <c r="AJM188" s="11"/>
      <c r="AJN188" s="11">
        <f t="shared" si="1775"/>
        <v>1.9780534992116685E-3</v>
      </c>
      <c r="AJO188" s="10">
        <f t="shared" si="1591"/>
        <v>94.493235781786098</v>
      </c>
      <c r="AJP188" s="9">
        <f t="shared" si="1125"/>
        <v>109.31638560812694</v>
      </c>
      <c r="AJQ188" s="9">
        <f t="shared" si="1126"/>
        <v>78.479292848693618</v>
      </c>
      <c r="AJR188" s="115">
        <f t="shared" si="1592"/>
        <v>93.897839228410277</v>
      </c>
      <c r="AJS188" s="15">
        <f t="shared" si="1593"/>
        <v>1.9046415198492855E-3</v>
      </c>
      <c r="AJT188" s="11"/>
      <c r="AJU188" s="11">
        <f t="shared" si="1776"/>
        <v>1.9781225690523657E-3</v>
      </c>
      <c r="AJV188" s="10">
        <f t="shared" si="1594"/>
        <v>94.350396840726063</v>
      </c>
      <c r="AJW188" s="9">
        <f t="shared" si="1127"/>
        <v>109.18447075914399</v>
      </c>
      <c r="AJX188" s="9">
        <f t="shared" si="1128"/>
        <v>78.335904601650228</v>
      </c>
      <c r="AJY188" s="115">
        <f t="shared" si="1595"/>
        <v>93.760187680397109</v>
      </c>
      <c r="AJZ188" s="15">
        <f t="shared" si="1596"/>
        <v>1.9053501699963717E-3</v>
      </c>
      <c r="AKA188" s="11"/>
      <c r="AKB188" s="11">
        <f t="shared" si="1777"/>
        <v>1.9781910262289767E-3</v>
      </c>
      <c r="AKC188" s="10">
        <f t="shared" si="1597"/>
        <v>94.207552922883949</v>
      </c>
      <c r="AKD188" s="9">
        <f t="shared" si="1129"/>
        <v>109.05245773014475</v>
      </c>
      <c r="AKE188" s="9">
        <f t="shared" si="1130"/>
        <v>78.192516250618723</v>
      </c>
      <c r="AKF188" s="115">
        <f t="shared" si="1598"/>
        <v>93.622486990381731</v>
      </c>
      <c r="AKG188" s="15">
        <f t="shared" si="1599"/>
        <v>1.9060527625141994E-3</v>
      </c>
      <c r="AKH188" s="11"/>
      <c r="AKI188" s="11">
        <f t="shared" si="1778"/>
        <v>1.9782588761547838E-3</v>
      </c>
      <c r="AKJ188" s="10">
        <f t="shared" si="1600"/>
        <v>94.064704072233951</v>
      </c>
      <c r="AKK188" s="9">
        <f t="shared" si="1131"/>
        <v>108.9203473243286</v>
      </c>
      <c r="AKL188" s="9">
        <f t="shared" si="1132"/>
        <v>78.049127796512906</v>
      </c>
      <c r="AKM188" s="115">
        <f t="shared" si="1601"/>
        <v>93.484737560420754</v>
      </c>
      <c r="AKN188" s="15">
        <f t="shared" si="1602"/>
        <v>1.9067493469556353E-3</v>
      </c>
      <c r="AKO188" s="11"/>
      <c r="AKP188" s="11">
        <f t="shared" si="1779"/>
        <v>1.9783261241956276E-3</v>
      </c>
      <c r="AKQ188" s="10">
        <f t="shared" si="1603"/>
        <v>93.921850332364642</v>
      </c>
      <c r="AKR188" s="9">
        <f t="shared" si="1133"/>
        <v>108.78814033895188</v>
      </c>
      <c r="AKS188" s="9">
        <f t="shared" si="1134"/>
        <v>77.905739240238788</v>
      </c>
      <c r="AKT188" s="115">
        <f t="shared" si="1604"/>
        <v>93.346939789595325</v>
      </c>
      <c r="AKU188" s="15">
        <f t="shared" si="1605"/>
        <v>1.9074399725069636E-3</v>
      </c>
      <c r="AKV188" s="11"/>
      <c r="AKW188" s="11">
        <f t="shared" si="1780"/>
        <v>1.9783927756702926E-3</v>
      </c>
      <c r="AKX188" s="10">
        <f t="shared" si="1606"/>
        <v>93.778991746482475</v>
      </c>
      <c r="AKY188" s="9">
        <f t="shared" si="1135"/>
        <v>108.65583756536076</v>
      </c>
      <c r="AKZ188" s="9">
        <f t="shared" si="1136"/>
        <v>77.762350582694438</v>
      </c>
      <c r="ALA188" s="115">
        <f t="shared" si="1607"/>
        <v>93.209094074027604</v>
      </c>
      <c r="ALB188" s="15">
        <f t="shared" si="1608"/>
        <v>1.9081246879899118E-3</v>
      </c>
      <c r="ALC188" s="11"/>
      <c r="ALD188" s="11">
        <f t="shared" si="1781"/>
        <v>1.9784588358509308E-3</v>
      </c>
      <c r="ALE188" s="10">
        <f t="shared" si="1609"/>
        <v>93.636128357414975</v>
      </c>
      <c r="ALF188" s="9">
        <f t="shared" si="1137"/>
        <v>108.52343978902421</v>
      </c>
      <c r="ALG188" s="9">
        <f t="shared" si="1138"/>
        <v>77.618961824770267</v>
      </c>
      <c r="ALH188" s="115">
        <f t="shared" si="1610"/>
        <v>93.071200806897238</v>
      </c>
      <c r="ALI188" s="15">
        <f t="shared" si="1611"/>
        <v>1.9088035418636873E-3</v>
      </c>
      <c r="ALJ188" s="11"/>
      <c r="ALK188" s="11">
        <f t="shared" si="1782"/>
        <v>1.9785243099634483E-3</v>
      </c>
      <c r="ALL188" s="10">
        <f t="shared" si="1612"/>
        <v>93.493260207614099</v>
      </c>
      <c r="ALM188" s="9">
        <f t="shared" si="1139"/>
        <v>108.39094778956692</v>
      </c>
      <c r="ALN188" s="9">
        <f t="shared" si="1140"/>
        <v>77.475572967348825</v>
      </c>
      <c r="ALO188" s="97">
        <f t="shared" si="1613"/>
        <v>92.933260378457874</v>
      </c>
      <c r="ALP188" s="15">
        <f t="shared" si="1614"/>
        <v>1.9094765822270036E-3</v>
      </c>
      <c r="ALQ188" s="12"/>
      <c r="ALR188" s="11">
        <f t="shared" si="1783"/>
        <v>1.9785892031879185E-3</v>
      </c>
      <c r="ALS188" s="10">
        <f t="shared" si="1615"/>
        <v>93.350387339159383</v>
      </c>
      <c r="ALT188" s="9">
        <f t="shared" si="1141"/>
        <v>108.25836234080224</v>
      </c>
      <c r="ALU188" s="9">
        <f t="shared" si="1142"/>
        <v>77.33218401130506</v>
      </c>
      <c r="ALV188" s="97">
        <f t="shared" si="1616"/>
        <v>92.795273176053655</v>
      </c>
      <c r="ALW188" s="15">
        <f t="shared" si="1617"/>
        <v>1.9101438568201123E-3</v>
      </c>
      <c r="ALX188" s="12"/>
      <c r="ALY188" s="11">
        <f t="shared" si="1784"/>
        <v>1.9786535206589751E-3</v>
      </c>
      <c r="ALZ188" s="10">
        <f t="shared" si="1618"/>
        <v>93.207509793761204</v>
      </c>
      <c r="AMA188" s="9">
        <f t="shared" si="1143"/>
        <v>108.12568421076514</v>
      </c>
      <c r="AMB188" s="9">
        <f t="shared" si="1144"/>
        <v>77.188794957506332</v>
      </c>
      <c r="AMC188" s="97">
        <f t="shared" si="1619"/>
        <v>92.657239584135738</v>
      </c>
      <c r="AMD188" s="15">
        <f t="shared" si="1620"/>
        <v>1.9108054130268378E-3</v>
      </c>
      <c r="AME188" s="12"/>
      <c r="AMF188" s="11">
        <f t="shared" si="1785"/>
        <v>1.9787172674661934E-3</v>
      </c>
      <c r="AMG188" s="10">
        <f t="shared" si="1621"/>
        <v>93.064627612763999</v>
      </c>
      <c r="AMH188" s="9">
        <f t="shared" si="1145"/>
        <v>107.99291416174522</v>
      </c>
      <c r="AMI188" s="9">
        <f t="shared" si="1146"/>
        <v>77.04540580681244</v>
      </c>
      <c r="AMJ188" s="97">
        <f t="shared" si="1622"/>
        <v>92.519159984278829</v>
      </c>
      <c r="AMK188" s="15">
        <f t="shared" si="1623"/>
        <v>1.9114612978766037E-3</v>
      </c>
      <c r="AML188" s="12"/>
      <c r="AMM188" s="11">
        <f t="shared" si="1786"/>
        <v>1.9787804486544962E-3</v>
      </c>
      <c r="AMN188" s="10">
        <f t="shared" si="1624"/>
        <v>92.921740837149372</v>
      </c>
      <c r="AMO188" s="9">
        <f t="shared" si="1147"/>
        <v>107.86005295031964</v>
      </c>
      <c r="AMP188" s="9">
        <f t="shared" si="1148"/>
        <v>76.902016560075793</v>
      </c>
      <c r="AMQ188" s="97">
        <f t="shared" si="1625"/>
        <v>92.381034755197717</v>
      </c>
      <c r="AMR188" s="15">
        <f t="shared" si="1626"/>
        <v>1.912111558046469E-3</v>
      </c>
      <c r="AMS188" s="12"/>
      <c r="AMT188" s="11">
        <f t="shared" si="1787"/>
        <v>1.9788430692245259E-3</v>
      </c>
      <c r="AMU188" s="10">
        <f t="shared" si="1627"/>
        <v>92.778849507539292</v>
      </c>
      <c r="AMV188" s="9">
        <f t="shared" si="1149"/>
        <v>107.72710132738612</v>
      </c>
      <c r="AMW188" s="9">
        <f t="shared" si="1150"/>
        <v>76.758627218141314</v>
      </c>
      <c r="AMX188" s="97">
        <f t="shared" si="1628"/>
        <v>92.242864272763711</v>
      </c>
      <c r="AMY188" s="15">
        <f t="shared" si="1629"/>
        <v>1.9127562398631652E-3</v>
      </c>
      <c r="AMZ188" s="12"/>
      <c r="ANA188" s="11">
        <f t="shared" si="1788"/>
        <v>1.9789051341330376E-3</v>
      </c>
      <c r="ANB188" s="10">
        <f t="shared" si="1630"/>
        <v>92.635953664199121</v>
      </c>
      <c r="ANC188" s="9">
        <f t="shared" si="1151"/>
        <v>107.59406003819588</v>
      </c>
      <c r="AND188" s="9">
        <f t="shared" si="1152"/>
        <v>76.615237781846616</v>
      </c>
      <c r="ANE188" s="97">
        <f t="shared" si="1631"/>
        <v>92.10464891002124</v>
      </c>
      <c r="ANF188" s="15">
        <f t="shared" si="1632"/>
        <v>1.9133953893051183E-3</v>
      </c>
      <c r="ANG188" s="12"/>
      <c r="ANH188" s="11">
        <f t="shared" si="1789"/>
        <v>1.978966648293271E-3</v>
      </c>
      <c r="ANI188" s="10">
        <f t="shared" si="1633"/>
        <v>92.493053347040771</v>
      </c>
      <c r="ANJ188" s="9">
        <f t="shared" si="1153"/>
        <v>107.4609298223866</v>
      </c>
      <c r="ANK188" s="9">
        <f t="shared" si="1154"/>
        <v>76.471848252021985</v>
      </c>
      <c r="ANL188" s="97">
        <f t="shared" si="1634"/>
        <v>91.966389037204294</v>
      </c>
      <c r="ANM188" s="15">
        <f t="shared" si="1635"/>
        <v>1.9140290520044923E-3</v>
      </c>
      <c r="ANN188" s="12"/>
      <c r="ANO188" s="11">
        <f t="shared" si="1790"/>
        <v>1.9790276165753337E-3</v>
      </c>
      <c r="ANP188" s="10">
        <f t="shared" si="1636"/>
        <v>92.350148595625711</v>
      </c>
      <c r="ANQ188" s="9">
        <f t="shared" si="1155"/>
        <v>107.3277114140154</v>
      </c>
      <c r="ANR188" s="9">
        <f t="shared" si="1156"/>
        <v>76.328458629490598</v>
      </c>
      <c r="ANS188" s="97">
        <f t="shared" si="1637"/>
        <v>91.828085021752997</v>
      </c>
      <c r="ANT188" s="15">
        <f t="shared" si="1638"/>
        <v>1.9146572732492086E-3</v>
      </c>
      <c r="ANU188" s="12"/>
      <c r="ANV188" s="11">
        <f t="shared" si="1791"/>
        <v>1.9790880438065677E-3</v>
      </c>
      <c r="ANW188" s="10">
        <f t="shared" si="1639"/>
        <v>92.207239449168071</v>
      </c>
      <c r="ANX188" s="9">
        <f t="shared" si="1157"/>
        <v>107.19440554159166</v>
      </c>
      <c r="ANY188" s="9">
        <f t="shared" si="1158"/>
        <v>76.185068915068456</v>
      </c>
      <c r="ANZ188" s="97">
        <f t="shared" si="1640"/>
        <v>91.68973722833006</v>
      </c>
      <c r="AOA188" s="15">
        <f t="shared" si="1641"/>
        <v>1.9152800979849772E-3</v>
      </c>
      <c r="AOB188" s="12"/>
      <c r="AOC188" s="11">
        <f t="shared" si="1792"/>
        <v>1.9791479347719197E-3</v>
      </c>
      <c r="AOD188" s="10">
        <f t="shared" si="1642"/>
        <v>92.064325946537593</v>
      </c>
      <c r="AOE188" s="9">
        <f t="shared" si="1159"/>
        <v>107.06101292811005</v>
      </c>
      <c r="AOF188" s="9">
        <f t="shared" si="1160"/>
        <v>76.041679109564328</v>
      </c>
      <c r="AOG188" s="97">
        <f t="shared" si="1643"/>
        <v>91.551346018837194</v>
      </c>
      <c r="AOH188" s="15">
        <f t="shared" si="1644"/>
        <v>1.9158975708173384E-3</v>
      </c>
      <c r="AOI188" s="12"/>
      <c r="AOJ188" s="11">
        <f t="shared" si="1793"/>
        <v>1.9792072942143219E-3</v>
      </c>
      <c r="AOK188" s="10">
        <f t="shared" si="1645"/>
        <v>91.921408126262548</v>
      </c>
      <c r="AOL188" s="9">
        <f t="shared" si="1161"/>
        <v>106.92753429108323</v>
      </c>
      <c r="AOM188" s="9">
        <f t="shared" si="1162"/>
        <v>75.842952270477127</v>
      </c>
      <c r="AON188" s="115">
        <f t="shared" si="1646"/>
        <v>91.385243280780173</v>
      </c>
      <c r="AOO188" s="15">
        <f t="shared" si="1647"/>
        <v>1.9199276016542035E-3</v>
      </c>
      <c r="AOP188" s="12"/>
      <c r="AOQ188" s="11">
        <f t="shared" si="1794"/>
        <v>1.9827146796041581E-3</v>
      </c>
      <c r="AOR188" s="10">
        <f t="shared" si="1648"/>
        <v>91.750569134950098</v>
      </c>
      <c r="AOS188" s="9">
        <f t="shared" si="1163"/>
        <v>106.79349352716234</v>
      </c>
      <c r="AOT188" s="9">
        <f t="shared" si="1164"/>
        <v>75.784011207220999</v>
      </c>
      <c r="AOU188" s="115">
        <f t="shared" si="1649"/>
        <v>91.288752367191677</v>
      </c>
      <c r="AOV188" s="15">
        <f t="shared" si="1650"/>
        <v>1.9152890966845461E-3</v>
      </c>
      <c r="AOW188" s="12"/>
      <c r="AOX188" s="11">
        <f t="shared" si="1795"/>
        <v>1.9774792617338497E-3</v>
      </c>
      <c r="AOY188" s="10">
        <f t="shared" si="1651"/>
        <v>91.649999999999991</v>
      </c>
      <c r="AOZ188" s="9">
        <f t="shared" si="1165"/>
        <v>106.66009966022136</v>
      </c>
      <c r="APA188" s="9"/>
      <c r="APB188" s="97">
        <f t="shared" si="1652"/>
        <v>91.649999999999991</v>
      </c>
      <c r="APC188" s="15">
        <f t="shared" si="1653"/>
        <v>1.854186401614511E-3</v>
      </c>
      <c r="APD188" s="11"/>
      <c r="APE188" s="11"/>
    </row>
    <row r="189" spans="1:1097" x14ac:dyDescent="0.2">
      <c r="A189" s="183"/>
      <c r="B189" s="183"/>
      <c r="C189" s="1">
        <f t="shared" si="1654"/>
        <v>180</v>
      </c>
      <c r="D189" s="1">
        <f t="shared" si="1655"/>
        <v>6024.5844021139956</v>
      </c>
      <c r="E189" s="1">
        <f t="shared" si="1656"/>
        <v>-16317921.817764627</v>
      </c>
      <c r="F189" s="2">
        <f t="shared" si="1657"/>
        <v>113.16</v>
      </c>
      <c r="G189" s="8">
        <f t="shared" si="1658"/>
        <v>1.9810000000000001E-3</v>
      </c>
      <c r="H189" s="6">
        <f t="shared" si="1659"/>
        <v>0.14400020254000001</v>
      </c>
      <c r="I189" s="2">
        <f t="shared" si="1660"/>
        <v>3500</v>
      </c>
      <c r="J189" s="3">
        <f t="shared" si="857"/>
        <v>58.333333333333336</v>
      </c>
      <c r="K189" s="3">
        <f t="shared" si="858"/>
        <v>366.52</v>
      </c>
      <c r="L189" s="1">
        <f t="shared" si="1661"/>
        <v>0.82</v>
      </c>
      <c r="M189" s="1">
        <f t="shared" si="1662"/>
        <v>0.66</v>
      </c>
      <c r="N189" s="1">
        <f t="shared" si="1166"/>
        <v>0.54120000000000001</v>
      </c>
      <c r="O189" s="3">
        <f t="shared" si="1167"/>
        <v>7.5227878787878781</v>
      </c>
      <c r="P189" s="40">
        <f t="shared" si="859"/>
        <v>570.9796</v>
      </c>
      <c r="Q189" s="1">
        <f t="shared" si="1663"/>
        <v>21.51</v>
      </c>
      <c r="R189" s="1">
        <f t="shared" si="1664"/>
        <v>151</v>
      </c>
      <c r="S189" s="2">
        <f t="shared" si="1665"/>
        <v>12587.54</v>
      </c>
      <c r="T189" s="1">
        <f t="shared" si="860"/>
        <v>83.916933333333333</v>
      </c>
      <c r="U189" s="7">
        <f t="shared" si="1666"/>
        <v>9.1849501318337995E-2</v>
      </c>
      <c r="V189" s="7">
        <f t="shared" si="861"/>
        <v>6.6258942829124593E-3</v>
      </c>
      <c r="W189" s="159">
        <f t="shared" si="1667"/>
        <v>3.4283282369456214E-2</v>
      </c>
      <c r="X189" s="40">
        <f t="shared" si="862"/>
        <v>8095.2484858865882</v>
      </c>
      <c r="Y189" s="1">
        <f t="shared" si="1668"/>
        <v>0</v>
      </c>
      <c r="Z189" s="1">
        <f t="shared" si="1669"/>
        <v>113.16</v>
      </c>
      <c r="AA189" s="1">
        <f t="shared" si="1670"/>
        <v>91.649999999999991</v>
      </c>
      <c r="AB189" s="6">
        <f t="shared" si="863"/>
        <v>0.2895550479995273</v>
      </c>
      <c r="AC189" s="1">
        <f t="shared" si="1671"/>
        <v>526.19133708825245</v>
      </c>
      <c r="AD189" s="40">
        <f t="shared" si="864"/>
        <v>36363.626619283568</v>
      </c>
      <c r="AE189" s="1">
        <f t="shared" si="865"/>
        <v>0.15947988387208822</v>
      </c>
      <c r="AF189" s="2">
        <f t="shared" si="1796"/>
        <v>4</v>
      </c>
      <c r="AG189" s="10">
        <f t="shared" si="866"/>
        <v>0.6379195354883529</v>
      </c>
      <c r="AH189" s="12">
        <f t="shared" si="867"/>
        <v>0.84408641627573444</v>
      </c>
      <c r="AI189" s="43">
        <f t="shared" si="868"/>
        <v>7.6726657228487365E-6</v>
      </c>
      <c r="AJ189" s="93">
        <f t="shared" si="869"/>
        <v>-1.9096602004141006E-6</v>
      </c>
      <c r="AK189" s="43">
        <f t="shared" si="1168"/>
        <v>1.2927496287723338E-3</v>
      </c>
      <c r="AL189" s="43">
        <f t="shared" si="870"/>
        <v>1.8445845383807772E-4</v>
      </c>
      <c r="AM189" s="43"/>
      <c r="AN189" s="43">
        <f t="shared" si="1169"/>
        <v>1.2927496287723338E-3</v>
      </c>
      <c r="AO189" s="10">
        <f t="shared" si="1170"/>
        <v>111.18151096496901</v>
      </c>
      <c r="AP189" s="9"/>
      <c r="AQ189" s="9">
        <f t="shared" si="871"/>
        <v>97.085052216564222</v>
      </c>
      <c r="AR189" s="104">
        <f t="shared" si="1171"/>
        <v>109.35579165277976</v>
      </c>
      <c r="AS189" s="15">
        <f t="shared" si="1172"/>
        <v>1.5157952788735988E-3</v>
      </c>
      <c r="AT189" s="49"/>
      <c r="AU189" s="11">
        <f t="shared" si="1173"/>
        <v>1.739280804707144E-3</v>
      </c>
      <c r="AV189" s="10">
        <f t="shared" si="1174"/>
        <v>111.05495899351085</v>
      </c>
      <c r="AW189" s="9">
        <f t="shared" si="872"/>
        <v>121.54298073584043</v>
      </c>
      <c r="AX189" s="9">
        <f t="shared" si="873"/>
        <v>96.941949737169011</v>
      </c>
      <c r="AY189" s="97">
        <f t="shared" si="1175"/>
        <v>109.24246523650473</v>
      </c>
      <c r="AZ189" s="15">
        <f t="shared" si="1176"/>
        <v>1.5194734937143261E-3</v>
      </c>
      <c r="BA189" s="49"/>
      <c r="BB189" s="11">
        <f t="shared" si="1177"/>
        <v>1.7413412567701143E-3</v>
      </c>
      <c r="BC189" s="10">
        <f t="shared" si="1178"/>
        <v>110.92827559817736</v>
      </c>
      <c r="BD189" s="9">
        <f t="shared" si="874"/>
        <v>121.45902440568</v>
      </c>
      <c r="BE189" s="9">
        <f t="shared" si="875"/>
        <v>96.798845206462175</v>
      </c>
      <c r="BF189" s="97">
        <f t="shared" si="1179"/>
        <v>109.12893480607109</v>
      </c>
      <c r="BG189" s="15">
        <f t="shared" si="1180"/>
        <v>1.5231267602353932E-3</v>
      </c>
      <c r="BH189" s="49"/>
      <c r="BI189" s="11">
        <f t="shared" si="1181"/>
        <v>1.7433856211800181E-3</v>
      </c>
      <c r="BJ189" s="10">
        <f t="shared" si="1182"/>
        <v>110.80146164901173</v>
      </c>
      <c r="BK189" s="9">
        <f t="shared" si="876"/>
        <v>121.37466387818624</v>
      </c>
      <c r="BL189" s="9">
        <f t="shared" si="1183"/>
        <v>96.655738633550271</v>
      </c>
      <c r="BM189" s="97">
        <f t="shared" si="1184"/>
        <v>109.01520125586825</v>
      </c>
      <c r="BN189" s="15">
        <f t="shared" si="1185"/>
        <v>1.5267551877951265E-3</v>
      </c>
      <c r="BO189" s="49"/>
      <c r="BP189" s="11">
        <f t="shared" si="1186"/>
        <v>1.7454140046844553E-3</v>
      </c>
      <c r="BQ189" s="10">
        <f t="shared" si="1187"/>
        <v>110.6745180128942</v>
      </c>
      <c r="BR189" s="9">
        <f t="shared" si="877"/>
        <v>121.28990094077434</v>
      </c>
      <c r="BS189" s="9">
        <f t="shared" si="1188"/>
        <v>96.512630027586738</v>
      </c>
      <c r="BT189" s="97">
        <f t="shared" si="1189"/>
        <v>108.90126548418054</v>
      </c>
      <c r="BU189" s="15">
        <f t="shared" si="1190"/>
        <v>1.5303588862271972E-3</v>
      </c>
      <c r="BV189" s="12"/>
      <c r="BW189" s="11">
        <f t="shared" si="1191"/>
        <v>1.7474265136386727E-3</v>
      </c>
      <c r="BX189" s="10">
        <f t="shared" si="1192"/>
        <v>110.54744555350658</v>
      </c>
      <c r="BY189" s="9">
        <f t="shared" si="878"/>
        <v>121.20473738829908</v>
      </c>
      <c r="BZ189" s="9">
        <f t="shared" si="1193"/>
        <v>96.369519397770006</v>
      </c>
      <c r="CA189" s="97">
        <f t="shared" si="1194"/>
        <v>108.78712839303455</v>
      </c>
      <c r="CB189" s="15">
        <f t="shared" si="1195"/>
        <v>1.5339379658220039E-3</v>
      </c>
      <c r="CC189" s="12"/>
      <c r="CD189" s="11">
        <f t="shared" si="1196"/>
        <v>1.7494232540012787E-3</v>
      </c>
      <c r="CE189" s="10">
        <f t="shared" si="1197"/>
        <v>110.42024513129778</v>
      </c>
      <c r="CF189" s="9">
        <f t="shared" si="879"/>
        <v>121.11917502275485</v>
      </c>
      <c r="CG189" s="9">
        <f t="shared" si="1198"/>
        <v>96.22640675334145</v>
      </c>
      <c r="CH189" s="97">
        <f t="shared" si="1199"/>
        <v>108.67279088804816</v>
      </c>
      <c r="CI189" s="15">
        <f t="shared" si="1200"/>
        <v>1.5374925373082685E-3</v>
      </c>
      <c r="CJ189" s="12"/>
      <c r="CK189" s="11">
        <f t="shared" si="1201"/>
        <v>1.7514043313301079E-3</v>
      </c>
      <c r="CL189" s="10">
        <f t="shared" si="1202"/>
        <v>110.29291760345028</v>
      </c>
      <c r="CM189" s="9">
        <f t="shared" si="880"/>
        <v>121.03321565297922</v>
      </c>
      <c r="CN189" s="9">
        <f t="shared" si="1203"/>
        <v>96.08329210358383</v>
      </c>
      <c r="CO189" s="97">
        <f t="shared" si="1204"/>
        <v>108.55825387828153</v>
      </c>
      <c r="CP189" s="15">
        <f t="shared" si="1205"/>
        <v>1.5410227118348224E-3</v>
      </c>
      <c r="CQ189" s="12"/>
      <c r="CR189" s="11">
        <f t="shared" si="1206"/>
        <v>1.7533698507781754E-3</v>
      </c>
      <c r="CS189" s="10">
        <f t="shared" si="1207"/>
        <v>110.16546382384789</v>
      </c>
      <c r="CT189" s="9">
        <f t="shared" si="881"/>
        <v>120.94686109435997</v>
      </c>
      <c r="CU189" s="9">
        <f t="shared" si="882"/>
        <v>95.940175457819251</v>
      </c>
      <c r="CV189" s="97">
        <f t="shared" si="1208"/>
        <v>108.44351827608961</v>
      </c>
      <c r="CW189" s="15">
        <f t="shared" si="1209"/>
        <v>1.5445286009526374E-3</v>
      </c>
      <c r="CX189" s="12"/>
      <c r="CY189" s="11">
        <f t="shared" si="1210"/>
        <v>1.7553199170897986E-3</v>
      </c>
      <c r="CZ189" s="10">
        <f t="shared" si="1211"/>
        <v>110.03788464304418</v>
      </c>
      <c r="DA189" s="9">
        <f t="shared" si="883"/>
        <v>120.86011316854541</v>
      </c>
      <c r="DB189" s="9">
        <f t="shared" si="884"/>
        <v>95.797056825407424</v>
      </c>
      <c r="DC189" s="97">
        <f t="shared" si="1212"/>
        <v>108.32858499697642</v>
      </c>
      <c r="DD189" s="15">
        <f t="shared" si="1213"/>
        <v>1.5480103165970384E-3</v>
      </c>
      <c r="DE189" s="12"/>
      <c r="DF189" s="11">
        <f t="shared" si="1214"/>
        <v>1.757254634596803E-3</v>
      </c>
      <c r="DG189" s="10">
        <f t="shared" si="1215"/>
        <v>109.91018090823215</v>
      </c>
      <c r="DH189" s="9">
        <f t="shared" si="885"/>
        <v>120.7729737031583</v>
      </c>
      <c r="DI189" s="9">
        <f t="shared" si="886"/>
        <v>95.65393621574394</v>
      </c>
      <c r="DJ189" s="97">
        <f t="shared" si="1216"/>
        <v>108.21345495945113</v>
      </c>
      <c r="DK189" s="15">
        <f t="shared" si="1217"/>
        <v>1.5514679710701505E-3</v>
      </c>
      <c r="DL189" s="12"/>
      <c r="DM189" s="11">
        <f t="shared" si="1218"/>
        <v>1.7591741072148775E-3</v>
      </c>
      <c r="DN189" s="10">
        <f t="shared" si="1219"/>
        <v>109.78235346321475</v>
      </c>
      <c r="DO189" s="9">
        <f t="shared" si="887"/>
        <v>120.68544453151324</v>
      </c>
      <c r="DP189" s="9">
        <f t="shared" si="888"/>
        <v>95.510813638258441</v>
      </c>
      <c r="DQ189" s="97">
        <f t="shared" si="1220"/>
        <v>108.09812908488584</v>
      </c>
      <c r="DR189" s="15">
        <f t="shared" si="1221"/>
        <v>1.5549016770235488E-3</v>
      </c>
      <c r="DS189" s="12"/>
      <c r="DT189" s="11">
        <f t="shared" si="1222"/>
        <v>1.7610784384400277E-3</v>
      </c>
      <c r="DU189" s="10">
        <f t="shared" si="1223"/>
        <v>109.6544031483764</v>
      </c>
      <c r="DV189" s="9">
        <f t="shared" si="889"/>
        <v>120.59752749233742</v>
      </c>
      <c r="DW189" s="9">
        <f t="shared" si="890"/>
        <v>95.367689102412982</v>
      </c>
      <c r="DX189" s="97">
        <f t="shared" si="1224"/>
        <v>107.98260829737521</v>
      </c>
      <c r="DY189" s="15">
        <f t="shared" si="1225"/>
        <v>1.5583115474411076E-3</v>
      </c>
      <c r="DZ189" s="12"/>
      <c r="EA189" s="11">
        <f t="shared" si="1226"/>
        <v>1.7629677313451655E-3</v>
      </c>
      <c r="EB189" s="10">
        <f t="shared" si="1227"/>
        <v>109.5263308006555</v>
      </c>
      <c r="EC189" s="9">
        <f t="shared" si="891"/>
        <v>120.50922442949494</v>
      </c>
      <c r="ED189" s="9">
        <f t="shared" si="892"/>
        <v>95.224562617700272</v>
      </c>
      <c r="EE189" s="97">
        <f t="shared" si="1228"/>
        <v>107.86689352359761</v>
      </c>
      <c r="EF189" s="15">
        <f t="shared" si="1229"/>
        <v>1.5616976956220933E-3</v>
      </c>
      <c r="EG189" s="12"/>
      <c r="EH189" s="11">
        <f t="shared" si="1230"/>
        <v>1.7648420885767978E-3</v>
      </c>
      <c r="EI189" s="10">
        <f t="shared" si="1231"/>
        <v>109.39813725351777</v>
      </c>
      <c r="EJ189" s="9">
        <f t="shared" si="893"/>
        <v>120.42053719171457</v>
      </c>
      <c r="EK189" s="9">
        <f t="shared" si="894"/>
        <v>95.081434193642139</v>
      </c>
      <c r="EL189" s="97">
        <f t="shared" si="1232"/>
        <v>107.75098569267836</v>
      </c>
      <c r="EM189" s="15">
        <f t="shared" si="1233"/>
        <v>1.565060235164437E-3</v>
      </c>
      <c r="EN189" s="12"/>
      <c r="EO189" s="11">
        <f t="shared" si="1234"/>
        <v>1.7667016123518338E-3</v>
      </c>
      <c r="EP189" s="10">
        <f t="shared" si="1235"/>
        <v>109.2698233369307</v>
      </c>
      <c r="EQ189" s="9">
        <f t="shared" si="895"/>
        <v>120.33146763232097</v>
      </c>
      <c r="ER189" s="9">
        <f t="shared" si="896"/>
        <v>94.938303839787551</v>
      </c>
      <c r="ES189" s="97">
        <f t="shared" si="1236"/>
        <v>107.63488573605426</v>
      </c>
      <c r="ET189" s="15">
        <f t="shared" si="1237"/>
        <v>1.5683992799482526E-3</v>
      </c>
      <c r="EU189" s="12"/>
      <c r="EV189" s="11">
        <f t="shared" si="1238"/>
        <v>1.7685464044545267E-3</v>
      </c>
      <c r="EW189" s="10">
        <f t="shared" si="1239"/>
        <v>109.14138987733858</v>
      </c>
      <c r="EX189" s="9">
        <f t="shared" si="897"/>
        <v>120.24201760896933</v>
      </c>
      <c r="EY189" s="9">
        <f t="shared" si="898"/>
        <v>94.795171565711485</v>
      </c>
      <c r="EZ189" s="97">
        <f t="shared" si="1240"/>
        <v>107.5185945873404</v>
      </c>
      <c r="FA189" s="15">
        <f t="shared" si="1241"/>
        <v>1.5717149441195279E-3</v>
      </c>
      <c r="FB189" s="12"/>
      <c r="FC189" s="11">
        <f t="shared" si="1242"/>
        <v>1.770376566233481E-3</v>
      </c>
      <c r="FD189" s="10">
        <f t="shared" si="1243"/>
        <v>109.01283769763893</v>
      </c>
      <c r="FE189" s="9">
        <f t="shared" si="899"/>
        <v>120.15218898338365</v>
      </c>
      <c r="FF189" s="9">
        <f t="shared" si="900"/>
        <v>94.652037381013017</v>
      </c>
      <c r="FG189" s="97">
        <f t="shared" si="1244"/>
        <v>107.40211318219833</v>
      </c>
      <c r="FH189" s="15">
        <f t="shared" si="1245"/>
        <v>1.5750073420740629E-3</v>
      </c>
      <c r="FI189" s="12"/>
      <c r="FJ189" s="11">
        <f t="shared" si="1246"/>
        <v>1.7721921985988133E-3</v>
      </c>
      <c r="FK189" s="10">
        <f t="shared" si="1247"/>
        <v>108.88416761715931</v>
      </c>
      <c r="FL189" s="9">
        <f t="shared" si="901"/>
        <v>120.06198362109825</v>
      </c>
      <c r="FM189" s="9">
        <f t="shared" si="902"/>
        <v>94.508901295313706</v>
      </c>
      <c r="FN189" s="97">
        <f t="shared" si="1248"/>
        <v>107.28544245820598</v>
      </c>
      <c r="FO189" s="15">
        <f t="shared" si="1249"/>
        <v>1.5782765884416196E-3</v>
      </c>
      <c r="FP189" s="12"/>
      <c r="FQ189" s="11">
        <f t="shared" si="1250"/>
        <v>1.7739934020194041E-3</v>
      </c>
      <c r="FR189" s="10">
        <f t="shared" si="1251"/>
        <v>108.75538045163522</v>
      </c>
      <c r="FS189" s="9">
        <f t="shared" si="903"/>
        <v>119.97140339120291</v>
      </c>
      <c r="FT189" s="9">
        <f t="shared" si="904"/>
        <v>94.365763318256271</v>
      </c>
      <c r="FU189" s="97">
        <f t="shared" si="1252"/>
        <v>107.16858335472959</v>
      </c>
      <c r="FV189" s="15">
        <f t="shared" si="1253"/>
        <v>1.5815227980702511E-3</v>
      </c>
      <c r="FW189" s="12"/>
      <c r="FX189" s="11">
        <f t="shared" si="1254"/>
        <v>1.7757802765202421E-3</v>
      </c>
      <c r="FY189" s="10">
        <f t="shared" si="1255"/>
        <v>108.62647701318897</v>
      </c>
      <c r="FZ189" s="9">
        <f t="shared" si="905"/>
        <v>119.88045016609141</v>
      </c>
      <c r="GA189" s="9">
        <f t="shared" si="906"/>
        <v>94.222623459503026</v>
      </c>
      <c r="GB189" s="97">
        <f t="shared" si="1256"/>
        <v>107.05153681279722</v>
      </c>
      <c r="GC189" s="15">
        <f t="shared" si="1257"/>
        <v>1.5847460860108689E-3</v>
      </c>
      <c r="GD189" s="12"/>
      <c r="GE189" s="11">
        <f t="shared" si="1258"/>
        <v>1.7775529216798919E-3</v>
      </c>
      <c r="GF189" s="10">
        <f t="shared" si="1259"/>
        <v>108.49745811030925</v>
      </c>
      <c r="GG189" s="9">
        <f t="shared" si="907"/>
        <v>119.7891258212135</v>
      </c>
      <c r="GH189" s="9">
        <f t="shared" si="908"/>
        <v>94.079481728734251</v>
      </c>
      <c r="GI189" s="97">
        <f t="shared" si="1260"/>
        <v>106.93430377497387</v>
      </c>
      <c r="GJ189" s="15">
        <f t="shared" si="1261"/>
        <v>1.5879465675020324E-3</v>
      </c>
      <c r="GK189" s="12"/>
      <c r="GL189" s="11">
        <f t="shared" si="1262"/>
        <v>1.7793114366280629E-3</v>
      </c>
      <c r="GM189" s="10">
        <f t="shared" si="1263"/>
        <v>108.36832454783146</v>
      </c>
      <c r="GN189" s="9">
        <f t="shared" si="909"/>
        <v>119.69743223483037</v>
      </c>
      <c r="GO189" s="9">
        <f t="shared" si="910"/>
        <v>93.936338135646835</v>
      </c>
      <c r="GP189" s="115">
        <f t="shared" si="1264"/>
        <v>106.8168851852386</v>
      </c>
      <c r="GQ189" s="15">
        <f t="shared" si="1265"/>
        <v>1.5911243579549118E-3</v>
      </c>
      <c r="GR189" s="12"/>
      <c r="GS189" s="11">
        <f t="shared" si="1266"/>
        <v>1.7810559200432691E-3</v>
      </c>
      <c r="GT189" s="10">
        <f t="shared" si="1267"/>
        <v>108.23907712691906</v>
      </c>
      <c r="GU189" s="9">
        <f t="shared" si="911"/>
        <v>119.60537128777347</v>
      </c>
      <c r="GV189" s="9">
        <f t="shared" si="912"/>
        <v>93.793192689952789</v>
      </c>
      <c r="GW189" s="115">
        <f t="shared" si="1268"/>
        <v>106.69928198886313</v>
      </c>
      <c r="GX189" s="15">
        <f t="shared" si="1269"/>
        <v>1.5942795729385027E-3</v>
      </c>
      <c r="GY189" s="12"/>
      <c r="GZ189" s="11">
        <f t="shared" si="1270"/>
        <v>1.7827864701505983E-3</v>
      </c>
      <c r="HA189" s="10">
        <f t="shared" si="1271"/>
        <v>108.10971664504555</v>
      </c>
      <c r="HB189" s="9">
        <f t="shared" si="913"/>
        <v>119.51294486320681</v>
      </c>
      <c r="HC189" s="9">
        <f t="shared" si="914"/>
        <v>93.65004540137808</v>
      </c>
      <c r="HD189" s="97">
        <f t="shared" si="1272"/>
        <v>106.58149513229245</v>
      </c>
      <c r="HE189" s="15">
        <f t="shared" si="1273"/>
        <v>1.5974123281650098E-3</v>
      </c>
      <c r="HF189" s="12"/>
      <c r="HG189" s="11">
        <f t="shared" si="1274"/>
        <v>1.7845031847195591E-3</v>
      </c>
      <c r="HH189" s="10">
        <f t="shared" si="1275"/>
        <v>107.98024389597751</v>
      </c>
      <c r="HI189" s="9">
        <f t="shared" si="915"/>
        <v>119.42015484639269</v>
      </c>
      <c r="HJ189" s="9">
        <f t="shared" si="916"/>
        <v>93.50689627966058</v>
      </c>
      <c r="HK189" s="97">
        <f t="shared" si="1276"/>
        <v>106.46352556302664</v>
      </c>
      <c r="HL189" s="15">
        <f t="shared" si="1277"/>
        <v>1.600522739475495E-3</v>
      </c>
      <c r="HM189" s="12"/>
      <c r="HN189" s="11">
        <f t="shared" si="1278"/>
        <v>1.7862061610620793E-3</v>
      </c>
      <c r="HO189" s="10">
        <f t="shared" si="1279"/>
        <v>107.85065966975785</v>
      </c>
      <c r="HP189" s="9">
        <f t="shared" si="917"/>
        <v>119.32700312446079</v>
      </c>
      <c r="HQ189" s="9">
        <f t="shared" si="918"/>
        <v>93.363745334549449</v>
      </c>
      <c r="HR189" s="115">
        <f t="shared" si="1280"/>
        <v>106.34537422950513</v>
      </c>
      <c r="HS189" s="15">
        <f t="shared" si="1281"/>
        <v>1.6036109228256654E-3</v>
      </c>
      <c r="HT189" s="12"/>
      <c r="HU189" s="11">
        <f t="shared" si="1672"/>
        <v>1.7878954960305186E-3</v>
      </c>
      <c r="HV189" s="10">
        <f t="shared" si="1282"/>
        <v>107.72096475269061</v>
      </c>
      <c r="HW189" s="9">
        <f t="shared" si="919"/>
        <v>119.23349158618066</v>
      </c>
      <c r="HX189" s="9">
        <f t="shared" si="920"/>
        <v>93.220592575803423</v>
      </c>
      <c r="HY189" s="97">
        <f t="shared" si="1283"/>
        <v>106.22704208099205</v>
      </c>
      <c r="HZ189" s="15">
        <f t="shared" si="1284"/>
        <v>1.6066769942719246E-3</v>
      </c>
      <c r="IA189" s="12"/>
      <c r="IB189" s="11">
        <f t="shared" si="1673"/>
        <v>1.7895712860158399E-3</v>
      </c>
      <c r="IC189" s="10">
        <f t="shared" si="1285"/>
        <v>107.59115992732592</v>
      </c>
      <c r="ID189" s="9">
        <f t="shared" si="921"/>
        <v>119.13962212173766</v>
      </c>
      <c r="IE189" s="9">
        <f t="shared" si="922"/>
        <v>93.077438013189436</v>
      </c>
      <c r="IF189" s="97">
        <f t="shared" si="1286"/>
        <v>106.10853006746355</v>
      </c>
      <c r="IG189" s="15">
        <f t="shared" si="1287"/>
        <v>1.6097210699576139E-3</v>
      </c>
      <c r="IH189" s="12"/>
      <c r="II189" s="11">
        <f t="shared" si="1674"/>
        <v>1.7912336269458465E-3</v>
      </c>
      <c r="IJ189" s="10">
        <f t="shared" si="1288"/>
        <v>107.46124597244591</v>
      </c>
      <c r="IK189" s="9">
        <f t="shared" si="923"/>
        <v>119.04539662251214</v>
      </c>
      <c r="IL189" s="9">
        <f t="shared" si="924"/>
        <v>92.934281656481517</v>
      </c>
      <c r="IM189" s="97">
        <f t="shared" si="1289"/>
        <v>105.98983913949684</v>
      </c>
      <c r="IN189" s="15">
        <f t="shared" si="1290"/>
        <v>1.6127432660994429E-3</v>
      </c>
      <c r="IO189" s="12"/>
      <c r="IP189" s="11">
        <f t="shared" si="1675"/>
        <v>1.7928826142835125E-3</v>
      </c>
      <c r="IQ189" s="10">
        <f t="shared" si="1291"/>
        <v>107.33122366305139</v>
      </c>
      <c r="IR189" s="9">
        <f t="shared" si="925"/>
        <v>118.95081698086211</v>
      </c>
      <c r="IS189" s="9">
        <f t="shared" si="926"/>
        <v>92.79112351545929</v>
      </c>
      <c r="IT189" s="97">
        <f t="shared" si="1292"/>
        <v>105.8709702481607</v>
      </c>
      <c r="IU189" s="15">
        <f t="shared" si="1293"/>
        <v>1.6157436989741659E-3</v>
      </c>
      <c r="IV189" s="12"/>
      <c r="IW189" s="11">
        <f t="shared" si="1676"/>
        <v>1.7945183430254064E-3</v>
      </c>
      <c r="IX189" s="10">
        <f t="shared" si="1294"/>
        <v>107.20109377034913</v>
      </c>
      <c r="IY189" s="9">
        <f t="shared" si="927"/>
        <v>118.85588508990918</v>
      </c>
      <c r="IZ189" s="9">
        <f t="shared" si="928"/>
        <v>92.647963599906973</v>
      </c>
      <c r="JA189" s="97">
        <f t="shared" si="1295"/>
        <v>105.75192434490808</v>
      </c>
      <c r="JB189" s="15">
        <f t="shared" si="1296"/>
        <v>1.6187224849054109E-3</v>
      </c>
      <c r="JC189" s="12"/>
      <c r="JD189" s="11">
        <f t="shared" si="1677"/>
        <v>1.7961409077001907E-3</v>
      </c>
      <c r="JE189" s="10">
        <f t="shared" si="1297"/>
        <v>107.07085706174004</v>
      </c>
      <c r="JF189" s="9">
        <f t="shared" si="929"/>
        <v>118.76060284332782</v>
      </c>
      <c r="JG189" s="9">
        <f t="shared" si="930"/>
        <v>92.50480191961195</v>
      </c>
      <c r="JH189" s="97">
        <f t="shared" si="1298"/>
        <v>105.63270238146988</v>
      </c>
      <c r="JI189" s="15">
        <f t="shared" si="1299"/>
        <v>1.6216797402507615E-3</v>
      </c>
      <c r="JJ189" s="12"/>
      <c r="JK189" s="11">
        <f t="shared" si="1678"/>
        <v>1.7977504023672245E-3</v>
      </c>
      <c r="JL189" s="10">
        <f t="shared" si="1300"/>
        <v>106.94051430080783</v>
      </c>
      <c r="JM189" s="9">
        <f t="shared" si="931"/>
        <v>118.66497213513796</v>
      </c>
      <c r="JN189" s="9">
        <f t="shared" si="932"/>
        <v>92.361638484363667</v>
      </c>
      <c r="JO189" s="97">
        <f t="shared" si="1301"/>
        <v>105.51330530975082</v>
      </c>
      <c r="JP189" s="15">
        <f t="shared" si="1302"/>
        <v>1.6246155813890095E-3</v>
      </c>
      <c r="JQ189" s="12"/>
      <c r="JR189" s="11">
        <f t="shared" si="1679"/>
        <v>1.7993469206152404E-3</v>
      </c>
      <c r="JS189" s="10">
        <f t="shared" si="1303"/>
        <v>106.8100662473085</v>
      </c>
      <c r="JT189" s="9">
        <f t="shared" si="933"/>
        <v>118.56899485950089</v>
      </c>
      <c r="JU189" s="9">
        <f t="shared" si="934"/>
        <v>92.218473303952308</v>
      </c>
      <c r="JV189" s="97">
        <f t="shared" si="1304"/>
        <v>105.39373408172659</v>
      </c>
      <c r="JW189" s="15">
        <f t="shared" si="1305"/>
        <v>1.6275301247076358E-3</v>
      </c>
      <c r="JX189" s="12"/>
      <c r="JY189" s="11">
        <f t="shared" si="1680"/>
        <v>1.8009305555611072E-3</v>
      </c>
      <c r="JZ189" s="10">
        <f t="shared" si="1306"/>
        <v>106.67951365716038</v>
      </c>
      <c r="KA189" s="9">
        <f t="shared" si="935"/>
        <v>118.47267291051841</v>
      </c>
      <c r="KB189" s="9">
        <f t="shared" si="936"/>
        <v>92.075306388167817</v>
      </c>
      <c r="KC189" s="97">
        <f t="shared" si="1307"/>
        <v>105.27398964934312</v>
      </c>
      <c r="KD189" s="15">
        <f t="shared" si="1308"/>
        <v>1.6304234865904522E-3</v>
      </c>
      <c r="KE189" s="12"/>
      <c r="KF189" s="11">
        <f t="shared" si="1681"/>
        <v>1.8025013998486711E-3</v>
      </c>
      <c r="KG189" s="10">
        <f t="shared" si="1309"/>
        <v>106.54885728243505</v>
      </c>
      <c r="KH189" s="9">
        <f t="shared" si="937"/>
        <v>118.37600818203525</v>
      </c>
      <c r="KI189" s="9">
        <f t="shared" si="938"/>
        <v>91.93213774679873</v>
      </c>
      <c r="KJ189" s="97">
        <f t="shared" si="1310"/>
        <v>105.154072964417</v>
      </c>
      <c r="KK189" s="15">
        <f t="shared" si="1311"/>
        <v>1.6332957834054914E-3</v>
      </c>
      <c r="KL189" s="12"/>
      <c r="KM189" s="11">
        <f t="shared" si="1682"/>
        <v>1.8040595456476757E-3</v>
      </c>
      <c r="KN189" s="10">
        <f t="shared" si="1312"/>
        <v>106.41809787134869</v>
      </c>
      <c r="KO189" s="9">
        <f t="shared" si="939"/>
        <v>118.27900256744472</v>
      </c>
      <c r="KP189" s="9">
        <f t="shared" si="940"/>
        <v>91.788967389630841</v>
      </c>
      <c r="KQ189" s="97">
        <f t="shared" si="1313"/>
        <v>105.03398497853777</v>
      </c>
      <c r="KR189" s="15">
        <f t="shared" si="1314"/>
        <v>1.6361471314930685E-3</v>
      </c>
      <c r="KS189" s="12"/>
      <c r="KT189" s="11">
        <f t="shared" si="1683"/>
        <v>1.8056050846527835E-3</v>
      </c>
      <c r="KU189" s="10">
        <f t="shared" si="1315"/>
        <v>106.28723616825408</v>
      </c>
      <c r="KV189" s="9">
        <f t="shared" si="941"/>
        <v>118.18165795949766</v>
      </c>
      <c r="KW189" s="9">
        <f t="shared" si="942"/>
        <v>91.645795326446262</v>
      </c>
      <c r="KX189" s="97">
        <f t="shared" si="1316"/>
        <v>104.91372664297197</v>
      </c>
      <c r="KY189" s="15">
        <f t="shared" si="1317"/>
        <v>1.6389776471540381E-3</v>
      </c>
      <c r="KZ189" s="12"/>
      <c r="LA189" s="11">
        <f t="shared" si="1684"/>
        <v>1.8071381080826407E-3</v>
      </c>
      <c r="LB189" s="10">
        <f t="shared" si="1318"/>
        <v>106.15627291363337</v>
      </c>
      <c r="LC189" s="9">
        <f t="shared" si="943"/>
        <v>118.08397625011447</v>
      </c>
      <c r="LD189" s="9">
        <f t="shared" si="944"/>
        <v>91.502621567022516</v>
      </c>
      <c r="LE189" s="97">
        <f t="shared" si="1319"/>
        <v>104.79329890856849</v>
      </c>
      <c r="LF189" s="15">
        <f t="shared" si="1320"/>
        <v>1.6417874466382605E-3</v>
      </c>
      <c r="LG189" s="12"/>
      <c r="LH189" s="11">
        <f t="shared" si="1685"/>
        <v>1.808658706679029E-3</v>
      </c>
      <c r="LI189" s="10">
        <f t="shared" si="1321"/>
        <v>106.02520884409148</v>
      </c>
      <c r="LJ189" s="9">
        <f t="shared" si="945"/>
        <v>117.98595933020044</v>
      </c>
      <c r="LK189" s="9">
        <f t="shared" si="946"/>
        <v>91.359446121131157</v>
      </c>
      <c r="LL189" s="97">
        <f t="shared" si="1322"/>
        <v>104.6727027256658</v>
      </c>
      <c r="LM189" s="15">
        <f t="shared" si="1323"/>
        <v>1.6445766461332511E-3</v>
      </c>
      <c r="LN189" s="12"/>
      <c r="LO189" s="11">
        <f t="shared" si="1686"/>
        <v>1.8101669707061173E-3</v>
      </c>
      <c r="LP189" s="10">
        <f t="shared" si="1324"/>
        <v>105.89404469234984</v>
      </c>
      <c r="LQ189" s="9">
        <f t="shared" si="947"/>
        <v>117.88760908946418</v>
      </c>
      <c r="LR189" s="9">
        <f t="shared" si="948"/>
        <v>91.216268998536776</v>
      </c>
      <c r="LS189" s="97">
        <f t="shared" si="1325"/>
        <v>104.55193904400048</v>
      </c>
      <c r="LT189" s="15">
        <f t="shared" si="1326"/>
        <v>1.6473453617530537E-3</v>
      </c>
      <c r="LU189" s="12"/>
      <c r="LV189" s="11">
        <f t="shared" si="1687"/>
        <v>1.8116629899497625E-3</v>
      </c>
      <c r="LW189" s="10">
        <f t="shared" si="1327"/>
        <v>105.76278118724093</v>
      </c>
      <c r="LX189" s="9">
        <f t="shared" si="949"/>
        <v>117.78892741623918</v>
      </c>
      <c r="LY189" s="9">
        <f t="shared" si="950"/>
        <v>91.073090208996291</v>
      </c>
      <c r="LZ189" s="97">
        <f t="shared" si="1328"/>
        <v>104.43100881261773</v>
      </c>
      <c r="MA189" s="15">
        <f t="shared" si="1329"/>
        <v>1.6500937095272484E-3</v>
      </c>
      <c r="MB189" s="12"/>
      <c r="MC189" s="11">
        <f t="shared" si="1688"/>
        <v>1.8131468537168716E-3</v>
      </c>
      <c r="MD189" s="10">
        <f t="shared" si="1330"/>
        <v>105.63141905370355</v>
      </c>
      <c r="ME189" s="9">
        <f t="shared" si="951"/>
        <v>117.68991619730859</v>
      </c>
      <c r="MF189" s="9">
        <f t="shared" si="952"/>
        <v>90.929909762257651</v>
      </c>
      <c r="MG189" s="97">
        <f t="shared" si="1331"/>
        <v>104.30991297978312</v>
      </c>
      <c r="MH189" s="15">
        <f t="shared" si="1332"/>
        <v>1.6528218053902144E-3</v>
      </c>
      <c r="MI189" s="12"/>
      <c r="MJ189" s="11">
        <f t="shared" si="1689"/>
        <v>1.8146186508348656E-3</v>
      </c>
      <c r="MK189" s="10">
        <f t="shared" si="1333"/>
        <v>105.49995901277831</v>
      </c>
      <c r="ML189" s="9">
        <f t="shared" si="953"/>
        <v>117.59057731773301</v>
      </c>
      <c r="MM189" s="9">
        <f t="shared" si="954"/>
        <v>90.78672766805893</v>
      </c>
      <c r="MN189" s="97">
        <f t="shared" si="1334"/>
        <v>104.18865249289597</v>
      </c>
      <c r="MO189" s="15">
        <f t="shared" si="1335"/>
        <v>1.6555297651705456E-3</v>
      </c>
      <c r="MP189" s="12"/>
      <c r="MQ189" s="11">
        <f t="shared" si="1690"/>
        <v>1.8160784696511965E-3</v>
      </c>
      <c r="MR189" s="10">
        <f t="shared" si="1336"/>
        <v>105.36840178160388</v>
      </c>
      <c r="MS189" s="9">
        <f t="shared" si="955"/>
        <v>117.49091266068137</v>
      </c>
      <c r="MT189" s="9">
        <f t="shared" si="956"/>
        <v>90.643543936127415</v>
      </c>
      <c r="MU189" s="97">
        <f t="shared" si="1337"/>
        <v>104.06722829840439</v>
      </c>
      <c r="MV189" s="15">
        <f t="shared" si="1338"/>
        <v>1.6582177045806681E-3</v>
      </c>
      <c r="MW189" s="12"/>
      <c r="MX189" s="11">
        <f t="shared" si="1691"/>
        <v>1.8175263980329296E-3</v>
      </c>
      <c r="MY189" s="10">
        <f t="shared" si="1339"/>
        <v>105.23674807341385</v>
      </c>
      <c r="MZ189" s="9">
        <f t="shared" si="957"/>
        <v>117.39092410726494</v>
      </c>
      <c r="NA189" s="9">
        <f t="shared" si="958"/>
        <v>90.500358576178655</v>
      </c>
      <c r="NB189" s="97">
        <f t="shared" si="1340"/>
        <v>103.9456413417218</v>
      </c>
      <c r="NC189" s="15">
        <f t="shared" si="1341"/>
        <v>1.6608857392066353E-3</v>
      </c>
      <c r="ND189" s="12"/>
      <c r="NE189" s="11">
        <f t="shared" si="1692"/>
        <v>1.8189625233663977E-3</v>
      </c>
      <c r="NF189" s="10">
        <f t="shared" si="1342"/>
        <v>105.10499859753401</v>
      </c>
      <c r="NG189" s="9">
        <f t="shared" si="959"/>
        <v>117.29061353637422</v>
      </c>
      <c r="NH189" s="9">
        <f t="shared" si="960"/>
        <v>90.357171597915467</v>
      </c>
      <c r="NI189" s="97">
        <f t="shared" si="1343"/>
        <v>103.82389256714484</v>
      </c>
      <c r="NJ189" s="15">
        <f t="shared" si="1344"/>
        <v>1.6635339844981319E-3</v>
      </c>
      <c r="NK189" s="12"/>
      <c r="NL189" s="11">
        <f t="shared" si="1693"/>
        <v>1.8203869325569269E-3</v>
      </c>
      <c r="NM189" s="10">
        <f t="shared" si="1345"/>
        <v>104.97315405938016</v>
      </c>
      <c r="NN189" s="9">
        <f t="shared" si="961"/>
        <v>117.18998282451912</v>
      </c>
      <c r="NO189" s="9">
        <f t="shared" si="962"/>
        <v>90.213983011027267</v>
      </c>
      <c r="NP189" s="97">
        <f t="shared" si="1346"/>
        <v>103.70198291777319</v>
      </c>
      <c r="NQ189" s="15">
        <f t="shared" si="1347"/>
        <v>1.6661625557586237E-3</v>
      </c>
      <c r="NR189" s="12"/>
      <c r="NS189" s="11">
        <f t="shared" si="1694"/>
        <v>1.8217997120286088E-3</v>
      </c>
      <c r="NT189" s="10">
        <f t="shared" si="1348"/>
        <v>104.84121516045664</v>
      </c>
      <c r="NU189" s="9">
        <f t="shared" si="963"/>
        <v>117.08903384567178</v>
      </c>
      <c r="NV189" s="9">
        <f t="shared" si="964"/>
        <v>90.070792825188875</v>
      </c>
      <c r="NW189" s="97">
        <f t="shared" si="1349"/>
        <v>103.57991333543032</v>
      </c>
      <c r="NX189" s="15">
        <f t="shared" si="1350"/>
        <v>1.6687715681357428E-3</v>
      </c>
      <c r="NY189" s="12"/>
      <c r="NZ189" s="11">
        <f t="shared" si="1695"/>
        <v>1.8232009477241622E-3</v>
      </c>
      <c r="OA189" s="10">
        <f t="shared" si="1351"/>
        <v>104.709182598355</v>
      </c>
      <c r="OB189" s="9">
        <f t="shared" si="965"/>
        <v>116.98776847111263</v>
      </c>
      <c r="OC189" s="9">
        <f t="shared" si="966"/>
        <v>89.92760105005982</v>
      </c>
      <c r="OD189" s="97">
        <f t="shared" si="1352"/>
        <v>103.45768476058623</v>
      </c>
      <c r="OE189" s="15">
        <f t="shared" si="1353"/>
        <v>1.6713611366118047E-3</v>
      </c>
      <c r="OF189" s="12"/>
      <c r="OG189" s="11">
        <f t="shared" si="1696"/>
        <v>1.8245907251048315E-3</v>
      </c>
      <c r="OH189" s="10">
        <f t="shared" si="1354"/>
        <v>104.57705706675353</v>
      </c>
      <c r="OI189" s="9">
        <f t="shared" si="967"/>
        <v>116.88618856927928</v>
      </c>
      <c r="OJ189" s="9">
        <f t="shared" si="968"/>
        <v>89.784407695283633</v>
      </c>
      <c r="OK189" s="97">
        <f t="shared" si="1355"/>
        <v>103.33529813228145</v>
      </c>
      <c r="OL189" s="15">
        <f t="shared" si="1356"/>
        <v>1.6739313759945374E-3</v>
      </c>
      <c r="OM189" s="12"/>
      <c r="ON189" s="11">
        <f t="shared" si="1697"/>
        <v>1.8259691291503571E-3</v>
      </c>
      <c r="OO189" s="10">
        <f t="shared" si="1357"/>
        <v>104.44483925541715</v>
      </c>
      <c r="OP189" s="9">
        <f t="shared" si="969"/>
        <v>116.78429600561836</v>
      </c>
      <c r="OQ189" s="9">
        <f t="shared" si="970"/>
        <v>89.641212770486803</v>
      </c>
      <c r="OR189" s="97">
        <f t="shared" si="1358"/>
        <v>103.21275438805259</v>
      </c>
      <c r="OS189" s="15">
        <f t="shared" si="1359"/>
        <v>1.6764824009079717E-3</v>
      </c>
      <c r="OT189" s="12"/>
      <c r="OU189" s="11">
        <f t="shared" si="1698"/>
        <v>1.8273362443590067E-3</v>
      </c>
      <c r="OV189" s="10">
        <f t="shared" si="1360"/>
        <v>104.31252985019773</v>
      </c>
      <c r="OW189" s="9">
        <f t="shared" si="971"/>
        <v>116.68209264244017</v>
      </c>
      <c r="OX189" s="9">
        <f t="shared" si="972"/>
        <v>89.498016285277956</v>
      </c>
      <c r="OY189" s="97">
        <f t="shared" si="1361"/>
        <v>103.09005446385906</v>
      </c>
      <c r="OZ189" s="15">
        <f t="shared" si="1362"/>
        <v>1.6790143257835416E-3</v>
      </c>
      <c r="PA189" s="12"/>
      <c r="PB189" s="11">
        <f t="shared" si="1699"/>
        <v>1.8286921547476743E-3</v>
      </c>
      <c r="PC189" s="10">
        <f t="shared" si="1363"/>
        <v>104.18012953303487</v>
      </c>
      <c r="PD189" s="9">
        <f t="shared" si="973"/>
        <v>116.57958033877631</v>
      </c>
      <c r="PE189" s="9">
        <f t="shared" si="974"/>
        <v>89.354818249247302</v>
      </c>
      <c r="PF189" s="97">
        <f t="shared" si="1364"/>
        <v>102.96719929401181</v>
      </c>
      <c r="PG189" s="15">
        <f t="shared" si="1365"/>
        <v>1.6815272648513001E-3</v>
      </c>
      <c r="PH189" s="12"/>
      <c r="PI189" s="11">
        <f t="shared" si="1700"/>
        <v>1.8300369438520076E-3</v>
      </c>
      <c r="PJ189" s="10">
        <f t="shared" si="1366"/>
        <v>104.04763898195731</v>
      </c>
      <c r="PK189" s="9">
        <f t="shared" si="975"/>
        <v>116.47676095024013</v>
      </c>
      <c r="PL189" s="9">
        <f t="shared" si="976"/>
        <v>89.211618671965638</v>
      </c>
      <c r="PM189" s="97">
        <f t="shared" si="1367"/>
        <v>102.84418981110289</v>
      </c>
      <c r="PN189" s="15">
        <f t="shared" si="1368"/>
        <v>1.6840213321313764E-3</v>
      </c>
      <c r="PO189" s="12"/>
      <c r="PP189" s="11">
        <f t="shared" si="1701"/>
        <v>1.8313706947266201E-3</v>
      </c>
      <c r="PQ189" s="10">
        <f t="shared" si="1369"/>
        <v>103.91505887108457</v>
      </c>
      <c r="PR189" s="9">
        <f t="shared" si="977"/>
        <v>116.37363632888992</v>
      </c>
      <c r="PS189" s="9">
        <f t="shared" si="978"/>
        <v>89.068417562983825</v>
      </c>
      <c r="PT189" s="97">
        <f t="shared" si="1370"/>
        <v>102.72102694593687</v>
      </c>
      <c r="PU189" s="15">
        <f t="shared" si="1371"/>
        <v>1.6864966414255557E-3</v>
      </c>
      <c r="PV189" s="12"/>
      <c r="PW189" s="11">
        <f t="shared" si="1702"/>
        <v>1.8326934899453387E-3</v>
      </c>
      <c r="PX189" s="10">
        <f t="shared" si="1372"/>
        <v>103.78238987062929</v>
      </c>
      <c r="PY189" s="9">
        <f t="shared" si="979"/>
        <v>116.27020832309496</v>
      </c>
      <c r="PZ189" s="9">
        <f t="shared" si="980"/>
        <v>88.92521493183169</v>
      </c>
      <c r="QA189" s="97">
        <f t="shared" si="1373"/>
        <v>102.59771162746333</v>
      </c>
      <c r="QB189" s="15">
        <f t="shared" si="1374"/>
        <v>1.6889533063090688E-3</v>
      </c>
      <c r="QC189" s="12"/>
      <c r="QD189" s="11">
        <f t="shared" si="1703"/>
        <v>1.8340054116015329E-3</v>
      </c>
      <c r="QE189" s="10">
        <f t="shared" si="1375"/>
        <v>103.64963264689963</v>
      </c>
      <c r="QF189" s="9">
        <f t="shared" si="981"/>
        <v>116.16647877740435</v>
      </c>
      <c r="QG189" s="9">
        <f t="shared" si="982"/>
        <v>88.782010788017772</v>
      </c>
      <c r="QH189" s="97">
        <f t="shared" si="1376"/>
        <v>102.47424478271105</v>
      </c>
      <c r="QI189" s="15">
        <f t="shared" si="1377"/>
        <v>1.6913914401225113E-3</v>
      </c>
      <c r="QJ189" s="12"/>
      <c r="QK189" s="11">
        <f t="shared" si="1704"/>
        <v>1.8353065413084485E-3</v>
      </c>
      <c r="QL189" s="10">
        <f t="shared" si="1378"/>
        <v>103.51678786230261</v>
      </c>
      <c r="QM189" s="9">
        <f t="shared" si="983"/>
        <v>116.06244953241851</v>
      </c>
      <c r="QN189" s="9">
        <f t="shared" si="984"/>
        <v>88.638805141028229</v>
      </c>
      <c r="QO189" s="97">
        <f t="shared" si="1379"/>
        <v>102.35062733672336</v>
      </c>
      <c r="QP189" s="15">
        <f t="shared" si="1380"/>
        <v>1.693811155963971E-3</v>
      </c>
      <c r="QQ189" s="12"/>
      <c r="QR189" s="11">
        <f t="shared" si="1705"/>
        <v>1.8365969601996514E-3</v>
      </c>
      <c r="QS189" s="10">
        <f t="shared" si="1381"/>
        <v>103.3838561753473</v>
      </c>
      <c r="QT189" s="9">
        <f t="shared" si="985"/>
        <v>115.95812242466346</v>
      </c>
      <c r="QU189" s="9">
        <f t="shared" si="986"/>
        <v>88.495598000326396</v>
      </c>
      <c r="QV189" s="97">
        <f t="shared" si="1382"/>
        <v>102.22686021249493</v>
      </c>
      <c r="QW189" s="15">
        <f t="shared" si="1383"/>
        <v>1.6962125666812918E-3</v>
      </c>
      <c r="QX189" s="12"/>
      <c r="QY189" s="11">
        <f t="shared" si="1706"/>
        <v>1.8378767489294688E-3</v>
      </c>
      <c r="QZ189" s="10">
        <f t="shared" si="1384"/>
        <v>103.25083824064893</v>
      </c>
      <c r="RA189" s="9">
        <f t="shared" si="987"/>
        <v>115.85349928646775</v>
      </c>
      <c r="RB189" s="9">
        <f t="shared" si="988"/>
        <v>88.352389375351962</v>
      </c>
      <c r="RC189" s="97">
        <f t="shared" si="1385"/>
        <v>102.10294433090985</v>
      </c>
      <c r="RD189" s="15">
        <f t="shared" si="1386"/>
        <v>1.6985957848645269E-3</v>
      </c>
      <c r="RE189" s="12"/>
      <c r="RF189" s="11">
        <f t="shared" si="1707"/>
        <v>1.8391459876735215E-3</v>
      </c>
      <c r="RG189" s="10">
        <f t="shared" si="1387"/>
        <v>103.117734708933</v>
      </c>
      <c r="RH189" s="9">
        <f t="shared" si="989"/>
        <v>115.74858194584208</v>
      </c>
      <c r="RI189" s="9">
        <f t="shared" si="990"/>
        <v>88.209179275520469</v>
      </c>
      <c r="RJ189" s="97">
        <f t="shared" si="1388"/>
        <v>101.97888061068127</v>
      </c>
      <c r="RK189" s="15">
        <f t="shared" si="1389"/>
        <v>1.7009609228385225E-3</v>
      </c>
      <c r="RL189" s="12"/>
      <c r="RM189" s="11">
        <f t="shared" si="1708"/>
        <v>1.8404047561292741E-3</v>
      </c>
      <c r="RN189" s="10">
        <f t="shared" si="1390"/>
        <v>102.98454622704006</v>
      </c>
      <c r="RO189" s="9">
        <f t="shared" si="991"/>
        <v>115.64337222636151</v>
      </c>
      <c r="RP189" s="9">
        <f t="shared" si="992"/>
        <v>88.065967710222523</v>
      </c>
      <c r="RQ189" s="97">
        <f t="shared" si="1391"/>
        <v>101.85466996829201</v>
      </c>
      <c r="RR189" s="15">
        <f t="shared" si="1392"/>
        <v>1.7033080926557079E-3</v>
      </c>
      <c r="RS189" s="12"/>
      <c r="RT189" s="11">
        <f t="shared" si="1709"/>
        <v>1.8416531335166523E-3</v>
      </c>
      <c r="RU189" s="10">
        <f t="shared" si="1393"/>
        <v>102.85127343793067</v>
      </c>
      <c r="RV189" s="9">
        <f t="shared" si="993"/>
        <v>115.53787194705035</v>
      </c>
      <c r="RW189" s="9">
        <f t="shared" si="994"/>
        <v>87.922754688823332</v>
      </c>
      <c r="RX189" s="97">
        <f t="shared" si="1394"/>
        <v>101.73031331793683</v>
      </c>
      <c r="RY189" s="15">
        <f t="shared" si="1395"/>
        <v>1.7056374060890013E-3</v>
      </c>
      <c r="RZ189" s="12"/>
      <c r="SA189" s="11">
        <f t="shared" si="1710"/>
        <v>1.842891198578692E-3</v>
      </c>
      <c r="SB189" s="10">
        <f t="shared" si="1396"/>
        <v>102.71791698069094</v>
      </c>
      <c r="SC189" s="9">
        <f t="shared" si="995"/>
        <v>115.43208292226952</v>
      </c>
      <c r="SD189" s="9">
        <f t="shared" si="996"/>
        <v>87.779540220661957</v>
      </c>
      <c r="SE189" s="97">
        <f t="shared" si="1397"/>
        <v>101.60581157146574</v>
      </c>
      <c r="SF189" s="15">
        <f t="shared" si="1398"/>
        <v>1.7079489746249009E-3</v>
      </c>
      <c r="SG189" s="12"/>
      <c r="SH189" s="11">
        <f t="shared" si="1711"/>
        <v>1.8441190295822496E-3</v>
      </c>
      <c r="SI189" s="10">
        <f t="shared" si="1399"/>
        <v>102.58447749053821</v>
      </c>
      <c r="SJ189" s="9">
        <f t="shared" si="997"/>
        <v>115.32600696160658</v>
      </c>
      <c r="SK189" s="9">
        <f t="shared" si="998"/>
        <v>87.636324315050857</v>
      </c>
      <c r="SL189" s="97">
        <f t="shared" si="1400"/>
        <v>101.48116563832872</v>
      </c>
      <c r="SM189" s="15">
        <f t="shared" si="1401"/>
        <v>1.7102429094567294E-3</v>
      </c>
      <c r="SN189" s="12"/>
      <c r="SO189" s="11">
        <f t="shared" si="1712"/>
        <v>1.8453367043187372E-3</v>
      </c>
      <c r="SP189" s="10">
        <f t="shared" si="1402"/>
        <v>102.45095559882725</v>
      </c>
      <c r="SQ189" s="9">
        <f t="shared" si="999"/>
        <v>115.21964586976824</v>
      </c>
      <c r="SR189" s="9">
        <f t="shared" si="1000"/>
        <v>87.493106981275147</v>
      </c>
      <c r="SS189" s="97">
        <f t="shared" si="1403"/>
        <v>101.35637642552169</v>
      </c>
      <c r="ST189" s="15">
        <f t="shared" si="1404"/>
        <v>1.7125193214780306E-3</v>
      </c>
      <c r="SU189" s="12"/>
      <c r="SV189" s="11">
        <f t="shared" si="1713"/>
        <v>1.8465443001049265E-3</v>
      </c>
      <c r="SW189" s="10">
        <f t="shared" si="1405"/>
        <v>102.31735193305673</v>
      </c>
      <c r="SX189" s="9">
        <f t="shared" si="1001"/>
        <v>115.11300144647534</v>
      </c>
      <c r="SY189" s="9">
        <f t="shared" si="1002"/>
        <v>87.349888228592178</v>
      </c>
      <c r="SZ189" s="97">
        <f t="shared" si="1406"/>
        <v>101.23144483753376</v>
      </c>
      <c r="TA189" s="15">
        <f t="shared" si="1407"/>
        <v>1.7147783212761107E-3</v>
      </c>
      <c r="TB189" s="12"/>
      <c r="TC189" s="11">
        <f t="shared" si="1714"/>
        <v>1.8477418937837651E-3</v>
      </c>
      <c r="TD189" s="10">
        <f t="shared" si="1408"/>
        <v>102.18366711687607</v>
      </c>
      <c r="TE189" s="9">
        <f t="shared" si="1003"/>
        <v>115.00607548636032</v>
      </c>
      <c r="TF189" s="9">
        <f t="shared" si="1004"/>
        <v>87.206668066231074</v>
      </c>
      <c r="TG189" s="97">
        <f t="shared" si="1409"/>
        <v>101.1063717762957</v>
      </c>
      <c r="TH189" s="15">
        <f t="shared" si="1410"/>
        <v>1.7170200191257408E-3</v>
      </c>
      <c r="TI189" s="12"/>
      <c r="TJ189" s="11">
        <f t="shared" si="1715"/>
        <v>1.8489295617252495E-3</v>
      </c>
      <c r="TK189" s="10">
        <f t="shared" si="1411"/>
        <v>102.04990177009267</v>
      </c>
      <c r="TL189" s="9">
        <f t="shared" si="1005"/>
        <v>114.89886977886717</v>
      </c>
      <c r="TM189" s="9">
        <f t="shared" si="1006"/>
        <v>87.06344650339193</v>
      </c>
      <c r="TN189" s="97">
        <f t="shared" si="1412"/>
        <v>100.98115814112955</v>
      </c>
      <c r="TO189" s="15">
        <f t="shared" si="1413"/>
        <v>1.7192445249830214E-3</v>
      </c>
      <c r="TP189" s="12"/>
      <c r="TQ189" s="11">
        <f t="shared" si="1716"/>
        <v>1.8501073798273514E-3</v>
      </c>
      <c r="TR189" s="10">
        <f t="shared" si="1414"/>
        <v>101.9160565086793</v>
      </c>
      <c r="TS189" s="9">
        <f t="shared" si="1007"/>
        <v>114.79138610815376</v>
      </c>
      <c r="TT189" s="9">
        <f t="shared" si="1008"/>
        <v>86.920223549245549</v>
      </c>
      <c r="TU189" s="97">
        <f t="shared" si="1415"/>
        <v>100.85580482869966</v>
      </c>
      <c r="TV189" s="15">
        <f t="shared" si="1416"/>
        <v>1.7214519484793653E-3</v>
      </c>
      <c r="TW189" s="12"/>
      <c r="TX189" s="11">
        <f t="shared" si="1717"/>
        <v>1.8512754235169551E-3</v>
      </c>
      <c r="TY189" s="10">
        <f t="shared" si="1417"/>
        <v>101.78213194478199</v>
      </c>
      <c r="TZ189" s="9">
        <f t="shared" si="1009"/>
        <v>114.68362625299656</v>
      </c>
      <c r="UA189" s="9">
        <f t="shared" si="1010"/>
        <v>86.776999212932822</v>
      </c>
      <c r="UB189" s="97">
        <f t="shared" si="1418"/>
        <v>100.73031273296469</v>
      </c>
      <c r="UC189" s="15">
        <f t="shared" si="1419"/>
        <v>1.7236423989156534E-3</v>
      </c>
      <c r="UD189" s="12"/>
      <c r="UE189" s="11">
        <f t="shared" si="1718"/>
        <v>1.8524337677508569E-3</v>
      </c>
      <c r="UF189" s="10">
        <f t="shared" si="1420"/>
        <v>101.64812868672813</v>
      </c>
      <c r="UG189" s="9">
        <f t="shared" si="1011"/>
        <v>114.57559198669776</v>
      </c>
      <c r="UH189" s="9">
        <f t="shared" si="1012"/>
        <v>86.633773503564186</v>
      </c>
      <c r="UI189" s="97">
        <f t="shared" si="1421"/>
        <v>100.60468274513097</v>
      </c>
      <c r="UJ189" s="15">
        <f t="shared" si="1422"/>
        <v>1.725815985256529E-3</v>
      </c>
      <c r="UK189" s="12"/>
      <c r="UL189" s="11">
        <f t="shared" si="1719"/>
        <v>1.8535824870167946E-3</v>
      </c>
      <c r="UM189" s="10">
        <f t="shared" si="1423"/>
        <v>101.51404733903483</v>
      </c>
      <c r="UN189" s="9">
        <f t="shared" si="1013"/>
        <v>114.46728507699467</v>
      </c>
      <c r="UO189" s="9">
        <f t="shared" si="1014"/>
        <v>86.49054643021941</v>
      </c>
      <c r="UP189" s="97">
        <f t="shared" si="1424"/>
        <v>100.47891575360704</v>
      </c>
      <c r="UQ189" s="15">
        <f t="shared" si="1425"/>
        <v>1.7279728161248196E-3</v>
      </c>
      <c r="UR189" s="12"/>
      <c r="US189" s="11">
        <f t="shared" si="1720"/>
        <v>1.8547216553344949E-3</v>
      </c>
      <c r="UT189" s="10">
        <f t="shared" si="1426"/>
        <v>101.37988850241784</v>
      </c>
      <c r="UU189" s="9">
        <f t="shared" si="1015"/>
        <v>114.35870728597146</v>
      </c>
      <c r="UV189" s="9">
        <f t="shared" si="1016"/>
        <v>86.347318001946817</v>
      </c>
      <c r="UW189" s="97">
        <f t="shared" si="1427"/>
        <v>100.35301264395915</v>
      </c>
      <c r="UX189" s="15">
        <f t="shared" si="1428"/>
        <v>1.7301129997961289E-3</v>
      </c>
      <c r="UY189" s="12"/>
      <c r="UZ189" s="11">
        <f t="shared" si="1721"/>
        <v>1.8558513462567977E-3</v>
      </c>
      <c r="VA189" s="10">
        <f t="shared" si="1429"/>
        <v>101.24565277380034</v>
      </c>
      <c r="VB189" s="9">
        <f t="shared" si="1017"/>
        <v>114.24986036997319</v>
      </c>
      <c r="VC189" s="9">
        <f t="shared" si="1018"/>
        <v>86.204088227763023</v>
      </c>
      <c r="VD189" s="97">
        <f t="shared" si="1430"/>
        <v>100.2269742988681</v>
      </c>
      <c r="VE189" s="15">
        <f t="shared" si="1431"/>
        <v>1.7322366441935488E-3</v>
      </c>
      <c r="VF189" s="12"/>
      <c r="VG189" s="11">
        <f t="shared" si="1722"/>
        <v>1.8569716328707786E-3</v>
      </c>
      <c r="VH189" s="10">
        <f t="shared" si="1432"/>
        <v>101.11134074632236</v>
      </c>
      <c r="VI189" s="9">
        <f t="shared" si="1019"/>
        <v>114.14074607952209</v>
      </c>
      <c r="VJ189" s="9">
        <f t="shared" si="1020"/>
        <v>86.0608571166525</v>
      </c>
      <c r="VK189" s="97">
        <f t="shared" si="1433"/>
        <v>100.10080159808729</v>
      </c>
      <c r="VL189" s="15">
        <f t="shared" si="1434"/>
        <v>1.7343438568825046E-3</v>
      </c>
      <c r="VM189" s="12"/>
      <c r="VN189" s="11">
        <f t="shared" si="1723"/>
        <v>1.8580825877989138E-3</v>
      </c>
      <c r="VO189" s="10">
        <f t="shared" si="1435"/>
        <v>100.9769530093503</v>
      </c>
      <c r="VP189" s="9">
        <f t="shared" si="1021"/>
        <v>114.03136615923601</v>
      </c>
      <c r="VQ189" s="9">
        <f t="shared" si="1022"/>
        <v>85.91762467756709</v>
      </c>
      <c r="VR189" s="97">
        <f t="shared" si="1436"/>
        <v>99.974495418401546</v>
      </c>
      <c r="VS189" s="15">
        <f t="shared" si="1437"/>
        <v>1.7364347450657615E-3</v>
      </c>
      <c r="VT189" s="12"/>
      <c r="VU189" s="11">
        <f t="shared" si="1724"/>
        <v>1.8591842832002918E-3</v>
      </c>
      <c r="VV189" s="10">
        <f t="shared" si="1438"/>
        <v>100.84249014848679</v>
      </c>
      <c r="VW189" s="9">
        <f t="shared" si="1023"/>
        <v>113.92172234774918</v>
      </c>
      <c r="VX189" s="9">
        <f t="shared" si="1024"/>
        <v>85.7743909194255</v>
      </c>
      <c r="VY189" s="97">
        <f t="shared" si="1439"/>
        <v>99.848056633587333</v>
      </c>
      <c r="VZ189" s="15">
        <f t="shared" si="1440"/>
        <v>1.7385094155785517E-3</v>
      </c>
      <c r="WA189" s="12"/>
      <c r="WB189" s="11">
        <f t="shared" si="1725"/>
        <v>1.8602767907718494E-3</v>
      </c>
      <c r="WC189" s="10">
        <f t="shared" si="1441"/>
        <v>100.70795274558071</v>
      </c>
      <c r="WD189" s="9">
        <f t="shared" si="1025"/>
        <v>113.81181637763501</v>
      </c>
      <c r="WE189" s="9">
        <f t="shared" si="1026"/>
        <v>85.631155851113348</v>
      </c>
      <c r="WF189" s="97">
        <f t="shared" si="1442"/>
        <v>99.721486114374187</v>
      </c>
      <c r="WG189" s="15">
        <f t="shared" si="1443"/>
        <v>1.7405679748838071E-3</v>
      </c>
      <c r="WH189" s="12"/>
      <c r="WI189" s="11">
        <f t="shared" si="1726"/>
        <v>1.8613601817496171E-3</v>
      </c>
      <c r="WJ189" s="10">
        <f t="shared" si="1444"/>
        <v>100.57334137873775</v>
      </c>
      <c r="WK189" s="9">
        <f t="shared" si="1027"/>
        <v>113.70164997533115</v>
      </c>
      <c r="WL189" s="9">
        <f t="shared" si="1028"/>
        <v>85.487919481482237</v>
      </c>
      <c r="WM189" s="97">
        <f t="shared" si="1445"/>
        <v>99.594784728406694</v>
      </c>
      <c r="WN189" s="15">
        <f t="shared" si="1446"/>
        <v>1.7426105290675928E-3</v>
      </c>
      <c r="WO189" s="12"/>
      <c r="WP189" s="11">
        <f t="shared" si="1727"/>
        <v>1.862434526910041E-3</v>
      </c>
      <c r="WQ189" s="10">
        <f t="shared" si="1447"/>
        <v>100.43865662233074</v>
      </c>
      <c r="WR189" s="9">
        <f t="shared" si="1029"/>
        <v>113.59122486106658</v>
      </c>
      <c r="WS189" s="9">
        <f t="shared" si="1030"/>
        <v>85.344681819349532</v>
      </c>
      <c r="WT189" s="97">
        <f t="shared" si="1448"/>
        <v>99.467953340208055</v>
      </c>
      <c r="WU189" s="15">
        <f t="shared" si="1449"/>
        <v>1.7446371838346045E-3</v>
      </c>
      <c r="WV189" s="12"/>
      <c r="WW189" s="11">
        <f t="shared" si="1728"/>
        <v>1.8634998965713081E-3</v>
      </c>
      <c r="WX189" s="10">
        <f t="shared" si="1450"/>
        <v>100.30389904701055</v>
      </c>
      <c r="WY189" s="9">
        <f t="shared" si="1031"/>
        <v>113.48054274879082</v>
      </c>
      <c r="WZ189" s="9">
        <f t="shared" si="1032"/>
        <v>85.201442873498337</v>
      </c>
      <c r="XA189" s="97">
        <f t="shared" si="1451"/>
        <v>99.340992811144588</v>
      </c>
      <c r="XB189" s="15">
        <f t="shared" si="1452"/>
        <v>1.7466480445038099E-3</v>
      </c>
      <c r="XC189" s="12"/>
      <c r="XD189" s="11">
        <f t="shared" si="1729"/>
        <v>1.8645563605946709E-3</v>
      </c>
      <c r="XE189" s="10">
        <f t="shared" si="1453"/>
        <v>100.16906921971734</v>
      </c>
      <c r="XF189" s="9">
        <f t="shared" si="1033"/>
        <v>113.36960534610527</v>
      </c>
      <c r="XG189" s="9">
        <f t="shared" si="1034"/>
        <v>85.058202652676769</v>
      </c>
      <c r="XH189" s="97">
        <f t="shared" si="1454"/>
        <v>99.213903999391022</v>
      </c>
      <c r="XI189" s="15">
        <f t="shared" si="1455"/>
        <v>1.7486432160042492E-3</v>
      </c>
      <c r="XJ189" s="12"/>
      <c r="XK189" s="11">
        <f t="shared" si="1730"/>
        <v>1.865603988385867E-3</v>
      </c>
      <c r="XL189" s="10">
        <f t="shared" si="1456"/>
        <v>100.03416770369168</v>
      </c>
      <c r="XM189" s="9">
        <f t="shared" si="1035"/>
        <v>113.25841435419646</v>
      </c>
      <c r="XN189" s="9">
        <f t="shared" si="1036"/>
        <v>84.914961165597788</v>
      </c>
      <c r="XO189" s="97">
        <f t="shared" si="1457"/>
        <v>99.086687759897131</v>
      </c>
      <c r="XP189" s="15">
        <f t="shared" si="1458"/>
        <v>1.7506228028709174E-3</v>
      </c>
      <c r="XQ189" s="12"/>
      <c r="XR189" s="11">
        <f t="shared" si="1731"/>
        <v>1.8666428488965086E-3</v>
      </c>
      <c r="XS189" s="10">
        <f t="shared" si="1459"/>
        <v>99.8991950584861</v>
      </c>
      <c r="XT189" s="9">
        <f t="shared" si="1037"/>
        <v>113.14697146777137</v>
      </c>
      <c r="XU189" s="9">
        <f t="shared" si="1038"/>
        <v>84.771718420938782</v>
      </c>
      <c r="XV189" s="97">
        <f t="shared" si="1460"/>
        <v>98.959344944355081</v>
      </c>
      <c r="XW189" s="15">
        <f t="shared" si="1461"/>
        <v>1.7525869092408052E-3</v>
      </c>
      <c r="XX189" s="12"/>
      <c r="XY189" s="11">
        <f t="shared" si="1732"/>
        <v>1.8676730106255298E-3</v>
      </c>
      <c r="XZ189" s="10">
        <f t="shared" si="1462"/>
        <v>99.764151839976847</v>
      </c>
      <c r="YA189" s="9">
        <f t="shared" si="1039"/>
        <v>113.03527837499475</v>
      </c>
      <c r="YB189" s="9">
        <f t="shared" si="1040"/>
        <v>84.628474427341359</v>
      </c>
      <c r="YC189" s="97">
        <f t="shared" si="1463"/>
        <v>98.831876401168046</v>
      </c>
      <c r="YD189" s="15">
        <f t="shared" si="1464"/>
        <v>1.754535638849034E-3</v>
      </c>
      <c r="YE189" s="12"/>
      <c r="YF189" s="11">
        <f t="shared" si="1733"/>
        <v>1.8686945416206489E-3</v>
      </c>
      <c r="YG189" s="10">
        <f t="shared" si="1465"/>
        <v>99.629038600375821</v>
      </c>
      <c r="YH189" s="9">
        <f t="shared" si="1041"/>
        <v>112.92333675742839</v>
      </c>
      <c r="YI189" s="9">
        <f t="shared" si="1042"/>
        <v>84.485229193411016</v>
      </c>
      <c r="YJ189" s="97">
        <f t="shared" si="1466"/>
        <v>98.704282975419702</v>
      </c>
      <c r="YK189" s="15">
        <f t="shared" si="1467"/>
        <v>1.7564690950251196E-3</v>
      </c>
      <c r="YL189" s="12"/>
      <c r="YM189" s="11">
        <f t="shared" si="1734"/>
        <v>1.8697075094798513E-3</v>
      </c>
      <c r="YN189" s="10">
        <f t="shared" si="1468"/>
        <v>99.493855888242734</v>
      </c>
      <c r="YO189" s="9">
        <f t="shared" si="1043"/>
        <v>112.81114828997229</v>
      </c>
      <c r="YP189" s="9">
        <f t="shared" si="1044"/>
        <v>84.341982727716839</v>
      </c>
      <c r="YQ189" s="97">
        <f t="shared" si="1469"/>
        <v>98.576565508844567</v>
      </c>
      <c r="YR189" s="15">
        <f t="shared" si="1470"/>
        <v>1.7583873806893725E-3</v>
      </c>
      <c r="YS189" s="12"/>
      <c r="YT189" s="11">
        <f t="shared" si="1735"/>
        <v>1.870711981352904E-3</v>
      </c>
      <c r="YU189" s="10">
        <f t="shared" si="1471"/>
        <v>99.358604248497457</v>
      </c>
      <c r="YV189" s="9">
        <f t="shared" si="1045"/>
        <v>112.69871464080775</v>
      </c>
      <c r="YW189" s="9">
        <f t="shared" si="1046"/>
        <v>84.198735038791241</v>
      </c>
      <c r="YX189" s="97">
        <f t="shared" si="1472"/>
        <v>98.448724839799496</v>
      </c>
      <c r="YY189" s="15">
        <f t="shared" si="1473"/>
        <v>1.7602905983493849E-3</v>
      </c>
      <c r="YZ189" s="12"/>
      <c r="ZA189" s="11">
        <f t="shared" si="1736"/>
        <v>1.8717080239428995E-3</v>
      </c>
      <c r="ZB189" s="10">
        <f t="shared" si="1474"/>
        <v>99.22328422243254</v>
      </c>
      <c r="ZC189" s="9">
        <f t="shared" si="1047"/>
        <v>112.58603747134229</v>
      </c>
      <c r="ZD189" s="9">
        <f t="shared" si="1048"/>
        <v>84.055486135129513</v>
      </c>
      <c r="ZE189" s="97">
        <f t="shared" si="1475"/>
        <v>98.320761803235911</v>
      </c>
      <c r="ZF189" s="15">
        <f t="shared" si="1476"/>
        <v>1.7621788500966633E-3</v>
      </c>
      <c r="ZG189" s="12"/>
      <c r="ZH189" s="11">
        <f t="shared" si="1737"/>
        <v>1.8726957035078175E-3</v>
      </c>
      <c r="ZI189" s="10">
        <f t="shared" si="1477"/>
        <v>99.087896347725859</v>
      </c>
      <c r="ZJ189" s="9">
        <f t="shared" si="1049"/>
        <v>112.47311843615653</v>
      </c>
      <c r="ZK189" s="9">
        <f t="shared" si="1050"/>
        <v>83.912236025189912</v>
      </c>
      <c r="ZL189" s="97">
        <f t="shared" si="1478"/>
        <v>98.192677230673212</v>
      </c>
      <c r="ZM189" s="15">
        <f t="shared" si="1479"/>
        <v>1.7640522376033434E-3</v>
      </c>
      <c r="ZN189" s="12"/>
      <c r="ZO189" s="11">
        <f t="shared" si="1738"/>
        <v>1.8736750858620904E-3</v>
      </c>
      <c r="ZP189" s="10">
        <f t="shared" si="1480"/>
        <v>98.952441158453695</v>
      </c>
      <c r="ZQ189" s="9">
        <f t="shared" si="1051"/>
        <v>112.35995918295275</v>
      </c>
      <c r="ZR189" s="9">
        <f t="shared" si="1052"/>
        <v>83.768984717393195</v>
      </c>
      <c r="ZS189" s="97">
        <f t="shared" si="1481"/>
        <v>98.064471950172972</v>
      </c>
      <c r="ZT189" s="15">
        <f t="shared" si="1482"/>
        <v>1.7659108621190325E-3</v>
      </c>
      <c r="ZU189" s="12"/>
      <c r="ZV189" s="11">
        <f t="shared" si="1739"/>
        <v>1.8746462363782236E-3</v>
      </c>
      <c r="ZW189" s="10">
        <f t="shared" si="1483"/>
        <v>98.816919185103671</v>
      </c>
      <c r="ZX189" s="9">
        <f t="shared" si="1053"/>
        <v>112.2465613525054</v>
      </c>
      <c r="ZY189" s="9">
        <f t="shared" si="1054"/>
        <v>83.625732220122345</v>
      </c>
      <c r="ZZ189" s="97">
        <f t="shared" si="1484"/>
        <v>97.93614678631387</v>
      </c>
      <c r="AAA189" s="15">
        <f t="shared" si="1485"/>
        <v>1.7677548244677821E-3</v>
      </c>
      <c r="AAB189" s="12"/>
      <c r="AAC189" s="11">
        <f t="shared" si="1740"/>
        <v>1.8756092199884132E-3</v>
      </c>
      <c r="AAD189" s="10">
        <f t="shared" si="1486"/>
        <v>98.68133095458802</v>
      </c>
      <c r="AAE189" s="9">
        <f t="shared" si="1055"/>
        <v>112.13292657861319</v>
      </c>
      <c r="AAF189" s="9">
        <f t="shared" si="1056"/>
        <v>83.482478541722486</v>
      </c>
      <c r="AAG189" s="97">
        <f t="shared" si="1487"/>
        <v>97.80770256016784</v>
      </c>
      <c r="AAH189" s="15">
        <f t="shared" si="1488"/>
        <v>1.7695842250451267E-3</v>
      </c>
      <c r="AAI189" s="12"/>
      <c r="AAJ189" s="11">
        <f t="shared" si="1741"/>
        <v>1.8765641011861919E-3</v>
      </c>
      <c r="AAK189" s="10">
        <f t="shared" si="1489"/>
        <v>98.54567699025705</v>
      </c>
      <c r="AAL189" s="9">
        <f t="shared" si="1057"/>
        <v>112.01905648805317</v>
      </c>
      <c r="AAM189" s="9">
        <f t="shared" si="1058"/>
        <v>83.339223690500546</v>
      </c>
      <c r="AAN189" s="97">
        <f t="shared" si="1490"/>
        <v>97.679140089276856</v>
      </c>
      <c r="AAO189" s="15">
        <f t="shared" si="1491"/>
        <v>1.7713991638152672E-3</v>
      </c>
      <c r="AAP189" s="12"/>
      <c r="AAQ189" s="11">
        <f t="shared" si="1742"/>
        <v>1.8775109440281007E-3</v>
      </c>
      <c r="AAR189" s="10">
        <f t="shared" si="1492"/>
        <v>98.409957811912633</v>
      </c>
      <c r="AAS189" s="9">
        <f t="shared" si="1059"/>
        <v>111.90495270053624</v>
      </c>
      <c r="AAT189" s="9">
        <f t="shared" si="1060"/>
        <v>83.195967674725097</v>
      </c>
      <c r="AAU189" s="97">
        <f t="shared" si="1493"/>
        <v>97.550460187630677</v>
      </c>
      <c r="AAV189" s="15">
        <f t="shared" si="1494"/>
        <v>1.7731997403083381E-3</v>
      </c>
      <c r="AAW189" s="11"/>
      <c r="AAX189" s="11">
        <f t="shared" si="1743"/>
        <v>1.8784498121353613E-3</v>
      </c>
      <c r="AAY189" s="10">
        <f t="shared" si="1495"/>
        <v>98.274173935821992</v>
      </c>
      <c r="AAZ189" s="9">
        <f t="shared" si="1061"/>
        <v>111.79061682866464</v>
      </c>
      <c r="ABA189" s="9">
        <f t="shared" si="1062"/>
        <v>83.052710502626141</v>
      </c>
      <c r="ABB189" s="97">
        <f t="shared" si="1496"/>
        <v>97.421663665645383</v>
      </c>
      <c r="ABC189" s="15">
        <f t="shared" si="1497"/>
        <v>1.7749860536177939E-3</v>
      </c>
      <c r="ABD189" s="11"/>
      <c r="ABE189" s="11">
        <f t="shared" si="1744"/>
        <v>1.8793807686955924E-3</v>
      </c>
      <c r="ABF189" s="10">
        <f t="shared" si="1498"/>
        <v>98.138325874731521</v>
      </c>
      <c r="ABG189" s="9">
        <f t="shared" si="1063"/>
        <v>111.67605047789087</v>
      </c>
      <c r="ABH189" s="9">
        <f t="shared" si="1064"/>
        <v>82.909452182394972</v>
      </c>
      <c r="ABI189" s="97">
        <f t="shared" si="1499"/>
        <v>97.29275133014292</v>
      </c>
      <c r="ABJ189" s="15">
        <f t="shared" si="1500"/>
        <v>1.7767582023978719E-3</v>
      </c>
      <c r="ABK189" s="11"/>
      <c r="ABL189" s="11">
        <f t="shared" si="1745"/>
        <v>1.8803038764645139E-3</v>
      </c>
      <c r="ABM189" s="10">
        <f t="shared" si="1501"/>
        <v>98.002414137880862</v>
      </c>
      <c r="ABN189" s="9">
        <f t="shared" si="1065"/>
        <v>111.56125524647841</v>
      </c>
      <c r="ABO189" s="9">
        <f t="shared" si="1066"/>
        <v>82.766192722183959</v>
      </c>
      <c r="ABP189" s="97">
        <f t="shared" si="1502"/>
        <v>97.163723984331185</v>
      </c>
      <c r="ABQ189" s="15">
        <f t="shared" si="1503"/>
        <v>1.7785162848611947E-3</v>
      </c>
      <c r="ABR189" s="11"/>
      <c r="ABS189" s="11">
        <f t="shared" si="1746"/>
        <v>1.8812191977676982E-3</v>
      </c>
      <c r="ABT189" s="10">
        <f t="shared" si="1504"/>
        <v>97.866439231017011</v>
      </c>
      <c r="ABU189" s="9">
        <f t="shared" si="1067"/>
        <v>111.446232725464</v>
      </c>
      <c r="ABV189" s="9">
        <f t="shared" si="1068"/>
        <v>82.622932130106321</v>
      </c>
      <c r="ABW189" s="97">
        <f t="shared" si="1505"/>
        <v>97.034582427785153</v>
      </c>
      <c r="ABX189" s="15">
        <f t="shared" si="1506"/>
        <v>1.7802603987764421E-3</v>
      </c>
      <c r="ABY189" s="11"/>
      <c r="ABZ189" s="11">
        <f t="shared" si="1747"/>
        <v>1.8821267945023173E-3</v>
      </c>
      <c r="ACA189" s="10">
        <f t="shared" si="1507"/>
        <v>97.730401656408603</v>
      </c>
      <c r="ACB189" s="9">
        <f t="shared" si="1069"/>
        <v>111.33098449862153</v>
      </c>
      <c r="ACC189" s="9">
        <f t="shared" si="1070"/>
        <v>82.479670414235983</v>
      </c>
      <c r="ACD189" s="97">
        <f t="shared" si="1508"/>
        <v>96.905327456428751</v>
      </c>
      <c r="ACE189" s="15">
        <f t="shared" si="1509"/>
        <v>1.7819906414661328E-3</v>
      </c>
      <c r="ACF189" s="11"/>
      <c r="ACG189" s="11">
        <f t="shared" si="1748"/>
        <v>1.8830267281389199E-3</v>
      </c>
      <c r="ACH189" s="10">
        <f t="shared" si="1510"/>
        <v>97.594301912860317</v>
      </c>
      <c r="ACI189" s="9">
        <f t="shared" si="1071"/>
        <v>111.21551214242744</v>
      </c>
      <c r="ACJ189" s="9">
        <f t="shared" si="1072"/>
        <v>82.336407582607492</v>
      </c>
      <c r="ACK189" s="97">
        <f t="shared" si="1511"/>
        <v>96.775959862517468</v>
      </c>
      <c r="ACL189" s="15">
        <f t="shared" si="1512"/>
        <v>1.7837071098044943E-3</v>
      </c>
      <c r="ACM189" s="11"/>
      <c r="ACN189" s="11">
        <f t="shared" si="1749"/>
        <v>1.8839190597232083E-3</v>
      </c>
      <c r="ACO189" s="10">
        <f t="shared" si="1513"/>
        <v>97.458140495727463</v>
      </c>
      <c r="ACP189" s="9">
        <f t="shared" si="1073"/>
        <v>111.09981722602774</v>
      </c>
      <c r="ACQ189" s="9">
        <f t="shared" si="1074"/>
        <v>82.193143643215905</v>
      </c>
      <c r="ACR189" s="97">
        <f t="shared" si="1514"/>
        <v>96.646480434621822</v>
      </c>
      <c r="ACS189" s="15">
        <f t="shared" si="1515"/>
        <v>1.7854099002154341E-3</v>
      </c>
      <c r="ACT189" s="11"/>
      <c r="ACU189" s="11">
        <f t="shared" si="1750"/>
        <v>1.8848038498778376E-3</v>
      </c>
      <c r="ACV189" s="10">
        <f t="shared" si="1516"/>
        <v>97.321917896930657</v>
      </c>
      <c r="ACW189" s="9">
        <f t="shared" si="1075"/>
        <v>110.98390131120652</v>
      </c>
      <c r="ACX189" s="9">
        <f t="shared" si="1076"/>
        <v>82.049878604016371</v>
      </c>
      <c r="ACY189" s="97">
        <f t="shared" si="1517"/>
        <v>96.516889957611454</v>
      </c>
      <c r="ACZ189" s="15">
        <f t="shared" si="1518"/>
        <v>1.7870991086706152E-3</v>
      </c>
      <c r="ADA189" s="11"/>
      <c r="ADB189" s="11">
        <f t="shared" si="1751"/>
        <v>1.885681158804249E-3</v>
      </c>
      <c r="ADC189" s="10">
        <f t="shared" si="1519"/>
        <v>97.185634604970446</v>
      </c>
      <c r="ADD189" s="9">
        <f t="shared" si="1077"/>
        <v>110.86776595235597</v>
      </c>
      <c r="ADE189" s="9">
        <f t="shared" si="1078"/>
        <v>81.906612472924436</v>
      </c>
      <c r="ADF189" s="97">
        <f t="shared" si="1520"/>
        <v>96.387189212640209</v>
      </c>
      <c r="ADG189" s="15">
        <f t="shared" si="1521"/>
        <v>1.7887748306875909E-3</v>
      </c>
      <c r="ADH189" s="11"/>
      <c r="ADI189" s="11">
        <f t="shared" si="1752"/>
        <v>1.8865510462844673E-3</v>
      </c>
      <c r="ADJ189" s="10">
        <f t="shared" si="1522"/>
        <v>97.049291104942427</v>
      </c>
      <c r="ADK189" s="9">
        <f t="shared" si="1079"/>
        <v>110.7514126964478</v>
      </c>
      <c r="ADL189" s="9">
        <f t="shared" si="1080"/>
        <v>81.763345257815516</v>
      </c>
      <c r="ADM189" s="97">
        <f t="shared" si="1523"/>
        <v>96.257378977131651</v>
      </c>
      <c r="ADN189" s="15">
        <f t="shared" si="1524"/>
        <v>1.7904371613280713E-3</v>
      </c>
      <c r="ADO189" s="11"/>
      <c r="ADP189" s="11">
        <f t="shared" si="1753"/>
        <v>1.8874135716829736E-3</v>
      </c>
      <c r="ADQ189" s="10">
        <f t="shared" si="1525"/>
        <v>96.912887878552027</v>
      </c>
      <c r="ADR189" s="9">
        <f t="shared" si="1081"/>
        <v>110.63484308300623</v>
      </c>
      <c r="ADS189" s="9">
        <f t="shared" si="1082"/>
        <v>81.620076966524991</v>
      </c>
      <c r="ADT189" s="97">
        <f t="shared" si="1526"/>
        <v>96.127460024765611</v>
      </c>
      <c r="ADU189" s="15">
        <f t="shared" si="1527"/>
        <v>1.7920861951962403E-3</v>
      </c>
      <c r="ADV189" s="11"/>
      <c r="ADW189" s="11">
        <f t="shared" si="1754"/>
        <v>1.8882687939485419E-3</v>
      </c>
      <c r="ADX189" s="10">
        <f t="shared" si="1528"/>
        <v>96.776425404129711</v>
      </c>
      <c r="ADY189" s="9">
        <f t="shared" si="1083"/>
        <v>110.51805864408227</v>
      </c>
      <c r="ADZ189" s="9">
        <f t="shared" si="1084"/>
        <v>81.47680760684807</v>
      </c>
      <c r="AEA189" s="97">
        <f t="shared" si="1529"/>
        <v>95.997433125465164</v>
      </c>
      <c r="AEB189" s="15">
        <f t="shared" si="1530"/>
        <v>1.7937220264371929E-3</v>
      </c>
      <c r="AEC189" s="11"/>
      <c r="AED189" s="11">
        <f t="shared" si="1755"/>
        <v>1.8891167716161121E-3</v>
      </c>
      <c r="AEE189" s="10">
        <f t="shared" si="1531"/>
        <v>96.639904156646139</v>
      </c>
      <c r="AEF189" s="9">
        <f t="shared" si="1085"/>
        <v>110.40106090422955</v>
      </c>
      <c r="AEG189" s="9">
        <f t="shared" si="1086"/>
        <v>81.333537186539758</v>
      </c>
      <c r="AEH189" s="97">
        <f t="shared" si="1532"/>
        <v>95.867299045384655</v>
      </c>
      <c r="AEI189" s="15">
        <f t="shared" si="1533"/>
        <v>1.7953447487354265E-3</v>
      </c>
      <c r="AEJ189" s="11"/>
      <c r="AEK189" s="11">
        <f t="shared" si="1756"/>
        <v>1.8899575628086589E-3</v>
      </c>
      <c r="AEL189" s="10">
        <f t="shared" si="1534"/>
        <v>96.503324607727507</v>
      </c>
      <c r="AEM189" s="9">
        <f t="shared" si="1087"/>
        <v>110.28385138048137</v>
      </c>
      <c r="AEN189" s="9">
        <f t="shared" si="1088"/>
        <v>81.190265713314531</v>
      </c>
      <c r="AEO189" s="97">
        <f t="shared" si="1535"/>
        <v>95.737058546897941</v>
      </c>
      <c r="AEP189" s="15">
        <f t="shared" si="1536"/>
        <v>1.7969544553134574E-3</v>
      </c>
      <c r="AEQ189" s="11"/>
      <c r="AER189" s="11">
        <f t="shared" si="1757"/>
        <v>1.8907912252390979E-3</v>
      </c>
      <c r="AES189" s="10">
        <f t="shared" si="1537"/>
        <v>96.366687225670802</v>
      </c>
      <c r="AET189" s="9">
        <f t="shared" si="1089"/>
        <v>110.1664315823292</v>
      </c>
      <c r="AEU189" s="9">
        <f t="shared" si="1090"/>
        <v>81.046993194846479</v>
      </c>
      <c r="AEV189" s="97">
        <f t="shared" si="1538"/>
        <v>95.606712388587837</v>
      </c>
      <c r="AEW189" s="15">
        <f t="shared" si="1539"/>
        <v>1.7985512389304729E-3</v>
      </c>
      <c r="AEX189" s="11"/>
      <c r="AEY189" s="11">
        <f t="shared" si="1758"/>
        <v>1.8916178162121748E-3</v>
      </c>
      <c r="AEZ189" s="10">
        <f t="shared" si="1540"/>
        <v>96.229992475459369</v>
      </c>
      <c r="AFA189" s="9">
        <f t="shared" si="1091"/>
        <v>110.04880301170252</v>
      </c>
      <c r="AFB189" s="9">
        <f t="shared" si="1092"/>
        <v>80.903719638769189</v>
      </c>
      <c r="AFC189" s="97">
        <f t="shared" si="1541"/>
        <v>95.476261325235853</v>
      </c>
      <c r="AFD189" s="15">
        <f t="shared" si="1542"/>
        <v>1.8001351918811033E-3</v>
      </c>
      <c r="AFE189" s="11"/>
      <c r="AFF189" s="11">
        <f t="shared" si="1759"/>
        <v>1.8924373926263742E-3</v>
      </c>
      <c r="AFG189" s="10">
        <f t="shared" si="1543"/>
        <v>96.09324081877844</v>
      </c>
      <c r="AFH189" s="9">
        <f t="shared" si="1093"/>
        <v>109.93096716294991</v>
      </c>
      <c r="AFI189" s="9">
        <f t="shared" si="1094"/>
        <v>80.760445052675578</v>
      </c>
      <c r="AFJ189" s="97">
        <f t="shared" si="1544"/>
        <v>95.345706107812745</v>
      </c>
      <c r="AFK189" s="15">
        <f t="shared" si="1545"/>
        <v>1.8017064059942559E-3</v>
      </c>
      <c r="AFL189" s="11"/>
      <c r="AFM189" s="11">
        <f t="shared" si="1760"/>
        <v>1.8932500109758456E-3</v>
      </c>
      <c r="AFN189" s="10">
        <f t="shared" si="1546"/>
        <v>95.956432714030711</v>
      </c>
      <c r="AFO189" s="9">
        <f t="shared" si="1095"/>
        <v>109.81292552282147</v>
      </c>
      <c r="AFP189" s="9">
        <f t="shared" si="1096"/>
        <v>80.617169444117877</v>
      </c>
      <c r="AFQ189" s="97">
        <f t="shared" si="1547"/>
        <v>95.215047483469675</v>
      </c>
      <c r="AFR189" s="15">
        <f t="shared" si="1548"/>
        <v>1.8032649726320345E-3</v>
      </c>
      <c r="AFS189" s="11"/>
      <c r="AFT189" s="11">
        <f t="shared" si="1761"/>
        <v>1.894055727352332E-3</v>
      </c>
      <c r="AFU189" s="10">
        <f t="shared" si="1549"/>
        <v>95.819568616352058</v>
      </c>
      <c r="AFV189" s="9">
        <f t="shared" si="1097"/>
        <v>109.69467957045248</v>
      </c>
      <c r="AFW189" s="9">
        <f t="shared" si="1098"/>
        <v>80.47389282060773</v>
      </c>
      <c r="AFX189" s="97">
        <f t="shared" si="1550"/>
        <v>95.084286195530098</v>
      </c>
      <c r="AFY189" s="15">
        <f t="shared" si="1551"/>
        <v>1.8048109826887245E-3</v>
      </c>
      <c r="AFZ189" s="11"/>
      <c r="AGA189" s="11">
        <f t="shared" si="1762"/>
        <v>1.8948545974470977E-3</v>
      </c>
      <c r="AGB189" s="10">
        <f t="shared" si="1552"/>
        <v>95.68264897762738</v>
      </c>
      <c r="AGC189" s="9">
        <f t="shared" si="1099"/>
        <v>109.57623077734831</v>
      </c>
      <c r="AGD189" s="9">
        <f t="shared" si="1100"/>
        <v>80.330615189615798</v>
      </c>
      <c r="AGE189" s="97">
        <f t="shared" si="1553"/>
        <v>94.953422983482056</v>
      </c>
      <c r="AGF189" s="15">
        <f t="shared" si="1554"/>
        <v>1.8063445265898807E-3</v>
      </c>
      <c r="AGG189" s="11"/>
      <c r="AGH189" s="11">
        <f t="shared" si="1763"/>
        <v>1.8956466765528948E-3</v>
      </c>
      <c r="AGI189" s="10">
        <f t="shared" si="1555"/>
        <v>95.545674246506266</v>
      </c>
      <c r="AGJ189" s="9">
        <f t="shared" si="1101"/>
        <v>109.45758060737056</v>
      </c>
      <c r="AGK189" s="9">
        <f t="shared" si="1102"/>
        <v>80.187336558572071</v>
      </c>
      <c r="AGL189" s="97">
        <f t="shared" si="1556"/>
        <v>94.822458582971308</v>
      </c>
      <c r="AGM189" s="15">
        <f t="shared" si="1557"/>
        <v>1.8078656942914606E-3</v>
      </c>
      <c r="AGN189" s="11"/>
      <c r="AGO189" s="11">
        <f t="shared" si="1764"/>
        <v>1.8964320195658971E-3</v>
      </c>
      <c r="AGP189" s="10">
        <f t="shared" si="1558"/>
        <v>95.40864486841906</v>
      </c>
      <c r="AGQ189" s="9">
        <f t="shared" si="1103"/>
        <v>109.3387305167244</v>
      </c>
      <c r="AGR189" s="9">
        <f t="shared" si="1104"/>
        <v>80.04405693486558</v>
      </c>
      <c r="AGS189" s="97">
        <f t="shared" si="1559"/>
        <v>94.691393725794995</v>
      </c>
      <c r="AGT189" s="15">
        <f t="shared" si="1560"/>
        <v>1.8093745752790478E-3</v>
      </c>
      <c r="AGU189" s="11"/>
      <c r="AGV189" s="11">
        <f t="shared" si="1765"/>
        <v>1.8972106809876767E-3</v>
      </c>
      <c r="AGW189" s="10">
        <f t="shared" si="1561"/>
        <v>95.271561285592696</v>
      </c>
      <c r="AGX189" s="9">
        <f t="shared" si="1105"/>
        <v>109.21968195394705</v>
      </c>
      <c r="AGY189" s="9">
        <f t="shared" si="1106"/>
        <v>79.900776325844504</v>
      </c>
      <c r="AGZ189" s="97">
        <f t="shared" si="1562"/>
        <v>94.560229139895768</v>
      </c>
      <c r="AHA189" s="15">
        <f t="shared" si="1563"/>
        <v>1.810871258567152E-3</v>
      </c>
      <c r="AHB189" s="11"/>
      <c r="AHC189" s="11">
        <f t="shared" si="1766"/>
        <v>1.8979827149271608E-3</v>
      </c>
      <c r="AHD189" s="10">
        <f t="shared" si="1564"/>
        <v>95.134423937066799</v>
      </c>
      <c r="AHE189" s="9">
        <f t="shared" si="1107"/>
        <v>109.10043635989746</v>
      </c>
      <c r="AHF189" s="9">
        <f t="shared" si="1108"/>
        <v>79.757494738816064</v>
      </c>
      <c r="AHG189" s="97">
        <f t="shared" si="1565"/>
        <v>94.428965549356761</v>
      </c>
      <c r="AHH189" s="15">
        <f t="shared" si="1566"/>
        <v>1.8123558326985541E-3</v>
      </c>
      <c r="AHI189" s="11"/>
      <c r="AHJ189" s="11">
        <f t="shared" si="1767"/>
        <v>1.8987481751026204E-3</v>
      </c>
      <c r="AHK189" s="10">
        <f t="shared" si="1567"/>
        <v>94.997233258709684</v>
      </c>
      <c r="AHL189" s="9">
        <f t="shared" si="1109"/>
        <v>108.98099516774712</v>
      </c>
      <c r="AHM189" s="9">
        <f t="shared" si="1110"/>
        <v>79.614212181046554</v>
      </c>
      <c r="AHN189" s="97">
        <f t="shared" si="1568"/>
        <v>94.297603674396839</v>
      </c>
      <c r="AHO189" s="15">
        <f t="shared" si="1569"/>
        <v>1.8138283857437598E-3</v>
      </c>
      <c r="AHP189" s="11"/>
      <c r="AHQ189" s="11">
        <f t="shared" si="1768"/>
        <v>1.8995071148436413E-3</v>
      </c>
      <c r="AHR189" s="10">
        <f t="shared" si="1570"/>
        <v>94.859989683234517</v>
      </c>
      <c r="AHS189" s="9">
        <f t="shared" si="1111"/>
        <v>108.86135980297198</v>
      </c>
      <c r="AHT189" s="9">
        <f t="shared" si="1112"/>
        <v>79.47092865976137</v>
      </c>
      <c r="AHU189" s="97">
        <f t="shared" si="1571"/>
        <v>94.166144231366673</v>
      </c>
      <c r="AHV189" s="15">
        <f t="shared" si="1572"/>
        <v>1.8152890053004826E-3</v>
      </c>
      <c r="AHW189" s="11"/>
      <c r="AHX189" s="11">
        <f t="shared" si="1769"/>
        <v>1.9002595870931131E-3</v>
      </c>
      <c r="AHY189" s="10">
        <f t="shared" si="1573"/>
        <v>94.722693640215482</v>
      </c>
      <c r="AHZ189" s="9">
        <f t="shared" si="1113"/>
        <v>108.74153168334539</v>
      </c>
      <c r="AIA189" s="9">
        <f t="shared" si="1114"/>
        <v>79.32764418214478</v>
      </c>
      <c r="AIB189" s="97">
        <f t="shared" si="1574"/>
        <v>94.034587932745083</v>
      </c>
      <c r="AIC189" s="15">
        <f t="shared" si="1575"/>
        <v>1.8167377784932322E-3</v>
      </c>
      <c r="AID189" s="11"/>
      <c r="AIE189" s="11">
        <f t="shared" si="1770"/>
        <v>1.9010056444092318E-3</v>
      </c>
      <c r="AIF189" s="10">
        <f t="shared" si="1576"/>
        <v>94.585345556103903</v>
      </c>
      <c r="AIG189" s="9">
        <f t="shared" si="1115"/>
        <v>108.62151221893227</v>
      </c>
      <c r="AIH189" s="9">
        <f t="shared" si="1116"/>
        <v>79.184358755340256</v>
      </c>
      <c r="AII189" s="97">
        <f t="shared" si="1577"/>
        <v>93.902935487136261</v>
      </c>
      <c r="AIJ189" s="15">
        <f t="shared" si="1578"/>
        <v>1.8181747919729277E-3</v>
      </c>
      <c r="AIK189" s="11"/>
      <c r="AIL189" s="11">
        <f t="shared" si="1771"/>
        <v>1.9017453389674841E-3</v>
      </c>
      <c r="AIM189" s="10">
        <f t="shared" si="1579"/>
        <v>94.447945854244622</v>
      </c>
      <c r="AIN189" s="9">
        <f t="shared" si="1117"/>
        <v>108.50130281208418</v>
      </c>
      <c r="AIO189" s="9">
        <f t="shared" si="1118"/>
        <v>79.041072386450153</v>
      </c>
      <c r="AIP189" s="97">
        <f t="shared" si="1580"/>
        <v>93.771187599267165</v>
      </c>
      <c r="AIQ189" s="15">
        <f t="shared" si="1581"/>
        <v>1.8196001319166148E-3</v>
      </c>
      <c r="AIR189" s="11"/>
      <c r="AIS189" s="11">
        <f t="shared" si="1772"/>
        <v>1.9024787225626601E-3</v>
      </c>
      <c r="AIT189" s="10">
        <f t="shared" si="1582"/>
        <v>94.310494954892164</v>
      </c>
      <c r="AIU189" s="9">
        <f t="shared" si="1119"/>
        <v>108.38090485743552</v>
      </c>
      <c r="AIV189" s="9">
        <f t="shared" si="1120"/>
        <v>78.897785082535989</v>
      </c>
      <c r="AIW189" s="97">
        <f t="shared" si="1583"/>
        <v>93.639344969985757</v>
      </c>
      <c r="AIX189" s="15">
        <f t="shared" si="1584"/>
        <v>1.8210138840272149E-3</v>
      </c>
      <c r="AIY189" s="11"/>
      <c r="AIZ189" s="11">
        <f t="shared" si="1773"/>
        <v>1.9032058466108539E-3</v>
      </c>
      <c r="AJA189" s="10">
        <f t="shared" si="1585"/>
        <v>94.172993275227157</v>
      </c>
      <c r="AJB189" s="9">
        <f t="shared" si="1121"/>
        <v>108.26031974190069</v>
      </c>
      <c r="AJC189" s="9">
        <f t="shared" si="1122"/>
        <v>78.754496850618253</v>
      </c>
      <c r="AJD189" s="97">
        <f t="shared" si="1586"/>
        <v>93.50740829625947</v>
      </c>
      <c r="AJE189" s="15">
        <f t="shared" si="1587"/>
        <v>1.8224161335333594E-3</v>
      </c>
      <c r="AJF189" s="11"/>
      <c r="AJG189" s="11">
        <f t="shared" si="1774"/>
        <v>1.9039267621514808E-3</v>
      </c>
      <c r="AJH189" s="10">
        <f t="shared" si="1588"/>
        <v>94.035441229372594</v>
      </c>
      <c r="AJI189" s="9">
        <f t="shared" si="1123"/>
        <v>108.13954884467226</v>
      </c>
      <c r="AJJ189" s="9">
        <f t="shared" si="1124"/>
        <v>78.611207697676562</v>
      </c>
      <c r="AJK189" s="97">
        <f t="shared" si="1589"/>
        <v>93.375378271174412</v>
      </c>
      <c r="AJL189" s="15">
        <f t="shared" si="1590"/>
        <v>1.8238069651892697E-3</v>
      </c>
      <c r="AJM189" s="11"/>
      <c r="AJN189" s="11">
        <f t="shared" si="1775"/>
        <v>1.9046415198492855E-3</v>
      </c>
      <c r="AJO189" s="10">
        <f t="shared" si="1591"/>
        <v>93.897839228410277</v>
      </c>
      <c r="AJP189" s="9">
        <f t="shared" si="1125"/>
        <v>108.01859353722016</v>
      </c>
      <c r="AJQ189" s="9">
        <f t="shared" si="1126"/>
        <v>78.467917630649467</v>
      </c>
      <c r="AJR189" s="97">
        <f t="shared" si="1592"/>
        <v>93.243255583934811</v>
      </c>
      <c r="AJS189" s="15">
        <f t="shared" si="1593"/>
        <v>1.8251864632747162E-3</v>
      </c>
      <c r="AJT189" s="11"/>
      <c r="AJU189" s="11">
        <f t="shared" si="1776"/>
        <v>1.9053501699963717E-3</v>
      </c>
      <c r="AJV189" s="10">
        <f t="shared" si="1594"/>
        <v>93.760187680397109</v>
      </c>
      <c r="AJW189" s="9">
        <f t="shared" si="1127"/>
        <v>107.89745518329171</v>
      </c>
      <c r="AJX189" s="9">
        <f t="shared" si="1128"/>
        <v>78.324626656434859</v>
      </c>
      <c r="AJY189" s="97">
        <f t="shared" si="1595"/>
        <v>93.111040919863285</v>
      </c>
      <c r="AJZ189" s="15">
        <f t="shared" si="1596"/>
        <v>1.8265547115949986E-3</v>
      </c>
      <c r="AKA189" s="11"/>
      <c r="AKB189" s="11">
        <f t="shared" si="1777"/>
        <v>1.9060527625141994E-3</v>
      </c>
      <c r="AKC189" s="10">
        <f t="shared" si="1597"/>
        <v>93.622486990381731</v>
      </c>
      <c r="AKD189" s="9">
        <f t="shared" si="1129"/>
        <v>107.77613513891274</v>
      </c>
      <c r="AKE189" s="9">
        <f t="shared" si="1130"/>
        <v>78.181334781889632</v>
      </c>
      <c r="AKF189" s="97">
        <f t="shared" si="1598"/>
        <v>92.978734960401184</v>
      </c>
      <c r="AKG189" s="15">
        <f t="shared" si="1599"/>
        <v>1.8279117934810307E-3</v>
      </c>
      <c r="AKH189" s="11"/>
      <c r="AKI189" s="11">
        <f t="shared" si="1778"/>
        <v>1.9067493469556353E-3</v>
      </c>
      <c r="AKJ189" s="10">
        <f t="shared" si="1600"/>
        <v>93.484737560420754</v>
      </c>
      <c r="AKK189" s="9">
        <f t="shared" si="1131"/>
        <v>107.65463475238946</v>
      </c>
      <c r="AKL189" s="9">
        <f t="shared" si="1132"/>
        <v>78.038042013829894</v>
      </c>
      <c r="AKM189" s="97">
        <f t="shared" si="1601"/>
        <v>92.846338383109668</v>
      </c>
      <c r="AKN189" s="15">
        <f t="shared" si="1602"/>
        <v>1.8292577917894499E-3</v>
      </c>
      <c r="AKO189" s="11"/>
      <c r="AKP189" s="11">
        <f t="shared" si="1779"/>
        <v>1.9074399725069636E-3</v>
      </c>
      <c r="AKQ189" s="10">
        <f t="shared" si="1603"/>
        <v>93.346939789595325</v>
      </c>
      <c r="AKR189" s="9">
        <f t="shared" si="1133"/>
        <v>107.53295536431141</v>
      </c>
      <c r="AKS189" s="9">
        <f t="shared" si="1134"/>
        <v>77.894748359030999</v>
      </c>
      <c r="AKT189" s="97">
        <f t="shared" si="1604"/>
        <v>92.713851861671202</v>
      </c>
      <c r="AKU189" s="15">
        <f t="shared" si="1605"/>
        <v>1.8305927889027882E-3</v>
      </c>
      <c r="AKV189" s="11"/>
      <c r="AKW189" s="11">
        <f t="shared" si="1780"/>
        <v>1.9081246879899118E-3</v>
      </c>
      <c r="AKX189" s="10">
        <f t="shared" si="1606"/>
        <v>93.209094074027604</v>
      </c>
      <c r="AKY189" s="9">
        <f t="shared" si="1135"/>
        <v>107.41109830755512</v>
      </c>
      <c r="AKZ189" s="9">
        <f t="shared" si="1136"/>
        <v>77.751453824227553</v>
      </c>
      <c r="ALA189" s="97">
        <f t="shared" si="1607"/>
        <v>92.581276065891331</v>
      </c>
      <c r="ALB189" s="15">
        <f t="shared" si="1608"/>
        <v>1.8319168667297104E-3</v>
      </c>
      <c r="ALC189" s="11"/>
      <c r="ALD189" s="11">
        <f t="shared" si="1781"/>
        <v>1.9088035418636873E-3</v>
      </c>
      <c r="ALE189" s="10">
        <f t="shared" si="1609"/>
        <v>93.071200806897238</v>
      </c>
      <c r="ALF189" s="9">
        <f t="shared" si="1137"/>
        <v>107.28906490728879</v>
      </c>
      <c r="ALG189" s="9">
        <f t="shared" si="1138"/>
        <v>77.608158416113511</v>
      </c>
      <c r="ALH189" s="97">
        <f t="shared" si="1610"/>
        <v>92.44861166170115</v>
      </c>
      <c r="ALI189" s="15">
        <f t="shared" si="1611"/>
        <v>1.8332301067052815E-3</v>
      </c>
      <c r="ALJ189" s="11"/>
      <c r="ALK189" s="11">
        <f t="shared" si="1782"/>
        <v>1.9094765822270036E-3</v>
      </c>
      <c r="ALL189" s="10">
        <f t="shared" si="1612"/>
        <v>92.933260378457874</v>
      </c>
      <c r="ALM189" s="9">
        <f t="shared" si="1139"/>
        <v>107.16685648097766</v>
      </c>
      <c r="ALN189" s="9">
        <f t="shared" si="1140"/>
        <v>77.464862141342167</v>
      </c>
      <c r="ALO189" s="115">
        <f t="shared" si="1613"/>
        <v>92.315859311159912</v>
      </c>
      <c r="ALP189" s="15">
        <f t="shared" si="1614"/>
        <v>1.8345325897913152E-3</v>
      </c>
      <c r="ALQ189" s="12"/>
      <c r="ALR189" s="11">
        <f t="shared" si="1783"/>
        <v>1.9101438568201123E-3</v>
      </c>
      <c r="ALS189" s="10">
        <f t="shared" si="1615"/>
        <v>92.795273176053655</v>
      </c>
      <c r="ALT189" s="9">
        <f t="shared" si="1141"/>
        <v>107.04447433839032</v>
      </c>
      <c r="ALU189" s="9">
        <f t="shared" si="1142"/>
        <v>77.321565006526257</v>
      </c>
      <c r="ALV189" s="115">
        <f t="shared" si="1616"/>
        <v>92.183019672458286</v>
      </c>
      <c r="ALW189" s="15">
        <f t="shared" si="1617"/>
        <v>1.8358243964767451E-3</v>
      </c>
      <c r="ALX189" s="12"/>
      <c r="ALY189" s="11">
        <f t="shared" si="1784"/>
        <v>1.9108054130268378E-3</v>
      </c>
      <c r="ALZ189" s="10">
        <f t="shared" si="1618"/>
        <v>92.657239584135738</v>
      </c>
      <c r="AMA189" s="9">
        <f t="shared" si="1143"/>
        <v>106.92191978160581</v>
      </c>
      <c r="AMB189" s="9">
        <f t="shared" si="1144"/>
        <v>77.178267018238017</v>
      </c>
      <c r="AMC189" s="115">
        <f t="shared" si="1619"/>
        <v>92.050093399921906</v>
      </c>
      <c r="AMD189" s="15">
        <f t="shared" si="1620"/>
        <v>1.8371056067780663E-3</v>
      </c>
      <c r="AME189" s="12"/>
      <c r="AMF189" s="11">
        <f t="shared" si="1785"/>
        <v>1.9114612978766037E-3</v>
      </c>
      <c r="AMG189" s="10">
        <f t="shared" si="1621"/>
        <v>92.519159984278829</v>
      </c>
      <c r="AMH189" s="9">
        <f t="shared" si="1145"/>
        <v>106.79919410502147</v>
      </c>
      <c r="AMI189" s="9">
        <f t="shared" si="1146"/>
        <v>77.034968183009312</v>
      </c>
      <c r="AMJ189" s="115">
        <f t="shared" si="1622"/>
        <v>91.917081144015384</v>
      </c>
      <c r="AMK189" s="15">
        <f t="shared" si="1623"/>
        <v>1.838376300239807E-3</v>
      </c>
      <c r="AML189" s="12"/>
      <c r="AMM189" s="11">
        <f t="shared" si="1786"/>
        <v>1.912111558046469E-3</v>
      </c>
      <c r="AMN189" s="10">
        <f t="shared" si="1624"/>
        <v>92.381034755197717</v>
      </c>
      <c r="AMO189" s="9">
        <f t="shared" si="1147"/>
        <v>106.67629859536163</v>
      </c>
      <c r="AMP189" s="9">
        <f t="shared" si="1148"/>
        <v>76.891668507331545</v>
      </c>
      <c r="AMQ189" s="115">
        <f t="shared" si="1625"/>
        <v>91.78398355134658</v>
      </c>
      <c r="AMR189" s="15">
        <f t="shared" si="1626"/>
        <v>1.839636555935077E-3</v>
      </c>
      <c r="AMS189" s="12"/>
      <c r="AMT189" s="11">
        <f t="shared" si="1787"/>
        <v>1.9127562398631652E-3</v>
      </c>
      <c r="AMU189" s="10">
        <f t="shared" si="1627"/>
        <v>92.242864272763711</v>
      </c>
      <c r="AMV189" s="9">
        <f t="shared" si="1149"/>
        <v>106.55323453168698</v>
      </c>
      <c r="AMW189" s="9">
        <f t="shared" si="1150"/>
        <v>76.748367997655876</v>
      </c>
      <c r="AMX189" s="115">
        <f t="shared" si="1628"/>
        <v>91.650801264671429</v>
      </c>
      <c r="AMY189" s="15">
        <f t="shared" si="1629"/>
        <v>1.8408864524661276E-3</v>
      </c>
      <c r="AMZ189" s="12"/>
      <c r="ANA189" s="11">
        <f t="shared" si="1788"/>
        <v>1.9133953893051183E-3</v>
      </c>
      <c r="ANB189" s="10">
        <f t="shared" si="1630"/>
        <v>92.10464891002124</v>
      </c>
      <c r="ANC189" s="9">
        <f t="shared" si="1151"/>
        <v>106.43000318540477</v>
      </c>
      <c r="AND189" s="9">
        <f t="shared" si="1152"/>
        <v>76.605066660393192</v>
      </c>
      <c r="ANE189" s="115">
        <f t="shared" si="1631"/>
        <v>91.517534922898989</v>
      </c>
      <c r="ANF189" s="15">
        <f t="shared" si="1632"/>
        <v>1.8421260679649879E-3</v>
      </c>
      <c r="ANG189" s="12"/>
      <c r="ANH189" s="11">
        <f t="shared" si="1789"/>
        <v>1.9140290520044923E-3</v>
      </c>
      <c r="ANI189" s="10">
        <f t="shared" si="1633"/>
        <v>91.966389037204294</v>
      </c>
      <c r="ANJ189" s="9">
        <f t="shared" si="1153"/>
        <v>106.30660582027967</v>
      </c>
      <c r="ANK189" s="9">
        <f t="shared" si="1154"/>
        <v>76.461764501914331</v>
      </c>
      <c r="ANL189" s="115">
        <f t="shared" si="1634"/>
        <v>91.384185161097008</v>
      </c>
      <c r="ANM189" s="15">
        <f t="shared" si="1635"/>
        <v>1.8433554800941191E-3</v>
      </c>
      <c r="ANN189" s="12"/>
      <c r="ANO189" s="11">
        <f t="shared" si="1790"/>
        <v>1.9146572732492086E-3</v>
      </c>
      <c r="ANP189" s="10">
        <f t="shared" si="1636"/>
        <v>91.828085021752997</v>
      </c>
      <c r="ANQ189" s="9">
        <f t="shared" si="1155"/>
        <v>106.18304369244538</v>
      </c>
      <c r="ANR189" s="9">
        <f t="shared" si="1156"/>
        <v>76.318461528550074</v>
      </c>
      <c r="ANS189" s="115">
        <f t="shared" si="1637"/>
        <v>91.250752610497727</v>
      </c>
      <c r="ANT189" s="15">
        <f t="shared" si="1638"/>
        <v>1.8445747660471321E-3</v>
      </c>
      <c r="ANU189" s="12"/>
      <c r="ANV189" s="11">
        <f t="shared" si="1791"/>
        <v>1.9152800979849772E-3</v>
      </c>
      <c r="ANW189" s="10">
        <f t="shared" si="1639"/>
        <v>91.68973722833006</v>
      </c>
      <c r="ANX189" s="9">
        <f t="shared" si="1157"/>
        <v>106.05931805041692</v>
      </c>
      <c r="ANY189" s="9">
        <f t="shared" si="1158"/>
        <v>76.175157746591154</v>
      </c>
      <c r="ANZ189" s="115">
        <f t="shared" si="1640"/>
        <v>91.117237898504044</v>
      </c>
      <c r="AOA189" s="15">
        <f t="shared" si="1641"/>
        <v>1.8457840025495431E-3</v>
      </c>
      <c r="AOB189" s="12"/>
      <c r="AOC189" s="11">
        <f t="shared" si="1792"/>
        <v>1.9158975708173384E-3</v>
      </c>
      <c r="AOD189" s="10">
        <f t="shared" si="1642"/>
        <v>91.551346018837194</v>
      </c>
      <c r="AOE189" s="9">
        <f t="shared" si="1159"/>
        <v>105.93543013510357</v>
      </c>
      <c r="AOF189" s="9">
        <f t="shared" si="1160"/>
        <v>75.976993034398006</v>
      </c>
      <c r="AOG189" s="115">
        <f t="shared" si="1643"/>
        <v>90.95621158475079</v>
      </c>
      <c r="AOH189" s="15">
        <f t="shared" si="1644"/>
        <v>1.8503716811741901E-3</v>
      </c>
      <c r="AOI189" s="12"/>
      <c r="AOJ189" s="11">
        <f t="shared" si="1793"/>
        <v>1.9199276016542035E-3</v>
      </c>
      <c r="AOK189" s="10">
        <f t="shared" si="1645"/>
        <v>91.385243280780173</v>
      </c>
      <c r="AOL189" s="9">
        <f t="shared" si="1161"/>
        <v>105.81092560997642</v>
      </c>
      <c r="AOM189" s="9">
        <f t="shared" si="1162"/>
        <v>75.917405074161991</v>
      </c>
      <c r="AON189" s="115">
        <f t="shared" si="1646"/>
        <v>90.864165342069214</v>
      </c>
      <c r="AOO189" s="15">
        <f t="shared" si="1647"/>
        <v>1.846362133783253E-3</v>
      </c>
      <c r="AOP189" s="12"/>
      <c r="AOQ189" s="11">
        <f t="shared" si="1794"/>
        <v>1.9152890966845461E-3</v>
      </c>
      <c r="AOR189" s="10">
        <f t="shared" si="1648"/>
        <v>91.288752367191677</v>
      </c>
      <c r="AOS189" s="9">
        <f t="shared" si="1163"/>
        <v>105.68696007486567</v>
      </c>
      <c r="AOT189" s="9">
        <f t="shared" si="1164"/>
        <v>76.764918750347732</v>
      </c>
      <c r="AOU189" s="115">
        <f t="shared" si="1649"/>
        <v>91.225939412606692</v>
      </c>
      <c r="AOV189" s="15">
        <f t="shared" si="1650"/>
        <v>1.7863590830436639E-3</v>
      </c>
      <c r="AOW189" s="12"/>
      <c r="AOX189" s="11">
        <f t="shared" si="1795"/>
        <v>1.854186401614511E-3</v>
      </c>
      <c r="AOY189" s="10">
        <f t="shared" si="1651"/>
        <v>91.649999999999991</v>
      </c>
      <c r="AOZ189" s="9">
        <f t="shared" si="1165"/>
        <v>105.57092087783076</v>
      </c>
      <c r="APA189" s="9"/>
      <c r="APB189" s="97">
        <f t="shared" si="1652"/>
        <v>91.649999999999991</v>
      </c>
      <c r="APC189" s="15">
        <f t="shared" si="1653"/>
        <v>1.7196409600150962E-3</v>
      </c>
      <c r="APD189" s="11"/>
      <c r="APE189" s="11"/>
    </row>
    <row r="190" spans="1:1097" x14ac:dyDescent="0.2">
      <c r="A190" s="183"/>
      <c r="B190" s="183"/>
      <c r="C190" s="1">
        <f t="shared" si="1654"/>
        <v>180</v>
      </c>
      <c r="D190" s="1">
        <f t="shared" si="1655"/>
        <v>6024.5844021139956</v>
      </c>
      <c r="E190" s="1">
        <f t="shared" si="1656"/>
        <v>-16317921.817764627</v>
      </c>
      <c r="F190" s="2">
        <f t="shared" si="1657"/>
        <v>113.16</v>
      </c>
      <c r="G190" s="8">
        <f t="shared" si="1658"/>
        <v>1.9810000000000001E-3</v>
      </c>
      <c r="H190" s="6">
        <f t="shared" si="1659"/>
        <v>0.14400020254000001</v>
      </c>
      <c r="I190" s="2">
        <f t="shared" si="1660"/>
        <v>3500</v>
      </c>
      <c r="J190" s="3">
        <f t="shared" si="857"/>
        <v>58.333333333333336</v>
      </c>
      <c r="K190" s="3">
        <f t="shared" si="858"/>
        <v>366.52</v>
      </c>
      <c r="L190" s="1">
        <f t="shared" si="1661"/>
        <v>0.82</v>
      </c>
      <c r="M190" s="1">
        <f t="shared" si="1662"/>
        <v>0.66</v>
      </c>
      <c r="N190" s="1">
        <f t="shared" si="1166"/>
        <v>0.54120000000000001</v>
      </c>
      <c r="O190" s="3">
        <f t="shared" si="1167"/>
        <v>7.5227878787878781</v>
      </c>
      <c r="P190" s="40">
        <f t="shared" si="859"/>
        <v>570.9796</v>
      </c>
      <c r="Q190" s="1">
        <f t="shared" si="1663"/>
        <v>21.51</v>
      </c>
      <c r="R190" s="1">
        <f t="shared" si="1664"/>
        <v>151</v>
      </c>
      <c r="S190" s="2">
        <f t="shared" si="1665"/>
        <v>12587.54</v>
      </c>
      <c r="T190" s="1">
        <f t="shared" si="860"/>
        <v>83.916933333333333</v>
      </c>
      <c r="U190" s="7">
        <f t="shared" si="1666"/>
        <v>9.1849501318337995E-2</v>
      </c>
      <c r="V190" s="7">
        <f t="shared" si="861"/>
        <v>6.6258942829124593E-3</v>
      </c>
      <c r="W190" s="159">
        <f t="shared" si="1667"/>
        <v>3.4283282369456214E-2</v>
      </c>
      <c r="X190" s="40">
        <f t="shared" si="862"/>
        <v>8095.2484858865882</v>
      </c>
      <c r="Y190" s="1">
        <f t="shared" si="1668"/>
        <v>0</v>
      </c>
      <c r="Z190" s="1">
        <f t="shared" si="1669"/>
        <v>113.16</v>
      </c>
      <c r="AA190" s="1">
        <f t="shared" si="1670"/>
        <v>91.649999999999991</v>
      </c>
      <c r="AB190" s="6">
        <f t="shared" si="863"/>
        <v>0.2895550479995273</v>
      </c>
      <c r="AC190" s="1">
        <f t="shared" si="1671"/>
        <v>526.19133708825245</v>
      </c>
      <c r="AD190" s="40">
        <f t="shared" si="864"/>
        <v>36363.626619283568</v>
      </c>
      <c r="AE190" s="1">
        <f t="shared" si="865"/>
        <v>0.15947988387208822</v>
      </c>
      <c r="AF190" s="2">
        <f t="shared" si="1796"/>
        <v>5</v>
      </c>
      <c r="AG190" s="10">
        <f t="shared" si="866"/>
        <v>0.79739941936044112</v>
      </c>
      <c r="AH190" s="12">
        <f t="shared" si="867"/>
        <v>0.81241960331554131</v>
      </c>
      <c r="AI190" s="43">
        <f t="shared" si="868"/>
        <v>5.3770722441039456E-6</v>
      </c>
      <c r="AJ190" s="93">
        <f t="shared" si="869"/>
        <v>-1.3346493695177327E-6</v>
      </c>
      <c r="AK190" s="43">
        <f t="shared" si="1168"/>
        <v>1.0613508182013181E-3</v>
      </c>
      <c r="AL190" s="43">
        <f t="shared" si="870"/>
        <v>1.9614985606167137E-4</v>
      </c>
      <c r="AM190" s="43"/>
      <c r="AN190" s="43">
        <f t="shared" si="1169"/>
        <v>1.0613508182013181E-3</v>
      </c>
      <c r="AO190" s="10">
        <f t="shared" si="1170"/>
        <v>109.35579165277976</v>
      </c>
      <c r="AP190" s="9"/>
      <c r="AQ190" s="9">
        <f t="shared" si="871"/>
        <v>97.025906067329458</v>
      </c>
      <c r="AR190" s="104">
        <f t="shared" si="1171"/>
        <v>107.49103554227915</v>
      </c>
      <c r="AS190" s="15">
        <f t="shared" si="1172"/>
        <v>1.2927496287723338E-3</v>
      </c>
      <c r="AT190" s="49"/>
      <c r="AU190" s="11">
        <f t="shared" si="1173"/>
        <v>1.5194734937143261E-3</v>
      </c>
      <c r="AV190" s="10">
        <f t="shared" si="1174"/>
        <v>109.24246523650473</v>
      </c>
      <c r="AW190" s="9">
        <f t="shared" si="872"/>
        <v>117.89539406614303</v>
      </c>
      <c r="AX190" s="9">
        <f t="shared" si="873"/>
        <v>96.883205733955933</v>
      </c>
      <c r="AY190" s="97">
        <f t="shared" si="1175"/>
        <v>107.38929990004948</v>
      </c>
      <c r="AZ190" s="15">
        <f t="shared" si="1176"/>
        <v>1.2978099664772581E-3</v>
      </c>
      <c r="BA190" s="49"/>
      <c r="BB190" s="11">
        <f t="shared" si="1177"/>
        <v>1.5231267602353932E-3</v>
      </c>
      <c r="BC190" s="10">
        <f t="shared" si="1178"/>
        <v>109.12893480607109</v>
      </c>
      <c r="BD190" s="9">
        <f t="shared" si="874"/>
        <v>117.8341464204069</v>
      </c>
      <c r="BE190" s="9">
        <f t="shared" si="875"/>
        <v>96.740501570962152</v>
      </c>
      <c r="BF190" s="97">
        <f t="shared" si="1179"/>
        <v>107.28732399568452</v>
      </c>
      <c r="BG190" s="15">
        <f t="shared" si="1180"/>
        <v>1.3028410978501662E-3</v>
      </c>
      <c r="BH190" s="49"/>
      <c r="BI190" s="11">
        <f t="shared" si="1181"/>
        <v>1.5267551877951265E-3</v>
      </c>
      <c r="BJ190" s="10">
        <f t="shared" si="1182"/>
        <v>109.01520125586825</v>
      </c>
      <c r="BK190" s="9">
        <f t="shared" si="876"/>
        <v>117.77242298508337</v>
      </c>
      <c r="BL190" s="9">
        <f t="shared" si="1183"/>
        <v>96.597793580062003</v>
      </c>
      <c r="BM190" s="97">
        <f t="shared" si="1184"/>
        <v>107.18510828257268</v>
      </c>
      <c r="BN190" s="15">
        <f t="shared" si="1185"/>
        <v>1.3078430786860724E-3</v>
      </c>
      <c r="BO190" s="49"/>
      <c r="BP190" s="11">
        <f t="shared" si="1186"/>
        <v>1.5303588862271972E-3</v>
      </c>
      <c r="BQ190" s="10">
        <f t="shared" si="1187"/>
        <v>108.90126548418054</v>
      </c>
      <c r="BR190" s="9">
        <f t="shared" si="877"/>
        <v>117.71022469198819</v>
      </c>
      <c r="BS190" s="9">
        <f t="shared" si="1188"/>
        <v>96.455081763314254</v>
      </c>
      <c r="BT190" s="97">
        <f t="shared" si="1189"/>
        <v>107.08265322765122</v>
      </c>
      <c r="BU190" s="15">
        <f t="shared" si="1190"/>
        <v>1.3128159664110718E-3</v>
      </c>
      <c r="BV190" s="12"/>
      <c r="BW190" s="11">
        <f t="shared" si="1191"/>
        <v>1.5339379658220039E-3</v>
      </c>
      <c r="BX190" s="10">
        <f t="shared" si="1192"/>
        <v>108.78712839303455</v>
      </c>
      <c r="BY190" s="9">
        <f t="shared" si="878"/>
        <v>117.64755249926739</v>
      </c>
      <c r="BZ190" s="9">
        <f t="shared" si="1193"/>
        <v>96.312366123117087</v>
      </c>
      <c r="CA190" s="97">
        <f t="shared" si="1194"/>
        <v>106.97995931119223</v>
      </c>
      <c r="CB190" s="15">
        <f t="shared" si="1195"/>
        <v>1.3177598200565734E-3</v>
      </c>
      <c r="CC190" s="12"/>
      <c r="CD190" s="11">
        <f t="shared" si="1196"/>
        <v>1.5374925373082685E-3</v>
      </c>
      <c r="CE190" s="10">
        <f t="shared" si="1197"/>
        <v>108.67279088804816</v>
      </c>
      <c r="CF190" s="9">
        <f t="shared" si="879"/>
        <v>117.58440739097544</v>
      </c>
      <c r="CG190" s="9">
        <f t="shared" si="1198"/>
        <v>96.169646662203093</v>
      </c>
      <c r="CH190" s="97">
        <f t="shared" si="1199"/>
        <v>106.87702702658927</v>
      </c>
      <c r="CI190" s="15">
        <f t="shared" si="1200"/>
        <v>1.3226747002335532E-3</v>
      </c>
      <c r="CJ190" s="12"/>
      <c r="CK190" s="11">
        <f t="shared" si="1201"/>
        <v>1.5410227118348224E-3</v>
      </c>
      <c r="CL190" s="10">
        <f t="shared" si="1202"/>
        <v>108.55825387828153</v>
      </c>
      <c r="CM190" s="9">
        <f t="shared" si="880"/>
        <v>117.52079037665423</v>
      </c>
      <c r="CN190" s="9">
        <f t="shared" si="1203"/>
        <v>96.0269233836338</v>
      </c>
      <c r="CO190" s="97">
        <f t="shared" si="1204"/>
        <v>106.77385688014402</v>
      </c>
      <c r="CP190" s="15">
        <f t="shared" si="1205"/>
        <v>1.327560669106899E-3</v>
      </c>
      <c r="CQ190" s="12"/>
      <c r="CR190" s="11">
        <f t="shared" si="1206"/>
        <v>1.5445286009526374E-3</v>
      </c>
      <c r="CS190" s="10">
        <f t="shared" si="1207"/>
        <v>108.44351827608961</v>
      </c>
      <c r="CT190" s="9">
        <f t="shared" si="881"/>
        <v>117.45670249091296</v>
      </c>
      <c r="CU190" s="9">
        <f t="shared" si="882"/>
        <v>95.884196290794534</v>
      </c>
      <c r="CV190" s="97">
        <f t="shared" si="1208"/>
        <v>106.67044939085375</v>
      </c>
      <c r="CW190" s="15">
        <f t="shared" si="1209"/>
        <v>1.3324177903697673E-3</v>
      </c>
      <c r="CX190" s="12"/>
      <c r="CY190" s="11">
        <f t="shared" si="1210"/>
        <v>1.5480103165970384E-3</v>
      </c>
      <c r="CZ190" s="10">
        <f t="shared" si="1211"/>
        <v>108.32858499697642</v>
      </c>
      <c r="DA190" s="9">
        <f t="shared" si="883"/>
        <v>117.39214479300905</v>
      </c>
      <c r="DB190" s="9">
        <f t="shared" si="884"/>
        <v>95.741465387389013</v>
      </c>
      <c r="DC190" s="97">
        <f t="shared" si="1212"/>
        <v>106.56680509019904</v>
      </c>
      <c r="DD190" s="15">
        <f t="shared" si="1213"/>
        <v>1.3372461292180367E-3</v>
      </c>
      <c r="DE190" s="12"/>
      <c r="DF190" s="11">
        <f t="shared" si="1214"/>
        <v>1.5514679710701505E-3</v>
      </c>
      <c r="DG190" s="10">
        <f t="shared" si="1215"/>
        <v>108.21345495945113</v>
      </c>
      <c r="DH190" s="9">
        <f t="shared" si="885"/>
        <v>117.32711836643021</v>
      </c>
      <c r="DI190" s="9">
        <f t="shared" si="886"/>
        <v>95.598730677434261</v>
      </c>
      <c r="DJ190" s="97">
        <f t="shared" si="1216"/>
        <v>106.46292452193224</v>
      </c>
      <c r="DK190" s="15">
        <f t="shared" si="1217"/>
        <v>1.3420457523248138E-3</v>
      </c>
      <c r="DL190" s="12"/>
      <c r="DM190" s="11">
        <f t="shared" si="1218"/>
        <v>1.5549016770235488E-3</v>
      </c>
      <c r="DN190" s="10">
        <f t="shared" si="1219"/>
        <v>108.09812908488584</v>
      </c>
      <c r="DO190" s="9">
        <f t="shared" si="887"/>
        <v>117.26162431847762</v>
      </c>
      <c r="DP190" s="9">
        <f t="shared" si="888"/>
        <v>95.455992165255481</v>
      </c>
      <c r="DQ190" s="97">
        <f t="shared" si="1220"/>
        <v>106.35880824186654</v>
      </c>
      <c r="DR190" s="15">
        <f t="shared" si="1221"/>
        <v>1.3468167278149958E-3</v>
      </c>
      <c r="DS190" s="12"/>
      <c r="DT190" s="11">
        <f t="shared" si="1222"/>
        <v>1.5583115474411076E-3</v>
      </c>
      <c r="DU190" s="10">
        <f t="shared" si="1223"/>
        <v>107.98260829737521</v>
      </c>
      <c r="DV190" s="9">
        <f t="shared" si="889"/>
        <v>117.19566377985042</v>
      </c>
      <c r="DW190" s="9">
        <f t="shared" si="890"/>
        <v>95.313249855480649</v>
      </c>
      <c r="DX190" s="97">
        <f t="shared" si="1224"/>
        <v>106.25445681766553</v>
      </c>
      <c r="DY190" s="15">
        <f t="shared" si="1225"/>
        <v>1.3515591252399482E-3</v>
      </c>
      <c r="DZ190" s="12"/>
      <c r="EA190" s="11">
        <f t="shared" si="1226"/>
        <v>1.5616976956220933E-3</v>
      </c>
      <c r="EB190" s="10">
        <f t="shared" si="1227"/>
        <v>107.86689352359761</v>
      </c>
      <c r="EC190" s="9">
        <f t="shared" si="891"/>
        <v>117.12923790423166</v>
      </c>
      <c r="ED190" s="9">
        <f t="shared" si="892"/>
        <v>95.170503753035746</v>
      </c>
      <c r="EE190" s="97">
        <f t="shared" si="1228"/>
        <v>106.14987082863371</v>
      </c>
      <c r="EF190" s="15">
        <f t="shared" si="1229"/>
        <v>1.3562730155522204E-3</v>
      </c>
      <c r="EG190" s="12"/>
      <c r="EH190" s="11">
        <f t="shared" si="1230"/>
        <v>1.565060235164437E-3</v>
      </c>
      <c r="EI190" s="10">
        <f t="shared" si="1231"/>
        <v>107.75098569267836</v>
      </c>
      <c r="EJ190" s="9">
        <f t="shared" si="893"/>
        <v>117.06234786787562</v>
      </c>
      <c r="EK190" s="9">
        <f t="shared" si="894"/>
        <v>95.027753863139182</v>
      </c>
      <c r="EL190" s="97">
        <f t="shared" si="1232"/>
        <v>106.04505086550739</v>
      </c>
      <c r="EM190" s="15">
        <f t="shared" si="1233"/>
        <v>1.360958471080411E-3</v>
      </c>
      <c r="EN190" s="12"/>
      <c r="EO190" s="11">
        <f t="shared" si="1234"/>
        <v>1.5683992799482526E-3</v>
      </c>
      <c r="EP190" s="10">
        <f t="shared" si="1235"/>
        <v>107.63488573605426</v>
      </c>
      <c r="EQ190" s="9">
        <f t="shared" si="895"/>
        <v>116.99499486919672</v>
      </c>
      <c r="ER190" s="9">
        <f t="shared" si="896"/>
        <v>94.885000191297152</v>
      </c>
      <c r="ES190" s="97">
        <f t="shared" si="1236"/>
        <v>105.93999753024693</v>
      </c>
      <c r="ET190" s="15">
        <f t="shared" si="1237"/>
        <v>1.3656155655040465E-3</v>
      </c>
      <c r="EU190" s="12"/>
      <c r="EV190" s="11">
        <f t="shared" si="1238"/>
        <v>1.5717149441195279E-3</v>
      </c>
      <c r="EW190" s="10">
        <f t="shared" si="1239"/>
        <v>107.5185945873404</v>
      </c>
      <c r="EX190" s="9">
        <f t="shared" si="897"/>
        <v>116.92718012836004</v>
      </c>
      <c r="EY190" s="9">
        <f t="shared" si="898"/>
        <v>94.742242743298419</v>
      </c>
      <c r="EZ190" s="97">
        <f t="shared" si="1240"/>
        <v>105.83471143582923</v>
      </c>
      <c r="FA190" s="15">
        <f t="shared" si="1241"/>
        <v>1.3702443738286261E-3</v>
      </c>
      <c r="FB190" s="12"/>
      <c r="FC190" s="11">
        <f t="shared" si="1242"/>
        <v>1.5750073420740629E-3</v>
      </c>
      <c r="FD190" s="10">
        <f t="shared" si="1243"/>
        <v>107.40211318219833</v>
      </c>
      <c r="FE190" s="9">
        <f t="shared" si="899"/>
        <v>116.85890488687359</v>
      </c>
      <c r="FF190" s="9">
        <f t="shared" si="900"/>
        <v>94.599481525209043</v>
      </c>
      <c r="FG190" s="97">
        <f t="shared" si="1244"/>
        <v>105.72919320604132</v>
      </c>
      <c r="FH190" s="15">
        <f t="shared" si="1245"/>
        <v>1.3748449723607651E-3</v>
      </c>
      <c r="FI190" s="12"/>
      <c r="FJ190" s="11">
        <f t="shared" si="1246"/>
        <v>1.5782765884416196E-3</v>
      </c>
      <c r="FK190" s="10">
        <f t="shared" si="1247"/>
        <v>107.28544245820598</v>
      </c>
      <c r="FL190" s="9">
        <f t="shared" si="901"/>
        <v>116.79017040718233</v>
      </c>
      <c r="FM190" s="9">
        <f t="shared" si="902"/>
        <v>94.456716543367776</v>
      </c>
      <c r="FN190" s="97">
        <f t="shared" si="1248"/>
        <v>105.62344347527505</v>
      </c>
      <c r="FO190" s="15">
        <f t="shared" si="1249"/>
        <v>1.379417438683391E-3</v>
      </c>
      <c r="FP190" s="12"/>
      <c r="FQ190" s="11">
        <f t="shared" si="1250"/>
        <v>1.5815227980702511E-3</v>
      </c>
      <c r="FR190" s="10">
        <f t="shared" si="1251"/>
        <v>107.16858335472959</v>
      </c>
      <c r="FS190" s="9">
        <f t="shared" si="903"/>
        <v>116.72097797226404</v>
      </c>
      <c r="FT190" s="9">
        <f t="shared" si="904"/>
        <v>94.313947804380945</v>
      </c>
      <c r="FU190" s="97">
        <f t="shared" si="1252"/>
        <v>105.51746288832248</v>
      </c>
      <c r="FV190" s="15">
        <f t="shared" si="1253"/>
        <v>1.3839618516311113E-3</v>
      </c>
      <c r="FW190" s="12"/>
      <c r="FX190" s="11">
        <f t="shared" si="1254"/>
        <v>1.5847460860108689E-3</v>
      </c>
      <c r="FY190" s="10">
        <f t="shared" si="1255"/>
        <v>107.05153681279722</v>
      </c>
      <c r="FZ190" s="9">
        <f t="shared" si="905"/>
        <v>116.65132888522714</v>
      </c>
      <c r="GA190" s="9">
        <f t="shared" si="906"/>
        <v>94.171175315117367</v>
      </c>
      <c r="GB190" s="97">
        <f t="shared" si="1256"/>
        <v>105.41125210017225</v>
      </c>
      <c r="GC190" s="15">
        <f t="shared" si="1257"/>
        <v>1.3884782912656803E-3</v>
      </c>
      <c r="GD190" s="12"/>
      <c r="GE190" s="11">
        <f t="shared" si="1258"/>
        <v>1.5879465675020324E-3</v>
      </c>
      <c r="GF190" s="10">
        <f t="shared" si="1259"/>
        <v>106.93430377497387</v>
      </c>
      <c r="GG190" s="9">
        <f t="shared" si="907"/>
        <v>116.58122446891061</v>
      </c>
      <c r="GH190" s="9">
        <f t="shared" si="908"/>
        <v>94.028399082703743</v>
      </c>
      <c r="GI190" s="97">
        <f t="shared" si="1260"/>
        <v>105.30481177580717</v>
      </c>
      <c r="GJ190" s="15">
        <f t="shared" si="1261"/>
        <v>1.3929668388515748E-3</v>
      </c>
      <c r="GK190" s="12"/>
      <c r="GL190" s="11">
        <f t="shared" si="1262"/>
        <v>1.5911243579549118E-3</v>
      </c>
      <c r="GM190" s="10">
        <f t="shared" si="1263"/>
        <v>106.8168851852386</v>
      </c>
      <c r="GN190" s="9">
        <f t="shared" si="909"/>
        <v>116.51066606548575</v>
      </c>
      <c r="GO190" s="9">
        <f t="shared" si="910"/>
        <v>93.885619114519457</v>
      </c>
      <c r="GP190" s="115">
        <f t="shared" si="1264"/>
        <v>105.1981425900026</v>
      </c>
      <c r="GQ190" s="15">
        <f t="shared" si="1265"/>
        <v>1.3974275768317201E-3</v>
      </c>
      <c r="GR190" s="12"/>
      <c r="GS190" s="11">
        <f t="shared" si="1266"/>
        <v>1.5942795729385027E-3</v>
      </c>
      <c r="GT190" s="10">
        <f t="shared" si="1267"/>
        <v>106.69928198886313</v>
      </c>
      <c r="GU190" s="9">
        <f t="shared" si="911"/>
        <v>116.43965503606039</v>
      </c>
      <c r="GV190" s="9">
        <f t="shared" si="912"/>
        <v>93.7428354181922</v>
      </c>
      <c r="GW190" s="115">
        <f t="shared" si="1268"/>
        <v>105.09124522712629</v>
      </c>
      <c r="GX190" s="15">
        <f t="shared" si="1269"/>
        <v>1.4018605888033121E-3</v>
      </c>
      <c r="GY190" s="12"/>
      <c r="GZ190" s="11">
        <f t="shared" si="1270"/>
        <v>1.5974123281650098E-3</v>
      </c>
      <c r="HA190" s="10">
        <f t="shared" si="1271"/>
        <v>106.58149513229245</v>
      </c>
      <c r="HB190" s="9">
        <f t="shared" si="913"/>
        <v>116.36819276028503</v>
      </c>
      <c r="HC190" s="9">
        <f t="shared" si="914"/>
        <v>93.600048001592484</v>
      </c>
      <c r="HD190" s="97">
        <f t="shared" si="1272"/>
        <v>104.98412038093875</v>
      </c>
      <c r="HE190" s="15">
        <f t="shared" si="1273"/>
        <v>1.4062659594938302E-3</v>
      </c>
      <c r="HF190" s="12"/>
      <c r="HG190" s="11">
        <f t="shared" si="1274"/>
        <v>1.600522739475495E-3</v>
      </c>
      <c r="HH190" s="10">
        <f t="shared" si="1275"/>
        <v>106.46352556302664</v>
      </c>
      <c r="HI190" s="9">
        <f t="shared" si="915"/>
        <v>116.29628063596144</v>
      </c>
      <c r="HJ190" s="9">
        <f t="shared" si="916"/>
        <v>93.457256872829589</v>
      </c>
      <c r="HK190" s="97">
        <f t="shared" si="1276"/>
        <v>104.87676875439551</v>
      </c>
      <c r="HL190" s="15">
        <f t="shared" si="1277"/>
        <v>1.4106437747371092E-3</v>
      </c>
      <c r="HM190" s="12"/>
      <c r="HN190" s="11">
        <f t="shared" si="1278"/>
        <v>1.6036109228256654E-3</v>
      </c>
      <c r="HO190" s="10">
        <f t="shared" si="1279"/>
        <v>106.34537422950513</v>
      </c>
      <c r="HP190" s="9">
        <f t="shared" si="917"/>
        <v>116.22392007865353</v>
      </c>
      <c r="HQ190" s="9">
        <f t="shared" si="918"/>
        <v>93.31446204024644</v>
      </c>
      <c r="HR190" s="115">
        <f t="shared" si="1280"/>
        <v>104.76919105944998</v>
      </c>
      <c r="HS190" s="15">
        <f t="shared" si="1281"/>
        <v>1.4149941214496317E-3</v>
      </c>
      <c r="HT190" s="12"/>
      <c r="HU190" s="11">
        <f t="shared" si="1672"/>
        <v>1.6066769942719246E-3</v>
      </c>
      <c r="HV190" s="10">
        <f t="shared" si="1282"/>
        <v>106.22704208099205</v>
      </c>
      <c r="HW190" s="9">
        <f t="shared" si="919"/>
        <v>116.15111252130059</v>
      </c>
      <c r="HX190" s="9">
        <f t="shared" si="920"/>
        <v>93.171663512414952</v>
      </c>
      <c r="HY190" s="115">
        <f t="shared" si="1283"/>
        <v>104.66138801685777</v>
      </c>
      <c r="HZ190" s="15">
        <f t="shared" si="1284"/>
        <v>1.4193170876069122E-3</v>
      </c>
      <c r="IA190" s="12"/>
      <c r="IB190" s="11">
        <f t="shared" si="1673"/>
        <v>1.6097210699576139E-3</v>
      </c>
      <c r="IC190" s="10">
        <f t="shared" si="1285"/>
        <v>106.10853006746355</v>
      </c>
      <c r="ID190" s="9">
        <f t="shared" si="921"/>
        <v>116.07785941383301</v>
      </c>
      <c r="IE190" s="9">
        <f t="shared" si="922"/>
        <v>93.028861298131559</v>
      </c>
      <c r="IF190" s="115">
        <f t="shared" si="1286"/>
        <v>104.55336035598228</v>
      </c>
      <c r="IG190" s="15">
        <f t="shared" si="1287"/>
        <v>1.4236127622200561E-3</v>
      </c>
      <c r="IH190" s="12"/>
      <c r="II190" s="11">
        <f t="shared" si="1674"/>
        <v>1.6127432660994429E-3</v>
      </c>
      <c r="IJ190" s="10">
        <f t="shared" si="1288"/>
        <v>105.98983913949684</v>
      </c>
      <c r="IK190" s="9">
        <f t="shared" si="923"/>
        <v>116.00416222279051</v>
      </c>
      <c r="IL190" s="9">
        <f t="shared" si="924"/>
        <v>92.886055406412225</v>
      </c>
      <c r="IM190" s="115">
        <f t="shared" si="1289"/>
        <v>104.44510881460137</v>
      </c>
      <c r="IN190" s="15">
        <f t="shared" si="1290"/>
        <v>1.42788123531247E-3</v>
      </c>
      <c r="IO190" s="12"/>
      <c r="IP190" s="11">
        <f t="shared" si="1675"/>
        <v>1.6157436989741659E-3</v>
      </c>
      <c r="IQ190" s="10">
        <f t="shared" si="1291"/>
        <v>105.8709702481607</v>
      </c>
      <c r="IR190" s="9">
        <f t="shared" si="925"/>
        <v>115.93002243094293</v>
      </c>
      <c r="IS190" s="9">
        <f t="shared" si="926"/>
        <v>92.743245846488335</v>
      </c>
      <c r="IT190" s="115">
        <f t="shared" si="1292"/>
        <v>104.33663413871562</v>
      </c>
      <c r="IU190" s="15">
        <f t="shared" si="1293"/>
        <v>1.4321225978967092E-3</v>
      </c>
      <c r="IV190" s="12"/>
      <c r="IW190" s="11">
        <f t="shared" si="1676"/>
        <v>1.6187224849054109E-3</v>
      </c>
      <c r="IX190" s="10">
        <f t="shared" si="1294"/>
        <v>105.75192434490808</v>
      </c>
      <c r="IY190" s="9">
        <f t="shared" si="927"/>
        <v>115.85544153691357</v>
      </c>
      <c r="IZ190" s="9">
        <f t="shared" si="928"/>
        <v>92.600432627801808</v>
      </c>
      <c r="JA190" s="115">
        <f t="shared" si="1295"/>
        <v>104.2279370823577</v>
      </c>
      <c r="JB190" s="15">
        <f t="shared" si="1296"/>
        <v>1.4363369419515028E-3</v>
      </c>
      <c r="JC190" s="12"/>
      <c r="JD190" s="11">
        <f t="shared" si="1677"/>
        <v>1.6216797402507615E-3</v>
      </c>
      <c r="JE190" s="10">
        <f t="shared" si="1297"/>
        <v>105.63270238146988</v>
      </c>
      <c r="JF190" s="9">
        <f t="shared" si="929"/>
        <v>115.78042105480536</v>
      </c>
      <c r="JG190" s="9">
        <f t="shared" si="930"/>
        <v>92.457615760000749</v>
      </c>
      <c r="JH190" s="115">
        <f t="shared" si="1298"/>
        <v>104.11901840740305</v>
      </c>
      <c r="JI190" s="15">
        <f t="shared" si="1299"/>
        <v>1.4405243603989458E-3</v>
      </c>
      <c r="JJ190" s="12"/>
      <c r="JK190" s="11">
        <f t="shared" si="1678"/>
        <v>1.6246155813890095E-3</v>
      </c>
      <c r="JL190" s="10">
        <f t="shared" si="1300"/>
        <v>105.51330530975082</v>
      </c>
      <c r="JM190" s="9">
        <f t="shared" si="931"/>
        <v>115.7049625138295</v>
      </c>
      <c r="JN190" s="9">
        <f t="shared" si="932"/>
        <v>92.314795252934772</v>
      </c>
      <c r="JO190" s="115">
        <f t="shared" si="1301"/>
        <v>104.00987888338213</v>
      </c>
      <c r="JP190" s="15">
        <f t="shared" si="1302"/>
        <v>1.4446849470818349E-3</v>
      </c>
      <c r="JQ190" s="12"/>
      <c r="JR190" s="11">
        <f t="shared" si="1679"/>
        <v>1.6275301247076358E-3</v>
      </c>
      <c r="JS190" s="10">
        <f t="shared" si="1303"/>
        <v>105.39373408172659</v>
      </c>
      <c r="JT190" s="9">
        <f t="shared" si="933"/>
        <v>115.62906745793708</v>
      </c>
      <c r="JU190" s="9">
        <f t="shared" si="934"/>
        <v>92.171971116650994</v>
      </c>
      <c r="JV190" s="115">
        <f t="shared" si="1304"/>
        <v>103.90051928729403</v>
      </c>
      <c r="JW190" s="15">
        <f t="shared" si="1305"/>
        <v>1.4488187967411782E-3</v>
      </c>
      <c r="JX190" s="12"/>
      <c r="JY190" s="11">
        <f t="shared" si="1680"/>
        <v>1.6304234865904522E-3</v>
      </c>
      <c r="JZ190" s="10">
        <f t="shared" si="1306"/>
        <v>105.27398964934312</v>
      </c>
      <c r="KA190" s="9">
        <f t="shared" si="935"/>
        <v>115.55273744545337</v>
      </c>
      <c r="KB190" s="9">
        <f t="shared" si="936"/>
        <v>92.029143361389274</v>
      </c>
      <c r="KC190" s="115">
        <f t="shared" si="1307"/>
        <v>103.79094040342133</v>
      </c>
      <c r="KD190" s="15">
        <f t="shared" si="1308"/>
        <v>1.4529260049938907E-3</v>
      </c>
      <c r="KE190" s="12"/>
      <c r="KF190" s="11">
        <f t="shared" si="1681"/>
        <v>1.6332957834054914E-3</v>
      </c>
      <c r="KG190" s="10">
        <f t="shared" si="1309"/>
        <v>105.154072964417</v>
      </c>
      <c r="KH190" s="9">
        <f t="shared" si="937"/>
        <v>115.475974048715</v>
      </c>
      <c r="KI190" s="9">
        <f t="shared" si="938"/>
        <v>91.886311997577891</v>
      </c>
      <c r="KJ190" s="115">
        <f t="shared" si="1310"/>
        <v>103.68114302314645</v>
      </c>
      <c r="KK190" s="15">
        <f t="shared" si="1311"/>
        <v>1.4570066683106627E-3</v>
      </c>
      <c r="KL190" s="12"/>
      <c r="KM190" s="11">
        <f t="shared" si="1682"/>
        <v>1.6361471314930685E-3</v>
      </c>
      <c r="KN190" s="10">
        <f t="shared" si="1312"/>
        <v>105.03398497853777</v>
      </c>
      <c r="KO190" s="9">
        <f t="shared" si="939"/>
        <v>115.39877885371001</v>
      </c>
      <c r="KP190" s="9">
        <f t="shared" si="940"/>
        <v>91.743477035829457</v>
      </c>
      <c r="KQ190" s="115">
        <f t="shared" si="1313"/>
        <v>103.57112794476973</v>
      </c>
      <c r="KR190" s="15">
        <f t="shared" si="1314"/>
        <v>1.4610608839939674E-3</v>
      </c>
      <c r="KS190" s="12"/>
      <c r="KT190" s="11">
        <f t="shared" si="1683"/>
        <v>1.6389776471540381E-3</v>
      </c>
      <c r="KU190" s="10">
        <f t="shared" si="1315"/>
        <v>104.91372664297197</v>
      </c>
      <c r="KV190" s="9">
        <f t="shared" si="941"/>
        <v>115.32115345972082</v>
      </c>
      <c r="KW190" s="9">
        <f t="shared" si="942"/>
        <v>91.600638486936532</v>
      </c>
      <c r="KX190" s="115">
        <f t="shared" si="1316"/>
        <v>103.46089597332868</v>
      </c>
      <c r="KY190" s="15">
        <f t="shared" si="1317"/>
        <v>1.4650887501562854E-3</v>
      </c>
      <c r="KZ190" s="12"/>
      <c r="LA190" s="11">
        <f t="shared" si="1684"/>
        <v>1.6417874466382605E-3</v>
      </c>
      <c r="LB190" s="10">
        <f t="shared" si="1318"/>
        <v>104.79329890856849</v>
      </c>
      <c r="LC190" s="9">
        <f t="shared" si="943"/>
        <v>115.24309947897022</v>
      </c>
      <c r="LD190" s="9">
        <f t="shared" si="944"/>
        <v>91.457796361867423</v>
      </c>
      <c r="LE190" s="115">
        <f t="shared" si="1319"/>
        <v>103.35044792041882</v>
      </c>
      <c r="LF190" s="15">
        <f t="shared" si="1320"/>
        <v>1.4690903656985061E-3</v>
      </c>
      <c r="LG190" s="12"/>
      <c r="LH190" s="11">
        <f t="shared" si="1685"/>
        <v>1.6445766461332511E-3</v>
      </c>
      <c r="LI190" s="10">
        <f t="shared" si="1321"/>
        <v>104.6727027256658</v>
      </c>
      <c r="LJ190" s="9">
        <f t="shared" si="945"/>
        <v>115.16461853627027</v>
      </c>
      <c r="LK190" s="9">
        <f t="shared" si="946"/>
        <v>91.314950671761778</v>
      </c>
      <c r="LL190" s="115">
        <f t="shared" si="1322"/>
        <v>103.23978460401602</v>
      </c>
      <c r="LM190" s="15">
        <f t="shared" si="1323"/>
        <v>1.4730658302884994E-3</v>
      </c>
      <c r="LN190" s="12"/>
      <c r="LO190" s="11">
        <f t="shared" si="1686"/>
        <v>1.6473453617530537E-3</v>
      </c>
      <c r="LP190" s="10">
        <f t="shared" si="1324"/>
        <v>104.55193904400048</v>
      </c>
      <c r="LQ190" s="9">
        <f t="shared" si="947"/>
        <v>115.08571226867427</v>
      </c>
      <c r="LR190" s="9">
        <f t="shared" si="948"/>
        <v>91.172101427926876</v>
      </c>
      <c r="LS190" s="115">
        <f t="shared" si="1325"/>
        <v>103.12890684830057</v>
      </c>
      <c r="LT190" s="15">
        <f t="shared" si="1326"/>
        <v>1.4770152443398645E-3</v>
      </c>
      <c r="LU190" s="12"/>
      <c r="LV190" s="11">
        <f t="shared" si="1687"/>
        <v>1.6500937095272484E-3</v>
      </c>
      <c r="LW190" s="10">
        <f t="shared" si="1327"/>
        <v>104.43100881261773</v>
      </c>
      <c r="LX190" s="9">
        <f t="shared" si="949"/>
        <v>115.00638232513185</v>
      </c>
      <c r="LY190" s="9">
        <f t="shared" si="950"/>
        <v>91.029248641833235</v>
      </c>
      <c r="LZ190" s="115">
        <f t="shared" si="1328"/>
        <v>103.01781548348254</v>
      </c>
      <c r="MA190" s="15">
        <f t="shared" si="1329"/>
        <v>1.4809387089908868E-3</v>
      </c>
      <c r="MB190" s="12"/>
      <c r="MC190" s="11">
        <f t="shared" si="1688"/>
        <v>1.6528218053902144E-3</v>
      </c>
      <c r="MD190" s="10">
        <f t="shared" si="1330"/>
        <v>104.30991297978312</v>
      </c>
      <c r="ME190" s="9">
        <f t="shared" si="951"/>
        <v>114.92663036614705</v>
      </c>
      <c r="MF190" s="9">
        <f t="shared" si="952"/>
        <v>90.886392325110563</v>
      </c>
      <c r="MG190" s="115">
        <f t="shared" si="1331"/>
        <v>102.90651134562881</v>
      </c>
      <c r="MH190" s="15">
        <f t="shared" si="1332"/>
        <v>1.4848363260836705E-3</v>
      </c>
      <c r="MI190" s="12"/>
      <c r="MJ190" s="11">
        <f t="shared" si="1689"/>
        <v>1.6555297651705456E-3</v>
      </c>
      <c r="MK190" s="10">
        <f t="shared" si="1333"/>
        <v>104.18865249289597</v>
      </c>
      <c r="ML190" s="9">
        <f t="shared" si="953"/>
        <v>114.84645806343963</v>
      </c>
      <c r="MM190" s="9">
        <f t="shared" si="954"/>
        <v>90.743532489543838</v>
      </c>
      <c r="MN190" s="115">
        <f t="shared" si="1334"/>
        <v>102.79499527649173</v>
      </c>
      <c r="MO190" s="15">
        <f t="shared" si="1335"/>
        <v>1.4887081981434722E-3</v>
      </c>
      <c r="MP190" s="12"/>
      <c r="MQ190" s="11">
        <f t="shared" si="1690"/>
        <v>1.6582177045806681E-3</v>
      </c>
      <c r="MR190" s="10">
        <f t="shared" si="1336"/>
        <v>104.06722829840439</v>
      </c>
      <c r="MS190" s="9">
        <f t="shared" si="955"/>
        <v>114.76586709960941</v>
      </c>
      <c r="MT190" s="9">
        <f t="shared" si="956"/>
        <v>90.600669147069368</v>
      </c>
      <c r="MU190" s="115">
        <f t="shared" si="1337"/>
        <v>102.68326812333939</v>
      </c>
      <c r="MV190" s="15">
        <f t="shared" si="1338"/>
        <v>1.4925544283581975E-3</v>
      </c>
      <c r="MW190" s="12"/>
      <c r="MX190" s="11">
        <f t="shared" si="1691"/>
        <v>1.6608857392066353E-3</v>
      </c>
      <c r="MY190" s="10">
        <f t="shared" si="1339"/>
        <v>103.9456413417218</v>
      </c>
      <c r="MZ190" s="9">
        <f t="shared" si="957"/>
        <v>114.68485916780394</v>
      </c>
      <c r="NA190" s="9">
        <f t="shared" si="958"/>
        <v>90.457802309770557</v>
      </c>
      <c r="NB190" s="115">
        <f t="shared" si="1340"/>
        <v>102.57133073878725</v>
      </c>
      <c r="NC190" s="15">
        <f t="shared" si="1341"/>
        <v>1.4963751205581447E-3</v>
      </c>
      <c r="ND190" s="12"/>
      <c r="NE190" s="11">
        <f t="shared" si="1692"/>
        <v>1.6635339844981319E-3</v>
      </c>
      <c r="NF190" s="10">
        <f t="shared" si="1342"/>
        <v>103.82389256714484</v>
      </c>
      <c r="NG190" s="9">
        <f t="shared" si="959"/>
        <v>114.60343597138925</v>
      </c>
      <c r="NH190" s="9">
        <f t="shared" si="960"/>
        <v>90.314931989874609</v>
      </c>
      <c r="NI190" s="115">
        <f t="shared" si="1343"/>
        <v>102.45918398063193</v>
      </c>
      <c r="NJ190" s="15">
        <f t="shared" si="1344"/>
        <v>1.5001703791958745E-3</v>
      </c>
      <c r="NK190" s="12"/>
      <c r="NL190" s="11">
        <f t="shared" si="1693"/>
        <v>1.6661625557586237E-3</v>
      </c>
      <c r="NM190" s="10">
        <f t="shared" si="1345"/>
        <v>103.70198291777319</v>
      </c>
      <c r="NN190" s="9">
        <f t="shared" si="961"/>
        <v>114.52159922362387</v>
      </c>
      <c r="NO190" s="9">
        <f t="shared" si="962"/>
        <v>90.172058199748008</v>
      </c>
      <c r="NP190" s="115">
        <f t="shared" si="1346"/>
        <v>102.34682871168593</v>
      </c>
      <c r="NQ190" s="15">
        <f t="shared" si="1347"/>
        <v>1.5039403093263493E-3</v>
      </c>
      <c r="NR190" s="12"/>
      <c r="NS190" s="11">
        <f t="shared" si="1694"/>
        <v>1.6687715681357428E-3</v>
      </c>
      <c r="NT190" s="10">
        <f t="shared" si="1348"/>
        <v>103.57991333543032</v>
      </c>
      <c r="NU190" s="9">
        <f t="shared" si="963"/>
        <v>114.43935064733613</v>
      </c>
      <c r="NV190" s="9">
        <f t="shared" si="964"/>
        <v>90.029180951893181</v>
      </c>
      <c r="NW190" s="115">
        <f t="shared" si="1349"/>
        <v>102.23426579961466</v>
      </c>
      <c r="NX190" s="15">
        <f t="shared" si="1350"/>
        <v>1.5076850165872048E-3</v>
      </c>
      <c r="NY190" s="12"/>
      <c r="NZ190" s="11">
        <f t="shared" si="1695"/>
        <v>1.6713611366118047E-3</v>
      </c>
      <c r="OA190" s="10">
        <f t="shared" si="1351"/>
        <v>103.45768476058623</v>
      </c>
      <c r="OB190" s="9">
        <f t="shared" si="965"/>
        <v>114.35669197460464</v>
      </c>
      <c r="OC190" s="9">
        <f t="shared" si="966"/>
        <v>89.886300258944544</v>
      </c>
      <c r="OD190" s="115">
        <f t="shared" si="1352"/>
        <v>102.12149611677459</v>
      </c>
      <c r="OE190" s="15">
        <f t="shared" si="1353"/>
        <v>1.5114046071792763E-3</v>
      </c>
      <c r="OF190" s="12"/>
      <c r="OG190" s="11">
        <f t="shared" si="1696"/>
        <v>1.6739313759945374E-3</v>
      </c>
      <c r="OH190" s="10">
        <f t="shared" si="1354"/>
        <v>103.33529813228145</v>
      </c>
      <c r="OI190" s="9">
        <f t="shared" si="967"/>
        <v>114.27362494644218</v>
      </c>
      <c r="OJ190" s="9">
        <f t="shared" si="968"/>
        <v>89.743416133665008</v>
      </c>
      <c r="OK190" s="115">
        <f t="shared" si="1355"/>
        <v>102.0085205400536</v>
      </c>
      <c r="OL190" s="15">
        <f t="shared" si="1356"/>
        <v>1.515099187847267E-3</v>
      </c>
      <c r="OM190" s="12"/>
      <c r="ON190" s="11">
        <f t="shared" si="1697"/>
        <v>1.6764824009079717E-3</v>
      </c>
      <c r="OO190" s="10">
        <f t="shared" si="1357"/>
        <v>103.21275438805259</v>
      </c>
      <c r="OP190" s="9">
        <f t="shared" si="969"/>
        <v>114.19015131248275</v>
      </c>
      <c r="OQ190" s="9">
        <f t="shared" si="970"/>
        <v>89.600528588941813</v>
      </c>
      <c r="OR190" s="115">
        <f t="shared" si="1358"/>
        <v>101.89533995071228</v>
      </c>
      <c r="OS190" s="15">
        <f t="shared" si="1359"/>
        <v>1.5187688658606937E-3</v>
      </c>
      <c r="OT190" s="12"/>
      <c r="OU190" s="11">
        <f t="shared" si="1698"/>
        <v>1.6790143257835416E-3</v>
      </c>
      <c r="OV190" s="10">
        <f t="shared" si="1360"/>
        <v>103.09005446385906</v>
      </c>
      <c r="OW190" s="9">
        <f t="shared" si="971"/>
        <v>114.1062728306721</v>
      </c>
      <c r="OX190" s="9">
        <f t="shared" si="972"/>
        <v>89.457637637783478</v>
      </c>
      <c r="OY190" s="115">
        <f t="shared" si="1361"/>
        <v>101.78195523422778</v>
      </c>
      <c r="OZ190" s="15">
        <f t="shared" si="1362"/>
        <v>1.5224137489949529E-3</v>
      </c>
      <c r="PA190" s="12"/>
      <c r="PB190" s="11">
        <f t="shared" si="1699"/>
        <v>1.6815272648513001E-3</v>
      </c>
      <c r="PC190" s="10">
        <f t="shared" si="1363"/>
        <v>102.96719929401181</v>
      </c>
      <c r="PD190" s="9">
        <f t="shared" si="973"/>
        <v>114.02199126696141</v>
      </c>
      <c r="PE190" s="9">
        <f t="shared" si="974"/>
        <v>89.314743293315871</v>
      </c>
      <c r="PF190" s="115">
        <f t="shared" si="1364"/>
        <v>101.66836728013864</v>
      </c>
      <c r="PG190" s="15">
        <f t="shared" si="1365"/>
        <v>1.5260339455126441E-3</v>
      </c>
      <c r="PH190" s="12"/>
      <c r="PI190" s="11">
        <f t="shared" si="1700"/>
        <v>1.6840213321313764E-3</v>
      </c>
      <c r="PJ190" s="10">
        <f t="shared" si="1366"/>
        <v>102.84418981110289</v>
      </c>
      <c r="PK190" s="9">
        <f t="shared" si="975"/>
        <v>113.93730839500452</v>
      </c>
      <c r="PL190" s="9">
        <f t="shared" si="976"/>
        <v>89.171845568778778</v>
      </c>
      <c r="PM190" s="115">
        <f t="shared" si="1367"/>
        <v>101.55457698189164</v>
      </c>
      <c r="PN190" s="15">
        <f t="shared" si="1368"/>
        <v>1.5296295641450872E-3</v>
      </c>
      <c r="PO190" s="12"/>
      <c r="PP190" s="11">
        <f t="shared" si="1701"/>
        <v>1.6864966414255557E-3</v>
      </c>
      <c r="PQ190" s="10">
        <f t="shared" si="1369"/>
        <v>102.72102694593687</v>
      </c>
      <c r="PR190" s="9">
        <f t="shared" si="977"/>
        <v>113.85222599585833</v>
      </c>
      <c r="PS190" s="9">
        <f t="shared" si="978"/>
        <v>89.028944477522302</v>
      </c>
      <c r="PT190" s="115">
        <f t="shared" si="1370"/>
        <v>101.44058523669031</v>
      </c>
      <c r="PU190" s="15">
        <f t="shared" si="1371"/>
        <v>1.5332007140740295E-3</v>
      </c>
      <c r="PV190" s="12"/>
      <c r="PW190" s="11">
        <f t="shared" si="1702"/>
        <v>1.6889533063090688E-3</v>
      </c>
      <c r="PX190" s="10">
        <f t="shared" si="1372"/>
        <v>102.59771162746333</v>
      </c>
      <c r="PY190" s="9">
        <f t="shared" si="979"/>
        <v>113.76674585768671</v>
      </c>
      <c r="PZ190" s="9">
        <f t="shared" si="980"/>
        <v>88.886040033003596</v>
      </c>
      <c r="QA190" s="115">
        <f t="shared" si="1373"/>
        <v>101.32639294534516</v>
      </c>
      <c r="QB190" s="15">
        <f t="shared" si="1374"/>
        <v>1.5367475049135678E-3</v>
      </c>
      <c r="QC190" s="12"/>
      <c r="QD190" s="11">
        <f t="shared" si="1703"/>
        <v>1.6913914401225113E-3</v>
      </c>
      <c r="QE190" s="10">
        <f t="shared" si="1375"/>
        <v>102.47424478271105</v>
      </c>
      <c r="QF190" s="9">
        <f t="shared" si="981"/>
        <v>113.6808697754677</v>
      </c>
      <c r="QG190" s="9">
        <f t="shared" si="982"/>
        <v>88.743132248783269</v>
      </c>
      <c r="QH190" s="115">
        <f t="shared" si="1376"/>
        <v>101.21200101212548</v>
      </c>
      <c r="QI190" s="15">
        <f t="shared" si="1377"/>
        <v>1.5402700466922888E-3</v>
      </c>
      <c r="QJ190" s="12"/>
      <c r="QK190" s="11">
        <f t="shared" si="1704"/>
        <v>1.693811155963971E-3</v>
      </c>
      <c r="QL190" s="10">
        <f t="shared" si="1378"/>
        <v>102.35062733672336</v>
      </c>
      <c r="QM190" s="9">
        <f t="shared" si="983"/>
        <v>113.59459955070415</v>
      </c>
      <c r="QN190" s="9">
        <f t="shared" si="984"/>
        <v>88.600221138522102</v>
      </c>
      <c r="QO190" s="115">
        <f t="shared" si="1379"/>
        <v>101.09741034461312</v>
      </c>
      <c r="QP190" s="15">
        <f t="shared" si="1380"/>
        <v>1.5437684498355872E-3</v>
      </c>
      <c r="QQ190" s="12"/>
      <c r="QR190" s="11">
        <f t="shared" si="1705"/>
        <v>1.6962125666812918E-3</v>
      </c>
      <c r="QS190" s="10">
        <f t="shared" si="1381"/>
        <v>102.22686021249493</v>
      </c>
      <c r="QT190" s="9">
        <f t="shared" si="985"/>
        <v>113.50793699113773</v>
      </c>
      <c r="QU190" s="9">
        <f t="shared" si="986"/>
        <v>88.457306715977623</v>
      </c>
      <c r="QV190" s="115">
        <f t="shared" si="1382"/>
        <v>100.98262185355767</v>
      </c>
      <c r="QW190" s="15">
        <f t="shared" si="1383"/>
        <v>1.5472428251482244E-3</v>
      </c>
      <c r="QX190" s="12"/>
      <c r="QY190" s="11">
        <f t="shared" si="1706"/>
        <v>1.6985957848645269E-3</v>
      </c>
      <c r="QZ190" s="10">
        <f t="shared" si="1384"/>
        <v>102.10294433090985</v>
      </c>
      <c r="RA190" s="9">
        <f t="shared" si="987"/>
        <v>113.42088391046632</v>
      </c>
      <c r="RB190" s="9">
        <f t="shared" si="988"/>
        <v>88.314388995001039</v>
      </c>
      <c r="RC190" s="115">
        <f t="shared" si="1385"/>
        <v>100.86763645273368</v>
      </c>
      <c r="RD190" s="15">
        <f t="shared" si="1386"/>
        <v>1.5506932837970585E-3</v>
      </c>
      <c r="RE190" s="12"/>
      <c r="RF190" s="11">
        <f t="shared" si="1707"/>
        <v>1.7009609228385225E-3</v>
      </c>
      <c r="RG190" s="10">
        <f t="shared" si="1387"/>
        <v>101.97888061068127</v>
      </c>
      <c r="RH190" s="9">
        <f t="shared" si="989"/>
        <v>113.33344212806486</v>
      </c>
      <c r="RI190" s="9">
        <f t="shared" si="990"/>
        <v>88.171467989533681</v>
      </c>
      <c r="RJ190" s="115">
        <f t="shared" si="1388"/>
        <v>100.75245505879927</v>
      </c>
      <c r="RK190" s="15">
        <f t="shared" si="1389"/>
        <v>1.5541199372940218E-3</v>
      </c>
      <c r="RL190" s="12"/>
      <c r="RM190" s="11">
        <f t="shared" si="1708"/>
        <v>1.7033080926557079E-3</v>
      </c>
      <c r="RN190" s="10">
        <f t="shared" si="1390"/>
        <v>101.85466996829201</v>
      </c>
      <c r="RO190" s="9">
        <f t="shared" si="991"/>
        <v>113.24561346870956</v>
      </c>
      <c r="RP190" s="9">
        <f t="shared" si="992"/>
        <v>88.028543713604151</v>
      </c>
      <c r="RQ190" s="115">
        <f t="shared" si="1391"/>
        <v>100.63707859115686</v>
      </c>
      <c r="RR190" s="15">
        <f t="shared" si="1392"/>
        <v>1.5575228974792634E-3</v>
      </c>
      <c r="RS190" s="12"/>
      <c r="RT190" s="11">
        <f t="shared" si="1709"/>
        <v>1.7056374060890013E-3</v>
      </c>
      <c r="RU190" s="10">
        <f t="shared" si="1393"/>
        <v>101.73031331793683</v>
      </c>
      <c r="RV190" s="9">
        <f t="shared" si="993"/>
        <v>113.15739976230554</v>
      </c>
      <c r="RW190" s="9">
        <f t="shared" si="994"/>
        <v>87.885616181324892</v>
      </c>
      <c r="RX190" s="115">
        <f t="shared" si="1394"/>
        <v>100.52150797181523</v>
      </c>
      <c r="RY190" s="15">
        <f t="shared" si="1395"/>
        <v>1.5609022765045416E-3</v>
      </c>
      <c r="RZ190" s="12"/>
      <c r="SA190" s="11">
        <f t="shared" si="1710"/>
        <v>1.7079489746249009E-3</v>
      </c>
      <c r="SB190" s="10">
        <f t="shared" si="1396"/>
        <v>101.60581157146574</v>
      </c>
      <c r="SC190" s="9">
        <f t="shared" si="995"/>
        <v>113.06880284361786</v>
      </c>
      <c r="SD190" s="9">
        <f t="shared" si="996"/>
        <v>87.742685406889194</v>
      </c>
      <c r="SE190" s="115">
        <f t="shared" si="1397"/>
        <v>100.40574412525353</v>
      </c>
      <c r="SF190" s="15">
        <f t="shared" si="1398"/>
        <v>1.5642581868167908E-3</v>
      </c>
      <c r="SG190" s="12"/>
      <c r="SH190" s="11">
        <f t="shared" si="1711"/>
        <v>1.7102429094567294E-3</v>
      </c>
      <c r="SI190" s="10">
        <f t="shared" si="1399"/>
        <v>101.48116563832872</v>
      </c>
      <c r="SJ190" s="9">
        <f t="shared" si="997"/>
        <v>112.97982455200595</v>
      </c>
      <c r="SK190" s="9">
        <f t="shared" si="998"/>
        <v>87.599751404568039</v>
      </c>
      <c r="SL190" s="115">
        <f t="shared" si="1400"/>
        <v>100.28978797828699</v>
      </c>
      <c r="SM190" s="15">
        <f t="shared" si="1401"/>
        <v>1.5675907411419191E-3</v>
      </c>
      <c r="SN190" s="12"/>
      <c r="SO190" s="11">
        <f t="shared" si="1712"/>
        <v>1.7125193214780306E-3</v>
      </c>
      <c r="SP190" s="10">
        <f t="shared" si="1402"/>
        <v>101.35637642552169</v>
      </c>
      <c r="SQ190" s="9">
        <f t="shared" si="999"/>
        <v>112.89046673116155</v>
      </c>
      <c r="SR190" s="9">
        <f t="shared" si="1000"/>
        <v>87.456814188707199</v>
      </c>
      <c r="SS190" s="115">
        <f t="shared" si="1403"/>
        <v>100.17364045993438</v>
      </c>
      <c r="ST190" s="15">
        <f t="shared" si="1404"/>
        <v>1.5709000524687952E-3</v>
      </c>
      <c r="SU190" s="12"/>
      <c r="SV190" s="11">
        <f t="shared" si="1713"/>
        <v>1.7147783212761107E-3</v>
      </c>
      <c r="SW190" s="10">
        <f t="shared" si="1405"/>
        <v>101.23144483753376</v>
      </c>
      <c r="SX190" s="9">
        <f t="shared" si="1001"/>
        <v>112.8007312288499</v>
      </c>
      <c r="SY190" s="9">
        <f t="shared" si="1002"/>
        <v>87.313873773724239</v>
      </c>
      <c r="SZ190" s="115">
        <f t="shared" si="1406"/>
        <v>100.05730250128707</v>
      </c>
      <c r="TA190" s="15">
        <f t="shared" si="1407"/>
        <v>1.5741862340334541E-3</v>
      </c>
      <c r="TB190" s="12"/>
      <c r="TC190" s="11">
        <f t="shared" si="1714"/>
        <v>1.7170200191257408E-3</v>
      </c>
      <c r="TD190" s="10">
        <f t="shared" si="1408"/>
        <v>101.1063717762957</v>
      </c>
      <c r="TE190" s="9">
        <f t="shared" si="1003"/>
        <v>112.71061989665445</v>
      </c>
      <c r="TF190" s="9">
        <f t="shared" si="1004"/>
        <v>87.170930174105351</v>
      </c>
      <c r="TG190" s="115">
        <f t="shared" si="1409"/>
        <v>99.9407750353799</v>
      </c>
      <c r="TH190" s="15">
        <f t="shared" si="1410"/>
        <v>1.5774493993035226E-3</v>
      </c>
      <c r="TI190" s="12"/>
      <c r="TJ190" s="11">
        <f t="shared" si="1715"/>
        <v>1.7192445249830214E-3</v>
      </c>
      <c r="TK190" s="10">
        <f t="shared" si="1411"/>
        <v>100.98115814112955</v>
      </c>
      <c r="TL190" s="9">
        <f t="shared" si="1005"/>
        <v>112.62013458972494</v>
      </c>
      <c r="TM190" s="9">
        <f t="shared" si="1006"/>
        <v>87.027983404402761</v>
      </c>
      <c r="TN190" s="115">
        <f t="shared" si="1412"/>
        <v>99.824058997063844</v>
      </c>
      <c r="TO190" s="15">
        <f t="shared" si="1413"/>
        <v>1.5806896619628196E-3</v>
      </c>
      <c r="TP190" s="12"/>
      <c r="TQ190" s="11">
        <f t="shared" si="1716"/>
        <v>1.7214519484793653E-3</v>
      </c>
      <c r="TR190" s="10">
        <f t="shared" si="1414"/>
        <v>100.85580482869966</v>
      </c>
      <c r="TS190" s="9">
        <f t="shared" si="1007"/>
        <v>112.52927716652886</v>
      </c>
      <c r="TT190" s="9">
        <f t="shared" si="1008"/>
        <v>86.885033479231623</v>
      </c>
      <c r="TU190" s="115">
        <f t="shared" si="1415"/>
        <v>99.70715532288024</v>
      </c>
      <c r="TV190" s="15">
        <f t="shared" si="1416"/>
        <v>1.5839071358961928E-3</v>
      </c>
      <c r="TW190" s="12"/>
      <c r="TX190" s="11">
        <f t="shared" si="1717"/>
        <v>1.7236423989156534E-3</v>
      </c>
      <c r="TY190" s="10">
        <f t="shared" si="1417"/>
        <v>100.73031273296469</v>
      </c>
      <c r="TZ190" s="9">
        <f t="shared" si="1009"/>
        <v>112.43804948860628</v>
      </c>
      <c r="UA190" s="9">
        <f t="shared" si="1010"/>
        <v>86.742080413267274</v>
      </c>
      <c r="UB190" s="115">
        <f t="shared" si="1418"/>
        <v>99.590064950936778</v>
      </c>
      <c r="UC190" s="15">
        <f t="shared" si="1419"/>
        <v>1.5871019351745565E-3</v>
      </c>
      <c r="UD190" s="12"/>
      <c r="UE190" s="11">
        <f t="shared" si="1718"/>
        <v>1.725815985256529E-3</v>
      </c>
      <c r="UF190" s="10">
        <f t="shared" si="1420"/>
        <v>100.60468274513097</v>
      </c>
      <c r="UG190" s="9">
        <f t="shared" si="1011"/>
        <v>112.34645342032817</v>
      </c>
      <c r="UH190" s="9">
        <f t="shared" si="1012"/>
        <v>86.599124221242619</v>
      </c>
      <c r="UI190" s="115">
        <f t="shared" si="1421"/>
        <v>99.472788820785397</v>
      </c>
      <c r="UJ190" s="15">
        <f t="shared" si="1422"/>
        <v>1.5902741740401139E-3</v>
      </c>
      <c r="UK190" s="12"/>
      <c r="UL190" s="11">
        <f t="shared" si="1719"/>
        <v>1.7279728161248196E-3</v>
      </c>
      <c r="UM190" s="10">
        <f t="shared" si="1423"/>
        <v>100.47891575360704</v>
      </c>
      <c r="UN190" s="9">
        <f t="shared" si="1013"/>
        <v>112.25449082865795</v>
      </c>
      <c r="UO190" s="9">
        <f t="shared" si="1014"/>
        <v>86.456164917945102</v>
      </c>
      <c r="UP190" s="115">
        <f t="shared" si="1424"/>
        <v>99.355327873301519</v>
      </c>
      <c r="UQ190" s="15">
        <f t="shared" si="1425"/>
        <v>1.593423966891823E-3</v>
      </c>
      <c r="UR190" s="12"/>
      <c r="US190" s="11">
        <f t="shared" si="1720"/>
        <v>1.7301129997961289E-3</v>
      </c>
      <c r="UT190" s="10">
        <f t="shared" si="1426"/>
        <v>100.35301264395915</v>
      </c>
      <c r="UU190" s="9">
        <f t="shared" si="1015"/>
        <v>112.16216358291649</v>
      </c>
      <c r="UV190" s="9">
        <f t="shared" si="1016"/>
        <v>86.313202518214112</v>
      </c>
      <c r="UW190" s="115">
        <f t="shared" si="1427"/>
        <v>99.237683050565295</v>
      </c>
      <c r="UX190" s="15">
        <f t="shared" si="1428"/>
        <v>1.5965514282710387E-3</v>
      </c>
      <c r="UY190" s="12"/>
      <c r="UZ190" s="11">
        <f t="shared" si="1721"/>
        <v>1.7322366441935488E-3</v>
      </c>
      <c r="VA190" s="10">
        <f t="shared" si="1429"/>
        <v>100.2269742988681</v>
      </c>
      <c r="VB190" s="9">
        <f t="shared" si="1017"/>
        <v>112.06947355455046</v>
      </c>
      <c r="VC190" s="9">
        <f t="shared" si="1018"/>
        <v>86.170237036938559</v>
      </c>
      <c r="VD190" s="115">
        <f t="shared" si="1430"/>
        <v>99.119855295744514</v>
      </c>
      <c r="VE190" s="15">
        <f t="shared" si="1431"/>
        <v>1.5996566728473567E-3</v>
      </c>
      <c r="VF190" s="12"/>
      <c r="VG190" s="11">
        <f t="shared" si="1722"/>
        <v>1.7343438568825046E-3</v>
      </c>
      <c r="VH190" s="10">
        <f t="shared" si="1432"/>
        <v>100.10080159808729</v>
      </c>
      <c r="VI190" s="9">
        <f t="shared" si="1019"/>
        <v>111.97642261690402</v>
      </c>
      <c r="VJ190" s="9">
        <f t="shared" si="1020"/>
        <v>86.02726848905391</v>
      </c>
      <c r="VK190" s="115">
        <f t="shared" si="1433"/>
        <v>99.001845552978963</v>
      </c>
      <c r="VL190" s="15">
        <f t="shared" si="1434"/>
        <v>1.6027398154047007E-3</v>
      </c>
      <c r="VM190" s="12"/>
      <c r="VN190" s="11">
        <f t="shared" si="1723"/>
        <v>1.7364347450657615E-3</v>
      </c>
      <c r="VO190" s="10">
        <f t="shared" si="1435"/>
        <v>99.974495418401546</v>
      </c>
      <c r="VP190" s="9">
        <f t="shared" si="1021"/>
        <v>111.88301264499384</v>
      </c>
      <c r="VQ190" s="9">
        <f t="shared" si="1022"/>
        <v>85.884296889539655</v>
      </c>
      <c r="VR190" s="115">
        <f t="shared" si="1436"/>
        <v>98.883654767266748</v>
      </c>
      <c r="VS190" s="15">
        <f t="shared" si="1437"/>
        <v>1.6058009708275691E-3</v>
      </c>
      <c r="VT190" s="12"/>
      <c r="VU190" s="11">
        <f t="shared" si="1724"/>
        <v>1.7385094155785517E-3</v>
      </c>
      <c r="VV190" s="10">
        <f t="shared" si="1438"/>
        <v>99.848056633587333</v>
      </c>
      <c r="VW190" s="9">
        <f t="shared" si="1023"/>
        <v>111.78924551528748</v>
      </c>
      <c r="VX190" s="9">
        <f t="shared" si="1024"/>
        <v>85.741322253417223</v>
      </c>
      <c r="VY190" s="115">
        <f t="shared" si="1439"/>
        <v>98.765283884352357</v>
      </c>
      <c r="VZ190" s="15">
        <f t="shared" si="1440"/>
        <v>1.6088402540874866E-3</v>
      </c>
      <c r="WA190" s="12"/>
      <c r="WB190" s="11">
        <f t="shared" si="1725"/>
        <v>1.7405679748838071E-3</v>
      </c>
      <c r="WC190" s="10">
        <f t="shared" si="1441"/>
        <v>99.721486114374187</v>
      </c>
      <c r="WD190" s="9">
        <f t="shared" si="1025"/>
        <v>111.695123105485</v>
      </c>
      <c r="WE190" s="9">
        <f t="shared" si="1026"/>
        <v>85.598344595746809</v>
      </c>
      <c r="WF190" s="115">
        <f t="shared" si="1442"/>
        <v>98.646733850615902</v>
      </c>
      <c r="WG190" s="15">
        <f t="shared" si="1443"/>
        <v>1.611857780229712E-3</v>
      </c>
      <c r="WH190" s="12"/>
      <c r="WI190" s="11">
        <f t="shared" si="1726"/>
        <v>1.7426105290675928E-3</v>
      </c>
      <c r="WJ190" s="10">
        <f t="shared" si="1444"/>
        <v>99.594784728406694</v>
      </c>
      <c r="WK190" s="9">
        <f t="shared" si="1027"/>
        <v>111.60064729430394</v>
      </c>
      <c r="WL190" s="9">
        <f t="shared" si="1028"/>
        <v>85.455363931625286</v>
      </c>
      <c r="WM190" s="115">
        <f t="shared" si="1445"/>
        <v>98.52800561296462</v>
      </c>
      <c r="WN190" s="15">
        <f t="shared" si="1446"/>
        <v>1.6148536643600768E-3</v>
      </c>
      <c r="WO190" s="12"/>
      <c r="WP190" s="11">
        <f t="shared" si="1727"/>
        <v>1.7446371838346045E-3</v>
      </c>
      <c r="WQ190" s="10">
        <f t="shared" si="1447"/>
        <v>99.467953340208055</v>
      </c>
      <c r="WR190" s="9">
        <f t="shared" si="1029"/>
        <v>111.50581996126763</v>
      </c>
      <c r="WS190" s="9">
        <f t="shared" si="1030"/>
        <v>85.312380276183902</v>
      </c>
      <c r="WT190" s="115">
        <f t="shared" si="1448"/>
        <v>98.409100118725775</v>
      </c>
      <c r="WU190" s="15">
        <f t="shared" si="1449"/>
        <v>1.6178280216320637E-3</v>
      </c>
      <c r="WV190" s="12"/>
      <c r="WW190" s="11">
        <f t="shared" si="1728"/>
        <v>1.7466480445038099E-3</v>
      </c>
      <c r="WX190" s="10">
        <f t="shared" si="1450"/>
        <v>99.340992811144588</v>
      </c>
      <c r="WY190" s="9">
        <f t="shared" si="1031"/>
        <v>111.41064298649663</v>
      </c>
      <c r="WZ190" s="9">
        <f t="shared" si="1032"/>
        <v>85.169393644585583</v>
      </c>
      <c r="XA190" s="115">
        <f t="shared" si="1451"/>
        <v>98.290018315541104</v>
      </c>
      <c r="XB190" s="15">
        <f t="shared" si="1452"/>
        <v>1.6207809672340843E-3</v>
      </c>
      <c r="XC190" s="12"/>
      <c r="XD190" s="11">
        <f t="shared" si="1729"/>
        <v>1.7486432160042492E-3</v>
      </c>
      <c r="XE190" s="10">
        <f t="shared" si="1453"/>
        <v>99.213903999391022</v>
      </c>
      <c r="XF190" s="9">
        <f t="shared" si="1033"/>
        <v>111.31511825050352</v>
      </c>
      <c r="XG190" s="9">
        <f t="shared" si="1034"/>
        <v>85.026404052022897</v>
      </c>
      <c r="XH190" s="115">
        <f t="shared" si="1454"/>
        <v>98.170761151263207</v>
      </c>
      <c r="XI190" s="15">
        <f t="shared" si="1455"/>
        <v>1.6237126163769319E-3</v>
      </c>
      <c r="XJ190" s="12"/>
      <c r="XK190" s="11">
        <f t="shared" si="1730"/>
        <v>1.7506228028709174E-3</v>
      </c>
      <c r="XL190" s="10">
        <f t="shared" si="1456"/>
        <v>99.086687759897131</v>
      </c>
      <c r="XM190" s="9">
        <f t="shared" si="1035"/>
        <v>111.21924763399097</v>
      </c>
      <c r="XN190" s="9">
        <f t="shared" si="1036"/>
        <v>84.883411513715416</v>
      </c>
      <c r="XO190" s="115">
        <f t="shared" si="1457"/>
        <v>98.051329573853195</v>
      </c>
      <c r="XP190" s="15">
        <f t="shared" si="1458"/>
        <v>1.6266230842814746E-3</v>
      </c>
      <c r="XQ190" s="12"/>
      <c r="XR190" s="11">
        <f t="shared" si="1731"/>
        <v>1.7525869092408052E-3</v>
      </c>
      <c r="XS190" s="10">
        <f t="shared" si="1459"/>
        <v>98.959344944355081</v>
      </c>
      <c r="XT190" s="9">
        <f t="shared" si="1037"/>
        <v>111.12303301765296</v>
      </c>
      <c r="XU190" s="9">
        <f t="shared" si="1038"/>
        <v>84.740416044907704</v>
      </c>
      <c r="XV190" s="115">
        <f t="shared" si="1460"/>
        <v>97.931724531280338</v>
      </c>
      <c r="XW190" s="15">
        <f t="shared" si="1461"/>
        <v>1.6295124861664964E-3</v>
      </c>
      <c r="XX190" s="12"/>
      <c r="XY190" s="11">
        <f t="shared" si="1732"/>
        <v>1.754535638849034E-3</v>
      </c>
      <c r="XZ190" s="10">
        <f t="shared" si="1462"/>
        <v>98.831876401168046</v>
      </c>
      <c r="YA190" s="9">
        <f t="shared" si="1039"/>
        <v>111.02647628197916</v>
      </c>
      <c r="YB190" s="9">
        <f t="shared" si="1040"/>
        <v>84.597417660867109</v>
      </c>
      <c r="YC190" s="115">
        <f t="shared" si="1463"/>
        <v>97.81194697142314</v>
      </c>
      <c r="YD190" s="15">
        <f t="shared" si="1464"/>
        <v>1.6323809372367608E-3</v>
      </c>
      <c r="YE190" s="12"/>
      <c r="YF190" s="11">
        <f t="shared" si="1733"/>
        <v>1.7564690950251196E-3</v>
      </c>
      <c r="YG190" s="10">
        <f t="shared" si="1465"/>
        <v>98.704282975419702</v>
      </c>
      <c r="YH190" s="9">
        <f t="shared" si="1041"/>
        <v>110.92957930706265</v>
      </c>
      <c r="YI190" s="9">
        <f t="shared" si="1042"/>
        <v>84.454416376881383</v>
      </c>
      <c r="YJ190" s="115">
        <f t="shared" si="1466"/>
        <v>97.691997841972011</v>
      </c>
      <c r="YK190" s="15">
        <f t="shared" si="1467"/>
        <v>1.6352285526712732E-3</v>
      </c>
      <c r="YL190" s="12"/>
      <c r="YM190" s="11">
        <f t="shared" si="1734"/>
        <v>1.7583873806893725E-3</v>
      </c>
      <c r="YN190" s="10">
        <f t="shared" si="1468"/>
        <v>98.576565508844567</v>
      </c>
      <c r="YO190" s="9">
        <f t="shared" si="1043"/>
        <v>110.83234397241074</v>
      </c>
      <c r="YP190" s="9">
        <f t="shared" si="1044"/>
        <v>84.311412208256698</v>
      </c>
      <c r="YQ190" s="115">
        <f t="shared" si="1469"/>
        <v>97.571878090333712</v>
      </c>
      <c r="YR190" s="15">
        <f t="shared" si="1470"/>
        <v>1.6380554476117168E-3</v>
      </c>
      <c r="YS190" s="12"/>
      <c r="YT190" s="11">
        <f t="shared" si="1735"/>
        <v>1.7602905983493849E-3</v>
      </c>
      <c r="YU190" s="10">
        <f t="shared" si="1471"/>
        <v>98.448724839799496</v>
      </c>
      <c r="YV190" s="9">
        <f t="shared" si="1045"/>
        <v>110.73477215675884</v>
      </c>
      <c r="YW190" s="9">
        <f t="shared" si="1046"/>
        <v>84.168405170315296</v>
      </c>
      <c r="YX190" s="115">
        <f t="shared" si="1472"/>
        <v>97.451588663537066</v>
      </c>
      <c r="YY190" s="15">
        <f t="shared" si="1473"/>
        <v>1.6408617371511112E-3</v>
      </c>
      <c r="YZ190" s="12"/>
      <c r="ZA190" s="11">
        <f t="shared" si="1736"/>
        <v>1.7621788500966633E-3</v>
      </c>
      <c r="ZB190" s="10">
        <f t="shared" si="1474"/>
        <v>98.320761803235911</v>
      </c>
      <c r="ZC190" s="9">
        <f t="shared" si="1047"/>
        <v>110.63686573788765</v>
      </c>
      <c r="ZD190" s="9">
        <f t="shared" si="1048"/>
        <v>84.025395278393674</v>
      </c>
      <c r="ZE190" s="115">
        <f t="shared" si="1475"/>
        <v>97.33113050814066</v>
      </c>
      <c r="ZF190" s="15">
        <f t="shared" si="1476"/>
        <v>1.6436475363226294E-3</v>
      </c>
      <c r="ZG190" s="12"/>
      <c r="ZH190" s="11">
        <f t="shared" si="1737"/>
        <v>1.7640522376033434E-3</v>
      </c>
      <c r="ZI190" s="10">
        <f t="shared" si="1477"/>
        <v>98.192677230673212</v>
      </c>
      <c r="ZJ190" s="9">
        <f t="shared" si="1049"/>
        <v>110.53862659244334</v>
      </c>
      <c r="ZK190" s="9">
        <f t="shared" si="1050"/>
        <v>83.88238254784055</v>
      </c>
      <c r="ZL190" s="115">
        <f t="shared" si="1478"/>
        <v>97.21050457014195</v>
      </c>
      <c r="ZM190" s="15">
        <f t="shared" si="1479"/>
        <v>1.6464129600886114E-3</v>
      </c>
      <c r="ZN190" s="12"/>
      <c r="ZO190" s="11">
        <f t="shared" si="1738"/>
        <v>1.7659108621190325E-3</v>
      </c>
      <c r="ZP190" s="10">
        <f t="shared" si="1480"/>
        <v>98.064471950172972</v>
      </c>
      <c r="ZQ190" s="9">
        <f t="shared" si="1051"/>
        <v>110.44005659576084</v>
      </c>
      <c r="ZR190" s="9">
        <f t="shared" si="1052"/>
        <v>83.739366994014546</v>
      </c>
      <c r="ZS190" s="115">
        <f t="shared" si="1481"/>
        <v>97.089711794887691</v>
      </c>
      <c r="ZT190" s="15">
        <f t="shared" si="1482"/>
        <v>1.6491581233298018E-3</v>
      </c>
      <c r="ZU190" s="12"/>
      <c r="ZV190" s="11">
        <f t="shared" si="1739"/>
        <v>1.7677548244677821E-3</v>
      </c>
      <c r="ZW190" s="10">
        <f t="shared" si="1483"/>
        <v>97.93614678631387</v>
      </c>
      <c r="ZX190" s="9">
        <f t="shared" si="1053"/>
        <v>110.34115762169024</v>
      </c>
      <c r="ZY190" s="9">
        <f t="shared" si="1054"/>
        <v>83.596348632282513</v>
      </c>
      <c r="ZZ190" s="115">
        <f t="shared" si="1484"/>
        <v>96.968753126986371</v>
      </c>
      <c r="AAA190" s="15">
        <f t="shared" si="1485"/>
        <v>1.6518831408347228E-3</v>
      </c>
      <c r="AAB190" s="12"/>
      <c r="AAC190" s="11">
        <f t="shared" si="1740"/>
        <v>1.7695842250451267E-3</v>
      </c>
      <c r="AAD190" s="10">
        <f t="shared" si="1486"/>
        <v>97.80770256016784</v>
      </c>
      <c r="AAE190" s="9">
        <f t="shared" si="1055"/>
        <v>110.24193154242623</v>
      </c>
      <c r="AAF190" s="9">
        <f t="shared" si="1056"/>
        <v>83.453327478017471</v>
      </c>
      <c r="AAG190" s="115">
        <f t="shared" si="1487"/>
        <v>96.84762951022185</v>
      </c>
      <c r="AAH190" s="15">
        <f t="shared" si="1488"/>
        <v>1.6545881272892688E-3</v>
      </c>
      <c r="AAI190" s="12"/>
      <c r="AAJ190" s="11">
        <f t="shared" si="1741"/>
        <v>1.7713991638152672E-3</v>
      </c>
      <c r="AAK190" s="10">
        <f t="shared" si="1489"/>
        <v>97.679140089276856</v>
      </c>
      <c r="AAL190" s="9">
        <f t="shared" si="1057"/>
        <v>110.14238022834056</v>
      </c>
      <c r="AAM190" s="9">
        <f t="shared" si="1058"/>
        <v>83.310303546596714</v>
      </c>
      <c r="AAN190" s="115">
        <f t="shared" si="1490"/>
        <v>96.726341887468635</v>
      </c>
      <c r="AAO190" s="15">
        <f t="shared" si="1491"/>
        <v>1.657273197266483E-3</v>
      </c>
      <c r="AAP190" s="12"/>
      <c r="AAQ190" s="11">
        <f t="shared" si="1742"/>
        <v>1.7731997403083381E-3</v>
      </c>
      <c r="AAR190" s="10">
        <f t="shared" si="1492"/>
        <v>97.550460187630677</v>
      </c>
      <c r="AAS190" s="9">
        <f t="shared" si="1059"/>
        <v>110.04250554781748</v>
      </c>
      <c r="AAT190" s="9">
        <f t="shared" si="1060"/>
        <v>83.167276853399898</v>
      </c>
      <c r="AAU190" s="115">
        <f t="shared" si="1493"/>
        <v>96.604891200608691</v>
      </c>
      <c r="AAV190" s="15">
        <f t="shared" si="1494"/>
        <v>1.6599384652165017E-3</v>
      </c>
      <c r="AAW190" s="11"/>
      <c r="AAX190" s="11">
        <f t="shared" si="1743"/>
        <v>1.7749860536177939E-3</v>
      </c>
      <c r="AAY190" s="10">
        <f t="shared" si="1495"/>
        <v>97.421663665645383</v>
      </c>
      <c r="AAZ190" s="9">
        <f t="shared" si="1061"/>
        <v>109.94230936709229</v>
      </c>
      <c r="ABA190" s="9">
        <f t="shared" si="1062"/>
        <v>83.02424741380743</v>
      </c>
      <c r="ABB190" s="115">
        <f t="shared" si="1496"/>
        <v>96.483278390449868</v>
      </c>
      <c r="ABC190" s="15">
        <f t="shared" si="1497"/>
        <v>1.6625840454566846E-3</v>
      </c>
      <c r="ABD190" s="11"/>
      <c r="ABE190" s="11">
        <f t="shared" si="1744"/>
        <v>1.7767582023978719E-3</v>
      </c>
      <c r="ABF190" s="10">
        <f t="shared" si="1498"/>
        <v>97.29275133014292</v>
      </c>
      <c r="ABG190" s="9">
        <f t="shared" si="1063"/>
        <v>109.84179355009269</v>
      </c>
      <c r="ABH190" s="9">
        <f t="shared" si="1064"/>
        <v>82.881215243198369</v>
      </c>
      <c r="ABI190" s="115">
        <f t="shared" si="1499"/>
        <v>96.361504396645529</v>
      </c>
      <c r="ABJ190" s="15">
        <f t="shared" si="1500"/>
        <v>1.6652100521619508E-3</v>
      </c>
      <c r="ABK190" s="11"/>
      <c r="ABL190" s="11">
        <f t="shared" si="1745"/>
        <v>1.7785162848611947E-3</v>
      </c>
      <c r="ABM190" s="10">
        <f t="shared" si="1501"/>
        <v>97.163723984331185</v>
      </c>
      <c r="ABN190" s="9">
        <f t="shared" si="1065"/>
        <v>109.74095995828318</v>
      </c>
      <c r="ABO190" s="9">
        <f t="shared" si="1066"/>
        <v>82.738180356948774</v>
      </c>
      <c r="ABP190" s="115">
        <f t="shared" si="1502"/>
        <v>96.239570157615987</v>
      </c>
      <c r="ABQ190" s="15">
        <f t="shared" si="1503"/>
        <v>1.6678165993552613E-3</v>
      </c>
      <c r="ABR190" s="11"/>
      <c r="ABS190" s="11">
        <f t="shared" si="1746"/>
        <v>1.7802603987764421E-3</v>
      </c>
      <c r="ABT190" s="10">
        <f t="shared" si="1504"/>
        <v>97.034582427785153</v>
      </c>
      <c r="ABU190" s="9">
        <f t="shared" si="1067"/>
        <v>109.63981045051239</v>
      </c>
      <c r="ABV190" s="9">
        <f t="shared" si="1068"/>
        <v>82.595142770430058</v>
      </c>
      <c r="ABW190" s="115">
        <f t="shared" si="1505"/>
        <v>96.117476610471215</v>
      </c>
      <c r="ABX190" s="15">
        <f t="shared" si="1506"/>
        <v>1.6704038008983006E-3</v>
      </c>
      <c r="ABY190" s="11"/>
      <c r="ABZ190" s="11">
        <f t="shared" si="1747"/>
        <v>1.7819906414661328E-3</v>
      </c>
      <c r="ACA190" s="10">
        <f t="shared" si="1507"/>
        <v>96.905327456428751</v>
      </c>
      <c r="ACB190" s="9">
        <f t="shared" si="1069"/>
        <v>109.53834688286317</v>
      </c>
      <c r="ACC190" s="9">
        <f t="shared" si="1070"/>
        <v>82.452102499007196</v>
      </c>
      <c r="ACD190" s="115">
        <f t="shared" si="1508"/>
        <v>95.995224690935174</v>
      </c>
      <c r="ACE190" s="15">
        <f t="shared" si="1509"/>
        <v>1.6729717704823182E-3</v>
      </c>
      <c r="ACF190" s="11"/>
      <c r="ACG190" s="11">
        <f t="shared" si="1748"/>
        <v>1.7837071098044943E-3</v>
      </c>
      <c r="ACH190" s="10">
        <f t="shared" si="1510"/>
        <v>96.775959862517468</v>
      </c>
      <c r="ACI190" s="9">
        <f t="shared" si="1071"/>
        <v>109.43657110850579</v>
      </c>
      <c r="ACJ190" s="9">
        <f t="shared" si="1072"/>
        <v>82.30905955803712</v>
      </c>
      <c r="ACK190" s="115">
        <f t="shared" si="1511"/>
        <v>95.872815333271461</v>
      </c>
      <c r="ACL190" s="15">
        <f t="shared" si="1512"/>
        <v>1.6755206216191683E-3</v>
      </c>
      <c r="ACM190" s="11"/>
      <c r="ACN190" s="11">
        <f t="shared" si="1749"/>
        <v>1.7854099002154341E-3</v>
      </c>
      <c r="ACO190" s="10">
        <f t="shared" si="1513"/>
        <v>96.646480434621822</v>
      </c>
      <c r="ACP190" s="9">
        <f t="shared" si="1073"/>
        <v>109.33448497755374</v>
      </c>
      <c r="ACQ190" s="9">
        <f t="shared" si="1074"/>
        <v>82.166013962866941</v>
      </c>
      <c r="ACR190" s="115">
        <f t="shared" si="1514"/>
        <v>95.750249470210349</v>
      </c>
      <c r="ACS190" s="15">
        <f t="shared" si="1515"/>
        <v>1.6780504676325145E-3</v>
      </c>
      <c r="ACT190" s="11"/>
      <c r="ACU190" s="11">
        <f t="shared" si="1750"/>
        <v>1.7870991086706152E-3</v>
      </c>
      <c r="ACV190" s="10">
        <f t="shared" si="1516"/>
        <v>96.516889957611454</v>
      </c>
      <c r="ACW190" s="9">
        <f t="shared" si="1075"/>
        <v>109.23209033692254</v>
      </c>
      <c r="ACX190" s="9">
        <f t="shared" si="1076"/>
        <v>82.022965728832617</v>
      </c>
      <c r="ACY190" s="115">
        <f t="shared" si="1517"/>
        <v>95.627528032877578</v>
      </c>
      <c r="ACZ190" s="15">
        <f t="shared" si="1518"/>
        <v>1.6805614216491831E-3</v>
      </c>
      <c r="ADA190" s="11"/>
      <c r="ADB190" s="11">
        <f t="shared" si="1751"/>
        <v>1.7887748306875909E-3</v>
      </c>
      <c r="ADC190" s="10">
        <f t="shared" si="1519"/>
        <v>96.387189212640209</v>
      </c>
      <c r="ADD190" s="9">
        <f t="shared" si="1077"/>
        <v>109.12938903019119</v>
      </c>
      <c r="ADE190" s="9">
        <f t="shared" si="1078"/>
        <v>81.879914871257071</v>
      </c>
      <c r="ADF190" s="115">
        <f t="shared" si="1520"/>
        <v>95.504651950724138</v>
      </c>
      <c r="ADG190" s="15">
        <f t="shared" si="1521"/>
        <v>1.6830535965907261E-3</v>
      </c>
      <c r="ADH190" s="11"/>
      <c r="ADI190" s="11">
        <f t="shared" si="1752"/>
        <v>1.7904371613280713E-3</v>
      </c>
      <c r="ADJ190" s="10">
        <f t="shared" si="1522"/>
        <v>96.257378977131651</v>
      </c>
      <c r="ADK190" s="9">
        <f t="shared" si="1079"/>
        <v>109.02638289746656</v>
      </c>
      <c r="ADL190" s="9">
        <f t="shared" si="1080"/>
        <v>81.736861405448948</v>
      </c>
      <c r="ADM190" s="115">
        <f t="shared" si="1523"/>
        <v>95.381622151457748</v>
      </c>
      <c r="ADN190" s="15">
        <f t="shared" si="1524"/>
        <v>1.6855271051651288E-3</v>
      </c>
      <c r="ADO190" s="11"/>
      <c r="ADP190" s="11">
        <f t="shared" si="1753"/>
        <v>1.7920861951962403E-3</v>
      </c>
      <c r="ADQ190" s="10">
        <f t="shared" si="1525"/>
        <v>96.127460024765611</v>
      </c>
      <c r="ADR190" s="9">
        <f t="shared" si="1081"/>
        <v>108.92307377525042</v>
      </c>
      <c r="ADS190" s="9">
        <f t="shared" si="1082"/>
        <v>81.593805346700776</v>
      </c>
      <c r="ADT190" s="115">
        <f t="shared" si="1526"/>
        <v>95.258439560975603</v>
      </c>
      <c r="ADU190" s="15">
        <f t="shared" si="1527"/>
        <v>1.6879820598586935E-3</v>
      </c>
      <c r="ADV190" s="11"/>
      <c r="ADW190" s="11">
        <f t="shared" si="1754"/>
        <v>1.7937220264371929E-3</v>
      </c>
      <c r="ADX190" s="10">
        <f t="shared" si="1528"/>
        <v>95.997433125465164</v>
      </c>
      <c r="ADY190" s="9">
        <f t="shared" si="1083"/>
        <v>108.81946349630921</v>
      </c>
      <c r="ADZ190" s="9">
        <f t="shared" si="1084"/>
        <v>81.450746710287945</v>
      </c>
      <c r="AEA190" s="115">
        <f t="shared" si="1529"/>
        <v>95.135105103298571</v>
      </c>
      <c r="AEB190" s="15">
        <f t="shared" si="1530"/>
        <v>1.6904185729280841E-3</v>
      </c>
      <c r="AEC190" s="11"/>
      <c r="AED190" s="11">
        <f t="shared" si="1755"/>
        <v>1.7953447487354265E-3</v>
      </c>
      <c r="AEE190" s="10">
        <f t="shared" si="1531"/>
        <v>95.867299045384655</v>
      </c>
      <c r="AEF190" s="9">
        <f t="shared" si="1085"/>
        <v>108.71555388954657</v>
      </c>
      <c r="AEG190" s="9">
        <f t="shared" si="1086"/>
        <v>81.307685511466687</v>
      </c>
      <c r="AEH190" s="115">
        <f t="shared" si="1532"/>
        <v>95.011619700506628</v>
      </c>
      <c r="AEI190" s="15">
        <f t="shared" si="1533"/>
        <v>1.6928367563925485E-3</v>
      </c>
      <c r="AEJ190" s="11"/>
      <c r="AEK190" s="11">
        <f t="shared" si="1756"/>
        <v>1.7969544553134574E-3</v>
      </c>
      <c r="AEL190" s="10">
        <f t="shared" si="1534"/>
        <v>95.737058546897941</v>
      </c>
      <c r="AEM190" s="9">
        <f t="shared" si="1087"/>
        <v>108.61134677987843</v>
      </c>
      <c r="AEN190" s="9">
        <f t="shared" si="1088"/>
        <v>81.164621765473157</v>
      </c>
      <c r="AEO190" s="115">
        <f t="shared" si="1535"/>
        <v>94.887984272675794</v>
      </c>
      <c r="AEP190" s="15">
        <f t="shared" si="1536"/>
        <v>1.6952367220262863E-3</v>
      </c>
      <c r="AEQ190" s="11"/>
      <c r="AER190" s="11">
        <f t="shared" si="1757"/>
        <v>1.7985512389304729E-3</v>
      </c>
      <c r="AES190" s="10">
        <f t="shared" si="1537"/>
        <v>95.606712388587837</v>
      </c>
      <c r="AET190" s="9">
        <f t="shared" si="1089"/>
        <v>108.50684398811087</v>
      </c>
      <c r="AEU190" s="9">
        <f t="shared" si="1090"/>
        <v>81.021555487521795</v>
      </c>
      <c r="AEV190" s="115">
        <f t="shared" si="1538"/>
        <v>94.764199737816341</v>
      </c>
      <c r="AEW190" s="15">
        <f t="shared" si="1539"/>
        <v>1.697618581350989E-3</v>
      </c>
      <c r="AEX190" s="11"/>
      <c r="AEY190" s="11">
        <f t="shared" si="1758"/>
        <v>1.8001351918811033E-3</v>
      </c>
      <c r="AEZ190" s="10">
        <f t="shared" si="1540"/>
        <v>95.476261325235853</v>
      </c>
      <c r="AFA190" s="9">
        <f t="shared" si="1091"/>
        <v>108.40204733082055</v>
      </c>
      <c r="AFB190" s="9">
        <f t="shared" si="1092"/>
        <v>80.878486692804017</v>
      </c>
      <c r="AFC190" s="115">
        <f t="shared" si="1541"/>
        <v>94.640267011812284</v>
      </c>
      <c r="AFD190" s="15">
        <f t="shared" si="1542"/>
        <v>1.6999824456285461E-3</v>
      </c>
      <c r="AFE190" s="11"/>
      <c r="AFF190" s="11">
        <f t="shared" si="1759"/>
        <v>1.8017064059942559E-3</v>
      </c>
      <c r="AFG190" s="10">
        <f t="shared" si="1543"/>
        <v>95.345706107812745</v>
      </c>
      <c r="AFH190" s="9">
        <f t="shared" si="1093"/>
        <v>108.29695862023769</v>
      </c>
      <c r="AFI190" s="9">
        <f t="shared" si="1094"/>
        <v>80.735415396486871</v>
      </c>
      <c r="AFJ190" s="115">
        <f t="shared" si="1544"/>
        <v>94.51618700836228</v>
      </c>
      <c r="AFK190" s="15">
        <f t="shared" si="1545"/>
        <v>1.7023284258538907E-3</v>
      </c>
      <c r="AFL190" s="11"/>
      <c r="AFM190" s="11">
        <f t="shared" si="1760"/>
        <v>1.8032649726320345E-3</v>
      </c>
      <c r="AFN190" s="10">
        <f t="shared" si="1546"/>
        <v>95.215047483469675</v>
      </c>
      <c r="AFO190" s="9">
        <f t="shared" si="1095"/>
        <v>108.19157966413169</v>
      </c>
      <c r="AFP190" s="9">
        <f t="shared" si="1096"/>
        <v>80.592341613711881</v>
      </c>
      <c r="AFQ190" s="115">
        <f t="shared" si="1547"/>
        <v>94.391960638921788</v>
      </c>
      <c r="AFR190" s="15">
        <f t="shared" si="1548"/>
        <v>1.704656632748016E-3</v>
      </c>
      <c r="AFS190" s="11"/>
      <c r="AFT190" s="11">
        <f t="shared" si="1761"/>
        <v>1.8048109826887245E-3</v>
      </c>
      <c r="AFU190" s="10">
        <f t="shared" si="1549"/>
        <v>95.084286195530098</v>
      </c>
      <c r="AFV190" s="9">
        <f t="shared" si="1097"/>
        <v>108.08591226569929</v>
      </c>
      <c r="AFW190" s="9">
        <f t="shared" si="1098"/>
        <v>80.449265359593554</v>
      </c>
      <c r="AFX190" s="115">
        <f t="shared" si="1550"/>
        <v>94.267588812646423</v>
      </c>
      <c r="AFY190" s="15">
        <f t="shared" si="1551"/>
        <v>1.7069671767511523E-3</v>
      </c>
      <c r="AFZ190" s="11"/>
      <c r="AGA190" s="11">
        <f t="shared" si="1762"/>
        <v>1.8063445265898807E-3</v>
      </c>
      <c r="AGB190" s="10">
        <f t="shared" si="1552"/>
        <v>94.953422983482056</v>
      </c>
      <c r="AGC190" s="9">
        <f t="shared" si="1099"/>
        <v>107.9799582234552</v>
      </c>
      <c r="AGD190" s="9">
        <f t="shared" si="1100"/>
        <v>80.306186649218219</v>
      </c>
      <c r="AGE190" s="115">
        <f t="shared" si="1553"/>
        <v>94.143072436336709</v>
      </c>
      <c r="AGF190" s="15">
        <f t="shared" si="1554"/>
        <v>1.7092601680160878E-3</v>
      </c>
      <c r="AGG190" s="11"/>
      <c r="AGH190" s="11">
        <f t="shared" si="1763"/>
        <v>1.8078656942914606E-3</v>
      </c>
      <c r="AGI190" s="10">
        <f t="shared" si="1555"/>
        <v>94.822458582971308</v>
      </c>
      <c r="AGJ190" s="9">
        <f t="shared" si="1101"/>
        <v>107.87371933112523</v>
      </c>
      <c r="AGK190" s="9">
        <f t="shared" si="1102"/>
        <v>80.163105497642945</v>
      </c>
      <c r="AGL190" s="115">
        <f t="shared" si="1556"/>
        <v>94.018412414384088</v>
      </c>
      <c r="AGM190" s="15">
        <f t="shared" si="1557"/>
        <v>1.7115357164016337E-3</v>
      </c>
      <c r="AGN190" s="11"/>
      <c r="AGO190" s="11">
        <f t="shared" si="1764"/>
        <v>1.8093745752790478E-3</v>
      </c>
      <c r="AGP190" s="10">
        <f t="shared" si="1558"/>
        <v>94.691393725794995</v>
      </c>
      <c r="AGQ190" s="9">
        <f t="shared" si="1103"/>
        <v>107.76719737754195</v>
      </c>
      <c r="AGR190" s="9">
        <f t="shared" si="1104"/>
        <v>80.020021919894077</v>
      </c>
      <c r="AGS190" s="115">
        <f t="shared" si="1559"/>
        <v>93.893609648718012</v>
      </c>
      <c r="AGT190" s="15">
        <f t="shared" si="1560"/>
        <v>1.7137939314662686E-3</v>
      </c>
      <c r="AGU190" s="11"/>
      <c r="AGV190" s="11">
        <f t="shared" si="1765"/>
        <v>1.810871258567152E-3</v>
      </c>
      <c r="AGW190" s="10">
        <f t="shared" si="1561"/>
        <v>94.560229139895768</v>
      </c>
      <c r="AGX190" s="9">
        <f t="shared" si="1105"/>
        <v>107.66039414654269</v>
      </c>
      <c r="AGY190" s="9">
        <f t="shared" si="1106"/>
        <v>79.876935930966397</v>
      </c>
      <c r="AGZ190" s="115">
        <f t="shared" si="1562"/>
        <v>93.768665038754534</v>
      </c>
      <c r="AHA190" s="15">
        <f t="shared" si="1563"/>
        <v>1.7160349224618935E-3</v>
      </c>
      <c r="AHB190" s="11"/>
      <c r="AHC190" s="11">
        <f t="shared" si="1766"/>
        <v>1.8123558326985541E-3</v>
      </c>
      <c r="AHD190" s="10">
        <f t="shared" si="1564"/>
        <v>94.428965549356761</v>
      </c>
      <c r="AHE190" s="9">
        <f t="shared" si="1107"/>
        <v>107.55331141687003</v>
      </c>
      <c r="AHF190" s="9">
        <f t="shared" si="1108"/>
        <v>79.733847545821703</v>
      </c>
      <c r="AHG190" s="115">
        <f t="shared" si="1565"/>
        <v>93.643579481345867</v>
      </c>
      <c r="AHH190" s="15">
        <f t="shared" si="1566"/>
        <v>1.718258798327767E-3</v>
      </c>
      <c r="AHI190" s="11"/>
      <c r="AHJ190" s="11">
        <f t="shared" si="1767"/>
        <v>1.8138283857437598E-3</v>
      </c>
      <c r="AHK190" s="10">
        <f t="shared" si="1567"/>
        <v>94.297603674396839</v>
      </c>
      <c r="AHL190" s="9">
        <f t="shared" si="1109"/>
        <v>107.44595096207463</v>
      </c>
      <c r="AHM190" s="9">
        <f t="shared" si="1110"/>
        <v>79.590756779387959</v>
      </c>
      <c r="AHN190" s="115">
        <f t="shared" si="1568"/>
        <v>93.518353870731289</v>
      </c>
      <c r="AHO190" s="15">
        <f t="shared" si="1569"/>
        <v>1.7204656676845663E-3</v>
      </c>
      <c r="AHP190" s="11"/>
      <c r="AHQ190" s="11">
        <f t="shared" si="1768"/>
        <v>1.8152890053004826E-3</v>
      </c>
      <c r="AHR190" s="10">
        <f t="shared" si="1570"/>
        <v>94.166144231366673</v>
      </c>
      <c r="AHS190" s="9">
        <f t="shared" si="1111"/>
        <v>107.33831455042044</v>
      </c>
      <c r="AHT190" s="9">
        <f t="shared" si="1112"/>
        <v>79.447663646557899</v>
      </c>
      <c r="AHU190" s="115">
        <f t="shared" si="1571"/>
        <v>93.392989098489167</v>
      </c>
      <c r="AHV190" s="15">
        <f t="shared" si="1572"/>
        <v>1.7226556388286061E-3</v>
      </c>
      <c r="AHW190" s="11"/>
      <c r="AHX190" s="11">
        <f t="shared" si="1769"/>
        <v>1.8167377784932322E-3</v>
      </c>
      <c r="AHY190" s="10">
        <f t="shared" si="1573"/>
        <v>94.034587932745083</v>
      </c>
      <c r="AHZ190" s="9">
        <f t="shared" si="1113"/>
        <v>107.2304039447922</v>
      </c>
      <c r="AIA190" s="9">
        <f t="shared" si="1114"/>
        <v>79.304568162188346</v>
      </c>
      <c r="AIB190" s="115">
        <f t="shared" si="1574"/>
        <v>93.267486053490273</v>
      </c>
      <c r="AIC190" s="15">
        <f t="shared" si="1575"/>
        <v>1.7248288197261822E-3</v>
      </c>
      <c r="AID190" s="11"/>
      <c r="AIE190" s="11">
        <f t="shared" si="1770"/>
        <v>1.8181747919729277E-3</v>
      </c>
      <c r="AIF190" s="10">
        <f t="shared" si="1576"/>
        <v>93.902935487136261</v>
      </c>
      <c r="AIG190" s="9">
        <f t="shared" si="1115"/>
        <v>107.12222090260533</v>
      </c>
      <c r="AIH190" s="9">
        <f t="shared" si="1116"/>
        <v>79.161470341098806</v>
      </c>
      <c r="AII190" s="115">
        <f t="shared" si="1577"/>
        <v>93.14184562185207</v>
      </c>
      <c r="AIJ190" s="15">
        <f t="shared" si="1578"/>
        <v>1.7269853180080783E-3</v>
      </c>
      <c r="AIK190" s="11"/>
      <c r="AIL190" s="11">
        <f t="shared" si="1771"/>
        <v>1.8196001319166148E-3</v>
      </c>
      <c r="AIM190" s="10">
        <f t="shared" si="1579"/>
        <v>93.771187599267165</v>
      </c>
      <c r="AIN190" s="9">
        <f t="shared" si="1117"/>
        <v>107.013767175718</v>
      </c>
      <c r="AIO190" s="9">
        <f t="shared" si="1118"/>
        <v>79.018370198070826</v>
      </c>
      <c r="AIP190" s="115">
        <f t="shared" si="1580"/>
        <v>93.016068686894414</v>
      </c>
      <c r="AIQ190" s="15">
        <f t="shared" si="1581"/>
        <v>1.7291252409641835E-3</v>
      </c>
      <c r="AIR190" s="11"/>
      <c r="AIS190" s="11">
        <f t="shared" si="1772"/>
        <v>1.8210138840272149E-3</v>
      </c>
      <c r="AIT190" s="10">
        <f t="shared" si="1582"/>
        <v>93.639344969985757</v>
      </c>
      <c r="AIU190" s="9">
        <f t="shared" si="1119"/>
        <v>106.9050445103455</v>
      </c>
      <c r="AIV190" s="9">
        <f t="shared" si="1120"/>
        <v>78.875267747846678</v>
      </c>
      <c r="AIW190" s="115">
        <f t="shared" si="1583"/>
        <v>92.890156129096084</v>
      </c>
      <c r="AIX190" s="15">
        <f t="shared" si="1584"/>
        <v>1.7312486955382836E-3</v>
      </c>
      <c r="AIY190" s="11"/>
      <c r="AIZ190" s="11">
        <f t="shared" si="1773"/>
        <v>1.8224161335333594E-3</v>
      </c>
      <c r="AJA190" s="10">
        <f t="shared" si="1585"/>
        <v>93.50740829625947</v>
      </c>
      <c r="AJB190" s="9">
        <f t="shared" si="1121"/>
        <v>106.79605464697684</v>
      </c>
      <c r="AJC190" s="9">
        <f t="shared" si="1122"/>
        <v>78.732163005128669</v>
      </c>
      <c r="AJD190" s="115">
        <f t="shared" si="1586"/>
        <v>92.764108826052762</v>
      </c>
      <c r="AJE190" s="15">
        <f t="shared" si="1587"/>
        <v>1.7333557883229456E-3</v>
      </c>
      <c r="AJF190" s="11"/>
      <c r="AJG190" s="11">
        <f t="shared" si="1774"/>
        <v>1.8238069651892697E-3</v>
      </c>
      <c r="AJH190" s="10">
        <f t="shared" si="1588"/>
        <v>93.375378271174412</v>
      </c>
      <c r="AJI190" s="9">
        <f t="shared" si="1123"/>
        <v>106.6867993202935</v>
      </c>
      <c r="AJJ190" s="9">
        <f t="shared" si="1124"/>
        <v>78.589055984577911</v>
      </c>
      <c r="AJK190" s="115">
        <f t="shared" si="1589"/>
        <v>92.637927652435707</v>
      </c>
      <c r="AJL190" s="15">
        <f t="shared" si="1590"/>
        <v>1.7354466255545915E-3</v>
      </c>
      <c r="AJM190" s="11"/>
      <c r="AJN190" s="11">
        <f t="shared" si="1775"/>
        <v>1.8251864632747162E-3</v>
      </c>
      <c r="AJO190" s="10">
        <f t="shared" si="1591"/>
        <v>93.243255583934811</v>
      </c>
      <c r="AJP190" s="9">
        <f t="shared" si="1125"/>
        <v>106.57728025909043</v>
      </c>
      <c r="AJQ190" s="9">
        <f t="shared" si="1126"/>
        <v>78.445946700813835</v>
      </c>
      <c r="AJR190" s="115">
        <f t="shared" si="1592"/>
        <v>92.511613479952132</v>
      </c>
      <c r="AJS190" s="15">
        <f t="shared" si="1593"/>
        <v>1.7375213131086279E-3</v>
      </c>
      <c r="AJT190" s="11"/>
      <c r="AJU190" s="11">
        <f t="shared" si="1776"/>
        <v>1.8265547115949986E-3</v>
      </c>
      <c r="AJV190" s="10">
        <f t="shared" si="1594"/>
        <v>93.111040919863285</v>
      </c>
      <c r="AJW190" s="9">
        <f t="shared" si="1127"/>
        <v>106.46749918619911</v>
      </c>
      <c r="AJX190" s="9">
        <f t="shared" si="1128"/>
        <v>78.302835168412912</v>
      </c>
      <c r="AJY190" s="115">
        <f t="shared" si="1595"/>
        <v>92.385167177306016</v>
      </c>
      <c r="AJZ190" s="15">
        <f t="shared" si="1596"/>
        <v>1.7395799564947881E-3</v>
      </c>
      <c r="AKA190" s="11"/>
      <c r="AKB190" s="11">
        <f t="shared" si="1777"/>
        <v>1.8279117934810307E-3</v>
      </c>
      <c r="AKC190" s="10">
        <f t="shared" si="1597"/>
        <v>92.978734960401184</v>
      </c>
      <c r="AKD190" s="9">
        <f t="shared" si="1129"/>
        <v>106.35745781841274</v>
      </c>
      <c r="AKE190" s="9">
        <f t="shared" si="1130"/>
        <v>78.15972140190793</v>
      </c>
      <c r="AKF190" s="115">
        <f t="shared" si="1598"/>
        <v>92.258589610160328</v>
      </c>
      <c r="AKG190" s="15">
        <f t="shared" si="1599"/>
        <v>1.7416226608525545E-3</v>
      </c>
      <c r="AKH190" s="11"/>
      <c r="AKI190" s="11">
        <f t="shared" si="1778"/>
        <v>1.8292577917894499E-3</v>
      </c>
      <c r="AKJ190" s="10">
        <f t="shared" si="1600"/>
        <v>92.846338383109668</v>
      </c>
      <c r="AKK190" s="9">
        <f t="shared" si="1131"/>
        <v>106.2471578664136</v>
      </c>
      <c r="AKL190" s="9">
        <f t="shared" si="1132"/>
        <v>78.016605415787282</v>
      </c>
      <c r="AKM190" s="115">
        <f t="shared" si="1601"/>
        <v>92.131881641100449</v>
      </c>
      <c r="AKN190" s="15">
        <f t="shared" si="1602"/>
        <v>1.7436495309467025E-3</v>
      </c>
      <c r="AKO190" s="11"/>
      <c r="AKP190" s="11">
        <f t="shared" si="1779"/>
        <v>1.8305927889027882E-3</v>
      </c>
      <c r="AKQ190" s="10">
        <f t="shared" si="1603"/>
        <v>92.713851861671202</v>
      </c>
      <c r="AKR190" s="9">
        <f t="shared" si="1133"/>
        <v>106.13660103470238</v>
      </c>
      <c r="AKS190" s="9">
        <f t="shared" si="1134"/>
        <v>77.873487224493871</v>
      </c>
      <c r="AKT190" s="115">
        <f t="shared" si="1604"/>
        <v>92.005044129598133</v>
      </c>
      <c r="AKU190" s="15">
        <f t="shared" si="1605"/>
        <v>1.7456606711630256E-3</v>
      </c>
      <c r="AKV190" s="11"/>
      <c r="AKW190" s="11">
        <f t="shared" si="1780"/>
        <v>1.8319168667297104E-3</v>
      </c>
      <c r="AKX190" s="10">
        <f t="shared" si="1606"/>
        <v>92.581276065891331</v>
      </c>
      <c r="AKY190" s="9">
        <f t="shared" si="1135"/>
        <v>106.02578902152955</v>
      </c>
      <c r="AKZ190" s="9">
        <f t="shared" si="1136"/>
        <v>77.730366842424644</v>
      </c>
      <c r="ALA190" s="115">
        <f t="shared" si="1607"/>
        <v>91.878077931977089</v>
      </c>
      <c r="ALB190" s="15">
        <f t="shared" si="1608"/>
        <v>1.7476561855041077E-3</v>
      </c>
      <c r="ALC190" s="11"/>
      <c r="ALD190" s="11">
        <f t="shared" si="1781"/>
        <v>1.8332301067052815E-3</v>
      </c>
      <c r="ALE190" s="10">
        <f t="shared" si="1609"/>
        <v>92.44861166170115</v>
      </c>
      <c r="ALF190" s="9">
        <f t="shared" si="1137"/>
        <v>105.91472351882881</v>
      </c>
      <c r="ALG190" s="9">
        <f t="shared" si="1138"/>
        <v>77.587244283929508</v>
      </c>
      <c r="ALH190" s="115">
        <f t="shared" si="1610"/>
        <v>91.750983901379158</v>
      </c>
      <c r="ALI190" s="15">
        <f t="shared" si="1611"/>
        <v>1.7496361775852817E-3</v>
      </c>
      <c r="ALJ190" s="11"/>
      <c r="ALK190" s="11">
        <f t="shared" si="1782"/>
        <v>1.8345325897913152E-3</v>
      </c>
      <c r="ALL190" s="10">
        <f t="shared" si="1612"/>
        <v>92.315859311159912</v>
      </c>
      <c r="ALM190" s="9">
        <f t="shared" si="1139"/>
        <v>105.80340621215247</v>
      </c>
      <c r="ALN190" s="9">
        <f t="shared" si="1140"/>
        <v>77.444119563310764</v>
      </c>
      <c r="ALO190" s="115">
        <f t="shared" si="1613"/>
        <v>91.623762887731615</v>
      </c>
      <c r="ALP190" s="15">
        <f t="shared" si="1614"/>
        <v>1.7516007506306833E-3</v>
      </c>
      <c r="ALQ190" s="12"/>
      <c r="ALR190" s="11">
        <f t="shared" si="1783"/>
        <v>1.8358243964767451E-3</v>
      </c>
      <c r="ALS190" s="10">
        <f t="shared" si="1615"/>
        <v>92.183019672458286</v>
      </c>
      <c r="ALT190" s="9">
        <f t="shared" si="1141"/>
        <v>105.6918387806088</v>
      </c>
      <c r="ALU190" s="9">
        <f t="shared" si="1142"/>
        <v>77.300992694822341</v>
      </c>
      <c r="ALV190" s="115">
        <f t="shared" si="1616"/>
        <v>91.49641573771558</v>
      </c>
      <c r="ALW190" s="15">
        <f t="shared" si="1617"/>
        <v>1.7535500074694183E-3</v>
      </c>
      <c r="ALX190" s="12"/>
      <c r="ALY190" s="11">
        <f t="shared" si="1784"/>
        <v>1.8371056067780663E-3</v>
      </c>
      <c r="ALZ190" s="10">
        <f t="shared" si="1618"/>
        <v>92.050093399921906</v>
      </c>
      <c r="AMA190" s="9">
        <f t="shared" si="1143"/>
        <v>105.58002289680132</v>
      </c>
      <c r="AMB190" s="9">
        <f t="shared" si="1144"/>
        <v>77.157863692669139</v>
      </c>
      <c r="AMC190" s="115">
        <f t="shared" si="1619"/>
        <v>91.368943294735232</v>
      </c>
      <c r="AMD190" s="15">
        <f t="shared" si="1620"/>
        <v>1.7554840505318598E-3</v>
      </c>
      <c r="AME190" s="12"/>
      <c r="AMF190" s="11">
        <f t="shared" si="1785"/>
        <v>1.838376300239807E-3</v>
      </c>
      <c r="AMG190" s="10">
        <f t="shared" si="1621"/>
        <v>91.917081144015384</v>
      </c>
      <c r="AMH190" s="9">
        <f t="shared" si="1145"/>
        <v>105.46796022676995</v>
      </c>
      <c r="AMI190" s="9">
        <f t="shared" si="1146"/>
        <v>77.014732571006178</v>
      </c>
      <c r="AMJ190" s="115">
        <f t="shared" si="1622"/>
        <v>91.241346398888055</v>
      </c>
      <c r="AMK190" s="15">
        <f t="shared" si="1623"/>
        <v>1.7574029818460599E-3</v>
      </c>
      <c r="AML190" s="12"/>
      <c r="AMM190" s="11">
        <f t="shared" si="1786"/>
        <v>1.839636555935077E-3</v>
      </c>
      <c r="AMN190" s="10">
        <f t="shared" si="1624"/>
        <v>91.78398355134658</v>
      </c>
      <c r="AMO190" s="9">
        <f t="shared" si="1147"/>
        <v>105.35565242993408</v>
      </c>
      <c r="AMP190" s="9">
        <f t="shared" si="1148"/>
        <v>76.871599343938087</v>
      </c>
      <c r="AMQ190" s="115">
        <f t="shared" si="1625"/>
        <v>91.113625886936092</v>
      </c>
      <c r="AMR190" s="15">
        <f t="shared" si="1626"/>
        <v>1.7593069030342693E-3</v>
      </c>
      <c r="AMS190" s="12"/>
      <c r="AMT190" s="11">
        <f t="shared" si="1787"/>
        <v>1.8408864524661276E-3</v>
      </c>
      <c r="AMU190" s="10">
        <f t="shared" si="1627"/>
        <v>91.650801264671429</v>
      </c>
      <c r="AMV190" s="9">
        <f t="shared" si="1149"/>
        <v>105.24310115903755</v>
      </c>
      <c r="AMW190" s="9">
        <f t="shared" si="1150"/>
        <v>76.728464025518306</v>
      </c>
      <c r="AMX190" s="115">
        <f t="shared" si="1628"/>
        <v>90.985782592277928</v>
      </c>
      <c r="AMY190" s="15">
        <f t="shared" si="1629"/>
        <v>1.7611959153095923E-3</v>
      </c>
      <c r="AMZ190" s="12"/>
      <c r="ANA190" s="11">
        <f t="shared" si="1788"/>
        <v>1.8421260679649879E-3</v>
      </c>
      <c r="ANB190" s="10">
        <f t="shared" si="1630"/>
        <v>91.517534922898989</v>
      </c>
      <c r="ANC190" s="9">
        <f t="shared" si="1151"/>
        <v>105.1303080600953</v>
      </c>
      <c r="AND190" s="9">
        <f t="shared" si="1152"/>
        <v>76.585326629748636</v>
      </c>
      <c r="ANE190" s="115">
        <f t="shared" si="1631"/>
        <v>90.857817344921969</v>
      </c>
      <c r="ANF190" s="15">
        <f t="shared" si="1632"/>
        <v>1.7630701194727089E-3</v>
      </c>
      <c r="ANG190" s="12"/>
      <c r="ANH190" s="11">
        <f t="shared" si="1789"/>
        <v>1.8433554800941191E-3</v>
      </c>
      <c r="ANI190" s="10">
        <f t="shared" si="1633"/>
        <v>91.384185161097008</v>
      </c>
      <c r="ANJ190" s="9">
        <f t="shared" si="1153"/>
        <v>105.01727477234199</v>
      </c>
      <c r="ANK190" s="9">
        <f t="shared" si="1154"/>
        <v>76.442187170578535</v>
      </c>
      <c r="ANL190" s="115">
        <f t="shared" si="1634"/>
        <v>90.72973097146027</v>
      </c>
      <c r="ANM190" s="15">
        <f t="shared" si="1635"/>
        <v>1.7649296159087519E-3</v>
      </c>
      <c r="ANN190" s="12"/>
      <c r="ANO190" s="11">
        <f t="shared" si="1790"/>
        <v>1.8445747660471321E-3</v>
      </c>
      <c r="ANP190" s="10">
        <f t="shared" si="1636"/>
        <v>91.250752610497727</v>
      </c>
      <c r="ANQ190" s="9">
        <f t="shared" si="1155"/>
        <v>104.90400292818227</v>
      </c>
      <c r="ANR190" s="9">
        <f t="shared" si="1156"/>
        <v>76.299045661904515</v>
      </c>
      <c r="ANS190" s="115">
        <f t="shared" si="1637"/>
        <v>90.60152429504339</v>
      </c>
      <c r="ANT190" s="15">
        <f t="shared" si="1638"/>
        <v>1.7667745045842746E-3</v>
      </c>
      <c r="ANU190" s="12"/>
      <c r="ANV190" s="11">
        <f t="shared" si="1791"/>
        <v>1.8457840025495431E-3</v>
      </c>
      <c r="ANW190" s="10">
        <f t="shared" si="1639"/>
        <v>91.117237898504044</v>
      </c>
      <c r="ANX190" s="9">
        <f t="shared" si="1157"/>
        <v>104.79049415314286</v>
      </c>
      <c r="ANY190" s="9">
        <f t="shared" si="1158"/>
        <v>76.101497559525157</v>
      </c>
      <c r="ANZ190" s="115">
        <f t="shared" si="1640"/>
        <v>90.445995856334008</v>
      </c>
      <c r="AOA190" s="15">
        <f t="shared" si="1641"/>
        <v>1.7719651622575051E-3</v>
      </c>
      <c r="AOB190" s="12"/>
      <c r="AOC190" s="11">
        <f t="shared" si="1792"/>
        <v>1.8503716811741901E-3</v>
      </c>
      <c r="AOD190" s="10">
        <f t="shared" si="1642"/>
        <v>90.95621158475079</v>
      </c>
      <c r="AOE190" s="9">
        <f t="shared" si="1159"/>
        <v>104.67631743696589</v>
      </c>
      <c r="AOF190" s="9">
        <f t="shared" si="1160"/>
        <v>76.041370609272761</v>
      </c>
      <c r="AOG190" s="115">
        <f t="shared" si="1643"/>
        <v>90.358844023119332</v>
      </c>
      <c r="AOH190" s="15">
        <f t="shared" si="1644"/>
        <v>1.7686267986471219E-3</v>
      </c>
      <c r="AOI190" s="12"/>
      <c r="AOJ190" s="11">
        <f t="shared" si="1793"/>
        <v>1.846362133783253E-3</v>
      </c>
      <c r="AOK190" s="10">
        <f t="shared" si="1645"/>
        <v>90.864165342069214</v>
      </c>
      <c r="AOL190" s="9">
        <f t="shared" si="1161"/>
        <v>104.56257053097779</v>
      </c>
      <c r="AOM190" s="9">
        <f t="shared" si="1162"/>
        <v>76.880957947382626</v>
      </c>
      <c r="AON190" s="115">
        <f t="shared" si="1646"/>
        <v>90.721764239180203</v>
      </c>
      <c r="AOO190" s="15">
        <f t="shared" si="1647"/>
        <v>1.7097444650312982E-3</v>
      </c>
      <c r="AOP190" s="12"/>
      <c r="AOQ190" s="11">
        <f t="shared" si="1794"/>
        <v>1.7863590830436639E-3</v>
      </c>
      <c r="AOR190" s="10">
        <f t="shared" si="1648"/>
        <v>91.225939412606692</v>
      </c>
      <c r="AOS190" s="9">
        <f t="shared" si="1163"/>
        <v>104.45627142725527</v>
      </c>
      <c r="AOT190" s="9">
        <f t="shared" si="1164"/>
        <v>77.836612367221264</v>
      </c>
      <c r="AOU190" s="115">
        <f t="shared" si="1649"/>
        <v>91.146441897238276</v>
      </c>
      <c r="AOV190" s="15">
        <f t="shared" si="1650"/>
        <v>1.6441533021773959E-3</v>
      </c>
      <c r="AOW190" s="12"/>
      <c r="AOX190" s="11">
        <f t="shared" si="1795"/>
        <v>1.7196409600150962E-3</v>
      </c>
      <c r="AOY190" s="10">
        <f t="shared" si="1651"/>
        <v>91.649999999999991</v>
      </c>
      <c r="AOZ190" s="9">
        <f t="shared" si="1165"/>
        <v>104.35797181428529</v>
      </c>
      <c r="APA190" s="9"/>
      <c r="APB190" s="97">
        <f t="shared" si="1652"/>
        <v>91.649999999999991</v>
      </c>
      <c r="APC190" s="15">
        <f t="shared" si="1653"/>
        <v>1.5698062680151973E-3</v>
      </c>
      <c r="APD190" s="11"/>
      <c r="APE190" s="11"/>
    </row>
    <row r="191" spans="1:1097" x14ac:dyDescent="0.2">
      <c r="A191" s="183"/>
      <c r="B191" s="183"/>
      <c r="C191" s="1">
        <f t="shared" si="1654"/>
        <v>180</v>
      </c>
      <c r="D191" s="1">
        <f t="shared" si="1655"/>
        <v>6024.5844021139956</v>
      </c>
      <c r="E191" s="1">
        <f t="shared" si="1656"/>
        <v>-16317921.817764627</v>
      </c>
      <c r="F191" s="2">
        <f t="shared" si="1657"/>
        <v>113.16</v>
      </c>
      <c r="G191" s="8">
        <f t="shared" si="1658"/>
        <v>1.9810000000000001E-3</v>
      </c>
      <c r="H191" s="6">
        <f t="shared" si="1659"/>
        <v>0.14400020254000001</v>
      </c>
      <c r="I191" s="2">
        <f t="shared" si="1660"/>
        <v>3500</v>
      </c>
      <c r="J191" s="3">
        <f t="shared" si="857"/>
        <v>58.333333333333336</v>
      </c>
      <c r="K191" s="3">
        <f t="shared" si="858"/>
        <v>366.52</v>
      </c>
      <c r="L191" s="1">
        <f t="shared" si="1661"/>
        <v>0.82</v>
      </c>
      <c r="M191" s="1">
        <f t="shared" si="1662"/>
        <v>0.66</v>
      </c>
      <c r="N191" s="1">
        <f t="shared" si="1166"/>
        <v>0.54120000000000001</v>
      </c>
      <c r="O191" s="3">
        <f t="shared" si="1167"/>
        <v>7.5227878787878781</v>
      </c>
      <c r="P191" s="40">
        <f t="shared" si="859"/>
        <v>570.9796</v>
      </c>
      <c r="Q191" s="1">
        <f t="shared" si="1663"/>
        <v>21.51</v>
      </c>
      <c r="R191" s="1">
        <f t="shared" si="1664"/>
        <v>151</v>
      </c>
      <c r="S191" s="2">
        <f t="shared" si="1665"/>
        <v>12587.54</v>
      </c>
      <c r="T191" s="1">
        <f t="shared" si="860"/>
        <v>83.916933333333333</v>
      </c>
      <c r="U191" s="7">
        <f t="shared" si="1666"/>
        <v>9.1849501318337995E-2</v>
      </c>
      <c r="V191" s="7">
        <f t="shared" si="861"/>
        <v>6.6258942829124593E-3</v>
      </c>
      <c r="W191" s="159">
        <f t="shared" si="1667"/>
        <v>3.4283282369456214E-2</v>
      </c>
      <c r="X191" s="40">
        <f t="shared" si="862"/>
        <v>8095.2484858865882</v>
      </c>
      <c r="Y191" s="1">
        <f t="shared" si="1668"/>
        <v>0</v>
      </c>
      <c r="Z191" s="1">
        <f t="shared" si="1669"/>
        <v>113.16</v>
      </c>
      <c r="AA191" s="1">
        <f t="shared" si="1670"/>
        <v>91.649999999999991</v>
      </c>
      <c r="AB191" s="6">
        <f t="shared" si="863"/>
        <v>0.2895550479995273</v>
      </c>
      <c r="AC191" s="1">
        <f t="shared" si="1671"/>
        <v>526.19133708825245</v>
      </c>
      <c r="AD191" s="40">
        <f t="shared" si="864"/>
        <v>36363.626619283568</v>
      </c>
      <c r="AE191" s="1">
        <f t="shared" si="865"/>
        <v>0.15947988387208822</v>
      </c>
      <c r="AF191" s="2">
        <f t="shared" si="1796"/>
        <v>6</v>
      </c>
      <c r="AG191" s="10">
        <f t="shared" si="866"/>
        <v>0.95687930323252934</v>
      </c>
      <c r="AH191" s="12">
        <f t="shared" si="867"/>
        <v>0.78304290361917439</v>
      </c>
      <c r="AI191" s="43">
        <f t="shared" si="868"/>
        <v>3.333379152441454E-6</v>
      </c>
      <c r="AJ191" s="93">
        <f t="shared" si="869"/>
        <v>-8.2263297825074468E-7</v>
      </c>
      <c r="AK191" s="43">
        <f t="shared" si="1168"/>
        <v>8.0937932949736336E-4</v>
      </c>
      <c r="AL191" s="43">
        <f t="shared" si="870"/>
        <v>2.0699574739224794E-4</v>
      </c>
      <c r="AM191" s="43"/>
      <c r="AN191" s="43">
        <f t="shared" si="1169"/>
        <v>8.0937932949736336E-4</v>
      </c>
      <c r="AO191" s="10">
        <f t="shared" si="1170"/>
        <v>107.49103554227915</v>
      </c>
      <c r="AP191" s="9"/>
      <c r="AQ191" s="9">
        <f t="shared" si="871"/>
        <v>96.944453379692064</v>
      </c>
      <c r="AR191" s="104">
        <f t="shared" si="1171"/>
        <v>105.53635198373078</v>
      </c>
      <c r="AS191" s="15">
        <f t="shared" si="1172"/>
        <v>1.0613508182013181E-3</v>
      </c>
      <c r="AT191" s="49"/>
      <c r="AU191" s="11">
        <f t="shared" si="1173"/>
        <v>1.2978099664772581E-3</v>
      </c>
      <c r="AV191" s="10">
        <f t="shared" si="1174"/>
        <v>107.38929990004948</v>
      </c>
      <c r="AW191" s="9">
        <f t="shared" si="872"/>
        <v>114.08728821477175</v>
      </c>
      <c r="AX191" s="9">
        <f t="shared" si="873"/>
        <v>96.802225006285667</v>
      </c>
      <c r="AY191" s="97">
        <f t="shared" si="1175"/>
        <v>105.44475661052871</v>
      </c>
      <c r="AZ191" s="15">
        <f t="shared" si="1176"/>
        <v>1.0676054749042712E-3</v>
      </c>
      <c r="BA191" s="49"/>
      <c r="BB191" s="11">
        <f t="shared" si="1177"/>
        <v>1.3028410978501662E-3</v>
      </c>
      <c r="BC191" s="10">
        <f t="shared" si="1178"/>
        <v>107.28732399568452</v>
      </c>
      <c r="BD191" s="9">
        <f t="shared" si="874"/>
        <v>114.0458416276947</v>
      </c>
      <c r="BE191" s="9">
        <f t="shared" si="875"/>
        <v>96.659991873157182</v>
      </c>
      <c r="BF191" s="97">
        <f t="shared" si="1179"/>
        <v>105.35291675042595</v>
      </c>
      <c r="BG191" s="15">
        <f t="shared" si="1180"/>
        <v>1.0738305182878777E-3</v>
      </c>
      <c r="BH191" s="49"/>
      <c r="BI191" s="11">
        <f t="shared" si="1181"/>
        <v>1.3078430786860724E-3</v>
      </c>
      <c r="BJ191" s="10">
        <f t="shared" si="1182"/>
        <v>107.18510828257268</v>
      </c>
      <c r="BK191" s="9">
        <f t="shared" si="876"/>
        <v>114.00391029413079</v>
      </c>
      <c r="BL191" s="9">
        <f t="shared" si="1183"/>
        <v>96.517753956035051</v>
      </c>
      <c r="BM191" s="97">
        <f t="shared" si="1184"/>
        <v>105.26083212508291</v>
      </c>
      <c r="BN191" s="15">
        <f t="shared" si="1185"/>
        <v>1.0800259169673084E-3</v>
      </c>
      <c r="BO191" s="49"/>
      <c r="BP191" s="11">
        <f t="shared" si="1186"/>
        <v>1.3128159664110718E-3</v>
      </c>
      <c r="BQ191" s="10">
        <f t="shared" si="1187"/>
        <v>107.08265322765122</v>
      </c>
      <c r="BR191" s="9">
        <f t="shared" si="877"/>
        <v>113.96149372435821</v>
      </c>
      <c r="BS191" s="9">
        <f t="shared" si="1188"/>
        <v>96.375511231409021</v>
      </c>
      <c r="BT191" s="97">
        <f t="shared" si="1189"/>
        <v>105.16850247788361</v>
      </c>
      <c r="BU191" s="15">
        <f t="shared" si="1190"/>
        <v>1.0861916421471768E-3</v>
      </c>
      <c r="BV191" s="12"/>
      <c r="BW191" s="11">
        <f t="shared" si="1191"/>
        <v>1.3177598200565734E-3</v>
      </c>
      <c r="BX191" s="10">
        <f t="shared" si="1192"/>
        <v>106.97995931119223</v>
      </c>
      <c r="BY191" s="9">
        <f t="shared" si="878"/>
        <v>113.91859147100125</v>
      </c>
      <c r="BZ191" s="9">
        <f t="shared" si="1193"/>
        <v>96.233263676524317</v>
      </c>
      <c r="CA191" s="97">
        <f t="shared" si="1194"/>
        <v>105.07592757376278</v>
      </c>
      <c r="CB191" s="15">
        <f t="shared" si="1195"/>
        <v>1.0923276676009313E-3</v>
      </c>
      <c r="CC191" s="12"/>
      <c r="CD191" s="11">
        <f t="shared" si="1196"/>
        <v>1.3226747002335532E-3</v>
      </c>
      <c r="CE191" s="10">
        <f t="shared" si="1197"/>
        <v>106.87702702658927</v>
      </c>
      <c r="CF191" s="9">
        <f t="shared" si="879"/>
        <v>113.87520312868597</v>
      </c>
      <c r="CG191" s="9">
        <f t="shared" si="1198"/>
        <v>96.091011269375088</v>
      </c>
      <c r="CH191" s="97">
        <f t="shared" si="1199"/>
        <v>104.98310719903053</v>
      </c>
      <c r="CI191" s="15">
        <f t="shared" si="1200"/>
        <v>1.0984339696499855E-3</v>
      </c>
      <c r="CJ191" s="12"/>
      <c r="CK191" s="11">
        <f t="shared" si="1201"/>
        <v>1.327560669106899E-3</v>
      </c>
      <c r="CL191" s="10">
        <f t="shared" si="1202"/>
        <v>106.77385688014402</v>
      </c>
      <c r="CM191" s="9">
        <f t="shared" si="880"/>
        <v>113.83132833369105</v>
      </c>
      <c r="CN191" s="9">
        <f t="shared" si="1203"/>
        <v>95.948753988698442</v>
      </c>
      <c r="CO191" s="97">
        <f t="shared" si="1204"/>
        <v>104.89004116119474</v>
      </c>
      <c r="CP191" s="15">
        <f t="shared" si="1205"/>
        <v>1.1045105271425225E-3</v>
      </c>
      <c r="CQ191" s="12"/>
      <c r="CR191" s="11">
        <f t="shared" si="1206"/>
        <v>1.3324177903697673E-3</v>
      </c>
      <c r="CS191" s="10">
        <f t="shared" si="1207"/>
        <v>106.67044939085375</v>
      </c>
      <c r="CT191" s="9">
        <f t="shared" si="881"/>
        <v>113.78696676359429</v>
      </c>
      <c r="CU191" s="9">
        <f t="shared" si="882"/>
        <v>95.806491813967867</v>
      </c>
      <c r="CV191" s="97">
        <f t="shared" si="1208"/>
        <v>104.79672928878108</v>
      </c>
      <c r="CW191" s="15">
        <f t="shared" si="1209"/>
        <v>1.1105573214320679E-3</v>
      </c>
      <c r="CX191" s="12"/>
      <c r="CY191" s="11">
        <f t="shared" si="1210"/>
        <v>1.3372461292180367E-3</v>
      </c>
      <c r="CZ191" s="10">
        <f t="shared" si="1211"/>
        <v>106.56680509019904</v>
      </c>
      <c r="DA191" s="9">
        <f t="shared" si="883"/>
        <v>113.74211813691468</v>
      </c>
      <c r="DB191" s="9">
        <f t="shared" si="884"/>
        <v>95.664224725386859</v>
      </c>
      <c r="DC191" s="97">
        <f t="shared" si="1212"/>
        <v>104.70317143115076</v>
      </c>
      <c r="DD191" s="15">
        <f t="shared" si="1213"/>
        <v>1.1165743363557763E-3</v>
      </c>
      <c r="DE191" s="12"/>
      <c r="DF191" s="11">
        <f t="shared" si="1214"/>
        <v>1.3420457523248138E-3</v>
      </c>
      <c r="DG191" s="10">
        <f t="shared" si="1215"/>
        <v>106.46292452193224</v>
      </c>
      <c r="DH191" s="9">
        <f t="shared" si="885"/>
        <v>113.69678221275031</v>
      </c>
      <c r="DI191" s="9">
        <f t="shared" si="886"/>
        <v>95.521952703882661</v>
      </c>
      <c r="DJ191" s="97">
        <f t="shared" si="1216"/>
        <v>104.60936745831648</v>
      </c>
      <c r="DK191" s="15">
        <f t="shared" si="1217"/>
        <v>1.1225615582124498E-3</v>
      </c>
      <c r="DL191" s="12"/>
      <c r="DM191" s="11">
        <f t="shared" si="1218"/>
        <v>1.3468167278149958E-3</v>
      </c>
      <c r="DN191" s="10">
        <f t="shared" si="1219"/>
        <v>106.35880824186654</v>
      </c>
      <c r="DO191" s="9">
        <f t="shared" si="887"/>
        <v>113.65095879041228</v>
      </c>
      <c r="DP191" s="9">
        <f t="shared" si="888"/>
        <v>95.379675731099397</v>
      </c>
      <c r="DQ191" s="97">
        <f t="shared" si="1220"/>
        <v>104.51531726075584</v>
      </c>
      <c r="DR191" s="15">
        <f t="shared" si="1221"/>
        <v>1.1285189757403609E-3</v>
      </c>
      <c r="DS191" s="12"/>
      <c r="DT191" s="11">
        <f t="shared" si="1222"/>
        <v>1.3515591252399482E-3</v>
      </c>
      <c r="DU191" s="10">
        <f t="shared" si="1223"/>
        <v>106.25445681766553</v>
      </c>
      <c r="DV191" s="9">
        <f t="shared" si="889"/>
        <v>113.60464770905475</v>
      </c>
      <c r="DW191" s="9">
        <f t="shared" si="890"/>
        <v>95.237393789391803</v>
      </c>
      <c r="DX191" s="97">
        <f t="shared" si="1224"/>
        <v>104.42102074922327</v>
      </c>
      <c r="DY191" s="15">
        <f t="shared" si="1225"/>
        <v>1.1344465800947783E-3</v>
      </c>
      <c r="DZ191" s="12"/>
      <c r="EA191" s="11">
        <f t="shared" si="1226"/>
        <v>1.3562730155522204E-3</v>
      </c>
      <c r="EB191" s="10">
        <f t="shared" si="1227"/>
        <v>106.14987082863371</v>
      </c>
      <c r="EC191" s="9">
        <f t="shared" si="891"/>
        <v>113.55784884730129</v>
      </c>
      <c r="ED191" s="9">
        <f t="shared" si="892"/>
        <v>95.095106861818067</v>
      </c>
      <c r="EE191" s="97">
        <f t="shared" si="1228"/>
        <v>104.32647785455967</v>
      </c>
      <c r="EF191" s="15">
        <f t="shared" si="1229"/>
        <v>1.1403443648253376E-3</v>
      </c>
      <c r="EG191" s="12"/>
      <c r="EH191" s="11">
        <f t="shared" si="1230"/>
        <v>1.360958471080411E-3</v>
      </c>
      <c r="EI191" s="10">
        <f t="shared" si="1231"/>
        <v>106.04505086550739</v>
      </c>
      <c r="EJ191" s="9">
        <f t="shared" si="893"/>
        <v>113.51056212286765</v>
      </c>
      <c r="EK191" s="9">
        <f t="shared" si="894"/>
        <v>94.952814932133819</v>
      </c>
      <c r="EL191" s="97">
        <f t="shared" si="1232"/>
        <v>104.23168852750074</v>
      </c>
      <c r="EM191" s="15">
        <f t="shared" si="1233"/>
        <v>1.1462123258531081E-3</v>
      </c>
      <c r="EN191" s="12"/>
      <c r="EO191" s="11">
        <f t="shared" si="1234"/>
        <v>1.3656155655040465E-3</v>
      </c>
      <c r="EP191" s="10">
        <f t="shared" si="1235"/>
        <v>105.93999753024693</v>
      </c>
      <c r="EQ191" s="9">
        <f t="shared" si="895"/>
        <v>113.46278749218118</v>
      </c>
      <c r="ER191" s="9">
        <f t="shared" si="896"/>
        <v>94.81051798478488</v>
      </c>
      <c r="ES191" s="97">
        <f t="shared" si="1236"/>
        <v>104.13665273848304</v>
      </c>
      <c r="ET191" s="15">
        <f t="shared" si="1237"/>
        <v>1.1520504614475399E-3</v>
      </c>
      <c r="EU191" s="12"/>
      <c r="EV191" s="11">
        <f t="shared" si="1238"/>
        <v>1.3702443738286261E-3</v>
      </c>
      <c r="EW191" s="10">
        <f t="shared" si="1239"/>
        <v>105.83471143582923</v>
      </c>
      <c r="EX191" s="9">
        <f t="shared" si="897"/>
        <v>113.41452494999693</v>
      </c>
      <c r="EY191" s="9">
        <f t="shared" si="898"/>
        <v>94.668216004900302</v>
      </c>
      <c r="EZ191" s="97">
        <f t="shared" si="1240"/>
        <v>104.04137047744862</v>
      </c>
      <c r="FA191" s="15">
        <f t="shared" si="1241"/>
        <v>1.1578587722031813E-3</v>
      </c>
      <c r="FB191" s="12"/>
      <c r="FC191" s="11">
        <f t="shared" si="1242"/>
        <v>1.3748449723607651E-3</v>
      </c>
      <c r="FD191" s="10">
        <f t="shared" si="1243"/>
        <v>105.72919320604132</v>
      </c>
      <c r="FE191" s="9">
        <f t="shared" si="899"/>
        <v>113.36577452901084</v>
      </c>
      <c r="FF191" s="9">
        <f t="shared" si="900"/>
        <v>94.525908978286068</v>
      </c>
      <c r="FG191" s="97">
        <f t="shared" si="1244"/>
        <v>103.94584175364845</v>
      </c>
      <c r="FH191" s="15">
        <f t="shared" si="1245"/>
        <v>1.1636372610161721E-3</v>
      </c>
      <c r="FI191" s="12"/>
      <c r="FJ191" s="11">
        <f t="shared" si="1246"/>
        <v>1.379417438683391E-3</v>
      </c>
      <c r="FK191" s="10">
        <f t="shared" si="1247"/>
        <v>105.62344347527505</v>
      </c>
      <c r="FL191" s="9">
        <f t="shared" si="901"/>
        <v>113.31653629946973</v>
      </c>
      <c r="FM191" s="9">
        <f t="shared" si="902"/>
        <v>94.383596891417824</v>
      </c>
      <c r="FN191" s="97">
        <f t="shared" si="1248"/>
        <v>103.85006659544378</v>
      </c>
      <c r="FO191" s="15">
        <f t="shared" si="1249"/>
        <v>1.1693859330606071E-3</v>
      </c>
      <c r="FP191" s="12"/>
      <c r="FQ191" s="11">
        <f t="shared" si="1250"/>
        <v>1.3839618516311113E-3</v>
      </c>
      <c r="FR191" s="10">
        <f t="shared" si="1251"/>
        <v>105.51746288832248</v>
      </c>
      <c r="FS191" s="9">
        <f t="shared" si="903"/>
        <v>113.26681036877878</v>
      </c>
      <c r="FT191" s="9">
        <f t="shared" si="904"/>
        <v>94.241279731433892</v>
      </c>
      <c r="FU191" s="97">
        <f t="shared" si="1252"/>
        <v>103.75404505010633</v>
      </c>
      <c r="FV191" s="15">
        <f t="shared" si="1253"/>
        <v>1.175104795764724E-3</v>
      </c>
      <c r="FW191" s="12"/>
      <c r="FX191" s="11">
        <f t="shared" si="1254"/>
        <v>1.3884782912656803E-3</v>
      </c>
      <c r="FY191" s="10">
        <f t="shared" si="1255"/>
        <v>105.41125210017225</v>
      </c>
      <c r="FZ191" s="9">
        <f t="shared" si="905"/>
        <v>113.21659688110614</v>
      </c>
      <c r="GA191" s="9">
        <f t="shared" si="906"/>
        <v>94.098957486128583</v>
      </c>
      <c r="GB191" s="97">
        <f t="shared" si="1256"/>
        <v>103.65777718361736</v>
      </c>
      <c r="GC191" s="15">
        <f t="shared" si="1257"/>
        <v>1.1807938587868941E-3</v>
      </c>
      <c r="GD191" s="12"/>
      <c r="GE191" s="11">
        <f t="shared" si="1258"/>
        <v>1.3929668388515748E-3</v>
      </c>
      <c r="GF191" s="10">
        <f t="shared" si="1259"/>
        <v>105.30481177580717</v>
      </c>
      <c r="GG191" s="9">
        <f t="shared" si="907"/>
        <v>113.16589601698522</v>
      </c>
      <c r="GH191" s="9">
        <f t="shared" si="908"/>
        <v>93.956630143944821</v>
      </c>
      <c r="GI191" s="97">
        <f t="shared" si="1260"/>
        <v>103.56126308046501</v>
      </c>
      <c r="GJ191" s="15">
        <f t="shared" si="1261"/>
        <v>1.1864531339915144E-3</v>
      </c>
      <c r="GK191" s="12"/>
      <c r="GL191" s="11">
        <f t="shared" si="1262"/>
        <v>1.3974275768317201E-3</v>
      </c>
      <c r="GM191" s="10">
        <f t="shared" si="1263"/>
        <v>105.1981425900026</v>
      </c>
      <c r="GN191" s="9">
        <f t="shared" si="909"/>
        <v>113.11470799291449</v>
      </c>
      <c r="GO191" s="9">
        <f t="shared" si="910"/>
        <v>93.814297693967561</v>
      </c>
      <c r="GP191" s="115">
        <f t="shared" si="1264"/>
        <v>103.46450284344102</v>
      </c>
      <c r="GQ191" s="15">
        <f t="shared" si="1265"/>
        <v>1.1920826354246961E-3</v>
      </c>
      <c r="GR191" s="12"/>
      <c r="GS191" s="11">
        <f t="shared" si="1266"/>
        <v>1.4018605888033121E-3</v>
      </c>
      <c r="GT191" s="10">
        <f t="shared" si="1267"/>
        <v>105.09124522712629</v>
      </c>
      <c r="GU191" s="9">
        <f t="shared" si="911"/>
        <v>113.06303306095522</v>
      </c>
      <c r="GV191" s="9">
        <f t="shared" si="912"/>
        <v>93.671960125916058</v>
      </c>
      <c r="GW191" s="115">
        <f t="shared" si="1268"/>
        <v>103.36749659343565</v>
      </c>
      <c r="GX191" s="15">
        <f t="shared" si="1269"/>
        <v>1.1976823792898955E-3</v>
      </c>
      <c r="GY191" s="12"/>
      <c r="GZ191" s="11">
        <f t="shared" si="1270"/>
        <v>1.4062659594938302E-3</v>
      </c>
      <c r="HA191" s="10">
        <f t="shared" si="1271"/>
        <v>104.98412038093875</v>
      </c>
      <c r="HB191" s="9">
        <f t="shared" si="913"/>
        <v>113.01087150832707</v>
      </c>
      <c r="HC191" s="9">
        <f t="shared" si="914"/>
        <v>93.529617430137492</v>
      </c>
      <c r="HD191" s="97">
        <f t="shared" si="1272"/>
        <v>103.27024446923228</v>
      </c>
      <c r="HE191" s="15">
        <f t="shared" si="1273"/>
        <v>1.2032523839233329E-3</v>
      </c>
      <c r="HF191" s="12"/>
      <c r="HG191" s="11">
        <f t="shared" si="1274"/>
        <v>1.4106437747371092E-3</v>
      </c>
      <c r="HH191" s="10">
        <f t="shared" si="1275"/>
        <v>104.87676875439551</v>
      </c>
      <c r="HI191" s="9">
        <f t="shared" si="915"/>
        <v>112.95822365700175</v>
      </c>
      <c r="HJ191" s="9">
        <f t="shared" si="916"/>
        <v>93.387269597599371</v>
      </c>
      <c r="HK191" s="97">
        <f t="shared" si="1276"/>
        <v>103.17274662730057</v>
      </c>
      <c r="HL191" s="15">
        <f t="shared" si="1277"/>
        <v>1.2087926697693558E-3</v>
      </c>
      <c r="HM191" s="12"/>
      <c r="HN191" s="11">
        <f t="shared" si="1278"/>
        <v>1.4149941214496317E-3</v>
      </c>
      <c r="HO191" s="10">
        <f t="shared" si="1279"/>
        <v>104.76919105944998</v>
      </c>
      <c r="HP191" s="9">
        <f t="shared" si="917"/>
        <v>112.90508986329498</v>
      </c>
      <c r="HQ191" s="9">
        <f t="shared" si="918"/>
        <v>93.244916619882531</v>
      </c>
      <c r="HR191" s="115">
        <f t="shared" si="1280"/>
        <v>103.07500324158875</v>
      </c>
      <c r="HS191" s="15">
        <f t="shared" si="1281"/>
        <v>1.2143032593556814E-3</v>
      </c>
      <c r="HT191" s="12"/>
      <c r="HU191" s="11">
        <f t="shared" si="1672"/>
        <v>1.4193170876069122E-3</v>
      </c>
      <c r="HV191" s="10">
        <f t="shared" si="1282"/>
        <v>104.66138801685777</v>
      </c>
      <c r="HW191" s="9">
        <f t="shared" si="919"/>
        <v>112.85147051745673</v>
      </c>
      <c r="HX191" s="9">
        <f t="shared" si="920"/>
        <v>93.102558489174044</v>
      </c>
      <c r="HY191" s="115">
        <f t="shared" si="1283"/>
        <v>102.97701450331539</v>
      </c>
      <c r="HZ191" s="15">
        <f t="shared" si="1284"/>
        <v>1.2197841772685126E-3</v>
      </c>
      <c r="IA191" s="12"/>
      <c r="IB191" s="11">
        <f t="shared" si="1673"/>
        <v>1.4236127622200561E-3</v>
      </c>
      <c r="IC191" s="10">
        <f t="shared" si="1285"/>
        <v>104.55336035598228</v>
      </c>
      <c r="ID191" s="9">
        <f t="shared" si="921"/>
        <v>112.79736604326001</v>
      </c>
      <c r="IE191" s="9">
        <f t="shared" si="922"/>
        <v>92.960195198259811</v>
      </c>
      <c r="IF191" s="115">
        <f t="shared" si="1286"/>
        <v>102.87878062075991</v>
      </c>
      <c r="IG191" s="15">
        <f t="shared" si="1287"/>
        <v>1.2252354501276093E-3</v>
      </c>
      <c r="IH191" s="12"/>
      <c r="II191" s="11">
        <f t="shared" si="1674"/>
        <v>1.42788123531247E-3</v>
      </c>
      <c r="IJ191" s="10">
        <f t="shared" si="1288"/>
        <v>104.44510881460137</v>
      </c>
      <c r="IK191" s="9">
        <f t="shared" si="923"/>
        <v>112.74277689758827</v>
      </c>
      <c r="IL191" s="9">
        <f t="shared" si="924"/>
        <v>92.817826740517674</v>
      </c>
      <c r="IM191" s="115">
        <f t="shared" si="1289"/>
        <v>102.78030181905297</v>
      </c>
      <c r="IN191" s="15">
        <f t="shared" si="1290"/>
        <v>1.2306571065612225E-3</v>
      </c>
      <c r="IO191" s="12"/>
      <c r="IP191" s="11">
        <f t="shared" si="1675"/>
        <v>1.4321225978967092E-3</v>
      </c>
      <c r="IQ191" s="10">
        <f t="shared" si="1291"/>
        <v>104.33663413871562</v>
      </c>
      <c r="IR191" s="9">
        <f t="shared" si="925"/>
        <v>112.68770357002154</v>
      </c>
      <c r="IS191" s="9">
        <f t="shared" si="926"/>
        <v>92.675453109910038</v>
      </c>
      <c r="IT191" s="115">
        <f t="shared" si="1292"/>
        <v>102.6815783399658</v>
      </c>
      <c r="IU191" s="15">
        <f t="shared" si="1293"/>
        <v>1.2360491771809866E-3</v>
      </c>
      <c r="IV191" s="12"/>
      <c r="IW191" s="11">
        <f t="shared" si="1676"/>
        <v>1.4363369419515028E-3</v>
      </c>
      <c r="IX191" s="10">
        <f t="shared" si="1294"/>
        <v>104.2279370823577</v>
      </c>
      <c r="IY191" s="9">
        <f t="shared" si="927"/>
        <v>112.63214658242151</v>
      </c>
      <c r="IZ191" s="9">
        <f t="shared" si="928"/>
        <v>92.533074300976594</v>
      </c>
      <c r="JA191" s="115">
        <f t="shared" si="1295"/>
        <v>102.58261044169905</v>
      </c>
      <c r="JB191" s="15">
        <f t="shared" si="1296"/>
        <v>1.2414116945567539E-3</v>
      </c>
      <c r="JC191" s="12"/>
      <c r="JD191" s="11">
        <f t="shared" si="1677"/>
        <v>1.4405243603989458E-3</v>
      </c>
      <c r="JE191" s="10">
        <f t="shared" si="1297"/>
        <v>104.11901840740305</v>
      </c>
      <c r="JF191" s="9">
        <f t="shared" si="929"/>
        <v>112.57610648851556</v>
      </c>
      <c r="JG191" s="9">
        <f t="shared" si="930"/>
        <v>92.390690308827175</v>
      </c>
      <c r="JH191" s="115">
        <f t="shared" si="1298"/>
        <v>102.48339839867137</v>
      </c>
      <c r="JI191" s="15">
        <f t="shared" si="1299"/>
        <v>1.2467446931913226E-3</v>
      </c>
      <c r="JJ191" s="12"/>
      <c r="JK191" s="11">
        <f t="shared" si="1678"/>
        <v>1.4446849470818349E-3</v>
      </c>
      <c r="JL191" s="10">
        <f t="shared" si="1300"/>
        <v>104.00987888338213</v>
      </c>
      <c r="JM191" s="9">
        <f t="shared" si="931"/>
        <v>112.51958387348007</v>
      </c>
      <c r="JN191" s="9">
        <f t="shared" si="932"/>
        <v>92.248301129134688</v>
      </c>
      <c r="JO191" s="115">
        <f t="shared" si="1301"/>
        <v>102.38394250130739</v>
      </c>
      <c r="JP191" s="15">
        <f t="shared" si="1302"/>
        <v>1.2520482094951573E-3</v>
      </c>
      <c r="JQ191" s="12"/>
      <c r="JR191" s="11">
        <f t="shared" si="1679"/>
        <v>1.4488187967411782E-3</v>
      </c>
      <c r="JS191" s="10">
        <f t="shared" si="1303"/>
        <v>103.90051928729403</v>
      </c>
      <c r="JT191" s="9">
        <f t="shared" si="933"/>
        <v>112.46257935352284</v>
      </c>
      <c r="JU191" s="9">
        <f t="shared" si="934"/>
        <v>92.105906758127659</v>
      </c>
      <c r="JV191" s="115">
        <f t="shared" si="1304"/>
        <v>102.28424305582524</v>
      </c>
      <c r="JW191" s="15">
        <f t="shared" si="1305"/>
        <v>1.2573222817610485E-3</v>
      </c>
      <c r="JX191" s="12"/>
      <c r="JY191" s="11">
        <f t="shared" si="1680"/>
        <v>1.4529260049938907E-3</v>
      </c>
      <c r="JZ191" s="10">
        <f t="shared" si="1306"/>
        <v>103.79094040342133</v>
      </c>
      <c r="KA191" s="9">
        <f t="shared" si="935"/>
        <v>112.405093575465</v>
      </c>
      <c r="KB191" s="9">
        <f t="shared" si="936"/>
        <v>91.963507192582881</v>
      </c>
      <c r="KC191" s="115">
        <f t="shared" si="1307"/>
        <v>102.18430038402394</v>
      </c>
      <c r="KD191" s="15">
        <f t="shared" si="1308"/>
        <v>1.2625669501387373E-3</v>
      </c>
      <c r="KE191" s="12"/>
      <c r="KF191" s="11">
        <f t="shared" si="1681"/>
        <v>1.4570066683106627E-3</v>
      </c>
      <c r="KG191" s="10">
        <f t="shared" si="1309"/>
        <v>103.68114302314645</v>
      </c>
      <c r="KH191" s="9">
        <f t="shared" si="937"/>
        <v>112.34712721632251</v>
      </c>
      <c r="KI191" s="9">
        <f t="shared" si="938"/>
        <v>91.821102429818637</v>
      </c>
      <c r="KJ191" s="115">
        <f t="shared" si="1310"/>
        <v>102.08411482307056</v>
      </c>
      <c r="KK191" s="15">
        <f t="shared" si="1311"/>
        <v>1.2677822566095004E-3</v>
      </c>
      <c r="KL191" s="12"/>
      <c r="KM191" s="11">
        <f t="shared" si="1682"/>
        <v>1.4610608839939674E-3</v>
      </c>
      <c r="KN191" s="10">
        <f t="shared" si="1312"/>
        <v>103.57112794476973</v>
      </c>
      <c r="KO191" s="9">
        <f t="shared" si="939"/>
        <v>112.2886809828871</v>
      </c>
      <c r="KP191" s="9">
        <f t="shared" si="940"/>
        <v>91.678692467687128</v>
      </c>
      <c r="KQ191" s="115">
        <f t="shared" si="1313"/>
        <v>101.98368672528711</v>
      </c>
      <c r="KR191" s="15">
        <f t="shared" si="1314"/>
        <v>1.2729682449607212E-3</v>
      </c>
      <c r="KS191" s="12"/>
      <c r="KT191" s="11">
        <f t="shared" si="1683"/>
        <v>1.4650887501562854E-3</v>
      </c>
      <c r="KU191" s="10">
        <f t="shared" si="1315"/>
        <v>103.46089597332868</v>
      </c>
      <c r="KV191" s="9">
        <f t="shared" si="941"/>
        <v>112.2297556113072</v>
      </c>
      <c r="KW191" s="9">
        <f t="shared" si="942"/>
        <v>91.536277304567363</v>
      </c>
      <c r="KX191" s="115">
        <f t="shared" si="1316"/>
        <v>101.88301645793729</v>
      </c>
      <c r="KY191" s="15">
        <f t="shared" si="1317"/>
        <v>1.2781249607604528E-3</v>
      </c>
      <c r="KZ191" s="12"/>
      <c r="LA191" s="11">
        <f t="shared" si="1684"/>
        <v>1.4690903656985061E-3</v>
      </c>
      <c r="LB191" s="10">
        <f t="shared" si="1318"/>
        <v>103.35044792041882</v>
      </c>
      <c r="LC191" s="9">
        <f t="shared" si="943"/>
        <v>112.17035186666855</v>
      </c>
      <c r="LD191" s="9">
        <f t="shared" si="944"/>
        <v>91.393856939357775</v>
      </c>
      <c r="LE191" s="115">
        <f t="shared" si="1319"/>
        <v>101.78210440301316</v>
      </c>
      <c r="LF191" s="15">
        <f t="shared" si="1320"/>
        <v>1.2832524513319708E-3</v>
      </c>
      <c r="LG191" s="12"/>
      <c r="LH191" s="11">
        <f t="shared" si="1685"/>
        <v>1.4730658302884994E-3</v>
      </c>
      <c r="LI191" s="10">
        <f t="shared" si="1321"/>
        <v>103.23978460401602</v>
      </c>
      <c r="LJ191" s="9">
        <f t="shared" si="945"/>
        <v>112.11047054257496</v>
      </c>
      <c r="LK191" s="9">
        <f t="shared" si="946"/>
        <v>91.251431371469295</v>
      </c>
      <c r="LL191" s="115">
        <f t="shared" si="1322"/>
        <v>101.68095095702213</v>
      </c>
      <c r="LM191" s="15">
        <f t="shared" si="1323"/>
        <v>1.2883507657282973E-3</v>
      </c>
      <c r="LN191" s="12"/>
      <c r="LO191" s="11">
        <f t="shared" si="1686"/>
        <v>1.4770152443398645E-3</v>
      </c>
      <c r="LP191" s="10">
        <f t="shared" si="1324"/>
        <v>103.12890684830057</v>
      </c>
      <c r="LQ191" s="9">
        <f t="shared" si="947"/>
        <v>112.050112460729</v>
      </c>
      <c r="LR191" s="9">
        <f t="shared" si="948"/>
        <v>91.109000600818021</v>
      </c>
      <c r="LS191" s="115">
        <f t="shared" si="1325"/>
        <v>101.57955653077352</v>
      </c>
      <c r="LT191" s="15">
        <f t="shared" si="1326"/>
        <v>1.2934199547067701E-3</v>
      </c>
      <c r="LU191" s="12"/>
      <c r="LV191" s="11">
        <f t="shared" si="1687"/>
        <v>1.4809387089908868E-3</v>
      </c>
      <c r="LW191" s="10">
        <f t="shared" si="1327"/>
        <v>103.01781548348254</v>
      </c>
      <c r="LX191" s="9">
        <f t="shared" si="949"/>
        <v>111.98927847051309</v>
      </c>
      <c r="LY191" s="9">
        <f t="shared" si="950"/>
        <v>90.966564627818002</v>
      </c>
      <c r="LZ191" s="115">
        <f t="shared" si="1328"/>
        <v>101.47792154916554</v>
      </c>
      <c r="MA191" s="15">
        <f t="shared" si="1329"/>
        <v>1.298460070703604E-3</v>
      </c>
      <c r="MB191" s="12"/>
      <c r="MC191" s="11">
        <f t="shared" si="1688"/>
        <v>1.4848363260836705E-3</v>
      </c>
      <c r="MD191" s="10">
        <f t="shared" si="1330"/>
        <v>102.90651134562881</v>
      </c>
      <c r="ME191" s="9">
        <f t="shared" si="951"/>
        <v>111.92796944857072</v>
      </c>
      <c r="MF191" s="9">
        <f t="shared" si="952"/>
        <v>90.824123453374057</v>
      </c>
      <c r="MG191" s="115">
        <f t="shared" si="1331"/>
        <v>101.37604645097238</v>
      </c>
      <c r="MH191" s="15">
        <f t="shared" si="1332"/>
        <v>1.3034711678084699E-3</v>
      </c>
      <c r="MI191" s="12"/>
      <c r="MJ191" s="11">
        <f t="shared" si="1689"/>
        <v>1.4887081981434722E-3</v>
      </c>
      <c r="MK191" s="10">
        <f t="shared" si="1333"/>
        <v>102.79499527649173</v>
      </c>
      <c r="ML191" s="9">
        <f t="shared" si="953"/>
        <v>111.86618629838827</v>
      </c>
      <c r="MM191" s="9">
        <f t="shared" si="954"/>
        <v>90.681677078874841</v>
      </c>
      <c r="MN191" s="115">
        <f t="shared" si="1334"/>
        <v>101.27393168863156</v>
      </c>
      <c r="MO191" s="15">
        <f t="shared" si="1335"/>
        <v>1.308453301739094E-3</v>
      </c>
      <c r="MP191" s="12"/>
      <c r="MQ191" s="11">
        <f t="shared" si="1690"/>
        <v>1.4925544283581975E-3</v>
      </c>
      <c r="MR191" s="10">
        <f t="shared" si="1336"/>
        <v>102.68326812333939</v>
      </c>
      <c r="MS191" s="9">
        <f t="shared" si="955"/>
        <v>111.8039299498772</v>
      </c>
      <c r="MT191" s="9">
        <f t="shared" si="956"/>
        <v>90.539225506185261</v>
      </c>
      <c r="MU191" s="115">
        <f t="shared" si="1337"/>
        <v>101.17157772803122</v>
      </c>
      <c r="MV191" s="15">
        <f t="shared" si="1338"/>
        <v>1.3134065298159314E-3</v>
      </c>
      <c r="MW191" s="12"/>
      <c r="MX191" s="11">
        <f t="shared" si="1691"/>
        <v>1.4963751205581447E-3</v>
      </c>
      <c r="MY191" s="10">
        <f t="shared" si="1339"/>
        <v>102.57133073878725</v>
      </c>
      <c r="MZ191" s="9">
        <f t="shared" si="957"/>
        <v>111.741201358957</v>
      </c>
      <c r="NA191" s="9">
        <f t="shared" si="958"/>
        <v>90.396768737640002</v>
      </c>
      <c r="NB191" s="115">
        <f t="shared" si="1340"/>
        <v>101.0689850482985</v>
      </c>
      <c r="NC191" s="15">
        <f t="shared" si="1341"/>
        <v>1.3183309109367854E-3</v>
      </c>
      <c r="ND191" s="12"/>
      <c r="NE191" s="11">
        <f t="shared" si="1692"/>
        <v>1.5001703791958745E-3</v>
      </c>
      <c r="NF191" s="10">
        <f t="shared" si="1342"/>
        <v>102.45918398063193</v>
      </c>
      <c r="NG191" s="9">
        <f t="shared" si="959"/>
        <v>111.67800150713879</v>
      </c>
      <c r="NH191" s="9">
        <f t="shared" si="960"/>
        <v>90.254306776035733</v>
      </c>
      <c r="NI191" s="115">
        <f t="shared" si="1343"/>
        <v>100.96615414158725</v>
      </c>
      <c r="NJ191" s="15">
        <f t="shared" si="1344"/>
        <v>1.323226505551593E-3</v>
      </c>
      <c r="NK191" s="12"/>
      <c r="NL191" s="11">
        <f t="shared" si="1693"/>
        <v>1.5039403093263493E-3</v>
      </c>
      <c r="NM191" s="10">
        <f t="shared" si="1345"/>
        <v>102.34682871168593</v>
      </c>
      <c r="NN191" s="9">
        <f t="shared" si="961"/>
        <v>111.61433140110975</v>
      </c>
      <c r="NO191" s="9">
        <f t="shared" si="962"/>
        <v>90.111839624624679</v>
      </c>
      <c r="NP191" s="115">
        <f t="shared" si="1346"/>
        <v>100.86308551286722</v>
      </c>
      <c r="NQ191" s="15">
        <f t="shared" si="1347"/>
        <v>1.3280933756371364E-3</v>
      </c>
      <c r="NR191" s="12"/>
      <c r="NS191" s="11">
        <f t="shared" si="1694"/>
        <v>1.5076850165872048E-3</v>
      </c>
      <c r="NT191" s="10">
        <f t="shared" si="1348"/>
        <v>102.23426579961466</v>
      </c>
      <c r="NU191" s="9">
        <f t="shared" si="963"/>
        <v>111.55019207231857</v>
      </c>
      <c r="NV191" s="9">
        <f t="shared" si="964"/>
        <v>89.969367287107005</v>
      </c>
      <c r="NW191" s="115">
        <f t="shared" si="1349"/>
        <v>100.75977967971278</v>
      </c>
      <c r="NX191" s="15">
        <f t="shared" si="1350"/>
        <v>1.3329315846719221E-3</v>
      </c>
      <c r="NY191" s="12"/>
      <c r="NZ191" s="11">
        <f t="shared" si="1695"/>
        <v>1.5114046071792763E-3</v>
      </c>
      <c r="OA191" s="10">
        <f t="shared" si="1351"/>
        <v>102.12149611677459</v>
      </c>
      <c r="OB191" s="9">
        <f t="shared" si="965"/>
        <v>111.48558457656175</v>
      </c>
      <c r="OC191" s="9">
        <f t="shared" si="966"/>
        <v>89.826889767624436</v>
      </c>
      <c r="OD191" s="115">
        <f t="shared" si="1352"/>
        <v>100.65623717209309</v>
      </c>
      <c r="OE191" s="15">
        <f t="shared" si="1353"/>
        <v>1.337741197611013E-3</v>
      </c>
      <c r="OF191" s="12"/>
      <c r="OG191" s="11">
        <f t="shared" si="1696"/>
        <v>1.515099187847267E-3</v>
      </c>
      <c r="OH191" s="10">
        <f t="shared" si="1354"/>
        <v>102.0085205400536</v>
      </c>
      <c r="OI191" s="9">
        <f t="shared" si="967"/>
        <v>111.4205099935712</v>
      </c>
      <c r="OJ191" s="9">
        <f t="shared" si="968"/>
        <v>89.684407070752471</v>
      </c>
      <c r="OK191" s="115">
        <f t="shared" si="1355"/>
        <v>100.55245853216184</v>
      </c>
      <c r="OL191" s="15">
        <f t="shared" si="1356"/>
        <v>1.3425222808610428E-3</v>
      </c>
      <c r="OM191" s="12"/>
      <c r="ON191" s="11">
        <f t="shared" si="1697"/>
        <v>1.5187688658606937E-3</v>
      </c>
      <c r="OO191" s="10">
        <f t="shared" si="1357"/>
        <v>101.89533995071228</v>
      </c>
      <c r="OP191" s="9">
        <f t="shared" si="969"/>
        <v>111.35496942660288</v>
      </c>
      <c r="OQ191" s="9">
        <f t="shared" si="970"/>
        <v>89.541919201494153</v>
      </c>
      <c r="OR191" s="115">
        <f t="shared" si="1358"/>
        <v>100.44844431404852</v>
      </c>
      <c r="OS191" s="15">
        <f t="shared" si="1359"/>
        <v>1.3472749022551943E-3</v>
      </c>
      <c r="OT191" s="12"/>
      <c r="OU191" s="11">
        <f t="shared" si="1698"/>
        <v>1.5224137489949529E-3</v>
      </c>
      <c r="OV191" s="10">
        <f t="shared" si="1360"/>
        <v>101.78195523422778</v>
      </c>
      <c r="OW191" s="9">
        <f t="shared" si="971"/>
        <v>111.28896400202682</v>
      </c>
      <c r="OX191" s="9">
        <f t="shared" si="972"/>
        <v>89.399426165272757</v>
      </c>
      <c r="OY191" s="115">
        <f t="shared" si="1361"/>
        <v>100.34419508364979</v>
      </c>
      <c r="OZ191" s="15">
        <f t="shared" si="1362"/>
        <v>1.3519991310283238E-3</v>
      </c>
      <c r="PA191" s="12"/>
      <c r="PB191" s="11">
        <f t="shared" si="1699"/>
        <v>1.5260339455126441E-3</v>
      </c>
      <c r="PC191" s="10">
        <f t="shared" si="1363"/>
        <v>101.66836728013864</v>
      </c>
      <c r="PD191" s="9">
        <f t="shared" si="973"/>
        <v>111.22249486891849</v>
      </c>
      <c r="PE191" s="9">
        <f t="shared" si="974"/>
        <v>89.256927967924952</v>
      </c>
      <c r="PF191" s="115">
        <f t="shared" si="1364"/>
        <v>100.23971141842172</v>
      </c>
      <c r="PG191" s="15">
        <f t="shared" si="1365"/>
        <v>1.3566950377921522E-3</v>
      </c>
      <c r="PH191" s="12"/>
      <c r="PI191" s="11">
        <f t="shared" si="1700"/>
        <v>1.5296295641450872E-3</v>
      </c>
      <c r="PJ191" s="10">
        <f t="shared" si="1366"/>
        <v>101.55457698189164</v>
      </c>
      <c r="PK191" s="9">
        <f t="shared" si="975"/>
        <v>111.15556319865161</v>
      </c>
      <c r="PL191" s="9">
        <f t="shared" si="976"/>
        <v>89.114424615693906</v>
      </c>
      <c r="PM191" s="115">
        <f t="shared" si="1367"/>
        <v>100.13499390717276</v>
      </c>
      <c r="PN191" s="15">
        <f t="shared" si="1368"/>
        <v>1.3613626945105295E-3</v>
      </c>
      <c r="PO191" s="12"/>
      <c r="PP191" s="11">
        <f t="shared" si="1701"/>
        <v>1.5332007140740295E-3</v>
      </c>
      <c r="PQ191" s="10">
        <f t="shared" si="1369"/>
        <v>101.44058523669031</v>
      </c>
      <c r="PR191" s="9">
        <f t="shared" si="977"/>
        <v>111.08817018449253</v>
      </c>
      <c r="PS191" s="9">
        <f t="shared" si="978"/>
        <v>88.971916115222626</v>
      </c>
      <c r="PT191" s="115">
        <f t="shared" si="1370"/>
        <v>100.03004314985758</v>
      </c>
      <c r="PU191" s="15">
        <f t="shared" si="1371"/>
        <v>1.3660021744748047E-3</v>
      </c>
      <c r="PV191" s="12"/>
      <c r="PW191" s="11">
        <f t="shared" si="1702"/>
        <v>1.5367475049135678E-3</v>
      </c>
      <c r="PX191" s="10">
        <f t="shared" si="1372"/>
        <v>101.32639294534516</v>
      </c>
      <c r="PY191" s="9">
        <f t="shared" si="979"/>
        <v>111.02031704119621</v>
      </c>
      <c r="PZ191" s="9">
        <f t="shared" si="980"/>
        <v>88.829402473546821</v>
      </c>
      <c r="QA191" s="115">
        <f t="shared" si="1373"/>
        <v>99.924859757371507</v>
      </c>
      <c r="QB191" s="15">
        <f t="shared" si="1374"/>
        <v>1.3706135522793073E-3</v>
      </c>
      <c r="QC191" s="12"/>
      <c r="QD191" s="11">
        <f t="shared" si="1703"/>
        <v>1.5402700466922888E-3</v>
      </c>
      <c r="QE191" s="10">
        <f t="shared" si="1375"/>
        <v>101.21200101212548</v>
      </c>
      <c r="QF191" s="9">
        <f t="shared" si="981"/>
        <v>110.95200500460389</v>
      </c>
      <c r="QG191" s="9">
        <f t="shared" si="982"/>
        <v>88.686883698088522</v>
      </c>
      <c r="QH191" s="115">
        <f t="shared" si="1376"/>
        <v>99.819444351346206</v>
      </c>
      <c r="QI191" s="15">
        <f t="shared" si="1377"/>
        <v>1.3751969037968882E-3</v>
      </c>
      <c r="QJ191" s="12"/>
      <c r="QK191" s="11">
        <f t="shared" si="1704"/>
        <v>1.5437684498355872E-3</v>
      </c>
      <c r="QL191" s="10">
        <f t="shared" si="1378"/>
        <v>101.09741034461312</v>
      </c>
      <c r="QM191" s="9">
        <f t="shared" si="983"/>
        <v>110.88323533124253</v>
      </c>
      <c r="QN191" s="9">
        <f t="shared" si="984"/>
        <v>88.544359796649033</v>
      </c>
      <c r="QO191" s="115">
        <f t="shared" si="1379"/>
        <v>99.713797563945775</v>
      </c>
      <c r="QP191" s="15">
        <f t="shared" si="1380"/>
        <v>1.379752306154625E-3</v>
      </c>
      <c r="QQ191" s="12"/>
      <c r="QR191" s="11">
        <f t="shared" si="1705"/>
        <v>1.5472428251482244E-3</v>
      </c>
      <c r="QS191" s="10">
        <f t="shared" si="1381"/>
        <v>100.98262185355767</v>
      </c>
      <c r="QT191" s="9">
        <f t="shared" si="985"/>
        <v>110.81400929792615</v>
      </c>
      <c r="QU191" s="9">
        <f t="shared" si="986"/>
        <v>88.401830777402495</v>
      </c>
      <c r="QV191" s="115">
        <f t="shared" si="1382"/>
        <v>99.607920037664314</v>
      </c>
      <c r="QW191" s="15">
        <f t="shared" si="1383"/>
        <v>1.3842798377095829E-3</v>
      </c>
      <c r="QX191" s="12"/>
      <c r="QY191" s="11">
        <f t="shared" si="1706"/>
        <v>1.5506932837970585E-3</v>
      </c>
      <c r="QZ191" s="10">
        <f t="shared" si="1384"/>
        <v>100.86763645273368</v>
      </c>
      <c r="RA191" s="9">
        <f t="shared" si="987"/>
        <v>110.74432820135897</v>
      </c>
      <c r="RB191" s="9">
        <f t="shared" si="988"/>
        <v>88.259296648888977</v>
      </c>
      <c r="RC191" s="115">
        <f t="shared" si="1385"/>
        <v>99.501812425123973</v>
      </c>
      <c r="RD191" s="15">
        <f t="shared" si="1386"/>
        <v>1.3887795780247404E-3</v>
      </c>
      <c r="RE191" s="12"/>
      <c r="RF191" s="11">
        <f t="shared" si="1707"/>
        <v>1.5541199372940218E-3</v>
      </c>
      <c r="RG191" s="10">
        <f t="shared" si="1387"/>
        <v>100.75245505879927</v>
      </c>
      <c r="RH191" s="9">
        <f t="shared" si="989"/>
        <v>110.67419335774068</v>
      </c>
      <c r="RI191" s="9">
        <f t="shared" si="990"/>
        <v>88.116757420008184</v>
      </c>
      <c r="RJ191" s="115">
        <f t="shared" si="1388"/>
        <v>99.395475388874431</v>
      </c>
      <c r="RK191" s="15">
        <f t="shared" si="1389"/>
        <v>1.3932516078449945E-3</v>
      </c>
      <c r="RL191" s="12"/>
      <c r="RM191" s="11">
        <f t="shared" si="1708"/>
        <v>1.5575228974792634E-3</v>
      </c>
      <c r="RN191" s="10">
        <f t="shared" si="1390"/>
        <v>100.63707859115686</v>
      </c>
      <c r="RO191" s="9">
        <f t="shared" si="991"/>
        <v>110.60360610237365</v>
      </c>
      <c r="RP191" s="9">
        <f t="shared" si="992"/>
        <v>87.974213100012591</v>
      </c>
      <c r="RQ191" s="115">
        <f t="shared" si="1391"/>
        <v>99.288909601193126</v>
      </c>
      <c r="RR191" s="15">
        <f t="shared" si="1392"/>
        <v>1.3976960090733199E-3</v>
      </c>
      <c r="RS191" s="12"/>
      <c r="RT191" s="11">
        <f t="shared" si="1709"/>
        <v>1.5609022765045416E-3</v>
      </c>
      <c r="RU191" s="10">
        <f t="shared" si="1393"/>
        <v>100.52150797181523</v>
      </c>
      <c r="RV191" s="9">
        <f t="shared" si="993"/>
        <v>110.53256778927233</v>
      </c>
      <c r="RW191" s="9">
        <f t="shared" si="994"/>
        <v>87.831663698501117</v>
      </c>
      <c r="RX191" s="115">
        <f t="shared" si="1394"/>
        <v>99.182115743886726</v>
      </c>
      <c r="RY191" s="15">
        <f t="shared" si="1395"/>
        <v>1.4021128647470433E-3</v>
      </c>
      <c r="RZ191" s="12"/>
      <c r="SA191" s="11">
        <f t="shared" si="1710"/>
        <v>1.5642581868167908E-3</v>
      </c>
      <c r="SB191" s="10">
        <f t="shared" si="1396"/>
        <v>100.40574412525353</v>
      </c>
      <c r="SC191" s="9">
        <f t="shared" si="995"/>
        <v>110.4610797907748</v>
      </c>
      <c r="SD191" s="9">
        <f t="shared" si="996"/>
        <v>87.689109225412437</v>
      </c>
      <c r="SE191" s="115">
        <f t="shared" si="1397"/>
        <v>99.075094508093628</v>
      </c>
      <c r="SF191" s="15">
        <f t="shared" si="1398"/>
        <v>1.4065022590142504E-3</v>
      </c>
      <c r="SG191" s="12"/>
      <c r="SH191" s="11">
        <f t="shared" si="1711"/>
        <v>1.5675907411419191E-3</v>
      </c>
      <c r="SI191" s="10">
        <f t="shared" si="1399"/>
        <v>100.28978797828699</v>
      </c>
      <c r="SJ191" s="9">
        <f t="shared" si="997"/>
        <v>110.38914349715657</v>
      </c>
      <c r="SK191" s="9">
        <f t="shared" si="998"/>
        <v>87.546549691018853</v>
      </c>
      <c r="SL191" s="115">
        <f t="shared" si="1400"/>
        <v>98.967846594087717</v>
      </c>
      <c r="SM191" s="15">
        <f t="shared" si="1401"/>
        <v>1.4108642771103268E-3</v>
      </c>
      <c r="SN191" s="12"/>
      <c r="SO191" s="11">
        <f t="shared" si="1712"/>
        <v>1.5709000524687952E-3</v>
      </c>
      <c r="SP191" s="10">
        <f t="shared" si="1402"/>
        <v>100.17364045993438</v>
      </c>
      <c r="SQ191" s="9">
        <f t="shared" si="999"/>
        <v>110.31676031624667</v>
      </c>
      <c r="SR191" s="9">
        <f t="shared" si="1000"/>
        <v>87.403985105919688</v>
      </c>
      <c r="SS191" s="115">
        <f t="shared" si="1403"/>
        <v>98.860372711083187</v>
      </c>
      <c r="ST191" s="15">
        <f t="shared" si="1404"/>
        <v>1.4151990053346442E-3</v>
      </c>
      <c r="SU191" s="12"/>
      <c r="SV191" s="11">
        <f t="shared" si="1713"/>
        <v>1.5741862340334541E-3</v>
      </c>
      <c r="SW191" s="10">
        <f t="shared" si="1405"/>
        <v>100.05730250128707</v>
      </c>
      <c r="SX191" s="9">
        <f t="shared" si="1001"/>
        <v>110.24393167304618</v>
      </c>
      <c r="SY191" s="9">
        <f t="shared" si="1002"/>
        <v>87.261415481034859</v>
      </c>
      <c r="SZ191" s="115">
        <f t="shared" si="1406"/>
        <v>98.752673577040525</v>
      </c>
      <c r="TA191" s="15">
        <f t="shared" si="1407"/>
        <v>1.4195065310273962E-3</v>
      </c>
      <c r="TB191" s="12"/>
      <c r="TC191" s="11">
        <f t="shared" si="1714"/>
        <v>1.5774493993035226E-3</v>
      </c>
      <c r="TD191" s="10">
        <f t="shared" si="1408"/>
        <v>99.9407750353799</v>
      </c>
      <c r="TE191" s="9">
        <f t="shared" si="1003"/>
        <v>110.17065900934905</v>
      </c>
      <c r="TF191" s="9">
        <f t="shared" si="1004"/>
        <v>87.118840827598831</v>
      </c>
      <c r="TG191" s="115">
        <f t="shared" si="1409"/>
        <v>98.644749918473934</v>
      </c>
      <c r="TH191" s="15">
        <f t="shared" si="1410"/>
        <v>1.423786942546558E-3</v>
      </c>
      <c r="TI191" s="12"/>
      <c r="TJ191" s="11">
        <f t="shared" si="1715"/>
        <v>1.5806896619628196E-3</v>
      </c>
      <c r="TK191" s="10">
        <f t="shared" si="1411"/>
        <v>99.824058997063844</v>
      </c>
      <c r="TL191" s="9">
        <f t="shared" si="1005"/>
        <v>110.09694378336556</v>
      </c>
      <c r="TM191" s="9">
        <f t="shared" si="1006"/>
        <v>86.976261157154198</v>
      </c>
      <c r="TN191" s="115">
        <f t="shared" si="1412"/>
        <v>98.536602470259879</v>
      </c>
      <c r="TO191" s="15">
        <f t="shared" si="1413"/>
        <v>1.4280403292450136E-3</v>
      </c>
      <c r="TP191" s="12"/>
      <c r="TQ191" s="11">
        <f t="shared" si="1716"/>
        <v>1.5839071358961928E-3</v>
      </c>
      <c r="TR191" s="10">
        <f t="shared" si="1414"/>
        <v>99.70715532288024</v>
      </c>
      <c r="TS191" s="9">
        <f t="shared" si="1007"/>
        <v>110.02278746934812</v>
      </c>
      <c r="TT191" s="9">
        <f t="shared" si="1008"/>
        <v>86.833676481545382</v>
      </c>
      <c r="TU191" s="115">
        <f t="shared" si="1415"/>
        <v>98.428231975446749</v>
      </c>
      <c r="TV191" s="15">
        <f t="shared" si="1416"/>
        <v>1.4322667814478504E-3</v>
      </c>
      <c r="TW191" s="12"/>
      <c r="TX191" s="11">
        <f t="shared" si="1717"/>
        <v>1.5871019351745565E-3</v>
      </c>
      <c r="TY191" s="10">
        <f t="shared" si="1417"/>
        <v>99.590064950936778</v>
      </c>
      <c r="TZ191" s="9">
        <f t="shared" si="1009"/>
        <v>109.94819155721979</v>
      </c>
      <c r="UA191" s="9">
        <f t="shared" si="1010"/>
        <v>86.691086812912843</v>
      </c>
      <c r="UB191" s="115">
        <f t="shared" si="1418"/>
        <v>98.319639185066308</v>
      </c>
      <c r="UC191" s="15">
        <f t="shared" si="1419"/>
        <v>1.436466390429759E-3</v>
      </c>
      <c r="UD191" s="12"/>
      <c r="UE191" s="11">
        <f t="shared" si="1718"/>
        <v>1.5902741740401139E-3</v>
      </c>
      <c r="UF191" s="10">
        <f t="shared" si="1420"/>
        <v>99.472788820785397</v>
      </c>
      <c r="UG191" s="9">
        <f t="shared" si="1011"/>
        <v>109.87315755220538</v>
      </c>
      <c r="UH191" s="9">
        <f t="shared" si="1012"/>
        <v>86.548492163686547</v>
      </c>
      <c r="UI191" s="115">
        <f t="shared" si="1421"/>
        <v>98.210824857945966</v>
      </c>
      <c r="UJ191" s="15">
        <f t="shared" si="1422"/>
        <v>1.4406392483926533E-3</v>
      </c>
      <c r="UK191" s="12"/>
      <c r="UL191" s="11">
        <f t="shared" si="1719"/>
        <v>1.593423966891823E-3</v>
      </c>
      <c r="UM191" s="10">
        <f t="shared" si="1423"/>
        <v>99.355327873301519</v>
      </c>
      <c r="UN191" s="9">
        <f t="shared" si="1013"/>
        <v>109.79768697446524</v>
      </c>
      <c r="UO191" s="9">
        <f t="shared" si="1014"/>
        <v>86.405892546580134</v>
      </c>
      <c r="UP191" s="115">
        <f t="shared" si="1424"/>
        <v>98.101789760522678</v>
      </c>
      <c r="UQ191" s="15">
        <f t="shared" si="1425"/>
        <v>1.4447854484434183E-3</v>
      </c>
      <c r="UR191" s="12"/>
      <c r="US191" s="11">
        <f t="shared" si="1720"/>
        <v>1.5965514282710387E-3</v>
      </c>
      <c r="UT191" s="10">
        <f t="shared" si="1426"/>
        <v>99.237683050565295</v>
      </c>
      <c r="UU191" s="9">
        <f t="shared" si="1015"/>
        <v>109.72178135873169</v>
      </c>
      <c r="UV191" s="9">
        <f t="shared" si="1016"/>
        <v>86.263287974585012</v>
      </c>
      <c r="UW191" s="115">
        <f t="shared" si="1427"/>
        <v>97.992534666658344</v>
      </c>
      <c r="UX191" s="15">
        <f t="shared" si="1428"/>
        <v>1.4489050845718128E-3</v>
      </c>
      <c r="UY191" s="12"/>
      <c r="UZ191" s="11">
        <f t="shared" si="1721"/>
        <v>1.5996566728473567E-3</v>
      </c>
      <c r="VA191" s="10">
        <f t="shared" si="1429"/>
        <v>99.119855295744514</v>
      </c>
      <c r="VB191" s="9">
        <f t="shared" si="1017"/>
        <v>109.64544225394833</v>
      </c>
      <c r="VC191" s="9">
        <f t="shared" si="1018"/>
        <v>86.120678460964086</v>
      </c>
      <c r="VD191" s="115">
        <f t="shared" si="1430"/>
        <v>97.883060357456202</v>
      </c>
      <c r="VE191" s="15">
        <f t="shared" si="1431"/>
        <v>1.4529982516285809E-3</v>
      </c>
      <c r="VF191" s="12"/>
      <c r="VG191" s="11">
        <f t="shared" si="1722"/>
        <v>1.6027398154047007E-3</v>
      </c>
      <c r="VH191" s="10">
        <f t="shared" si="1432"/>
        <v>99.001845552978963</v>
      </c>
      <c r="VI191" s="9">
        <f t="shared" si="1019"/>
        <v>109.56867122291207</v>
      </c>
      <c r="VJ191" s="9">
        <f t="shared" si="1020"/>
        <v>85.97806401924602</v>
      </c>
      <c r="VK191" s="115">
        <f t="shared" si="1433"/>
        <v>97.773367621079046</v>
      </c>
      <c r="VL191" s="15">
        <f t="shared" si="1434"/>
        <v>1.457065045303697E-3</v>
      </c>
      <c r="VM191" s="12"/>
      <c r="VN191" s="11">
        <f t="shared" si="1723"/>
        <v>1.6058009708275691E-3</v>
      </c>
      <c r="VO191" s="10">
        <f t="shared" si="1435"/>
        <v>98.883654767266748</v>
      </c>
      <c r="VP191" s="9">
        <f t="shared" si="1021"/>
        <v>109.49146984191805</v>
      </c>
      <c r="VQ191" s="9">
        <f t="shared" si="1022"/>
        <v>85.835444663219718</v>
      </c>
      <c r="VR191" s="115">
        <f t="shared" si="1436"/>
        <v>97.66345725256889</v>
      </c>
      <c r="VS191" s="15">
        <f t="shared" si="1437"/>
        <v>1.4611055621047756E-3</v>
      </c>
      <c r="VT191" s="12"/>
      <c r="VU191" s="11">
        <f t="shared" si="1724"/>
        <v>1.6088402540874866E-3</v>
      </c>
      <c r="VV191" s="10">
        <f t="shared" si="1438"/>
        <v>98.765283884352357</v>
      </c>
      <c r="VW191" s="9">
        <f t="shared" si="1023"/>
        <v>109.41383970040737</v>
      </c>
      <c r="VX191" s="9">
        <f t="shared" si="1024"/>
        <v>85.692820406927865</v>
      </c>
      <c r="VY191" s="115">
        <f t="shared" si="1439"/>
        <v>97.553330053667622</v>
      </c>
      <c r="VZ191" s="15">
        <f t="shared" si="1440"/>
        <v>1.4651198993357133E-3</v>
      </c>
      <c r="WA191" s="12"/>
      <c r="WB191" s="11">
        <f t="shared" si="1725"/>
        <v>1.611857780229712E-3</v>
      </c>
      <c r="WC191" s="10">
        <f t="shared" si="1441"/>
        <v>98.646733850615902</v>
      </c>
      <c r="WD191" s="9">
        <f t="shared" si="1025"/>
        <v>109.33578240061783</v>
      </c>
      <c r="WE191" s="9">
        <f t="shared" si="1026"/>
        <v>85.550191264661606</v>
      </c>
      <c r="WF191" s="115">
        <f t="shared" si="1442"/>
        <v>97.442986832639718</v>
      </c>
      <c r="WG191" s="15">
        <f t="shared" si="1443"/>
        <v>1.4691081550754421E-3</v>
      </c>
      <c r="WH191" s="12"/>
      <c r="WI191" s="11">
        <f t="shared" si="1726"/>
        <v>1.6148536643600768E-3</v>
      </c>
      <c r="WJ191" s="10">
        <f t="shared" si="1444"/>
        <v>98.52800561296462</v>
      </c>
      <c r="WK191" s="9">
        <f t="shared" si="1027"/>
        <v>109.25729955723762</v>
      </c>
      <c r="WL191" s="9">
        <f t="shared" si="1028"/>
        <v>85.407557250954923</v>
      </c>
      <c r="WM191" s="115">
        <f t="shared" si="1445"/>
        <v>97.332428404096277</v>
      </c>
      <c r="WN191" s="15">
        <f t="shared" si="1446"/>
        <v>1.473070428156886E-3</v>
      </c>
      <c r="WO191" s="12"/>
      <c r="WP191" s="11">
        <f t="shared" si="1727"/>
        <v>1.6178280216320637E-3</v>
      </c>
      <c r="WQ191" s="10">
        <f t="shared" si="1447"/>
        <v>98.409100118725775</v>
      </c>
      <c r="WR191" s="9">
        <f t="shared" si="1029"/>
        <v>109.17839279706186</v>
      </c>
      <c r="WS191" s="9">
        <f t="shared" si="1030"/>
        <v>85.264918380578692</v>
      </c>
      <c r="WT191" s="115">
        <f t="shared" si="1448"/>
        <v>97.221655588820283</v>
      </c>
      <c r="WU191" s="15">
        <f t="shared" si="1449"/>
        <v>1.4770068181461239E-3</v>
      </c>
      <c r="WV191" s="12"/>
      <c r="WW191" s="11">
        <f t="shared" si="1728"/>
        <v>1.6207809672340843E-3</v>
      </c>
      <c r="WX191" s="10">
        <f t="shared" si="1450"/>
        <v>98.290018315541104</v>
      </c>
      <c r="WY191" s="9">
        <f t="shared" si="1031"/>
        <v>109.09906375865236</v>
      </c>
      <c r="WZ191" s="9">
        <f t="shared" si="1032"/>
        <v>85.122274668535439</v>
      </c>
      <c r="XA191" s="115">
        <f t="shared" si="1451"/>
        <v>97.110669213593894</v>
      </c>
      <c r="XB191" s="15">
        <f t="shared" si="1452"/>
        <v>1.4809174253216891E-3</v>
      </c>
      <c r="XC191" s="12"/>
      <c r="XD191" s="11">
        <f t="shared" si="1729"/>
        <v>1.6237126163769319E-3</v>
      </c>
      <c r="XE191" s="10">
        <f t="shared" si="1453"/>
        <v>98.170761151263207</v>
      </c>
      <c r="XF191" s="9">
        <f t="shared" si="1033"/>
        <v>109.01931409200026</v>
      </c>
      <c r="XG191" s="9">
        <f t="shared" si="1034"/>
        <v>84.979626130053433</v>
      </c>
      <c r="XH191" s="115">
        <f t="shared" si="1454"/>
        <v>96.999470111026852</v>
      </c>
      <c r="XI191" s="15">
        <f t="shared" si="1455"/>
        <v>1.4848023506540944E-3</v>
      </c>
      <c r="XJ191" s="12"/>
      <c r="XK191" s="11">
        <f t="shared" si="1730"/>
        <v>1.6266230842814746E-3</v>
      </c>
      <c r="XL191" s="10">
        <f t="shared" si="1456"/>
        <v>98.051329573853195</v>
      </c>
      <c r="XM191" s="9">
        <f t="shared" si="1035"/>
        <v>108.93914545819183</v>
      </c>
      <c r="XN191" s="9">
        <f t="shared" si="1036"/>
        <v>84.836972780581519</v>
      </c>
      <c r="XO191" s="115">
        <f t="shared" si="1457"/>
        <v>96.888059119386668</v>
      </c>
      <c r="XP191" s="15">
        <f t="shared" si="1458"/>
        <v>1.4886616957855289E-3</v>
      </c>
      <c r="XQ191" s="12"/>
      <c r="XR191" s="11">
        <f t="shared" si="1731"/>
        <v>1.6295124861664964E-3</v>
      </c>
      <c r="XS191" s="10">
        <f t="shared" si="1459"/>
        <v>97.931724531280338</v>
      </c>
      <c r="XT191" s="9">
        <f t="shared" si="1037"/>
        <v>108.85855952907737</v>
      </c>
      <c r="XU191" s="9">
        <f t="shared" si="1038"/>
        <v>84.694314635783627</v>
      </c>
      <c r="XV191" s="115">
        <f t="shared" si="1460"/>
        <v>96.776437082430505</v>
      </c>
      <c r="XW191" s="15">
        <f t="shared" si="1461"/>
        <v>1.4924955630097171E-3</v>
      </c>
      <c r="XX191" s="12"/>
      <c r="XY191" s="11">
        <f t="shared" si="1732"/>
        <v>1.6323809372367608E-3</v>
      </c>
      <c r="XZ191" s="10">
        <f t="shared" si="1462"/>
        <v>97.81194697142314</v>
      </c>
      <c r="YA191" s="9">
        <f t="shared" si="1039"/>
        <v>108.77755798694319</v>
      </c>
      <c r="YB191" s="9">
        <f t="shared" si="1040"/>
        <v>84.551651711533282</v>
      </c>
      <c r="YC191" s="115">
        <f t="shared" si="1463"/>
        <v>96.664604849238231</v>
      </c>
      <c r="YD191" s="15">
        <f t="shared" si="1464"/>
        <v>1.4963040552520308E-3</v>
      </c>
      <c r="YE191" s="12"/>
      <c r="YF191" s="11">
        <f t="shared" si="1733"/>
        <v>1.6352285526712732E-3</v>
      </c>
      <c r="YG191" s="10">
        <f t="shared" si="1465"/>
        <v>97.691997841972011</v>
      </c>
      <c r="YH191" s="9">
        <f t="shared" si="1041"/>
        <v>108.69614252418685</v>
      </c>
      <c r="YI191" s="9">
        <f t="shared" si="1042"/>
        <v>84.408984023908587</v>
      </c>
      <c r="YJ191" s="115">
        <f t="shared" si="1466"/>
        <v>96.552563274047714</v>
      </c>
      <c r="YK191" s="15">
        <f t="shared" si="1467"/>
        <v>1.5000872760497087E-3</v>
      </c>
      <c r="YL191" s="12"/>
      <c r="YM191" s="11">
        <f t="shared" si="1734"/>
        <v>1.6380554476117168E-3</v>
      </c>
      <c r="YN191" s="10">
        <f t="shared" si="1468"/>
        <v>97.571878090333712</v>
      </c>
      <c r="YO191" s="9">
        <f t="shared" si="1043"/>
        <v>108.61431484299543</v>
      </c>
      <c r="YP191" s="9">
        <f t="shared" si="1044"/>
        <v>84.266311589186486</v>
      </c>
      <c r="YQ191" s="115">
        <f t="shared" si="1469"/>
        <v>96.440313216090956</v>
      </c>
      <c r="YR191" s="15">
        <f t="shared" si="1470"/>
        <v>1.5038453295323619E-3</v>
      </c>
      <c r="YS191" s="12"/>
      <c r="YT191" s="11">
        <f t="shared" si="1735"/>
        <v>1.6408617371511112E-3</v>
      </c>
      <c r="YU191" s="10">
        <f t="shared" si="1471"/>
        <v>97.451588663537066</v>
      </c>
      <c r="YV191" s="9">
        <f t="shared" si="1045"/>
        <v>108.53207665502708</v>
      </c>
      <c r="YW191" s="9">
        <f t="shared" si="1046"/>
        <v>84.123634423837984</v>
      </c>
      <c r="YX191" s="115">
        <f t="shared" si="1472"/>
        <v>96.327855539432534</v>
      </c>
      <c r="YY191" s="15">
        <f t="shared" si="1473"/>
        <v>1.5075783204025945E-3</v>
      </c>
      <c r="YZ191" s="12"/>
      <c r="ZA191" s="11">
        <f t="shared" si="1736"/>
        <v>1.6436475363226294E-3</v>
      </c>
      <c r="ZB191" s="10">
        <f t="shared" si="1474"/>
        <v>97.33113050814066</v>
      </c>
      <c r="ZC191" s="9">
        <f t="shared" si="1047"/>
        <v>108.44942968109586</v>
      </c>
      <c r="ZD191" s="9">
        <f t="shared" si="1048"/>
        <v>83.980952544523063</v>
      </c>
      <c r="ZE191" s="115">
        <f t="shared" si="1475"/>
        <v>96.215191112809464</v>
      </c>
      <c r="ZF191" s="15">
        <f t="shared" si="1476"/>
        <v>1.5112863539168448E-3</v>
      </c>
      <c r="ZG191" s="12"/>
      <c r="ZH191" s="11">
        <f t="shared" si="1737"/>
        <v>1.6464129600886114E-3</v>
      </c>
      <c r="ZI191" s="10">
        <f t="shared" si="1477"/>
        <v>97.21050457014195</v>
      </c>
      <c r="ZJ191" s="9">
        <f t="shared" si="1049"/>
        <v>108.36637565085964</v>
      </c>
      <c r="ZK191" s="9">
        <f t="shared" si="1050"/>
        <v>83.838265968085139</v>
      </c>
      <c r="ZL191" s="115">
        <f t="shared" si="1478"/>
        <v>96.102320809472388</v>
      </c>
      <c r="ZM191" s="15">
        <f t="shared" si="1479"/>
        <v>1.5149695358664577E-3</v>
      </c>
      <c r="ZN191" s="12"/>
      <c r="ZO191" s="11">
        <f t="shared" si="1738"/>
        <v>1.6491581233298018E-3</v>
      </c>
      <c r="ZP191" s="10">
        <f t="shared" si="1480"/>
        <v>97.089711794887691</v>
      </c>
      <c r="ZQ191" s="9">
        <f t="shared" si="1051"/>
        <v>108.28291630251137</v>
      </c>
      <c r="ZR191" s="9">
        <f t="shared" si="1052"/>
        <v>83.695574711546513</v>
      </c>
      <c r="ZS191" s="115">
        <f t="shared" si="1481"/>
        <v>95.98924550702894</v>
      </c>
      <c r="ZT191" s="15">
        <f t="shared" si="1482"/>
        <v>1.5186279725588965E-3</v>
      </c>
      <c r="ZU191" s="12"/>
      <c r="ZV191" s="11">
        <f t="shared" si="1739"/>
        <v>1.6518831408347228E-3</v>
      </c>
      <c r="ZW191" s="10">
        <f t="shared" si="1483"/>
        <v>96.968753126986371</v>
      </c>
      <c r="ZX191" s="9">
        <f t="shared" si="1053"/>
        <v>108.19905338247361</v>
      </c>
      <c r="ZY191" s="9">
        <f t="shared" si="1054"/>
        <v>83.552878792103144</v>
      </c>
      <c r="ZZ191" s="115">
        <f t="shared" si="1484"/>
        <v>95.875966087288376</v>
      </c>
      <c r="AAA191" s="15">
        <f t="shared" si="1485"/>
        <v>1.5222617707991964E-3</v>
      </c>
      <c r="AAB191" s="12"/>
      <c r="AAC191" s="11">
        <f t="shared" si="1740"/>
        <v>1.6545881272892688E-3</v>
      </c>
      <c r="AAD191" s="10">
        <f t="shared" si="1486"/>
        <v>96.84762951022185</v>
      </c>
      <c r="AAE191" s="9">
        <f t="shared" si="1055"/>
        <v>108.11478864509631</v>
      </c>
      <c r="AAF191" s="9">
        <f t="shared" si="1056"/>
        <v>83.410178227119786</v>
      </c>
      <c r="AAG191" s="115">
        <f t="shared" si="1487"/>
        <v>95.762483436108056</v>
      </c>
      <c r="AAH191" s="15">
        <f t="shared" si="1488"/>
        <v>1.5258710378715987E-3</v>
      </c>
      <c r="AAI191" s="12"/>
      <c r="AAJ191" s="11">
        <f t="shared" si="1741"/>
        <v>1.657273197266483E-3</v>
      </c>
      <c r="AAK191" s="10">
        <f t="shared" si="1489"/>
        <v>96.726341887468635</v>
      </c>
      <c r="AAL191" s="9">
        <f t="shared" si="1057"/>
        <v>108.0301238523579</v>
      </c>
      <c r="AAM191" s="9">
        <f t="shared" si="1058"/>
        <v>83.267473034125089</v>
      </c>
      <c r="AAN191" s="115">
        <f t="shared" si="1490"/>
        <v>95.648798443241503</v>
      </c>
      <c r="AAO191" s="15">
        <f t="shared" si="1491"/>
        <v>1.5294558815213937E-3</v>
      </c>
      <c r="AAP191" s="12"/>
      <c r="AAQ191" s="11">
        <f t="shared" si="1742"/>
        <v>1.6599384652165017E-3</v>
      </c>
      <c r="AAR191" s="10">
        <f t="shared" si="1492"/>
        <v>96.604891200608691</v>
      </c>
      <c r="AAS191" s="9">
        <f t="shared" si="1059"/>
        <v>107.94506077356968</v>
      </c>
      <c r="AAT191" s="9">
        <f t="shared" si="1060"/>
        <v>83.124763230807048</v>
      </c>
      <c r="AAU191" s="115">
        <f t="shared" si="1493"/>
        <v>95.534912002188364</v>
      </c>
      <c r="AAV191" s="15">
        <f t="shared" si="1494"/>
        <v>1.5330164099369411E-3</v>
      </c>
      <c r="AAW191" s="11"/>
      <c r="AAX191" s="11">
        <f t="shared" si="1743"/>
        <v>1.6625840454566846E-3</v>
      </c>
      <c r="AAY191" s="10">
        <f t="shared" si="1495"/>
        <v>96.483278390449868</v>
      </c>
      <c r="AAZ191" s="9">
        <f t="shared" si="1061"/>
        <v>107.85960118508351</v>
      </c>
      <c r="ABA191" s="9">
        <f t="shared" si="1062"/>
        <v>82.982048835007873</v>
      </c>
      <c r="ABB191" s="115">
        <f t="shared" si="1496"/>
        <v>95.420825010045689</v>
      </c>
      <c r="ABC191" s="15">
        <f t="shared" si="1497"/>
        <v>1.5365527317319312E-3</v>
      </c>
      <c r="ABD191" s="11"/>
      <c r="ABE191" s="11">
        <f t="shared" si="1744"/>
        <v>1.6652100521619508E-3</v>
      </c>
      <c r="ABF191" s="10">
        <f t="shared" si="1498"/>
        <v>96.361504396645529</v>
      </c>
      <c r="ABG191" s="9">
        <f t="shared" si="1063"/>
        <v>107.77374687000285</v>
      </c>
      <c r="ABH191" s="9">
        <f t="shared" si="1064"/>
        <v>82.839329864719588</v>
      </c>
      <c r="ABI191" s="115">
        <f t="shared" si="1499"/>
        <v>95.306538367361213</v>
      </c>
      <c r="ABJ191" s="15">
        <f t="shared" si="1500"/>
        <v>1.540064955927815E-3</v>
      </c>
      <c r="ABK191" s="11"/>
      <c r="ABL191" s="11">
        <f t="shared" si="1745"/>
        <v>1.6678165993552613E-3</v>
      </c>
      <c r="ABM191" s="10">
        <f t="shared" si="1501"/>
        <v>96.239570157615987</v>
      </c>
      <c r="ABN191" s="9">
        <f t="shared" si="1065"/>
        <v>107.68749961789717</v>
      </c>
      <c r="ABO191" s="9">
        <f t="shared" si="1066"/>
        <v>82.696606338079263</v>
      </c>
      <c r="ABP191" s="115">
        <f t="shared" si="1502"/>
        <v>95.192052977988226</v>
      </c>
      <c r="ABQ191" s="15">
        <f t="shared" si="1503"/>
        <v>1.543553191936449E-3</v>
      </c>
      <c r="ABR191" s="11"/>
      <c r="ABS191" s="11">
        <f t="shared" si="1746"/>
        <v>1.6704038008983006E-3</v>
      </c>
      <c r="ABT191" s="10">
        <f t="shared" si="1504"/>
        <v>96.117476610471215</v>
      </c>
      <c r="ABU191" s="9">
        <f t="shared" si="1067"/>
        <v>107.60086122451956</v>
      </c>
      <c r="ABV191" s="9">
        <f t="shared" si="1068"/>
        <v>82.55387827336456</v>
      </c>
      <c r="ABW191" s="115">
        <f t="shared" si="1505"/>
        <v>95.077369748942061</v>
      </c>
      <c r="ABX191" s="15">
        <f t="shared" si="1506"/>
        <v>1.5470175495429445E-3</v>
      </c>
      <c r="ABY191" s="11"/>
      <c r="ABZ191" s="11">
        <f t="shared" si="1747"/>
        <v>1.6729717704823182E-3</v>
      </c>
      <c r="ACA191" s="10">
        <f t="shared" si="1507"/>
        <v>95.995224690935174</v>
      </c>
      <c r="ACB191" s="9">
        <f t="shared" si="1069"/>
        <v>107.51383349152786</v>
      </c>
      <c r="ACC191" s="9">
        <f t="shared" si="1070"/>
        <v>82.41114568898918</v>
      </c>
      <c r="ACD191" s="115">
        <f t="shared" si="1508"/>
        <v>94.962489590258514</v>
      </c>
      <c r="ACE191" s="15">
        <f t="shared" si="1509"/>
        <v>1.5504581388887076E-3</v>
      </c>
      <c r="ACF191" s="11"/>
      <c r="ACG191" s="11">
        <f t="shared" si="1748"/>
        <v>1.6755206216191683E-3</v>
      </c>
      <c r="ACH191" s="10">
        <f t="shared" si="1510"/>
        <v>95.872815333271461</v>
      </c>
      <c r="ACI191" s="9">
        <f t="shared" si="1071"/>
        <v>107.42641822620901</v>
      </c>
      <c r="ACJ191" s="9">
        <f t="shared" si="1072"/>
        <v>82.268408603498159</v>
      </c>
      <c r="ACK191" s="115">
        <f t="shared" si="1511"/>
        <v>94.847413414853577</v>
      </c>
      <c r="ACL191" s="15">
        <f t="shared" si="1512"/>
        <v>1.5538750704547132E-3</v>
      </c>
      <c r="ACM191" s="11"/>
      <c r="ACN191" s="11">
        <f t="shared" si="1749"/>
        <v>1.6780504676325145E-3</v>
      </c>
      <c r="ACO191" s="10">
        <f t="shared" si="1513"/>
        <v>95.750249470210349</v>
      </c>
      <c r="ACP191" s="9">
        <f t="shared" si="1073"/>
        <v>107.33861724120682</v>
      </c>
      <c r="ACQ191" s="9">
        <f t="shared" si="1074"/>
        <v>82.125667035563964</v>
      </c>
      <c r="ACR191" s="115">
        <f t="shared" si="1514"/>
        <v>94.732142138385399</v>
      </c>
      <c r="ACS191" s="15">
        <f t="shared" si="1515"/>
        <v>1.5572684550449304E-3</v>
      </c>
      <c r="ACT191" s="11"/>
      <c r="ACU191" s="11">
        <f t="shared" si="1750"/>
        <v>1.6805614216491831E-3</v>
      </c>
      <c r="ACV191" s="10">
        <f t="shared" si="1516"/>
        <v>95.627528032877578</v>
      </c>
      <c r="ACW191" s="9">
        <f t="shared" si="1075"/>
        <v>107.25043235425305</v>
      </c>
      <c r="ACX191" s="9">
        <f t="shared" si="1076"/>
        <v>81.982921003981716</v>
      </c>
      <c r="ACY191" s="115">
        <f t="shared" si="1517"/>
        <v>94.616676679117376</v>
      </c>
      <c r="ACZ191" s="15">
        <f t="shared" si="1518"/>
        <v>1.5606384037700149E-3</v>
      </c>
      <c r="ADA191" s="11"/>
      <c r="ADB191" s="11">
        <f t="shared" si="1751"/>
        <v>1.6830535965907261E-3</v>
      </c>
      <c r="ADC191" s="10">
        <f t="shared" si="1519"/>
        <v>95.504651950724138</v>
      </c>
      <c r="ADD191" s="9">
        <f t="shared" si="1077"/>
        <v>107.16186538790188</v>
      </c>
      <c r="ADE191" s="9">
        <f t="shared" si="1078"/>
        <v>81.84017052766508</v>
      </c>
      <c r="ADF191" s="115">
        <f t="shared" si="1520"/>
        <v>94.501017957783489</v>
      </c>
      <c r="ADG191" s="15">
        <f t="shared" si="1521"/>
        <v>1.5639850280311418E-3</v>
      </c>
      <c r="ADH191" s="11"/>
      <c r="ADI191" s="11">
        <f t="shared" si="1752"/>
        <v>1.6855271051651288E-3</v>
      </c>
      <c r="ADJ191" s="10">
        <f t="shared" si="1522"/>
        <v>95.381622151457748</v>
      </c>
      <c r="ADK191" s="9">
        <f t="shared" si="1079"/>
        <v>107.07291816926775</v>
      </c>
      <c r="ADL191" s="9">
        <f t="shared" si="1080"/>
        <v>81.697415625641995</v>
      </c>
      <c r="ADM191" s="115">
        <f t="shared" si="1523"/>
        <v>94.385166897454866</v>
      </c>
      <c r="ADN191" s="15">
        <f t="shared" si="1524"/>
        <v>1.567308439504106E-3</v>
      </c>
      <c r="ADO191" s="11"/>
      <c r="ADP191" s="11">
        <f t="shared" si="1753"/>
        <v>1.6879820598586935E-3</v>
      </c>
      <c r="ADQ191" s="10">
        <f t="shared" si="1525"/>
        <v>95.258439560975603</v>
      </c>
      <c r="ADR191" s="9">
        <f t="shared" si="1081"/>
        <v>106.98359252976647</v>
      </c>
      <c r="ADS191" s="9">
        <f t="shared" si="1082"/>
        <v>81.554656317050572</v>
      </c>
      <c r="ADT191" s="115">
        <f t="shared" si="1526"/>
        <v>94.269124423408527</v>
      </c>
      <c r="ADU191" s="15">
        <f t="shared" si="1527"/>
        <v>1.5706087501235557E-3</v>
      </c>
      <c r="ADV191" s="11"/>
      <c r="ADW191" s="11">
        <f t="shared" si="1754"/>
        <v>1.6904185729280841E-3</v>
      </c>
      <c r="ADX191" s="10">
        <f t="shared" si="1528"/>
        <v>95.135105103298571</v>
      </c>
      <c r="ADY191" s="9">
        <f t="shared" si="1083"/>
        <v>106.89389030485978</v>
      </c>
      <c r="ADZ191" s="9">
        <f t="shared" si="1084"/>
        <v>81.411892621134825</v>
      </c>
      <c r="AEA191" s="115">
        <f t="shared" si="1529"/>
        <v>94.152891462997303</v>
      </c>
      <c r="AEB191" s="15">
        <f t="shared" si="1530"/>
        <v>1.5738860720675072E-3</v>
      </c>
      <c r="AEC191" s="11"/>
      <c r="AED191" s="11">
        <f t="shared" si="1755"/>
        <v>1.6928367563925485E-3</v>
      </c>
      <c r="AEE191" s="10">
        <f t="shared" si="1531"/>
        <v>95.011619700506628</v>
      </c>
      <c r="AEF191" s="9">
        <f t="shared" si="1085"/>
        <v>106.80381333380321</v>
      </c>
      <c r="AEG191" s="9">
        <f t="shared" si="1086"/>
        <v>81.269124557240715</v>
      </c>
      <c r="AEH191" s="115">
        <f t="shared" si="1532"/>
        <v>94.03646894552196</v>
      </c>
      <c r="AEI191" s="15">
        <f t="shared" si="1533"/>
        <v>1.5771405177419913E-3</v>
      </c>
      <c r="AEJ191" s="11"/>
      <c r="AEK191" s="11">
        <f t="shared" si="1756"/>
        <v>1.6952367220262863E-3</v>
      </c>
      <c r="AEL191" s="10">
        <f t="shared" si="1534"/>
        <v>94.887984272675794</v>
      </c>
      <c r="AEM191" s="9">
        <f t="shared" si="1087"/>
        <v>106.71336345939727</v>
      </c>
      <c r="AEN191" s="9">
        <f t="shared" si="1088"/>
        <v>81.126352144812131</v>
      </c>
      <c r="AEO191" s="115">
        <f t="shared" si="1535"/>
        <v>93.919857802104701</v>
      </c>
      <c r="AEP191" s="15">
        <f t="shared" si="1536"/>
        <v>1.5803721997659508E-3</v>
      </c>
      <c r="AEQ191" s="11"/>
      <c r="AER191" s="11">
        <f t="shared" si="1757"/>
        <v>1.697618581350989E-3</v>
      </c>
      <c r="AES191" s="10">
        <f t="shared" si="1537"/>
        <v>94.764199737816341</v>
      </c>
      <c r="AET191" s="9">
        <f t="shared" si="1089"/>
        <v>106.62254252774206</v>
      </c>
      <c r="AEU191" s="9">
        <f t="shared" si="1090"/>
        <v>80.98357540338688</v>
      </c>
      <c r="AEV191" s="115">
        <f t="shared" si="1538"/>
        <v>93.803058965564475</v>
      </c>
      <c r="AEW191" s="15">
        <f t="shared" si="1539"/>
        <v>1.5835812309563215E-3</v>
      </c>
      <c r="AEX191" s="11"/>
      <c r="AEY191" s="11">
        <f t="shared" si="1758"/>
        <v>1.6999824456285461E-3</v>
      </c>
      <c r="AEZ191" s="10">
        <f t="shared" si="1540"/>
        <v>94.640267011812284</v>
      </c>
      <c r="AFA191" s="9">
        <f t="shared" si="1091"/>
        <v>106.53135238799508</v>
      </c>
      <c r="AFB191" s="9">
        <f t="shared" si="1092"/>
        <v>80.840794352592866</v>
      </c>
      <c r="AFC191" s="115">
        <f t="shared" si="1541"/>
        <v>93.686073370293968</v>
      </c>
      <c r="AFD191" s="15">
        <f t="shared" si="1542"/>
        <v>1.5867677243133207E-3</v>
      </c>
      <c r="AFE191" s="11"/>
      <c r="AFF191" s="11">
        <f t="shared" si="1759"/>
        <v>1.7023284258538907E-3</v>
      </c>
      <c r="AFG191" s="10">
        <f t="shared" si="1543"/>
        <v>94.51618700836228</v>
      </c>
      <c r="AFH191" s="9">
        <f t="shared" si="1093"/>
        <v>106.43979489213254</v>
      </c>
      <c r="AFI191" s="9">
        <f t="shared" si="1094"/>
        <v>80.698009012144283</v>
      </c>
      <c r="AFJ191" s="115">
        <f t="shared" si="1544"/>
        <v>93.568901952138418</v>
      </c>
      <c r="AFK191" s="15">
        <f t="shared" si="1545"/>
        <v>1.5899317930059198E-3</v>
      </c>
      <c r="AFL191" s="11"/>
      <c r="AFM191" s="11">
        <f t="shared" si="1760"/>
        <v>1.704656632748016E-3</v>
      </c>
      <c r="AFN191" s="10">
        <f t="shared" si="1546"/>
        <v>94.391960638921788</v>
      </c>
      <c r="AFO191" s="9">
        <f t="shared" si="1095"/>
        <v>106.34787189471382</v>
      </c>
      <c r="AFP191" s="9">
        <f t="shared" si="1096"/>
        <v>80.555219401837647</v>
      </c>
      <c r="AFQ191" s="115">
        <f t="shared" si="1547"/>
        <v>93.451545648275726</v>
      </c>
      <c r="AFR191" s="15">
        <f t="shared" si="1548"/>
        <v>1.5930735503575705E-3</v>
      </c>
      <c r="AFS191" s="11"/>
      <c r="AFT191" s="11">
        <f t="shared" si="1761"/>
        <v>1.7069671767511523E-3</v>
      </c>
      <c r="AFU191" s="10">
        <f t="shared" si="1549"/>
        <v>94.267588812646423</v>
      </c>
      <c r="AFV191" s="9">
        <f t="shared" si="1097"/>
        <v>106.25558525264935</v>
      </c>
      <c r="AFW191" s="9">
        <f t="shared" si="1098"/>
        <v>80.412425541548188</v>
      </c>
      <c r="AFX191" s="115">
        <f t="shared" si="1550"/>
        <v>93.334005397098764</v>
      </c>
      <c r="AFY191" s="15">
        <f t="shared" si="1551"/>
        <v>1.5961931098320602E-3</v>
      </c>
      <c r="AFZ191" s="11"/>
      <c r="AGA191" s="11">
        <f t="shared" si="1762"/>
        <v>1.7092601680160878E-3</v>
      </c>
      <c r="AGB191" s="10">
        <f t="shared" si="1552"/>
        <v>94.143072436336709</v>
      </c>
      <c r="AGC191" s="9">
        <f t="shared" si="1099"/>
        <v>106.16293682497178</v>
      </c>
      <c r="AGD191" s="9">
        <f t="shared" si="1100"/>
        <v>80.269627451226228</v>
      </c>
      <c r="AGE191" s="115">
        <f t="shared" si="1553"/>
        <v>93.216282138099004</v>
      </c>
      <c r="AGF191" s="15">
        <f t="shared" si="1554"/>
        <v>1.5992905850196225E-3</v>
      </c>
      <c r="AGG191" s="11"/>
      <c r="AGH191" s="11">
        <f t="shared" si="1763"/>
        <v>1.7115357164016337E-3</v>
      </c>
      <c r="AGI191" s="10">
        <f t="shared" si="1555"/>
        <v>94.018412414384088</v>
      </c>
      <c r="AGJ191" s="9">
        <f t="shared" si="1101"/>
        <v>106.06992847261039</v>
      </c>
      <c r="AGK191" s="9">
        <f t="shared" si="1102"/>
        <v>80.126825150893339</v>
      </c>
      <c r="AGL191" s="115">
        <f t="shared" si="1556"/>
        <v>93.098376811751862</v>
      </c>
      <c r="AGM191" s="15">
        <f t="shared" si="1557"/>
        <v>1.602366089623237E-3</v>
      </c>
      <c r="AGN191" s="11"/>
      <c r="AGO191" s="11">
        <f t="shared" si="1764"/>
        <v>1.7137939314662686E-3</v>
      </c>
      <c r="AGP191" s="10">
        <f t="shared" si="1558"/>
        <v>93.893609648718012</v>
      </c>
      <c r="AGQ191" s="9">
        <f t="shared" si="1103"/>
        <v>105.97656205816887</v>
      </c>
      <c r="AGR191" s="9">
        <f t="shared" si="1104"/>
        <v>79.984018660639038</v>
      </c>
      <c r="AGS191" s="115">
        <f t="shared" si="1559"/>
        <v>92.980290359403952</v>
      </c>
      <c r="AGT191" s="15">
        <f t="shared" si="1560"/>
        <v>1.6054197374451031E-3</v>
      </c>
      <c r="AGU191" s="11"/>
      <c r="AGV191" s="11">
        <f t="shared" si="1765"/>
        <v>1.7160349224618935E-3</v>
      </c>
      <c r="AGW191" s="10">
        <f t="shared" si="1561"/>
        <v>93.768665038754534</v>
      </c>
      <c r="AGX191" s="9">
        <f t="shared" si="1105"/>
        <v>105.88283944570631</v>
      </c>
      <c r="AGY191" s="9">
        <f t="shared" si="1106"/>
        <v>79.841208000617101</v>
      </c>
      <c r="AGZ191" s="115">
        <f t="shared" si="1562"/>
        <v>92.862023723161712</v>
      </c>
      <c r="AHA191" s="15">
        <f t="shared" si="1563"/>
        <v>1.6084516423733426E-3</v>
      </c>
      <c r="AHB191" s="11"/>
      <c r="AHC191" s="11">
        <f t="shared" si="1766"/>
        <v>1.718258798327767E-3</v>
      </c>
      <c r="AHD191" s="10">
        <f t="shared" si="1564"/>
        <v>93.643579481345867</v>
      </c>
      <c r="AHE191" s="9">
        <f t="shared" si="1107"/>
        <v>105.78876250052141</v>
      </c>
      <c r="AHF191" s="9">
        <f t="shared" si="1108"/>
        <v>79.698393191042143</v>
      </c>
      <c r="AHG191" s="115">
        <f t="shared" si="1565"/>
        <v>92.743577845781772</v>
      </c>
      <c r="AHH191" s="15">
        <f t="shared" si="1566"/>
        <v>1.6114619183688888E-3</v>
      </c>
      <c r="AHI191" s="11"/>
      <c r="AHJ191" s="11">
        <f t="shared" si="1767"/>
        <v>1.7204656676845663E-3</v>
      </c>
      <c r="AHK191" s="10">
        <f t="shared" si="1567"/>
        <v>93.518353870731289</v>
      </c>
      <c r="AHL191" s="9">
        <f t="shared" si="1109"/>
        <v>105.69433308894007</v>
      </c>
      <c r="AHM191" s="9">
        <f t="shared" si="1110"/>
        <v>79.555574252186133</v>
      </c>
      <c r="AHN191" s="115">
        <f t="shared" si="1568"/>
        <v>92.624953670563102</v>
      </c>
      <c r="AHO191" s="15">
        <f t="shared" si="1569"/>
        <v>1.6144506794525673E-3</v>
      </c>
      <c r="AHP191" s="11"/>
      <c r="AHQ191" s="11">
        <f t="shared" si="1768"/>
        <v>1.7226556388286061E-3</v>
      </c>
      <c r="AHR191" s="10">
        <f t="shared" si="1570"/>
        <v>93.392989098489167</v>
      </c>
      <c r="AHS191" s="9">
        <f t="shared" si="1111"/>
        <v>105.59955307810607</v>
      </c>
      <c r="AHT191" s="9">
        <f t="shared" si="1112"/>
        <v>79.412751204375212</v>
      </c>
      <c r="AHU191" s="115">
        <f t="shared" si="1571"/>
        <v>92.506152141240648</v>
      </c>
      <c r="AHV191" s="15">
        <f t="shared" si="1572"/>
        <v>1.6174180396923835E-3</v>
      </c>
      <c r="AHW191" s="11"/>
      <c r="AHX191" s="11">
        <f t="shared" si="1769"/>
        <v>1.7248288197261822E-3</v>
      </c>
      <c r="AHY191" s="10">
        <f t="shared" si="1573"/>
        <v>93.267486053490273</v>
      </c>
      <c r="AHZ191" s="9">
        <f t="shared" si="1113"/>
        <v>105.50442433577507</v>
      </c>
      <c r="AIA191" s="9">
        <f t="shared" si="1114"/>
        <v>79.269924067986139</v>
      </c>
      <c r="AIB191" s="115">
        <f t="shared" si="1574"/>
        <v>92.387174201880612</v>
      </c>
      <c r="AIC191" s="15">
        <f t="shared" si="1575"/>
        <v>1.6203641131910063E-3</v>
      </c>
      <c r="AID191" s="11"/>
      <c r="AIE191" s="11">
        <f t="shared" si="1770"/>
        <v>1.7269853180080783E-3</v>
      </c>
      <c r="AIF191" s="10">
        <f t="shared" si="1576"/>
        <v>93.14184562185207</v>
      </c>
      <c r="AIG191" s="9">
        <f t="shared" si="1115"/>
        <v>105.40894873011175</v>
      </c>
      <c r="AIH191" s="9">
        <f t="shared" si="1116"/>
        <v>79.127092863443323</v>
      </c>
      <c r="AII191" s="115">
        <f t="shared" si="1577"/>
        <v>92.268020796777535</v>
      </c>
      <c r="AIJ191" s="15">
        <f t="shared" si="1578"/>
        <v>1.6232890140734232E-3</v>
      </c>
      <c r="AIK191" s="11"/>
      <c r="AIL191" s="11">
        <f t="shared" si="1771"/>
        <v>1.7291252409641835E-3</v>
      </c>
      <c r="AIM191" s="10">
        <f t="shared" si="1579"/>
        <v>93.016068686894414</v>
      </c>
      <c r="AIN191" s="9">
        <f t="shared" si="1117"/>
        <v>105.31312812949017</v>
      </c>
      <c r="AIO191" s="9">
        <f t="shared" si="1118"/>
        <v>78.984257611215327</v>
      </c>
      <c r="AIP191" s="115">
        <f t="shared" si="1580"/>
        <v>92.148692870352747</v>
      </c>
      <c r="AIQ191" s="15">
        <f t="shared" si="1581"/>
        <v>1.6261928564748258E-3</v>
      </c>
      <c r="AIR191" s="11"/>
      <c r="AIS191" s="11">
        <f t="shared" si="1772"/>
        <v>1.7312486955382836E-3</v>
      </c>
      <c r="AIT191" s="10">
        <f t="shared" si="1582"/>
        <v>92.890156129096084</v>
      </c>
      <c r="AIU191" s="9">
        <f t="shared" si="1119"/>
        <v>105.21696440229732</v>
      </c>
      <c r="AIV191" s="9">
        <f t="shared" si="1120"/>
        <v>78.841418331812022</v>
      </c>
      <c r="AIW191" s="115">
        <f t="shared" si="1583"/>
        <v>92.029191367054665</v>
      </c>
      <c r="AIX191" s="15">
        <f t="shared" si="1584"/>
        <v>1.6290757545286564E-3</v>
      </c>
      <c r="AIY191" s="11"/>
      <c r="AIZ191" s="11">
        <f t="shared" si="1773"/>
        <v>1.7333557883229456E-3</v>
      </c>
      <c r="AJA191" s="10">
        <f t="shared" si="1585"/>
        <v>92.764108826052762</v>
      </c>
      <c r="AJB191" s="9">
        <f t="shared" si="1121"/>
        <v>105.12045941673981</v>
      </c>
      <c r="AJC191" s="9">
        <f t="shared" si="1122"/>
        <v>78.698575045780984</v>
      </c>
      <c r="AJD191" s="115">
        <f t="shared" si="1586"/>
        <v>91.909517231260395</v>
      </c>
      <c r="AJE191" s="15">
        <f t="shared" si="1587"/>
        <v>1.6319378223548814E-3</v>
      </c>
      <c r="AJF191" s="11"/>
      <c r="AJG191" s="11">
        <f t="shared" si="1774"/>
        <v>1.7354466255545915E-3</v>
      </c>
      <c r="AJH191" s="10">
        <f t="shared" si="1588"/>
        <v>92.637927652435707</v>
      </c>
      <c r="AJI191" s="9">
        <f t="shared" si="1123"/>
        <v>105.02361504065362</v>
      </c>
      <c r="AJJ191" s="9">
        <f t="shared" si="1124"/>
        <v>78.555727773705158</v>
      </c>
      <c r="AJK191" s="115">
        <f t="shared" si="1589"/>
        <v>91.789671407179384</v>
      </c>
      <c r="AJL191" s="15">
        <f t="shared" si="1590"/>
        <v>1.6347791740484003E-3</v>
      </c>
      <c r="AJM191" s="11"/>
      <c r="AJN191" s="11">
        <f t="shared" si="1775"/>
        <v>1.7375213131086279E-3</v>
      </c>
      <c r="AJO191" s="10">
        <f t="shared" si="1591"/>
        <v>92.511613479952132</v>
      </c>
      <c r="AJP191" s="9">
        <f t="shared" si="1125"/>
        <v>104.92643314131716</v>
      </c>
      <c r="AJQ191" s="9">
        <f t="shared" si="1126"/>
        <v>78.412876536199292</v>
      </c>
      <c r="AJR191" s="115">
        <f t="shared" si="1592"/>
        <v>91.66965483875822</v>
      </c>
      <c r="AJS191" s="15">
        <f t="shared" si="1593"/>
        <v>1.6375999236677001E-3</v>
      </c>
      <c r="AJT191" s="11"/>
      <c r="AJU191" s="11">
        <f t="shared" si="1776"/>
        <v>1.7395799564947881E-3</v>
      </c>
      <c r="AJV191" s="10">
        <f t="shared" si="1594"/>
        <v>92.385167177306016</v>
      </c>
      <c r="AJW191" s="9">
        <f t="shared" si="1127"/>
        <v>104.82891558526723</v>
      </c>
      <c r="AJX191" s="9">
        <f t="shared" si="1128"/>
        <v>78.270021353907055</v>
      </c>
      <c r="AJY191" s="115">
        <f t="shared" si="1595"/>
        <v>91.54946846958714</v>
      </c>
      <c r="AJZ191" s="15">
        <f t="shared" si="1596"/>
        <v>1.6404001852236814E-3</v>
      </c>
      <c r="AKA191" s="11"/>
      <c r="AKB191" s="11">
        <f t="shared" si="1777"/>
        <v>1.7416226608525545E-3</v>
      </c>
      <c r="AKC191" s="10">
        <f t="shared" si="1597"/>
        <v>92.258589610160328</v>
      </c>
      <c r="AKD191" s="9">
        <f t="shared" si="1129"/>
        <v>104.73106423811818</v>
      </c>
      <c r="AKE191" s="9">
        <f t="shared" si="1130"/>
        <v>78.127162247498518</v>
      </c>
      <c r="AKF191" s="115">
        <f t="shared" si="1598"/>
        <v>91.429113242808342</v>
      </c>
      <c r="AKG191" s="15">
        <f t="shared" si="1599"/>
        <v>1.6431800726686419E-3</v>
      </c>
      <c r="AKH191" s="11"/>
      <c r="AKI191" s="11">
        <f t="shared" si="1778"/>
        <v>1.7436495309467025E-3</v>
      </c>
      <c r="AKJ191" s="10">
        <f t="shared" si="1600"/>
        <v>92.131881641100449</v>
      </c>
      <c r="AKK191" s="9">
        <f t="shared" si="1131"/>
        <v>104.63288096438413</v>
      </c>
      <c r="AKL191" s="9">
        <f t="shared" si="1132"/>
        <v>77.984299237666718</v>
      </c>
      <c r="AKM191" s="115">
        <f t="shared" si="1601"/>
        <v>91.30859010102543</v>
      </c>
      <c r="AKN191" s="15">
        <f t="shared" si="1602"/>
        <v>1.6459396998854973E-3</v>
      </c>
      <c r="AKO191" s="11"/>
      <c r="AKP191" s="11">
        <f t="shared" si="1779"/>
        <v>1.7456606711630256E-3</v>
      </c>
      <c r="AKQ191" s="10">
        <f t="shared" si="1603"/>
        <v>92.005044129598133</v>
      </c>
      <c r="AKR191" s="9">
        <f t="shared" si="1133"/>
        <v>104.53436762730421</v>
      </c>
      <c r="AKS191" s="9">
        <f t="shared" si="1134"/>
        <v>77.841432345125369</v>
      </c>
      <c r="AKT191" s="115">
        <f t="shared" si="1604"/>
        <v>91.187899986214788</v>
      </c>
      <c r="AKU191" s="15">
        <f t="shared" si="1605"/>
        <v>1.6486791806771474E-3</v>
      </c>
      <c r="AKV191" s="11"/>
      <c r="AKW191" s="11">
        <f t="shared" si="1780"/>
        <v>1.7476561855041077E-3</v>
      </c>
      <c r="AKX191" s="10">
        <f t="shared" si="1606"/>
        <v>91.878077931977089</v>
      </c>
      <c r="AKY191" s="9">
        <f t="shared" si="1135"/>
        <v>104.43552608867081</v>
      </c>
      <c r="AKZ191" s="9">
        <f t="shared" si="1136"/>
        <v>77.698561590605848</v>
      </c>
      <c r="ALA191" s="115">
        <f t="shared" si="1607"/>
        <v>91.06704383963833</v>
      </c>
      <c r="ALB191" s="15">
        <f t="shared" si="1608"/>
        <v>1.6513986287560352E-3</v>
      </c>
      <c r="ALC191" s="11"/>
      <c r="ALD191" s="11">
        <f t="shared" si="1781"/>
        <v>1.7496361775852817E-3</v>
      </c>
      <c r="ALE191" s="10">
        <f t="shared" si="1609"/>
        <v>91.750983901379158</v>
      </c>
      <c r="ALF191" s="9">
        <f t="shared" si="1137"/>
        <v>104.3363582086609</v>
      </c>
      <c r="ALG191" s="9">
        <f t="shared" si="1138"/>
        <v>77.555686994854426</v>
      </c>
      <c r="ALH191" s="115">
        <f t="shared" si="1610"/>
        <v>90.946022601757662</v>
      </c>
      <c r="ALI191" s="15">
        <f t="shared" si="1611"/>
        <v>1.6540981577339107E-3</v>
      </c>
      <c r="ALJ191" s="11"/>
      <c r="ALK191" s="11">
        <f t="shared" si="1782"/>
        <v>1.7516007506306833E-3</v>
      </c>
      <c r="ALL191" s="10">
        <f t="shared" si="1612"/>
        <v>91.623762887731615</v>
      </c>
      <c r="ALM191" s="9">
        <f t="shared" si="1139"/>
        <v>104.23686584567025</v>
      </c>
      <c r="ALN191" s="9">
        <f t="shared" si="1140"/>
        <v>77.412808578629836</v>
      </c>
      <c r="ALO191" s="115">
        <f t="shared" si="1613"/>
        <v>90.824837212150044</v>
      </c>
      <c r="ALP191" s="15">
        <f t="shared" si="1614"/>
        <v>1.6567778811117405E-3</v>
      </c>
      <c r="ALQ191" s="12"/>
      <c r="ALR191" s="11">
        <f t="shared" si="1783"/>
        <v>1.7535500074694183E-3</v>
      </c>
      <c r="ALS191" s="10">
        <f t="shared" si="1615"/>
        <v>91.49641573771558</v>
      </c>
      <c r="ALT191" s="9">
        <f t="shared" si="1141"/>
        <v>104.13705085615071</v>
      </c>
      <c r="ALU191" s="9">
        <f t="shared" si="1142"/>
        <v>77.269926362700517</v>
      </c>
      <c r="ALV191" s="115">
        <f t="shared" si="1616"/>
        <v>90.703488609425619</v>
      </c>
      <c r="ALW191" s="15">
        <f t="shared" si="1617"/>
        <v>1.6594379122698234E-3</v>
      </c>
      <c r="ALX191" s="12"/>
      <c r="ALY191" s="11">
        <f t="shared" si="1784"/>
        <v>1.7554840505318598E-3</v>
      </c>
      <c r="ALZ191" s="10">
        <f t="shared" si="1618"/>
        <v>91.368943294735232</v>
      </c>
      <c r="AMA191" s="9">
        <f t="shared" si="1143"/>
        <v>104.03691509445031</v>
      </c>
      <c r="AMB191" s="9">
        <f t="shared" si="1144"/>
        <v>77.127040367842028</v>
      </c>
      <c r="AMC191" s="115">
        <f t="shared" si="1619"/>
        <v>90.581977731146168</v>
      </c>
      <c r="AMD191" s="15">
        <f t="shared" si="1620"/>
        <v>1.6620783644580813E-3</v>
      </c>
      <c r="AME191" s="12"/>
      <c r="AMF191" s="11">
        <f t="shared" si="1785"/>
        <v>1.7574029818460599E-3</v>
      </c>
      <c r="AMG191" s="10">
        <f t="shared" si="1621"/>
        <v>91.241346398888055</v>
      </c>
      <c r="AMH191" s="9">
        <f t="shared" si="1145"/>
        <v>103.93646041265642</v>
      </c>
      <c r="AMI191" s="9">
        <f t="shared" si="1146"/>
        <v>76.984150614834633</v>
      </c>
      <c r="AMJ191" s="115">
        <f t="shared" si="1622"/>
        <v>90.460305513745524</v>
      </c>
      <c r="AMK191" s="15">
        <f t="shared" si="1623"/>
        <v>1.6646993507865113E-3</v>
      </c>
      <c r="AML191" s="12"/>
      <c r="AMM191" s="11">
        <f t="shared" si="1786"/>
        <v>1.7593069030342693E-3</v>
      </c>
      <c r="AMN191" s="10">
        <f t="shared" si="1624"/>
        <v>91.113625886936092</v>
      </c>
      <c r="AMO191" s="9">
        <f t="shared" si="1147"/>
        <v>103.83568866044169</v>
      </c>
      <c r="AMP191" s="9">
        <f t="shared" si="1148"/>
        <v>76.841257124460554</v>
      </c>
      <c r="AMQ191" s="115">
        <f t="shared" si="1625"/>
        <v>90.338472892451122</v>
      </c>
      <c r="AMR191" s="15">
        <f t="shared" si="1626"/>
        <v>1.6673009842158488E-3</v>
      </c>
      <c r="AMS191" s="12"/>
      <c r="AMT191" s="11">
        <f t="shared" si="1787"/>
        <v>1.7611959153095923E-3</v>
      </c>
      <c r="AMU191" s="10">
        <f t="shared" si="1627"/>
        <v>90.985782592277928</v>
      </c>
      <c r="AMV191" s="9">
        <f t="shared" si="1149"/>
        <v>103.73460168491296</v>
      </c>
      <c r="AMW191" s="9">
        <f t="shared" si="1150"/>
        <v>76.698359917501946</v>
      </c>
      <c r="AMX191" s="115">
        <f t="shared" si="1628"/>
        <v>90.216480801207453</v>
      </c>
      <c r="AMY191" s="15">
        <f t="shared" si="1629"/>
        <v>1.6698833775483555E-3</v>
      </c>
      <c r="AMZ191" s="12"/>
      <c r="ANA191" s="11">
        <f t="shared" si="1788"/>
        <v>1.7630701194727089E-3</v>
      </c>
      <c r="ANB191" s="10">
        <f t="shared" si="1630"/>
        <v>90.857817344921969</v>
      </c>
      <c r="ANC191" s="9">
        <f t="shared" si="1151"/>
        <v>103.63320133046292</v>
      </c>
      <c r="AND191" s="9">
        <f t="shared" si="1152"/>
        <v>76.555459014738275</v>
      </c>
      <c r="ANE191" s="115">
        <f t="shared" si="1631"/>
        <v>90.094330172600593</v>
      </c>
      <c r="ANF191" s="15">
        <f t="shared" si="1632"/>
        <v>1.6724466434188227E-3</v>
      </c>
      <c r="ANG191" s="12"/>
      <c r="ANH191" s="11">
        <f t="shared" si="1789"/>
        <v>1.7649296159087519E-3</v>
      </c>
      <c r="ANI191" s="10">
        <f t="shared" si="1633"/>
        <v>90.72973097146027</v>
      </c>
      <c r="ANJ191" s="9">
        <f t="shared" si="1153"/>
        <v>103.53148943862472</v>
      </c>
      <c r="ANK191" s="9">
        <f t="shared" si="1154"/>
        <v>76.412554436943921</v>
      </c>
      <c r="ANL191" s="115">
        <f t="shared" si="1634"/>
        <v>89.972021937784319</v>
      </c>
      <c r="ANM191" s="15">
        <f t="shared" si="1635"/>
        <v>1.6749908942857324E-3</v>
      </c>
      <c r="ANN191" s="12"/>
      <c r="ANO191" s="11">
        <f t="shared" si="1790"/>
        <v>1.7667745045842746E-3</v>
      </c>
      <c r="ANP191" s="10">
        <f t="shared" si="1636"/>
        <v>90.60152429504339</v>
      </c>
      <c r="ANQ191" s="9">
        <f t="shared" si="1155"/>
        <v>103.42946784792923</v>
      </c>
      <c r="ANR191" s="9">
        <f t="shared" si="1156"/>
        <v>76.215674275702128</v>
      </c>
      <c r="ANS191" s="115">
        <f t="shared" si="1637"/>
        <v>89.82257106181568</v>
      </c>
      <c r="ANT191" s="15">
        <f t="shared" si="1638"/>
        <v>1.680849798475745E-3</v>
      </c>
      <c r="ANU191" s="12"/>
      <c r="ANV191" s="11">
        <f t="shared" si="1791"/>
        <v>1.7719651622575051E-3</v>
      </c>
      <c r="ANW191" s="10">
        <f t="shared" si="1639"/>
        <v>90.445995856334008</v>
      </c>
      <c r="ANX191" s="9">
        <f t="shared" si="1157"/>
        <v>103.32673129200367</v>
      </c>
      <c r="ANY191" s="9">
        <f t="shared" si="1158"/>
        <v>76.155117515260869</v>
      </c>
      <c r="ANZ191" s="115">
        <f t="shared" si="1640"/>
        <v>89.740924403632278</v>
      </c>
      <c r="AOA191" s="15">
        <f t="shared" si="1641"/>
        <v>1.6782445791574095E-3</v>
      </c>
      <c r="AOB191" s="12"/>
      <c r="AOC191" s="11">
        <f t="shared" si="1792"/>
        <v>1.7686267986471219E-3</v>
      </c>
      <c r="AOD191" s="10">
        <f t="shared" si="1642"/>
        <v>90.358844023119332</v>
      </c>
      <c r="AOE191" s="9">
        <f t="shared" si="1159"/>
        <v>103.22431296063155</v>
      </c>
      <c r="AOF191" s="9">
        <f t="shared" si="1160"/>
        <v>76.987257051105132</v>
      </c>
      <c r="AOG191" s="115">
        <f t="shared" si="1643"/>
        <v>90.105785005868341</v>
      </c>
      <c r="AOH191" s="15">
        <f t="shared" si="1644"/>
        <v>1.6205219614486577E-3</v>
      </c>
      <c r="AOI191" s="12"/>
      <c r="AOJ191" s="11">
        <f t="shared" si="1793"/>
        <v>1.7097444650312982E-3</v>
      </c>
      <c r="AOK191" s="10">
        <f t="shared" si="1645"/>
        <v>90.721764239180203</v>
      </c>
      <c r="AOL191" s="9">
        <f t="shared" si="1161"/>
        <v>103.12881875249248</v>
      </c>
      <c r="AOM191" s="9">
        <f t="shared" si="1162"/>
        <v>77.934911980191259</v>
      </c>
      <c r="AON191" s="115">
        <f t="shared" si="1646"/>
        <v>90.531865366341862</v>
      </c>
      <c r="AOO191" s="15">
        <f t="shared" si="1647"/>
        <v>1.5560922444953218E-3</v>
      </c>
      <c r="AOP191" s="12"/>
      <c r="AOQ191" s="11">
        <f t="shared" si="1794"/>
        <v>1.6441533021773959E-3</v>
      </c>
      <c r="AOR191" s="10">
        <f t="shared" si="1648"/>
        <v>91.146441897238276</v>
      </c>
      <c r="AOS191" s="9">
        <f t="shared" si="1163"/>
        <v>103.04076702796482</v>
      </c>
      <c r="AOT191" s="9">
        <f t="shared" si="1164"/>
        <v>79.03163876966903</v>
      </c>
      <c r="AOU191" s="115">
        <f t="shared" si="1649"/>
        <v>91.036202898816924</v>
      </c>
      <c r="AOV191" s="15">
        <f t="shared" si="1650"/>
        <v>1.4829148419689504E-3</v>
      </c>
      <c r="AOW191" s="12"/>
      <c r="AOX191" s="11">
        <f t="shared" si="1795"/>
        <v>1.5698062680151973E-3</v>
      </c>
      <c r="AOY191" s="10">
        <f t="shared" si="1651"/>
        <v>91.649999999999991</v>
      </c>
      <c r="AOZ191" s="9">
        <f t="shared" si="1165"/>
        <v>102.96080208835548</v>
      </c>
      <c r="APA191" s="9"/>
      <c r="APB191" s="97">
        <f t="shared" si="1652"/>
        <v>91.649999999999991</v>
      </c>
      <c r="APC191" s="15">
        <f t="shared" si="1653"/>
        <v>1.3972149351653574E-3</v>
      </c>
      <c r="APD191" s="11"/>
      <c r="APE191" s="11"/>
    </row>
    <row r="192" spans="1:1097" x14ac:dyDescent="0.2">
      <c r="A192" s="183"/>
      <c r="B192" s="183"/>
      <c r="C192" s="1">
        <f t="shared" si="1654"/>
        <v>180</v>
      </c>
      <c r="D192" s="1">
        <f t="shared" si="1655"/>
        <v>6024.5844021139956</v>
      </c>
      <c r="E192" s="1">
        <f t="shared" si="1656"/>
        <v>-16317921.817764627</v>
      </c>
      <c r="F192" s="2">
        <f t="shared" si="1657"/>
        <v>113.16</v>
      </c>
      <c r="G192" s="8">
        <f t="shared" si="1658"/>
        <v>1.9810000000000001E-3</v>
      </c>
      <c r="H192" s="6">
        <f t="shared" si="1659"/>
        <v>0.14400020254000001</v>
      </c>
      <c r="I192" s="2">
        <f t="shared" si="1660"/>
        <v>3500</v>
      </c>
      <c r="J192" s="3">
        <f t="shared" si="857"/>
        <v>58.333333333333336</v>
      </c>
      <c r="K192" s="3">
        <f t="shared" si="858"/>
        <v>366.52</v>
      </c>
      <c r="L192" s="1">
        <f t="shared" si="1661"/>
        <v>0.82</v>
      </c>
      <c r="M192" s="1">
        <f t="shared" si="1662"/>
        <v>0.66</v>
      </c>
      <c r="N192" s="1">
        <f t="shared" si="1166"/>
        <v>0.54120000000000001</v>
      </c>
      <c r="O192" s="3">
        <f t="shared" si="1167"/>
        <v>7.5227878787878781</v>
      </c>
      <c r="P192" s="40">
        <f t="shared" si="859"/>
        <v>570.9796</v>
      </c>
      <c r="Q192" s="1">
        <f t="shared" si="1663"/>
        <v>21.51</v>
      </c>
      <c r="R192" s="1">
        <f t="shared" si="1664"/>
        <v>151</v>
      </c>
      <c r="S192" s="2">
        <f t="shared" si="1665"/>
        <v>12587.54</v>
      </c>
      <c r="T192" s="1">
        <f t="shared" si="860"/>
        <v>83.916933333333333</v>
      </c>
      <c r="U192" s="7">
        <f t="shared" si="1666"/>
        <v>9.1849501318337995E-2</v>
      </c>
      <c r="V192" s="7">
        <f t="shared" si="861"/>
        <v>6.6258942829124593E-3</v>
      </c>
      <c r="W192" s="159">
        <f t="shared" si="1667"/>
        <v>3.4283282369456214E-2</v>
      </c>
      <c r="X192" s="40">
        <f t="shared" si="862"/>
        <v>8095.2484858865882</v>
      </c>
      <c r="Y192" s="1">
        <f t="shared" si="1668"/>
        <v>0</v>
      </c>
      <c r="Z192" s="1">
        <f t="shared" si="1669"/>
        <v>113.16</v>
      </c>
      <c r="AA192" s="1">
        <f t="shared" si="1670"/>
        <v>91.649999999999991</v>
      </c>
      <c r="AB192" s="6">
        <f t="shared" si="863"/>
        <v>0.2895550479995273</v>
      </c>
      <c r="AC192" s="1">
        <f t="shared" si="1671"/>
        <v>526.19133708825245</v>
      </c>
      <c r="AD192" s="40">
        <f t="shared" si="864"/>
        <v>36363.626619283568</v>
      </c>
      <c r="AE192" s="1">
        <f t="shared" si="865"/>
        <v>0.15947988387208822</v>
      </c>
      <c r="AF192" s="2">
        <f t="shared" si="1796"/>
        <v>7</v>
      </c>
      <c r="AG192" s="10">
        <f t="shared" si="866"/>
        <v>1.1163591871046177</v>
      </c>
      <c r="AH192" s="12">
        <f t="shared" si="867"/>
        <v>0.75571655857977793</v>
      </c>
      <c r="AI192" s="43">
        <f t="shared" si="868"/>
        <v>1.507037494228835E-6</v>
      </c>
      <c r="AJ192" s="93">
        <f t="shared" si="869"/>
        <v>-3.6497793758595586E-7</v>
      </c>
      <c r="AK192" s="43">
        <f t="shared" si="1168"/>
        <v>5.0526495380096763E-4</v>
      </c>
      <c r="AL192" s="43">
        <f t="shared" si="870"/>
        <v>2.1708464682010934E-4</v>
      </c>
      <c r="AM192" s="43"/>
      <c r="AN192" s="43">
        <f t="shared" si="1169"/>
        <v>5.0526495380096763E-4</v>
      </c>
      <c r="AO192" s="10">
        <f t="shared" si="1170"/>
        <v>105.53635198373078</v>
      </c>
      <c r="AP192" s="9"/>
      <c r="AQ192" s="9">
        <f t="shared" si="871"/>
        <v>96.843671593362728</v>
      </c>
      <c r="AR192" s="104">
        <f t="shared" si="1171"/>
        <v>103.39579838498416</v>
      </c>
      <c r="AS192" s="15">
        <f t="shared" si="1172"/>
        <v>8.0937932949736336E-4</v>
      </c>
      <c r="AT192" s="49"/>
      <c r="AU192" s="11">
        <f t="shared" si="1173"/>
        <v>1.0676054749042712E-3</v>
      </c>
      <c r="AV192" s="10">
        <f t="shared" si="1174"/>
        <v>105.44475661052871</v>
      </c>
      <c r="AW192" s="9">
        <f t="shared" si="872"/>
        <v>109.92410355029752</v>
      </c>
      <c r="AX192" s="9">
        <f t="shared" si="873"/>
        <v>96.701923206721105</v>
      </c>
      <c r="AY192" s="97">
        <f t="shared" si="1175"/>
        <v>103.31301337850931</v>
      </c>
      <c r="AZ192" s="15">
        <f t="shared" si="1176"/>
        <v>8.1666303181602239E-4</v>
      </c>
      <c r="BA192" s="49"/>
      <c r="BB192" s="11">
        <f t="shared" si="1177"/>
        <v>1.0738305182878777E-3</v>
      </c>
      <c r="BC192" s="10">
        <f t="shared" si="1178"/>
        <v>105.35291675042595</v>
      </c>
      <c r="BD192" s="9">
        <f t="shared" si="874"/>
        <v>109.8998512474315</v>
      </c>
      <c r="BE192" s="9">
        <f t="shared" si="875"/>
        <v>96.560170525807621</v>
      </c>
      <c r="BF192" s="97">
        <f t="shared" si="1179"/>
        <v>103.23001088661957</v>
      </c>
      <c r="BG192" s="15">
        <f t="shared" si="1180"/>
        <v>8.2392039879199011E-4</v>
      </c>
      <c r="BH192" s="49"/>
      <c r="BI192" s="11">
        <f t="shared" si="1181"/>
        <v>1.0800259169673084E-3</v>
      </c>
      <c r="BJ192" s="10">
        <f t="shared" si="1182"/>
        <v>105.26083212508291</v>
      </c>
      <c r="BK192" s="9">
        <f t="shared" si="876"/>
        <v>109.87516598773566</v>
      </c>
      <c r="BL192" s="9">
        <f t="shared" si="1183"/>
        <v>96.418413484765964</v>
      </c>
      <c r="BM192" s="97">
        <f t="shared" si="1184"/>
        <v>103.14678973625081</v>
      </c>
      <c r="BN192" s="15">
        <f t="shared" si="1185"/>
        <v>8.3115129365271816E-4</v>
      </c>
      <c r="BO192" s="49"/>
      <c r="BP192" s="11">
        <f t="shared" si="1186"/>
        <v>1.0861916421471768E-3</v>
      </c>
      <c r="BQ192" s="10">
        <f t="shared" si="1187"/>
        <v>105.16850247788361</v>
      </c>
      <c r="BR192" s="9">
        <f t="shared" si="877"/>
        <v>109.8500455409057</v>
      </c>
      <c r="BS192" s="9">
        <f t="shared" si="1188"/>
        <v>96.276652018839599</v>
      </c>
      <c r="BT192" s="97">
        <f t="shared" si="1189"/>
        <v>103.06334877987265</v>
      </c>
      <c r="BU192" s="15">
        <f t="shared" si="1190"/>
        <v>8.3835558264395461E-4</v>
      </c>
      <c r="BV192" s="12"/>
      <c r="BW192" s="11">
        <f t="shared" si="1191"/>
        <v>1.0923276676009313E-3</v>
      </c>
      <c r="BX192" s="10">
        <f t="shared" si="1192"/>
        <v>105.07592757376278</v>
      </c>
      <c r="BY192" s="9">
        <f t="shared" si="878"/>
        <v>109.82448772655623</v>
      </c>
      <c r="BZ192" s="9">
        <f t="shared" si="1193"/>
        <v>96.134886064370008</v>
      </c>
      <c r="CA192" s="97">
        <f t="shared" si="1194"/>
        <v>102.97968689546312</v>
      </c>
      <c r="CB192" s="15">
        <f t="shared" si="1195"/>
        <v>8.4553313502685773E-4</v>
      </c>
      <c r="CC192" s="12"/>
      <c r="CD192" s="11">
        <f t="shared" si="1196"/>
        <v>1.0984339696499855E-3</v>
      </c>
      <c r="CE192" s="10">
        <f t="shared" si="1197"/>
        <v>104.98310719903053</v>
      </c>
      <c r="CF192" s="9">
        <f t="shared" si="879"/>
        <v>109.79849041416169</v>
      </c>
      <c r="CG192" s="9">
        <f t="shared" si="1198"/>
        <v>95.993115558795196</v>
      </c>
      <c r="CH192" s="97">
        <f t="shared" si="1199"/>
        <v>102.89580298647844</v>
      </c>
      <c r="CI192" s="15">
        <f t="shared" si="1200"/>
        <v>8.5268382307442754E-4</v>
      </c>
      <c r="CJ192" s="12"/>
      <c r="CK192" s="11">
        <f t="shared" si="1201"/>
        <v>1.1045105271425225E-3</v>
      </c>
      <c r="CL192" s="10">
        <f t="shared" si="1202"/>
        <v>104.89004116119474</v>
      </c>
      <c r="CM192" s="9">
        <f t="shared" si="880"/>
        <v>109.77205152298714</v>
      </c>
      <c r="CN192" s="9">
        <f t="shared" si="1203"/>
        <v>95.851340440647476</v>
      </c>
      <c r="CO192" s="97">
        <f t="shared" si="1204"/>
        <v>102.81169598181731</v>
      </c>
      <c r="CP192" s="15">
        <f t="shared" si="1205"/>
        <v>8.5980752206737694E-4</v>
      </c>
      <c r="CQ192" s="12"/>
      <c r="CR192" s="11">
        <f t="shared" si="1206"/>
        <v>1.1105573214320679E-3</v>
      </c>
      <c r="CS192" s="10">
        <f t="shared" si="1207"/>
        <v>104.79672928878108</v>
      </c>
      <c r="CT192" s="9">
        <f t="shared" si="881"/>
        <v>109.74516902200889</v>
      </c>
      <c r="CU192" s="9">
        <f t="shared" si="882"/>
        <v>95.709560649551221</v>
      </c>
      <c r="CV192" s="97">
        <f t="shared" si="1208"/>
        <v>102.72736483578007</v>
      </c>
      <c r="CW192" s="15">
        <f t="shared" si="1209"/>
        <v>8.6690411028936352E-4</v>
      </c>
      <c r="CX192" s="12"/>
      <c r="CY192" s="11">
        <f t="shared" si="1210"/>
        <v>1.1165743363557763E-3</v>
      </c>
      <c r="CZ192" s="10">
        <f t="shared" si="1211"/>
        <v>104.70317143115076</v>
      </c>
      <c r="DA192" s="9">
        <f t="shared" si="883"/>
        <v>109.71784092982521</v>
      </c>
      <c r="DB192" s="9">
        <f t="shared" si="884"/>
        <v>95.567776126220693</v>
      </c>
      <c r="DC192" s="97">
        <f t="shared" si="1212"/>
        <v>102.64280852802295</v>
      </c>
      <c r="DD192" s="15">
        <f t="shared" si="1213"/>
        <v>8.7397346902161289E-4</v>
      </c>
      <c r="DE192" s="12"/>
      <c r="DF192" s="11">
        <f t="shared" si="1214"/>
        <v>1.1225615582124498E-3</v>
      </c>
      <c r="DG192" s="10">
        <f t="shared" si="1215"/>
        <v>104.60936745831648</v>
      </c>
      <c r="DH192" s="9">
        <f t="shared" si="885"/>
        <v>109.6900653145572</v>
      </c>
      <c r="DI192" s="9">
        <f t="shared" si="886"/>
        <v>95.425986812456927</v>
      </c>
      <c r="DJ192" s="97">
        <f t="shared" si="1216"/>
        <v>102.55802606350707</v>
      </c>
      <c r="DK192" s="15">
        <f t="shared" si="1217"/>
        <v>8.8101548253698017E-4</v>
      </c>
      <c r="DL192" s="12"/>
      <c r="DM192" s="11">
        <f t="shared" si="1218"/>
        <v>1.1285189757403609E-3</v>
      </c>
      <c r="DN192" s="10">
        <f t="shared" si="1219"/>
        <v>104.51531726075584</v>
      </c>
      <c r="DO192" s="9">
        <f t="shared" si="887"/>
        <v>109.66184029373993</v>
      </c>
      <c r="DP192" s="9">
        <f t="shared" si="888"/>
        <v>95.284192651145261</v>
      </c>
      <c r="DQ192" s="97">
        <f t="shared" si="1220"/>
        <v>102.47301647244259</v>
      </c>
      <c r="DR192" s="15">
        <f t="shared" si="1221"/>
        <v>8.8803003809339112E-4</v>
      </c>
      <c r="DS192" s="12"/>
      <c r="DT192" s="11">
        <f t="shared" si="1222"/>
        <v>1.1344465800947783E-3</v>
      </c>
      <c r="DU192" s="10">
        <f t="shared" si="1223"/>
        <v>104.42102074922327</v>
      </c>
      <c r="DV192" s="9">
        <f t="shared" si="889"/>
        <v>109.63316403420407</v>
      </c>
      <c r="DW192" s="9">
        <f t="shared" si="890"/>
        <v>95.142393586251686</v>
      </c>
      <c r="DX192" s="97">
        <f t="shared" si="1224"/>
        <v>102.38777881022787</v>
      </c>
      <c r="DY192" s="15">
        <f t="shared" si="1225"/>
        <v>8.9501702592674503E-4</v>
      </c>
      <c r="DZ192" s="12"/>
      <c r="EA192" s="11">
        <f t="shared" si="1226"/>
        <v>1.1403443648253376E-3</v>
      </c>
      <c r="EB192" s="10">
        <f t="shared" si="1227"/>
        <v>104.32647785455967</v>
      </c>
      <c r="EC192" s="9">
        <f t="shared" si="891"/>
        <v>109.60403475194806</v>
      </c>
      <c r="ED192" s="9">
        <f t="shared" si="892"/>
        <v>95.000589562820295</v>
      </c>
      <c r="EE192" s="97">
        <f t="shared" si="1228"/>
        <v>102.30231215738418</v>
      </c>
      <c r="EF192" s="15">
        <f t="shared" si="1229"/>
        <v>9.0197633924318039E-4</v>
      </c>
      <c r="EG192" s="12"/>
      <c r="EH192" s="11">
        <f t="shared" si="1230"/>
        <v>1.1462123258531081E-3</v>
      </c>
      <c r="EI192" s="10">
        <f t="shared" si="1231"/>
        <v>104.23168852750074</v>
      </c>
      <c r="EJ192" s="9">
        <f t="shared" si="893"/>
        <v>109.57445071200098</v>
      </c>
      <c r="EK192" s="9">
        <f t="shared" si="894"/>
        <v>94.858780526969142</v>
      </c>
      <c r="EL192" s="97">
        <f t="shared" si="1232"/>
        <v>102.21661561948505</v>
      </c>
      <c r="EM192" s="15">
        <f t="shared" si="1233"/>
        <v>9.0890787421086801E-4</v>
      </c>
      <c r="EN192" s="12"/>
      <c r="EO192" s="11">
        <f t="shared" si="1234"/>
        <v>1.1520504614475399E-3</v>
      </c>
      <c r="EP192" s="10">
        <f t="shared" si="1235"/>
        <v>104.13665273848304</v>
      </c>
      <c r="EQ192" s="9">
        <f t="shared" si="895"/>
        <v>109.54441022827629</v>
      </c>
      <c r="ER192" s="9">
        <f t="shared" si="896"/>
        <v>94.716966425886412</v>
      </c>
      <c r="ES192" s="97">
        <f t="shared" si="1236"/>
        <v>102.13068832708134</v>
      </c>
      <c r="ET192" s="15">
        <f t="shared" si="1237"/>
        <v>9.1581152995120184E-4</v>
      </c>
      <c r="EU192" s="12"/>
      <c r="EV192" s="11">
        <f t="shared" si="1238"/>
        <v>1.1578587722031813E-3</v>
      </c>
      <c r="EW192" s="10">
        <f t="shared" si="1239"/>
        <v>104.04137047744862</v>
      </c>
      <c r="EX192" s="9">
        <f t="shared" si="897"/>
        <v>109.51391166341656</v>
      </c>
      <c r="EY192" s="9">
        <f t="shared" si="898"/>
        <v>94.575147207827172</v>
      </c>
      <c r="EZ192" s="97">
        <f t="shared" si="1240"/>
        <v>102.04452943562187</v>
      </c>
      <c r="FA192" s="15">
        <f t="shared" si="1241"/>
        <v>9.2268720852941829E-4</v>
      </c>
      <c r="FB192" s="12"/>
      <c r="FC192" s="11">
        <f t="shared" si="1242"/>
        <v>1.1636372610161721E-3</v>
      </c>
      <c r="FD192" s="10">
        <f t="shared" si="1243"/>
        <v>103.94584175364845</v>
      </c>
      <c r="FE192" s="9">
        <f t="shared" si="899"/>
        <v>109.48295342862939</v>
      </c>
      <c r="FF192" s="9">
        <f t="shared" si="900"/>
        <v>94.433322822108778</v>
      </c>
      <c r="FG192" s="97">
        <f t="shared" si="1244"/>
        <v>101.95813812536909</v>
      </c>
      <c r="FH192" s="15">
        <f t="shared" si="1245"/>
        <v>9.2953481494474253E-4</v>
      </c>
      <c r="FI192" s="12"/>
      <c r="FJ192" s="11">
        <f t="shared" si="1246"/>
        <v>1.1693859330606071E-3</v>
      </c>
      <c r="FK192" s="10">
        <f t="shared" si="1247"/>
        <v>103.85006659544378</v>
      </c>
      <c r="FL192" s="9">
        <f t="shared" si="901"/>
        <v>109.45153398351451</v>
      </c>
      <c r="FM192" s="9">
        <f t="shared" si="902"/>
        <v>94.291493219106513</v>
      </c>
      <c r="FN192" s="97">
        <f t="shared" si="1248"/>
        <v>101.87151360131051</v>
      </c>
      <c r="FO192" s="15">
        <f t="shared" si="1249"/>
        <v>9.3635425711998223E-4</v>
      </c>
      <c r="FP192" s="12"/>
      <c r="FQ192" s="11">
        <f t="shared" si="1250"/>
        <v>1.175104795764724E-3</v>
      </c>
      <c r="FR192" s="10">
        <f t="shared" si="1251"/>
        <v>103.75404505010633</v>
      </c>
      <c r="FS192" s="9">
        <f t="shared" si="903"/>
        <v>109.41965183588245</v>
      </c>
      <c r="FT192" s="9">
        <f t="shared" si="904"/>
        <v>94.149658350249496</v>
      </c>
      <c r="FU192" s="97">
        <f t="shared" si="1252"/>
        <v>101.78465509306596</v>
      </c>
      <c r="FV192" s="15">
        <f t="shared" si="1253"/>
        <v>9.4314544589057191E-4</v>
      </c>
      <c r="FW192" s="12"/>
      <c r="FX192" s="11">
        <f t="shared" si="1254"/>
        <v>1.1807938587868941E-3</v>
      </c>
      <c r="FY192" s="10">
        <f t="shared" si="1255"/>
        <v>103.65777718361736</v>
      </c>
      <c r="FZ192" s="9">
        <f t="shared" si="905"/>
        <v>109.38730554156467</v>
      </c>
      <c r="GA192" s="9">
        <f t="shared" si="906"/>
        <v>94.007818168015532</v>
      </c>
      <c r="GB192" s="97">
        <f t="shared" si="1256"/>
        <v>101.69756185479011</v>
      </c>
      <c r="GC192" s="15">
        <f t="shared" si="1257"/>
        <v>9.4990829499316907E-4</v>
      </c>
      <c r="GD192" s="12"/>
      <c r="GE192" s="11">
        <f t="shared" si="1258"/>
        <v>1.1864531339915144E-3</v>
      </c>
      <c r="GF192" s="10">
        <f t="shared" si="1259"/>
        <v>103.56126308046501</v>
      </c>
      <c r="GG192" s="9">
        <f t="shared" si="907"/>
        <v>109.35449370421554</v>
      </c>
      <c r="GH192" s="9">
        <f t="shared" si="908"/>
        <v>93.86597262592683</v>
      </c>
      <c r="GI192" s="97">
        <f t="shared" si="1260"/>
        <v>101.61023316507118</v>
      </c>
      <c r="GJ192" s="15">
        <f t="shared" si="1261"/>
        <v>9.5664272105369663E-4</v>
      </c>
      <c r="GK192" s="12"/>
      <c r="GL192" s="11">
        <f t="shared" si="1262"/>
        <v>1.1920826354246961E-3</v>
      </c>
      <c r="GM192" s="10">
        <f t="shared" si="1263"/>
        <v>103.46450284344102</v>
      </c>
      <c r="GN192" s="9">
        <f t="shared" si="909"/>
        <v>109.32121497510614</v>
      </c>
      <c r="GO192" s="9">
        <f t="shared" si="910"/>
        <v>93.724121678544222</v>
      </c>
      <c r="GP192" s="115">
        <f t="shared" si="1264"/>
        <v>101.52266832682518</v>
      </c>
      <c r="GQ192" s="15">
        <f t="shared" si="1265"/>
        <v>9.6334864357494371E-4</v>
      </c>
      <c r="GR192" s="12"/>
      <c r="GS192" s="11">
        <f t="shared" si="1266"/>
        <v>1.1976823792898955E-3</v>
      </c>
      <c r="GT192" s="10">
        <f t="shared" si="1267"/>
        <v>103.36749659343565</v>
      </c>
      <c r="GU192" s="9">
        <f t="shared" si="911"/>
        <v>109.28746805291011</v>
      </c>
      <c r="GV192" s="9">
        <f t="shared" si="912"/>
        <v>93.58226528146281</v>
      </c>
      <c r="GW192" s="115">
        <f t="shared" si="1268"/>
        <v>101.43486666718647</v>
      </c>
      <c r="GX192" s="15">
        <f t="shared" si="1269"/>
        <v>9.7002598492362791E-4</v>
      </c>
      <c r="GY192" s="12"/>
      <c r="GZ192" s="11">
        <f t="shared" si="1270"/>
        <v>1.2032523839233329E-3</v>
      </c>
      <c r="HA192" s="10">
        <f t="shared" si="1271"/>
        <v>103.27024446923228</v>
      </c>
      <c r="HB192" s="9">
        <f t="shared" si="913"/>
        <v>109.25325168348172</v>
      </c>
      <c r="HC192" s="9">
        <f t="shared" si="914"/>
        <v>93.440403391306162</v>
      </c>
      <c r="HD192" s="97">
        <f t="shared" si="1272"/>
        <v>101.34682753739395</v>
      </c>
      <c r="HE192" s="15">
        <f t="shared" si="1273"/>
        <v>9.7667467031703654E-4</v>
      </c>
      <c r="HF192" s="12"/>
      <c r="HG192" s="11">
        <f t="shared" si="1274"/>
        <v>1.2087926697693558E-3</v>
      </c>
      <c r="HH192" s="10">
        <f t="shared" si="1275"/>
        <v>103.17274662730057</v>
      </c>
      <c r="HI192" s="9">
        <f t="shared" si="915"/>
        <v>109.2185646596263</v>
      </c>
      <c r="HJ192" s="9">
        <f t="shared" si="916"/>
        <v>93.29853596572076</v>
      </c>
      <c r="HK192" s="97">
        <f t="shared" si="1276"/>
        <v>101.25855031267352</v>
      </c>
      <c r="HL192" s="15">
        <f t="shared" si="1277"/>
        <v>9.8329462780919158E-4</v>
      </c>
      <c r="HM192" s="12"/>
      <c r="HN192" s="11">
        <f t="shared" si="1278"/>
        <v>1.2143032593556814E-3</v>
      </c>
      <c r="HO192" s="10">
        <f t="shared" si="1279"/>
        <v>103.07500324158875</v>
      </c>
      <c r="HP192" s="9">
        <f t="shared" si="917"/>
        <v>109.18340582086313</v>
      </c>
      <c r="HQ192" s="9">
        <f t="shared" si="918"/>
        <v>93.156662963370763</v>
      </c>
      <c r="HR192" s="115">
        <f t="shared" si="1280"/>
        <v>101.17003439211695</v>
      </c>
      <c r="HS192" s="15">
        <f t="shared" si="1281"/>
        <v>9.8988578827652394E-4</v>
      </c>
      <c r="HT192" s="12"/>
      <c r="HU192" s="11">
        <f t="shared" si="1672"/>
        <v>1.2197841772685126E-3</v>
      </c>
      <c r="HV192" s="10">
        <f t="shared" si="1282"/>
        <v>102.97701450331539</v>
      </c>
      <c r="HW192" s="9">
        <f t="shared" si="919"/>
        <v>109.14777405318111</v>
      </c>
      <c r="HX192" s="9">
        <f t="shared" si="920"/>
        <v>93.014784343931552</v>
      </c>
      <c r="HY192" s="115">
        <f t="shared" si="1283"/>
        <v>101.08127919855633</v>
      </c>
      <c r="HZ192" s="15">
        <f t="shared" si="1284"/>
        <v>9.9644808540319194E-4</v>
      </c>
      <c r="IA192" s="12"/>
      <c r="IB192" s="11">
        <f t="shared" si="1673"/>
        <v>1.2252354501276093E-3</v>
      </c>
      <c r="IC192" s="10">
        <f t="shared" si="1285"/>
        <v>102.87878062075991</v>
      </c>
      <c r="ID192" s="9">
        <f t="shared" si="921"/>
        <v>109.11166828878714</v>
      </c>
      <c r="IE192" s="9">
        <f t="shared" si="922"/>
        <v>92.872900068084391</v>
      </c>
      <c r="IF192" s="115">
        <f t="shared" si="1286"/>
        <v>100.99228417843577</v>
      </c>
      <c r="IG192" s="15">
        <f t="shared" si="1287"/>
        <v>1.0029814556658597E-3</v>
      </c>
      <c r="IH192" s="12"/>
      <c r="II192" s="11">
        <f t="shared" si="1674"/>
        <v>1.2306571065612225E-3</v>
      </c>
      <c r="IJ192" s="10">
        <f t="shared" si="1288"/>
        <v>102.78030181905297</v>
      </c>
      <c r="IK192" s="9">
        <f t="shared" si="923"/>
        <v>109.07508750584752</v>
      </c>
      <c r="IL192" s="9">
        <f t="shared" si="924"/>
        <v>92.73101009751008</v>
      </c>
      <c r="IM192" s="115">
        <f t="shared" si="1289"/>
        <v>100.90304880167881</v>
      </c>
      <c r="IN192" s="15">
        <f t="shared" si="1290"/>
        <v>1.0094858383181199E-3</v>
      </c>
      <c r="IO192" s="12"/>
      <c r="IP192" s="11">
        <f t="shared" si="1675"/>
        <v>1.2360491771809866E-3</v>
      </c>
      <c r="IQ192" s="10">
        <f t="shared" si="1291"/>
        <v>102.6815783399658</v>
      </c>
      <c r="IR192" s="9">
        <f t="shared" si="925"/>
        <v>109.03803072822254</v>
      </c>
      <c r="IS192" s="9">
        <f t="shared" si="926"/>
        <v>92.589114394882529</v>
      </c>
      <c r="IT192" s="115">
        <f t="shared" si="1292"/>
        <v>100.81357256155253</v>
      </c>
      <c r="IU192" s="15">
        <f t="shared" si="1293"/>
        <v>1.015961175374503E-3</v>
      </c>
      <c r="IV192" s="12"/>
      <c r="IW192" s="11">
        <f t="shared" si="1676"/>
        <v>1.2414116945567539E-3</v>
      </c>
      <c r="IX192" s="10">
        <f t="shared" si="1294"/>
        <v>102.58261044169905</v>
      </c>
      <c r="IY192" s="9">
        <f t="shared" si="927"/>
        <v>109.00049702519431</v>
      </c>
      <c r="IZ192" s="9">
        <f t="shared" si="928"/>
        <v>92.447212923862665</v>
      </c>
      <c r="JA192" s="115">
        <f t="shared" si="1295"/>
        <v>100.72385497452848</v>
      </c>
      <c r="JB192" s="15">
        <f t="shared" si="1296"/>
        <v>1.0224074115940337E-3</v>
      </c>
      <c r="JC192" s="12"/>
      <c r="JD192" s="11">
        <f t="shared" si="1677"/>
        <v>1.2467446931913226E-3</v>
      </c>
      <c r="JE192" s="10">
        <f t="shared" si="1297"/>
        <v>102.48339839867137</v>
      </c>
      <c r="JF192" s="9">
        <f t="shared" si="929"/>
        <v>108.96248551118816</v>
      </c>
      <c r="JG192" s="9">
        <f t="shared" si="930"/>
        <v>92.305305649091935</v>
      </c>
      <c r="JH192" s="115">
        <f t="shared" si="1298"/>
        <v>100.63389558014005</v>
      </c>
      <c r="JI192" s="15">
        <f t="shared" si="1299"/>
        <v>1.0288244944634296E-3</v>
      </c>
      <c r="JJ192" s="12"/>
      <c r="JK192" s="11">
        <f t="shared" si="1678"/>
        <v>1.2520482094951573E-3</v>
      </c>
      <c r="JL192" s="10">
        <f t="shared" si="1300"/>
        <v>102.38394250130739</v>
      </c>
      <c r="JM192" s="9">
        <f t="shared" si="931"/>
        <v>108.92399534548753</v>
      </c>
      <c r="JN192" s="9">
        <f t="shared" si="932"/>
        <v>92.163392536185484</v>
      </c>
      <c r="JO192" s="115">
        <f t="shared" si="1301"/>
        <v>100.5436939408365</v>
      </c>
      <c r="JP192" s="15">
        <f t="shared" si="1302"/>
        <v>1.0352123741799155E-3</v>
      </c>
      <c r="JQ192" s="12"/>
      <c r="JR192" s="11">
        <f t="shared" si="1679"/>
        <v>1.2573222817610485E-3</v>
      </c>
      <c r="JS192" s="10">
        <f t="shared" si="1303"/>
        <v>102.28424305582524</v>
      </c>
      <c r="JT192" s="9">
        <f t="shared" si="933"/>
        <v>108.88502573194275</v>
      </c>
      <c r="JU192" s="9">
        <f t="shared" si="934"/>
        <v>92.021473551725379</v>
      </c>
      <c r="JV192" s="115">
        <f t="shared" si="1304"/>
        <v>100.45324964183406</v>
      </c>
      <c r="JW192" s="15">
        <f t="shared" si="1305"/>
        <v>1.0415710036336507E-3</v>
      </c>
      <c r="JX192" s="12"/>
      <c r="JY192" s="11">
        <f t="shared" si="1680"/>
        <v>1.2625669501387373E-3</v>
      </c>
      <c r="JZ192" s="10">
        <f t="shared" si="1306"/>
        <v>102.18430038402394</v>
      </c>
      <c r="KA192" s="9">
        <f t="shared" si="935"/>
        <v>108.84557591867373</v>
      </c>
      <c r="KB192" s="9">
        <f t="shared" si="936"/>
        <v>91.879548663254027</v>
      </c>
      <c r="KC192" s="115">
        <f t="shared" si="1307"/>
        <v>100.36256229096388</v>
      </c>
      <c r="KD192" s="15">
        <f t="shared" si="1308"/>
        <v>1.0479003383897728E-3</v>
      </c>
      <c r="KE192" s="12"/>
      <c r="KF192" s="11">
        <f t="shared" si="1681"/>
        <v>1.2677822566095004E-3</v>
      </c>
      <c r="KG192" s="10">
        <f t="shared" si="1309"/>
        <v>102.08411482307056</v>
      </c>
      <c r="KH192" s="9">
        <f t="shared" si="937"/>
        <v>108.80564519776678</v>
      </c>
      <c r="KI192" s="9">
        <f t="shared" si="938"/>
        <v>91.737617839267031</v>
      </c>
      <c r="KJ192" s="115">
        <f t="shared" si="1310"/>
        <v>100.2716315185169</v>
      </c>
      <c r="KK192" s="15">
        <f t="shared" si="1311"/>
        <v>1.0542003366701151E-3</v>
      </c>
      <c r="KL192" s="12"/>
      <c r="KM192" s="11">
        <f t="shared" si="1682"/>
        <v>1.2729682449607212E-3</v>
      </c>
      <c r="KN192" s="10">
        <f t="shared" si="1312"/>
        <v>101.98368672528711</v>
      </c>
      <c r="KO192" s="9">
        <f t="shared" si="939"/>
        <v>108.76523290496567</v>
      </c>
      <c r="KP192" s="9">
        <f t="shared" si="940"/>
        <v>91.595681049206021</v>
      </c>
      <c r="KQ192" s="115">
        <f t="shared" si="1313"/>
        <v>100.18045697708584</v>
      </c>
      <c r="KR192" s="15">
        <f t="shared" si="1314"/>
        <v>1.0604709593345647E-3</v>
      </c>
      <c r="KS192" s="12"/>
      <c r="KT192" s="11">
        <f t="shared" si="1683"/>
        <v>1.2781249607604528E-3</v>
      </c>
      <c r="KU192" s="10">
        <f t="shared" si="1315"/>
        <v>101.88301645793729</v>
      </c>
      <c r="KV192" s="9">
        <f t="shared" si="941"/>
        <v>108.72433841935718</v>
      </c>
      <c r="KW192" s="9">
        <f t="shared" si="942"/>
        <v>91.45373826345137</v>
      </c>
      <c r="KX192" s="115">
        <f t="shared" si="1316"/>
        <v>100.08903834140428</v>
      </c>
      <c r="KY192" s="15">
        <f t="shared" si="1317"/>
        <v>1.066712169862093E-3</v>
      </c>
      <c r="KZ192" s="12"/>
      <c r="LA192" s="11">
        <f t="shared" si="1684"/>
        <v>1.2832524513319708E-3</v>
      </c>
      <c r="LB192" s="10">
        <f t="shared" si="1318"/>
        <v>101.78210440301316</v>
      </c>
      <c r="LC192" s="9">
        <f t="shared" si="943"/>
        <v>108.68296116305115</v>
      </c>
      <c r="LD192" s="9">
        <f t="shared" si="944"/>
        <v>91.311789453315271</v>
      </c>
      <c r="LE192" s="115">
        <f t="shared" si="1319"/>
        <v>99.997375308183209</v>
      </c>
      <c r="LF192" s="15">
        <f t="shared" si="1320"/>
        <v>1.0729239343314236E-3</v>
      </c>
      <c r="LG192" s="12"/>
      <c r="LH192" s="11">
        <f t="shared" si="1685"/>
        <v>1.2883507657282973E-3</v>
      </c>
      <c r="LI192" s="10">
        <f t="shared" si="1321"/>
        <v>101.68095095702213</v>
      </c>
      <c r="LJ192" s="9">
        <f t="shared" si="945"/>
        <v>108.64110060085538</v>
      </c>
      <c r="LK192" s="9">
        <f t="shared" si="946"/>
        <v>91.169834591033947</v>
      </c>
      <c r="LL192" s="115">
        <f t="shared" si="1322"/>
        <v>99.905467595944657</v>
      </c>
      <c r="LM192" s="15">
        <f t="shared" si="1323"/>
        <v>1.07910622140143E-3</v>
      </c>
      <c r="LN192" s="12"/>
      <c r="LO192" s="11">
        <f t="shared" si="1686"/>
        <v>1.2934199547067701E-3</v>
      </c>
      <c r="LP192" s="10">
        <f t="shared" si="1324"/>
        <v>101.57955653077352</v>
      </c>
      <c r="LQ192" s="9">
        <f t="shared" si="947"/>
        <v>108.5987562399454</v>
      </c>
      <c r="LR192" s="9">
        <f t="shared" si="948"/>
        <v>91.027873649760366</v>
      </c>
      <c r="LS192" s="115">
        <f t="shared" si="1325"/>
        <v>99.813314944852891</v>
      </c>
      <c r="LT192" s="15">
        <f t="shared" si="1326"/>
        <v>1.0852590022911858E-3</v>
      </c>
      <c r="LU192" s="12"/>
      <c r="LV192" s="11">
        <f t="shared" si="1687"/>
        <v>1.298460070703604E-3</v>
      </c>
      <c r="LW192" s="10">
        <f t="shared" si="1327"/>
        <v>101.47792154916554</v>
      </c>
      <c r="LX192" s="9">
        <f t="shared" si="949"/>
        <v>108.55592762952929</v>
      </c>
      <c r="LY192" s="9">
        <f t="shared" si="950"/>
        <v>90.885906603556492</v>
      </c>
      <c r="LZ192" s="115">
        <f t="shared" si="1328"/>
        <v>99.720917116542893</v>
      </c>
      <c r="MA192" s="15">
        <f t="shared" si="1329"/>
        <v>1.0913822507597547E-3</v>
      </c>
      <c r="MB192" s="12"/>
      <c r="MC192" s="11">
        <f t="shared" si="1688"/>
        <v>1.3034711678084699E-3</v>
      </c>
      <c r="MD192" s="10">
        <f t="shared" si="1330"/>
        <v>101.37604645097238</v>
      </c>
      <c r="ME192" s="9">
        <f t="shared" si="951"/>
        <v>108.51261436050781</v>
      </c>
      <c r="MF192" s="9">
        <f t="shared" si="952"/>
        <v>90.743933427385926</v>
      </c>
      <c r="MG192" s="115">
        <f t="shared" si="1331"/>
        <v>99.628273893946869</v>
      </c>
      <c r="MH192" s="15">
        <f t="shared" si="1332"/>
        <v>1.0974759430856351E-3</v>
      </c>
      <c r="MI192" s="12"/>
      <c r="MJ192" s="11">
        <f t="shared" si="1689"/>
        <v>1.308453301739094E-3</v>
      </c>
      <c r="MK192" s="10">
        <f t="shared" si="1333"/>
        <v>101.27393168863156</v>
      </c>
      <c r="ML192" s="9">
        <f t="shared" si="953"/>
        <v>108.46881606512983</v>
      </c>
      <c r="MM192" s="9">
        <f t="shared" si="954"/>
        <v>90.601954097105448</v>
      </c>
      <c r="MN192" s="115">
        <f t="shared" si="1334"/>
        <v>99.535385081117639</v>
      </c>
      <c r="MO192" s="15">
        <f t="shared" si="1335"/>
        <v>1.1035400580460138E-3</v>
      </c>
      <c r="MP192" s="12"/>
      <c r="MQ192" s="11">
        <f t="shared" si="1690"/>
        <v>1.3134065298159314E-3</v>
      </c>
      <c r="MR192" s="10">
        <f t="shared" si="1336"/>
        <v>101.17157772803122</v>
      </c>
      <c r="MS192" s="9">
        <f t="shared" si="955"/>
        <v>108.42453241664333</v>
      </c>
      <c r="MT192" s="9">
        <f t="shared" si="956"/>
        <v>90.459968589458214</v>
      </c>
      <c r="MU192" s="115">
        <f t="shared" si="1337"/>
        <v>99.442250503050772</v>
      </c>
      <c r="MV192" s="15">
        <f t="shared" si="1338"/>
        <v>1.1095745768956247E-3</v>
      </c>
      <c r="MW192" s="12"/>
      <c r="MX192" s="11">
        <f t="shared" si="1691"/>
        <v>1.3183309109367854E-3</v>
      </c>
      <c r="MY192" s="10">
        <f t="shared" si="1339"/>
        <v>101.0689850482985</v>
      </c>
      <c r="MZ192" s="9">
        <f t="shared" si="957"/>
        <v>108.37976312894222</v>
      </c>
      <c r="NA192" s="9">
        <f t="shared" si="958"/>
        <v>90.317976882064755</v>
      </c>
      <c r="NB192" s="115">
        <f t="shared" si="1340"/>
        <v>99.348870005503485</v>
      </c>
      <c r="NC192" s="15">
        <f t="shared" si="1341"/>
        <v>1.1155794833454912E-3</v>
      </c>
      <c r="ND192" s="12"/>
      <c r="NE192" s="11">
        <f t="shared" si="1692"/>
        <v>1.323226505551593E-3</v>
      </c>
      <c r="NF192" s="10">
        <f t="shared" si="1342"/>
        <v>100.96615414158725</v>
      </c>
      <c r="NG192" s="9">
        <f t="shared" si="959"/>
        <v>108.33450795620882</v>
      </c>
      <c r="NH192" s="9">
        <f t="shared" si="960"/>
        <v>90.175978953415864</v>
      </c>
      <c r="NI192" s="115">
        <f t="shared" si="1343"/>
        <v>99.255243454812344</v>
      </c>
      <c r="NJ192" s="15">
        <f t="shared" si="1344"/>
        <v>1.1215547635412852E-3</v>
      </c>
      <c r="NK192" s="12"/>
      <c r="NL192" s="11">
        <f t="shared" si="1693"/>
        <v>1.3280933756371364E-3</v>
      </c>
      <c r="NM192" s="10">
        <f t="shared" si="1345"/>
        <v>100.86308551286722</v>
      </c>
      <c r="NN192" s="9">
        <f t="shared" si="961"/>
        <v>108.28876669255257</v>
      </c>
      <c r="NO192" s="9">
        <f t="shared" si="962"/>
        <v>90.033974782863808</v>
      </c>
      <c r="NP192" s="115">
        <f t="shared" si="1346"/>
        <v>99.161370737708182</v>
      </c>
      <c r="NQ192" s="15">
        <f t="shared" si="1347"/>
        <v>1.1275004060415522E-3</v>
      </c>
      <c r="NR192" s="12"/>
      <c r="NS192" s="11">
        <f t="shared" si="1694"/>
        <v>1.3329315846719221E-3</v>
      </c>
      <c r="NT192" s="10">
        <f t="shared" si="1348"/>
        <v>100.75977967971278</v>
      </c>
      <c r="NU192" s="9">
        <f t="shared" si="963"/>
        <v>108.24253917164474</v>
      </c>
      <c r="NV192" s="9">
        <f t="shared" si="964"/>
        <v>89.89196435061497</v>
      </c>
      <c r="NW192" s="115">
        <f t="shared" si="1349"/>
        <v>99.067251761129853</v>
      </c>
      <c r="NX192" s="15">
        <f t="shared" si="1350"/>
        <v>1.1334164017956035E-3</v>
      </c>
      <c r="NY192" s="12"/>
      <c r="NZ192" s="11">
        <f t="shared" si="1695"/>
        <v>1.337741197611013E-3</v>
      </c>
      <c r="OA192" s="10">
        <f t="shared" si="1351"/>
        <v>100.65623717209309</v>
      </c>
      <c r="OB192" s="9">
        <f t="shared" si="965"/>
        <v>108.19582526634959</v>
      </c>
      <c r="OC192" s="9">
        <f t="shared" si="966"/>
        <v>89.749947637720794</v>
      </c>
      <c r="OD192" s="115">
        <f t="shared" si="1352"/>
        <v>98.972886452035198</v>
      </c>
      <c r="OE192" s="15">
        <f t="shared" si="1353"/>
        <v>1.1393027441213E-3</v>
      </c>
      <c r="OF192" s="12"/>
      <c r="OG192" s="11">
        <f t="shared" si="1696"/>
        <v>1.3425222808610428E-3</v>
      </c>
      <c r="OH192" s="10">
        <f t="shared" si="1354"/>
        <v>100.55245853216184</v>
      </c>
      <c r="OI192" s="9">
        <f t="shared" si="967"/>
        <v>108.14862488835196</v>
      </c>
      <c r="OJ192" s="9">
        <f t="shared" si="968"/>
        <v>89.607924626070215</v>
      </c>
      <c r="OK192" s="115">
        <f t="shared" si="1355"/>
        <v>98.878274757211088</v>
      </c>
      <c r="OL192" s="15">
        <f t="shared" si="1356"/>
        <v>1.1451594286825142E-3</v>
      </c>
      <c r="OM192" s="12"/>
      <c r="ON192" s="11">
        <f t="shared" si="1697"/>
        <v>1.3472749022551943E-3</v>
      </c>
      <c r="OO192" s="10">
        <f t="shared" si="1357"/>
        <v>100.44844431404852</v>
      </c>
      <c r="OP192" s="9">
        <f t="shared" si="969"/>
        <v>108.10093798778151</v>
      </c>
      <c r="OQ192" s="9">
        <f t="shared" si="970"/>
        <v>89.465895298381099</v>
      </c>
      <c r="OR192" s="115">
        <f t="shared" si="1358"/>
        <v>98.783416643081296</v>
      </c>
      <c r="OS192" s="15">
        <f t="shared" si="1359"/>
        <v>1.1509864534664446E-3</v>
      </c>
      <c r="OT192" s="12"/>
      <c r="OU192" s="11">
        <f t="shared" si="1698"/>
        <v>1.3519991310283238E-3</v>
      </c>
      <c r="OV192" s="10">
        <f t="shared" si="1360"/>
        <v>100.34419508364979</v>
      </c>
      <c r="OW192" s="9">
        <f t="shared" si="971"/>
        <v>108.05276455283368</v>
      </c>
      <c r="OX192" s="9">
        <f t="shared" si="972"/>
        <v>89.323859638191834</v>
      </c>
      <c r="OY192" s="115">
        <f t="shared" si="1361"/>
        <v>98.688312095512757</v>
      </c>
      <c r="OZ192" s="15">
        <f t="shared" si="1362"/>
        <v>1.1567838187607322E-3</v>
      </c>
      <c r="PA192" s="12"/>
      <c r="PB192" s="11">
        <f t="shared" si="1699"/>
        <v>1.3566950377921522E-3</v>
      </c>
      <c r="PC192" s="10">
        <f t="shared" si="1363"/>
        <v>100.23971141842172</v>
      </c>
      <c r="PD192" s="9">
        <f t="shared" si="973"/>
        <v>108.00410460938774</v>
      </c>
      <c r="PE192" s="9">
        <f t="shared" si="974"/>
        <v>89.181817629852986</v>
      </c>
      <c r="PF192" s="115">
        <f t="shared" si="1364"/>
        <v>98.592961119620355</v>
      </c>
      <c r="PG192" s="15">
        <f t="shared" si="1365"/>
        <v>1.1625515271303842E-3</v>
      </c>
      <c r="PH192" s="12"/>
      <c r="PI192" s="11">
        <f t="shared" si="1700"/>
        <v>1.3613626945105295E-3</v>
      </c>
      <c r="PJ192" s="10">
        <f t="shared" si="1366"/>
        <v>100.13499390717276</v>
      </c>
      <c r="PK192" s="9">
        <f t="shared" si="975"/>
        <v>107.95495822062173</v>
      </c>
      <c r="PL192" s="9">
        <f t="shared" si="976"/>
        <v>89.039769258518945</v>
      </c>
      <c r="PM192" s="115">
        <f t="shared" si="1367"/>
        <v>98.497363739570346</v>
      </c>
      <c r="PN192" s="15">
        <f t="shared" si="1368"/>
        <v>1.1682895833944986E-3</v>
      </c>
      <c r="PO192" s="12"/>
      <c r="PP192" s="11">
        <f t="shared" si="1701"/>
        <v>1.3660021744748047E-3</v>
      </c>
      <c r="PQ192" s="10">
        <f t="shared" si="1369"/>
        <v>100.03004314985758</v>
      </c>
      <c r="PR192" s="9">
        <f t="shared" si="977"/>
        <v>107.90532548662479</v>
      </c>
      <c r="PS192" s="9">
        <f t="shared" si="978"/>
        <v>88.897714510139124</v>
      </c>
      <c r="PT192" s="115">
        <f t="shared" si="1370"/>
        <v>98.401519998381957</v>
      </c>
      <c r="PU192" s="15">
        <f t="shared" si="1371"/>
        <v>1.1739979946028772E-3</v>
      </c>
      <c r="PV192" s="12"/>
      <c r="PW192" s="11">
        <f t="shared" si="1702"/>
        <v>1.3706135522793073E-3</v>
      </c>
      <c r="PX192" s="10">
        <f t="shared" si="1372"/>
        <v>99.924859757371507</v>
      </c>
      <c r="PY192" s="9">
        <f t="shared" si="979"/>
        <v>107.85520654400673</v>
      </c>
      <c r="PZ192" s="9">
        <f t="shared" si="980"/>
        <v>88.755653371449881</v>
      </c>
      <c r="QA192" s="115">
        <f t="shared" si="1373"/>
        <v>98.305429957728307</v>
      </c>
      <c r="QB192" s="15">
        <f t="shared" si="1374"/>
        <v>1.1796767700123956E-3</v>
      </c>
      <c r="QC192" s="12"/>
      <c r="QD192" s="11">
        <f t="shared" si="1703"/>
        <v>1.3751969037968882E-3</v>
      </c>
      <c r="QE192" s="10">
        <f t="shared" si="1375"/>
        <v>99.819444351346206</v>
      </c>
      <c r="QF192" s="9">
        <f t="shared" si="981"/>
        <v>107.80460156550527</v>
      </c>
      <c r="QG192" s="9">
        <f t="shared" si="982"/>
        <v>88.613585829965402</v>
      </c>
      <c r="QH192" s="115">
        <f t="shared" si="1376"/>
        <v>98.209093697735341</v>
      </c>
      <c r="QI192" s="15">
        <f t="shared" si="1377"/>
        <v>1.1853259210633149E-3</v>
      </c>
      <c r="QJ192" s="12"/>
      <c r="QK192" s="11">
        <f t="shared" si="1704"/>
        <v>1.379752306154625E-3</v>
      </c>
      <c r="QL192" s="10">
        <f t="shared" si="1378"/>
        <v>99.713797563945775</v>
      </c>
      <c r="QM192" s="9">
        <f t="shared" si="983"/>
        <v>107.7535107595908</v>
      </c>
      <c r="QN192" s="9">
        <f t="shared" si="984"/>
        <v>88.471511873969661</v>
      </c>
      <c r="QO192" s="115">
        <f t="shared" si="1379"/>
        <v>98.112511316780228</v>
      </c>
      <c r="QP192" s="15">
        <f t="shared" si="1380"/>
        <v>1.1909454613553705E-3</v>
      </c>
      <c r="QQ192" s="12"/>
      <c r="QR192" s="11">
        <f t="shared" si="1705"/>
        <v>1.3842798377095829E-3</v>
      </c>
      <c r="QS192" s="10">
        <f t="shared" si="1381"/>
        <v>99.607920037664314</v>
      </c>
      <c r="QT192" s="9">
        <f t="shared" si="985"/>
        <v>107.70193437006905</v>
      </c>
      <c r="QU192" s="9">
        <f t="shared" si="986"/>
        <v>88.329431492507268</v>
      </c>
      <c r="QV192" s="115">
        <f t="shared" si="1382"/>
        <v>98.015682931288154</v>
      </c>
      <c r="QW192" s="15">
        <f t="shared" si="1383"/>
        <v>1.1965354066237864E-3</v>
      </c>
      <c r="QX192" s="12"/>
      <c r="QY192" s="11">
        <f t="shared" si="1706"/>
        <v>1.3887795780247404E-3</v>
      </c>
      <c r="QZ192" s="10">
        <f t="shared" si="1384"/>
        <v>99.501812425123973</v>
      </c>
      <c r="RA192" s="9">
        <f t="shared" si="987"/>
        <v>107.64987267568168</v>
      </c>
      <c r="RB192" s="9">
        <f t="shared" si="988"/>
        <v>88.187344675375215</v>
      </c>
      <c r="RC192" s="115">
        <f t="shared" si="1385"/>
        <v>97.918608675528446</v>
      </c>
      <c r="RD192" s="15">
        <f t="shared" si="1386"/>
        <v>1.2020957747151189E-3</v>
      </c>
      <c r="RE192" s="12"/>
      <c r="RF192" s="11">
        <f t="shared" si="1707"/>
        <v>1.3932516078449945E-3</v>
      </c>
      <c r="RG192" s="10">
        <f t="shared" si="1387"/>
        <v>99.395475388874431</v>
      </c>
      <c r="RH192" s="9">
        <f t="shared" si="989"/>
        <v>107.59732598970486</v>
      </c>
      <c r="RI192" s="9">
        <f t="shared" si="990"/>
        <v>88.045251413113917</v>
      </c>
      <c r="RJ192" s="115">
        <f t="shared" si="1388"/>
        <v>97.821288701409387</v>
      </c>
      <c r="RK192" s="15">
        <f t="shared" si="1389"/>
        <v>1.2076265855630252E-3</v>
      </c>
      <c r="RL192" s="12"/>
      <c r="RM192" s="11">
        <f t="shared" si="1708"/>
        <v>1.3976960090733199E-3</v>
      </c>
      <c r="RN192" s="10">
        <f t="shared" si="1390"/>
        <v>99.288909601193126</v>
      </c>
      <c r="RO192" s="9">
        <f t="shared" si="991"/>
        <v>107.54429465954624</v>
      </c>
      <c r="RP192" s="9">
        <f t="shared" si="992"/>
        <v>87.903151696998648</v>
      </c>
      <c r="RQ192" s="115">
        <f t="shared" si="1391"/>
        <v>97.723723178272451</v>
      </c>
      <c r="RR192" s="15">
        <f t="shared" si="1392"/>
        <v>1.2131278611638866E-3</v>
      </c>
      <c r="RS192" s="12"/>
      <c r="RT192" s="11">
        <f t="shared" si="1709"/>
        <v>1.4021128647470433E-3</v>
      </c>
      <c r="RU192" s="10">
        <f t="shared" si="1393"/>
        <v>99.182115743886726</v>
      </c>
      <c r="RV192" s="9">
        <f t="shared" si="993"/>
        <v>107.49077906634018</v>
      </c>
      <c r="RW192" s="9">
        <f t="shared" si="994"/>
        <v>87.761045519030688</v>
      </c>
      <c r="RX192" s="115">
        <f t="shared" si="1394"/>
        <v>97.625912292685427</v>
      </c>
      <c r="RY192" s="15">
        <f t="shared" si="1395"/>
        <v>1.2185996255523659E-3</v>
      </c>
      <c r="RZ192" s="12"/>
      <c r="SA192" s="11">
        <f t="shared" si="1710"/>
        <v>1.4065022590142504E-3</v>
      </c>
      <c r="SB192" s="10">
        <f t="shared" si="1396"/>
        <v>99.075094508093628</v>
      </c>
      <c r="SC192" s="9">
        <f t="shared" si="995"/>
        <v>107.43677962454144</v>
      </c>
      <c r="SD192" s="9">
        <f t="shared" si="996"/>
        <v>87.618932871928763</v>
      </c>
      <c r="SE192" s="115">
        <f t="shared" si="1397"/>
        <v>97.527856248235111</v>
      </c>
      <c r="SF192" s="15">
        <f t="shared" si="1398"/>
        <v>1.2240419047768257E-3</v>
      </c>
      <c r="SG192" s="12"/>
      <c r="SH192" s="11">
        <f t="shared" si="1711"/>
        <v>1.4108642771103268E-3</v>
      </c>
      <c r="SI192" s="10">
        <f t="shared" si="1399"/>
        <v>98.967846594087717</v>
      </c>
      <c r="SJ192" s="9">
        <f t="shared" si="997"/>
        <v>107.38229678151757</v>
      </c>
      <c r="SK192" s="9">
        <f t="shared" si="998"/>
        <v>87.476813749120197</v>
      </c>
      <c r="SL192" s="115">
        <f t="shared" si="1400"/>
        <v>97.429555265318882</v>
      </c>
      <c r="SM192" s="15">
        <f t="shared" si="1401"/>
        <v>1.22945472687472E-3</v>
      </c>
      <c r="SN192" s="12"/>
      <c r="SO192" s="11">
        <f t="shared" si="1712"/>
        <v>1.4151990053346442E-3</v>
      </c>
      <c r="SP192" s="10">
        <f t="shared" si="1402"/>
        <v>98.860372711083187</v>
      </c>
      <c r="SQ192" s="9">
        <f t="shared" si="999"/>
        <v>107.32733101714001</v>
      </c>
      <c r="SR192" s="9">
        <f t="shared" si="1000"/>
        <v>87.334688144731999</v>
      </c>
      <c r="SS192" s="115">
        <f t="shared" si="1403"/>
        <v>97.331009580936012</v>
      </c>
      <c r="ST192" s="15">
        <f t="shared" si="1404"/>
        <v>1.2348381218478689E-3</v>
      </c>
      <c r="SU192" s="12"/>
      <c r="SV192" s="11">
        <f t="shared" si="1713"/>
        <v>1.4195065310273962E-3</v>
      </c>
      <c r="SW192" s="10">
        <f t="shared" si="1405"/>
        <v>98.752673577040525</v>
      </c>
      <c r="SX192" s="9">
        <f t="shared" si="1001"/>
        <v>107.27188284337413</v>
      </c>
      <c r="SY192" s="9">
        <f t="shared" si="1002"/>
        <v>87.192556053582308</v>
      </c>
      <c r="SZ192" s="115">
        <f t="shared" si="1406"/>
        <v>97.232219448478219</v>
      </c>
      <c r="TA192" s="15">
        <f t="shared" si="1407"/>
        <v>1.2401921216376808E-3</v>
      </c>
      <c r="TB192" s="12"/>
      <c r="TC192" s="11">
        <f t="shared" si="1714"/>
        <v>1.423786942546558E-3</v>
      </c>
      <c r="TD192" s="10">
        <f t="shared" si="1408"/>
        <v>98.644749918473934</v>
      </c>
      <c r="TE192" s="9">
        <f t="shared" si="1003"/>
        <v>107.21595280386816</v>
      </c>
      <c r="TF192" s="9">
        <f t="shared" si="1004"/>
        <v>87.050417471171642</v>
      </c>
      <c r="TG192" s="115">
        <f t="shared" si="1409"/>
        <v>97.133185137519902</v>
      </c>
      <c r="TH192" s="15">
        <f t="shared" si="1410"/>
        <v>1.2455167601002923E-3</v>
      </c>
      <c r="TI192" s="12"/>
      <c r="TJ192" s="11">
        <f t="shared" si="1715"/>
        <v>1.4280403292450136E-3</v>
      </c>
      <c r="TK192" s="10">
        <f t="shared" si="1411"/>
        <v>98.536602470259879</v>
      </c>
      <c r="TL192" s="9">
        <f t="shared" si="1005"/>
        <v>107.1595414735414</v>
      </c>
      <c r="TM192" s="9">
        <f t="shared" si="1006"/>
        <v>86.908272393673712</v>
      </c>
      <c r="TN192" s="115">
        <f t="shared" si="1412"/>
        <v>97.033906933607554</v>
      </c>
      <c r="TO192" s="15">
        <f t="shared" si="1413"/>
        <v>1.2508120729817086E-3</v>
      </c>
      <c r="TP192" s="12"/>
      <c r="TQ192" s="11">
        <f t="shared" si="1716"/>
        <v>1.4322667814478504E-3</v>
      </c>
      <c r="TR192" s="10">
        <f t="shared" si="1414"/>
        <v>98.428231975446749</v>
      </c>
      <c r="TS192" s="9">
        <f t="shared" si="1007"/>
        <v>107.10264945817158</v>
      </c>
      <c r="TT192" s="9">
        <f t="shared" si="1008"/>
        <v>86.766120817927231</v>
      </c>
      <c r="TU192" s="115">
        <f t="shared" si="1415"/>
        <v>96.934385138049407</v>
      </c>
      <c r="TV192" s="15">
        <f t="shared" si="1416"/>
        <v>1.2560780978928224E-3</v>
      </c>
      <c r="TW192" s="12"/>
      <c r="TX192" s="11">
        <f t="shared" si="1717"/>
        <v>1.436466390429759E-3</v>
      </c>
      <c r="TY192" s="10">
        <f t="shared" si="1417"/>
        <v>98.319639185066308</v>
      </c>
      <c r="TZ192" s="9">
        <f t="shared" si="1009"/>
        <v>107.04527739398171</v>
      </c>
      <c r="UA192" s="9">
        <f t="shared" si="1010"/>
        <v>86.623962741426695</v>
      </c>
      <c r="UB192" s="115">
        <f t="shared" si="1418"/>
        <v>96.834620067704208</v>
      </c>
      <c r="UC192" s="15">
        <f t="shared" si="1419"/>
        <v>1.261314874284459E-3</v>
      </c>
      <c r="UD192" s="12"/>
      <c r="UE192" s="11">
        <f t="shared" si="1718"/>
        <v>1.4406392483926533E-3</v>
      </c>
      <c r="UF192" s="10">
        <f t="shared" si="1420"/>
        <v>98.210824857945966</v>
      </c>
      <c r="UG192" s="9">
        <f t="shared" si="1011"/>
        <v>106.98742594722628</v>
      </c>
      <c r="UH192" s="9">
        <f t="shared" si="1012"/>
        <v>86.481798162313666</v>
      </c>
      <c r="UI192" s="115">
        <f t="shared" si="1421"/>
        <v>96.734612054769968</v>
      </c>
      <c r="UJ192" s="15">
        <f t="shared" si="1422"/>
        <v>1.2665224434223693E-3</v>
      </c>
      <c r="UK192" s="12"/>
      <c r="UL192" s="11">
        <f t="shared" si="1719"/>
        <v>1.4447854484434183E-3</v>
      </c>
      <c r="UM192" s="10">
        <f t="shared" si="1423"/>
        <v>98.101789760522678</v>
      </c>
      <c r="UN192" s="9">
        <f t="shared" si="1013"/>
        <v>106.92909581377727</v>
      </c>
      <c r="UO192" s="9">
        <f t="shared" si="1014"/>
        <v>86.339627079368356</v>
      </c>
      <c r="UP192" s="115">
        <f t="shared" si="1424"/>
        <v>96.634361446572811</v>
      </c>
      <c r="UQ192" s="15">
        <f t="shared" si="1425"/>
        <v>1.2717008483621587E-3</v>
      </c>
      <c r="UR192" s="12"/>
      <c r="US192" s="11">
        <f t="shared" si="1720"/>
        <v>1.4489050845718128E-3</v>
      </c>
      <c r="UT192" s="10">
        <f t="shared" si="1426"/>
        <v>97.992534666658344</v>
      </c>
      <c r="UU192" s="9">
        <f t="shared" si="1015"/>
        <v>106.87028771870969</v>
      </c>
      <c r="UV192" s="9">
        <f t="shared" si="1016"/>
        <v>86.197449492000331</v>
      </c>
      <c r="UW192" s="115">
        <f t="shared" si="1427"/>
        <v>96.533868605355011</v>
      </c>
      <c r="UX192" s="15">
        <f t="shared" si="1428"/>
        <v>1.2768501339242881E-3</v>
      </c>
      <c r="UY192" s="12"/>
      <c r="UZ192" s="11">
        <f t="shared" si="1721"/>
        <v>1.4529982516285809E-3</v>
      </c>
      <c r="VA192" s="10">
        <f t="shared" si="1429"/>
        <v>97.883060357456202</v>
      </c>
      <c r="VB192" s="9">
        <f t="shared" si="1017"/>
        <v>106.81100241588717</v>
      </c>
      <c r="VC192" s="9">
        <f t="shared" si="1018"/>
        <v>86.055265400240046</v>
      </c>
      <c r="VD192" s="115">
        <f t="shared" si="1430"/>
        <v>96.43313390806361</v>
      </c>
      <c r="VE192" s="15">
        <f t="shared" si="1431"/>
        <v>1.2819703466689799E-3</v>
      </c>
      <c r="VF192" s="12"/>
      <c r="VG192" s="11">
        <f t="shared" si="1722"/>
        <v>1.457065045303697E-3</v>
      </c>
      <c r="VH192" s="10">
        <f t="shared" si="1432"/>
        <v>97.773367621079046</v>
      </c>
      <c r="VI192" s="9">
        <f t="shared" si="1019"/>
        <v>106.75124068754738</v>
      </c>
      <c r="VJ192" s="9">
        <f t="shared" si="1020"/>
        <v>85.913074804730414</v>
      </c>
      <c r="VK192" s="115">
        <f t="shared" si="1433"/>
        <v>96.332157746138904</v>
      </c>
      <c r="VL192" s="15">
        <f t="shared" si="1434"/>
        <v>1.2870615348711415E-3</v>
      </c>
      <c r="VM192" s="12"/>
      <c r="VN192" s="11">
        <f t="shared" si="1723"/>
        <v>1.4611055621047756E-3</v>
      </c>
      <c r="VO192" s="10">
        <f t="shared" si="1435"/>
        <v>97.66345725256889</v>
      </c>
      <c r="VP192" s="9">
        <f t="shared" si="1021"/>
        <v>106.69100334388753</v>
      </c>
      <c r="VQ192" s="9">
        <f t="shared" si="1022"/>
        <v>85.770877706717414</v>
      </c>
      <c r="VR192" s="115">
        <f t="shared" si="1436"/>
        <v>96.230940525302472</v>
      </c>
      <c r="VS192" s="15">
        <f t="shared" si="1437"/>
        <v>1.2921237484953467E-3</v>
      </c>
      <c r="VT192" s="12"/>
      <c r="VU192" s="11">
        <f t="shared" si="1724"/>
        <v>1.4651198993357133E-3</v>
      </c>
      <c r="VV192" s="10">
        <f t="shared" si="1438"/>
        <v>97.553330053667622</v>
      </c>
      <c r="VW192" s="9">
        <f t="shared" si="1023"/>
        <v>106.63029122265016</v>
      </c>
      <c r="VX192" s="9">
        <f t="shared" si="1024"/>
        <v>85.628674108041821</v>
      </c>
      <c r="VY192" s="115">
        <f t="shared" si="1439"/>
        <v>96.129482665345989</v>
      </c>
      <c r="VZ192" s="15">
        <f t="shared" si="1440"/>
        <v>1.297157039170753E-3</v>
      </c>
      <c r="WA192" s="12"/>
      <c r="WB192" s="11">
        <f t="shared" si="1725"/>
        <v>1.4691081550754421E-3</v>
      </c>
      <c r="WC192" s="10">
        <f t="shared" si="1441"/>
        <v>97.442986832639718</v>
      </c>
      <c r="WD192" s="9">
        <f t="shared" si="1025"/>
        <v>106.56910518870906</v>
      </c>
      <c r="WE192" s="9">
        <f t="shared" si="1026"/>
        <v>85.486464011130693</v>
      </c>
      <c r="WF192" s="115">
        <f t="shared" si="1442"/>
        <v>96.027784599919869</v>
      </c>
      <c r="WG192" s="15">
        <f t="shared" si="1443"/>
        <v>1.3021614601660631E-3</v>
      </c>
      <c r="WH192" s="12"/>
      <c r="WI192" s="11">
        <f t="shared" si="1726"/>
        <v>1.473070428156886E-3</v>
      </c>
      <c r="WJ192" s="10">
        <f t="shared" si="1444"/>
        <v>97.332428404096277</v>
      </c>
      <c r="WK192" s="9">
        <f t="shared" si="1027"/>
        <v>106.50744613365576</v>
      </c>
      <c r="WL192" s="9">
        <f t="shared" si="1028"/>
        <v>85.344247418988203</v>
      </c>
      <c r="WM192" s="115">
        <f t="shared" si="1445"/>
        <v>95.925846776321976</v>
      </c>
      <c r="WN192" s="15">
        <f t="shared" si="1446"/>
        <v>1.3071370663645409E-3</v>
      </c>
      <c r="WO192" s="12"/>
      <c r="WP192" s="11">
        <f t="shared" si="1727"/>
        <v>1.4770068181461239E-3</v>
      </c>
      <c r="WQ192" s="10">
        <f t="shared" si="1447"/>
        <v>97.221655588820283</v>
      </c>
      <c r="WR192" s="9">
        <f t="shared" si="1029"/>
        <v>106.44531497538634</v>
      </c>
      <c r="WS192" s="9">
        <f t="shared" si="1030"/>
        <v>85.202024335187531</v>
      </c>
      <c r="WT192" s="115">
        <f t="shared" si="1448"/>
        <v>95.823669655286935</v>
      </c>
      <c r="WU192" s="15">
        <f t="shared" si="1449"/>
        <v>1.3120839142389989E-3</v>
      </c>
      <c r="WV192" s="12"/>
      <c r="WW192" s="11">
        <f t="shared" si="1728"/>
        <v>1.4809174253216891E-3</v>
      </c>
      <c r="WX192" s="10">
        <f t="shared" si="1450"/>
        <v>97.110669213593894</v>
      </c>
      <c r="WY192" s="9">
        <f t="shared" si="1031"/>
        <v>106.38271265768897</v>
      </c>
      <c r="WZ192" s="9">
        <f t="shared" si="1032"/>
        <v>85.059794763861873</v>
      </c>
      <c r="XA192" s="115">
        <f t="shared" si="1451"/>
        <v>95.721253710775414</v>
      </c>
      <c r="XB192" s="15">
        <f t="shared" si="1452"/>
        <v>1.3170020618268787E-3</v>
      </c>
      <c r="XC192" s="12"/>
      <c r="XD192" s="11">
        <f t="shared" si="1729"/>
        <v>1.4848023506540944E-3</v>
      </c>
      <c r="XE192" s="10">
        <f t="shared" si="1453"/>
        <v>96.999470111026852</v>
      </c>
      <c r="XF192" s="9">
        <f t="shared" si="1033"/>
        <v>106.31964014983208</v>
      </c>
      <c r="XG192" s="9">
        <f t="shared" si="1034"/>
        <v>84.917558709695967</v>
      </c>
      <c r="XH192" s="115">
        <f t="shared" si="1454"/>
        <v>95.618599429764032</v>
      </c>
      <c r="XI192" s="15">
        <f t="shared" si="1455"/>
        <v>1.3218915687053276E-3</v>
      </c>
      <c r="XJ192" s="12"/>
      <c r="XK192" s="11">
        <f t="shared" si="1730"/>
        <v>1.4886616957855289E-3</v>
      </c>
      <c r="XL192" s="10">
        <f t="shared" si="1456"/>
        <v>96.888059119386668</v>
      </c>
      <c r="XM192" s="9">
        <f t="shared" si="1035"/>
        <v>106.25609844615336</v>
      </c>
      <c r="XN192" s="9">
        <f t="shared" si="1036"/>
        <v>84.775316177917816</v>
      </c>
      <c r="XO192" s="115">
        <f t="shared" si="1457"/>
        <v>95.515707312035588</v>
      </c>
      <c r="XP192" s="15">
        <f t="shared" si="1458"/>
        <v>1.3267524959663407E-3</v>
      </c>
      <c r="XQ192" s="12"/>
      <c r="XR192" s="11">
        <f t="shared" si="1731"/>
        <v>1.4924955630097171E-3</v>
      </c>
      <c r="XS192" s="10">
        <f t="shared" si="1459"/>
        <v>96.776437082430505</v>
      </c>
      <c r="XT192" s="9">
        <f t="shared" si="1037"/>
        <v>106.1920885656496</v>
      </c>
      <c r="XU192" s="9">
        <f t="shared" si="1038"/>
        <v>84.633067174289607</v>
      </c>
      <c r="XV192" s="115">
        <f t="shared" si="1460"/>
        <v>95.412577869969596</v>
      </c>
      <c r="XW192" s="15">
        <f t="shared" si="1461"/>
        <v>1.3315849061919728E-3</v>
      </c>
      <c r="XX192" s="12"/>
      <c r="XY192" s="11">
        <f t="shared" si="1732"/>
        <v>1.4963040552520308E-3</v>
      </c>
      <c r="XZ192" s="10">
        <f t="shared" si="1462"/>
        <v>96.664604849238231</v>
      </c>
      <c r="YA192" s="9">
        <f t="shared" si="1039"/>
        <v>106.12761155156755</v>
      </c>
      <c r="YB192" s="9">
        <f t="shared" si="1040"/>
        <v>84.4908117051</v>
      </c>
      <c r="YC192" s="115">
        <f t="shared" si="1463"/>
        <v>95.30921162833377</v>
      </c>
      <c r="YD192" s="15">
        <f t="shared" si="1464"/>
        <v>1.3363888634295527E-3</v>
      </c>
      <c r="YE192" s="12"/>
      <c r="YF192" s="11">
        <f t="shared" si="1733"/>
        <v>1.5000872760497087E-3</v>
      </c>
      <c r="YG192" s="10">
        <f t="shared" si="1465"/>
        <v>96.552563274047714</v>
      </c>
      <c r="YH192" s="9">
        <f t="shared" si="1041"/>
        <v>106.06266847099585</v>
      </c>
      <c r="YI192" s="9">
        <f t="shared" si="1042"/>
        <v>84.34854977715483</v>
      </c>
      <c r="YJ192" s="115">
        <f t="shared" si="1466"/>
        <v>95.205609124075337</v>
      </c>
      <c r="YK192" s="15">
        <f t="shared" si="1467"/>
        <v>1.3411644331670503E-3</v>
      </c>
      <c r="YL192" s="12"/>
      <c r="YM192" s="11">
        <f t="shared" si="1734"/>
        <v>1.5038453295323619E-3</v>
      </c>
      <c r="YN192" s="10">
        <f t="shared" si="1468"/>
        <v>96.440313216090956</v>
      </c>
      <c r="YO192" s="9">
        <f t="shared" si="1043"/>
        <v>105.99726041445805</v>
      </c>
      <c r="YP192" s="9">
        <f t="shared" si="1044"/>
        <v>84.206281397769203</v>
      </c>
      <c r="YQ192" s="115">
        <f t="shared" si="1469"/>
        <v>95.101770906113629</v>
      </c>
      <c r="YR192" s="15">
        <f t="shared" si="1470"/>
        <v>1.3459116823084346E-3</v>
      </c>
      <c r="YS192" s="12"/>
      <c r="YT192" s="11">
        <f t="shared" si="1735"/>
        <v>1.5075783204025945E-3</v>
      </c>
      <c r="YU192" s="10">
        <f t="shared" si="1471"/>
        <v>96.327855539432534</v>
      </c>
      <c r="YV192" s="9">
        <f t="shared" si="1045"/>
        <v>105.93138849550704</v>
      </c>
      <c r="YW192" s="9">
        <f t="shared" si="1046"/>
        <v>84.06400657475929</v>
      </c>
      <c r="YX192" s="115">
        <f t="shared" si="1472"/>
        <v>94.99769753513317</v>
      </c>
      <c r="YY192" s="15">
        <f t="shared" si="1473"/>
        <v>1.3506306791491174E-3</v>
      </c>
      <c r="YZ192" s="12"/>
      <c r="ZA192" s="11">
        <f t="shared" si="1736"/>
        <v>1.5112863539168448E-3</v>
      </c>
      <c r="ZB192" s="10">
        <f t="shared" si="1474"/>
        <v>96.215191112809464</v>
      </c>
      <c r="ZC192" s="9">
        <f t="shared" si="1047"/>
        <v>105.86505385032058</v>
      </c>
      <c r="ZD192" s="9">
        <f t="shared" si="1048"/>
        <v>83.92172531643341</v>
      </c>
      <c r="ZE192" s="115">
        <f t="shared" si="1475"/>
        <v>94.893389583377001</v>
      </c>
      <c r="ZF192" s="15">
        <f t="shared" si="1476"/>
        <v>1.3553214933515367E-3</v>
      </c>
      <c r="ZG192" s="12"/>
      <c r="ZH192" s="11">
        <f t="shared" si="1737"/>
        <v>1.5149695358664577E-3</v>
      </c>
      <c r="ZI192" s="10">
        <f t="shared" si="1477"/>
        <v>96.102320809472388</v>
      </c>
      <c r="ZJ192" s="9">
        <f t="shared" si="1049"/>
        <v>105.79825763729846</v>
      </c>
      <c r="ZK192" s="9">
        <f t="shared" si="1050"/>
        <v>83.779437631584273</v>
      </c>
      <c r="ZL192" s="115">
        <f t="shared" si="1478"/>
        <v>94.788847634441368</v>
      </c>
      <c r="ZM192" s="15">
        <f t="shared" si="1479"/>
        <v>1.3599841959207443E-3</v>
      </c>
      <c r="ZN192" s="12"/>
      <c r="ZO192" s="11">
        <f t="shared" si="1738"/>
        <v>1.5186279725588965E-3</v>
      </c>
      <c r="ZP192" s="10">
        <f t="shared" si="1480"/>
        <v>95.98924550702894</v>
      </c>
      <c r="ZQ192" s="9">
        <f t="shared" si="1051"/>
        <v>105.73100103666104</v>
      </c>
      <c r="ZR192" s="9">
        <f t="shared" si="1052"/>
        <v>83.63714352948044</v>
      </c>
      <c r="ZS192" s="115">
        <f t="shared" si="1481"/>
        <v>94.684072283070748</v>
      </c>
      <c r="ZT192" s="15">
        <f t="shared" si="1482"/>
        <v>1.3646188591801378E-3</v>
      </c>
      <c r="ZU192" s="12"/>
      <c r="ZV192" s="11">
        <f t="shared" si="1739"/>
        <v>1.5222617707991964E-3</v>
      </c>
      <c r="ZW192" s="10">
        <f t="shared" si="1483"/>
        <v>95.875966087288376</v>
      </c>
      <c r="ZX192" s="9">
        <f t="shared" si="1053"/>
        <v>105.66328525004937</v>
      </c>
      <c r="ZY192" s="9">
        <f t="shared" si="1054"/>
        <v>83.494843019858209</v>
      </c>
      <c r="ZZ192" s="115">
        <f t="shared" si="1484"/>
        <v>94.579064134953796</v>
      </c>
      <c r="AAA192" s="15">
        <f t="shared" si="1485"/>
        <v>1.3692255567472719E-3</v>
      </c>
      <c r="AAB192" s="12"/>
      <c r="AAC192" s="11">
        <f t="shared" si="1740"/>
        <v>1.5258710378715987E-3</v>
      </c>
      <c r="AAD192" s="10">
        <f t="shared" si="1486"/>
        <v>95.762483436108056</v>
      </c>
      <c r="AAE192" s="9">
        <f t="shared" si="1055"/>
        <v>105.59511150012698</v>
      </c>
      <c r="AAF192" s="9">
        <f t="shared" si="1056"/>
        <v>83.352536112913327</v>
      </c>
      <c r="AAG192" s="115">
        <f t="shared" si="1487"/>
        <v>94.473823806520159</v>
      </c>
      <c r="AAH192" s="15">
        <f t="shared" si="1488"/>
        <v>1.3738043635097654E-3</v>
      </c>
      <c r="AAI192" s="12"/>
      <c r="AAJ192" s="11">
        <f t="shared" si="1741"/>
        <v>1.5294558815213937E-3</v>
      </c>
      <c r="AAK192" s="10">
        <f t="shared" si="1489"/>
        <v>95.648798443241503</v>
      </c>
      <c r="AAL192" s="9">
        <f t="shared" si="1057"/>
        <v>105.52648103018338</v>
      </c>
      <c r="AAM192" s="9">
        <f t="shared" si="1058"/>
        <v>83.210222819293222</v>
      </c>
      <c r="AAN192" s="115">
        <f t="shared" si="1490"/>
        <v>94.368351924738306</v>
      </c>
      <c r="AAO192" s="15">
        <f t="shared" si="1491"/>
        <v>1.3783553556012971E-3</v>
      </c>
      <c r="AAP192" s="12"/>
      <c r="AAQ192" s="11">
        <f t="shared" si="1742"/>
        <v>1.5330164099369411E-3</v>
      </c>
      <c r="AAR192" s="10">
        <f t="shared" si="1492"/>
        <v>95.534912002188364</v>
      </c>
      <c r="AAS192" s="9">
        <f t="shared" si="1059"/>
        <v>105.45739510373942</v>
      </c>
      <c r="AAT192" s="9">
        <f t="shared" si="1060"/>
        <v>83.067903150088526</v>
      </c>
      <c r="AAU192" s="115">
        <f t="shared" si="1493"/>
        <v>94.262649126913971</v>
      </c>
      <c r="AAV192" s="15">
        <f t="shared" si="1494"/>
        <v>1.3828786103777517E-3</v>
      </c>
      <c r="AAW192" s="11"/>
      <c r="AAX192" s="11">
        <f t="shared" si="1743"/>
        <v>1.5365527317319312E-3</v>
      </c>
      <c r="AAY192" s="10">
        <f t="shared" si="1495"/>
        <v>95.420825010045689</v>
      </c>
      <c r="AAZ192" s="9">
        <f t="shared" si="1061"/>
        <v>105.38785500415442</v>
      </c>
      <c r="ABA192" s="9">
        <f t="shared" si="1062"/>
        <v>82.925577116825252</v>
      </c>
      <c r="ABB192" s="115">
        <f t="shared" si="1496"/>
        <v>94.156716060489828</v>
      </c>
      <c r="ABC192" s="15">
        <f t="shared" si="1497"/>
        <v>1.3873742063934384E-3</v>
      </c>
      <c r="ABD192" s="11"/>
      <c r="ABE192" s="11">
        <f t="shared" si="1744"/>
        <v>1.540064955927815E-3</v>
      </c>
      <c r="ABF192" s="10">
        <f t="shared" si="1498"/>
        <v>95.306538367361213</v>
      </c>
      <c r="ABG192" s="9">
        <f t="shared" si="1063"/>
        <v>105.31786203423529</v>
      </c>
      <c r="ABH192" s="9">
        <f t="shared" si="1064"/>
        <v>82.78324473145689</v>
      </c>
      <c r="ABI192" s="115">
        <f t="shared" si="1499"/>
        <v>94.05055338284609</v>
      </c>
      <c r="ABJ192" s="15">
        <f t="shared" si="1500"/>
        <v>1.3918422233774347E-3</v>
      </c>
      <c r="ABK192" s="11"/>
      <c r="ABL192" s="11">
        <f t="shared" si="1745"/>
        <v>1.543553191936449E-3</v>
      </c>
      <c r="ABM192" s="10">
        <f t="shared" si="1501"/>
        <v>95.192052977988226</v>
      </c>
      <c r="ABN192" s="9">
        <f t="shared" si="1065"/>
        <v>105.2474175158477</v>
      </c>
      <c r="ABO192" s="9">
        <f t="shared" si="1066"/>
        <v>82.640906006356261</v>
      </c>
      <c r="ABP192" s="115">
        <f t="shared" si="1502"/>
        <v>93.944161761101981</v>
      </c>
      <c r="ABQ192" s="15">
        <f t="shared" si="1503"/>
        <v>1.3962827422100796E-3</v>
      </c>
      <c r="ABR192" s="11"/>
      <c r="ABS192" s="11">
        <f t="shared" si="1746"/>
        <v>1.5470175495429445E-3</v>
      </c>
      <c r="ABT192" s="10">
        <f t="shared" si="1504"/>
        <v>95.077369748942061</v>
      </c>
      <c r="ABU192" s="9">
        <f t="shared" si="1067"/>
        <v>105.17652278952922</v>
      </c>
      <c r="ABV192" s="9">
        <f t="shared" si="1068"/>
        <v>82.498560954308019</v>
      </c>
      <c r="ABW192" s="115">
        <f t="shared" si="1505"/>
        <v>93.837541871918617</v>
      </c>
      <c r="ABX192" s="15">
        <f t="shared" si="1506"/>
        <v>1.4006958448995353E-3</v>
      </c>
      <c r="ABY192" s="11"/>
      <c r="ABZ192" s="11">
        <f t="shared" si="1747"/>
        <v>1.5504581388887076E-3</v>
      </c>
      <c r="ACA192" s="10">
        <f t="shared" si="1507"/>
        <v>94.962489590258514</v>
      </c>
      <c r="ACB192" s="9">
        <f t="shared" si="1069"/>
        <v>105.10517921410464</v>
      </c>
      <c r="ACC192" s="9">
        <f t="shared" si="1070"/>
        <v>82.356209588500334</v>
      </c>
      <c r="ACD192" s="115">
        <f t="shared" si="1508"/>
        <v>93.730694401302486</v>
      </c>
      <c r="ACE192" s="15">
        <f t="shared" si="1509"/>
        <v>1.4050816145585458E-3</v>
      </c>
      <c r="ACF192" s="11"/>
      <c r="ACG192" s="11">
        <f t="shared" si="1748"/>
        <v>1.5538750704547132E-3</v>
      </c>
      <c r="ACH192" s="10">
        <f t="shared" si="1510"/>
        <v>94.847413414853577</v>
      </c>
      <c r="ACI192" s="9">
        <f t="shared" si="1071"/>
        <v>105.03338816630354</v>
      </c>
      <c r="ACJ192" s="9">
        <f t="shared" si="1072"/>
        <v>82.213851922517748</v>
      </c>
      <c r="ACK192" s="115">
        <f t="shared" si="1511"/>
        <v>93.623620044410643</v>
      </c>
      <c r="ACL192" s="15">
        <f t="shared" si="1512"/>
        <v>1.4094401353812553E-3</v>
      </c>
      <c r="ACM192" s="11"/>
      <c r="ACN192" s="11">
        <f t="shared" si="1749"/>
        <v>1.5572684550449304E-3</v>
      </c>
      <c r="ACO192" s="10">
        <f t="shared" si="1513"/>
        <v>94.732142138385399</v>
      </c>
      <c r="ACP192" s="9">
        <f t="shared" si="1073"/>
        <v>104.96115104038005</v>
      </c>
      <c r="ACQ192" s="9">
        <f t="shared" si="1074"/>
        <v>82.071487970332868</v>
      </c>
      <c r="ACR192" s="115">
        <f t="shared" si="1514"/>
        <v>93.516319505356449</v>
      </c>
      <c r="ACS192" s="15">
        <f t="shared" si="1515"/>
        <v>1.413771492620237E-3</v>
      </c>
      <c r="ACT192" s="11"/>
      <c r="ACU192" s="11">
        <f t="shared" si="1750"/>
        <v>1.5606384037700149E-3</v>
      </c>
      <c r="ACV192" s="10">
        <f t="shared" si="1516"/>
        <v>94.616676679117376</v>
      </c>
      <c r="ACW192" s="9">
        <f t="shared" si="1075"/>
        <v>104.8884692477349</v>
      </c>
      <c r="ACX192" s="9">
        <f t="shared" si="1076"/>
        <v>81.929117746299227</v>
      </c>
      <c r="ACY192" s="115">
        <f t="shared" si="1517"/>
        <v>93.408793497017058</v>
      </c>
      <c r="ACZ192" s="15">
        <f t="shared" si="1518"/>
        <v>1.4180757725635888E-3</v>
      </c>
      <c r="ADA192" s="11"/>
      <c r="ADB192" s="11">
        <f t="shared" si="1751"/>
        <v>1.5639850280311418E-3</v>
      </c>
      <c r="ADC192" s="10">
        <f t="shared" si="1519"/>
        <v>94.501017957783489</v>
      </c>
      <c r="ADD192" s="9">
        <f t="shared" si="1077"/>
        <v>104.81534421653996</v>
      </c>
      <c r="ADE192" s="9">
        <f t="shared" si="1078"/>
        <v>81.786741265143263</v>
      </c>
      <c r="ADF192" s="115">
        <f t="shared" si="1520"/>
        <v>93.301042740841609</v>
      </c>
      <c r="ADG192" s="15">
        <f t="shared" si="1521"/>
        <v>1.4223530625122379E-3</v>
      </c>
      <c r="ADH192" s="11"/>
      <c r="ADI192" s="11">
        <f t="shared" si="1752"/>
        <v>1.567308439504106E-3</v>
      </c>
      <c r="ADJ192" s="10">
        <f t="shared" si="1522"/>
        <v>94.385166897454866</v>
      </c>
      <c r="ADK192" s="9">
        <f t="shared" si="1079"/>
        <v>104.74177739136499</v>
      </c>
      <c r="ADL192" s="9">
        <f t="shared" si="1080"/>
        <v>81.644358541957274</v>
      </c>
      <c r="ADM192" s="115">
        <f t="shared" si="1523"/>
        <v>93.193067966661133</v>
      </c>
      <c r="ADN192" s="15">
        <f t="shared" si="1524"/>
        <v>1.4266034507573301E-3</v>
      </c>
      <c r="ADO192" s="11"/>
      <c r="ADP192" s="11">
        <f t="shared" si="1753"/>
        <v>1.5706087501235557E-3</v>
      </c>
      <c r="ADQ192" s="10">
        <f t="shared" si="1525"/>
        <v>94.269124423408527</v>
      </c>
      <c r="ADR192" s="9">
        <f t="shared" si="1081"/>
        <v>104.66777023280711</v>
      </c>
      <c r="ADS192" s="9">
        <f t="shared" si="1082"/>
        <v>81.501969592191401</v>
      </c>
      <c r="ADT192" s="115">
        <f t="shared" si="1526"/>
        <v>93.084869912499258</v>
      </c>
      <c r="ADU192" s="15">
        <f t="shared" si="1527"/>
        <v>1.4308270265578269E-3</v>
      </c>
      <c r="ADV192" s="11"/>
      <c r="ADW192" s="11">
        <f t="shared" si="1754"/>
        <v>1.5738860720675072E-3</v>
      </c>
      <c r="ADX192" s="10">
        <f t="shared" si="1528"/>
        <v>94.152891462997303</v>
      </c>
      <c r="ADY192" s="9">
        <f t="shared" si="1083"/>
        <v>104.59332421712264</v>
      </c>
      <c r="ADZ192" s="9">
        <f t="shared" si="1084"/>
        <v>81.359574431646649</v>
      </c>
      <c r="AEA192" s="115">
        <f t="shared" si="1529"/>
        <v>92.976449324384646</v>
      </c>
      <c r="AEB192" s="15">
        <f t="shared" si="1530"/>
        <v>1.435023880118205E-3</v>
      </c>
      <c r="AEC192" s="11"/>
      <c r="AED192" s="11">
        <f t="shared" si="1755"/>
        <v>1.5771405177419913E-3</v>
      </c>
      <c r="AEE192" s="10">
        <f t="shared" si="1531"/>
        <v>94.03646894552196</v>
      </c>
      <c r="AEF192" s="9">
        <f t="shared" si="1085"/>
        <v>104.51844083586151</v>
      </c>
      <c r="AEG192" s="9">
        <f t="shared" si="1086"/>
        <v>81.217173076467347</v>
      </c>
      <c r="AEH192" s="115">
        <f t="shared" si="1532"/>
        <v>92.867806956164429</v>
      </c>
      <c r="AEI192" s="15">
        <f t="shared" si="1533"/>
        <v>1.4391941025663415E-3</v>
      </c>
      <c r="AEJ192" s="11"/>
      <c r="AEK192" s="11">
        <f t="shared" si="1756"/>
        <v>1.5803721997659508E-3</v>
      </c>
      <c r="AEL192" s="10">
        <f t="shared" si="1534"/>
        <v>93.919857802104701</v>
      </c>
      <c r="AEM192" s="9">
        <f t="shared" si="1087"/>
        <v>104.44312159550437</v>
      </c>
      <c r="AEN192" s="9">
        <f t="shared" si="1088"/>
        <v>81.074765543133864</v>
      </c>
      <c r="AEO192" s="115">
        <f t="shared" si="1535"/>
        <v>92.758943569319115</v>
      </c>
      <c r="AEP192" s="15">
        <f t="shared" si="1536"/>
        <v>1.4433377859315462E-3</v>
      </c>
      <c r="AEQ192" s="11"/>
      <c r="AER192" s="11">
        <f t="shared" si="1757"/>
        <v>1.5835812309563215E-3</v>
      </c>
      <c r="AES192" s="10">
        <f t="shared" si="1537"/>
        <v>93.803058965564475</v>
      </c>
      <c r="AET192" s="9">
        <f t="shared" si="1089"/>
        <v>104.36736801710229</v>
      </c>
      <c r="AEU192" s="9">
        <f t="shared" si="1090"/>
        <v>80.932351848455397</v>
      </c>
      <c r="AEV192" s="115">
        <f t="shared" si="1538"/>
        <v>92.649859932778838</v>
      </c>
      <c r="AEW192" s="15">
        <f t="shared" si="1539"/>
        <v>1.4474550231227594E-3</v>
      </c>
      <c r="AEX192" s="11"/>
      <c r="AEY192" s="11">
        <f t="shared" si="1758"/>
        <v>1.5867677243133207E-3</v>
      </c>
      <c r="AEZ192" s="10">
        <f t="shared" si="1540"/>
        <v>93.686073370293968</v>
      </c>
      <c r="AFA192" s="9">
        <f t="shared" si="1091"/>
        <v>104.29118163591927</v>
      </c>
      <c r="AFB192" s="9">
        <f t="shared" si="1092"/>
        <v>80.789932009563017</v>
      </c>
      <c r="AFC192" s="115">
        <f t="shared" si="1541"/>
        <v>92.540556822741138</v>
      </c>
      <c r="AFD192" s="15">
        <f t="shared" si="1542"/>
        <v>1.4515459079068912E-3</v>
      </c>
      <c r="AFE192" s="11"/>
      <c r="AFF192" s="11">
        <f t="shared" si="1759"/>
        <v>1.5899317930059198E-3</v>
      </c>
      <c r="AFG192" s="10">
        <f t="shared" si="1543"/>
        <v>93.568901952138418</v>
      </c>
      <c r="AFH192" s="9">
        <f t="shared" si="1093"/>
        <v>104.21456400107735</v>
      </c>
      <c r="AFI192" s="9">
        <f t="shared" si="1094"/>
        <v>80.647506043902098</v>
      </c>
      <c r="AFJ192" s="115">
        <f t="shared" si="1544"/>
        <v>92.431035022489723</v>
      </c>
      <c r="AFK192" s="15">
        <f t="shared" si="1545"/>
        <v>1.4556105348873796E-3</v>
      </c>
      <c r="AFL192" s="11"/>
      <c r="AFM192" s="11">
        <f t="shared" si="1760"/>
        <v>1.5930735503575705E-3</v>
      </c>
      <c r="AFN192" s="10">
        <f t="shared" si="1546"/>
        <v>93.451545648275726</v>
      </c>
      <c r="AFO192" s="9">
        <f t="shared" si="1095"/>
        <v>104.13751667520461</v>
      </c>
      <c r="AFP192" s="9">
        <f t="shared" si="1096"/>
        <v>80.505073969225748</v>
      </c>
      <c r="AFQ192" s="115">
        <f t="shared" si="1547"/>
        <v>92.321295322215178</v>
      </c>
      <c r="AFR192" s="15">
        <f t="shared" si="1548"/>
        <v>1.459648999482852E-3</v>
      </c>
      <c r="AFS192" s="11"/>
      <c r="AFT192" s="11">
        <f t="shared" si="1761"/>
        <v>1.5961931098320602E-3</v>
      </c>
      <c r="AFU192" s="10">
        <f t="shared" si="1549"/>
        <v>93.334005397098764</v>
      </c>
      <c r="AFV192" s="9">
        <f t="shared" si="1097"/>
        <v>104.060041234086</v>
      </c>
      <c r="AFW192" s="9">
        <f t="shared" si="1098"/>
        <v>80.362635803587622</v>
      </c>
      <c r="AFX192" s="115">
        <f t="shared" si="1550"/>
        <v>92.211338518836811</v>
      </c>
      <c r="AFY192" s="15">
        <f t="shared" si="1551"/>
        <v>1.4636613979059994E-3</v>
      </c>
      <c r="AFZ192" s="11"/>
      <c r="AGA192" s="11">
        <f t="shared" si="1762"/>
        <v>1.5992905850196225E-3</v>
      </c>
      <c r="AGB192" s="10">
        <f t="shared" si="1552"/>
        <v>93.216282138099004</v>
      </c>
      <c r="AGC192" s="9">
        <f t="shared" si="1099"/>
        <v>103.98213926631701</v>
      </c>
      <c r="AGD192" s="9">
        <f t="shared" si="1100"/>
        <v>80.220191565334858</v>
      </c>
      <c r="AGE192" s="115">
        <f t="shared" si="1553"/>
        <v>92.101165415825932</v>
      </c>
      <c r="AGF192" s="15">
        <f t="shared" si="1554"/>
        <v>1.4676478271426247E-3</v>
      </c>
      <c r="AGG192" s="11"/>
      <c r="AGH192" s="11">
        <f t="shared" si="1763"/>
        <v>1.602366089623237E-3</v>
      </c>
      <c r="AGI192" s="10">
        <f t="shared" si="1555"/>
        <v>93.098376811751862</v>
      </c>
      <c r="AGJ192" s="9">
        <f t="shared" si="1101"/>
        <v>103.90381237296019</v>
      </c>
      <c r="AGK192" s="9">
        <f t="shared" si="1102"/>
        <v>80.077741273101594</v>
      </c>
      <c r="AGL192" s="115">
        <f t="shared" si="1556"/>
        <v>91.990776823030899</v>
      </c>
      <c r="AGM192" s="15">
        <f t="shared" si="1557"/>
        <v>1.4716083849308278E-3</v>
      </c>
      <c r="AGN192" s="11"/>
      <c r="AGO192" s="11">
        <f t="shared" si="1764"/>
        <v>1.6054197374451031E-3</v>
      </c>
      <c r="AGP192" s="10">
        <f t="shared" si="1558"/>
        <v>92.980290359403952</v>
      </c>
      <c r="AGQ192" s="9">
        <f t="shared" si="1103"/>
        <v>103.82506216720473</v>
      </c>
      <c r="AGR192" s="9">
        <f t="shared" si="1104"/>
        <v>79.93528494580201</v>
      </c>
      <c r="AGS192" s="115">
        <f t="shared" si="1559"/>
        <v>91.880173556503365</v>
      </c>
      <c r="AGT192" s="15">
        <f t="shared" si="1560"/>
        <v>1.4755431697404122E-3</v>
      </c>
      <c r="AGU192" s="11"/>
      <c r="AGV192" s="11">
        <f t="shared" si="1765"/>
        <v>1.6084516423733426E-3</v>
      </c>
      <c r="AGW192" s="10">
        <f t="shared" si="1561"/>
        <v>92.862023723161712</v>
      </c>
      <c r="AGX192" s="9">
        <f t="shared" si="1105"/>
        <v>103.74589027402885</v>
      </c>
      <c r="AGY192" s="9">
        <f t="shared" si="1106"/>
        <v>79.792822602623474</v>
      </c>
      <c r="AGZ192" s="115">
        <f t="shared" si="1562"/>
        <v>91.769356438326156</v>
      </c>
      <c r="AHA192" s="15">
        <f t="shared" si="1563"/>
        <v>1.4794522807524458E-3</v>
      </c>
      <c r="AHB192" s="11"/>
      <c r="AHC192" s="11">
        <f t="shared" si="1766"/>
        <v>1.6114619183688888E-3</v>
      </c>
      <c r="AHD192" s="10">
        <f t="shared" si="1564"/>
        <v>92.743577845781772</v>
      </c>
      <c r="AHE192" s="9">
        <f t="shared" si="1107"/>
        <v>103.66629832986533</v>
      </c>
      <c r="AHF192" s="9">
        <f t="shared" si="1108"/>
        <v>79.650354263020134</v>
      </c>
      <c r="AHG192" s="115">
        <f t="shared" si="1565"/>
        <v>91.658326296442738</v>
      </c>
      <c r="AHH192" s="15">
        <f t="shared" si="1566"/>
        <v>1.48333581783901E-3</v>
      </c>
      <c r="AHI192" s="11"/>
      <c r="AHJ192" s="11">
        <f t="shared" si="1767"/>
        <v>1.6144506794525673E-3</v>
      </c>
      <c r="AHK192" s="10">
        <f t="shared" si="1567"/>
        <v>92.624953670563102</v>
      </c>
      <c r="AHL192" s="9">
        <f t="shared" si="1109"/>
        <v>103.58628798226989</v>
      </c>
      <c r="AHM192" s="9">
        <f t="shared" si="1110"/>
        <v>79.507879946706225</v>
      </c>
      <c r="AHN192" s="115">
        <f t="shared" si="1568"/>
        <v>91.547083964488053</v>
      </c>
      <c r="AHO192" s="15">
        <f t="shared" si="1569"/>
        <v>1.4871938815431325E-3</v>
      </c>
      <c r="AHP192" s="11"/>
      <c r="AHQ192" s="11">
        <f t="shared" si="1768"/>
        <v>1.6174180396923835E-3</v>
      </c>
      <c r="AHR192" s="10">
        <f t="shared" si="1570"/>
        <v>92.506152141240648</v>
      </c>
      <c r="AHS192" s="9">
        <f t="shared" si="1111"/>
        <v>103.50586088959285</v>
      </c>
      <c r="AHT192" s="9">
        <f t="shared" si="1112"/>
        <v>79.365399673649478</v>
      </c>
      <c r="AHU192" s="115">
        <f t="shared" si="1571"/>
        <v>91.435630281621172</v>
      </c>
      <c r="AHV192" s="15">
        <f t="shared" si="1572"/>
        <v>1.4910265730588941E-3</v>
      </c>
      <c r="AHW192" s="11"/>
      <c r="AHX192" s="11">
        <f t="shared" si="1769"/>
        <v>1.6203641131910063E-3</v>
      </c>
      <c r="AHY192" s="10">
        <f t="shared" si="1573"/>
        <v>92.387174201880612</v>
      </c>
      <c r="AHZ192" s="9">
        <f t="shared" si="1113"/>
        <v>103.42501872065364</v>
      </c>
      <c r="AIA192" s="9">
        <f t="shared" si="1114"/>
        <v>79.222913464064902</v>
      </c>
      <c r="AIB192" s="115">
        <f t="shared" si="1574"/>
        <v>91.323966092359271</v>
      </c>
      <c r="AIC192" s="15">
        <f t="shared" si="1575"/>
        <v>1.4948339942117376E-3</v>
      </c>
      <c r="AID192" s="11"/>
      <c r="AIE192" s="11">
        <f t="shared" si="1770"/>
        <v>1.6232890140734232E-3</v>
      </c>
      <c r="AIF192" s="10">
        <f t="shared" si="1576"/>
        <v>92.268020796777535</v>
      </c>
      <c r="AIG192" s="9">
        <f t="shared" si="1115"/>
        <v>103.34376315441855</v>
      </c>
      <c r="AIH192" s="9">
        <f t="shared" si="1116"/>
        <v>79.080421338408172</v>
      </c>
      <c r="AII192" s="115">
        <f t="shared" si="1577"/>
        <v>91.212092246413363</v>
      </c>
      <c r="AIJ192" s="15">
        <f t="shared" si="1578"/>
        <v>1.4986162474389488E-3</v>
      </c>
      <c r="AIK192" s="11"/>
      <c r="AIL192" s="11">
        <f t="shared" si="1771"/>
        <v>1.6261928564748258E-3</v>
      </c>
      <c r="AIM192" s="10">
        <f t="shared" si="1579"/>
        <v>92.148692870352747</v>
      </c>
      <c r="AIN192" s="9">
        <f t="shared" si="1117"/>
        <v>103.26209587968154</v>
      </c>
      <c r="AIO192" s="9">
        <f t="shared" si="1118"/>
        <v>78.937923317369524</v>
      </c>
      <c r="AIP192" s="115">
        <f t="shared" si="1580"/>
        <v>91.100009598525531</v>
      </c>
      <c r="AIQ192" s="15">
        <f t="shared" si="1581"/>
        <v>1.5023734357703315E-3</v>
      </c>
      <c r="AIR192" s="11"/>
      <c r="AIS192" s="11">
        <f t="shared" si="1772"/>
        <v>1.6290757545286564E-3</v>
      </c>
      <c r="AIT192" s="10">
        <f t="shared" si="1582"/>
        <v>92.029191367054665</v>
      </c>
      <c r="AIU192" s="9">
        <f t="shared" si="1119"/>
        <v>103.18001859474819</v>
      </c>
      <c r="AIV192" s="9">
        <f t="shared" si="1120"/>
        <v>78.795419421867166</v>
      </c>
      <c r="AIW192" s="115">
        <f t="shared" si="1583"/>
        <v>90.987719008307678</v>
      </c>
      <c r="AIX192" s="15">
        <f t="shared" si="1584"/>
        <v>1.5061056628090912E-3</v>
      </c>
      <c r="AIY192" s="11"/>
      <c r="AIZ192" s="11">
        <f t="shared" si="1773"/>
        <v>1.6319378223548814E-3</v>
      </c>
      <c r="AJA192" s="10">
        <f t="shared" si="1585"/>
        <v>91.909517231260395</v>
      </c>
      <c r="AJB192" s="9">
        <f t="shared" si="1121"/>
        <v>103.09753300712291</v>
      </c>
      <c r="AJC192" s="9">
        <f t="shared" si="1122"/>
        <v>78.652909673041606</v>
      </c>
      <c r="AJD192" s="115">
        <f t="shared" si="1586"/>
        <v>90.875221340082248</v>
      </c>
      <c r="AJE192" s="15">
        <f t="shared" si="1587"/>
        <v>1.5098130327128648E-3</v>
      </c>
      <c r="AJF192" s="11"/>
      <c r="AJG192" s="11">
        <f t="shared" si="1774"/>
        <v>1.6347791740484003E-3</v>
      </c>
      <c r="AJH192" s="10">
        <f t="shared" si="1588"/>
        <v>91.789671407179384</v>
      </c>
      <c r="AJI192" s="9">
        <f t="shared" si="1123"/>
        <v>103.01464083319915</v>
      </c>
      <c r="AJJ192" s="9">
        <f t="shared" si="1124"/>
        <v>78.510394092249214</v>
      </c>
      <c r="AJK192" s="115">
        <f t="shared" si="1589"/>
        <v>90.76251746272419</v>
      </c>
      <c r="AJL192" s="15">
        <f t="shared" si="1590"/>
        <v>1.5134956501749821E-3</v>
      </c>
      <c r="AJM192" s="11"/>
      <c r="AJN192" s="11">
        <f t="shared" si="1775"/>
        <v>1.6375999236677001E-3</v>
      </c>
      <c r="AJO192" s="10">
        <f t="shared" si="1591"/>
        <v>91.66965483875822</v>
      </c>
      <c r="AJP192" s="9">
        <f t="shared" si="1125"/>
        <v>102.93134379795302</v>
      </c>
      <c r="AJQ192" s="9">
        <f t="shared" si="1126"/>
        <v>78.3678727010561</v>
      </c>
      <c r="AJR192" s="115">
        <f t="shared" si="1592"/>
        <v>90.649608249504553</v>
      </c>
      <c r="AJS192" s="15">
        <f t="shared" si="1593"/>
        <v>1.5171536204059307E-3</v>
      </c>
      <c r="AJT192" s="11"/>
      <c r="AJU192" s="11">
        <f t="shared" si="1776"/>
        <v>1.6404001852236814E-3</v>
      </c>
      <c r="AJV192" s="10">
        <f t="shared" si="1594"/>
        <v>91.54946846958714</v>
      </c>
      <c r="AJW192" s="9">
        <f t="shared" si="1127"/>
        <v>102.84764363463992</v>
      </c>
      <c r="AJX192" s="9">
        <f t="shared" si="1128"/>
        <v>78.225345521232555</v>
      </c>
      <c r="AJY192" s="115">
        <f t="shared" si="1595"/>
        <v>90.536494577936239</v>
      </c>
      <c r="AJZ192" s="15">
        <f t="shared" si="1596"/>
        <v>1.5207870491149441E-3</v>
      </c>
      <c r="AKA192" s="11"/>
      <c r="AKB192" s="11">
        <f t="shared" si="1777"/>
        <v>1.6431800726686419E-3</v>
      </c>
      <c r="AKC192" s="10">
        <f t="shared" si="1597"/>
        <v>91.429113242808342</v>
      </c>
      <c r="AKD192" s="9">
        <f t="shared" si="1129"/>
        <v>102.76354208449457</v>
      </c>
      <c r="AKE192" s="9">
        <f t="shared" si="1130"/>
        <v>78.082812574746654</v>
      </c>
      <c r="AKF192" s="115">
        <f t="shared" si="1598"/>
        <v>90.423177329620614</v>
      </c>
      <c r="AKG192" s="15">
        <f t="shared" si="1599"/>
        <v>1.5243960424918875E-3</v>
      </c>
      <c r="AKH192" s="11"/>
      <c r="AKI192" s="11">
        <f t="shared" si="1778"/>
        <v>1.6459396998854973E-3</v>
      </c>
      <c r="AKJ192" s="10">
        <f t="shared" si="1600"/>
        <v>91.30859010102543</v>
      </c>
      <c r="AKK192" s="9">
        <f t="shared" si="1131"/>
        <v>102.67904089643416</v>
      </c>
      <c r="AKL192" s="9">
        <f t="shared" si="1132"/>
        <v>77.940273883758763</v>
      </c>
      <c r="AKM192" s="115">
        <f t="shared" si="1601"/>
        <v>90.309657390096461</v>
      </c>
      <c r="AKN192" s="15">
        <f t="shared" si="1602"/>
        <v>1.5279807071892505E-3</v>
      </c>
      <c r="AKO192" s="11"/>
      <c r="AKP192" s="11">
        <f t="shared" si="1779"/>
        <v>1.6486791806771474E-3</v>
      </c>
      <c r="AKQ192" s="10">
        <f t="shared" si="1603"/>
        <v>91.187899986214788</v>
      </c>
      <c r="AKR192" s="9">
        <f t="shared" si="1133"/>
        <v>102.59414182676481</v>
      </c>
      <c r="AKS192" s="9">
        <f t="shared" si="1134"/>
        <v>77.797729470615764</v>
      </c>
      <c r="AKT192" s="115">
        <f t="shared" si="1604"/>
        <v>90.195935648690295</v>
      </c>
      <c r="AKU192" s="15">
        <f t="shared" si="1605"/>
        <v>1.5315411503043776E-3</v>
      </c>
      <c r="AKV192" s="11"/>
      <c r="AKW192" s="11">
        <f t="shared" si="1780"/>
        <v>1.6513986287560352E-3</v>
      </c>
      <c r="AKX192" s="10">
        <f t="shared" si="1606"/>
        <v>91.06704383963833</v>
      </c>
      <c r="AKY192" s="9">
        <f t="shared" si="1135"/>
        <v>102.50884663889133</v>
      </c>
      <c r="AKZ192" s="9">
        <f t="shared" si="1136"/>
        <v>77.655179357845071</v>
      </c>
      <c r="ALA192" s="115">
        <f t="shared" si="1607"/>
        <v>90.082012998368199</v>
      </c>
      <c r="ALB192" s="15">
        <f t="shared" si="1608"/>
        <v>1.5350774793619132E-3</v>
      </c>
      <c r="ALC192" s="11"/>
      <c r="ALD192" s="11">
        <f t="shared" si="1781"/>
        <v>1.6540981577339107E-3</v>
      </c>
      <c r="ALE192" s="10">
        <f t="shared" si="1609"/>
        <v>90.946022601757662</v>
      </c>
      <c r="ALF192" s="9">
        <f t="shared" si="1137"/>
        <v>102.42315710303011</v>
      </c>
      <c r="ALG192" s="9">
        <f t="shared" si="1138"/>
        <v>77.51262356814938</v>
      </c>
      <c r="ALH192" s="115">
        <f t="shared" si="1610"/>
        <v>89.967890335589743</v>
      </c>
      <c r="ALI192" s="15">
        <f t="shared" si="1611"/>
        <v>1.5385898022963859E-3</v>
      </c>
      <c r="ALJ192" s="11"/>
      <c r="ALK192" s="11">
        <f t="shared" si="1782"/>
        <v>1.6567778811117405E-3</v>
      </c>
      <c r="ALL192" s="10">
        <f t="shared" si="1612"/>
        <v>90.824837212150044</v>
      </c>
      <c r="ALM192" s="9">
        <f t="shared" si="1139"/>
        <v>102.33707499592549</v>
      </c>
      <c r="ALN192" s="9">
        <f t="shared" si="1140"/>
        <v>77.370062124400931</v>
      </c>
      <c r="ALO192" s="115">
        <f t="shared" si="1613"/>
        <v>89.853568560163211</v>
      </c>
      <c r="ALP192" s="15">
        <f t="shared" si="1614"/>
        <v>1.5420782274350522E-3</v>
      </c>
      <c r="ALQ192" s="12"/>
      <c r="ALR192" s="11">
        <f t="shared" si="1783"/>
        <v>1.6594379122698234E-3</v>
      </c>
      <c r="ALS192" s="10">
        <f t="shared" si="1615"/>
        <v>90.703488609425619</v>
      </c>
      <c r="ALT192" s="9">
        <f t="shared" si="1141"/>
        <v>102.25060210056928</v>
      </c>
      <c r="ALU192" s="9">
        <f t="shared" si="1142"/>
        <v>77.22749504963592</v>
      </c>
      <c r="ALV192" s="115">
        <f t="shared" si="1616"/>
        <v>89.739048575102601</v>
      </c>
      <c r="ALW192" s="15">
        <f t="shared" si="1617"/>
        <v>1.5455428634809129E-3</v>
      </c>
      <c r="ALX192" s="12"/>
      <c r="ALY192" s="11">
        <f t="shared" si="1784"/>
        <v>1.6620783644580813E-3</v>
      </c>
      <c r="ALZ192" s="10">
        <f t="shared" si="1618"/>
        <v>90.581977731146168</v>
      </c>
      <c r="AMA192" s="9">
        <f t="shared" si="1143"/>
        <v>102.16374020592357</v>
      </c>
      <c r="AMB192" s="9">
        <f t="shared" si="1144"/>
        <v>77.084922367049359</v>
      </c>
      <c r="AMC192" s="115">
        <f t="shared" si="1619"/>
        <v>89.624331286486466</v>
      </c>
      <c r="AMD192" s="15">
        <f t="shared" si="1620"/>
        <v>1.5489838194959122E-3</v>
      </c>
      <c r="AME192" s="12"/>
      <c r="AMF192" s="11">
        <f t="shared" si="1785"/>
        <v>1.6646993507865113E-3</v>
      </c>
      <c r="AMG192" s="10">
        <f t="shared" si="1621"/>
        <v>90.460305513745524</v>
      </c>
      <c r="AMH192" s="9">
        <f t="shared" si="1145"/>
        <v>102.07649110664696</v>
      </c>
      <c r="AMI192" s="9">
        <f t="shared" si="1146"/>
        <v>76.942344099989285</v>
      </c>
      <c r="AMJ192" s="115">
        <f t="shared" si="1622"/>
        <v>89.509417603318127</v>
      </c>
      <c r="AMK192" s="15">
        <f t="shared" si="1623"/>
        <v>1.5524012048843843E-3</v>
      </c>
      <c r="AML192" s="12"/>
      <c r="AMM192" s="11">
        <f t="shared" si="1786"/>
        <v>1.6673009842158488E-3</v>
      </c>
      <c r="AMN192" s="10">
        <f t="shared" si="1624"/>
        <v>90.338472892451122</v>
      </c>
      <c r="AMO192" s="9">
        <f t="shared" si="1147"/>
        <v>101.98885660282393</v>
      </c>
      <c r="AMP192" s="9">
        <f t="shared" si="1148"/>
        <v>76.799760271951982</v>
      </c>
      <c r="AMQ192" s="115">
        <f t="shared" si="1625"/>
        <v>89.394308437387963</v>
      </c>
      <c r="AMR192" s="15">
        <f t="shared" si="1626"/>
        <v>1.5557951293766392E-3</v>
      </c>
      <c r="AMS192" s="12"/>
      <c r="AMT192" s="11">
        <f t="shared" si="1787"/>
        <v>1.6698833775483555E-3</v>
      </c>
      <c r="AMU192" s="10">
        <f t="shared" si="1627"/>
        <v>90.216480801207453</v>
      </c>
      <c r="AMV192" s="9">
        <f t="shared" si="1149"/>
        <v>101.90083849969768</v>
      </c>
      <c r="AMW192" s="9">
        <f t="shared" si="1150"/>
        <v>76.657170906576468</v>
      </c>
      <c r="AMX192" s="115">
        <f t="shared" si="1628"/>
        <v>89.279004703137076</v>
      </c>
      <c r="AMY192" s="15">
        <f t="shared" si="1629"/>
        <v>1.5591657030127927E-3</v>
      </c>
      <c r="AMZ192" s="12"/>
      <c r="ANA192" s="11">
        <f t="shared" si="1788"/>
        <v>1.6724466434188227E-3</v>
      </c>
      <c r="ANB192" s="10">
        <f t="shared" si="1630"/>
        <v>90.094330172600593</v>
      </c>
      <c r="ANC192" s="9">
        <f t="shared" si="1151"/>
        <v>101.81243860740614</v>
      </c>
      <c r="AND192" s="9">
        <f t="shared" si="1152"/>
        <v>76.514576027639407</v>
      </c>
      <c r="ANE192" s="115">
        <f t="shared" si="1631"/>
        <v>89.163507317522772</v>
      </c>
      <c r="ANF192" s="15">
        <f t="shared" si="1632"/>
        <v>1.5625130361267791E-3</v>
      </c>
      <c r="ANG192" s="12"/>
      <c r="ANH192" s="11">
        <f t="shared" si="1789"/>
        <v>1.6749908942857324E-3</v>
      </c>
      <c r="ANI192" s="10">
        <f t="shared" si="1633"/>
        <v>89.972021937784319</v>
      </c>
      <c r="ANJ192" s="9">
        <f t="shared" si="1153"/>
        <v>101.72365874072132</v>
      </c>
      <c r="ANK192" s="9">
        <f t="shared" si="1154"/>
        <v>76.318410831627688</v>
      </c>
      <c r="ANL192" s="115">
        <f t="shared" si="1634"/>
        <v>89.021034786174511</v>
      </c>
      <c r="ANM192" s="15">
        <f t="shared" si="1635"/>
        <v>1.5691456508954366E-3</v>
      </c>
      <c r="ANN192" s="12"/>
      <c r="ANO192" s="11">
        <f t="shared" si="1790"/>
        <v>1.680849798475745E-3</v>
      </c>
      <c r="ANP192" s="10">
        <f t="shared" si="1636"/>
        <v>89.82257106181568</v>
      </c>
      <c r="ANQ192" s="9">
        <f t="shared" si="1155"/>
        <v>101.63412356203317</v>
      </c>
      <c r="ANR192" s="9">
        <f t="shared" si="1156"/>
        <v>76.257535846633004</v>
      </c>
      <c r="ANS192" s="115">
        <f t="shared" si="1637"/>
        <v>88.945829704333079</v>
      </c>
      <c r="ANT192" s="15">
        <f t="shared" si="1638"/>
        <v>1.5673754647335537E-3</v>
      </c>
      <c r="ANU192" s="12"/>
      <c r="ANV192" s="11">
        <f t="shared" si="1791"/>
        <v>1.6782445791574095E-3</v>
      </c>
      <c r="ANW192" s="10">
        <f t="shared" si="1639"/>
        <v>89.740924403632278</v>
      </c>
      <c r="ANX192" s="9">
        <f t="shared" si="1157"/>
        <v>101.5447902824282</v>
      </c>
      <c r="ANY192" s="9">
        <f t="shared" si="1158"/>
        <v>77.082751259244205</v>
      </c>
      <c r="ANZ192" s="115">
        <f t="shared" si="1640"/>
        <v>89.3137707708362</v>
      </c>
      <c r="AOA192" s="15">
        <f t="shared" si="1641"/>
        <v>1.5108887062473487E-3</v>
      </c>
      <c r="AOB192" s="12"/>
      <c r="AOC192" s="11">
        <f t="shared" si="1792"/>
        <v>1.6205219614486577E-3</v>
      </c>
      <c r="AOD192" s="10">
        <f t="shared" si="1642"/>
        <v>90.105785005868341</v>
      </c>
      <c r="AOE192" s="9">
        <f t="shared" si="1159"/>
        <v>101.46177995257551</v>
      </c>
      <c r="AOF192" s="9">
        <f t="shared" si="1160"/>
        <v>78.022963704718904</v>
      </c>
      <c r="AOG192" s="115">
        <f t="shared" si="1643"/>
        <v>89.742371828647208</v>
      </c>
      <c r="AOH192" s="15">
        <f t="shared" si="1644"/>
        <v>1.4476897335962133E-3</v>
      </c>
      <c r="AOI192" s="12"/>
      <c r="AOJ192" s="11">
        <f t="shared" si="1793"/>
        <v>1.5560922444953218E-3</v>
      </c>
      <c r="AOK192" s="10">
        <f t="shared" si="1645"/>
        <v>90.531865366341862</v>
      </c>
      <c r="AOL192" s="9">
        <f t="shared" si="1161"/>
        <v>101.38556886155197</v>
      </c>
      <c r="AOM192" s="9">
        <f t="shared" si="1162"/>
        <v>79.11160370927837</v>
      </c>
      <c r="AON192" s="115">
        <f t="shared" si="1646"/>
        <v>90.248586285415172</v>
      </c>
      <c r="AOO192" s="15">
        <f t="shared" si="1647"/>
        <v>1.3757431406278919E-3</v>
      </c>
      <c r="AOP192" s="12"/>
      <c r="AOQ192" s="11">
        <f t="shared" si="1794"/>
        <v>1.4829148419689504E-3</v>
      </c>
      <c r="AOR192" s="10">
        <f t="shared" si="1648"/>
        <v>91.036202898816924</v>
      </c>
      <c r="AOS192" s="9">
        <f t="shared" si="1163"/>
        <v>101.31674454584991</v>
      </c>
      <c r="AOT192" s="9">
        <f t="shared" si="1164"/>
        <v>80.410187331714184</v>
      </c>
      <c r="AOU192" s="115">
        <f t="shared" si="1649"/>
        <v>90.863465938782042</v>
      </c>
      <c r="AOV192" s="15">
        <f t="shared" si="1650"/>
        <v>1.2912856999130193E-3</v>
      </c>
      <c r="AOW192" s="12"/>
      <c r="AOX192" s="11">
        <f t="shared" si="1795"/>
        <v>1.3972149351653574E-3</v>
      </c>
      <c r="AOY192" s="10">
        <f t="shared" si="1651"/>
        <v>91.649999999999991</v>
      </c>
      <c r="AOZ192" s="9">
        <f t="shared" si="1165"/>
        <v>101.25611115268693</v>
      </c>
      <c r="APA192" s="9"/>
      <c r="APB192" s="97">
        <f t="shared" si="1652"/>
        <v>91.649999999999991</v>
      </c>
      <c r="APC192" s="15">
        <f t="shared" si="1653"/>
        <v>1.1866357369306716E-3</v>
      </c>
      <c r="APD192" s="11"/>
      <c r="APE192" s="11"/>
    </row>
    <row r="193" spans="1:1097" x14ac:dyDescent="0.2">
      <c r="A193" s="183"/>
      <c r="B193" s="183"/>
      <c r="C193" s="1">
        <f t="shared" si="1654"/>
        <v>180</v>
      </c>
      <c r="D193" s="1">
        <f t="shared" si="1655"/>
        <v>6024.5844021139956</v>
      </c>
      <c r="E193" s="1">
        <f t="shared" si="1656"/>
        <v>-16317921.817764627</v>
      </c>
      <c r="F193" s="2">
        <f t="shared" si="1657"/>
        <v>113.16</v>
      </c>
      <c r="G193" s="8">
        <f t="shared" si="1658"/>
        <v>1.9810000000000001E-3</v>
      </c>
      <c r="H193" s="6">
        <f t="shared" si="1659"/>
        <v>0.14400020254000001</v>
      </c>
      <c r="I193" s="2">
        <f t="shared" si="1660"/>
        <v>3500</v>
      </c>
      <c r="J193" s="3">
        <f t="shared" si="857"/>
        <v>58.333333333333336</v>
      </c>
      <c r="K193" s="3">
        <f t="shared" si="858"/>
        <v>366.52</v>
      </c>
      <c r="L193" s="1">
        <f t="shared" si="1661"/>
        <v>0.82</v>
      </c>
      <c r="M193" s="1">
        <f t="shared" si="1662"/>
        <v>0.66</v>
      </c>
      <c r="N193" s="1">
        <f t="shared" si="1166"/>
        <v>0.54120000000000001</v>
      </c>
      <c r="O193" s="3">
        <f t="shared" si="1167"/>
        <v>7.5227878787878781</v>
      </c>
      <c r="P193" s="40">
        <f t="shared" si="859"/>
        <v>570.9796</v>
      </c>
      <c r="Q193" s="1">
        <f t="shared" si="1663"/>
        <v>21.51</v>
      </c>
      <c r="R193" s="1">
        <f t="shared" si="1664"/>
        <v>151</v>
      </c>
      <c r="S193" s="2">
        <f t="shared" si="1665"/>
        <v>12587.54</v>
      </c>
      <c r="T193" s="1">
        <f t="shared" si="860"/>
        <v>83.916933333333333</v>
      </c>
      <c r="U193" s="7">
        <f t="shared" si="1666"/>
        <v>9.1849501318337995E-2</v>
      </c>
      <c r="V193" s="7">
        <f t="shared" si="861"/>
        <v>6.6258942829124593E-3</v>
      </c>
      <c r="W193" s="159">
        <f t="shared" si="1667"/>
        <v>3.4283282369456214E-2</v>
      </c>
      <c r="X193" s="40">
        <f t="shared" si="862"/>
        <v>8095.2484858865882</v>
      </c>
      <c r="Y193" s="1">
        <f t="shared" si="1668"/>
        <v>0</v>
      </c>
      <c r="Z193" s="1">
        <f t="shared" si="1669"/>
        <v>113.16</v>
      </c>
      <c r="AA193" s="1">
        <f t="shared" si="1670"/>
        <v>91.649999999999991</v>
      </c>
      <c r="AB193" s="6">
        <f t="shared" si="863"/>
        <v>0.2895550479995273</v>
      </c>
      <c r="AC193" s="1">
        <f t="shared" si="1671"/>
        <v>526.19133708825245</v>
      </c>
      <c r="AD193" s="40">
        <f t="shared" si="864"/>
        <v>36363.626619283568</v>
      </c>
      <c r="AE193" s="1">
        <f t="shared" si="865"/>
        <v>0.15947988387208822</v>
      </c>
      <c r="AF193" s="2">
        <f t="shared" si="1796"/>
        <v>8</v>
      </c>
      <c r="AG193" s="10">
        <f t="shared" si="866"/>
        <v>1.2758390709767058</v>
      </c>
      <c r="AH193" s="12">
        <f t="shared" si="867"/>
        <v>0.730233149052676</v>
      </c>
      <c r="AI193" s="43">
        <f t="shared" si="868"/>
        <v>-1.308059501194774E-7</v>
      </c>
      <c r="AJ193" s="93">
        <f t="shared" si="869"/>
        <v>4.5526272420828627E-8</v>
      </c>
      <c r="AK193" s="43">
        <f t="shared" si="1168"/>
        <v>0</v>
      </c>
      <c r="AL193" s="43">
        <f t="shared" si="870"/>
        <v>2.2649313359092611E-4</v>
      </c>
      <c r="AM193" s="43"/>
      <c r="AN193" s="43">
        <f t="shared" si="1169"/>
        <v>0</v>
      </c>
      <c r="AO193" s="10">
        <f t="shared" si="1170"/>
        <v>103.39579838498416</v>
      </c>
      <c r="AP193" s="9"/>
      <c r="AQ193" s="9">
        <f t="shared" si="871"/>
        <v>96.726175509587122</v>
      </c>
      <c r="AR193" s="104">
        <f t="shared" si="1171"/>
        <v>100.81642086181596</v>
      </c>
      <c r="AS193" s="15">
        <f t="shared" si="1172"/>
        <v>5.0526495380096763E-4</v>
      </c>
      <c r="AT193" s="49"/>
      <c r="AU193" s="11">
        <f t="shared" si="1173"/>
        <v>8.1666303181602239E-4</v>
      </c>
      <c r="AV193" s="10">
        <f t="shared" si="1174"/>
        <v>103.31301337850931</v>
      </c>
      <c r="AW193" s="9">
        <f t="shared" si="872"/>
        <v>104.89738284658557</v>
      </c>
      <c r="AX193" s="9">
        <f t="shared" si="873"/>
        <v>96.584855785503478</v>
      </c>
      <c r="AY193" s="97">
        <f t="shared" si="1175"/>
        <v>100.74111931604452</v>
      </c>
      <c r="AZ193" s="15">
        <f t="shared" si="1176"/>
        <v>5.1342013006607065E-4</v>
      </c>
      <c r="BA193" s="49"/>
      <c r="BB193" s="11">
        <f t="shared" si="1177"/>
        <v>8.2392039879199011E-4</v>
      </c>
      <c r="BC193" s="10">
        <f t="shared" si="1178"/>
        <v>103.23001088661957</v>
      </c>
      <c r="BD193" s="9">
        <f t="shared" si="874"/>
        <v>104.88779738624666</v>
      </c>
      <c r="BE193" s="9">
        <f t="shared" si="875"/>
        <v>96.443533931595923</v>
      </c>
      <c r="BF193" s="97">
        <f t="shared" si="1179"/>
        <v>100.66566565892128</v>
      </c>
      <c r="BG193" s="15">
        <f t="shared" si="1180"/>
        <v>5.2155677922503818E-4</v>
      </c>
      <c r="BH193" s="49"/>
      <c r="BI193" s="11">
        <f t="shared" si="1181"/>
        <v>8.3115129365271816E-4</v>
      </c>
      <c r="BJ193" s="10">
        <f t="shared" si="1182"/>
        <v>103.14678973625081</v>
      </c>
      <c r="BK193" s="9">
        <f t="shared" si="876"/>
        <v>104.87790569893531</v>
      </c>
      <c r="BL193" s="9">
        <f t="shared" si="1183"/>
        <v>96.302209833189082</v>
      </c>
      <c r="BM193" s="97">
        <f t="shared" si="1184"/>
        <v>100.59005776606219</v>
      </c>
      <c r="BN193" s="15">
        <f t="shared" si="1185"/>
        <v>5.2967465302005703E-4</v>
      </c>
      <c r="BO193" s="49"/>
      <c r="BP193" s="11">
        <f t="shared" si="1186"/>
        <v>8.3835558264395461E-4</v>
      </c>
      <c r="BQ193" s="10">
        <f t="shared" si="1187"/>
        <v>103.06334877987265</v>
      </c>
      <c r="BR193" s="9">
        <f t="shared" si="877"/>
        <v>104.8677036930127</v>
      </c>
      <c r="BS193" s="9">
        <f t="shared" si="1188"/>
        <v>96.160883376764545</v>
      </c>
      <c r="BT193" s="97">
        <f t="shared" si="1189"/>
        <v>100.51429353488862</v>
      </c>
      <c r="BU193" s="15">
        <f t="shared" si="1190"/>
        <v>5.377735057440048E-4</v>
      </c>
      <c r="BV193" s="12"/>
      <c r="BW193" s="11">
        <f t="shared" si="1191"/>
        <v>8.4553313502685773E-4</v>
      </c>
      <c r="BX193" s="10">
        <f t="shared" si="1192"/>
        <v>102.97968689546312</v>
      </c>
      <c r="BY193" s="9">
        <f t="shared" si="878"/>
        <v>104.85718731970422</v>
      </c>
      <c r="BZ193" s="9">
        <f t="shared" si="1193"/>
        <v>96.019554449969746</v>
      </c>
      <c r="CA193" s="97">
        <f t="shared" si="1194"/>
        <v>100.43837088483698</v>
      </c>
      <c r="CB193" s="15">
        <f t="shared" si="1195"/>
        <v>5.4585309426524557E-4</v>
      </c>
      <c r="CC193" s="12"/>
      <c r="CD193" s="11">
        <f t="shared" si="1196"/>
        <v>8.5268382307442754E-4</v>
      </c>
      <c r="CE193" s="10">
        <f t="shared" si="1197"/>
        <v>102.89580298647844</v>
      </c>
      <c r="CF193" s="9">
        <f t="shared" si="879"/>
        <v>104.84635257349782</v>
      </c>
      <c r="CG193" s="9">
        <f t="shared" si="1198"/>
        <v>95.878222941625722</v>
      </c>
      <c r="CH193" s="97">
        <f t="shared" si="1199"/>
        <v>100.36228775756177</v>
      </c>
      <c r="CI193" s="15">
        <f t="shared" si="1200"/>
        <v>5.539131780517493E-4</v>
      </c>
      <c r="CJ193" s="12"/>
      <c r="CK193" s="11">
        <f t="shared" si="1201"/>
        <v>8.5980752206737694E-4</v>
      </c>
      <c r="CL193" s="10">
        <f t="shared" si="1202"/>
        <v>102.81169598181731</v>
      </c>
      <c r="CM193" s="9">
        <f t="shared" si="880"/>
        <v>104.83519549253052</v>
      </c>
      <c r="CN193" s="9">
        <f t="shared" si="1203"/>
        <v>95.736888741734916</v>
      </c>
      <c r="CO193" s="97">
        <f t="shared" si="1204"/>
        <v>100.28604211713272</v>
      </c>
      <c r="CP193" s="15">
        <f t="shared" si="1205"/>
        <v>5.6195351919448484E-4</v>
      </c>
      <c r="CQ193" s="12"/>
      <c r="CR193" s="11">
        <f t="shared" si="1206"/>
        <v>8.6690411028936352E-4</v>
      </c>
      <c r="CS193" s="10">
        <f t="shared" si="1207"/>
        <v>102.72736483578007</v>
      </c>
      <c r="CT193" s="9">
        <f t="shared" si="881"/>
        <v>104.82371215896279</v>
      </c>
      <c r="CU193" s="9">
        <f t="shared" si="882"/>
        <v>95.595551741488705</v>
      </c>
      <c r="CV193" s="97">
        <f t="shared" si="1208"/>
        <v>100.20963195022574</v>
      </c>
      <c r="CW193" s="15">
        <f t="shared" si="1209"/>
        <v>5.6997388243008559E-4</v>
      </c>
      <c r="CX193" s="12"/>
      <c r="CY193" s="11">
        <f t="shared" si="1210"/>
        <v>8.7397346902161289E-4</v>
      </c>
      <c r="CZ193" s="10">
        <f t="shared" si="1211"/>
        <v>102.64280852802295</v>
      </c>
      <c r="DA193" s="9">
        <f t="shared" si="883"/>
        <v>104.81189869934109</v>
      </c>
      <c r="DB193" s="9">
        <f t="shared" si="884"/>
        <v>95.454211833274215</v>
      </c>
      <c r="DC193" s="97">
        <f t="shared" si="1212"/>
        <v>100.13305526630765</v>
      </c>
      <c r="DD193" s="15">
        <f t="shared" si="1213"/>
        <v>5.7797403516280212E-4</v>
      </c>
      <c r="DE193" s="12"/>
      <c r="DF193" s="11">
        <f t="shared" si="1214"/>
        <v>8.8101548253698017E-4</v>
      </c>
      <c r="DG193" s="10">
        <f t="shared" si="1215"/>
        <v>102.55802606350707</v>
      </c>
      <c r="DH193" s="9">
        <f t="shared" si="885"/>
        <v>104.79975128494814</v>
      </c>
      <c r="DI193" s="9">
        <f t="shared" si="886"/>
        <v>95.312868910681118</v>
      </c>
      <c r="DJ193" s="97">
        <f t="shared" si="1216"/>
        <v>100.05631009781463</v>
      </c>
      <c r="DK193" s="15">
        <f t="shared" si="1217"/>
        <v>5.8595374748574046E-4</v>
      </c>
      <c r="DL193" s="12"/>
      <c r="DM193" s="11">
        <f t="shared" si="1218"/>
        <v>8.8803003809339112E-4</v>
      </c>
      <c r="DN193" s="10">
        <f t="shared" si="1219"/>
        <v>102.47301647244259</v>
      </c>
      <c r="DO193" s="9">
        <f t="shared" si="887"/>
        <v>104.78726613214133</v>
      </c>
      <c r="DP193" s="9">
        <f t="shared" si="888"/>
        <v>95.17152286850768</v>
      </c>
      <c r="DQ193" s="97">
        <f t="shared" si="1220"/>
        <v>99.979394500324503</v>
      </c>
      <c r="DR193" s="15">
        <f t="shared" si="1221"/>
        <v>5.9391279220137084E-4</v>
      </c>
      <c r="DS193" s="12"/>
      <c r="DT193" s="11">
        <f t="shared" si="1222"/>
        <v>8.9501702592674503E-4</v>
      </c>
      <c r="DU193" s="10">
        <f t="shared" si="1223"/>
        <v>102.38777881022787</v>
      </c>
      <c r="DV193" s="9">
        <f t="shared" si="889"/>
        <v>104.77443950267882</v>
      </c>
      <c r="DW193" s="9">
        <f t="shared" si="890"/>
        <v>95.030173602767377</v>
      </c>
      <c r="DX193" s="97">
        <f t="shared" si="1224"/>
        <v>99.902306552723104</v>
      </c>
      <c r="DY193" s="15">
        <f t="shared" si="1225"/>
        <v>6.0185094484127111E-4</v>
      </c>
      <c r="DZ193" s="12"/>
      <c r="EA193" s="11">
        <f t="shared" si="1226"/>
        <v>9.0197633924318039E-4</v>
      </c>
      <c r="EB193" s="10">
        <f t="shared" si="1227"/>
        <v>102.30231215738418</v>
      </c>
      <c r="EC193" s="9">
        <f t="shared" si="891"/>
        <v>104.76126770403368</v>
      </c>
      <c r="ED193" s="9">
        <f t="shared" si="892"/>
        <v>94.888821010693817</v>
      </c>
      <c r="EE193" s="97">
        <f t="shared" si="1228"/>
        <v>99.825044357363751</v>
      </c>
      <c r="EF193" s="15">
        <f t="shared" si="1229"/>
        <v>6.0976798368522474E-4</v>
      </c>
      <c r="EG193" s="12"/>
      <c r="EH193" s="11">
        <f t="shared" si="1230"/>
        <v>9.0890787421086801E-4</v>
      </c>
      <c r="EI193" s="10">
        <f t="shared" si="1231"/>
        <v>102.21661561948505</v>
      </c>
      <c r="EJ193" s="9">
        <f t="shared" si="893"/>
        <v>104.74774708969579</v>
      </c>
      <c r="EK193" s="9">
        <f t="shared" si="894"/>
        <v>94.747464990746124</v>
      </c>
      <c r="EL193" s="97">
        <f t="shared" si="1232"/>
        <v>99.747606040220958</v>
      </c>
      <c r="EM193" s="15">
        <f t="shared" si="1233"/>
        <v>6.1766368977952632E-4</v>
      </c>
      <c r="EN193" s="12"/>
      <c r="EO193" s="11">
        <f t="shared" si="1234"/>
        <v>9.1581152995120184E-4</v>
      </c>
      <c r="EP193" s="10">
        <f t="shared" si="1235"/>
        <v>102.13068832708134</v>
      </c>
      <c r="EQ193" s="9">
        <f t="shared" si="895"/>
        <v>104.73387405946163</v>
      </c>
      <c r="ER193" s="9">
        <f t="shared" si="896"/>
        <v>94.60610544261435</v>
      </c>
      <c r="ES193" s="97">
        <f t="shared" si="1236"/>
        <v>99.669989751037988</v>
      </c>
      <c r="ET193" s="15">
        <f t="shared" si="1237"/>
        <v>6.2553784695455761E-4</v>
      </c>
      <c r="EU193" s="12"/>
      <c r="EV193" s="11">
        <f t="shared" si="1238"/>
        <v>9.2268720852941829E-4</v>
      </c>
      <c r="EW193" s="10">
        <f t="shared" si="1239"/>
        <v>102.04452943562187</v>
      </c>
      <c r="EX193" s="9">
        <f t="shared" si="897"/>
        <v>104.71964505971194</v>
      </c>
      <c r="EY193" s="9">
        <f t="shared" si="898"/>
        <v>94.46474226722367</v>
      </c>
      <c r="EZ193" s="97">
        <f t="shared" si="1240"/>
        <v>99.59219366346781</v>
      </c>
      <c r="FA193" s="15">
        <f t="shared" si="1241"/>
        <v>6.3339024184167088E-4</v>
      </c>
      <c r="FB193" s="12"/>
      <c r="FC193" s="11">
        <f t="shared" si="1242"/>
        <v>9.2953481494474253E-4</v>
      </c>
      <c r="FD193" s="10">
        <f t="shared" si="1243"/>
        <v>101.95813812536909</v>
      </c>
      <c r="FE193" s="9">
        <f t="shared" si="899"/>
        <v>104.70505658367719</v>
      </c>
      <c r="FF193" s="9">
        <f t="shared" si="900"/>
        <v>94.323375366738574</v>
      </c>
      <c r="FG193" s="97">
        <f t="shared" si="1244"/>
        <v>99.51421597520789</v>
      </c>
      <c r="FH193" s="15">
        <f t="shared" si="1245"/>
        <v>6.4122066388933117E-4</v>
      </c>
      <c r="FI193" s="12"/>
      <c r="FJ193" s="11">
        <f t="shared" si="1246"/>
        <v>9.3635425711998223E-4</v>
      </c>
      <c r="FK193" s="10">
        <f t="shared" si="1247"/>
        <v>101.87151360131051</v>
      </c>
      <c r="FL193" s="9">
        <f t="shared" si="901"/>
        <v>104.69010517169104</v>
      </c>
      <c r="FM193" s="9">
        <f t="shared" si="902"/>
        <v>94.182004644567257</v>
      </c>
      <c r="FN193" s="97">
        <f t="shared" si="1248"/>
        <v>99.436054908129151</v>
      </c>
      <c r="FO193" s="15">
        <f t="shared" si="1249"/>
        <v>6.4902890537849522E-4</v>
      </c>
      <c r="FP193" s="12"/>
      <c r="FQ193" s="11">
        <f t="shared" si="1250"/>
        <v>9.4314544589057191E-4</v>
      </c>
      <c r="FR193" s="10">
        <f t="shared" si="1251"/>
        <v>101.78465509306596</v>
      </c>
      <c r="FS193" s="9">
        <f t="shared" si="903"/>
        <v>104.6747874114315</v>
      </c>
      <c r="FT193" s="9">
        <f t="shared" si="904"/>
        <v>94.040630005364676</v>
      </c>
      <c r="FU193" s="97">
        <f t="shared" si="1252"/>
        <v>99.357708708398093</v>
      </c>
      <c r="FV193" s="15">
        <f t="shared" si="1253"/>
        <v>6.568147614373172E-4</v>
      </c>
      <c r="FW193" s="12"/>
      <c r="FX193" s="11">
        <f t="shared" si="1254"/>
        <v>9.4990829499316907E-4</v>
      </c>
      <c r="FY193" s="10">
        <f t="shared" si="1255"/>
        <v>101.69756185479011</v>
      </c>
      <c r="FZ193" s="9">
        <f t="shared" si="905"/>
        <v>104.65909993815011</v>
      </c>
      <c r="GA193" s="9">
        <f t="shared" si="906"/>
        <v>93.899251355036213</v>
      </c>
      <c r="GB193" s="97">
        <f t="shared" si="1256"/>
        <v>99.27917564659316</v>
      </c>
      <c r="GC193" s="15">
        <f t="shared" si="1257"/>
        <v>6.645780300550885E-4</v>
      </c>
      <c r="GD193" s="12"/>
      <c r="GE193" s="11">
        <f t="shared" si="1258"/>
        <v>9.5664272105369663E-4</v>
      </c>
      <c r="GF193" s="10">
        <f t="shared" si="1259"/>
        <v>101.61023316507118</v>
      </c>
      <c r="GG193" s="9">
        <f t="shared" si="907"/>
        <v>104.64303943488903</v>
      </c>
      <c r="GH193" s="9">
        <f t="shared" si="908"/>
        <v>93.757868600740252</v>
      </c>
      <c r="GI193" s="97">
        <f t="shared" si="1260"/>
        <v>99.20045401781465</v>
      </c>
      <c r="GJ193" s="15">
        <f t="shared" si="1261"/>
        <v>6.7231851209547072E-4</v>
      </c>
      <c r="GK193" s="12"/>
      <c r="GL193" s="11">
        <f t="shared" si="1262"/>
        <v>9.6334864357494371E-4</v>
      </c>
      <c r="GM193" s="10">
        <f t="shared" si="1263"/>
        <v>101.52266832682518</v>
      </c>
      <c r="GN193" s="9">
        <f t="shared" si="909"/>
        <v>104.6266026326861</v>
      </c>
      <c r="GO193" s="9">
        <f t="shared" si="910"/>
        <v>93.616481650891217</v>
      </c>
      <c r="GP193" s="115">
        <f t="shared" si="1264"/>
        <v>99.121542141788666</v>
      </c>
      <c r="GQ193" s="15">
        <f t="shared" si="1265"/>
        <v>6.8003601130898735E-4</v>
      </c>
      <c r="GR193" s="12"/>
      <c r="GS193" s="11">
        <f t="shared" si="1266"/>
        <v>9.7002598492362791E-4</v>
      </c>
      <c r="GT193" s="10">
        <f t="shared" si="1267"/>
        <v>101.43486666718647</v>
      </c>
      <c r="GU193" s="9">
        <f t="shared" si="911"/>
        <v>104.60978631076775</v>
      </c>
      <c r="GV193" s="9">
        <f t="shared" si="912"/>
        <v>93.475090415161603</v>
      </c>
      <c r="GW193" s="115">
        <f t="shared" si="1268"/>
        <v>99.042438362964674</v>
      </c>
      <c r="GX193" s="15">
        <f t="shared" si="1269"/>
        <v>6.877303343448064E-4</v>
      </c>
      <c r="GY193" s="12"/>
      <c r="GZ193" s="11">
        <f t="shared" si="1270"/>
        <v>9.7667467031703654E-4</v>
      </c>
      <c r="HA193" s="10">
        <f t="shared" si="1271"/>
        <v>101.34682753739395</v>
      </c>
      <c r="HB193" s="9">
        <f t="shared" si="913"/>
        <v>104.59258729673009</v>
      </c>
      <c r="HC193" s="9">
        <f t="shared" si="914"/>
        <v>93.333694804483912</v>
      </c>
      <c r="HD193" s="97">
        <f t="shared" si="1272"/>
        <v>98.963141050606993</v>
      </c>
      <c r="HE193" s="15">
        <f t="shared" si="1273"/>
        <v>6.9540129076180667E-4</v>
      </c>
      <c r="HF193" s="12"/>
      <c r="HG193" s="11">
        <f t="shared" si="1274"/>
        <v>9.8329462780919158E-4</v>
      </c>
      <c r="HH193" s="10">
        <f t="shared" si="1275"/>
        <v>101.25855031267352</v>
      </c>
      <c r="HI193" s="9">
        <f t="shared" si="915"/>
        <v>104.57500246670799</v>
      </c>
      <c r="HJ193" s="9">
        <f t="shared" si="916"/>
        <v>93.192294731052783</v>
      </c>
      <c r="HK193" s="97">
        <f t="shared" si="1276"/>
        <v>98.883648598880384</v>
      </c>
      <c r="HL193" s="15">
        <f t="shared" si="1277"/>
        <v>7.0304869303888784E-4</v>
      </c>
      <c r="HM193" s="12"/>
      <c r="HN193" s="11">
        <f t="shared" si="1278"/>
        <v>9.8988578827652394E-4</v>
      </c>
      <c r="HO193" s="10">
        <f t="shared" si="1279"/>
        <v>101.17003439211695</v>
      </c>
      <c r="HP193" s="9">
        <f t="shared" si="917"/>
        <v>104.55702874553226</v>
      </c>
      <c r="HQ193" s="9">
        <f t="shared" si="918"/>
        <v>93.050890108325518</v>
      </c>
      <c r="HR193" s="115">
        <f t="shared" si="1280"/>
        <v>98.803959426928884</v>
      </c>
      <c r="HS193" s="15">
        <f t="shared" si="1281"/>
        <v>7.1067235658465479E-4</v>
      </c>
      <c r="HT193" s="12"/>
      <c r="HU193" s="11">
        <f t="shared" si="1672"/>
        <v>9.9644808540319194E-4</v>
      </c>
      <c r="HV193" s="10">
        <f t="shared" si="1282"/>
        <v>101.08127919855633</v>
      </c>
      <c r="HW193" s="9">
        <f t="shared" si="919"/>
        <v>104.53866310687502</v>
      </c>
      <c r="HX193" s="9">
        <f t="shared" si="920"/>
        <v>92.909480851024014</v>
      </c>
      <c r="HY193" s="115">
        <f t="shared" si="1283"/>
        <v>98.724071978949524</v>
      </c>
      <c r="HZ193" s="15">
        <f t="shared" si="1284"/>
        <v>7.1827209974626056E-4</v>
      </c>
      <c r="IA193" s="12"/>
      <c r="IB193" s="11">
        <f t="shared" si="1673"/>
        <v>1.0029814556658597E-3</v>
      </c>
      <c r="IC193" s="10">
        <f t="shared" si="1285"/>
        <v>100.99228417843577</v>
      </c>
      <c r="ID193" s="9">
        <f t="shared" si="921"/>
        <v>104.51990257338322</v>
      </c>
      <c r="IE193" s="9">
        <f t="shared" si="922"/>
        <v>92.768066875135077</v>
      </c>
      <c r="IF193" s="115">
        <f t="shared" si="1286"/>
        <v>98.643984724259155</v>
      </c>
      <c r="IG193" s="15">
        <f t="shared" si="1287"/>
        <v>7.2584774381765466E-4</v>
      </c>
      <c r="IH193" s="12"/>
      <c r="II193" s="11">
        <f t="shared" si="1674"/>
        <v>1.0094858383181199E-3</v>
      </c>
      <c r="IJ193" s="10">
        <f t="shared" si="1288"/>
        <v>100.90304880167881</v>
      </c>
      <c r="IK193" s="9">
        <f t="shared" si="923"/>
        <v>104.50074421680053</v>
      </c>
      <c r="IL193" s="9">
        <f t="shared" si="924"/>
        <v>92.62664809791076</v>
      </c>
      <c r="IM193" s="115">
        <f t="shared" si="1289"/>
        <v>98.56369615735565</v>
      </c>
      <c r="IN193" s="15">
        <f t="shared" si="1290"/>
        <v>7.3339911304707206E-4</v>
      </c>
      <c r="IO193" s="12"/>
      <c r="IP193" s="11">
        <f t="shared" si="1675"/>
        <v>1.015961175374503E-3</v>
      </c>
      <c r="IQ193" s="10">
        <f t="shared" si="1291"/>
        <v>100.81357256155253</v>
      </c>
      <c r="IR193" s="9">
        <f t="shared" si="925"/>
        <v>104.48118515807747</v>
      </c>
      <c r="IS193" s="9">
        <f t="shared" si="926"/>
        <v>92.485224437868794</v>
      </c>
      <c r="IT193" s="115">
        <f t="shared" si="1292"/>
        <v>98.48320479797313</v>
      </c>
      <c r="IU193" s="15">
        <f t="shared" si="1293"/>
        <v>7.4092603464381976E-4</v>
      </c>
      <c r="IV193" s="12"/>
      <c r="IW193" s="11">
        <f t="shared" si="1676"/>
        <v>1.0224074115940337E-3</v>
      </c>
      <c r="IX193" s="10">
        <f t="shared" si="1294"/>
        <v>100.72385497452848</v>
      </c>
      <c r="IY193" s="9">
        <f t="shared" si="927"/>
        <v>104.46122256747</v>
      </c>
      <c r="IZ193" s="9">
        <f t="shared" si="928"/>
        <v>92.343795814792571</v>
      </c>
      <c r="JA193" s="115">
        <f t="shared" si="1295"/>
        <v>98.402509191131287</v>
      </c>
      <c r="JB193" s="15">
        <f t="shared" si="1296"/>
        <v>7.4842833878436133E-4</v>
      </c>
      <c r="JC193" s="12"/>
      <c r="JD193" s="11">
        <f t="shared" si="1677"/>
        <v>1.0288244944634296E-3</v>
      </c>
      <c r="JE193" s="10">
        <f t="shared" si="1297"/>
        <v>100.63389558014005</v>
      </c>
      <c r="JF193" s="9">
        <f t="shared" si="929"/>
        <v>104.4408536646266</v>
      </c>
      <c r="JG193" s="9">
        <f t="shared" si="930"/>
        <v>92.202362149730263</v>
      </c>
      <c r="JH193" s="115">
        <f t="shared" si="1298"/>
        <v>98.321607907178432</v>
      </c>
      <c r="JI193" s="15">
        <f t="shared" si="1299"/>
        <v>7.5590585861775336E-4</v>
      </c>
      <c r="JJ193" s="12"/>
      <c r="JK193" s="11">
        <f t="shared" si="1678"/>
        <v>1.0352123741799155E-3</v>
      </c>
      <c r="JL193" s="10">
        <f t="shared" si="1300"/>
        <v>100.5436939408365</v>
      </c>
      <c r="JM193" s="9">
        <f t="shared" si="931"/>
        <v>104.42007571866382</v>
      </c>
      <c r="JN193" s="9">
        <f t="shared" si="932"/>
        <v>92.060923364994395</v>
      </c>
      <c r="JO193" s="115">
        <f t="shared" si="1301"/>
        <v>98.240499541829109</v>
      </c>
      <c r="JP193" s="15">
        <f t="shared" si="1302"/>
        <v>7.6335843027033781E-4</v>
      </c>
      <c r="JQ193" s="12"/>
      <c r="JR193" s="11">
        <f t="shared" si="1679"/>
        <v>1.0415710036336507E-3</v>
      </c>
      <c r="JS193" s="10">
        <f t="shared" si="1303"/>
        <v>100.45324964183406</v>
      </c>
      <c r="JT193" s="9">
        <f t="shared" si="933"/>
        <v>104.39888604823057</v>
      </c>
      <c r="JU193" s="9">
        <f t="shared" si="934"/>
        <v>91.919479384160979</v>
      </c>
      <c r="JV193" s="115">
        <f t="shared" si="1304"/>
        <v>98.159182716195772</v>
      </c>
      <c r="JW193" s="15">
        <f t="shared" si="1305"/>
        <v>7.7078589284976392E-4</v>
      </c>
      <c r="JX193" s="12"/>
      <c r="JY193" s="11">
        <f t="shared" si="1680"/>
        <v>1.0479003383897728E-3</v>
      </c>
      <c r="JZ193" s="10">
        <f t="shared" si="1306"/>
        <v>100.36256229096388</v>
      </c>
      <c r="KA193" s="9">
        <f t="shared" si="935"/>
        <v>104.37728202156102</v>
      </c>
      <c r="KB193" s="9">
        <f t="shared" si="936"/>
        <v>91.778030132068125</v>
      </c>
      <c r="KC193" s="115">
        <f t="shared" si="1307"/>
        <v>98.077656076814577</v>
      </c>
      <c r="KD193" s="15">
        <f t="shared" si="1308"/>
        <v>7.7818808844834443E-4</v>
      </c>
      <c r="KE193" s="12"/>
      <c r="KF193" s="11">
        <f t="shared" si="1681"/>
        <v>1.0542003366701151E-3</v>
      </c>
      <c r="KG193" s="10">
        <f t="shared" si="1309"/>
        <v>100.2716315185169</v>
      </c>
      <c r="KH193" s="9">
        <f t="shared" si="937"/>
        <v>104.35526105651641</v>
      </c>
      <c r="KI193" s="9">
        <f t="shared" si="938"/>
        <v>91.636575534814497</v>
      </c>
      <c r="KJ193" s="115">
        <f t="shared" si="1310"/>
        <v>97.995918295665462</v>
      </c>
      <c r="KK193" s="15">
        <f t="shared" si="1311"/>
        <v>7.8556486214573283E-4</v>
      </c>
      <c r="KL193" s="12"/>
      <c r="KM193" s="11">
        <f t="shared" si="1682"/>
        <v>1.0604709593345647E-3</v>
      </c>
      <c r="KN193" s="10">
        <f t="shared" si="1312"/>
        <v>100.18045697708584</v>
      </c>
      <c r="KO193" s="9">
        <f t="shared" si="939"/>
        <v>104.33282062061566</v>
      </c>
      <c r="KP193" s="9">
        <f t="shared" si="940"/>
        <v>91.495115519757405</v>
      </c>
      <c r="KQ193" s="115">
        <f t="shared" si="1313"/>
        <v>97.913968070186542</v>
      </c>
      <c r="KR193" s="15">
        <f t="shared" si="1314"/>
        <v>7.9291606201092814E-4</v>
      </c>
      <c r="KS193" s="12"/>
      <c r="KT193" s="11">
        <f t="shared" si="1683"/>
        <v>1.066712169862093E-3</v>
      </c>
      <c r="KU193" s="10">
        <f t="shared" si="1315"/>
        <v>100.08903834140428</v>
      </c>
      <c r="KV193" s="9">
        <f t="shared" si="941"/>
        <v>104.30995823105501</v>
      </c>
      <c r="KW193" s="9">
        <f t="shared" si="942"/>
        <v>91.353650015511036</v>
      </c>
      <c r="KX193" s="115">
        <f t="shared" si="1316"/>
        <v>97.831804123283021</v>
      </c>
      <c r="KY193" s="15">
        <f t="shared" si="1317"/>
        <v>8.0024153910360175E-4</v>
      </c>
      <c r="KZ193" s="12"/>
      <c r="LA193" s="11">
        <f t="shared" si="1684"/>
        <v>1.0729239343314236E-3</v>
      </c>
      <c r="LB193" s="10">
        <f t="shared" si="1318"/>
        <v>99.997375308183209</v>
      </c>
      <c r="LC193" s="9">
        <f t="shared" si="943"/>
        <v>104.28667145471672</v>
      </c>
      <c r="LD193" s="9">
        <f t="shared" si="944"/>
        <v>91.212178951943912</v>
      </c>
      <c r="LE193" s="115">
        <f t="shared" si="1319"/>
        <v>97.749425203330318</v>
      </c>
      <c r="LF193" s="15">
        <f t="shared" si="1320"/>
        <v>8.0754114747478938E-4</v>
      </c>
      <c r="LG193" s="12"/>
      <c r="LH193" s="11">
        <f t="shared" si="1685"/>
        <v>1.07910622140143E-3</v>
      </c>
      <c r="LI193" s="10">
        <f t="shared" si="1321"/>
        <v>99.905467595944657</v>
      </c>
      <c r="LJ193" s="9">
        <f t="shared" si="945"/>
        <v>104.26295790816707</v>
      </c>
      <c r="LK193" s="9">
        <f t="shared" si="946"/>
        <v>91.070702260176489</v>
      </c>
      <c r="LL193" s="115">
        <f t="shared" si="1322"/>
        <v>97.666830084171778</v>
      </c>
      <c r="LM193" s="15">
        <f t="shared" si="1323"/>
        <v>8.1481474416691534E-4</v>
      </c>
      <c r="LN193" s="12"/>
      <c r="LO193" s="11">
        <f t="shared" si="1686"/>
        <v>1.0852590022911858E-3</v>
      </c>
      <c r="LP193" s="10">
        <f t="shared" si="1324"/>
        <v>99.813314944852891</v>
      </c>
      <c r="LQ193" s="9">
        <f t="shared" si="947"/>
        <v>104.23881525764341</v>
      </c>
      <c r="LR193" s="9">
        <f t="shared" si="948"/>
        <v>90.929219872577974</v>
      </c>
      <c r="LS193" s="115">
        <f t="shared" si="1325"/>
        <v>97.584017565110685</v>
      </c>
      <c r="LT193" s="15">
        <f t="shared" si="1326"/>
        <v>8.220621892131943E-4</v>
      </c>
      <c r="LU193" s="12"/>
      <c r="LV193" s="11">
        <f t="shared" si="1687"/>
        <v>1.0913822507597547E-3</v>
      </c>
      <c r="LW193" s="10">
        <f t="shared" si="1327"/>
        <v>99.720917116542893</v>
      </c>
      <c r="LX193" s="9">
        <f t="shared" si="949"/>
        <v>104.21424121903091</v>
      </c>
      <c r="LY193" s="9">
        <f t="shared" si="950"/>
        <v>90.787731722763908</v>
      </c>
      <c r="LZ193" s="115">
        <f t="shared" si="1328"/>
        <v>97.500986470897402</v>
      </c>
      <c r="MA193" s="15">
        <f t="shared" si="1329"/>
        <v>8.2928334563633541E-4</v>
      </c>
      <c r="MB193" s="12"/>
      <c r="MC193" s="11">
        <f t="shared" si="1688"/>
        <v>1.0974759430856351E-3</v>
      </c>
      <c r="MD193" s="10">
        <f t="shared" si="1330"/>
        <v>99.628273893946869</v>
      </c>
      <c r="ME193" s="9">
        <f t="shared" si="951"/>
        <v>104.18923355782857</v>
      </c>
      <c r="MF193" s="9">
        <f t="shared" si="952"/>
        <v>90.646237745591947</v>
      </c>
      <c r="MG193" s="115">
        <f t="shared" si="1331"/>
        <v>97.41773565171026</v>
      </c>
      <c r="MH193" s="15">
        <f t="shared" si="1332"/>
        <v>8.3647807944671156E-4</v>
      </c>
      <c r="MI193" s="12"/>
      <c r="MJ193" s="11">
        <f t="shared" si="1689"/>
        <v>1.1035400580460138E-3</v>
      </c>
      <c r="MK193" s="10">
        <f t="shared" si="1333"/>
        <v>99.535385081117639</v>
      </c>
      <c r="ML193" s="9">
        <f t="shared" si="953"/>
        <v>104.16379008910502</v>
      </c>
      <c r="MM193" s="9">
        <f t="shared" si="954"/>
        <v>90.504737877159329</v>
      </c>
      <c r="MN193" s="115">
        <f t="shared" si="1334"/>
        <v>97.334263983132175</v>
      </c>
      <c r="MO193" s="15">
        <f t="shared" si="1335"/>
        <v>8.4364625963978415E-4</v>
      </c>
      <c r="MP193" s="12"/>
      <c r="MQ193" s="11">
        <f t="shared" si="1690"/>
        <v>1.1095745768956247E-3</v>
      </c>
      <c r="MR193" s="10">
        <f t="shared" si="1336"/>
        <v>99.442250503050772</v>
      </c>
      <c r="MS193" s="9">
        <f t="shared" si="955"/>
        <v>104.13790867744395</v>
      </c>
      <c r="MT193" s="9">
        <f t="shared" si="956"/>
        <v>90.363232054798146</v>
      </c>
      <c r="MU193" s="115">
        <f t="shared" si="1337"/>
        <v>97.250570366121053</v>
      </c>
      <c r="MV193" s="15">
        <f t="shared" si="1338"/>
        <v>8.5078775819302029E-4</v>
      </c>
      <c r="MW193" s="12"/>
      <c r="MX193" s="11">
        <f t="shared" si="1691"/>
        <v>1.1155794833454912E-3</v>
      </c>
      <c r="MY193" s="10">
        <f t="shared" si="1339"/>
        <v>99.348870005503485</v>
      </c>
      <c r="MZ193" s="9">
        <f t="shared" si="957"/>
        <v>104.11158723687944</v>
      </c>
      <c r="NA193" s="9">
        <f t="shared" si="958"/>
        <v>90.221720217072118</v>
      </c>
      <c r="NB193" s="115">
        <f t="shared" si="1340"/>
        <v>97.166653726975781</v>
      </c>
      <c r="NC193" s="15">
        <f t="shared" si="1341"/>
        <v>8.5790245006210663E-4</v>
      </c>
      <c r="ND193" s="12"/>
      <c r="NE193" s="11">
        <f t="shared" si="1692"/>
        <v>1.1215547635412852E-3</v>
      </c>
      <c r="NF193" s="10">
        <f t="shared" si="1342"/>
        <v>99.255243454812344</v>
      </c>
      <c r="NG193" s="9">
        <f t="shared" si="959"/>
        <v>104.08482373082134</v>
      </c>
      <c r="NH193" s="9">
        <f t="shared" si="960"/>
        <v>90.080202303771628</v>
      </c>
      <c r="NI193" s="115">
        <f t="shared" si="1343"/>
        <v>97.082513017296492</v>
      </c>
      <c r="NJ193" s="15">
        <f t="shared" si="1344"/>
        <v>8.6499021317663221E-4</v>
      </c>
      <c r="NK193" s="12"/>
      <c r="NL193" s="11">
        <f t="shared" si="1693"/>
        <v>1.1275004060415522E-3</v>
      </c>
      <c r="NM193" s="10">
        <f t="shared" si="1345"/>
        <v>99.161370737708182</v>
      </c>
      <c r="NN193" s="9">
        <f t="shared" si="961"/>
        <v>104.05761617197064</v>
      </c>
      <c r="NO193" s="9">
        <f t="shared" si="962"/>
        <v>89.938678255910119</v>
      </c>
      <c r="NP193" s="115">
        <f t="shared" si="1346"/>
        <v>96.998147213940371</v>
      </c>
      <c r="NQ193" s="15">
        <f t="shared" si="1347"/>
        <v>8.7205092843510351E-4</v>
      </c>
      <c r="NR193" s="12"/>
      <c r="NS193" s="11">
        <f t="shared" si="1694"/>
        <v>1.1334164017956035E-3</v>
      </c>
      <c r="NT193" s="10">
        <f t="shared" si="1348"/>
        <v>99.067251761129853</v>
      </c>
      <c r="NU193" s="9">
        <f t="shared" si="963"/>
        <v>104.02996262222516</v>
      </c>
      <c r="NV193" s="9">
        <f t="shared" si="964"/>
        <v>89.797148015718435</v>
      </c>
      <c r="NW193" s="115">
        <f t="shared" si="1349"/>
        <v>96.913555318971788</v>
      </c>
      <c r="NX193" s="15">
        <f t="shared" si="1350"/>
        <v>8.7908447969944946E-4</v>
      </c>
      <c r="NY193" s="12"/>
      <c r="NZ193" s="11">
        <f t="shared" si="1695"/>
        <v>1.1393027441213E-3</v>
      </c>
      <c r="OA193" s="10">
        <f t="shared" si="1351"/>
        <v>98.972886452035198</v>
      </c>
      <c r="OB193" s="9">
        <f t="shared" si="965"/>
        <v>104.00186119257555</v>
      </c>
      <c r="OC193" s="9">
        <f t="shared" si="966"/>
        <v>89.655611526640669</v>
      </c>
      <c r="OD193" s="115">
        <f t="shared" si="1352"/>
        <v>96.828736359608115</v>
      </c>
      <c r="OE193" s="15">
        <f t="shared" si="1353"/>
        <v>8.8609075378886701E-4</v>
      </c>
      <c r="OF193" s="12"/>
      <c r="OG193" s="11">
        <f t="shared" si="1696"/>
        <v>1.1451594286825142E-3</v>
      </c>
      <c r="OH193" s="10">
        <f t="shared" si="1354"/>
        <v>98.878274757211088</v>
      </c>
      <c r="OI193" s="9">
        <f t="shared" si="967"/>
        <v>103.97331004299184</v>
      </c>
      <c r="OJ193" s="9">
        <f t="shared" si="968"/>
        <v>89.514068733328912</v>
      </c>
      <c r="OK193" s="115">
        <f t="shared" si="1355"/>
        <v>96.743689388160377</v>
      </c>
      <c r="OL193" s="15">
        <f t="shared" si="1356"/>
        <v>8.9306964047313972E-4</v>
      </c>
      <c r="OM193" s="12"/>
      <c r="ON193" s="11">
        <f t="shared" si="1697"/>
        <v>1.1509864534664446E-3</v>
      </c>
      <c r="OO193" s="10">
        <f t="shared" si="1357"/>
        <v>98.783416643081296</v>
      </c>
      <c r="OP193" s="9">
        <f t="shared" si="969"/>
        <v>103.94430738230059</v>
      </c>
      <c r="OQ193" s="9">
        <f t="shared" si="970"/>
        <v>89.372519581637775</v>
      </c>
      <c r="OR193" s="115">
        <f t="shared" si="1358"/>
        <v>96.658413481969177</v>
      </c>
      <c r="OS193" s="15">
        <f t="shared" si="1359"/>
        <v>9.0002103246537564E-4</v>
      </c>
      <c r="OT193" s="12"/>
      <c r="OU193" s="11">
        <f t="shared" si="1698"/>
        <v>1.1567838187607322E-3</v>
      </c>
      <c r="OV193" s="10">
        <f t="shared" si="1360"/>
        <v>98.688312095512757</v>
      </c>
      <c r="OW193" s="9">
        <f t="shared" si="971"/>
        <v>103.9148514680528</v>
      </c>
      <c r="OX193" s="9">
        <f t="shared" si="972"/>
        <v>89.230964018618977</v>
      </c>
      <c r="OY193" s="115">
        <f t="shared" si="1361"/>
        <v>96.57290774333589</v>
      </c>
      <c r="OZ193" s="15">
        <f t="shared" si="1362"/>
        <v>9.0694482541419188E-4</v>
      </c>
      <c r="PA193" s="12"/>
      <c r="PB193" s="11">
        <f t="shared" si="1699"/>
        <v>1.1625515271303842E-3</v>
      </c>
      <c r="PC193" s="10">
        <f t="shared" si="1363"/>
        <v>98.592961119620355</v>
      </c>
      <c r="PD193" s="9">
        <f t="shared" si="973"/>
        <v>103.88494060638271</v>
      </c>
      <c r="PE193" s="9">
        <f t="shared" si="974"/>
        <v>89.089401992515903</v>
      </c>
      <c r="PF193" s="115">
        <f t="shared" si="1364"/>
        <v>96.487171299449301</v>
      </c>
      <c r="PG193" s="15">
        <f t="shared" si="1365"/>
        <v>9.1384091789533392E-4</v>
      </c>
      <c r="PH193" s="12"/>
      <c r="PI193" s="11">
        <f t="shared" si="1700"/>
        <v>1.1682895833944986E-3</v>
      </c>
      <c r="PJ193" s="10">
        <f t="shared" si="1366"/>
        <v>98.497363739570346</v>
      </c>
      <c r="PK193" s="9">
        <f t="shared" si="975"/>
        <v>103.85457315185774</v>
      </c>
      <c r="PL193" s="9">
        <f t="shared" si="976"/>
        <v>88.94783345275718</v>
      </c>
      <c r="PM193" s="115">
        <f t="shared" si="1367"/>
        <v>96.401203302307465</v>
      </c>
      <c r="PN193" s="15">
        <f t="shared" si="1368"/>
        <v>9.2070921140279005E-4</v>
      </c>
      <c r="PO193" s="12"/>
      <c r="PP193" s="11">
        <f t="shared" si="1701"/>
        <v>1.1739979946028772E-3</v>
      </c>
      <c r="PQ193" s="10">
        <f t="shared" si="1369"/>
        <v>98.401519998381957</v>
      </c>
      <c r="PR193" s="9">
        <f t="shared" si="977"/>
        <v>103.82374750731947</v>
      </c>
      <c r="PS193" s="9">
        <f t="shared" si="978"/>
        <v>88.806258349951349</v>
      </c>
      <c r="PT193" s="115">
        <f t="shared" si="1370"/>
        <v>96.315002928635408</v>
      </c>
      <c r="PU193" s="15">
        <f t="shared" si="1371"/>
        <v>9.2754961033931799E-4</v>
      </c>
      <c r="PV193" s="12"/>
      <c r="PW193" s="11">
        <f t="shared" si="1702"/>
        <v>1.1796767700123956E-3</v>
      </c>
      <c r="PX193" s="10">
        <f t="shared" si="1372"/>
        <v>98.305429957728307</v>
      </c>
      <c r="PY193" s="9">
        <f t="shared" si="979"/>
        <v>103.79246212371608</v>
      </c>
      <c r="PZ193" s="9">
        <f t="shared" si="980"/>
        <v>88.664676635879886</v>
      </c>
      <c r="QA193" s="115">
        <f t="shared" si="1373"/>
        <v>96.228569379797989</v>
      </c>
      <c r="QB193" s="15">
        <f t="shared" si="1374"/>
        <v>9.343620220065048E-4</v>
      </c>
      <c r="QC193" s="12"/>
      <c r="QD193" s="11">
        <f t="shared" si="1703"/>
        <v>1.1853259210633149E-3</v>
      </c>
      <c r="QE193" s="10">
        <f t="shared" si="1375"/>
        <v>98.209093697735341</v>
      </c>
      <c r="QF193" s="9">
        <f t="shared" si="981"/>
        <v>103.76071549992619</v>
      </c>
      <c r="QG193" s="9">
        <f t="shared" si="982"/>
        <v>88.523088263491402</v>
      </c>
      <c r="QH193" s="115">
        <f t="shared" si="1376"/>
        <v>96.141901881708804</v>
      </c>
      <c r="QI193" s="15">
        <f t="shared" si="1377"/>
        <v>9.4114635659426314E-4</v>
      </c>
      <c r="QJ193" s="12"/>
      <c r="QK193" s="11">
        <f t="shared" si="1704"/>
        <v>1.1909454613553705E-3</v>
      </c>
      <c r="QL193" s="10">
        <f t="shared" si="1378"/>
        <v>98.112511316780228</v>
      </c>
      <c r="QM193" s="9">
        <f t="shared" si="983"/>
        <v>103.72850618257438</v>
      </c>
      <c r="QN193" s="9">
        <f t="shared" si="984"/>
        <v>88.38149318689463</v>
      </c>
      <c r="QO193" s="115">
        <f t="shared" si="1379"/>
        <v>96.054999684734497</v>
      </c>
      <c r="QP193" s="15">
        <f t="shared" si="1380"/>
        <v>9.4790252716986021E-4</v>
      </c>
      <c r="QQ193" s="12"/>
      <c r="QR193" s="11">
        <f t="shared" si="1705"/>
        <v>1.1965354066237864E-3</v>
      </c>
      <c r="QS193" s="10">
        <f t="shared" si="1381"/>
        <v>98.015682931288154</v>
      </c>
      <c r="QT193" s="9">
        <f t="shared" si="985"/>
        <v>103.69583276583842</v>
      </c>
      <c r="QU193" s="9">
        <f t="shared" si="986"/>
        <v>88.239891361352036</v>
      </c>
      <c r="QV193" s="115">
        <f t="shared" si="1382"/>
        <v>95.96786206359522</v>
      </c>
      <c r="QW193" s="15">
        <f t="shared" si="1383"/>
        <v>9.5463044966640495E-4</v>
      </c>
      <c r="QX193" s="12"/>
      <c r="QY193" s="11">
        <f t="shared" si="1706"/>
        <v>1.2020957747151189E-3</v>
      </c>
      <c r="QZ193" s="10">
        <f t="shared" si="1384"/>
        <v>97.918608675528446</v>
      </c>
      <c r="RA193" s="9">
        <f t="shared" si="987"/>
        <v>103.66269389124844</v>
      </c>
      <c r="RB193" s="9">
        <f t="shared" si="988"/>
        <v>88.098282743272534</v>
      </c>
      <c r="RC193" s="115">
        <f t="shared" si="1385"/>
        <v>95.880488317260486</v>
      </c>
      <c r="RD193" s="15">
        <f t="shared" si="1386"/>
        <v>9.6133004287090121E-4</v>
      </c>
      <c r="RE193" s="12"/>
      <c r="RF193" s="11">
        <f t="shared" si="1707"/>
        <v>1.2076265855630252E-3</v>
      </c>
      <c r="RG193" s="10">
        <f t="shared" si="1387"/>
        <v>97.821288701409387</v>
      </c>
      <c r="RH193" s="9">
        <f t="shared" si="989"/>
        <v>103.62908824747824</v>
      </c>
      <c r="RI193" s="9">
        <f t="shared" si="990"/>
        <v>87.95666729020472</v>
      </c>
      <c r="RJ193" s="115">
        <f t="shared" si="1388"/>
        <v>95.792877768841478</v>
      </c>
      <c r="RK193" s="15">
        <f t="shared" si="1389"/>
        <v>9.6800122841177237E-4</v>
      </c>
      <c r="RL193" s="12"/>
      <c r="RM193" s="11">
        <f t="shared" si="1708"/>
        <v>1.2131278611638866E-3</v>
      </c>
      <c r="RN193" s="10">
        <f t="shared" si="1390"/>
        <v>97.723723178272451</v>
      </c>
      <c r="RO193" s="9">
        <f t="shared" si="991"/>
        <v>103.59501457012871</v>
      </c>
      <c r="RP193" s="9">
        <f t="shared" si="992"/>
        <v>87.815044960829411</v>
      </c>
      <c r="RQ193" s="115">
        <f t="shared" si="1391"/>
        <v>95.705029765479054</v>
      </c>
      <c r="RR193" s="15">
        <f t="shared" si="1392"/>
        <v>9.7464393074594416E-4</v>
      </c>
      <c r="RS193" s="12"/>
      <c r="RT193" s="11">
        <f t="shared" si="1709"/>
        <v>1.2185996255523659E-3</v>
      </c>
      <c r="RU193" s="10">
        <f t="shared" si="1393"/>
        <v>97.625912292685427</v>
      </c>
      <c r="RV193" s="9">
        <f t="shared" si="993"/>
        <v>103.56047164150372</v>
      </c>
      <c r="RW193" s="9">
        <f t="shared" si="994"/>
        <v>87.673415714952654</v>
      </c>
      <c r="RX193" s="115">
        <f t="shared" si="1394"/>
        <v>95.616943678228182</v>
      </c>
      <c r="RY193" s="15">
        <f t="shared" si="1395"/>
        <v>9.812580771454318E-4</v>
      </c>
      <c r="RZ193" s="12"/>
      <c r="SA193" s="11">
        <f t="shared" si="1710"/>
        <v>1.2240419047768257E-3</v>
      </c>
      <c r="SB193" s="10">
        <f t="shared" si="1396"/>
        <v>97.527856248235111</v>
      </c>
      <c r="SC193" s="9">
        <f t="shared" si="995"/>
        <v>103.5254582903785</v>
      </c>
      <c r="SD193" s="9">
        <f t="shared" si="996"/>
        <v>87.531779513497753</v>
      </c>
      <c r="SE193" s="115">
        <f t="shared" si="1397"/>
        <v>95.528618901938131</v>
      </c>
      <c r="SF193" s="15">
        <f t="shared" si="1398"/>
        <v>9.8784359768353089E-4</v>
      </c>
      <c r="SG193" s="12"/>
      <c r="SH193" s="11">
        <f t="shared" si="1711"/>
        <v>1.22945472687472E-3</v>
      </c>
      <c r="SI193" s="10">
        <f t="shared" si="1399"/>
        <v>97.429555265318882</v>
      </c>
      <c r="SJ193" s="9">
        <f t="shared" si="997"/>
        <v>103.48997339176067</v>
      </c>
      <c r="SK193" s="9">
        <f t="shared" si="998"/>
        <v>87.390136318497895</v>
      </c>
      <c r="SL193" s="115">
        <f t="shared" si="1400"/>
        <v>95.44005485512929</v>
      </c>
      <c r="SM193" s="15">
        <f t="shared" si="1401"/>
        <v>9.944004252205184E-4</v>
      </c>
      <c r="SN193" s="12"/>
      <c r="SO193" s="11">
        <f t="shared" si="1712"/>
        <v>1.2348381218478689E-3</v>
      </c>
      <c r="SP193" s="10">
        <f t="shared" si="1402"/>
        <v>97.331009580936012</v>
      </c>
      <c r="SQ193" s="9">
        <f t="shared" si="999"/>
        <v>103.45401586664424</v>
      </c>
      <c r="SR193" s="9">
        <f t="shared" si="1000"/>
        <v>87.248486093088275</v>
      </c>
      <c r="SS193" s="115">
        <f t="shared" si="1403"/>
        <v>95.351250979866251</v>
      </c>
      <c r="ST193" s="15">
        <f t="shared" si="1404"/>
        <v>1.0009284953889318E-3</v>
      </c>
      <c r="SU193" s="12"/>
      <c r="SV193" s="11">
        <f t="shared" si="1713"/>
        <v>1.2401921216376808E-3</v>
      </c>
      <c r="SW193" s="10">
        <f t="shared" si="1405"/>
        <v>97.232219448478219</v>
      </c>
      <c r="SX193" s="9">
        <f t="shared" si="1001"/>
        <v>103.41758468175647</v>
      </c>
      <c r="SY193" s="9">
        <f t="shared" si="1002"/>
        <v>87.106828801498409</v>
      </c>
      <c r="SZ193" s="115">
        <f t="shared" si="1406"/>
        <v>95.262206741627438</v>
      </c>
      <c r="TA193" s="15">
        <f t="shared" si="1407"/>
        <v>1.0074277465784121E-3</v>
      </c>
      <c r="TB193" s="12"/>
      <c r="TC193" s="11">
        <f t="shared" si="1714"/>
        <v>1.2455167601002923E-3</v>
      </c>
      <c r="TD193" s="10">
        <f t="shared" si="1408"/>
        <v>97.133185137519902</v>
      </c>
      <c r="TE193" s="9">
        <f t="shared" si="1003"/>
        <v>103.38067884929789</v>
      </c>
      <c r="TF193" s="9">
        <f t="shared" si="1004"/>
        <v>86.965164409043524</v>
      </c>
      <c r="TG193" s="115">
        <f t="shared" si="1409"/>
        <v>95.172921629170702</v>
      </c>
      <c r="TH193" s="15">
        <f t="shared" si="1410"/>
        <v>1.0138981199201919E-3</v>
      </c>
      <c r="TI193" s="12"/>
      <c r="TJ193" s="11">
        <f t="shared" si="1715"/>
        <v>1.2508120729817086E-3</v>
      </c>
      <c r="TK193" s="10">
        <f t="shared" si="1411"/>
        <v>97.033906933607554</v>
      </c>
      <c r="TL193" s="9">
        <f t="shared" si="1005"/>
        <v>103.3432974266758</v>
      </c>
      <c r="TM193" s="9">
        <f t="shared" si="1006"/>
        <v>86.823492882117108</v>
      </c>
      <c r="TN193" s="115">
        <f t="shared" si="1412"/>
        <v>95.083395154396456</v>
      </c>
      <c r="TO193" s="15">
        <f t="shared" si="1413"/>
        <v>1.0203395592710736E-3</v>
      </c>
      <c r="TP193" s="12"/>
      <c r="TQ193" s="11">
        <f t="shared" si="1716"/>
        <v>1.2560780978928224E-3</v>
      </c>
      <c r="TR193" s="10">
        <f t="shared" si="1414"/>
        <v>96.934385138049407</v>
      </c>
      <c r="TS193" s="9">
        <f t="shared" si="1007"/>
        <v>103.30543951623099</v>
      </c>
      <c r="TT193" s="9">
        <f t="shared" si="1008"/>
        <v>86.68181418818213</v>
      </c>
      <c r="TU193" s="115">
        <f t="shared" si="1415"/>
        <v>94.99362685220656</v>
      </c>
      <c r="TV193" s="15">
        <f t="shared" si="1416"/>
        <v>1.0267520111971119E-3</v>
      </c>
      <c r="TW193" s="12"/>
      <c r="TX193" s="11">
        <f t="shared" si="1717"/>
        <v>1.261314874284459E-3</v>
      </c>
      <c r="TY193" s="10">
        <f t="shared" si="1417"/>
        <v>96.834620067704208</v>
      </c>
      <c r="TZ193" s="9">
        <f t="shared" si="1009"/>
        <v>103.26710426495832</v>
      </c>
      <c r="UA193" s="9">
        <f t="shared" si="1010"/>
        <v>86.540128295762671</v>
      </c>
      <c r="UB193" s="115">
        <f t="shared" si="1418"/>
        <v>94.903616280360495</v>
      </c>
      <c r="UC193" s="15">
        <f t="shared" si="1419"/>
        <v>1.0331354249568608E-3</v>
      </c>
      <c r="UD193" s="12"/>
      <c r="UE193" s="11">
        <f t="shared" si="1718"/>
        <v>1.2665224434223693E-3</v>
      </c>
      <c r="UF193" s="10">
        <f t="shared" si="1420"/>
        <v>96.734612054769968</v>
      </c>
      <c r="UG193" s="9">
        <f t="shared" si="1011"/>
        <v>103.22829086422092</v>
      </c>
      <c r="UH193" s="9">
        <f t="shared" si="1012"/>
        <v>86.398435174435932</v>
      </c>
      <c r="UI193" s="115">
        <f t="shared" si="1421"/>
        <v>94.81336301932842</v>
      </c>
      <c r="UJ193" s="15">
        <f t="shared" si="1422"/>
        <v>1.0394897524842197E-3</v>
      </c>
      <c r="UK193" s="12"/>
      <c r="UL193" s="11">
        <f t="shared" si="1719"/>
        <v>1.2717008483621587E-3</v>
      </c>
      <c r="UM193" s="10">
        <f t="shared" si="1423"/>
        <v>96.634361446572811</v>
      </c>
      <c r="UN193" s="9">
        <f t="shared" si="1013"/>
        <v>103.18899854945845</v>
      </c>
      <c r="UO193" s="9">
        <f t="shared" si="1014"/>
        <v>86.256734794822847</v>
      </c>
      <c r="UP193" s="115">
        <f t="shared" si="1424"/>
        <v>94.72286667214064</v>
      </c>
      <c r="UQ193" s="15">
        <f t="shared" si="1425"/>
        <v>1.0458149483709887E-3</v>
      </c>
      <c r="UR193" s="12"/>
      <c r="US193" s="11">
        <f t="shared" si="1720"/>
        <v>1.2768501339242881E-3</v>
      </c>
      <c r="UT193" s="10">
        <f t="shared" si="1426"/>
        <v>96.533868605355011</v>
      </c>
      <c r="UU193" s="9">
        <f t="shared" si="1015"/>
        <v>103.14922659988936</v>
      </c>
      <c r="UV193" s="9">
        <f t="shared" si="1016"/>
        <v>86.11502712857984</v>
      </c>
      <c r="UW193" s="115">
        <f t="shared" si="1427"/>
        <v>94.632126864234607</v>
      </c>
      <c r="UX193" s="15">
        <f t="shared" si="1428"/>
        <v>1.0521109698489958E-3</v>
      </c>
      <c r="UY193" s="12"/>
      <c r="UZ193" s="11">
        <f t="shared" si="1721"/>
        <v>1.2819703466689799E-3</v>
      </c>
      <c r="VA193" s="10">
        <f t="shared" si="1429"/>
        <v>96.43313390806361</v>
      </c>
      <c r="VB193" s="9">
        <f t="shared" si="1017"/>
        <v>103.1089743382075</v>
      </c>
      <c r="VC193" s="9">
        <f t="shared" si="1018"/>
        <v>85.973312148390278</v>
      </c>
      <c r="VD193" s="115">
        <f t="shared" si="1430"/>
        <v>94.54114324329889</v>
      </c>
      <c r="VE193" s="15">
        <f t="shared" si="1431"/>
        <v>1.0583777767718845E-3</v>
      </c>
      <c r="VF193" s="12"/>
      <c r="VG193" s="11">
        <f t="shared" si="1722"/>
        <v>1.2870615348711415E-3</v>
      </c>
      <c r="VH193" s="10">
        <f t="shared" si="1432"/>
        <v>96.332157746138904</v>
      </c>
      <c r="VI193" s="9">
        <f t="shared" si="1019"/>
        <v>103.06824113027315</v>
      </c>
      <c r="VJ193" s="9">
        <f t="shared" si="1020"/>
        <v>85.831589827954787</v>
      </c>
      <c r="VK193" s="115">
        <f t="shared" si="1433"/>
        <v>94.449915479113969</v>
      </c>
      <c r="VL193" s="15">
        <f t="shared" si="1434"/>
        <v>1.0646153315966196E-3</v>
      </c>
      <c r="VM193" s="12"/>
      <c r="VN193" s="11">
        <f t="shared" si="1723"/>
        <v>1.2921237484953467E-3</v>
      </c>
      <c r="VO193" s="10">
        <f t="shared" si="1435"/>
        <v>96.230940525302472</v>
      </c>
      <c r="VP193" s="9">
        <f t="shared" si="1021"/>
        <v>103.02702638479853</v>
      </c>
      <c r="VQ193" s="9">
        <f t="shared" si="1022"/>
        <v>85.689860141982919</v>
      </c>
      <c r="VR193" s="115">
        <f t="shared" si="1436"/>
        <v>94.358443263390726</v>
      </c>
      <c r="VS193" s="15">
        <f t="shared" si="1437"/>
        <v>1.070823599364588E-3</v>
      </c>
      <c r="VT193" s="12"/>
      <c r="VU193" s="11">
        <f t="shared" si="1724"/>
        <v>1.297157039170753E-3</v>
      </c>
      <c r="VV193" s="10">
        <f t="shared" si="1438"/>
        <v>96.129482665345989</v>
      </c>
      <c r="VW193" s="9">
        <f t="shared" si="1023"/>
        <v>102.98532955302817</v>
      </c>
      <c r="VX193" s="9">
        <f t="shared" si="1024"/>
        <v>85.548123066183976</v>
      </c>
      <c r="VY193" s="115">
        <f t="shared" si="1439"/>
        <v>94.266726309606071</v>
      </c>
      <c r="VZ193" s="15">
        <f t="shared" si="1440"/>
        <v>1.0770025476824184E-3</v>
      </c>
      <c r="WA193" s="12"/>
      <c r="WB193" s="11">
        <f t="shared" si="1725"/>
        <v>1.3021614601660631E-3</v>
      </c>
      <c r="WC193" s="10">
        <f t="shared" si="1441"/>
        <v>96.027784599919869</v>
      </c>
      <c r="WD193" s="9">
        <f t="shared" si="1025"/>
        <v>102.94315012841409</v>
      </c>
      <c r="WE193" s="9">
        <f t="shared" si="1026"/>
        <v>85.406378577257613</v>
      </c>
      <c r="WF193" s="115">
        <f t="shared" si="1442"/>
        <v>94.174764352835851</v>
      </c>
      <c r="WG193" s="15">
        <f t="shared" si="1443"/>
        <v>1.0831521467025021E-3</v>
      </c>
      <c r="WH193" s="12"/>
      <c r="WI193" s="11">
        <f t="shared" si="1726"/>
        <v>1.3071370663645409E-3</v>
      </c>
      <c r="WJ193" s="10">
        <f t="shared" si="1444"/>
        <v>95.925846776321976</v>
      </c>
      <c r="WK193" s="9">
        <f t="shared" si="1027"/>
        <v>102.90048764628612</v>
      </c>
      <c r="WL193" s="9">
        <f t="shared" si="1028"/>
        <v>85.2646266528849</v>
      </c>
      <c r="WM193" s="115">
        <f t="shared" si="1445"/>
        <v>94.082557149585512</v>
      </c>
      <c r="WN193" s="15">
        <f t="shared" si="1446"/>
        <v>1.0892723691031797E-3</v>
      </c>
      <c r="WO193" s="12"/>
      <c r="WP193" s="11">
        <f t="shared" si="1727"/>
        <v>1.3120839142389989E-3</v>
      </c>
      <c r="WQ193" s="10">
        <f t="shared" si="1447"/>
        <v>95.823669655286935</v>
      </c>
      <c r="WR193" s="9">
        <f t="shared" si="1029"/>
        <v>102.85734168351733</v>
      </c>
      <c r="WS193" s="9">
        <f t="shared" si="1030"/>
        <v>85.122867271718746</v>
      </c>
      <c r="WT193" s="115">
        <f t="shared" si="1448"/>
        <v>93.990104477618047</v>
      </c>
      <c r="WU193" s="15">
        <f t="shared" si="1449"/>
        <v>1.0953631900686679E-3</v>
      </c>
      <c r="WV193" s="12"/>
      <c r="WW193" s="11">
        <f t="shared" si="1728"/>
        <v>1.3170020618268787E-3</v>
      </c>
      <c r="WX193" s="10">
        <f t="shared" si="1450"/>
        <v>95.721253710775414</v>
      </c>
      <c r="WY193" s="9">
        <f t="shared" si="1031"/>
        <v>102.8137118581849</v>
      </c>
      <c r="WZ193" s="9">
        <f t="shared" si="1032"/>
        <v>84.981100413374705</v>
      </c>
      <c r="XA193" s="115">
        <f t="shared" si="1451"/>
        <v>93.897406135779804</v>
      </c>
      <c r="XB193" s="15">
        <f t="shared" si="1452"/>
        <v>1.101424587268687E-3</v>
      </c>
      <c r="XC193" s="12"/>
      <c r="XD193" s="11">
        <f t="shared" si="1729"/>
        <v>1.3218915687053276E-3</v>
      </c>
      <c r="XE193" s="10">
        <f t="shared" si="1453"/>
        <v>95.618599429764032</v>
      </c>
      <c r="XF193" s="9">
        <f t="shared" si="1033"/>
        <v>102.7695978292265</v>
      </c>
      <c r="XG193" s="9">
        <f t="shared" si="1034"/>
        <v>84.839326058421577</v>
      </c>
      <c r="XH193" s="115">
        <f t="shared" si="1454"/>
        <v>93.804461943824037</v>
      </c>
      <c r="XI193" s="15">
        <f t="shared" si="1455"/>
        <v>1.1074565408378076E-3</v>
      </c>
      <c r="XJ193" s="12"/>
      <c r="XK193" s="11">
        <f t="shared" si="1730"/>
        <v>1.3267524959663407E-3</v>
      </c>
      <c r="XL193" s="10">
        <f t="shared" si="1456"/>
        <v>95.515707312035588</v>
      </c>
      <c r="XM193" s="9">
        <f t="shared" si="1035"/>
        <v>102.72499929609231</v>
      </c>
      <c r="XN193" s="9">
        <f t="shared" si="1036"/>
        <v>84.697544188371637</v>
      </c>
      <c r="XO193" s="115">
        <f t="shared" si="1457"/>
        <v>93.711271742231972</v>
      </c>
      <c r="XP193" s="15">
        <f t="shared" si="1458"/>
        <v>1.1134590333545709E-3</v>
      </c>
      <c r="XQ193" s="12"/>
      <c r="XR193" s="11">
        <f t="shared" si="1731"/>
        <v>1.3315849061919728E-3</v>
      </c>
      <c r="XS193" s="10">
        <f t="shared" si="1459"/>
        <v>95.412577869969596</v>
      </c>
      <c r="XT193" s="9">
        <f t="shared" si="1037"/>
        <v>102.67991599839294</v>
      </c>
      <c r="XU193" s="9">
        <f t="shared" si="1038"/>
        <v>84.555754785671695</v>
      </c>
      <c r="XV193" s="115">
        <f t="shared" si="1460"/>
        <v>93.617835392032319</v>
      </c>
      <c r="XW193" s="15">
        <f t="shared" si="1461"/>
        <v>1.1194320498202901E-3</v>
      </c>
      <c r="XX193" s="12"/>
      <c r="XY193" s="11">
        <f t="shared" si="1732"/>
        <v>1.3363888634295527E-3</v>
      </c>
      <c r="XZ193" s="10">
        <f t="shared" si="1462"/>
        <v>95.30921162833377</v>
      </c>
      <c r="YA193" s="9">
        <f t="shared" si="1039"/>
        <v>102.63434771554333</v>
      </c>
      <c r="YB193" s="9">
        <f t="shared" si="1040"/>
        <v>84.413957833692621</v>
      </c>
      <c r="YC193" s="115">
        <f t="shared" si="1463"/>
        <v>93.524152774617974</v>
      </c>
      <c r="YD193" s="15">
        <f t="shared" si="1464"/>
        <v>1.1253755776377023E-3</v>
      </c>
      <c r="YE193" s="12"/>
      <c r="YF193" s="11">
        <f t="shared" si="1733"/>
        <v>1.3411644331670503E-3</v>
      </c>
      <c r="YG193" s="10">
        <f t="shared" si="1465"/>
        <v>95.205609124075337</v>
      </c>
      <c r="YH193" s="9">
        <f t="shared" si="1041"/>
        <v>102.58829426640268</v>
      </c>
      <c r="YI193" s="9">
        <f t="shared" si="1042"/>
        <v>84.272153316720221</v>
      </c>
      <c r="YJ193" s="115">
        <f t="shared" si="1466"/>
        <v>93.430223791561446</v>
      </c>
      <c r="YK193" s="15">
        <f t="shared" si="1467"/>
        <v>1.1312896065892968E-3</v>
      </c>
      <c r="YL193" s="12"/>
      <c r="YM193" s="11">
        <f t="shared" si="1734"/>
        <v>1.3459116823084346E-3</v>
      </c>
      <c r="YN193" s="10">
        <f t="shared" si="1468"/>
        <v>95.101770906113629</v>
      </c>
      <c r="YO193" s="9">
        <f t="shared" si="1043"/>
        <v>102.54175550891087</v>
      </c>
      <c r="YP193" s="9">
        <f t="shared" si="1044"/>
        <v>84.130341219945763</v>
      </c>
      <c r="YQ193" s="115">
        <f t="shared" si="1469"/>
        <v>93.336048364428308</v>
      </c>
      <c r="YR193" s="15">
        <f t="shared" si="1470"/>
        <v>1.1371741288154361E-3</v>
      </c>
      <c r="YS193" s="12"/>
      <c r="YT193" s="11">
        <f t="shared" si="1735"/>
        <v>1.3506306791491174E-3</v>
      </c>
      <c r="YU193" s="10">
        <f t="shared" si="1471"/>
        <v>94.99769753513317</v>
      </c>
      <c r="YV193" s="9">
        <f t="shared" si="1045"/>
        <v>102.49473133972111</v>
      </c>
      <c r="YW193" s="9">
        <f t="shared" si="1046"/>
        <v>83.988521529455539</v>
      </c>
      <c r="YX193" s="115">
        <f t="shared" si="1472"/>
        <v>93.241626434588326</v>
      </c>
      <c r="YY193" s="15">
        <f t="shared" si="1473"/>
        <v>1.143029138792321E-3</v>
      </c>
      <c r="YZ193" s="12"/>
      <c r="ZA193" s="11">
        <f t="shared" si="1736"/>
        <v>1.3553214933515367E-3</v>
      </c>
      <c r="ZB193" s="10">
        <f t="shared" si="1474"/>
        <v>94.893389583377001</v>
      </c>
      <c r="ZC193" s="9">
        <f t="shared" si="1047"/>
        <v>102.44722169382942</v>
      </c>
      <c r="ZD193" s="9">
        <f t="shared" si="1048"/>
        <v>83.846694232221694</v>
      </c>
      <c r="ZE193" s="115">
        <f t="shared" si="1475"/>
        <v>93.146957963025557</v>
      </c>
      <c r="ZF193" s="15">
        <f t="shared" si="1476"/>
        <v>1.1488546333096657E-3</v>
      </c>
      <c r="ZG193" s="12"/>
      <c r="ZH193" s="11">
        <f t="shared" si="1737"/>
        <v>1.3599841959207443E-3</v>
      </c>
      <c r="ZI193" s="10">
        <f t="shared" si="1477"/>
        <v>94.788847634441368</v>
      </c>
      <c r="ZJ193" s="9">
        <f t="shared" si="1049"/>
        <v>102.39922654420059</v>
      </c>
      <c r="ZK193" s="9">
        <f t="shared" si="1050"/>
        <v>83.704859316092126</v>
      </c>
      <c r="ZL193" s="115">
        <f t="shared" si="1478"/>
        <v>93.052042930146357</v>
      </c>
      <c r="ZM193" s="15">
        <f t="shared" si="1479"/>
        <v>1.1546506114482205E-3</v>
      </c>
      <c r="ZN193" s="12"/>
      <c r="ZO193" s="11">
        <f t="shared" si="1738"/>
        <v>1.3646188591801378E-3</v>
      </c>
      <c r="ZP193" s="10">
        <f t="shared" si="1480"/>
        <v>94.684072283070748</v>
      </c>
      <c r="ZQ193" s="9">
        <f t="shared" si="1051"/>
        <v>102.35074590139129</v>
      </c>
      <c r="ZR193" s="9">
        <f t="shared" si="1052"/>
        <v>83.563016769780617</v>
      </c>
      <c r="ZS193" s="115">
        <f t="shared" si="1481"/>
        <v>92.956881335585962</v>
      </c>
      <c r="ZT193" s="15">
        <f t="shared" si="1482"/>
        <v>1.1604170745571029E-3</v>
      </c>
      <c r="ZU193" s="12"/>
      <c r="ZV193" s="11">
        <f t="shared" si="1739"/>
        <v>1.3692255567472719E-3</v>
      </c>
      <c r="ZW193" s="10">
        <f t="shared" si="1483"/>
        <v>94.579064134953796</v>
      </c>
      <c r="ZX193" s="9">
        <f t="shared" si="1053"/>
        <v>102.30177981317004</v>
      </c>
      <c r="ZY193" s="9">
        <f t="shared" si="1054"/>
        <v>83.421166582856941</v>
      </c>
      <c r="ZZ193" s="115">
        <f t="shared" si="1484"/>
        <v>92.861473198013499</v>
      </c>
      <c r="AAA193" s="15">
        <f t="shared" si="1485"/>
        <v>1.1661540262309373E-3</v>
      </c>
      <c r="AAB193" s="12"/>
      <c r="AAC193" s="11">
        <f t="shared" si="1740"/>
        <v>1.3738043635097654E-3</v>
      </c>
      <c r="AAD193" s="10">
        <f t="shared" si="1486"/>
        <v>94.473823806520159</v>
      </c>
      <c r="AAE193" s="9">
        <f t="shared" si="1055"/>
        <v>102.25232836413446</v>
      </c>
      <c r="AAF193" s="9">
        <f t="shared" si="1056"/>
        <v>83.279308745737197</v>
      </c>
      <c r="AAG193" s="115">
        <f t="shared" si="1487"/>
        <v>92.765818554935834</v>
      </c>
      <c r="AAH193" s="15">
        <f t="shared" si="1488"/>
        <v>1.1718614722868094E-3</v>
      </c>
      <c r="AAI193" s="12"/>
      <c r="AAJ193" s="11">
        <f t="shared" si="1741"/>
        <v>1.3783553556012971E-3</v>
      </c>
      <c r="AAK193" s="10">
        <f t="shared" si="1489"/>
        <v>94.368351924738306</v>
      </c>
      <c r="AAL193" s="9">
        <f t="shared" si="1057"/>
        <v>102.20239167532579</v>
      </c>
      <c r="AAM193" s="9">
        <f t="shared" si="1058"/>
        <v>83.137443249673524</v>
      </c>
      <c r="AAN193" s="115">
        <f t="shared" si="1490"/>
        <v>92.669917462499654</v>
      </c>
      <c r="AAO193" s="15">
        <f t="shared" si="1491"/>
        <v>1.1775394207410963E-3</v>
      </c>
      <c r="AAP193" s="12"/>
      <c r="AAQ193" s="11">
        <f t="shared" si="1742"/>
        <v>1.3828786103777517E-3</v>
      </c>
      <c r="AAR193" s="10">
        <f t="shared" si="1492"/>
        <v>94.262649126913971</v>
      </c>
      <c r="AAS193" s="9">
        <f t="shared" si="1059"/>
        <v>102.15196990384096</v>
      </c>
      <c r="AAT193" s="9">
        <f t="shared" si="1060"/>
        <v>82.995570086744365</v>
      </c>
      <c r="AAU193" s="115">
        <f t="shared" si="1493"/>
        <v>92.573769995292665</v>
      </c>
      <c r="AAV193" s="15">
        <f t="shared" si="1494"/>
        <v>1.1831878817861016E-3</v>
      </c>
      <c r="AAW193" s="11"/>
      <c r="AAX193" s="11">
        <f t="shared" si="1743"/>
        <v>1.3873742063934384E-3</v>
      </c>
      <c r="AAY193" s="10">
        <f t="shared" si="1495"/>
        <v>94.156716060489828</v>
      </c>
      <c r="AAZ193" s="9">
        <f t="shared" si="1061"/>
        <v>102.10106324244221</v>
      </c>
      <c r="ABA193" s="9">
        <f t="shared" si="1062"/>
        <v>82.853689249844479</v>
      </c>
      <c r="ABB193" s="115">
        <f t="shared" si="1496"/>
        <v>92.477376246143336</v>
      </c>
      <c r="ABC193" s="15">
        <f t="shared" si="1497"/>
        <v>1.1888068677665662E-3</v>
      </c>
      <c r="ABD193" s="11"/>
      <c r="ABE193" s="11">
        <f t="shared" si="1744"/>
        <v>1.3918422233774347E-3</v>
      </c>
      <c r="ABF193" s="10">
        <f t="shared" si="1498"/>
        <v>94.05055338284609</v>
      </c>
      <c r="ABG193" s="9">
        <f t="shared" si="1063"/>
        <v>102.04967191916448</v>
      </c>
      <c r="ABH193" s="9">
        <f t="shared" si="1064"/>
        <v>82.711800732674746</v>
      </c>
      <c r="ABI193" s="115">
        <f t="shared" si="1499"/>
        <v>92.380736325919614</v>
      </c>
      <c r="ABJ193" s="15">
        <f t="shared" si="1500"/>
        <v>1.1943963931560441E-3</v>
      </c>
      <c r="ABK193" s="11"/>
      <c r="ABL193" s="11">
        <f t="shared" si="1745"/>
        <v>1.3962827422100796E-3</v>
      </c>
      <c r="ABM193" s="10">
        <f t="shared" si="1501"/>
        <v>93.944161761101981</v>
      </c>
      <c r="ABN193" s="9">
        <f t="shared" si="1065"/>
        <v>101.99779619692073</v>
      </c>
      <c r="ABO193" s="9">
        <f t="shared" si="1066"/>
        <v>82.569904529732597</v>
      </c>
      <c r="ABP193" s="115">
        <f t="shared" si="1502"/>
        <v>92.283850363326664</v>
      </c>
      <c r="ABQ193" s="15">
        <f t="shared" si="1503"/>
        <v>1.1999564745331223E-3</v>
      </c>
      <c r="ABR193" s="11"/>
      <c r="ABS193" s="11">
        <f t="shared" si="1746"/>
        <v>1.4006958448995353E-3</v>
      </c>
      <c r="ABT193" s="10">
        <f t="shared" si="1504"/>
        <v>93.837541871918617</v>
      </c>
      <c r="ABU193" s="9">
        <f t="shared" si="1067"/>
        <v>101.94543637310525</v>
      </c>
      <c r="ABV193" s="9">
        <f t="shared" si="1068"/>
        <v>82.428000636301434</v>
      </c>
      <c r="ABW193" s="115">
        <f t="shared" si="1505"/>
        <v>92.18671850470335</v>
      </c>
      <c r="ABX193" s="15">
        <f t="shared" si="1506"/>
        <v>1.2054871305575657E-3</v>
      </c>
      <c r="ABY193" s="11"/>
      <c r="ABZ193" s="11">
        <f t="shared" si="1747"/>
        <v>1.4050816145585458E-3</v>
      </c>
      <c r="ACA193" s="10">
        <f t="shared" si="1507"/>
        <v>93.730694401302486</v>
      </c>
      <c r="ACB193" s="9">
        <f t="shared" si="1069"/>
        <v>101.8925927791952</v>
      </c>
      <c r="ACC193" s="9">
        <f t="shared" si="1070"/>
        <v>82.286089048441241</v>
      </c>
      <c r="ACD193" s="115">
        <f t="shared" si="1508"/>
        <v>92.089340913818219</v>
      </c>
      <c r="ACE193" s="15">
        <f t="shared" si="1509"/>
        <v>1.210988381946293E-3</v>
      </c>
      <c r="ACF193" s="11"/>
      <c r="ACG193" s="11">
        <f t="shared" si="1748"/>
        <v>1.4094401353812553E-3</v>
      </c>
      <c r="ACH193" s="10">
        <f t="shared" si="1510"/>
        <v>93.623620044410643</v>
      </c>
      <c r="ACI193" s="9">
        <f t="shared" si="1071"/>
        <v>101.83926578035036</v>
      </c>
      <c r="ACJ193" s="9">
        <f t="shared" si="1072"/>
        <v>82.144169762977995</v>
      </c>
      <c r="ACK193" s="115">
        <f t="shared" si="1511"/>
        <v>91.991717771664185</v>
      </c>
      <c r="ACL193" s="15">
        <f t="shared" si="1512"/>
        <v>1.2164602514493014E-3</v>
      </c>
      <c r="ACM193" s="11"/>
      <c r="ACN193" s="11">
        <f t="shared" si="1749"/>
        <v>1.413771492620237E-3</v>
      </c>
      <c r="ACO193" s="10">
        <f t="shared" si="1513"/>
        <v>93.516319505356449</v>
      </c>
      <c r="ACP193" s="9">
        <f t="shared" si="1073"/>
        <v>101.78545577501141</v>
      </c>
      <c r="ACQ193" s="9">
        <f t="shared" si="1074"/>
        <v>82.00224277749416</v>
      </c>
      <c r="ACR193" s="115">
        <f t="shared" si="1514"/>
        <v>91.89384927625278</v>
      </c>
      <c r="ACS193" s="15">
        <f t="shared" si="1515"/>
        <v>1.2219027638254527E-3</v>
      </c>
      <c r="ACT193" s="11"/>
      <c r="ACU193" s="11">
        <f t="shared" si="1750"/>
        <v>1.4180757725635888E-3</v>
      </c>
      <c r="ACV193" s="10">
        <f t="shared" si="1516"/>
        <v>93.408793497017058</v>
      </c>
      <c r="ACW193" s="9">
        <f t="shared" si="1075"/>
        <v>101.73116319449676</v>
      </c>
      <c r="ACX193" s="9">
        <f t="shared" si="1076"/>
        <v>81.860308090318227</v>
      </c>
      <c r="ACY193" s="115">
        <f t="shared" si="1517"/>
        <v>91.795735642407493</v>
      </c>
      <c r="ACZ193" s="15">
        <f t="shared" si="1518"/>
        <v>1.2273159458182021E-3</v>
      </c>
      <c r="ADA193" s="11"/>
      <c r="ADB193" s="11">
        <f t="shared" si="1751"/>
        <v>1.4223530625122379E-3</v>
      </c>
      <c r="ADC193" s="10">
        <f t="shared" si="1519"/>
        <v>93.301042740841609</v>
      </c>
      <c r="ADD193" s="9">
        <f t="shared" si="1077"/>
        <v>101.676388502598</v>
      </c>
      <c r="ADE193" s="9">
        <f t="shared" si="1078"/>
        <v>81.71836570051515</v>
      </c>
      <c r="ADF193" s="115">
        <f t="shared" si="1520"/>
        <v>91.697377101556583</v>
      </c>
      <c r="ADG193" s="15">
        <f t="shared" si="1521"/>
        <v>1.2326998261312199E-3</v>
      </c>
      <c r="ADH193" s="11"/>
      <c r="ADI193" s="11">
        <f t="shared" si="1752"/>
        <v>1.4266034507573301E-3</v>
      </c>
      <c r="ADJ193" s="10">
        <f t="shared" si="1522"/>
        <v>93.193067966661133</v>
      </c>
      <c r="ADK193" s="9">
        <f t="shared" si="1079"/>
        <v>101.62113219517434</v>
      </c>
      <c r="ADL193" s="9">
        <f t="shared" si="1080"/>
        <v>81.576415607875873</v>
      </c>
      <c r="ADM193" s="115">
        <f t="shared" si="1523"/>
        <v>91.598773901525107</v>
      </c>
      <c r="ADN193" s="15">
        <f t="shared" si="1524"/>
        <v>1.2380544354039786E-3</v>
      </c>
      <c r="ADO193" s="11"/>
      <c r="ADP193" s="11">
        <f t="shared" si="1753"/>
        <v>1.4308270265578269E-3</v>
      </c>
      <c r="ADQ193" s="10">
        <f t="shared" si="1525"/>
        <v>93.084869912499258</v>
      </c>
      <c r="ADR193" s="9">
        <f t="shared" si="1081"/>
        <v>101.56539479974579</v>
      </c>
      <c r="ADS193" s="9">
        <f t="shared" si="1082"/>
        <v>81.43445781290778</v>
      </c>
      <c r="ADT193" s="115">
        <f t="shared" si="1526"/>
        <v>91.499926306326785</v>
      </c>
      <c r="ADU193" s="15">
        <f t="shared" si="1527"/>
        <v>1.2433798061872142E-3</v>
      </c>
      <c r="ADV193" s="11"/>
      <c r="ADW193" s="11">
        <f t="shared" si="1754"/>
        <v>1.435023880118205E-3</v>
      </c>
      <c r="ADX193" s="10">
        <f t="shared" si="1528"/>
        <v>92.976449324384646</v>
      </c>
      <c r="ADY193" s="9">
        <f t="shared" si="1083"/>
        <v>101.50917687508561</v>
      </c>
      <c r="ADZ193" s="9">
        <f t="shared" si="1084"/>
        <v>81.292492316824493</v>
      </c>
      <c r="AEA193" s="115">
        <f t="shared" si="1529"/>
        <v>91.400834595955047</v>
      </c>
      <c r="AEB193" s="15">
        <f t="shared" si="1530"/>
        <v>1.2486759729183911E-3</v>
      </c>
      <c r="AEC193" s="11"/>
      <c r="AED193" s="11">
        <f t="shared" si="1755"/>
        <v>1.4391941025663415E-3</v>
      </c>
      <c r="AEE193" s="10">
        <f t="shared" si="1531"/>
        <v>92.867806956164429</v>
      </c>
      <c r="AEF193" s="9">
        <f t="shared" si="1085"/>
        <v>101.45247901081189</v>
      </c>
      <c r="AEG193" s="9">
        <f t="shared" si="1086"/>
        <v>81.150519121535936</v>
      </c>
      <c r="AEH193" s="115">
        <f t="shared" si="1532"/>
        <v>91.301499066173903</v>
      </c>
      <c r="AEI193" s="15">
        <f t="shared" si="1533"/>
        <v>1.253942971897082E-3</v>
      </c>
      <c r="AEJ193" s="11"/>
      <c r="AEK193" s="11">
        <f t="shared" si="1756"/>
        <v>1.4433377859315462E-3</v>
      </c>
      <c r="AEL193" s="10">
        <f t="shared" si="1534"/>
        <v>92.758943569319115</v>
      </c>
      <c r="AEM193" s="9">
        <f t="shared" si="1087"/>
        <v>101.39530182697837</v>
      </c>
      <c r="AEN193" s="9">
        <f t="shared" si="1088"/>
        <v>81.008538229638404</v>
      </c>
      <c r="AEO193" s="115">
        <f t="shared" si="1535"/>
        <v>91.201920028308393</v>
      </c>
      <c r="AEP193" s="15">
        <f t="shared" si="1536"/>
        <v>1.2591808412603161E-3</v>
      </c>
      <c r="AEQ193" s="11"/>
      <c r="AER193" s="11">
        <f t="shared" si="1757"/>
        <v>1.4474550231227594E-3</v>
      </c>
      <c r="AES193" s="10">
        <f t="shared" si="1537"/>
        <v>92.649859932778838</v>
      </c>
      <c r="AET193" s="9">
        <f t="shared" si="1089"/>
        <v>101.33764597366486</v>
      </c>
      <c r="AEU193" s="9">
        <f t="shared" si="1090"/>
        <v>80.866549644404927</v>
      </c>
      <c r="AEV193" s="115">
        <f t="shared" si="1538"/>
        <v>91.102097809034888</v>
      </c>
      <c r="AEW193" s="15">
        <f t="shared" si="1539"/>
        <v>1.2643896209578774E-3</v>
      </c>
      <c r="AEX193" s="11"/>
      <c r="AEY193" s="11">
        <f t="shared" si="1758"/>
        <v>1.4515459079068912E-3</v>
      </c>
      <c r="AEZ193" s="10">
        <f t="shared" si="1540"/>
        <v>92.540556822741138</v>
      </c>
      <c r="AFA193" s="9">
        <f t="shared" si="1091"/>
        <v>101.27951213056713</v>
      </c>
      <c r="AFB193" s="9">
        <f t="shared" si="1092"/>
        <v>80.724553369774839</v>
      </c>
      <c r="AFC193" s="115">
        <f t="shared" si="1541"/>
        <v>91.002032750170983</v>
      </c>
      <c r="AFD193" s="15">
        <f t="shared" si="1542"/>
        <v>1.2695693527276031E-3</v>
      </c>
      <c r="AFE193" s="11"/>
      <c r="AFF193" s="11">
        <f t="shared" si="1759"/>
        <v>1.4556105348873796E-3</v>
      </c>
      <c r="AFG193" s="10">
        <f t="shared" si="1543"/>
        <v>92.431035022489723</v>
      </c>
      <c r="AFH193" s="9">
        <f t="shared" si="1093"/>
        <v>101.2209010065864</v>
      </c>
      <c r="AFI193" s="9">
        <f t="shared" si="1094"/>
        <v>80.582549410344356</v>
      </c>
      <c r="AFJ193" s="115">
        <f t="shared" si="1544"/>
        <v>90.901725208465379</v>
      </c>
      <c r="AFK193" s="15">
        <f t="shared" si="1545"/>
        <v>1.2747200800706331E-3</v>
      </c>
      <c r="AFL193" s="11"/>
      <c r="AFM193" s="11">
        <f t="shared" si="1760"/>
        <v>1.459648999482852E-3</v>
      </c>
      <c r="AFN193" s="10">
        <f t="shared" si="1546"/>
        <v>92.321295322215178</v>
      </c>
      <c r="AFO193" s="9">
        <f t="shared" si="1095"/>
        <v>101.16181333941883</v>
      </c>
      <c r="AFP193" s="9">
        <f t="shared" si="1096"/>
        <v>80.440537771356617</v>
      </c>
      <c r="AFQ193" s="115">
        <f t="shared" si="1547"/>
        <v>90.801175555387715</v>
      </c>
      <c r="AFR193" s="15">
        <f t="shared" si="1548"/>
        <v>1.2798418482266539E-3</v>
      </c>
      <c r="AFS193" s="11"/>
      <c r="AFT193" s="11">
        <f t="shared" si="1761"/>
        <v>1.4636613979059994E-3</v>
      </c>
      <c r="AFU193" s="10">
        <f t="shared" si="1549"/>
        <v>92.211338518836811</v>
      </c>
      <c r="AFV193" s="9">
        <f t="shared" si="1097"/>
        <v>101.10224989514468</v>
      </c>
      <c r="AFW193" s="9">
        <f t="shared" si="1098"/>
        <v>80.298518458691674</v>
      </c>
      <c r="AFX193" s="115">
        <f t="shared" si="1550"/>
        <v>90.700384176918178</v>
      </c>
      <c r="AFY193" s="15">
        <f t="shared" si="1551"/>
        <v>1.2849347041491456E-3</v>
      </c>
      <c r="AFZ193" s="11"/>
      <c r="AGA193" s="11">
        <f t="shared" si="1762"/>
        <v>1.4676478271426247E-3</v>
      </c>
      <c r="AGB193" s="10">
        <f t="shared" si="1552"/>
        <v>92.101165415825932</v>
      </c>
      <c r="AGC193" s="9">
        <f t="shared" si="1099"/>
        <v>101.04221146781764</v>
      </c>
      <c r="AGD193" s="9">
        <f t="shared" si="1100"/>
        <v>80.156491478857063</v>
      </c>
      <c r="AGE193" s="115">
        <f t="shared" si="1553"/>
        <v>90.59935147333735</v>
      </c>
      <c r="AGF193" s="15">
        <f t="shared" si="1554"/>
        <v>1.2899986964806046E-3</v>
      </c>
      <c r="AGG193" s="11"/>
      <c r="AGH193" s="11">
        <f t="shared" si="1763"/>
        <v>1.4716083849308278E-3</v>
      </c>
      <c r="AGI193" s="10">
        <f t="shared" si="1555"/>
        <v>91.990776823030899</v>
      </c>
      <c r="AGJ193" s="9">
        <f t="shared" si="1101"/>
        <v>100.98169887905421</v>
      </c>
      <c r="AGK193" s="9">
        <f t="shared" si="1102"/>
        <v>80.014456838977878</v>
      </c>
      <c r="AGL193" s="115">
        <f t="shared" si="1556"/>
        <v>90.498077859016036</v>
      </c>
      <c r="AGM193" s="15">
        <f t="shared" si="1557"/>
        <v>1.2950338755277886E-3</v>
      </c>
      <c r="AGN193" s="11"/>
      <c r="AGO193" s="11">
        <f t="shared" si="1764"/>
        <v>1.4755431697404122E-3</v>
      </c>
      <c r="AGP193" s="10">
        <f t="shared" si="1558"/>
        <v>91.880173556503365</v>
      </c>
      <c r="AGQ193" s="9">
        <f t="shared" si="1103"/>
        <v>100.92071297762332</v>
      </c>
      <c r="AGR193" s="9">
        <f t="shared" si="1104"/>
        <v>79.872414546786985</v>
      </c>
      <c r="AGS193" s="115">
        <f t="shared" si="1559"/>
        <v>90.396563762205147</v>
      </c>
      <c r="AGT193" s="15">
        <f t="shared" si="1560"/>
        <v>1.3000402932369748E-3</v>
      </c>
      <c r="AGU193" s="11"/>
      <c r="AGV193" s="11">
        <f t="shared" si="1765"/>
        <v>1.4794522807524458E-3</v>
      </c>
      <c r="AGW193" s="10">
        <f t="shared" si="1561"/>
        <v>91.769356438326156</v>
      </c>
      <c r="AGX193" s="9">
        <f t="shared" si="1105"/>
        <v>100.85925463903631</v>
      </c>
      <c r="AGY193" s="9">
        <f t="shared" si="1106"/>
        <v>79.730364610615581</v>
      </c>
      <c r="AGZ193" s="115">
        <f t="shared" si="1562"/>
        <v>90.294809624825945</v>
      </c>
      <c r="AHA193" s="15">
        <f t="shared" si="1563"/>
        <v>1.3050180031692197E-3</v>
      </c>
      <c r="AHB193" s="11"/>
      <c r="AHC193" s="11">
        <f t="shared" si="1766"/>
        <v>1.48333581783901E-3</v>
      </c>
      <c r="AHD193" s="10">
        <f t="shared" si="1564"/>
        <v>91.658326296442738</v>
      </c>
      <c r="AHE193" s="9">
        <f t="shared" si="1107"/>
        <v>100.79732476513725</v>
      </c>
      <c r="AHF193" s="9">
        <f t="shared" si="1108"/>
        <v>79.588307039383253</v>
      </c>
      <c r="AHG193" s="115">
        <f t="shared" si="1565"/>
        <v>90.19281590226025</v>
      </c>
      <c r="AHH193" s="15">
        <f t="shared" si="1566"/>
        <v>1.3099670604756731E-3</v>
      </c>
      <c r="AHI193" s="11"/>
      <c r="AHJ193" s="11">
        <f t="shared" si="1767"/>
        <v>1.4871938815431325E-3</v>
      </c>
      <c r="AHK193" s="10">
        <f t="shared" si="1567"/>
        <v>91.547083964488053</v>
      </c>
      <c r="AHL193" s="9">
        <f t="shared" si="1109"/>
        <v>100.73492428369391</v>
      </c>
      <c r="AHM193" s="9">
        <f t="shared" si="1110"/>
        <v>79.446241842588705</v>
      </c>
      <c r="AHN193" s="115">
        <f t="shared" si="1568"/>
        <v>90.09058306314131</v>
      </c>
      <c r="AHO193" s="15">
        <f t="shared" si="1569"/>
        <v>1.3148875218728805E-3</v>
      </c>
      <c r="AHP193" s="11"/>
      <c r="AHQ193" s="11">
        <f t="shared" si="1768"/>
        <v>1.4910265730588941E-3</v>
      </c>
      <c r="AHR193" s="10">
        <f t="shared" si="1570"/>
        <v>91.435630281621172</v>
      </c>
      <c r="AHS193" s="9">
        <f t="shared" si="1111"/>
        <v>100.67205414798931</v>
      </c>
      <c r="AHT193" s="9">
        <f t="shared" si="1112"/>
        <v>79.304169030299988</v>
      </c>
      <c r="AHU193" s="115">
        <f t="shared" si="1571"/>
        <v>89.988111589144651</v>
      </c>
      <c r="AHV193" s="15">
        <f t="shared" si="1572"/>
        <v>1.3197794456181616E-3</v>
      </c>
      <c r="AHW193" s="11"/>
      <c r="AHX193" s="11">
        <f t="shared" si="1769"/>
        <v>1.4948339942117376E-3</v>
      </c>
      <c r="AHY193" s="10">
        <f t="shared" si="1573"/>
        <v>91.323966092359271</v>
      </c>
      <c r="AHZ193" s="9">
        <f t="shared" si="1113"/>
        <v>100.60871533641398</v>
      </c>
      <c r="AIA193" s="9">
        <f t="shared" si="1114"/>
        <v>79.162088613145187</v>
      </c>
      <c r="AIB193" s="115">
        <f t="shared" si="1574"/>
        <v>89.885401974779583</v>
      </c>
      <c r="AIC193" s="15">
        <f t="shared" si="1575"/>
        <v>1.3246428914850021E-3</v>
      </c>
      <c r="AID193" s="11"/>
      <c r="AIE193" s="11">
        <f t="shared" si="1770"/>
        <v>1.4986162474389488E-3</v>
      </c>
      <c r="AIF193" s="10">
        <f t="shared" si="1576"/>
        <v>91.212092246413363</v>
      </c>
      <c r="AIG193" s="9">
        <f t="shared" si="1115"/>
        <v>100.54490885205904</v>
      </c>
      <c r="AIH193" s="9">
        <f t="shared" si="1116"/>
        <v>79.020000602302872</v>
      </c>
      <c r="AII193" s="115">
        <f t="shared" si="1577"/>
        <v>89.782454727180948</v>
      </c>
      <c r="AIJ193" s="15">
        <f t="shared" si="1578"/>
        <v>1.329477920738512E-3</v>
      </c>
      <c r="AIK193" s="11"/>
      <c r="AIL193" s="11">
        <f t="shared" si="1771"/>
        <v>1.5023734357703315E-3</v>
      </c>
      <c r="AIM193" s="10">
        <f t="shared" si="1579"/>
        <v>91.100009598525531</v>
      </c>
      <c r="AIN193" s="9">
        <f t="shared" si="1117"/>
        <v>100.48063572231025</v>
      </c>
      <c r="AIO193" s="9">
        <f t="shared" si="1118"/>
        <v>78.877905009492451</v>
      </c>
      <c r="AIP193" s="115">
        <f t="shared" si="1580"/>
        <v>89.679270365901345</v>
      </c>
      <c r="AIQ193" s="15">
        <f t="shared" si="1581"/>
        <v>1.334284596110943E-3</v>
      </c>
      <c r="AIR193" s="11"/>
      <c r="AIS193" s="11">
        <f t="shared" si="1772"/>
        <v>1.5061056628090912E-3</v>
      </c>
      <c r="AIT193" s="10">
        <f t="shared" si="1582"/>
        <v>90.987719008307678</v>
      </c>
      <c r="AIU193" s="9">
        <f t="shared" si="1119"/>
        <v>100.41589699844305</v>
      </c>
      <c r="AIV193" s="9">
        <f t="shared" si="1120"/>
        <v>78.735801846965344</v>
      </c>
      <c r="AIW193" s="115">
        <f t="shared" si="1583"/>
        <v>89.575849422704195</v>
      </c>
      <c r="AIX193" s="15">
        <f t="shared" si="1584"/>
        <v>1.3390629817772238E-3</v>
      </c>
      <c r="AIY193" s="11"/>
      <c r="AIZ193" s="11">
        <f t="shared" si="1773"/>
        <v>1.5098130327128648E-3</v>
      </c>
      <c r="AJA193" s="10">
        <f t="shared" si="1585"/>
        <v>90.875221340082248</v>
      </c>
      <c r="AJB193" s="9">
        <f t="shared" si="1121"/>
        <v>100.3506937552186</v>
      </c>
      <c r="AJC193" s="9">
        <f t="shared" si="1122"/>
        <v>78.593691127495362</v>
      </c>
      <c r="AJD193" s="115">
        <f t="shared" si="1586"/>
        <v>89.472192441356981</v>
      </c>
      <c r="AJE193" s="15">
        <f t="shared" si="1587"/>
        <v>1.3438131433306103E-3</v>
      </c>
      <c r="AJF193" s="11"/>
      <c r="AJG193" s="11">
        <f t="shared" si="1774"/>
        <v>1.5134956501749821E-3</v>
      </c>
      <c r="AJH193" s="10">
        <f t="shared" si="1588"/>
        <v>90.76251746272419</v>
      </c>
      <c r="AJI193" s="9">
        <f t="shared" si="1123"/>
        <v>100.28502709048117</v>
      </c>
      <c r="AJJ193" s="9">
        <f t="shared" si="1124"/>
        <v>78.451572864369183</v>
      </c>
      <c r="AJK193" s="115">
        <f t="shared" si="1589"/>
        <v>89.368299977425181</v>
      </c>
      <c r="AJL193" s="15">
        <f t="shared" si="1590"/>
        <v>1.3485351477583937E-3</v>
      </c>
      <c r="AJM193" s="11"/>
      <c r="AJN193" s="11">
        <f t="shared" si="1775"/>
        <v>1.5171536204059307E-3</v>
      </c>
      <c r="AJO193" s="10">
        <f t="shared" si="1591"/>
        <v>90.649608249504553</v>
      </c>
      <c r="AJP193" s="9">
        <f t="shared" si="1125"/>
        <v>100.21889812475665</v>
      </c>
      <c r="AJQ193" s="9">
        <f t="shared" si="1126"/>
        <v>78.309447071377903</v>
      </c>
      <c r="AJR193" s="115">
        <f t="shared" si="1592"/>
        <v>89.264172598067276</v>
      </c>
      <c r="AJS193" s="15">
        <f t="shared" si="1593"/>
        <v>1.3532290634176397E-3</v>
      </c>
      <c r="AJT193" s="11"/>
      <c r="AJU193" s="11">
        <f t="shared" si="1776"/>
        <v>1.5207870491149441E-3</v>
      </c>
      <c r="AJV193" s="10">
        <f t="shared" si="1594"/>
        <v>90.536494577936239</v>
      </c>
      <c r="AJW193" s="9">
        <f t="shared" si="1127"/>
        <v>100.15230800085249</v>
      </c>
      <c r="AJX193" s="9">
        <f t="shared" si="1128"/>
        <v>78.167313762807069</v>
      </c>
      <c r="AJY193" s="115">
        <f t="shared" si="1595"/>
        <v>89.15981088182977</v>
      </c>
      <c r="AJZ193" s="15">
        <f t="shared" si="1596"/>
        <v>1.3578949600110788E-3</v>
      </c>
      <c r="AKA193" s="11"/>
      <c r="AKB193" s="11">
        <f t="shared" si="1777"/>
        <v>1.5243960424918875E-3</v>
      </c>
      <c r="AKC193" s="10">
        <f t="shared" si="1597"/>
        <v>90.423177329620614</v>
      </c>
      <c r="AKD193" s="9">
        <f t="shared" si="1129"/>
        <v>100.08525788345904</v>
      </c>
      <c r="AKE193" s="9">
        <f t="shared" si="1130"/>
        <v>78.025172953428111</v>
      </c>
      <c r="AKF193" s="115">
        <f t="shared" si="1598"/>
        <v>89.055215418443566</v>
      </c>
      <c r="AKG193" s="15">
        <f t="shared" si="1599"/>
        <v>1.3625329085630241E-3</v>
      </c>
      <c r="AKH193" s="11"/>
      <c r="AKI193" s="11">
        <f t="shared" si="1778"/>
        <v>1.5279807071892505E-3</v>
      </c>
      <c r="AKJ193" s="10">
        <f t="shared" si="1600"/>
        <v>90.309657390096461</v>
      </c>
      <c r="AKK193" s="9">
        <f t="shared" si="1131"/>
        <v>100.01774895875241</v>
      </c>
      <c r="AKL193" s="9">
        <f t="shared" si="1132"/>
        <v>77.883024658489262</v>
      </c>
      <c r="AKM193" s="115">
        <f t="shared" si="1601"/>
        <v>88.950386808620834</v>
      </c>
      <c r="AKN193" s="15">
        <f t="shared" si="1602"/>
        <v>1.3671429813953981E-3</v>
      </c>
      <c r="AKO193" s="11"/>
      <c r="AKP193" s="11">
        <f t="shared" si="1779"/>
        <v>1.5315411503043776E-3</v>
      </c>
      <c r="AKQ193" s="10">
        <f t="shared" si="1603"/>
        <v>90.195935648690295</v>
      </c>
      <c r="AKR193" s="9">
        <f t="shared" si="1133"/>
        <v>99.949782433998877</v>
      </c>
      <c r="AKS193" s="9">
        <f t="shared" si="1134"/>
        <v>77.740868893706292</v>
      </c>
      <c r="AKT193" s="115">
        <f t="shared" si="1604"/>
        <v>88.845325663852577</v>
      </c>
      <c r="AKU193" s="15">
        <f t="shared" si="1605"/>
        <v>1.3717252521038758E-3</v>
      </c>
      <c r="AKV193" s="11"/>
      <c r="AKW193" s="11">
        <f t="shared" si="1780"/>
        <v>1.5350774793619132E-3</v>
      </c>
      <c r="AKX193" s="10">
        <f t="shared" si="1606"/>
        <v>90.082012998368199</v>
      </c>
      <c r="AKY193" s="9">
        <f t="shared" si="1135"/>
        <v>99.881359537161075</v>
      </c>
      <c r="AKZ193" s="9">
        <f t="shared" si="1136"/>
        <v>77.598705675253996</v>
      </c>
      <c r="ALA193" s="115">
        <f t="shared" si="1607"/>
        <v>88.740032606207535</v>
      </c>
      <c r="ALB193" s="15">
        <f t="shared" si="1608"/>
        <v>1.376279795534077E-3</v>
      </c>
      <c r="ALC193" s="11"/>
      <c r="ALD193" s="11">
        <f t="shared" si="1781"/>
        <v>1.5385898022963859E-3</v>
      </c>
      <c r="ALE193" s="10">
        <f t="shared" si="1609"/>
        <v>89.967890335589743</v>
      </c>
      <c r="ALF193" s="9">
        <f t="shared" si="1137"/>
        <v>99.812481516505741</v>
      </c>
      <c r="ALG193" s="9">
        <f t="shared" si="1138"/>
        <v>77.456535019757141</v>
      </c>
      <c r="ALH193" s="115">
        <f t="shared" si="1610"/>
        <v>88.634508268131441</v>
      </c>
      <c r="ALI193" s="15">
        <f t="shared" si="1611"/>
        <v>1.3808066877579106E-3</v>
      </c>
      <c r="ALJ193" s="11"/>
      <c r="ALK193" s="11">
        <f t="shared" si="1782"/>
        <v>1.5420782274350522E-3</v>
      </c>
      <c r="ALL193" s="10">
        <f t="shared" si="1612"/>
        <v>89.853568560163211</v>
      </c>
      <c r="ALM193" s="9">
        <f t="shared" si="1139"/>
        <v>99.743149640213431</v>
      </c>
      <c r="ALN193" s="9">
        <f t="shared" si="1140"/>
        <v>77.314356944281627</v>
      </c>
      <c r="ALO193" s="115">
        <f t="shared" si="1613"/>
        <v>88.528753292247529</v>
      </c>
      <c r="ALP193" s="15">
        <f t="shared" si="1614"/>
        <v>1.3853060060500053E-3</v>
      </c>
      <c r="ALQ193" s="12"/>
      <c r="ALR193" s="11">
        <f t="shared" si="1783"/>
        <v>1.5455428634809129E-3</v>
      </c>
      <c r="ALS193" s="10">
        <f t="shared" si="1615"/>
        <v>89.739048575102601</v>
      </c>
      <c r="ALT193" s="9">
        <f t="shared" si="1141"/>
        <v>99.673365195989987</v>
      </c>
      <c r="ALU193" s="9">
        <f t="shared" si="1142"/>
        <v>77.172171466325977</v>
      </c>
      <c r="ALV193" s="115">
        <f t="shared" si="1616"/>
        <v>88.422768331157982</v>
      </c>
      <c r="ALW193" s="15">
        <f t="shared" si="1617"/>
        <v>1.389777828864242E-3</v>
      </c>
      <c r="ALX193" s="12"/>
      <c r="ALY193" s="11">
        <f t="shared" si="1784"/>
        <v>1.5489838194959122E-3</v>
      </c>
      <c r="ALZ193" s="10">
        <f t="shared" si="1618"/>
        <v>89.624331286486466</v>
      </c>
      <c r="AMA193" s="9">
        <f t="shared" si="1143"/>
        <v>99.603129490680033</v>
      </c>
      <c r="AMB193" s="9">
        <f t="shared" si="1144"/>
        <v>77.029978603812324</v>
      </c>
      <c r="AMC193" s="115">
        <f t="shared" si="1619"/>
        <v>88.316554047246171</v>
      </c>
      <c r="AMD193" s="15">
        <f t="shared" si="1620"/>
        <v>1.3942222358104379E-3</v>
      </c>
      <c r="AME193" s="12"/>
      <c r="AMF193" s="11">
        <f t="shared" si="1785"/>
        <v>1.5524012048843843E-3</v>
      </c>
      <c r="AMG193" s="10">
        <f t="shared" si="1621"/>
        <v>89.509417603318127</v>
      </c>
      <c r="AMH193" s="9">
        <f t="shared" si="1145"/>
        <v>99.532443849882441</v>
      </c>
      <c r="AMI193" s="9">
        <f t="shared" si="1146"/>
        <v>76.887778375078241</v>
      </c>
      <c r="AMJ193" s="115">
        <f t="shared" si="1622"/>
        <v>88.210111112480348</v>
      </c>
      <c r="AMK193" s="15">
        <f t="shared" si="1623"/>
        <v>1.3986393076310956E-3</v>
      </c>
      <c r="AML193" s="12"/>
      <c r="AMM193" s="11">
        <f t="shared" si="1786"/>
        <v>1.5557951293766392E-3</v>
      </c>
      <c r="AMN193" s="10">
        <f t="shared" si="1624"/>
        <v>89.394308437387963</v>
      </c>
      <c r="AMO193" s="9">
        <f t="shared" si="1147"/>
        <v>99.461309617567878</v>
      </c>
      <c r="AMP193" s="9">
        <f t="shared" si="1148"/>
        <v>76.745570798868016</v>
      </c>
      <c r="AMQ193" s="115">
        <f t="shared" si="1625"/>
        <v>88.103440208217947</v>
      </c>
      <c r="AMR193" s="15">
        <f t="shared" si="1626"/>
        <v>1.4030291261783326E-3</v>
      </c>
      <c r="AMS193" s="12"/>
      <c r="AMT193" s="11">
        <f t="shared" si="1787"/>
        <v>1.5591657030127927E-3</v>
      </c>
      <c r="AMU193" s="10">
        <f t="shared" si="1627"/>
        <v>89.279004703137076</v>
      </c>
      <c r="AMV193" s="9">
        <f t="shared" si="1149"/>
        <v>99.389728155698464</v>
      </c>
      <c r="AMW193" s="9">
        <f t="shared" si="1150"/>
        <v>76.603355894324224</v>
      </c>
      <c r="AMX193" s="115">
        <f t="shared" si="1628"/>
        <v>87.996542025011337</v>
      </c>
      <c r="AMY193" s="15">
        <f t="shared" si="1629"/>
        <v>1.4073917743908945E-3</v>
      </c>
      <c r="AMZ193" s="12"/>
      <c r="ANA193" s="11">
        <f t="shared" si="1788"/>
        <v>1.5625130361267791E-3</v>
      </c>
      <c r="ANB193" s="10">
        <f t="shared" si="1630"/>
        <v>89.163507317522772</v>
      </c>
      <c r="ANC193" s="9">
        <f t="shared" si="1151"/>
        <v>99.317700843849678</v>
      </c>
      <c r="AND193" s="9">
        <f t="shared" si="1152"/>
        <v>76.407946010315854</v>
      </c>
      <c r="ANE193" s="115">
        <f t="shared" si="1631"/>
        <v>87.862823427082759</v>
      </c>
      <c r="ANF193" s="15">
        <f t="shared" si="1632"/>
        <v>1.4150124528898122E-3</v>
      </c>
      <c r="ANG193" s="12"/>
      <c r="ANH193" s="11">
        <f t="shared" si="1789"/>
        <v>1.5691456508954366E-3</v>
      </c>
      <c r="ANI193" s="10">
        <f t="shared" si="1633"/>
        <v>89.021034786174511</v>
      </c>
      <c r="ANJ193" s="9">
        <f t="shared" si="1153"/>
        <v>99.244891400021018</v>
      </c>
      <c r="ANK193" s="9">
        <f t="shared" si="1154"/>
        <v>76.346869126237962</v>
      </c>
      <c r="ANL193" s="115">
        <f t="shared" si="1634"/>
        <v>87.79588026312949</v>
      </c>
      <c r="ANM193" s="15">
        <f t="shared" si="1635"/>
        <v>1.4142877957176922E-3</v>
      </c>
      <c r="ANN193" s="12"/>
      <c r="ANO193" s="11">
        <f t="shared" si="1790"/>
        <v>1.5673754647335537E-3</v>
      </c>
      <c r="ANP193" s="10">
        <f t="shared" si="1636"/>
        <v>88.945829704333079</v>
      </c>
      <c r="ANQ193" s="9">
        <f t="shared" si="1155"/>
        <v>99.172156511543918</v>
      </c>
      <c r="ANR193" s="9">
        <f t="shared" si="1156"/>
        <v>77.165761589096888</v>
      </c>
      <c r="ANS193" s="115">
        <f t="shared" si="1637"/>
        <v>88.16895905032041</v>
      </c>
      <c r="ANT193" s="15">
        <f t="shared" si="1638"/>
        <v>1.3592167652922197E-3</v>
      </c>
      <c r="ANU193" s="12"/>
      <c r="ANV193" s="11">
        <f t="shared" si="1791"/>
        <v>1.5108887062473487E-3</v>
      </c>
      <c r="ANW193" s="10">
        <f t="shared" si="1639"/>
        <v>89.3137707708362</v>
      </c>
      <c r="ANX193" s="9">
        <f t="shared" si="1157"/>
        <v>99.104975794453537</v>
      </c>
      <c r="ANY193" s="9">
        <f t="shared" si="1158"/>
        <v>78.099174795742442</v>
      </c>
      <c r="ANZ193" s="115">
        <f t="shared" si="1640"/>
        <v>88.60207529509799</v>
      </c>
      <c r="AOA193" s="15">
        <f t="shared" si="1641"/>
        <v>1.2974154552101156E-3</v>
      </c>
      <c r="AOB193" s="12"/>
      <c r="AOC193" s="11">
        <f t="shared" si="1792"/>
        <v>1.4476897335962133E-3</v>
      </c>
      <c r="AOD193" s="10">
        <f t="shared" si="1642"/>
        <v>89.742371828647208</v>
      </c>
      <c r="AOE193" s="9">
        <f t="shared" si="1159"/>
        <v>99.04376537945906</v>
      </c>
      <c r="AOF193" s="9">
        <f t="shared" si="1160"/>
        <v>79.180428024980429</v>
      </c>
      <c r="AOG193" s="115">
        <f t="shared" si="1643"/>
        <v>89.112096702219745</v>
      </c>
      <c r="AOH193" s="15">
        <f t="shared" si="1644"/>
        <v>1.2268516148150829E-3</v>
      </c>
      <c r="AOI193" s="12"/>
      <c r="AOJ193" s="11">
        <f t="shared" si="1793"/>
        <v>1.3757431406278919E-3</v>
      </c>
      <c r="AOK193" s="10">
        <f t="shared" si="1645"/>
        <v>90.248586285415172</v>
      </c>
      <c r="AOL193" s="9">
        <f t="shared" si="1161"/>
        <v>98.989032125588665</v>
      </c>
      <c r="AOM193" s="9">
        <f t="shared" si="1162"/>
        <v>80.470820724877157</v>
      </c>
      <c r="AON193" s="115">
        <f t="shared" si="1646"/>
        <v>89.729926425232918</v>
      </c>
      <c r="AOO193" s="15">
        <f t="shared" si="1647"/>
        <v>1.1437704125448712E-3</v>
      </c>
      <c r="AOP193" s="12"/>
      <c r="AOQ193" s="11">
        <f t="shared" si="1794"/>
        <v>1.2912856999130193E-3</v>
      </c>
      <c r="AOR193" s="10">
        <f t="shared" si="1648"/>
        <v>90.863465938782042</v>
      </c>
      <c r="AOS193" s="9">
        <f t="shared" si="1163"/>
        <v>98.94146083809585</v>
      </c>
      <c r="AOT193" s="9">
        <f t="shared" si="1164"/>
        <v>82.095092628943306</v>
      </c>
      <c r="AOU193" s="115">
        <f t="shared" si="1649"/>
        <v>90.518276733519571</v>
      </c>
      <c r="AOV193" s="15">
        <f t="shared" si="1650"/>
        <v>1.0405096420772531E-3</v>
      </c>
      <c r="AOW193" s="12"/>
      <c r="AOX193" s="11">
        <f t="shared" si="1795"/>
        <v>1.1866357369306716E-3</v>
      </c>
      <c r="AOY193" s="10">
        <f t="shared" si="1651"/>
        <v>91.649999999999991</v>
      </c>
      <c r="AOZ193" s="9">
        <f t="shared" si="1165"/>
        <v>98.902091382636371</v>
      </c>
      <c r="APA193" s="9"/>
      <c r="APB193" s="97">
        <f t="shared" si="1652"/>
        <v>91.649999999999991</v>
      </c>
      <c r="APC193" s="15">
        <f t="shared" si="1653"/>
        <v>8.9584543269793568E-4</v>
      </c>
      <c r="APD193" s="11"/>
      <c r="APE193" s="11"/>
    </row>
    <row r="194" spans="1:1097" x14ac:dyDescent="0.2">
      <c r="A194" s="183"/>
      <c r="B194" s="183"/>
      <c r="C194" s="1">
        <f t="shared" si="1654"/>
        <v>180</v>
      </c>
      <c r="D194" s="1">
        <f t="shared" si="1655"/>
        <v>6024.5844021139956</v>
      </c>
      <c r="E194" s="1">
        <f t="shared" si="1656"/>
        <v>-16317921.817764627</v>
      </c>
      <c r="F194" s="2">
        <f t="shared" si="1657"/>
        <v>113.16</v>
      </c>
      <c r="G194" s="8">
        <f t="shared" si="1658"/>
        <v>1.9810000000000001E-3</v>
      </c>
      <c r="H194" s="6">
        <f t="shared" si="1659"/>
        <v>0.14400020254000001</v>
      </c>
      <c r="I194" s="2">
        <f t="shared" si="1660"/>
        <v>3500</v>
      </c>
      <c r="J194" s="3">
        <f t="shared" si="857"/>
        <v>58.333333333333336</v>
      </c>
      <c r="K194" s="3">
        <f t="shared" si="858"/>
        <v>366.52</v>
      </c>
      <c r="L194" s="1">
        <f t="shared" si="1661"/>
        <v>0.82</v>
      </c>
      <c r="M194" s="1">
        <f t="shared" si="1662"/>
        <v>0.66</v>
      </c>
      <c r="N194" s="1">
        <f t="shared" si="1166"/>
        <v>0.54120000000000001</v>
      </c>
      <c r="O194" s="3">
        <f t="shared" si="1167"/>
        <v>7.5227878787878781</v>
      </c>
      <c r="P194" s="40">
        <f t="shared" si="859"/>
        <v>570.9796</v>
      </c>
      <c r="Q194" s="1">
        <f t="shared" si="1663"/>
        <v>21.51</v>
      </c>
      <c r="R194" s="1">
        <f t="shared" si="1664"/>
        <v>151</v>
      </c>
      <c r="S194" s="2">
        <f t="shared" si="1665"/>
        <v>12587.54</v>
      </c>
      <c r="T194" s="1">
        <f t="shared" si="860"/>
        <v>83.916933333333333</v>
      </c>
      <c r="U194" s="7">
        <f t="shared" si="1666"/>
        <v>9.1849501318337995E-2</v>
      </c>
      <c r="V194" s="7">
        <f t="shared" si="861"/>
        <v>6.6258942829124593E-3</v>
      </c>
      <c r="W194" s="159">
        <f t="shared" si="1667"/>
        <v>3.4283282369456214E-2</v>
      </c>
      <c r="X194" s="40">
        <f t="shared" si="862"/>
        <v>8095.2484858865882</v>
      </c>
      <c r="Y194" s="1">
        <f t="shared" si="1668"/>
        <v>0</v>
      </c>
      <c r="Z194" s="1">
        <f t="shared" si="1669"/>
        <v>113.16</v>
      </c>
      <c r="AA194" s="1">
        <f t="shared" si="1670"/>
        <v>91.649999999999991</v>
      </c>
      <c r="AB194" s="6">
        <f t="shared" si="863"/>
        <v>0.2895550479995273</v>
      </c>
      <c r="AC194" s="1">
        <f t="shared" si="1671"/>
        <v>526.19133708825245</v>
      </c>
      <c r="AD194" s="40">
        <f t="shared" si="864"/>
        <v>36363.626619283568</v>
      </c>
      <c r="AE194" s="1">
        <f t="shared" si="865"/>
        <v>0.15947988387208822</v>
      </c>
      <c r="AF194" s="2">
        <f t="shared" si="1796"/>
        <v>9</v>
      </c>
      <c r="AG194" s="10">
        <f t="shared" si="866"/>
        <v>1.4353189548487939</v>
      </c>
      <c r="AH194" s="12">
        <f t="shared" si="867"/>
        <v>0.70641232065112047</v>
      </c>
      <c r="AI194" s="43">
        <f t="shared" si="868"/>
        <v>-1.6044429799493016E-6</v>
      </c>
      <c r="AJ194" s="93">
        <f t="shared" si="869"/>
        <v>4.1495083156267302E-7</v>
      </c>
      <c r="AK194" s="43">
        <f t="shared" si="1168"/>
        <v>0</v>
      </c>
      <c r="AL194" s="43">
        <f t="shared" si="870"/>
        <v>2.3528779462902546E-4</v>
      </c>
      <c r="AM194" s="43"/>
      <c r="AN194" s="43">
        <f t="shared" si="1169"/>
        <v>0</v>
      </c>
      <c r="AO194" s="10">
        <f t="shared" si="1170"/>
        <v>100.81642086181596</v>
      </c>
      <c r="AP194" s="9"/>
      <c r="AQ194" s="9">
        <f t="shared" si="871"/>
        <v>96.594441245842376</v>
      </c>
      <c r="AR194" s="104">
        <f t="shared" si="1171"/>
        <v>96.594441245842376</v>
      </c>
      <c r="AS194" s="15">
        <f t="shared" si="1172"/>
        <v>0</v>
      </c>
      <c r="AT194" s="49"/>
      <c r="AU194" s="11">
        <f t="shared" si="1173"/>
        <v>5.1342013006607065E-4</v>
      </c>
      <c r="AV194" s="10">
        <f t="shared" si="1174"/>
        <v>100.74111931604452</v>
      </c>
      <c r="AW194" s="9">
        <f t="shared" si="872"/>
        <v>96.594441245842376</v>
      </c>
      <c r="AX194" s="9">
        <f t="shared" si="873"/>
        <v>96.453425618907261</v>
      </c>
      <c r="AY194" s="97">
        <f t="shared" si="1175"/>
        <v>96.523933432374818</v>
      </c>
      <c r="AZ194" s="15">
        <f t="shared" si="1176"/>
        <v>8.7097775430219462E-6</v>
      </c>
      <c r="BA194" s="49"/>
      <c r="BB194" s="11">
        <f t="shared" si="1177"/>
        <v>5.2155677922503818E-4</v>
      </c>
      <c r="BC194" s="10">
        <f t="shared" si="1178"/>
        <v>100.66566565892128</v>
      </c>
      <c r="BD194" s="9">
        <f t="shared" si="874"/>
        <v>96.59443848728948</v>
      </c>
      <c r="BE194" s="9">
        <f t="shared" si="875"/>
        <v>96.312411839111675</v>
      </c>
      <c r="BF194" s="97">
        <f t="shared" si="1179"/>
        <v>96.453425163200578</v>
      </c>
      <c r="BG194" s="15">
        <f t="shared" si="1180"/>
        <v>1.741927061717102E-5</v>
      </c>
      <c r="BH194" s="49"/>
      <c r="BI194" s="11">
        <f t="shared" si="1181"/>
        <v>5.2967465302005703E-4</v>
      </c>
      <c r="BJ194" s="10">
        <f t="shared" si="1182"/>
        <v>100.59005776606219</v>
      </c>
      <c r="BK194" s="9">
        <f t="shared" si="876"/>
        <v>96.5944274534383</v>
      </c>
      <c r="BL194" s="9">
        <f t="shared" si="1183"/>
        <v>96.171399750073022</v>
      </c>
      <c r="BM194" s="97">
        <f t="shared" si="1184"/>
        <v>96.382913601755661</v>
      </c>
      <c r="BN194" s="15">
        <f t="shared" si="1185"/>
        <v>2.612814814164092E-5</v>
      </c>
      <c r="BO194" s="49"/>
      <c r="BP194" s="11">
        <f t="shared" si="1186"/>
        <v>5.377735057440048E-4</v>
      </c>
      <c r="BQ194" s="10">
        <f t="shared" si="1187"/>
        <v>100.51429353488862</v>
      </c>
      <c r="BR194" s="9">
        <f t="shared" si="877"/>
        <v>96.594402628713127</v>
      </c>
      <c r="BS194" s="9">
        <f t="shared" si="1188"/>
        <v>96.030389196176145</v>
      </c>
      <c r="BT194" s="97">
        <f t="shared" si="1189"/>
        <v>96.312395912444629</v>
      </c>
      <c r="BU194" s="15">
        <f t="shared" si="1190"/>
        <v>3.4836079060470318E-5</v>
      </c>
      <c r="BV194" s="12"/>
      <c r="BW194" s="11">
        <f t="shared" si="1191"/>
        <v>5.4585309426524557E-4</v>
      </c>
      <c r="BX194" s="10">
        <f t="shared" si="1192"/>
        <v>100.43837088483698</v>
      </c>
      <c r="BY194" s="9">
        <f t="shared" si="878"/>
        <v>96.594358499546615</v>
      </c>
      <c r="BZ194" s="9">
        <f t="shared" si="1193"/>
        <v>95.889380022593031</v>
      </c>
      <c r="CA194" s="97">
        <f t="shared" si="1194"/>
        <v>96.241869261069823</v>
      </c>
      <c r="CB194" s="15">
        <f t="shared" si="1195"/>
        <v>4.3542732393122817E-5</v>
      </c>
      <c r="CC194" s="12"/>
      <c r="CD194" s="11">
        <f t="shared" si="1196"/>
        <v>5.539131780517493E-4</v>
      </c>
      <c r="CE194" s="10">
        <f t="shared" si="1197"/>
        <v>100.36228775756177</v>
      </c>
      <c r="CF194" s="9">
        <f t="shared" si="879"/>
        <v>96.594289555218026</v>
      </c>
      <c r="CG194" s="9">
        <f t="shared" si="1198"/>
        <v>95.748372075302655</v>
      </c>
      <c r="CH194" s="97">
        <f t="shared" si="1199"/>
        <v>96.171330815260347</v>
      </c>
      <c r="CI194" s="15">
        <f t="shared" si="1200"/>
        <v>5.2247777285042337E-5</v>
      </c>
      <c r="CJ194" s="12"/>
      <c r="CK194" s="11">
        <f t="shared" si="1201"/>
        <v>5.6195351919448484E-4</v>
      </c>
      <c r="CL194" s="10">
        <f t="shared" si="1202"/>
        <v>100.28604211713272</v>
      </c>
      <c r="CM194" s="9">
        <f t="shared" si="880"/>
        <v>96.594190288690768</v>
      </c>
      <c r="CN194" s="9">
        <f t="shared" si="1203"/>
        <v>95.607365201110397</v>
      </c>
      <c r="CO194" s="97">
        <f t="shared" si="1204"/>
        <v>96.100777744900583</v>
      </c>
      <c r="CP194" s="15">
        <f t="shared" si="1205"/>
        <v>6.0950883058180416E-5</v>
      </c>
      <c r="CQ194" s="12"/>
      <c r="CR194" s="11">
        <f t="shared" si="1206"/>
        <v>5.6997388243008559E-4</v>
      </c>
      <c r="CS194" s="10">
        <f t="shared" si="1207"/>
        <v>100.20963195022574</v>
      </c>
      <c r="CT194" s="9">
        <f t="shared" si="881"/>
        <v>96.594055197448952</v>
      </c>
      <c r="CU194" s="9">
        <f t="shared" si="882"/>
        <v>95.466359247667157</v>
      </c>
      <c r="CV194" s="97">
        <f t="shared" si="1208"/>
        <v>96.030207222558062</v>
      </c>
      <c r="CW194" s="15">
        <f t="shared" si="1209"/>
        <v>6.9651719261479628E-5</v>
      </c>
      <c r="CX194" s="12"/>
      <c r="CY194" s="11">
        <f t="shared" si="1210"/>
        <v>5.7797403516280212E-4</v>
      </c>
      <c r="CZ194" s="10">
        <f t="shared" si="1211"/>
        <v>100.13305526630765</v>
      </c>
      <c r="DA194" s="9">
        <f t="shared" si="883"/>
        <v>96.59387878433273</v>
      </c>
      <c r="DB194" s="9">
        <f t="shared" si="884"/>
        <v>95.325354063487936</v>
      </c>
      <c r="DC194" s="97">
        <f t="shared" si="1212"/>
        <v>95.959616423910333</v>
      </c>
      <c r="DD194" s="15">
        <f t="shared" si="1213"/>
        <v>7.8349955721332401E-5</v>
      </c>
      <c r="DE194" s="12"/>
      <c r="DF194" s="11">
        <f t="shared" si="1214"/>
        <v>5.8595374748574046E-4</v>
      </c>
      <c r="DG194" s="10">
        <f t="shared" si="1215"/>
        <v>100.05631009781463</v>
      </c>
      <c r="DH194" s="9">
        <f t="shared" si="885"/>
        <v>96.593655558372134</v>
      </c>
      <c r="DI194" s="9">
        <f t="shared" si="886"/>
        <v>95.184349497970189</v>
      </c>
      <c r="DJ194" s="97">
        <f t="shared" si="1216"/>
        <v>95.889002528171162</v>
      </c>
      <c r="DK194" s="15">
        <f t="shared" si="1217"/>
        <v>8.7045262591936305E-5</v>
      </c>
      <c r="DL194" s="12"/>
      <c r="DM194" s="11">
        <f t="shared" si="1218"/>
        <v>5.9391279220137084E-4</v>
      </c>
      <c r="DN194" s="10">
        <f t="shared" si="1219"/>
        <v>99.979394500324503</v>
      </c>
      <c r="DO194" s="9">
        <f t="shared" si="887"/>
        <v>96.593380035619063</v>
      </c>
      <c r="DP194" s="9">
        <f t="shared" si="888"/>
        <v>95.043345401412523</v>
      </c>
      <c r="DQ194" s="97">
        <f t="shared" si="1220"/>
        <v>95.8183627185158</v>
      </c>
      <c r="DR194" s="15">
        <f t="shared" si="1221"/>
        <v>9.573731040553516E-5</v>
      </c>
      <c r="DS194" s="12"/>
      <c r="DT194" s="11">
        <f t="shared" si="1222"/>
        <v>6.0185094484127111E-4</v>
      </c>
      <c r="DU194" s="10">
        <f t="shared" si="1223"/>
        <v>99.902306552723104</v>
      </c>
      <c r="DV194" s="9">
        <f t="shared" si="889"/>
        <v>96.593046739977339</v>
      </c>
      <c r="DW194" s="9">
        <f t="shared" si="890"/>
        <v>94.90234162503171</v>
      </c>
      <c r="DX194" s="97">
        <f t="shared" si="1224"/>
        <v>95.747694182504517</v>
      </c>
      <c r="DY194" s="15">
        <f t="shared" si="1225"/>
        <v>1.0442577012263746E-4</v>
      </c>
      <c r="DZ194" s="12"/>
      <c r="EA194" s="11">
        <f t="shared" si="1226"/>
        <v>6.0976798368522474E-4</v>
      </c>
      <c r="EB194" s="10">
        <f t="shared" si="1227"/>
        <v>99.825044357363751</v>
      </c>
      <c r="EC194" s="9">
        <f t="shared" si="891"/>
        <v>96.592650204030306</v>
      </c>
      <c r="ED194" s="9">
        <f t="shared" si="892"/>
        <v>94.76133802098029</v>
      </c>
      <c r="EE194" s="97">
        <f t="shared" si="1228"/>
        <v>95.676994112505298</v>
      </c>
      <c r="EF194" s="15">
        <f t="shared" si="1229"/>
        <v>1.1311031318203274E-4</v>
      </c>
      <c r="EG194" s="12"/>
      <c r="EH194" s="11">
        <f t="shared" si="1230"/>
        <v>6.1766368977952632E-4</v>
      </c>
      <c r="EI194" s="10">
        <f t="shared" si="1231"/>
        <v>99.747606040220958</v>
      </c>
      <c r="EJ194" s="9">
        <f t="shared" si="893"/>
        <v>96.592184969865954</v>
      </c>
      <c r="EK194" s="9">
        <f t="shared" si="894"/>
        <v>94.62033444236404</v>
      </c>
      <c r="EL194" s="97">
        <f t="shared" si="1232"/>
        <v>95.606259706114997</v>
      </c>
      <c r="EM194" s="15">
        <f t="shared" si="1233"/>
        <v>1.2179061155069397E-4</v>
      </c>
      <c r="EN194" s="12"/>
      <c r="EO194" s="11">
        <f t="shared" si="1234"/>
        <v>6.2553784695455761E-4</v>
      </c>
      <c r="EP194" s="10">
        <f t="shared" si="1235"/>
        <v>99.669989751037988</v>
      </c>
      <c r="EQ194" s="9">
        <f t="shared" si="895"/>
        <v>96.591645589899144</v>
      </c>
      <c r="ER194" s="9">
        <f t="shared" si="896"/>
        <v>94.47933074325843</v>
      </c>
      <c r="ES194" s="97">
        <f t="shared" si="1236"/>
        <v>95.535488166578787</v>
      </c>
      <c r="ET194" s="15">
        <f t="shared" si="1237"/>
        <v>1.3046633777353251E-4</v>
      </c>
      <c r="EU194" s="12"/>
      <c r="EV194" s="11">
        <f t="shared" si="1238"/>
        <v>6.3339024184167088E-4</v>
      </c>
      <c r="EW194" s="10">
        <f t="shared" si="1239"/>
        <v>99.59219366346781</v>
      </c>
      <c r="EX194" s="9">
        <f t="shared" si="897"/>
        <v>96.591026627690752</v>
      </c>
      <c r="EY194" s="9">
        <f t="shared" si="898"/>
        <v>94.338326778724735</v>
      </c>
      <c r="EZ194" s="97">
        <f t="shared" si="1240"/>
        <v>95.464676703207743</v>
      </c>
      <c r="FA194" s="15">
        <f t="shared" si="1241"/>
        <v>1.3913716502300192E-4</v>
      </c>
      <c r="FB194" s="12"/>
      <c r="FC194" s="11">
        <f t="shared" si="1242"/>
        <v>6.4122066388933117E-4</v>
      </c>
      <c r="FD194" s="10">
        <f t="shared" si="1243"/>
        <v>99.51421597520789</v>
      </c>
      <c r="FE194" s="9">
        <f t="shared" si="899"/>
        <v>96.59032265876337</v>
      </c>
      <c r="FF194" s="9">
        <f t="shared" si="900"/>
        <v>94.197322404826807</v>
      </c>
      <c r="FG194" s="97">
        <f t="shared" si="1244"/>
        <v>95.393822531795081</v>
      </c>
      <c r="FH194" s="15">
        <f t="shared" si="1245"/>
        <v>1.4780276714844394E-4</v>
      </c>
      <c r="FI194" s="12"/>
      <c r="FJ194" s="11">
        <f t="shared" si="1246"/>
        <v>6.4902890537849522E-4</v>
      </c>
      <c r="FK194" s="10">
        <f t="shared" si="1247"/>
        <v>99.436054908129151</v>
      </c>
      <c r="FL194" s="9">
        <f t="shared" si="901"/>
        <v>96.589528271413457</v>
      </c>
      <c r="FM194" s="9">
        <f t="shared" si="902"/>
        <v>94.056317478646079</v>
      </c>
      <c r="FN194" s="97">
        <f t="shared" si="1248"/>
        <v>95.322922875029775</v>
      </c>
      <c r="FO194" s="15">
        <f t="shared" si="1249"/>
        <v>1.5646281872531842E-4</v>
      </c>
      <c r="FP194" s="12"/>
      <c r="FQ194" s="11">
        <f t="shared" si="1250"/>
        <v>6.568147614373172E-4</v>
      </c>
      <c r="FR194" s="10">
        <f t="shared" si="1251"/>
        <v>99.357708708398093</v>
      </c>
      <c r="FS194" s="9">
        <f t="shared" si="903"/>
        <v>96.588638067519511</v>
      </c>
      <c r="FT194" s="9">
        <f t="shared" si="904"/>
        <v>93.915311858297287</v>
      </c>
      <c r="FU194" s="97">
        <f t="shared" si="1252"/>
        <v>95.251974962908406</v>
      </c>
      <c r="FV194" s="15">
        <f t="shared" si="1253"/>
        <v>1.6511699510416133E-4</v>
      </c>
      <c r="FW194" s="12"/>
      <c r="FX194" s="11">
        <f t="shared" si="1254"/>
        <v>6.645780300550885E-4</v>
      </c>
      <c r="FY194" s="10">
        <f t="shared" si="1255"/>
        <v>99.27917564659316</v>
      </c>
      <c r="FZ194" s="9">
        <f t="shared" si="905"/>
        <v>96.587646663346192</v>
      </c>
      <c r="GA194" s="9">
        <f t="shared" si="906"/>
        <v>93.774305402943199</v>
      </c>
      <c r="GB194" s="97">
        <f t="shared" si="1256"/>
        <v>95.180976033144702</v>
      </c>
      <c r="GC194" s="15">
        <f t="shared" si="1257"/>
        <v>1.7376497245932671E-4</v>
      </c>
      <c r="GD194" s="12"/>
      <c r="GE194" s="11">
        <f t="shared" si="1258"/>
        <v>6.7231851209547072E-4</v>
      </c>
      <c r="GF194" s="10">
        <f t="shared" si="1259"/>
        <v>99.20045401781465</v>
      </c>
      <c r="GG194" s="9">
        <f t="shared" si="907"/>
        <v>96.586548690343918</v>
      </c>
      <c r="GH194" s="9">
        <f t="shared" si="908"/>
        <v>93.633297972809586</v>
      </c>
      <c r="GI194" s="97">
        <f t="shared" si="1260"/>
        <v>95.109923331576752</v>
      </c>
      <c r="GJ194" s="15">
        <f t="shared" si="1261"/>
        <v>1.8240642783745831E-4</v>
      </c>
      <c r="GK194" s="12"/>
      <c r="GL194" s="11">
        <f t="shared" si="1262"/>
        <v>6.8003601130898735E-4</v>
      </c>
      <c r="GM194" s="10">
        <f t="shared" si="1263"/>
        <v>99.121542141788666</v>
      </c>
      <c r="GN194" s="9">
        <f t="shared" si="909"/>
        <v>96.585338795943898</v>
      </c>
      <c r="GO194" s="9">
        <f t="shared" si="910"/>
        <v>93.492289429199261</v>
      </c>
      <c r="GP194" s="115">
        <f t="shared" si="1264"/>
        <v>95.038814112571572</v>
      </c>
      <c r="GQ194" s="15">
        <f t="shared" si="1265"/>
        <v>1.9104103920572252E-4</v>
      </c>
      <c r="GR194" s="12"/>
      <c r="GS194" s="11">
        <f t="shared" si="1266"/>
        <v>6.877303343448064E-4</v>
      </c>
      <c r="GT194" s="10">
        <f t="shared" si="1267"/>
        <v>99.042438362964674</v>
      </c>
      <c r="GU194" s="9">
        <f t="shared" si="911"/>
        <v>96.584011644348237</v>
      </c>
      <c r="GV194" s="9">
        <f t="shared" si="912"/>
        <v>93.351279634506</v>
      </c>
      <c r="GW194" s="115">
        <f t="shared" si="1268"/>
        <v>94.967645639427118</v>
      </c>
      <c r="GX194" s="15">
        <f t="shared" si="1269"/>
        <v>1.9966848549974993E-4</v>
      </c>
      <c r="GY194" s="12"/>
      <c r="GZ194" s="11">
        <f t="shared" si="1270"/>
        <v>6.9540129076180667E-4</v>
      </c>
      <c r="HA194" s="10">
        <f t="shared" si="1271"/>
        <v>98.963141050606993</v>
      </c>
      <c r="HB194" s="9">
        <f t="shared" si="913"/>
        <v>96.582561917314834</v>
      </c>
      <c r="HC194" s="9">
        <f t="shared" si="914"/>
        <v>93.210268452228505</v>
      </c>
      <c r="HD194" s="97">
        <f t="shared" si="1272"/>
        <v>94.896415184771669</v>
      </c>
      <c r="HE194" s="15">
        <f t="shared" si="1273"/>
        <v>2.0828844667125727E-4</v>
      </c>
      <c r="HF194" s="12"/>
      <c r="HG194" s="11">
        <f t="shared" si="1274"/>
        <v>7.0304869303888784E-4</v>
      </c>
      <c r="HH194" s="10">
        <f t="shared" si="1275"/>
        <v>98.883648598880384</v>
      </c>
      <c r="HI194" s="9">
        <f t="shared" si="915"/>
        <v>96.58098431493697</v>
      </c>
      <c r="HJ194" s="9">
        <f t="shared" si="916"/>
        <v>93.069255746982748</v>
      </c>
      <c r="HK194" s="97">
        <f t="shared" si="1276"/>
        <v>94.825120030959852</v>
      </c>
      <c r="HL194" s="15">
        <f t="shared" si="1277"/>
        <v>2.1690060373542896E-4</v>
      </c>
      <c r="HM194" s="12"/>
      <c r="HN194" s="11">
        <f t="shared" si="1278"/>
        <v>7.1067235658465479E-4</v>
      </c>
      <c r="HO194" s="10">
        <f t="shared" si="1279"/>
        <v>98.803959426928884</v>
      </c>
      <c r="HP194" s="9">
        <f t="shared" si="917"/>
        <v>96.579273556417192</v>
      </c>
      <c r="HQ194" s="9">
        <f t="shared" si="918"/>
        <v>92.928241384515829</v>
      </c>
      <c r="HR194" s="115">
        <f t="shared" si="1280"/>
        <v>94.75375747046651</v>
      </c>
      <c r="HS194" s="15">
        <f t="shared" si="1281"/>
        <v>2.2550463881785982E-4</v>
      </c>
      <c r="HT194" s="12"/>
      <c r="HU194" s="11">
        <f t="shared" si="1672"/>
        <v>7.1827209974626056E-4</v>
      </c>
      <c r="HV194" s="10">
        <f t="shared" si="1282"/>
        <v>98.724071978949524</v>
      </c>
      <c r="HW194" s="9">
        <f t="shared" si="919"/>
        <v>96.577424380835325</v>
      </c>
      <c r="HX194" s="9">
        <f t="shared" si="920"/>
        <v>92.787225231717784</v>
      </c>
      <c r="HY194" s="115">
        <f t="shared" si="1283"/>
        <v>94.682324806276554</v>
      </c>
      <c r="HZ194" s="15">
        <f t="shared" si="1284"/>
        <v>2.3410023520126943E-4</v>
      </c>
      <c r="IA194" s="12"/>
      <c r="IB194" s="11">
        <f t="shared" si="1673"/>
        <v>7.2584774381765466E-4</v>
      </c>
      <c r="IC194" s="10">
        <f t="shared" si="1285"/>
        <v>98.643984724259155</v>
      </c>
      <c r="ID194" s="9">
        <f t="shared" si="921"/>
        <v>96.575431547910384</v>
      </c>
      <c r="IE194" s="9">
        <f t="shared" si="922"/>
        <v>92.646207156633835</v>
      </c>
      <c r="IF194" s="115">
        <f t="shared" si="1286"/>
        <v>94.610819352272102</v>
      </c>
      <c r="IG194" s="15">
        <f t="shared" si="1287"/>
        <v>2.4268707737179704E-4</v>
      </c>
      <c r="IH194" s="12"/>
      <c r="II194" s="11">
        <f t="shared" si="1674"/>
        <v>7.3339911304707206E-4</v>
      </c>
      <c r="IJ194" s="10">
        <f t="shared" si="1288"/>
        <v>98.56369615735565</v>
      </c>
      <c r="IK194" s="9">
        <f t="shared" si="923"/>
        <v>96.573289838756182</v>
      </c>
      <c r="IL194" s="9">
        <f t="shared" si="924"/>
        <v>92.505187028476257</v>
      </c>
      <c r="IM194" s="115">
        <f t="shared" si="1289"/>
        <v>94.539238433616219</v>
      </c>
      <c r="IN194" s="15">
        <f t="shared" si="1290"/>
        <v>2.5126485106493848E-4</v>
      </c>
      <c r="IO194" s="12"/>
      <c r="IP194" s="11">
        <f t="shared" si="1675"/>
        <v>7.4092603464381976E-4</v>
      </c>
      <c r="IQ194" s="10">
        <f t="shared" si="1291"/>
        <v>98.48320479797313</v>
      </c>
      <c r="IR194" s="9">
        <f t="shared" si="925"/>
        <v>96.570994056630269</v>
      </c>
      <c r="IS194" s="9">
        <f t="shared" si="926"/>
        <v>92.364164717635973</v>
      </c>
      <c r="IT194" s="115">
        <f t="shared" si="1292"/>
        <v>94.467579387133128</v>
      </c>
      <c r="IU194" s="15">
        <f t="shared" si="1293"/>
        <v>2.5983324331109475E-4</v>
      </c>
      <c r="IV194" s="12"/>
      <c r="IW194" s="11">
        <f t="shared" si="1676"/>
        <v>7.4842833878436133E-4</v>
      </c>
      <c r="IX194" s="10">
        <f t="shared" si="1294"/>
        <v>98.402509191131287</v>
      </c>
      <c r="IY194" s="9">
        <f t="shared" si="927"/>
        <v>96.568539027676152</v>
      </c>
      <c r="IZ194" s="9">
        <f t="shared" si="928"/>
        <v>92.22314009569304</v>
      </c>
      <c r="JA194" s="115">
        <f t="shared" si="1295"/>
        <v>94.395839561684596</v>
      </c>
      <c r="JB194" s="15">
        <f t="shared" si="1296"/>
        <v>2.6839194248076291E-4</v>
      </c>
      <c r="JC194" s="12"/>
      <c r="JD194" s="11">
        <f t="shared" si="1677"/>
        <v>7.5590585861775336E-4</v>
      </c>
      <c r="JE194" s="10">
        <f t="shared" si="1297"/>
        <v>98.321607907178432</v>
      </c>
      <c r="JF194" s="9">
        <f t="shared" si="929"/>
        <v>96.565919601658493</v>
      </c>
      <c r="JG194" s="9">
        <f t="shared" si="930"/>
        <v>92.082113035427653</v>
      </c>
      <c r="JH194" s="115">
        <f t="shared" si="1298"/>
        <v>94.324016318543073</v>
      </c>
      <c r="JI194" s="15">
        <f t="shared" si="1299"/>
        <v>2.7694063832926156E-4</v>
      </c>
      <c r="JJ194" s="12"/>
      <c r="JK194" s="11">
        <f t="shared" si="1678"/>
        <v>7.6335843027033781E-4</v>
      </c>
      <c r="JL194" s="10">
        <f t="shared" si="1300"/>
        <v>98.240499541829109</v>
      </c>
      <c r="JM194" s="9">
        <f t="shared" si="931"/>
        <v>96.563130652691001</v>
      </c>
      <c r="JN194" s="9">
        <f t="shared" si="932"/>
        <v>91.941083410830529</v>
      </c>
      <c r="JO194" s="115">
        <f t="shared" si="1301"/>
        <v>94.252107031760772</v>
      </c>
      <c r="JP194" s="15">
        <f t="shared" si="1302"/>
        <v>2.8547902204105431E-4</v>
      </c>
      <c r="JQ194" s="12"/>
      <c r="JR194" s="11">
        <f t="shared" si="1679"/>
        <v>7.7078589284976392E-4</v>
      </c>
      <c r="JS194" s="10">
        <f t="shared" si="1303"/>
        <v>98.159182716195772</v>
      </c>
      <c r="JT194" s="9">
        <f t="shared" si="933"/>
        <v>96.560167079956955</v>
      </c>
      <c r="JU194" s="9">
        <f t="shared" si="934"/>
        <v>91.800051097112743</v>
      </c>
      <c r="JV194" s="115">
        <f t="shared" si="1304"/>
        <v>94.180109088534849</v>
      </c>
      <c r="JW194" s="15">
        <f t="shared" si="1305"/>
        <v>2.9400678627364496E-4</v>
      </c>
      <c r="JX194" s="12"/>
      <c r="JY194" s="11">
        <f t="shared" si="1680"/>
        <v>7.7818808844834443E-4</v>
      </c>
      <c r="JZ194" s="10">
        <f t="shared" si="1306"/>
        <v>98.077656076814577</v>
      </c>
      <c r="KA194" s="9">
        <f t="shared" si="935"/>
        <v>96.557023808421988</v>
      </c>
      <c r="KB194" s="9">
        <f t="shared" si="936"/>
        <v>91.659015970715259</v>
      </c>
      <c r="KC194" s="115">
        <f t="shared" si="1307"/>
        <v>94.108019889568624</v>
      </c>
      <c r="KD194" s="15">
        <f t="shared" si="1308"/>
        <v>3.0252362520100584E-4</v>
      </c>
      <c r="KE194" s="12"/>
      <c r="KF194" s="11">
        <f t="shared" si="1681"/>
        <v>7.8556486214573283E-4</v>
      </c>
      <c r="KG194" s="10">
        <f t="shared" si="1309"/>
        <v>97.995918295665462</v>
      </c>
      <c r="KH194" s="9">
        <f t="shared" si="937"/>
        <v>96.553695789539077</v>
      </c>
      <c r="KI194" s="9">
        <f t="shared" si="938"/>
        <v>91.517977909318077</v>
      </c>
      <c r="KJ194" s="115">
        <f t="shared" si="1310"/>
        <v>94.035836849428577</v>
      </c>
      <c r="KK194" s="15">
        <f t="shared" si="1311"/>
        <v>3.1102923455656535E-4</v>
      </c>
      <c r="KL194" s="12"/>
      <c r="KM194" s="11">
        <f t="shared" si="1682"/>
        <v>7.9291606201092814E-4</v>
      </c>
      <c r="KN194" s="10">
        <f t="shared" si="1312"/>
        <v>97.913968070186542</v>
      </c>
      <c r="KO194" s="9">
        <f t="shared" si="939"/>
        <v>96.550178001945412</v>
      </c>
      <c r="KP194" s="9">
        <f t="shared" si="940"/>
        <v>91.376936791849317</v>
      </c>
      <c r="KQ194" s="115">
        <f t="shared" si="1313"/>
        <v>93.963557396897357</v>
      </c>
      <c r="KR194" s="15">
        <f t="shared" si="1314"/>
        <v>3.1952331167568461E-4</v>
      </c>
      <c r="KS194" s="12"/>
      <c r="KT194" s="11">
        <f t="shared" si="1683"/>
        <v>8.0024153910360175E-4</v>
      </c>
      <c r="KU194" s="10">
        <f t="shared" si="1315"/>
        <v>97.831804123283021</v>
      </c>
      <c r="KV194" s="9">
        <f t="shared" si="941"/>
        <v>96.546465452151025</v>
      </c>
      <c r="KW194" s="9">
        <f t="shared" si="942"/>
        <v>91.23589249849357</v>
      </c>
      <c r="KX194" s="115">
        <f t="shared" si="1316"/>
        <v>93.891178975322305</v>
      </c>
      <c r="KY194" s="15">
        <f t="shared" si="1317"/>
        <v>3.2800555553767107E-4</v>
      </c>
      <c r="KZ194" s="12"/>
      <c r="LA194" s="11">
        <f t="shared" si="1684"/>
        <v>8.0754114747478938E-4</v>
      </c>
      <c r="LB194" s="10">
        <f t="shared" si="1318"/>
        <v>97.749425203330318</v>
      </c>
      <c r="LC194" s="9">
        <f t="shared" si="943"/>
        <v>96.542553175218899</v>
      </c>
      <c r="LD194" s="9">
        <f t="shared" si="944"/>
        <v>91.094844910700147</v>
      </c>
      <c r="LE194" s="115">
        <f t="shared" si="1319"/>
        <v>93.818699042959523</v>
      </c>
      <c r="LF194" s="15">
        <f t="shared" si="1320"/>
        <v>3.3647566680728775E-4</v>
      </c>
      <c r="LG194" s="12"/>
      <c r="LH194" s="11">
        <f t="shared" si="1685"/>
        <v>8.1481474416691534E-4</v>
      </c>
      <c r="LI194" s="10">
        <f t="shared" si="1321"/>
        <v>97.666830084171778</v>
      </c>
      <c r="LJ194" s="9">
        <f t="shared" si="945"/>
        <v>96.538436235436535</v>
      </c>
      <c r="LK194" s="9">
        <f t="shared" si="946"/>
        <v>90.953793911190459</v>
      </c>
      <c r="LL194" s="115">
        <f t="shared" si="1322"/>
        <v>93.74611507331349</v>
      </c>
      <c r="LM194" s="15">
        <f t="shared" si="1323"/>
        <v>3.4493334787576087E-4</v>
      </c>
      <c r="LN194" s="12"/>
      <c r="LO194" s="11">
        <f t="shared" si="1686"/>
        <v>8.220621892131943E-4</v>
      </c>
      <c r="LP194" s="10">
        <f t="shared" si="1324"/>
        <v>97.584017565110685</v>
      </c>
      <c r="LQ194" s="9">
        <f t="shared" si="947"/>
        <v>96.534109726978571</v>
      </c>
      <c r="LR194" s="9">
        <f t="shared" si="948"/>
        <v>90.812739383966232</v>
      </c>
      <c r="LS194" s="115">
        <f t="shared" si="1325"/>
        <v>93.673424555472394</v>
      </c>
      <c r="LT194" s="15">
        <f t="shared" si="1326"/>
        <v>3.5337830290120803E-4</v>
      </c>
      <c r="LU194" s="12"/>
      <c r="LV194" s="11">
        <f t="shared" si="1687"/>
        <v>8.2928334563633541E-4</v>
      </c>
      <c r="LW194" s="10">
        <f t="shared" si="1327"/>
        <v>97.500986470897402</v>
      </c>
      <c r="LX194" s="9">
        <f t="shared" si="949"/>
        <v>96.529568774560445</v>
      </c>
      <c r="LY194" s="9">
        <f t="shared" si="950"/>
        <v>90.671681214315498</v>
      </c>
      <c r="LZ194" s="115">
        <f t="shared" si="1328"/>
        <v>93.600624994437965</v>
      </c>
      <c r="MA194" s="15">
        <f t="shared" si="1329"/>
        <v>3.618102378486414E-4</v>
      </c>
      <c r="MB194" s="12"/>
      <c r="MC194" s="11">
        <f t="shared" si="1688"/>
        <v>8.3647807944671156E-4</v>
      </c>
      <c r="MD194" s="10">
        <f t="shared" si="1330"/>
        <v>97.41773565171026</v>
      </c>
      <c r="ME194" s="9">
        <f t="shared" si="951"/>
        <v>96.524808534082879</v>
      </c>
      <c r="MF194" s="9">
        <f t="shared" si="952"/>
        <v>90.530619288820404</v>
      </c>
      <c r="MG194" s="115">
        <f t="shared" si="1331"/>
        <v>93.527713911451642</v>
      </c>
      <c r="MH194" s="15">
        <f t="shared" si="1332"/>
        <v>3.702288605292883E-4</v>
      </c>
      <c r="MI194" s="12"/>
      <c r="MJ194" s="11">
        <f t="shared" si="1689"/>
        <v>8.4364625963978415E-4</v>
      </c>
      <c r="MK194" s="10">
        <f t="shared" si="1333"/>
        <v>97.334263983132175</v>
      </c>
      <c r="ML194" s="9">
        <f t="shared" si="953"/>
        <v>96.519824193266942</v>
      </c>
      <c r="MM194" s="9">
        <f t="shared" si="954"/>
        <v>90.389553495362662</v>
      </c>
      <c r="MN194" s="115">
        <f t="shared" si="1334"/>
        <v>93.454688844314802</v>
      </c>
      <c r="MO194" s="15">
        <f t="shared" si="1335"/>
        <v>3.7863388063948323E-4</v>
      </c>
      <c r="MP194" s="12"/>
      <c r="MQ194" s="11">
        <f t="shared" si="1690"/>
        <v>8.5078775819302029E-4</v>
      </c>
      <c r="MR194" s="10">
        <f t="shared" si="1336"/>
        <v>97.250570366121053</v>
      </c>
      <c r="MS194" s="9">
        <f t="shared" si="955"/>
        <v>96.514610972279627</v>
      </c>
      <c r="MT194" s="9">
        <f t="shared" si="956"/>
        <v>90.248483723130221</v>
      </c>
      <c r="MU194" s="115">
        <f t="shared" si="1337"/>
        <v>93.381547347704924</v>
      </c>
      <c r="MV194" s="15">
        <f t="shared" si="1338"/>
        <v>3.8702500979888961E-4</v>
      </c>
      <c r="MW194" s="12"/>
      <c r="MX194" s="11">
        <f t="shared" si="1691"/>
        <v>8.5790245006210663E-4</v>
      </c>
      <c r="MY194" s="10">
        <f t="shared" si="1339"/>
        <v>97.166653726975781</v>
      </c>
      <c r="MZ194" s="9">
        <f t="shared" si="957"/>
        <v>96.509164124349766</v>
      </c>
      <c r="NA194" s="9">
        <f t="shared" si="958"/>
        <v>90.107409862622347</v>
      </c>
      <c r="NB194" s="115">
        <f t="shared" si="1340"/>
        <v>93.308286993486064</v>
      </c>
      <c r="NC194" s="15">
        <f t="shared" si="1341"/>
        <v>3.9540196158822954E-4</v>
      </c>
      <c r="ND194" s="12"/>
      <c r="NE194" s="11">
        <f t="shared" si="1692"/>
        <v>8.6499021317663221E-4</v>
      </c>
      <c r="NF194" s="10">
        <f t="shared" si="1342"/>
        <v>97.082513017296492</v>
      </c>
      <c r="NG194" s="9">
        <f t="shared" si="959"/>
        <v>96.503478936374037</v>
      </c>
      <c r="NH194" s="9">
        <f t="shared" si="960"/>
        <v>89.966331805655585</v>
      </c>
      <c r="NI194" s="115">
        <f t="shared" si="1343"/>
        <v>93.234905371014804</v>
      </c>
      <c r="NJ194" s="15">
        <f t="shared" si="1344"/>
        <v>4.0376445158635059E-4</v>
      </c>
      <c r="NK194" s="12"/>
      <c r="NL194" s="11">
        <f t="shared" si="1693"/>
        <v>8.7205092843510351E-4</v>
      </c>
      <c r="NM194" s="10">
        <f t="shared" si="1345"/>
        <v>96.998147213940371</v>
      </c>
      <c r="NN194" s="9">
        <f t="shared" si="961"/>
        <v>96.497550729512994</v>
      </c>
      <c r="NO194" s="9">
        <f t="shared" si="962"/>
        <v>89.82524944536803</v>
      </c>
      <c r="NP194" s="115">
        <f t="shared" si="1346"/>
        <v>93.161400087440512</v>
      </c>
      <c r="NQ194" s="15">
        <f t="shared" si="1347"/>
        <v>4.1211219740676169E-4</v>
      </c>
      <c r="NR194" s="12"/>
      <c r="NS194" s="11">
        <f t="shared" si="1694"/>
        <v>8.7908447969944946E-4</v>
      </c>
      <c r="NT194" s="10">
        <f t="shared" si="1348"/>
        <v>96.913555318971788</v>
      </c>
      <c r="NU194" s="9">
        <f t="shared" si="963"/>
        <v>96.491374859776982</v>
      </c>
      <c r="NV194" s="9">
        <f t="shared" si="964"/>
        <v>89.684162676224389</v>
      </c>
      <c r="NW194" s="115">
        <f t="shared" si="1349"/>
        <v>93.087768768000686</v>
      </c>
      <c r="NX194" s="15">
        <f t="shared" si="1350"/>
        <v>4.2044491873352731E-4</v>
      </c>
      <c r="NY194" s="12"/>
      <c r="NZ194" s="11">
        <f t="shared" si="1695"/>
        <v>8.8609075378886701E-4</v>
      </c>
      <c r="OA194" s="10">
        <f t="shared" si="1351"/>
        <v>96.828736359608115</v>
      </c>
      <c r="OB194" s="9">
        <f t="shared" si="965"/>
        <v>96.484946718601748</v>
      </c>
      <c r="OC194" s="9">
        <f t="shared" si="966"/>
        <v>89.54307139402016</v>
      </c>
      <c r="OD194" s="115">
        <f t="shared" si="1352"/>
        <v>93.014009056310954</v>
      </c>
      <c r="OE194" s="15">
        <f t="shared" si="1353"/>
        <v>4.2876233735654852E-4</v>
      </c>
      <c r="OF194" s="12"/>
      <c r="OG194" s="11">
        <f t="shared" si="1696"/>
        <v>8.9306964047313972E-4</v>
      </c>
      <c r="OH194" s="10">
        <f t="shared" si="1354"/>
        <v>96.743689388160377</v>
      </c>
      <c r="OI194" s="9">
        <f t="shared" si="967"/>
        <v>96.478261733413646</v>
      </c>
      <c r="OJ194" s="9">
        <f t="shared" si="968"/>
        <v>89.401975495885551</v>
      </c>
      <c r="OK194" s="115">
        <f t="shared" si="1355"/>
        <v>92.940118614649606</v>
      </c>
      <c r="OL194" s="15">
        <f t="shared" si="1356"/>
        <v>4.3706417720623485E-4</v>
      </c>
      <c r="OM194" s="12"/>
      <c r="ON194" s="11">
        <f t="shared" si="1697"/>
        <v>9.0002103246537564E-4</v>
      </c>
      <c r="OO194" s="10">
        <f t="shared" si="1357"/>
        <v>96.658413481969177</v>
      </c>
      <c r="OP194" s="9">
        <f t="shared" si="969"/>
        <v>96.471315368184264</v>
      </c>
      <c r="OQ194" s="9">
        <f t="shared" si="970"/>
        <v>89.260874880289066</v>
      </c>
      <c r="OR194" s="115">
        <f t="shared" si="1358"/>
        <v>92.866095124236665</v>
      </c>
      <c r="OS194" s="15">
        <f t="shared" si="1359"/>
        <v>4.4535016438754281E-4</v>
      </c>
      <c r="OT194" s="12"/>
      <c r="OU194" s="11">
        <f t="shared" si="1698"/>
        <v>9.0694482541419188E-4</v>
      </c>
      <c r="OV194" s="10">
        <f t="shared" si="1360"/>
        <v>96.57290774333589</v>
      </c>
      <c r="OW194" s="9">
        <f t="shared" si="971"/>
        <v>96.464103123974382</v>
      </c>
      <c r="OX194" s="9">
        <f t="shared" si="972"/>
        <v>89.119769447040866</v>
      </c>
      <c r="OY194" s="115">
        <f t="shared" si="1361"/>
        <v>92.791936285507632</v>
      </c>
      <c r="OZ194" s="15">
        <f t="shared" si="1362"/>
        <v>4.5362002721335571E-4</v>
      </c>
      <c r="PA194" s="12"/>
      <c r="PB194" s="11">
        <f t="shared" si="1699"/>
        <v>9.1384091789533392E-4</v>
      </c>
      <c r="PC194" s="10">
        <f t="shared" si="1363"/>
        <v>96.487171299449301</v>
      </c>
      <c r="PD194" s="9">
        <f t="shared" si="973"/>
        <v>96.456620539467167</v>
      </c>
      <c r="PE194" s="9">
        <f t="shared" si="974"/>
        <v>88.978659097295463</v>
      </c>
      <c r="PF194" s="115">
        <f t="shared" si="1364"/>
        <v>92.717639818381315</v>
      </c>
      <c r="PG194" s="15">
        <f t="shared" si="1365"/>
        <v>4.6187349623726348E-4</v>
      </c>
      <c r="PH194" s="12"/>
      <c r="PI194" s="11">
        <f t="shared" si="1700"/>
        <v>9.2070921140279005E-4</v>
      </c>
      <c r="PJ194" s="10">
        <f t="shared" si="1366"/>
        <v>96.401203302307465</v>
      </c>
      <c r="PK194" s="9">
        <f t="shared" si="975"/>
        <v>96.448863191490389</v>
      </c>
      <c r="PL194" s="9">
        <f t="shared" si="976"/>
        <v>88.837543733554739</v>
      </c>
      <c r="PM194" s="115">
        <f t="shared" si="1367"/>
        <v>92.643203462522564</v>
      </c>
      <c r="PN194" s="15">
        <f t="shared" si="1368"/>
        <v>4.7011030428561709E-4</v>
      </c>
      <c r="PO194" s="12"/>
      <c r="PP194" s="11">
        <f t="shared" si="1701"/>
        <v>9.2754961033931799E-4</v>
      </c>
      <c r="PQ194" s="10">
        <f t="shared" si="1369"/>
        <v>96.315002928635408</v>
      </c>
      <c r="PR194" s="9">
        <f t="shared" si="977"/>
        <v>96.440826695527733</v>
      </c>
      <c r="PS194" s="9">
        <f t="shared" si="978"/>
        <v>88.696423259669785</v>
      </c>
      <c r="PT194" s="115">
        <f t="shared" si="1370"/>
        <v>92.568624977598759</v>
      </c>
      <c r="PU194" s="15">
        <f t="shared" si="1371"/>
        <v>4.7833018648900578E-4</v>
      </c>
      <c r="PV194" s="12"/>
      <c r="PW194" s="11">
        <f t="shared" si="1702"/>
        <v>9.343620220065048E-4</v>
      </c>
      <c r="PX194" s="10">
        <f t="shared" si="1372"/>
        <v>96.228569379797989</v>
      </c>
      <c r="PY194" s="9">
        <f t="shared" si="979"/>
        <v>96.432506706218817</v>
      </c>
      <c r="PZ194" s="9">
        <f t="shared" si="980"/>
        <v>88.555297580843231</v>
      </c>
      <c r="QA194" s="115">
        <f t="shared" si="1373"/>
        <v>92.493902143531017</v>
      </c>
      <c r="QB194" s="15">
        <f t="shared" si="1374"/>
        <v>4.8653288031299337E-4</v>
      </c>
      <c r="QC194" s="12"/>
      <c r="QD194" s="11">
        <f t="shared" si="1703"/>
        <v>9.4114635659426314E-4</v>
      </c>
      <c r="QE194" s="10">
        <f t="shared" si="1375"/>
        <v>96.141901881708804</v>
      </c>
      <c r="QF194" s="9">
        <f t="shared" si="981"/>
        <v>96.423898917848149</v>
      </c>
      <c r="QG194" s="9">
        <f t="shared" si="982"/>
        <v>88.414166603630576</v>
      </c>
      <c r="QH194" s="115">
        <f t="shared" si="1376"/>
        <v>92.419032760739356</v>
      </c>
      <c r="QI194" s="15">
        <f t="shared" si="1377"/>
        <v>4.9471812558823285E-4</v>
      </c>
      <c r="QJ194" s="12"/>
      <c r="QK194" s="11">
        <f t="shared" si="1704"/>
        <v>9.4790252716986021E-4</v>
      </c>
      <c r="QL194" s="10">
        <f t="shared" si="1378"/>
        <v>96.054999684734497</v>
      </c>
      <c r="QM194" s="9">
        <f t="shared" si="983"/>
        <v>96.414999064822652</v>
      </c>
      <c r="QN194" s="9">
        <f t="shared" si="984"/>
        <v>88.273030235942002</v>
      </c>
      <c r="QO194" s="115">
        <f t="shared" si="1379"/>
        <v>92.34401465038232</v>
      </c>
      <c r="QP194" s="15">
        <f t="shared" si="1380"/>
        <v>5.0288566453985501E-4</v>
      </c>
      <c r="QQ194" s="12"/>
      <c r="QR194" s="11">
        <f t="shared" si="1705"/>
        <v>9.5463044966640495E-4</v>
      </c>
      <c r="QS194" s="10">
        <f t="shared" si="1381"/>
        <v>95.96786206359522</v>
      </c>
      <c r="QT194" s="9">
        <f t="shared" si="985"/>
        <v>96.405802922137866</v>
      </c>
      <c r="QU194" s="9">
        <f t="shared" si="986"/>
        <v>88.131888387042736</v>
      </c>
      <c r="QV194" s="115">
        <f t="shared" si="1382"/>
        <v>92.268845654590308</v>
      </c>
      <c r="QW194" s="15">
        <f t="shared" si="1383"/>
        <v>5.1103524181623442E-4</v>
      </c>
      <c r="QX194" s="12"/>
      <c r="QY194" s="11">
        <f t="shared" si="1706"/>
        <v>9.6133004287090121E-4</v>
      </c>
      <c r="QZ194" s="10">
        <f t="shared" si="1384"/>
        <v>95.880488317260486</v>
      </c>
      <c r="RA194" s="9">
        <f t="shared" si="987"/>
        <v>96.396306305832553</v>
      </c>
      <c r="RB194" s="9">
        <f t="shared" si="988"/>
        <v>87.990740967554245</v>
      </c>
      <c r="RC194" s="115">
        <f t="shared" si="1385"/>
        <v>92.193523636693399</v>
      </c>
      <c r="RD194" s="15">
        <f t="shared" si="1386"/>
        <v>5.1916660451700356E-4</v>
      </c>
      <c r="RE194" s="12"/>
      <c r="RF194" s="11">
        <f t="shared" si="1707"/>
        <v>9.6800122841177237E-4</v>
      </c>
      <c r="RG194" s="10">
        <f t="shared" si="1387"/>
        <v>95.792877768841478</v>
      </c>
      <c r="RH194" s="9">
        <f t="shared" si="989"/>
        <v>96.386505073431877</v>
      </c>
      <c r="RI194" s="9">
        <f t="shared" si="990"/>
        <v>87.849587889454384</v>
      </c>
      <c r="RJ194" s="115">
        <f t="shared" si="1388"/>
        <v>92.11804648144313</v>
      </c>
      <c r="RK194" s="15">
        <f t="shared" si="1389"/>
        <v>5.2727950222040249E-4</v>
      </c>
      <c r="RL194" s="12"/>
      <c r="RM194" s="11">
        <f t="shared" si="1708"/>
        <v>9.7464393074594416E-4</v>
      </c>
      <c r="RN194" s="10">
        <f t="shared" si="1390"/>
        <v>95.705029765479054</v>
      </c>
      <c r="RO194" s="9">
        <f t="shared" si="991"/>
        <v>96.376395124378789</v>
      </c>
      <c r="RP194" s="9">
        <f t="shared" si="992"/>
        <v>87.708429066077869</v>
      </c>
      <c r="RQ194" s="115">
        <f t="shared" si="1391"/>
        <v>92.042412095228329</v>
      </c>
      <c r="RR194" s="15">
        <f t="shared" si="1392"/>
        <v>5.3537368700990579E-4</v>
      </c>
      <c r="RS194" s="12"/>
      <c r="RT194" s="11">
        <f t="shared" si="1709"/>
        <v>9.812580771454318E-4</v>
      </c>
      <c r="RU194" s="10">
        <f t="shared" si="1393"/>
        <v>95.616943678228182</v>
      </c>
      <c r="RV194" s="9">
        <f t="shared" si="993"/>
        <v>96.365972400453856</v>
      </c>
      <c r="RW194" s="9">
        <f t="shared" si="994"/>
        <v>87.567264412115591</v>
      </c>
      <c r="RX194" s="115">
        <f t="shared" si="1394"/>
        <v>91.966618406284724</v>
      </c>
      <c r="RY194" s="15">
        <f t="shared" si="1395"/>
        <v>5.4344891350019094E-4</v>
      </c>
      <c r="RZ194" s="12"/>
      <c r="SA194" s="11">
        <f t="shared" si="1710"/>
        <v>9.8784359768353089E-4</v>
      </c>
      <c r="SB194" s="10">
        <f t="shared" si="1396"/>
        <v>95.528618901938131</v>
      </c>
      <c r="SC194" s="9">
        <f t="shared" si="995"/>
        <v>96.355232886183188</v>
      </c>
      <c r="SD194" s="9">
        <f t="shared" si="996"/>
        <v>87.426093843614339</v>
      </c>
      <c r="SE194" s="115">
        <f t="shared" si="1397"/>
        <v>91.890663364898757</v>
      </c>
      <c r="SF194" s="15">
        <f t="shared" si="1398"/>
        <v>5.515049388623522E-4</v>
      </c>
      <c r="SG194" s="12"/>
      <c r="SH194" s="11">
        <f t="shared" si="1711"/>
        <v>9.944004252205184E-4</v>
      </c>
      <c r="SI194" s="10">
        <f t="shared" si="1399"/>
        <v>95.44005485512929</v>
      </c>
      <c r="SJ194" s="9">
        <f t="shared" si="997"/>
        <v>96.344172609234661</v>
      </c>
      <c r="SK194" s="9">
        <f t="shared" si="998"/>
        <v>87.284917277976035</v>
      </c>
      <c r="SL194" s="115">
        <f t="shared" si="1400"/>
        <v>91.814544943605341</v>
      </c>
      <c r="SM194" s="15">
        <f t="shared" si="1401"/>
        <v>5.5954152284841657E-4</v>
      </c>
      <c r="SN194" s="12"/>
      <c r="SO194" s="11">
        <f t="shared" si="1712"/>
        <v>1.0009284953889318E-3</v>
      </c>
      <c r="SP194" s="10">
        <f t="shared" si="1402"/>
        <v>95.351250979866251</v>
      </c>
      <c r="SQ194" s="9">
        <f t="shared" si="999"/>
        <v>96.332787640802167</v>
      </c>
      <c r="SR194" s="9">
        <f t="shared" si="1000"/>
        <v>87.143734633956981</v>
      </c>
      <c r="SS194" s="115">
        <f t="shared" si="1403"/>
        <v>91.738261137379567</v>
      </c>
      <c r="ST194" s="15">
        <f t="shared" si="1404"/>
        <v>5.6755842781512948E-4</v>
      </c>
      <c r="SU194" s="12"/>
      <c r="SV194" s="11">
        <f t="shared" si="1713"/>
        <v>1.0074277465784121E-3</v>
      </c>
      <c r="SW194" s="10">
        <f t="shared" si="1405"/>
        <v>95.262206741627438</v>
      </c>
      <c r="SX194" s="9">
        <f t="shared" si="1001"/>
        <v>96.321074095977991</v>
      </c>
      <c r="SY194" s="9">
        <f t="shared" si="1002"/>
        <v>87.0025458316656</v>
      </c>
      <c r="SZ194" s="115">
        <f t="shared" si="1406"/>
        <v>91.661809963821796</v>
      </c>
      <c r="TA194" s="15">
        <f t="shared" si="1407"/>
        <v>5.7555541874708925E-4</v>
      </c>
      <c r="TB194" s="12"/>
      <c r="TC194" s="11">
        <f t="shared" si="1714"/>
        <v>1.0138981199201919E-3</v>
      </c>
      <c r="TD194" s="10">
        <f t="shared" si="1408"/>
        <v>95.172921629170702</v>
      </c>
      <c r="TE194" s="9">
        <f t="shared" si="1003"/>
        <v>96.309028134113248</v>
      </c>
      <c r="TF194" s="9">
        <f t="shared" si="1004"/>
        <v>86.861350792561922</v>
      </c>
      <c r="TG194" s="115">
        <f t="shared" si="1409"/>
        <v>91.585189463337585</v>
      </c>
      <c r="TH194" s="15">
        <f t="shared" si="1410"/>
        <v>5.8353226327904505E-4</v>
      </c>
      <c r="TI194" s="12"/>
      <c r="TJ194" s="11">
        <f t="shared" si="1715"/>
        <v>1.0203395592710736E-3</v>
      </c>
      <c r="TK194" s="10">
        <f t="shared" si="1411"/>
        <v>95.083395154396456</v>
      </c>
      <c r="TL194" s="9">
        <f t="shared" si="1005"/>
        <v>96.296645959166298</v>
      </c>
      <c r="TM194" s="9">
        <f t="shared" si="1006"/>
        <v>86.720149439454801</v>
      </c>
      <c r="TN194" s="115">
        <f t="shared" si="1412"/>
        <v>91.508397699310549</v>
      </c>
      <c r="TO194" s="15">
        <f t="shared" si="1413"/>
        <v>5.9148873171758381E-4</v>
      </c>
      <c r="TP194" s="12"/>
      <c r="TQ194" s="11">
        <f t="shared" si="1716"/>
        <v>1.0267520111971119E-3</v>
      </c>
      <c r="TR194" s="10">
        <f t="shared" si="1414"/>
        <v>94.99362685220656</v>
      </c>
      <c r="TS194" s="9">
        <f t="shared" si="1007"/>
        <v>96.283923820039121</v>
      </c>
      <c r="TT194" s="9">
        <f t="shared" si="1008"/>
        <v>86.578941696500067</v>
      </c>
      <c r="TU194" s="115">
        <f t="shared" si="1415"/>
        <v>91.431432758269594</v>
      </c>
      <c r="TV194" s="15">
        <f t="shared" si="1416"/>
        <v>5.9942459706202383E-4</v>
      </c>
      <c r="TW194" s="12"/>
      <c r="TX194" s="11">
        <f t="shared" si="1717"/>
        <v>1.0331354249568608E-3</v>
      </c>
      <c r="TY194" s="10">
        <f t="shared" si="1417"/>
        <v>94.903616280360495</v>
      </c>
      <c r="TZ194" s="9">
        <f t="shared" si="1009"/>
        <v>96.270858010901705</v>
      </c>
      <c r="UA194" s="9">
        <f t="shared" si="1010"/>
        <v>86.437727489198394</v>
      </c>
      <c r="UB194" s="115">
        <f t="shared" si="1418"/>
        <v>91.35429275005005</v>
      </c>
      <c r="UC194" s="15">
        <f t="shared" si="1419"/>
        <v>6.0733963502458135E-4</v>
      </c>
      <c r="UD194" s="12"/>
      <c r="UE194" s="11">
        <f t="shared" si="1718"/>
        <v>1.0394897524842197E-3</v>
      </c>
      <c r="UF194" s="10">
        <f t="shared" si="1420"/>
        <v>94.81336301932842</v>
      </c>
      <c r="UG194" s="9">
        <f t="shared" si="1011"/>
        <v>96.257444871504319</v>
      </c>
      <c r="UH194" s="9">
        <f t="shared" si="1012"/>
        <v>86.29650674439192</v>
      </c>
      <c r="UI194" s="115">
        <f t="shared" si="1421"/>
        <v>91.276975807948119</v>
      </c>
      <c r="UJ194" s="15">
        <f t="shared" si="1422"/>
        <v>6.1523362404986644E-4</v>
      </c>
      <c r="UK194" s="12"/>
      <c r="UL194" s="11">
        <f t="shared" si="1719"/>
        <v>1.0458149483709887E-3</v>
      </c>
      <c r="UM194" s="10">
        <f t="shared" si="1423"/>
        <v>94.72286667214064</v>
      </c>
      <c r="UN194" s="9">
        <f t="shared" si="1013"/>
        <v>96.243680787477714</v>
      </c>
      <c r="UO194" s="9">
        <f t="shared" si="1014"/>
        <v>86.155279390261711</v>
      </c>
      <c r="UP194" s="115">
        <f t="shared" si="1424"/>
        <v>91.199480088869706</v>
      </c>
      <c r="UQ194" s="15">
        <f t="shared" si="1425"/>
        <v>6.2310634533358248E-4</v>
      </c>
      <c r="UR194" s="12"/>
      <c r="US194" s="11">
        <f t="shared" si="1720"/>
        <v>1.0521109698489958E-3</v>
      </c>
      <c r="UT194" s="10">
        <f t="shared" si="1426"/>
        <v>94.632126864234607</v>
      </c>
      <c r="UU194" s="9">
        <f t="shared" si="1015"/>
        <v>96.229562190621252</v>
      </c>
      <c r="UV194" s="9">
        <f t="shared" si="1016"/>
        <v>86.01404535632463</v>
      </c>
      <c r="UW194" s="115">
        <f t="shared" si="1427"/>
        <v>91.121803773472948</v>
      </c>
      <c r="UX194" s="15">
        <f t="shared" si="1428"/>
        <v>6.3095758284051047E-4</v>
      </c>
      <c r="UY194" s="12"/>
      <c r="UZ194" s="11">
        <f t="shared" si="1721"/>
        <v>1.0583777767718845E-3</v>
      </c>
      <c r="VA194" s="10">
        <f t="shared" si="1429"/>
        <v>94.54114324329889</v>
      </c>
      <c r="VB194" s="9">
        <f t="shared" si="1017"/>
        <v>96.215085559178959</v>
      </c>
      <c r="VC194" s="9">
        <f t="shared" si="1018"/>
        <v>85.872804573429406</v>
      </c>
      <c r="VD194" s="115">
        <f t="shared" si="1430"/>
        <v>91.04394506630419</v>
      </c>
      <c r="VE194" s="15">
        <f t="shared" si="1431"/>
        <v>6.3878712332181471E-4</v>
      </c>
      <c r="VF194" s="12"/>
      <c r="VG194" s="11">
        <f t="shared" si="1722"/>
        <v>1.0646153315966196E-3</v>
      </c>
      <c r="VH194" s="10">
        <f t="shared" si="1432"/>
        <v>94.449915479113969</v>
      </c>
      <c r="VI194" s="9">
        <f t="shared" si="1019"/>
        <v>96.20024741810343</v>
      </c>
      <c r="VJ194" s="9">
        <f t="shared" si="1020"/>
        <v>85.731556973753285</v>
      </c>
      <c r="VK194" s="115">
        <f t="shared" si="1433"/>
        <v>90.965902195928351</v>
      </c>
      <c r="VL194" s="15">
        <f t="shared" si="1434"/>
        <v>6.4659475633153669E-4</v>
      </c>
      <c r="VM194" s="12"/>
      <c r="VN194" s="11">
        <f t="shared" si="1723"/>
        <v>1.070823599364588E-3</v>
      </c>
      <c r="VO194" s="10">
        <f t="shared" si="1435"/>
        <v>94.358443263390726</v>
      </c>
      <c r="VP194" s="9">
        <f t="shared" si="1021"/>
        <v>96.185044339307751</v>
      </c>
      <c r="VQ194" s="9">
        <f t="shared" si="1022"/>
        <v>85.590302490798052</v>
      </c>
      <c r="VR194" s="115">
        <f t="shared" si="1436"/>
        <v>90.887673415052902</v>
      </c>
      <c r="VS194" s="15">
        <f t="shared" si="1437"/>
        <v>6.5438027424240134E-4</v>
      </c>
      <c r="VT194" s="12"/>
      <c r="VU194" s="11">
        <f t="shared" si="1724"/>
        <v>1.0770025476824184E-3</v>
      </c>
      <c r="VV194" s="10">
        <f t="shared" si="1438"/>
        <v>94.266726309606071</v>
      </c>
      <c r="VW194" s="9">
        <f t="shared" si="1023"/>
        <v>96.169472941905227</v>
      </c>
      <c r="VX194" s="9">
        <f t="shared" si="1024"/>
        <v>85.449041059385578</v>
      </c>
      <c r="VY194" s="115">
        <f t="shared" si="1439"/>
        <v>90.809257000645403</v>
      </c>
      <c r="VZ194" s="15">
        <f t="shared" si="1440"/>
        <v>6.6214347226091052E-4</v>
      </c>
      <c r="WA194" s="12"/>
      <c r="WB194" s="11">
        <f t="shared" si="1725"/>
        <v>1.0831521467025021E-3</v>
      </c>
      <c r="WC194" s="10">
        <f t="shared" si="1441"/>
        <v>94.174764352835851</v>
      </c>
      <c r="WD194" s="9">
        <f t="shared" si="1025"/>
        <v>96.153529892437206</v>
      </c>
      <c r="WE194" s="9">
        <f t="shared" si="1026"/>
        <v>85.30777261565369</v>
      </c>
      <c r="WF194" s="115">
        <f t="shared" si="1442"/>
        <v>90.730651254045455</v>
      </c>
      <c r="WG194" s="15">
        <f t="shared" si="1443"/>
        <v>6.6988414844165712E-4</v>
      </c>
      <c r="WH194" s="12"/>
      <c r="WI194" s="11">
        <f t="shared" si="1726"/>
        <v>1.0892723691031797E-3</v>
      </c>
      <c r="WJ194" s="10">
        <f t="shared" si="1444"/>
        <v>94.082557149585512</v>
      </c>
      <c r="WK194" s="9">
        <f t="shared" si="1027"/>
        <v>96.137211905088719</v>
      </c>
      <c r="WL194" s="9">
        <f t="shared" si="1028"/>
        <v>85.166497097051192</v>
      </c>
      <c r="WM194" s="115">
        <f t="shared" si="1445"/>
        <v>90.651854501069948</v>
      </c>
      <c r="WN194" s="15">
        <f t="shared" si="1446"/>
        <v>6.7760210370096093E-4</v>
      </c>
      <c r="WO194" s="12"/>
      <c r="WP194" s="11">
        <f t="shared" si="1727"/>
        <v>1.0953631900686679E-3</v>
      </c>
      <c r="WQ194" s="10">
        <f t="shared" si="1447"/>
        <v>93.990104477618047</v>
      </c>
      <c r="WR194" s="9">
        <f t="shared" si="1029"/>
        <v>96.120515741892248</v>
      </c>
      <c r="WS194" s="9">
        <f t="shared" si="1030"/>
        <v>85.025214442333109</v>
      </c>
      <c r="WT194" s="115">
        <f t="shared" si="1448"/>
        <v>90.572865092112679</v>
      </c>
      <c r="WU194" s="15">
        <f t="shared" si="1449"/>
        <v>6.852971418297351E-4</v>
      </c>
      <c r="WV194" s="12"/>
      <c r="WW194" s="11">
        <f t="shared" si="1728"/>
        <v>1.101424587268687E-3</v>
      </c>
      <c r="WX194" s="10">
        <f t="shared" si="1450"/>
        <v>93.897406135779804</v>
      </c>
      <c r="WY194" s="9">
        <f t="shared" si="1031"/>
        <v>96.103438212919414</v>
      </c>
      <c r="WZ194" s="9">
        <f t="shared" si="1032"/>
        <v>84.883924591555768</v>
      </c>
      <c r="XA194" s="115">
        <f t="shared" si="1451"/>
        <v>90.493681402237598</v>
      </c>
      <c r="XB194" s="15">
        <f t="shared" si="1452"/>
        <v>6.9296906950564569E-4</v>
      </c>
      <c r="XC194" s="12"/>
      <c r="XD194" s="11">
        <f t="shared" si="1729"/>
        <v>1.1074565408378076E-3</v>
      </c>
      <c r="XE194" s="10">
        <f t="shared" si="1453"/>
        <v>93.804461943824037</v>
      </c>
      <c r="XF194" s="9">
        <f t="shared" si="1033"/>
        <v>96.085976176460832</v>
      </c>
      <c r="XG194" s="9">
        <f t="shared" si="1034"/>
        <v>84.742627486071001</v>
      </c>
      <c r="XH194" s="115">
        <f t="shared" si="1454"/>
        <v>90.414301831265917</v>
      </c>
      <c r="XI194" s="15">
        <f t="shared" si="1455"/>
        <v>7.0061769630456951E-4</v>
      </c>
      <c r="XJ194" s="12"/>
      <c r="XK194" s="11">
        <f t="shared" si="1730"/>
        <v>1.1134590333545709E-3</v>
      </c>
      <c r="XL194" s="10">
        <f t="shared" si="1456"/>
        <v>93.711271742231972</v>
      </c>
      <c r="XM194" s="9">
        <f t="shared" si="1035"/>
        <v>96.068126539193997</v>
      </c>
      <c r="XN194" s="9">
        <f t="shared" si="1036"/>
        <v>84.60132306852131</v>
      </c>
      <c r="XO194" s="115">
        <f t="shared" si="1457"/>
        <v>90.334724803857654</v>
      </c>
      <c r="XP194" s="15">
        <f t="shared" si="1458"/>
        <v>7.0824283471125887E-4</v>
      </c>
      <c r="XQ194" s="12"/>
      <c r="XR194" s="11">
        <f t="shared" si="1731"/>
        <v>1.1194320498202901E-3</v>
      </c>
      <c r="XS194" s="10">
        <f t="shared" si="1459"/>
        <v>93.617835392032319</v>
      </c>
      <c r="XT194" s="9">
        <f t="shared" si="1037"/>
        <v>96.049886256339306</v>
      </c>
      <c r="XU194" s="9">
        <f t="shared" si="1038"/>
        <v>84.460011282833264</v>
      </c>
      <c r="XV194" s="115">
        <f t="shared" si="1460"/>
        <v>90.254948769586292</v>
      </c>
      <c r="XW194" s="15">
        <f t="shared" si="1461"/>
        <v>7.1584430012939311E-4</v>
      </c>
      <c r="XX194" s="12"/>
      <c r="XY194" s="11">
        <f t="shared" si="1732"/>
        <v>1.1253755776377023E-3</v>
      </c>
      <c r="XZ194" s="10">
        <f t="shared" si="1462"/>
        <v>93.524152774617974</v>
      </c>
      <c r="YA194" s="9">
        <f t="shared" si="1039"/>
        <v>96.031252331804353</v>
      </c>
      <c r="YB194" s="9">
        <f t="shared" si="1040"/>
        <v>84.318692074212024</v>
      </c>
      <c r="YC194" s="115">
        <f t="shared" si="1463"/>
        <v>90.174972203008195</v>
      </c>
      <c r="YD194" s="15">
        <f t="shared" si="1464"/>
        <v>7.2342191089082796E-4</v>
      </c>
      <c r="YE194" s="12"/>
      <c r="YF194" s="11">
        <f t="shared" si="1733"/>
        <v>1.1312896065892968E-3</v>
      </c>
      <c r="YG194" s="10">
        <f t="shared" si="1465"/>
        <v>93.430223791561446</v>
      </c>
      <c r="YH194" s="9">
        <f t="shared" si="1041"/>
        <v>96.012221818316434</v>
      </c>
      <c r="YI194" s="9">
        <f t="shared" si="1042"/>
        <v>84.177365389135502</v>
      </c>
      <c r="YJ194" s="115">
        <f t="shared" si="1466"/>
        <v>90.094793603725975</v>
      </c>
      <c r="YK194" s="15">
        <f t="shared" si="1467"/>
        <v>7.3097548826413629E-4</v>
      </c>
      <c r="YL194" s="12"/>
      <c r="YM194" s="11">
        <f t="shared" si="1734"/>
        <v>1.1371741288154361E-3</v>
      </c>
      <c r="YN194" s="10">
        <f t="shared" si="1468"/>
        <v>93.336048364428308</v>
      </c>
      <c r="YO194" s="9">
        <f t="shared" si="1043"/>
        <v>95.992791817543349</v>
      </c>
      <c r="YP194" s="9">
        <f t="shared" si="1044"/>
        <v>84.036031175347233</v>
      </c>
      <c r="YQ194" s="115">
        <f t="shared" si="1469"/>
        <v>90.014411496445291</v>
      </c>
      <c r="YR194" s="15">
        <f t="shared" si="1470"/>
        <v>7.3850485646251394E-4</v>
      </c>
      <c r="YS194" s="12"/>
      <c r="YT194" s="11">
        <f t="shared" si="1735"/>
        <v>1.143029138792321E-3</v>
      </c>
      <c r="YU194" s="10">
        <f t="shared" si="1471"/>
        <v>93.241626434588326</v>
      </c>
      <c r="YV194" s="9">
        <f t="shared" si="1045"/>
        <v>95.97295948020259</v>
      </c>
      <c r="YW194" s="9">
        <f t="shared" si="1046"/>
        <v>83.894689381850526</v>
      </c>
      <c r="YX194" s="115">
        <f t="shared" si="1472"/>
        <v>89.933824431026551</v>
      </c>
      <c r="YY194" s="15">
        <f t="shared" si="1473"/>
        <v>7.4600984265088132E-4</v>
      </c>
      <c r="YZ194" s="12"/>
      <c r="ZA194" s="11">
        <f t="shared" si="1736"/>
        <v>1.1488546333096657E-3</v>
      </c>
      <c r="ZB194" s="10">
        <f t="shared" si="1474"/>
        <v>93.146957963025557</v>
      </c>
      <c r="ZC194" s="9">
        <f t="shared" si="1047"/>
        <v>95.952722006159007</v>
      </c>
      <c r="ZD194" s="9">
        <f t="shared" si="1048"/>
        <v>83.753339958901421</v>
      </c>
      <c r="ZE194" s="115">
        <f t="shared" si="1475"/>
        <v>89.853030982530214</v>
      </c>
      <c r="ZF194" s="15">
        <f t="shared" si="1476"/>
        <v>7.5349027695235189E-4</v>
      </c>
      <c r="ZG194" s="12"/>
      <c r="ZH194" s="11">
        <f t="shared" si="1737"/>
        <v>1.1546506114482205E-3</v>
      </c>
      <c r="ZI194" s="10">
        <f t="shared" si="1477"/>
        <v>93.052042930146357</v>
      </c>
      <c r="ZJ194" s="9">
        <f t="shared" si="1049"/>
        <v>95.932076644510914</v>
      </c>
      <c r="ZK194" s="9">
        <f t="shared" si="1050"/>
        <v>83.61198285800188</v>
      </c>
      <c r="ZL194" s="115">
        <f t="shared" si="1478"/>
        <v>89.772029751256397</v>
      </c>
      <c r="ZM194" s="15">
        <f t="shared" si="1479"/>
        <v>7.6094599245397606E-4</v>
      </c>
      <c r="ZN194" s="12"/>
      <c r="ZO194" s="11">
        <f t="shared" si="1738"/>
        <v>1.1604170745571029E-3</v>
      </c>
      <c r="ZP194" s="10">
        <f t="shared" si="1480"/>
        <v>92.956881335585962</v>
      </c>
      <c r="ZQ194" s="9">
        <f t="shared" si="1051"/>
        <v>95.911020693664838</v>
      </c>
      <c r="ZR194" s="9">
        <f t="shared" si="1052"/>
        <v>83.470618031892542</v>
      </c>
      <c r="ZS194" s="115">
        <f t="shared" si="1481"/>
        <v>89.690819362778683</v>
      </c>
      <c r="ZT194" s="15">
        <f t="shared" si="1482"/>
        <v>7.683768252117985E-4</v>
      </c>
      <c r="ZU194" s="12"/>
      <c r="ZV194" s="11">
        <f t="shared" si="1739"/>
        <v>1.1661540262309373E-3</v>
      </c>
      <c r="ZW194" s="10">
        <f t="shared" si="1483"/>
        <v>92.861473198013499</v>
      </c>
      <c r="ZX194" s="9">
        <f t="shared" si="1053"/>
        <v>95.889551501398927</v>
      </c>
      <c r="ZY194" s="9">
        <f t="shared" si="1054"/>
        <v>83.329245434545882</v>
      </c>
      <c r="ZZ194" s="115">
        <f t="shared" si="1484"/>
        <v>89.609398467972397</v>
      </c>
      <c r="AAA194" s="15">
        <f t="shared" si="1485"/>
        <v>7.7578261425519785E-4</v>
      </c>
      <c r="AAB194" s="12"/>
      <c r="AAC194" s="11">
        <f t="shared" si="1740"/>
        <v>1.1718614722868094E-3</v>
      </c>
      <c r="AAD194" s="10">
        <f t="shared" si="1486"/>
        <v>92.765818554935834</v>
      </c>
      <c r="AAE194" s="9">
        <f t="shared" si="1055"/>
        <v>95.867666464915075</v>
      </c>
      <c r="AAF194" s="9">
        <f t="shared" si="1056"/>
        <v>83.187865021158345</v>
      </c>
      <c r="AAG194" s="115">
        <f t="shared" si="1487"/>
        <v>89.52776574303671</v>
      </c>
      <c r="AAH194" s="15">
        <f t="shared" si="1488"/>
        <v>7.8316320159059602E-4</v>
      </c>
      <c r="AAI194" s="12"/>
      <c r="AAJ194" s="11">
        <f t="shared" si="1741"/>
        <v>1.1775394207410963E-3</v>
      </c>
      <c r="AAK194" s="10">
        <f t="shared" si="1489"/>
        <v>92.669917462499654</v>
      </c>
      <c r="AAL194" s="9">
        <f t="shared" si="1057"/>
        <v>95.845363030879881</v>
      </c>
      <c r="AAM194" s="9">
        <f t="shared" si="1058"/>
        <v>83.046476748143121</v>
      </c>
      <c r="AAN194" s="115">
        <f t="shared" si="1490"/>
        <v>89.445919889511501</v>
      </c>
      <c r="AAO194" s="15">
        <f t="shared" si="1491"/>
        <v>7.9051843220443352E-4</v>
      </c>
      <c r="AAP194" s="12"/>
      <c r="AAQ194" s="11">
        <f t="shared" si="1742"/>
        <v>1.1831878817861016E-3</v>
      </c>
      <c r="AAR194" s="10">
        <f t="shared" si="1492"/>
        <v>92.573769995292665</v>
      </c>
      <c r="AAS194" s="9">
        <f t="shared" si="1059"/>
        <v>95.822638695454586</v>
      </c>
      <c r="AAT194" s="9">
        <f t="shared" si="1060"/>
        <v>82.905080573122191</v>
      </c>
      <c r="AAU194" s="115">
        <f t="shared" si="1493"/>
        <v>89.363859634288389</v>
      </c>
      <c r="AAV194" s="15">
        <f t="shared" si="1494"/>
        <v>7.978481540655061E-4</v>
      </c>
      <c r="AAW194" s="11"/>
      <c r="AAX194" s="11">
        <f t="shared" si="1743"/>
        <v>1.1888068677665662E-3</v>
      </c>
      <c r="AAY194" s="10">
        <f t="shared" si="1495"/>
        <v>92.477376246143336</v>
      </c>
      <c r="AAZ194" s="9">
        <f t="shared" si="1061"/>
        <v>95.799491004313992</v>
      </c>
      <c r="ABA194" s="9">
        <f t="shared" si="1062"/>
        <v>82.763676454918496</v>
      </c>
      <c r="ABB194" s="115">
        <f t="shared" si="1496"/>
        <v>89.281583729616244</v>
      </c>
      <c r="ABC194" s="15">
        <f t="shared" si="1497"/>
        <v>8.0515221812661991E-4</v>
      </c>
      <c r="ABD194" s="11"/>
      <c r="ABE194" s="11">
        <f t="shared" si="1744"/>
        <v>1.1943963931560441E-3</v>
      </c>
      <c r="ABF194" s="10">
        <f t="shared" si="1498"/>
        <v>92.380736325919614</v>
      </c>
      <c r="ABG194" s="9">
        <f t="shared" si="1063"/>
        <v>95.775917552654448</v>
      </c>
      <c r="ABH194" s="9">
        <f t="shared" si="1064"/>
        <v>82.622264353548076</v>
      </c>
      <c r="ABI194" s="115">
        <f t="shared" si="1499"/>
        <v>89.199090953101262</v>
      </c>
      <c r="ABJ194" s="15">
        <f t="shared" si="1500"/>
        <v>8.1243047832556985E-4</v>
      </c>
      <c r="ABK194" s="11"/>
      <c r="ABL194" s="11">
        <f t="shared" si="1745"/>
        <v>1.1999564745331223E-3</v>
      </c>
      <c r="ABM194" s="10">
        <f t="shared" si="1501"/>
        <v>92.283850363326664</v>
      </c>
      <c r="ABN194" s="9">
        <f t="shared" si="1065"/>
        <v>95.751915985191147</v>
      </c>
      <c r="ABO194" s="9">
        <f t="shared" si="1066"/>
        <v>82.480844230211503</v>
      </c>
      <c r="ABP194" s="115">
        <f t="shared" si="1502"/>
        <v>89.116380107701332</v>
      </c>
      <c r="ABQ194" s="15">
        <f t="shared" si="1503"/>
        <v>8.1968279158550056E-4</v>
      </c>
      <c r="ABR194" s="11"/>
      <c r="ABS194" s="11">
        <f t="shared" si="1746"/>
        <v>1.2054871305575657E-3</v>
      </c>
      <c r="ABT194" s="10">
        <f t="shared" si="1504"/>
        <v>92.18671850470335</v>
      </c>
      <c r="ABU194" s="9">
        <f t="shared" si="1067"/>
        <v>95.72748399614467</v>
      </c>
      <c r="ABV194" s="9">
        <f t="shared" si="1068"/>
        <v>82.339416047286079</v>
      </c>
      <c r="ABW194" s="115">
        <f t="shared" si="1505"/>
        <v>89.033450021715367</v>
      </c>
      <c r="ABX194" s="15">
        <f t="shared" si="1506"/>
        <v>8.2690901781456245E-4</v>
      </c>
      <c r="ABY194" s="11"/>
      <c r="ABZ194" s="11">
        <f t="shared" si="1747"/>
        <v>1.210988381946293E-3</v>
      </c>
      <c r="ACA194" s="10">
        <f t="shared" si="1507"/>
        <v>92.089340913818219</v>
      </c>
      <c r="ACB194" s="9">
        <f t="shared" si="1069"/>
        <v>95.702619329216986</v>
      </c>
      <c r="ACC194" s="9">
        <f t="shared" si="1070"/>
        <v>82.197979768316955</v>
      </c>
      <c r="ACD194" s="115">
        <f t="shared" si="1508"/>
        <v>88.950299548766964</v>
      </c>
      <c r="ACE194" s="15">
        <f t="shared" si="1509"/>
        <v>8.3410901990496611E-4</v>
      </c>
      <c r="ACF194" s="11"/>
      <c r="ACG194" s="11">
        <f t="shared" si="1748"/>
        <v>1.2164602514493014E-3</v>
      </c>
      <c r="ACH194" s="10">
        <f t="shared" si="1510"/>
        <v>91.991717771664185</v>
      </c>
      <c r="ACI194" s="9">
        <f t="shared" si="1071"/>
        <v>95.677319777556988</v>
      </c>
      <c r="ACJ194" s="9">
        <f t="shared" si="1072"/>
        <v>82.056535358008801</v>
      </c>
      <c r="ACK194" s="115">
        <f t="shared" si="1511"/>
        <v>88.866927567782895</v>
      </c>
      <c r="ACL194" s="15">
        <f t="shared" si="1512"/>
        <v>8.4128266373138046E-4</v>
      </c>
      <c r="ACM194" s="11"/>
      <c r="ACN194" s="11">
        <f t="shared" si="1749"/>
        <v>1.2219027638254527E-3</v>
      </c>
      <c r="ACO194" s="10">
        <f t="shared" si="1513"/>
        <v>91.89384927625278</v>
      </c>
      <c r="ACP194" s="9">
        <f t="shared" si="1073"/>
        <v>95.651583183715616</v>
      </c>
      <c r="ACQ194" s="9">
        <f t="shared" si="1074"/>
        <v>81.915082782216984</v>
      </c>
      <c r="ACR194" s="115">
        <f t="shared" si="1514"/>
        <v>88.7833329829663</v>
      </c>
      <c r="ACS194" s="15">
        <f t="shared" si="1515"/>
        <v>8.4842981814870226E-4</v>
      </c>
      <c r="ACT194" s="11"/>
      <c r="ACU194" s="11">
        <f t="shared" si="1750"/>
        <v>1.2273159458182021E-3</v>
      </c>
      <c r="ACV194" s="10">
        <f t="shared" si="1516"/>
        <v>91.795735642407493</v>
      </c>
      <c r="ACW194" s="9">
        <f t="shared" si="1075"/>
        <v>95.625407439590873</v>
      </c>
      <c r="ACX194" s="9">
        <f t="shared" si="1076"/>
        <v>81.773622007938826</v>
      </c>
      <c r="ACY194" s="115">
        <f t="shared" si="1517"/>
        <v>88.69951472376485</v>
      </c>
      <c r="ACZ194" s="15">
        <f t="shared" si="1518"/>
        <v>8.5555035498919619E-4</v>
      </c>
      <c r="ADA194" s="11"/>
      <c r="ADB194" s="11">
        <f t="shared" si="1751"/>
        <v>1.2326998261312199E-3</v>
      </c>
      <c r="ADC194" s="10">
        <f t="shared" si="1519"/>
        <v>91.697377101556583</v>
      </c>
      <c r="ADD194" s="9">
        <f t="shared" si="1077"/>
        <v>95.598790486362603</v>
      </c>
      <c r="ADE194" s="9">
        <f t="shared" si="1078"/>
        <v>81.632153003304424</v>
      </c>
      <c r="ADF194" s="115">
        <f t="shared" si="1520"/>
        <v>88.615471744833513</v>
      </c>
      <c r="ADG194" s="15">
        <f t="shared" si="1521"/>
        <v>8.6264414905903647E-4</v>
      </c>
      <c r="ADH194" s="11"/>
      <c r="ADI194" s="11">
        <f t="shared" si="1752"/>
        <v>1.2380544354039786E-3</v>
      </c>
      <c r="ADJ194" s="10">
        <f t="shared" si="1522"/>
        <v>91.598773901525107</v>
      </c>
      <c r="ADK194" s="9">
        <f t="shared" si="1079"/>
        <v>95.571730314417337</v>
      </c>
      <c r="ADL194" s="9">
        <f t="shared" si="1080"/>
        <v>81.490675737567955</v>
      </c>
      <c r="ADM194" s="115">
        <f t="shared" si="1523"/>
        <v>88.531203025992653</v>
      </c>
      <c r="ADN194" s="15">
        <f t="shared" si="1524"/>
        <v>8.6971107813420116E-4</v>
      </c>
      <c r="ADO194" s="11"/>
      <c r="ADP194" s="11">
        <f t="shared" si="1753"/>
        <v>1.2433798061872142E-3</v>
      </c>
      <c r="ADQ194" s="10">
        <f t="shared" si="1525"/>
        <v>91.499926306326785</v>
      </c>
      <c r="ADR194" s="9">
        <f t="shared" si="1081"/>
        <v>95.544224963263233</v>
      </c>
      <c r="ADS194" s="9">
        <f t="shared" si="1082"/>
        <v>81.349190181098209</v>
      </c>
      <c r="ADT194" s="115">
        <f t="shared" si="1526"/>
        <v>88.446707572180713</v>
      </c>
      <c r="ADU194" s="15">
        <f t="shared" si="1527"/>
        <v>8.7675102295580766E-4</v>
      </c>
      <c r="ADV194" s="11"/>
      <c r="ADW194" s="11">
        <f t="shared" si="1754"/>
        <v>1.2486759729183911E-3</v>
      </c>
      <c r="ADX194" s="10">
        <f t="shared" si="1528"/>
        <v>91.400834595955047</v>
      </c>
      <c r="ADY194" s="9">
        <f t="shared" si="1083"/>
        <v>95.516272521435312</v>
      </c>
      <c r="ADZ194" s="9">
        <f t="shared" si="1084"/>
        <v>81.207696305369439</v>
      </c>
      <c r="AEA194" s="115">
        <f t="shared" si="1529"/>
        <v>88.361984413402382</v>
      </c>
      <c r="AEB194" s="15">
        <f t="shared" si="1530"/>
        <v>8.8376386722481125E-4</v>
      </c>
      <c r="AEC194" s="11"/>
      <c r="AED194" s="11">
        <f t="shared" si="1755"/>
        <v>1.253942971897082E-3</v>
      </c>
      <c r="AEE194" s="10">
        <f t="shared" si="1531"/>
        <v>91.301499066173903</v>
      </c>
      <c r="AEF194" s="9">
        <f t="shared" si="1085"/>
        <v>95.487871126391042</v>
      </c>
      <c r="AEG194" s="9">
        <f t="shared" si="1086"/>
        <v>81.066194082951924</v>
      </c>
      <c r="AEH194" s="115">
        <f t="shared" si="1532"/>
        <v>88.27703260467149</v>
      </c>
      <c r="AEI194" s="15">
        <f t="shared" si="1533"/>
        <v>8.9074949759615984E-4</v>
      </c>
      <c r="AEJ194" s="11"/>
      <c r="AEK194" s="11">
        <f t="shared" si="1756"/>
        <v>1.2591808412603161E-3</v>
      </c>
      <c r="AEL194" s="10">
        <f t="shared" si="1534"/>
        <v>91.201920028308393</v>
      </c>
      <c r="AEM194" s="9">
        <f t="shared" si="1087"/>
        <v>95.459018964396449</v>
      </c>
      <c r="AEN194" s="9">
        <f t="shared" si="1088"/>
        <v>80.924683487502648</v>
      </c>
      <c r="AEO194" s="115">
        <f t="shared" si="1535"/>
        <v>88.191851225949549</v>
      </c>
      <c r="AEP194" s="15">
        <f t="shared" si="1536"/>
        <v>8.9770780367231726E-4</v>
      </c>
      <c r="AEQ194" s="11"/>
      <c r="AER194" s="11">
        <f t="shared" si="1757"/>
        <v>1.2643896209578774E-3</v>
      </c>
      <c r="AES194" s="10">
        <f t="shared" si="1537"/>
        <v>91.102097809034888</v>
      </c>
      <c r="AET194" s="9">
        <f t="shared" si="1089"/>
        <v>95.429714270402883</v>
      </c>
      <c r="AEU194" s="9">
        <f t="shared" si="1090"/>
        <v>80.783164493755564</v>
      </c>
      <c r="AEV194" s="115">
        <f t="shared" si="1538"/>
        <v>88.10643938207923</v>
      </c>
      <c r="AEW194" s="15">
        <f t="shared" si="1539"/>
        <v>9.0463867799625802E-4</v>
      </c>
      <c r="AEX194" s="11"/>
      <c r="AEY194" s="11">
        <f t="shared" si="1758"/>
        <v>1.2695693527276031E-3</v>
      </c>
      <c r="AEZ194" s="10">
        <f t="shared" si="1540"/>
        <v>91.002032750170983</v>
      </c>
      <c r="AFA194" s="9">
        <f t="shared" si="1091"/>
        <v>95.399955327914583</v>
      </c>
      <c r="AFB194" s="9">
        <f t="shared" si="1092"/>
        <v>80.64163707751193</v>
      </c>
      <c r="AFC194" s="115">
        <f t="shared" si="1541"/>
        <v>88.020796202713257</v>
      </c>
      <c r="AFD194" s="15">
        <f t="shared" si="1542"/>
        <v>9.1154201604389212E-4</v>
      </c>
      <c r="AFE194" s="11"/>
      <c r="AFF194" s="11">
        <f t="shared" si="1759"/>
        <v>1.2747200800706331E-3</v>
      </c>
      <c r="AFG194" s="10">
        <f t="shared" si="1543"/>
        <v>90.901725208465379</v>
      </c>
      <c r="AFH194" s="9">
        <f t="shared" si="1093"/>
        <v>95.369740468847127</v>
      </c>
      <c r="AFI194" s="9">
        <f t="shared" si="1094"/>
        <v>80.50010121563075</v>
      </c>
      <c r="AFJ194" s="115">
        <f t="shared" si="1544"/>
        <v>87.934920842238938</v>
      </c>
      <c r="AFK194" s="15">
        <f t="shared" si="1545"/>
        <v>9.1841771621590075E-4</v>
      </c>
      <c r="AFL194" s="11"/>
      <c r="AFM194" s="11">
        <f t="shared" si="1760"/>
        <v>1.2798418482266539E-3</v>
      </c>
      <c r="AFN194" s="10">
        <f t="shared" si="1546"/>
        <v>90.801175555387715</v>
      </c>
      <c r="AFO194" s="9">
        <f t="shared" si="1095"/>
        <v>95.339068073376978</v>
      </c>
      <c r="AFP194" s="9">
        <f t="shared" si="1096"/>
        <v>80.358556886018718</v>
      </c>
      <c r="AFQ194" s="115">
        <f t="shared" si="1547"/>
        <v>87.848812479697841</v>
      </c>
      <c r="AFR194" s="15">
        <f t="shared" si="1548"/>
        <v>9.252656798290742E-4</v>
      </c>
      <c r="AFS194" s="11"/>
      <c r="AFT194" s="11">
        <f t="shared" si="1761"/>
        <v>1.2849347041491456E-3</v>
      </c>
      <c r="AFU194" s="10">
        <f t="shared" si="1549"/>
        <v>90.700384176918178</v>
      </c>
      <c r="AFV194" s="9">
        <f t="shared" si="1097"/>
        <v>95.3079365697822</v>
      </c>
      <c r="AFW194" s="9">
        <f t="shared" si="1098"/>
        <v>80.217004067620493</v>
      </c>
      <c r="AFX194" s="115">
        <f t="shared" si="1550"/>
        <v>87.762470318701347</v>
      </c>
      <c r="AFY194" s="15">
        <f t="shared" si="1551"/>
        <v>9.3208581110706653E-4</v>
      </c>
      <c r="AFZ194" s="11"/>
      <c r="AGA194" s="11">
        <f t="shared" si="1762"/>
        <v>1.2899986964806046E-3</v>
      </c>
      <c r="AGB194" s="10">
        <f t="shared" si="1552"/>
        <v>90.59935147333735</v>
      </c>
      <c r="AGC194" s="9">
        <f t="shared" si="1099"/>
        <v>95.276344434274591</v>
      </c>
      <c r="AGD194" s="9">
        <f t="shared" si="1100"/>
        <v>80.075442740408747</v>
      </c>
      <c r="AGE194" s="115">
        <f t="shared" si="1553"/>
        <v>87.675893587341676</v>
      </c>
      <c r="AGF194" s="15">
        <f t="shared" si="1554"/>
        <v>9.3887801717065106E-4</v>
      </c>
      <c r="AGG194" s="11"/>
      <c r="AGH194" s="11">
        <f t="shared" si="1763"/>
        <v>1.2950338755277886E-3</v>
      </c>
      <c r="AGI194" s="10">
        <f t="shared" si="1555"/>
        <v>90.498077859016036</v>
      </c>
      <c r="AGJ194" s="9">
        <f t="shared" si="1101"/>
        <v>95.244290190823207</v>
      </c>
      <c r="AGK194" s="9">
        <f t="shared" si="1102"/>
        <v>79.933872885373987</v>
      </c>
      <c r="AGL194" s="115">
        <f t="shared" si="1556"/>
        <v>87.589081538098597</v>
      </c>
      <c r="AGM194" s="15">
        <f t="shared" si="1557"/>
        <v>9.4564220802744326E-4</v>
      </c>
      <c r="AGN194" s="11"/>
      <c r="AGO194" s="11">
        <f t="shared" si="1764"/>
        <v>1.3000402932369748E-3</v>
      </c>
      <c r="AGP194" s="10">
        <f t="shared" si="1558"/>
        <v>90.396563762205147</v>
      </c>
      <c r="AGQ194" s="9">
        <f t="shared" si="1103"/>
        <v>95.211772410969601</v>
      </c>
      <c r="AGR194" s="9">
        <f t="shared" si="1104"/>
        <v>79.792294484514642</v>
      </c>
      <c r="AGS194" s="115">
        <f t="shared" si="1559"/>
        <v>87.502033447742122</v>
      </c>
      <c r="AGT194" s="15">
        <f t="shared" si="1560"/>
        <v>9.5237829656109841E-4</v>
      </c>
      <c r="AGU194" s="11"/>
      <c r="AGV194" s="11">
        <f t="shared" si="1765"/>
        <v>1.3050180031692197E-3</v>
      </c>
      <c r="AGW194" s="10">
        <f t="shared" si="1561"/>
        <v>90.294809624825945</v>
      </c>
      <c r="AGX194" s="9">
        <f t="shared" si="1105"/>
        <v>95.178789713634856</v>
      </c>
      <c r="AGY194" s="9">
        <f t="shared" si="1106"/>
        <v>79.650707520826586</v>
      </c>
      <c r="AGZ194" s="115">
        <f t="shared" si="1562"/>
        <v>87.414748617230714</v>
      </c>
      <c r="AHA194" s="15">
        <f t="shared" si="1563"/>
        <v>9.59086198520048E-4</v>
      </c>
      <c r="AHB194" s="11"/>
      <c r="AHC194" s="11">
        <f t="shared" si="1766"/>
        <v>1.3099670604756731E-3</v>
      </c>
      <c r="AHD194" s="10">
        <f t="shared" si="1564"/>
        <v>90.19281590226025</v>
      </c>
      <c r="AHE194" s="9">
        <f t="shared" si="1107"/>
        <v>95.145340764918473</v>
      </c>
      <c r="AHF194" s="9">
        <f t="shared" si="1108"/>
        <v>79.509111978293305</v>
      </c>
      <c r="AHG194" s="115">
        <f t="shared" si="1565"/>
        <v>87.327226371605889</v>
      </c>
      <c r="AHH194" s="15">
        <f t="shared" si="1566"/>
        <v>9.6576583250567718E-4</v>
      </c>
      <c r="AHI194" s="11"/>
      <c r="AHJ194" s="11">
        <f t="shared" si="1767"/>
        <v>1.3148875218728805E-3</v>
      </c>
      <c r="AHK194" s="10">
        <f t="shared" si="1567"/>
        <v>90.09058306314131</v>
      </c>
      <c r="AHL194" s="9">
        <f t="shared" si="1109"/>
        <v>95.111424277889412</v>
      </c>
      <c r="AHM194" s="9">
        <f t="shared" si="1110"/>
        <v>79.367507841875323</v>
      </c>
      <c r="AHN194" s="115">
        <f t="shared" si="1568"/>
        <v>87.239466059882375</v>
      </c>
      <c r="AHO194" s="15">
        <f t="shared" si="1569"/>
        <v>9.7241711996008033E-4</v>
      </c>
      <c r="AHP194" s="11"/>
      <c r="AHQ194" s="11">
        <f t="shared" si="1768"/>
        <v>1.3197794456181616E-3</v>
      </c>
      <c r="AHR194" s="10">
        <f t="shared" si="1570"/>
        <v>89.988111589144651</v>
      </c>
      <c r="AHS194" s="9">
        <f t="shared" si="1111"/>
        <v>95.077039012369383</v>
      </c>
      <c r="AHT194" s="9">
        <f t="shared" si="1112"/>
        <v>79.225895097500128</v>
      </c>
      <c r="AHU194" s="115">
        <f t="shared" si="1571"/>
        <v>87.151467054934756</v>
      </c>
      <c r="AHV194" s="15">
        <f t="shared" si="1572"/>
        <v>9.7903998515329349E-4</v>
      </c>
      <c r="AHW194" s="11"/>
      <c r="AHX194" s="11">
        <f t="shared" si="1769"/>
        <v>1.3246428914850021E-3</v>
      </c>
      <c r="AHY194" s="10">
        <f t="shared" si="1573"/>
        <v>89.885401974779583</v>
      </c>
      <c r="AHZ194" s="9">
        <f t="shared" si="1113"/>
        <v>95.042183774708477</v>
      </c>
      <c r="AIA194" s="9">
        <f t="shared" si="1114"/>
        <v>79.084273732051642</v>
      </c>
      <c r="AIB194" s="115">
        <f t="shared" si="1574"/>
        <v>87.063228753380059</v>
      </c>
      <c r="AIC194" s="15">
        <f t="shared" si="1575"/>
        <v>9.8563435517008279E-4</v>
      </c>
      <c r="AID194" s="11"/>
      <c r="AIE194" s="11">
        <f t="shared" si="1770"/>
        <v>1.329477920738512E-3</v>
      </c>
      <c r="AIF194" s="10">
        <f t="shared" si="1576"/>
        <v>89.782454727180948</v>
      </c>
      <c r="AIG194" s="9">
        <f t="shared" si="1115"/>
        <v>95.006857417553363</v>
      </c>
      <c r="AIH194" s="9">
        <f t="shared" si="1116"/>
        <v>78.942643733359645</v>
      </c>
      <c r="AII194" s="115">
        <f t="shared" si="1577"/>
        <v>86.974750575456511</v>
      </c>
      <c r="AIJ194" s="15">
        <f t="shared" si="1578"/>
        <v>9.9220015989628734E-4</v>
      </c>
      <c r="AIK194" s="11"/>
      <c r="AIL194" s="11">
        <f t="shared" si="1771"/>
        <v>1.334284596110943E-3</v>
      </c>
      <c r="AIM194" s="10">
        <f t="shared" si="1579"/>
        <v>89.679270365901345</v>
      </c>
      <c r="AIN194" s="9">
        <f t="shared" si="1117"/>
        <v>94.971058839608176</v>
      </c>
      <c r="AIO194" s="9">
        <f t="shared" si="1118"/>
        <v>78.80100509018979</v>
      </c>
      <c r="AIP194" s="115">
        <f t="shared" si="1580"/>
        <v>86.88603196489899</v>
      </c>
      <c r="AIQ194" s="15">
        <f t="shared" si="1581"/>
        <v>9.9873733200466636E-4</v>
      </c>
      <c r="AIR194" s="11"/>
      <c r="AIS194" s="11">
        <f t="shared" si="1772"/>
        <v>1.3390629817772238E-3</v>
      </c>
      <c r="AIT194" s="10">
        <f t="shared" si="1582"/>
        <v>89.575849422704195</v>
      </c>
      <c r="AIU194" s="9">
        <f t="shared" si="1119"/>
        <v>94.934786985388314</v>
      </c>
      <c r="AIV194" s="9">
        <f t="shared" si="1120"/>
        <v>78.659357792232797</v>
      </c>
      <c r="AIW194" s="115">
        <f t="shared" si="1583"/>
        <v>86.797072388810562</v>
      </c>
      <c r="AIX194" s="15">
        <f t="shared" si="1584"/>
        <v>1.0052458069403551E-3</v>
      </c>
      <c r="AIY194" s="11"/>
      <c r="AIZ194" s="11">
        <f t="shared" si="1773"/>
        <v>1.3438131433306103E-3</v>
      </c>
      <c r="AJA194" s="10">
        <f t="shared" si="1585"/>
        <v>89.472192441356981</v>
      </c>
      <c r="AJB194" s="9">
        <f t="shared" si="1121"/>
        <v>94.898040844967127</v>
      </c>
      <c r="AJC194" s="9">
        <f t="shared" si="1122"/>
        <v>78.517701830093714</v>
      </c>
      <c r="AJD194" s="115">
        <f t="shared" si="1586"/>
        <v>86.70787133753042</v>
      </c>
      <c r="AJE194" s="15">
        <f t="shared" si="1587"/>
        <v>1.0117255229058881E-3</v>
      </c>
      <c r="AJF194" s="11"/>
      <c r="AJG194" s="11">
        <f t="shared" si="1774"/>
        <v>1.3485351477583937E-3</v>
      </c>
      <c r="AJH194" s="10">
        <f t="shared" si="1588"/>
        <v>89.368299977425181</v>
      </c>
      <c r="AJI194" s="9">
        <f t="shared" si="1123"/>
        <v>94.860819453715905</v>
      </c>
      <c r="AJJ194" s="9">
        <f t="shared" si="1124"/>
        <v>78.376037195282066</v>
      </c>
      <c r="AJK194" s="115">
        <f t="shared" si="1589"/>
        <v>86.618428324498979</v>
      </c>
      <c r="AJL194" s="15">
        <f t="shared" si="1590"/>
        <v>1.018176420845743E-3</v>
      </c>
      <c r="AJM194" s="11"/>
      <c r="AJN194" s="11">
        <f t="shared" si="1775"/>
        <v>1.3532290634176397E-3</v>
      </c>
      <c r="AJO194" s="10">
        <f t="shared" si="1591"/>
        <v>89.264172598067276</v>
      </c>
      <c r="AJP194" s="9">
        <f t="shared" si="1125"/>
        <v>94.823121892037122</v>
      </c>
      <c r="AJQ194" s="9">
        <f t="shared" si="1126"/>
        <v>78.234363880200505</v>
      </c>
      <c r="AJR194" s="115">
        <f t="shared" si="1592"/>
        <v>86.528742886118806</v>
      </c>
      <c r="AJS194" s="15">
        <f t="shared" si="1593"/>
        <v>1.0245984444305688E-3</v>
      </c>
      <c r="AJT194" s="11"/>
      <c r="AJU194" s="11">
        <f t="shared" si="1776"/>
        <v>1.3578949600110788E-3</v>
      </c>
      <c r="AJV194" s="10">
        <f t="shared" si="1594"/>
        <v>89.15981088182977</v>
      </c>
      <c r="AJW194" s="9">
        <f t="shared" si="1127"/>
        <v>94.784947285091135</v>
      </c>
      <c r="AJX194" s="9">
        <f t="shared" si="1128"/>
        <v>78.092681878134727</v>
      </c>
      <c r="AJY194" s="115">
        <f t="shared" si="1595"/>
        <v>86.438814581612931</v>
      </c>
      <c r="AJZ194" s="15">
        <f t="shared" si="1596"/>
        <v>1.030991540040928E-3</v>
      </c>
      <c r="AKA194" s="11"/>
      <c r="AKB194" s="11">
        <f t="shared" si="1777"/>
        <v>1.3625329085630241E-3</v>
      </c>
      <c r="AKC194" s="10">
        <f t="shared" si="1597"/>
        <v>89.055215418443566</v>
      </c>
      <c r="AKD194" s="9">
        <f t="shared" si="1129"/>
        <v>94.746294802516616</v>
      </c>
      <c r="AKE194" s="9">
        <f t="shared" si="1130"/>
        <v>77.950991183242792</v>
      </c>
      <c r="AKF194" s="115">
        <f t="shared" si="1598"/>
        <v>86.348642992879704</v>
      </c>
      <c r="AKG194" s="15">
        <f t="shared" si="1599"/>
        <v>1.0373556567506901E-3</v>
      </c>
      <c r="AKH194" s="11"/>
      <c r="AKI194" s="11">
        <f t="shared" si="1778"/>
        <v>1.3671429813953981E-3</v>
      </c>
      <c r="AKJ194" s="10">
        <f t="shared" si="1600"/>
        <v>88.950386808620834</v>
      </c>
      <c r="AKK194" s="9">
        <f t="shared" si="1131"/>
        <v>94.707163658144665</v>
      </c>
      <c r="AKL194" s="9">
        <f t="shared" si="1132"/>
        <v>77.80929179054408</v>
      </c>
      <c r="AKM194" s="115">
        <f t="shared" si="1601"/>
        <v>86.25822772434438</v>
      </c>
      <c r="AKN194" s="15">
        <f t="shared" si="1602"/>
        <v>1.0436907463100512E-3</v>
      </c>
      <c r="AKO194" s="11"/>
      <c r="AKP194" s="11">
        <f t="shared" si="1779"/>
        <v>1.3717252521038758E-3</v>
      </c>
      <c r="AKQ194" s="10">
        <f t="shared" si="1603"/>
        <v>88.845325663852577</v>
      </c>
      <c r="AKR194" s="9">
        <f t="shared" si="1133"/>
        <v>94.667553109706972</v>
      </c>
      <c r="AKS194" s="9">
        <f t="shared" si="1134"/>
        <v>77.667583695909329</v>
      </c>
      <c r="AKT194" s="115">
        <f t="shared" si="1604"/>
        <v>86.167568402808143</v>
      </c>
      <c r="AKU194" s="15">
        <f t="shared" si="1605"/>
        <v>1.049996763128132E-3</v>
      </c>
      <c r="AKV194" s="11"/>
      <c r="AKW194" s="11">
        <f t="shared" si="1780"/>
        <v>1.376279795534077E-3</v>
      </c>
      <c r="AKX194" s="10">
        <f t="shared" si="1606"/>
        <v>88.740032606207535</v>
      </c>
      <c r="AKY194" s="9">
        <f t="shared" si="1135"/>
        <v>94.627462458538076</v>
      </c>
      <c r="AKZ194" s="9">
        <f t="shared" si="1136"/>
        <v>77.52586689604945</v>
      </c>
      <c r="ALA194" s="115">
        <f t="shared" si="1607"/>
        <v>86.076664677293763</v>
      </c>
      <c r="ALB194" s="15">
        <f t="shared" si="1608"/>
        <v>1.0562736642552651E-3</v>
      </c>
      <c r="ALC194" s="11"/>
      <c r="ALD194" s="11">
        <f t="shared" si="1781"/>
        <v>1.3808066877579106E-3</v>
      </c>
      <c r="ALE194" s="10">
        <f t="shared" si="1609"/>
        <v>88.634508268131441</v>
      </c>
      <c r="ALF194" s="9">
        <f t="shared" si="1137"/>
        <v>94.586891049271827</v>
      </c>
      <c r="ALG194" s="9">
        <f t="shared" si="1138"/>
        <v>77.384141388505071</v>
      </c>
      <c r="ALH194" s="115">
        <f t="shared" si="1610"/>
        <v>85.985516218888449</v>
      </c>
      <c r="ALI194" s="15">
        <f t="shared" si="1611"/>
        <v>1.0625214093649108E-3</v>
      </c>
      <c r="ALJ194" s="11"/>
      <c r="ALK194" s="11">
        <f t="shared" si="1782"/>
        <v>1.3853060060500053E-3</v>
      </c>
      <c r="ALL194" s="10">
        <f t="shared" si="1612"/>
        <v>88.528753292247529</v>
      </c>
      <c r="ALM194" s="9">
        <f t="shared" si="1139"/>
        <v>94.54583826953241</v>
      </c>
      <c r="ALN194" s="9">
        <f t="shared" si="1140"/>
        <v>77.242407171635932</v>
      </c>
      <c r="ALO194" s="115">
        <f t="shared" si="1613"/>
        <v>85.894122720584164</v>
      </c>
      <c r="ALP194" s="15">
        <f t="shared" si="1614"/>
        <v>1.0687399607352157E-3</v>
      </c>
      <c r="ALQ194" s="12"/>
      <c r="ALR194" s="11">
        <f t="shared" si="1783"/>
        <v>1.389777828864242E-3</v>
      </c>
      <c r="ALS194" s="10">
        <f t="shared" si="1615"/>
        <v>88.422768331157982</v>
      </c>
      <c r="ALT194" s="9">
        <f t="shared" si="1141"/>
        <v>94.504303549619834</v>
      </c>
      <c r="ALU194" s="9">
        <f t="shared" si="1142"/>
        <v>77.100664244609902</v>
      </c>
      <c r="ALV194" s="115">
        <f t="shared" si="1616"/>
        <v>85.802483897114868</v>
      </c>
      <c r="ALW194" s="15">
        <f t="shared" si="1617"/>
        <v>1.0749292832302659E-3</v>
      </c>
      <c r="ALX194" s="12"/>
      <c r="ALY194" s="11">
        <f t="shared" si="1784"/>
        <v>1.3942222358104379E-3</v>
      </c>
      <c r="ALZ194" s="10">
        <f t="shared" si="1618"/>
        <v>88.316554047246171</v>
      </c>
      <c r="AMA194" s="9">
        <f t="shared" si="1143"/>
        <v>94.462286362190227</v>
      </c>
      <c r="AMB194" s="9">
        <f t="shared" si="1144"/>
        <v>76.958912607392818</v>
      </c>
      <c r="AMC194" s="115">
        <f t="shared" si="1619"/>
        <v>85.710599484791516</v>
      </c>
      <c r="AMD194" s="15">
        <f t="shared" si="1620"/>
        <v>1.081089344280978E-3</v>
      </c>
      <c r="AME194" s="12"/>
      <c r="AMF194" s="11">
        <f t="shared" si="1785"/>
        <v>1.3986393076310956E-3</v>
      </c>
      <c r="AMG194" s="10">
        <f t="shared" si="1621"/>
        <v>88.210111112480348</v>
      </c>
      <c r="AMH194" s="9">
        <f t="shared" si="1145"/>
        <v>94.419786221931062</v>
      </c>
      <c r="AMI194" s="9">
        <f t="shared" si="1146"/>
        <v>76.81715226073743</v>
      </c>
      <c r="AMJ194" s="115">
        <f t="shared" si="1622"/>
        <v>85.618469241334253</v>
      </c>
      <c r="AMK194" s="15">
        <f t="shared" si="1623"/>
        <v>1.0872201138657071E-3</v>
      </c>
      <c r="AML194" s="12"/>
      <c r="AMM194" s="11">
        <f t="shared" si="1786"/>
        <v>1.4030291261783326E-3</v>
      </c>
      <c r="AMN194" s="10">
        <f t="shared" si="1624"/>
        <v>88.103440208217947</v>
      </c>
      <c r="AMO194" s="9">
        <f t="shared" si="1147"/>
        <v>94.376802685231382</v>
      </c>
      <c r="AMP194" s="9">
        <f t="shared" si="1148"/>
        <v>76.675383206172995</v>
      </c>
      <c r="AMQ194" s="115">
        <f t="shared" si="1625"/>
        <v>85.526092945702189</v>
      </c>
      <c r="AMR194" s="15">
        <f t="shared" si="1626"/>
        <v>1.0933215644905393E-3</v>
      </c>
      <c r="AMS194" s="12"/>
      <c r="AMT194" s="11">
        <f t="shared" si="1787"/>
        <v>1.4073917743908945E-3</v>
      </c>
      <c r="AMU194" s="10">
        <f t="shared" si="1627"/>
        <v>87.996542025011337</v>
      </c>
      <c r="AMV194" s="9">
        <f t="shared" si="1149"/>
        <v>94.333335349847317</v>
      </c>
      <c r="AMW194" s="9">
        <f t="shared" si="1150"/>
        <v>76.4807554541445</v>
      </c>
      <c r="AMX194" s="115">
        <f t="shared" si="1628"/>
        <v>85.407045401995902</v>
      </c>
      <c r="AMY194" s="15">
        <f t="shared" si="1629"/>
        <v>1.1026579311819373E-3</v>
      </c>
      <c r="AMZ194" s="12"/>
      <c r="ANA194" s="11">
        <f t="shared" si="1788"/>
        <v>1.4150124528898122E-3</v>
      </c>
      <c r="ANB194" s="10">
        <f t="shared" si="1630"/>
        <v>87.862823427082759</v>
      </c>
      <c r="ANC194" s="9">
        <f t="shared" si="1151"/>
        <v>94.289122470305998</v>
      </c>
      <c r="AND194" s="9">
        <f t="shared" si="1152"/>
        <v>76.419604014715063</v>
      </c>
      <c r="ANE194" s="115">
        <f t="shared" si="1631"/>
        <v>85.35436324251053</v>
      </c>
      <c r="ANF194" s="15">
        <f t="shared" si="1632"/>
        <v>1.103704135008641E-3</v>
      </c>
      <c r="ANG194" s="12"/>
      <c r="ANH194" s="11">
        <f t="shared" si="1789"/>
        <v>1.4142877957176922E-3</v>
      </c>
      <c r="ANI194" s="10">
        <f t="shared" si="1633"/>
        <v>87.79588026312949</v>
      </c>
      <c r="ANJ194" s="9">
        <f t="shared" si="1153"/>
        <v>94.244825652444021</v>
      </c>
      <c r="ANK194" s="9">
        <f t="shared" si="1154"/>
        <v>77.232942306187283</v>
      </c>
      <c r="ANL194" s="115">
        <f t="shared" si="1634"/>
        <v>85.738883979315659</v>
      </c>
      <c r="ANM194" s="15">
        <f t="shared" si="1635"/>
        <v>1.0507326227178553E-3</v>
      </c>
      <c r="ANN194" s="12"/>
      <c r="ANO194" s="11">
        <f t="shared" si="1790"/>
        <v>1.3592167652922197E-3</v>
      </c>
      <c r="ANP194" s="10">
        <f t="shared" si="1636"/>
        <v>88.16895905032041</v>
      </c>
      <c r="ANQ194" s="9">
        <f t="shared" si="1155"/>
        <v>94.204678788858772</v>
      </c>
      <c r="ANR194" s="9">
        <f t="shared" si="1156"/>
        <v>78.160385210736919</v>
      </c>
      <c r="ANS194" s="115">
        <f t="shared" si="1637"/>
        <v>86.182531999797845</v>
      </c>
      <c r="ANT194" s="15">
        <f t="shared" si="1638"/>
        <v>9.90969801982841E-4</v>
      </c>
      <c r="ANU194" s="12"/>
      <c r="ANV194" s="11">
        <f t="shared" si="1791"/>
        <v>1.2974154552101156E-3</v>
      </c>
      <c r="ANW194" s="10">
        <f t="shared" si="1639"/>
        <v>88.60207529509799</v>
      </c>
      <c r="ANX194" s="9">
        <f t="shared" si="1157"/>
        <v>94.168968938484596</v>
      </c>
      <c r="ANY194" s="9">
        <f t="shared" si="1158"/>
        <v>79.235161278850825</v>
      </c>
      <c r="ANZ194" s="115">
        <f t="shared" si="1640"/>
        <v>86.702065108667711</v>
      </c>
      <c r="AOA194" s="15">
        <f t="shared" si="1641"/>
        <v>9.2238105387806553E-4</v>
      </c>
      <c r="AOB194" s="12"/>
      <c r="AOC194" s="11">
        <f t="shared" si="1792"/>
        <v>1.2268516148150829E-3</v>
      </c>
      <c r="AOD194" s="10">
        <f t="shared" si="1642"/>
        <v>89.112096702219745</v>
      </c>
      <c r="AOE194" s="9">
        <f t="shared" si="1159"/>
        <v>94.138031244645759</v>
      </c>
      <c r="AOF194" s="9">
        <f t="shared" si="1160"/>
        <v>80.518392012369986</v>
      </c>
      <c r="AOG194" s="115">
        <f t="shared" si="1643"/>
        <v>87.328211628507873</v>
      </c>
      <c r="AOH194" s="15">
        <f t="shared" si="1644"/>
        <v>8.4121193166710785E-4</v>
      </c>
      <c r="AOI194" s="12"/>
      <c r="AOJ194" s="11">
        <f t="shared" si="1793"/>
        <v>1.1437704125448712E-3</v>
      </c>
      <c r="AOK194" s="10">
        <f t="shared" si="1645"/>
        <v>89.729926425232918</v>
      </c>
      <c r="AOL194" s="9">
        <f t="shared" si="1161"/>
        <v>94.112298978305631</v>
      </c>
      <c r="AOM194" s="9">
        <f t="shared" si="1162"/>
        <v>82.13446208440277</v>
      </c>
      <c r="AON194" s="115">
        <f t="shared" si="1646"/>
        <v>88.123380531354201</v>
      </c>
      <c r="AOO194" s="15">
        <f t="shared" si="1647"/>
        <v>7.3980662327939974E-4</v>
      </c>
      <c r="AOP194" s="12"/>
      <c r="AOQ194" s="11">
        <f t="shared" si="1794"/>
        <v>1.0405096420772531E-3</v>
      </c>
      <c r="AOR194" s="10">
        <f t="shared" si="1648"/>
        <v>90.518276733519571</v>
      </c>
      <c r="AOS194" s="9">
        <f t="shared" si="1163"/>
        <v>94.092396662189827</v>
      </c>
      <c r="AOT194" s="9">
        <f t="shared" si="1164"/>
        <v>84.427091847335603</v>
      </c>
      <c r="AOU194" s="115">
        <f t="shared" si="1649"/>
        <v>89.259744254762722</v>
      </c>
      <c r="AOV194" s="15">
        <f t="shared" si="1650"/>
        <v>5.9697394290643998E-4</v>
      </c>
      <c r="AOW194" s="12"/>
      <c r="AOX194" s="11">
        <f t="shared" si="1795"/>
        <v>8.9584543269793568E-4</v>
      </c>
      <c r="AOY194" s="10">
        <f t="shared" si="1651"/>
        <v>91.649999999999991</v>
      </c>
      <c r="AOZ194" s="9">
        <f t="shared" si="1165"/>
        <v>94.079437469716709</v>
      </c>
      <c r="APA194" s="9"/>
      <c r="APB194" s="97">
        <f t="shared" si="1652"/>
        <v>91.649999999999991</v>
      </c>
      <c r="APC194" s="15">
        <f t="shared" si="1653"/>
        <v>3.0010659635121083E-4</v>
      </c>
      <c r="APD194" s="11"/>
      <c r="APE194" s="11"/>
    </row>
    <row r="195" spans="1:1097" x14ac:dyDescent="0.2">
      <c r="A195" s="183"/>
      <c r="B195" s="183"/>
      <c r="C195" s="1">
        <f t="shared" si="1654"/>
        <v>180</v>
      </c>
      <c r="D195" s="1">
        <f t="shared" si="1655"/>
        <v>6024.5844021139956</v>
      </c>
      <c r="E195" s="1">
        <f t="shared" si="1656"/>
        <v>-16317921.817764627</v>
      </c>
      <c r="F195" s="2">
        <f t="shared" si="1657"/>
        <v>113.16</v>
      </c>
      <c r="G195" s="8">
        <f t="shared" si="1658"/>
        <v>1.9810000000000001E-3</v>
      </c>
      <c r="H195" s="6">
        <f t="shared" si="1659"/>
        <v>0.14400020254000001</v>
      </c>
      <c r="I195" s="2">
        <f t="shared" si="1660"/>
        <v>3500</v>
      </c>
      <c r="J195" s="3">
        <f t="shared" si="857"/>
        <v>58.333333333333336</v>
      </c>
      <c r="K195" s="3">
        <f t="shared" si="858"/>
        <v>366.52</v>
      </c>
      <c r="L195" s="1">
        <f t="shared" si="1661"/>
        <v>0.82</v>
      </c>
      <c r="M195" s="1">
        <f t="shared" si="1662"/>
        <v>0.66</v>
      </c>
      <c r="N195" s="1">
        <f t="shared" si="1166"/>
        <v>0.54120000000000001</v>
      </c>
      <c r="O195" s="3">
        <f t="shared" si="1167"/>
        <v>7.5227878787878781</v>
      </c>
      <c r="P195" s="40">
        <f t="shared" si="859"/>
        <v>570.9796</v>
      </c>
      <c r="Q195" s="1">
        <f t="shared" si="1663"/>
        <v>21.51</v>
      </c>
      <c r="R195" s="1">
        <f t="shared" si="1664"/>
        <v>151</v>
      </c>
      <c r="S195" s="2">
        <f t="shared" si="1665"/>
        <v>12587.54</v>
      </c>
      <c r="T195" s="1">
        <f t="shared" si="860"/>
        <v>83.916933333333333</v>
      </c>
      <c r="U195" s="7">
        <f t="shared" si="1666"/>
        <v>9.1849501318337995E-2</v>
      </c>
      <c r="V195" s="7">
        <f t="shared" si="861"/>
        <v>6.6258942829124593E-3</v>
      </c>
      <c r="W195" s="159">
        <f t="shared" si="1667"/>
        <v>3.4283282369456214E-2</v>
      </c>
      <c r="X195" s="40">
        <f t="shared" si="862"/>
        <v>8095.2484858865882</v>
      </c>
      <c r="Y195" s="1">
        <f t="shared" si="1668"/>
        <v>0</v>
      </c>
      <c r="Z195" s="1">
        <f t="shared" si="1669"/>
        <v>113.16</v>
      </c>
      <c r="AA195" s="1">
        <f t="shared" si="1670"/>
        <v>91.649999999999991</v>
      </c>
      <c r="AB195" s="6">
        <f t="shared" si="863"/>
        <v>0.2895550479995273</v>
      </c>
      <c r="AC195" s="1">
        <f t="shared" si="1671"/>
        <v>526.19133708825245</v>
      </c>
      <c r="AD195" s="40">
        <f t="shared" si="864"/>
        <v>36363.626619283568</v>
      </c>
      <c r="AE195" s="1">
        <f t="shared" si="865"/>
        <v>0.15947988387208822</v>
      </c>
      <c r="AF195" s="2">
        <f t="shared" si="1796"/>
        <v>10</v>
      </c>
      <c r="AG195" s="10">
        <f t="shared" si="866"/>
        <v>1.5947988387208822</v>
      </c>
      <c r="AH195" s="12">
        <f t="shared" si="867"/>
        <v>0.68409650882053263</v>
      </c>
      <c r="AI195" s="43">
        <f t="shared" si="868"/>
        <v>-2.9350912880699685E-6</v>
      </c>
      <c r="AJ195" s="93">
        <f t="shared" si="869"/>
        <v>7.4859914794310247E-7</v>
      </c>
      <c r="AK195" s="43">
        <f t="shared" si="1168"/>
        <v>0</v>
      </c>
      <c r="AL195" s="43">
        <f t="shared" si="870"/>
        <v>2.4352680284198965E-4</v>
      </c>
      <c r="AM195" s="43"/>
      <c r="AN195" s="43">
        <f t="shared" si="1169"/>
        <v>0</v>
      </c>
      <c r="AO195" s="10">
        <f t="shared" si="1170"/>
        <v>96.594441245842376</v>
      </c>
      <c r="AP195" s="9"/>
      <c r="AQ195" s="9">
        <f t="shared" si="871"/>
        <v>96.453428377460156</v>
      </c>
      <c r="AR195" s="104">
        <f t="shared" si="1171"/>
        <v>96.453428377460156</v>
      </c>
      <c r="AS195" s="15">
        <f t="shared" si="1172"/>
        <v>0</v>
      </c>
      <c r="AT195" s="49"/>
      <c r="AU195" s="11">
        <f t="shared" si="1173"/>
        <v>8.7097775430219462E-6</v>
      </c>
      <c r="AV195" s="10">
        <f t="shared" si="1174"/>
        <v>96.523933432374818</v>
      </c>
      <c r="AW195" s="9">
        <f t="shared" si="872"/>
        <v>96.453428377460156</v>
      </c>
      <c r="AX195" s="9">
        <f t="shared" si="873"/>
        <v>96.312422872962856</v>
      </c>
      <c r="AY195" s="97">
        <f t="shared" si="1175"/>
        <v>96.382925625211499</v>
      </c>
      <c r="AZ195" s="15">
        <f t="shared" si="1176"/>
        <v>8.7091523344309048E-6</v>
      </c>
      <c r="BA195" s="49"/>
      <c r="BB195" s="11">
        <f t="shared" si="1177"/>
        <v>1.741927061717102E-5</v>
      </c>
      <c r="BC195" s="10">
        <f t="shared" si="1178"/>
        <v>96.453425163200578</v>
      </c>
      <c r="BD195" s="9">
        <f t="shared" si="874"/>
        <v>96.453425619303275</v>
      </c>
      <c r="BE195" s="9">
        <f t="shared" si="875"/>
        <v>96.171424574798195</v>
      </c>
      <c r="BF195" s="97">
        <f t="shared" si="1179"/>
        <v>96.312425097050735</v>
      </c>
      <c r="BG195" s="15">
        <f t="shared" si="1180"/>
        <v>1.7417689215885457E-5</v>
      </c>
      <c r="BH195" s="49"/>
      <c r="BI195" s="11">
        <f t="shared" si="1181"/>
        <v>2.612814814164092E-5</v>
      </c>
      <c r="BJ195" s="10">
        <f t="shared" si="1182"/>
        <v>96.382913601755661</v>
      </c>
      <c r="BK195" s="9">
        <f t="shared" si="876"/>
        <v>96.453414587455413</v>
      </c>
      <c r="BL195" s="9">
        <f t="shared" si="1183"/>
        <v>96.030433325342642</v>
      </c>
      <c r="BM195" s="97">
        <f t="shared" si="1184"/>
        <v>96.241923956399035</v>
      </c>
      <c r="BN195" s="15">
        <f t="shared" si="1185"/>
        <v>2.6125279715019872E-5</v>
      </c>
      <c r="BO195" s="49"/>
      <c r="BP195" s="11">
        <f t="shared" si="1186"/>
        <v>3.4836079060470318E-5</v>
      </c>
      <c r="BQ195" s="10">
        <f t="shared" si="1187"/>
        <v>96.312395912444629</v>
      </c>
      <c r="BR195" s="9">
        <f t="shared" si="877"/>
        <v>96.4533897681806</v>
      </c>
      <c r="BS195" s="9">
        <f t="shared" si="1188"/>
        <v>95.88944896692162</v>
      </c>
      <c r="BT195" s="97">
        <f t="shared" si="1189"/>
        <v>96.17141936755111</v>
      </c>
      <c r="BU195" s="15">
        <f t="shared" si="1190"/>
        <v>3.483159301670387E-5</v>
      </c>
      <c r="BV195" s="12"/>
      <c r="BW195" s="11">
        <f t="shared" si="1191"/>
        <v>4.3542732393122817E-5</v>
      </c>
      <c r="BX195" s="10">
        <f t="shared" si="1192"/>
        <v>96.241869261069823</v>
      </c>
      <c r="BY195" s="9">
        <f t="shared" si="878"/>
        <v>96.453345650378893</v>
      </c>
      <c r="BZ195" s="9">
        <f t="shared" si="1193"/>
        <v>95.748471341829926</v>
      </c>
      <c r="CA195" s="97">
        <f t="shared" si="1194"/>
        <v>96.10090849610441</v>
      </c>
      <c r="CB195" s="15">
        <f t="shared" si="1195"/>
        <v>4.3536298470507578E-5</v>
      </c>
      <c r="CC195" s="12"/>
      <c r="CD195" s="11">
        <f t="shared" si="1196"/>
        <v>5.2247777285042337E-5</v>
      </c>
      <c r="CE195" s="10">
        <f t="shared" si="1197"/>
        <v>96.171330815260347</v>
      </c>
      <c r="CF195" s="9">
        <f t="shared" si="879"/>
        <v>96.453276726423383</v>
      </c>
      <c r="CG195" s="9">
        <f t="shared" si="1198"/>
        <v>95.607500292352213</v>
      </c>
      <c r="CH195" s="97">
        <f t="shared" si="1199"/>
        <v>96.030388509387791</v>
      </c>
      <c r="CI195" s="15">
        <f t="shared" si="1200"/>
        <v>5.2239065641142836E-5</v>
      </c>
      <c r="CJ195" s="12"/>
      <c r="CK195" s="11">
        <f t="shared" si="1201"/>
        <v>6.0950883058180416E-5</v>
      </c>
      <c r="CL195" s="10">
        <f t="shared" si="1202"/>
        <v>96.100777744900583</v>
      </c>
      <c r="CM195" s="9">
        <f t="shared" si="880"/>
        <v>96.45317749299619</v>
      </c>
      <c r="CN195" s="9">
        <f t="shared" si="1203"/>
        <v>95.466535660783393</v>
      </c>
      <c r="CO195" s="97">
        <f t="shared" si="1204"/>
        <v>95.959856576889791</v>
      </c>
      <c r="CP195" s="15">
        <f t="shared" si="1205"/>
        <v>6.0939564358828971E-5</v>
      </c>
      <c r="CQ195" s="12"/>
      <c r="CR195" s="11">
        <f t="shared" si="1206"/>
        <v>6.9651719261479628E-5</v>
      </c>
      <c r="CS195" s="10">
        <f t="shared" si="1207"/>
        <v>96.030207222558062</v>
      </c>
      <c r="CT195" s="9">
        <f t="shared" si="881"/>
        <v>96.453042451923125</v>
      </c>
      <c r="CU195" s="9">
        <f t="shared" si="882"/>
        <v>95.325577289448532</v>
      </c>
      <c r="CV195" s="97">
        <f t="shared" si="1208"/>
        <v>95.889309870685821</v>
      </c>
      <c r="CW195" s="15">
        <f t="shared" si="1209"/>
        <v>6.9637464769626984E-5</v>
      </c>
      <c r="CX195" s="12"/>
      <c r="CY195" s="11">
        <f t="shared" si="1210"/>
        <v>7.8349955721332401E-5</v>
      </c>
      <c r="CZ195" s="10">
        <f t="shared" si="1211"/>
        <v>95.959616423910333</v>
      </c>
      <c r="DA195" s="9">
        <f t="shared" si="883"/>
        <v>96.452866111006756</v>
      </c>
      <c r="DB195" s="9">
        <f t="shared" si="884"/>
        <v>95.18462502072326</v>
      </c>
      <c r="DC195" s="97">
        <f t="shared" si="1212"/>
        <v>95.818745565865015</v>
      </c>
      <c r="DD195" s="15">
        <f t="shared" si="1213"/>
        <v>7.8332437385619335E-5</v>
      </c>
      <c r="DE195" s="12"/>
      <c r="DF195" s="11">
        <f t="shared" si="1214"/>
        <v>8.7045262591936305E-5</v>
      </c>
      <c r="DG195" s="10">
        <f t="shared" si="1215"/>
        <v>95.889002528171162</v>
      </c>
      <c r="DH195" s="9">
        <f t="shared" si="885"/>
        <v>96.452642984857576</v>
      </c>
      <c r="DI195" s="9">
        <f t="shared" si="886"/>
        <v>95.043678697054261</v>
      </c>
      <c r="DJ195" s="97">
        <f t="shared" si="1216"/>
        <v>95.748160840955919</v>
      </c>
      <c r="DK195" s="15">
        <f t="shared" si="1217"/>
        <v>8.7024153134998265E-5</v>
      </c>
      <c r="DL195" s="12"/>
      <c r="DM195" s="11">
        <f t="shared" si="1218"/>
        <v>9.573731040553516E-5</v>
      </c>
      <c r="DN195" s="10">
        <f t="shared" si="1219"/>
        <v>95.8183627185158</v>
      </c>
      <c r="DO195" s="9">
        <f t="shared" si="887"/>
        <v>96.452367595723047</v>
      </c>
      <c r="DP195" s="9">
        <f t="shared" si="888"/>
        <v>94.902738160978728</v>
      </c>
      <c r="DQ195" s="97">
        <f t="shared" si="1220"/>
        <v>95.677552878350895</v>
      </c>
      <c r="DR195" s="15">
        <f t="shared" si="1221"/>
        <v>9.5712283412050767E-5</v>
      </c>
      <c r="DS195" s="12"/>
      <c r="DT195" s="11">
        <f t="shared" si="1222"/>
        <v>1.0442577012263746E-4</v>
      </c>
      <c r="DU195" s="10">
        <f t="shared" si="1223"/>
        <v>95.747694182504517</v>
      </c>
      <c r="DV195" s="9">
        <f t="shared" si="889"/>
        <v>96.452034474314274</v>
      </c>
      <c r="DW195" s="9">
        <f t="shared" si="890"/>
        <v>94.761803255144642</v>
      </c>
      <c r="DX195" s="97">
        <f t="shared" si="1224"/>
        <v>95.606918864729465</v>
      </c>
      <c r="DY195" s="15">
        <f t="shared" si="1225"/>
        <v>1.0439650012698188E-4</v>
      </c>
      <c r="DZ195" s="12"/>
      <c r="EA195" s="11">
        <f t="shared" si="1226"/>
        <v>1.1311031318203274E-4</v>
      </c>
      <c r="EB195" s="10">
        <f t="shared" si="1227"/>
        <v>95.676994112505298</v>
      </c>
      <c r="EC195" s="9">
        <f t="shared" si="891"/>
        <v>96.451638160629969</v>
      </c>
      <c r="ED195" s="9">
        <f t="shared" si="892"/>
        <v>94.62087382233085</v>
      </c>
      <c r="EE195" s="97">
        <f t="shared" si="1228"/>
        <v>95.536255991480402</v>
      </c>
      <c r="EF195" s="15">
        <f t="shared" si="1229"/>
        <v>1.1307647575555726E-4</v>
      </c>
      <c r="EG195" s="12"/>
      <c r="EH195" s="11">
        <f t="shared" si="1230"/>
        <v>1.2179061155069397E-4</v>
      </c>
      <c r="EI195" s="10">
        <f t="shared" si="1231"/>
        <v>95.606259706114997</v>
      </c>
      <c r="EJ195" s="9">
        <f t="shared" si="893"/>
        <v>96.451173204777504</v>
      </c>
      <c r="EK195" s="9">
        <f t="shared" si="894"/>
        <v>94.479949705466822</v>
      </c>
      <c r="EL195" s="97">
        <f t="shared" si="1232"/>
        <v>95.465561455122156</v>
      </c>
      <c r="EM195" s="15">
        <f t="shared" si="1233"/>
        <v>1.2175188338859301E-4</v>
      </c>
      <c r="EN195" s="12"/>
      <c r="EO195" s="11">
        <f t="shared" si="1234"/>
        <v>1.3046633777353251E-4</v>
      </c>
      <c r="EP195" s="10">
        <f t="shared" si="1235"/>
        <v>95.535488166578787</v>
      </c>
      <c r="EQ195" s="9">
        <f t="shared" si="895"/>
        <v>96.450634167790724</v>
      </c>
      <c r="ER195" s="9">
        <f t="shared" si="896"/>
        <v>94.339030747652117</v>
      </c>
      <c r="ES195" s="97">
        <f t="shared" si="1236"/>
        <v>95.394832457721421</v>
      </c>
      <c r="ET195" s="15">
        <f t="shared" si="1237"/>
        <v>1.3042239678127344E-4</v>
      </c>
      <c r="EU195" s="12"/>
      <c r="EV195" s="11">
        <f t="shared" si="1238"/>
        <v>1.3913716502300192E-4</v>
      </c>
      <c r="EW195" s="10">
        <f t="shared" si="1239"/>
        <v>95.464676703207743</v>
      </c>
      <c r="EX195" s="9">
        <f t="shared" si="897"/>
        <v>96.450015622444397</v>
      </c>
      <c r="EY195" s="9">
        <f t="shared" si="898"/>
        <v>94.198116792176705</v>
      </c>
      <c r="EZ195" s="97">
        <f t="shared" si="1240"/>
        <v>95.324066207310551</v>
      </c>
      <c r="FA195" s="15">
        <f t="shared" si="1241"/>
        <v>1.3908769040219676E-4</v>
      </c>
      <c r="FB195" s="12"/>
      <c r="FC195" s="11">
        <f t="shared" si="1242"/>
        <v>1.4780276714844394E-4</v>
      </c>
      <c r="FD195" s="10">
        <f t="shared" si="1243"/>
        <v>95.393822531795081</v>
      </c>
      <c r="FE195" s="9">
        <f t="shared" si="899"/>
        <v>96.449312154064856</v>
      </c>
      <c r="FF195" s="9">
        <f t="shared" si="900"/>
        <v>94.057207682540039</v>
      </c>
      <c r="FG195" s="97">
        <f t="shared" si="1244"/>
        <v>95.253259918302447</v>
      </c>
      <c r="FH195" s="15">
        <f t="shared" si="1245"/>
        <v>1.4774743948226283E-4</v>
      </c>
      <c r="FI195" s="12"/>
      <c r="FJ195" s="11">
        <f t="shared" si="1246"/>
        <v>1.5646281872531842E-4</v>
      </c>
      <c r="FK195" s="10">
        <f t="shared" si="1247"/>
        <v>95.322922875029775</v>
      </c>
      <c r="FL195" s="9">
        <f t="shared" si="901"/>
        <v>96.44851836133671</v>
      </c>
      <c r="FM195" s="9">
        <f t="shared" si="902"/>
        <v>93.91630326247062</v>
      </c>
      <c r="FN195" s="97">
        <f t="shared" si="1248"/>
        <v>95.182410811903665</v>
      </c>
      <c r="FO195" s="15">
        <f t="shared" si="1249"/>
        <v>1.5640132006329403E-4</v>
      </c>
      <c r="FP195" s="12"/>
      <c r="FQ195" s="11">
        <f t="shared" si="1250"/>
        <v>1.6511699510416133E-4</v>
      </c>
      <c r="FR195" s="10">
        <f t="shared" si="1251"/>
        <v>95.251974962908406</v>
      </c>
      <c r="FS195" s="9">
        <f t="shared" si="903"/>
        <v>96.447628857105343</v>
      </c>
      <c r="FT195" s="9">
        <f t="shared" si="904"/>
        <v>93.775403375945487</v>
      </c>
      <c r="FU195" s="97">
        <f t="shared" si="1252"/>
        <v>95.111516116525422</v>
      </c>
      <c r="FV195" s="15">
        <f t="shared" si="1253"/>
        <v>1.6504900904639624E-4</v>
      </c>
      <c r="FW195" s="12"/>
      <c r="FX195" s="11">
        <f t="shared" si="1254"/>
        <v>1.7376497245932671E-4</v>
      </c>
      <c r="FY195" s="10">
        <f t="shared" si="1255"/>
        <v>95.180976033144702</v>
      </c>
      <c r="FZ195" s="9">
        <f t="shared" si="905"/>
        <v>96.446638269174898</v>
      </c>
      <c r="GA195" s="9">
        <f t="shared" si="906"/>
        <v>93.634507867209607</v>
      </c>
      <c r="GB195" s="97">
        <f t="shared" si="1256"/>
        <v>95.040573068192259</v>
      </c>
      <c r="GC195" s="15">
        <f t="shared" si="1257"/>
        <v>1.7369018424005138E-4</v>
      </c>
      <c r="GD195" s="12"/>
      <c r="GE195" s="11">
        <f t="shared" si="1258"/>
        <v>1.8240642783745831E-4</v>
      </c>
      <c r="GF195" s="10">
        <f t="shared" si="1259"/>
        <v>95.109923331576752</v>
      </c>
      <c r="GG195" s="9">
        <f t="shared" si="907"/>
        <v>96.445541241101552</v>
      </c>
      <c r="GH195" s="9">
        <f t="shared" si="908"/>
        <v>93.493616580794907</v>
      </c>
      <c r="GI195" s="97">
        <f t="shared" si="1260"/>
        <v>94.969578910948229</v>
      </c>
      <c r="GJ195" s="15">
        <f t="shared" si="1261"/>
        <v>1.823245244079343E-4</v>
      </c>
      <c r="GK195" s="12"/>
      <c r="GL195" s="11">
        <f t="shared" si="1262"/>
        <v>1.9104103920572252E-4</v>
      </c>
      <c r="GM195" s="10">
        <f t="shared" si="1263"/>
        <v>95.038814112571572</v>
      </c>
      <c r="GN195" s="9">
        <f t="shared" si="909"/>
        <v>96.444332432981824</v>
      </c>
      <c r="GO195" s="9">
        <f t="shared" si="910"/>
        <v>93.352729361539403</v>
      </c>
      <c r="GP195" s="115">
        <f t="shared" si="1264"/>
        <v>94.898530897260613</v>
      </c>
      <c r="GQ195" s="15">
        <f t="shared" si="1265"/>
        <v>1.909517093164207E-4</v>
      </c>
      <c r="GR195" s="12"/>
      <c r="GS195" s="11">
        <f t="shared" si="1266"/>
        <v>1.9966848549974993E-4</v>
      </c>
      <c r="GT195" s="10">
        <f t="shared" si="1267"/>
        <v>94.967645639427118</v>
      </c>
      <c r="GU195" s="9">
        <f t="shared" si="911"/>
        <v>96.443006522235649</v>
      </c>
      <c r="GV195" s="9">
        <f t="shared" si="912"/>
        <v>93.211846054606369</v>
      </c>
      <c r="GW195" s="115">
        <f t="shared" si="1268"/>
        <v>94.827426288421009</v>
      </c>
      <c r="GX195" s="15">
        <f t="shared" si="1269"/>
        <v>1.9957141978177369E-4</v>
      </c>
      <c r="GY195" s="12"/>
      <c r="GZ195" s="11">
        <f t="shared" si="1270"/>
        <v>2.0828844667125727E-4</v>
      </c>
      <c r="HA195" s="10">
        <f t="shared" si="1271"/>
        <v>94.896415184771669</v>
      </c>
      <c r="HB195" s="9">
        <f t="shared" si="913"/>
        <v>96.441558204383981</v>
      </c>
      <c r="HC195" s="9">
        <f t="shared" si="914"/>
        <v>93.070966505502511</v>
      </c>
      <c r="HD195" s="97">
        <f t="shared" si="1272"/>
        <v>94.756262354943246</v>
      </c>
      <c r="HE195" s="15">
        <f t="shared" si="1273"/>
        <v>2.0818333771704622E-4</v>
      </c>
      <c r="HF195" s="12"/>
      <c r="HG195" s="11">
        <f t="shared" si="1274"/>
        <v>2.1690060373542896E-4</v>
      </c>
      <c r="HH195" s="10">
        <f t="shared" si="1275"/>
        <v>94.825120030959852</v>
      </c>
      <c r="HI195" s="9">
        <f t="shared" si="915"/>
        <v>96.43998219382074</v>
      </c>
      <c r="HJ195" s="9">
        <f t="shared" si="916"/>
        <v>92.930090560097696</v>
      </c>
      <c r="HK195" s="97">
        <f t="shared" si="1276"/>
        <v>94.685036376959218</v>
      </c>
      <c r="HL195" s="15">
        <f t="shared" si="1277"/>
        <v>2.1678714617854263E-4</v>
      </c>
      <c r="HM195" s="12"/>
      <c r="HN195" s="11">
        <f t="shared" si="1278"/>
        <v>2.2550463881785982E-4</v>
      </c>
      <c r="HO195" s="10">
        <f t="shared" si="1279"/>
        <v>94.75375747046651</v>
      </c>
      <c r="HP195" s="9">
        <f t="shared" si="917"/>
        <v>96.438273224578751</v>
      </c>
      <c r="HQ195" s="9">
        <f t="shared" si="918"/>
        <v>92.789218064642725</v>
      </c>
      <c r="HR195" s="115">
        <f t="shared" si="1280"/>
        <v>94.613745644610731</v>
      </c>
      <c r="HS195" s="15">
        <f t="shared" si="1281"/>
        <v>2.2538252941202934E-4</v>
      </c>
      <c r="HT195" s="12"/>
      <c r="HU195" s="11">
        <f t="shared" si="1672"/>
        <v>2.3410023520126943E-4</v>
      </c>
      <c r="HV195" s="10">
        <f t="shared" si="1282"/>
        <v>94.682324806276554</v>
      </c>
      <c r="HW195" s="9">
        <f t="shared" si="919"/>
        <v>96.436426051089583</v>
      </c>
      <c r="HX195" s="9">
        <f t="shared" si="920"/>
        <v>92.648348865788023</v>
      </c>
      <c r="HY195" s="115">
        <f t="shared" si="1283"/>
        <v>94.54238745843881</v>
      </c>
      <c r="HZ195" s="15">
        <f t="shared" si="1284"/>
        <v>2.339691728985066E-4</v>
      </c>
      <c r="IA195" s="12"/>
      <c r="IB195" s="11">
        <f t="shared" si="1673"/>
        <v>2.4268707737179704E-4</v>
      </c>
      <c r="IC195" s="10">
        <f t="shared" si="1285"/>
        <v>94.610819352272102</v>
      </c>
      <c r="ID195" s="9">
        <f t="shared" si="921"/>
        <v>96.434435448936938</v>
      </c>
      <c r="IE195" s="9">
        <f t="shared" si="922"/>
        <v>92.50748281060217</v>
      </c>
      <c r="IF195" s="115">
        <f t="shared" si="1286"/>
        <v>94.470959129769554</v>
      </c>
      <c r="IG195" s="15">
        <f t="shared" si="1287"/>
        <v>2.4254676339960983E-4</v>
      </c>
      <c r="IH195" s="12"/>
      <c r="II195" s="11">
        <f t="shared" si="1674"/>
        <v>2.5126485106493848E-4</v>
      </c>
      <c r="IJ195" s="10">
        <f t="shared" si="1288"/>
        <v>94.539238433616219</v>
      </c>
      <c r="IK195" s="9">
        <f t="shared" si="923"/>
        <v>96.432296215603444</v>
      </c>
      <c r="IL195" s="9">
        <f t="shared" si="924"/>
        <v>92.366619746590104</v>
      </c>
      <c r="IM195" s="115">
        <f t="shared" si="1289"/>
        <v>94.399457981096774</v>
      </c>
      <c r="IN195" s="15">
        <f t="shared" si="1290"/>
        <v>2.5111498900259324E-4</v>
      </c>
      <c r="IO195" s="12"/>
      <c r="IP195" s="11">
        <f t="shared" si="1675"/>
        <v>2.5983324331109475E-4</v>
      </c>
      <c r="IQ195" s="10">
        <f t="shared" si="1291"/>
        <v>94.467579387133128</v>
      </c>
      <c r="IR195" s="9">
        <f t="shared" si="925"/>
        <v>96.430003171210572</v>
      </c>
      <c r="IS195" s="9">
        <f t="shared" si="926"/>
        <v>92.2257595217107</v>
      </c>
      <c r="IT195" s="115">
        <f t="shared" si="1292"/>
        <v>94.327881346460629</v>
      </c>
      <c r="IU195" s="15">
        <f t="shared" si="1293"/>
        <v>2.596735391649587E-4</v>
      </c>
      <c r="IV195" s="12"/>
      <c r="IW195" s="11">
        <f t="shared" si="1676"/>
        <v>2.6839194248076291E-4</v>
      </c>
      <c r="IX195" s="10">
        <f t="shared" si="1294"/>
        <v>94.395839561684596</v>
      </c>
      <c r="IY195" s="9">
        <f t="shared" si="927"/>
        <v>96.42755115925155</v>
      </c>
      <c r="IZ195" s="9">
        <f t="shared" si="928"/>
        <v>92.084901984395145</v>
      </c>
      <c r="JA195" s="115">
        <f t="shared" si="1295"/>
        <v>94.256226571823348</v>
      </c>
      <c r="JB195" s="15">
        <f t="shared" si="1296"/>
        <v>2.6822210475857923E-4</v>
      </c>
      <c r="JC195" s="12"/>
      <c r="JD195" s="11">
        <f t="shared" si="1677"/>
        <v>2.7694063832926156E-4</v>
      </c>
      <c r="JE195" s="10">
        <f t="shared" si="1297"/>
        <v>94.324016318543073</v>
      </c>
      <c r="JF195" s="9">
        <f t="shared" si="929"/>
        <v>96.424935047316907</v>
      </c>
      <c r="JG195" s="9">
        <f t="shared" si="930"/>
        <v>91.94404698356459</v>
      </c>
      <c r="JH195" s="115">
        <f t="shared" si="1298"/>
        <v>94.184491015440756</v>
      </c>
      <c r="JI195" s="15">
        <f t="shared" si="1299"/>
        <v>2.7676037811343095E-4</v>
      </c>
      <c r="JJ195" s="12"/>
      <c r="JK195" s="11">
        <f t="shared" si="1678"/>
        <v>2.8547902204105431E-4</v>
      </c>
      <c r="JL195" s="10">
        <f t="shared" si="1300"/>
        <v>94.252107031760772</v>
      </c>
      <c r="JM195" s="9">
        <f t="shared" si="931"/>
        <v>96.422149727812609</v>
      </c>
      <c r="JN195" s="9">
        <f t="shared" si="932"/>
        <v>91.803194368647709</v>
      </c>
      <c r="JO195" s="115">
        <f t="shared" si="1301"/>
        <v>94.112672048230166</v>
      </c>
      <c r="JP195" s="15">
        <f t="shared" si="1302"/>
        <v>2.8528805306085798E-4</v>
      </c>
      <c r="JQ195" s="12"/>
      <c r="JR195" s="11">
        <f t="shared" si="1679"/>
        <v>2.9400678627364496E-4</v>
      </c>
      <c r="JS195" s="10">
        <f t="shared" si="1303"/>
        <v>94.180109088534849</v>
      </c>
      <c r="JT195" s="9">
        <f t="shared" si="933"/>
        <v>96.419190118670457</v>
      </c>
      <c r="JU195" s="9">
        <f t="shared" si="934"/>
        <v>91.66234398959817</v>
      </c>
      <c r="JV195" s="115">
        <f t="shared" si="1304"/>
        <v>94.040767054134307</v>
      </c>
      <c r="JW195" s="15">
        <f t="shared" si="1305"/>
        <v>2.938048249763721E-4</v>
      </c>
      <c r="JX195" s="12"/>
      <c r="JY195" s="11">
        <f t="shared" si="1680"/>
        <v>3.0252362520100584E-4</v>
      </c>
      <c r="JZ195" s="10">
        <f t="shared" si="1306"/>
        <v>94.108019889568624</v>
      </c>
      <c r="KA195" s="9">
        <f t="shared" si="935"/>
        <v>96.416051164050529</v>
      </c>
      <c r="KB195" s="9">
        <f t="shared" si="936"/>
        <v>91.521495696911742</v>
      </c>
      <c r="KC195" s="115">
        <f t="shared" si="1307"/>
        <v>93.968773430481136</v>
      </c>
      <c r="KD195" s="15">
        <f t="shared" si="1308"/>
        <v>3.0231039082197718E-4</v>
      </c>
      <c r="KE195" s="12"/>
      <c r="KF195" s="11">
        <f t="shared" si="1681"/>
        <v>3.1102923455656535E-4</v>
      </c>
      <c r="KG195" s="10">
        <f t="shared" si="1309"/>
        <v>94.035836849428577</v>
      </c>
      <c r="KH195" s="9">
        <f t="shared" si="937"/>
        <v>96.412727835035668</v>
      </c>
      <c r="KI195" s="9">
        <f t="shared" si="938"/>
        <v>91.380649341643689</v>
      </c>
      <c r="KJ195" s="115">
        <f t="shared" si="1310"/>
        <v>93.896688588339686</v>
      </c>
      <c r="KK195" s="15">
        <f t="shared" si="1311"/>
        <v>3.1080444918800122E-4</v>
      </c>
      <c r="KL195" s="12"/>
      <c r="KM195" s="11">
        <f t="shared" si="1682"/>
        <v>3.1952331167568461E-4</v>
      </c>
      <c r="KN195" s="10">
        <f t="shared" si="1312"/>
        <v>93.963557396897357</v>
      </c>
      <c r="KO195" s="9">
        <f t="shared" si="939"/>
        <v>96.409215130317506</v>
      </c>
      <c r="KP195" s="9">
        <f t="shared" si="940"/>
        <v>91.239804775425711</v>
      </c>
      <c r="KQ195" s="115">
        <f t="shared" si="1313"/>
        <v>93.824509952871608</v>
      </c>
      <c r="KR195" s="15">
        <f t="shared" si="1314"/>
        <v>3.1928670033441498E-4</v>
      </c>
      <c r="KS195" s="12"/>
      <c r="KT195" s="11">
        <f t="shared" si="1683"/>
        <v>3.2800555553767107E-4</v>
      </c>
      <c r="KU195" s="10">
        <f t="shared" si="1315"/>
        <v>93.891178975322305</v>
      </c>
      <c r="KV195" s="9">
        <f t="shared" si="941"/>
        <v>96.405508076874142</v>
      </c>
      <c r="KW195" s="9">
        <f t="shared" si="942"/>
        <v>91.09896185048251</v>
      </c>
      <c r="KX195" s="115">
        <f t="shared" si="1316"/>
        <v>93.752234963678319</v>
      </c>
      <c r="KY195" s="15">
        <f t="shared" si="1317"/>
        <v>3.2775684623166174E-4</v>
      </c>
      <c r="KZ195" s="12"/>
      <c r="LA195" s="11">
        <f t="shared" si="1684"/>
        <v>3.3647566680728775E-4</v>
      </c>
      <c r="LB195" s="10">
        <f t="shared" si="1318"/>
        <v>93.818699042959523</v>
      </c>
      <c r="LC195" s="9">
        <f t="shared" si="943"/>
        <v>96.401601730639044</v>
      </c>
      <c r="LD195" s="9">
        <f t="shared" si="944"/>
        <v>90.958120419648409</v>
      </c>
      <c r="LE195" s="115">
        <f t="shared" si="1319"/>
        <v>93.67986107514372</v>
      </c>
      <c r="LF195" s="15">
        <f t="shared" si="1320"/>
        <v>3.3621459060095057E-4</v>
      </c>
      <c r="LG195" s="12"/>
      <c r="LH195" s="11">
        <f t="shared" si="1685"/>
        <v>3.4493334787576087E-4</v>
      </c>
      <c r="LI195" s="10">
        <f t="shared" si="1321"/>
        <v>93.74611507331349</v>
      </c>
      <c r="LJ195" s="9">
        <f t="shared" si="945"/>
        <v>96.397491177161172</v>
      </c>
      <c r="LK195" s="9">
        <f t="shared" si="946"/>
        <v>90.817280336384343</v>
      </c>
      <c r="LL195" s="115">
        <f t="shared" si="1322"/>
        <v>93.607385756772757</v>
      </c>
      <c r="LM195" s="15">
        <f t="shared" si="1323"/>
        <v>3.4465963895397874E-4</v>
      </c>
      <c r="LN195" s="12"/>
      <c r="LO195" s="11">
        <f t="shared" si="1686"/>
        <v>3.5337830290120803E-4</v>
      </c>
      <c r="LP195" s="10">
        <f t="shared" si="1324"/>
        <v>93.673424555472394</v>
      </c>
      <c r="LQ195" s="9">
        <f t="shared" si="947"/>
        <v>96.393171532256019</v>
      </c>
      <c r="LR195" s="9">
        <f t="shared" si="948"/>
        <v>90.67644145479305</v>
      </c>
      <c r="LS195" s="115">
        <f t="shared" si="1325"/>
        <v>93.534806493524542</v>
      </c>
      <c r="LT195" s="15">
        <f t="shared" si="1326"/>
        <v>3.5309169863220459E-4</v>
      </c>
      <c r="LU195" s="12"/>
      <c r="LV195" s="11">
        <f t="shared" si="1687"/>
        <v>3.618102378486414E-4</v>
      </c>
      <c r="LW195" s="10">
        <f t="shared" si="1327"/>
        <v>93.600624994437965</v>
      </c>
      <c r="LX195" s="9">
        <f t="shared" si="949"/>
        <v>96.388637942647506</v>
      </c>
      <c r="LY195" s="9">
        <f t="shared" si="950"/>
        <v>90.535603629636341</v>
      </c>
      <c r="LZ195" s="115">
        <f t="shared" si="1328"/>
        <v>93.462120786141924</v>
      </c>
      <c r="MA195" s="15">
        <f t="shared" si="1329"/>
        <v>3.615104788454275E-4</v>
      </c>
      <c r="MB195" s="12"/>
      <c r="MC195" s="11">
        <f t="shared" si="1688"/>
        <v>3.702288605292883E-4</v>
      </c>
      <c r="MD195" s="10">
        <f t="shared" si="1330"/>
        <v>93.527713911451642</v>
      </c>
      <c r="ME195" s="9">
        <f t="shared" si="951"/>
        <v>96.383885586600442</v>
      </c>
      <c r="MF195" s="9">
        <f t="shared" si="952"/>
        <v>90.394766716349977</v>
      </c>
      <c r="MG195" s="115">
        <f t="shared" si="1331"/>
        <v>93.389326151475217</v>
      </c>
      <c r="MH195" s="15">
        <f t="shared" si="1332"/>
        <v>3.6991569070992666E-4</v>
      </c>
      <c r="MI195" s="12"/>
      <c r="MJ195" s="11">
        <f t="shared" si="1689"/>
        <v>3.7863388063948323E-4</v>
      </c>
      <c r="MK195" s="10">
        <f t="shared" si="1333"/>
        <v>93.454688844314802</v>
      </c>
      <c r="ML195" s="9">
        <f t="shared" si="953"/>
        <v>96.378909674543536</v>
      </c>
      <c r="MM195" s="9">
        <f t="shared" si="954"/>
        <v>90.253930571060081</v>
      </c>
      <c r="MN195" s="115">
        <f t="shared" si="1334"/>
        <v>93.316420122801816</v>
      </c>
      <c r="MO195" s="15">
        <f t="shared" si="1335"/>
        <v>3.7830704728593855E-4</v>
      </c>
      <c r="MP195" s="12"/>
      <c r="MQ195" s="11">
        <f t="shared" si="1690"/>
        <v>3.8702500979888961E-4</v>
      </c>
      <c r="MR195" s="10">
        <f t="shared" si="1336"/>
        <v>93.381547347704924</v>
      </c>
      <c r="MS195" s="9">
        <f t="shared" si="955"/>
        <v>96.373705449682618</v>
      </c>
      <c r="MT195" s="9">
        <f t="shared" si="956"/>
        <v>90.113095050598091</v>
      </c>
      <c r="MU195" s="115">
        <f t="shared" si="1337"/>
        <v>93.243400250140354</v>
      </c>
      <c r="MV195" s="15">
        <f t="shared" si="1338"/>
        <v>3.866842636146003E-4</v>
      </c>
      <c r="MW195" s="12"/>
      <c r="MX195" s="11">
        <f t="shared" si="1691"/>
        <v>3.9540196158822954E-4</v>
      </c>
      <c r="MY195" s="10">
        <f t="shared" si="1339"/>
        <v>93.308286993486064</v>
      </c>
      <c r="MZ195" s="9">
        <f t="shared" si="957"/>
        <v>96.368268188604105</v>
      </c>
      <c r="NA195" s="9">
        <f t="shared" si="958"/>
        <v>89.972260012516614</v>
      </c>
      <c r="NB195" s="115">
        <f t="shared" si="1340"/>
        <v>93.17026410056036</v>
      </c>
      <c r="NC195" s="15">
        <f t="shared" si="1341"/>
        <v>3.9504705675424387E-4</v>
      </c>
      <c r="ND195" s="12"/>
      <c r="NE195" s="11">
        <f t="shared" si="1692"/>
        <v>4.0376445158635059E-4</v>
      </c>
      <c r="NF195" s="10">
        <f t="shared" si="1342"/>
        <v>93.234905371014804</v>
      </c>
      <c r="NG195" s="9">
        <f t="shared" si="959"/>
        <v>96.362593201868464</v>
      </c>
      <c r="NH195" s="9">
        <f t="shared" si="960"/>
        <v>89.831425315104042</v>
      </c>
      <c r="NI195" s="115">
        <f t="shared" si="1343"/>
        <v>93.097009258486253</v>
      </c>
      <c r="NJ195" s="15">
        <f t="shared" si="1344"/>
        <v>4.0339514581615285E-4</v>
      </c>
      <c r="NK195" s="12"/>
      <c r="NL195" s="11">
        <f t="shared" si="1693"/>
        <v>4.1211219740676169E-4</v>
      </c>
      <c r="NM195" s="10">
        <f t="shared" si="1345"/>
        <v>93.161400087440512</v>
      </c>
      <c r="NN195" s="9">
        <f t="shared" si="961"/>
        <v>96.356675834593489</v>
      </c>
      <c r="NO195" s="9">
        <f t="shared" si="962"/>
        <v>89.690590817399624</v>
      </c>
      <c r="NP195" s="115">
        <f t="shared" si="1346"/>
        <v>93.023633325996556</v>
      </c>
      <c r="NQ195" s="15">
        <f t="shared" si="1347"/>
        <v>4.117282519996542E-4</v>
      </c>
      <c r="NR195" s="12"/>
      <c r="NS195" s="11">
        <f t="shared" si="1694"/>
        <v>4.2044491873352731E-4</v>
      </c>
      <c r="NT195" s="10">
        <f t="shared" si="1348"/>
        <v>93.087768768000686</v>
      </c>
      <c r="NU195" s="9">
        <f t="shared" si="963"/>
        <v>96.35051146702736</v>
      </c>
      <c r="NV195" s="9">
        <f t="shared" si="964"/>
        <v>89.549756379208262</v>
      </c>
      <c r="NW195" s="115">
        <f t="shared" si="1349"/>
        <v>92.950133923117818</v>
      </c>
      <c r="NX195" s="15">
        <f t="shared" si="1350"/>
        <v>4.2004609862659873E-4</v>
      </c>
      <c r="NY195" s="12"/>
      <c r="NZ195" s="11">
        <f t="shared" si="1695"/>
        <v>4.2876233735654852E-4</v>
      </c>
      <c r="OA195" s="10">
        <f t="shared" si="1351"/>
        <v>93.014009056310954</v>
      </c>
      <c r="OB195" s="9">
        <f t="shared" si="965"/>
        <v>96.34409551511132</v>
      </c>
      <c r="OC195" s="9">
        <f t="shared" si="966"/>
        <v>89.408921861114948</v>
      </c>
      <c r="OD195" s="115">
        <f t="shared" si="1352"/>
        <v>92.876508688113134</v>
      </c>
      <c r="OE195" s="15">
        <f t="shared" si="1353"/>
        <v>4.2834841117522749E-4</v>
      </c>
      <c r="OF195" s="12"/>
      <c r="OG195" s="11">
        <f t="shared" si="1696"/>
        <v>4.3706417720623485E-4</v>
      </c>
      <c r="OH195" s="10">
        <f t="shared" si="1354"/>
        <v>92.940118614649606</v>
      </c>
      <c r="OI195" s="9">
        <f t="shared" si="967"/>
        <v>96.337423431031738</v>
      </c>
      <c r="OJ195" s="9">
        <f t="shared" si="968"/>
        <v>89.268087124498948</v>
      </c>
      <c r="OK195" s="115">
        <f t="shared" si="1355"/>
        <v>92.802755277765343</v>
      </c>
      <c r="OL195" s="15">
        <f t="shared" si="1356"/>
        <v>4.3663491731338495E-4</v>
      </c>
      <c r="OM195" s="12"/>
      <c r="ON195" s="11">
        <f t="shared" si="1697"/>
        <v>4.4535016438754281E-4</v>
      </c>
      <c r="OO195" s="10">
        <f t="shared" si="1357"/>
        <v>92.866095124236665</v>
      </c>
      <c r="OP195" s="9">
        <f t="shared" si="969"/>
        <v>96.330490703761598</v>
      </c>
      <c r="OQ195" s="9">
        <f t="shared" si="970"/>
        <v>89.127252031548096</v>
      </c>
      <c r="OR195" s="115">
        <f t="shared" si="1358"/>
        <v>92.728871367654847</v>
      </c>
      <c r="OS195" s="15">
        <f t="shared" si="1359"/>
        <v>4.4490534693108965E-4</v>
      </c>
      <c r="OT195" s="12"/>
      <c r="OU195" s="11">
        <f t="shared" si="1698"/>
        <v>4.5362002721335571E-4</v>
      </c>
      <c r="OV195" s="10">
        <f t="shared" si="1360"/>
        <v>92.791936285507632</v>
      </c>
      <c r="OW195" s="9">
        <f t="shared" si="971"/>
        <v>96.323292859591206</v>
      </c>
      <c r="OX195" s="9">
        <f t="shared" si="972"/>
        <v>88.986416445272241</v>
      </c>
      <c r="OY195" s="115">
        <f t="shared" si="1361"/>
        <v>92.654854652431723</v>
      </c>
      <c r="OZ195" s="15">
        <f t="shared" si="1362"/>
        <v>4.5315943217247848E-4</v>
      </c>
      <c r="PA195" s="12"/>
      <c r="PB195" s="11">
        <f t="shared" si="1699"/>
        <v>4.6187349623726348E-4</v>
      </c>
      <c r="PC195" s="10">
        <f t="shared" si="1363"/>
        <v>92.717639818381315</v>
      </c>
      <c r="PD195" s="9">
        <f t="shared" si="973"/>
        <v>96.315825462647993</v>
      </c>
      <c r="PE195" s="9">
        <f t="shared" si="974"/>
        <v>88.845580229517395</v>
      </c>
      <c r="PF195" s="115">
        <f t="shared" si="1364"/>
        <v>92.580702846082687</v>
      </c>
      <c r="PG195" s="15">
        <f t="shared" si="1365"/>
        <v>4.6139690746703954E-4</v>
      </c>
      <c r="PH195" s="12"/>
      <c r="PI195" s="11">
        <f t="shared" si="1700"/>
        <v>4.7011030428561709E-4</v>
      </c>
      <c r="PJ195" s="10">
        <f t="shared" si="1366"/>
        <v>92.643203462522564</v>
      </c>
      <c r="PK195" s="9">
        <f t="shared" si="975"/>
        <v>96.30808411540535</v>
      </c>
      <c r="PL195" s="9">
        <f t="shared" si="976"/>
        <v>88.704743248978701</v>
      </c>
      <c r="PM195" s="115">
        <f t="shared" si="1367"/>
        <v>92.506413682192033</v>
      </c>
      <c r="PN195" s="15">
        <f t="shared" si="1368"/>
        <v>4.6961750956023431E-4</v>
      </c>
      <c r="PO195" s="12"/>
      <c r="PP195" s="11">
        <f t="shared" si="1701"/>
        <v>4.7833018648900578E-4</v>
      </c>
      <c r="PQ195" s="10">
        <f t="shared" si="1369"/>
        <v>92.568624977598759</v>
      </c>
      <c r="PR195" s="9">
        <f t="shared" si="977"/>
        <v>96.300064459180362</v>
      </c>
      <c r="PS195" s="9">
        <f t="shared" si="978"/>
        <v>88.563905369213884</v>
      </c>
      <c r="PT195" s="115">
        <f t="shared" si="1370"/>
        <v>92.43198491419713</v>
      </c>
      <c r="PU195" s="15">
        <f t="shared" si="1371"/>
        <v>4.7782097754342143E-4</v>
      </c>
      <c r="PV195" s="12"/>
      <c r="PW195" s="11">
        <f t="shared" si="1702"/>
        <v>4.8653288031299337E-4</v>
      </c>
      <c r="PX195" s="10">
        <f t="shared" si="1372"/>
        <v>92.493902143531017</v>
      </c>
      <c r="PY195" s="9">
        <f t="shared" si="979"/>
        <v>96.291762174620374</v>
      </c>
      <c r="PZ195" s="9">
        <f t="shared" si="980"/>
        <v>88.423066456656059</v>
      </c>
      <c r="QA195" s="115">
        <f t="shared" si="1373"/>
        <v>92.357414315638209</v>
      </c>
      <c r="QB195" s="15">
        <f t="shared" si="1374"/>
        <v>4.8600705288310566E-4</v>
      </c>
      <c r="QC195" s="12"/>
      <c r="QD195" s="11">
        <f t="shared" si="1703"/>
        <v>4.9471812558823285E-4</v>
      </c>
      <c r="QE195" s="10">
        <f t="shared" si="1375"/>
        <v>92.419032760739356</v>
      </c>
      <c r="QF195" s="9">
        <f t="shared" si="981"/>
        <v>96.2831729821783</v>
      </c>
      <c r="QG195" s="9">
        <f t="shared" si="982"/>
        <v>88.282226378626774</v>
      </c>
      <c r="QH195" s="115">
        <f t="shared" si="1376"/>
        <v>92.282699680402544</v>
      </c>
      <c r="QI195" s="15">
        <f t="shared" si="1377"/>
        <v>4.9417547944948913E-4</v>
      </c>
      <c r="QJ195" s="12"/>
      <c r="QK195" s="11">
        <f t="shared" si="1704"/>
        <v>5.0288566453985501E-4</v>
      </c>
      <c r="QL195" s="10">
        <f t="shared" si="1378"/>
        <v>92.34401465038232</v>
      </c>
      <c r="QM195" s="9">
        <f t="shared" si="983"/>
        <v>96.27429264257654</v>
      </c>
      <c r="QN195" s="9">
        <f t="shared" si="984"/>
        <v>88.141385003348063</v>
      </c>
      <c r="QO195" s="115">
        <f t="shared" si="1379"/>
        <v>92.207838822962302</v>
      </c>
      <c r="QP195" s="15">
        <f t="shared" si="1380"/>
        <v>5.0232600354439675E-4</v>
      </c>
      <c r="QQ195" s="12"/>
      <c r="QR195" s="11">
        <f t="shared" si="1705"/>
        <v>5.1103524181623442E-4</v>
      </c>
      <c r="QS195" s="10">
        <f t="shared" si="1381"/>
        <v>92.268845654590308</v>
      </c>
      <c r="QT195" s="9">
        <f t="shared" si="985"/>
        <v>96.265116957259465</v>
      </c>
      <c r="QU195" s="9">
        <f t="shared" si="986"/>
        <v>88.000542199954921</v>
      </c>
      <c r="QV195" s="115">
        <f t="shared" si="1382"/>
        <v>92.132829578607186</v>
      </c>
      <c r="QW195" s="15">
        <f t="shared" si="1383"/>
        <v>5.1045837392843323E-4</v>
      </c>
      <c r="QX195" s="12"/>
      <c r="QY195" s="11">
        <f t="shared" si="1706"/>
        <v>5.1916660451700356E-4</v>
      </c>
      <c r="QZ195" s="10">
        <f t="shared" si="1384"/>
        <v>92.193523636693399</v>
      </c>
      <c r="RA195" s="9">
        <f t="shared" si="987"/>
        <v>96.255641768834394</v>
      </c>
      <c r="RB195" s="9">
        <f t="shared" si="988"/>
        <v>87.859697838507472</v>
      </c>
      <c r="RC195" s="115">
        <f t="shared" si="1385"/>
        <v>92.057669803670933</v>
      </c>
      <c r="RD195" s="15">
        <f t="shared" si="1386"/>
        <v>5.185723418474783E-4</v>
      </c>
      <c r="RE195" s="12"/>
      <c r="RF195" s="11">
        <f t="shared" si="1707"/>
        <v>5.2727950222040249E-4</v>
      </c>
      <c r="RG195" s="10">
        <f t="shared" si="1387"/>
        <v>92.11804648144313</v>
      </c>
      <c r="RH195" s="9">
        <f t="shared" si="989"/>
        <v>96.245862961501032</v>
      </c>
      <c r="RI195" s="9">
        <f t="shared" si="990"/>
        <v>87.718851790002802</v>
      </c>
      <c r="RJ195" s="115">
        <f t="shared" si="1388"/>
        <v>91.982357375751917</v>
      </c>
      <c r="RK195" s="15">
        <f t="shared" si="1389"/>
        <v>5.26667661058483E-4</v>
      </c>
      <c r="RL195" s="12"/>
      <c r="RM195" s="11">
        <f t="shared" si="1708"/>
        <v>5.3537368700990579E-4</v>
      </c>
      <c r="RN195" s="10">
        <f t="shared" si="1390"/>
        <v>92.042412095228329</v>
      </c>
      <c r="RO195" s="9">
        <f t="shared" si="991"/>
        <v>96.235776461469186</v>
      </c>
      <c r="RP195" s="9">
        <f t="shared" si="992"/>
        <v>87.578003926386259</v>
      </c>
      <c r="RQ195" s="115">
        <f t="shared" si="1391"/>
        <v>91.906890193927723</v>
      </c>
      <c r="RR195" s="15">
        <f t="shared" si="1392"/>
        <v>5.3474408785456398E-4</v>
      </c>
      <c r="RS195" s="12"/>
      <c r="RT195" s="11">
        <f t="shared" si="1709"/>
        <v>5.4344891350019094E-4</v>
      </c>
      <c r="RU195" s="10">
        <f t="shared" si="1393"/>
        <v>91.966618406284724</v>
      </c>
      <c r="RV195" s="9">
        <f t="shared" si="993"/>
        <v>96.225378237364851</v>
      </c>
      <c r="RW195" s="9">
        <f t="shared" si="994"/>
        <v>87.437154120562852</v>
      </c>
      <c r="RX195" s="115">
        <f t="shared" si="1394"/>
        <v>91.831266178963858</v>
      </c>
      <c r="RY195" s="15">
        <f t="shared" si="1395"/>
        <v>5.4280138108938497E-4</v>
      </c>
      <c r="RZ195" s="12"/>
      <c r="SA195" s="11">
        <f t="shared" si="1710"/>
        <v>5.515049388623522E-4</v>
      </c>
      <c r="SB195" s="10">
        <f t="shared" si="1396"/>
        <v>91.890663364898757</v>
      </c>
      <c r="SC195" s="9">
        <f t="shared" si="995"/>
        <v>96.214664300624491</v>
      </c>
      <c r="SD195" s="9">
        <f t="shared" si="996"/>
        <v>87.296302246408516</v>
      </c>
      <c r="SE195" s="115">
        <f t="shared" si="1397"/>
        <v>91.755483273516504</v>
      </c>
      <c r="SF195" s="15">
        <f t="shared" si="1398"/>
        <v>5.508393022008169E-4</v>
      </c>
      <c r="SG195" s="12"/>
      <c r="SH195" s="11">
        <f t="shared" si="1711"/>
        <v>5.5954152284841657E-4</v>
      </c>
      <c r="SI195" s="10">
        <f t="shared" si="1399"/>
        <v>91.814544943605341</v>
      </c>
      <c r="SJ195" s="9">
        <f t="shared" si="997"/>
        <v>96.203630705877558</v>
      </c>
      <c r="SK195" s="9">
        <f t="shared" si="998"/>
        <v>87.155448178781143</v>
      </c>
      <c r="SL195" s="115">
        <f t="shared" si="1400"/>
        <v>91.679539442329343</v>
      </c>
      <c r="SM195" s="15">
        <f t="shared" si="1401"/>
        <v>5.5885761523387487E-4</v>
      </c>
      <c r="SN195" s="12"/>
      <c r="SO195" s="11">
        <f t="shared" si="1712"/>
        <v>5.6755842781512948E-4</v>
      </c>
      <c r="SP195" s="10">
        <f t="shared" si="1402"/>
        <v>91.738261137379567</v>
      </c>
      <c r="SQ195" s="9">
        <f t="shared" si="999"/>
        <v>96.192273551317115</v>
      </c>
      <c r="SR195" s="9">
        <f t="shared" si="1000"/>
        <v>87.014591793530343</v>
      </c>
      <c r="SS195" s="115">
        <f t="shared" si="1403"/>
        <v>91.603432672423736</v>
      </c>
      <c r="ST195" s="15">
        <f t="shared" si="1404"/>
        <v>5.6685608686301008E-4</v>
      </c>
      <c r="SU195" s="12"/>
      <c r="SV195" s="11">
        <f t="shared" si="1713"/>
        <v>5.7555541874708925E-4</v>
      </c>
      <c r="SW195" s="10">
        <f t="shared" si="1405"/>
        <v>91.661809963821796</v>
      </c>
      <c r="SX195" s="9">
        <f t="shared" si="1001"/>
        <v>96.180588979058641</v>
      </c>
      <c r="SY195" s="9">
        <f t="shared" si="1002"/>
        <v>86.873732967508872</v>
      </c>
      <c r="SZ195" s="115">
        <f t="shared" si="1406"/>
        <v>91.527160973283756</v>
      </c>
      <c r="TA195" s="15">
        <f t="shared" si="1407"/>
        <v>5.7483448641357465E-4</v>
      </c>
      <c r="TB195" s="12"/>
      <c r="TC195" s="11">
        <f t="shared" si="1714"/>
        <v>5.8353226327904505E-4</v>
      </c>
      <c r="TD195" s="10">
        <f t="shared" si="1408"/>
        <v>91.585189463337585</v>
      </c>
      <c r="TE195" s="9">
        <f t="shared" si="1003"/>
        <v>96.16857317548687</v>
      </c>
      <c r="TF195" s="9">
        <f t="shared" si="1004"/>
        <v>86.732871578581978</v>
      </c>
      <c r="TG195" s="115">
        <f t="shared" si="1409"/>
        <v>91.450722377034424</v>
      </c>
      <c r="TH195" s="15">
        <f t="shared" si="1410"/>
        <v>5.8279258588264931E-4</v>
      </c>
      <c r="TI195" s="12"/>
      <c r="TJ195" s="11">
        <f t="shared" si="1715"/>
        <v>5.9148873171758381E-4</v>
      </c>
      <c r="TK195" s="10">
        <f t="shared" si="1411"/>
        <v>91.508397699310549</v>
      </c>
      <c r="TL195" s="9">
        <f t="shared" si="1005"/>
        <v>96.156222371590701</v>
      </c>
      <c r="TM195" s="9">
        <f t="shared" si="1006"/>
        <v>86.592007505637483</v>
      </c>
      <c r="TN195" s="115">
        <f t="shared" si="1412"/>
        <v>91.374114938614099</v>
      </c>
      <c r="TO195" s="15">
        <f t="shared" si="1413"/>
        <v>5.9073015995911922E-4</v>
      </c>
      <c r="TP195" s="12"/>
      <c r="TQ195" s="11">
        <f t="shared" si="1716"/>
        <v>5.9942459706202383E-4</v>
      </c>
      <c r="TR195" s="10">
        <f t="shared" si="1414"/>
        <v>91.431432758269594</v>
      </c>
      <c r="TS195" s="9">
        <f t="shared" si="1007"/>
        <v>96.143532843286195</v>
      </c>
      <c r="TT195" s="9">
        <f t="shared" si="1008"/>
        <v>86.45114062859578</v>
      </c>
      <c r="TU195" s="115">
        <f t="shared" si="1415"/>
        <v>91.297336735940988</v>
      </c>
      <c r="TV195" s="15">
        <f t="shared" si="1416"/>
        <v>5.9864698604300515E-4</v>
      </c>
      <c r="TW195" s="12"/>
      <c r="TX195" s="11">
        <f t="shared" si="1717"/>
        <v>6.0733963502458135E-4</v>
      </c>
      <c r="TY195" s="10">
        <f t="shared" si="1417"/>
        <v>91.35429275005005</v>
      </c>
      <c r="TZ195" s="9">
        <f t="shared" si="1009"/>
        <v>96.130500911727509</v>
      </c>
      <c r="UA195" s="9">
        <f t="shared" si="1010"/>
        <v>86.310270828418524</v>
      </c>
      <c r="UB195" s="115">
        <f t="shared" si="1418"/>
        <v>91.220385870073017</v>
      </c>
      <c r="UC195" s="15">
        <f t="shared" si="1419"/>
        <v>6.0654284426412373E-4</v>
      </c>
      <c r="UD195" s="12"/>
      <c r="UE195" s="11">
        <f t="shared" si="1718"/>
        <v>6.1523362404986644E-4</v>
      </c>
      <c r="UF195" s="10">
        <f t="shared" si="1420"/>
        <v>91.276975807948119</v>
      </c>
      <c r="UG195" s="9">
        <f t="shared" si="1011"/>
        <v>96.117122943605921</v>
      </c>
      <c r="UH195" s="9">
        <f t="shared" si="1012"/>
        <v>86.16939798711816</v>
      </c>
      <c r="UI195" s="115">
        <f t="shared" si="1421"/>
        <v>91.143260465362033</v>
      </c>
      <c r="UJ195" s="15">
        <f t="shared" si="1422"/>
        <v>6.1441751749997736E-4</v>
      </c>
      <c r="UK195" s="12"/>
      <c r="UL195" s="11">
        <f t="shared" si="1719"/>
        <v>6.2310634533358248E-4</v>
      </c>
      <c r="UM195" s="10">
        <f t="shared" si="1423"/>
        <v>91.199480088869706</v>
      </c>
      <c r="UN195" s="9">
        <f t="shared" si="1013"/>
        <v>96.103395351436831</v>
      </c>
      <c r="UO195" s="9">
        <f t="shared" si="1014"/>
        <v>86.028521987766936</v>
      </c>
      <c r="UP195" s="115">
        <f t="shared" si="1424"/>
        <v>91.065958669601883</v>
      </c>
      <c r="UQ195" s="15">
        <f t="shared" si="1425"/>
        <v>6.2227079139291536E-4</v>
      </c>
      <c r="UR195" s="12"/>
      <c r="US195" s="11">
        <f t="shared" si="1720"/>
        <v>6.3095758284051047E-4</v>
      </c>
      <c r="UT195" s="10">
        <f t="shared" si="1426"/>
        <v>91.121803773472948</v>
      </c>
      <c r="UU195" s="9">
        <f t="shared" si="1015"/>
        <v>96.089314593834743</v>
      </c>
      <c r="UV195" s="9">
        <f t="shared" si="1016"/>
        <v>85.887642714504949</v>
      </c>
      <c r="UW195" s="115">
        <f t="shared" si="1427"/>
        <v>90.988478654169853</v>
      </c>
      <c r="UX195" s="15">
        <f t="shared" si="1428"/>
        <v>6.301024543666307E-4</v>
      </c>
      <c r="UY195" s="12"/>
      <c r="UZ195" s="11">
        <f t="shared" si="1721"/>
        <v>6.3878712332181471E-4</v>
      </c>
      <c r="VA195" s="10">
        <f t="shared" si="1429"/>
        <v>91.04394506630419</v>
      </c>
      <c r="VB195" s="9">
        <f t="shared" si="1017"/>
        <v>96.074877175776308</v>
      </c>
      <c r="VC195" s="9">
        <f t="shared" si="1018"/>
        <v>85.74676005254895</v>
      </c>
      <c r="VD195" s="115">
        <f t="shared" si="1430"/>
        <v>90.910818614162622</v>
      </c>
      <c r="VE195" s="15">
        <f t="shared" si="1431"/>
        <v>6.3791229764185802E-4</v>
      </c>
      <c r="VF195" s="12"/>
      <c r="VG195" s="11">
        <f t="shared" si="1722"/>
        <v>6.4659475633153669E-4</v>
      </c>
      <c r="VH195" s="10">
        <f t="shared" si="1432"/>
        <v>90.965902195928351</v>
      </c>
      <c r="VI195" s="9">
        <f t="shared" si="1019"/>
        <v>96.060079648851314</v>
      </c>
      <c r="VJ195" s="9">
        <f t="shared" si="1020"/>
        <v>85.605873888200577</v>
      </c>
      <c r="VK195" s="115">
        <f t="shared" si="1433"/>
        <v>90.832976768525953</v>
      </c>
      <c r="VL195" s="15">
        <f t="shared" si="1434"/>
        <v>6.4570011525135927E-4</v>
      </c>
      <c r="VM195" s="12"/>
      <c r="VN195" s="11">
        <f t="shared" si="1723"/>
        <v>6.5438027424240134E-4</v>
      </c>
      <c r="VO195" s="10">
        <f t="shared" si="1435"/>
        <v>90.887673415052902</v>
      </c>
      <c r="VP195" s="9">
        <f t="shared" si="1021"/>
        <v>96.044918611501814</v>
      </c>
      <c r="VQ195" s="9">
        <f t="shared" si="1022"/>
        <v>85.464984108853599</v>
      </c>
      <c r="VR195" s="115">
        <f t="shared" si="1436"/>
        <v>90.754951360177699</v>
      </c>
      <c r="VS195" s="15">
        <f t="shared" si="1437"/>
        <v>6.5346570405426649E-4</v>
      </c>
      <c r="VT195" s="12"/>
      <c r="VU195" s="11">
        <f t="shared" si="1724"/>
        <v>6.6214347226091052E-4</v>
      </c>
      <c r="VV195" s="10">
        <f t="shared" si="1438"/>
        <v>90.809257000645403</v>
      </c>
      <c r="VW195" s="9">
        <f t="shared" si="1023"/>
        <v>96.029390709249185</v>
      </c>
      <c r="VX195" s="9">
        <f t="shared" si="1024"/>
        <v>85.32409060300219</v>
      </c>
      <c r="VY195" s="115">
        <f t="shared" si="1439"/>
        <v>90.676740656125688</v>
      </c>
      <c r="VZ195" s="15">
        <f t="shared" si="1440"/>
        <v>6.6120886374956996E-4</v>
      </c>
      <c r="WA195" s="12"/>
      <c r="WB195" s="11">
        <f t="shared" si="1725"/>
        <v>6.6988414844165712E-4</v>
      </c>
      <c r="WC195" s="10">
        <f t="shared" si="1441"/>
        <v>90.730651254045455</v>
      </c>
      <c r="WD195" s="9">
        <f t="shared" si="1025"/>
        <v>96.013492634909355</v>
      </c>
      <c r="WE195" s="9">
        <f t="shared" si="1026"/>
        <v>85.183193260247648</v>
      </c>
      <c r="WF195" s="115">
        <f t="shared" si="1442"/>
        <v>90.598342947578502</v>
      </c>
      <c r="WG195" s="15">
        <f t="shared" si="1443"/>
        <v>6.6892939688901814E-4</v>
      </c>
      <c r="WH195" s="12"/>
      <c r="WI195" s="11">
        <f t="shared" si="1726"/>
        <v>6.7760210370096093E-4</v>
      </c>
      <c r="WJ195" s="10">
        <f t="shared" si="1444"/>
        <v>90.651854501069948</v>
      </c>
      <c r="WK195" s="9">
        <f t="shared" si="1027"/>
        <v>95.997221128796085</v>
      </c>
      <c r="WL195" s="9">
        <f t="shared" si="1028"/>
        <v>85.042291971305943</v>
      </c>
      <c r="WM195" s="115">
        <f t="shared" si="1445"/>
        <v>90.519756550051014</v>
      </c>
      <c r="WN195" s="15">
        <f t="shared" si="1446"/>
        <v>6.7662710888919439E-4</v>
      </c>
      <c r="WO195" s="12"/>
      <c r="WP195" s="11">
        <f t="shared" si="1727"/>
        <v>6.852971418297351E-4</v>
      </c>
      <c r="WQ195" s="10">
        <f t="shared" si="1447"/>
        <v>90.572865092112679</v>
      </c>
      <c r="WR195" s="9">
        <f t="shared" si="1029"/>
        <v>95.98057297891242</v>
      </c>
      <c r="WS195" s="9">
        <f t="shared" si="1030"/>
        <v>84.901386628014365</v>
      </c>
      <c r="WT195" s="115">
        <f t="shared" si="1448"/>
        <v>90.440979803463392</v>
      </c>
      <c r="WU195" s="15">
        <f t="shared" si="1449"/>
        <v>6.8430180804293541E-4</v>
      </c>
      <c r="WV195" s="12"/>
      <c r="WW195" s="11">
        <f t="shared" si="1728"/>
        <v>6.9296906950564569E-4</v>
      </c>
      <c r="WX195" s="10">
        <f t="shared" si="1450"/>
        <v>90.493681402237598</v>
      </c>
      <c r="WY195" s="9">
        <f t="shared" si="1031"/>
        <v>95.963545021130273</v>
      </c>
      <c r="WZ195" s="9">
        <f t="shared" si="1032"/>
        <v>84.760477123337836</v>
      </c>
      <c r="XA195" s="115">
        <f t="shared" si="1451"/>
        <v>90.362011072234054</v>
      </c>
      <c r="XB195" s="15">
        <f t="shared" si="1452"/>
        <v>6.9195330553003284E-4</v>
      </c>
      <c r="XC195" s="12"/>
      <c r="XD195" s="11">
        <f t="shared" si="1729"/>
        <v>7.0061769630456951E-4</v>
      </c>
      <c r="XE195" s="10">
        <f t="shared" si="1453"/>
        <v>90.414301831265917</v>
      </c>
      <c r="XF195" s="9">
        <f t="shared" si="1033"/>
        <v>95.946134139358264</v>
      </c>
      <c r="XG195" s="9">
        <f t="shared" si="1034"/>
        <v>84.619563351376001</v>
      </c>
      <c r="XH195" s="115">
        <f t="shared" si="1454"/>
        <v>90.282848745367133</v>
      </c>
      <c r="XI195" s="15">
        <f t="shared" si="1455"/>
        <v>6.9958141542716219E-4</v>
      </c>
      <c r="XJ195" s="12"/>
      <c r="XK195" s="11">
        <f t="shared" si="1730"/>
        <v>7.0824283471125887E-4</v>
      </c>
      <c r="XL195" s="10">
        <f t="shared" si="1456"/>
        <v>90.334724803857654</v>
      </c>
      <c r="XM195" s="9">
        <f t="shared" si="1035"/>
        <v>95.928337265697792</v>
      </c>
      <c r="XN195" s="9">
        <f t="shared" si="1036"/>
        <v>84.478645207368231</v>
      </c>
      <c r="XO195" s="115">
        <f t="shared" si="1457"/>
        <v>90.203491236533011</v>
      </c>
      <c r="XP195" s="15">
        <f t="shared" si="1458"/>
        <v>7.071859547172131E-4</v>
      </c>
      <c r="XQ195" s="12"/>
      <c r="XR195" s="11">
        <f t="shared" si="1731"/>
        <v>7.1584430012939311E-4</v>
      </c>
      <c r="XS195" s="10">
        <f t="shared" si="1459"/>
        <v>90.254948769586292</v>
      </c>
      <c r="XT195" s="9">
        <f t="shared" si="1037"/>
        <v>95.91015138058745</v>
      </c>
      <c r="XU195" s="9">
        <f t="shared" si="1038"/>
        <v>84.337722587699957</v>
      </c>
      <c r="XV195" s="115">
        <f t="shared" si="1460"/>
        <v>90.123936984143711</v>
      </c>
      <c r="XW195" s="15">
        <f t="shared" si="1461"/>
        <v>7.1476674329781678E-4</v>
      </c>
      <c r="XX195" s="12"/>
      <c r="XY195" s="11">
        <f t="shared" si="1732"/>
        <v>7.2342191089082796E-4</v>
      </c>
      <c r="XZ195" s="10">
        <f t="shared" si="1462"/>
        <v>90.174972203008195</v>
      </c>
      <c r="YA195" s="9">
        <f t="shared" si="1039"/>
        <v>95.891573512935778</v>
      </c>
      <c r="YB195" s="9">
        <f t="shared" si="1040"/>
        <v>84.196795389908601</v>
      </c>
      <c r="YC195" s="115">
        <f t="shared" si="1463"/>
        <v>90.044184451422183</v>
      </c>
      <c r="YD195" s="15">
        <f t="shared" si="1464"/>
        <v>7.2232360398918525E-4</v>
      </c>
      <c r="YE195" s="12"/>
      <c r="YF195" s="11">
        <f t="shared" si="1733"/>
        <v>7.3097548826413629E-4</v>
      </c>
      <c r="YG195" s="10">
        <f t="shared" si="1465"/>
        <v>90.094793603725975</v>
      </c>
      <c r="YH195" s="9">
        <f t="shared" si="1041"/>
        <v>95.872600740242461</v>
      </c>
      <c r="YI195" s="9">
        <f t="shared" si="1042"/>
        <v>84.055863512687992</v>
      </c>
      <c r="YJ195" s="115">
        <f t="shared" si="1466"/>
        <v>89.96423212646522</v>
      </c>
      <c r="YK195" s="15">
        <f t="shared" si="1467"/>
        <v>7.2985636254131118E-4</v>
      </c>
      <c r="YL195" s="12"/>
      <c r="YM195" s="11">
        <f t="shared" si="1734"/>
        <v>7.3850485646251394E-4</v>
      </c>
      <c r="YN195" s="10">
        <f t="shared" si="1468"/>
        <v>90.014411496445291</v>
      </c>
      <c r="YO195" s="9">
        <f t="shared" si="1043"/>
        <v>95.853230188708025</v>
      </c>
      <c r="YP195" s="9">
        <f t="shared" si="1044"/>
        <v>83.914926855894095</v>
      </c>
      <c r="YQ195" s="115">
        <f t="shared" si="1469"/>
        <v>89.884078522301053</v>
      </c>
      <c r="YR195" s="15">
        <f t="shared" si="1470"/>
        <v>7.3736484764040362E-4</v>
      </c>
      <c r="YS195" s="12"/>
      <c r="YT195" s="11">
        <f t="shared" si="1735"/>
        <v>7.4600984265088132E-4</v>
      </c>
      <c r="YU195" s="10">
        <f t="shared" si="1471"/>
        <v>89.933824431026551</v>
      </c>
      <c r="YV195" s="9">
        <f t="shared" si="1045"/>
        <v>95.833459033332076</v>
      </c>
      <c r="YW195" s="9">
        <f t="shared" si="1046"/>
        <v>83.773985320549514</v>
      </c>
      <c r="YX195" s="115">
        <f t="shared" si="1472"/>
        <v>89.803722176940795</v>
      </c>
      <c r="YY195" s="15">
        <f t="shared" si="1473"/>
        <v>7.4484889091466929E-4</v>
      </c>
      <c r="YZ195" s="12"/>
      <c r="ZA195" s="11">
        <f t="shared" si="1736"/>
        <v>7.5349027695235189E-4</v>
      </c>
      <c r="ZB195" s="10">
        <f t="shared" si="1474"/>
        <v>89.853030982530214</v>
      </c>
      <c r="ZC195" s="9">
        <f t="shared" si="1047"/>
        <v>95.813284498000172</v>
      </c>
      <c r="ZD195" s="9">
        <f t="shared" si="1048"/>
        <v>83.633038808847957</v>
      </c>
      <c r="ZE195" s="115">
        <f t="shared" si="1475"/>
        <v>89.723161653424057</v>
      </c>
      <c r="ZF195" s="15">
        <f t="shared" si="1476"/>
        <v>7.5230832693940798E-4</v>
      </c>
      <c r="ZG195" s="12"/>
      <c r="ZH195" s="11">
        <f t="shared" si="1737"/>
        <v>7.6094599245397606E-4</v>
      </c>
      <c r="ZI195" s="10">
        <f t="shared" si="1477"/>
        <v>89.772029751256397</v>
      </c>
      <c r="ZJ195" s="9">
        <f t="shared" si="1049"/>
        <v>95.792703855559438</v>
      </c>
      <c r="ZK195" s="9">
        <f t="shared" si="1050"/>
        <v>83.492087224158439</v>
      </c>
      <c r="ZL195" s="115">
        <f t="shared" si="1478"/>
        <v>89.642395539858938</v>
      </c>
      <c r="ZM195" s="15">
        <f t="shared" si="1479"/>
        <v>7.597429932414138E-4</v>
      </c>
      <c r="ZN195" s="12"/>
      <c r="ZO195" s="11">
        <f t="shared" si="1738"/>
        <v>7.683768252117985E-4</v>
      </c>
      <c r="ZP195" s="10">
        <f t="shared" si="1480"/>
        <v>89.690819362778683</v>
      </c>
      <c r="ZQ195" s="9">
        <f t="shared" si="1051"/>
        <v>95.771714427882898</v>
      </c>
      <c r="ZR195" s="9">
        <f t="shared" si="1052"/>
        <v>83.35113047102972</v>
      </c>
      <c r="ZS195" s="115">
        <f t="shared" si="1481"/>
        <v>89.561422449456302</v>
      </c>
      <c r="ZT195" s="15">
        <f t="shared" si="1482"/>
        <v>7.671527303026879E-4</v>
      </c>
      <c r="ZU195" s="12"/>
      <c r="ZV195" s="11">
        <f t="shared" si="1739"/>
        <v>7.7578261425519785E-4</v>
      </c>
      <c r="ZW195" s="10">
        <f t="shared" si="1483"/>
        <v>89.609398467972397</v>
      </c>
      <c r="ZX195" s="9">
        <f t="shared" si="1053"/>
        <v>95.75031358592274</v>
      </c>
      <c r="ZY195" s="9">
        <f t="shared" si="1054"/>
        <v>83.210168455193539</v>
      </c>
      <c r="ZZ195" s="115">
        <f t="shared" si="1484"/>
        <v>89.48024102055814</v>
      </c>
      <c r="AAA195" s="15">
        <f t="shared" si="1485"/>
        <v>7.7453738156351413E-4</v>
      </c>
      <c r="AAB195" s="12"/>
      <c r="AAC195" s="11">
        <f t="shared" si="1740"/>
        <v>7.8316320159059602E-4</v>
      </c>
      <c r="AAD195" s="10">
        <f t="shared" si="1486"/>
        <v>89.52776574303671</v>
      </c>
      <c r="AAE195" s="9">
        <f t="shared" si="1055"/>
        <v>95.72849874975249</v>
      </c>
      <c r="AAF195" s="9">
        <f t="shared" si="1056"/>
        <v>83.069201083568416</v>
      </c>
      <c r="AAG195" s="115">
        <f t="shared" si="1487"/>
        <v>89.398849916660453</v>
      </c>
      <c r="AAH195" s="15">
        <f t="shared" si="1488"/>
        <v>7.8189679342484278E-4</v>
      </c>
      <c r="AAI195" s="12"/>
      <c r="AAJ195" s="11">
        <f t="shared" si="1741"/>
        <v>7.9051843220443352E-4</v>
      </c>
      <c r="AAK195" s="10">
        <f t="shared" si="1489"/>
        <v>89.445919889511501</v>
      </c>
      <c r="AAL195" s="9">
        <f t="shared" si="1057"/>
        <v>95.706267388598263</v>
      </c>
      <c r="AAM195" s="9">
        <f t="shared" si="1058"/>
        <v>82.928228264262785</v>
      </c>
      <c r="AAN195" s="115">
        <f t="shared" si="1490"/>
        <v>89.317247826430531</v>
      </c>
      <c r="AAO195" s="15">
        <f t="shared" si="1491"/>
        <v>7.8923081525001629E-4</v>
      </c>
      <c r="AAP195" s="12"/>
      <c r="AAQ195" s="11">
        <f t="shared" si="1742"/>
        <v>7.978481540655061E-4</v>
      </c>
      <c r="AAR195" s="10">
        <f t="shared" si="1492"/>
        <v>89.363859634288389</v>
      </c>
      <c r="AAS195" s="9">
        <f t="shared" si="1059"/>
        <v>95.683617020859145</v>
      </c>
      <c r="AAT195" s="9">
        <f t="shared" si="1060"/>
        <v>82.78724990657804</v>
      </c>
      <c r="AAU195" s="115">
        <f t="shared" si="1493"/>
        <v>89.235433463718593</v>
      </c>
      <c r="AAV195" s="15">
        <f t="shared" si="1494"/>
        <v>7.9653929936584892E-4</v>
      </c>
      <c r="AAW195" s="11"/>
      <c r="AAX195" s="11">
        <f t="shared" si="1743"/>
        <v>8.0515221812661991E-4</v>
      </c>
      <c r="AAY195" s="10">
        <f t="shared" si="1495"/>
        <v>89.281583729616244</v>
      </c>
      <c r="AAZ195" s="9">
        <f t="shared" si="1061"/>
        <v>95.660545214116809</v>
      </c>
      <c r="ABA195" s="9">
        <f t="shared" si="1062"/>
        <v>82.646265921011377</v>
      </c>
      <c r="ABB195" s="115">
        <f t="shared" si="1496"/>
        <v>89.153405567564093</v>
      </c>
      <c r="ABC195" s="15">
        <f t="shared" si="1497"/>
        <v>8.038221010630357E-4</v>
      </c>
      <c r="ABD195" s="11"/>
      <c r="ABE195" s="11">
        <f t="shared" si="1744"/>
        <v>8.1243047832556985E-4</v>
      </c>
      <c r="ABF195" s="10">
        <f t="shared" si="1498"/>
        <v>89.199090953101262</v>
      </c>
      <c r="ABG195" s="9">
        <f t="shared" si="1063"/>
        <v>95.637049585134477</v>
      </c>
      <c r="ABH195" s="9">
        <f t="shared" si="1064"/>
        <v>82.505276219257993</v>
      </c>
      <c r="ABI195" s="115">
        <f t="shared" si="1499"/>
        <v>89.071162902196235</v>
      </c>
      <c r="ABJ195" s="15">
        <f t="shared" si="1500"/>
        <v>8.1107907859596093E-4</v>
      </c>
      <c r="ABK195" s="11"/>
      <c r="ABL195" s="11">
        <f t="shared" si="1745"/>
        <v>8.1968279158550056E-4</v>
      </c>
      <c r="ABM195" s="10">
        <f t="shared" si="1501"/>
        <v>89.116380107701332</v>
      </c>
      <c r="ABN195" s="9">
        <f t="shared" si="1065"/>
        <v>95.613127799845302</v>
      </c>
      <c r="ABO195" s="9">
        <f t="shared" si="1066"/>
        <v>82.364280714213749</v>
      </c>
      <c r="ABP195" s="115">
        <f t="shared" si="1502"/>
        <v>88.988704257029525</v>
      </c>
      <c r="ABQ195" s="15">
        <f t="shared" si="1503"/>
        <v>8.1831009318181203E-4</v>
      </c>
      <c r="ABR195" s="11"/>
      <c r="ABS195" s="11">
        <f t="shared" si="1746"/>
        <v>8.2690901781456245E-4</v>
      </c>
      <c r="ABT195" s="10">
        <f t="shared" si="1504"/>
        <v>89.033450021715367</v>
      </c>
      <c r="ABU195" s="9">
        <f t="shared" si="1067"/>
        <v>95.588777573330304</v>
      </c>
      <c r="ABV195" s="9">
        <f t="shared" si="1068"/>
        <v>82.223279319976939</v>
      </c>
      <c r="ABW195" s="115">
        <f t="shared" si="1505"/>
        <v>88.906028446653622</v>
      </c>
      <c r="ABX195" s="15">
        <f t="shared" si="1506"/>
        <v>8.2551500899910807E-4</v>
      </c>
      <c r="ABY195" s="11"/>
      <c r="ABZ195" s="11">
        <f t="shared" si="1747"/>
        <v>8.3410901990496611E-4</v>
      </c>
      <c r="ACA195" s="10">
        <f t="shared" si="1507"/>
        <v>88.950299548766964</v>
      </c>
      <c r="ACB195" s="9">
        <f t="shared" si="1069"/>
        <v>95.563996669786007</v>
      </c>
      <c r="ACC195" s="9">
        <f t="shared" si="1070"/>
        <v>82.082271951850174</v>
      </c>
      <c r="ACD195" s="115">
        <f t="shared" si="1508"/>
        <v>88.823134310818091</v>
      </c>
      <c r="ACE195" s="15">
        <f t="shared" si="1509"/>
        <v>8.326936931855848E-4</v>
      </c>
      <c r="ACF195" s="11"/>
      <c r="ACG195" s="11">
        <f t="shared" si="1748"/>
        <v>8.4128266373138046E-4</v>
      </c>
      <c r="ACH195" s="10">
        <f t="shared" si="1510"/>
        <v>88.866927567782895</v>
      </c>
      <c r="ACI195" s="9">
        <f t="shared" si="1071"/>
        <v>95.538782902481771</v>
      </c>
      <c r="ACJ195" s="9">
        <f t="shared" si="1072"/>
        <v>81.941258526341727</v>
      </c>
      <c r="ACK195" s="115">
        <f t="shared" si="1511"/>
        <v>88.740020714411742</v>
      </c>
      <c r="ACL195" s="15">
        <f t="shared" si="1512"/>
        <v>8.3984601583547702E-4</v>
      </c>
      <c r="ACM195" s="11"/>
      <c r="ACN195" s="11">
        <f t="shared" si="1749"/>
        <v>8.4842981814870226E-4</v>
      </c>
      <c r="ACO195" s="10">
        <f t="shared" si="1513"/>
        <v>88.7833329829663</v>
      </c>
      <c r="ACP195" s="9">
        <f t="shared" si="1073"/>
        <v>95.513134133707055</v>
      </c>
      <c r="ACQ195" s="9">
        <f t="shared" si="1074"/>
        <v>81.800238961167096</v>
      </c>
      <c r="ACR195" s="115">
        <f t="shared" si="1514"/>
        <v>88.656686547437076</v>
      </c>
      <c r="ACS195" s="15">
        <f t="shared" si="1515"/>
        <v>8.4697184999616034E-4</v>
      </c>
      <c r="ACT195" s="11"/>
      <c r="ACU195" s="11">
        <f t="shared" si="1750"/>
        <v>8.5555035498919619E-4</v>
      </c>
      <c r="ACV195" s="10">
        <f t="shared" si="1516"/>
        <v>88.69951472376485</v>
      </c>
      <c r="ACW195" s="9">
        <f t="shared" si="1075"/>
        <v>95.487048274708698</v>
      </c>
      <c r="ACX195" s="9">
        <f t="shared" si="1076"/>
        <v>81.65921317524969</v>
      </c>
      <c r="ACY195" s="115">
        <f t="shared" si="1517"/>
        <v>88.573130724979194</v>
      </c>
      <c r="ACZ195" s="15">
        <f t="shared" si="1518"/>
        <v>8.5407107166424363E-4</v>
      </c>
      <c r="ADA195" s="11"/>
      <c r="ADB195" s="11">
        <f t="shared" si="1751"/>
        <v>8.6264414905903647E-4</v>
      </c>
      <c r="ADC195" s="10">
        <f t="shared" si="1519"/>
        <v>88.615471744833513</v>
      </c>
      <c r="ADD195" s="9">
        <f t="shared" si="1077"/>
        <v>95.460523285618279</v>
      </c>
      <c r="ADE195" s="9">
        <f t="shared" si="1078"/>
        <v>81.518181088722073</v>
      </c>
      <c r="ADF195" s="115">
        <f t="shared" si="1520"/>
        <v>88.489352187170169</v>
      </c>
      <c r="ADG195" s="15">
        <f t="shared" si="1521"/>
        <v>8.611435597809979E-4</v>
      </c>
      <c r="ADH195" s="11"/>
      <c r="ADI195" s="11">
        <f t="shared" si="1752"/>
        <v>8.6971107813420116E-4</v>
      </c>
      <c r="ADJ195" s="10">
        <f t="shared" si="1522"/>
        <v>88.531203025992653</v>
      </c>
      <c r="ADK195" s="9">
        <f t="shared" si="1079"/>
        <v>95.433557175369756</v>
      </c>
      <c r="ADL195" s="9">
        <f t="shared" si="1080"/>
        <v>81.377142622926115</v>
      </c>
      <c r="ADM195" s="115">
        <f t="shared" si="1523"/>
        <v>88.405349899147936</v>
      </c>
      <c r="ADN195" s="15">
        <f t="shared" si="1524"/>
        <v>8.6818919622726003E-4</v>
      </c>
      <c r="ADO195" s="11"/>
      <c r="ADP195" s="11">
        <f t="shared" si="1753"/>
        <v>8.7675102295580766E-4</v>
      </c>
      <c r="ADQ195" s="10">
        <f t="shared" si="1525"/>
        <v>88.446707572180713</v>
      </c>
      <c r="ADR195" s="9">
        <f t="shared" si="1081"/>
        <v>95.406148001607463</v>
      </c>
      <c r="ADS195" s="9">
        <f t="shared" si="1082"/>
        <v>81.236097700413723</v>
      </c>
      <c r="ADT195" s="115">
        <f t="shared" si="1526"/>
        <v>88.321122851010585</v>
      </c>
      <c r="ADU195" s="15">
        <f t="shared" si="1527"/>
        <v>8.7520786581771345E-4</v>
      </c>
      <c r="ADV195" s="11"/>
      <c r="ADW195" s="11">
        <f t="shared" si="1754"/>
        <v>8.8376386722481125E-4</v>
      </c>
      <c r="ADX195" s="10">
        <f t="shared" si="1528"/>
        <v>88.361984413402382</v>
      </c>
      <c r="ADY195" s="9">
        <f t="shared" si="1083"/>
        <v>95.378293870584642</v>
      </c>
      <c r="ADZ195" s="9">
        <f t="shared" si="1084"/>
        <v>81.095046244946531</v>
      </c>
      <c r="AEA195" s="115">
        <f t="shared" si="1529"/>
        <v>88.236670057765593</v>
      </c>
      <c r="AEB195" s="15">
        <f t="shared" si="1530"/>
        <v>8.8219945629462672E-4</v>
      </c>
      <c r="AEC195" s="11"/>
      <c r="AED195" s="11">
        <f t="shared" si="1755"/>
        <v>8.9074949759615984E-4</v>
      </c>
      <c r="AEE195" s="10">
        <f t="shared" si="1531"/>
        <v>88.27703260467149</v>
      </c>
      <c r="AEF195" s="9">
        <f t="shared" si="1085"/>
        <v>95.349992937052562</v>
      </c>
      <c r="AEG195" s="9">
        <f t="shared" si="1086"/>
        <v>80.953988181496214</v>
      </c>
      <c r="AEH195" s="115">
        <f t="shared" si="1532"/>
        <v>88.151990559274395</v>
      </c>
      <c r="AEI195" s="15">
        <f t="shared" si="1533"/>
        <v>8.8916385832100184E-4</v>
      </c>
      <c r="AEJ195" s="11"/>
      <c r="AEK195" s="11">
        <f t="shared" si="1756"/>
        <v>8.9770780367231726E-4</v>
      </c>
      <c r="AEL195" s="10">
        <f t="shared" si="1534"/>
        <v>88.191851225949549</v>
      </c>
      <c r="AEM195" s="9">
        <f t="shared" si="1087"/>
        <v>95.321243404140418</v>
      </c>
      <c r="AEN195" s="9">
        <f t="shared" si="1088"/>
        <v>80.812923436243878</v>
      </c>
      <c r="AEO195" s="115">
        <f t="shared" si="1535"/>
        <v>88.067083420192148</v>
      </c>
      <c r="AEP195" s="15">
        <f t="shared" si="1536"/>
        <v>8.9610096547317996E-4</v>
      </c>
      <c r="AEQ195" s="11"/>
      <c r="AER195" s="11">
        <f t="shared" si="1757"/>
        <v>9.0463867799625802E-4</v>
      </c>
      <c r="AES195" s="10">
        <f t="shared" si="1537"/>
        <v>88.10643938207923</v>
      </c>
      <c r="AET195" s="9">
        <f t="shared" si="1089"/>
        <v>95.292043523226127</v>
      </c>
      <c r="AEU195" s="9">
        <f t="shared" si="1090"/>
        <v>80.671851936579387</v>
      </c>
      <c r="AEV195" s="115">
        <f t="shared" si="1538"/>
        <v>87.981947729902757</v>
      </c>
      <c r="AEW195" s="15">
        <f t="shared" si="1539"/>
        <v>9.0301067423290734E-4</v>
      </c>
      <c r="AEX195" s="11"/>
      <c r="AEY195" s="11">
        <f t="shared" si="1758"/>
        <v>9.1154201604389212E-4</v>
      </c>
      <c r="AEZ195" s="10">
        <f t="shared" si="1540"/>
        <v>88.020796202713257</v>
      </c>
      <c r="AFA195" s="9">
        <f t="shared" si="1091"/>
        <v>95.262391593798185</v>
      </c>
      <c r="AFB195" s="9">
        <f t="shared" si="1092"/>
        <v>80.530773611100898</v>
      </c>
      <c r="AFC195" s="115">
        <f t="shared" si="1541"/>
        <v>87.896582602449541</v>
      </c>
      <c r="AFD195" s="15">
        <f t="shared" si="1542"/>
        <v>9.0989288397883483E-4</v>
      </c>
      <c r="AFE195" s="11"/>
      <c r="AFF195" s="11">
        <f t="shared" si="1759"/>
        <v>9.1841771621590075E-4</v>
      </c>
      <c r="AFG195" s="10">
        <f t="shared" si="1543"/>
        <v>87.934920842238938</v>
      </c>
      <c r="AFH195" s="9">
        <f t="shared" si="1093"/>
        <v>95.232285963308669</v>
      </c>
      <c r="AFI195" s="9">
        <f t="shared" si="1094"/>
        <v>80.389688389613482</v>
      </c>
      <c r="AFJ195" s="115">
        <f t="shared" si="1544"/>
        <v>87.810987176461083</v>
      </c>
      <c r="AFK195" s="15">
        <f t="shared" si="1545"/>
        <v>9.1674749697751978E-4</v>
      </c>
      <c r="AFL195" s="11"/>
      <c r="AFM195" s="11">
        <f t="shared" si="1760"/>
        <v>9.252656798290742E-4</v>
      </c>
      <c r="AFN195" s="10">
        <f t="shared" si="1546"/>
        <v>87.848812479697841</v>
      </c>
      <c r="AFO195" s="9">
        <f t="shared" si="1095"/>
        <v>95.201725027017545</v>
      </c>
      <c r="AFP195" s="9">
        <f t="shared" si="1096"/>
        <v>80.248596203128102</v>
      </c>
      <c r="AFQ195" s="115">
        <f t="shared" si="1547"/>
        <v>87.725160615072824</v>
      </c>
      <c r="AFR195" s="15">
        <f t="shared" si="1548"/>
        <v>9.2357441837387789E-4</v>
      </c>
      <c r="AFS195" s="11"/>
      <c r="AFT195" s="11">
        <f t="shared" si="1761"/>
        <v>9.3208581110706653E-4</v>
      </c>
      <c r="AFU195" s="10">
        <f t="shared" si="1549"/>
        <v>87.762470318701347</v>
      </c>
      <c r="AFV195" s="9">
        <f t="shared" si="1097"/>
        <v>95.170707227828487</v>
      </c>
      <c r="AFW195" s="9">
        <f t="shared" si="1098"/>
        <v>80.107496983860145</v>
      </c>
      <c r="AFX195" s="115">
        <f t="shared" si="1550"/>
        <v>87.639102105844316</v>
      </c>
      <c r="AFY195" s="15">
        <f t="shared" si="1551"/>
        <v>9.3037355618112477E-4</v>
      </c>
      <c r="AFZ195" s="11"/>
      <c r="AGA195" s="11">
        <f t="shared" si="1762"/>
        <v>9.3887801717065106E-4</v>
      </c>
      <c r="AGB195" s="10">
        <f t="shared" si="1552"/>
        <v>87.675893587341676</v>
      </c>
      <c r="AGC195" s="9">
        <f t="shared" si="1099"/>
        <v>95.139231056116202</v>
      </c>
      <c r="AGD195" s="9">
        <f t="shared" si="1100"/>
        <v>79.966390665227593</v>
      </c>
      <c r="AGE195" s="115">
        <f t="shared" si="1553"/>
        <v>87.552810860671897</v>
      </c>
      <c r="AGF195" s="15">
        <f t="shared" si="1554"/>
        <v>9.3714482127023227E-4</v>
      </c>
      <c r="AGG195" s="11"/>
      <c r="AGH195" s="11">
        <f t="shared" si="1763"/>
        <v>9.4564220802744326E-4</v>
      </c>
      <c r="AGI195" s="10">
        <f t="shared" si="1555"/>
        <v>87.589081538098597</v>
      </c>
      <c r="AGJ195" s="9">
        <f t="shared" si="1101"/>
        <v>95.107295049545598</v>
      </c>
      <c r="AGK195" s="9">
        <f t="shared" si="1102"/>
        <v>79.825277181849387</v>
      </c>
      <c r="AGL195" s="115">
        <f t="shared" si="1556"/>
        <v>87.4662861156975</v>
      </c>
      <c r="AGM195" s="15">
        <f t="shared" si="1557"/>
        <v>9.4388812735885506E-4</v>
      </c>
      <c r="AGN195" s="11"/>
      <c r="AGO195" s="11">
        <f t="shared" si="1764"/>
        <v>9.5237829656109841E-4</v>
      </c>
      <c r="AGP195" s="10">
        <f t="shared" si="1558"/>
        <v>87.502033447742122</v>
      </c>
      <c r="AGQ195" s="9">
        <f t="shared" si="1103"/>
        <v>95.074897792882751</v>
      </c>
      <c r="AGR195" s="9">
        <f t="shared" si="1104"/>
        <v>79.684156469542955</v>
      </c>
      <c r="AGS195" s="115">
        <f t="shared" si="1559"/>
        <v>87.379527131212853</v>
      </c>
      <c r="AGT195" s="15">
        <f t="shared" si="1560"/>
        <v>9.5060339099981364E-4</v>
      </c>
      <c r="AGU195" s="11"/>
      <c r="AGV195" s="11">
        <f t="shared" si="1765"/>
        <v>9.59086198520048E-4</v>
      </c>
      <c r="AGW195" s="10">
        <f t="shared" si="1561"/>
        <v>87.414748617230714</v>
      </c>
      <c r="AGX195" s="9">
        <f t="shared" si="1105"/>
        <v>95.042037917798012</v>
      </c>
      <c r="AGY195" s="9">
        <f t="shared" si="1106"/>
        <v>79.543028465322365</v>
      </c>
      <c r="AGZ195" s="115">
        <f t="shared" si="1562"/>
        <v>87.292533191560182</v>
      </c>
      <c r="AHA195" s="15">
        <f t="shared" si="1563"/>
        <v>9.5729053156903908E-4</v>
      </c>
      <c r="AHB195" s="11"/>
      <c r="AHC195" s="11">
        <f t="shared" si="1766"/>
        <v>9.6576583250567718E-4</v>
      </c>
      <c r="AHD195" s="10">
        <f t="shared" si="1564"/>
        <v>87.327226371605889</v>
      </c>
      <c r="AHE195" s="9">
        <f t="shared" si="1107"/>
        <v>95.008714102661173</v>
      </c>
      <c r="AHF195" s="9">
        <f t="shared" si="1108"/>
        <v>79.401893107395367</v>
      </c>
      <c r="AHG195" s="115">
        <f t="shared" si="1565"/>
        <v>87.205303605028263</v>
      </c>
      <c r="AHH195" s="15">
        <f t="shared" si="1566"/>
        <v>9.6394947125310931E-4</v>
      </c>
      <c r="AHI195" s="11"/>
      <c r="AHJ195" s="11">
        <f t="shared" si="1767"/>
        <v>9.7241711996008033E-4</v>
      </c>
      <c r="AHK195" s="10">
        <f t="shared" si="1567"/>
        <v>87.239466059882375</v>
      </c>
      <c r="AHL195" s="9">
        <f t="shared" si="1109"/>
        <v>94.9749250723291</v>
      </c>
      <c r="AHM195" s="9">
        <f t="shared" si="1110"/>
        <v>79.260750335161035</v>
      </c>
      <c r="AHN195" s="115">
        <f t="shared" si="1568"/>
        <v>87.117837703745067</v>
      </c>
      <c r="AHO195" s="15">
        <f t="shared" si="1569"/>
        <v>9.7058013503627835E-4</v>
      </c>
      <c r="AHP195" s="11"/>
      <c r="AHQ195" s="11">
        <f t="shared" si="1768"/>
        <v>9.7903998515329349E-4</v>
      </c>
      <c r="AHR195" s="10">
        <f t="shared" si="1570"/>
        <v>87.151467054934756</v>
      </c>
      <c r="AHS195" s="9">
        <f t="shared" si="1111"/>
        <v>94.940669597925734</v>
      </c>
      <c r="AHT195" s="9">
        <f t="shared" si="1112"/>
        <v>79.119600089206756</v>
      </c>
      <c r="AHU195" s="115">
        <f t="shared" si="1571"/>
        <v>87.030134843566245</v>
      </c>
      <c r="AHV195" s="15">
        <f t="shared" si="1572"/>
        <v>9.7718245068707495E-4</v>
      </c>
      <c r="AHW195" s="11"/>
      <c r="AHX195" s="11">
        <f t="shared" si="1769"/>
        <v>9.8563435517008279E-4</v>
      </c>
      <c r="AHY195" s="10">
        <f t="shared" si="1573"/>
        <v>87.063228753380059</v>
      </c>
      <c r="AHZ195" s="9">
        <f t="shared" si="1113"/>
        <v>94.905946496614817</v>
      </c>
      <c r="AIA195" s="9">
        <f t="shared" si="1114"/>
        <v>78.978442311304846</v>
      </c>
      <c r="AIB195" s="115">
        <f t="shared" si="1574"/>
        <v>86.942194403959832</v>
      </c>
      <c r="AIC195" s="15">
        <f t="shared" si="1575"/>
        <v>9.8375634874446963E-4</v>
      </c>
      <c r="AID195" s="11"/>
      <c r="AIE195" s="11">
        <f t="shared" si="1770"/>
        <v>9.9220015989628734E-4</v>
      </c>
      <c r="AIF195" s="10">
        <f t="shared" si="1576"/>
        <v>86.974750575456511</v>
      </c>
      <c r="AIG195" s="9">
        <f t="shared" si="1115"/>
        <v>94.870754631365358</v>
      </c>
      <c r="AIH195" s="9">
        <f t="shared" si="1116"/>
        <v>78.837276944409666</v>
      </c>
      <c r="AII195" s="115">
        <f t="shared" si="1577"/>
        <v>86.854015787887505</v>
      </c>
      <c r="AIJ195" s="15">
        <f t="shared" si="1578"/>
        <v>9.9030176250357099E-4</v>
      </c>
      <c r="AIK195" s="11"/>
      <c r="AIL195" s="11">
        <f t="shared" si="1771"/>
        <v>9.9873733200466636E-4</v>
      </c>
      <c r="AIM195" s="10">
        <f t="shared" si="1579"/>
        <v>86.88603196489899</v>
      </c>
      <c r="AIN195" s="9">
        <f t="shared" si="1117"/>
        <v>94.835092910710074</v>
      </c>
      <c r="AIO195" s="9">
        <f t="shared" si="1118"/>
        <v>78.696103932653998</v>
      </c>
      <c r="AIP195" s="115">
        <f t="shared" si="1580"/>
        <v>86.765598421682029</v>
      </c>
      <c r="AIQ195" s="15">
        <f t="shared" si="1581"/>
        <v>9.9681862800092644E-4</v>
      </c>
      <c r="AIR195" s="11"/>
      <c r="AIS195" s="11">
        <f t="shared" si="1772"/>
        <v>1.0052458069403551E-3</v>
      </c>
      <c r="AIT195" s="10">
        <f t="shared" si="1582"/>
        <v>86.797072388810562</v>
      </c>
      <c r="AIU195" s="9">
        <f t="shared" si="1119"/>
        <v>94.7989602884969</v>
      </c>
      <c r="AIV195" s="9">
        <f t="shared" si="1120"/>
        <v>78.554923221344936</v>
      </c>
      <c r="AIW195" s="115">
        <f t="shared" si="1583"/>
        <v>86.676941754920918</v>
      </c>
      <c r="AIX195" s="15">
        <f t="shared" si="1584"/>
        <v>1.0033068839994308E-3</v>
      </c>
      <c r="AIY195" s="11"/>
      <c r="AIZ195" s="11">
        <f t="shared" si="1773"/>
        <v>1.0117255229058881E-3</v>
      </c>
      <c r="AJA195" s="10">
        <f t="shared" si="1585"/>
        <v>86.70787133753042</v>
      </c>
      <c r="AJB195" s="9">
        <f t="shared" si="1121"/>
        <v>94.762355763633778</v>
      </c>
      <c r="AJC195" s="9">
        <f t="shared" si="1122"/>
        <v>78.413734756960835</v>
      </c>
      <c r="AJD195" s="115">
        <f t="shared" si="1586"/>
        <v>86.588045260297307</v>
      </c>
      <c r="AJE195" s="15">
        <f t="shared" si="1587"/>
        <v>1.009766471972753E-3</v>
      </c>
      <c r="AJF195" s="11"/>
      <c r="AJG195" s="11">
        <f t="shared" si="1774"/>
        <v>1.018176420845743E-3</v>
      </c>
      <c r="AJH195" s="10">
        <f t="shared" si="1588"/>
        <v>86.618428324498979</v>
      </c>
      <c r="AJI195" s="9">
        <f t="shared" si="1123"/>
        <v>94.725278379826847</v>
      </c>
      <c r="AJJ195" s="9">
        <f t="shared" si="1124"/>
        <v>78.272538487146477</v>
      </c>
      <c r="AJK195" s="115">
        <f t="shared" si="1589"/>
        <v>86.498908433486662</v>
      </c>
      <c r="AJL195" s="15">
        <f t="shared" si="1590"/>
        <v>1.01619733608946E-3</v>
      </c>
      <c r="AJM195" s="11"/>
      <c r="AJN195" s="11">
        <f t="shared" si="1775"/>
        <v>1.0245984444305688E-3</v>
      </c>
      <c r="AJO195" s="10">
        <f t="shared" si="1591"/>
        <v>86.528742886118806</v>
      </c>
      <c r="AJP195" s="9">
        <f t="shared" si="1125"/>
        <v>94.68772722531213</v>
      </c>
      <c r="AJQ195" s="9">
        <f t="shared" si="1126"/>
        <v>78.131334360709246</v>
      </c>
      <c r="AJR195" s="115">
        <f t="shared" si="1592"/>
        <v>86.409530793010688</v>
      </c>
      <c r="AJS195" s="15">
        <f t="shared" si="1593"/>
        <v>1.0225994231966825E-3</v>
      </c>
      <c r="AJT195" s="11"/>
      <c r="AJU195" s="11">
        <f t="shared" si="1776"/>
        <v>1.030991540040928E-3</v>
      </c>
      <c r="AJV195" s="10">
        <f t="shared" si="1594"/>
        <v>86.438814581612931</v>
      </c>
      <c r="AJW195" s="9">
        <f t="shared" si="1127"/>
        <v>94.649701432581082</v>
      </c>
      <c r="AJX195" s="9">
        <f t="shared" si="1128"/>
        <v>77.990122327614742</v>
      </c>
      <c r="AJY195" s="115">
        <f t="shared" si="1595"/>
        <v>86.319911880097919</v>
      </c>
      <c r="AJZ195" s="15">
        <f t="shared" si="1596"/>
        <v>1.0289726828034344E-3</v>
      </c>
      <c r="AKA195" s="11"/>
      <c r="AKB195" s="11">
        <f t="shared" si="1777"/>
        <v>1.0373556567506901E-3</v>
      </c>
      <c r="AKC195" s="10">
        <f t="shared" si="1597"/>
        <v>86.348642992879704</v>
      </c>
      <c r="AKD195" s="9">
        <f t="shared" si="1129"/>
        <v>94.611200178099864</v>
      </c>
      <c r="AKE195" s="9">
        <f t="shared" si="1130"/>
        <v>77.848902338981787</v>
      </c>
      <c r="AKF195" s="115">
        <f t="shared" si="1598"/>
        <v>86.230051258540826</v>
      </c>
      <c r="AKG195" s="15">
        <f t="shared" si="1599"/>
        <v>1.035317067063586E-3</v>
      </c>
      <c r="AKH195" s="11"/>
      <c r="AKI195" s="11">
        <f t="shared" si="1778"/>
        <v>1.0436907463100512E-3</v>
      </c>
      <c r="AKJ195" s="10">
        <f t="shared" si="1600"/>
        <v>86.25822772434438</v>
      </c>
      <c r="AKK195" s="9">
        <f t="shared" si="1131"/>
        <v>94.572222682022726</v>
      </c>
      <c r="AKL195" s="9">
        <f t="shared" si="1132"/>
        <v>77.707674347078211</v>
      </c>
      <c r="AKM195" s="115">
        <f t="shared" si="1601"/>
        <v>86.139948514550468</v>
      </c>
      <c r="AKN195" s="15">
        <f t="shared" si="1602"/>
        <v>1.0416325307584129E-3</v>
      </c>
      <c r="AKO195" s="11"/>
      <c r="AKP195" s="11">
        <f t="shared" si="1779"/>
        <v>1.049996763128132E-3</v>
      </c>
      <c r="AKQ195" s="10">
        <f t="shared" si="1603"/>
        <v>86.167568402808143</v>
      </c>
      <c r="AKR195" s="9">
        <f t="shared" si="1133"/>
        <v>94.532768207899551</v>
      </c>
      <c r="AKS195" s="9">
        <f t="shared" si="1134"/>
        <v>77.5664383053157</v>
      </c>
      <c r="AKT195" s="115">
        <f t="shared" si="1604"/>
        <v>86.049603256607625</v>
      </c>
      <c r="AKU195" s="15">
        <f t="shared" si="1605"/>
        <v>1.0479190312788593E-3</v>
      </c>
      <c r="AKV195" s="11"/>
      <c r="AKW195" s="11">
        <f t="shared" si="1780"/>
        <v>1.0562736642552651E-3</v>
      </c>
      <c r="AKX195" s="10">
        <f t="shared" si="1606"/>
        <v>86.076664677293763</v>
      </c>
      <c r="AKY195" s="9">
        <f t="shared" si="1135"/>
        <v>94.492836062377748</v>
      </c>
      <c r="AKZ195" s="9">
        <f t="shared" si="1136"/>
        <v>77.425194168244488</v>
      </c>
      <c r="ALA195" s="115">
        <f t="shared" si="1607"/>
        <v>85.959015115311118</v>
      </c>
      <c r="ALB195" s="15">
        <f t="shared" si="1608"/>
        <v>1.0541765286074488E-3</v>
      </c>
      <c r="ALC195" s="11"/>
      <c r="ALD195" s="11">
        <f t="shared" si="1781"/>
        <v>1.0625214093649108E-3</v>
      </c>
      <c r="ALE195" s="10">
        <f t="shared" si="1609"/>
        <v>85.985516218888449</v>
      </c>
      <c r="ALF195" s="9">
        <f t="shared" si="1137"/>
        <v>94.452425594898642</v>
      </c>
      <c r="ALG195" s="9">
        <f t="shared" si="1138"/>
        <v>77.283941891548494</v>
      </c>
      <c r="ALH195" s="115">
        <f t="shared" si="1610"/>
        <v>85.868183743223568</v>
      </c>
      <c r="ALI195" s="15">
        <f t="shared" si="1611"/>
        <v>1.0604049852998344E-3</v>
      </c>
      <c r="ALJ195" s="11"/>
      <c r="ALK195" s="11">
        <f t="shared" si="1782"/>
        <v>1.0687399607352157E-3</v>
      </c>
      <c r="ALL195" s="10">
        <f t="shared" si="1612"/>
        <v>85.894122720584164</v>
      </c>
      <c r="ALM195" s="9">
        <f t="shared" si="1139"/>
        <v>94.411536197388543</v>
      </c>
      <c r="ALN195" s="9">
        <f t="shared" si="1140"/>
        <v>77.14268143203951</v>
      </c>
      <c r="ALO195" s="115">
        <f t="shared" si="1613"/>
        <v>85.777108814714026</v>
      </c>
      <c r="ALP195" s="15">
        <f t="shared" si="1614"/>
        <v>1.066604366466075E-3</v>
      </c>
      <c r="ALQ195" s="12"/>
      <c r="ALR195" s="11">
        <f t="shared" si="1783"/>
        <v>1.0749292832302659E-3</v>
      </c>
      <c r="ALS195" s="10">
        <f t="shared" si="1615"/>
        <v>85.802483897114868</v>
      </c>
      <c r="ALT195" s="9">
        <f t="shared" si="1141"/>
        <v>94.370167303944541</v>
      </c>
      <c r="ALU195" s="9">
        <f t="shared" si="1142"/>
        <v>77.001412747651969</v>
      </c>
      <c r="ALV195" s="115">
        <f t="shared" si="1616"/>
        <v>85.685790025798255</v>
      </c>
      <c r="ALW195" s="15">
        <f t="shared" si="1617"/>
        <v>1.0727746397515526E-3</v>
      </c>
      <c r="ALX195" s="12"/>
      <c r="ALY195" s="11">
        <f t="shared" si="1784"/>
        <v>1.081089344280978E-3</v>
      </c>
      <c r="ALZ195" s="10">
        <f t="shared" si="1618"/>
        <v>85.710599484791516</v>
      </c>
      <c r="AMA195" s="9">
        <f t="shared" si="1143"/>
        <v>94.328318390515363</v>
      </c>
      <c r="AMB195" s="9">
        <f t="shared" si="1144"/>
        <v>76.860135797437124</v>
      </c>
      <c r="AMC195" s="115">
        <f t="shared" si="1619"/>
        <v>85.594227093976244</v>
      </c>
      <c r="AMD195" s="15">
        <f t="shared" si="1620"/>
        <v>1.0789157753176202E-3</v>
      </c>
      <c r="AME195" s="12"/>
      <c r="AMF195" s="11">
        <f t="shared" si="1785"/>
        <v>1.0872201138657071E-3</v>
      </c>
      <c r="AMG195" s="10">
        <f t="shared" si="1621"/>
        <v>85.618469241334253</v>
      </c>
      <c r="AMH195" s="9">
        <f t="shared" si="1145"/>
        <v>94.285988974577307</v>
      </c>
      <c r="AMI195" s="9">
        <f t="shared" si="1146"/>
        <v>76.71885054155706</v>
      </c>
      <c r="AMJ195" s="115">
        <f t="shared" si="1622"/>
        <v>85.502419758067191</v>
      </c>
      <c r="AMK195" s="15">
        <f t="shared" si="1623"/>
        <v>1.0850277458219547E-3</v>
      </c>
      <c r="AML195" s="12"/>
      <c r="AMM195" s="11">
        <f t="shared" si="1786"/>
        <v>1.0933215644905393E-3</v>
      </c>
      <c r="AMN195" s="10">
        <f t="shared" si="1624"/>
        <v>85.526092945702189</v>
      </c>
      <c r="AMO195" s="9">
        <f t="shared" si="1147"/>
        <v>94.24317861480543</v>
      </c>
      <c r="AMP195" s="9">
        <f t="shared" si="1148"/>
        <v>76.524968333685806</v>
      </c>
      <c r="AMQ195" s="115">
        <f t="shared" si="1625"/>
        <v>85.384073474245611</v>
      </c>
      <c r="AMR195" s="15">
        <f t="shared" si="1626"/>
        <v>1.0943586421102395E-3</v>
      </c>
      <c r="AMS195" s="12"/>
      <c r="AMT195" s="11">
        <f t="shared" si="1787"/>
        <v>1.1026579311819373E-3</v>
      </c>
      <c r="AMU195" s="10">
        <f t="shared" si="1627"/>
        <v>85.407045401995902</v>
      </c>
      <c r="AMV195" s="9">
        <f t="shared" si="1149"/>
        <v>94.199628777836878</v>
      </c>
      <c r="AMW195" s="9">
        <f t="shared" si="1150"/>
        <v>76.463900832577039</v>
      </c>
      <c r="AMX195" s="115">
        <f t="shared" si="1628"/>
        <v>85.331764805206959</v>
      </c>
      <c r="AMY195" s="15">
        <f t="shared" si="1629"/>
        <v>1.095440614094839E-3</v>
      </c>
      <c r="AMZ195" s="12"/>
      <c r="ANA195" s="11">
        <f t="shared" si="1788"/>
        <v>1.103704135008641E-3</v>
      </c>
      <c r="ANB195" s="10">
        <f t="shared" si="1630"/>
        <v>85.35436324251053</v>
      </c>
      <c r="ANC195" s="9">
        <f t="shared" si="1151"/>
        <v>94.15599278447516</v>
      </c>
      <c r="AND195" s="9">
        <f t="shared" si="1152"/>
        <v>77.273089169772547</v>
      </c>
      <c r="ANE195" s="115">
        <f t="shared" si="1631"/>
        <v>85.714540977123846</v>
      </c>
      <c r="ANF195" s="15">
        <f t="shared" si="1632"/>
        <v>1.0427662377588906E-3</v>
      </c>
      <c r="ANG195" s="12"/>
      <c r="ANH195" s="11">
        <f t="shared" si="1789"/>
        <v>1.0507326227178553E-3</v>
      </c>
      <c r="ANI195" s="10">
        <f t="shared" si="1633"/>
        <v>85.738883979315659</v>
      </c>
      <c r="ANJ195" s="9">
        <f t="shared" si="1153"/>
        <v>94.116452379557714</v>
      </c>
      <c r="ANK195" s="9">
        <f t="shared" si="1154"/>
        <v>78.196095061111095</v>
      </c>
      <c r="ANL195" s="115">
        <f t="shared" si="1634"/>
        <v>86.156273720334411</v>
      </c>
      <c r="ANM195" s="15">
        <f t="shared" si="1635"/>
        <v>9.8331492518126287E-4</v>
      </c>
      <c r="ANN195" s="12"/>
      <c r="ANO195" s="11">
        <f t="shared" si="1790"/>
        <v>9.90969801982841E-4</v>
      </c>
      <c r="ANP195" s="10">
        <f t="shared" si="1636"/>
        <v>86.182531999797845</v>
      </c>
      <c r="ANQ195" s="9">
        <f t="shared" si="1155"/>
        <v>94.08129208926745</v>
      </c>
      <c r="ANR195" s="9">
        <f t="shared" si="1156"/>
        <v>79.266098972689662</v>
      </c>
      <c r="ANS195" s="115">
        <f t="shared" si="1637"/>
        <v>86.673695530978563</v>
      </c>
      <c r="ANT195" s="15">
        <f t="shared" si="1638"/>
        <v>9.150548709163694E-4</v>
      </c>
      <c r="ANU195" s="12"/>
      <c r="ANV195" s="11">
        <f t="shared" si="1791"/>
        <v>9.2238105387806553E-4</v>
      </c>
      <c r="ANW195" s="10">
        <f t="shared" si="1639"/>
        <v>86.702065108667711</v>
      </c>
      <c r="ANX195" s="9">
        <f t="shared" si="1157"/>
        <v>94.050843900452548</v>
      </c>
      <c r="ANY195" s="9">
        <f t="shared" si="1158"/>
        <v>80.544124278710115</v>
      </c>
      <c r="ANZ195" s="115">
        <f t="shared" si="1640"/>
        <v>87.297484089581332</v>
      </c>
      <c r="AOA195" s="15">
        <f t="shared" si="1641"/>
        <v>8.3423749408621046E-4</v>
      </c>
      <c r="AOB195" s="12"/>
      <c r="AOC195" s="11">
        <f t="shared" si="1792"/>
        <v>8.4121193166710785E-4</v>
      </c>
      <c r="AOD195" s="10">
        <f t="shared" si="1642"/>
        <v>87.328211628507873</v>
      </c>
      <c r="AOE195" s="9">
        <f t="shared" si="1159"/>
        <v>94.025536554632723</v>
      </c>
      <c r="AOF195" s="9">
        <f t="shared" si="1160"/>
        <v>82.154364400518574</v>
      </c>
      <c r="AOG195" s="115">
        <f t="shared" si="1643"/>
        <v>88.089950477575655</v>
      </c>
      <c r="AOH195" s="15">
        <f t="shared" si="1644"/>
        <v>7.3321851545450178E-4</v>
      </c>
      <c r="AOI195" s="12"/>
      <c r="AOJ195" s="11">
        <f t="shared" si="1793"/>
        <v>7.3980662327939974E-4</v>
      </c>
      <c r="AOK195" s="10">
        <f t="shared" si="1645"/>
        <v>88.123380531354201</v>
      </c>
      <c r="AOL195" s="9">
        <f t="shared" si="1161"/>
        <v>94.005987127456635</v>
      </c>
      <c r="AOM195" s="9">
        <f t="shared" si="1162"/>
        <v>84.440051039808736</v>
      </c>
      <c r="AON195" s="115">
        <f t="shared" si="1646"/>
        <v>89.223019083632693</v>
      </c>
      <c r="AOO195" s="15">
        <f t="shared" si="1647"/>
        <v>5.9083647057439441E-4</v>
      </c>
      <c r="AOP195" s="12"/>
      <c r="AOQ195" s="11">
        <f t="shared" si="1794"/>
        <v>5.9697394290643998E-4</v>
      </c>
      <c r="AOR195" s="10">
        <f t="shared" si="1648"/>
        <v>89.259744254762722</v>
      </c>
      <c r="AOS195" s="9">
        <f t="shared" si="1163"/>
        <v>93.993293031405145</v>
      </c>
      <c r="AOT195" s="9">
        <f t="shared" si="1164"/>
        <v>89.223837582830157</v>
      </c>
      <c r="AOU195" s="115">
        <f t="shared" si="1649"/>
        <v>91.608565307117658</v>
      </c>
      <c r="AOV195" s="15">
        <f t="shared" si="1650"/>
        <v>2.9458363488718927E-4</v>
      </c>
      <c r="AOW195" s="12"/>
      <c r="AOX195" s="11">
        <f t="shared" si="1795"/>
        <v>3.0010659635121083E-4</v>
      </c>
      <c r="AOY195" s="10">
        <f t="shared" si="1651"/>
        <v>91.649999999999991</v>
      </c>
      <c r="AOZ195" s="9">
        <f t="shared" si="1165"/>
        <v>93.990137413416448</v>
      </c>
      <c r="APA195" s="9"/>
      <c r="APB195" s="97">
        <f t="shared" si="1652"/>
        <v>91.649999999999991</v>
      </c>
      <c r="APC195" s="15">
        <f t="shared" si="1653"/>
        <v>2.8907542708494957E-4</v>
      </c>
      <c r="APD195" s="11"/>
      <c r="APE195" s="11"/>
    </row>
    <row r="196" spans="1:1097" x14ac:dyDescent="0.2">
      <c r="A196" s="183"/>
      <c r="B196" s="183"/>
      <c r="C196" s="1">
        <f t="shared" si="1654"/>
        <v>180</v>
      </c>
      <c r="D196" s="1">
        <f t="shared" si="1655"/>
        <v>6024.5844021139956</v>
      </c>
      <c r="E196" s="1">
        <f t="shared" si="1656"/>
        <v>-16317921.817764627</v>
      </c>
      <c r="F196" s="2">
        <f t="shared" si="1657"/>
        <v>113.16</v>
      </c>
      <c r="G196" s="8">
        <f t="shared" si="1658"/>
        <v>1.9810000000000001E-3</v>
      </c>
      <c r="H196" s="6">
        <f t="shared" si="1659"/>
        <v>0.14400020254000001</v>
      </c>
      <c r="I196" s="2">
        <f t="shared" si="1660"/>
        <v>3500</v>
      </c>
      <c r="J196" s="3">
        <f t="shared" si="857"/>
        <v>58.333333333333336</v>
      </c>
      <c r="K196" s="3">
        <f t="shared" si="858"/>
        <v>366.52</v>
      </c>
      <c r="L196" s="1">
        <f t="shared" si="1661"/>
        <v>0.82</v>
      </c>
      <c r="M196" s="1">
        <f t="shared" si="1662"/>
        <v>0.66</v>
      </c>
      <c r="N196" s="1">
        <f t="shared" si="1166"/>
        <v>0.54120000000000001</v>
      </c>
      <c r="O196" s="3">
        <f t="shared" si="1167"/>
        <v>7.5227878787878781</v>
      </c>
      <c r="P196" s="40">
        <f t="shared" si="859"/>
        <v>570.9796</v>
      </c>
      <c r="Q196" s="1">
        <f t="shared" si="1663"/>
        <v>21.51</v>
      </c>
      <c r="R196" s="1">
        <f t="shared" si="1664"/>
        <v>151</v>
      </c>
      <c r="S196" s="2">
        <f t="shared" si="1665"/>
        <v>12587.54</v>
      </c>
      <c r="T196" s="1">
        <f t="shared" si="860"/>
        <v>83.916933333333333</v>
      </c>
      <c r="U196" s="7">
        <f t="shared" si="1666"/>
        <v>9.1849501318337995E-2</v>
      </c>
      <c r="V196" s="7">
        <f t="shared" si="861"/>
        <v>6.6258942829124593E-3</v>
      </c>
      <c r="W196" s="159">
        <f t="shared" si="1667"/>
        <v>3.4283282369456214E-2</v>
      </c>
      <c r="X196" s="40">
        <f t="shared" si="862"/>
        <v>8095.2484858865882</v>
      </c>
      <c r="Y196" s="1">
        <f t="shared" si="1668"/>
        <v>0</v>
      </c>
      <c r="Z196" s="1">
        <f t="shared" si="1669"/>
        <v>113.16</v>
      </c>
      <c r="AA196" s="1">
        <f t="shared" si="1670"/>
        <v>91.649999999999991</v>
      </c>
      <c r="AB196" s="6">
        <f t="shared" si="863"/>
        <v>0.2895550479995273</v>
      </c>
      <c r="AC196" s="1">
        <f t="shared" si="1671"/>
        <v>526.19133708825245</v>
      </c>
      <c r="AD196" s="40">
        <f t="shared" si="864"/>
        <v>36363.626619283568</v>
      </c>
      <c r="AE196" s="1">
        <f t="shared" si="865"/>
        <v>0.15947988387208822</v>
      </c>
      <c r="AF196" s="2">
        <f t="shared" si="1796"/>
        <v>11</v>
      </c>
      <c r="AG196" s="10">
        <f t="shared" si="866"/>
        <v>1.7542787225929706</v>
      </c>
      <c r="AH196" s="12">
        <f t="shared" si="867"/>
        <v>0.66314744937800552</v>
      </c>
      <c r="AI196" s="43">
        <f t="shared" si="868"/>
        <v>-4.1420132146749533E-6</v>
      </c>
      <c r="AJ196" s="93">
        <f t="shared" si="869"/>
        <v>1.0512863520074122E-6</v>
      </c>
      <c r="AK196" s="43">
        <f t="shared" si="1168"/>
        <v>0</v>
      </c>
      <c r="AL196" s="43">
        <f t="shared" si="870"/>
        <v>2.5126120543111154E-4</v>
      </c>
      <c r="AM196" s="43"/>
      <c r="AN196" s="43">
        <f t="shared" si="1169"/>
        <v>0</v>
      </c>
      <c r="AO196" s="10">
        <f t="shared" si="1170"/>
        <v>96.453428377460156</v>
      </c>
      <c r="AP196" s="9"/>
      <c r="AQ196" s="9">
        <f t="shared" si="871"/>
        <v>96.312425631119723</v>
      </c>
      <c r="AR196" s="104">
        <f t="shared" si="1171"/>
        <v>96.312425631119723</v>
      </c>
      <c r="AS196" s="15">
        <f t="shared" si="1172"/>
        <v>0</v>
      </c>
      <c r="AT196" s="49"/>
      <c r="AU196" s="11">
        <f t="shared" si="1173"/>
        <v>8.7091523344309048E-6</v>
      </c>
      <c r="AV196" s="10">
        <f t="shared" si="1174"/>
        <v>96.382925625211499</v>
      </c>
      <c r="AW196" s="9">
        <f t="shared" si="872"/>
        <v>96.312425631119723</v>
      </c>
      <c r="AX196" s="9">
        <f t="shared" si="873"/>
        <v>96.171435606646057</v>
      </c>
      <c r="AY196" s="97">
        <f t="shared" si="1175"/>
        <v>96.24193061888289</v>
      </c>
      <c r="AZ196" s="15">
        <f t="shared" si="1176"/>
        <v>8.708196216550417E-6</v>
      </c>
      <c r="BA196" s="49"/>
      <c r="BB196" s="11">
        <f t="shared" si="1177"/>
        <v>1.7417689215885457E-5</v>
      </c>
      <c r="BC196" s="10">
        <f t="shared" si="1178"/>
        <v>96.312425097050735</v>
      </c>
      <c r="BD196" s="9">
        <f t="shared" si="874"/>
        <v>96.312422873568408</v>
      </c>
      <c r="BE196" s="9">
        <f t="shared" si="875"/>
        <v>96.030458144617469</v>
      </c>
      <c r="BF196" s="97">
        <f t="shared" si="1179"/>
        <v>96.171440509092946</v>
      </c>
      <c r="BG196" s="15">
        <f t="shared" si="1180"/>
        <v>1.7415446199243147E-5</v>
      </c>
      <c r="BH196" s="49"/>
      <c r="BI196" s="11">
        <f t="shared" si="1181"/>
        <v>2.6125279715019872E-5</v>
      </c>
      <c r="BJ196" s="10">
        <f t="shared" si="1182"/>
        <v>96.241923956399035</v>
      </c>
      <c r="BK196" s="9">
        <f t="shared" si="876"/>
        <v>96.31241184456168</v>
      </c>
      <c r="BL196" s="9">
        <f t="shared" si="1183"/>
        <v>95.889493084723327</v>
      </c>
      <c r="BM196" s="97">
        <f t="shared" si="1184"/>
        <v>96.100952464642504</v>
      </c>
      <c r="BN196" s="15">
        <f t="shared" si="1185"/>
        <v>2.6121419285379439E-5</v>
      </c>
      <c r="BO196" s="49"/>
      <c r="BP196" s="11">
        <f t="shared" si="1186"/>
        <v>3.483159301670387E-5</v>
      </c>
      <c r="BQ196" s="10">
        <f t="shared" si="1187"/>
        <v>96.17141936755111</v>
      </c>
      <c r="BR196" s="9">
        <f t="shared" si="877"/>
        <v>96.312387032621217</v>
      </c>
      <c r="BS196" s="9">
        <f t="shared" si="1188"/>
        <v>95.748540265785437</v>
      </c>
      <c r="BT196" s="97">
        <f t="shared" si="1189"/>
        <v>96.030463649203327</v>
      </c>
      <c r="BU196" s="15">
        <f t="shared" si="1190"/>
        <v>3.482578501566702E-5</v>
      </c>
      <c r="BV196" s="12"/>
      <c r="BW196" s="11">
        <f t="shared" si="1191"/>
        <v>4.3536298470507578E-5</v>
      </c>
      <c r="BX196" s="10">
        <f t="shared" si="1192"/>
        <v>96.10090849610441</v>
      </c>
      <c r="BY196" s="9">
        <f t="shared" si="878"/>
        <v>96.312342929531141</v>
      </c>
      <c r="BZ196" s="9">
        <f t="shared" si="1193"/>
        <v>95.607599525779392</v>
      </c>
      <c r="CA196" s="97">
        <f t="shared" si="1194"/>
        <v>95.959971227655274</v>
      </c>
      <c r="CB196" s="15">
        <f t="shared" si="1195"/>
        <v>4.352821318458587E-5</v>
      </c>
      <c r="CC196" s="12"/>
      <c r="CD196" s="11">
        <f t="shared" si="1196"/>
        <v>5.2239065641142836E-5</v>
      </c>
      <c r="CE196" s="10">
        <f t="shared" si="1197"/>
        <v>96.030388509387791</v>
      </c>
      <c r="CF196" s="9">
        <f t="shared" si="879"/>
        <v>96.312274031173487</v>
      </c>
      <c r="CG196" s="9">
        <f t="shared" si="1198"/>
        <v>95.466670701856458</v>
      </c>
      <c r="CH196" s="97">
        <f t="shared" si="1199"/>
        <v>95.88947236651498</v>
      </c>
      <c r="CI196" s="15">
        <f t="shared" si="1200"/>
        <v>5.2228373890638206E-5</v>
      </c>
      <c r="CJ196" s="12"/>
      <c r="CK196" s="11">
        <f t="shared" si="1201"/>
        <v>6.0939564358828971E-5</v>
      </c>
      <c r="CL196" s="10">
        <f t="shared" si="1202"/>
        <v>95.959856576889791</v>
      </c>
      <c r="CM196" s="9">
        <f t="shared" si="880"/>
        <v>96.312174838362282</v>
      </c>
      <c r="CN196" s="9">
        <f t="shared" si="1203"/>
        <v>95.325753630364886</v>
      </c>
      <c r="CO196" s="97">
        <f t="shared" si="1204"/>
        <v>95.818964234363591</v>
      </c>
      <c r="CP196" s="15">
        <f t="shared" si="1205"/>
        <v>6.0925937586543929E-5</v>
      </c>
      <c r="CQ196" s="12"/>
      <c r="CR196" s="11">
        <f t="shared" si="1206"/>
        <v>6.9637464769626984E-5</v>
      </c>
      <c r="CS196" s="10">
        <f t="shared" si="1207"/>
        <v>95.889309870685821</v>
      </c>
      <c r="CT196" s="9">
        <f t="shared" si="881"/>
        <v>96.312039857675884</v>
      </c>
      <c r="CU196" s="9">
        <f t="shared" si="882"/>
        <v>95.184848146872454</v>
      </c>
      <c r="CV196" s="97">
        <f t="shared" si="1208"/>
        <v>95.748444002274169</v>
      </c>
      <c r="CW196" s="15">
        <f t="shared" si="1209"/>
        <v>6.9620575129262426E-5</v>
      </c>
      <c r="CX196" s="12"/>
      <c r="CY196" s="11">
        <f t="shared" si="1210"/>
        <v>7.8332437385619335E-5</v>
      </c>
      <c r="CZ196" s="10">
        <f t="shared" si="1211"/>
        <v>95.818745565865015</v>
      </c>
      <c r="DA196" s="9">
        <f t="shared" si="883"/>
        <v>96.311863602287431</v>
      </c>
      <c r="DB196" s="9">
        <f t="shared" si="884"/>
        <v>95.043954086188791</v>
      </c>
      <c r="DC196" s="97">
        <f t="shared" si="1212"/>
        <v>95.677908844238118</v>
      </c>
      <c r="DD196" s="15">
        <f t="shared" si="1213"/>
        <v>7.8311957829900114E-5</v>
      </c>
      <c r="DE196" s="12"/>
      <c r="DF196" s="11">
        <f t="shared" si="1214"/>
        <v>8.7024153134998265E-5</v>
      </c>
      <c r="DG196" s="10">
        <f t="shared" si="1215"/>
        <v>95.748160840955919</v>
      </c>
      <c r="DH196" s="9">
        <f t="shared" si="885"/>
        <v>96.31164059279304</v>
      </c>
      <c r="DI196" s="9">
        <f t="shared" si="886"/>
        <v>94.903071282387515</v>
      </c>
      <c r="DJ196" s="97">
        <f t="shared" si="1216"/>
        <v>95.607355937590285</v>
      </c>
      <c r="DK196" s="15">
        <f t="shared" si="1217"/>
        <v>8.6999757503505775E-5</v>
      </c>
      <c r="DL196" s="12"/>
      <c r="DM196" s="11">
        <f t="shared" si="1218"/>
        <v>9.5712283412050767E-5</v>
      </c>
      <c r="DN196" s="10">
        <f t="shared" si="1219"/>
        <v>95.677552878350895</v>
      </c>
      <c r="DO196" s="9">
        <f t="shared" si="887"/>
        <v>96.311365358037492</v>
      </c>
      <c r="DP196" s="9">
        <f t="shared" si="888"/>
        <v>94.762199568828962</v>
      </c>
      <c r="DQ196" s="97">
        <f t="shared" si="1220"/>
        <v>95.536782463433227</v>
      </c>
      <c r="DR196" s="15">
        <f t="shared" si="1221"/>
        <v>9.5683646518656928E-5</v>
      </c>
      <c r="DS196" s="12"/>
      <c r="DT196" s="11">
        <f t="shared" si="1222"/>
        <v>1.0439650012698188E-4</v>
      </c>
      <c r="DU196" s="10">
        <f t="shared" si="1223"/>
        <v>95.606918864729465</v>
      </c>
      <c r="DV196" s="9">
        <f t="shared" si="889"/>
        <v>96.311032435937207</v>
      </c>
      <c r="DW196" s="9">
        <f t="shared" si="890"/>
        <v>94.621338778183301</v>
      </c>
      <c r="DX196" s="97">
        <f t="shared" si="1224"/>
        <v>95.466185607060254</v>
      </c>
      <c r="DY196" s="15">
        <f t="shared" si="1225"/>
        <v>1.0436329784686356E-4</v>
      </c>
      <c r="DZ196" s="12"/>
      <c r="EA196" s="11">
        <f t="shared" si="1226"/>
        <v>1.1307647575555726E-4</v>
      </c>
      <c r="EB196" s="10">
        <f t="shared" si="1227"/>
        <v>95.536255991480402</v>
      </c>
      <c r="EC196" s="9">
        <f t="shared" si="891"/>
        <v>96.310636374300159</v>
      </c>
      <c r="ED196" s="9">
        <f t="shared" si="892"/>
        <v>94.480488742453588</v>
      </c>
      <c r="EE196" s="97">
        <f t="shared" si="1228"/>
        <v>95.395562558376866</v>
      </c>
      <c r="EF196" s="15">
        <f t="shared" si="1229"/>
        <v>1.1303838511179122E-4</v>
      </c>
      <c r="EG196" s="12"/>
      <c r="EH196" s="11">
        <f t="shared" si="1230"/>
        <v>1.2175188338859301E-4</v>
      </c>
      <c r="EI196" s="10">
        <f t="shared" si="1231"/>
        <v>95.465561455122156</v>
      </c>
      <c r="EJ196" s="9">
        <f t="shared" si="893"/>
        <v>96.310171731642541</v>
      </c>
      <c r="EK196" s="9">
        <f t="shared" si="894"/>
        <v>94.339649292998445</v>
      </c>
      <c r="EL196" s="97">
        <f t="shared" si="1232"/>
        <v>95.324910512320486</v>
      </c>
      <c r="EM196" s="15">
        <f t="shared" si="1233"/>
        <v>1.2170858263829436E-4</v>
      </c>
      <c r="EN196" s="12"/>
      <c r="EO196" s="11">
        <f t="shared" si="1234"/>
        <v>1.3042239678127344E-4</v>
      </c>
      <c r="EP196" s="10">
        <f t="shared" si="1235"/>
        <v>95.394832457721421</v>
      </c>
      <c r="EQ196" s="9">
        <f t="shared" si="895"/>
        <v>96.309633078001866</v>
      </c>
      <c r="ER196" s="9">
        <f t="shared" si="896"/>
        <v>94.198820260556246</v>
      </c>
      <c r="ES196" s="97">
        <f t="shared" si="1236"/>
        <v>95.254226669279063</v>
      </c>
      <c r="ET196" s="15">
        <f t="shared" si="1237"/>
        <v>1.3037356550114781E-4</v>
      </c>
      <c r="EU196" s="12"/>
      <c r="EV196" s="11">
        <f t="shared" si="1238"/>
        <v>1.3908769040219676E-4</v>
      </c>
      <c r="EW196" s="10">
        <f t="shared" si="1239"/>
        <v>95.324066207310551</v>
      </c>
      <c r="EX196" s="9">
        <f t="shared" si="897"/>
        <v>96.309014995746352</v>
      </c>
      <c r="EY196" s="9">
        <f t="shared" si="898"/>
        <v>94.058001475268185</v>
      </c>
      <c r="EZ196" s="97">
        <f t="shared" si="1240"/>
        <v>95.183508235507276</v>
      </c>
      <c r="FA196" s="15">
        <f t="shared" si="1241"/>
        <v>1.3903300957361677E-4</v>
      </c>
      <c r="FB196" s="12"/>
      <c r="FC196" s="11">
        <f t="shared" si="1242"/>
        <v>1.4774743948226283E-4</v>
      </c>
      <c r="FD196" s="10">
        <f t="shared" si="1243"/>
        <v>95.253259918302447</v>
      </c>
      <c r="FE196" s="9">
        <f t="shared" si="899"/>
        <v>96.308312080380134</v>
      </c>
      <c r="FF196" s="9">
        <f t="shared" si="900"/>
        <v>93.917192766701987</v>
      </c>
      <c r="FG196" s="97">
        <f t="shared" si="1244"/>
        <v>95.112752423541053</v>
      </c>
      <c r="FH196" s="15">
        <f t="shared" si="1245"/>
        <v>1.4768659157571778E-4</v>
      </c>
      <c r="FI196" s="12"/>
      <c r="FJ196" s="11">
        <f t="shared" si="1246"/>
        <v>1.5640132006329403E-4</v>
      </c>
      <c r="FK196" s="10">
        <f t="shared" si="1247"/>
        <v>95.182410811903665</v>
      </c>
      <c r="FL196" s="9">
        <f t="shared" si="901"/>
        <v>96.307518941344256</v>
      </c>
      <c r="FM196" s="9">
        <f t="shared" si="902"/>
        <v>93.776393963875947</v>
      </c>
      <c r="FN196" s="97">
        <f t="shared" si="1248"/>
        <v>95.041956452610094</v>
      </c>
      <c r="FO196" s="15">
        <f t="shared" si="1249"/>
        <v>1.5633398912220762E-4</v>
      </c>
      <c r="FP196" s="12"/>
      <c r="FQ196" s="11">
        <f t="shared" si="1250"/>
        <v>1.6504900904639624E-4</v>
      </c>
      <c r="FR196" s="10">
        <f t="shared" si="1251"/>
        <v>95.111516116525422</v>
      </c>
      <c r="FS196" s="9">
        <f t="shared" si="903"/>
        <v>96.306630202813139</v>
      </c>
      <c r="FT196" s="9">
        <f t="shared" si="904"/>
        <v>93.635604895282967</v>
      </c>
      <c r="FU196" s="97">
        <f t="shared" si="1252"/>
        <v>94.971117549048046</v>
      </c>
      <c r="FV196" s="15">
        <f t="shared" si="1253"/>
        <v>1.6497488077030022E-4</v>
      </c>
      <c r="FW196" s="12"/>
      <c r="FX196" s="11">
        <f t="shared" si="1254"/>
        <v>1.7369018424005138E-4</v>
      </c>
      <c r="FY196" s="10">
        <f t="shared" si="1255"/>
        <v>95.040573068192259</v>
      </c>
      <c r="FZ196" s="9">
        <f t="shared" si="905"/>
        <v>96.305640504486163</v>
      </c>
      <c r="GA196" s="9">
        <f t="shared" si="906"/>
        <v>93.494825388914634</v>
      </c>
      <c r="GB196" s="97">
        <f t="shared" si="1256"/>
        <v>94.900232946700399</v>
      </c>
      <c r="GC196" s="15">
        <f t="shared" si="1257"/>
        <v>1.7360894606706378E-4</v>
      </c>
      <c r="GD196" s="12"/>
      <c r="GE196" s="11">
        <f t="shared" si="1258"/>
        <v>1.823245244079343E-4</v>
      </c>
      <c r="GF196" s="10">
        <f t="shared" si="1259"/>
        <v>94.969578910948229</v>
      </c>
      <c r="GG196" s="9">
        <f t="shared" si="907"/>
        <v>96.304544502374242</v>
      </c>
      <c r="GH196" s="9">
        <f t="shared" si="908"/>
        <v>93.354055272285578</v>
      </c>
      <c r="GI196" s="97">
        <f t="shared" si="1260"/>
        <v>94.82929988732991</v>
      </c>
      <c r="GJ196" s="15">
        <f t="shared" si="1261"/>
        <v>1.8223586559650413E-4</v>
      </c>
      <c r="GK196" s="12"/>
      <c r="GL196" s="11">
        <f t="shared" si="1262"/>
        <v>1.909517093164207E-4</v>
      </c>
      <c r="GM196" s="10">
        <f t="shared" si="1263"/>
        <v>94.898530897260613</v>
      </c>
      <c r="GN196" s="9">
        <f t="shared" si="909"/>
        <v>96.30333686958113</v>
      </c>
      <c r="GO196" s="9">
        <f t="shared" si="910"/>
        <v>93.213294372458037</v>
      </c>
      <c r="GP196" s="115">
        <f t="shared" si="1264"/>
        <v>94.758315621019591</v>
      </c>
      <c r="GQ196" s="15">
        <f t="shared" si="1265"/>
        <v>1.9085532102629824E-4</v>
      </c>
      <c r="GR196" s="12"/>
      <c r="GS196" s="11">
        <f t="shared" si="1266"/>
        <v>1.9957141978177369E-4</v>
      </c>
      <c r="GT196" s="10">
        <f t="shared" si="1267"/>
        <v>94.827426288421009</v>
      </c>
      <c r="GU196" s="9">
        <f t="shared" si="911"/>
        <v>96.302012297079202</v>
      </c>
      <c r="GV196" s="9">
        <f t="shared" si="912"/>
        <v>93.072542516065752</v>
      </c>
      <c r="GW196" s="115">
        <f t="shared" si="1268"/>
        <v>94.687277406572477</v>
      </c>
      <c r="GX196" s="15">
        <f t="shared" si="1269"/>
        <v>1.9946699515424197E-4</v>
      </c>
      <c r="GY196" s="12"/>
      <c r="GZ196" s="11">
        <f t="shared" si="1270"/>
        <v>2.0818333771704622E-4</v>
      </c>
      <c r="HA196" s="10">
        <f t="shared" si="1271"/>
        <v>94.756262354943246</v>
      </c>
      <c r="HB196" s="9">
        <f t="shared" si="913"/>
        <v>96.300565494479414</v>
      </c>
      <c r="HC196" s="9">
        <f t="shared" si="914"/>
        <v>92.931799529339685</v>
      </c>
      <c r="HD196" s="97">
        <f t="shared" si="1272"/>
        <v>94.616182511909557</v>
      </c>
      <c r="HE196" s="15">
        <f t="shared" si="1273"/>
        <v>2.0807057195420788E-4</v>
      </c>
      <c r="HF196" s="12"/>
      <c r="HG196" s="11">
        <f t="shared" si="1274"/>
        <v>2.1678714617854263E-4</v>
      </c>
      <c r="HH196" s="10">
        <f t="shared" si="1275"/>
        <v>94.685036376959218</v>
      </c>
      <c r="HI196" s="9">
        <f t="shared" si="915"/>
        <v>96.298991190795334</v>
      </c>
      <c r="HJ196" s="9">
        <f t="shared" si="916"/>
        <v>92.791065238131878</v>
      </c>
      <c r="HK196" s="97">
        <f t="shared" si="1276"/>
        <v>94.545028214463599</v>
      </c>
      <c r="HL196" s="15">
        <f t="shared" si="1277"/>
        <v>2.1666573662187488E-4</v>
      </c>
      <c r="HM196" s="12"/>
      <c r="HN196" s="11">
        <f t="shared" si="1278"/>
        <v>2.2538252941202934E-4</v>
      </c>
      <c r="HO196" s="10">
        <f t="shared" si="1279"/>
        <v>94.613745644610731</v>
      </c>
      <c r="HP196" s="9">
        <f t="shared" si="917"/>
        <v>96.297284135200925</v>
      </c>
      <c r="HQ196" s="9">
        <f t="shared" si="918"/>
        <v>92.650339467940682</v>
      </c>
      <c r="HR196" s="115">
        <f t="shared" si="1280"/>
        <v>94.473811801570804</v>
      </c>
      <c r="HS196" s="15">
        <f t="shared" si="1281"/>
        <v>2.2525217561995757E-4</v>
      </c>
      <c r="HT196" s="12"/>
      <c r="HU196" s="11">
        <f t="shared" si="1672"/>
        <v>2.339691728985066E-4</v>
      </c>
      <c r="HV196" s="10">
        <f t="shared" si="1282"/>
        <v>94.54238745843881</v>
      </c>
      <c r="HW196" s="9">
        <f t="shared" si="919"/>
        <v>96.295439097781824</v>
      </c>
      <c r="HX196" s="9">
        <f t="shared" si="920"/>
        <v>92.509622043935664</v>
      </c>
      <c r="HY196" s="115">
        <f t="shared" si="1283"/>
        <v>94.402530570858744</v>
      </c>
      <c r="HZ196" s="15">
        <f t="shared" si="1284"/>
        <v>2.3382957672308797E-4</v>
      </c>
      <c r="IA196" s="12"/>
      <c r="IB196" s="11">
        <f t="shared" si="1673"/>
        <v>2.4254676339960983E-4</v>
      </c>
      <c r="IC196" s="10">
        <f t="shared" si="1285"/>
        <v>94.470959129769554</v>
      </c>
      <c r="ID196" s="9">
        <f t="shared" si="921"/>
        <v>96.29345087028004</v>
      </c>
      <c r="IE196" s="9">
        <f t="shared" si="922"/>
        <v>92.368912790982975</v>
      </c>
      <c r="IF196" s="115">
        <f t="shared" si="1286"/>
        <v>94.331181830631508</v>
      </c>
      <c r="IG196" s="15">
        <f t="shared" si="1287"/>
        <v>2.4239762906223201E-4</v>
      </c>
      <c r="IH196" s="12"/>
      <c r="II196" s="11">
        <f t="shared" si="1674"/>
        <v>2.5111498900259324E-4</v>
      </c>
      <c r="IJ196" s="10">
        <f t="shared" si="1288"/>
        <v>94.399457981096774</v>
      </c>
      <c r="IK196" s="9">
        <f t="shared" si="923"/>
        <v>96.291314266831677</v>
      </c>
      <c r="IL196" s="9">
        <f t="shared" si="924"/>
        <v>92.228211533669707</v>
      </c>
      <c r="IM196" s="115">
        <f t="shared" si="1289"/>
        <v>94.259762900250692</v>
      </c>
      <c r="IN196" s="15">
        <f t="shared" si="1290"/>
        <v>2.5095602316875515E-4</v>
      </c>
      <c r="IO196" s="12"/>
      <c r="IP196" s="11">
        <f t="shared" si="1675"/>
        <v>2.596735391649587E-4</v>
      </c>
      <c r="IQ196" s="10">
        <f t="shared" si="1291"/>
        <v>94.327881346460629</v>
      </c>
      <c r="IR196" s="9">
        <f t="shared" si="925"/>
        <v>96.289024124697562</v>
      </c>
      <c r="IS196" s="9">
        <f t="shared" si="926"/>
        <v>92.087518096329788</v>
      </c>
      <c r="IT196" s="115">
        <f t="shared" si="1292"/>
        <v>94.188271110513682</v>
      </c>
      <c r="IU196" s="15">
        <f t="shared" si="1293"/>
        <v>2.5950445101794877E-4</v>
      </c>
      <c r="IV196" s="12"/>
      <c r="IW196" s="11">
        <f t="shared" si="1676"/>
        <v>2.6822210475857923E-4</v>
      </c>
      <c r="IX196" s="10">
        <f t="shared" si="1294"/>
        <v>94.256226571823348</v>
      </c>
      <c r="IY196" s="9">
        <f t="shared" si="927"/>
        <v>96.28657530498657</v>
      </c>
      <c r="IZ196" s="9">
        <f t="shared" si="928"/>
        <v>91.946832303068902</v>
      </c>
      <c r="JA196" s="115">
        <f t="shared" si="1295"/>
        <v>94.116703804027736</v>
      </c>
      <c r="JB196" s="15">
        <f t="shared" si="1296"/>
        <v>2.6804260607217055E-4</v>
      </c>
      <c r="JC196" s="12"/>
      <c r="JD196" s="11">
        <f t="shared" si="1677"/>
        <v>2.7676037811343095E-4</v>
      </c>
      <c r="JE196" s="10">
        <f t="shared" si="1297"/>
        <v>94.184491015440756</v>
      </c>
      <c r="JF196" s="9">
        <f t="shared" si="929"/>
        <v>96.283962693371393</v>
      </c>
      <c r="JG196" s="9">
        <f t="shared" si="930"/>
        <v>91.806153977789876</v>
      </c>
      <c r="JH196" s="115">
        <f t="shared" si="1298"/>
        <v>94.045058335580634</v>
      </c>
      <c r="JI196" s="15">
        <f t="shared" si="1299"/>
        <v>2.7657018332347767E-4</v>
      </c>
      <c r="JJ196" s="12"/>
      <c r="JK196" s="11">
        <f t="shared" si="1678"/>
        <v>2.8528805306085798E-4</v>
      </c>
      <c r="JL196" s="10">
        <f t="shared" si="1300"/>
        <v>94.112672048230166</v>
      </c>
      <c r="JM196" s="9">
        <f t="shared" si="931"/>
        <v>96.281181200796624</v>
      </c>
      <c r="JN196" s="9">
        <f t="shared" si="932"/>
        <v>91.665482944218084</v>
      </c>
      <c r="JO196" s="115">
        <f t="shared" si="1301"/>
        <v>93.973332072507361</v>
      </c>
      <c r="JP196" s="15">
        <f t="shared" si="1302"/>
        <v>2.8508687933579942E-4</v>
      </c>
      <c r="JQ196" s="12"/>
      <c r="JR196" s="11">
        <f t="shared" si="1679"/>
        <v>2.938048249763721E-4</v>
      </c>
      <c r="JS196" s="10">
        <f t="shared" si="1303"/>
        <v>94.040767054134307</v>
      </c>
      <c r="JT196" s="9">
        <f t="shared" si="933"/>
        <v>96.278225764178799</v>
      </c>
      <c r="JU196" s="9">
        <f t="shared" si="934"/>
        <v>91.524819025926604</v>
      </c>
      <c r="JV196" s="115">
        <f t="shared" si="1304"/>
        <v>93.901522395052694</v>
      </c>
      <c r="JW196" s="15">
        <f t="shared" si="1305"/>
        <v>2.9359239228662285E-4</v>
      </c>
      <c r="JX196" s="12"/>
      <c r="JY196" s="11">
        <f t="shared" si="1680"/>
        <v>3.0231039082197718E-4</v>
      </c>
      <c r="JZ196" s="10">
        <f t="shared" si="1306"/>
        <v>93.968773430481136</v>
      </c>
      <c r="KA196" s="9">
        <f t="shared" si="935"/>
        <v>96.27509134709841</v>
      </c>
      <c r="KB196" s="9">
        <f t="shared" si="936"/>
        <v>91.384162046361865</v>
      </c>
      <c r="KC196" s="115">
        <f t="shared" si="1307"/>
        <v>93.829626696730145</v>
      </c>
      <c r="KD196" s="15">
        <f t="shared" si="1308"/>
        <v>3.0208642200813668E-4</v>
      </c>
      <c r="KE196" s="12"/>
      <c r="KF196" s="11">
        <f t="shared" si="1681"/>
        <v>3.1080444918800122E-4</v>
      </c>
      <c r="KG196" s="10">
        <f t="shared" si="1309"/>
        <v>93.896688588339686</v>
      </c>
      <c r="KH196" s="9">
        <f t="shared" si="937"/>
        <v>96.271772940483586</v>
      </c>
      <c r="KI196" s="9">
        <f t="shared" si="938"/>
        <v>91.243511828869075</v>
      </c>
      <c r="KJ196" s="115">
        <f t="shared" si="1310"/>
        <v>93.75764238467633</v>
      </c>
      <c r="KK196" s="15">
        <f t="shared" si="1311"/>
        <v>3.1056867002791076E-4</v>
      </c>
      <c r="KL196" s="12"/>
      <c r="KM196" s="11">
        <f t="shared" si="1682"/>
        <v>3.1928670033441498E-4</v>
      </c>
      <c r="KN196" s="10">
        <f t="shared" si="1312"/>
        <v>93.824509952871608</v>
      </c>
      <c r="KO196" s="9">
        <f t="shared" si="939"/>
        <v>96.268265563285169</v>
      </c>
      <c r="KP196" s="9">
        <f t="shared" si="940"/>
        <v>91.102868196717594</v>
      </c>
      <c r="KQ196" s="115">
        <f t="shared" si="1313"/>
        <v>93.685566880001375</v>
      </c>
      <c r="KR196" s="15">
        <f t="shared" si="1314"/>
        <v>3.1903883960900288E-4</v>
      </c>
      <c r="KS196" s="12"/>
      <c r="KT196" s="11">
        <f t="shared" si="1683"/>
        <v>3.2775684623166174E-4</v>
      </c>
      <c r="KU196" s="10">
        <f t="shared" si="1315"/>
        <v>93.752234963678319</v>
      </c>
      <c r="KV196" s="9">
        <f t="shared" si="941"/>
        <v>96.264564263143228</v>
      </c>
      <c r="KW196" s="9">
        <f t="shared" si="942"/>
        <v>90.962230973126267</v>
      </c>
      <c r="KX196" s="115">
        <f t="shared" si="1316"/>
        <v>93.613397618134741</v>
      </c>
      <c r="KY196" s="15">
        <f t="shared" si="1317"/>
        <v>3.2749663578957239E-4</v>
      </c>
      <c r="KZ196" s="12"/>
      <c r="LA196" s="11">
        <f t="shared" si="1684"/>
        <v>3.3621459060095057E-4</v>
      </c>
      <c r="LB196" s="10">
        <f t="shared" si="1318"/>
        <v>93.67986107514372</v>
      </c>
      <c r="LC196" s="9">
        <f t="shared" si="943"/>
        <v>96.260664117044584</v>
      </c>
      <c r="LD196" s="9">
        <f t="shared" si="944"/>
        <v>90.821599981289495</v>
      </c>
      <c r="LE196" s="115">
        <f t="shared" si="1319"/>
        <v>93.541132049167032</v>
      </c>
      <c r="LF196" s="15">
        <f t="shared" si="1320"/>
        <v>3.3594176542188123E-4</v>
      </c>
      <c r="LG196" s="12"/>
      <c r="LH196" s="11">
        <f t="shared" si="1685"/>
        <v>3.4465963895397874E-4</v>
      </c>
      <c r="LI196" s="10">
        <f t="shared" si="1321"/>
        <v>93.607385756772757</v>
      </c>
      <c r="LJ196" s="9">
        <f t="shared" si="945"/>
        <v>96.256560231971406</v>
      </c>
      <c r="LK196" s="9">
        <f t="shared" si="946"/>
        <v>90.680975044401578</v>
      </c>
      <c r="LL196" s="115">
        <f t="shared" si="1322"/>
        <v>93.468767638186492</v>
      </c>
      <c r="LM196" s="15">
        <f t="shared" si="1323"/>
        <v>3.4437393721084726E-4</v>
      </c>
      <c r="LN196" s="12"/>
      <c r="LO196" s="11">
        <f t="shared" si="1686"/>
        <v>3.5309169863220459E-4</v>
      </c>
      <c r="LP196" s="10">
        <f t="shared" si="1324"/>
        <v>93.534806493524542</v>
      </c>
      <c r="LQ196" s="9">
        <f t="shared" si="947"/>
        <v>96.252247745540473</v>
      </c>
      <c r="LR196" s="9">
        <f t="shared" si="948"/>
        <v>90.540355985683405</v>
      </c>
      <c r="LS196" s="115">
        <f t="shared" si="1325"/>
        <v>93.396301865611946</v>
      </c>
      <c r="LT196" s="15">
        <f t="shared" si="1326"/>
        <v>3.527928617518829E-4</v>
      </c>
      <c r="LU196" s="12"/>
      <c r="LV196" s="11">
        <f t="shared" si="1687"/>
        <v>3.615104788454275E-4</v>
      </c>
      <c r="LW196" s="10">
        <f t="shared" si="1327"/>
        <v>93.462120786141924</v>
      </c>
      <c r="LX196" s="9">
        <f t="shared" si="949"/>
        <v>96.247721826633168</v>
      </c>
      <c r="LY196" s="9">
        <f t="shared" si="950"/>
        <v>90.399742628406898</v>
      </c>
      <c r="LZ196" s="115">
        <f t="shared" si="1328"/>
        <v>93.323732227520026</v>
      </c>
      <c r="MA196" s="15">
        <f t="shared" si="1329"/>
        <v>3.611982515682973E-4</v>
      </c>
      <c r="MB196" s="12"/>
      <c r="MC196" s="11">
        <f t="shared" si="1688"/>
        <v>3.6991569070992666E-4</v>
      </c>
      <c r="MD196" s="10">
        <f t="shared" si="1330"/>
        <v>93.389326151475217</v>
      </c>
      <c r="ME196" s="9">
        <f t="shared" si="951"/>
        <v>96.242977676015869</v>
      </c>
      <c r="MF196" s="9">
        <f t="shared" si="952"/>
        <v>90.259134795921014</v>
      </c>
      <c r="MG196" s="115">
        <f t="shared" si="1331"/>
        <v>93.251056235968434</v>
      </c>
      <c r="MH196" s="15">
        <f t="shared" si="1332"/>
        <v>3.6958982114799907E-4</v>
      </c>
      <c r="MI196" s="12"/>
      <c r="MJ196" s="11">
        <f t="shared" si="1689"/>
        <v>3.7830704728593855E-4</v>
      </c>
      <c r="MK196" s="10">
        <f t="shared" si="1333"/>
        <v>93.316420122801816</v>
      </c>
      <c r="ML196" s="9">
        <f t="shared" si="953"/>
        <v>96.238010526950688</v>
      </c>
      <c r="MM196" s="9">
        <f t="shared" si="954"/>
        <v>90.118532311676603</v>
      </c>
      <c r="MN196" s="115">
        <f t="shared" si="1334"/>
        <v>93.178271419313646</v>
      </c>
      <c r="MO196" s="15">
        <f t="shared" si="1335"/>
        <v>3.7796728697969564E-4</v>
      </c>
      <c r="MP196" s="12"/>
      <c r="MQ196" s="11">
        <f t="shared" si="1690"/>
        <v>3.866842636146003E-4</v>
      </c>
      <c r="MR196" s="10">
        <f t="shared" si="1336"/>
        <v>93.243400250140354</v>
      </c>
      <c r="MS196" s="9">
        <f t="shared" si="955"/>
        <v>96.232815645796336</v>
      </c>
      <c r="MT196" s="9">
        <f t="shared" si="956"/>
        <v>89.977934999252255</v>
      </c>
      <c r="MU196" s="115">
        <f t="shared" si="1337"/>
        <v>93.105375322524296</v>
      </c>
      <c r="MV196" s="15">
        <f t="shared" si="1338"/>
        <v>3.8633036758840448E-4</v>
      </c>
      <c r="MW196" s="12"/>
      <c r="MX196" s="11">
        <f t="shared" si="1691"/>
        <v>3.9504705675424387E-4</v>
      </c>
      <c r="MY196" s="10">
        <f t="shared" si="1339"/>
        <v>93.17026410056036</v>
      </c>
      <c r="MZ196" s="9">
        <f t="shared" si="957"/>
        <v>96.22738833259902</v>
      </c>
      <c r="NA196" s="9">
        <f t="shared" si="958"/>
        <v>89.837342682379017</v>
      </c>
      <c r="NB196" s="115">
        <f t="shared" si="1340"/>
        <v>93.032365507489018</v>
      </c>
      <c r="NC196" s="15">
        <f t="shared" si="1341"/>
        <v>3.9467878357041979E-4</v>
      </c>
      <c r="ND196" s="12"/>
      <c r="NE196" s="11">
        <f t="shared" si="1692"/>
        <v>4.0339514581615285E-4</v>
      </c>
      <c r="NF196" s="10">
        <f t="shared" si="1342"/>
        <v>93.097009258486253</v>
      </c>
      <c r="NG196" s="9">
        <f t="shared" si="959"/>
        <v>96.221723921673245</v>
      </c>
      <c r="NH196" s="9">
        <f t="shared" si="960"/>
        <v>89.696755184965753</v>
      </c>
      <c r="NI196" s="115">
        <f t="shared" si="1343"/>
        <v>92.959239553319492</v>
      </c>
      <c r="NJ196" s="15">
        <f t="shared" si="1344"/>
        <v>4.0301225762762335E-4</v>
      </c>
      <c r="NK196" s="12"/>
      <c r="NL196" s="11">
        <f t="shared" si="1693"/>
        <v>4.117282519996542E-4</v>
      </c>
      <c r="NM196" s="10">
        <f t="shared" si="1345"/>
        <v>93.023633325996556</v>
      </c>
      <c r="NN196" s="9">
        <f t="shared" si="961"/>
        <v>96.215817782172351</v>
      </c>
      <c r="NO196" s="9">
        <f t="shared" si="962"/>
        <v>89.556172331124316</v>
      </c>
      <c r="NP196" s="115">
        <f t="shared" si="1346"/>
        <v>92.885995056648341</v>
      </c>
      <c r="NQ196" s="15">
        <f t="shared" si="1347"/>
        <v>4.1133051460116236E-4</v>
      </c>
      <c r="NR196" s="12"/>
      <c r="NS196" s="11">
        <f t="shared" si="1694"/>
        <v>4.2004609862659873E-4</v>
      </c>
      <c r="NT196" s="10">
        <f t="shared" si="1348"/>
        <v>92.950133923117818</v>
      </c>
      <c r="NU196" s="9">
        <f t="shared" si="963"/>
        <v>96.20966531864859</v>
      </c>
      <c r="NV196" s="9">
        <f t="shared" si="964"/>
        <v>89.41559394519453</v>
      </c>
      <c r="NW196" s="115">
        <f t="shared" si="1349"/>
        <v>92.812629631921567</v>
      </c>
      <c r="NX196" s="15">
        <f t="shared" si="1350"/>
        <v>4.1963328150451218E-4</v>
      </c>
      <c r="NY196" s="12"/>
      <c r="NZ196" s="11">
        <f t="shared" si="1695"/>
        <v>4.2834841117522749E-4</v>
      </c>
      <c r="OA196" s="10">
        <f t="shared" si="1351"/>
        <v>92.876508688113134</v>
      </c>
      <c r="OB196" s="9">
        <f t="shared" si="965"/>
        <v>96.203261971602814</v>
      </c>
      <c r="OC196" s="9">
        <f t="shared" si="966"/>
        <v>89.275019851769088</v>
      </c>
      <c r="OD196" s="115">
        <f t="shared" si="1352"/>
        <v>92.739140911685951</v>
      </c>
      <c r="OE196" s="15">
        <f t="shared" si="1353"/>
        <v>4.2792028755587655E-4</v>
      </c>
      <c r="OF196" s="12"/>
      <c r="OG196" s="11">
        <f t="shared" si="1696"/>
        <v>4.3663491731338495E-4</v>
      </c>
      <c r="OH196" s="10">
        <f t="shared" si="1354"/>
        <v>92.802755277765343</v>
      </c>
      <c r="OI196" s="9">
        <f t="shared" si="967"/>
        <v>96.196603218023455</v>
      </c>
      <c r="OJ196" s="9">
        <f t="shared" si="968"/>
        <v>89.134449875718488</v>
      </c>
      <c r="OK196" s="115">
        <f t="shared" si="1355"/>
        <v>92.665526546870979</v>
      </c>
      <c r="OL196" s="15">
        <f t="shared" si="1356"/>
        <v>4.3619126420994033E-4</v>
      </c>
      <c r="OM196" s="12"/>
      <c r="ON196" s="11">
        <f t="shared" si="1697"/>
        <v>4.4490534693108965E-4</v>
      </c>
      <c r="OO196" s="10">
        <f t="shared" si="1357"/>
        <v>92.728871367654847</v>
      </c>
      <c r="OP196" s="9">
        <f t="shared" si="969"/>
        <v>96.189684571914782</v>
      </c>
      <c r="OQ196" s="9">
        <f t="shared" si="970"/>
        <v>88.993883842215453</v>
      </c>
      <c r="OR196" s="115">
        <f t="shared" si="1358"/>
        <v>92.591784207065118</v>
      </c>
      <c r="OS196" s="15">
        <f t="shared" si="1359"/>
        <v>4.4444594518899735E-4</v>
      </c>
      <c r="OT196" s="12"/>
      <c r="OU196" s="11">
        <f t="shared" si="1698"/>
        <v>4.5315943217247848E-4</v>
      </c>
      <c r="OV196" s="10">
        <f t="shared" si="1360"/>
        <v>92.654854652431723</v>
      </c>
      <c r="OW196" s="9">
        <f t="shared" si="971"/>
        <v>96.182501584814332</v>
      </c>
      <c r="OX196" s="9">
        <f t="shared" si="972"/>
        <v>88.853321576760024</v>
      </c>
      <c r="OY196" s="115">
        <f t="shared" si="1361"/>
        <v>92.517911580787171</v>
      </c>
      <c r="OZ196" s="15">
        <f t="shared" si="1362"/>
        <v>4.5268406651334769E-4</v>
      </c>
      <c r="PA196" s="12"/>
      <c r="PB196" s="11">
        <f t="shared" si="1699"/>
        <v>4.6139690746703954E-4</v>
      </c>
      <c r="PC196" s="10">
        <f t="shared" si="1363"/>
        <v>92.580702846082687</v>
      </c>
      <c r="PD196" s="9">
        <f t="shared" si="973"/>
        <v>96.175049846299359</v>
      </c>
      <c r="PE196" s="9">
        <f t="shared" si="974"/>
        <v>88.712762905203704</v>
      </c>
      <c r="PF196" s="115">
        <f t="shared" si="1364"/>
        <v>92.443906375751538</v>
      </c>
      <c r="PG196" s="15">
        <f t="shared" si="1365"/>
        <v>4.609053665310914E-4</v>
      </c>
      <c r="PH196" s="12"/>
      <c r="PI196" s="11">
        <f t="shared" si="1700"/>
        <v>4.6961750956023431E-4</v>
      </c>
      <c r="PJ196" s="10">
        <f t="shared" si="1366"/>
        <v>92.506413682192033</v>
      </c>
      <c r="PK196" s="9">
        <f t="shared" si="975"/>
        <v>96.167324984482221</v>
      </c>
      <c r="PL196" s="9">
        <f t="shared" si="976"/>
        <v>88.572207653773887</v>
      </c>
      <c r="PM196" s="115">
        <f t="shared" si="1367"/>
        <v>92.369766319128047</v>
      </c>
      <c r="PN196" s="15">
        <f t="shared" si="1368"/>
        <v>4.6910958594722704E-4</v>
      </c>
      <c r="PO196" s="12"/>
      <c r="PP196" s="11">
        <f t="shared" si="1701"/>
        <v>4.7782097754342143E-4</v>
      </c>
      <c r="PQ196" s="10">
        <f t="shared" si="1369"/>
        <v>92.43198491419713</v>
      </c>
      <c r="PR196" s="9">
        <f t="shared" si="977"/>
        <v>96.159322666494688</v>
      </c>
      <c r="PS196" s="9">
        <f t="shared" si="978"/>
        <v>88.431655649098118</v>
      </c>
      <c r="PT196" s="115">
        <f t="shared" si="1370"/>
        <v>92.295489157796396</v>
      </c>
      <c r="PU196" s="15">
        <f t="shared" si="1371"/>
        <v>4.77296467852046E-4</v>
      </c>
      <c r="PV196" s="12"/>
      <c r="PW196" s="11">
        <f t="shared" si="1702"/>
        <v>4.8600705288310566E-4</v>
      </c>
      <c r="PX196" s="10">
        <f t="shared" si="1372"/>
        <v>92.357414315638209</v>
      </c>
      <c r="PY196" s="9">
        <f t="shared" si="979"/>
        <v>96.151038598960966</v>
      </c>
      <c r="PZ196" s="9">
        <f t="shared" si="980"/>
        <v>88.291106718228548</v>
      </c>
      <c r="QA196" s="115">
        <f t="shared" si="1373"/>
        <v>92.22107265859475</v>
      </c>
      <c r="QB196" s="15">
        <f t="shared" si="1374"/>
        <v>4.8546575774885653E-4</v>
      </c>
      <c r="QC196" s="12"/>
      <c r="QD196" s="11">
        <f t="shared" si="1703"/>
        <v>4.9417547944948913E-4</v>
      </c>
      <c r="QE196" s="10">
        <f t="shared" si="1375"/>
        <v>92.282699680402544</v>
      </c>
      <c r="QF196" s="9">
        <f t="shared" si="981"/>
        <v>96.142468528459432</v>
      </c>
      <c r="QG196" s="9">
        <f t="shared" si="982"/>
        <v>88.150560688665138</v>
      </c>
      <c r="QH196" s="115">
        <f t="shared" si="1376"/>
        <v>92.146514608562285</v>
      </c>
      <c r="QI196" s="15">
        <f t="shared" si="1377"/>
        <v>4.936172035810599E-4</v>
      </c>
      <c r="QJ196" s="12"/>
      <c r="QK196" s="11">
        <f t="shared" si="1704"/>
        <v>5.0232600354439675E-4</v>
      </c>
      <c r="QL196" s="10">
        <f t="shared" si="1378"/>
        <v>92.207838822962302</v>
      </c>
      <c r="QM196" s="9">
        <f t="shared" si="983"/>
        <v>96.133608241972951</v>
      </c>
      <c r="QN196" s="9">
        <f t="shared" si="984"/>
        <v>88.010017388379978</v>
      </c>
      <c r="QO196" s="115">
        <f t="shared" si="1379"/>
        <v>92.071812815176457</v>
      </c>
      <c r="QP196" s="15">
        <f t="shared" si="1380"/>
        <v>5.0175055575846813E-4</v>
      </c>
      <c r="QQ196" s="12"/>
      <c r="QR196" s="11">
        <f t="shared" si="1705"/>
        <v>5.1045837392843323E-4</v>
      </c>
      <c r="QS196" s="10">
        <f t="shared" si="1381"/>
        <v>92.132829578607186</v>
      </c>
      <c r="QT196" s="9">
        <f t="shared" si="985"/>
        <v>96.124453567327805</v>
      </c>
      <c r="QU196" s="9">
        <f t="shared" si="986"/>
        <v>87.869476645840834</v>
      </c>
      <c r="QV196" s="115">
        <f t="shared" si="1382"/>
        <v>91.996965106584327</v>
      </c>
      <c r="QW196" s="15">
        <f t="shared" si="1383"/>
        <v>5.0986556718294956E-4</v>
      </c>
      <c r="QX196" s="12"/>
      <c r="QY196" s="11">
        <f t="shared" si="1706"/>
        <v>5.185723418474783E-4</v>
      </c>
      <c r="QZ196" s="10">
        <f t="shared" si="1384"/>
        <v>92.057669803670933</v>
      </c>
      <c r="RA196" s="9">
        <f t="shared" si="987"/>
        <v>96.115000373621015</v>
      </c>
      <c r="RB196" s="9">
        <f t="shared" si="988"/>
        <v>87.728938290034648</v>
      </c>
      <c r="RC196" s="115">
        <f t="shared" si="1385"/>
        <v>91.921969331827825</v>
      </c>
      <c r="RD196" s="15">
        <f t="shared" si="1386"/>
        <v>5.1796199327338764E-4</v>
      </c>
      <c r="RE196" s="12"/>
      <c r="RF196" s="11">
        <f t="shared" si="1707"/>
        <v>5.26667661058483E-4</v>
      </c>
      <c r="RG196" s="10">
        <f t="shared" si="1387"/>
        <v>91.982357375751917</v>
      </c>
      <c r="RH196" s="9">
        <f t="shared" si="989"/>
        <v>96.105244571636163</v>
      </c>
      <c r="RI196" s="9">
        <f t="shared" si="990"/>
        <v>87.588402150490595</v>
      </c>
      <c r="RJ196" s="115">
        <f t="shared" si="1388"/>
        <v>91.846823361063372</v>
      </c>
      <c r="RK196" s="15">
        <f t="shared" si="1389"/>
        <v>5.2603959198991917E-4</v>
      </c>
      <c r="RL196" s="12"/>
      <c r="RM196" s="11">
        <f t="shared" si="1708"/>
        <v>5.3474408785456398E-4</v>
      </c>
      <c r="RN196" s="10">
        <f t="shared" si="1390"/>
        <v>91.906890193927723</v>
      </c>
      <c r="RO196" s="9">
        <f t="shared" si="991"/>
        <v>96.095182114247478</v>
      </c>
      <c r="RP196" s="9">
        <f t="shared" si="992"/>
        <v>87.447868057303225</v>
      </c>
      <c r="RQ196" s="115">
        <f t="shared" si="1391"/>
        <v>91.771525085775352</v>
      </c>
      <c r="RR196" s="15">
        <f t="shared" si="1392"/>
        <v>5.3409812385747928E-4</v>
      </c>
      <c r="RS196" s="12"/>
      <c r="RT196" s="11">
        <f t="shared" si="1709"/>
        <v>5.4280138108938497E-4</v>
      </c>
      <c r="RU196" s="10">
        <f t="shared" si="1393"/>
        <v>91.831266178963858</v>
      </c>
      <c r="RV196" s="9">
        <f t="shared" si="993"/>
        <v>96.084808996812328</v>
      </c>
      <c r="RW196" s="9">
        <f t="shared" si="994"/>
        <v>87.307335841155449</v>
      </c>
      <c r="RX196" s="115">
        <f t="shared" si="1394"/>
        <v>91.696072418983888</v>
      </c>
      <c r="RY196" s="15">
        <f t="shared" si="1395"/>
        <v>5.4213735198861983E-4</v>
      </c>
      <c r="RZ196" s="12"/>
      <c r="SA196" s="11">
        <f t="shared" si="1710"/>
        <v>5.508393022008169E-4</v>
      </c>
      <c r="SB196" s="10">
        <f t="shared" si="1396"/>
        <v>91.755483273516504</v>
      </c>
      <c r="SC196" s="9">
        <f t="shared" si="995"/>
        <v>96.074121257551909</v>
      </c>
      <c r="SD196" s="9">
        <f t="shared" si="996"/>
        <v>87.166805333341571</v>
      </c>
      <c r="SE196" s="115">
        <f t="shared" si="1397"/>
        <v>91.62046329544674</v>
      </c>
      <c r="SF196" s="15">
        <f t="shared" si="1398"/>
        <v>5.5015704210559582E-4</v>
      </c>
      <c r="SG196" s="12"/>
      <c r="SH196" s="11">
        <f t="shared" si="1711"/>
        <v>5.5885761523387487E-4</v>
      </c>
      <c r="SI196" s="10">
        <f t="shared" si="1399"/>
        <v>91.679539442329343</v>
      </c>
      <c r="SJ196" s="9">
        <f t="shared" si="997"/>
        <v>96.063114977920222</v>
      </c>
      <c r="SK196" s="9">
        <f t="shared" si="998"/>
        <v>87.026276365788831</v>
      </c>
      <c r="SL196" s="115">
        <f t="shared" si="1400"/>
        <v>91.544695671854527</v>
      </c>
      <c r="SM196" s="15">
        <f t="shared" si="1401"/>
        <v>5.5815696256182796E-4</v>
      </c>
      <c r="SN196" s="12"/>
      <c r="SO196" s="11">
        <f t="shared" si="1712"/>
        <v>5.6685608686301008E-4</v>
      </c>
      <c r="SP196" s="10">
        <f t="shared" si="1402"/>
        <v>91.603432672423736</v>
      </c>
      <c r="SQ196" s="9">
        <f t="shared" si="999"/>
        <v>96.051786282961203</v>
      </c>
      <c r="SR196" s="9">
        <f t="shared" si="1000"/>
        <v>86.885748771080642</v>
      </c>
      <c r="SS196" s="115">
        <f t="shared" si="1403"/>
        <v>91.46876752702093</v>
      </c>
      <c r="ST196" s="15">
        <f t="shared" si="1404"/>
        <v>5.6613688436252404E-4</v>
      </c>
      <c r="SU196" s="12"/>
      <c r="SV196" s="11">
        <f t="shared" si="1713"/>
        <v>5.7483448641357465E-4</v>
      </c>
      <c r="SW196" s="10">
        <f t="shared" si="1405"/>
        <v>91.527160973283756</v>
      </c>
      <c r="SX196" s="9">
        <f t="shared" si="1001"/>
        <v>96.040131341653989</v>
      </c>
      <c r="SY196" s="9">
        <f t="shared" si="1002"/>
        <v>86.745222382478147</v>
      </c>
      <c r="SZ196" s="115">
        <f t="shared" si="1406"/>
        <v>91.392676862066068</v>
      </c>
      <c r="TA196" s="15">
        <f t="shared" si="1407"/>
        <v>5.7409658118467673E-4</v>
      </c>
      <c r="TB196" s="12"/>
      <c r="TC196" s="11">
        <f t="shared" si="1714"/>
        <v>5.8279258588264931E-4</v>
      </c>
      <c r="TD196" s="10">
        <f t="shared" si="1408"/>
        <v>91.450722377034424</v>
      </c>
      <c r="TE196" s="9">
        <f t="shared" si="1003"/>
        <v>96.028146367246407</v>
      </c>
      <c r="TF196" s="9">
        <f t="shared" si="1004"/>
        <v>86.604697033942003</v>
      </c>
      <c r="TG196" s="115">
        <f t="shared" si="1409"/>
        <v>91.316421700594205</v>
      </c>
      <c r="TH196" s="15">
        <f t="shared" si="1410"/>
        <v>5.8203582939630745E-4</v>
      </c>
      <c r="TI196" s="12"/>
      <c r="TJ196" s="11">
        <f t="shared" si="1715"/>
        <v>5.9073015995911922E-4</v>
      </c>
      <c r="TK196" s="10">
        <f t="shared" si="1411"/>
        <v>91.374114938614099</v>
      </c>
      <c r="TL196" s="9">
        <f t="shared" si="1005"/>
        <v>96.01582761757652</v>
      </c>
      <c r="TM196" s="9">
        <f t="shared" si="1006"/>
        <v>86.464172560154466</v>
      </c>
      <c r="TN196" s="115">
        <f t="shared" si="1412"/>
        <v>91.240000088865486</v>
      </c>
      <c r="TO196" s="15">
        <f t="shared" si="1413"/>
        <v>5.8995440807497177E-4</v>
      </c>
      <c r="TP196" s="12"/>
      <c r="TQ196" s="11">
        <f t="shared" si="1716"/>
        <v>5.9864698604300515E-4</v>
      </c>
      <c r="TR196" s="10">
        <f t="shared" si="1414"/>
        <v>91.297336735940988</v>
      </c>
      <c r="TS196" s="9">
        <f t="shared" si="1007"/>
        <v>96.003171395382296</v>
      </c>
      <c r="TT196" s="9">
        <f t="shared" si="1008"/>
        <v>86.323648796540112</v>
      </c>
      <c r="TU196" s="115">
        <f t="shared" si="1415"/>
        <v>91.163410095961211</v>
      </c>
      <c r="TV196" s="15">
        <f t="shared" si="1416"/>
        <v>5.9785209902559725E-4</v>
      </c>
      <c r="TW196" s="12"/>
      <c r="TX196" s="11">
        <f t="shared" si="1717"/>
        <v>6.0654284426412373E-4</v>
      </c>
      <c r="TY196" s="10">
        <f t="shared" si="1417"/>
        <v>91.220385870073017</v>
      </c>
      <c r="TZ196" s="9">
        <f t="shared" si="1009"/>
        <v>95.9901740485994</v>
      </c>
      <c r="UA196" s="9">
        <f t="shared" si="1010"/>
        <v>86.183125579287235</v>
      </c>
      <c r="UB196" s="115">
        <f t="shared" si="1418"/>
        <v>91.086649813943325</v>
      </c>
      <c r="UC196" s="15">
        <f t="shared" si="1419"/>
        <v>6.0572868679756688E-4</v>
      </c>
      <c r="UD196" s="12"/>
      <c r="UE196" s="11">
        <f t="shared" si="1718"/>
        <v>6.1441751749997736E-4</v>
      </c>
      <c r="UF196" s="10">
        <f t="shared" si="1420"/>
        <v>91.143260465362033</v>
      </c>
      <c r="UG196" s="9">
        <f t="shared" si="1011"/>
        <v>95.976831970647055</v>
      </c>
      <c r="UH196" s="9">
        <f t="shared" si="1012"/>
        <v>86.042602745369024</v>
      </c>
      <c r="UI196" s="115">
        <f t="shared" si="1421"/>
        <v>91.009717358008032</v>
      </c>
      <c r="UJ196" s="15">
        <f t="shared" si="1422"/>
        <v>6.1358395870105605E-4</v>
      </c>
      <c r="UK196" s="12"/>
      <c r="UL196" s="11">
        <f t="shared" si="1719"/>
        <v>6.2227079139291536E-4</v>
      </c>
      <c r="UM196" s="10">
        <f t="shared" si="1423"/>
        <v>91.065958669601883</v>
      </c>
      <c r="UN196" s="9">
        <f t="shared" si="1013"/>
        <v>95.963141600702016</v>
      </c>
      <c r="UO196" s="9">
        <f t="shared" si="1014"/>
        <v>85.902080132563398</v>
      </c>
      <c r="UP196" s="115">
        <f t="shared" si="1424"/>
        <v>90.9326108666327</v>
      </c>
      <c r="UQ196" s="15">
        <f t="shared" si="1425"/>
        <v>6.2141770482272902E-4</v>
      </c>
      <c r="UR196" s="12"/>
      <c r="US196" s="11">
        <f t="shared" si="1720"/>
        <v>6.301024543666307E-4</v>
      </c>
      <c r="UT196" s="10">
        <f t="shared" si="1426"/>
        <v>90.988478654169853</v>
      </c>
      <c r="UU196" s="9">
        <f t="shared" si="1015"/>
        <v>95.949099423960632</v>
      </c>
      <c r="UV196" s="9">
        <f t="shared" si="1016"/>
        <v>85.76155757947393</v>
      </c>
      <c r="UW196" s="115">
        <f t="shared" si="1427"/>
        <v>90.855328501717281</v>
      </c>
      <c r="UX196" s="15">
        <f t="shared" si="1428"/>
        <v>6.2922971804064195E-4</v>
      </c>
      <c r="UY196" s="12"/>
      <c r="UZ196" s="11">
        <f t="shared" si="1721"/>
        <v>6.3791229764185802E-4</v>
      </c>
      <c r="VA196" s="10">
        <f t="shared" si="1429"/>
        <v>90.910818614162622</v>
      </c>
      <c r="VB196" s="9">
        <f t="shared" si="1017"/>
        <v>95.934701971889055</v>
      </c>
      <c r="VC196" s="9">
        <f t="shared" si="1018"/>
        <v>85.621034925550092</v>
      </c>
      <c r="VD196" s="115">
        <f t="shared" si="1430"/>
        <v>90.777868448719573</v>
      </c>
      <c r="VE196" s="15">
        <f t="shared" si="1431"/>
        <v>6.3701979403844172E-4</v>
      </c>
      <c r="VF196" s="12"/>
      <c r="VG196" s="11">
        <f t="shared" si="1722"/>
        <v>6.4570011525135927E-4</v>
      </c>
      <c r="VH196" s="10">
        <f t="shared" si="1432"/>
        <v>90.832976768525953</v>
      </c>
      <c r="VI196" s="9">
        <f t="shared" si="1019"/>
        <v>95.919945822461557</v>
      </c>
      <c r="VJ196" s="9">
        <f t="shared" si="1020"/>
        <v>85.480512011106214</v>
      </c>
      <c r="VK196" s="115">
        <f t="shared" si="1433"/>
        <v>90.700228916783885</v>
      </c>
      <c r="VL196" s="15">
        <f t="shared" si="1434"/>
        <v>6.4478773131891208E-4</v>
      </c>
      <c r="VM196" s="12"/>
      <c r="VN196" s="11">
        <f t="shared" si="1723"/>
        <v>6.5346570405426649E-4</v>
      </c>
      <c r="VO196" s="10">
        <f t="shared" si="1435"/>
        <v>90.754951360177699</v>
      </c>
      <c r="VP196" s="9">
        <f t="shared" si="1021"/>
        <v>95.904827600386994</v>
      </c>
      <c r="VQ196" s="9">
        <f t="shared" si="1022"/>
        <v>85.339988677342021</v>
      </c>
      <c r="VR196" s="115">
        <f t="shared" si="1436"/>
        <v>90.6224081388645</v>
      </c>
      <c r="VS196" s="15">
        <f t="shared" si="1437"/>
        <v>6.5253333121669649E-4</v>
      </c>
      <c r="VT196" s="12"/>
      <c r="VU196" s="11">
        <f t="shared" si="1724"/>
        <v>6.6120886374956996E-4</v>
      </c>
      <c r="VV196" s="10">
        <f t="shared" si="1438"/>
        <v>90.676740656125688</v>
      </c>
      <c r="VW196" s="9">
        <f t="shared" si="1023"/>
        <v>95.889343977323449</v>
      </c>
      <c r="VX196" s="9">
        <f t="shared" si="1024"/>
        <v>85.199464766360919</v>
      </c>
      <c r="VY196" s="115">
        <f t="shared" si="1439"/>
        <v>90.544404371842177</v>
      </c>
      <c r="VZ196" s="15">
        <f t="shared" si="1440"/>
        <v>6.6025639791042153E-4</v>
      </c>
      <c r="WA196" s="12"/>
      <c r="WB196" s="11">
        <f t="shared" si="1725"/>
        <v>6.6892939688901814E-4</v>
      </c>
      <c r="WC196" s="10">
        <f t="shared" si="1441"/>
        <v>90.598342947578502</v>
      </c>
      <c r="WD196" s="9">
        <f t="shared" si="1025"/>
        <v>95.873491672081144</v>
      </c>
      <c r="WE196" s="9">
        <f t="shared" si="1026"/>
        <v>85.058940121189607</v>
      </c>
      <c r="WF196" s="115">
        <f t="shared" si="1442"/>
        <v>90.466215896635376</v>
      </c>
      <c r="WG196" s="15">
        <f t="shared" si="1443"/>
        <v>6.6795673843402295E-4</v>
      </c>
      <c r="WH196" s="12"/>
      <c r="WI196" s="11">
        <f t="shared" si="1726"/>
        <v>6.7662710888919439E-4</v>
      </c>
      <c r="WJ196" s="10">
        <f t="shared" si="1444"/>
        <v>90.519756550051014</v>
      </c>
      <c r="WK196" s="9">
        <f t="shared" si="1027"/>
        <v>95.857267450813495</v>
      </c>
      <c r="WL196" s="9">
        <f t="shared" si="1028"/>
        <v>84.918414585796512</v>
      </c>
      <c r="WM196" s="115">
        <f t="shared" si="1445"/>
        <v>90.387841018305011</v>
      </c>
      <c r="WN196" s="15">
        <f t="shared" si="1446"/>
        <v>6.7563416268740699E-4</v>
      </c>
      <c r="WO196" s="12"/>
      <c r="WP196" s="11">
        <f t="shared" si="1727"/>
        <v>6.8430180804293541E-4</v>
      </c>
      <c r="WQ196" s="10">
        <f t="shared" si="1447"/>
        <v>90.440979803463392</v>
      </c>
      <c r="WR196" s="9">
        <f t="shared" si="1029"/>
        <v>95.840668127196508</v>
      </c>
      <c r="WS196" s="9">
        <f t="shared" si="1030"/>
        <v>84.777888005109844</v>
      </c>
      <c r="WT196" s="115">
        <f t="shared" si="1448"/>
        <v>90.309278066153183</v>
      </c>
      <c r="WU196" s="15">
        <f t="shared" si="1449"/>
        <v>6.8328848344641386E-4</v>
      </c>
      <c r="WV196" s="12"/>
      <c r="WW196" s="11">
        <f t="shared" si="1728"/>
        <v>6.9195330553003284E-4</v>
      </c>
      <c r="WX196" s="10">
        <f t="shared" si="1450"/>
        <v>90.362011072234054</v>
      </c>
      <c r="WY196" s="9">
        <f t="shared" si="1031"/>
        <v>95.823690562596511</v>
      </c>
      <c r="WZ196" s="9">
        <f t="shared" si="1032"/>
        <v>84.637360225036474</v>
      </c>
      <c r="XA196" s="115">
        <f t="shared" si="1451"/>
        <v>90.230525393816492</v>
      </c>
      <c r="XB196" s="15">
        <f t="shared" si="1452"/>
        <v>6.9091951637201136E-4</v>
      </c>
      <c r="XC196" s="12"/>
      <c r="XD196" s="11">
        <f t="shared" si="1729"/>
        <v>6.9958141542716219E-4</v>
      </c>
      <c r="XE196" s="10">
        <f t="shared" si="1453"/>
        <v>90.282848745367133</v>
      </c>
      <c r="XF196" s="9">
        <f t="shared" si="1033"/>
        <v>95.806331666226214</v>
      </c>
      <c r="XG196" s="9">
        <f t="shared" si="1034"/>
        <v>84.496831092478573</v>
      </c>
      <c r="XH196" s="115">
        <f t="shared" si="1454"/>
        <v>90.151581379352393</v>
      </c>
      <c r="XI196" s="15">
        <f t="shared" si="1455"/>
        <v>6.9852708001890502E-4</v>
      </c>
      <c r="XJ196" s="12"/>
      <c r="XK196" s="11">
        <f t="shared" si="1730"/>
        <v>7.071859547172131E-4</v>
      </c>
      <c r="XL196" s="10">
        <f t="shared" si="1456"/>
        <v>90.203491236533011</v>
      </c>
      <c r="XM196" s="9">
        <f t="shared" si="1035"/>
        <v>95.788588395289253</v>
      </c>
      <c r="XN196" s="9">
        <f t="shared" si="1036"/>
        <v>84.356300455351644</v>
      </c>
      <c r="XO196" s="115">
        <f t="shared" si="1457"/>
        <v>90.072444425320441</v>
      </c>
      <c r="XP196" s="15">
        <f t="shared" si="1458"/>
        <v>7.0611099584335757E-4</v>
      </c>
      <c r="XQ196" s="12"/>
      <c r="XR196" s="11">
        <f t="shared" si="1731"/>
        <v>7.1476674329781678E-4</v>
      </c>
      <c r="XS196" s="10">
        <f t="shared" si="1459"/>
        <v>90.123936984143711</v>
      </c>
      <c r="XT196" s="9">
        <f t="shared" si="1037"/>
        <v>95.770457755113142</v>
      </c>
      <c r="XU196" s="9">
        <f t="shared" si="1038"/>
        <v>84.215768162601904</v>
      </c>
      <c r="XV196" s="115">
        <f t="shared" si="1460"/>
        <v>89.993112958857523</v>
      </c>
      <c r="XW196" s="15">
        <f t="shared" si="1461"/>
        <v>7.1367108821031907E-4</v>
      </c>
      <c r="XX196" s="12"/>
      <c r="XY196" s="11">
        <f t="shared" si="1732"/>
        <v>7.2232360398918525E-4</v>
      </c>
      <c r="XZ196" s="10">
        <f t="shared" si="1462"/>
        <v>90.044184451422183</v>
      </c>
      <c r="YA196" s="9">
        <f t="shared" si="1039"/>
        <v>95.751936799270837</v>
      </c>
      <c r="YB196" s="9">
        <f t="shared" si="1040"/>
        <v>84.075234064222414</v>
      </c>
      <c r="YC196" s="115">
        <f t="shared" si="1463"/>
        <v>89.913585431746625</v>
      </c>
      <c r="YD196" s="15">
        <f t="shared" si="1464"/>
        <v>7.212071843999484E-4</v>
      </c>
      <c r="YE196" s="12"/>
      <c r="YF196" s="11">
        <f t="shared" si="1733"/>
        <v>7.2985636254131118E-4</v>
      </c>
      <c r="YG196" s="10">
        <f t="shared" si="1465"/>
        <v>89.96423212646522</v>
      </c>
      <c r="YH196" s="9">
        <f t="shared" si="1041"/>
        <v>95.733022629690893</v>
      </c>
      <c r="YI196" s="9">
        <f t="shared" si="1042"/>
        <v>83.934698011270029</v>
      </c>
      <c r="YJ196" s="115">
        <f t="shared" si="1466"/>
        <v>89.833860320480454</v>
      </c>
      <c r="YK196" s="15">
        <f t="shared" si="1467"/>
        <v>7.287191146133626E-4</v>
      </c>
      <c r="YL196" s="12"/>
      <c r="YM196" s="11">
        <f t="shared" si="1734"/>
        <v>7.3736484764040362E-4</v>
      </c>
      <c r="YN196" s="10">
        <f t="shared" si="1468"/>
        <v>89.884078522301053</v>
      </c>
      <c r="YO196" s="9">
        <f t="shared" si="1043"/>
        <v>95.71371239675625</v>
      </c>
      <c r="YP196" s="9">
        <f t="shared" si="1044"/>
        <v>83.794159855881418</v>
      </c>
      <c r="YQ196" s="115">
        <f t="shared" si="1469"/>
        <v>89.753936126318834</v>
      </c>
      <c r="YR196" s="15">
        <f t="shared" si="1470"/>
        <v>7.3620671197774899E-4</v>
      </c>
      <c r="YS196" s="12"/>
      <c r="YT196" s="11">
        <f t="shared" si="1735"/>
        <v>7.4484889091466929E-4</v>
      </c>
      <c r="YU196" s="10">
        <f t="shared" si="1471"/>
        <v>89.803722176940795</v>
      </c>
      <c r="YV196" s="9">
        <f t="shared" si="1045"/>
        <v>95.694003299391838</v>
      </c>
      <c r="YW196" s="9">
        <f t="shared" si="1046"/>
        <v>83.653619451288677</v>
      </c>
      <c r="YX196" s="115">
        <f t="shared" si="1472"/>
        <v>89.67381137534025</v>
      </c>
      <c r="YY196" s="15">
        <f t="shared" si="1473"/>
        <v>7.4366981255081989E-4</v>
      </c>
      <c r="YZ196" s="12"/>
      <c r="ZA196" s="11">
        <f t="shared" si="1736"/>
        <v>7.5230832693940798E-4</v>
      </c>
      <c r="ZB196" s="10">
        <f t="shared" si="1474"/>
        <v>89.723161653424057</v>
      </c>
      <c r="ZC196" s="9">
        <f t="shared" si="1047"/>
        <v>95.673892585140919</v>
      </c>
      <c r="ZD196" s="9">
        <f t="shared" si="1048"/>
        <v>83.513076651834979</v>
      </c>
      <c r="ZE196" s="115">
        <f t="shared" si="1475"/>
        <v>89.593484618487949</v>
      </c>
      <c r="ZF196" s="15">
        <f t="shared" si="1476"/>
        <v>7.5110825532454873E-4</v>
      </c>
      <c r="ZG196" s="12"/>
      <c r="ZH196" s="11">
        <f t="shared" si="1737"/>
        <v>7.597429932414138E-4</v>
      </c>
      <c r="ZI196" s="10">
        <f t="shared" si="1477"/>
        <v>89.642395539858938</v>
      </c>
      <c r="ZJ196" s="9">
        <f t="shared" si="1049"/>
        <v>95.653377550230445</v>
      </c>
      <c r="ZK196" s="9">
        <f t="shared" si="1050"/>
        <v>83.372531312989864</v>
      </c>
      <c r="ZL196" s="115">
        <f t="shared" si="1478"/>
        <v>89.512954431610154</v>
      </c>
      <c r="ZM196" s="15">
        <f t="shared" si="1479"/>
        <v>7.5852188222827531E-4</v>
      </c>
      <c r="ZN196" s="12"/>
      <c r="ZO196" s="11">
        <f t="shared" si="1738"/>
        <v>7.671527303026879E-4</v>
      </c>
      <c r="ZP196" s="10">
        <f t="shared" si="1480"/>
        <v>89.561422449456302</v>
      </c>
      <c r="ZQ196" s="9">
        <f t="shared" si="1051"/>
        <v>95.632455539625312</v>
      </c>
      <c r="ZR196" s="9">
        <f t="shared" si="1052"/>
        <v>83.23198329136379</v>
      </c>
      <c r="ZS196" s="115">
        <f t="shared" si="1481"/>
        <v>89.432219415494558</v>
      </c>
      <c r="ZT196" s="15">
        <f t="shared" si="1482"/>
        <v>7.6591053813114757E-4</v>
      </c>
      <c r="ZU196" s="12"/>
      <c r="ZV196" s="11">
        <f t="shared" si="1739"/>
        <v>7.7453738156351413E-4</v>
      </c>
      <c r="ZW196" s="10">
        <f t="shared" si="1483"/>
        <v>89.48024102055814</v>
      </c>
      <c r="ZX196" s="9">
        <f t="shared" si="1053"/>
        <v>95.611123947071704</v>
      </c>
      <c r="ZY196" s="9">
        <f t="shared" si="1054"/>
        <v>83.091432444722642</v>
      </c>
      <c r="ZZ196" s="115">
        <f t="shared" si="1484"/>
        <v>89.35127819589718</v>
      </c>
      <c r="AAA196" s="15">
        <f t="shared" si="1485"/>
        <v>7.7327407084391039E-4</v>
      </c>
      <c r="AAB196" s="12"/>
      <c r="AAC196" s="11">
        <f t="shared" si="1740"/>
        <v>7.8189679342484278E-4</v>
      </c>
      <c r="AAD196" s="10">
        <f t="shared" si="1486"/>
        <v>89.398849916660453</v>
      </c>
      <c r="AAE196" s="9">
        <f t="shared" si="1055"/>
        <v>95.589380215129651</v>
      </c>
      <c r="AAF196" s="9">
        <f t="shared" si="1056"/>
        <v>82.950878632001917</v>
      </c>
      <c r="AAG196" s="115">
        <f t="shared" si="1487"/>
        <v>89.270129423565777</v>
      </c>
      <c r="AAH196" s="15">
        <f t="shared" si="1488"/>
        <v>7.8061233112003631E-4</v>
      </c>
      <c r="AAI196" s="12"/>
      <c r="AAJ196" s="11">
        <f t="shared" si="1741"/>
        <v>7.8923081525001629E-4</v>
      </c>
      <c r="AAK196" s="10">
        <f t="shared" si="1489"/>
        <v>89.317247826430531</v>
      </c>
      <c r="AAL196" s="9">
        <f t="shared" si="1057"/>
        <v>95.567221835194829</v>
      </c>
      <c r="AAM196" s="9">
        <f t="shared" si="1058"/>
        <v>82.810321713320377</v>
      </c>
      <c r="AAN196" s="115">
        <f t="shared" si="1490"/>
        <v>89.188771774257603</v>
      </c>
      <c r="AAO196" s="15">
        <f t="shared" si="1491"/>
        <v>7.8792517265622404E-4</v>
      </c>
      <c r="AAP196" s="12"/>
      <c r="AAQ196" s="11">
        <f t="shared" si="1742"/>
        <v>7.9653929936584892E-4</v>
      </c>
      <c r="AAR196" s="10">
        <f t="shared" si="1492"/>
        <v>89.235433463718593</v>
      </c>
      <c r="AAS196" s="9">
        <f t="shared" si="1059"/>
        <v>95.544646347509641</v>
      </c>
      <c r="AAT196" s="9">
        <f t="shared" si="1060"/>
        <v>82.669761549993709</v>
      </c>
      <c r="AAU196" s="115">
        <f t="shared" si="1493"/>
        <v>89.107203948751675</v>
      </c>
      <c r="AAV196" s="15">
        <f t="shared" si="1494"/>
        <v>7.952124520922522E-4</v>
      </c>
      <c r="AAW196" s="11"/>
      <c r="AAX196" s="11">
        <f t="shared" si="1743"/>
        <v>8.038221010630357E-4</v>
      </c>
      <c r="AAY196" s="10">
        <f t="shared" si="1495"/>
        <v>89.153405567564093</v>
      </c>
      <c r="AAZ196" s="9">
        <f t="shared" si="1061"/>
        <v>95.521651341163874</v>
      </c>
      <c r="ABA196" s="9">
        <f t="shared" si="1062"/>
        <v>82.529198004547169</v>
      </c>
      <c r="ABB196" s="115">
        <f t="shared" si="1496"/>
        <v>89.025424672855522</v>
      </c>
      <c r="ABC196" s="15">
        <f t="shared" si="1497"/>
        <v>8.0247402901022734E-4</v>
      </c>
      <c r="ABD196" s="11"/>
      <c r="ABE196" s="11">
        <f t="shared" si="1744"/>
        <v>8.1107907859596093E-4</v>
      </c>
      <c r="ABF196" s="10">
        <f t="shared" si="1498"/>
        <v>89.071162902196235</v>
      </c>
      <c r="ABG196" s="9">
        <f t="shared" si="1063"/>
        <v>95.498234454084866</v>
      </c>
      <c r="ABH196" s="9">
        <f t="shared" si="1064"/>
        <v>82.388630940728746</v>
      </c>
      <c r="ABI196" s="115">
        <f t="shared" si="1499"/>
        <v>88.943432697406806</v>
      </c>
      <c r="ABJ196" s="15">
        <f t="shared" si="1500"/>
        <v>8.0970976593316773E-4</v>
      </c>
      <c r="ABK196" s="11"/>
      <c r="ABL196" s="11">
        <f t="shared" si="1745"/>
        <v>8.1831009318181203E-4</v>
      </c>
      <c r="ABM196" s="10">
        <f t="shared" si="1501"/>
        <v>88.988704257029525</v>
      </c>
      <c r="ABN196" s="9">
        <f t="shared" si="1065"/>
        <v>95.474393373017278</v>
      </c>
      <c r="ABO196" s="9">
        <f t="shared" si="1066"/>
        <v>82.248060223521236</v>
      </c>
      <c r="ABP196" s="115">
        <f t="shared" si="1502"/>
        <v>88.861226798269257</v>
      </c>
      <c r="ABQ196" s="15">
        <f t="shared" si="1503"/>
        <v>8.1691952832300865E-4</v>
      </c>
      <c r="ABR196" s="11"/>
      <c r="ABS196" s="11">
        <f t="shared" si="1746"/>
        <v>8.2551500899910807E-4</v>
      </c>
      <c r="ABT196" s="10">
        <f t="shared" si="1504"/>
        <v>88.906028446653622</v>
      </c>
      <c r="ABU196" s="9">
        <f t="shared" si="1067"/>
        <v>95.450125833492777</v>
      </c>
      <c r="ABV196" s="9">
        <f t="shared" si="1068"/>
        <v>82.107485719154411</v>
      </c>
      <c r="ABW196" s="115">
        <f t="shared" si="1505"/>
        <v>88.778805776323594</v>
      </c>
      <c r="ABX196" s="15">
        <f t="shared" si="1506"/>
        <v>8.2410318457797689E-4</v>
      </c>
      <c r="ABY196" s="11"/>
      <c r="ABZ196" s="11">
        <f t="shared" si="1747"/>
        <v>8.326936931855848E-4</v>
      </c>
      <c r="ACA196" s="10">
        <f t="shared" si="1507"/>
        <v>88.823134310818091</v>
      </c>
      <c r="ACB196" s="9">
        <f t="shared" si="1069"/>
        <v>95.425429619789469</v>
      </c>
      <c r="ACC196" s="9">
        <f t="shared" si="1070"/>
        <v>81.966907295116428</v>
      </c>
      <c r="ACD196" s="115">
        <f t="shared" si="1508"/>
        <v>88.696168457452956</v>
      </c>
      <c r="ACE196" s="15">
        <f t="shared" si="1509"/>
        <v>8.3126060602938087E-4</v>
      </c>
      <c r="ACF196" s="11"/>
      <c r="ACG196" s="11">
        <f t="shared" si="1748"/>
        <v>8.3984601583547702E-4</v>
      </c>
      <c r="ACH196" s="10">
        <f t="shared" si="1510"/>
        <v>88.740020714411742</v>
      </c>
      <c r="ACI196" s="9">
        <f t="shared" si="1071"/>
        <v>95.400302564881443</v>
      </c>
      <c r="ACJ196" s="9">
        <f t="shared" si="1072"/>
        <v>81.826324820165453</v>
      </c>
      <c r="ACK196" s="115">
        <f t="shared" si="1511"/>
        <v>88.613313692523448</v>
      </c>
      <c r="ACL196" s="15">
        <f t="shared" si="1512"/>
        <v>8.3839166693777981E-4</v>
      </c>
      <c r="ACM196" s="11"/>
      <c r="ACN196" s="11">
        <f t="shared" si="1749"/>
        <v>8.4697184999616034E-4</v>
      </c>
      <c r="ACO196" s="10">
        <f t="shared" si="1513"/>
        <v>88.656686547437076</v>
      </c>
      <c r="ACP196" s="9">
        <f t="shared" si="1073"/>
        <v>95.374742550378357</v>
      </c>
      <c r="ACQ196" s="9">
        <f t="shared" si="1074"/>
        <v>81.685738164340108</v>
      </c>
      <c r="ACR196" s="115">
        <f t="shared" si="1514"/>
        <v>88.530240357359233</v>
      </c>
      <c r="ACS196" s="15">
        <f t="shared" si="1515"/>
        <v>8.4549624448859858E-4</v>
      </c>
      <c r="ACT196" s="11"/>
      <c r="ACU196" s="11">
        <f t="shared" si="1750"/>
        <v>8.5407107166424363E-4</v>
      </c>
      <c r="ACV196" s="10">
        <f t="shared" si="1516"/>
        <v>88.573130724979194</v>
      </c>
      <c r="ACW196" s="9">
        <f t="shared" si="1075"/>
        <v>95.348747506455354</v>
      </c>
      <c r="ACX196" s="9">
        <f t="shared" si="1076"/>
        <v>81.545147198970582</v>
      </c>
      <c r="ACY196" s="115">
        <f t="shared" si="1517"/>
        <v>88.446947352712968</v>
      </c>
      <c r="ACZ196" s="15">
        <f t="shared" si="1518"/>
        <v>8.5257421878712149E-4</v>
      </c>
      <c r="ADA196" s="11"/>
      <c r="ADB196" s="11">
        <f t="shared" si="1751"/>
        <v>8.611435597809979E-4</v>
      </c>
      <c r="ADC196" s="10">
        <f t="shared" si="1519"/>
        <v>88.489352187170169</v>
      </c>
      <c r="ADD196" s="9">
        <f t="shared" si="1077"/>
        <v>95.322315411773246</v>
      </c>
      <c r="ADE196" s="9">
        <f t="shared" si="1078"/>
        <v>81.404551796688409</v>
      </c>
      <c r="ADF196" s="115">
        <f t="shared" si="1520"/>
        <v>88.363433604230835</v>
      </c>
      <c r="ADG196" s="15">
        <f t="shared" si="1521"/>
        <v>8.5962547285295312E-4</v>
      </c>
      <c r="ADH196" s="11"/>
      <c r="ADI196" s="11">
        <f t="shared" si="1752"/>
        <v>8.6818919622726003E-4</v>
      </c>
      <c r="ADJ196" s="10">
        <f t="shared" si="1522"/>
        <v>88.405349899147936</v>
      </c>
      <c r="ADK196" s="9">
        <f t="shared" si="1079"/>
        <v>95.295444293389252</v>
      </c>
      <c r="ADL196" s="9">
        <f t="shared" si="1080"/>
        <v>81.263951831436529</v>
      </c>
      <c r="ADM196" s="115">
        <f t="shared" si="1523"/>
        <v>88.279698062412891</v>
      </c>
      <c r="ADN196" s="15">
        <f t="shared" si="1524"/>
        <v>8.6664989261388931E-4</v>
      </c>
      <c r="ADO196" s="11"/>
      <c r="ADP196" s="11">
        <f t="shared" si="1753"/>
        <v>8.7520786581771345E-4</v>
      </c>
      <c r="ADQ196" s="10">
        <f t="shared" si="1525"/>
        <v>88.321122851010585</v>
      </c>
      <c r="ADR196" s="9">
        <f t="shared" si="1081"/>
        <v>95.268132226658324</v>
      </c>
      <c r="ADS196" s="9">
        <f t="shared" si="1082"/>
        <v>81.123347178478625</v>
      </c>
      <c r="ADT196" s="115">
        <f t="shared" si="1526"/>
        <v>88.195739702568474</v>
      </c>
      <c r="ADU196" s="15">
        <f t="shared" si="1527"/>
        <v>8.7364736689923654E-4</v>
      </c>
      <c r="ADV196" s="11"/>
      <c r="ADW196" s="11">
        <f t="shared" si="1754"/>
        <v>8.8219945629462672E-4</v>
      </c>
      <c r="ADX196" s="10">
        <f t="shared" si="1528"/>
        <v>88.236670057765593</v>
      </c>
      <c r="ADY196" s="9">
        <f t="shared" si="1083"/>
        <v>95.240377335125245</v>
      </c>
      <c r="ADZ196" s="9">
        <f t="shared" si="1084"/>
        <v>80.982737714408373</v>
      </c>
      <c r="AEA196" s="115">
        <f t="shared" si="1529"/>
        <v>88.111557524766809</v>
      </c>
      <c r="AEB196" s="15">
        <f t="shared" si="1530"/>
        <v>8.806177874325856E-4</v>
      </c>
      <c r="AEC196" s="11"/>
      <c r="AED196" s="11">
        <f t="shared" si="1755"/>
        <v>8.8916385832100184E-4</v>
      </c>
      <c r="AEE196" s="10">
        <f t="shared" si="1531"/>
        <v>88.151990559274395</v>
      </c>
      <c r="AEF196" s="9">
        <f t="shared" si="1085"/>
        <v>95.212177790407594</v>
      </c>
      <c r="AEG196" s="9">
        <f t="shared" si="1086"/>
        <v>80.842123317158169</v>
      </c>
      <c r="AEH196" s="115">
        <f t="shared" si="1532"/>
        <v>88.027150553782889</v>
      </c>
      <c r="AEI196" s="15">
        <f t="shared" si="1533"/>
        <v>8.8756104882403795E-4</v>
      </c>
      <c r="AEJ196" s="11"/>
      <c r="AEK196" s="11">
        <f t="shared" si="1756"/>
        <v>8.9610096547317996E-4</v>
      </c>
      <c r="AEL196" s="10">
        <f t="shared" si="1534"/>
        <v>88.067083420192148</v>
      </c>
      <c r="AEM196" s="9">
        <f t="shared" si="1087"/>
        <v>95.183531812069688</v>
      </c>
      <c r="AEN196" s="9">
        <f t="shared" si="1088"/>
        <v>80.701503866007329</v>
      </c>
      <c r="AEO196" s="115">
        <f t="shared" si="1535"/>
        <v>87.942517839038516</v>
      </c>
      <c r="AEP196" s="15">
        <f t="shared" si="1536"/>
        <v>8.9447704856191823E-4</v>
      </c>
      <c r="AEQ196" s="11"/>
      <c r="AER196" s="11">
        <f t="shared" si="1757"/>
        <v>9.0301067423290734E-4</v>
      </c>
      <c r="AES196" s="10">
        <f t="shared" si="1537"/>
        <v>87.981947729902757</v>
      </c>
      <c r="AET196" s="9">
        <f t="shared" si="1089"/>
        <v>95.154437667487713</v>
      </c>
      <c r="AEU196" s="9">
        <f t="shared" si="1090"/>
        <v>80.560879241590413</v>
      </c>
      <c r="AEV196" s="115">
        <f t="shared" si="1538"/>
        <v>87.857658454539063</v>
      </c>
      <c r="AEW196" s="15">
        <f t="shared" si="1539"/>
        <v>9.0136568700392521E-4</v>
      </c>
      <c r="AEX196" s="11"/>
      <c r="AEY196" s="11">
        <f t="shared" si="1758"/>
        <v>9.0989288397883483E-4</v>
      </c>
      <c r="AEZ196" s="10">
        <f t="shared" si="1540"/>
        <v>87.896582602449541</v>
      </c>
      <c r="AFA196" s="9">
        <f t="shared" si="1091"/>
        <v>95.124893671706133</v>
      </c>
      <c r="AFB196" s="9">
        <f t="shared" si="1092"/>
        <v>80.420249325904621</v>
      </c>
      <c r="AFC196" s="115">
        <f t="shared" si="1541"/>
        <v>87.772571498805377</v>
      </c>
      <c r="AFD196" s="15">
        <f t="shared" si="1542"/>
        <v>9.0822686736780664E-4</v>
      </c>
      <c r="AFE196" s="11"/>
      <c r="AFF196" s="11">
        <f t="shared" si="1759"/>
        <v>9.1674749697751978E-4</v>
      </c>
      <c r="AFG196" s="10">
        <f t="shared" si="1543"/>
        <v>87.810987176461083</v>
      </c>
      <c r="AFH196" s="9">
        <f t="shared" si="1093"/>
        <v>95.094898187285509</v>
      </c>
      <c r="AFI196" s="9">
        <f t="shared" si="1094"/>
        <v>80.27961400231716</v>
      </c>
      <c r="AFJ196" s="115">
        <f t="shared" si="1544"/>
        <v>87.687256094801342</v>
      </c>
      <c r="AFK196" s="15">
        <f t="shared" si="1545"/>
        <v>9.1506049572150777E-4</v>
      </c>
      <c r="AFL196" s="11"/>
      <c r="AFM196" s="11">
        <f t="shared" si="1760"/>
        <v>9.2357441837387789E-4</v>
      </c>
      <c r="AFN196" s="10">
        <f t="shared" si="1546"/>
        <v>87.725160615072824</v>
      </c>
      <c r="AFO196" s="9">
        <f t="shared" si="1095"/>
        <v>95.064449624141886</v>
      </c>
      <c r="AFP196" s="9">
        <f t="shared" si="1096"/>
        <v>80.13897315557243</v>
      </c>
      <c r="AFQ196" s="115">
        <f t="shared" si="1547"/>
        <v>87.601711389857158</v>
      </c>
      <c r="AFR196" s="15">
        <f t="shared" si="1548"/>
        <v>9.2186648097280892E-4</v>
      </c>
      <c r="AFS196" s="11"/>
      <c r="AFT196" s="11">
        <f t="shared" si="1761"/>
        <v>9.3037355618112477E-4</v>
      </c>
      <c r="AFU196" s="10">
        <f t="shared" si="1549"/>
        <v>87.639102105844316</v>
      </c>
      <c r="AFV196" s="9">
        <f t="shared" si="1097"/>
        <v>95.033546439377872</v>
      </c>
      <c r="AFW196" s="9">
        <f t="shared" si="1098"/>
        <v>79.998326671798196</v>
      </c>
      <c r="AFX196" s="115">
        <f t="shared" si="1550"/>
        <v>87.515936555588041</v>
      </c>
      <c r="AFY196" s="15">
        <f t="shared" si="1551"/>
        <v>9.2864473485850083E-4</v>
      </c>
      <c r="AFZ196" s="11"/>
      <c r="AGA196" s="11">
        <f t="shared" si="1762"/>
        <v>9.3714482127023227E-4</v>
      </c>
      <c r="AGB196" s="10">
        <f t="shared" si="1552"/>
        <v>87.552810860671897</v>
      </c>
      <c r="AGC196" s="9">
        <f t="shared" si="1099"/>
        <v>95.002187137105565</v>
      </c>
      <c r="AGD196" s="9">
        <f t="shared" si="1100"/>
        <v>79.857674438512248</v>
      </c>
      <c r="AGE196" s="115">
        <f t="shared" si="1553"/>
        <v>87.4299307878089</v>
      </c>
      <c r="AGF196" s="15">
        <f t="shared" si="1554"/>
        <v>9.3539517193305221E-4</v>
      </c>
      <c r="AGG196" s="11"/>
      <c r="AGH196" s="11">
        <f t="shared" si="1763"/>
        <v>9.4388812735885506E-4</v>
      </c>
      <c r="AGI196" s="10">
        <f t="shared" si="1555"/>
        <v>87.4662861156975</v>
      </c>
      <c r="AGJ196" s="9">
        <f t="shared" si="1101"/>
        <v>94.970370268261505</v>
      </c>
      <c r="AGK196" s="9">
        <f t="shared" si="1102"/>
        <v>79.717016344627694</v>
      </c>
      <c r="AGL196" s="115">
        <f t="shared" si="1556"/>
        <v>87.343693306444607</v>
      </c>
      <c r="AGM196" s="15">
        <f t="shared" si="1557"/>
        <v>9.4211770955683366E-4</v>
      </c>
      <c r="AGN196" s="11"/>
      <c r="AGO196" s="11">
        <f t="shared" si="1764"/>
        <v>9.5060339099981364E-4</v>
      </c>
      <c r="AGP196" s="10">
        <f t="shared" si="1558"/>
        <v>87.379527131212853</v>
      </c>
      <c r="AGQ196" s="9">
        <f t="shared" si="1103"/>
        <v>94.938094430413699</v>
      </c>
      <c r="AGR196" s="9">
        <f t="shared" si="1104"/>
        <v>79.57635228045919</v>
      </c>
      <c r="AGS196" s="115">
        <f t="shared" si="1559"/>
        <v>87.257223355436452</v>
      </c>
      <c r="AGT196" s="15">
        <f t="shared" si="1560"/>
        <v>9.4881226788383647E-4</v>
      </c>
      <c r="AGU196" s="11"/>
      <c r="AGV196" s="11">
        <f t="shared" si="1765"/>
        <v>9.5729053156903908E-4</v>
      </c>
      <c r="AGW196" s="10">
        <f t="shared" si="1561"/>
        <v>87.292533191560182</v>
      </c>
      <c r="AGX196" s="9">
        <f t="shared" si="1105"/>
        <v>94.905358267561027</v>
      </c>
      <c r="AGY196" s="9">
        <f t="shared" si="1106"/>
        <v>79.435682137727426</v>
      </c>
      <c r="AGZ196" s="115">
        <f t="shared" si="1562"/>
        <v>87.170520202644227</v>
      </c>
      <c r="AHA196" s="15">
        <f t="shared" si="1563"/>
        <v>9.5547876984898811E-4</v>
      </c>
      <c r="AHB196" s="11"/>
      <c r="AHC196" s="11">
        <f t="shared" si="1766"/>
        <v>9.6394947125310931E-4</v>
      </c>
      <c r="AHD196" s="10">
        <f t="shared" si="1564"/>
        <v>87.205303605028263</v>
      </c>
      <c r="AHE196" s="9">
        <f t="shared" si="1107"/>
        <v>94.87216046992495</v>
      </c>
      <c r="AHF196" s="9">
        <f t="shared" si="1108"/>
        <v>79.295005809564401</v>
      </c>
      <c r="AHG196" s="115">
        <f t="shared" si="1565"/>
        <v>87.083583139744675</v>
      </c>
      <c r="AHH196" s="15">
        <f t="shared" si="1566"/>
        <v>9.6211714115496637E-4</v>
      </c>
      <c r="AHI196" s="11"/>
      <c r="AHJ196" s="11">
        <f t="shared" si="1767"/>
        <v>9.7058013503627835E-4</v>
      </c>
      <c r="AHK196" s="10">
        <f t="shared" si="1567"/>
        <v>87.117837703745067</v>
      </c>
      <c r="AHL196" s="9">
        <f t="shared" si="1109"/>
        <v>94.838499773733943</v>
      </c>
      <c r="AHM196" s="9">
        <f t="shared" si="1110"/>
        <v>79.154323190517673</v>
      </c>
      <c r="AHN196" s="115">
        <f t="shared" si="1568"/>
        <v>86.996411482125808</v>
      </c>
      <c r="AHO196" s="15">
        <f t="shared" si="1569"/>
        <v>9.687273102586268E-4</v>
      </c>
      <c r="AHP196" s="11"/>
      <c r="AHQ196" s="11">
        <f t="shared" si="1768"/>
        <v>9.7718245068707495E-4</v>
      </c>
      <c r="AHR196" s="10">
        <f t="shared" si="1570"/>
        <v>87.030134843566245</v>
      </c>
      <c r="AHS196" s="9">
        <f t="shared" si="1111"/>
        <v>94.804374961000505</v>
      </c>
      <c r="AHT196" s="9">
        <f t="shared" si="1112"/>
        <v>79.013634176554305</v>
      </c>
      <c r="AHU196" s="115">
        <f t="shared" si="1571"/>
        <v>86.909004568777405</v>
      </c>
      <c r="AHV196" s="15">
        <f t="shared" si="1572"/>
        <v>9.7530920835698135E-4</v>
      </c>
      <c r="AHW196" s="11"/>
      <c r="AHX196" s="11">
        <f t="shared" si="1769"/>
        <v>9.8375634874446963E-4</v>
      </c>
      <c r="AHY196" s="10">
        <f t="shared" si="1573"/>
        <v>86.942194403959832</v>
      </c>
      <c r="AHZ196" s="9">
        <f t="shared" si="1113"/>
        <v>94.769784859291207</v>
      </c>
      <c r="AIA196" s="9">
        <f t="shared" si="1114"/>
        <v>78.872938665064936</v>
      </c>
      <c r="AIB196" s="115">
        <f t="shared" si="1574"/>
        <v>86.821361762178071</v>
      </c>
      <c r="AIC196" s="15">
        <f t="shared" si="1575"/>
        <v>9.8186276937274608E-4</v>
      </c>
      <c r="AID196" s="11"/>
      <c r="AIE196" s="11">
        <f t="shared" si="1770"/>
        <v>9.9030176250357099E-4</v>
      </c>
      <c r="AIF196" s="10">
        <f t="shared" si="1576"/>
        <v>86.854015787887505</v>
      </c>
      <c r="AIG196" s="9">
        <f t="shared" si="1115"/>
        <v>94.734728341489642</v>
      </c>
      <c r="AIH196" s="9">
        <f t="shared" si="1116"/>
        <v>78.732236554867157</v>
      </c>
      <c r="AII196" s="115">
        <f t="shared" si="1577"/>
        <v>86.733482448178393</v>
      </c>
      <c r="AIJ196" s="15">
        <f t="shared" si="1578"/>
        <v>9.8838792993949181E-4</v>
      </c>
      <c r="AIK196" s="11"/>
      <c r="AIL196" s="11">
        <f t="shared" si="1771"/>
        <v>9.9681862800092644E-4</v>
      </c>
      <c r="AIM196" s="10">
        <f t="shared" si="1579"/>
        <v>86.765598421682029</v>
      </c>
      <c r="AIN196" s="9">
        <f t="shared" si="1117"/>
        <v>94.699204325552643</v>
      </c>
      <c r="AIO196" s="9">
        <f t="shared" si="1118"/>
        <v>78.591527746208058</v>
      </c>
      <c r="AIP196" s="115">
        <f t="shared" si="1580"/>
        <v>86.645366035880357</v>
      </c>
      <c r="AIQ196" s="15">
        <f t="shared" si="1581"/>
        <v>9.9488462938642354E-4</v>
      </c>
      <c r="AIR196" s="11"/>
      <c r="AIS196" s="11">
        <f t="shared" si="1772"/>
        <v>1.0033068839994308E-3</v>
      </c>
      <c r="AIT196" s="10">
        <f t="shared" si="1582"/>
        <v>86.676941754920918</v>
      </c>
      <c r="AIU196" s="9">
        <f t="shared" si="1119"/>
        <v>94.663211774259764</v>
      </c>
      <c r="AIV196" s="9">
        <f t="shared" si="1120"/>
        <v>78.450812140767766</v>
      </c>
      <c r="AIW196" s="115">
        <f t="shared" si="1583"/>
        <v>86.557011957513765</v>
      </c>
      <c r="AIX196" s="15">
        <f t="shared" si="1584"/>
        <v>1.0013528097227039E-3</v>
      </c>
      <c r="AIY196" s="11"/>
      <c r="AIZ196" s="11">
        <f t="shared" si="1773"/>
        <v>1.009766471972753E-3</v>
      </c>
      <c r="AJA196" s="10">
        <f t="shared" si="1585"/>
        <v>86.588045260297307</v>
      </c>
      <c r="AJB196" s="9">
        <f t="shared" si="1121"/>
        <v>94.626749694956331</v>
      </c>
      <c r="AJC196" s="9">
        <f t="shared" si="1122"/>
        <v>78.310089641661193</v>
      </c>
      <c r="AJD196" s="115">
        <f t="shared" si="1586"/>
        <v>86.468419668308769</v>
      </c>
      <c r="AJE196" s="15">
        <f t="shared" si="1587"/>
        <v>1.0077924156214539E-3</v>
      </c>
      <c r="AJF196" s="11"/>
      <c r="AJG196" s="11">
        <f t="shared" si="1774"/>
        <v>1.01619733608946E-3</v>
      </c>
      <c r="AJH196" s="10">
        <f t="shared" si="1588"/>
        <v>86.498908433486662</v>
      </c>
      <c r="AJI196" s="9">
        <f t="shared" si="1123"/>
        <v>94.589817139290076</v>
      </c>
      <c r="AJJ196" s="9">
        <f t="shared" si="1124"/>
        <v>78.169360153440294</v>
      </c>
      <c r="AJK196" s="115">
        <f t="shared" si="1589"/>
        <v>86.379588646365193</v>
      </c>
      <c r="AJL196" s="15">
        <f t="shared" si="1590"/>
        <v>1.0142033944033656E-3</v>
      </c>
      <c r="AJM196" s="11"/>
      <c r="AJN196" s="11">
        <f t="shared" si="1775"/>
        <v>1.0225994231966825E-3</v>
      </c>
      <c r="AJO196" s="10">
        <f t="shared" si="1591"/>
        <v>86.409530793010688</v>
      </c>
      <c r="AJP196" s="9">
        <f t="shared" si="1125"/>
        <v>94.552413202941594</v>
      </c>
      <c r="AJQ196" s="9">
        <f t="shared" si="1126"/>
        <v>78.028623582095975</v>
      </c>
      <c r="AJR196" s="115">
        <f t="shared" si="1592"/>
        <v>86.290518392518777</v>
      </c>
      <c r="AJS196" s="15">
        <f t="shared" si="1593"/>
        <v>1.0205856960199262E-3</v>
      </c>
      <c r="AJT196" s="11"/>
      <c r="AJU196" s="11">
        <f t="shared" si="1776"/>
        <v>1.0289726828034344E-3</v>
      </c>
      <c r="AJV196" s="10">
        <f t="shared" si="1594"/>
        <v>86.319911880097919</v>
      </c>
      <c r="AJW196" s="9">
        <f t="shared" si="1127"/>
        <v>94.514537025348702</v>
      </c>
      <c r="AJX196" s="9">
        <f t="shared" si="1128"/>
        <v>77.887879835058925</v>
      </c>
      <c r="AJY196" s="115">
        <f t="shared" si="1595"/>
        <v>86.20120843020382</v>
      </c>
      <c r="AJZ196" s="15">
        <f t="shared" si="1596"/>
        <v>1.026939273036337E-3</v>
      </c>
      <c r="AKA196" s="11"/>
      <c r="AKB196" s="11">
        <f t="shared" si="1777"/>
        <v>1.035317067063586E-3</v>
      </c>
      <c r="AKC196" s="10">
        <f t="shared" si="1597"/>
        <v>86.230051258540826</v>
      </c>
      <c r="AKD196" s="9">
        <f t="shared" si="1129"/>
        <v>94.476187789424984</v>
      </c>
      <c r="AKE196" s="9">
        <f t="shared" si="1130"/>
        <v>77.747128821201386</v>
      </c>
      <c r="AKF196" s="115">
        <f t="shared" si="1598"/>
        <v>86.111658305313185</v>
      </c>
      <c r="AKG196" s="15">
        <f t="shared" si="1599"/>
        <v>1.0332640806140392E-3</v>
      </c>
      <c r="AKH196" s="11"/>
      <c r="AKI196" s="11">
        <f t="shared" si="1778"/>
        <v>1.0416325307584129E-3</v>
      </c>
      <c r="AKJ196" s="10">
        <f t="shared" si="1600"/>
        <v>86.139948514550468</v>
      </c>
      <c r="AKK196" s="9">
        <f t="shared" si="1131"/>
        <v>94.437364721272502</v>
      </c>
      <c r="AKL196" s="9">
        <f t="shared" si="1132"/>
        <v>77.606370450837503</v>
      </c>
      <c r="AKM196" s="115">
        <f t="shared" si="1601"/>
        <v>86.021867586055009</v>
      </c>
      <c r="AKN196" s="15">
        <f t="shared" si="1602"/>
        <v>1.0395600764929245E-3</v>
      </c>
      <c r="AKO196" s="11"/>
      <c r="AKP196" s="11">
        <f t="shared" si="1779"/>
        <v>1.0479190312788593E-3</v>
      </c>
      <c r="AKQ196" s="10">
        <f t="shared" si="1603"/>
        <v>86.049603256607625</v>
      </c>
      <c r="AKR196" s="9">
        <f t="shared" si="1133"/>
        <v>94.398067089888968</v>
      </c>
      <c r="AKS196" s="9">
        <f t="shared" si="1134"/>
        <v>77.465604635723594</v>
      </c>
      <c r="AKT196" s="115">
        <f t="shared" si="1604"/>
        <v>85.931835862806281</v>
      </c>
      <c r="AKU196" s="15">
        <f t="shared" si="1605"/>
        <v>1.0458272209732508E-3</v>
      </c>
      <c r="AKV196" s="11"/>
      <c r="AKW196" s="11">
        <f t="shared" si="1780"/>
        <v>1.0541765286074488E-3</v>
      </c>
      <c r="AKX196" s="10">
        <f t="shared" si="1606"/>
        <v>85.959015115311118</v>
      </c>
      <c r="AKY196" s="9">
        <f t="shared" si="1135"/>
        <v>94.358294206869488</v>
      </c>
      <c r="AKZ196" s="9">
        <f t="shared" si="1136"/>
        <v>77.324831289058594</v>
      </c>
      <c r="ALA196" s="115">
        <f t="shared" si="1607"/>
        <v>85.841562747964048</v>
      </c>
      <c r="ALB196" s="15">
        <f t="shared" si="1608"/>
        <v>1.0520654768971791E-3</v>
      </c>
      <c r="ALC196" s="11"/>
      <c r="ALD196" s="11">
        <f t="shared" si="1781"/>
        <v>1.0604049852998344E-3</v>
      </c>
      <c r="ALE196" s="10">
        <f t="shared" si="1609"/>
        <v>85.868183743223568</v>
      </c>
      <c r="ALF196" s="9">
        <f t="shared" si="1137"/>
        <v>94.318045426102984</v>
      </c>
      <c r="ALG196" s="9">
        <f t="shared" si="1138"/>
        <v>77.184050325483511</v>
      </c>
      <c r="ALH196" s="115">
        <f t="shared" si="1610"/>
        <v>85.751047875793247</v>
      </c>
      <c r="ALI196" s="15">
        <f t="shared" si="1611"/>
        <v>1.0582748096300693E-3</v>
      </c>
      <c r="ALJ196" s="11"/>
      <c r="ALK196" s="11">
        <f t="shared" si="1782"/>
        <v>1.066604366466075E-3</v>
      </c>
      <c r="ALL196" s="10">
        <f t="shared" si="1612"/>
        <v>85.777108814714026</v>
      </c>
      <c r="ALM196" s="9">
        <f t="shared" si="1139"/>
        <v>94.277320143463484</v>
      </c>
      <c r="ALN196" s="9">
        <f t="shared" si="1140"/>
        <v>77.043261661081146</v>
      </c>
      <c r="ALO196" s="115">
        <f t="shared" si="1613"/>
        <v>85.660290902272322</v>
      </c>
      <c r="ALP196" s="15">
        <f t="shared" si="1614"/>
        <v>1.0644551870414177E-3</v>
      </c>
      <c r="ALQ196" s="12"/>
      <c r="ALR196" s="11">
        <f t="shared" si="1783"/>
        <v>1.0727746397515526E-3</v>
      </c>
      <c r="ALS196" s="10">
        <f t="shared" si="1615"/>
        <v>85.685790025798255</v>
      </c>
      <c r="ALT196" s="9">
        <f t="shared" si="1141"/>
        <v>94.236117796496487</v>
      </c>
      <c r="ALU196" s="9">
        <f t="shared" si="1142"/>
        <v>76.90246521337518</v>
      </c>
      <c r="ALV196" s="115">
        <f t="shared" si="1616"/>
        <v>85.569291504935833</v>
      </c>
      <c r="ALW196" s="15">
        <f t="shared" si="1617"/>
        <v>1.0706065794855544E-3</v>
      </c>
      <c r="ALX196" s="12"/>
      <c r="ALY196" s="11">
        <f t="shared" si="1784"/>
        <v>1.0789157753176202E-3</v>
      </c>
      <c r="ALZ196" s="10">
        <f t="shared" si="1618"/>
        <v>85.594227093976244</v>
      </c>
      <c r="AMA196" s="9">
        <f t="shared" si="1143"/>
        <v>94.194437864100436</v>
      </c>
      <c r="AMB196" s="9">
        <f t="shared" si="1144"/>
        <v>76.761660901328952</v>
      </c>
      <c r="AMC196" s="115">
        <f t="shared" si="1619"/>
        <v>85.478049382714687</v>
      </c>
      <c r="AMD196" s="15">
        <f t="shared" si="1620"/>
        <v>1.0767289597820337E-3</v>
      </c>
      <c r="AME196" s="12"/>
      <c r="AMF196" s="11">
        <f t="shared" si="1785"/>
        <v>1.0850277458219547E-3</v>
      </c>
      <c r="AMG196" s="10">
        <f t="shared" si="1621"/>
        <v>85.502419758067191</v>
      </c>
      <c r="AMH196" s="9">
        <f t="shared" si="1145"/>
        <v>94.152279866203571</v>
      </c>
      <c r="AMI196" s="9">
        <f t="shared" si="1146"/>
        <v>76.568518170654343</v>
      </c>
      <c r="AMJ196" s="115">
        <f t="shared" si="1622"/>
        <v>85.36039901842895</v>
      </c>
      <c r="AMK196" s="15">
        <f t="shared" si="1623"/>
        <v>1.0860544754250046E-3</v>
      </c>
      <c r="AML196" s="12"/>
      <c r="AMM196" s="11">
        <f t="shared" si="1786"/>
        <v>1.0943586421102395E-3</v>
      </c>
      <c r="AMN196" s="10">
        <f t="shared" si="1624"/>
        <v>85.384073474245611</v>
      </c>
      <c r="AMO196" s="9">
        <f t="shared" si="1147"/>
        <v>94.109388447748415</v>
      </c>
      <c r="AMP196" s="9">
        <f t="shared" si="1148"/>
        <v>76.507536825938757</v>
      </c>
      <c r="AMQ196" s="115">
        <f t="shared" si="1625"/>
        <v>85.308462636843586</v>
      </c>
      <c r="AMR196" s="15">
        <f t="shared" si="1626"/>
        <v>1.0871717929657788E-3</v>
      </c>
      <c r="AMS196" s="12"/>
      <c r="AMT196" s="11">
        <f t="shared" si="1787"/>
        <v>1.095440614094839E-3</v>
      </c>
      <c r="AMU196" s="10">
        <f t="shared" si="1627"/>
        <v>85.331764805206959</v>
      </c>
      <c r="AMV196" s="9">
        <f t="shared" si="1149"/>
        <v>94.066408731723115</v>
      </c>
      <c r="AMW196" s="9">
        <f t="shared" si="1150"/>
        <v>77.312629574689979</v>
      </c>
      <c r="AMX196" s="115">
        <f t="shared" si="1628"/>
        <v>85.689519153206547</v>
      </c>
      <c r="AMY196" s="15">
        <f t="shared" si="1629"/>
        <v>1.0347909138454488E-3</v>
      </c>
      <c r="AMZ196" s="12"/>
      <c r="ANA196" s="11">
        <f t="shared" si="1788"/>
        <v>1.0427662377588906E-3</v>
      </c>
      <c r="ANB196" s="10">
        <f t="shared" si="1630"/>
        <v>85.714540977123846</v>
      </c>
      <c r="ANC196" s="9">
        <f t="shared" si="1151"/>
        <v>94.027470842689041</v>
      </c>
      <c r="AND196" s="9">
        <f t="shared" si="1152"/>
        <v>78.231255351401373</v>
      </c>
      <c r="ANE196" s="115">
        <f t="shared" si="1631"/>
        <v>86.1293630970452</v>
      </c>
      <c r="ANF196" s="15">
        <f t="shared" si="1632"/>
        <v>9.7564735158081368E-4</v>
      </c>
      <c r="ANG196" s="12"/>
      <c r="ANH196" s="11">
        <f t="shared" si="1789"/>
        <v>9.8331492518126287E-4</v>
      </c>
      <c r="ANI196" s="10">
        <f t="shared" si="1633"/>
        <v>86.156273720334411</v>
      </c>
      <c r="ANJ196" s="9">
        <f t="shared" si="1153"/>
        <v>93.9928567517956</v>
      </c>
      <c r="ANK196" s="9">
        <f t="shared" si="1154"/>
        <v>79.296547161504577</v>
      </c>
      <c r="ANL196" s="115">
        <f t="shared" si="1634"/>
        <v>86.644701956650096</v>
      </c>
      <c r="ANM196" s="15">
        <f t="shared" si="1635"/>
        <v>9.0771207430586211E-4</v>
      </c>
      <c r="ANN196" s="12"/>
      <c r="ANO196" s="11">
        <f t="shared" si="1790"/>
        <v>9.150548709163694E-4</v>
      </c>
      <c r="ANP196" s="10">
        <f t="shared" si="1636"/>
        <v>86.673695530978563</v>
      </c>
      <c r="ANQ196" s="9">
        <f t="shared" si="1155"/>
        <v>93.962895261284714</v>
      </c>
      <c r="ANR196" s="9">
        <f t="shared" si="1156"/>
        <v>80.56943162452994</v>
      </c>
      <c r="ANS196" s="115">
        <f t="shared" si="1637"/>
        <v>87.266163442907327</v>
      </c>
      <c r="ANT196" s="15">
        <f t="shared" si="1638"/>
        <v>8.2724228046274282E-4</v>
      </c>
      <c r="ANU196" s="12"/>
      <c r="ANV196" s="11">
        <f t="shared" si="1791"/>
        <v>8.3423749408621046E-4</v>
      </c>
      <c r="ANW196" s="10">
        <f t="shared" si="1639"/>
        <v>87.297484089581332</v>
      </c>
      <c r="ANX196" s="9">
        <f t="shared" si="1157"/>
        <v>93.938010548295424</v>
      </c>
      <c r="ANY196" s="9">
        <f t="shared" si="1158"/>
        <v>82.173913827694676</v>
      </c>
      <c r="ANZ196" s="115">
        <f t="shared" si="1640"/>
        <v>88.05596218799505</v>
      </c>
      <c r="AOA196" s="15">
        <f t="shared" si="1641"/>
        <v>7.2660504128505129E-4</v>
      </c>
      <c r="AOB196" s="12"/>
      <c r="AOC196" s="11">
        <f t="shared" si="1792"/>
        <v>7.3321851545450178E-4</v>
      </c>
      <c r="AOD196" s="10">
        <f t="shared" si="1642"/>
        <v>88.089950477575655</v>
      </c>
      <c r="AOE196" s="9">
        <f t="shared" si="1159"/>
        <v>93.918812193948341</v>
      </c>
      <c r="AOF196" s="9">
        <f t="shared" si="1160"/>
        <v>84.452745135860241</v>
      </c>
      <c r="AOG196" s="115">
        <f t="shared" si="1643"/>
        <v>89.185778664904291</v>
      </c>
      <c r="AOH196" s="15">
        <f t="shared" si="1644"/>
        <v>5.8466809725429825E-4</v>
      </c>
      <c r="AOI196" s="12"/>
      <c r="AOJ196" s="11">
        <f t="shared" si="1793"/>
        <v>5.9083647057439441E-4</v>
      </c>
      <c r="AOK196" s="10">
        <f t="shared" si="1645"/>
        <v>89.223019083632693</v>
      </c>
      <c r="AOL196" s="9">
        <f t="shared" si="1161"/>
        <v>93.90638176877215</v>
      </c>
      <c r="AOM196" s="9">
        <f t="shared" si="1162"/>
        <v>89.226993200818868</v>
      </c>
      <c r="AON196" s="115">
        <f t="shared" si="1646"/>
        <v>91.566687484795509</v>
      </c>
      <c r="AOO196" s="15">
        <f t="shared" si="1647"/>
        <v>2.8902068763617437E-4</v>
      </c>
      <c r="AOP196" s="12"/>
      <c r="AOQ196" s="11">
        <f t="shared" si="1794"/>
        <v>2.9458363488718927E-4</v>
      </c>
      <c r="AOR196" s="10">
        <f t="shared" si="1648"/>
        <v>91.608565307117658</v>
      </c>
      <c r="AOS196" s="9">
        <f t="shared" si="1163"/>
        <v>93.903344207481339</v>
      </c>
      <c r="AOT196" s="9">
        <f t="shared" si="1164"/>
        <v>89.31290129858904</v>
      </c>
      <c r="AOU196" s="115">
        <f t="shared" si="1649"/>
        <v>91.60812275303519</v>
      </c>
      <c r="AOV196" s="15">
        <f t="shared" si="1650"/>
        <v>2.8352699221619732E-4</v>
      </c>
      <c r="AOW196" s="12"/>
      <c r="AOX196" s="11">
        <f t="shared" si="1795"/>
        <v>2.8907542708494957E-4</v>
      </c>
      <c r="AOY196" s="10">
        <f t="shared" si="1651"/>
        <v>91.649999999999991</v>
      </c>
      <c r="AOZ196" s="9">
        <f t="shared" si="1165"/>
        <v>93.900421024435019</v>
      </c>
      <c r="APA196" s="9"/>
      <c r="APB196" s="97">
        <f t="shared" si="1652"/>
        <v>91.649999999999991</v>
      </c>
      <c r="APC196" s="15">
        <f t="shared" si="1653"/>
        <v>2.7799282855349715E-4</v>
      </c>
      <c r="APD196" s="11"/>
      <c r="APE196" s="11"/>
    </row>
    <row r="197" spans="1:1097" x14ac:dyDescent="0.2">
      <c r="A197" s="183"/>
      <c r="B197" s="183"/>
      <c r="C197" s="1">
        <f t="shared" si="1654"/>
        <v>180</v>
      </c>
      <c r="D197" s="1">
        <f t="shared" si="1655"/>
        <v>6024.5844021139956</v>
      </c>
      <c r="E197" s="1">
        <f t="shared" si="1656"/>
        <v>-16317921.817764627</v>
      </c>
      <c r="F197" s="2">
        <f t="shared" si="1657"/>
        <v>113.16</v>
      </c>
      <c r="G197" s="8">
        <f t="shared" si="1658"/>
        <v>1.9810000000000001E-3</v>
      </c>
      <c r="H197" s="6">
        <f t="shared" si="1659"/>
        <v>0.14400020254000001</v>
      </c>
      <c r="I197" s="2">
        <f t="shared" si="1660"/>
        <v>3500</v>
      </c>
      <c r="J197" s="3">
        <f t="shared" si="857"/>
        <v>58.333333333333336</v>
      </c>
      <c r="K197" s="3">
        <f t="shared" si="858"/>
        <v>366.52</v>
      </c>
      <c r="L197" s="1">
        <f t="shared" si="1661"/>
        <v>0.82</v>
      </c>
      <c r="M197" s="1">
        <f t="shared" si="1662"/>
        <v>0.66</v>
      </c>
      <c r="N197" s="1">
        <f t="shared" si="1166"/>
        <v>0.54120000000000001</v>
      </c>
      <c r="O197" s="3">
        <f t="shared" si="1167"/>
        <v>7.5227878787878781</v>
      </c>
      <c r="P197" s="40">
        <f t="shared" si="859"/>
        <v>570.9796</v>
      </c>
      <c r="Q197" s="1">
        <f t="shared" si="1663"/>
        <v>21.51</v>
      </c>
      <c r="R197" s="1">
        <f t="shared" si="1664"/>
        <v>151</v>
      </c>
      <c r="S197" s="2">
        <f t="shared" si="1665"/>
        <v>12587.54</v>
      </c>
      <c r="T197" s="1">
        <f t="shared" si="860"/>
        <v>83.916933333333333</v>
      </c>
      <c r="U197" s="7">
        <f t="shared" si="1666"/>
        <v>9.1849501318337995E-2</v>
      </c>
      <c r="V197" s="7">
        <f t="shared" si="861"/>
        <v>6.6258942829124593E-3</v>
      </c>
      <c r="W197" s="159">
        <f t="shared" si="1667"/>
        <v>3.4283282369456214E-2</v>
      </c>
      <c r="X197" s="40">
        <f t="shared" si="862"/>
        <v>8095.2484858865882</v>
      </c>
      <c r="Y197" s="1">
        <f t="shared" si="1668"/>
        <v>0</v>
      </c>
      <c r="Z197" s="1">
        <f t="shared" si="1669"/>
        <v>113.16</v>
      </c>
      <c r="AA197" s="1">
        <f t="shared" si="1670"/>
        <v>91.649999999999991</v>
      </c>
      <c r="AB197" s="6">
        <f t="shared" si="863"/>
        <v>0.2895550479995273</v>
      </c>
      <c r="AC197" s="1">
        <f t="shared" si="1671"/>
        <v>526.19133708825245</v>
      </c>
      <c r="AD197" s="40">
        <f t="shared" si="864"/>
        <v>36363.626619283568</v>
      </c>
      <c r="AE197" s="1">
        <f t="shared" si="865"/>
        <v>0.15947988387208822</v>
      </c>
      <c r="AF197" s="2">
        <f t="shared" si="1796"/>
        <v>12</v>
      </c>
      <c r="AG197" s="10">
        <f t="shared" si="866"/>
        <v>1.9137586064650587</v>
      </c>
      <c r="AH197" s="12">
        <f t="shared" si="867"/>
        <v>0.643443311147047</v>
      </c>
      <c r="AI197" s="43">
        <f t="shared" si="868"/>
        <v>-5.2397087338999329E-6</v>
      </c>
      <c r="AJ197" s="93">
        <f t="shared" si="869"/>
        <v>1.326637397039895E-6</v>
      </c>
      <c r="AK197" s="43">
        <f t="shared" si="1168"/>
        <v>0</v>
      </c>
      <c r="AL197" s="43">
        <f t="shared" si="870"/>
        <v>2.5853598252399468E-4</v>
      </c>
      <c r="AM197" s="43"/>
      <c r="AN197" s="43">
        <f t="shared" si="1169"/>
        <v>0</v>
      </c>
      <c r="AO197" s="10">
        <f t="shared" si="1170"/>
        <v>96.312425631119723</v>
      </c>
      <c r="AP197" s="9"/>
      <c r="AQ197" s="9">
        <f t="shared" si="871"/>
        <v>96.171438364197371</v>
      </c>
      <c r="AR197" s="104">
        <f t="shared" si="1171"/>
        <v>96.171438364197371</v>
      </c>
      <c r="AS197" s="15">
        <f t="shared" si="1172"/>
        <v>0</v>
      </c>
      <c r="AT197" s="49"/>
      <c r="AU197" s="11">
        <f t="shared" si="1173"/>
        <v>8.708196216550417E-6</v>
      </c>
      <c r="AV197" s="10">
        <f t="shared" si="1174"/>
        <v>96.24193061888289</v>
      </c>
      <c r="AW197" s="9">
        <f t="shared" si="872"/>
        <v>96.171438364197371</v>
      </c>
      <c r="AX197" s="9">
        <f t="shared" si="873"/>
        <v>96.030469173624212</v>
      </c>
      <c r="AY197" s="97">
        <f t="shared" si="1175"/>
        <v>96.100953768910784</v>
      </c>
      <c r="AZ197" s="15">
        <f t="shared" si="1176"/>
        <v>8.7069094184657678E-6</v>
      </c>
      <c r="BA197" s="49"/>
      <c r="BB197" s="11">
        <f t="shared" si="1177"/>
        <v>1.7415446199243147E-5</v>
      </c>
      <c r="BC197" s="10">
        <f t="shared" si="1178"/>
        <v>96.171440509092946</v>
      </c>
      <c r="BD197" s="9">
        <f t="shared" si="874"/>
        <v>96.171435607460964</v>
      </c>
      <c r="BE197" s="9">
        <f t="shared" si="875"/>
        <v>95.88951789666379</v>
      </c>
      <c r="BF197" s="97">
        <f t="shared" si="1179"/>
        <v>96.030476752062384</v>
      </c>
      <c r="BG197" s="15">
        <f t="shared" si="1180"/>
        <v>1.7412542140532224E-5</v>
      </c>
      <c r="BH197" s="49"/>
      <c r="BI197" s="11">
        <f t="shared" si="1181"/>
        <v>2.6121419285379439E-5</v>
      </c>
      <c r="BJ197" s="10">
        <f t="shared" si="1182"/>
        <v>96.100952464642504</v>
      </c>
      <c r="BK197" s="9">
        <f t="shared" si="876"/>
        <v>96.171424582132147</v>
      </c>
      <c r="BL197" s="9">
        <f t="shared" si="1183"/>
        <v>95.748584368875512</v>
      </c>
      <c r="BM197" s="97">
        <f t="shared" si="1184"/>
        <v>95.960004475503837</v>
      </c>
      <c r="BN197" s="15">
        <f t="shared" si="1185"/>
        <v>2.6116567885087654E-5</v>
      </c>
      <c r="BO197" s="49"/>
      <c r="BP197" s="11">
        <f t="shared" si="1186"/>
        <v>3.482578501566702E-5</v>
      </c>
      <c r="BQ197" s="10">
        <f t="shared" si="1187"/>
        <v>96.030463649203327</v>
      </c>
      <c r="BR197" s="9">
        <f t="shared" si="877"/>
        <v>96.171399779407224</v>
      </c>
      <c r="BS197" s="9">
        <f t="shared" si="1188"/>
        <v>95.60766842413706</v>
      </c>
      <c r="BT197" s="97">
        <f t="shared" si="1189"/>
        <v>95.889534101772142</v>
      </c>
      <c r="BU197" s="15">
        <f t="shared" si="1190"/>
        <v>3.4818656663410901E-5</v>
      </c>
      <c r="BV197" s="12"/>
      <c r="BW197" s="11">
        <f t="shared" si="1191"/>
        <v>4.352821318458587E-5</v>
      </c>
      <c r="BX197" s="10">
        <f t="shared" si="1192"/>
        <v>95.959971227655274</v>
      </c>
      <c r="BY197" s="9">
        <f t="shared" si="878"/>
        <v>96.171355694369879</v>
      </c>
      <c r="BZ197" s="9">
        <f t="shared" si="1193"/>
        <v>95.466769894667678</v>
      </c>
      <c r="CA197" s="97">
        <f t="shared" si="1194"/>
        <v>95.819062794518771</v>
      </c>
      <c r="CB197" s="15">
        <f t="shared" si="1195"/>
        <v>4.3518478829315972E-5</v>
      </c>
      <c r="CC197" s="12"/>
      <c r="CD197" s="11">
        <f t="shared" si="1196"/>
        <v>5.2228373890638206E-5</v>
      </c>
      <c r="CE197" s="10">
        <f t="shared" si="1197"/>
        <v>95.88947236651498</v>
      </c>
      <c r="CF197" s="9">
        <f t="shared" si="879"/>
        <v>96.171286826824712</v>
      </c>
      <c r="CG197" s="9">
        <f t="shared" si="1198"/>
        <v>95.325888611051298</v>
      </c>
      <c r="CH197" s="97">
        <f t="shared" si="1199"/>
        <v>95.748587718938012</v>
      </c>
      <c r="CI197" s="15">
        <f t="shared" si="1200"/>
        <v>5.2215705129205351E-5</v>
      </c>
      <c r="CJ197" s="12"/>
      <c r="CK197" s="11">
        <f t="shared" si="1201"/>
        <v>6.0925937586543929E-5</v>
      </c>
      <c r="CL197" s="10">
        <f t="shared" si="1202"/>
        <v>95.818964234363591</v>
      </c>
      <c r="CM197" s="9">
        <f t="shared" si="880"/>
        <v>96.171187682129016</v>
      </c>
      <c r="CN197" s="9">
        <f t="shared" si="1203"/>
        <v>95.185024402260908</v>
      </c>
      <c r="CO197" s="97">
        <f t="shared" si="1204"/>
        <v>95.678106042194969</v>
      </c>
      <c r="CP197" s="15">
        <f t="shared" si="1205"/>
        <v>6.0910006751947788E-5</v>
      </c>
      <c r="CQ197" s="12"/>
      <c r="CR197" s="11">
        <f t="shared" si="1206"/>
        <v>6.9620575129262426E-5</v>
      </c>
      <c r="CS197" s="10">
        <f t="shared" si="1207"/>
        <v>95.748444002274169</v>
      </c>
      <c r="CT197" s="9">
        <f t="shared" si="881"/>
        <v>96.171052772022534</v>
      </c>
      <c r="CU197" s="9">
        <f t="shared" si="882"/>
        <v>95.044177095683196</v>
      </c>
      <c r="CV197" s="97">
        <f t="shared" si="1208"/>
        <v>95.607614933852858</v>
      </c>
      <c r="CW197" s="15">
        <f t="shared" si="1209"/>
        <v>6.9601055378594573E-5</v>
      </c>
      <c r="CX197" s="12"/>
      <c r="CY197" s="11">
        <f t="shared" si="1210"/>
        <v>7.8311957829900114E-5</v>
      </c>
      <c r="CZ197" s="10">
        <f t="shared" si="1211"/>
        <v>95.677908844238118</v>
      </c>
      <c r="DA197" s="9">
        <f t="shared" si="883"/>
        <v>96.17087661545483</v>
      </c>
      <c r="DB197" s="9">
        <f t="shared" si="884"/>
        <v>94.903346517143078</v>
      </c>
      <c r="DC197" s="97">
        <f t="shared" si="1212"/>
        <v>95.537111566298961</v>
      </c>
      <c r="DD197" s="15">
        <f t="shared" si="1213"/>
        <v>7.8288523231965913E-5</v>
      </c>
      <c r="DE197" s="12"/>
      <c r="DF197" s="11">
        <f t="shared" si="1214"/>
        <v>8.6999757503505775E-5</v>
      </c>
      <c r="DG197" s="10">
        <f t="shared" si="1215"/>
        <v>95.607355937590285</v>
      </c>
      <c r="DH197" s="9">
        <f t="shared" si="885"/>
        <v>96.170653739410199</v>
      </c>
      <c r="DI197" s="9">
        <f t="shared" si="886"/>
        <v>94.762532490929246</v>
      </c>
      <c r="DJ197" s="97">
        <f t="shared" si="1216"/>
        <v>95.466593115169729</v>
      </c>
      <c r="DK197" s="15">
        <f t="shared" si="1217"/>
        <v>8.6972083126038937E-5</v>
      </c>
      <c r="DL197" s="12"/>
      <c r="DM197" s="11">
        <f t="shared" si="1218"/>
        <v>9.5683646518656928E-5</v>
      </c>
      <c r="DN197" s="10">
        <f t="shared" si="1219"/>
        <v>95.536782463433227</v>
      </c>
      <c r="DO197" s="9">
        <f t="shared" si="887"/>
        <v>96.170378679729609</v>
      </c>
      <c r="DP197" s="9">
        <f t="shared" si="888"/>
        <v>94.621734839820348</v>
      </c>
      <c r="DQ197" s="97">
        <f t="shared" si="1220"/>
        <v>95.396056759774979</v>
      </c>
      <c r="DR197" s="15">
        <f t="shared" si="1221"/>
        <v>9.5651408515081161E-5</v>
      </c>
      <c r="DS197" s="12"/>
      <c r="DT197" s="11">
        <f t="shared" si="1222"/>
        <v>1.0436329784686356E-4</v>
      </c>
      <c r="DU197" s="10">
        <f t="shared" si="1223"/>
        <v>95.466185607060254</v>
      </c>
      <c r="DV197" s="9">
        <f t="shared" si="889"/>
        <v>96.170045981929633</v>
      </c>
      <c r="DW197" s="9">
        <f t="shared" si="890"/>
        <v>94.480953385111192</v>
      </c>
      <c r="DX197" s="97">
        <f t="shared" si="1224"/>
        <v>95.325499683520405</v>
      </c>
      <c r="DY197" s="15">
        <f t="shared" si="1225"/>
        <v>1.0432617354261893E-4</v>
      </c>
      <c r="DZ197" s="12"/>
      <c r="EA197" s="11">
        <f t="shared" si="1226"/>
        <v>1.1303838511179122E-4</v>
      </c>
      <c r="EB197" s="10">
        <f t="shared" si="1227"/>
        <v>95.395562558376866</v>
      </c>
      <c r="EC197" s="9">
        <f t="shared" si="891"/>
        <v>96.169650202018019</v>
      </c>
      <c r="ED197" s="9">
        <f t="shared" si="892"/>
        <v>94.340187946639105</v>
      </c>
      <c r="EE197" s="97">
        <f t="shared" si="1228"/>
        <v>95.254919074328569</v>
      </c>
      <c r="EF197" s="15">
        <f t="shared" si="1229"/>
        <v>1.1299605309018119E-4</v>
      </c>
      <c r="EG197" s="12"/>
      <c r="EH197" s="11">
        <f t="shared" si="1230"/>
        <v>1.2170858263829436E-4</v>
      </c>
      <c r="EI197" s="10">
        <f t="shared" si="1231"/>
        <v>95.324910512320486</v>
      </c>
      <c r="EJ197" s="9">
        <f t="shared" si="893"/>
        <v>96.169185907305561</v>
      </c>
      <c r="EK197" s="9">
        <f t="shared" si="894"/>
        <v>94.199438342811774</v>
      </c>
      <c r="EL197" s="97">
        <f t="shared" si="1232"/>
        <v>95.184312125058668</v>
      </c>
      <c r="EM197" s="15">
        <f t="shared" si="1233"/>
        <v>1.2166072282573428E-4</v>
      </c>
      <c r="EN197" s="12"/>
      <c r="EO197" s="11">
        <f t="shared" si="1234"/>
        <v>1.3037356550114781E-4</v>
      </c>
      <c r="EP197" s="10">
        <f t="shared" si="1235"/>
        <v>95.254226669279063</v>
      </c>
      <c r="EQ197" s="9">
        <f t="shared" si="895"/>
        <v>96.16864767721421</v>
      </c>
      <c r="ER197" s="9">
        <f t="shared" si="896"/>
        <v>94.058704390634418</v>
      </c>
      <c r="ES197" s="97">
        <f t="shared" si="1236"/>
        <v>95.113676033924321</v>
      </c>
      <c r="ET197" s="15">
        <f t="shared" si="1237"/>
        <v>1.3031985925189904E-4</v>
      </c>
      <c r="EU197" s="12"/>
      <c r="EV197" s="11">
        <f t="shared" si="1238"/>
        <v>1.3903300957361677E-4</v>
      </c>
      <c r="EW197" s="10">
        <f t="shared" si="1239"/>
        <v>95.183508235507276</v>
      </c>
      <c r="EX197" s="9">
        <f t="shared" si="897"/>
        <v>96.168030104080955</v>
      </c>
      <c r="EY197" s="9">
        <f t="shared" si="898"/>
        <v>93.917985905737851</v>
      </c>
      <c r="EZ197" s="97">
        <f t="shared" si="1240"/>
        <v>95.04300800490941</v>
      </c>
      <c r="FA197" s="15">
        <f t="shared" si="1241"/>
        <v>1.389731397538853E-4</v>
      </c>
      <c r="FB197" s="12"/>
      <c r="FC197" s="11">
        <f t="shared" si="1242"/>
        <v>1.4768659157571778E-4</v>
      </c>
      <c r="FD197" s="10">
        <f t="shared" si="1243"/>
        <v>95.112752423541053</v>
      </c>
      <c r="FE197" s="9">
        <f t="shared" si="899"/>
        <v>96.167327793957412</v>
      </c>
      <c r="FF197" s="9">
        <f t="shared" si="900"/>
        <v>93.777282702407049</v>
      </c>
      <c r="FG197" s="97">
        <f t="shared" si="1244"/>
        <v>94.972305248182238</v>
      </c>
      <c r="FH197" s="15">
        <f t="shared" si="1245"/>
        <v>1.4762024264710336E-4</v>
      </c>
      <c r="FI197" s="12"/>
      <c r="FJ197" s="11">
        <f t="shared" si="1246"/>
        <v>1.5633398912220762E-4</v>
      </c>
      <c r="FK197" s="10">
        <f t="shared" si="1247"/>
        <v>95.041956452610094</v>
      </c>
      <c r="FL197" s="9">
        <f t="shared" si="901"/>
        <v>96.166535367404691</v>
      </c>
      <c r="FM197" s="9">
        <f t="shared" si="902"/>
        <v>93.636594593609928</v>
      </c>
      <c r="FN197" s="97">
        <f t="shared" si="1248"/>
        <v>94.901564980507317</v>
      </c>
      <c r="FO197" s="15">
        <f t="shared" si="1249"/>
        <v>1.5626084722448585E-4</v>
      </c>
      <c r="FP197" s="12"/>
      <c r="FQ197" s="11">
        <f t="shared" si="1250"/>
        <v>1.6497488077030022E-4</v>
      </c>
      <c r="FR197" s="10">
        <f t="shared" si="1251"/>
        <v>94.971117549048046</v>
      </c>
      <c r="FS197" s="9">
        <f t="shared" si="903"/>
        <v>96.165647460283523</v>
      </c>
      <c r="FT197" s="9">
        <f t="shared" si="904"/>
        <v>93.495921391026556</v>
      </c>
      <c r="FU197" s="97">
        <f t="shared" si="1252"/>
        <v>94.83078442565504</v>
      </c>
      <c r="FV197" s="15">
        <f t="shared" si="1253"/>
        <v>1.6489463380348478E-4</v>
      </c>
      <c r="FW197" s="12"/>
      <c r="FX197" s="11">
        <f t="shared" si="1254"/>
        <v>1.7360894606706378E-4</v>
      </c>
      <c r="FY197" s="10">
        <f t="shared" si="1255"/>
        <v>94.900232946700399</v>
      </c>
      <c r="FZ197" s="9">
        <f t="shared" si="905"/>
        <v>96.164658724539123</v>
      </c>
      <c r="GA197" s="9">
        <f t="shared" si="906"/>
        <v>93.355262905078689</v>
      </c>
      <c r="GB197" s="97">
        <f t="shared" si="1256"/>
        <v>94.759960814808906</v>
      </c>
      <c r="GC197" s="15">
        <f t="shared" si="1257"/>
        <v>1.7352128377272103E-4</v>
      </c>
      <c r="GD197" s="12"/>
      <c r="GE197" s="11">
        <f t="shared" si="1258"/>
        <v>1.8223586559650413E-4</v>
      </c>
      <c r="GF197" s="10">
        <f t="shared" si="1259"/>
        <v>94.82929988732991</v>
      </c>
      <c r="GG197" s="9">
        <f t="shared" si="907"/>
        <v>96.163563828980813</v>
      </c>
      <c r="GH197" s="9">
        <f t="shared" si="908"/>
        <v>93.21461894495998</v>
      </c>
      <c r="GI197" s="97">
        <f t="shared" si="1260"/>
        <v>94.689091386970404</v>
      </c>
      <c r="GJ197" s="15">
        <f t="shared" si="1261"/>
        <v>1.8214047963827581E-4</v>
      </c>
      <c r="GK197" s="12"/>
      <c r="GL197" s="11">
        <f t="shared" si="1262"/>
        <v>1.9085532102629824E-4</v>
      </c>
      <c r="GM197" s="10">
        <f t="shared" si="1263"/>
        <v>94.758315621019591</v>
      </c>
      <c r="GN197" s="9">
        <f t="shared" si="909"/>
        <v>96.162357460055972</v>
      </c>
      <c r="GO197" s="9">
        <f t="shared" si="910"/>
        <v>93.073989318665539</v>
      </c>
      <c r="GP197" s="115">
        <f t="shared" si="1264"/>
        <v>94.618173389360749</v>
      </c>
      <c r="GQ197" s="15">
        <f t="shared" si="1265"/>
        <v>1.907519050696694E-4</v>
      </c>
      <c r="GR197" s="12"/>
      <c r="GS197" s="11">
        <f t="shared" si="1266"/>
        <v>1.9946699515424197E-4</v>
      </c>
      <c r="GT197" s="10">
        <f t="shared" si="1267"/>
        <v>94.687277406572477</v>
      </c>
      <c r="GU197" s="9">
        <f t="shared" si="911"/>
        <v>96.161034322618249</v>
      </c>
      <c r="GV197" s="9">
        <f t="shared" si="912"/>
        <v>92.933373833023779</v>
      </c>
      <c r="GW197" s="115">
        <f t="shared" si="1268"/>
        <v>94.547204077821021</v>
      </c>
      <c r="GX197" s="15">
        <f t="shared" si="1269"/>
        <v>1.9935524494532942E-4</v>
      </c>
      <c r="GY197" s="12"/>
      <c r="GZ197" s="11">
        <f t="shared" si="1270"/>
        <v>2.0807057195420788E-4</v>
      </c>
      <c r="HA197" s="10">
        <f t="shared" si="1271"/>
        <v>94.616182511909557</v>
      </c>
      <c r="HB197" s="9">
        <f t="shared" si="913"/>
        <v>96.159589140689619</v>
      </c>
      <c r="HC197" s="9">
        <f t="shared" si="914"/>
        <v>92.792772293726273</v>
      </c>
      <c r="HD197" s="97">
        <f t="shared" si="1272"/>
        <v>94.476180717207939</v>
      </c>
      <c r="HE197" s="15">
        <f t="shared" si="1273"/>
        <v>2.0795018539783758E-4</v>
      </c>
      <c r="HF197" s="12"/>
      <c r="HG197" s="11">
        <f t="shared" si="1274"/>
        <v>2.1666573662187488E-4</v>
      </c>
      <c r="HH197" s="10">
        <f t="shared" si="1275"/>
        <v>94.545028214463599</v>
      </c>
      <c r="HI197" s="9">
        <f t="shared" si="915"/>
        <v>96.158016658216198</v>
      </c>
      <c r="HJ197" s="9">
        <f t="shared" si="916"/>
        <v>92.652184505359784</v>
      </c>
      <c r="HK197" s="97">
        <f t="shared" si="1276"/>
        <v>94.405100581787991</v>
      </c>
      <c r="HL197" s="15">
        <f t="shared" si="1277"/>
        <v>2.1653641385860784E-4</v>
      </c>
      <c r="HM197" s="12"/>
      <c r="HN197" s="11">
        <f t="shared" si="1278"/>
        <v>2.2525217561995757E-4</v>
      </c>
      <c r="HO197" s="10">
        <f t="shared" si="1279"/>
        <v>94.473811801570804</v>
      </c>
      <c r="HP197" s="9">
        <f t="shared" si="917"/>
        <v>96.156311639817574</v>
      </c>
      <c r="HQ197" s="9">
        <f t="shared" si="918"/>
        <v>92.511610271437448</v>
      </c>
      <c r="HR197" s="115">
        <f t="shared" si="1280"/>
        <v>94.333960955627504</v>
      </c>
      <c r="HS197" s="15">
        <f t="shared" si="1281"/>
        <v>2.2511361910226613E-4</v>
      </c>
      <c r="HT197" s="12"/>
      <c r="HU197" s="11">
        <f t="shared" si="1672"/>
        <v>2.3382957672308797E-4</v>
      </c>
      <c r="HV197" s="10">
        <f t="shared" si="1282"/>
        <v>94.402530570858744</v>
      </c>
      <c r="HW197" s="9">
        <f t="shared" si="919"/>
        <v>96.154468871529374</v>
      </c>
      <c r="HX197" s="9">
        <f t="shared" si="920"/>
        <v>92.371049394431338</v>
      </c>
      <c r="HY197" s="115">
        <f t="shared" si="1283"/>
        <v>94.262759132980364</v>
      </c>
      <c r="HZ197" s="15">
        <f t="shared" si="1284"/>
        <v>2.3368149129048406E-4</v>
      </c>
      <c r="IA197" s="12"/>
      <c r="IB197" s="11">
        <f t="shared" si="1673"/>
        <v>2.4239762906223201E-4</v>
      </c>
      <c r="IC197" s="10">
        <f t="shared" si="1285"/>
        <v>94.331181830631508</v>
      </c>
      <c r="ID197" s="9">
        <f t="shared" si="921"/>
        <v>96.152483161538882</v>
      </c>
      <c r="IE197" s="9">
        <f t="shared" si="922"/>
        <v>92.230501675803822</v>
      </c>
      <c r="IF197" s="115">
        <f t="shared" si="1286"/>
        <v>94.191492418671345</v>
      </c>
      <c r="IG197" s="15">
        <f t="shared" si="1287"/>
        <v>2.4223972201549662E-4</v>
      </c>
      <c r="IH197" s="12"/>
      <c r="II197" s="11">
        <f t="shared" si="1674"/>
        <v>2.5095602316875515E-4</v>
      </c>
      <c r="IJ197" s="10">
        <f t="shared" si="1288"/>
        <v>94.259762900250692</v>
      </c>
      <c r="IK197" s="9">
        <f t="shared" si="923"/>
        <v>96.150349340913507</v>
      </c>
      <c r="IL197" s="9">
        <f t="shared" si="924"/>
        <v>92.089966916040794</v>
      </c>
      <c r="IM197" s="115">
        <f t="shared" si="1289"/>
        <v>94.120158128477158</v>
      </c>
      <c r="IN197" s="15">
        <f t="shared" si="1290"/>
        <v>2.5078800434301976E-4</v>
      </c>
      <c r="IO197" s="12"/>
      <c r="IP197" s="11">
        <f t="shared" si="1675"/>
        <v>2.5950445101794877E-4</v>
      </c>
      <c r="IQ197" s="10">
        <f t="shared" si="1291"/>
        <v>94.188271110513682</v>
      </c>
      <c r="IR197" s="9">
        <f t="shared" si="925"/>
        <v>96.148062264321922</v>
      </c>
      <c r="IS197" s="9">
        <f t="shared" si="926"/>
        <v>91.949444914684079</v>
      </c>
      <c r="IT197" s="115">
        <f t="shared" si="1292"/>
        <v>94.048753589503008</v>
      </c>
      <c r="IU197" s="15">
        <f t="shared" si="1293"/>
        <v>2.5932603285481467E-4</v>
      </c>
      <c r="IV197" s="12"/>
      <c r="IW197" s="11">
        <f t="shared" si="1676"/>
        <v>2.6804260607217055E-4</v>
      </c>
      <c r="IX197" s="10">
        <f t="shared" si="1294"/>
        <v>94.116703804027736</v>
      </c>
      <c r="IY197" s="9">
        <f t="shared" si="927"/>
        <v>96.145616810747555</v>
      </c>
      <c r="IZ197" s="9">
        <f t="shared" si="928"/>
        <v>91.808935470364645</v>
      </c>
      <c r="JA197" s="115">
        <f t="shared" si="1295"/>
        <v>93.9772761405561</v>
      </c>
      <c r="JB197" s="15">
        <f t="shared" si="1296"/>
        <v>2.6785350369068738E-4</v>
      </c>
      <c r="JC197" s="12"/>
      <c r="JD197" s="11">
        <f t="shared" si="1677"/>
        <v>2.7657018332347767E-4</v>
      </c>
      <c r="JE197" s="10">
        <f t="shared" si="1297"/>
        <v>94.045058335580634</v>
      </c>
      <c r="JF197" s="9">
        <f t="shared" si="929"/>
        <v>96.143007884194333</v>
      </c>
      <c r="JG197" s="9">
        <f t="shared" si="930"/>
        <v>91.668438380835923</v>
      </c>
      <c r="JH197" s="115">
        <f t="shared" si="1298"/>
        <v>93.905723132515135</v>
      </c>
      <c r="JI197" s="15">
        <f t="shared" si="1299"/>
        <v>2.7637011459002438E-4</v>
      </c>
      <c r="JJ197" s="12"/>
      <c r="JK197" s="11">
        <f t="shared" si="1678"/>
        <v>2.8508687933579942E-4</v>
      </c>
      <c r="JL197" s="10">
        <f t="shared" si="1300"/>
        <v>93.973332072507361</v>
      </c>
      <c r="JM197" s="9">
        <f t="shared" si="931"/>
        <v>96.14023041438449</v>
      </c>
      <c r="JN197" s="9">
        <f t="shared" si="932"/>
        <v>91.527953443006979</v>
      </c>
      <c r="JO197" s="115">
        <f t="shared" si="1301"/>
        <v>93.834091928695727</v>
      </c>
      <c r="JP197" s="15">
        <f t="shared" si="1302"/>
        <v>2.8487556493285275E-4</v>
      </c>
      <c r="JQ197" s="12"/>
      <c r="JR197" s="11">
        <f t="shared" si="1679"/>
        <v>2.9359239228662285E-4</v>
      </c>
      <c r="JS197" s="10">
        <f t="shared" si="1303"/>
        <v>93.901522395052694</v>
      </c>
      <c r="JT197" s="9">
        <f t="shared" si="933"/>
        <v>96.137279357448165</v>
      </c>
      <c r="JU197" s="9">
        <f t="shared" si="934"/>
        <v>91.387480452976703</v>
      </c>
      <c r="JV197" s="115">
        <f t="shared" si="1304"/>
        <v>93.762379905212441</v>
      </c>
      <c r="JW197" s="15">
        <f t="shared" si="1305"/>
        <v>2.9336955578030359E-4</v>
      </c>
      <c r="JX197" s="12"/>
      <c r="JY197" s="11">
        <f t="shared" si="1680"/>
        <v>3.0208642200813668E-4</v>
      </c>
      <c r="JZ197" s="10">
        <f t="shared" si="1306"/>
        <v>93.829626696730145</v>
      </c>
      <c r="KA197" s="9">
        <f t="shared" si="935"/>
        <v>96.13414969660468</v>
      </c>
      <c r="KB197" s="9">
        <f t="shared" si="936"/>
        <v>91.247019206067492</v>
      </c>
      <c r="KC197" s="115">
        <f t="shared" si="1307"/>
        <v>93.690584451336093</v>
      </c>
      <c r="KD197" s="15">
        <f t="shared" si="1308"/>
        <v>3.0185178991463273E-4</v>
      </c>
      <c r="KE197" s="12"/>
      <c r="KF197" s="11">
        <f t="shared" si="1681"/>
        <v>3.1056867002791076E-4</v>
      </c>
      <c r="KG197" s="10">
        <f t="shared" si="1309"/>
        <v>93.75764238467633</v>
      </c>
      <c r="KH197" s="9">
        <f t="shared" si="937"/>
        <v>96.130836442835275</v>
      </c>
      <c r="KI197" s="9">
        <f t="shared" si="938"/>
        <v>91.106569496859521</v>
      </c>
      <c r="KJ197" s="115">
        <f t="shared" si="1310"/>
        <v>93.618702969847391</v>
      </c>
      <c r="KK197" s="15">
        <f t="shared" si="1311"/>
        <v>3.1032197187863791E-4</v>
      </c>
      <c r="KL197" s="12"/>
      <c r="KM197" s="11">
        <f t="shared" si="1682"/>
        <v>3.1903883960900288E-4</v>
      </c>
      <c r="KN197" s="10">
        <f t="shared" si="1312"/>
        <v>93.685566880001375</v>
      </c>
      <c r="KO197" s="9">
        <f t="shared" si="939"/>
        <v>96.127334635547086</v>
      </c>
      <c r="KP197" s="9">
        <f t="shared" si="940"/>
        <v>90.966131119224897</v>
      </c>
      <c r="KQ197" s="115">
        <f t="shared" si="1313"/>
        <v>93.546732877385992</v>
      </c>
      <c r="KR197" s="15">
        <f t="shared" si="1314"/>
        <v>3.1877980801456128E-4</v>
      </c>
      <c r="KS197" s="12"/>
      <c r="KT197" s="11">
        <f t="shared" si="1683"/>
        <v>3.2749663578957239E-4</v>
      </c>
      <c r="KU197" s="10">
        <f t="shared" si="1315"/>
        <v>93.613397618134741</v>
      </c>
      <c r="KV197" s="9">
        <f t="shared" si="941"/>
        <v>96.123639343228305</v>
      </c>
      <c r="KW197" s="9">
        <f t="shared" si="942"/>
        <v>90.825703866362659</v>
      </c>
      <c r="KX197" s="115">
        <f t="shared" si="1316"/>
        <v>93.474671604795475</v>
      </c>
      <c r="KY197" s="15">
        <f t="shared" si="1317"/>
        <v>3.2722500650240587E-4</v>
      </c>
      <c r="KZ197" s="12"/>
      <c r="LA197" s="11">
        <f t="shared" si="1684"/>
        <v>3.3594176542188123E-4</v>
      </c>
      <c r="LB197" s="10">
        <f t="shared" si="1318"/>
        <v>93.541132049167032</v>
      </c>
      <c r="LC197" s="9">
        <f t="shared" si="943"/>
        <v>96.119745664094225</v>
      </c>
      <c r="LD197" s="9">
        <f t="shared" si="944"/>
        <v>90.685287530832511</v>
      </c>
      <c r="LE197" s="115">
        <f t="shared" si="1319"/>
        <v>93.402516597463375</v>
      </c>
      <c r="LF197" s="15">
        <f t="shared" si="1320"/>
        <v>3.3565727739773759E-4</v>
      </c>
      <c r="LG197" s="12"/>
      <c r="LH197" s="11">
        <f t="shared" si="1685"/>
        <v>3.4437393721084726E-4</v>
      </c>
      <c r="LI197" s="10">
        <f t="shared" si="1321"/>
        <v>93.468767638186492</v>
      </c>
      <c r="LJ197" s="9">
        <f t="shared" si="945"/>
        <v>96.115648726724075</v>
      </c>
      <c r="LK197" s="9">
        <f t="shared" si="946"/>
        <v>90.544881904590724</v>
      </c>
      <c r="LL197" s="115">
        <f t="shared" si="1322"/>
        <v>93.3302653156574</v>
      </c>
      <c r="LM197" s="15">
        <f t="shared" si="1323"/>
        <v>3.4407633266882003E-4</v>
      </c>
      <c r="LN197" s="12"/>
      <c r="LO197" s="11">
        <f t="shared" si="1686"/>
        <v>3.527928617518829E-4</v>
      </c>
      <c r="LP197" s="10">
        <f t="shared" si="1324"/>
        <v>93.396301865611946</v>
      </c>
      <c r="LQ197" s="9">
        <f t="shared" si="947"/>
        <v>96.1113436906885</v>
      </c>
      <c r="LR197" s="9">
        <f t="shared" si="948"/>
        <v>90.404486779024182</v>
      </c>
      <c r="LS197" s="115">
        <f t="shared" si="1325"/>
        <v>93.257915234856341</v>
      </c>
      <c r="LT197" s="15">
        <f t="shared" si="1326"/>
        <v>3.5248188623324914E-4</v>
      </c>
      <c r="LU197" s="12"/>
      <c r="LV197" s="11">
        <f t="shared" si="1687"/>
        <v>3.611982515682973E-4</v>
      </c>
      <c r="LW197" s="10">
        <f t="shared" si="1327"/>
        <v>93.323732227520026</v>
      </c>
      <c r="LX197" s="9">
        <f t="shared" si="949"/>
        <v>96.106825747167449</v>
      </c>
      <c r="LY197" s="9">
        <f t="shared" si="950"/>
        <v>90.26410194498618</v>
      </c>
      <c r="LZ197" s="115">
        <f t="shared" si="1328"/>
        <v>93.185463846076814</v>
      </c>
      <c r="MA197" s="15">
        <f t="shared" si="1329"/>
        <v>3.6087365399391913E-4</v>
      </c>
      <c r="MB197" s="12"/>
      <c r="MC197" s="11">
        <f t="shared" si="1688"/>
        <v>3.6958982114799907E-4</v>
      </c>
      <c r="MD197" s="10">
        <f t="shared" si="1330"/>
        <v>93.251056235968434</v>
      </c>
      <c r="ME197" s="9">
        <f t="shared" si="951"/>
        <v>96.102090119558383</v>
      </c>
      <c r="MF197" s="9">
        <f t="shared" si="952"/>
        <v>90.123727192830955</v>
      </c>
      <c r="MG197" s="115">
        <f t="shared" si="1331"/>
        <v>93.112908656194662</v>
      </c>
      <c r="MH197" s="15">
        <f t="shared" si="1332"/>
        <v>3.6925135387445087E-4</v>
      </c>
      <c r="MI197" s="12"/>
      <c r="MJ197" s="11">
        <f t="shared" si="1689"/>
        <v>3.7796728697969564E-4</v>
      </c>
      <c r="MK197" s="10">
        <f t="shared" si="1333"/>
        <v>93.178271419313646</v>
      </c>
      <c r="ML197" s="9">
        <f t="shared" si="953"/>
        <v>96.0971320640747</v>
      </c>
      <c r="MM197" s="9">
        <f t="shared" si="954"/>
        <v>89.983362312449572</v>
      </c>
      <c r="MN197" s="115">
        <f t="shared" si="1334"/>
        <v>93.040247188262128</v>
      </c>
      <c r="MO197" s="15">
        <f t="shared" si="1335"/>
        <v>3.776147058539343E-4</v>
      </c>
      <c r="MP197" s="12"/>
      <c r="MQ197" s="11">
        <f t="shared" si="1690"/>
        <v>3.8633036758840448E-4</v>
      </c>
      <c r="MR197" s="10">
        <f t="shared" si="1336"/>
        <v>93.105375322524296</v>
      </c>
      <c r="MS197" s="9">
        <f t="shared" si="955"/>
        <v>96.091946870334098</v>
      </c>
      <c r="MT197" s="9">
        <f t="shared" si="956"/>
        <v>89.843007093304792</v>
      </c>
      <c r="MU197" s="115">
        <f t="shared" si="1337"/>
        <v>92.967476981819445</v>
      </c>
      <c r="MV197" s="15">
        <f t="shared" si="1338"/>
        <v>3.8596343200111947E-4</v>
      </c>
      <c r="MW197" s="12"/>
      <c r="MX197" s="11">
        <f t="shared" si="1691"/>
        <v>3.9467878357041979E-4</v>
      </c>
      <c r="MY197" s="10">
        <f t="shared" si="1339"/>
        <v>93.032365507489018</v>
      </c>
      <c r="MZ197" s="9">
        <f t="shared" si="957"/>
        <v>96.086529861936896</v>
      </c>
      <c r="NA197" s="9">
        <f t="shared" si="958"/>
        <v>89.702661324466632</v>
      </c>
      <c r="NB197" s="115">
        <f t="shared" si="1340"/>
        <v>92.894595593201757</v>
      </c>
      <c r="NC197" s="15">
        <f t="shared" si="1341"/>
        <v>3.9429725650794021E-4</v>
      </c>
      <c r="ND197" s="12"/>
      <c r="NE197" s="11">
        <f t="shared" si="1692"/>
        <v>4.0301225762762335E-4</v>
      </c>
      <c r="NF197" s="10">
        <f t="shared" si="1342"/>
        <v>92.959239553319492</v>
      </c>
      <c r="NG197" s="9">
        <f t="shared" si="959"/>
        <v>96.080876397034046</v>
      </c>
      <c r="NH197" s="9">
        <f t="shared" si="960"/>
        <v>89.562324794648092</v>
      </c>
      <c r="NI197" s="115">
        <f t="shared" si="1343"/>
        <v>92.821600595841062</v>
      </c>
      <c r="NJ197" s="15">
        <f t="shared" si="1344"/>
        <v>4.0261590572238375E-4</v>
      </c>
      <c r="NK197" s="12"/>
      <c r="NL197" s="11">
        <f t="shared" si="1693"/>
        <v>4.1133051460116236E-4</v>
      </c>
      <c r="NM197" s="10">
        <f t="shared" si="1345"/>
        <v>92.885995056648341</v>
      </c>
      <c r="NN197" s="9">
        <f t="shared" si="961"/>
        <v>96.074981868884848</v>
      </c>
      <c r="NO197" s="9">
        <f t="shared" si="962"/>
        <v>89.42199729224032</v>
      </c>
      <c r="NP197" s="115">
        <f t="shared" si="1346"/>
        <v>92.748489580562591</v>
      </c>
      <c r="NQ197" s="15">
        <f t="shared" si="1347"/>
        <v>4.109191081807714E-4</v>
      </c>
      <c r="NR197" s="12"/>
      <c r="NS197" s="11">
        <f t="shared" si="1694"/>
        <v>4.1963328150451218E-4</v>
      </c>
      <c r="NT197" s="10">
        <f t="shared" si="1348"/>
        <v>92.812629631921567</v>
      </c>
      <c r="NU197" s="9">
        <f t="shared" si="963"/>
        <v>96.068841706404115</v>
      </c>
      <c r="NV197" s="9">
        <f t="shared" si="964"/>
        <v>89.281678605348446</v>
      </c>
      <c r="NW197" s="115">
        <f t="shared" si="1349"/>
        <v>92.675260155876288</v>
      </c>
      <c r="NX197" s="15">
        <f t="shared" si="1350"/>
        <v>4.1920659463934458E-4</v>
      </c>
      <c r="NY197" s="12"/>
      <c r="NZ197" s="11">
        <f t="shared" si="1695"/>
        <v>4.2792028755587655E-4</v>
      </c>
      <c r="OA197" s="10">
        <f t="shared" si="1351"/>
        <v>92.739140911685951</v>
      </c>
      <c r="OB197" s="9">
        <f t="shared" si="965"/>
        <v>96.062451374698739</v>
      </c>
      <c r="OC197" s="9">
        <f t="shared" si="966"/>
        <v>89.141368521827175</v>
      </c>
      <c r="OD197" s="115">
        <f t="shared" si="1352"/>
        <v>92.601909948262957</v>
      </c>
      <c r="OE197" s="15">
        <f t="shared" si="1353"/>
        <v>4.2747809810519792E-4</v>
      </c>
      <c r="OF197" s="12"/>
      <c r="OG197" s="11">
        <f t="shared" si="1696"/>
        <v>4.3619126420994033E-4</v>
      </c>
      <c r="OH197" s="10">
        <f t="shared" si="1354"/>
        <v>92.665526546870979</v>
      </c>
      <c r="OI197" s="9">
        <f t="shared" si="967"/>
        <v>96.05580637559359</v>
      </c>
      <c r="OJ197" s="9">
        <f t="shared" si="968"/>
        <v>89.001066829315903</v>
      </c>
      <c r="OK197" s="115">
        <f t="shared" si="1355"/>
        <v>92.528436602454747</v>
      </c>
      <c r="OL197" s="15">
        <f t="shared" si="1356"/>
        <v>4.3573335386659569E-4</v>
      </c>
      <c r="OM197" s="12"/>
      <c r="ON197" s="11">
        <f t="shared" si="1697"/>
        <v>4.4444594518899735E-4</v>
      </c>
      <c r="OO197" s="10">
        <f t="shared" si="1357"/>
        <v>92.591784207065118</v>
      </c>
      <c r="OP197" s="9">
        <f t="shared" si="969"/>
        <v>96.048902248146533</v>
      </c>
      <c r="OQ197" s="9">
        <f t="shared" si="970"/>
        <v>88.860773315274983</v>
      </c>
      <c r="OR197" s="115">
        <f t="shared" si="1358"/>
        <v>92.454837781710751</v>
      </c>
      <c r="OS197" s="15">
        <f t="shared" si="1359"/>
        <v>4.4397209952254623E-4</v>
      </c>
      <c r="OT197" s="12"/>
      <c r="OU197" s="11">
        <f t="shared" si="1698"/>
        <v>4.5268406651334769E-4</v>
      </c>
      <c r="OV197" s="10">
        <f t="shared" si="1360"/>
        <v>92.517911580787171</v>
      </c>
      <c r="OW197" s="9">
        <f t="shared" si="971"/>
        <v>96.041734569152553</v>
      </c>
      <c r="OX197" s="9">
        <f t="shared" si="972"/>
        <v>88.720487767020856</v>
      </c>
      <c r="OY197" s="115">
        <f t="shared" si="1361"/>
        <v>92.381111168086704</v>
      </c>
      <c r="OZ197" s="15">
        <f t="shared" si="1362"/>
        <v>4.5219407501176145E-4</v>
      </c>
      <c r="PA197" s="12"/>
      <c r="PB197" s="11">
        <f t="shared" si="1699"/>
        <v>4.609053665310914E-4</v>
      </c>
      <c r="PC197" s="10">
        <f t="shared" si="1363"/>
        <v>92.443906375751538</v>
      </c>
      <c r="PD197" s="9">
        <f t="shared" si="973"/>
        <v>96.034298953636863</v>
      </c>
      <c r="PE197" s="9">
        <f t="shared" si="974"/>
        <v>88.580209971761406</v>
      </c>
      <c r="PF197" s="115">
        <f t="shared" si="1364"/>
        <v>92.307254462699134</v>
      </c>
      <c r="PG197" s="15">
        <f t="shared" si="1365"/>
        <v>4.6039902264093932E-4</v>
      </c>
      <c r="PH197" s="12"/>
      <c r="PI197" s="11">
        <f t="shared" si="1700"/>
        <v>4.6910958594722704E-4</v>
      </c>
      <c r="PJ197" s="10">
        <f t="shared" si="1366"/>
        <v>92.369766319128047</v>
      </c>
      <c r="PK197" s="9">
        <f t="shared" si="975"/>
        <v>96.026591055336937</v>
      </c>
      <c r="PL197" s="9">
        <f t="shared" si="976"/>
        <v>88.439939716631827</v>
      </c>
      <c r="PM197" s="115">
        <f t="shared" si="1367"/>
        <v>92.233265385984382</v>
      </c>
      <c r="PN197" s="15">
        <f t="shared" si="1368"/>
        <v>4.6858668711231187E-4</v>
      </c>
      <c r="PO197" s="12"/>
      <c r="PP197" s="11">
        <f t="shared" si="1701"/>
        <v>4.77296467852046E-4</v>
      </c>
      <c r="PQ197" s="10">
        <f t="shared" si="1369"/>
        <v>92.295489157796396</v>
      </c>
      <c r="PR197" s="9">
        <f t="shared" si="977"/>
        <v>96.018606567173308</v>
      </c>
      <c r="PS197" s="9">
        <f t="shared" si="978"/>
        <v>88.299676788730068</v>
      </c>
      <c r="PT197" s="115">
        <f t="shared" si="1370"/>
        <v>92.159141677951681</v>
      </c>
      <c r="PU197" s="15">
        <f t="shared" si="1371"/>
        <v>4.7675681555054084E-4</v>
      </c>
      <c r="PV197" s="12"/>
      <c r="PW197" s="11">
        <f t="shared" si="1702"/>
        <v>4.8546575774885653E-4</v>
      </c>
      <c r="PX197" s="10">
        <f t="shared" si="1372"/>
        <v>92.22107265859475</v>
      </c>
      <c r="PY197" s="9">
        <f t="shared" si="979"/>
        <v>96.010341221709126</v>
      </c>
      <c r="PZ197" s="9">
        <f t="shared" si="980"/>
        <v>88.159420975151619</v>
      </c>
      <c r="QA197" s="115">
        <f t="shared" si="1373"/>
        <v>92.084881098430373</v>
      </c>
      <c r="QB197" s="15">
        <f t="shared" si="1374"/>
        <v>4.8490915752894752E-4</v>
      </c>
      <c r="QC197" s="12"/>
      <c r="QD197" s="11">
        <f t="shared" si="1703"/>
        <v>4.936172035810599E-4</v>
      </c>
      <c r="QE197" s="10">
        <f t="shared" si="1375"/>
        <v>92.146514608562285</v>
      </c>
      <c r="QF197" s="9">
        <f t="shared" si="981"/>
        <v>96.001790791598367</v>
      </c>
      <c r="QG197" s="9">
        <f t="shared" si="982"/>
        <v>88.01917206302511</v>
      </c>
      <c r="QH197" s="115">
        <f t="shared" si="1376"/>
        <v>92.010481427311731</v>
      </c>
      <c r="QI197" s="15">
        <f t="shared" si="1377"/>
        <v>4.930434650950074E-4</v>
      </c>
      <c r="QJ197" s="12"/>
      <c r="QK197" s="11">
        <f t="shared" si="1704"/>
        <v>5.0175055575846813E-4</v>
      </c>
      <c r="QL197" s="10">
        <f t="shared" si="1378"/>
        <v>92.071812815176457</v>
      </c>
      <c r="QM197" s="9">
        <f t="shared" si="983"/>
        <v>95.992951090022672</v>
      </c>
      <c r="QN197" s="9">
        <f t="shared" si="984"/>
        <v>87.878929839547638</v>
      </c>
      <c r="QO197" s="115">
        <f t="shared" si="1379"/>
        <v>91.935940464785148</v>
      </c>
      <c r="QP197" s="15">
        <f t="shared" si="1380"/>
        <v>5.011594927951371E-4</v>
      </c>
      <c r="QQ197" s="12"/>
      <c r="QR197" s="11">
        <f t="shared" si="1705"/>
        <v>5.0986556718294956E-4</v>
      </c>
      <c r="QS197" s="10">
        <f t="shared" si="1381"/>
        <v>91.996965106584327</v>
      </c>
      <c r="QT197" s="9">
        <f t="shared" si="985"/>
        <v>95.983817971116665</v>
      </c>
      <c r="QU197" s="9">
        <f t="shared" si="986"/>
        <v>87.738694092019486</v>
      </c>
      <c r="QV197" s="115">
        <f t="shared" si="1382"/>
        <v>91.861256031568075</v>
      </c>
      <c r="QW197" s="15">
        <f t="shared" si="1383"/>
        <v>5.0925699769882832E-4</v>
      </c>
      <c r="QX197" s="12"/>
      <c r="QY197" s="11">
        <f t="shared" si="1706"/>
        <v>5.1796199327338764E-4</v>
      </c>
      <c r="QZ197" s="10">
        <f t="shared" si="1384"/>
        <v>91.921969331827825</v>
      </c>
      <c r="RA197" s="9">
        <f t="shared" si="987"/>
        <v>95.974387330381788</v>
      </c>
      <c r="RB197" s="9">
        <f t="shared" si="988"/>
        <v>87.598464607879265</v>
      </c>
      <c r="RC197" s="115">
        <f t="shared" si="1385"/>
        <v>91.786425969130534</v>
      </c>
      <c r="RD197" s="15">
        <f t="shared" si="1386"/>
        <v>5.1733573942203581E-4</v>
      </c>
      <c r="RE197" s="12"/>
      <c r="RF197" s="11">
        <f t="shared" si="1707"/>
        <v>5.2603959198991917E-4</v>
      </c>
      <c r="RG197" s="10">
        <f t="shared" si="1387"/>
        <v>91.846823361063372</v>
      </c>
      <c r="RH197" s="9">
        <f t="shared" si="989"/>
        <v>95.964655105088511</v>
      </c>
      <c r="RI197" s="9">
        <f t="shared" si="990"/>
        <v>87.458241174738376</v>
      </c>
      <c r="RJ197" s="115">
        <f t="shared" si="1388"/>
        <v>91.711448139913443</v>
      </c>
      <c r="RK197" s="15">
        <f t="shared" si="1389"/>
        <v>5.2539548014989164E-4</v>
      </c>
      <c r="RL197" s="12"/>
      <c r="RM197" s="11">
        <f t="shared" si="1708"/>
        <v>5.3409812385747928E-4</v>
      </c>
      <c r="RN197" s="10">
        <f t="shared" si="1390"/>
        <v>91.771525085775352</v>
      </c>
      <c r="RO197" s="9">
        <f t="shared" si="991"/>
        <v>95.954617274667001</v>
      </c>
      <c r="RP197" s="9">
        <f t="shared" si="992"/>
        <v>87.318023580415868</v>
      </c>
      <c r="RQ197" s="115">
        <f t="shared" si="1391"/>
        <v>91.636320427541435</v>
      </c>
      <c r="RR197" s="15">
        <f t="shared" si="1392"/>
        <v>5.3343598465867574E-4</v>
      </c>
      <c r="RS197" s="12"/>
      <c r="RT197" s="11">
        <f t="shared" si="1709"/>
        <v>5.4213735198861983E-4</v>
      </c>
      <c r="RU197" s="10">
        <f t="shared" si="1393"/>
        <v>91.696072418983888</v>
      </c>
      <c r="RV197" s="9">
        <f t="shared" si="993"/>
        <v>95.944269861086028</v>
      </c>
      <c r="RW197" s="9">
        <f t="shared" si="994"/>
        <v>87.177811612973258</v>
      </c>
      <c r="RX197" s="115">
        <f t="shared" si="1394"/>
        <v>91.561040737029643</v>
      </c>
      <c r="RY197" s="15">
        <f t="shared" si="1395"/>
        <v>5.4145702033707682E-4</v>
      </c>
      <c r="RZ197" s="12"/>
      <c r="SA197" s="11">
        <f t="shared" si="1710"/>
        <v>5.5015704210559582E-4</v>
      </c>
      <c r="SB197" s="10">
        <f t="shared" si="1396"/>
        <v>91.62046329544674</v>
      </c>
      <c r="SC197" s="9">
        <f t="shared" si="995"/>
        <v>95.933608929220213</v>
      </c>
      <c r="SD197" s="9">
        <f t="shared" si="996"/>
        <v>87.03760506074785</v>
      </c>
      <c r="SE197" s="115">
        <f t="shared" si="1397"/>
        <v>91.485606994984039</v>
      </c>
      <c r="SF197" s="15">
        <f t="shared" si="1398"/>
        <v>5.4945835720681172E-4</v>
      </c>
      <c r="SG197" s="12"/>
      <c r="SH197" s="11">
        <f t="shared" si="1711"/>
        <v>5.5815696256182796E-4</v>
      </c>
      <c r="SI197" s="10">
        <f t="shared" si="1399"/>
        <v>91.544695671854527</v>
      </c>
      <c r="SJ197" s="9">
        <f t="shared" si="997"/>
        <v>95.92263058720556</v>
      </c>
      <c r="SK197" s="9">
        <f t="shared" si="998"/>
        <v>86.89740371238787</v>
      </c>
      <c r="SL197" s="115">
        <f t="shared" si="1400"/>
        <v>91.410017149796715</v>
      </c>
      <c r="SM197" s="15">
        <f t="shared" si="1401"/>
        <v>5.5743976794241979E-4</v>
      </c>
      <c r="SN197" s="12"/>
      <c r="SO197" s="11">
        <f t="shared" si="1712"/>
        <v>5.6613688436252404E-4</v>
      </c>
      <c r="SP197" s="10">
        <f t="shared" si="1402"/>
        <v>91.46876752702093</v>
      </c>
      <c r="SQ197" s="9">
        <f t="shared" si="999"/>
        <v>95.911330986783199</v>
      </c>
      <c r="SR197" s="9">
        <f t="shared" si="1000"/>
        <v>86.757207356885729</v>
      </c>
      <c r="SS197" s="115">
        <f t="shared" si="1403"/>
        <v>91.334269171834464</v>
      </c>
      <c r="ST197" s="15">
        <f t="shared" si="1404"/>
        <v>5.6540102789043127E-4</v>
      </c>
      <c r="SU197" s="12"/>
      <c r="SV197" s="11">
        <f t="shared" si="1713"/>
        <v>5.7409658118467673E-4</v>
      </c>
      <c r="SW197" s="10">
        <f t="shared" si="1405"/>
        <v>91.392676862066068</v>
      </c>
      <c r="SX197" s="9">
        <f t="shared" si="1001"/>
        <v>95.899706323631364</v>
      </c>
      <c r="SY197" s="9">
        <f t="shared" si="1002"/>
        <v>86.61701578361189</v>
      </c>
      <c r="SZ197" s="115">
        <f t="shared" si="1406"/>
        <v>91.258361053621627</v>
      </c>
      <c r="TA197" s="15">
        <f t="shared" si="1407"/>
        <v>5.7334191508778853E-4</v>
      </c>
      <c r="TB197" s="12"/>
      <c r="TC197" s="11">
        <f t="shared" si="1714"/>
        <v>5.8203582939630745E-4</v>
      </c>
      <c r="TD197" s="10">
        <f t="shared" si="1408"/>
        <v>91.316421700594205</v>
      </c>
      <c r="TE197" s="9">
        <f t="shared" si="1003"/>
        <v>95.887752837685568</v>
      </c>
      <c r="TF197" s="9">
        <f t="shared" si="1004"/>
        <v>86.476828782348676</v>
      </c>
      <c r="TG197" s="115">
        <f t="shared" si="1409"/>
        <v>91.182290810017122</v>
      </c>
      <c r="TH197" s="15">
        <f t="shared" si="1410"/>
        <v>5.8126221027952863E-4</v>
      </c>
      <c r="TI197" s="12"/>
      <c r="TJ197" s="11">
        <f t="shared" si="1715"/>
        <v>5.8995440807497177E-4</v>
      </c>
      <c r="TK197" s="10">
        <f t="shared" si="1411"/>
        <v>91.240000088865486</v>
      </c>
      <c r="TL197" s="9">
        <f t="shared" si="1005"/>
        <v>95.875466813446977</v>
      </c>
      <c r="TM197" s="9">
        <f t="shared" si="1006"/>
        <v>86.336646143323023</v>
      </c>
      <c r="TN197" s="115">
        <f t="shared" si="1412"/>
        <v>91.106056478385</v>
      </c>
      <c r="TO197" s="15">
        <f t="shared" si="1413"/>
        <v>5.8916169693580848E-4</v>
      </c>
      <c r="TP197" s="12"/>
      <c r="TQ197" s="11">
        <f t="shared" si="1716"/>
        <v>5.9785209902559725E-4</v>
      </c>
      <c r="TR197" s="10">
        <f t="shared" si="1414"/>
        <v>91.163410095961211</v>
      </c>
      <c r="TS197" s="9">
        <f t="shared" si="1007"/>
        <v>95.862844580278946</v>
      </c>
      <c r="TT197" s="9">
        <f t="shared" si="1008"/>
        <v>86.196467657239594</v>
      </c>
      <c r="TU197" s="115">
        <f t="shared" si="1415"/>
        <v>91.029656118759277</v>
      </c>
      <c r="TV197" s="15">
        <f t="shared" si="1416"/>
        <v>5.970401612681738E-4</v>
      </c>
      <c r="TW197" s="12"/>
      <c r="TX197" s="11">
        <f t="shared" si="1717"/>
        <v>6.0572868679756688E-4</v>
      </c>
      <c r="TY197" s="10">
        <f t="shared" si="1417"/>
        <v>91.086649813943325</v>
      </c>
      <c r="TZ197" s="9">
        <f t="shared" si="1009"/>
        <v>95.849882512691764</v>
      </c>
      <c r="UA197" s="9">
        <f t="shared" si="1010"/>
        <v>86.056293115314048</v>
      </c>
      <c r="UB197" s="115">
        <f t="shared" si="1418"/>
        <v>90.953087814002913</v>
      </c>
      <c r="UC197" s="15">
        <f t="shared" si="1419"/>
        <v>6.0489739224509498E-4</v>
      </c>
      <c r="UD197" s="12"/>
      <c r="UE197" s="11">
        <f t="shared" si="1718"/>
        <v>6.1358395870105605E-4</v>
      </c>
      <c r="UF197" s="10">
        <f t="shared" si="1420"/>
        <v>91.009717358008032</v>
      </c>
      <c r="UG197" s="9">
        <f t="shared" si="1011"/>
        <v>95.836577030615601</v>
      </c>
      <c r="UH197" s="9">
        <f t="shared" si="1012"/>
        <v>85.916122309304768</v>
      </c>
      <c r="UI197" s="115">
        <f t="shared" si="1421"/>
        <v>90.876349669960177</v>
      </c>
      <c r="UJ197" s="15">
        <f t="shared" si="1422"/>
        <v>6.1273318160686222E-4</v>
      </c>
      <c r="UK197" s="12"/>
      <c r="UL197" s="11">
        <f t="shared" si="1719"/>
        <v>6.2141770482272902E-4</v>
      </c>
      <c r="UM197" s="10">
        <f t="shared" si="1423"/>
        <v>90.9326108666327</v>
      </c>
      <c r="UN197" s="9">
        <f t="shared" si="1013"/>
        <v>95.822924599661604</v>
      </c>
      <c r="UO197" s="9">
        <f t="shared" si="1014"/>
        <v>85.775955031545507</v>
      </c>
      <c r="UP197" s="115">
        <f t="shared" si="1424"/>
        <v>90.799439815603563</v>
      </c>
      <c r="UQ197" s="15">
        <f t="shared" si="1425"/>
        <v>6.205473238796908E-4</v>
      </c>
      <c r="UR197" s="12"/>
      <c r="US197" s="11">
        <f t="shared" si="1720"/>
        <v>6.2922971804064195E-4</v>
      </c>
      <c r="UT197" s="10">
        <f t="shared" si="1426"/>
        <v>90.855328501717281</v>
      </c>
      <c r="UU197" s="9">
        <f t="shared" si="1015"/>
        <v>95.808921731371242</v>
      </c>
      <c r="UV197" s="9">
        <f t="shared" si="1016"/>
        <v>85.63579107497759</v>
      </c>
      <c r="UW197" s="115">
        <f t="shared" si="1427"/>
        <v>90.722356403174416</v>
      </c>
      <c r="UX197" s="15">
        <f t="shared" si="1428"/>
        <v>6.2833961638915001E-4</v>
      </c>
      <c r="UY197" s="12"/>
      <c r="UZ197" s="11">
        <f t="shared" si="1721"/>
        <v>6.3701979403844172E-4</v>
      </c>
      <c r="VA197" s="10">
        <f t="shared" si="1429"/>
        <v>90.777868448719573</v>
      </c>
      <c r="VB197" s="9">
        <f t="shared" si="1017"/>
        <v>95.79456498345391</v>
      </c>
      <c r="VC197" s="9">
        <f t="shared" si="1018"/>
        <v>85.495630233180776</v>
      </c>
      <c r="VD197" s="115">
        <f t="shared" si="1430"/>
        <v>90.645097608317343</v>
      </c>
      <c r="VE197" s="15">
        <f t="shared" si="1431"/>
        <v>6.3610985927291144E-4</v>
      </c>
      <c r="VF197" s="12"/>
      <c r="VG197" s="11">
        <f t="shared" si="1722"/>
        <v>6.4478773131891208E-4</v>
      </c>
      <c r="VH197" s="10">
        <f t="shared" si="1432"/>
        <v>90.700228916783885</v>
      </c>
      <c r="VI197" s="9">
        <f t="shared" si="1019"/>
        <v>95.779850960012666</v>
      </c>
      <c r="VJ197" s="9">
        <f t="shared" si="1020"/>
        <v>85.355472300405552</v>
      </c>
      <c r="VK197" s="115">
        <f t="shared" si="1433"/>
        <v>90.567661630209102</v>
      </c>
      <c r="VL197" s="15">
        <f t="shared" si="1434"/>
        <v>6.4385785549271222E-4</v>
      </c>
      <c r="VM197" s="12"/>
      <c r="VN197" s="11">
        <f t="shared" si="1723"/>
        <v>6.5253333121669649E-4</v>
      </c>
      <c r="VO197" s="10">
        <f t="shared" si="1435"/>
        <v>90.6224081388645</v>
      </c>
      <c r="VP197" s="9">
        <f t="shared" si="1021"/>
        <v>95.764776311758411</v>
      </c>
      <c r="VQ197" s="9">
        <f t="shared" si="1022"/>
        <v>85.215317071603209</v>
      </c>
      <c r="VR197" s="115">
        <f t="shared" si="1436"/>
        <v>90.490046691680817</v>
      </c>
      <c r="VS197" s="15">
        <f t="shared" si="1437"/>
        <v>6.5158341084571505E-4</v>
      </c>
      <c r="VT197" s="12"/>
      <c r="VU197" s="11">
        <f t="shared" si="1724"/>
        <v>6.6025639791042153E-4</v>
      </c>
      <c r="VV197" s="10">
        <f t="shared" si="1438"/>
        <v>90.544404371842177</v>
      </c>
      <c r="VW197" s="9">
        <f t="shared" si="1023"/>
        <v>95.74933773621224</v>
      </c>
      <c r="VX197" s="9">
        <f t="shared" si="1024"/>
        <v>85.075164342457256</v>
      </c>
      <c r="VY197" s="115">
        <f t="shared" si="1439"/>
        <v>90.412251039334748</v>
      </c>
      <c r="VZ197" s="15">
        <f t="shared" si="1440"/>
        <v>6.5928633397508069E-4</v>
      </c>
      <c r="WA197" s="12"/>
      <c r="WB197" s="11">
        <f t="shared" si="1725"/>
        <v>6.6795673843402295E-4</v>
      </c>
      <c r="WC197" s="10">
        <f t="shared" si="1441"/>
        <v>90.466215896635376</v>
      </c>
      <c r="WD197" s="9">
        <f t="shared" si="1025"/>
        <v>95.733531977896206</v>
      </c>
      <c r="WE197" s="9">
        <f t="shared" si="1026"/>
        <v>84.935013909413513</v>
      </c>
      <c r="WF197" s="115">
        <f t="shared" si="1442"/>
        <v>90.334272943654867</v>
      </c>
      <c r="WG197" s="15">
        <f t="shared" si="1443"/>
        <v>6.6696643637987284E-4</v>
      </c>
      <c r="WH197" s="12"/>
      <c r="WI197" s="11">
        <f t="shared" si="1726"/>
        <v>6.7563416268740699E-4</v>
      </c>
      <c r="WJ197" s="10">
        <f t="shared" si="1444"/>
        <v>90.387841018305011</v>
      </c>
      <c r="WK197" s="9">
        <f t="shared" si="1027"/>
        <v>95.717355828512481</v>
      </c>
      <c r="WL197" s="9">
        <f t="shared" si="1028"/>
        <v>84.794865569709856</v>
      </c>
      <c r="WM197" s="115">
        <f t="shared" si="1445"/>
        <v>90.256110699111161</v>
      </c>
      <c r="WN197" s="15">
        <f t="shared" si="1446"/>
        <v>6.7462353242430534E-4</v>
      </c>
      <c r="WO197" s="12"/>
      <c r="WP197" s="11">
        <f t="shared" si="1727"/>
        <v>6.8328848344641386E-4</v>
      </c>
      <c r="WQ197" s="10">
        <f t="shared" si="1447"/>
        <v>90.309278066153183</v>
      </c>
      <c r="WR197" s="9">
        <f t="shared" si="1029"/>
        <v>95.700806127110909</v>
      </c>
      <c r="WS197" s="9">
        <f t="shared" si="1030"/>
        <v>84.654719121406771</v>
      </c>
      <c r="WT197" s="115">
        <f t="shared" si="1448"/>
        <v>90.177762624258833</v>
      </c>
      <c r="WU197" s="15">
        <f t="shared" si="1449"/>
        <v>6.8225743934618641E-4</v>
      </c>
      <c r="WV197" s="12"/>
      <c r="WW197" s="11">
        <f t="shared" si="1728"/>
        <v>6.9091951637201136E-4</v>
      </c>
      <c r="WX197" s="10">
        <f t="shared" si="1450"/>
        <v>90.230525393816492</v>
      </c>
      <c r="WY197" s="9">
        <f t="shared" si="1031"/>
        <v>95.683879760245091</v>
      </c>
      <c r="WZ197" s="9">
        <f t="shared" si="1032"/>
        <v>84.514574363415534</v>
      </c>
      <c r="XA197" s="115">
        <f t="shared" si="1451"/>
        <v>90.099227061830305</v>
      </c>
      <c r="XB197" s="15">
        <f t="shared" si="1452"/>
        <v>6.8986797726483333E-4</v>
      </c>
      <c r="XC197" s="12"/>
      <c r="XD197" s="11">
        <f t="shared" si="1729"/>
        <v>6.9852708001890502E-4</v>
      </c>
      <c r="XE197" s="10">
        <f t="shared" si="1453"/>
        <v>90.151581379352393</v>
      </c>
      <c r="XF197" s="9">
        <f t="shared" si="1033"/>
        <v>95.666573662116946</v>
      </c>
      <c r="XG197" s="9">
        <f t="shared" si="1034"/>
        <v>84.37443109552774</v>
      </c>
      <c r="XH197" s="115">
        <f t="shared" si="1454"/>
        <v>90.020502378822343</v>
      </c>
      <c r="XI197" s="15">
        <f t="shared" si="1455"/>
        <v>6.9745496918816909E-4</v>
      </c>
      <c r="XJ197" s="12"/>
      <c r="XK197" s="11">
        <f t="shared" si="1730"/>
        <v>7.0611099584335757E-4</v>
      </c>
      <c r="XL197" s="10">
        <f t="shared" si="1456"/>
        <v>90.072444425320441</v>
      </c>
      <c r="XM197" s="9">
        <f t="shared" si="1035"/>
        <v>95.648884814709916</v>
      </c>
      <c r="XN197" s="9">
        <f t="shared" si="1036"/>
        <v>84.23428911844421</v>
      </c>
      <c r="XO197" s="115">
        <f t="shared" si="1457"/>
        <v>89.941586966577063</v>
      </c>
      <c r="XP197" s="15">
        <f t="shared" si="1458"/>
        <v>7.05018241019169E-4</v>
      </c>
      <c r="XQ197" s="12"/>
      <c r="XR197" s="11">
        <f t="shared" si="1731"/>
        <v>7.1367108821031907E-4</v>
      </c>
      <c r="XS197" s="10">
        <f t="shared" si="1459"/>
        <v>89.993112958857523</v>
      </c>
      <c r="XT197" s="9">
        <f t="shared" si="1037"/>
        <v>95.630810247910816</v>
      </c>
      <c r="XU197" s="9">
        <f t="shared" si="1038"/>
        <v>84.094148233802358</v>
      </c>
      <c r="XV197" s="115">
        <f t="shared" si="1460"/>
        <v>89.862479240856587</v>
      </c>
      <c r="XW197" s="15">
        <f t="shared" si="1461"/>
        <v>7.1255762156169117E-4</v>
      </c>
      <c r="XX197" s="12"/>
      <c r="XY197" s="11">
        <f t="shared" si="1732"/>
        <v>7.212071843999484E-4</v>
      </c>
      <c r="XZ197" s="10">
        <f t="shared" si="1462"/>
        <v>89.913585431746625</v>
      </c>
      <c r="YA197" s="9">
        <f t="shared" si="1039"/>
        <v>95.612347039620374</v>
      </c>
      <c r="YB197" s="9">
        <f t="shared" si="1040"/>
        <v>83.954008244204658</v>
      </c>
      <c r="YC197" s="115">
        <f t="shared" si="1463"/>
        <v>89.783177641912516</v>
      </c>
      <c r="YD197" s="15">
        <f t="shared" si="1464"/>
        <v>7.2007294252554989E-4</v>
      </c>
      <c r="YE197" s="12"/>
      <c r="YF197" s="11">
        <f t="shared" si="1733"/>
        <v>7.287191146133626E-4</v>
      </c>
      <c r="YG197" s="10">
        <f t="shared" si="1465"/>
        <v>89.833860320480454</v>
      </c>
      <c r="YH197" s="9">
        <f t="shared" si="1041"/>
        <v>95.5934923158526</v>
      </c>
      <c r="YI197" s="9">
        <f t="shared" si="1042"/>
        <v>83.81386895324583</v>
      </c>
      <c r="YJ197" s="115">
        <f t="shared" si="1466"/>
        <v>89.703680634549215</v>
      </c>
      <c r="YK197" s="15">
        <f t="shared" si="1467"/>
        <v>7.2756403853097235E-4</v>
      </c>
      <c r="YL197" s="12"/>
      <c r="YM197" s="11">
        <f t="shared" si="1734"/>
        <v>7.3620671197774899E-4</v>
      </c>
      <c r="YN197" s="10">
        <f t="shared" si="1468"/>
        <v>89.753936126318834</v>
      </c>
      <c r="YO197" s="9">
        <f t="shared" si="1043"/>
        <v>95.574243250823002</v>
      </c>
      <c r="YP197" s="9">
        <f t="shared" si="1044"/>
        <v>83.673730165539581</v>
      </c>
      <c r="YQ197" s="115">
        <f t="shared" si="1469"/>
        <v>89.623986708181292</v>
      </c>
      <c r="YR197" s="15">
        <f t="shared" si="1470"/>
        <v>7.3503074711239594E-4</v>
      </c>
      <c r="YS197" s="12"/>
      <c r="YT197" s="11">
        <f t="shared" si="1735"/>
        <v>7.4366981255081989E-4</v>
      </c>
      <c r="YU197" s="10">
        <f t="shared" si="1471"/>
        <v>89.67381137534025</v>
      </c>
      <c r="YV197" s="9">
        <f t="shared" si="1045"/>
        <v>95.554597067025753</v>
      </c>
      <c r="YW197" s="9">
        <f t="shared" si="1046"/>
        <v>83.533591686745453</v>
      </c>
      <c r="YX197" s="115">
        <f t="shared" si="1472"/>
        <v>89.544094376885596</v>
      </c>
      <c r="YY197" s="15">
        <f t="shared" si="1473"/>
        <v>7.4247290872157703E-4</v>
      </c>
      <c r="YZ197" s="12"/>
      <c r="ZA197" s="11">
        <f t="shared" si="1736"/>
        <v>7.5110825532454873E-4</v>
      </c>
      <c r="ZB197" s="10">
        <f t="shared" si="1474"/>
        <v>89.593484618487949</v>
      </c>
      <c r="ZC197" s="9">
        <f t="shared" si="1047"/>
        <v>95.534551035299828</v>
      </c>
      <c r="ZD197" s="9">
        <f t="shared" si="1048"/>
        <v>83.393453323594997</v>
      </c>
      <c r="ZE197" s="115">
        <f t="shared" si="1475"/>
        <v>89.464002179447419</v>
      </c>
      <c r="ZF197" s="15">
        <f t="shared" si="1476"/>
        <v>7.49890366730054E-4</v>
      </c>
      <c r="ZG197" s="12"/>
      <c r="ZH197" s="11">
        <f t="shared" si="1737"/>
        <v>7.5852188222827531E-4</v>
      </c>
      <c r="ZI197" s="10">
        <f t="shared" si="1477"/>
        <v>89.512954431610154</v>
      </c>
      <c r="ZJ197" s="9">
        <f t="shared" si="1049"/>
        <v>95.514102474884353</v>
      </c>
      <c r="ZK197" s="9">
        <f t="shared" si="1050"/>
        <v>83.253314883917412</v>
      </c>
      <c r="ZL197" s="115">
        <f t="shared" si="1478"/>
        <v>89.383708679400883</v>
      </c>
      <c r="ZM197" s="15">
        <f t="shared" si="1479"/>
        <v>7.5728296743099574E-4</v>
      </c>
      <c r="ZN197" s="12"/>
      <c r="ZO197" s="11">
        <f t="shared" si="1738"/>
        <v>7.6591053813114757E-4</v>
      </c>
      <c r="ZP197" s="10">
        <f t="shared" si="1480"/>
        <v>89.432219415494558</v>
      </c>
      <c r="ZQ197" s="9">
        <f t="shared" si="1051"/>
        <v>95.493248753463021</v>
      </c>
      <c r="ZR197" s="9">
        <f t="shared" si="1052"/>
        <v>83.113176176664709</v>
      </c>
      <c r="ZS197" s="115">
        <f t="shared" si="1481"/>
        <v>89.303212465063865</v>
      </c>
      <c r="ZT197" s="15">
        <f t="shared" si="1482"/>
        <v>7.6465056004037233E-4</v>
      </c>
      <c r="ZU197" s="12"/>
      <c r="ZV197" s="11">
        <f t="shared" si="1739"/>
        <v>7.7327407084391039E-4</v>
      </c>
      <c r="ZW197" s="10">
        <f t="shared" si="1483"/>
        <v>89.35127819589718</v>
      </c>
      <c r="ZX197" s="9">
        <f t="shared" si="1053"/>
        <v>95.471987287197905</v>
      </c>
      <c r="ZY197" s="9">
        <f t="shared" si="1054"/>
        <v>82.973037011936725</v>
      </c>
      <c r="ZZ197" s="115">
        <f t="shared" si="1484"/>
        <v>89.222512149567308</v>
      </c>
      <c r="AAA197" s="15">
        <f t="shared" si="1485"/>
        <v>7.7199299669751358E-4</v>
      </c>
      <c r="AAB197" s="12"/>
      <c r="AAC197" s="11">
        <f t="shared" si="1740"/>
        <v>7.8061233112003631E-4</v>
      </c>
      <c r="AAD197" s="10">
        <f t="shared" si="1486"/>
        <v>89.270129423565777</v>
      </c>
      <c r="AAE197" s="9">
        <f t="shared" si="1055"/>
        <v>95.450315540752555</v>
      </c>
      <c r="AAF197" s="9">
        <f t="shared" si="1056"/>
        <v>82.832897201005565</v>
      </c>
      <c r="AAG197" s="115">
        <f t="shared" si="1487"/>
        <v>89.14160637087906</v>
      </c>
      <c r="AAH197" s="15">
        <f t="shared" si="1488"/>
        <v>7.793101324650157E-4</v>
      </c>
      <c r="AAI197" s="12"/>
      <c r="AAJ197" s="11">
        <f t="shared" si="1741"/>
        <v>7.8792517265622404E-4</v>
      </c>
      <c r="AAK197" s="10">
        <f t="shared" si="1489"/>
        <v>89.188771774257603</v>
      </c>
      <c r="AAL197" s="9">
        <f t="shared" si="1057"/>
        <v>95.428231027304619</v>
      </c>
      <c r="AAM197" s="9">
        <f t="shared" si="1058"/>
        <v>82.692756556339475</v>
      </c>
      <c r="AAN197" s="115">
        <f t="shared" si="1490"/>
        <v>89.06049379182204</v>
      </c>
      <c r="AAO197" s="15">
        <f t="shared" si="1491"/>
        <v>7.8660182532805693E-4</v>
      </c>
      <c r="AAP197" s="12"/>
      <c r="AAQ197" s="11">
        <f t="shared" si="1742"/>
        <v>7.952124520922522E-4</v>
      </c>
      <c r="AAR197" s="10">
        <f t="shared" si="1492"/>
        <v>89.107203948751675</v>
      </c>
      <c r="AAS197" s="9">
        <f t="shared" si="1059"/>
        <v>95.40573130854807</v>
      </c>
      <c r="AAT197" s="9">
        <f t="shared" si="1060"/>
        <v>82.552614891626177</v>
      </c>
      <c r="AAU197" s="115">
        <f t="shared" si="1493"/>
        <v>88.979173100087124</v>
      </c>
      <c r="AAV197" s="15">
        <f t="shared" si="1494"/>
        <v>7.938679361930806E-4</v>
      </c>
      <c r="AAW197" s="11"/>
      <c r="AAX197" s="11">
        <f t="shared" si="1743"/>
        <v>8.0247402901022734E-4</v>
      </c>
      <c r="AAY197" s="10">
        <f t="shared" si="1495"/>
        <v>89.025424672855522</v>
      </c>
      <c r="AAZ197" s="9">
        <f t="shared" si="1061"/>
        <v>95.382813994685023</v>
      </c>
      <c r="ABA197" s="9">
        <f t="shared" si="1062"/>
        <v>82.412472021796333</v>
      </c>
      <c r="ABB197" s="115">
        <f t="shared" si="1496"/>
        <v>88.897643008240678</v>
      </c>
      <c r="ABC197" s="15">
        <f t="shared" si="1497"/>
        <v>8.0110832888585402E-4</v>
      </c>
      <c r="ABD197" s="11"/>
      <c r="ABE197" s="11">
        <f t="shared" si="1744"/>
        <v>8.0970976593316773E-4</v>
      </c>
      <c r="ABF197" s="10">
        <f t="shared" si="1498"/>
        <v>88.943432697406806</v>
      </c>
      <c r="ABG197" s="9">
        <f t="shared" si="1063"/>
        <v>95.359476744407417</v>
      </c>
      <c r="ABH197" s="9">
        <f t="shared" si="1064"/>
        <v>82.272327763045737</v>
      </c>
      <c r="ABI197" s="115">
        <f t="shared" si="1499"/>
        <v>88.815902253726577</v>
      </c>
      <c r="ABJ197" s="15">
        <f t="shared" si="1500"/>
        <v>8.0832287014895624E-4</v>
      </c>
      <c r="ABK197" s="11"/>
      <c r="ABL197" s="11">
        <f t="shared" si="1745"/>
        <v>8.1691952832300865E-4</v>
      </c>
      <c r="ABM197" s="10">
        <f t="shared" si="1501"/>
        <v>88.861226798269257</v>
      </c>
      <c r="ABN197" s="9">
        <f t="shared" si="1065"/>
        <v>95.335717264868578</v>
      </c>
      <c r="ABO197" s="9">
        <f t="shared" si="1066"/>
        <v>82.132181932857719</v>
      </c>
      <c r="ABP197" s="115">
        <f t="shared" si="1502"/>
        <v>88.733949598863148</v>
      </c>
      <c r="ABQ197" s="15">
        <f t="shared" si="1503"/>
        <v>8.1551142963864269E-4</v>
      </c>
      <c r="ABR197" s="11"/>
      <c r="ABS197" s="11">
        <f t="shared" si="1746"/>
        <v>8.2410318457797689E-4</v>
      </c>
      <c r="ABT197" s="10">
        <f t="shared" si="1504"/>
        <v>88.778805776323594</v>
      </c>
      <c r="ABU197" s="9">
        <f t="shared" si="1067"/>
        <v>95.311533311644737</v>
      </c>
      <c r="ABV197" s="9">
        <f t="shared" si="1068"/>
        <v>81.992034350024468</v>
      </c>
      <c r="ABW197" s="115">
        <f t="shared" si="1505"/>
        <v>88.651783830834603</v>
      </c>
      <c r="ABX197" s="15">
        <f t="shared" si="1506"/>
        <v>8.2267387992115005E-4</v>
      </c>
      <c r="ABY197" s="11"/>
      <c r="ABZ197" s="11">
        <f t="shared" si="1747"/>
        <v>8.3126060602938087E-4</v>
      </c>
      <c r="ACA197" s="10">
        <f t="shared" si="1507"/>
        <v>88.696168457452956</v>
      </c>
      <c r="ACB197" s="9">
        <f t="shared" si="1069"/>
        <v>95.286922688686744</v>
      </c>
      <c r="ACC197" s="9">
        <f t="shared" si="1070"/>
        <v>81.851884834668539</v>
      </c>
      <c r="ACD197" s="115">
        <f t="shared" si="1508"/>
        <v>88.569403761677648</v>
      </c>
      <c r="ACE197" s="15">
        <f t="shared" si="1509"/>
        <v>8.2981009646838477E-4</v>
      </c>
      <c r="ACF197" s="11"/>
      <c r="ACG197" s="11">
        <f t="shared" si="1748"/>
        <v>8.3839166693777981E-4</v>
      </c>
      <c r="ACH197" s="10">
        <f t="shared" si="1510"/>
        <v>88.613313692523448</v>
      </c>
      <c r="ACI197" s="9">
        <f t="shared" si="1071"/>
        <v>95.261883248261981</v>
      </c>
      <c r="ACJ197" s="9">
        <f t="shared" si="1072"/>
        <v>81.711733208263112</v>
      </c>
      <c r="ACK197" s="115">
        <f t="shared" si="1511"/>
        <v>88.486808228262547</v>
      </c>
      <c r="ACL197" s="15">
        <f t="shared" si="1512"/>
        <v>8.3691995765308876E-4</v>
      </c>
      <c r="ACM197" s="11"/>
      <c r="ACN197" s="11">
        <f t="shared" si="1749"/>
        <v>8.4549624448859858E-4</v>
      </c>
      <c r="ACO197" s="10">
        <f t="shared" si="1513"/>
        <v>88.530240357359233</v>
      </c>
      <c r="ACP197" s="9">
        <f t="shared" si="1073"/>
        <v>95.236412890886612</v>
      </c>
      <c r="ACQ197" s="9">
        <f t="shared" si="1074"/>
        <v>81.57157929365269</v>
      </c>
      <c r="ACR197" s="115">
        <f t="shared" si="1514"/>
        <v>88.403996092269651</v>
      </c>
      <c r="ACS197" s="15">
        <f t="shared" si="1515"/>
        <v>8.4400334474336739E-4</v>
      </c>
      <c r="ACT197" s="11"/>
      <c r="ACU197" s="11">
        <f t="shared" si="1750"/>
        <v>8.5257421878712149E-4</v>
      </c>
      <c r="ACV197" s="10">
        <f t="shared" si="1516"/>
        <v>88.446947352712968</v>
      </c>
      <c r="ACW197" s="9">
        <f t="shared" si="1075"/>
        <v>95.210509565248358</v>
      </c>
      <c r="ACX197" s="9">
        <f t="shared" si="1076"/>
        <v>81.431422915072417</v>
      </c>
      <c r="ACY197" s="115">
        <f t="shared" si="1517"/>
        <v>88.320966240160388</v>
      </c>
      <c r="ACZ197" s="15">
        <f t="shared" si="1518"/>
        <v>8.5106014189673519E-4</v>
      </c>
      <c r="ADA197" s="11"/>
      <c r="ADB197" s="11">
        <f t="shared" si="1751"/>
        <v>8.5962547285295312E-4</v>
      </c>
      <c r="ADC197" s="10">
        <f t="shared" si="1519"/>
        <v>88.363433604230835</v>
      </c>
      <c r="ADD197" s="9">
        <f t="shared" si="1077"/>
        <v>95.184171268119854</v>
      </c>
      <c r="ADE197" s="9">
        <f t="shared" si="1078"/>
        <v>81.291263898167458</v>
      </c>
      <c r="ADF197" s="115">
        <f t="shared" si="1520"/>
        <v>88.237717583143649</v>
      </c>
      <c r="ADG197" s="15">
        <f t="shared" si="1521"/>
        <v>8.580902361535642E-4</v>
      </c>
      <c r="ADH197" s="11"/>
      <c r="ADI197" s="11">
        <f t="shared" si="1752"/>
        <v>8.6664989261388931E-4</v>
      </c>
      <c r="ADJ197" s="10">
        <f t="shared" si="1522"/>
        <v>88.279698062412891</v>
      </c>
      <c r="ADK197" s="9">
        <f t="shared" si="1079"/>
        <v>95.157396044262725</v>
      </c>
      <c r="ADL197" s="9">
        <f t="shared" si="1080"/>
        <v>81.151102070011703</v>
      </c>
      <c r="ADM197" s="115">
        <f t="shared" si="1523"/>
        <v>88.154249057137207</v>
      </c>
      <c r="ADN197" s="15">
        <f t="shared" si="1524"/>
        <v>8.6509351743000102E-4</v>
      </c>
      <c r="ADO197" s="11"/>
      <c r="ADP197" s="11">
        <f t="shared" si="1753"/>
        <v>8.7364736689923654E-4</v>
      </c>
      <c r="ADQ197" s="10">
        <f t="shared" si="1525"/>
        <v>88.195739702568474</v>
      </c>
      <c r="ADR197" s="9">
        <f t="shared" si="1081"/>
        <v>95.130181986322569</v>
      </c>
      <c r="ADS197" s="9">
        <f t="shared" si="1082"/>
        <v>81.010937259126024</v>
      </c>
      <c r="ADT197" s="115">
        <f t="shared" si="1526"/>
        <v>88.070559622724289</v>
      </c>
      <c r="ADU197" s="15">
        <f t="shared" si="1527"/>
        <v>8.7206987851035837E-4</v>
      </c>
      <c r="ADV197" s="11"/>
      <c r="ADW197" s="11">
        <f t="shared" si="1754"/>
        <v>8.806177874325856E-4</v>
      </c>
      <c r="ADX197" s="10">
        <f t="shared" si="1528"/>
        <v>88.111557524766809</v>
      </c>
      <c r="ADY197" s="9">
        <f t="shared" si="1083"/>
        <v>95.102527234714842</v>
      </c>
      <c r="ADZ197" s="9">
        <f t="shared" si="1084"/>
        <v>80.870769295496089</v>
      </c>
      <c r="AEA197" s="115">
        <f t="shared" si="1529"/>
        <v>87.986648265105458</v>
      </c>
      <c r="AEB197" s="15">
        <f t="shared" si="1530"/>
        <v>8.7901921503896307E-4</v>
      </c>
      <c r="AEC197" s="11"/>
      <c r="AED197" s="11">
        <f t="shared" si="1755"/>
        <v>8.8756104882403795E-4</v>
      </c>
      <c r="AEE197" s="10">
        <f t="shared" si="1531"/>
        <v>88.027150553782889</v>
      </c>
      <c r="AEF197" s="9">
        <f t="shared" si="1085"/>
        <v>95.074429977501964</v>
      </c>
      <c r="AEG197" s="9">
        <f t="shared" si="1086"/>
        <v>80.730598010589318</v>
      </c>
      <c r="AEH197" s="115">
        <f t="shared" si="1532"/>
        <v>87.902513994045648</v>
      </c>
      <c r="AEI197" s="15">
        <f t="shared" si="1533"/>
        <v>8.859414255115173E-4</v>
      </c>
      <c r="AEJ197" s="11"/>
      <c r="AEK197" s="11">
        <f t="shared" si="1756"/>
        <v>8.9447704856191823E-4</v>
      </c>
      <c r="AEL197" s="10">
        <f t="shared" si="1534"/>
        <v>87.942517839038516</v>
      </c>
      <c r="AEM197" s="9">
        <f t="shared" si="1087"/>
        <v>95.0458884502616</v>
      </c>
      <c r="AEN197" s="9">
        <f t="shared" si="1088"/>
        <v>80.590423237371994</v>
      </c>
      <c r="AEO197" s="115">
        <f t="shared" si="1535"/>
        <v>87.818155843816797</v>
      </c>
      <c r="AEP197" s="15">
        <f t="shared" si="1536"/>
        <v>8.9283641126591373E-4</v>
      </c>
      <c r="AEQ197" s="11"/>
      <c r="AER197" s="11">
        <f t="shared" si="1757"/>
        <v>9.0136568700392521E-4</v>
      </c>
      <c r="AES197" s="10">
        <f t="shared" si="1537"/>
        <v>87.857658454539063</v>
      </c>
      <c r="AET197" s="9">
        <f t="shared" si="1089"/>
        <v>95.016900935946396</v>
      </c>
      <c r="AEU197" s="9">
        <f t="shared" si="1090"/>
        <v>80.450244810325245</v>
      </c>
      <c r="AEV197" s="115">
        <f t="shared" si="1538"/>
        <v>87.733572873135813</v>
      </c>
      <c r="AEW197" s="15">
        <f t="shared" si="1539"/>
        <v>8.9970407647257239E-4</v>
      </c>
      <c r="AEX197" s="11"/>
      <c r="AEY197" s="11">
        <f t="shared" si="1758"/>
        <v>9.0822686736780664E-4</v>
      </c>
      <c r="AEZ197" s="10">
        <f t="shared" si="1540"/>
        <v>87.772571498805377</v>
      </c>
      <c r="AFA197" s="9">
        <f t="shared" si="1091"/>
        <v>94.987465764735177</v>
      </c>
      <c r="AFB197" s="9">
        <f t="shared" si="1092"/>
        <v>80.310062565460797</v>
      </c>
      <c r="AFC197" s="115">
        <f t="shared" si="1541"/>
        <v>87.648764165097987</v>
      </c>
      <c r="AFD197" s="15">
        <f t="shared" si="1542"/>
        <v>9.065443281242847E-4</v>
      </c>
      <c r="AFE197" s="11"/>
      <c r="AFF197" s="11">
        <f t="shared" si="1759"/>
        <v>9.1506049572150777E-4</v>
      </c>
      <c r="AFG197" s="10">
        <f t="shared" si="1543"/>
        <v>87.687256094801342</v>
      </c>
      <c r="AFH197" s="9">
        <f t="shared" si="1093"/>
        <v>94.957581313875878</v>
      </c>
      <c r="AFI197" s="9">
        <f t="shared" si="1094"/>
        <v>80.169876340336444</v>
      </c>
      <c r="AFJ197" s="115">
        <f t="shared" si="1544"/>
        <v>87.563728827106161</v>
      </c>
      <c r="AFK197" s="15">
        <f t="shared" si="1545"/>
        <v>9.1335707602556015E-4</v>
      </c>
      <c r="AFL197" s="11"/>
      <c r="AFM197" s="11">
        <f t="shared" si="1760"/>
        <v>9.2186648097280892E-4</v>
      </c>
      <c r="AFN197" s="10">
        <f t="shared" si="1546"/>
        <v>87.601711389857158</v>
      </c>
      <c r="AFO197" s="9">
        <f t="shared" si="1095"/>
        <v>94.927246007520239</v>
      </c>
      <c r="AFP197" s="9">
        <f t="shared" si="1096"/>
        <v>80.029685974070517</v>
      </c>
      <c r="AFQ197" s="115">
        <f t="shared" si="1547"/>
        <v>87.478465990795371</v>
      </c>
      <c r="AFR197" s="15">
        <f t="shared" si="1548"/>
        <v>9.2014223278151551E-4</v>
      </c>
      <c r="AFS197" s="11"/>
      <c r="AFT197" s="11">
        <f t="shared" si="1761"/>
        <v>9.2864473485850083E-4</v>
      </c>
      <c r="AFU197" s="10">
        <f t="shared" si="1549"/>
        <v>87.515936555588041</v>
      </c>
      <c r="AFV197" s="9">
        <f t="shared" si="1097"/>
        <v>94.896458316550479</v>
      </c>
      <c r="AFW197" s="9">
        <f t="shared" si="1098"/>
        <v>79.889491307356295</v>
      </c>
      <c r="AFX197" s="115">
        <f t="shared" si="1550"/>
        <v>87.392974811953394</v>
      </c>
      <c r="AFY197" s="15">
        <f t="shared" si="1551"/>
        <v>9.268997137862788E-4</v>
      </c>
      <c r="AFZ197" s="11"/>
      <c r="AGA197" s="11">
        <f t="shared" si="1762"/>
        <v>9.3539517193305221E-4</v>
      </c>
      <c r="AGB197" s="10">
        <f t="shared" si="1552"/>
        <v>87.4299307878089</v>
      </c>
      <c r="AGC197" s="9">
        <f t="shared" si="1099"/>
        <v>94.86521675839802</v>
      </c>
      <c r="AGD197" s="9">
        <f t="shared" si="1100"/>
        <v>79.749292182475514</v>
      </c>
      <c r="AGE197" s="115">
        <f t="shared" si="1553"/>
        <v>87.30725447043676</v>
      </c>
      <c r="AGF197" s="15">
        <f t="shared" si="1554"/>
        <v>9.3362943721097093E-4</v>
      </c>
      <c r="AGG197" s="11"/>
      <c r="AGH197" s="11">
        <f t="shared" si="1763"/>
        <v>9.4211770955683366E-4</v>
      </c>
      <c r="AGI197" s="10">
        <f t="shared" si="1555"/>
        <v>87.343693306444607</v>
      </c>
      <c r="AGJ197" s="9">
        <f t="shared" si="1101"/>
        <v>94.833519896854483</v>
      </c>
      <c r="AGK197" s="9">
        <f t="shared" si="1102"/>
        <v>79.609088443311876</v>
      </c>
      <c r="AGL197" s="115">
        <f t="shared" si="1556"/>
        <v>87.221304170083187</v>
      </c>
      <c r="AGM197" s="15">
        <f t="shared" si="1557"/>
        <v>9.4033132399117577E-4</v>
      </c>
      <c r="AGN197" s="11"/>
      <c r="AGO197" s="11">
        <f t="shared" si="1764"/>
        <v>9.4881226788383647E-4</v>
      </c>
      <c r="AGP197" s="10">
        <f t="shared" si="1558"/>
        <v>87.257223355436452</v>
      </c>
      <c r="AGQ197" s="9">
        <f t="shared" si="1103"/>
        <v>94.801366341875067</v>
      </c>
      <c r="AGR197" s="9">
        <f t="shared" si="1104"/>
        <v>79.468879935363503</v>
      </c>
      <c r="AGS197" s="115">
        <f t="shared" si="1559"/>
        <v>87.135123138619292</v>
      </c>
      <c r="AGT197" s="15">
        <f t="shared" si="1560"/>
        <v>9.4700529781405109E-4</v>
      </c>
      <c r="AGU197" s="11"/>
      <c r="AGV197" s="11">
        <f t="shared" si="1765"/>
        <v>9.5547876984898811E-4</v>
      </c>
      <c r="AGW197" s="10">
        <f t="shared" si="1561"/>
        <v>87.170520202644227</v>
      </c>
      <c r="AGX197" s="9">
        <f t="shared" si="1105"/>
        <v>94.768754749374423</v>
      </c>
      <c r="AGY197" s="9">
        <f t="shared" si="1106"/>
        <v>79.328666505755407</v>
      </c>
      <c r="AGZ197" s="115">
        <f t="shared" si="1562"/>
        <v>87.048710627564915</v>
      </c>
      <c r="AHA197" s="15">
        <f t="shared" si="1563"/>
        <v>9.5365128510493296E-4</v>
      </c>
      <c r="AHB197" s="11"/>
      <c r="AHC197" s="11">
        <f t="shared" si="1766"/>
        <v>9.6211714115496637E-4</v>
      </c>
      <c r="AHD197" s="10">
        <f t="shared" si="1564"/>
        <v>87.083583139744675</v>
      </c>
      <c r="AHE197" s="9">
        <f t="shared" si="1107"/>
        <v>94.735683821015257</v>
      </c>
      <c r="AHF197" s="9">
        <f t="shared" si="1108"/>
        <v>79.188448003251111</v>
      </c>
      <c r="AHG197" s="115">
        <f t="shared" si="1565"/>
        <v>86.962065912133184</v>
      </c>
      <c r="AHH197" s="15">
        <f t="shared" si="1566"/>
        <v>9.6026921501356612E-4</v>
      </c>
      <c r="AHI197" s="11"/>
      <c r="AHJ197" s="11">
        <f t="shared" si="1767"/>
        <v>9.687273102586268E-4</v>
      </c>
      <c r="AHK197" s="10">
        <f t="shared" si="1567"/>
        <v>86.996411482125808</v>
      </c>
      <c r="AHL197" s="9">
        <f t="shared" si="1109"/>
        <v>94.702152303989678</v>
      </c>
      <c r="AHM197" s="9">
        <f t="shared" si="1110"/>
        <v>79.048224278263604</v>
      </c>
      <c r="AHN197" s="115">
        <f t="shared" si="1568"/>
        <v>86.875188291126648</v>
      </c>
      <c r="AHO197" s="15">
        <f t="shared" si="1569"/>
        <v>9.6685901939992452E-4</v>
      </c>
      <c r="AHP197" s="11"/>
      <c r="AHQ197" s="11">
        <f t="shared" si="1768"/>
        <v>9.7530920835698135E-4</v>
      </c>
      <c r="AHR197" s="10">
        <f t="shared" si="1570"/>
        <v>86.909004568777405</v>
      </c>
      <c r="AHS197" s="9">
        <f t="shared" si="1111"/>
        <v>94.668158990793586</v>
      </c>
      <c r="AHT197" s="9">
        <f t="shared" si="1112"/>
        <v>78.9079951828665</v>
      </c>
      <c r="AHU197" s="115">
        <f t="shared" si="1571"/>
        <v>86.788077086830043</v>
      </c>
      <c r="AHV197" s="15">
        <f t="shared" si="1572"/>
        <v>9.7342063281958906E-4</v>
      </c>
      <c r="AHW197" s="11"/>
      <c r="AHX197" s="11">
        <f t="shared" si="1769"/>
        <v>9.8186276937274608E-4</v>
      </c>
      <c r="AHY197" s="10">
        <f t="shared" si="1573"/>
        <v>86.821361762178071</v>
      </c>
      <c r="AHZ197" s="9">
        <f t="shared" si="1113"/>
        <v>94.633702718994144</v>
      </c>
      <c r="AIA197" s="9">
        <f t="shared" si="1114"/>
        <v>78.767760570804143</v>
      </c>
      <c r="AIB197" s="115">
        <f t="shared" si="1574"/>
        <v>86.70073164489915</v>
      </c>
      <c r="AIC197" s="15">
        <f t="shared" si="1575"/>
        <v>9.7995399250875226E-4</v>
      </c>
      <c r="AID197" s="11"/>
      <c r="AIE197" s="11">
        <f t="shared" si="1770"/>
        <v>9.8838792993949181E-4</v>
      </c>
      <c r="AIF197" s="10">
        <f t="shared" si="1576"/>
        <v>86.733482448178393</v>
      </c>
      <c r="AIG197" s="9">
        <f t="shared" si="1115"/>
        <v>94.598782370990506</v>
      </c>
      <c r="AIH197" s="9">
        <f t="shared" si="1116"/>
        <v>78.627520297500951</v>
      </c>
      <c r="AII197" s="115">
        <f t="shared" si="1577"/>
        <v>86.613151334245728</v>
      </c>
      <c r="AIJ197" s="15">
        <f t="shared" si="1578"/>
        <v>9.8645903836887521E-4</v>
      </c>
      <c r="AIK197" s="11"/>
      <c r="AIL197" s="11">
        <f t="shared" si="1771"/>
        <v>9.9488462938642354E-4</v>
      </c>
      <c r="AIM197" s="10">
        <f t="shared" si="1579"/>
        <v>86.645366035880357</v>
      </c>
      <c r="AIN197" s="9">
        <f t="shared" si="1117"/>
        <v>94.563396873768028</v>
      </c>
      <c r="AIO197" s="9">
        <f t="shared" si="1118"/>
        <v>78.4872742200712</v>
      </c>
      <c r="AIP197" s="115">
        <f t="shared" si="1580"/>
        <v>86.525335546919621</v>
      </c>
      <c r="AIQ197" s="15">
        <f t="shared" si="1581"/>
        <v>9.9293571295088943E-4</v>
      </c>
      <c r="AIR197" s="11"/>
      <c r="AIS197" s="11">
        <f t="shared" si="1772"/>
        <v>1.0013528097227039E-3</v>
      </c>
      <c r="AIT197" s="10">
        <f t="shared" si="1582"/>
        <v>86.557011957513765</v>
      </c>
      <c r="AIU197" s="9">
        <f t="shared" si="1119"/>
        <v>94.527545198645981</v>
      </c>
      <c r="AIV197" s="9">
        <f t="shared" si="1120"/>
        <v>78.347022197327462</v>
      </c>
      <c r="AIW197" s="115">
        <f t="shared" si="1583"/>
        <v>86.437283697986715</v>
      </c>
      <c r="AIX197" s="15">
        <f t="shared" si="1584"/>
        <v>9.9938396143910645E-4</v>
      </c>
      <c r="AIY197" s="11"/>
      <c r="AIZ197" s="11">
        <f t="shared" si="1773"/>
        <v>1.0077924156214539E-3</v>
      </c>
      <c r="AJA197" s="10">
        <f t="shared" si="1585"/>
        <v>86.468419668308769</v>
      </c>
      <c r="AJB197" s="9">
        <f t="shared" si="1121"/>
        <v>94.491226361019002</v>
      </c>
      <c r="AJC197" s="9">
        <f t="shared" si="1122"/>
        <v>78.206764089788791</v>
      </c>
      <c r="AJD197" s="115">
        <f t="shared" si="1586"/>
        <v>86.348995225403897</v>
      </c>
      <c r="AJE197" s="15">
        <f t="shared" si="1587"/>
        <v>1.0058037316347272E-3</v>
      </c>
      <c r="AJF197" s="11"/>
      <c r="AJG197" s="11">
        <f t="shared" si="1774"/>
        <v>1.0142033944033656E-3</v>
      </c>
      <c r="AJH197" s="10">
        <f t="shared" si="1588"/>
        <v>86.379588646365193</v>
      </c>
      <c r="AJI197" s="9">
        <f t="shared" si="1123"/>
        <v>94.454439420092413</v>
      </c>
      <c r="AJJ197" s="9">
        <f t="shared" si="1124"/>
        <v>78.066499759688853</v>
      </c>
      <c r="AJK197" s="115">
        <f t="shared" si="1589"/>
        <v>86.260469589890633</v>
      </c>
      <c r="AJL197" s="15">
        <f t="shared" si="1590"/>
        <v>1.0121949739390094E-3</v>
      </c>
      <c r="AJM197" s="11"/>
      <c r="AJN197" s="11">
        <f t="shared" si="1775"/>
        <v>1.0205856960199262E-3</v>
      </c>
      <c r="AJO197" s="10">
        <f t="shared" si="1591"/>
        <v>86.290518392518777</v>
      </c>
      <c r="AJP197" s="9">
        <f t="shared" si="1125"/>
        <v>94.417183478611605</v>
      </c>
      <c r="AJQ197" s="9">
        <f t="shared" si="1126"/>
        <v>77.926229070982657</v>
      </c>
      <c r="AJR197" s="115">
        <f t="shared" si="1592"/>
        <v>86.171706274797131</v>
      </c>
      <c r="AJS197" s="15">
        <f t="shared" si="1593"/>
        <v>1.0185576413361242E-3</v>
      </c>
      <c r="AJT197" s="11"/>
      <c r="AJU197" s="11">
        <f t="shared" si="1776"/>
        <v>1.026939273036337E-3</v>
      </c>
      <c r="AJV197" s="10">
        <f t="shared" si="1594"/>
        <v>86.20120843020382</v>
      </c>
      <c r="AJW197" s="9">
        <f t="shared" si="1127"/>
        <v>94.379457682585553</v>
      </c>
      <c r="AJX197" s="9">
        <f t="shared" si="1128"/>
        <v>77.785951889353868</v>
      </c>
      <c r="AJY197" s="115">
        <f t="shared" si="1595"/>
        <v>86.08270478596971</v>
      </c>
      <c r="AJZ197" s="15">
        <f t="shared" si="1596"/>
        <v>1.0248916893756332E-3</v>
      </c>
      <c r="AKA197" s="11"/>
      <c r="AKB197" s="11">
        <f t="shared" si="1777"/>
        <v>1.0332640806140392E-3</v>
      </c>
      <c r="AKC197" s="10">
        <f t="shared" si="1597"/>
        <v>86.111658305313185</v>
      </c>
      <c r="AKD197" s="9">
        <f t="shared" si="1129"/>
        <v>94.341261221004643</v>
      </c>
      <c r="AKE197" s="9">
        <f t="shared" si="1130"/>
        <v>77.64566808222105</v>
      </c>
      <c r="AKF197" s="115">
        <f t="shared" si="1598"/>
        <v>85.99346465161284</v>
      </c>
      <c r="AKG197" s="15">
        <f t="shared" si="1599"/>
        <v>1.0311970761546743E-3</v>
      </c>
      <c r="AKH197" s="11"/>
      <c r="AKI197" s="11">
        <f t="shared" si="1778"/>
        <v>1.0395600764929245E-3</v>
      </c>
      <c r="AKJ197" s="10">
        <f t="shared" si="1600"/>
        <v>86.021867586055009</v>
      </c>
      <c r="AKK197" s="9">
        <f t="shared" si="1131"/>
        <v>94.302593325553019</v>
      </c>
      <c r="AKL197" s="9">
        <f t="shared" si="1132"/>
        <v>77.505377518743074</v>
      </c>
      <c r="AKM197" s="115">
        <f t="shared" si="1601"/>
        <v>85.903985422148054</v>
      </c>
      <c r="AKN197" s="15">
        <f t="shared" si="1602"/>
        <v>1.0374737622998553E-3</v>
      </c>
      <c r="AKO197" s="11"/>
      <c r="AKP197" s="11">
        <f t="shared" si="1779"/>
        <v>1.0458272209732508E-3</v>
      </c>
      <c r="AKQ197" s="10">
        <f t="shared" si="1603"/>
        <v>85.931835862806281</v>
      </c>
      <c r="AKR197" s="9">
        <f t="shared" si="1133"/>
        <v>94.263453270315523</v>
      </c>
      <c r="AKS197" s="9">
        <f t="shared" si="1134"/>
        <v>77.365080069825112</v>
      </c>
      <c r="AKT197" s="115">
        <f t="shared" si="1604"/>
        <v>85.81426667007031</v>
      </c>
      <c r="AKU197" s="15">
        <f t="shared" si="1605"/>
        <v>1.0437217109487975E-3</v>
      </c>
      <c r="AKV197" s="11"/>
      <c r="AKW197" s="11">
        <f t="shared" si="1780"/>
        <v>1.0520654768971791E-3</v>
      </c>
      <c r="AKX197" s="10">
        <f t="shared" si="1606"/>
        <v>85.841562747964048</v>
      </c>
      <c r="AKY197" s="9">
        <f t="shared" si="1135"/>
        <v>94.223840371479454</v>
      </c>
      <c r="AKZ197" s="9">
        <f t="shared" si="1136"/>
        <v>77.224775608123011</v>
      </c>
      <c r="ALA197" s="115">
        <f t="shared" si="1607"/>
        <v>85.724307989801233</v>
      </c>
      <c r="ALB197" s="15">
        <f t="shared" si="1608"/>
        <v>1.049940887731423E-3</v>
      </c>
      <c r="ALC197" s="11"/>
      <c r="ALD197" s="11">
        <f t="shared" si="1781"/>
        <v>1.0582748096300693E-3</v>
      </c>
      <c r="ALE197" s="10">
        <f t="shared" si="1609"/>
        <v>85.751047875793247</v>
      </c>
      <c r="ALF197" s="9">
        <f t="shared" si="1137"/>
        <v>94.183753987031196</v>
      </c>
      <c r="ALG197" s="9">
        <f t="shared" si="1138"/>
        <v>77.084464008048158</v>
      </c>
      <c r="ALH197" s="115">
        <f t="shared" si="1610"/>
        <v>85.63410899753967</v>
      </c>
      <c r="ALI197" s="15">
        <f t="shared" si="1611"/>
        <v>1.0561312607509383E-3</v>
      </c>
      <c r="ALJ197" s="11"/>
      <c r="ALK197" s="11">
        <f t="shared" si="1782"/>
        <v>1.0644551870414177E-3</v>
      </c>
      <c r="ALL197" s="10">
        <f t="shared" si="1612"/>
        <v>85.660290902272322</v>
      </c>
      <c r="ALM197" s="9">
        <f t="shared" si="1139"/>
        <v>94.14319351644798</v>
      </c>
      <c r="ALN197" s="9">
        <f t="shared" si="1140"/>
        <v>76.94414514577123</v>
      </c>
      <c r="ALO197" s="115">
        <f t="shared" si="1613"/>
        <v>85.543669331109612</v>
      </c>
      <c r="ALP197" s="15">
        <f t="shared" si="1614"/>
        <v>1.0622928005645463E-3</v>
      </c>
      <c r="ALQ197" s="12"/>
      <c r="ALR197" s="11">
        <f t="shared" si="1783"/>
        <v>1.0706065794855544E-3</v>
      </c>
      <c r="ALS197" s="10">
        <f t="shared" si="1615"/>
        <v>85.569291504935833</v>
      </c>
      <c r="ALT197" s="9">
        <f t="shared" si="1141"/>
        <v>94.102158400384837</v>
      </c>
      <c r="ALU197" s="9">
        <f t="shared" si="1142"/>
        <v>76.803818899225803</v>
      </c>
      <c r="ALV197" s="115">
        <f t="shared" si="1616"/>
        <v>85.45298864980532</v>
      </c>
      <c r="ALW197" s="15">
        <f t="shared" si="1617"/>
        <v>1.0684254801639067E-3</v>
      </c>
      <c r="ALX197" s="12"/>
      <c r="ALY197" s="11">
        <f t="shared" si="1784"/>
        <v>1.0767289597820337E-3</v>
      </c>
      <c r="ALZ197" s="10">
        <f t="shared" si="1618"/>
        <v>85.478049382714687</v>
      </c>
      <c r="AMA197" s="9">
        <f t="shared" si="1143"/>
        <v>94.060648120356944</v>
      </c>
      <c r="AMB197" s="9">
        <f t="shared" si="1144"/>
        <v>76.611409589109485</v>
      </c>
      <c r="AMC197" s="115">
        <f t="shared" si="1619"/>
        <v>85.336028854733215</v>
      </c>
      <c r="AMD197" s="15">
        <f t="shared" si="1620"/>
        <v>1.0777457024122728E-3</v>
      </c>
      <c r="AME197" s="12"/>
      <c r="AMF197" s="11">
        <f t="shared" si="1785"/>
        <v>1.0860544754250046E-3</v>
      </c>
      <c r="AMG197" s="10">
        <f t="shared" si="1621"/>
        <v>85.36039901842895</v>
      </c>
      <c r="AMH197" s="9">
        <f t="shared" si="1145"/>
        <v>94.018410466254693</v>
      </c>
      <c r="AMI197" s="9">
        <f t="shared" si="1146"/>
        <v>76.550516541964058</v>
      </c>
      <c r="AMJ197" s="115">
        <f t="shared" si="1622"/>
        <v>85.284463504109368</v>
      </c>
      <c r="AMK197" s="15">
        <f t="shared" si="1623"/>
        <v>1.0788979457977425E-3</v>
      </c>
      <c r="AML197" s="12"/>
      <c r="AMM197" s="11">
        <f t="shared" si="1786"/>
        <v>1.0871717929657788E-3</v>
      </c>
      <c r="AMN197" s="10">
        <f t="shared" si="1624"/>
        <v>85.308462636843586</v>
      </c>
      <c r="AMO197" s="9">
        <f t="shared" si="1147"/>
        <v>93.97608244932654</v>
      </c>
      <c r="AMP197" s="9">
        <f t="shared" si="1148"/>
        <v>77.351567463724052</v>
      </c>
      <c r="AMQ197" s="115">
        <f t="shared" si="1625"/>
        <v>85.663824956525303</v>
      </c>
      <c r="AMR197" s="15">
        <f t="shared" si="1626"/>
        <v>1.0268069605637166E-3</v>
      </c>
      <c r="AMS197" s="12"/>
      <c r="AMT197" s="11">
        <f t="shared" si="1787"/>
        <v>1.0347909138454488E-3</v>
      </c>
      <c r="AMU197" s="10">
        <f t="shared" si="1627"/>
        <v>85.689519153206547</v>
      </c>
      <c r="AMV197" s="9">
        <f t="shared" si="1149"/>
        <v>93.937743094718073</v>
      </c>
      <c r="AMW197" s="9">
        <f t="shared" si="1150"/>
        <v>78.2658694422948</v>
      </c>
      <c r="AMX197" s="115">
        <f t="shared" si="1628"/>
        <v>86.101806268506436</v>
      </c>
      <c r="AMY197" s="15">
        <f t="shared" si="1629"/>
        <v>9.6796742433205834E-4</v>
      </c>
      <c r="AMZ197" s="12"/>
      <c r="ANA197" s="11">
        <f t="shared" si="1788"/>
        <v>9.7564735158081368E-4</v>
      </c>
      <c r="ANB197" s="10">
        <f t="shared" si="1630"/>
        <v>86.1293630970452</v>
      </c>
      <c r="ANC197" s="9">
        <f t="shared" si="1151"/>
        <v>93.903671797136582</v>
      </c>
      <c r="AND197" s="9">
        <f t="shared" si="1152"/>
        <v>79.326508652015477</v>
      </c>
      <c r="ANE197" s="115">
        <f t="shared" si="1631"/>
        <v>86.615090224576022</v>
      </c>
      <c r="ANF197" s="15">
        <f t="shared" si="1632"/>
        <v>9.0035303860871139E-4</v>
      </c>
      <c r="ANG197" s="12"/>
      <c r="ANH197" s="11">
        <f t="shared" si="1789"/>
        <v>9.0771207430586211E-4</v>
      </c>
      <c r="ANI197" s="10">
        <f t="shared" si="1633"/>
        <v>86.644701956650096</v>
      </c>
      <c r="ANJ197" s="9">
        <f t="shared" si="1153"/>
        <v>93.874194147067271</v>
      </c>
      <c r="ANK197" s="9">
        <f t="shared" si="1154"/>
        <v>80.594316337519231</v>
      </c>
      <c r="ANL197" s="115">
        <f t="shared" si="1634"/>
        <v>87.234255242293244</v>
      </c>
      <c r="ANM197" s="15">
        <f t="shared" si="1635"/>
        <v>8.2022669425777656E-4</v>
      </c>
      <c r="ANN197" s="12"/>
      <c r="ANO197" s="11">
        <f t="shared" si="1790"/>
        <v>8.2724228046274282E-4</v>
      </c>
      <c r="ANP197" s="10">
        <f t="shared" si="1636"/>
        <v>87.266163442907327</v>
      </c>
      <c r="ANQ197" s="9">
        <f t="shared" si="1155"/>
        <v>93.849729723442152</v>
      </c>
      <c r="ANR197" s="9">
        <f t="shared" si="1156"/>
        <v>82.193112182041759</v>
      </c>
      <c r="ANS197" s="115">
        <f t="shared" si="1637"/>
        <v>88.021420952741948</v>
      </c>
      <c r="ANT197" s="15">
        <f t="shared" si="1638"/>
        <v>7.1996662991400317E-4</v>
      </c>
      <c r="ANU197" s="12"/>
      <c r="ANV197" s="11">
        <f t="shared" si="1791"/>
        <v>7.2660504128505129E-4</v>
      </c>
      <c r="ANW197" s="10">
        <f t="shared" si="1639"/>
        <v>88.05596218799505</v>
      </c>
      <c r="ANX197" s="9">
        <f t="shared" si="1157"/>
        <v>93.830880566740802</v>
      </c>
      <c r="ANY197" s="9">
        <f t="shared" si="1158"/>
        <v>84.465175561036432</v>
      </c>
      <c r="ANZ197" s="115">
        <f t="shared" si="1640"/>
        <v>89.148028063888617</v>
      </c>
      <c r="AOA197" s="15">
        <f t="shared" si="1641"/>
        <v>5.7846927256357357E-4</v>
      </c>
      <c r="AOB197" s="12"/>
      <c r="AOC197" s="11">
        <f t="shared" si="1792"/>
        <v>5.8466809725429825E-4</v>
      </c>
      <c r="AOD197" s="10">
        <f t="shared" si="1642"/>
        <v>89.185778664904291</v>
      </c>
      <c r="AOE197" s="9">
        <f t="shared" si="1159"/>
        <v>93.81871232639061</v>
      </c>
      <c r="AOF197" s="9">
        <f t="shared" si="1160"/>
        <v>89.230030762109678</v>
      </c>
      <c r="AOG197" s="115">
        <f t="shared" si="1643"/>
        <v>91.524371544250144</v>
      </c>
      <c r="AOH197" s="15">
        <f t="shared" si="1644"/>
        <v>2.8341820342395467E-4</v>
      </c>
      <c r="AOI197" s="12"/>
      <c r="AOJ197" s="11">
        <f t="shared" si="1793"/>
        <v>2.8902068763617437E-4</v>
      </c>
      <c r="AOK197" s="10">
        <f t="shared" si="1645"/>
        <v>91.566687484795509</v>
      </c>
      <c r="AOL197" s="9">
        <f t="shared" si="1161"/>
        <v>93.81579138615399</v>
      </c>
      <c r="AOM197" s="9">
        <f t="shared" si="1162"/>
        <v>89.31582448163536</v>
      </c>
      <c r="AON197" s="115">
        <f t="shared" si="1646"/>
        <v>91.565807933894675</v>
      </c>
      <c r="AOO197" s="15">
        <f t="shared" si="1647"/>
        <v>2.7793877558940643E-4</v>
      </c>
      <c r="AOP197" s="12"/>
      <c r="AOQ197" s="11">
        <f t="shared" si="1794"/>
        <v>2.8352699221619732E-4</v>
      </c>
      <c r="AOR197" s="10">
        <f t="shared" si="1648"/>
        <v>91.60812275303519</v>
      </c>
      <c r="AOS197" s="9">
        <f t="shared" si="1163"/>
        <v>93.812982297343979</v>
      </c>
      <c r="AOT197" s="9">
        <f t="shared" si="1164"/>
        <v>89.402389157092912</v>
      </c>
      <c r="AOU197" s="115">
        <f t="shared" si="1649"/>
        <v>91.607685727218438</v>
      </c>
      <c r="AOV197" s="15">
        <f t="shared" si="1650"/>
        <v>2.7241863841119844E-4</v>
      </c>
      <c r="AOW197" s="12"/>
      <c r="AOX197" s="11">
        <f t="shared" si="1795"/>
        <v>2.7799282855349715E-4</v>
      </c>
      <c r="AOY197" s="10">
        <f t="shared" si="1651"/>
        <v>91.649999999999991</v>
      </c>
      <c r="AOZ197" s="9">
        <f t="shared" si="1165"/>
        <v>93.810283682992448</v>
      </c>
      <c r="APA197" s="9"/>
      <c r="APB197" s="97">
        <f t="shared" si="1652"/>
        <v>91.649999999999991</v>
      </c>
      <c r="APC197" s="15">
        <f t="shared" si="1653"/>
        <v>2.6685823007888354E-4</v>
      </c>
      <c r="APD197" s="11"/>
      <c r="APE197" s="11"/>
    </row>
    <row r="198" spans="1:1097" x14ac:dyDescent="0.2">
      <c r="A198" s="183"/>
      <c r="B198" s="183"/>
      <c r="C198" s="1">
        <f t="shared" si="1654"/>
        <v>180</v>
      </c>
      <c r="D198" s="1">
        <f t="shared" si="1655"/>
        <v>6024.5844021139956</v>
      </c>
      <c r="E198" s="1">
        <f t="shared" si="1656"/>
        <v>-16317921.817764627</v>
      </c>
      <c r="F198" s="2">
        <f t="shared" si="1657"/>
        <v>113.16</v>
      </c>
      <c r="G198" s="8">
        <f t="shared" si="1658"/>
        <v>1.9810000000000001E-3</v>
      </c>
      <c r="H198" s="6">
        <f t="shared" si="1659"/>
        <v>0.14400020254000001</v>
      </c>
      <c r="I198" s="2">
        <f t="shared" si="1660"/>
        <v>3500</v>
      </c>
      <c r="J198" s="3">
        <f t="shared" si="857"/>
        <v>58.333333333333336</v>
      </c>
      <c r="K198" s="3">
        <f t="shared" si="858"/>
        <v>366.52</v>
      </c>
      <c r="L198" s="1">
        <f t="shared" si="1661"/>
        <v>0.82</v>
      </c>
      <c r="M198" s="1">
        <f t="shared" si="1662"/>
        <v>0.66</v>
      </c>
      <c r="N198" s="1">
        <f t="shared" si="1166"/>
        <v>0.54120000000000001</v>
      </c>
      <c r="O198" s="3">
        <f t="shared" si="1167"/>
        <v>7.5227878787878781</v>
      </c>
      <c r="P198" s="40">
        <f t="shared" si="859"/>
        <v>570.9796</v>
      </c>
      <c r="Q198" s="1">
        <f t="shared" si="1663"/>
        <v>21.51</v>
      </c>
      <c r="R198" s="1">
        <f t="shared" si="1664"/>
        <v>151</v>
      </c>
      <c r="S198" s="2">
        <f t="shared" si="1665"/>
        <v>12587.54</v>
      </c>
      <c r="T198" s="1">
        <f t="shared" si="860"/>
        <v>83.916933333333333</v>
      </c>
      <c r="U198" s="7">
        <f t="shared" si="1666"/>
        <v>9.1849501318337995E-2</v>
      </c>
      <c r="V198" s="7">
        <f t="shared" si="861"/>
        <v>6.6258942829124593E-3</v>
      </c>
      <c r="W198" s="159">
        <f t="shared" si="1667"/>
        <v>3.4283282369456214E-2</v>
      </c>
      <c r="X198" s="40">
        <f t="shared" si="862"/>
        <v>8095.2484858865882</v>
      </c>
      <c r="Y198" s="1">
        <f t="shared" si="1668"/>
        <v>0</v>
      </c>
      <c r="Z198" s="1">
        <f t="shared" si="1669"/>
        <v>113.16</v>
      </c>
      <c r="AA198" s="1">
        <f t="shared" si="1670"/>
        <v>91.649999999999991</v>
      </c>
      <c r="AB198" s="6">
        <f t="shared" si="863"/>
        <v>0.2895550479995273</v>
      </c>
      <c r="AC198" s="1">
        <f t="shared" si="1671"/>
        <v>526.19133708825245</v>
      </c>
      <c r="AD198" s="40">
        <f t="shared" si="864"/>
        <v>36363.626619283568</v>
      </c>
      <c r="AE198" s="1">
        <f t="shared" si="865"/>
        <v>0.15947988387208822</v>
      </c>
      <c r="AF198" s="2">
        <f t="shared" si="1796"/>
        <v>13</v>
      </c>
      <c r="AG198" s="10">
        <f t="shared" si="866"/>
        <v>2.0732384903371468</v>
      </c>
      <c r="AH198" s="12">
        <f t="shared" si="867"/>
        <v>0.62487632503074975</v>
      </c>
      <c r="AI198" s="43">
        <f t="shared" si="868"/>
        <v>-6.2406154332663923E-6</v>
      </c>
      <c r="AJ198" s="93">
        <f t="shared" si="869"/>
        <v>1.577761943755848E-6</v>
      </c>
      <c r="AK198" s="43">
        <f t="shared" si="1168"/>
        <v>0</v>
      </c>
      <c r="AL198" s="43">
        <f t="shared" si="870"/>
        <v>2.6539092252185243E-4</v>
      </c>
      <c r="AM198" s="43"/>
      <c r="AN198" s="43">
        <f t="shared" si="1169"/>
        <v>0</v>
      </c>
      <c r="AO198" s="10">
        <f t="shared" si="1170"/>
        <v>96.171438364197371</v>
      </c>
      <c r="AP198" s="9"/>
      <c r="AQ198" s="9">
        <f t="shared" si="871"/>
        <v>96.030471930360605</v>
      </c>
      <c r="AR198" s="104">
        <f t="shared" si="1171"/>
        <v>96.030471930360605</v>
      </c>
      <c r="AS198" s="15">
        <f t="shared" si="1172"/>
        <v>0</v>
      </c>
      <c r="AT198" s="49"/>
      <c r="AU198" s="11">
        <f t="shared" si="1173"/>
        <v>8.7069094184657678E-6</v>
      </c>
      <c r="AV198" s="10">
        <f t="shared" si="1174"/>
        <v>96.100953768910784</v>
      </c>
      <c r="AW198" s="9">
        <f t="shared" si="872"/>
        <v>96.030471930360605</v>
      </c>
      <c r="AX198" s="9">
        <f t="shared" si="873"/>
        <v>95.889528921992621</v>
      </c>
      <c r="AY198" s="97">
        <f t="shared" si="1175"/>
        <v>95.960000426176606</v>
      </c>
      <c r="AZ198" s="15">
        <f t="shared" si="1176"/>
        <v>8.7052922843394271E-6</v>
      </c>
      <c r="BA198" s="49"/>
      <c r="BB198" s="11">
        <f t="shared" si="1177"/>
        <v>1.7412542140532224E-5</v>
      </c>
      <c r="BC198" s="10">
        <f t="shared" si="1178"/>
        <v>96.030476752062384</v>
      </c>
      <c r="BD198" s="9">
        <f t="shared" si="874"/>
        <v>96.030469174648118</v>
      </c>
      <c r="BE198" s="9">
        <f t="shared" si="875"/>
        <v>95.748609171600449</v>
      </c>
      <c r="BF198" s="97">
        <f t="shared" si="1179"/>
        <v>95.889539173124291</v>
      </c>
      <c r="BG198" s="15">
        <f t="shared" si="1180"/>
        <v>1.7408977842931857E-5</v>
      </c>
      <c r="BH198" s="49"/>
      <c r="BI198" s="11">
        <f t="shared" si="1181"/>
        <v>2.6116567885087654E-5</v>
      </c>
      <c r="BJ198" s="10">
        <f t="shared" si="1182"/>
        <v>95.960004475503837</v>
      </c>
      <c r="BK198" s="9">
        <f t="shared" si="876"/>
        <v>96.030458153832541</v>
      </c>
      <c r="BL198" s="9">
        <f t="shared" si="1183"/>
        <v>95.607712509174405</v>
      </c>
      <c r="BM198" s="97">
        <f t="shared" si="1184"/>
        <v>95.819085331503473</v>
      </c>
      <c r="BN198" s="15">
        <f t="shared" si="1185"/>
        <v>2.6110726890913762E-5</v>
      </c>
      <c r="BO198" s="49"/>
      <c r="BP198" s="11">
        <f t="shared" si="1186"/>
        <v>3.4818656663410901E-5</v>
      </c>
      <c r="BQ198" s="10">
        <f t="shared" si="1187"/>
        <v>95.889534101772142</v>
      </c>
      <c r="BR198" s="9">
        <f t="shared" si="877"/>
        <v>96.030433362200682</v>
      </c>
      <c r="BS198" s="9">
        <f t="shared" si="1188"/>
        <v>95.466838762212831</v>
      </c>
      <c r="BT198" s="97">
        <f t="shared" si="1189"/>
        <v>95.748636062206756</v>
      </c>
      <c r="BU198" s="15">
        <f t="shared" si="1190"/>
        <v>3.4810210024462699E-5</v>
      </c>
      <c r="BV198" s="12"/>
      <c r="BW198" s="11">
        <f t="shared" si="1191"/>
        <v>4.3518478829315972E-5</v>
      </c>
      <c r="BX198" s="10">
        <f t="shared" si="1192"/>
        <v>95.819062794518771</v>
      </c>
      <c r="BY198" s="9">
        <f t="shared" si="878"/>
        <v>96.030389298549878</v>
      </c>
      <c r="BZ198" s="9">
        <f t="shared" si="1193"/>
        <v>95.325987755747008</v>
      </c>
      <c r="CA198" s="97">
        <f t="shared" si="1194"/>
        <v>95.67818852714845</v>
      </c>
      <c r="CB198" s="15">
        <f t="shared" si="1195"/>
        <v>4.3507098270727759E-5</v>
      </c>
      <c r="CC198" s="12"/>
      <c r="CD198" s="11">
        <f t="shared" si="1196"/>
        <v>5.2215705129205351E-5</v>
      </c>
      <c r="CE198" s="10">
        <f t="shared" si="1197"/>
        <v>95.748587718938012</v>
      </c>
      <c r="CF198" s="9">
        <f t="shared" si="879"/>
        <v>96.030320467019237</v>
      </c>
      <c r="CG198" s="9">
        <f t="shared" si="1198"/>
        <v>95.185159312367404</v>
      </c>
      <c r="CH198" s="97">
        <f t="shared" si="1199"/>
        <v>95.60773988969332</v>
      </c>
      <c r="CI198" s="15">
        <f t="shared" si="1200"/>
        <v>5.2201063137549378E-5</v>
      </c>
      <c r="CJ198" s="12"/>
      <c r="CK198" s="11">
        <f t="shared" si="1201"/>
        <v>6.0910006751947788E-5</v>
      </c>
      <c r="CL198" s="10">
        <f t="shared" si="1202"/>
        <v>95.678106042194969</v>
      </c>
      <c r="CM198" s="9">
        <f t="shared" si="880"/>
        <v>96.030221377918778</v>
      </c>
      <c r="CN198" s="9">
        <f t="shared" si="1203"/>
        <v>95.044353252250886</v>
      </c>
      <c r="CO198" s="97">
        <f t="shared" si="1204"/>
        <v>95.537287315084825</v>
      </c>
      <c r="CP198" s="15">
        <f t="shared" si="1205"/>
        <v>6.0891776662982472E-5</v>
      </c>
      <c r="CQ198" s="12"/>
      <c r="CR198" s="11">
        <f t="shared" si="1206"/>
        <v>6.9601055378594573E-5</v>
      </c>
      <c r="CS198" s="10">
        <f t="shared" si="1207"/>
        <v>95.607614933852858</v>
      </c>
      <c r="CT198" s="9">
        <f t="shared" si="881"/>
        <v>96.03008654855617</v>
      </c>
      <c r="CU198" s="9">
        <f t="shared" si="882"/>
        <v>94.903569393187723</v>
      </c>
      <c r="CV198" s="97">
        <f t="shared" si="1208"/>
        <v>95.466827970871947</v>
      </c>
      <c r="CW198" s="15">
        <f t="shared" si="1209"/>
        <v>6.9578911464696758E-5</v>
      </c>
      <c r="CX198" s="12"/>
      <c r="CY198" s="11">
        <f t="shared" si="1210"/>
        <v>7.8288523231965913E-5</v>
      </c>
      <c r="CZ198" s="10">
        <f t="shared" si="1211"/>
        <v>95.537111566298961</v>
      </c>
      <c r="DA198" s="9">
        <f t="shared" si="883"/>
        <v>96.02991050406078</v>
      </c>
      <c r="DB198" s="9">
        <f t="shared" si="884"/>
        <v>94.76280755060985</v>
      </c>
      <c r="DC198" s="97">
        <f t="shared" si="1212"/>
        <v>95.396359027335308</v>
      </c>
      <c r="DD198" s="15">
        <f t="shared" si="1213"/>
        <v>7.8262140789133028E-5</v>
      </c>
      <c r="DE198" s="12"/>
      <c r="DF198" s="11">
        <f t="shared" si="1214"/>
        <v>8.6972083126038937E-5</v>
      </c>
      <c r="DG198" s="10">
        <f t="shared" si="1215"/>
        <v>95.466593115169729</v>
      </c>
      <c r="DH198" s="9">
        <f t="shared" si="885"/>
        <v>96.029687778204789</v>
      </c>
      <c r="DI198" s="9">
        <f t="shared" si="886"/>
        <v>94.622067537620325</v>
      </c>
      <c r="DJ198" s="97">
        <f t="shared" si="1216"/>
        <v>95.325877657912557</v>
      </c>
      <c r="DK198" s="15">
        <f t="shared" si="1217"/>
        <v>8.6941138560387373E-5</v>
      </c>
      <c r="DL198" s="12"/>
      <c r="DM198" s="11">
        <f t="shared" si="1218"/>
        <v>9.5651408515081161E-5</v>
      </c>
      <c r="DN198" s="10">
        <f t="shared" si="1219"/>
        <v>95.396056759774979</v>
      </c>
      <c r="DO198" s="9">
        <f t="shared" si="887"/>
        <v>96.029412914221197</v>
      </c>
      <c r="DP198" s="9">
        <f t="shared" si="888"/>
        <v>94.481349165022792</v>
      </c>
      <c r="DQ198" s="97">
        <f t="shared" si="1220"/>
        <v>95.255381039621994</v>
      </c>
      <c r="DR198" s="15">
        <f t="shared" si="1221"/>
        <v>9.5615579428928556E-5</v>
      </c>
      <c r="DS198" s="12"/>
      <c r="DT198" s="11">
        <f t="shared" si="1222"/>
        <v>1.0432617354261893E-4</v>
      </c>
      <c r="DU198" s="10">
        <f t="shared" si="1223"/>
        <v>95.325499683520405</v>
      </c>
      <c r="DV198" s="9">
        <f t="shared" si="889"/>
        <v>96.029080465618307</v>
      </c>
      <c r="DW198" s="9">
        <f t="shared" si="890"/>
        <v>94.340652241351577</v>
      </c>
      <c r="DX198" s="97">
        <f t="shared" si="1224"/>
        <v>95.184866353484949</v>
      </c>
      <c r="DY198" s="15">
        <f t="shared" si="1225"/>
        <v>1.0428513882003459E-4</v>
      </c>
      <c r="DZ198" s="12"/>
      <c r="EA198" s="11">
        <f t="shared" si="1226"/>
        <v>1.1299605309018119E-4</v>
      </c>
      <c r="EB198" s="10">
        <f t="shared" si="1227"/>
        <v>95.254919074328569</v>
      </c>
      <c r="EC198" s="9">
        <f t="shared" si="891"/>
        <v>96.028684996990506</v>
      </c>
      <c r="ED198" s="9">
        <f t="shared" si="892"/>
        <v>94.199976572903125</v>
      </c>
      <c r="EE198" s="97">
        <f t="shared" si="1228"/>
        <v>95.114330784946816</v>
      </c>
      <c r="EF198" s="15">
        <f t="shared" si="1229"/>
        <v>1.1294949298193788E-4</v>
      </c>
      <c r="EG198" s="12"/>
      <c r="EH198" s="11">
        <f t="shared" si="1230"/>
        <v>1.2166072282573428E-4</v>
      </c>
      <c r="EI198" s="10">
        <f t="shared" si="1231"/>
        <v>95.184312125058668</v>
      </c>
      <c r="EJ198" s="9">
        <f t="shared" si="893"/>
        <v>96.028221084825191</v>
      </c>
      <c r="EK198" s="9">
        <f t="shared" si="894"/>
        <v>94.059321963767687</v>
      </c>
      <c r="EL198" s="97">
        <f t="shared" si="1232"/>
        <v>95.043771524296432</v>
      </c>
      <c r="EM198" s="15">
        <f t="shared" si="1233"/>
        <v>1.2160831903369827E-4</v>
      </c>
      <c r="EN198" s="12"/>
      <c r="EO198" s="11">
        <f t="shared" si="1234"/>
        <v>1.3031985925189904E-4</v>
      </c>
      <c r="EP198" s="10">
        <f t="shared" si="1235"/>
        <v>95.113676033924321</v>
      </c>
      <c r="EQ198" s="9">
        <f t="shared" si="895"/>
        <v>96.027683318305364</v>
      </c>
      <c r="ER198" s="9">
        <f t="shared" si="896"/>
        <v>93.918688215861408</v>
      </c>
      <c r="ES198" s="97">
        <f t="shared" si="1236"/>
        <v>94.973185767083379</v>
      </c>
      <c r="ET198" s="15">
        <f t="shared" si="1237"/>
        <v>1.302612950127987E-4</v>
      </c>
      <c r="EU198" s="12"/>
      <c r="EV198" s="11">
        <f t="shared" si="1238"/>
        <v>1.389731397538853E-4</v>
      </c>
      <c r="EW198" s="10">
        <f t="shared" si="1239"/>
        <v>95.04300800490941</v>
      </c>
      <c r="EX198" s="9">
        <f t="shared" si="897"/>
        <v>96.027066300107862</v>
      </c>
      <c r="EY198" s="9">
        <f t="shared" si="898"/>
        <v>93.778075128959784</v>
      </c>
      <c r="EZ198" s="97">
        <f t="shared" si="1240"/>
        <v>94.902570714533823</v>
      </c>
      <c r="FA198" s="15">
        <f t="shared" si="1241"/>
        <v>1.3890809992238111E-4</v>
      </c>
      <c r="FB198" s="12"/>
      <c r="FC198" s="11">
        <f t="shared" si="1242"/>
        <v>1.4762024264710336E-4</v>
      </c>
      <c r="FD198" s="10">
        <f t="shared" si="1243"/>
        <v>94.972305248182238</v>
      </c>
      <c r="FE198" s="9">
        <f t="shared" si="899"/>
        <v>96.026364647196829</v>
      </c>
      <c r="FF198" s="9">
        <f t="shared" si="900"/>
        <v>93.63748250073111</v>
      </c>
      <c r="FG198" s="97">
        <f t="shared" si="1244"/>
        <v>94.831923573963962</v>
      </c>
      <c r="FH198" s="15">
        <f t="shared" si="1245"/>
        <v>1.4754841377819072E-4</v>
      </c>
      <c r="FI198" s="12"/>
      <c r="FJ198" s="11">
        <f t="shared" si="1246"/>
        <v>1.5626084722448585E-4</v>
      </c>
      <c r="FK198" s="10">
        <f t="shared" si="1247"/>
        <v>94.901564980507317</v>
      </c>
      <c r="FL198" s="9">
        <f t="shared" si="901"/>
        <v>96.025572991612293</v>
      </c>
      <c r="FM198" s="9">
        <f t="shared" si="902"/>
        <v>93.496910126770956</v>
      </c>
      <c r="FN198" s="97">
        <f t="shared" si="1248"/>
        <v>94.761241559191632</v>
      </c>
      <c r="FO198" s="15">
        <f t="shared" si="1249"/>
        <v>1.5618191765514314E-4</v>
      </c>
      <c r="FP198" s="12"/>
      <c r="FQ198" s="11">
        <f t="shared" si="1250"/>
        <v>1.6489463380348478E-4</v>
      </c>
      <c r="FR198" s="10">
        <f t="shared" si="1251"/>
        <v>94.83078442565504</v>
      </c>
      <c r="FS198" s="9">
        <f t="shared" si="903"/>
        <v>96.024685981253526</v>
      </c>
      <c r="FT198" s="9">
        <f t="shared" si="904"/>
        <v>93.356357800636999</v>
      </c>
      <c r="FU198" s="97">
        <f t="shared" si="1252"/>
        <v>94.690521890945263</v>
      </c>
      <c r="FV198" s="15">
        <f t="shared" si="1253"/>
        <v>1.6480829373357355E-4</v>
      </c>
      <c r="FW198" s="12"/>
      <c r="FX198" s="11">
        <f t="shared" si="1254"/>
        <v>1.7352128377272103E-4</v>
      </c>
      <c r="FY198" s="10">
        <f t="shared" si="1255"/>
        <v>94.759960814808906</v>
      </c>
      <c r="FZ198" s="9">
        <f t="shared" si="905"/>
        <v>96.023698280656987</v>
      </c>
      <c r="GA198" s="9">
        <f t="shared" si="906"/>
        <v>93.215825313884835</v>
      </c>
      <c r="GB198" s="97">
        <f t="shared" si="1256"/>
        <v>94.619761797270911</v>
      </c>
      <c r="GC198" s="15">
        <f t="shared" si="1257"/>
        <v>1.7342722534505591E-4</v>
      </c>
      <c r="GD198" s="12"/>
      <c r="GE198" s="11">
        <f t="shared" si="1258"/>
        <v>1.8214047963827581E-4</v>
      </c>
      <c r="GF198" s="10">
        <f t="shared" si="1259"/>
        <v>94.689091386970404</v>
      </c>
      <c r="GG198" s="9">
        <f t="shared" si="907"/>
        <v>96.022604571768582</v>
      </c>
      <c r="GH198" s="9">
        <f t="shared" si="908"/>
        <v>93.075312456103248</v>
      </c>
      <c r="GI198" s="97">
        <f t="shared" si="1260"/>
        <v>94.548958513935915</v>
      </c>
      <c r="GJ198" s="15">
        <f t="shared" si="1261"/>
        <v>1.820383970179359E-4</v>
      </c>
      <c r="GK198" s="12"/>
      <c r="GL198" s="11">
        <f t="shared" si="1262"/>
        <v>1.907519050696694E-4</v>
      </c>
      <c r="GM198" s="10">
        <f t="shared" si="1263"/>
        <v>94.618173389360749</v>
      </c>
      <c r="GN198" s="9">
        <f t="shared" si="909"/>
        <v>96.021399554710072</v>
      </c>
      <c r="GO198" s="9">
        <f t="shared" si="910"/>
        <v>92.934819014952424</v>
      </c>
      <c r="GP198" s="115">
        <f t="shared" si="1264"/>
        <v>94.478109284831248</v>
      </c>
      <c r="GQ198" s="15">
        <f t="shared" si="1265"/>
        <v>1.9064149452230231E-4</v>
      </c>
      <c r="GR198" s="12"/>
      <c r="GS198" s="11">
        <f t="shared" si="1266"/>
        <v>1.9935524494532942E-4</v>
      </c>
      <c r="GT198" s="10">
        <f t="shared" si="1267"/>
        <v>94.547204077821021</v>
      </c>
      <c r="GU198" s="9">
        <f t="shared" si="911"/>
        <v>96.020077948539367</v>
      </c>
      <c r="GV198" s="9">
        <f t="shared" si="912"/>
        <v>92.794344776199679</v>
      </c>
      <c r="GW198" s="115">
        <f t="shared" si="1268"/>
        <v>94.407211362369523</v>
      </c>
      <c r="GX198" s="15">
        <f t="shared" si="1269"/>
        <v>1.9923620491474057E-4</v>
      </c>
      <c r="GY198" s="12"/>
      <c r="GZ198" s="11">
        <f t="shared" si="1270"/>
        <v>2.0795018539783758E-4</v>
      </c>
      <c r="HA198" s="10">
        <f t="shared" si="1271"/>
        <v>94.476180717207939</v>
      </c>
      <c r="HB198" s="9">
        <f t="shared" si="913"/>
        <v>96.018634492004395</v>
      </c>
      <c r="HC198" s="9">
        <f t="shared" si="914"/>
        <v>92.653889523758409</v>
      </c>
      <c r="HD198" s="97">
        <f t="shared" si="1272"/>
        <v>94.336262007881402</v>
      </c>
      <c r="HE198" s="15">
        <f t="shared" si="1273"/>
        <v>2.0782221658248955E-4</v>
      </c>
      <c r="HF198" s="12"/>
      <c r="HG198" s="11">
        <f t="shared" si="1274"/>
        <v>2.1653641385860784E-4</v>
      </c>
      <c r="HH198" s="10">
        <f t="shared" si="1275"/>
        <v>94.405100581787991</v>
      </c>
      <c r="HI198" s="9">
        <f t="shared" si="915"/>
        <v>96.017063944290513</v>
      </c>
      <c r="HJ198" s="9">
        <f t="shared" si="916"/>
        <v>92.513453039725633</v>
      </c>
      <c r="HK198" s="97">
        <f t="shared" si="1276"/>
        <v>94.265258492008073</v>
      </c>
      <c r="HL198" s="15">
        <f t="shared" si="1277"/>
        <v>2.1639921928728577E-4</v>
      </c>
      <c r="HM198" s="12"/>
      <c r="HN198" s="11">
        <f t="shared" si="1278"/>
        <v>2.2511361910226613E-4</v>
      </c>
      <c r="HO198" s="10">
        <f t="shared" si="1279"/>
        <v>94.333960955627504</v>
      </c>
      <c r="HP198" s="9">
        <f t="shared" si="917"/>
        <v>96.015361085761072</v>
      </c>
      <c r="HQ198" s="9">
        <f t="shared" si="918"/>
        <v>92.373035104421845</v>
      </c>
      <c r="HR198" s="115">
        <f t="shared" si="1280"/>
        <v>94.194198095091451</v>
      </c>
      <c r="HS198" s="15">
        <f t="shared" si="1281"/>
        <v>2.2496690420864421E-4</v>
      </c>
      <c r="HT198" s="12"/>
      <c r="HU198" s="11">
        <f t="shared" si="1672"/>
        <v>2.3368149129048406E-4</v>
      </c>
      <c r="HV198" s="10">
        <f t="shared" si="1282"/>
        <v>94.262759132980364</v>
      </c>
      <c r="HW198" s="9">
        <f t="shared" si="919"/>
        <v>96.013520718690984</v>
      </c>
      <c r="HX198" s="9">
        <f t="shared" si="920"/>
        <v>92.232635496429182</v>
      </c>
      <c r="HY198" s="115">
        <f t="shared" si="1283"/>
        <v>94.123078107560076</v>
      </c>
      <c r="HZ198" s="15">
        <f t="shared" si="1284"/>
        <v>2.3352496398680556E-4</v>
      </c>
      <c r="IA198" s="12"/>
      <c r="IB198" s="11">
        <f t="shared" si="1673"/>
        <v>2.4223972201549662E-4</v>
      </c>
      <c r="IC198" s="10">
        <f t="shared" si="1285"/>
        <v>94.191492418671345</v>
      </c>
      <c r="ID198" s="9">
        <f t="shared" si="921"/>
        <v>96.01153766799311</v>
      </c>
      <c r="IE198" s="9">
        <f t="shared" si="922"/>
        <v>92.092253992632394</v>
      </c>
      <c r="IF198" s="115">
        <f t="shared" si="1286"/>
        <v>94.051895830312759</v>
      </c>
      <c r="IG198" s="15">
        <f t="shared" si="1287"/>
        <v>2.4207309276507428E-4</v>
      </c>
      <c r="IH198" s="12"/>
      <c r="II198" s="11">
        <f t="shared" si="1674"/>
        <v>2.5078800434301976E-4</v>
      </c>
      <c r="IJ198" s="10">
        <f t="shared" si="1288"/>
        <v>94.120158128477158</v>
      </c>
      <c r="IK198" s="9">
        <f t="shared" si="923"/>
        <v>96.009406781937187</v>
      </c>
      <c r="IL198" s="9">
        <f t="shared" si="924"/>
        <v>91.951890368258461</v>
      </c>
      <c r="IM198" s="115">
        <f t="shared" si="1289"/>
        <v>93.980648575097831</v>
      </c>
      <c r="IN198" s="15">
        <f t="shared" si="1290"/>
        <v>2.5061098623177931E-4</v>
      </c>
      <c r="IO198" s="12"/>
      <c r="IP198" s="11">
        <f t="shared" si="1675"/>
        <v>2.5932603285481467E-4</v>
      </c>
      <c r="IQ198" s="10">
        <f t="shared" si="1291"/>
        <v>94.048753589503008</v>
      </c>
      <c r="IR198" s="9">
        <f t="shared" si="925"/>
        <v>96.007122932861193</v>
      </c>
      <c r="IS198" s="9">
        <f t="shared" si="926"/>
        <v>91.811544396917867</v>
      </c>
      <c r="IT198" s="115">
        <f t="shared" si="1292"/>
        <v>93.90933366488953</v>
      </c>
      <c r="IU198" s="15">
        <f t="shared" si="1293"/>
        <v>2.5913834166165368E-4</v>
      </c>
      <c r="IV198" s="12"/>
      <c r="IW198" s="11">
        <f t="shared" si="1676"/>
        <v>2.6785350369068738E-4</v>
      </c>
      <c r="IX198" s="10">
        <f t="shared" si="1294"/>
        <v>93.9772761405561</v>
      </c>
      <c r="IY198" s="9">
        <f t="shared" si="927"/>
        <v>96.004681017874859</v>
      </c>
      <c r="IZ198" s="9">
        <f t="shared" si="928"/>
        <v>91.67121585064578</v>
      </c>
      <c r="JA198" s="115">
        <f t="shared" si="1295"/>
        <v>93.837948434260312</v>
      </c>
      <c r="JB198" s="15">
        <f t="shared" si="1296"/>
        <v>2.6765485795674708E-4</v>
      </c>
      <c r="JC198" s="12"/>
      <c r="JD198" s="11">
        <f t="shared" si="1677"/>
        <v>2.7637011459002438E-4</v>
      </c>
      <c r="JE198" s="10">
        <f t="shared" si="1297"/>
        <v>93.905723132515135</v>
      </c>
      <c r="JF198" s="9">
        <f t="shared" si="929"/>
        <v>96.002075959555199</v>
      </c>
      <c r="JG198" s="9">
        <f t="shared" si="930"/>
        <v>91.53090449994329</v>
      </c>
      <c r="JH198" s="115">
        <f t="shared" si="1298"/>
        <v>93.766490229749252</v>
      </c>
      <c r="JI198" s="15">
        <f t="shared" si="1299"/>
        <v>2.7616023568683665E-4</v>
      </c>
      <c r="JJ198" s="12"/>
      <c r="JK198" s="11">
        <f t="shared" si="1678"/>
        <v>2.8487556493285275E-4</v>
      </c>
      <c r="JL198" s="10">
        <f t="shared" si="1300"/>
        <v>93.834091928695727</v>
      </c>
      <c r="JM198" s="9">
        <f t="shared" si="931"/>
        <v>95.999302706633813</v>
      </c>
      <c r="JN198" s="9">
        <f t="shared" si="932"/>
        <v>91.390610113820202</v>
      </c>
      <c r="JO198" s="115">
        <f t="shared" si="1301"/>
        <v>93.694956410227007</v>
      </c>
      <c r="JP198" s="15">
        <f t="shared" si="1302"/>
        <v>2.8465417712924407E-4</v>
      </c>
      <c r="JQ198" s="12"/>
      <c r="JR198" s="11">
        <f t="shared" si="1679"/>
        <v>2.9336955578030359E-4</v>
      </c>
      <c r="JS198" s="10">
        <f t="shared" si="1303"/>
        <v>93.762379905212441</v>
      </c>
      <c r="JT198" s="9">
        <f t="shared" si="933"/>
        <v>95.996356234675844</v>
      </c>
      <c r="JU198" s="9">
        <f t="shared" si="934"/>
        <v>91.250332459836912</v>
      </c>
      <c r="JV198" s="115">
        <f t="shared" si="1304"/>
        <v>93.623344347256378</v>
      </c>
      <c r="JW198" s="15">
        <f t="shared" si="1305"/>
        <v>2.9313638630816834E-4</v>
      </c>
      <c r="JX198" s="12"/>
      <c r="JY198" s="11">
        <f t="shared" si="1680"/>
        <v>3.0185178991463273E-4</v>
      </c>
      <c r="JZ198" s="10">
        <f t="shared" si="1306"/>
        <v>93.690584451336093</v>
      </c>
      <c r="KA198" s="9">
        <f t="shared" si="935"/>
        <v>95.993231546750337</v>
      </c>
      <c r="KB198" s="9">
        <f t="shared" si="936"/>
        <v>91.110071304147695</v>
      </c>
      <c r="KC198" s="115">
        <f t="shared" si="1307"/>
        <v>93.551651425449023</v>
      </c>
      <c r="KD198" s="15">
        <f t="shared" si="1308"/>
        <v>3.0160656903342888E-4</v>
      </c>
      <c r="KE198" s="12"/>
      <c r="KF198" s="11">
        <f t="shared" si="1681"/>
        <v>3.1032197187863791E-4</v>
      </c>
      <c r="KG198" s="10">
        <f t="shared" si="1309"/>
        <v>93.618702969847391</v>
      </c>
      <c r="KH198" s="9">
        <f t="shared" si="937"/>
        <v>95.98992367409187</v>
      </c>
      <c r="KI198" s="9">
        <f t="shared" si="938"/>
        <v>90.969826411543679</v>
      </c>
      <c r="KJ198" s="115">
        <f t="shared" si="1310"/>
        <v>93.479875042817781</v>
      </c>
      <c r="KK198" s="15">
        <f t="shared" si="1311"/>
        <v>3.1006443293867453E-4</v>
      </c>
      <c r="KL198" s="12"/>
      <c r="KM198" s="11">
        <f t="shared" si="1682"/>
        <v>3.1877980801456128E-4</v>
      </c>
      <c r="KN198" s="10">
        <f t="shared" si="1312"/>
        <v>93.546732877385992</v>
      </c>
      <c r="KO198" s="9">
        <f t="shared" si="939"/>
        <v>95.986427676753294</v>
      </c>
      <c r="KP198" s="9">
        <f t="shared" si="940"/>
        <v>90.829597545496725</v>
      </c>
      <c r="KQ198" s="115">
        <f t="shared" si="1313"/>
        <v>93.408012611125002</v>
      </c>
      <c r="KR198" s="15">
        <f t="shared" si="1314"/>
        <v>3.1850968751898724E-4</v>
      </c>
      <c r="KS198" s="12"/>
      <c r="KT198" s="11">
        <f t="shared" si="1683"/>
        <v>3.2722500650240587E-4</v>
      </c>
      <c r="KU198" s="10">
        <f t="shared" si="1315"/>
        <v>93.474671604795475</v>
      </c>
      <c r="KV198" s="9">
        <f t="shared" si="941"/>
        <v>95.982738644249352</v>
      </c>
      <c r="KW198" s="9">
        <f t="shared" si="942"/>
        <v>90.689384468202675</v>
      </c>
      <c r="KX198" s="115">
        <f t="shared" si="1316"/>
        <v>93.336061556226014</v>
      </c>
      <c r="KY198" s="15">
        <f t="shared" si="1317"/>
        <v>3.2694204416795926E-4</v>
      </c>
      <c r="KZ198" s="12"/>
      <c r="LA198" s="11">
        <f t="shared" si="1684"/>
        <v>3.3565727739773759E-4</v>
      </c>
      <c r="LB198" s="10">
        <f t="shared" si="1318"/>
        <v>93.402516597463375</v>
      </c>
      <c r="LC198" s="9">
        <f t="shared" si="943"/>
        <v>95.978851696191128</v>
      </c>
      <c r="LD198" s="9">
        <f t="shared" si="944"/>
        <v>90.549186940626299</v>
      </c>
      <c r="LE198" s="115">
        <f t="shared" si="1319"/>
        <v>93.264019318408714</v>
      </c>
      <c r="LF198" s="15">
        <f t="shared" si="1320"/>
        <v>3.3536121621411693E-4</v>
      </c>
      <c r="LG198" s="12"/>
      <c r="LH198" s="11">
        <f t="shared" si="1685"/>
        <v>3.4407633266882003E-4</v>
      </c>
      <c r="LI198" s="10">
        <f t="shared" si="1321"/>
        <v>93.3302653156574</v>
      </c>
      <c r="LJ198" s="9">
        <f t="shared" si="945"/>
        <v>95.974761982911019</v>
      </c>
      <c r="LK198" s="9">
        <f t="shared" si="946"/>
        <v>90.409004722545234</v>
      </c>
      <c r="LL198" s="115">
        <f t="shared" si="1322"/>
        <v>93.191883352728127</v>
      </c>
      <c r="LM198" s="15">
        <f t="shared" si="1323"/>
        <v>3.4376691895679506E-4</v>
      </c>
      <c r="LN198" s="12"/>
      <c r="LO198" s="11">
        <f t="shared" si="1686"/>
        <v>3.5248188623324914E-4</v>
      </c>
      <c r="LP198" s="10">
        <f t="shared" si="1324"/>
        <v>93.257915234856341</v>
      </c>
      <c r="LQ198" s="9">
        <f t="shared" si="947"/>
        <v>95.97046468607823</v>
      </c>
      <c r="LR198" s="9">
        <f t="shared" si="948"/>
        <v>90.268837572595245</v>
      </c>
      <c r="LS198" s="115">
        <f t="shared" si="1325"/>
        <v>93.119651129336745</v>
      </c>
      <c r="LT198" s="15">
        <f t="shared" si="1326"/>
        <v>3.5215886970136229E-4</v>
      </c>
      <c r="LU198" s="12"/>
      <c r="LV198" s="11">
        <f t="shared" si="1687"/>
        <v>3.6087365399391913E-4</v>
      </c>
      <c r="LW198" s="10">
        <f t="shared" si="1327"/>
        <v>93.185463846076814</v>
      </c>
      <c r="LX198" s="9">
        <f t="shared" si="949"/>
        <v>95.965955019304531</v>
      </c>
      <c r="LY198" s="9">
        <f t="shared" si="950"/>
        <v>90.128685248314625</v>
      </c>
      <c r="LZ198" s="115">
        <f t="shared" si="1328"/>
        <v>93.047320133809578</v>
      </c>
      <c r="MA198" s="15">
        <f t="shared" si="1329"/>
        <v>3.6053678779389626E-4</v>
      </c>
      <c r="MB198" s="12"/>
      <c r="MC198" s="11">
        <f t="shared" si="1688"/>
        <v>3.6925135387445087E-4</v>
      </c>
      <c r="MD198" s="10">
        <f t="shared" si="1330"/>
        <v>93.112908656194662</v>
      </c>
      <c r="ME198" s="9">
        <f t="shared" si="951"/>
        <v>95.961228228740154</v>
      </c>
      <c r="MF198" s="9">
        <f t="shared" si="952"/>
        <v>89.988547506190159</v>
      </c>
      <c r="MG198" s="115">
        <f t="shared" si="1331"/>
        <v>92.974887867465156</v>
      </c>
      <c r="MH198" s="15">
        <f t="shared" si="1332"/>
        <v>3.6890039465514133E-4</v>
      </c>
      <c r="MI198" s="12"/>
      <c r="MJ198" s="11">
        <f t="shared" si="1689"/>
        <v>3.776147058539343E-4</v>
      </c>
      <c r="MK198" s="10">
        <f t="shared" si="1333"/>
        <v>93.040247188262128</v>
      </c>
      <c r="ML198" s="9">
        <f t="shared" si="953"/>
        <v>95.956279593659815</v>
      </c>
      <c r="MM198" s="9">
        <f t="shared" si="954"/>
        <v>89.848424101701994</v>
      </c>
      <c r="MN198" s="115">
        <f t="shared" si="1334"/>
        <v>92.902351847680904</v>
      </c>
      <c r="MO198" s="15">
        <f t="shared" si="1335"/>
        <v>3.772494138139412E-4</v>
      </c>
      <c r="MP198" s="12"/>
      <c r="MQ198" s="11">
        <f t="shared" si="1690"/>
        <v>3.8596343200111947E-4</v>
      </c>
      <c r="MR198" s="10">
        <f t="shared" si="1336"/>
        <v>92.967476981819445</v>
      </c>
      <c r="MS198" s="9">
        <f t="shared" si="955"/>
        <v>95.951104427038501</v>
      </c>
      <c r="MT198" s="9">
        <f t="shared" si="956"/>
        <v>89.708314789369467</v>
      </c>
      <c r="MU198" s="115">
        <f t="shared" si="1337"/>
        <v>92.829709608203984</v>
      </c>
      <c r="MV198" s="15">
        <f t="shared" si="1338"/>
        <v>3.8558357093996766E-4</v>
      </c>
      <c r="MW198" s="12"/>
      <c r="MX198" s="11">
        <f t="shared" si="1691"/>
        <v>3.9429725650794021E-4</v>
      </c>
      <c r="MY198" s="10">
        <f t="shared" si="1339"/>
        <v>92.894595593201757</v>
      </c>
      <c r="MZ198" s="9">
        <f t="shared" si="957"/>
        <v>95.945698076117097</v>
      </c>
      <c r="NA198" s="9">
        <f t="shared" si="958"/>
        <v>89.568219322797276</v>
      </c>
      <c r="NB198" s="115">
        <f t="shared" si="1340"/>
        <v>92.756958699457186</v>
      </c>
      <c r="NC198" s="15">
        <f t="shared" si="1341"/>
        <v>3.9390259387580504E-4</v>
      </c>
      <c r="ND198" s="12"/>
      <c r="NE198" s="11">
        <f t="shared" si="1692"/>
        <v>4.0261590572238375E-4</v>
      </c>
      <c r="NF198" s="10">
        <f t="shared" si="1342"/>
        <v>92.821600595841062</v>
      </c>
      <c r="NG198" s="9">
        <f t="shared" si="959"/>
        <v>95.940055922957669</v>
      </c>
      <c r="NH198" s="9">
        <f t="shared" si="960"/>
        <v>89.428137454721067</v>
      </c>
      <c r="NI198" s="115">
        <f t="shared" si="1343"/>
        <v>92.684096688839361</v>
      </c>
      <c r="NJ198" s="15">
        <f t="shared" si="1344"/>
        <v>4.0220621266843256E-4</v>
      </c>
      <c r="NK198" s="12"/>
      <c r="NL198" s="11">
        <f t="shared" si="1693"/>
        <v>4.109191081807714E-4</v>
      </c>
      <c r="NM198" s="10">
        <f t="shared" si="1345"/>
        <v>92.748489580562591</v>
      </c>
      <c r="NN198" s="9">
        <f t="shared" si="961"/>
        <v>95.934173384988227</v>
      </c>
      <c r="NO198" s="9">
        <f t="shared" si="962"/>
        <v>89.288068937053836</v>
      </c>
      <c r="NP198" s="115">
        <f t="shared" si="1346"/>
        <v>92.611121161021032</v>
      </c>
      <c r="NQ198" s="15">
        <f t="shared" si="1347"/>
        <v>4.1049415960000098E-4</v>
      </c>
      <c r="NR198" s="12"/>
      <c r="NS198" s="11">
        <f t="shared" si="1694"/>
        <v>4.1920659463934458E-4</v>
      </c>
      <c r="NT198" s="10">
        <f t="shared" si="1348"/>
        <v>92.675260155876288</v>
      </c>
      <c r="NU198" s="9">
        <f t="shared" si="963"/>
        <v>95.928045915536899</v>
      </c>
      <c r="NV198" s="9">
        <f t="shared" si="964"/>
        <v>89.148013520932324</v>
      </c>
      <c r="NW198" s="115">
        <f t="shared" si="1349"/>
        <v>92.538029718234611</v>
      </c>
      <c r="NX198" s="15">
        <f t="shared" si="1350"/>
        <v>4.1876616921796868E-4</v>
      </c>
      <c r="NY198" s="12"/>
      <c r="NZ198" s="11">
        <f t="shared" si="1695"/>
        <v>4.2747809810519792E-4</v>
      </c>
      <c r="OA198" s="10">
        <f t="shared" si="1351"/>
        <v>92.601909948262957</v>
      </c>
      <c r="OB198" s="9">
        <f t="shared" si="965"/>
        <v>95.921669004355479</v>
      </c>
      <c r="OC198" s="9">
        <f t="shared" si="966"/>
        <v>89.007970956762961</v>
      </c>
      <c r="OD198" s="115">
        <f t="shared" si="1352"/>
        <v>92.464819980559213</v>
      </c>
      <c r="OE198" s="15">
        <f t="shared" si="1353"/>
        <v>4.2702197836459293E-4</v>
      </c>
      <c r="OF198" s="12"/>
      <c r="OG198" s="11">
        <f t="shared" si="1696"/>
        <v>4.3573335386659569E-4</v>
      </c>
      <c r="OH198" s="10">
        <f t="shared" si="1354"/>
        <v>92.528436602454747</v>
      </c>
      <c r="OI198" s="9">
        <f t="shared" si="967"/>
        <v>95.915038178132107</v>
      </c>
      <c r="OJ198" s="9">
        <f t="shared" si="968"/>
        <v>88.867940994268949</v>
      </c>
      <c r="OK198" s="115">
        <f t="shared" si="1355"/>
        <v>92.391489586200521</v>
      </c>
      <c r="OL198" s="15">
        <f t="shared" si="1356"/>
        <v>4.3526132620568827E-4</v>
      </c>
      <c r="OM198" s="12"/>
      <c r="ON198" s="11">
        <f t="shared" si="1697"/>
        <v>4.4397209952254623E-4</v>
      </c>
      <c r="OO198" s="10">
        <f t="shared" si="1357"/>
        <v>92.454837781710751</v>
      </c>
      <c r="OP198" s="9">
        <f t="shared" si="969"/>
        <v>95.908149000993092</v>
      </c>
      <c r="OQ198" s="9">
        <f t="shared" si="970"/>
        <v>88.727923382536545</v>
      </c>
      <c r="OR198" s="115">
        <f t="shared" si="1358"/>
        <v>92.318036191764818</v>
      </c>
      <c r="OS198" s="15">
        <f t="shared" si="1359"/>
        <v>4.4348395425876608E-4</v>
      </c>
      <c r="OT198" s="12"/>
      <c r="OU198" s="11">
        <f t="shared" si="1698"/>
        <v>4.5219407501176145E-4</v>
      </c>
      <c r="OV198" s="10">
        <f t="shared" si="1360"/>
        <v>92.381111168086704</v>
      </c>
      <c r="OW198" s="9">
        <f t="shared" si="971"/>
        <v>95.900997074993768</v>
      </c>
      <c r="OX198" s="9">
        <f t="shared" si="972"/>
        <v>88.587917870061332</v>
      </c>
      <c r="OY198" s="115">
        <f t="shared" si="1361"/>
        <v>92.244457472527557</v>
      </c>
      <c r="OZ198" s="15">
        <f t="shared" si="1362"/>
        <v>4.516896064204937E-4</v>
      </c>
      <c r="PA198" s="12"/>
      <c r="PB198" s="11">
        <f t="shared" si="1699"/>
        <v>4.6039902264093932E-4</v>
      </c>
      <c r="PC198" s="10">
        <f t="shared" si="1363"/>
        <v>92.307254462699134</v>
      </c>
      <c r="PD198" s="9">
        <f t="shared" si="973"/>
        <v>95.893578040598271</v>
      </c>
      <c r="PE198" s="9">
        <f t="shared" si="974"/>
        <v>88.447924204795456</v>
      </c>
      <c r="PF198" s="115">
        <f t="shared" si="1364"/>
        <v>92.170751122696856</v>
      </c>
      <c r="PG198" s="15">
        <f t="shared" si="1365"/>
        <v>4.5987802899341047E-4</v>
      </c>
      <c r="PH198" s="12"/>
      <c r="PI198" s="11">
        <f t="shared" si="1700"/>
        <v>4.6858668711231187E-4</v>
      </c>
      <c r="PJ198" s="10">
        <f t="shared" si="1366"/>
        <v>92.233265385984382</v>
      </c>
      <c r="PK198" s="9">
        <f t="shared" si="975"/>
        <v>95.885887577148139</v>
      </c>
      <c r="PL198" s="9">
        <f t="shared" si="976"/>
        <v>88.307942134194235</v>
      </c>
      <c r="PM198" s="115">
        <f t="shared" si="1367"/>
        <v>92.096914855671187</v>
      </c>
      <c r="PN198" s="15">
        <f t="shared" si="1368"/>
        <v>4.6804897071198246E-4</v>
      </c>
      <c r="PO198" s="12"/>
      <c r="PP198" s="11">
        <f t="shared" si="1701"/>
        <v>4.7675681555054084E-4</v>
      </c>
      <c r="PQ198" s="10">
        <f t="shared" si="1369"/>
        <v>92.159141677951681</v>
      </c>
      <c r="PR198" s="9">
        <f t="shared" si="977"/>
        <v>95.87792140331976</v>
      </c>
      <c r="PS198" s="9">
        <f t="shared" si="978"/>
        <v>88.167971405262378</v>
      </c>
      <c r="PT198" s="115">
        <f t="shared" si="1370"/>
        <v>92.022946404291076</v>
      </c>
      <c r="PU198" s="15">
        <f t="shared" si="1371"/>
        <v>4.7620218276801774E-4</v>
      </c>
      <c r="PV198" s="12"/>
      <c r="PW198" s="11">
        <f t="shared" si="1702"/>
        <v>4.8490915752894752E-4</v>
      </c>
      <c r="PX198" s="10">
        <f t="shared" si="1372"/>
        <v>92.084881098430373</v>
      </c>
      <c r="PY198" s="9">
        <f t="shared" si="979"/>
        <v>95.869675277570451</v>
      </c>
      <c r="PZ198" s="9">
        <f t="shared" si="980"/>
        <v>88.028011764600791</v>
      </c>
      <c r="QA198" s="115">
        <f t="shared" si="1373"/>
        <v>91.948843521085621</v>
      </c>
      <c r="QB198" s="15">
        <f t="shared" si="1374"/>
        <v>4.8433741883531847E-4</v>
      </c>
      <c r="QC198" s="12"/>
      <c r="QD198" s="11">
        <f t="shared" si="1703"/>
        <v>4.930434650950074E-4</v>
      </c>
      <c r="QE198" s="10">
        <f t="shared" si="1375"/>
        <v>92.010481427311731</v>
      </c>
      <c r="QF198" s="9">
        <f t="shared" si="981"/>
        <v>95.861144998573252</v>
      </c>
      <c r="QG198" s="9">
        <f t="shared" si="982"/>
        <v>87.888062958453631</v>
      </c>
      <c r="QH198" s="115">
        <f t="shared" si="1376"/>
        <v>91.874603978513449</v>
      </c>
      <c r="QI198" s="15">
        <f t="shared" si="1377"/>
        <v>4.9245443509362511E-4</v>
      </c>
      <c r="QJ198" s="12"/>
      <c r="QK198" s="11">
        <f t="shared" si="1704"/>
        <v>5.011594927951371E-4</v>
      </c>
      <c r="QL198" s="10">
        <f t="shared" si="1378"/>
        <v>91.935940464785148</v>
      </c>
      <c r="QM198" s="9">
        <f t="shared" si="983"/>
        <v>95.852326405640241</v>
      </c>
      <c r="QN198" s="9">
        <f t="shared" si="984"/>
        <v>87.748124732754363</v>
      </c>
      <c r="QO198" s="115">
        <f t="shared" si="1379"/>
        <v>91.800225569197295</v>
      </c>
      <c r="QP198" s="15">
        <f t="shared" si="1380"/>
        <v>5.0055299025193072E-4</v>
      </c>
      <c r="QQ198" s="12"/>
      <c r="QR198" s="11">
        <f t="shared" si="1705"/>
        <v>5.0925699769882832E-4</v>
      </c>
      <c r="QS198" s="10">
        <f t="shared" si="1381"/>
        <v>91.861256031568075</v>
      </c>
      <c r="QT198" s="9">
        <f t="shared" si="985"/>
        <v>95.843215379134449</v>
      </c>
      <c r="QU198" s="9">
        <f t="shared" si="986"/>
        <v>87.608196833172556</v>
      </c>
      <c r="QV198" s="115">
        <f t="shared" si="1382"/>
        <v>91.725706106153496</v>
      </c>
      <c r="QW198" s="15">
        <f t="shared" si="1383"/>
        <v>5.0863284557101595E-4</v>
      </c>
      <c r="QX198" s="12"/>
      <c r="QY198" s="11">
        <f t="shared" si="1706"/>
        <v>5.1733573942203581E-4</v>
      </c>
      <c r="QZ198" s="10">
        <f t="shared" si="1384"/>
        <v>91.786425969130534</v>
      </c>
      <c r="RA198" s="9">
        <f t="shared" si="987"/>
        <v>95.833807840870165</v>
      </c>
      <c r="RB198" s="9">
        <f t="shared" si="988"/>
        <v>87.468279005159886</v>
      </c>
      <c r="RC198" s="115">
        <f t="shared" si="1385"/>
        <v>91.651043423015025</v>
      </c>
      <c r="RD198" s="15">
        <f t="shared" si="1386"/>
        <v>5.1669376488534618E-4</v>
      </c>
      <c r="RE198" s="12"/>
      <c r="RF198" s="11">
        <f t="shared" si="1707"/>
        <v>5.2539548014989164E-4</v>
      </c>
      <c r="RG198" s="10">
        <f t="shared" si="1387"/>
        <v>91.711448139913443</v>
      </c>
      <c r="RH198" s="9">
        <f t="shared" si="989"/>
        <v>95.824099754501773</v>
      </c>
      <c r="RI198" s="9">
        <f t="shared" si="990"/>
        <v>87.328370993996842</v>
      </c>
      <c r="RJ198" s="115">
        <f t="shared" si="1388"/>
        <v>91.576235374249308</v>
      </c>
      <c r="RK198" s="15">
        <f t="shared" si="1389"/>
        <v>5.2473551462419886E-4</v>
      </c>
      <c r="RL198" s="12"/>
      <c r="RM198" s="11">
        <f t="shared" si="1708"/>
        <v>5.3343598465867574E-4</v>
      </c>
      <c r="RN198" s="10">
        <f t="shared" si="1390"/>
        <v>91.636320427541435</v>
      </c>
      <c r="RO198" s="9">
        <f t="shared" si="991"/>
        <v>95.814087125900926</v>
      </c>
      <c r="RP198" s="9">
        <f t="shared" si="992"/>
        <v>87.188472544839072</v>
      </c>
      <c r="RQ198" s="115">
        <f t="shared" si="1391"/>
        <v>91.501279835369999</v>
      </c>
      <c r="RR198" s="15">
        <f t="shared" si="1392"/>
        <v>5.3275786383209334E-4</v>
      </c>
      <c r="RS198" s="12"/>
      <c r="RT198" s="11">
        <f t="shared" si="1709"/>
        <v>5.4145702033707682E-4</v>
      </c>
      <c r="RU198" s="10">
        <f t="shared" si="1393"/>
        <v>91.561040737029643</v>
      </c>
      <c r="RV198" s="9">
        <f t="shared" si="993"/>
        <v>95.803766003522128</v>
      </c>
      <c r="RW198" s="9">
        <f t="shared" si="994"/>
        <v>87.048583402762517</v>
      </c>
      <c r="RX198" s="115">
        <f t="shared" si="1394"/>
        <v>91.426174703142323</v>
      </c>
      <c r="RY198" s="15">
        <f t="shared" si="1395"/>
        <v>5.4076058418858688E-4</v>
      </c>
      <c r="RZ198" s="12"/>
      <c r="SA198" s="11">
        <f t="shared" si="1710"/>
        <v>5.4945835720681172E-4</v>
      </c>
      <c r="SB198" s="10">
        <f t="shared" si="1396"/>
        <v>91.485606994984039</v>
      </c>
      <c r="SC198" s="9">
        <f t="shared" si="995"/>
        <v>95.793132478756604</v>
      </c>
      <c r="SD198" s="9">
        <f t="shared" si="996"/>
        <v>86.908703312810232</v>
      </c>
      <c r="SE198" s="115">
        <f t="shared" si="1397"/>
        <v>91.350917895783425</v>
      </c>
      <c r="SF198" s="15">
        <f t="shared" si="1398"/>
        <v>5.4874345002723778E-4</v>
      </c>
      <c r="SG198" s="12"/>
      <c r="SH198" s="11">
        <f t="shared" si="1711"/>
        <v>5.5743976794241979E-4</v>
      </c>
      <c r="SI198" s="10">
        <f t="shared" si="1399"/>
        <v>91.410017149796715</v>
      </c>
      <c r="SJ198" s="9">
        <f t="shared" si="997"/>
        <v>95.782182686274538</v>
      </c>
      <c r="SK198" s="9">
        <f t="shared" si="998"/>
        <v>86.768832020037564</v>
      </c>
      <c r="SL198" s="115">
        <f t="shared" si="1400"/>
        <v>91.275507353156058</v>
      </c>
      <c r="SM198" s="15">
        <f t="shared" si="1401"/>
        <v>5.5670623835395595E-4</v>
      </c>
      <c r="SN198" s="12"/>
      <c r="SO198" s="11">
        <f t="shared" si="1712"/>
        <v>5.6540102789043127E-4</v>
      </c>
      <c r="SP198" s="10">
        <f t="shared" si="1402"/>
        <v>91.334269171834464</v>
      </c>
      <c r="SQ198" s="9">
        <f t="shared" si="999"/>
        <v>95.770912804355532</v>
      </c>
      <c r="SR198" s="9">
        <f t="shared" si="1000"/>
        <v>86.628969269557686</v>
      </c>
      <c r="SS198" s="115">
        <f t="shared" si="1403"/>
        <v>91.199941036956602</v>
      </c>
      <c r="ST198" s="15">
        <f t="shared" si="1404"/>
        <v>5.6464872886459884E-4</v>
      </c>
      <c r="SU198" s="12"/>
      <c r="SV198" s="11">
        <f t="shared" si="1713"/>
        <v>5.7334191508778853E-4</v>
      </c>
      <c r="SW198" s="10">
        <f t="shared" si="1405"/>
        <v>91.258361053621627</v>
      </c>
      <c r="SX198" s="9">
        <f t="shared" si="1001"/>
        <v>95.759319055207456</v>
      </c>
      <c r="SY198" s="9">
        <f t="shared" si="1002"/>
        <v>86.489114806587267</v>
      </c>
      <c r="SZ198" s="115">
        <f t="shared" si="1406"/>
        <v>91.124216930897362</v>
      </c>
      <c r="TA198" s="15">
        <f t="shared" si="1407"/>
        <v>5.7257070396183891E-4</v>
      </c>
      <c r="TB198" s="12"/>
      <c r="TC198" s="11">
        <f t="shared" si="1714"/>
        <v>5.8126221027952863E-4</v>
      </c>
      <c r="TD198" s="10">
        <f t="shared" si="1408"/>
        <v>91.182290810017122</v>
      </c>
      <c r="TE198" s="9">
        <f t="shared" si="1003"/>
        <v>95.747397705273457</v>
      </c>
      <c r="TF198" s="9">
        <f t="shared" si="1004"/>
        <v>86.349268376491054</v>
      </c>
      <c r="TG198" s="115">
        <f t="shared" si="1409"/>
        <v>91.048333040882255</v>
      </c>
      <c r="TH198" s="15">
        <f t="shared" si="1410"/>
        <v>5.8047194877138626E-4</v>
      </c>
      <c r="TI198" s="12"/>
      <c r="TJ198" s="11">
        <f t="shared" si="1715"/>
        <v>5.8916169693580848E-4</v>
      </c>
      <c r="TK198" s="10">
        <f t="shared" si="1411"/>
        <v>91.106056478385</v>
      </c>
      <c r="TL198" s="9">
        <f t="shared" si="1005"/>
        <v>95.73514506552732</v>
      </c>
      <c r="TM198" s="9">
        <f t="shared" si="1006"/>
        <v>86.209429724826791</v>
      </c>
      <c r="TN198" s="115">
        <f t="shared" si="1412"/>
        <v>90.972287395177062</v>
      </c>
      <c r="TO198" s="15">
        <f t="shared" si="1413"/>
        <v>5.8835225115744314E-4</v>
      </c>
      <c r="TP198" s="12"/>
      <c r="TQ198" s="11">
        <f t="shared" si="1716"/>
        <v>5.970401612681738E-4</v>
      </c>
      <c r="TR198" s="10">
        <f t="shared" si="1414"/>
        <v>91.029656118759277</v>
      </c>
      <c r="TS198" s="9">
        <f t="shared" si="1007"/>
        <v>95.722557491757058</v>
      </c>
      <c r="TT198" s="9">
        <f t="shared" si="1008"/>
        <v>86.069598597390225</v>
      </c>
      <c r="TU198" s="115">
        <f t="shared" si="1415"/>
        <v>90.896078044573642</v>
      </c>
      <c r="TV198" s="15">
        <f t="shared" si="1416"/>
        <v>5.9621140173745052E-4</v>
      </c>
      <c r="TW198" s="12"/>
      <c r="TX198" s="11">
        <f t="shared" si="1717"/>
        <v>6.0489739224509498E-4</v>
      </c>
      <c r="TY198" s="10">
        <f t="shared" si="1417"/>
        <v>90.953087814002913</v>
      </c>
      <c r="TZ198" s="9">
        <f t="shared" si="1009"/>
        <v>95.709631384836797</v>
      </c>
      <c r="UA198" s="9">
        <f t="shared" si="1010"/>
        <v>85.92977474025875</v>
      </c>
      <c r="UB198" s="115">
        <f t="shared" si="1418"/>
        <v>90.819703062547774</v>
      </c>
      <c r="UC198" s="15">
        <f t="shared" si="1419"/>
        <v>6.0404919389617478E-4</v>
      </c>
      <c r="UD198" s="12"/>
      <c r="UE198" s="11">
        <f t="shared" si="1718"/>
        <v>6.1273318160686222E-4</v>
      </c>
      <c r="UF198" s="10">
        <f t="shared" si="1420"/>
        <v>90.876349669960177</v>
      </c>
      <c r="UG198" s="9">
        <f t="shared" si="1011"/>
        <v>95.696363190986943</v>
      </c>
      <c r="UH198" s="9">
        <f t="shared" si="1012"/>
        <v>85.789957899835883</v>
      </c>
      <c r="UI198" s="115">
        <f t="shared" si="1421"/>
        <v>90.743160545411413</v>
      </c>
      <c r="UJ198" s="15">
        <f t="shared" si="1422"/>
        <v>6.1186542379903944E-4</v>
      </c>
      <c r="UK198" s="12"/>
      <c r="UL198" s="11">
        <f t="shared" si="1719"/>
        <v>6.205473238796908E-4</v>
      </c>
      <c r="UM198" s="10">
        <f t="shared" si="1423"/>
        <v>90.799439815603563</v>
      </c>
      <c r="UN198" s="9">
        <f t="shared" si="1013"/>
        <v>95.682749402022637</v>
      </c>
      <c r="UO198" s="9">
        <f t="shared" si="1014"/>
        <v>85.650147822894922</v>
      </c>
      <c r="UP198" s="115">
        <f t="shared" si="1424"/>
        <v>90.66644861245878</v>
      </c>
      <c r="UQ198" s="15">
        <f t="shared" si="1425"/>
        <v>6.1965989040476917E-4</v>
      </c>
      <c r="UR198" s="12"/>
      <c r="US198" s="11">
        <f t="shared" si="1720"/>
        <v>6.2833961638915001E-4</v>
      </c>
      <c r="UT198" s="10">
        <f t="shared" si="1426"/>
        <v>90.722356403174416</v>
      </c>
      <c r="UU198" s="9">
        <f t="shared" si="1015"/>
        <v>95.668786555590572</v>
      </c>
      <c r="UV198" s="9">
        <f t="shared" si="1016"/>
        <v>85.51034425662202</v>
      </c>
      <c r="UW198" s="115">
        <f t="shared" si="1427"/>
        <v>90.589565406106288</v>
      </c>
      <c r="UX198" s="15">
        <f t="shared" si="1428"/>
        <v>6.2743239547735869E-4</v>
      </c>
      <c r="UY198" s="12"/>
      <c r="UZ198" s="11">
        <f t="shared" si="1721"/>
        <v>6.3610985927291144E-4</v>
      </c>
      <c r="VA198" s="10">
        <f t="shared" si="1429"/>
        <v>90.645097608317343</v>
      </c>
      <c r="VB198" s="9">
        <f t="shared" si="1017"/>
        <v>95.654471235394112</v>
      </c>
      <c r="VC198" s="9">
        <f t="shared" si="1018"/>
        <v>85.370546948659793</v>
      </c>
      <c r="VD198" s="115">
        <f t="shared" si="1430"/>
        <v>90.51250909202696</v>
      </c>
      <c r="VE198" s="15">
        <f t="shared" si="1431"/>
        <v>6.3518274359727781E-4</v>
      </c>
      <c r="VF198" s="12"/>
      <c r="VG198" s="11">
        <f t="shared" si="1722"/>
        <v>6.4385785549271222E-4</v>
      </c>
      <c r="VH198" s="10">
        <f t="shared" si="1432"/>
        <v>90.567661630209102</v>
      </c>
      <c r="VI198" s="9">
        <f t="shared" si="1019"/>
        <v>95.639800071406853</v>
      </c>
      <c r="VJ198" s="9">
        <f t="shared" si="1020"/>
        <v>85.230755647149394</v>
      </c>
      <c r="VK198" s="115">
        <f t="shared" si="1433"/>
        <v>90.435277859278131</v>
      </c>
      <c r="VL198" s="15">
        <f t="shared" si="1434"/>
        <v>6.4291074217207619E-4</v>
      </c>
      <c r="VM198" s="12"/>
      <c r="VN198" s="11">
        <f t="shared" si="1723"/>
        <v>6.5158341084571505E-4</v>
      </c>
      <c r="VO198" s="10">
        <f t="shared" si="1435"/>
        <v>90.490046691680817</v>
      </c>
      <c r="VP198" s="9">
        <f t="shared" si="1021"/>
        <v>95.624769740074512</v>
      </c>
      <c r="VQ198" s="9">
        <f t="shared" si="1022"/>
        <v>85.090970100773291</v>
      </c>
      <c r="VR198" s="115">
        <f t="shared" si="1436"/>
        <v>90.357869920423894</v>
      </c>
      <c r="VS198" s="15">
        <f t="shared" si="1437"/>
        <v>6.5061620144619807E-4</v>
      </c>
      <c r="VT198" s="12"/>
      <c r="VU198" s="11">
        <f t="shared" si="1724"/>
        <v>6.5928633397508069E-4</v>
      </c>
      <c r="VV198" s="10">
        <f t="shared" si="1438"/>
        <v>90.412251039334748</v>
      </c>
      <c r="VW198" s="9">
        <f t="shared" si="1023"/>
        <v>95.609376964505344</v>
      </c>
      <c r="VX198" s="9">
        <f t="shared" si="1024"/>
        <v>84.951190058797252</v>
      </c>
      <c r="VY198" s="115">
        <f t="shared" si="1439"/>
        <v>90.280283511651305</v>
      </c>
      <c r="VZ198" s="15">
        <f t="shared" si="1440"/>
        <v>6.5829893451014915E-4</v>
      </c>
      <c r="WA198" s="12"/>
      <c r="WB198" s="11">
        <f t="shared" si="1725"/>
        <v>6.6696643637987284E-4</v>
      </c>
      <c r="WC198" s="10">
        <f t="shared" si="1441"/>
        <v>90.334272943654867</v>
      </c>
      <c r="WD198" s="9">
        <f t="shared" si="1025"/>
        <v>95.593618514648966</v>
      </c>
      <c r="WE198" s="9">
        <f t="shared" si="1026"/>
        <v>84.811415271111414</v>
      </c>
      <c r="WF198" s="115">
        <f t="shared" si="1442"/>
        <v>90.202516892880197</v>
      </c>
      <c r="WG198" s="15">
        <f t="shared" si="1443"/>
        <v>6.6595875730902129E-4</v>
      </c>
      <c r="WH198" s="12"/>
      <c r="WI198" s="11">
        <f t="shared" si="1726"/>
        <v>6.7462353242430534E-4</v>
      </c>
      <c r="WJ198" s="10">
        <f t="shared" si="1444"/>
        <v>90.256110699111161</v>
      </c>
      <c r="WK198" s="9">
        <f t="shared" si="1027"/>
        <v>95.577491207463808</v>
      </c>
      <c r="WL198" s="9">
        <f t="shared" si="1028"/>
        <v>84.671645488272574</v>
      </c>
      <c r="WM198" s="115">
        <f t="shared" si="1445"/>
        <v>90.124568347868191</v>
      </c>
      <c r="WN198" s="15">
        <f t="shared" si="1446"/>
        <v>6.7359548865020605E-4</v>
      </c>
      <c r="WO198" s="12"/>
      <c r="WP198" s="11">
        <f t="shared" si="1727"/>
        <v>6.8225743934618641E-4</v>
      </c>
      <c r="WQ198" s="10">
        <f t="shared" si="1447"/>
        <v>90.177762624258833</v>
      </c>
      <c r="WR198" s="9">
        <f t="shared" si="1029"/>
        <v>95.560991907073131</v>
      </c>
      <c r="WS198" s="9">
        <f t="shared" si="1030"/>
        <v>84.531880461543665</v>
      </c>
      <c r="WT198" s="115">
        <f t="shared" si="1448"/>
        <v>90.046436184308391</v>
      </c>
      <c r="WU198" s="15">
        <f t="shared" si="1449"/>
        <v>6.8120895021059856E-4</v>
      </c>
      <c r="WV198" s="12"/>
      <c r="WW198" s="11">
        <f t="shared" si="1728"/>
        <v>6.8986797726483333E-4</v>
      </c>
      <c r="WX198" s="10">
        <f t="shared" si="1450"/>
        <v>90.099227061830305</v>
      </c>
      <c r="WY198" s="9">
        <f t="shared" si="1031"/>
        <v>95.544117524909609</v>
      </c>
      <c r="WZ198" s="9">
        <f t="shared" si="1032"/>
        <v>84.392119942934769</v>
      </c>
      <c r="XA198" s="115">
        <f t="shared" si="1451"/>
        <v>89.968118733922182</v>
      </c>
      <c r="XB198" s="15">
        <f t="shared" si="1452"/>
        <v>6.8879896654299496E-4</v>
      </c>
      <c r="XC198" s="12"/>
      <c r="XD198" s="11">
        <f t="shared" si="1729"/>
        <v>6.9745496918816909E-4</v>
      </c>
      <c r="XE198" s="10">
        <f t="shared" si="1453"/>
        <v>90.020502378822343</v>
      </c>
      <c r="XF198" s="9">
        <f t="shared" si="1033"/>
        <v>95.526865019848728</v>
      </c>
      <c r="XG198" s="9">
        <f t="shared" si="1034"/>
        <v>84.25236368524331</v>
      </c>
      <c r="XH198" s="115">
        <f t="shared" si="1454"/>
        <v>89.889614352546019</v>
      </c>
      <c r="XI198" s="15">
        <f t="shared" si="1455"/>
        <v>6.9636536508185017E-4</v>
      </c>
      <c r="XJ198" s="12"/>
      <c r="XK198" s="11">
        <f t="shared" si="1730"/>
        <v>7.05018241019169E-4</v>
      </c>
      <c r="XL198" s="10">
        <f t="shared" si="1456"/>
        <v>89.941586966577063</v>
      </c>
      <c r="XM198" s="9">
        <f t="shared" si="1035"/>
        <v>95.509231398330897</v>
      </c>
      <c r="XN198" s="9">
        <f t="shared" si="1036"/>
        <v>84.112611442092799</v>
      </c>
      <c r="XO198" s="115">
        <f t="shared" si="1457"/>
        <v>89.810921420211855</v>
      </c>
      <c r="XP198" s="15">
        <f t="shared" si="1458"/>
        <v>7.0390797614842645E-4</v>
      </c>
      <c r="XQ198" s="12"/>
      <c r="XR198" s="11">
        <f t="shared" si="1731"/>
        <v>7.1255762156169117E-4</v>
      </c>
      <c r="XS198" s="10">
        <f t="shared" si="1459"/>
        <v>89.862479240856587</v>
      </c>
      <c r="XT198" s="9">
        <f t="shared" si="1037"/>
        <v>95.491213714472352</v>
      </c>
      <c r="XU198" s="9">
        <f t="shared" si="1038"/>
        <v>83.972862967972432</v>
      </c>
      <c r="XV198" s="115">
        <f t="shared" si="1460"/>
        <v>89.732038341222392</v>
      </c>
      <c r="XW198" s="15">
        <f t="shared" si="1461"/>
        <v>7.1142663295519794E-4</v>
      </c>
      <c r="XX198" s="12"/>
      <c r="XY198" s="11">
        <f t="shared" si="1732"/>
        <v>7.2007294252554989E-4</v>
      </c>
      <c r="XZ198" s="10">
        <f t="shared" si="1462"/>
        <v>89.783177641912516</v>
      </c>
      <c r="YA198" s="9">
        <f t="shared" si="1039"/>
        <v>95.472809070165042</v>
      </c>
      <c r="YB198" s="9">
        <f t="shared" si="1040"/>
        <v>83.833118018275428</v>
      </c>
      <c r="YC198" s="115">
        <f t="shared" si="1463"/>
        <v>89.652963544220228</v>
      </c>
      <c r="YD198" s="15">
        <f t="shared" si="1464"/>
        <v>7.189211716096479E-4</v>
      </c>
      <c r="YE198" s="12"/>
      <c r="YF198" s="11">
        <f t="shared" si="1733"/>
        <v>7.2756403853097235E-4</v>
      </c>
      <c r="YG198" s="10">
        <f t="shared" si="1465"/>
        <v>89.703680634549215</v>
      </c>
      <c r="YH198" s="9">
        <f t="shared" si="1041"/>
        <v>95.454014615165434</v>
      </c>
      <c r="YI198" s="9">
        <f t="shared" si="1042"/>
        <v>83.69337634933683</v>
      </c>
      <c r="YJ198" s="115">
        <f t="shared" si="1466"/>
        <v>89.573695482251139</v>
      </c>
      <c r="YK198" s="15">
        <f t="shared" si="1467"/>
        <v>7.2639143111742101E-4</v>
      </c>
      <c r="YL198" s="12"/>
      <c r="YM198" s="11">
        <f t="shared" si="1734"/>
        <v>7.3503074711239594E-4</v>
      </c>
      <c r="YN198" s="10">
        <f t="shared" si="1468"/>
        <v>89.623986708181292</v>
      </c>
      <c r="YO198" s="9">
        <f t="shared" si="1043"/>
        <v>95.434827547172418</v>
      </c>
      <c r="YP198" s="9">
        <f t="shared" si="1044"/>
        <v>83.553637718471364</v>
      </c>
      <c r="YQ198" s="115">
        <f t="shared" si="1469"/>
        <v>89.494232632821891</v>
      </c>
      <c r="YR198" s="15">
        <f t="shared" si="1470"/>
        <v>7.338372533848064E-4</v>
      </c>
      <c r="YS198" s="12"/>
      <c r="YT198" s="11">
        <f t="shared" si="1735"/>
        <v>7.4247290872157703E-4</v>
      </c>
      <c r="YU198" s="10">
        <f t="shared" si="1471"/>
        <v>89.544094376885596</v>
      </c>
      <c r="YV198" s="9">
        <f t="shared" si="1045"/>
        <v>95.415245111894265</v>
      </c>
      <c r="YW198" s="9">
        <f t="shared" si="1046"/>
        <v>83.413901884010485</v>
      </c>
      <c r="YX198" s="115">
        <f t="shared" si="1472"/>
        <v>89.414573497952375</v>
      </c>
      <c r="YY198" s="15">
        <f t="shared" si="1473"/>
        <v>7.4125848322056768E-4</v>
      </c>
      <c r="YZ198" s="12"/>
      <c r="ZA198" s="11">
        <f t="shared" si="1736"/>
        <v>7.49890366730054E-4</v>
      </c>
      <c r="ZB198" s="10">
        <f t="shared" si="1474"/>
        <v>89.464002179447419</v>
      </c>
      <c r="ZC198" s="9">
        <f t="shared" si="1047"/>
        <v>95.395264603104934</v>
      </c>
      <c r="ZD198" s="9">
        <f t="shared" si="1048"/>
        <v>83.274168605338744</v>
      </c>
      <c r="ZE198" s="115">
        <f t="shared" si="1475"/>
        <v>89.334716604221839</v>
      </c>
      <c r="ZF198" s="15">
        <f t="shared" si="1476"/>
        <v>7.4865496833718828E-4</v>
      </c>
      <c r="ZG198" s="12"/>
      <c r="ZH198" s="11">
        <f t="shared" si="1737"/>
        <v>7.5728296743099574E-4</v>
      </c>
      <c r="ZI198" s="10">
        <f t="shared" si="1477"/>
        <v>89.383708679400883</v>
      </c>
      <c r="ZJ198" s="9">
        <f t="shared" si="1049"/>
        <v>95.374883362689545</v>
      </c>
      <c r="ZK198" s="9">
        <f t="shared" si="1050"/>
        <v>83.134437642929825</v>
      </c>
      <c r="ZL198" s="115">
        <f t="shared" si="1478"/>
        <v>89.254660502809685</v>
      </c>
      <c r="ZM198" s="15">
        <f t="shared" si="1479"/>
        <v>7.5602655935144843E-4</v>
      </c>
      <c r="ZN198" s="12"/>
      <c r="ZO198" s="11">
        <f t="shared" si="1738"/>
        <v>7.6465056004037233E-4</v>
      </c>
      <c r="ZP198" s="10">
        <f t="shared" si="1480"/>
        <v>89.303212465063865</v>
      </c>
      <c r="ZQ198" s="9">
        <f t="shared" si="1051"/>
        <v>95.354098780679379</v>
      </c>
      <c r="ZR198" s="9">
        <f t="shared" si="1052"/>
        <v>82.99470875838206</v>
      </c>
      <c r="ZS198" s="115">
        <f t="shared" si="1481"/>
        <v>89.174403769530727</v>
      </c>
      <c r="ZT198" s="15">
        <f t="shared" si="1482"/>
        <v>7.6337310978439406E-4</v>
      </c>
      <c r="ZU198" s="12"/>
      <c r="ZV198" s="11">
        <f t="shared" si="1739"/>
        <v>7.7199299669751358E-4</v>
      </c>
      <c r="ZW198" s="10">
        <f t="shared" si="1483"/>
        <v>89.222512149567308</v>
      </c>
      <c r="ZX198" s="9">
        <f t="shared" si="1053"/>
        <v>95.332908295276269</v>
      </c>
      <c r="ZY198" s="9">
        <f t="shared" si="1054"/>
        <v>82.854981714453501</v>
      </c>
      <c r="ZZ198" s="115">
        <f t="shared" si="1484"/>
        <v>89.093945004864878</v>
      </c>
      <c r="AAA198" s="15">
        <f t="shared" si="1485"/>
        <v>7.706944760606817E-4</v>
      </c>
      <c r="AAB198" s="12"/>
      <c r="AAC198" s="11">
        <f t="shared" si="1740"/>
        <v>7.793101324650157E-4</v>
      </c>
      <c r="AAD198" s="10">
        <f t="shared" si="1486"/>
        <v>89.14160637087906</v>
      </c>
      <c r="AAE198" s="9">
        <f t="shared" si="1055"/>
        <v>95.311309392866647</v>
      </c>
      <c r="AAF198" s="9">
        <f t="shared" si="1056"/>
        <v>82.71525627509601</v>
      </c>
      <c r="AAG198" s="115">
        <f t="shared" si="1487"/>
        <v>89.013282833981322</v>
      </c>
      <c r="AAH198" s="15">
        <f t="shared" si="1488"/>
        <v>7.7799051750732865E-4</v>
      </c>
      <c r="AAI198" s="12"/>
      <c r="AAJ198" s="11">
        <f t="shared" si="1741"/>
        <v>7.8660182532805693E-4</v>
      </c>
      <c r="AAK198" s="10">
        <f t="shared" si="1489"/>
        <v>89.06049379182204</v>
      </c>
      <c r="AAL198" s="9">
        <f t="shared" si="1057"/>
        <v>95.289299608025289</v>
      </c>
      <c r="AAM198" s="9">
        <f t="shared" si="1058"/>
        <v>82.575532205489225</v>
      </c>
      <c r="AAN198" s="115">
        <f t="shared" si="1490"/>
        <v>88.932415906757257</v>
      </c>
      <c r="AAO198" s="15">
        <f t="shared" si="1491"/>
        <v>7.8526109635185942E-4</v>
      </c>
      <c r="AAP198" s="12"/>
      <c r="AAQ198" s="11">
        <f t="shared" si="1742"/>
        <v>7.938679361930806E-4</v>
      </c>
      <c r="AAR198" s="10">
        <f t="shared" si="1492"/>
        <v>88.979173100087124</v>
      </c>
      <c r="AAS198" s="9">
        <f t="shared" si="1059"/>
        <v>95.26687652350877</v>
      </c>
      <c r="AAT198" s="9">
        <f t="shared" si="1060"/>
        <v>82.435809272073939</v>
      </c>
      <c r="AAU198" s="115">
        <f t="shared" si="1493"/>
        <v>88.851342897791355</v>
      </c>
      <c r="AAV198" s="15">
        <f t="shared" si="1494"/>
        <v>7.9250607771983535E-4</v>
      </c>
      <c r="AAW198" s="11"/>
      <c r="AAX198" s="11">
        <f t="shared" si="1743"/>
        <v>8.0110832888585402E-4</v>
      </c>
      <c r="AAY198" s="10">
        <f t="shared" si="1495"/>
        <v>88.897643008240678</v>
      </c>
      <c r="AAZ198" s="9">
        <f t="shared" si="1061"/>
        <v>95.244037770238947</v>
      </c>
      <c r="ABA198" s="9">
        <f t="shared" si="1062"/>
        <v>82.296087242584576</v>
      </c>
      <c r="ABB198" s="115">
        <f t="shared" si="1496"/>
        <v>88.770062506411762</v>
      </c>
      <c r="ABC198" s="15">
        <f t="shared" si="1497"/>
        <v>7.9972532963182514E-4</v>
      </c>
      <c r="ABD198" s="11"/>
      <c r="ABE198" s="11">
        <f t="shared" si="1744"/>
        <v>8.0832287014895624E-4</v>
      </c>
      <c r="ABF198" s="10">
        <f t="shared" si="1498"/>
        <v>88.815902253726577</v>
      </c>
      <c r="ABG198" s="9">
        <f t="shared" si="1063"/>
        <v>95.220781027276331</v>
      </c>
      <c r="ABH198" s="9">
        <f t="shared" si="1064"/>
        <v>82.156365886081559</v>
      </c>
      <c r="ABI198" s="115">
        <f t="shared" si="1499"/>
        <v>88.688573456678938</v>
      </c>
      <c r="ABJ198" s="15">
        <f t="shared" si="1500"/>
        <v>8.0691872299976574E-4</v>
      </c>
      <c r="ABK198" s="11"/>
      <c r="ABL198" s="11">
        <f t="shared" si="1745"/>
        <v>8.1551142963864269E-4</v>
      </c>
      <c r="ABM198" s="10">
        <f t="shared" si="1501"/>
        <v>88.733949598863148</v>
      </c>
      <c r="ABN198" s="9">
        <f t="shared" si="1065"/>
        <v>95.197104021783687</v>
      </c>
      <c r="ABO198" s="9">
        <f t="shared" si="1066"/>
        <v>82.016644972982462</v>
      </c>
      <c r="ABP198" s="115">
        <f t="shared" si="1502"/>
        <v>88.606874497383075</v>
      </c>
      <c r="ABQ198" s="15">
        <f t="shared" si="1503"/>
        <v>8.1408613162278407E-4</v>
      </c>
      <c r="ABR198" s="11"/>
      <c r="ABS198" s="11">
        <f t="shared" si="1746"/>
        <v>8.2267387992115005E-4</v>
      </c>
      <c r="ABT198" s="10">
        <f t="shared" si="1504"/>
        <v>88.651783830834603</v>
      </c>
      <c r="ABU198" s="9">
        <f t="shared" si="1067"/>
        <v>95.173004528979789</v>
      </c>
      <c r="ABV198" s="9">
        <f t="shared" si="1068"/>
        <v>81.876924275093316</v>
      </c>
      <c r="ABW198" s="115">
        <f t="shared" si="1505"/>
        <v>88.524964402036545</v>
      </c>
      <c r="ABX198" s="15">
        <f t="shared" si="1506"/>
        <v>8.2122743218241714E-4</v>
      </c>
      <c r="ABY198" s="11"/>
      <c r="ABZ198" s="11">
        <f t="shared" si="1747"/>
        <v>8.2981009646838477E-4</v>
      </c>
      <c r="ACA198" s="10">
        <f t="shared" si="1507"/>
        <v>88.569403761677648</v>
      </c>
      <c r="ACB198" s="9">
        <f t="shared" si="1069"/>
        <v>95.148480372083554</v>
      </c>
      <c r="ACC198" s="9">
        <f t="shared" si="1070"/>
        <v>81.737203565638481</v>
      </c>
      <c r="ACD198" s="115">
        <f t="shared" si="1508"/>
        <v>88.442841968861018</v>
      </c>
      <c r="ACE198" s="15">
        <f t="shared" si="1509"/>
        <v>8.2834250423730364E-4</v>
      </c>
      <c r="ACF198" s="11"/>
      <c r="ACG198" s="11">
        <f t="shared" si="1748"/>
        <v>8.3691995765308876E-4</v>
      </c>
      <c r="ACH198" s="10">
        <f t="shared" si="1510"/>
        <v>88.486808228262547</v>
      </c>
      <c r="ACI198" s="9">
        <f t="shared" si="1071"/>
        <v>95.123529422248708</v>
      </c>
      <c r="ACJ198" s="9">
        <f t="shared" si="1072"/>
        <v>81.597482619290943</v>
      </c>
      <c r="ACK198" s="115">
        <f t="shared" si="1511"/>
        <v>88.360506020769833</v>
      </c>
      <c r="ACL198" s="15">
        <f t="shared" si="1512"/>
        <v>8.3543123021728868E-4</v>
      </c>
      <c r="ACM198" s="11"/>
      <c r="ACN198" s="11">
        <f t="shared" si="1749"/>
        <v>8.4400334474336739E-4</v>
      </c>
      <c r="ACO198" s="10">
        <f t="shared" si="1513"/>
        <v>88.403996092269651</v>
      </c>
      <c r="ACP198" s="9">
        <f t="shared" si="1073"/>
        <v>95.098149598488916</v>
      </c>
      <c r="ACQ198" s="9">
        <f t="shared" si="1074"/>
        <v>81.457761212200921</v>
      </c>
      <c r="ACR198" s="115">
        <f t="shared" si="1514"/>
        <v>88.277955405344926</v>
      </c>
      <c r="ACS198" s="15">
        <f t="shared" si="1515"/>
        <v>8.4249349541702743E-4</v>
      </c>
      <c r="ACT198" s="11"/>
      <c r="ACU198" s="11">
        <f t="shared" si="1750"/>
        <v>8.5106014189673519E-4</v>
      </c>
      <c r="ACV198" s="10">
        <f t="shared" si="1516"/>
        <v>88.320966240160388</v>
      </c>
      <c r="ACW198" s="9">
        <f t="shared" si="1075"/>
        <v>95.072338867593771</v>
      </c>
      <c r="ACX198" s="9">
        <f t="shared" si="1076"/>
        <v>81.318039122024572</v>
      </c>
      <c r="ACY198" s="115">
        <f t="shared" si="1517"/>
        <v>88.195188994809172</v>
      </c>
      <c r="ACZ198" s="15">
        <f t="shared" si="1518"/>
        <v>8.495291879890228E-4</v>
      </c>
      <c r="ADA198" s="11"/>
      <c r="ADB198" s="11">
        <f t="shared" si="1751"/>
        <v>8.580902361535642E-4</v>
      </c>
      <c r="ADC198" s="10">
        <f t="shared" si="1519"/>
        <v>88.237717583143649</v>
      </c>
      <c r="ADD198" s="9">
        <f t="shared" si="1077"/>
        <v>95.046095244035527</v>
      </c>
      <c r="ADE198" s="9">
        <f t="shared" si="1078"/>
        <v>81.178316127951845</v>
      </c>
      <c r="ADF198" s="115">
        <f t="shared" si="1520"/>
        <v>88.112205685993686</v>
      </c>
      <c r="ADG198" s="15">
        <f t="shared" si="1521"/>
        <v>8.565381989361435E-4</v>
      </c>
      <c r="ADH198" s="11"/>
      <c r="ADI198" s="11">
        <f t="shared" si="1752"/>
        <v>8.6509351743000102E-4</v>
      </c>
      <c r="ADJ198" s="10">
        <f t="shared" si="1522"/>
        <v>88.154249057137207</v>
      </c>
      <c r="ADK198" s="9">
        <f t="shared" si="1079"/>
        <v>95.019416789866852</v>
      </c>
      <c r="ADL198" s="9">
        <f t="shared" si="1080"/>
        <v>81.038592010733737</v>
      </c>
      <c r="ADM198" s="115">
        <f t="shared" si="1523"/>
        <v>88.029004400300295</v>
      </c>
      <c r="ADN198" s="15">
        <f t="shared" si="1524"/>
        <v>8.6352042210362993E-4</v>
      </c>
      <c r="ADO198" s="11"/>
      <c r="ADP198" s="11">
        <f t="shared" si="1753"/>
        <v>8.7206987851035837E-4</v>
      </c>
      <c r="ADQ198" s="10">
        <f t="shared" si="1525"/>
        <v>88.070559622724289</v>
      </c>
      <c r="ADR198" s="9">
        <f t="shared" si="1081"/>
        <v>94.99230161460963</v>
      </c>
      <c r="ADS198" s="9">
        <f t="shared" si="1082"/>
        <v>80.898866552708952</v>
      </c>
      <c r="ADT198" s="115">
        <f t="shared" si="1526"/>
        <v>87.945584083659298</v>
      </c>
      <c r="ADU198" s="15">
        <f t="shared" si="1527"/>
        <v>8.7047575417057484E-4</v>
      </c>
      <c r="ADV198" s="11"/>
      <c r="ADW198" s="11">
        <f t="shared" si="1754"/>
        <v>8.7901921503896307E-4</v>
      </c>
      <c r="ADX198" s="10">
        <f t="shared" si="1528"/>
        <v>87.986648265105458</v>
      </c>
      <c r="ADY198" s="9">
        <f t="shared" si="1083"/>
        <v>94.96474787513506</v>
      </c>
      <c r="ADZ198" s="9">
        <f t="shared" si="1084"/>
        <v>80.759139537829697</v>
      </c>
      <c r="AEA198" s="115">
        <f t="shared" si="1529"/>
        <v>87.861943706482379</v>
      </c>
      <c r="AEB198" s="15">
        <f t="shared" si="1530"/>
        <v>8.7740409464093011E-4</v>
      </c>
      <c r="AEC198" s="11"/>
      <c r="AED198" s="11">
        <f t="shared" si="1755"/>
        <v>8.859414255115173E-4</v>
      </c>
      <c r="AEE198" s="10">
        <f t="shared" si="1531"/>
        <v>87.902513994045648</v>
      </c>
      <c r="AEF198" s="9">
        <f t="shared" si="1085"/>
        <v>94.936753775535081</v>
      </c>
      <c r="AEG198" s="9">
        <f t="shared" si="1086"/>
        <v>80.619410751687198</v>
      </c>
      <c r="AEH198" s="115">
        <f t="shared" si="1532"/>
        <v>87.77808226361114</v>
      </c>
      <c r="AEI198" s="15">
        <f t="shared" si="1533"/>
        <v>8.8430534583397989E-4</v>
      </c>
      <c r="AEJ198" s="11"/>
      <c r="AEK198" s="11">
        <f t="shared" si="1756"/>
        <v>8.9283641126591373E-4</v>
      </c>
      <c r="AEL198" s="10">
        <f t="shared" si="1534"/>
        <v>87.818155843816797</v>
      </c>
      <c r="AEM198" s="9">
        <f t="shared" si="1087"/>
        <v>94.908317566985289</v>
      </c>
      <c r="AEN198" s="9">
        <f t="shared" si="1088"/>
        <v>80.479679981536449</v>
      </c>
      <c r="AEO198" s="115">
        <f t="shared" si="1535"/>
        <v>87.693998774260876</v>
      </c>
      <c r="AEP198" s="15">
        <f t="shared" si="1536"/>
        <v>8.9117941287435404E-4</v>
      </c>
      <c r="AEQ198" s="11"/>
      <c r="AER198" s="11">
        <f t="shared" si="1757"/>
        <v>8.9970407647257239E-4</v>
      </c>
      <c r="AES198" s="10">
        <f t="shared" si="1537"/>
        <v>87.733572873135813</v>
      </c>
      <c r="AET198" s="9">
        <f t="shared" si="1089"/>
        <v>94.879437547599494</v>
      </c>
      <c r="AEU198" s="9">
        <f t="shared" si="1090"/>
        <v>80.339947016320096</v>
      </c>
      <c r="AEV198" s="115">
        <f t="shared" si="1538"/>
        <v>87.609692281959795</v>
      </c>
      <c r="AEW198" s="15">
        <f t="shared" si="1539"/>
        <v>8.9802620368156858E-4</v>
      </c>
      <c r="AEX198" s="11"/>
      <c r="AEY198" s="11">
        <f t="shared" si="1758"/>
        <v>9.065443281242847E-4</v>
      </c>
      <c r="AEZ198" s="10">
        <f t="shared" si="1540"/>
        <v>87.648764165097987</v>
      </c>
      <c r="AFA198" s="9">
        <f t="shared" si="1091"/>
        <v>94.850112062276068</v>
      </c>
      <c r="AFB198" s="9">
        <f t="shared" si="1092"/>
        <v>80.200211646692082</v>
      </c>
      <c r="AFC198" s="115">
        <f t="shared" si="1541"/>
        <v>87.525161854484082</v>
      </c>
      <c r="AFD198" s="15">
        <f t="shared" si="1542"/>
        <v>9.0484562895906716E-4</v>
      </c>
      <c r="AFE198" s="11"/>
      <c r="AFF198" s="11">
        <f t="shared" si="1759"/>
        <v>9.1335707602556015E-4</v>
      </c>
      <c r="AFG198" s="10">
        <f t="shared" si="1543"/>
        <v>87.563728827106161</v>
      </c>
      <c r="AFH198" s="9">
        <f t="shared" si="1093"/>
        <v>94.820339502536171</v>
      </c>
      <c r="AFI198" s="9">
        <f t="shared" si="1094"/>
        <v>80.060473665040263</v>
      </c>
      <c r="AFJ198" s="115">
        <f t="shared" si="1544"/>
        <v>87.440406583788217</v>
      </c>
      <c r="AFK198" s="15">
        <f t="shared" si="1545"/>
        <v>9.1163760218284479E-4</v>
      </c>
      <c r="AFL198" s="11"/>
      <c r="AFM198" s="11">
        <f t="shared" si="1760"/>
        <v>9.2014223278151551E-4</v>
      </c>
      <c r="AFN198" s="10">
        <f t="shared" si="1546"/>
        <v>87.478465990795371</v>
      </c>
      <c r="AFO198" s="9">
        <f t="shared" si="1095"/>
        <v>94.790118306354046</v>
      </c>
      <c r="AFP198" s="9">
        <f t="shared" si="1096"/>
        <v>79.920732865508768</v>
      </c>
      <c r="AFQ198" s="115">
        <f t="shared" si="1547"/>
        <v>87.355425585931414</v>
      </c>
      <c r="AFR198" s="15">
        <f t="shared" si="1548"/>
        <v>9.1840203958957133E-4</v>
      </c>
      <c r="AFS198" s="11"/>
      <c r="AFT198" s="11">
        <f t="shared" si="1761"/>
        <v>9.268997137862788E-4</v>
      </c>
      <c r="AFU198" s="10">
        <f t="shared" si="1549"/>
        <v>87.392974811953394</v>
      </c>
      <c r="AFV198" s="9">
        <f t="shared" si="1097"/>
        <v>94.759446957979506</v>
      </c>
      <c r="AFW198" s="9">
        <f t="shared" si="1098"/>
        <v>79.780989044019037</v>
      </c>
      <c r="AFX198" s="115">
        <f t="shared" si="1550"/>
        <v>87.270218000999279</v>
      </c>
      <c r="AFY198" s="15">
        <f t="shared" si="1551"/>
        <v>9.2513886016434117E-4</v>
      </c>
      <c r="AFZ198" s="11"/>
      <c r="AGA198" s="11">
        <f t="shared" si="1762"/>
        <v>9.3362943721097093E-4</v>
      </c>
      <c r="AGB198" s="10">
        <f t="shared" si="1552"/>
        <v>87.30725447043676</v>
      </c>
      <c r="AGC198" s="9">
        <f t="shared" si="1099"/>
        <v>94.728323987752745</v>
      </c>
      <c r="AGD198" s="9">
        <f t="shared" si="1100"/>
        <v>79.641241998291306</v>
      </c>
      <c r="AGE198" s="115">
        <f t="shared" si="1553"/>
        <v>87.184782993022026</v>
      </c>
      <c r="AGF198" s="15">
        <f t="shared" si="1554"/>
        <v>9.3184798562789936E-4</v>
      </c>
      <c r="AGG198" s="11"/>
      <c r="AGH198" s="11">
        <f t="shared" si="1763"/>
        <v>9.4033132399117577E-4</v>
      </c>
      <c r="AGI198" s="10">
        <f t="shared" si="1555"/>
        <v>87.221304170083187</v>
      </c>
      <c r="AGJ198" s="9">
        <f t="shared" si="1101"/>
        <v>94.696747971911662</v>
      </c>
      <c r="AGK198" s="9">
        <f t="shared" si="1102"/>
        <v>79.501491527864161</v>
      </c>
      <c r="AGL198" s="115">
        <f t="shared" si="1556"/>
        <v>87.099119749887905</v>
      </c>
      <c r="AGM198" s="15">
        <f t="shared" si="1557"/>
        <v>9.3852934042353475E-4</v>
      </c>
      <c r="AGN198" s="11"/>
      <c r="AGO198" s="11">
        <f t="shared" si="1764"/>
        <v>9.4700529781405109E-4</v>
      </c>
      <c r="AGP198" s="10">
        <f t="shared" si="1558"/>
        <v>87.135123138619292</v>
      </c>
      <c r="AGQ198" s="9">
        <f t="shared" si="1103"/>
        <v>94.664717532391734</v>
      </c>
      <c r="AGR198" s="9">
        <f t="shared" si="1104"/>
        <v>79.361737434114573</v>
      </c>
      <c r="AGS198" s="115">
        <f t="shared" si="1559"/>
        <v>87.013227483253161</v>
      </c>
      <c r="AGT198" s="15">
        <f t="shared" si="1560"/>
        <v>9.451828517034811E-4</v>
      </c>
      <c r="AGU198" s="11"/>
      <c r="AGV198" s="11">
        <f t="shared" si="1765"/>
        <v>9.5365128510493296E-4</v>
      </c>
      <c r="AGW198" s="10">
        <f t="shared" si="1561"/>
        <v>87.048710627564915</v>
      </c>
      <c r="AGX198" s="9">
        <f t="shared" si="1105"/>
        <v>94.632231336618716</v>
      </c>
      <c r="AGY198" s="9">
        <f t="shared" si="1106"/>
        <v>79.22197952027669</v>
      </c>
      <c r="AGZ198" s="115">
        <f t="shared" si="1562"/>
        <v>86.927105428447703</v>
      </c>
      <c r="AHA198" s="15">
        <f t="shared" si="1563"/>
        <v>9.5180844931496268E-4</v>
      </c>
      <c r="AHB198" s="11"/>
      <c r="AHC198" s="11">
        <f t="shared" si="1766"/>
        <v>9.6026921501356612E-4</v>
      </c>
      <c r="AHD198" s="10">
        <f t="shared" si="1564"/>
        <v>86.962065912133184</v>
      </c>
      <c r="AHE198" s="9">
        <f t="shared" si="1107"/>
        <v>94.599288097294249</v>
      </c>
      <c r="AHF198" s="9">
        <f t="shared" si="1108"/>
        <v>79.08221759145971</v>
      </c>
      <c r="AHG198" s="115">
        <f t="shared" si="1565"/>
        <v>86.840752844376979</v>
      </c>
      <c r="AHH198" s="15">
        <f t="shared" si="1566"/>
        <v>9.5840606578583086E-4</v>
      </c>
      <c r="AHI198" s="11"/>
      <c r="AHJ198" s="11">
        <f t="shared" si="1767"/>
        <v>9.6685901939992452E-4</v>
      </c>
      <c r="AHK198" s="10">
        <f t="shared" si="1567"/>
        <v>86.875188291126648</v>
      </c>
      <c r="AHL198" s="9">
        <f t="shared" si="1109"/>
        <v>94.565886572174477</v>
      </c>
      <c r="AHM198" s="9">
        <f t="shared" si="1110"/>
        <v>78.942451454665942</v>
      </c>
      <c r="AHN198" s="115">
        <f t="shared" si="1568"/>
        <v>86.75416901342021</v>
      </c>
      <c r="AHO198" s="15">
        <f t="shared" si="1569"/>
        <v>9.6497563630978912E-4</v>
      </c>
      <c r="AHP198" s="11"/>
      <c r="AHQ198" s="11">
        <f t="shared" si="1768"/>
        <v>9.7342063281958906E-4</v>
      </c>
      <c r="AHR198" s="10">
        <f t="shared" si="1570"/>
        <v>86.788077086830043</v>
      </c>
      <c r="AHS198" s="9">
        <f t="shared" si="1111"/>
        <v>94.53202556384197</v>
      </c>
      <c r="AHT198" s="9">
        <f t="shared" si="1112"/>
        <v>78.802680918807795</v>
      </c>
      <c r="AHU198" s="115">
        <f t="shared" si="1571"/>
        <v>86.667353241324889</v>
      </c>
      <c r="AHV198" s="15">
        <f t="shared" si="1572"/>
        <v>9.7151709873124971E-4</v>
      </c>
      <c r="AHW198" s="11"/>
      <c r="AHX198" s="11">
        <f t="shared" si="1769"/>
        <v>9.7995399250875226E-4</v>
      </c>
      <c r="AHY198" s="10">
        <f t="shared" si="1573"/>
        <v>86.70073164489915</v>
      </c>
      <c r="AHZ198" s="9">
        <f t="shared" si="1113"/>
        <v>94.497703919470865</v>
      </c>
      <c r="AIA198" s="9">
        <f t="shared" si="1114"/>
        <v>78.662905794723429</v>
      </c>
      <c r="AIB198" s="115">
        <f t="shared" si="1574"/>
        <v>86.580304857097147</v>
      </c>
      <c r="AIC198" s="15">
        <f t="shared" si="1575"/>
        <v>9.7803039352986685E-4</v>
      </c>
      <c r="AID198" s="11"/>
      <c r="AIE198" s="11">
        <f t="shared" si="1770"/>
        <v>9.8645903836887521E-4</v>
      </c>
      <c r="AIF198" s="10">
        <f t="shared" si="1576"/>
        <v>86.613151334245728</v>
      </c>
      <c r="AIG198" s="9">
        <f t="shared" si="1115"/>
        <v>94.462920530585649</v>
      </c>
      <c r="AIH198" s="9">
        <f t="shared" si="1116"/>
        <v>78.52312589519326</v>
      </c>
      <c r="AII198" s="115">
        <f t="shared" si="1577"/>
        <v>86.493023212889454</v>
      </c>
      <c r="AIJ198" s="15">
        <f t="shared" si="1578"/>
        <v>9.8451546380460913E-4</v>
      </c>
      <c r="AIK198" s="11"/>
      <c r="AIL198" s="11">
        <f t="shared" si="1771"/>
        <v>9.9293571295088943E-4</v>
      </c>
      <c r="AIM198" s="10">
        <f t="shared" si="1579"/>
        <v>86.525335546919621</v>
      </c>
      <c r="AIN198" s="9">
        <f t="shared" si="1117"/>
        <v>94.427674332813453</v>
      </c>
      <c r="AIO198" s="9">
        <f t="shared" si="1118"/>
        <v>78.383341034954427</v>
      </c>
      <c r="AIP198" s="115">
        <f t="shared" si="1580"/>
        <v>86.40550768388394</v>
      </c>
      <c r="AIQ198" s="15">
        <f t="shared" si="1581"/>
        <v>9.9097225525757648E-4</v>
      </c>
      <c r="AIR198" s="11"/>
      <c r="AIS198" s="11">
        <f t="shared" si="1772"/>
        <v>9.9938396143910645E-4</v>
      </c>
      <c r="AIT198" s="10">
        <f t="shared" si="1582"/>
        <v>86.437283697986715</v>
      </c>
      <c r="AIU198" s="9">
        <f t="shared" si="1119"/>
        <v>94.391964305630282</v>
      </c>
      <c r="AIV198" s="9">
        <f t="shared" si="1120"/>
        <v>78.243551030715381</v>
      </c>
      <c r="AIW198" s="115">
        <f t="shared" si="1583"/>
        <v>86.317757668172831</v>
      </c>
      <c r="AIX198" s="15">
        <f t="shared" si="1584"/>
        <v>9.9740071617741908E-4</v>
      </c>
      <c r="AIY198" s="11"/>
      <c r="AIZ198" s="11">
        <f t="shared" si="1773"/>
        <v>1.0058037316347272E-3</v>
      </c>
      <c r="AJA198" s="10">
        <f t="shared" si="1585"/>
        <v>86.348995225403897</v>
      </c>
      <c r="AJB198" s="9">
        <f t="shared" si="1121"/>
        <v>94.355789472101094</v>
      </c>
      <c r="AJC198" s="9">
        <f t="shared" si="1122"/>
        <v>78.103755701169661</v>
      </c>
      <c r="AJD198" s="115">
        <f t="shared" si="1586"/>
        <v>86.229772586635377</v>
      </c>
      <c r="AJE198" s="15">
        <f t="shared" si="1587"/>
        <v>1.0038007974224349E-3</v>
      </c>
      <c r="AJF198" s="11"/>
      <c r="AJG198" s="11">
        <f t="shared" si="1774"/>
        <v>1.0121949739390094E-3</v>
      </c>
      <c r="AJH198" s="10">
        <f t="shared" si="1588"/>
        <v>86.260469589890633</v>
      </c>
      <c r="AJI198" s="9">
        <f t="shared" si="1123"/>
        <v>94.319148898613989</v>
      </c>
      <c r="AJJ198" s="9">
        <f t="shared" si="1124"/>
        <v>77.963954867008709</v>
      </c>
      <c r="AJK198" s="115">
        <f t="shared" si="1589"/>
        <v>86.141551882811342</v>
      </c>
      <c r="AJL198" s="15">
        <f t="shared" si="1590"/>
        <v>1.0101724524033606E-3</v>
      </c>
      <c r="AJM198" s="11"/>
      <c r="AJN198" s="11">
        <f t="shared" si="1775"/>
        <v>1.0185576413361242E-3</v>
      </c>
      <c r="AJO198" s="10">
        <f t="shared" si="1591"/>
        <v>86.171706274797131</v>
      </c>
      <c r="AJP198" s="9">
        <f t="shared" si="1125"/>
        <v>94.282041694608708</v>
      </c>
      <c r="AJQ198" s="9">
        <f t="shared" si="1126"/>
        <v>77.824148350934777</v>
      </c>
      <c r="AJR198" s="115">
        <f t="shared" si="1592"/>
        <v>86.053095022771743</v>
      </c>
      <c r="AJS198" s="15">
        <f t="shared" si="1593"/>
        <v>1.0165156370658009E-3</v>
      </c>
      <c r="AJT198" s="11"/>
      <c r="AJU198" s="11">
        <f t="shared" si="1776"/>
        <v>1.0248916893756332E-3</v>
      </c>
      <c r="AJV198" s="10">
        <f t="shared" si="1594"/>
        <v>86.08270478596971</v>
      </c>
      <c r="AJW198" s="9">
        <f t="shared" si="1127"/>
        <v>94.244467012299424</v>
      </c>
      <c r="AJX198" s="9">
        <f t="shared" si="1128"/>
        <v>77.68433597767266</v>
      </c>
      <c r="AJY198" s="115">
        <f t="shared" si="1595"/>
        <v>85.964401494986049</v>
      </c>
      <c r="AJZ198" s="15">
        <f t="shared" si="1596"/>
        <v>1.0228303098723901E-3</v>
      </c>
      <c r="AKA198" s="11"/>
      <c r="AKB198" s="11">
        <f t="shared" si="1777"/>
        <v>1.0311970761546743E-3</v>
      </c>
      <c r="AKC198" s="10">
        <f t="shared" si="1597"/>
        <v>85.99346465161284</v>
      </c>
      <c r="AKD198" s="9">
        <f t="shared" si="1129"/>
        <v>94.2064240463922</v>
      </c>
      <c r="AKE198" s="9">
        <f t="shared" si="1130"/>
        <v>77.544517573980585</v>
      </c>
      <c r="AKF198" s="115">
        <f t="shared" si="1598"/>
        <v>85.875470810186386</v>
      </c>
      <c r="AKG198" s="15">
        <f t="shared" si="1599"/>
        <v>1.0291164317846647E-3</v>
      </c>
      <c r="AKH198" s="11"/>
      <c r="AKI198" s="11">
        <f t="shared" si="1778"/>
        <v>1.0374737622998553E-3</v>
      </c>
      <c r="AKJ198" s="10">
        <f t="shared" si="1600"/>
        <v>85.903985422148054</v>
      </c>
      <c r="AKK198" s="9">
        <f t="shared" si="1131"/>
        <v>94.167912033797009</v>
      </c>
      <c r="AKL198" s="9">
        <f t="shared" si="1132"/>
        <v>77.404692968661166</v>
      </c>
      <c r="AKM198" s="115">
        <f t="shared" si="1601"/>
        <v>85.786302501229088</v>
      </c>
      <c r="AKN198" s="15">
        <f t="shared" si="1602"/>
        <v>1.0353739662445915E-3</v>
      </c>
      <c r="AKO198" s="11"/>
      <c r="AKP198" s="11">
        <f t="shared" si="1779"/>
        <v>1.0437217109487975E-3</v>
      </c>
      <c r="AKQ198" s="10">
        <f t="shared" si="1603"/>
        <v>85.81426667007031</v>
      </c>
      <c r="AKR198" s="9">
        <f t="shared" si="1133"/>
        <v>94.128930253334687</v>
      </c>
      <c r="AKS198" s="9">
        <f t="shared" si="1134"/>
        <v>77.264861992571269</v>
      </c>
      <c r="AKT198" s="115">
        <f t="shared" si="1604"/>
        <v>85.696896122952978</v>
      </c>
      <c r="AKU198" s="15">
        <f t="shared" si="1605"/>
        <v>1.041602879155875E-3</v>
      </c>
      <c r="AKV198" s="11"/>
      <c r="AKW198" s="11">
        <f t="shared" si="1780"/>
        <v>1.049940887731423E-3</v>
      </c>
      <c r="AKX198" s="10">
        <f t="shared" si="1606"/>
        <v>85.724307989801233</v>
      </c>
      <c r="AKY198" s="9">
        <f t="shared" si="1135"/>
        <v>94.089478025438837</v>
      </c>
      <c r="AKZ198" s="9">
        <f t="shared" si="1136"/>
        <v>77.12502447863136</v>
      </c>
      <c r="ALA198" s="115">
        <f t="shared" si="1607"/>
        <v>85.607251252035098</v>
      </c>
      <c r="ALB198" s="15">
        <f t="shared" si="1608"/>
        <v>1.0478031388649546E-3</v>
      </c>
      <c r="ALC198" s="11"/>
      <c r="ALD198" s="11">
        <f t="shared" si="1781"/>
        <v>1.0561312607509383E-3</v>
      </c>
      <c r="ALE198" s="10">
        <f t="shared" si="1609"/>
        <v>85.63410899753967</v>
      </c>
      <c r="ALF198" s="9">
        <f t="shared" si="1137"/>
        <v>94.049554711852892</v>
      </c>
      <c r="ALG198" s="9">
        <f t="shared" si="1138"/>
        <v>76.985180261834387</v>
      </c>
      <c r="ALH198" s="115">
        <f t="shared" si="1610"/>
        <v>85.517367486843639</v>
      </c>
      <c r="ALI198" s="15">
        <f t="shared" si="1611"/>
        <v>1.0539747161417506E-3</v>
      </c>
      <c r="ALJ198" s="11"/>
      <c r="ALK198" s="11">
        <f t="shared" si="1782"/>
        <v>1.0622928005645463E-3</v>
      </c>
      <c r="ALL198" s="10">
        <f t="shared" si="1612"/>
        <v>85.543669331109612</v>
      </c>
      <c r="ALM198" s="9">
        <f t="shared" si="1139"/>
        <v>94.009159715322397</v>
      </c>
      <c r="ALN198" s="9">
        <f t="shared" si="1140"/>
        <v>76.845329179253696</v>
      </c>
      <c r="ALO198" s="115">
        <f t="shared" si="1613"/>
        <v>85.427244447288047</v>
      </c>
      <c r="ALP198" s="15">
        <f t="shared" si="1614"/>
        <v>1.0601175841601683E-3</v>
      </c>
      <c r="ALQ198" s="12"/>
      <c r="ALR198" s="11">
        <f t="shared" si="1783"/>
        <v>1.0684254801639067E-3</v>
      </c>
      <c r="ALS198" s="10">
        <f t="shared" si="1615"/>
        <v>85.45298864980532</v>
      </c>
      <c r="ALT198" s="9">
        <f t="shared" si="1141"/>
        <v>93.968292479282837</v>
      </c>
      <c r="ALU198" s="9">
        <f t="shared" si="1142"/>
        <v>76.653647243211736</v>
      </c>
      <c r="ALV198" s="115">
        <f t="shared" si="1616"/>
        <v>85.310969861247287</v>
      </c>
      <c r="ALW198" s="15">
        <f t="shared" si="1617"/>
        <v>1.0694325977922596E-3</v>
      </c>
      <c r="ALX198" s="12"/>
      <c r="ALY198" s="11">
        <f t="shared" si="1784"/>
        <v>1.0777457024122728E-3</v>
      </c>
      <c r="ALZ198" s="10">
        <f t="shared" si="1618"/>
        <v>85.336028854733215</v>
      </c>
      <c r="AMA198" s="9">
        <f t="shared" si="1143"/>
        <v>93.926703905655657</v>
      </c>
      <c r="AMB198" s="9">
        <f t="shared" si="1144"/>
        <v>76.592844558892196</v>
      </c>
      <c r="AMC198" s="115">
        <f t="shared" si="1619"/>
        <v>85.259774232273926</v>
      </c>
      <c r="AMD198" s="15">
        <f t="shared" si="1620"/>
        <v>1.0706193501647074E-3</v>
      </c>
      <c r="AME198" s="12"/>
      <c r="AMF198" s="11">
        <f t="shared" si="1785"/>
        <v>1.0788979457977425E-3</v>
      </c>
      <c r="AMG198" s="10">
        <f t="shared" si="1621"/>
        <v>85.284463504109368</v>
      </c>
      <c r="AMH198" s="9">
        <f t="shared" si="1145"/>
        <v>93.885022978899542</v>
      </c>
      <c r="AMI198" s="9">
        <f t="shared" si="1146"/>
        <v>77.389906818332534</v>
      </c>
      <c r="AMJ198" s="115">
        <f t="shared" si="1622"/>
        <v>85.637464898616031</v>
      </c>
      <c r="AMK198" s="15">
        <f t="shared" si="1623"/>
        <v>1.0188146904523637E-3</v>
      </c>
      <c r="AML198" s="12"/>
      <c r="AMM198" s="11">
        <f t="shared" si="1786"/>
        <v>1.0268069605637166E-3</v>
      </c>
      <c r="AMN198" s="10">
        <f t="shared" si="1624"/>
        <v>85.663824956525303</v>
      </c>
      <c r="AMO198" s="9">
        <f t="shared" si="1147"/>
        <v>93.847278139069232</v>
      </c>
      <c r="AMP198" s="9">
        <f t="shared" si="1148"/>
        <v>78.299940739876291</v>
      </c>
      <c r="AMQ198" s="115">
        <f t="shared" si="1625"/>
        <v>86.073609439472762</v>
      </c>
      <c r="AMR198" s="15">
        <f t="shared" si="1626"/>
        <v>9.6027548915258542E-4</v>
      </c>
      <c r="AMS198" s="12"/>
      <c r="AMT198" s="11">
        <f t="shared" si="1787"/>
        <v>9.6796742433205834E-4</v>
      </c>
      <c r="AMU198" s="10">
        <f t="shared" si="1627"/>
        <v>86.101806268506436</v>
      </c>
      <c r="AMV198" s="9">
        <f t="shared" si="1149"/>
        <v>93.813746183870521</v>
      </c>
      <c r="AMW198" s="9">
        <f t="shared" si="1150"/>
        <v>79.355986302084773</v>
      </c>
      <c r="AMX198" s="115">
        <f t="shared" si="1628"/>
        <v>86.584866242977654</v>
      </c>
      <c r="AMY198" s="15">
        <f t="shared" si="1629"/>
        <v>8.9297814063346353E-4</v>
      </c>
      <c r="AMZ198" s="12"/>
      <c r="ANA198" s="11">
        <f t="shared" si="1788"/>
        <v>9.0035303860871139E-4</v>
      </c>
      <c r="ANB198" s="10">
        <f t="shared" si="1630"/>
        <v>86.615090224576022</v>
      </c>
      <c r="ANC198" s="9">
        <f t="shared" si="1151"/>
        <v>93.784749465835347</v>
      </c>
      <c r="AND198" s="9">
        <f t="shared" si="1152"/>
        <v>80.618780761144336</v>
      </c>
      <c r="ANE198" s="115">
        <f t="shared" si="1631"/>
        <v>87.201765113489841</v>
      </c>
      <c r="ANF198" s="15">
        <f t="shared" si="1632"/>
        <v>8.1319114092944856E-4</v>
      </c>
      <c r="ANG198" s="12"/>
      <c r="ANH198" s="11">
        <f t="shared" si="1789"/>
        <v>8.2022669425777656E-4</v>
      </c>
      <c r="ANI198" s="10">
        <f t="shared" si="1633"/>
        <v>87.234255242293244</v>
      </c>
      <c r="ANJ198" s="9">
        <f t="shared" si="1153"/>
        <v>93.760702932945051</v>
      </c>
      <c r="ANK198" s="9">
        <f t="shared" si="1154"/>
        <v>82.211961338743095</v>
      </c>
      <c r="ANL198" s="115">
        <f t="shared" si="1634"/>
        <v>87.986332135844066</v>
      </c>
      <c r="ANM198" s="15">
        <f t="shared" si="1635"/>
        <v>7.1330371231570402E-4</v>
      </c>
      <c r="ANN198" s="12"/>
      <c r="ANO198" s="11">
        <f t="shared" si="1790"/>
        <v>7.1996662991400317E-4</v>
      </c>
      <c r="ANP198" s="10">
        <f t="shared" si="1636"/>
        <v>88.021420952741948</v>
      </c>
      <c r="ANQ198" s="9">
        <f t="shared" si="1155"/>
        <v>93.742201040230157</v>
      </c>
      <c r="ANR198" s="9">
        <f t="shared" si="1156"/>
        <v>84.477343801386624</v>
      </c>
      <c r="ANS198" s="115">
        <f t="shared" si="1637"/>
        <v>89.109772420808383</v>
      </c>
      <c r="ANT198" s="15">
        <f t="shared" si="1638"/>
        <v>5.7224044789953496E-4</v>
      </c>
      <c r="ANU198" s="12"/>
      <c r="ANV198" s="11">
        <f t="shared" si="1791"/>
        <v>5.7846927256357357E-4</v>
      </c>
      <c r="ANW198" s="10">
        <f t="shared" si="1639"/>
        <v>89.148028063888617</v>
      </c>
      <c r="ANX198" s="9">
        <f t="shared" si="1157"/>
        <v>93.730293438686047</v>
      </c>
      <c r="ANY198" s="9">
        <f t="shared" si="1158"/>
        <v>89.232951702346298</v>
      </c>
      <c r="ANZ198" s="115">
        <f t="shared" si="1640"/>
        <v>91.48162257051618</v>
      </c>
      <c r="AOA198" s="15">
        <f t="shared" si="1641"/>
        <v>2.7777663305706345E-4</v>
      </c>
      <c r="AOB198" s="12"/>
      <c r="AOC198" s="11">
        <f t="shared" si="1792"/>
        <v>2.8341820342395467E-4</v>
      </c>
      <c r="AOD198" s="10">
        <f t="shared" si="1642"/>
        <v>91.524371544250144</v>
      </c>
      <c r="AOE198" s="9">
        <f t="shared" si="1159"/>
        <v>93.727487626424377</v>
      </c>
      <c r="AOF198" s="9">
        <f t="shared" si="1160"/>
        <v>89.318633570445371</v>
      </c>
      <c r="AOG198" s="115">
        <f t="shared" si="1643"/>
        <v>91.523060598434881</v>
      </c>
      <c r="AOH198" s="15">
        <f t="shared" si="1644"/>
        <v>2.7231122452049943E-4</v>
      </c>
      <c r="AOI198" s="12"/>
      <c r="AOJ198" s="11">
        <f t="shared" si="1793"/>
        <v>2.7793877558940643E-4</v>
      </c>
      <c r="AOK198" s="10">
        <f t="shared" si="1645"/>
        <v>91.565807933894675</v>
      </c>
      <c r="AOL198" s="9">
        <f t="shared" si="1161"/>
        <v>93.724791139765145</v>
      </c>
      <c r="AOM198" s="9">
        <f t="shared" si="1162"/>
        <v>89.405087771444428</v>
      </c>
      <c r="AON198" s="115">
        <f t="shared" si="1646"/>
        <v>91.564939455604787</v>
      </c>
      <c r="AOO198" s="15">
        <f t="shared" si="1647"/>
        <v>2.6680486558576738E-4</v>
      </c>
      <c r="AOP198" s="12"/>
      <c r="AOQ198" s="11">
        <f t="shared" si="1794"/>
        <v>2.7241863841119844E-4</v>
      </c>
      <c r="AOR198" s="10">
        <f t="shared" si="1648"/>
        <v>91.607685727218438</v>
      </c>
      <c r="AOS198" s="9">
        <f t="shared" si="1163"/>
        <v>93.722202600956962</v>
      </c>
      <c r="AOT198" s="9">
        <f t="shared" si="1164"/>
        <v>89.492305891403092</v>
      </c>
      <c r="AOU198" s="115">
        <f t="shared" si="1649"/>
        <v>91.60725424618002</v>
      </c>
      <c r="AOV198" s="15">
        <f t="shared" si="1650"/>
        <v>2.6125799084045209E-4</v>
      </c>
      <c r="AOW198" s="12"/>
      <c r="AOX198" s="11">
        <f t="shared" si="1795"/>
        <v>2.6685823007888354E-4</v>
      </c>
      <c r="AOY198" s="10">
        <f t="shared" si="1651"/>
        <v>91.649999999999991</v>
      </c>
      <c r="AOZ198" s="9">
        <f t="shared" si="1165"/>
        <v>93.719720574793783</v>
      </c>
      <c r="APA198" s="9"/>
      <c r="APB198" s="97">
        <f t="shared" si="1652"/>
        <v>91.649999999999991</v>
      </c>
      <c r="APC198" s="15">
        <f t="shared" si="1653"/>
        <v>2.5567103695484854E-4</v>
      </c>
      <c r="APD198" s="11"/>
      <c r="APE198" s="11"/>
    </row>
    <row r="199" spans="1:1097" x14ac:dyDescent="0.2">
      <c r="A199" s="183"/>
      <c r="B199" s="183"/>
      <c r="C199" s="1">
        <f t="shared" si="1654"/>
        <v>180</v>
      </c>
      <c r="D199" s="1">
        <f t="shared" si="1655"/>
        <v>6024.5844021139956</v>
      </c>
      <c r="E199" s="1">
        <f t="shared" si="1656"/>
        <v>-16317921.817764627</v>
      </c>
      <c r="F199" s="2">
        <f t="shared" si="1657"/>
        <v>113.16</v>
      </c>
      <c r="G199" s="8">
        <f t="shared" si="1658"/>
        <v>1.9810000000000001E-3</v>
      </c>
      <c r="H199" s="6">
        <f t="shared" si="1659"/>
        <v>0.14400020254000001</v>
      </c>
      <c r="I199" s="2">
        <f t="shared" si="1660"/>
        <v>3500</v>
      </c>
      <c r="J199" s="3">
        <f t="shared" si="857"/>
        <v>58.333333333333336</v>
      </c>
      <c r="K199" s="3">
        <f t="shared" si="858"/>
        <v>366.52</v>
      </c>
      <c r="L199" s="1">
        <f t="shared" si="1661"/>
        <v>0.82</v>
      </c>
      <c r="M199" s="1">
        <f t="shared" si="1662"/>
        <v>0.66</v>
      </c>
      <c r="N199" s="1">
        <f t="shared" ref="N199:N215" si="1797">L199*M199</f>
        <v>0.54120000000000001</v>
      </c>
      <c r="O199" s="3">
        <f t="shared" si="1167"/>
        <v>7.5227878787878781</v>
      </c>
      <c r="P199" s="40">
        <f t="shared" si="859"/>
        <v>570.9796</v>
      </c>
      <c r="Q199" s="1">
        <f t="shared" si="1663"/>
        <v>21.51</v>
      </c>
      <c r="R199" s="1">
        <f t="shared" si="1664"/>
        <v>151</v>
      </c>
      <c r="S199" s="2">
        <f t="shared" si="1665"/>
        <v>12587.54</v>
      </c>
      <c r="T199" s="1">
        <f t="shared" si="860"/>
        <v>83.916933333333333</v>
      </c>
      <c r="U199" s="7">
        <f t="shared" si="1666"/>
        <v>9.1849501318337995E-2</v>
      </c>
      <c r="V199" s="7">
        <f t="shared" si="861"/>
        <v>6.6258942829124593E-3</v>
      </c>
      <c r="W199" s="159">
        <f t="shared" si="1667"/>
        <v>3.4283282369456214E-2</v>
      </c>
      <c r="X199" s="40">
        <f t="shared" ref="X199:X215" si="1798">AC199/(9.81*V199)</f>
        <v>8095.2484858865882</v>
      </c>
      <c r="Y199" s="1">
        <f t="shared" si="1668"/>
        <v>0</v>
      </c>
      <c r="Z199" s="1">
        <f t="shared" si="1669"/>
        <v>113.16</v>
      </c>
      <c r="AA199" s="1">
        <f t="shared" si="1670"/>
        <v>91.649999999999991</v>
      </c>
      <c r="AB199" s="6">
        <f t="shared" si="863"/>
        <v>0.2895550479995273</v>
      </c>
      <c r="AC199" s="1">
        <f t="shared" si="1671"/>
        <v>526.19133708825245</v>
      </c>
      <c r="AD199" s="40">
        <f t="shared" ref="AD199:AD215" si="1799">(W199*T199)/(2*9.81*U199*V199^2)</f>
        <v>36363.626619283568</v>
      </c>
      <c r="AE199" s="1">
        <f t="shared" ref="AE199:AE215" si="1800">T199/AC199</f>
        <v>0.15947988387208822</v>
      </c>
      <c r="AF199" s="2">
        <f t="shared" ref="AF199:AF262" si="1801">1+AF198</f>
        <v>14</v>
      </c>
      <c r="AG199" s="10">
        <f t="shared" ref="AG199:AG215" si="1802">AF199*AE199</f>
        <v>2.2327183742092354</v>
      </c>
      <c r="AH199" s="12">
        <f t="shared" ref="AH199:AH215" si="1803">1/(AB199*AG199+1)</f>
        <v>0.60735081206031705</v>
      </c>
      <c r="AI199" s="43">
        <f t="shared" si="868"/>
        <v>-7.1554507335959362E-6</v>
      </c>
      <c r="AJ199" s="93">
        <f t="shared" si="869"/>
        <v>1.8073398318246387E-6</v>
      </c>
      <c r="AK199" s="43">
        <f t="shared" si="1168"/>
        <v>0</v>
      </c>
      <c r="AL199" s="43">
        <f t="shared" si="870"/>
        <v>2.7186135014491966E-4</v>
      </c>
      <c r="AM199" s="43"/>
      <c r="AN199" s="43">
        <f t="shared" si="1169"/>
        <v>0</v>
      </c>
      <c r="AO199" s="10">
        <f t="shared" ref="AO199:AO215" si="1804">AR198</f>
        <v>96.030471930360605</v>
      </c>
      <c r="AP199" s="9"/>
      <c r="AQ199" s="9">
        <f t="shared" ref="AQ199:AQ215" si="1805">AV199-AU199*(B-_R*ABS(AU199))</f>
        <v>95.889531677705094</v>
      </c>
      <c r="AR199" s="104">
        <f t="shared" si="1171"/>
        <v>95.889531677705094</v>
      </c>
      <c r="AS199" s="15">
        <f t="shared" ref="AS199:AS215" si="1806">AN198</f>
        <v>0</v>
      </c>
      <c r="AT199" s="49"/>
      <c r="AU199" s="11">
        <f t="shared" ref="AU199:AU215" si="1807">AZ198</f>
        <v>8.7052922843394271E-6</v>
      </c>
      <c r="AV199" s="10">
        <f t="shared" ref="AV199:AV215" si="1808">AY198</f>
        <v>95.960000426176606</v>
      </c>
      <c r="AW199" s="9">
        <f t="shared" ref="AW199:AW215" si="1809">AR199+AS199*(B-_R*ABS(AS199))</f>
        <v>95.889531677705094</v>
      </c>
      <c r="AX199" s="9">
        <f t="shared" ref="AX199:AX215" si="1810">BC199-BB199*(B-_R*ABS(BB199))</f>
        <v>95.748620192416041</v>
      </c>
      <c r="AY199" s="97">
        <f t="shared" si="1175"/>
        <v>95.819075935060567</v>
      </c>
      <c r="AZ199" s="15">
        <f t="shared" si="1176"/>
        <v>8.7033452731389468E-6</v>
      </c>
      <c r="BA199" s="49"/>
      <c r="BB199" s="11">
        <f t="shared" ref="BB199:BB215" si="1811">BG198</f>
        <v>1.7408977842931857E-5</v>
      </c>
      <c r="BC199" s="10">
        <f t="shared" ref="BC199:BC215" si="1812">BF198</f>
        <v>95.889539173124291</v>
      </c>
      <c r="BD199" s="9">
        <f t="shared" ref="BD199:BD215" si="1813">AY199+AZ199*(B-_R*ABS(AZ199))</f>
        <v>95.889528923225143</v>
      </c>
      <c r="BE199" s="9">
        <f t="shared" si="875"/>
        <v>95.607737300806264</v>
      </c>
      <c r="BF199" s="97">
        <f t="shared" si="1179"/>
        <v>95.74863311201571</v>
      </c>
      <c r="BG199" s="15">
        <f t="shared" ref="BG199:BG215" si="1814">(BD199-BF199)/B</f>
        <v>1.7404754338927702E-5</v>
      </c>
      <c r="BH199" s="49"/>
      <c r="BI199" s="11">
        <f t="shared" si="1181"/>
        <v>2.6110726890913762E-5</v>
      </c>
      <c r="BJ199" s="10">
        <f t="shared" si="1182"/>
        <v>95.819085331503473</v>
      </c>
      <c r="BK199" s="9">
        <f t="shared" si="876"/>
        <v>95.889517907756328</v>
      </c>
      <c r="BL199" s="9">
        <f t="shared" si="1183"/>
        <v>95.466882825863635</v>
      </c>
      <c r="BM199" s="97">
        <f t="shared" si="1184"/>
        <v>95.678200366809989</v>
      </c>
      <c r="BN199" s="15">
        <f t="shared" si="1185"/>
        <v>2.6103898022988983E-5</v>
      </c>
      <c r="BO199" s="49"/>
      <c r="BP199" s="11">
        <f t="shared" si="1186"/>
        <v>3.4810210024462699E-5</v>
      </c>
      <c r="BQ199" s="10">
        <f t="shared" si="1187"/>
        <v>95.748636062206756</v>
      </c>
      <c r="BR199" s="9">
        <f t="shared" si="877"/>
        <v>95.889493129090539</v>
      </c>
      <c r="BS199" s="9">
        <f t="shared" si="1188"/>
        <v>95.326056587277662</v>
      </c>
      <c r="BT199" s="97">
        <f t="shared" si="1189"/>
        <v>95.607774858184101</v>
      </c>
      <c r="BU199" s="15">
        <f t="shared" si="1190"/>
        <v>3.4800447620303608E-5</v>
      </c>
      <c r="BV199" s="12"/>
      <c r="BW199" s="11">
        <f t="shared" si="1191"/>
        <v>4.3507098270727759E-5</v>
      </c>
      <c r="BX199" s="10">
        <f t="shared" si="1192"/>
        <v>95.67818852714845</v>
      </c>
      <c r="BY199" s="9">
        <f t="shared" si="878"/>
        <v>95.88944909015126</v>
      </c>
      <c r="BZ199" s="9">
        <f t="shared" si="1193"/>
        <v>95.185258401467863</v>
      </c>
      <c r="CA199" s="97">
        <f t="shared" si="1194"/>
        <v>95.537353745809554</v>
      </c>
      <c r="CB199" s="15">
        <f t="shared" si="1195"/>
        <v>4.3494074944772285E-5</v>
      </c>
      <c r="CC199" s="12"/>
      <c r="CD199" s="11">
        <f t="shared" si="1196"/>
        <v>5.2201063137549378E-5</v>
      </c>
      <c r="CE199" s="10">
        <f t="shared" si="1197"/>
        <v>95.60773988969332</v>
      </c>
      <c r="CF199" s="9">
        <f t="shared" si="879"/>
        <v>95.889380299822221</v>
      </c>
      <c r="CG199" s="9">
        <f t="shared" si="1198"/>
        <v>95.04448808161348</v>
      </c>
      <c r="CH199" s="97">
        <f t="shared" si="1199"/>
        <v>95.466934190717851</v>
      </c>
      <c r="CI199" s="15">
        <f t="shared" si="1200"/>
        <v>5.2184452378561498E-5</v>
      </c>
      <c r="CJ199" s="12"/>
      <c r="CK199" s="11">
        <f t="shared" si="1201"/>
        <v>6.0891776662982472E-5</v>
      </c>
      <c r="CL199" s="10">
        <f t="shared" si="1202"/>
        <v>95.537287315084825</v>
      </c>
      <c r="CM199" s="9">
        <f t="shared" si="880"/>
        <v>95.889281273773477</v>
      </c>
      <c r="CN199" s="9">
        <f t="shared" si="1203"/>
        <v>94.903745437683114</v>
      </c>
      <c r="CO199" s="97">
        <f t="shared" si="1204"/>
        <v>95.396513355728302</v>
      </c>
      <c r="CP199" s="15">
        <f t="shared" si="1205"/>
        <v>6.0871252921300162E-5</v>
      </c>
      <c r="CQ199" s="12"/>
      <c r="CR199" s="11">
        <f t="shared" si="1206"/>
        <v>6.9578911464696758E-5</v>
      </c>
      <c r="CS199" s="10">
        <f t="shared" si="1207"/>
        <v>95.466827970871947</v>
      </c>
      <c r="CT199" s="9">
        <f t="shared" si="881"/>
        <v>95.88914653528478</v>
      </c>
      <c r="CU199" s="9">
        <f t="shared" si="882"/>
        <v>94.763030276465827</v>
      </c>
      <c r="CV199" s="97">
        <f t="shared" si="1208"/>
        <v>95.326088405875311</v>
      </c>
      <c r="CW199" s="15">
        <f t="shared" si="1209"/>
        <v>6.9554150239009457E-5</v>
      </c>
      <c r="CX199" s="12"/>
      <c r="CY199" s="11">
        <f t="shared" si="1210"/>
        <v>7.8262140789133028E-5</v>
      </c>
      <c r="CZ199" s="10">
        <f t="shared" si="1211"/>
        <v>95.396359027335308</v>
      </c>
      <c r="DA199" s="9">
        <f t="shared" si="883"/>
        <v>95.888970616065905</v>
      </c>
      <c r="DB199" s="9">
        <f t="shared" si="884"/>
        <v>94.622342401603916</v>
      </c>
      <c r="DC199" s="97">
        <f t="shared" si="1212"/>
        <v>95.255656508834903</v>
      </c>
      <c r="DD199" s="15">
        <f t="shared" si="1213"/>
        <v>7.8232818712746543E-5</v>
      </c>
      <c r="DE199" s="12"/>
      <c r="DF199" s="11">
        <f t="shared" si="1214"/>
        <v>8.6941138560387373E-5</v>
      </c>
      <c r="DG199" s="10">
        <f t="shared" si="1215"/>
        <v>95.325877657912557</v>
      </c>
      <c r="DH199" s="9">
        <f t="shared" si="885"/>
        <v>95.888748057073769</v>
      </c>
      <c r="DI199" s="9">
        <f t="shared" si="886"/>
        <v>94.481681613625682</v>
      </c>
      <c r="DJ199" s="97">
        <f t="shared" si="1216"/>
        <v>95.185214835349726</v>
      </c>
      <c r="DK199" s="15">
        <f t="shared" si="1217"/>
        <v>8.6906933487044538E-5</v>
      </c>
      <c r="DL199" s="12"/>
      <c r="DM199" s="11">
        <f t="shared" si="1218"/>
        <v>9.5615579428928556E-5</v>
      </c>
      <c r="DN199" s="10">
        <f t="shared" si="1219"/>
        <v>95.255381039621994</v>
      </c>
      <c r="DO199" s="9">
        <f t="shared" si="887"/>
        <v>95.888473409325982</v>
      </c>
      <c r="DP199" s="9">
        <f t="shared" si="888"/>
        <v>94.341047709979392</v>
      </c>
      <c r="DQ199" s="97">
        <f t="shared" si="1220"/>
        <v>95.114760559652694</v>
      </c>
      <c r="DR199" s="15">
        <f t="shared" si="1221"/>
        <v>9.5576170518075362E-5</v>
      </c>
      <c r="DS199" s="12"/>
      <c r="DT199" s="11">
        <f t="shared" si="1222"/>
        <v>1.0428513882003459E-4</v>
      </c>
      <c r="DU199" s="10">
        <f t="shared" si="1223"/>
        <v>95.184866353484949</v>
      </c>
      <c r="DV199" s="9">
        <f t="shared" si="889"/>
        <v>95.888141234710602</v>
      </c>
      <c r="DW199" s="9">
        <f t="shared" si="890"/>
        <v>94.200440485068441</v>
      </c>
      <c r="DX199" s="97">
        <f t="shared" si="1224"/>
        <v>95.044290859889514</v>
      </c>
      <c r="DY199" s="15">
        <f t="shared" si="1225"/>
        <v>1.0424020662148575E-4</v>
      </c>
      <c r="DZ199" s="12"/>
      <c r="EA199" s="11">
        <f t="shared" si="1226"/>
        <v>1.1294949298193788E-4</v>
      </c>
      <c r="EB199" s="10">
        <f t="shared" si="1227"/>
        <v>95.114330784946816</v>
      </c>
      <c r="EC199" s="9">
        <f t="shared" si="891"/>
        <v>95.88774610679188</v>
      </c>
      <c r="ED199" s="9">
        <f t="shared" si="892"/>
        <v>94.059859730287499</v>
      </c>
      <c r="EE199" s="97">
        <f t="shared" si="1228"/>
        <v>94.97380291853969</v>
      </c>
      <c r="EF199" s="15">
        <f t="shared" si="1229"/>
        <v>1.1289871951992289E-4</v>
      </c>
      <c r="EG199" s="12"/>
      <c r="EH199" s="11">
        <f t="shared" si="1230"/>
        <v>1.2160831903369827E-4</v>
      </c>
      <c r="EI199" s="10">
        <f t="shared" si="1231"/>
        <v>95.043771524296432</v>
      </c>
      <c r="EJ199" s="9">
        <f t="shared" si="893"/>
        <v>95.887282611611752</v>
      </c>
      <c r="EK199" s="9">
        <f t="shared" si="894"/>
        <v>93.919305234058896</v>
      </c>
      <c r="EL199" s="97">
        <f t="shared" si="1232"/>
        <v>94.903293922835331</v>
      </c>
      <c r="EM199" s="15">
        <f t="shared" si="1233"/>
        <v>1.2155138789030697E-4</v>
      </c>
      <c r="EN199" s="12"/>
      <c r="EO199" s="11">
        <f t="shared" si="1234"/>
        <v>1.302612950127987E-4</v>
      </c>
      <c r="EP199" s="10">
        <f t="shared" si="1235"/>
        <v>94.973185767083379</v>
      </c>
      <c r="EQ199" s="9">
        <f t="shared" si="895"/>
        <v>95.886745348486699</v>
      </c>
      <c r="ER199" s="9">
        <f t="shared" si="896"/>
        <v>93.778776781870818</v>
      </c>
      <c r="ES199" s="97">
        <f t="shared" si="1236"/>
        <v>94.832761065178758</v>
      </c>
      <c r="ET199" s="15">
        <f t="shared" si="1237"/>
        <v>1.3019789141068084E-4</v>
      </c>
      <c r="EU199" s="12"/>
      <c r="EV199" s="11">
        <f t="shared" si="1238"/>
        <v>1.3890809992238111E-4</v>
      </c>
      <c r="EW199" s="10">
        <f t="shared" si="1239"/>
        <v>94.902570714533823</v>
      </c>
      <c r="EX199" s="9">
        <f t="shared" si="897"/>
        <v>95.886128930799956</v>
      </c>
      <c r="EY199" s="9">
        <f t="shared" si="898"/>
        <v>93.638274156315632</v>
      </c>
      <c r="EZ199" s="97">
        <f t="shared" si="1240"/>
        <v>94.762201543557794</v>
      </c>
      <c r="FA199" s="15">
        <f t="shared" si="1241"/>
        <v>1.3883791080677001E-4</v>
      </c>
      <c r="FB199" s="12"/>
      <c r="FC199" s="11">
        <f t="shared" si="1242"/>
        <v>1.4754841377819072E-4</v>
      </c>
      <c r="FD199" s="10">
        <f t="shared" si="1243"/>
        <v>94.831923573963962</v>
      </c>
      <c r="FE199" s="9">
        <f t="shared" si="899"/>
        <v>95.885427986788613</v>
      </c>
      <c r="FF199" s="9">
        <f t="shared" si="900"/>
        <v>93.497797137129737</v>
      </c>
      <c r="FG199" s="97">
        <f t="shared" si="1244"/>
        <v>94.691612561959175</v>
      </c>
      <c r="FH199" s="15">
        <f t="shared" si="1245"/>
        <v>1.4747112789814407E-4</v>
      </c>
      <c r="FI199" s="12"/>
      <c r="FJ199" s="11">
        <f t="shared" si="1246"/>
        <v>1.5618191765514314E-4</v>
      </c>
      <c r="FK199" s="10">
        <f t="shared" si="1247"/>
        <v>94.761241559191632</v>
      </c>
      <c r="FL199" s="9">
        <f t="shared" si="901"/>
        <v>95.884637160325497</v>
      </c>
      <c r="FM199" s="9">
        <f t="shared" si="902"/>
        <v>93.357345501233539</v>
      </c>
      <c r="FN199" s="97">
        <f t="shared" si="1248"/>
        <v>94.620991330779518</v>
      </c>
      <c r="FO199" s="15">
        <f t="shared" si="1249"/>
        <v>1.5609722564403593E-4</v>
      </c>
      <c r="FP199" s="12"/>
      <c r="FQ199" s="11">
        <f t="shared" si="1250"/>
        <v>1.6480829373357355E-4</v>
      </c>
      <c r="FR199" s="10">
        <f t="shared" si="1251"/>
        <v>94.690521890945263</v>
      </c>
      <c r="FS199" s="9">
        <f t="shared" si="903"/>
        <v>95.883751111695517</v>
      </c>
      <c r="FT199" s="9">
        <f t="shared" si="904"/>
        <v>93.21691902277324</v>
      </c>
      <c r="FU199" s="97">
        <f t="shared" si="1252"/>
        <v>94.550335067234386</v>
      </c>
      <c r="FV199" s="15">
        <f t="shared" si="1253"/>
        <v>1.647158881887115E-4</v>
      </c>
      <c r="FW199" s="12"/>
      <c r="FX199" s="11">
        <f t="shared" si="1254"/>
        <v>1.7342722534505591E-4</v>
      </c>
      <c r="FY199" s="10">
        <f t="shared" si="1255"/>
        <v>94.619761797270911</v>
      </c>
      <c r="FZ199" s="9">
        <f t="shared" si="905"/>
        <v>95.882764518366372</v>
      </c>
      <c r="GA199" s="9">
        <f t="shared" si="906"/>
        <v>93.076517473161758</v>
      </c>
      <c r="GB199" s="97">
        <f t="shared" si="1256"/>
        <v>94.479640995764072</v>
      </c>
      <c r="GC199" s="15">
        <f t="shared" si="1257"/>
        <v>1.7332680090654815E-4</v>
      </c>
      <c r="GD199" s="12"/>
      <c r="GE199" s="11">
        <f t="shared" si="1258"/>
        <v>1.820383970179359E-4</v>
      </c>
      <c r="GF199" s="10">
        <f t="shared" si="1259"/>
        <v>94.548958513935915</v>
      </c>
      <c r="GG199" s="9">
        <f t="shared" si="907"/>
        <v>95.881672075753201</v>
      </c>
      <c r="GH199" s="9">
        <f t="shared" si="908"/>
        <v>92.93614062112313</v>
      </c>
      <c r="GI199" s="97">
        <f t="shared" si="1260"/>
        <v>94.408906348438165</v>
      </c>
      <c r="GJ199" s="15">
        <f t="shared" si="1261"/>
        <v>1.8192965044651609E-4</v>
      </c>
      <c r="GK199" s="12"/>
      <c r="GL199" s="11">
        <f t="shared" si="1262"/>
        <v>1.9064149452230231E-4</v>
      </c>
      <c r="GM199" s="10">
        <f t="shared" si="1263"/>
        <v>94.478109284831248</v>
      </c>
      <c r="GN199" s="9">
        <f t="shared" si="909"/>
        <v>95.88046849797712</v>
      </c>
      <c r="GO199" s="9">
        <f t="shared" si="910"/>
        <v>92.795788232734651</v>
      </c>
      <c r="GP199" s="115">
        <f t="shared" si="1264"/>
        <v>94.338128365355885</v>
      </c>
      <c r="GQ199" s="15">
        <f t="shared" si="1265"/>
        <v>1.9052412477642652E-4</v>
      </c>
      <c r="GR199" s="12"/>
      <c r="GS199" s="11">
        <f t="shared" si="1266"/>
        <v>1.9923620491474057E-4</v>
      </c>
      <c r="GT199" s="10">
        <f t="shared" si="1267"/>
        <v>94.407211362369523</v>
      </c>
      <c r="GU199" s="9">
        <f t="shared" si="911"/>
        <v>95.879148518617313</v>
      </c>
      <c r="GV199" s="9">
        <f t="shared" si="912"/>
        <v>92.655460071472291</v>
      </c>
      <c r="GW199" s="115">
        <f t="shared" si="1268"/>
        <v>94.267304295044795</v>
      </c>
      <c r="GX199" s="15">
        <f t="shared" si="1269"/>
        <v>1.9910991322658452E-4</v>
      </c>
      <c r="GY199" s="12"/>
      <c r="GZ199" s="11">
        <f t="shared" si="1270"/>
        <v>2.0782221658248955E-4</v>
      </c>
      <c r="HA199" s="10">
        <f t="shared" si="1271"/>
        <v>94.336262007881402</v>
      </c>
      <c r="HB199" s="9">
        <f t="shared" si="913"/>
        <v>95.877706891456526</v>
      </c>
      <c r="HC199" s="9">
        <f t="shared" si="914"/>
        <v>92.515155898255074</v>
      </c>
      <c r="HD199" s="97">
        <f t="shared" si="1272"/>
        <v>94.196431394855807</v>
      </c>
      <c r="HE199" s="15">
        <f t="shared" si="1273"/>
        <v>2.0768670653308383E-4</v>
      </c>
      <c r="HF199" s="12"/>
      <c r="HG199" s="11">
        <f t="shared" si="1274"/>
        <v>2.1639921928728577E-4</v>
      </c>
      <c r="HH199" s="10">
        <f t="shared" si="1275"/>
        <v>94.265258492008073</v>
      </c>
      <c r="HI199" s="9">
        <f t="shared" si="915"/>
        <v>95.876138391219726</v>
      </c>
      <c r="HJ199" s="9">
        <f t="shared" si="916"/>
        <v>92.374875471491919</v>
      </c>
      <c r="HK199" s="97">
        <f t="shared" si="1276"/>
        <v>94.125506931355829</v>
      </c>
      <c r="HL199" s="15">
        <f t="shared" si="1277"/>
        <v>2.162541968805505E-4</v>
      </c>
      <c r="HM199" s="12"/>
      <c r="HN199" s="11">
        <f t="shared" si="1278"/>
        <v>2.2496690420864421E-4</v>
      </c>
      <c r="HO199" s="10">
        <f t="shared" si="1279"/>
        <v>94.194198095091451</v>
      </c>
      <c r="HP199" s="9">
        <f t="shared" si="917"/>
        <v>95.874437814305665</v>
      </c>
      <c r="HQ199" s="9">
        <f t="shared" si="918"/>
        <v>92.234618547127042</v>
      </c>
      <c r="HR199" s="115">
        <f t="shared" si="1280"/>
        <v>94.054528180716346</v>
      </c>
      <c r="HS199" s="15">
        <f t="shared" si="1281"/>
        <v>2.2481207794451081E-4</v>
      </c>
      <c r="HT199" s="12"/>
      <c r="HU199" s="11">
        <f t="shared" si="1672"/>
        <v>2.3352496398680556E-4</v>
      </c>
      <c r="HV199" s="10">
        <f t="shared" si="1282"/>
        <v>94.123078107560076</v>
      </c>
      <c r="HW199" s="9">
        <f t="shared" si="919"/>
        <v>95.87259997951125</v>
      </c>
      <c r="HX199" s="9">
        <f t="shared" si="920"/>
        <v>92.094384878688331</v>
      </c>
      <c r="HY199" s="115">
        <f t="shared" si="1283"/>
        <v>93.983492429099783</v>
      </c>
      <c r="HZ199" s="15">
        <f t="shared" si="1284"/>
        <v>2.333600449331448E-4</v>
      </c>
      <c r="IA199" s="12"/>
      <c r="IB199" s="11">
        <f t="shared" si="1673"/>
        <v>2.4207309276507428E-4</v>
      </c>
      <c r="IC199" s="10">
        <f t="shared" si="1285"/>
        <v>94.051895830312759</v>
      </c>
      <c r="ID199" s="9">
        <f t="shared" si="921"/>
        <v>95.870619728748395</v>
      </c>
      <c r="IE199" s="9">
        <f t="shared" si="922"/>
        <v>91.954174217334469</v>
      </c>
      <c r="IF199" s="115">
        <f t="shared" si="1286"/>
        <v>93.912396973041439</v>
      </c>
      <c r="IG199" s="15">
        <f t="shared" si="1287"/>
        <v>2.4189779462865889E-4</v>
      </c>
      <c r="IH199" s="12"/>
      <c r="II199" s="11">
        <f t="shared" si="1674"/>
        <v>2.5061098623177931E-4</v>
      </c>
      <c r="IJ199" s="10">
        <f t="shared" si="1288"/>
        <v>93.980648575097831</v>
      </c>
      <c r="IK199" s="9">
        <f t="shared" si="923"/>
        <v>95.868491927753269</v>
      </c>
      <c r="IL199" s="9">
        <f t="shared" si="924"/>
        <v>91.813986311904202</v>
      </c>
      <c r="IM199" s="115">
        <f t="shared" si="1289"/>
        <v>93.841239119828742</v>
      </c>
      <c r="IN199" s="15">
        <f t="shared" si="1290"/>
        <v>2.5042502542804929E-4</v>
      </c>
      <c r="IO199" s="12"/>
      <c r="IP199" s="11">
        <f t="shared" si="1675"/>
        <v>2.5913834166165368E-4</v>
      </c>
      <c r="IQ199" s="10">
        <f t="shared" si="1291"/>
        <v>93.90933366488953</v>
      </c>
      <c r="IR199" s="9">
        <f t="shared" si="925"/>
        <v>95.866211466787618</v>
      </c>
      <c r="IS199" s="9">
        <f t="shared" si="926"/>
        <v>91.673820908965425</v>
      </c>
      <c r="IT199" s="115">
        <f t="shared" si="1292"/>
        <v>93.770016187876521</v>
      </c>
      <c r="IU199" s="15">
        <f t="shared" si="1293"/>
        <v>2.5894143738337913E-4</v>
      </c>
      <c r="IV199" s="12"/>
      <c r="IW199" s="11">
        <f t="shared" si="1676"/>
        <v>2.6765485795674708E-4</v>
      </c>
      <c r="IX199" s="10">
        <f t="shared" si="1294"/>
        <v>93.837948434260312</v>
      </c>
      <c r="IY199" s="9">
        <f t="shared" si="927"/>
        <v>95.863773261332099</v>
      </c>
      <c r="IZ199" s="9">
        <f t="shared" si="928"/>
        <v>91.533677752864691</v>
      </c>
      <c r="JA199" s="115">
        <f t="shared" si="1295"/>
        <v>93.698725507098402</v>
      </c>
      <c r="JB199" s="15">
        <f t="shared" si="1296"/>
        <v>2.6744673224154676E-4</v>
      </c>
      <c r="JC199" s="12"/>
      <c r="JD199" s="11">
        <f t="shared" si="1677"/>
        <v>2.7616023568683665E-4</v>
      </c>
      <c r="JE199" s="10">
        <f t="shared" si="1297"/>
        <v>93.766490229749252</v>
      </c>
      <c r="JF199" s="9">
        <f t="shared" si="929"/>
        <v>95.861172252771397</v>
      </c>
      <c r="JG199" s="9">
        <f t="shared" si="930"/>
        <v>91.393556585778171</v>
      </c>
      <c r="JH199" s="115">
        <f t="shared" si="1298"/>
        <v>93.627364419274784</v>
      </c>
      <c r="JI199" s="15">
        <f t="shared" si="1299"/>
        <v>2.7594061348346207E-4</v>
      </c>
      <c r="JJ199" s="12"/>
      <c r="JK199" s="11">
        <f t="shared" si="1678"/>
        <v>2.8465417712924407E-4</v>
      </c>
      <c r="JL199" s="10">
        <f t="shared" si="1300"/>
        <v>93.694956410227007</v>
      </c>
      <c r="JM199" s="9">
        <f t="shared" si="931"/>
        <v>95.858403409070831</v>
      </c>
      <c r="JN199" s="9">
        <f t="shared" si="932"/>
        <v>91.253457147762418</v>
      </c>
      <c r="JO199" s="115">
        <f t="shared" si="1301"/>
        <v>93.555930278416625</v>
      </c>
      <c r="JP199" s="15">
        <f t="shared" si="1302"/>
        <v>2.8442278636268948E-4</v>
      </c>
      <c r="JQ199" s="12"/>
      <c r="JR199" s="11">
        <f t="shared" si="1679"/>
        <v>2.9313638630816834E-4</v>
      </c>
      <c r="JS199" s="10">
        <f t="shared" si="1303"/>
        <v>93.623344347256378</v>
      </c>
      <c r="JT199" s="9">
        <f t="shared" si="933"/>
        <v>95.855461725444485</v>
      </c>
      <c r="JU199" s="9">
        <f t="shared" si="934"/>
        <v>91.113379176806177</v>
      </c>
      <c r="JV199" s="115">
        <f t="shared" si="1304"/>
        <v>93.484420451125331</v>
      </c>
      <c r="JW199" s="15">
        <f t="shared" si="1305"/>
        <v>2.9289295794352366E-4</v>
      </c>
      <c r="JX199" s="12"/>
      <c r="JY199" s="11">
        <f t="shared" si="1680"/>
        <v>3.0160656903342888E-4</v>
      </c>
      <c r="JZ199" s="10">
        <f t="shared" si="1306"/>
        <v>93.551651425449023</v>
      </c>
      <c r="KA199" s="9">
        <f t="shared" si="935"/>
        <v>95.852342225014496</v>
      </c>
      <c r="KB199" s="9">
        <f t="shared" si="936"/>
        <v>90.973322408882268</v>
      </c>
      <c r="KC199" s="115">
        <f t="shared" si="1307"/>
        <v>93.412832316948382</v>
      </c>
      <c r="KD199" s="15">
        <f t="shared" si="1308"/>
        <v>3.01350837138502E-4</v>
      </c>
      <c r="KE199" s="12"/>
      <c r="KF199" s="11">
        <f t="shared" si="1681"/>
        <v>3.1006443293867453E-4</v>
      </c>
      <c r="KG199" s="10">
        <f t="shared" si="1309"/>
        <v>93.479875042817781</v>
      </c>
      <c r="KH199" s="9">
        <f t="shared" si="937"/>
        <v>95.849039959461436</v>
      </c>
      <c r="KI199" s="9">
        <f t="shared" si="938"/>
        <v>90.833286578000653</v>
      </c>
      <c r="KJ199" s="115">
        <f t="shared" si="1310"/>
        <v>93.341163268731037</v>
      </c>
      <c r="KK199" s="15">
        <f t="shared" si="1311"/>
        <v>3.0979613474529894E-4</v>
      </c>
      <c r="KL199" s="12"/>
      <c r="KM199" s="11">
        <f t="shared" si="1682"/>
        <v>3.1850968751898724E-4</v>
      </c>
      <c r="KN199" s="10">
        <f t="shared" si="1312"/>
        <v>93.408012611125002</v>
      </c>
      <c r="KO199" s="9">
        <f t="shared" si="939"/>
        <v>95.845550009665615</v>
      </c>
      <c r="KP199" s="9">
        <f t="shared" si="940"/>
        <v>90.693271416260899</v>
      </c>
      <c r="KQ199" s="115">
        <f t="shared" si="1313"/>
        <v>93.269410712963264</v>
      </c>
      <c r="KR199" s="15">
        <f t="shared" si="1314"/>
        <v>3.1822856348309036E-4</v>
      </c>
      <c r="KS199" s="12"/>
      <c r="KT199" s="11">
        <f t="shared" si="1683"/>
        <v>3.2694204416795926E-4</v>
      </c>
      <c r="KU199" s="10">
        <f t="shared" si="1315"/>
        <v>93.336061556226014</v>
      </c>
      <c r="KV199" s="9">
        <f t="shared" si="941"/>
        <v>95.841867486339098</v>
      </c>
      <c r="KW199" s="9">
        <f t="shared" si="942"/>
        <v>90.553276653906408</v>
      </c>
      <c r="KX199" s="115">
        <f t="shared" si="1316"/>
        <v>93.19757207012276</v>
      </c>
      <c r="KY199" s="15">
        <f t="shared" si="1317"/>
        <v>3.2664783802825237E-4</v>
      </c>
      <c r="KZ199" s="12"/>
      <c r="LA199" s="11">
        <f t="shared" si="1684"/>
        <v>3.3536121621411693E-4</v>
      </c>
      <c r="LB199" s="10">
        <f t="shared" si="1318"/>
        <v>93.264019318408714</v>
      </c>
      <c r="LC199" s="9">
        <f t="shared" si="943"/>
        <v>95.83798753064832</v>
      </c>
      <c r="LD199" s="9">
        <f t="shared" si="944"/>
        <v>90.413302019378023</v>
      </c>
      <c r="LE199" s="115">
        <f t="shared" si="1319"/>
        <v>93.125644775013171</v>
      </c>
      <c r="LF199" s="15">
        <f t="shared" si="1320"/>
        <v>3.3505367504949344E-4</v>
      </c>
      <c r="LG199" s="12"/>
      <c r="LH199" s="11">
        <f t="shared" si="1685"/>
        <v>3.4376691895679506E-4</v>
      </c>
      <c r="LI199" s="10">
        <f t="shared" si="1321"/>
        <v>93.191883352728127</v>
      </c>
      <c r="LJ199" s="9">
        <f t="shared" si="945"/>
        <v>95.833905314827163</v>
      </c>
      <c r="LK199" s="9">
        <f t="shared" si="946"/>
        <v>90.27334723936896</v>
      </c>
      <c r="LL199" s="115">
        <f t="shared" si="1322"/>
        <v>93.053626277098061</v>
      </c>
      <c r="LM199" s="15">
        <f t="shared" si="1323"/>
        <v>3.4344579324233142E-4</v>
      </c>
      <c r="LN199" s="12"/>
      <c r="LO199" s="11">
        <f t="shared" si="1686"/>
        <v>3.5215886970136229E-4</v>
      </c>
      <c r="LP199" s="10">
        <f t="shared" si="1324"/>
        <v>93.119651129336745</v>
      </c>
      <c r="LQ199" s="9">
        <f t="shared" si="947"/>
        <v>95.829616042780344</v>
      </c>
      <c r="LR199" s="9">
        <f t="shared" si="948"/>
        <v>90.133412038879001</v>
      </c>
      <c r="LS199" s="115">
        <f t="shared" si="1325"/>
        <v>92.981514040829666</v>
      </c>
      <c r="LT199" s="15">
        <f t="shared" si="1326"/>
        <v>3.5182391336301963E-4</v>
      </c>
      <c r="LU199" s="12"/>
      <c r="LV199" s="11">
        <f t="shared" si="1687"/>
        <v>3.6053678779389626E-4</v>
      </c>
      <c r="LW199" s="10">
        <f t="shared" si="1327"/>
        <v>93.047320133809578</v>
      </c>
      <c r="LX199" s="9">
        <f t="shared" si="949"/>
        <v>95.825114950676905</v>
      </c>
      <c r="LY199" s="9">
        <f t="shared" si="950"/>
        <v>89.993496141270498</v>
      </c>
      <c r="LZ199" s="115">
        <f t="shared" si="1328"/>
        <v>92.909305545973695</v>
      </c>
      <c r="MA199" s="15">
        <f t="shared" si="1329"/>
        <v>3.6018775826173697E-4</v>
      </c>
      <c r="MB199" s="12"/>
      <c r="MC199" s="11">
        <f t="shared" si="1688"/>
        <v>3.6890039465514133E-4</v>
      </c>
      <c r="MD199" s="10">
        <f t="shared" si="1330"/>
        <v>92.974887867465156</v>
      </c>
      <c r="ME199" s="9">
        <f t="shared" si="951"/>
        <v>95.820397307533753</v>
      </c>
      <c r="MF199" s="9">
        <f t="shared" si="952"/>
        <v>89.853599268323308</v>
      </c>
      <c r="MG199" s="115">
        <f t="shared" si="1331"/>
        <v>92.836998287928537</v>
      </c>
      <c r="MH199" s="15">
        <f t="shared" si="1332"/>
        <v>3.6853705291524169E-4</v>
      </c>
      <c r="MI199" s="12"/>
      <c r="MJ199" s="11">
        <f t="shared" si="1689"/>
        <v>3.772494138139412E-4</v>
      </c>
      <c r="MK199" s="10">
        <f t="shared" si="1333"/>
        <v>92.902351847680904</v>
      </c>
      <c r="ML199" s="9">
        <f t="shared" si="953"/>
        <v>95.81545841578918</v>
      </c>
      <c r="MM199" s="9">
        <f t="shared" si="954"/>
        <v>89.713721140290872</v>
      </c>
      <c r="MN199" s="115">
        <f t="shared" si="1334"/>
        <v>92.764589778040033</v>
      </c>
      <c r="MO199" s="15">
        <f t="shared" si="1335"/>
        <v>3.7687152445883414E-4</v>
      </c>
      <c r="MP199" s="12"/>
      <c r="MQ199" s="11">
        <f t="shared" si="1690"/>
        <v>3.8558357093996766E-4</v>
      </c>
      <c r="MR199" s="10">
        <f t="shared" si="1336"/>
        <v>92.829709608203984</v>
      </c>
      <c r="MS199" s="9">
        <f t="shared" si="955"/>
        <v>95.810293611866001</v>
      </c>
      <c r="MT199" s="9">
        <f t="shared" si="956"/>
        <v>89.573861475956704</v>
      </c>
      <c r="MU199" s="115">
        <f t="shared" si="1337"/>
        <v>92.692077543911353</v>
      </c>
      <c r="MV199" s="15">
        <f t="shared" si="1338"/>
        <v>3.8519090221764114E-4</v>
      </c>
      <c r="MW199" s="12"/>
      <c r="MX199" s="11">
        <f t="shared" si="1691"/>
        <v>3.9390259387580504E-4</v>
      </c>
      <c r="MY199" s="10">
        <f t="shared" si="1339"/>
        <v>92.756958699457186</v>
      </c>
      <c r="MZ199" s="9">
        <f t="shared" si="957"/>
        <v>95.804898266724479</v>
      </c>
      <c r="NA199" s="9">
        <f t="shared" si="958"/>
        <v>89.434019992690494</v>
      </c>
      <c r="NB199" s="115">
        <f t="shared" si="1340"/>
        <v>92.619459129707479</v>
      </c>
      <c r="NC199" s="15">
        <f t="shared" si="1341"/>
        <v>3.9349491773730665E-4</v>
      </c>
      <c r="ND199" s="12"/>
      <c r="NE199" s="11">
        <f t="shared" si="1692"/>
        <v>4.0220621266843256E-4</v>
      </c>
      <c r="NF199" s="10">
        <f t="shared" si="1342"/>
        <v>92.684096688839361</v>
      </c>
      <c r="NG199" s="9">
        <f t="shared" si="959"/>
        <v>95.799267786404727</v>
      </c>
      <c r="NH199" s="9">
        <f t="shared" si="960"/>
        <v>89.294196406505165</v>
      </c>
      <c r="NI199" s="115">
        <f t="shared" si="1343"/>
        <v>92.546732096454946</v>
      </c>
      <c r="NJ199" s="15">
        <f t="shared" si="1344"/>
        <v>4.0178330481396759E-4</v>
      </c>
      <c r="NK199" s="12"/>
      <c r="NL199" s="11">
        <f t="shared" si="1693"/>
        <v>4.1049415960000098E-4</v>
      </c>
      <c r="NM199" s="10">
        <f t="shared" si="1345"/>
        <v>92.611121161021032</v>
      </c>
      <c r="NN199" s="9">
        <f t="shared" si="961"/>
        <v>95.793397612558579</v>
      </c>
      <c r="NO199" s="9">
        <f t="shared" si="962"/>
        <v>89.154390432113743</v>
      </c>
      <c r="NP199" s="115">
        <f t="shared" si="1346"/>
        <v>92.473894022336168</v>
      </c>
      <c r="NQ199" s="15">
        <f t="shared" si="1347"/>
        <v>4.1005579952359668E-4</v>
      </c>
      <c r="NR199" s="12"/>
      <c r="NS199" s="11">
        <f t="shared" si="1694"/>
        <v>4.1876616921796868E-4</v>
      </c>
      <c r="NT199" s="10">
        <f t="shared" si="1348"/>
        <v>92.538029718234611</v>
      </c>
      <c r="NU199" s="9">
        <f t="shared" si="963"/>
        <v>95.787283222970757</v>
      </c>
      <c r="NV199" s="9">
        <f t="shared" si="964"/>
        <v>89.014601782986318</v>
      </c>
      <c r="NW199" s="115">
        <f t="shared" si="1349"/>
        <v>92.400942502978538</v>
      </c>
      <c r="NX199" s="15">
        <f t="shared" si="1350"/>
        <v>4.1831214025067062E-4</v>
      </c>
      <c r="NY199" s="12"/>
      <c r="NZ199" s="11">
        <f t="shared" si="1695"/>
        <v>4.2702197836459293E-4</v>
      </c>
      <c r="OA199" s="10">
        <f t="shared" si="1351"/>
        <v>92.464819980559213</v>
      </c>
      <c r="OB199" s="9">
        <f t="shared" si="965"/>
        <v>95.780920132069284</v>
      </c>
      <c r="OC199" s="9">
        <f t="shared" si="966"/>
        <v>88.87483017140795</v>
      </c>
      <c r="OD199" s="115">
        <f t="shared" si="1352"/>
        <v>92.327875151738624</v>
      </c>
      <c r="OE199" s="15">
        <f t="shared" si="1353"/>
        <v>4.2655206771611328E-4</v>
      </c>
      <c r="OF199" s="12"/>
      <c r="OG199" s="11">
        <f t="shared" si="1696"/>
        <v>4.3526132620568827E-4</v>
      </c>
      <c r="OH199" s="10">
        <f t="shared" si="1354"/>
        <v>92.391489586200521</v>
      </c>
      <c r="OI199" s="9">
        <f t="shared" si="967"/>
        <v>95.774303891425035</v>
      </c>
      <c r="OJ199" s="9">
        <f t="shared" si="968"/>
        <v>88.735075308535869</v>
      </c>
      <c r="OK199" s="115">
        <f t="shared" si="1355"/>
        <v>92.254689599980452</v>
      </c>
      <c r="OL199" s="15">
        <f t="shared" si="1356"/>
        <v>4.3477532500463034E-4</v>
      </c>
      <c r="OM199" s="12"/>
      <c r="ON199" s="11">
        <f t="shared" si="1697"/>
        <v>4.4348395425876608E-4</v>
      </c>
      <c r="OO199" s="10">
        <f t="shared" si="1357"/>
        <v>92.318036191764818</v>
      </c>
      <c r="OP199" s="9">
        <f t="shared" si="969"/>
        <v>95.767430090240353</v>
      </c>
      <c r="OQ199" s="9">
        <f t="shared" si="970"/>
        <v>88.595336904456843</v>
      </c>
      <c r="OR199" s="115">
        <f t="shared" si="1358"/>
        <v>92.181383497348605</v>
      </c>
      <c r="OS199" s="15">
        <f t="shared" si="1359"/>
        <v>4.429816575913303E-4</v>
      </c>
      <c r="OT199" s="12"/>
      <c r="OU199" s="11">
        <f t="shared" si="1698"/>
        <v>4.516896064204937E-4</v>
      </c>
      <c r="OV199" s="10">
        <f t="shared" si="1360"/>
        <v>92.244457472527557</v>
      </c>
      <c r="OW199" s="9">
        <f t="shared" si="971"/>
        <v>95.760294355826616</v>
      </c>
      <c r="OX199" s="9">
        <f t="shared" si="972"/>
        <v>88.455614668245573</v>
      </c>
      <c r="OY199" s="115">
        <f t="shared" si="1361"/>
        <v>92.107954512036088</v>
      </c>
      <c r="OZ199" s="15">
        <f t="shared" si="1362"/>
        <v>4.5117081336763017E-4</v>
      </c>
      <c r="PA199" s="12"/>
      <c r="PB199" s="11">
        <f t="shared" si="1699"/>
        <v>4.5987802899341047E-4</v>
      </c>
      <c r="PC199" s="10">
        <f t="shared" si="1363"/>
        <v>92.170751122696856</v>
      </c>
      <c r="PD199" s="9">
        <f t="shared" si="973"/>
        <v>95.752892354070681</v>
      </c>
      <c r="PE199" s="9">
        <f t="shared" si="974"/>
        <v>88.315908308022614</v>
      </c>
      <c r="PF199" s="115">
        <f t="shared" si="1364"/>
        <v>92.034400331046641</v>
      </c>
      <c r="PG199" s="15">
        <f t="shared" si="1365"/>
        <v>4.5934254266647047E-4</v>
      </c>
      <c r="PH199" s="12"/>
      <c r="PI199" s="11">
        <f t="shared" si="1700"/>
        <v>4.6804897071198246E-4</v>
      </c>
      <c r="PJ199" s="10">
        <f t="shared" si="1366"/>
        <v>92.096914855671187</v>
      </c>
      <c r="PK199" s="9">
        <f t="shared" si="975"/>
        <v>95.745219789890214</v>
      </c>
      <c r="PL199" s="9">
        <f t="shared" si="976"/>
        <v>88.176217531011702</v>
      </c>
      <c r="PM199" s="115">
        <f t="shared" si="1367"/>
        <v>91.960718660450965</v>
      </c>
      <c r="PN199" s="15">
        <f t="shared" si="1368"/>
        <v>4.674965982869113E-4</v>
      </c>
      <c r="PO199" s="12"/>
      <c r="PP199" s="11">
        <f t="shared" si="1701"/>
        <v>4.7620218276801774E-4</v>
      </c>
      <c r="PQ199" s="10">
        <f t="shared" si="1369"/>
        <v>92.022946404291076</v>
      </c>
      <c r="PR199" s="9">
        <f t="shared" si="977"/>
        <v>95.737272407677693</v>
      </c>
      <c r="PS199" s="9">
        <f t="shared" si="978"/>
        <v>88.03654204359799</v>
      </c>
      <c r="PT199" s="115">
        <f t="shared" si="1370"/>
        <v>91.886907225637842</v>
      </c>
      <c r="PU199" s="15">
        <f t="shared" si="1371"/>
        <v>4.7563273551795874E-4</v>
      </c>
      <c r="PV199" s="12"/>
      <c r="PW199" s="11">
        <f t="shared" si="1702"/>
        <v>4.8433741883531847E-4</v>
      </c>
      <c r="PX199" s="10">
        <f t="shared" si="1372"/>
        <v>91.948843521085621</v>
      </c>
      <c r="PY199" s="9">
        <f t="shared" si="979"/>
        <v>95.729045991733173</v>
      </c>
      <c r="PZ199" s="9">
        <f t="shared" si="980"/>
        <v>87.896881551386656</v>
      </c>
      <c r="QA199" s="115">
        <f t="shared" si="1373"/>
        <v>91.812963771559907</v>
      </c>
      <c r="QB199" s="15">
        <f t="shared" si="1374"/>
        <v>4.8375071216166354E-4</v>
      </c>
      <c r="QC199" s="12"/>
      <c r="QD199" s="11">
        <f t="shared" si="1703"/>
        <v>4.9245443509362511E-4</v>
      </c>
      <c r="QE199" s="10">
        <f t="shared" si="1375"/>
        <v>91.874603978513449</v>
      </c>
      <c r="QF199" s="9">
        <f t="shared" si="981"/>
        <v>95.720536366685607</v>
      </c>
      <c r="QG199" s="9">
        <f t="shared" si="982"/>
        <v>87.757235759260141</v>
      </c>
      <c r="QH199" s="115">
        <f t="shared" si="1376"/>
        <v>91.738886062972881</v>
      </c>
      <c r="QI199" s="15">
        <f t="shared" si="1377"/>
        <v>4.9185028855561533E-4</v>
      </c>
      <c r="QJ199" s="12"/>
      <c r="QK199" s="11">
        <f t="shared" si="1704"/>
        <v>5.0055299025193072E-4</v>
      </c>
      <c r="QL199" s="10">
        <f t="shared" si="1378"/>
        <v>91.800225569197295</v>
      </c>
      <c r="QM199" s="9">
        <f t="shared" si="983"/>
        <v>95.711739397902846</v>
      </c>
      <c r="QN199" s="9">
        <f t="shared" si="984"/>
        <v>87.617604371436826</v>
      </c>
      <c r="QO199" s="115">
        <f t="shared" si="1379"/>
        <v>91.664671884669843</v>
      </c>
      <c r="QP199" s="15">
        <f t="shared" si="1380"/>
        <v>4.9993122759464865E-4</v>
      </c>
      <c r="QQ199" s="12"/>
      <c r="QR199" s="11">
        <f t="shared" si="1705"/>
        <v>5.0863284557101595E-4</v>
      </c>
      <c r="QS199" s="10">
        <f t="shared" si="1381"/>
        <v>91.725706106153496</v>
      </c>
      <c r="QT199" s="9">
        <f t="shared" si="985"/>
        <v>95.70265099189011</v>
      </c>
      <c r="QU199" s="9">
        <f t="shared" si="986"/>
        <v>87.477987091528277</v>
      </c>
      <c r="QV199" s="115">
        <f t="shared" si="1382"/>
        <v>91.590319041709193</v>
      </c>
      <c r="QW199" s="15">
        <f t="shared" si="1383"/>
        <v>5.0799329475190722E-4</v>
      </c>
      <c r="QX199" s="12"/>
      <c r="QY199" s="11">
        <f t="shared" si="1706"/>
        <v>5.1669376488534618E-4</v>
      </c>
      <c r="QZ199" s="10">
        <f t="shared" si="1384"/>
        <v>91.651043423015025</v>
      </c>
      <c r="RA199" s="9">
        <f t="shared" si="987"/>
        <v>95.693267096676962</v>
      </c>
      <c r="RB199" s="9">
        <f t="shared" si="988"/>
        <v>87.338383622597689</v>
      </c>
      <c r="RC199" s="115">
        <f t="shared" si="1385"/>
        <v>91.515825359637319</v>
      </c>
      <c r="RD199" s="15">
        <f t="shared" si="1386"/>
        <v>5.1603625809913992E-4</v>
      </c>
      <c r="RE199" s="12"/>
      <c r="RF199" s="11">
        <f t="shared" si="1707"/>
        <v>5.2473551462419886E-4</v>
      </c>
      <c r="RG199" s="10">
        <f t="shared" si="1387"/>
        <v>91.576235374249308</v>
      </c>
      <c r="RH199" s="9">
        <f t="shared" si="989"/>
        <v>95.683583702192806</v>
      </c>
      <c r="RI199" s="9">
        <f t="shared" si="990"/>
        <v>87.198793667217871</v>
      </c>
      <c r="RJ199" s="115">
        <f t="shared" si="1388"/>
        <v>91.441188684705338</v>
      </c>
      <c r="RK199" s="15">
        <f t="shared" si="1389"/>
        <v>5.2405988832631149E-4</v>
      </c>
      <c r="RL199" s="12"/>
      <c r="RM199" s="11">
        <f t="shared" si="1708"/>
        <v>5.3275786383209334E-4</v>
      </c>
      <c r="RN199" s="10">
        <f t="shared" si="1390"/>
        <v>91.501279835369999</v>
      </c>
      <c r="RO199" s="9">
        <f t="shared" si="991"/>
        <v>95.673596840630708</v>
      </c>
      <c r="RP199" s="9">
        <f t="shared" si="992"/>
        <v>87.059216927528041</v>
      </c>
      <c r="RQ199" s="115">
        <f t="shared" si="1391"/>
        <v>91.366406884079368</v>
      </c>
      <c r="RR199" s="15">
        <f t="shared" si="1392"/>
        <v>5.3206395876057152E-4</v>
      </c>
      <c r="RS199" s="12"/>
      <c r="RT199" s="11">
        <f t="shared" si="1709"/>
        <v>5.4076058418858688E-4</v>
      </c>
      <c r="RU199" s="10">
        <f t="shared" si="1393"/>
        <v>91.426174703142323</v>
      </c>
      <c r="RV199" s="9">
        <f t="shared" si="993"/>
        <v>95.66330258679973</v>
      </c>
      <c r="RW199" s="9">
        <f t="shared" si="994"/>
        <v>86.919653105292312</v>
      </c>
      <c r="RX199" s="115">
        <f t="shared" si="1394"/>
        <v>91.291477846046021</v>
      </c>
      <c r="RY199" s="15">
        <f t="shared" si="1395"/>
        <v>5.4004824538439217E-4</v>
      </c>
      <c r="RZ199" s="12"/>
      <c r="SA199" s="11">
        <f t="shared" si="1710"/>
        <v>5.4874345002723778E-4</v>
      </c>
      <c r="SB199" s="10">
        <f t="shared" si="1396"/>
        <v>91.350917895783425</v>
      </c>
      <c r="SC199" s="9">
        <f t="shared" si="995"/>
        <v>95.652697058465591</v>
      </c>
      <c r="SD199" s="9">
        <f t="shared" si="996"/>
        <v>86.780101901956584</v>
      </c>
      <c r="SE199" s="115">
        <f t="shared" si="1397"/>
        <v>91.216399480211095</v>
      </c>
      <c r="SF199" s="15">
        <f t="shared" si="1398"/>
        <v>5.4801252685310689E-4</v>
      </c>
      <c r="SG199" s="12"/>
      <c r="SH199" s="11">
        <f t="shared" si="1711"/>
        <v>5.5670623835395595E-4</v>
      </c>
      <c r="SI199" s="10">
        <f t="shared" si="1399"/>
        <v>91.275507353156058</v>
      </c>
      <c r="SJ199" s="9">
        <f t="shared" si="997"/>
        <v>95.641776416679704</v>
      </c>
      <c r="SK199" s="9">
        <f t="shared" si="998"/>
        <v>86.640563018705748</v>
      </c>
      <c r="SL199" s="115">
        <f t="shared" si="1400"/>
        <v>91.141169717692719</v>
      </c>
      <c r="SM199" s="15">
        <f t="shared" si="1401"/>
        <v>5.5595658451169591E-4</v>
      </c>
      <c r="SN199" s="12"/>
      <c r="SO199" s="11">
        <f t="shared" si="1712"/>
        <v>5.6464872886459884E-4</v>
      </c>
      <c r="SP199" s="10">
        <f t="shared" si="1402"/>
        <v>91.199941036956602</v>
      </c>
      <c r="SQ199" s="9">
        <f t="shared" si="999"/>
        <v>95.630536866096591</v>
      </c>
      <c r="SR199" s="9">
        <f t="shared" si="1000"/>
        <v>86.501036156521266</v>
      </c>
      <c r="SS199" s="115">
        <f t="shared" si="1403"/>
        <v>91.065786511308929</v>
      </c>
      <c r="ST199" s="15">
        <f t="shared" si="1404"/>
        <v>5.6388020241082606E-4</v>
      </c>
      <c r="SU199" s="12"/>
      <c r="SV199" s="11">
        <f t="shared" si="1713"/>
        <v>5.7257070396183891E-4</v>
      </c>
      <c r="SW199" s="10">
        <f t="shared" si="1405"/>
        <v>91.124216930897362</v>
      </c>
      <c r="SX199" s="9">
        <f t="shared" si="1001"/>
        <v>95.618974655279615</v>
      </c>
      <c r="SY199" s="9">
        <f t="shared" si="1002"/>
        <v>86.361521016237191</v>
      </c>
      <c r="SZ199" s="115">
        <f t="shared" si="1406"/>
        <v>90.990247835758396</v>
      </c>
      <c r="TA199" s="15">
        <f t="shared" si="1407"/>
        <v>5.7178316732229163E-4</v>
      </c>
      <c r="TB199" s="12"/>
      <c r="TC199" s="11">
        <f t="shared" si="1714"/>
        <v>5.8047194877138626E-4</v>
      </c>
      <c r="TD199" s="10">
        <f t="shared" si="1408"/>
        <v>91.048333040882255</v>
      </c>
      <c r="TE199" s="9">
        <f t="shared" si="1003"/>
        <v>95.607086076995103</v>
      </c>
      <c r="TF199" s="9">
        <f t="shared" si="1004"/>
        <v>86.222017298597066</v>
      </c>
      <c r="TG199" s="115">
        <f t="shared" si="1409"/>
        <v>90.914551687796092</v>
      </c>
      <c r="TH199" s="15">
        <f t="shared" si="1410"/>
        <v>5.7966526875364796E-4</v>
      </c>
      <c r="TI199" s="12"/>
      <c r="TJ199" s="11">
        <f t="shared" si="1715"/>
        <v>5.8835225115744314E-4</v>
      </c>
      <c r="TK199" s="10">
        <f t="shared" si="1411"/>
        <v>90.972287395177062</v>
      </c>
      <c r="TL199" s="9">
        <f t="shared" si="1005"/>
        <v>95.594867468494797</v>
      </c>
      <c r="TM199" s="9">
        <f t="shared" si="1006"/>
        <v>86.082524704310487</v>
      </c>
      <c r="TN199" s="115">
        <f t="shared" si="1412"/>
        <v>90.838696086402649</v>
      </c>
      <c r="TO199" s="15">
        <f t="shared" si="1413"/>
        <v>5.8752629896218118E-4</v>
      </c>
      <c r="TP199" s="12"/>
      <c r="TQ199" s="11">
        <f t="shared" si="1716"/>
        <v>5.9621140173745052E-4</v>
      </c>
      <c r="TR199" s="10">
        <f t="shared" si="1414"/>
        <v>90.896078044573642</v>
      </c>
      <c r="TS199" s="9">
        <f t="shared" si="1007"/>
        <v>95.582315211786707</v>
      </c>
      <c r="TT199" s="9">
        <f t="shared" si="1008"/>
        <v>85.943042934108604</v>
      </c>
      <c r="TU199" s="115">
        <f t="shared" si="1415"/>
        <v>90.762679072947662</v>
      </c>
      <c r="TV199" s="15">
        <f t="shared" si="1416"/>
        <v>5.9536605296819369E-4</v>
      </c>
      <c r="TW199" s="12"/>
      <c r="TX199" s="11">
        <f t="shared" si="1717"/>
        <v>6.0404919389617478E-4</v>
      </c>
      <c r="TY199" s="10">
        <f t="shared" si="1417"/>
        <v>90.819703062547774</v>
      </c>
      <c r="TZ199" s="9">
        <f t="shared" si="1009"/>
        <v>95.569425733894263</v>
      </c>
      <c r="UA199" s="9">
        <f t="shared" si="1010"/>
        <v>85.80357168880019</v>
      </c>
      <c r="UB199" s="115">
        <f t="shared" si="1418"/>
        <v>90.686498711347227</v>
      </c>
      <c r="UC199" s="15">
        <f t="shared" si="1419"/>
        <v>6.0318432856755727E-4</v>
      </c>
      <c r="UD199" s="12"/>
      <c r="UE199" s="11">
        <f t="shared" si="1718"/>
        <v>6.1186542379903944E-4</v>
      </c>
      <c r="UF199" s="10">
        <f t="shared" si="1420"/>
        <v>90.743160545411413</v>
      </c>
      <c r="UG199" s="9">
        <f t="shared" si="1011"/>
        <v>95.556195507103951</v>
      </c>
      <c r="UH199" s="9">
        <f t="shared" si="1012"/>
        <v>85.664110669326988</v>
      </c>
      <c r="UI199" s="115">
        <f t="shared" si="1421"/>
        <v>90.610153088215469</v>
      </c>
      <c r="UJ199" s="15">
        <f t="shared" si="1422"/>
        <v>6.1098092634358377E-4</v>
      </c>
      <c r="UK199" s="12"/>
      <c r="UL199" s="11">
        <f t="shared" si="1719"/>
        <v>6.1965989040476917E-4</v>
      </c>
      <c r="UM199" s="10">
        <f t="shared" si="1423"/>
        <v>90.66644861245878</v>
      </c>
      <c r="UN199" s="9">
        <f t="shared" si="1013"/>
        <v>95.542621049201287</v>
      </c>
      <c r="UO199" s="9">
        <f t="shared" si="1014"/>
        <v>85.524659576818465</v>
      </c>
      <c r="UP199" s="115">
        <f t="shared" si="1424"/>
        <v>90.533640313009869</v>
      </c>
      <c r="UQ199" s="15">
        <f t="shared" si="1425"/>
        <v>6.1875564967822443E-4</v>
      </c>
      <c r="UR199" s="12"/>
      <c r="US199" s="11">
        <f t="shared" si="1720"/>
        <v>6.2743239547735869E-4</v>
      </c>
      <c r="UT199" s="10">
        <f t="shared" si="1426"/>
        <v>90.589565406106288</v>
      </c>
      <c r="UU199" s="9">
        <f t="shared" si="1015"/>
        <v>95.528698923695316</v>
      </c>
      <c r="UV199" s="9">
        <f t="shared" si="1016"/>
        <v>85.385218112647067</v>
      </c>
      <c r="UW199" s="115">
        <f t="shared" si="1427"/>
        <v>90.456958518171191</v>
      </c>
      <c r="UX199" s="15">
        <f t="shared" si="1428"/>
        <v>6.2650830476251526E-4</v>
      </c>
      <c r="UY199" s="12"/>
      <c r="UZ199" s="11">
        <f t="shared" si="1721"/>
        <v>6.3518274359727781E-4</v>
      </c>
      <c r="VA199" s="10">
        <f t="shared" si="1429"/>
        <v>90.51250909202696</v>
      </c>
      <c r="VB199" s="9">
        <f t="shared" si="1017"/>
        <v>95.514425740031498</v>
      </c>
      <c r="VC199" s="9">
        <f t="shared" si="1018"/>
        <v>85.245785978481749</v>
      </c>
      <c r="VD199" s="115">
        <f t="shared" si="1430"/>
        <v>90.380105859256616</v>
      </c>
      <c r="VE199" s="15">
        <f t="shared" si="1431"/>
        <v>6.3423870060643026E-4</v>
      </c>
      <c r="VF199" s="12"/>
      <c r="VG199" s="11">
        <f t="shared" si="1722"/>
        <v>6.4291074217207619E-4</v>
      </c>
      <c r="VH199" s="10">
        <f t="shared" si="1432"/>
        <v>90.435277859278131</v>
      </c>
      <c r="VI199" s="9">
        <f t="shared" si="1019"/>
        <v>95.499798153793179</v>
      </c>
      <c r="VJ199" s="9">
        <f t="shared" si="1020"/>
        <v>85.106362876342445</v>
      </c>
      <c r="VK199" s="115">
        <f t="shared" si="1433"/>
        <v>90.303080515067819</v>
      </c>
      <c r="VL199" s="15">
        <f t="shared" si="1434"/>
        <v>6.419466490479468E-4</v>
      </c>
      <c r="VM199" s="12"/>
      <c r="VN199" s="11">
        <f t="shared" si="1723"/>
        <v>6.5061620144619807E-4</v>
      </c>
      <c r="VO199" s="10">
        <f t="shared" si="1435"/>
        <v>90.357869920423894</v>
      </c>
      <c r="VP199" s="9">
        <f t="shared" si="1021"/>
        <v>95.484812866891545</v>
      </c>
      <c r="VQ199" s="9">
        <f t="shared" si="1022"/>
        <v>84.966948508653644</v>
      </c>
      <c r="VR199" s="115">
        <f t="shared" si="1436"/>
        <v>90.225880687772587</v>
      </c>
      <c r="VS199" s="15">
        <f t="shared" si="1437"/>
        <v>6.4963196476148708E-4</v>
      </c>
      <c r="VT199" s="12"/>
      <c r="VU199" s="11">
        <f t="shared" si="1724"/>
        <v>6.5829893451014915E-4</v>
      </c>
      <c r="VV199" s="10">
        <f t="shared" si="1438"/>
        <v>90.280283511651305</v>
      </c>
      <c r="VW199" s="9">
        <f t="shared" si="1023"/>
        <v>95.469466627744239</v>
      </c>
      <c r="VX199" s="9">
        <f t="shared" si="1024"/>
        <v>84.827542578296587</v>
      </c>
      <c r="VY199" s="115">
        <f t="shared" si="1439"/>
        <v>90.148504603020413</v>
      </c>
      <c r="VZ199" s="15">
        <f t="shared" si="1440"/>
        <v>6.5729446526570411E-4</v>
      </c>
      <c r="WA199" s="12"/>
      <c r="WB199" s="11">
        <f t="shared" si="1725"/>
        <v>6.6595875730902129E-4</v>
      </c>
      <c r="WC199" s="10">
        <f t="shared" si="1441"/>
        <v>90.202516892880197</v>
      </c>
      <c r="WD199" s="9">
        <f t="shared" si="1025"/>
        <v>95.453756231442554</v>
      </c>
      <c r="WE199" s="9">
        <f t="shared" si="1026"/>
        <v>84.688144788663251</v>
      </c>
      <c r="WF199" s="115">
        <f t="shared" si="1442"/>
        <v>90.07095051005291</v>
      </c>
      <c r="WG199" s="15">
        <f t="shared" si="1443"/>
        <v>6.6493397093049479E-4</v>
      </c>
      <c r="WH199" s="12"/>
      <c r="WI199" s="11">
        <f t="shared" si="1726"/>
        <v>6.7359548865020605E-4</v>
      </c>
      <c r="WJ199" s="10">
        <f t="shared" si="1444"/>
        <v>90.124568347868191</v>
      </c>
      <c r="WK199" s="9">
        <f t="shared" si="1027"/>
        <v>95.437678519907351</v>
      </c>
      <c r="WL199" s="9">
        <f t="shared" si="1028"/>
        <v>84.548754843707172</v>
      </c>
      <c r="WM199" s="115">
        <f t="shared" si="1445"/>
        <v>89.993216681807269</v>
      </c>
      <c r="WN199" s="15">
        <f t="shared" si="1446"/>
        <v>6.7255030498348037E-4</v>
      </c>
      <c r="WO199" s="12"/>
      <c r="WP199" s="11">
        <f t="shared" si="1727"/>
        <v>6.8120895021059856E-4</v>
      </c>
      <c r="WQ199" s="10">
        <f t="shared" si="1447"/>
        <v>90.046436184308391</v>
      </c>
      <c r="WR199" s="9">
        <f t="shared" si="1029"/>
        <v>95.421230382033741</v>
      </c>
      <c r="WS199" s="9">
        <f t="shared" si="1030"/>
        <v>84.409372447995636</v>
      </c>
      <c r="WT199" s="115">
        <f t="shared" si="1448"/>
        <v>89.915301415014682</v>
      </c>
      <c r="WU199" s="15">
        <f t="shared" si="1449"/>
        <v>6.8014329351572119E-4</v>
      </c>
      <c r="WV199" s="12"/>
      <c r="WW199" s="11">
        <f t="shared" si="1728"/>
        <v>6.8879896654299496E-4</v>
      </c>
      <c r="WX199" s="10">
        <f t="shared" si="1450"/>
        <v>89.968118733922182</v>
      </c>
      <c r="WY199" s="9">
        <f t="shared" si="1031"/>
        <v>95.404408753824541</v>
      </c>
      <c r="WZ199" s="9">
        <f t="shared" si="1032"/>
        <v>84.269997306761141</v>
      </c>
      <c r="XA199" s="115">
        <f t="shared" si="1451"/>
        <v>89.837203030292841</v>
      </c>
      <c r="XB199" s="15">
        <f t="shared" si="1452"/>
        <v>6.8771276548677579E-4</v>
      </c>
      <c r="XC199" s="12"/>
      <c r="XD199" s="11">
        <f t="shared" si="1729"/>
        <v>6.9636536508185017E-4</v>
      </c>
      <c r="XE199" s="10">
        <f t="shared" si="1453"/>
        <v>89.889614352546019</v>
      </c>
      <c r="XF199" s="9">
        <f t="shared" si="1033"/>
        <v>95.387210618512626</v>
      </c>
      <c r="XG199" s="9">
        <f t="shared" si="1034"/>
        <v>84.130629125951359</v>
      </c>
      <c r="XH199" s="115">
        <f t="shared" si="1454"/>
        <v>89.758919872231985</v>
      </c>
      <c r="XI199" s="15">
        <f t="shared" si="1455"/>
        <v>6.9525855272918559E-4</v>
      </c>
      <c r="XJ199" s="12"/>
      <c r="XK199" s="11">
        <f t="shared" si="1730"/>
        <v>7.0390797614842645E-4</v>
      </c>
      <c r="XL199" s="10">
        <f t="shared" si="1456"/>
        <v>89.810921420211855</v>
      </c>
      <c r="XM199" s="9">
        <f t="shared" si="1035"/>
        <v>95.369633006672231</v>
      </c>
      <c r="XN199" s="9">
        <f t="shared" si="1036"/>
        <v>83.991267612279742</v>
      </c>
      <c r="XO199" s="115">
        <f t="shared" si="1457"/>
        <v>89.680450309475987</v>
      </c>
      <c r="XP199" s="15">
        <f t="shared" si="1458"/>
        <v>7.0278048995220778E-4</v>
      </c>
      <c r="XQ199" s="12"/>
      <c r="XR199" s="11">
        <f t="shared" si="1731"/>
        <v>7.1142663295519794E-4</v>
      </c>
      <c r="XS199" s="10">
        <f t="shared" si="1459"/>
        <v>89.732038341222392</v>
      </c>
      <c r="XT199" s="9">
        <f t="shared" si="1037"/>
        <v>95.351672996319252</v>
      </c>
      <c r="XU199" s="9">
        <f t="shared" si="1038"/>
        <v>83.851912473275021</v>
      </c>
      <c r="XV199" s="115">
        <f t="shared" si="1460"/>
        <v>89.601792734797129</v>
      </c>
      <c r="XW199" s="15">
        <f t="shared" si="1461"/>
        <v>7.1027841474496727E-4</v>
      </c>
      <c r="XX199" s="12"/>
      <c r="XY199" s="11">
        <f t="shared" si="1732"/>
        <v>7.189211716096479E-4</v>
      </c>
      <c r="XZ199" s="10">
        <f t="shared" si="1462"/>
        <v>89.652963544220228</v>
      </c>
      <c r="YA199" s="9">
        <f t="shared" si="1039"/>
        <v>95.333327713000585</v>
      </c>
      <c r="YB199" s="9">
        <f t="shared" si="1040"/>
        <v>83.712563417329861</v>
      </c>
      <c r="YC199" s="115">
        <f t="shared" si="1463"/>
        <v>89.52294556516523</v>
      </c>
      <c r="YD199" s="15">
        <f t="shared" si="1464"/>
        <v>7.1775216757895537E-4</v>
      </c>
      <c r="YE199" s="12"/>
      <c r="YF199" s="11">
        <f t="shared" si="1733"/>
        <v>7.2639143111742101E-4</v>
      </c>
      <c r="YG199" s="10">
        <f t="shared" si="1465"/>
        <v>89.573695482251139</v>
      </c>
      <c r="YH199" s="9">
        <f t="shared" si="1041"/>
        <v>95.314594329872776</v>
      </c>
      <c r="YI199" s="9">
        <f t="shared" si="1042"/>
        <v>83.573220153749517</v>
      </c>
      <c r="YJ199" s="115">
        <f t="shared" si="1466"/>
        <v>89.443907241811146</v>
      </c>
      <c r="YK199" s="15">
        <f t="shared" si="1467"/>
        <v>7.2520159180989913E-4</v>
      </c>
      <c r="YL199" s="12"/>
      <c r="YM199" s="11">
        <f t="shared" si="1734"/>
        <v>7.338372533848064E-4</v>
      </c>
      <c r="YN199" s="10">
        <f t="shared" si="1468"/>
        <v>89.494232632821891</v>
      </c>
      <c r="YO199" s="9">
        <f t="shared" si="1043"/>
        <v>95.295470067769728</v>
      </c>
      <c r="YP199" s="9">
        <f t="shared" si="1044"/>
        <v>83.433882392799816</v>
      </c>
      <c r="YQ199" s="115">
        <f t="shared" si="1469"/>
        <v>89.364676230284772</v>
      </c>
      <c r="YR199" s="15">
        <f t="shared" si="1470"/>
        <v>7.3262653367896192E-4</v>
      </c>
      <c r="YS199" s="12"/>
      <c r="YT199" s="11">
        <f t="shared" si="1735"/>
        <v>7.4125848322056768E-4</v>
      </c>
      <c r="YU199" s="10">
        <f t="shared" si="1471"/>
        <v>89.414573497952375</v>
      </c>
      <c r="YV199" s="9">
        <f t="shared" si="1045"/>
        <v>95.275952195259919</v>
      </c>
      <c r="YW199" s="9">
        <f t="shared" si="1046"/>
        <v>83.294549845754133</v>
      </c>
      <c r="YX199" s="115">
        <f t="shared" si="1472"/>
        <v>89.285251020507019</v>
      </c>
      <c r="YY199" s="15">
        <f t="shared" si="1473"/>
        <v>7.4002684231338958E-4</v>
      </c>
      <c r="YZ199" s="12"/>
      <c r="ZA199" s="11">
        <f t="shared" si="1736"/>
        <v>7.4865496833718828E-4</v>
      </c>
      <c r="ZB199" s="10">
        <f t="shared" si="1474"/>
        <v>89.334716604221839</v>
      </c>
      <c r="ZC199" s="9">
        <f t="shared" si="1047"/>
        <v>95.256038028692885</v>
      </c>
      <c r="ZD199" s="9">
        <f t="shared" si="1048"/>
        <v>83.15522222493999</v>
      </c>
      <c r="ZE199" s="115">
        <f t="shared" si="1475"/>
        <v>89.20563012681643</v>
      </c>
      <c r="ZF199" s="15">
        <f t="shared" si="1476"/>
        <v>7.4740236972649474E-4</v>
      </c>
      <c r="ZG199" s="12"/>
      <c r="ZH199" s="11">
        <f t="shared" si="1737"/>
        <v>7.5602655935144843E-4</v>
      </c>
      <c r="ZI199" s="10">
        <f t="shared" si="1477"/>
        <v>89.254660502809685</v>
      </c>
      <c r="ZJ199" s="9">
        <f t="shared" si="1049"/>
        <v>95.235724932235357</v>
      </c>
      <c r="ZK199" s="9">
        <f t="shared" si="1050"/>
        <v>83.015899243785185</v>
      </c>
      <c r="ZL199" s="115">
        <f t="shared" si="1478"/>
        <v>89.125812088010264</v>
      </c>
      <c r="ZM199" s="15">
        <f t="shared" si="1479"/>
        <v>7.547529708170456E-4</v>
      </c>
      <c r="ZN199" s="12"/>
      <c r="ZO199" s="11">
        <f t="shared" si="1738"/>
        <v>7.6337310978439406E-4</v>
      </c>
      <c r="ZP199" s="10">
        <f t="shared" si="1480"/>
        <v>89.174403769530727</v>
      </c>
      <c r="ZQ199" s="9">
        <f t="shared" si="1051"/>
        <v>95.215010317896898</v>
      </c>
      <c r="ZR199" s="9">
        <f t="shared" si="1052"/>
        <v>82.876580616863109</v>
      </c>
      <c r="ZS199" s="115">
        <f t="shared" si="1481"/>
        <v>89.045795467380003</v>
      </c>
      <c r="ZT199" s="15">
        <f t="shared" si="1482"/>
        <v>7.6207850336804637E-4</v>
      </c>
      <c r="ZU199" s="12"/>
      <c r="ZV199" s="11">
        <f t="shared" si="1739"/>
        <v>7.706944760606817E-4</v>
      </c>
      <c r="ZW199" s="10">
        <f t="shared" si="1483"/>
        <v>89.093945004864878</v>
      </c>
      <c r="ZX199" s="9">
        <f t="shared" si="1053"/>
        <v>95.193891645545307</v>
      </c>
      <c r="ZY199" s="9">
        <f t="shared" si="1054"/>
        <v>82.737266059937355</v>
      </c>
      <c r="ZZ199" s="115">
        <f t="shared" si="1484"/>
        <v>88.965578852741331</v>
      </c>
      <c r="AAA199" s="15">
        <f t="shared" si="1485"/>
        <v>7.6937882804493723E-4</v>
      </c>
      <c r="AAB199" s="12"/>
      <c r="AAC199" s="11">
        <f t="shared" si="1740"/>
        <v>7.7799051750732865E-4</v>
      </c>
      <c r="AAD199" s="10">
        <f t="shared" si="1486"/>
        <v>89.013282833981322</v>
      </c>
      <c r="AAE199" s="9">
        <f t="shared" si="1055"/>
        <v>95.172366422911821</v>
      </c>
      <c r="AAF199" s="9">
        <f t="shared" si="1056"/>
        <v>82.597955290005743</v>
      </c>
      <c r="AAG199" s="115">
        <f t="shared" si="1487"/>
        <v>88.885160856458782</v>
      </c>
      <c r="AAH199" s="15">
        <f t="shared" si="1488"/>
        <v>7.7665380839319188E-4</v>
      </c>
      <c r="AAI199" s="12"/>
      <c r="AAJ199" s="11">
        <f t="shared" si="1741"/>
        <v>7.8526109635185942E-4</v>
      </c>
      <c r="AAK199" s="10">
        <f t="shared" si="1489"/>
        <v>88.932415906757257</v>
      </c>
      <c r="AAL199" s="9">
        <f t="shared" si="1057"/>
        <v>95.150432205586199</v>
      </c>
      <c r="AAM199" s="9">
        <f t="shared" si="1058"/>
        <v>82.458648025343763</v>
      </c>
      <c r="AAN199" s="115">
        <f t="shared" si="1490"/>
        <v>88.804540115464988</v>
      </c>
      <c r="AAO199" s="15">
        <f t="shared" si="1491"/>
        <v>7.8390331083533281E-4</v>
      </c>
      <c r="AAP199" s="12"/>
      <c r="AAQ199" s="11">
        <f t="shared" si="1742"/>
        <v>7.9250607771983535E-4</v>
      </c>
      <c r="AAR199" s="10">
        <f t="shared" si="1492"/>
        <v>88.851342897791355</v>
      </c>
      <c r="AAS199" s="9">
        <f t="shared" si="1059"/>
        <v>95.12808659700184</v>
      </c>
      <c r="AAT199" s="9">
        <f t="shared" si="1060"/>
        <v>82.319343985547192</v>
      </c>
      <c r="AAU199" s="115">
        <f t="shared" si="1493"/>
        <v>88.723715291274516</v>
      </c>
      <c r="AAV199" s="15">
        <f t="shared" si="1494"/>
        <v>7.9112720466738328E-4</v>
      </c>
      <c r="AAW199" s="11"/>
      <c r="AAX199" s="11">
        <f t="shared" si="1743"/>
        <v>7.9972532963182514E-4</v>
      </c>
      <c r="AAY199" s="10">
        <f t="shared" si="1495"/>
        <v>88.770062506411762</v>
      </c>
      <c r="AAZ199" s="9">
        <f t="shared" si="1061"/>
        <v>95.105327248411029</v>
      </c>
      <c r="ABA199" s="9">
        <f t="shared" si="1062"/>
        <v>82.180042891574189</v>
      </c>
      <c r="ABB199" s="115">
        <f t="shared" si="1496"/>
        <v>88.642685069992609</v>
      </c>
      <c r="ABC199" s="15">
        <f t="shared" si="1497"/>
        <v>7.9832536205473061E-4</v>
      </c>
      <c r="ABD199" s="11"/>
      <c r="ABE199" s="11">
        <f t="shared" si="1744"/>
        <v>8.0691872299976574E-4</v>
      </c>
      <c r="ABF199" s="10">
        <f t="shared" si="1498"/>
        <v>88.688573456678938</v>
      </c>
      <c r="ABG199" s="9">
        <f t="shared" si="1063"/>
        <v>95.082151858850438</v>
      </c>
      <c r="ABH199" s="9">
        <f t="shared" si="1064"/>
        <v>82.040744465786361</v>
      </c>
      <c r="ABI199" s="115">
        <f t="shared" si="1499"/>
        <v>88.561448162318399</v>
      </c>
      <c r="ABJ199" s="15">
        <f t="shared" si="1500"/>
        <v>8.0549765802746614E-4</v>
      </c>
      <c r="ABK199" s="11"/>
      <c r="ABL199" s="11">
        <f t="shared" si="1745"/>
        <v>8.1408613162278407E-4</v>
      </c>
      <c r="ABM199" s="10">
        <f t="shared" si="1501"/>
        <v>88.606874497383075</v>
      </c>
      <c r="ABN199" s="9">
        <f t="shared" si="1065"/>
        <v>95.05855817509692</v>
      </c>
      <c r="ABO199" s="9">
        <f t="shared" si="1066"/>
        <v>81.901448431989536</v>
      </c>
      <c r="ABP199" s="115">
        <f t="shared" si="1502"/>
        <v>88.480003303543228</v>
      </c>
      <c r="ABQ199" s="15">
        <f t="shared" si="1503"/>
        <v>8.1264397047513379E-4</v>
      </c>
      <c r="ABR199" s="11"/>
      <c r="ABS199" s="11">
        <f t="shared" si="1746"/>
        <v>8.2122743218241714E-4</v>
      </c>
      <c r="ABT199" s="10">
        <f t="shared" si="1504"/>
        <v>88.524964402036545</v>
      </c>
      <c r="ABU199" s="9">
        <f t="shared" si="1067"/>
        <v>95.03454399161383</v>
      </c>
      <c r="ABV199" s="9">
        <f t="shared" si="1068"/>
        <v>81.762154515473327</v>
      </c>
      <c r="ABW199" s="115">
        <f t="shared" si="1505"/>
        <v>88.398349253543586</v>
      </c>
      <c r="ABX199" s="15">
        <f t="shared" si="1506"/>
        <v>8.1976418014096959E-4</v>
      </c>
      <c r="ABY199" s="11"/>
      <c r="ABZ199" s="11">
        <f t="shared" si="1747"/>
        <v>8.2834250423730364E-4</v>
      </c>
      <c r="ACA199" s="10">
        <f t="shared" si="1507"/>
        <v>88.442841968861018</v>
      </c>
      <c r="ACB199" s="9">
        <f t="shared" si="1069"/>
        <v>95.010107150487897</v>
      </c>
      <c r="ACC199" s="9">
        <f t="shared" si="1070"/>
        <v>81.622862443050749</v>
      </c>
      <c r="ACD199" s="115">
        <f t="shared" si="1508"/>
        <v>88.316484796769316</v>
      </c>
      <c r="ACE199" s="15">
        <f t="shared" si="1509"/>
        <v>8.268581706155618E-4</v>
      </c>
      <c r="ACF199" s="11"/>
      <c r="ACG199" s="11">
        <f t="shared" si="1748"/>
        <v>8.3543123021728868E-4</v>
      </c>
      <c r="ACH199" s="10">
        <f t="shared" si="1510"/>
        <v>88.360506020769833</v>
      </c>
      <c r="ACI199" s="9">
        <f t="shared" si="1071"/>
        <v>94.985245541356832</v>
      </c>
      <c r="ACJ199" s="9">
        <f t="shared" si="1072"/>
        <v>81.483571943096081</v>
      </c>
      <c r="ACK199" s="115">
        <f t="shared" si="1511"/>
        <v>88.234408742226464</v>
      </c>
      <c r="ACL199" s="15">
        <f t="shared" si="1512"/>
        <v>8.3392582833002687E-4</v>
      </c>
      <c r="ACM199" s="11"/>
      <c r="ACN199" s="11">
        <f t="shared" si="1749"/>
        <v>8.4249349541702743E-4</v>
      </c>
      <c r="ACO199" s="10">
        <f t="shared" si="1513"/>
        <v>88.277955405344926</v>
      </c>
      <c r="ACP199" s="9">
        <f t="shared" si="1073"/>
        <v>94.959957101327703</v>
      </c>
      <c r="ACQ199" s="9">
        <f t="shared" si="1074"/>
        <v>81.344282745582817</v>
      </c>
      <c r="ACR199" s="115">
        <f t="shared" si="1514"/>
        <v>88.15211992345526</v>
      </c>
      <c r="ACS199" s="15">
        <f t="shared" si="1515"/>
        <v>8.4096704254864535E-4</v>
      </c>
      <c r="ACT199" s="11"/>
      <c r="ACU199" s="11">
        <f t="shared" si="1750"/>
        <v>8.495291879890228E-4</v>
      </c>
      <c r="ACV199" s="10">
        <f t="shared" si="1516"/>
        <v>88.195188994809172</v>
      </c>
      <c r="ACW199" s="9">
        <f t="shared" si="1075"/>
        <v>94.934239814886325</v>
      </c>
      <c r="ACX199" s="9">
        <f t="shared" si="1076"/>
        <v>81.20499458212052</v>
      </c>
      <c r="ACY199" s="115">
        <f t="shared" si="1517"/>
        <v>88.069617198503423</v>
      </c>
      <c r="ACZ199" s="15">
        <f t="shared" si="1518"/>
        <v>8.4798170536096791E-4</v>
      </c>
      <c r="ADA199" s="11"/>
      <c r="ADB199" s="11">
        <f t="shared" si="1751"/>
        <v>8.565381989361435E-4</v>
      </c>
      <c r="ADC199" s="10">
        <f t="shared" si="1519"/>
        <v>88.112205685993686</v>
      </c>
      <c r="ADD199" s="9">
        <f t="shared" si="1077"/>
        <v>94.908091713797702</v>
      </c>
      <c r="ADE199" s="9">
        <f t="shared" si="1078"/>
        <v>81.065707185990959</v>
      </c>
      <c r="ADF199" s="115">
        <f t="shared" si="1520"/>
        <v>87.986899449894338</v>
      </c>
      <c r="ADG199" s="15">
        <f t="shared" si="1521"/>
        <v>8.5496971167344697E-4</v>
      </c>
      <c r="ADH199" s="11"/>
      <c r="ADI199" s="11">
        <f t="shared" si="1752"/>
        <v>8.6352042210362993E-4</v>
      </c>
      <c r="ADJ199" s="10">
        <f t="shared" si="1522"/>
        <v>88.029004400300295</v>
      </c>
      <c r="ADK199" s="9">
        <f t="shared" si="1079"/>
        <v>94.881510876997694</v>
      </c>
      <c r="ADL199" s="9">
        <f t="shared" si="1080"/>
        <v>80.926420292183536</v>
      </c>
      <c r="ADM199" s="115">
        <f t="shared" si="1523"/>
        <v>87.903965584590622</v>
      </c>
      <c r="ADN199" s="15">
        <f t="shared" si="1524"/>
        <v>8.6193095920055558E-4</v>
      </c>
      <c r="ADO199" s="11"/>
      <c r="ADP199" s="11">
        <f t="shared" si="1753"/>
        <v>8.7047575417057484E-4</v>
      </c>
      <c r="ADQ199" s="10">
        <f t="shared" si="1525"/>
        <v>87.945584083659298</v>
      </c>
      <c r="ADR199" s="9">
        <f t="shared" si="1081"/>
        <v>94.854495430475993</v>
      </c>
      <c r="ADS199" s="9">
        <f t="shared" si="1082"/>
        <v>80.787133637429676</v>
      </c>
      <c r="ADT199" s="115">
        <f t="shared" si="1526"/>
        <v>87.820814533952841</v>
      </c>
      <c r="ADU199" s="15">
        <f t="shared" si="1527"/>
        <v>8.6886534845543109E-4</v>
      </c>
      <c r="ADV199" s="11"/>
      <c r="ADW199" s="11">
        <f t="shared" si="1754"/>
        <v>8.7740409464093011E-4</v>
      </c>
      <c r="ADX199" s="10">
        <f t="shared" si="1528"/>
        <v>87.861943706482379</v>
      </c>
      <c r="ADY199" s="9">
        <f t="shared" si="1083"/>
        <v>94.827043547150566</v>
      </c>
      <c r="ADZ199" s="9">
        <f t="shared" si="1084"/>
        <v>80.64784696023699</v>
      </c>
      <c r="AEA199" s="115">
        <f t="shared" si="1529"/>
        <v>87.737445253693778</v>
      </c>
      <c r="AEB199" s="15">
        <f t="shared" si="1530"/>
        <v>8.7577278274001476E-4</v>
      </c>
      <c r="AEC199" s="11"/>
      <c r="AED199" s="11">
        <f t="shared" si="1755"/>
        <v>8.8430534583397989E-4</v>
      </c>
      <c r="AEE199" s="10">
        <f t="shared" si="1531"/>
        <v>87.77808226361114</v>
      </c>
      <c r="AEF199" s="9">
        <f t="shared" si="1085"/>
        <v>94.799153446733797</v>
      </c>
      <c r="AEG199" s="9">
        <f t="shared" si="1086"/>
        <v>80.508560000922259</v>
      </c>
      <c r="AEH199" s="115">
        <f t="shared" si="1532"/>
        <v>87.653856723828028</v>
      </c>
      <c r="AEI199" s="15">
        <f t="shared" si="1533"/>
        <v>8.8265316813474187E-4</v>
      </c>
      <c r="AEJ199" s="11"/>
      <c r="AEK199" s="11">
        <f t="shared" si="1756"/>
        <v>8.9117941287435404E-4</v>
      </c>
      <c r="AEL199" s="10">
        <f t="shared" si="1534"/>
        <v>87.693998774260876</v>
      </c>
      <c r="AEM199" s="9">
        <f t="shared" si="1087"/>
        <v>94.770823395590185</v>
      </c>
      <c r="AEN199" s="9">
        <f t="shared" si="1088"/>
        <v>80.369272501643522</v>
      </c>
      <c r="AEO199" s="115">
        <f t="shared" si="1535"/>
        <v>87.57004794861686</v>
      </c>
      <c r="AEP199" s="15">
        <f t="shared" si="1536"/>
        <v>8.8950641348777557E-4</v>
      </c>
      <c r="AEQ199" s="11"/>
      <c r="AER199" s="11">
        <f t="shared" si="1757"/>
        <v>8.9802620368156858E-4</v>
      </c>
      <c r="AES199" s="10">
        <f t="shared" si="1537"/>
        <v>87.609692281959795</v>
      </c>
      <c r="AET199" s="9">
        <f t="shared" si="1089"/>
        <v>94.742051706586096</v>
      </c>
      <c r="AEU199" s="9">
        <f t="shared" si="1090"/>
        <v>80.229984206431993</v>
      </c>
      <c r="AEV199" s="115">
        <f t="shared" si="1538"/>
        <v>87.486017956509045</v>
      </c>
      <c r="AEW199" s="15">
        <f t="shared" si="1539"/>
        <v>8.9633243040375605E-4</v>
      </c>
      <c r="AEX199" s="11"/>
      <c r="AEY199" s="11">
        <f t="shared" si="1758"/>
        <v>9.0484562895906716E-4</v>
      </c>
      <c r="AEZ199" s="10">
        <f t="shared" si="1540"/>
        <v>87.525161854484082</v>
      </c>
      <c r="AFA199" s="9">
        <f t="shared" si="1091"/>
        <v>94.712836738931429</v>
      </c>
      <c r="AFB199" s="9">
        <f t="shared" si="1092"/>
        <v>80.090694861222389</v>
      </c>
      <c r="AFC199" s="115">
        <f t="shared" si="1541"/>
        <v>87.401765800076902</v>
      </c>
      <c r="AFD199" s="15">
        <f t="shared" si="1542"/>
        <v>9.0313113323214097E-4</v>
      </c>
      <c r="AFE199" s="11"/>
      <c r="AFF199" s="11">
        <f t="shared" si="1759"/>
        <v>9.1163760218284479E-4</v>
      </c>
      <c r="AFG199" s="10">
        <f t="shared" si="1543"/>
        <v>87.440406583788217</v>
      </c>
      <c r="AFH199" s="9">
        <f t="shared" si="1093"/>
        <v>94.683176898013443</v>
      </c>
      <c r="AFI199" s="9">
        <f t="shared" si="1094"/>
        <v>79.951404213883322</v>
      </c>
      <c r="AFJ199" s="115">
        <f t="shared" si="1544"/>
        <v>87.317290555948375</v>
      </c>
      <c r="AFK199" s="15">
        <f t="shared" si="1545"/>
        <v>9.0990243905506984E-4</v>
      </c>
      <c r="AFL199" s="11"/>
      <c r="AFM199" s="11">
        <f t="shared" si="1760"/>
        <v>9.1840203958957133E-4</v>
      </c>
      <c r="AFN199" s="10">
        <f t="shared" si="1546"/>
        <v>87.355425585931414</v>
      </c>
      <c r="AFO199" s="9">
        <f t="shared" si="1095"/>
        <v>94.653070635222889</v>
      </c>
      <c r="AFP199" s="9">
        <f t="shared" si="1096"/>
        <v>79.812112014245812</v>
      </c>
      <c r="AFQ199" s="115">
        <f t="shared" si="1547"/>
        <v>87.232591324734358</v>
      </c>
      <c r="AFR199" s="15">
        <f t="shared" si="1548"/>
        <v>9.1664626767486352E-4</v>
      </c>
      <c r="AFS199" s="11"/>
      <c r="AFT199" s="11">
        <f t="shared" si="1761"/>
        <v>9.2513886016434117E-4</v>
      </c>
      <c r="AFU199" s="10">
        <f t="shared" si="1549"/>
        <v>87.270218000999279</v>
      </c>
      <c r="AFV199" s="9">
        <f t="shared" si="1097"/>
        <v>94.622516447772583</v>
      </c>
      <c r="AFW199" s="9">
        <f t="shared" si="1098"/>
        <v>79.672818014132389</v>
      </c>
      <c r="AFX199" s="115">
        <f t="shared" si="1550"/>
        <v>87.147667230952493</v>
      </c>
      <c r="AFY199" s="15">
        <f t="shared" si="1551"/>
        <v>9.2336254160102504E-4</v>
      </c>
      <c r="AFZ199" s="11"/>
      <c r="AGA199" s="11">
        <f t="shared" si="1762"/>
        <v>9.3184798562789936E-4</v>
      </c>
      <c r="AGB199" s="10">
        <f t="shared" si="1552"/>
        <v>87.184782993022026</v>
      </c>
      <c r="AGC199" s="9">
        <f t="shared" si="1099"/>
        <v>94.591512878508539</v>
      </c>
      <c r="AGD199" s="9">
        <f t="shared" si="1100"/>
        <v>79.533521967384075</v>
      </c>
      <c r="AGE199" s="115">
        <f t="shared" si="1553"/>
        <v>87.062517422946314</v>
      </c>
      <c r="AGF199" s="15">
        <f t="shared" si="1554"/>
        <v>9.3005118603689801E-4</v>
      </c>
      <c r="AGG199" s="11"/>
      <c r="AGH199" s="11">
        <f t="shared" si="1763"/>
        <v>9.3852934042353475E-4</v>
      </c>
      <c r="AGI199" s="10">
        <f t="shared" si="1555"/>
        <v>87.099119749887905</v>
      </c>
      <c r="AGJ199" s="9">
        <f t="shared" si="1101"/>
        <v>94.560058515713763</v>
      </c>
      <c r="AGK199" s="9">
        <f t="shared" si="1102"/>
        <v>79.394223629887605</v>
      </c>
      <c r="AGL199" s="115">
        <f t="shared" si="1556"/>
        <v>86.977141072800691</v>
      </c>
      <c r="AGM199" s="15">
        <f t="shared" si="1557"/>
        <v>9.3671212886587427E-4</v>
      </c>
      <c r="AGN199" s="11"/>
      <c r="AGO199" s="11">
        <f t="shared" si="1764"/>
        <v>9.451828517034811E-4</v>
      </c>
      <c r="AGP199" s="10">
        <f t="shared" si="1558"/>
        <v>87.013227483253161</v>
      </c>
      <c r="AGQ199" s="9">
        <f t="shared" si="1103"/>
        <v>94.528151992905038</v>
      </c>
      <c r="AGR199" s="9">
        <f t="shared" si="1104"/>
        <v>79.254922759601158</v>
      </c>
      <c r="AGS199" s="115">
        <f t="shared" si="1559"/>
        <v>86.891537376253098</v>
      </c>
      <c r="AGT199" s="15">
        <f t="shared" si="1560"/>
        <v>9.4334530063725169E-4</v>
      </c>
      <c r="AGU199" s="11"/>
      <c r="AGV199" s="11">
        <f t="shared" si="1765"/>
        <v>9.5180844931496268E-4</v>
      </c>
      <c r="AGW199" s="10">
        <f t="shared" si="1561"/>
        <v>86.927105428447703</v>
      </c>
      <c r="AGX199" s="9">
        <f t="shared" si="1105"/>
        <v>94.495791988622557</v>
      </c>
      <c r="AGY199" s="9">
        <f t="shared" si="1106"/>
        <v>79.115619116579481</v>
      </c>
      <c r="AGZ199" s="115">
        <f t="shared" si="1562"/>
        <v>86.805705552601012</v>
      </c>
      <c r="AHA199" s="15">
        <f t="shared" si="1563"/>
        <v>9.4995063455168666E-4</v>
      </c>
      <c r="AHB199" s="11"/>
      <c r="AHC199" s="11">
        <f t="shared" si="1766"/>
        <v>9.5840606578583086E-4</v>
      </c>
      <c r="AHD199" s="10">
        <f t="shared" si="1564"/>
        <v>86.840752844376979</v>
      </c>
      <c r="AHE199" s="9">
        <f t="shared" si="1107"/>
        <v>94.462977226212828</v>
      </c>
      <c r="AHF199" s="9">
        <f t="shared" si="1108"/>
        <v>78.97631246299845</v>
      </c>
      <c r="AHG199" s="115">
        <f t="shared" si="1565"/>
        <v>86.719644844605639</v>
      </c>
      <c r="AHH199" s="15">
        <f t="shared" si="1566"/>
        <v>9.5652806644626949E-4</v>
      </c>
      <c r="AHI199" s="11"/>
      <c r="AHJ199" s="11">
        <f t="shared" si="1767"/>
        <v>9.6497563630978912E-4</v>
      </c>
      <c r="AHK199" s="10">
        <f t="shared" si="1567"/>
        <v>86.75416901342021</v>
      </c>
      <c r="AHL199" s="9">
        <f t="shared" si="1109"/>
        <v>94.429706473604767</v>
      </c>
      <c r="AHM199" s="9">
        <f t="shared" si="1110"/>
        <v>78.837002563178913</v>
      </c>
      <c r="AHN199" s="115">
        <f t="shared" si="1568"/>
        <v>86.63335451839184</v>
      </c>
      <c r="AHO199" s="15">
        <f t="shared" si="1569"/>
        <v>9.630775347792272E-4</v>
      </c>
      <c r="AHP199" s="11"/>
      <c r="AHQ199" s="11">
        <f t="shared" si="1768"/>
        <v>9.7151709873124971E-4</v>
      </c>
      <c r="AHR199" s="10">
        <f t="shared" si="1570"/>
        <v>86.667353241324889</v>
      </c>
      <c r="AHS199" s="9">
        <f t="shared" si="1111"/>
        <v>94.395978543079323</v>
      </c>
      <c r="AHT199" s="9">
        <f t="shared" si="1112"/>
        <v>78.697689183608645</v>
      </c>
      <c r="AHU199" s="115">
        <f t="shared" si="1571"/>
        <v>86.546833863343977</v>
      </c>
      <c r="AHV199" s="15">
        <f t="shared" si="1572"/>
        <v>9.695989806143315E-4</v>
      </c>
      <c r="AHW199" s="11"/>
      <c r="AHX199" s="11">
        <f t="shared" si="1769"/>
        <v>9.7803039352986685E-4</v>
      </c>
      <c r="AHY199" s="10">
        <f t="shared" si="1573"/>
        <v>86.580304857097147</v>
      </c>
      <c r="AHZ199" s="9">
        <f t="shared" si="1113"/>
        <v>94.361792291032629</v>
      </c>
      <c r="AIA199" s="9">
        <f t="shared" si="1114"/>
        <v>78.558372092965456</v>
      </c>
      <c r="AIB199" s="115">
        <f t="shared" si="1574"/>
        <v>86.460082191999049</v>
      </c>
      <c r="AIC199" s="15">
        <f t="shared" si="1575"/>
        <v>9.7609234760484152E-4</v>
      </c>
      <c r="AID199" s="11"/>
      <c r="AIE199" s="11">
        <f t="shared" si="1770"/>
        <v>9.8451546380460913E-4</v>
      </c>
      <c r="AIF199" s="10">
        <f t="shared" si="1576"/>
        <v>86.493023212889454</v>
      </c>
      <c r="AIG199" s="9">
        <f t="shared" si="1115"/>
        <v>94.327146617732893</v>
      </c>
      <c r="AIH199" s="9">
        <f t="shared" si="1116"/>
        <v>78.419051062137598</v>
      </c>
      <c r="AII199" s="115">
        <f t="shared" si="1577"/>
        <v>86.373098839935238</v>
      </c>
      <c r="AIJ199" s="15">
        <f t="shared" si="1578"/>
        <v>9.8255758197724201E-4</v>
      </c>
      <c r="AIK199" s="11"/>
      <c r="AIL199" s="11">
        <f t="shared" si="1771"/>
        <v>9.9097225525757648E-4</v>
      </c>
      <c r="AIM199" s="10">
        <f t="shared" si="1579"/>
        <v>86.40550768388394</v>
      </c>
      <c r="AIN199" s="9">
        <f t="shared" si="1117"/>
        <v>94.29204046707116</v>
      </c>
      <c r="AIO199" s="9">
        <f t="shared" si="1118"/>
        <v>78.279725864244568</v>
      </c>
      <c r="AIP199" s="115">
        <f t="shared" si="1580"/>
        <v>86.285883165657864</v>
      </c>
      <c r="AIQ199" s="15">
        <f t="shared" si="1581"/>
        <v>9.8899463251454051E-4</v>
      </c>
      <c r="AIR199" s="11"/>
      <c r="AIS199" s="11">
        <f t="shared" si="1772"/>
        <v>9.9740071617741908E-4</v>
      </c>
      <c r="AIT199" s="10">
        <f t="shared" si="1582"/>
        <v>86.317757668172831</v>
      </c>
      <c r="AIU199" s="9">
        <f t="shared" si="1119"/>
        <v>94.256472826306123</v>
      </c>
      <c r="AIV199" s="9">
        <f t="shared" si="1120"/>
        <v>78.140396274656766</v>
      </c>
      <c r="AIW199" s="115">
        <f t="shared" si="1583"/>
        <v>86.198434550481437</v>
      </c>
      <c r="AIX199" s="15">
        <f t="shared" si="1584"/>
        <v>9.9540345053931631E-4</v>
      </c>
      <c r="AIY199" s="11"/>
      <c r="AIZ199" s="11">
        <f t="shared" si="1773"/>
        <v>1.0038007974224349E-3</v>
      </c>
      <c r="AJA199" s="10">
        <f t="shared" si="1585"/>
        <v>86.229772586635377</v>
      </c>
      <c r="AJB199" s="9">
        <f t="shared" si="1121"/>
        <v>94.220442725803082</v>
      </c>
      <c r="AJC199" s="9">
        <f t="shared" si="1122"/>
        <v>78.001062071013976</v>
      </c>
      <c r="AJD199" s="115">
        <f t="shared" si="1586"/>
        <v>86.110752398408522</v>
      </c>
      <c r="AJE199" s="15">
        <f t="shared" si="1587"/>
        <v>1.0017839898964374E-3</v>
      </c>
      <c r="AJF199" s="11"/>
      <c r="AJG199" s="11">
        <f t="shared" si="1774"/>
        <v>1.0101724524033606E-3</v>
      </c>
      <c r="AJH199" s="10">
        <f t="shared" si="1588"/>
        <v>86.141551882811342</v>
      </c>
      <c r="AJI199" s="9">
        <f t="shared" si="1123"/>
        <v>94.183949238767227</v>
      </c>
      <c r="AJJ199" s="9">
        <f t="shared" si="1124"/>
        <v>77.861723033244061</v>
      </c>
      <c r="AJK199" s="115">
        <f t="shared" si="1589"/>
        <v>86.022836136005651</v>
      </c>
      <c r="AJL199" s="15">
        <f t="shared" si="1590"/>
        <v>1.0081362069354408E-3</v>
      </c>
      <c r="AJM199" s="11"/>
      <c r="AJN199" s="11">
        <f t="shared" si="1775"/>
        <v>1.0165156370658009E-3</v>
      </c>
      <c r="AJO199" s="10">
        <f t="shared" si="1591"/>
        <v>86.053095022771743</v>
      </c>
      <c r="AJP199" s="9">
        <f t="shared" si="1125"/>
        <v>94.146991480971366</v>
      </c>
      <c r="AJQ199" s="9">
        <f t="shared" si="1126"/>
        <v>77.722378943579898</v>
      </c>
      <c r="AJR199" s="115">
        <f t="shared" si="1592"/>
        <v>85.934685212275639</v>
      </c>
      <c r="AJS199" s="15">
        <f t="shared" si="1593"/>
        <v>1.014460060492673E-3</v>
      </c>
      <c r="AJT199" s="11"/>
      <c r="AJU199" s="11">
        <f t="shared" si="1776"/>
        <v>1.0228303098723901E-3</v>
      </c>
      <c r="AJV199" s="10">
        <f t="shared" si="1594"/>
        <v>85.964401494986049</v>
      </c>
      <c r="AJW199" s="9">
        <f t="shared" si="1127"/>
        <v>94.109568610478306</v>
      </c>
      <c r="AJX199" s="9">
        <f t="shared" si="1128"/>
        <v>77.583029586575762</v>
      </c>
      <c r="AJY199" s="115">
        <f t="shared" si="1595"/>
        <v>85.846299098527027</v>
      </c>
      <c r="AJZ199" s="15">
        <f t="shared" si="1596"/>
        <v>1.0207555118731219E-3</v>
      </c>
      <c r="AKA199" s="11"/>
      <c r="AKB199" s="11">
        <f t="shared" si="1777"/>
        <v>1.0291164317846647E-3</v>
      </c>
      <c r="AKC199" s="10">
        <f t="shared" si="1597"/>
        <v>85.875470810186386</v>
      </c>
      <c r="AKD199" s="9">
        <f t="shared" si="1129"/>
        <v>94.071679827357926</v>
      </c>
      <c r="AKE199" s="9">
        <f t="shared" si="1130"/>
        <v>77.443674749123488</v>
      </c>
      <c r="AKF199" s="115">
        <f t="shared" si="1598"/>
        <v>85.7576772882407</v>
      </c>
      <c r="AKG199" s="15">
        <f t="shared" si="1599"/>
        <v>1.0270225248319453E-3</v>
      </c>
      <c r="AKH199" s="11"/>
      <c r="AKI199" s="11">
        <f t="shared" si="1778"/>
        <v>1.0353739662445915E-3</v>
      </c>
      <c r="AKJ199" s="10">
        <f t="shared" si="1600"/>
        <v>85.786302501229088</v>
      </c>
      <c r="AKK199" s="9">
        <f t="shared" si="1131"/>
        <v>94.033324373399225</v>
      </c>
      <c r="AKL199" s="9">
        <f t="shared" si="1132"/>
        <v>77.30431422046712</v>
      </c>
      <c r="AKM199" s="115">
        <f t="shared" si="1601"/>
        <v>85.668819296933179</v>
      </c>
      <c r="AKN199" s="15">
        <f t="shared" si="1602"/>
        <v>1.0332610655557867E-3</v>
      </c>
      <c r="AKO199" s="11"/>
      <c r="AKP199" s="11">
        <f t="shared" si="1779"/>
        <v>1.041602879155875E-3</v>
      </c>
      <c r="AKQ199" s="10">
        <f t="shared" si="1603"/>
        <v>85.696896122952978</v>
      </c>
      <c r="AKR199" s="9">
        <f t="shared" si="1133"/>
        <v>93.994501531817349</v>
      </c>
      <c r="AKS199" s="9">
        <f t="shared" si="1134"/>
        <v>77.164947792217305</v>
      </c>
      <c r="AKT199" s="115">
        <f t="shared" si="1604"/>
        <v>85.579724662017327</v>
      </c>
      <c r="AKU199" s="15">
        <f t="shared" si="1605"/>
        <v>1.0394711026437923E-3</v>
      </c>
      <c r="AKV199" s="11"/>
      <c r="AKW199" s="11">
        <f t="shared" si="1780"/>
        <v>1.0478031388649546E-3</v>
      </c>
      <c r="AKX199" s="10">
        <f t="shared" si="1606"/>
        <v>85.607251252035098</v>
      </c>
      <c r="AKY199" s="9">
        <f t="shared" si="1135"/>
        <v>93.955210626955889</v>
      </c>
      <c r="AKZ199" s="9">
        <f t="shared" si="1136"/>
        <v>77.025575258364881</v>
      </c>
      <c r="ALA199" s="115">
        <f t="shared" si="1607"/>
        <v>85.490392942660378</v>
      </c>
      <c r="ALB199" s="15">
        <f t="shared" si="1608"/>
        <v>1.0456526070883724E-3</v>
      </c>
      <c r="ALC199" s="11"/>
      <c r="ALD199" s="11">
        <f t="shared" si="1781"/>
        <v>1.0539747161417506E-3</v>
      </c>
      <c r="ALE199" s="10">
        <f t="shared" si="1609"/>
        <v>85.517367486843639</v>
      </c>
      <c r="ALF199" s="9">
        <f t="shared" si="1137"/>
        <v>93.915451023984417</v>
      </c>
      <c r="ALG199" s="9">
        <f t="shared" si="1138"/>
        <v>76.886196415293256</v>
      </c>
      <c r="ALH199" s="115">
        <f t="shared" si="1610"/>
        <v>85.400823719638836</v>
      </c>
      <c r="ALI199" s="15">
        <f t="shared" si="1611"/>
        <v>1.051805552255764E-3</v>
      </c>
      <c r="ALJ199" s="11"/>
      <c r="ALK199" s="11">
        <f t="shared" si="1782"/>
        <v>1.0601175841601683E-3</v>
      </c>
      <c r="ALL199" s="10">
        <f t="shared" si="1612"/>
        <v>85.427244447288047</v>
      </c>
      <c r="ALM199" s="9">
        <f t="shared" si="1139"/>
        <v>93.875222128591602</v>
      </c>
      <c r="ALN199" s="9">
        <f t="shared" si="1140"/>
        <v>76.695235816838917</v>
      </c>
      <c r="ALO199" s="115">
        <f t="shared" si="1613"/>
        <v>85.285228972715259</v>
      </c>
      <c r="ALP199" s="15">
        <f t="shared" si="1614"/>
        <v>1.0611154396127928E-3</v>
      </c>
      <c r="ALQ199" s="12"/>
      <c r="ALR199" s="11">
        <f t="shared" si="1783"/>
        <v>1.0694325977922596E-3</v>
      </c>
      <c r="ALS199" s="10">
        <f t="shared" si="1615"/>
        <v>85.310969861247287</v>
      </c>
      <c r="ALT199" s="9">
        <f t="shared" si="1141"/>
        <v>93.834277922247608</v>
      </c>
      <c r="ALU199" s="9">
        <f t="shared" si="1142"/>
        <v>76.634525485648311</v>
      </c>
      <c r="ALV199" s="115">
        <f t="shared" si="1616"/>
        <v>85.234401703947952</v>
      </c>
      <c r="ALW199" s="15">
        <f t="shared" si="1617"/>
        <v>1.0623362869333591E-3</v>
      </c>
      <c r="ALX199" s="12"/>
      <c r="ALY199" s="11">
        <f t="shared" si="1784"/>
        <v>1.0706193501647074E-3</v>
      </c>
      <c r="ALZ199" s="10">
        <f t="shared" si="1618"/>
        <v>85.259774232273926</v>
      </c>
      <c r="AMA199" s="9">
        <f t="shared" si="1143"/>
        <v>93.79323944646157</v>
      </c>
      <c r="AMB199" s="9">
        <f t="shared" si="1144"/>
        <v>77.42765165816283</v>
      </c>
      <c r="AMC199" s="115">
        <f t="shared" si="1619"/>
        <v>85.6104455523122</v>
      </c>
      <c r="AMD199" s="15">
        <f t="shared" si="1620"/>
        <v>1.0108144189045476E-3</v>
      </c>
      <c r="AME199" s="12"/>
      <c r="AMF199" s="11">
        <f t="shared" si="1785"/>
        <v>1.0188146904523637E-3</v>
      </c>
      <c r="AMG199" s="10">
        <f t="shared" si="1621"/>
        <v>85.637464898616031</v>
      </c>
      <c r="AMH199" s="9">
        <f t="shared" si="1145"/>
        <v>93.756085064073631</v>
      </c>
      <c r="AMI199" s="9">
        <f t="shared" si="1146"/>
        <v>78.333472695075002</v>
      </c>
      <c r="AMJ199" s="115">
        <f t="shared" si="1622"/>
        <v>86.044778879574324</v>
      </c>
      <c r="AMK199" s="15">
        <f t="shared" si="1623"/>
        <v>9.5257189423441995E-4</v>
      </c>
      <c r="AML199" s="12"/>
      <c r="AMM199" s="11">
        <f t="shared" si="1786"/>
        <v>9.6027548915258542E-4</v>
      </c>
      <c r="AMN199" s="10">
        <f t="shared" si="1624"/>
        <v>86.073609439472762</v>
      </c>
      <c r="AMO199" s="9">
        <f t="shared" si="1147"/>
        <v>93.723088956054312</v>
      </c>
      <c r="AMP199" s="9">
        <f t="shared" si="1148"/>
        <v>79.384983020119961</v>
      </c>
      <c r="AMQ199" s="115">
        <f t="shared" si="1625"/>
        <v>86.554035988087136</v>
      </c>
      <c r="AMR199" s="15">
        <f t="shared" si="1626"/>
        <v>8.85587759346219E-4</v>
      </c>
      <c r="AMS199" s="12"/>
      <c r="AMT199" s="11">
        <f t="shared" si="1787"/>
        <v>8.9297814063346353E-4</v>
      </c>
      <c r="AMU199" s="10">
        <f t="shared" si="1627"/>
        <v>86.584866242977654</v>
      </c>
      <c r="AMV199" s="9">
        <f t="shared" si="1149"/>
        <v>93.69457021171452</v>
      </c>
      <c r="AMW199" s="9">
        <f t="shared" si="1150"/>
        <v>80.642827294034632</v>
      </c>
      <c r="AMX199" s="115">
        <f t="shared" si="1628"/>
        <v>87.168698752874576</v>
      </c>
      <c r="AMY199" s="15">
        <f t="shared" si="1629"/>
        <v>8.0613602784612162E-4</v>
      </c>
      <c r="AMZ199" s="12"/>
      <c r="ANA199" s="11">
        <f t="shared" si="1788"/>
        <v>8.1319114092944856E-4</v>
      </c>
      <c r="ANB199" s="10">
        <f t="shared" si="1630"/>
        <v>87.201765113489841</v>
      </c>
      <c r="ANC199" s="9">
        <f t="shared" si="1151"/>
        <v>93.67093911639634</v>
      </c>
      <c r="AND199" s="9">
        <f t="shared" si="1152"/>
        <v>82.230463231457975</v>
      </c>
      <c r="ANE199" s="115">
        <f t="shared" si="1631"/>
        <v>87.950701173927158</v>
      </c>
      <c r="ANF199" s="15">
        <f t="shared" si="1632"/>
        <v>7.0661672120898519E-4</v>
      </c>
      <c r="ANG199" s="12"/>
      <c r="ANH199" s="11">
        <f t="shared" si="1789"/>
        <v>7.1330371231570402E-4</v>
      </c>
      <c r="ANI199" s="10">
        <f t="shared" si="1633"/>
        <v>87.986332135844066</v>
      </c>
      <c r="ANJ199" s="9">
        <f t="shared" si="1153"/>
        <v>93.65278249614569</v>
      </c>
      <c r="ANK199" s="9">
        <f t="shared" si="1154"/>
        <v>84.489251402930719</v>
      </c>
      <c r="ANL199" s="115">
        <f t="shared" si="1634"/>
        <v>89.071016949538205</v>
      </c>
      <c r="ANM199" s="15">
        <f t="shared" si="1635"/>
        <v>5.6598207634953068E-4</v>
      </c>
      <c r="ANN199" s="12"/>
      <c r="ANO199" s="11">
        <f t="shared" si="1790"/>
        <v>5.7224044789953496E-4</v>
      </c>
      <c r="ANP199" s="10">
        <f t="shared" si="1636"/>
        <v>89.109772420808383</v>
      </c>
      <c r="ANQ199" s="9">
        <f t="shared" si="1155"/>
        <v>93.641133927967189</v>
      </c>
      <c r="ANR199" s="9">
        <f t="shared" si="1156"/>
        <v>89.235757514607982</v>
      </c>
      <c r="ANS199" s="115">
        <f t="shared" si="1637"/>
        <v>91.438445721287593</v>
      </c>
      <c r="ANT199" s="15">
        <f t="shared" si="1638"/>
        <v>2.7209642922262429E-4</v>
      </c>
      <c r="ANU199" s="12"/>
      <c r="ANV199" s="11">
        <f t="shared" si="1791"/>
        <v>2.7777663305706345E-4</v>
      </c>
      <c r="ANW199" s="10">
        <f t="shared" si="1639"/>
        <v>91.48162257051618</v>
      </c>
      <c r="ANX199" s="9">
        <f t="shared" si="1157"/>
        <v>93.638441693532414</v>
      </c>
      <c r="ANY199" s="9">
        <f t="shared" si="1158"/>
        <v>89.321330057104618</v>
      </c>
      <c r="ANZ199" s="115">
        <f t="shared" si="1640"/>
        <v>91.479885875318516</v>
      </c>
      <c r="AOA199" s="15">
        <f t="shared" si="1641"/>
        <v>2.6664478823314267E-4</v>
      </c>
      <c r="AOB199" s="12"/>
      <c r="AOC199" s="11">
        <f t="shared" si="1792"/>
        <v>2.7231122452049943E-4</v>
      </c>
      <c r="AOD199" s="10">
        <f t="shared" si="1642"/>
        <v>91.523060598434881</v>
      </c>
      <c r="AOE199" s="9">
        <f t="shared" si="1159"/>
        <v>93.635856259930975</v>
      </c>
      <c r="AOF199" s="9">
        <f t="shared" si="1160"/>
        <v>89.407676310252612</v>
      </c>
      <c r="AOG199" s="115">
        <f t="shared" si="1643"/>
        <v>91.521766285091786</v>
      </c>
      <c r="AOH199" s="15">
        <f t="shared" si="1644"/>
        <v>2.6115195580777217E-4</v>
      </c>
      <c r="AOI199" s="12"/>
      <c r="AOJ199" s="11">
        <f t="shared" si="1793"/>
        <v>2.6680486558576738E-4</v>
      </c>
      <c r="AOK199" s="10">
        <f t="shared" si="1645"/>
        <v>91.564939455604787</v>
      </c>
      <c r="AOL199" s="9">
        <f t="shared" si="1161"/>
        <v>93.633376248085639</v>
      </c>
      <c r="AOM199" s="9">
        <f t="shared" si="1162"/>
        <v>89.494787917566256</v>
      </c>
      <c r="AON199" s="115">
        <f t="shared" si="1646"/>
        <v>91.564082082825948</v>
      </c>
      <c r="AOO199" s="15">
        <f t="shared" si="1647"/>
        <v>2.5561836290354011E-4</v>
      </c>
      <c r="AOP199" s="12"/>
      <c r="AOQ199" s="11">
        <f t="shared" si="1794"/>
        <v>2.6125799084045209E-4</v>
      </c>
      <c r="AOR199" s="10">
        <f t="shared" si="1648"/>
        <v>91.60725424618002</v>
      </c>
      <c r="AOS199" s="9">
        <f t="shared" si="1163"/>
        <v>93.631000221542223</v>
      </c>
      <c r="AOT199" s="9">
        <f t="shared" si="1164"/>
        <v>89.582656431083322</v>
      </c>
      <c r="AOU199" s="115">
        <f t="shared" si="1649"/>
        <v>91.60682832631278</v>
      </c>
      <c r="AOV199" s="15">
        <f t="shared" si="1650"/>
        <v>2.5004444258362464E-4</v>
      </c>
      <c r="AOW199" s="12"/>
      <c r="AOX199" s="11">
        <f t="shared" si="1795"/>
        <v>2.5567103695484854E-4</v>
      </c>
      <c r="AOY199" s="10">
        <f t="shared" ref="AOY199:AOY215" si="1815">APB198</f>
        <v>91.649999999999991</v>
      </c>
      <c r="AOZ199" s="9">
        <f t="shared" si="1165"/>
        <v>93.628726686759933</v>
      </c>
      <c r="APA199" s="9"/>
      <c r="APB199" s="97">
        <f t="shared" si="1652"/>
        <v>91.649999999999991</v>
      </c>
      <c r="APC199" s="15">
        <f t="shared" ref="APC199:APC215" si="1816">(AOZ199-APB199)/B</f>
        <v>2.4443062991947581E-4</v>
      </c>
      <c r="APD199" s="11"/>
      <c r="APE199" s="11"/>
    </row>
    <row r="200" spans="1:1097" x14ac:dyDescent="0.2">
      <c r="A200" s="183"/>
      <c r="B200" s="183"/>
      <c r="C200" s="1">
        <f t="shared" si="1654"/>
        <v>180</v>
      </c>
      <c r="D200" s="1">
        <f t="shared" si="1655"/>
        <v>6024.5844021139956</v>
      </c>
      <c r="E200" s="1">
        <f t="shared" si="1656"/>
        <v>-16317921.817764627</v>
      </c>
      <c r="F200" s="2">
        <f t="shared" si="1657"/>
        <v>113.16</v>
      </c>
      <c r="G200" s="8">
        <f t="shared" si="1658"/>
        <v>1.9810000000000001E-3</v>
      </c>
      <c r="H200" s="6">
        <f t="shared" si="1659"/>
        <v>0.14400020254000001</v>
      </c>
      <c r="I200" s="2">
        <f t="shared" si="1660"/>
        <v>3500</v>
      </c>
      <c r="J200" s="3">
        <f t="shared" si="857"/>
        <v>58.333333333333336</v>
      </c>
      <c r="K200" s="3">
        <f t="shared" si="858"/>
        <v>366.52</v>
      </c>
      <c r="L200" s="1">
        <f t="shared" si="1661"/>
        <v>0.82</v>
      </c>
      <c r="M200" s="1">
        <f t="shared" si="1662"/>
        <v>0.66</v>
      </c>
      <c r="N200" s="1">
        <f t="shared" si="1797"/>
        <v>0.54120000000000001</v>
      </c>
      <c r="O200" s="3">
        <f t="shared" si="1167"/>
        <v>7.5227878787878781</v>
      </c>
      <c r="P200" s="40">
        <f t="shared" si="859"/>
        <v>570.9796</v>
      </c>
      <c r="Q200" s="1">
        <f t="shared" si="1663"/>
        <v>21.51</v>
      </c>
      <c r="R200" s="1">
        <f t="shared" si="1664"/>
        <v>151</v>
      </c>
      <c r="S200" s="2">
        <f t="shared" si="1665"/>
        <v>12587.54</v>
      </c>
      <c r="T200" s="1">
        <f t="shared" si="860"/>
        <v>83.916933333333333</v>
      </c>
      <c r="U200" s="7">
        <f t="shared" si="1666"/>
        <v>9.1849501318337995E-2</v>
      </c>
      <c r="V200" s="7">
        <f t="shared" si="861"/>
        <v>6.6258942829124593E-3</v>
      </c>
      <c r="W200" s="159">
        <f t="shared" si="1667"/>
        <v>3.4283282369456214E-2</v>
      </c>
      <c r="X200" s="40">
        <f t="shared" si="1798"/>
        <v>8095.2484858865882</v>
      </c>
      <c r="Y200" s="1">
        <f t="shared" si="1668"/>
        <v>0</v>
      </c>
      <c r="Z200" s="1">
        <f t="shared" si="1669"/>
        <v>113.16</v>
      </c>
      <c r="AA200" s="1">
        <f t="shared" si="1670"/>
        <v>91.649999999999991</v>
      </c>
      <c r="AB200" s="6">
        <f t="shared" si="863"/>
        <v>0.2895550479995273</v>
      </c>
      <c r="AC200" s="1">
        <f t="shared" si="1671"/>
        <v>526.19133708825245</v>
      </c>
      <c r="AD200" s="40">
        <f t="shared" si="1799"/>
        <v>36363.626619283568</v>
      </c>
      <c r="AE200" s="1">
        <f t="shared" si="1800"/>
        <v>0.15947988387208822</v>
      </c>
      <c r="AF200" s="2">
        <f t="shared" si="1801"/>
        <v>15</v>
      </c>
      <c r="AG200" s="10">
        <f t="shared" si="1802"/>
        <v>2.3921982580813235</v>
      </c>
      <c r="AH200" s="12">
        <f t="shared" si="1803"/>
        <v>0.59078153422717006</v>
      </c>
      <c r="AI200" s="43">
        <f t="shared" si="868"/>
        <v>-7.993489651706669E-6</v>
      </c>
      <c r="AJ200" s="93">
        <f t="shared" si="869"/>
        <v>2.01769045724725E-6</v>
      </c>
      <c r="AK200" s="43">
        <f t="shared" si="1168"/>
        <v>0</v>
      </c>
      <c r="AL200" s="43">
        <f t="shared" si="870"/>
        <v>2.7797873530601276E-4</v>
      </c>
      <c r="AM200" s="43"/>
      <c r="AN200" s="43">
        <f t="shared" si="1169"/>
        <v>0</v>
      </c>
      <c r="AO200" s="10">
        <f t="shared" si="1804"/>
        <v>95.889531677705094</v>
      </c>
      <c r="AP200" s="9"/>
      <c r="AQ200" s="9">
        <f t="shared" si="1805"/>
        <v>95.748622946895992</v>
      </c>
      <c r="AR200" s="104">
        <f t="shared" si="1171"/>
        <v>95.748622946895992</v>
      </c>
      <c r="AS200" s="15">
        <f t="shared" si="1806"/>
        <v>0</v>
      </c>
      <c r="AT200" s="49"/>
      <c r="AU200" s="11">
        <f t="shared" si="1807"/>
        <v>8.7033452731389468E-6</v>
      </c>
      <c r="AV200" s="10">
        <f t="shared" si="1808"/>
        <v>95.819075935060567</v>
      </c>
      <c r="AW200" s="9">
        <f t="shared" si="1809"/>
        <v>95.748622946895992</v>
      </c>
      <c r="AX200" s="9">
        <f t="shared" si="1810"/>
        <v>95.607748316275092</v>
      </c>
      <c r="AY200" s="97">
        <f t="shared" si="1175"/>
        <v>95.678185631585535</v>
      </c>
      <c r="AZ200" s="15">
        <f t="shared" si="1176"/>
        <v>8.7010689583227372E-6</v>
      </c>
      <c r="BA200" s="49"/>
      <c r="BB200" s="11">
        <f t="shared" si="1811"/>
        <v>1.7404754338927702E-5</v>
      </c>
      <c r="BC200" s="10">
        <f t="shared" si="1812"/>
        <v>95.74863311201571</v>
      </c>
      <c r="BD200" s="9">
        <f t="shared" si="1813"/>
        <v>95.748620193856695</v>
      </c>
      <c r="BE200" s="9">
        <f t="shared" si="875"/>
        <v>95.466907604529439</v>
      </c>
      <c r="BF200" s="97">
        <f t="shared" si="1179"/>
        <v>95.60776389919306</v>
      </c>
      <c r="BG200" s="15">
        <f t="shared" si="1814"/>
        <v>1.7399872889535969E-5</v>
      </c>
      <c r="BH200" s="49"/>
      <c r="BI200" s="11">
        <f t="shared" si="1181"/>
        <v>2.6103898022988983E-5</v>
      </c>
      <c r="BJ200" s="10">
        <f t="shared" si="1182"/>
        <v>95.678200366809989</v>
      </c>
      <c r="BK200" s="9">
        <f t="shared" si="876"/>
        <v>95.74860918456595</v>
      </c>
      <c r="BL200" s="9">
        <f t="shared" si="1183"/>
        <v>95.326100626216942</v>
      </c>
      <c r="BM200" s="97">
        <f t="shared" si="1184"/>
        <v>95.537354905391453</v>
      </c>
      <c r="BN200" s="15">
        <f t="shared" si="1185"/>
        <v>2.6096083343556644E-5</v>
      </c>
      <c r="BO200" s="49"/>
      <c r="BP200" s="11">
        <f t="shared" si="1186"/>
        <v>3.4800447620303608E-5</v>
      </c>
      <c r="BQ200" s="10">
        <f t="shared" si="1187"/>
        <v>95.607774858184101</v>
      </c>
      <c r="BR200" s="9">
        <f t="shared" si="877"/>
        <v>95.74858442073382</v>
      </c>
      <c r="BS200" s="9">
        <f t="shared" si="1188"/>
        <v>95.185327191796887</v>
      </c>
      <c r="BT200" s="97">
        <f t="shared" si="1189"/>
        <v>95.466955806265361</v>
      </c>
      <c r="BU200" s="15">
        <f t="shared" si="1190"/>
        <v>3.478937242747476E-5</v>
      </c>
      <c r="BV200" s="12"/>
      <c r="BW200" s="11">
        <f t="shared" si="1191"/>
        <v>4.3494074944772285E-5</v>
      </c>
      <c r="BX200" s="10">
        <f t="shared" si="1192"/>
        <v>95.537353745809554</v>
      </c>
      <c r="BY200" s="9">
        <f t="shared" si="878"/>
        <v>95.748540409820748</v>
      </c>
      <c r="BZ200" s="9">
        <f t="shared" si="1193"/>
        <v>95.044587107662224</v>
      </c>
      <c r="CA200" s="97">
        <f t="shared" si="1194"/>
        <v>95.396563758741479</v>
      </c>
      <c r="CB200" s="15">
        <f t="shared" si="1195"/>
        <v>4.3479412854702616E-5</v>
      </c>
      <c r="CC200" s="12"/>
      <c r="CD200" s="11">
        <f t="shared" si="1196"/>
        <v>5.2184452378561498E-5</v>
      </c>
      <c r="CE200" s="10">
        <f t="shared" si="1197"/>
        <v>95.466934190717851</v>
      </c>
      <c r="CF200" s="9">
        <f t="shared" si="879"/>
        <v>95.748471665863093</v>
      </c>
      <c r="CG200" s="9">
        <f t="shared" si="1198"/>
        <v>94.903880176171825</v>
      </c>
      <c r="CH200" s="97">
        <f t="shared" si="1199"/>
        <v>95.326175921017466</v>
      </c>
      <c r="CI200" s="15">
        <f t="shared" si="1200"/>
        <v>5.2165877993969615E-5</v>
      </c>
      <c r="CJ200" s="12"/>
      <c r="CK200" s="11">
        <f t="shared" si="1201"/>
        <v>6.0871252921300162E-5</v>
      </c>
      <c r="CL200" s="10">
        <f t="shared" si="1202"/>
        <v>95.396513355728302</v>
      </c>
      <c r="CM200" s="9">
        <f t="shared" si="880"/>
        <v>95.748372710295911</v>
      </c>
      <c r="CN200" s="9">
        <f t="shared" si="1203"/>
        <v>94.763206195684717</v>
      </c>
      <c r="CO200" s="97">
        <f t="shared" si="1204"/>
        <v>95.255789452990314</v>
      </c>
      <c r="CP200" s="15">
        <f t="shared" si="1205"/>
        <v>6.0848441918043179E-5</v>
      </c>
      <c r="CQ200" s="12"/>
      <c r="CR200" s="11">
        <f t="shared" si="1206"/>
        <v>6.9554150239009457E-5</v>
      </c>
      <c r="CS200" s="10">
        <f t="shared" si="1207"/>
        <v>95.326088405875311</v>
      </c>
      <c r="CT200" s="9">
        <f t="shared" si="881"/>
        <v>95.74823807277258</v>
      </c>
      <c r="CU200" s="9">
        <f t="shared" si="882"/>
        <v>94.622564960596037</v>
      </c>
      <c r="CV200" s="97">
        <f t="shared" si="1208"/>
        <v>95.185401516684308</v>
      </c>
      <c r="CW200" s="15">
        <f t="shared" si="1209"/>
        <v>6.9526779452110872E-5</v>
      </c>
      <c r="CX200" s="12"/>
      <c r="CY200" s="11">
        <f t="shared" si="1210"/>
        <v>7.8232818712746543E-5</v>
      </c>
      <c r="CZ200" s="10">
        <f t="shared" si="1211"/>
        <v>95.255656508834903</v>
      </c>
      <c r="DA200" s="9">
        <f t="shared" si="883"/>
        <v>95.7480622919811</v>
      </c>
      <c r="DB200" s="9">
        <f t="shared" si="884"/>
        <v>94.481956261373469</v>
      </c>
      <c r="DC200" s="97">
        <f t="shared" si="1212"/>
        <v>95.115009276677284</v>
      </c>
      <c r="DD200" s="15">
        <f t="shared" si="1213"/>
        <v>7.8200566221962455E-5</v>
      </c>
      <c r="DE200" s="12"/>
      <c r="DF200" s="11">
        <f t="shared" si="1214"/>
        <v>8.6906933487044538E-5</v>
      </c>
      <c r="DG200" s="10">
        <f t="shared" si="1215"/>
        <v>95.185214835349726</v>
      </c>
      <c r="DH200" s="9">
        <f t="shared" si="885"/>
        <v>95.747839916456783</v>
      </c>
      <c r="DI200" s="9">
        <f t="shared" si="886"/>
        <v>94.341379884594787</v>
      </c>
      <c r="DJ200" s="97">
        <f t="shared" si="1216"/>
        <v>95.044609900525785</v>
      </c>
      <c r="DK200" s="15">
        <f t="shared" si="1217"/>
        <v>8.6869478701861108E-5</v>
      </c>
      <c r="DL200" s="12"/>
      <c r="DM200" s="11">
        <f t="shared" si="1218"/>
        <v>9.5576170518075362E-5</v>
      </c>
      <c r="DN200" s="10">
        <f t="shared" si="1219"/>
        <v>95.114760559652694</v>
      </c>
      <c r="DO200" s="9">
        <f t="shared" si="887"/>
        <v>95.747565505391051</v>
      </c>
      <c r="DP200" s="9">
        <f t="shared" si="888"/>
        <v>94.200835612987149</v>
      </c>
      <c r="DQ200" s="97">
        <f t="shared" si="1220"/>
        <v>94.9742005591891</v>
      </c>
      <c r="DR200" s="15">
        <f t="shared" si="1221"/>
        <v>9.553319426207246E-5</v>
      </c>
      <c r="DS200" s="12"/>
      <c r="DT200" s="11">
        <f t="shared" si="1222"/>
        <v>1.0424020662148575E-4</v>
      </c>
      <c r="DU200" s="10">
        <f t="shared" si="1223"/>
        <v>95.044290859889514</v>
      </c>
      <c r="DV200" s="9">
        <f t="shared" si="889"/>
        <v>95.747233629436138</v>
      </c>
      <c r="DW200" s="9">
        <f t="shared" si="890"/>
        <v>94.060323225467627</v>
      </c>
      <c r="DX200" s="97">
        <f t="shared" si="1224"/>
        <v>94.903778427451883</v>
      </c>
      <c r="DY200" s="15">
        <f t="shared" si="1225"/>
        <v>1.0419139121606355E-4</v>
      </c>
      <c r="DZ200" s="12"/>
      <c r="EA200" s="11">
        <f t="shared" si="1226"/>
        <v>1.1289871951992289E-4</v>
      </c>
      <c r="EB200" s="10">
        <f t="shared" si="1227"/>
        <v>94.97380291853969</v>
      </c>
      <c r="EC200" s="9">
        <f t="shared" si="891"/>
        <v>95.746838871505432</v>
      </c>
      <c r="ED200" s="9">
        <f t="shared" si="892"/>
        <v>93.919842497183964</v>
      </c>
      <c r="EE200" s="97">
        <f t="shared" si="1228"/>
        <v>94.833340684344705</v>
      </c>
      <c r="EF200" s="15">
        <f t="shared" si="1229"/>
        <v>1.1284374886741734E-4</v>
      </c>
      <c r="EG200" s="12"/>
      <c r="EH200" s="11">
        <f t="shared" si="1230"/>
        <v>1.2155138789030697E-4</v>
      </c>
      <c r="EI200" s="10">
        <f t="shared" si="1231"/>
        <v>94.903293922835331</v>
      </c>
      <c r="EJ200" s="9">
        <f t="shared" si="893"/>
        <v>95.74637582756921</v>
      </c>
      <c r="EK200" s="9">
        <f t="shared" si="894"/>
        <v>93.77939319955756</v>
      </c>
      <c r="EL200" s="97">
        <f t="shared" si="1232"/>
        <v>94.762884513563392</v>
      </c>
      <c r="EM200" s="15">
        <f t="shared" si="1233"/>
        <v>1.2148994755632953E-4</v>
      </c>
      <c r="EN200" s="12"/>
      <c r="EO200" s="11">
        <f t="shared" si="1234"/>
        <v>1.3019789141068084E-4</v>
      </c>
      <c r="EP200" s="10">
        <f t="shared" si="1235"/>
        <v>94.832761065178758</v>
      </c>
      <c r="EQ200" s="9">
        <f t="shared" si="895"/>
        <v>95.745839107445505</v>
      </c>
      <c r="ER200" s="9">
        <f t="shared" si="896"/>
        <v>93.638975100326974</v>
      </c>
      <c r="ES200" s="97">
        <f t="shared" si="1236"/>
        <v>94.692407103886239</v>
      </c>
      <c r="ET200" s="15">
        <f t="shared" si="1237"/>
        <v>1.3012966870576479E-4</v>
      </c>
      <c r="EU200" s="12"/>
      <c r="EV200" s="11">
        <f t="shared" si="1238"/>
        <v>1.3883791080677001E-4</v>
      </c>
      <c r="EW200" s="10">
        <f t="shared" si="1239"/>
        <v>94.762201543557794</v>
      </c>
      <c r="EX200" s="9">
        <f t="shared" si="897"/>
        <v>95.745223335585877</v>
      </c>
      <c r="EY200" s="9">
        <f t="shared" si="898"/>
        <v>93.498587963592854</v>
      </c>
      <c r="EZ200" s="97">
        <f t="shared" si="1240"/>
        <v>94.621905649589365</v>
      </c>
      <c r="FA200" s="15">
        <f t="shared" si="1241"/>
        <v>1.3876259486721439E-4</v>
      </c>
      <c r="FB200" s="12"/>
      <c r="FC200" s="11">
        <f t="shared" si="1242"/>
        <v>1.4747112789814407E-4</v>
      </c>
      <c r="FD200" s="10">
        <f t="shared" si="1243"/>
        <v>94.691612561959175</v>
      </c>
      <c r="FE200" s="9">
        <f t="shared" si="899"/>
        <v>95.744523151855901</v>
      </c>
      <c r="FF200" s="9">
        <f t="shared" si="900"/>
        <v>93.358231549863518</v>
      </c>
      <c r="FG200" s="97">
        <f t="shared" si="1244"/>
        <v>94.55137735085971</v>
      </c>
      <c r="FH200" s="15">
        <f t="shared" si="1245"/>
        <v>1.473884097660924E-4</v>
      </c>
      <c r="FI200" s="12"/>
      <c r="FJ200" s="11">
        <f t="shared" si="1246"/>
        <v>1.5609722564403593E-4</v>
      </c>
      <c r="FK200" s="10">
        <f t="shared" si="1247"/>
        <v>94.620991330779518</v>
      </c>
      <c r="FL200" s="9">
        <f t="shared" si="901"/>
        <v>95.743733212310005</v>
      </c>
      <c r="FM200" s="9">
        <f t="shared" si="902"/>
        <v>93.217905616102399</v>
      </c>
      <c r="FN200" s="97">
        <f t="shared" si="1248"/>
        <v>94.480819414206195</v>
      </c>
      <c r="FO200" s="15">
        <f t="shared" si="1249"/>
        <v>1.5600679834665954E-4</v>
      </c>
      <c r="FP200" s="12"/>
      <c r="FQ200" s="11">
        <f t="shared" si="1250"/>
        <v>1.647158881887115E-4</v>
      </c>
      <c r="FR200" s="10">
        <f t="shared" si="1251"/>
        <v>94.550335067234386</v>
      </c>
      <c r="FS200" s="9">
        <f t="shared" si="903"/>
        <v>95.742848189960611</v>
      </c>
      <c r="FT200" s="9">
        <f t="shared" si="904"/>
        <v>93.077609915774943</v>
      </c>
      <c r="FU200" s="97">
        <f t="shared" si="1252"/>
        <v>94.410229052867777</v>
      </c>
      <c r="FV200" s="15">
        <f t="shared" si="1253"/>
        <v>1.6461744681662928E-4</v>
      </c>
      <c r="FW200" s="12"/>
      <c r="FX200" s="11">
        <f t="shared" si="1254"/>
        <v>1.7332680090654815E-4</v>
      </c>
      <c r="FY200" s="10">
        <f t="shared" si="1255"/>
        <v>94.479640995764072</v>
      </c>
      <c r="FZ200" s="9">
        <f t="shared" si="905"/>
        <v>95.741862775541165</v>
      </c>
      <c r="GA200" s="9">
        <f t="shared" si="906"/>
        <v>92.937344198899211</v>
      </c>
      <c r="GB200" s="97">
        <f t="shared" si="1256"/>
        <v>94.339603487220188</v>
      </c>
      <c r="GC200" s="15">
        <f t="shared" si="1257"/>
        <v>1.7322004269117899E-4</v>
      </c>
      <c r="GD200" s="12"/>
      <c r="GE200" s="11">
        <f t="shared" si="1258"/>
        <v>1.8192965044651609E-4</v>
      </c>
      <c r="GF200" s="10">
        <f t="shared" si="1259"/>
        <v>94.408906348438165</v>
      </c>
      <c r="GG200" s="9">
        <f t="shared" si="907"/>
        <v>95.740771678263002</v>
      </c>
      <c r="GH200" s="9">
        <f t="shared" si="908"/>
        <v>92.797108212094457</v>
      </c>
      <c r="GI200" s="97">
        <f t="shared" si="1260"/>
        <v>94.26893994517873</v>
      </c>
      <c r="GJ200" s="15">
        <f t="shared" si="1261"/>
        <v>1.818142748366887E-4</v>
      </c>
      <c r="GK200" s="12"/>
      <c r="GL200" s="11">
        <f t="shared" si="1262"/>
        <v>1.9052412477642652E-4</v>
      </c>
      <c r="GM200" s="10">
        <f t="shared" si="1263"/>
        <v>94.338128365355885</v>
      </c>
      <c r="GN200" s="9">
        <f t="shared" si="909"/>
        <v>95.739569626565682</v>
      </c>
      <c r="GO200" s="9">
        <f t="shared" si="910"/>
        <v>92.656901698633064</v>
      </c>
      <c r="GP200" s="115">
        <f t="shared" si="1264"/>
        <v>94.198235662599373</v>
      </c>
      <c r="GQ200" s="15">
        <f t="shared" si="1265"/>
        <v>1.903998335138817E-4</v>
      </c>
      <c r="GR200" s="12"/>
      <c r="GS200" s="11">
        <f t="shared" si="1266"/>
        <v>1.9910991322658452E-4</v>
      </c>
      <c r="GT200" s="10">
        <f t="shared" si="1267"/>
        <v>94.267304295044795</v>
      </c>
      <c r="GU200" s="9">
        <f t="shared" si="911"/>
        <v>95.738251368860674</v>
      </c>
      <c r="GV200" s="9">
        <f t="shared" si="912"/>
        <v>92.516724398491888</v>
      </c>
      <c r="GW200" s="115">
        <f t="shared" si="1268"/>
        <v>94.127487883676281</v>
      </c>
      <c r="GX200" s="15">
        <f t="shared" si="1269"/>
        <v>1.9897641042058544E-4</v>
      </c>
      <c r="GY200" s="12"/>
      <c r="GZ200" s="11">
        <f t="shared" si="1270"/>
        <v>2.0768670653308383E-4</v>
      </c>
      <c r="HA200" s="10">
        <f t="shared" si="1271"/>
        <v>94.196431394855807</v>
      </c>
      <c r="HB200" s="9">
        <f t="shared" si="913"/>
        <v>95.736811674268139</v>
      </c>
      <c r="HC200" s="9">
        <f t="shared" si="914"/>
        <v>92.376576048405994</v>
      </c>
      <c r="HD200" s="97">
        <f t="shared" si="1272"/>
        <v>94.056693861337067</v>
      </c>
      <c r="HE200" s="15">
        <f t="shared" si="1273"/>
        <v>2.0754369873392058E-4</v>
      </c>
      <c r="HF200" s="12"/>
      <c r="HG200" s="11">
        <f t="shared" si="1274"/>
        <v>2.162541968805505E-4</v>
      </c>
      <c r="HH200" s="10">
        <f t="shared" si="1275"/>
        <v>94.125506931355829</v>
      </c>
      <c r="HI200" s="9">
        <f t="shared" si="915"/>
        <v>95.735245333346626</v>
      </c>
      <c r="HJ200" s="9">
        <f t="shared" si="916"/>
        <v>92.236456381921442</v>
      </c>
      <c r="HK200" s="97">
        <f t="shared" si="1276"/>
        <v>93.985850857634034</v>
      </c>
      <c r="HL200" s="15">
        <f t="shared" si="1277"/>
        <v>2.1610139315210886E-4</v>
      </c>
      <c r="HM200" s="12"/>
      <c r="HN200" s="11">
        <f t="shared" si="1278"/>
        <v>2.2481207794451081E-4</v>
      </c>
      <c r="HO200" s="10">
        <f t="shared" si="1279"/>
        <v>94.054528180716346</v>
      </c>
      <c r="HP200" s="9">
        <f t="shared" si="917"/>
        <v>95.733547158815426</v>
      </c>
      <c r="HQ200" s="9">
        <f t="shared" si="918"/>
        <v>92.096365129451172</v>
      </c>
      <c r="HR200" s="115">
        <f t="shared" si="1280"/>
        <v>93.914956144133299</v>
      </c>
      <c r="HS200" s="15">
        <f t="shared" si="1281"/>
        <v>2.2464918993563861E-4</v>
      </c>
      <c r="HT200" s="12"/>
      <c r="HU200" s="11">
        <f t="shared" si="1672"/>
        <v>2.333600449331448E-4</v>
      </c>
      <c r="HV200" s="10">
        <f t="shared" si="1282"/>
        <v>93.983492429099783</v>
      </c>
      <c r="HW200" s="9">
        <f t="shared" si="919"/>
        <v>95.731711986269431</v>
      </c>
      <c r="HX200" s="9">
        <f t="shared" si="920"/>
        <v>91.956302018329609</v>
      </c>
      <c r="HY200" s="115">
        <f t="shared" si="1283"/>
        <v>93.84400700229952</v>
      </c>
      <c r="HZ200" s="15">
        <f t="shared" si="1284"/>
        <v>2.3318678694804395E-4</v>
      </c>
      <c r="IA200" s="12"/>
      <c r="IB200" s="11">
        <f t="shared" si="1673"/>
        <v>2.4189779462865889E-4</v>
      </c>
      <c r="IC200" s="10">
        <f t="shared" si="1285"/>
        <v>93.912396973041439</v>
      </c>
      <c r="ID200" s="9">
        <f t="shared" si="921"/>
        <v>95.729734674886302</v>
      </c>
      <c r="IE200" s="9">
        <f t="shared" si="922"/>
        <v>91.816266772869866</v>
      </c>
      <c r="IF200" s="115">
        <f t="shared" si="1286"/>
        <v>93.773000723878084</v>
      </c>
      <c r="IG200" s="15">
        <f t="shared" si="1287"/>
        <v>2.4171388369605026E-4</v>
      </c>
      <c r="IH200" s="12"/>
      <c r="II200" s="11">
        <f t="shared" si="1674"/>
        <v>2.5042502542804929E-4</v>
      </c>
      <c r="IJ200" s="10">
        <f t="shared" si="1288"/>
        <v>93.841239119828742</v>
      </c>
      <c r="IK200" s="9">
        <f t="shared" si="923"/>
        <v>95.727610108125745</v>
      </c>
      <c r="IL200" s="9">
        <f t="shared" si="924"/>
        <v>91.676259114420944</v>
      </c>
      <c r="IM200" s="115">
        <f t="shared" si="1289"/>
        <v>93.701934611273344</v>
      </c>
      <c r="IN200" s="15">
        <f t="shared" si="1290"/>
        <v>2.5023018136923186E-4</v>
      </c>
      <c r="IO200" s="12"/>
      <c r="IP200" s="11">
        <f t="shared" si="1675"/>
        <v>2.5894143738337913E-4</v>
      </c>
      <c r="IQ200" s="10">
        <f t="shared" si="1291"/>
        <v>93.770016187876521</v>
      </c>
      <c r="IR200" s="9">
        <f t="shared" si="925"/>
        <v>95.725333194420685</v>
      </c>
      <c r="IS200" s="9">
        <f t="shared" si="926"/>
        <v>91.536278761425407</v>
      </c>
      <c r="IT200" s="115">
        <f t="shared" si="1292"/>
        <v>93.630805977923046</v>
      </c>
      <c r="IU200" s="15">
        <f t="shared" si="1293"/>
        <v>2.5873538287913926E-4</v>
      </c>
      <c r="IV200" s="12"/>
      <c r="IW200" s="11">
        <f t="shared" si="1676"/>
        <v>2.6744673224154676E-4</v>
      </c>
      <c r="IX200" s="10">
        <f t="shared" si="1294"/>
        <v>93.698725507098402</v>
      </c>
      <c r="IY200" s="9">
        <f t="shared" si="927"/>
        <v>95.722898867860152</v>
      </c>
      <c r="IZ200" s="9">
        <f t="shared" si="928"/>
        <v>91.396325429478736</v>
      </c>
      <c r="JA200" s="115">
        <f t="shared" si="1295"/>
        <v>93.559612148669444</v>
      </c>
      <c r="JB200" s="15">
        <f t="shared" si="1296"/>
        <v>2.6722919289781205E-4</v>
      </c>
      <c r="JC200" s="12"/>
      <c r="JD200" s="11">
        <f t="shared" si="1677"/>
        <v>2.7594061348346207E-4</v>
      </c>
      <c r="JE200" s="10">
        <f t="shared" si="1297"/>
        <v>93.627364419274784</v>
      </c>
      <c r="JF200" s="9">
        <f t="shared" si="929"/>
        <v>95.720302088863761</v>
      </c>
      <c r="JG200" s="9">
        <f t="shared" si="930"/>
        <v>91.256398831388765</v>
      </c>
      <c r="JH200" s="115">
        <f t="shared" si="1298"/>
        <v>93.48835046012627</v>
      </c>
      <c r="JI200" s="15">
        <f t="shared" si="1299"/>
        <v>2.7571131789576542E-4</v>
      </c>
      <c r="JJ200" s="12"/>
      <c r="JK200" s="11">
        <f t="shared" si="1678"/>
        <v>2.8442278636268948E-4</v>
      </c>
      <c r="JL200" s="10">
        <f t="shared" si="1300"/>
        <v>93.555930278416625</v>
      </c>
      <c r="JM200" s="9">
        <f t="shared" si="931"/>
        <v>95.717537844847556</v>
      </c>
      <c r="JN200" s="9">
        <f t="shared" si="932"/>
        <v>91.116498677236166</v>
      </c>
      <c r="JO200" s="115">
        <f t="shared" si="1301"/>
        <v>93.417018261041861</v>
      </c>
      <c r="JP200" s="15">
        <f t="shared" si="1302"/>
        <v>2.8418146617938475E-4</v>
      </c>
      <c r="JQ200" s="12"/>
      <c r="JR200" s="11">
        <f t="shared" si="1679"/>
        <v>2.9289295794352366E-4</v>
      </c>
      <c r="JS200" s="10">
        <f t="shared" si="1303"/>
        <v>93.484420451125331</v>
      </c>
      <c r="JT200" s="9">
        <f t="shared" si="933"/>
        <v>95.714601150881052</v>
      </c>
      <c r="JU200" s="9">
        <f t="shared" si="934"/>
        <v>90.976624674435328</v>
      </c>
      <c r="JV200" s="115">
        <f t="shared" si="1304"/>
        <v>93.345612912658197</v>
      </c>
      <c r="JW200" s="15">
        <f t="shared" si="1305"/>
        <v>2.9263934792773738E-4</v>
      </c>
      <c r="JX200" s="12"/>
      <c r="JY200" s="11">
        <f t="shared" si="1680"/>
        <v>3.01350837138502E-4</v>
      </c>
      <c r="JZ200" s="10">
        <f t="shared" si="1306"/>
        <v>93.412832316948382</v>
      </c>
      <c r="KA200" s="9">
        <f t="shared" si="935"/>
        <v>95.711487050335336</v>
      </c>
      <c r="KB200" s="9">
        <f t="shared" si="936"/>
        <v>90.836776527796459</v>
      </c>
      <c r="KC200" s="115">
        <f t="shared" si="1307"/>
        <v>93.274131789065905</v>
      </c>
      <c r="KD200" s="15">
        <f t="shared" si="1308"/>
        <v>3.0108467522877932E-4</v>
      </c>
      <c r="KE200" s="12"/>
      <c r="KF200" s="11">
        <f t="shared" si="1681"/>
        <v>3.0979613474529894E-4</v>
      </c>
      <c r="KG200" s="10">
        <f t="shared" si="1309"/>
        <v>93.341163268731037</v>
      </c>
      <c r="KH200" s="9">
        <f t="shared" si="937"/>
        <v>95.708190615522042</v>
      </c>
      <c r="KI200" s="9">
        <f t="shared" si="938"/>
        <v>90.696953939587431</v>
      </c>
      <c r="KJ200" s="115">
        <f t="shared" si="1310"/>
        <v>93.202572277554737</v>
      </c>
      <c r="KK200" s="15">
        <f t="shared" si="1311"/>
        <v>3.0951716211499237E-4</v>
      </c>
      <c r="KL200" s="12"/>
      <c r="KM200" s="11">
        <f t="shared" si="1682"/>
        <v>3.1822856348309036E-4</v>
      </c>
      <c r="KN200" s="10">
        <f t="shared" si="1312"/>
        <v>93.269410712963264</v>
      </c>
      <c r="KO200" s="9">
        <f t="shared" si="939"/>
        <v>95.704706948323064</v>
      </c>
      <c r="KP200" s="9">
        <f t="shared" si="940"/>
        <v>90.5571566095972</v>
      </c>
      <c r="KQ200" s="115">
        <f t="shared" si="1313"/>
        <v>93.130931778960132</v>
      </c>
      <c r="KR200" s="15">
        <f t="shared" si="1314"/>
        <v>3.1793652459836177E-4</v>
      </c>
      <c r="KS200" s="12"/>
      <c r="KT200" s="11">
        <f t="shared" si="1683"/>
        <v>3.2664783802825237E-4</v>
      </c>
      <c r="KU200" s="10">
        <f t="shared" si="1315"/>
        <v>93.19757207012276</v>
      </c>
      <c r="KV200" s="9">
        <f t="shared" si="941"/>
        <v>95.70103118081083</v>
      </c>
      <c r="KW200" s="9">
        <f t="shared" si="942"/>
        <v>90.417384235199179</v>
      </c>
      <c r="KX200" s="115">
        <f t="shared" si="1316"/>
        <v>93.059207708005005</v>
      </c>
      <c r="KY200" s="15">
        <f t="shared" si="1317"/>
        <v>3.2634248070477777E-4</v>
      </c>
      <c r="KZ200" s="12"/>
      <c r="LA200" s="11">
        <f t="shared" si="1684"/>
        <v>3.3505367504949344E-4</v>
      </c>
      <c r="LB200" s="10">
        <f t="shared" si="1318"/>
        <v>93.125644775013171</v>
      </c>
      <c r="LC200" s="9">
        <f t="shared" si="943"/>
        <v>95.697158475859055</v>
      </c>
      <c r="LD200" s="9">
        <f t="shared" si="944"/>
        <v>90.277636511415778</v>
      </c>
      <c r="LE200" s="115">
        <f t="shared" si="1319"/>
        <v>92.987397493637417</v>
      </c>
      <c r="LF200" s="15">
        <f t="shared" si="1320"/>
        <v>3.3473475050776856E-4</v>
      </c>
      <c r="LG200" s="12"/>
      <c r="LH200" s="11">
        <f t="shared" si="1685"/>
        <v>3.4344579324233142E-4</v>
      </c>
      <c r="LI200" s="10">
        <f t="shared" si="1321"/>
        <v>93.053626277098061</v>
      </c>
      <c r="LJ200" s="9">
        <f t="shared" si="945"/>
        <v>95.693084027743708</v>
      </c>
      <c r="LK200" s="9">
        <f t="shared" si="946"/>
        <v>90.137913130982426</v>
      </c>
      <c r="LL200" s="115">
        <f t="shared" si="1322"/>
        <v>92.91549857936306</v>
      </c>
      <c r="LM200" s="15">
        <f t="shared" si="1323"/>
        <v>3.4311305616166623E-4</v>
      </c>
      <c r="LN200" s="12"/>
      <c r="LO200" s="11">
        <f t="shared" si="1686"/>
        <v>3.5182391336301963E-4</v>
      </c>
      <c r="LP200" s="10">
        <f t="shared" si="1324"/>
        <v>92.981514040829666</v>
      </c>
      <c r="LQ200" s="9">
        <f t="shared" si="947"/>
        <v>95.688803062734195</v>
      </c>
      <c r="LR200" s="9">
        <f t="shared" si="948"/>
        <v>89.998213784413636</v>
      </c>
      <c r="LS200" s="115">
        <f t="shared" si="1325"/>
        <v>92.843508423573923</v>
      </c>
      <c r="LT200" s="15">
        <f t="shared" si="1326"/>
        <v>3.5147712193403497E-4</v>
      </c>
      <c r="LU200" s="12"/>
      <c r="LV200" s="11">
        <f t="shared" si="1687"/>
        <v>3.6018775826173697E-4</v>
      </c>
      <c r="LW200" s="10">
        <f t="shared" si="1327"/>
        <v>92.909305545973695</v>
      </c>
      <c r="LX200" s="9">
        <f t="shared" si="949"/>
        <v>95.684310839674595</v>
      </c>
      <c r="LY200" s="9">
        <f t="shared" si="950"/>
        <v>89.858538160067894</v>
      </c>
      <c r="LZ200" s="115">
        <f t="shared" si="1328"/>
        <v>92.771424499871245</v>
      </c>
      <c r="MA200" s="15">
        <f t="shared" si="1329"/>
        <v>3.5982667423757679E-4</v>
      </c>
      <c r="MB200" s="12"/>
      <c r="MC200" s="11">
        <f t="shared" si="1688"/>
        <v>3.6853705291524169E-4</v>
      </c>
      <c r="MD200" s="10">
        <f t="shared" si="1330"/>
        <v>92.836998287928537</v>
      </c>
      <c r="ME200" s="9">
        <f t="shared" si="951"/>
        <v>95.679602650554685</v>
      </c>
      <c r="MF200" s="9">
        <f t="shared" si="952"/>
        <v>89.718885944214065</v>
      </c>
      <c r="MG200" s="115">
        <f t="shared" si="1331"/>
        <v>92.699244297384382</v>
      </c>
      <c r="MH200" s="15">
        <f t="shared" si="1332"/>
        <v>3.6816144166128029E-4</v>
      </c>
      <c r="MI200" s="12"/>
      <c r="MJ200" s="11">
        <f t="shared" si="1689"/>
        <v>3.7687152445883414E-4</v>
      </c>
      <c r="MK200" s="10">
        <f t="shared" si="1333"/>
        <v>92.764589778040033</v>
      </c>
      <c r="ML200" s="9">
        <f t="shared" si="953"/>
        <v>95.674673821070883</v>
      </c>
      <c r="MM200" s="9">
        <f t="shared" si="954"/>
        <v>89.579256821098227</v>
      </c>
      <c r="MN200" s="115">
        <f t="shared" si="1334"/>
        <v>92.626965321084555</v>
      </c>
      <c r="MO200" s="15">
        <f t="shared" si="1335"/>
        <v>3.7648115500095664E-4</v>
      </c>
      <c r="MP200" s="12"/>
      <c r="MQ200" s="11">
        <f t="shared" si="1690"/>
        <v>3.8519090221764114E-4</v>
      </c>
      <c r="MR200" s="10">
        <f t="shared" si="1336"/>
        <v>92.692077543911353</v>
      </c>
      <c r="MS200" s="9">
        <f t="shared" si="955"/>
        <v>95.669519711176719</v>
      </c>
      <c r="MT200" s="9">
        <f t="shared" si="956"/>
        <v>89.439650473010232</v>
      </c>
      <c r="MU200" s="115">
        <f t="shared" si="1337"/>
        <v>92.554585092093475</v>
      </c>
      <c r="MV200" s="15">
        <f t="shared" si="1338"/>
        <v>3.847855472891141E-4</v>
      </c>
      <c r="MW200" s="12"/>
      <c r="MX200" s="11">
        <f t="shared" si="1691"/>
        <v>3.9349491773730665E-4</v>
      </c>
      <c r="MY200" s="10">
        <f t="shared" si="1339"/>
        <v>92.619459129707479</v>
      </c>
      <c r="MZ200" s="9">
        <f t="shared" si="957"/>
        <v>95.664135715623004</v>
      </c>
      <c r="NA200" s="9">
        <f t="shared" si="958"/>
        <v>89.300066580351313</v>
      </c>
      <c r="NB200" s="115">
        <f t="shared" si="1340"/>
        <v>92.482101147987152</v>
      </c>
      <c r="NC200" s="15">
        <f t="shared" si="1341"/>
        <v>3.9307435382415659E-4</v>
      </c>
      <c r="ND200" s="12"/>
      <c r="NE200" s="11">
        <f t="shared" si="1692"/>
        <v>4.0178330481396759E-4</v>
      </c>
      <c r="NF200" s="10">
        <f t="shared" si="1342"/>
        <v>92.546732096454946</v>
      </c>
      <c r="NG200" s="9">
        <f t="shared" si="959"/>
        <v>95.65851726448733</v>
      </c>
      <c r="NH200" s="9">
        <f t="shared" si="960"/>
        <v>89.160504821701579</v>
      </c>
      <c r="NI200" s="115">
        <f t="shared" si="1343"/>
        <v>92.409511043094454</v>
      </c>
      <c r="NJ200" s="15">
        <f t="shared" si="1344"/>
        <v>4.0134731219890966E-4</v>
      </c>
      <c r="NK200" s="12"/>
      <c r="NL200" s="11">
        <f t="shared" si="1693"/>
        <v>4.1005579952359668E-4</v>
      </c>
      <c r="NM200" s="10">
        <f t="shared" si="1345"/>
        <v>92.473894022336168</v>
      </c>
      <c r="NN200" s="9">
        <f t="shared" si="961"/>
        <v>95.652659823692971</v>
      </c>
      <c r="NO200" s="9">
        <f t="shared" si="962"/>
        <v>89.020964873887792</v>
      </c>
      <c r="NP200" s="115">
        <f t="shared" si="1346"/>
        <v>92.336812348790374</v>
      </c>
      <c r="NQ200" s="15">
        <f t="shared" si="1347"/>
        <v>4.0960416232849542E-4</v>
      </c>
      <c r="NR200" s="12"/>
      <c r="NS200" s="11">
        <f t="shared" si="1694"/>
        <v>4.1831214025067062E-4</v>
      </c>
      <c r="NT200" s="10">
        <f t="shared" si="1348"/>
        <v>92.400942502978538</v>
      </c>
      <c r="NU200" s="9">
        <f t="shared" si="963"/>
        <v>95.646558895517046</v>
      </c>
      <c r="NV200" s="9">
        <f t="shared" si="964"/>
        <v>88.881446412052213</v>
      </c>
      <c r="NW200" s="115">
        <f t="shared" si="1349"/>
        <v>92.26400265378463</v>
      </c>
      <c r="NX200" s="15">
        <f t="shared" si="1350"/>
        <v>4.1784464647745279E-4</v>
      </c>
      <c r="NY200" s="12"/>
      <c r="NZ200" s="11">
        <f t="shared" si="1695"/>
        <v>4.2655206771611328E-4</v>
      </c>
      <c r="OA200" s="10">
        <f t="shared" si="1351"/>
        <v>92.327875151738624</v>
      </c>
      <c r="OB200" s="9">
        <f t="shared" si="965"/>
        <v>95.640210019087817</v>
      </c>
      <c r="OC200" s="9">
        <f t="shared" si="966"/>
        <v>88.741949109720551</v>
      </c>
      <c r="OD200" s="115">
        <f t="shared" si="1352"/>
        <v>92.191079564404191</v>
      </c>
      <c r="OE200" s="15">
        <f t="shared" si="1353"/>
        <v>4.2606850928626918E-4</v>
      </c>
      <c r="OF200" s="12"/>
      <c r="OG200" s="11">
        <f t="shared" si="1696"/>
        <v>4.3477532500463034E-4</v>
      </c>
      <c r="OH200" s="10">
        <f t="shared" si="1354"/>
        <v>92.254689599980452</v>
      </c>
      <c r="OI200" s="9">
        <f t="shared" si="967"/>
        <v>95.633608770871106</v>
      </c>
      <c r="OJ200" s="9">
        <f t="shared" si="968"/>
        <v>88.602472638870594</v>
      </c>
      <c r="OK200" s="115">
        <f t="shared" si="1355"/>
        <v>92.11804070487085</v>
      </c>
      <c r="OL200" s="15">
        <f t="shared" si="1356"/>
        <v>4.3427549779717877E-4</v>
      </c>
      <c r="OM200" s="12"/>
      <c r="ON200" s="11">
        <f t="shared" si="1697"/>
        <v>4.429816575913303E-4</v>
      </c>
      <c r="OO200" s="10">
        <f t="shared" si="1357"/>
        <v>92.181383497348605</v>
      </c>
      <c r="OP200" s="9">
        <f t="shared" si="969"/>
        <v>95.626750765145687</v>
      </c>
      <c r="OQ200" s="9">
        <f t="shared" si="970"/>
        <v>88.463016670001494</v>
      </c>
      <c r="OR200" s="115">
        <f t="shared" si="1358"/>
        <v>92.044883717573583</v>
      </c>
      <c r="OS200" s="15">
        <f t="shared" si="1359"/>
        <v>4.4246536147924298E-4</v>
      </c>
      <c r="OT200" s="12"/>
      <c r="OU200" s="11">
        <f t="shared" si="1698"/>
        <v>4.5117081336763017E-4</v>
      </c>
      <c r="OV200" s="10">
        <f t="shared" si="1360"/>
        <v>92.107954512036088</v>
      </c>
      <c r="OW200" s="9">
        <f t="shared" si="971"/>
        <v>95.619631654467611</v>
      </c>
      <c r="OX200" s="9">
        <f t="shared" si="972"/>
        <v>88.323580872203067</v>
      </c>
      <c r="OY200" s="115">
        <f t="shared" si="1361"/>
        <v>91.971606263335332</v>
      </c>
      <c r="OZ200" s="15">
        <f t="shared" si="1362"/>
        <v>4.5063785225275252E-4</v>
      </c>
      <c r="PA200" s="12"/>
      <c r="PB200" s="11">
        <f t="shared" si="1699"/>
        <v>4.5934254266647047E-4</v>
      </c>
      <c r="PC200" s="10">
        <f t="shared" si="1363"/>
        <v>92.034400331046641</v>
      </c>
      <c r="PD200" s="9">
        <f t="shared" si="973"/>
        <v>95.612247130123421</v>
      </c>
      <c r="PE200" s="9">
        <f t="shared" si="974"/>
        <v>88.184164913224237</v>
      </c>
      <c r="PF200" s="115">
        <f t="shared" si="1364"/>
        <v>91.898206021673829</v>
      </c>
      <c r="PG200" s="15">
        <f t="shared" si="1365"/>
        <v>4.587927245129934E-4</v>
      </c>
      <c r="PH200" s="12"/>
      <c r="PI200" s="11">
        <f t="shared" si="1700"/>
        <v>4.674965982869113E-4</v>
      </c>
      <c r="PJ200" s="10">
        <f t="shared" si="1366"/>
        <v>91.960718660450965</v>
      </c>
      <c r="PK200" s="9">
        <f t="shared" si="975"/>
        <v>95.60459292257211</v>
      </c>
      <c r="PL200" s="9">
        <f t="shared" si="976"/>
        <v>88.04476845954251</v>
      </c>
      <c r="PM200" s="115">
        <f t="shared" si="1367"/>
        <v>91.82468069105731</v>
      </c>
      <c r="PN200" s="15">
        <f t="shared" si="1368"/>
        <v>4.6692973515325331E-4</v>
      </c>
      <c r="PO200" s="12"/>
      <c r="PP200" s="11">
        <f t="shared" si="1701"/>
        <v>4.7563273551795874E-4</v>
      </c>
      <c r="PQ200" s="10">
        <f t="shared" si="1369"/>
        <v>91.886907225637842</v>
      </c>
      <c r="PR200" s="9">
        <f t="shared" si="977"/>
        <v>95.596664801875875</v>
      </c>
      <c r="PS200" s="9">
        <f t="shared" si="978"/>
        <v>87.905391176434208</v>
      </c>
      <c r="PT200" s="115">
        <f t="shared" si="1370"/>
        <v>91.751027989155034</v>
      </c>
      <c r="PU200" s="15">
        <f t="shared" si="1371"/>
        <v>4.7504864358708667E-4</v>
      </c>
      <c r="PV200" s="12"/>
      <c r="PW200" s="11">
        <f t="shared" si="1702"/>
        <v>4.8375071216166354E-4</v>
      </c>
      <c r="PX200" s="10">
        <f t="shared" si="1372"/>
        <v>91.812963771559907</v>
      </c>
      <c r="PY200" s="9">
        <f t="shared" si="979"/>
        <v>95.588458578119486</v>
      </c>
      <c r="PZ200" s="9">
        <f t="shared" si="980"/>
        <v>87.766032728042916</v>
      </c>
      <c r="QA200" s="115">
        <f t="shared" si="1373"/>
        <v>91.677245653081201</v>
      </c>
      <c r="QB200" s="15">
        <f t="shared" si="1374"/>
        <v>4.831492117699869E-4</v>
      </c>
      <c r="QC200" s="12"/>
      <c r="QD200" s="11">
        <f t="shared" si="1703"/>
        <v>4.9185028855561533E-4</v>
      </c>
      <c r="QE200" s="10">
        <f t="shared" si="1375"/>
        <v>91.738886062972881</v>
      </c>
      <c r="QF200" s="9">
        <f t="shared" si="981"/>
        <v>95.579970101818361</v>
      </c>
      <c r="QG200" s="9">
        <f t="shared" si="982"/>
        <v>87.626692777449577</v>
      </c>
      <c r="QH200" s="115">
        <f t="shared" si="1376"/>
        <v>91.603331439633962</v>
      </c>
      <c r="QI200" s="15">
        <f t="shared" si="1377"/>
        <v>4.9123120422027162E-4</v>
      </c>
      <c r="QJ200" s="12"/>
      <c r="QK200" s="11">
        <f t="shared" si="1704"/>
        <v>4.9993122759464865E-4</v>
      </c>
      <c r="QL200" s="10">
        <f t="shared" si="1378"/>
        <v>91.664671884669843</v>
      </c>
      <c r="QM200" s="9">
        <f t="shared" si="983"/>
        <v>95.571195264315222</v>
      </c>
      <c r="QN200" s="9">
        <f t="shared" si="984"/>
        <v>87.487370986741425</v>
      </c>
      <c r="QO200" s="115">
        <f t="shared" si="1379"/>
        <v>91.529283125528323</v>
      </c>
      <c r="QP200" s="15">
        <f t="shared" si="1380"/>
        <v>4.9929438803931038E-4</v>
      </c>
      <c r="QQ200" s="12"/>
      <c r="QR200" s="11">
        <f t="shared" si="1705"/>
        <v>5.0799329475190722E-4</v>
      </c>
      <c r="QS200" s="10">
        <f t="shared" si="1381"/>
        <v>91.590319041709193</v>
      </c>
      <c r="QT200" s="9">
        <f t="shared" si="985"/>
        <v>95.562129998165261</v>
      </c>
      <c r="QU200" s="9">
        <f t="shared" si="986"/>
        <v>87.348067017081831</v>
      </c>
      <c r="QV200" s="115">
        <f t="shared" si="1382"/>
        <v>91.455098507623546</v>
      </c>
      <c r="QW200" s="15">
        <f t="shared" si="1383"/>
        <v>5.0733853293101407E-4</v>
      </c>
      <c r="QX200" s="12"/>
      <c r="QY200" s="11">
        <f t="shared" si="1706"/>
        <v>5.1603625809913992E-4</v>
      </c>
      <c r="QZ200" s="10">
        <f t="shared" si="1384"/>
        <v>91.515825359637319</v>
      </c>
      <c r="RA200" s="9">
        <f t="shared" si="987"/>
        <v>95.552770277509865</v>
      </c>
      <c r="RB200" s="9">
        <f t="shared" si="988"/>
        <v>87.208780528779968</v>
      </c>
      <c r="RC200" s="115">
        <f t="shared" si="1385"/>
        <v>91.380775403144924</v>
      </c>
      <c r="RD200" s="15">
        <f t="shared" si="1386"/>
        <v>5.1536341122060392E-4</v>
      </c>
      <c r="RE200" s="12"/>
      <c r="RF200" s="11">
        <f t="shared" si="1707"/>
        <v>5.2405988832631149E-4</v>
      </c>
      <c r="RG200" s="10">
        <f t="shared" si="1387"/>
        <v>91.441188684705338</v>
      </c>
      <c r="RH200" s="9">
        <f t="shared" si="989"/>
        <v>95.54311211843887</v>
      </c>
      <c r="RI200" s="9">
        <f t="shared" si="990"/>
        <v>87.069511181359005</v>
      </c>
      <c r="RJ200" s="115">
        <f t="shared" si="1388"/>
        <v>91.30631164989893</v>
      </c>
      <c r="RK200" s="15">
        <f t="shared" si="1389"/>
        <v>5.2336879787278419E-4</v>
      </c>
      <c r="RL200" s="12"/>
      <c r="RM200" s="11">
        <f t="shared" si="1708"/>
        <v>5.3206395876057152E-4</v>
      </c>
      <c r="RN200" s="10">
        <f t="shared" si="1390"/>
        <v>91.366406884079368</v>
      </c>
      <c r="RO200" s="9">
        <f t="shared" si="991"/>
        <v>95.533151579341194</v>
      </c>
      <c r="RP200" s="9">
        <f t="shared" si="992"/>
        <v>86.930258633626451</v>
      </c>
      <c r="RQ200" s="115">
        <f t="shared" si="1391"/>
        <v>91.231705106483815</v>
      </c>
      <c r="RR200" s="15">
        <f t="shared" si="1392"/>
        <v>5.3135447050904031E-4</v>
      </c>
      <c r="RS200" s="12"/>
      <c r="RT200" s="11">
        <f t="shared" si="1709"/>
        <v>5.4004824538439217E-4</v>
      </c>
      <c r="RU200" s="10">
        <f t="shared" si="1393"/>
        <v>91.291477846046021</v>
      </c>
      <c r="RV200" s="9">
        <f t="shared" si="993"/>
        <v>95.522884761244029</v>
      </c>
      <c r="RW200" s="9">
        <f t="shared" si="994"/>
        <v>86.791022543742486</v>
      </c>
      <c r="RX200" s="115">
        <f t="shared" si="1394"/>
        <v>91.156953652493257</v>
      </c>
      <c r="RY200" s="15">
        <f t="shared" si="1395"/>
        <v>5.3932020942438271E-4</v>
      </c>
      <c r="RZ200" s="12"/>
      <c r="SA200" s="11">
        <f t="shared" si="1710"/>
        <v>5.4801252685310689E-4</v>
      </c>
      <c r="SB200" s="10">
        <f t="shared" si="1396"/>
        <v>91.216399480211095</v>
      </c>
      <c r="SC200" s="9">
        <f t="shared" si="995"/>
        <v>95.512307808140392</v>
      </c>
      <c r="SD200" s="9">
        <f t="shared" si="996"/>
        <v>86.651802569288847</v>
      </c>
      <c r="SE200" s="115">
        <f t="shared" si="1397"/>
        <v>91.082055188714619</v>
      </c>
      <c r="SF200" s="15">
        <f t="shared" si="1398"/>
        <v>5.472657976033175E-4</v>
      </c>
      <c r="SG200" s="12"/>
      <c r="SH200" s="11">
        <f t="shared" si="1711"/>
        <v>5.5595658451169591E-4</v>
      </c>
      <c r="SI200" s="10">
        <f t="shared" si="1399"/>
        <v>91.141169717692719</v>
      </c>
      <c r="SJ200" s="9">
        <f t="shared" si="997"/>
        <v>95.501416907305142</v>
      </c>
      <c r="SK200" s="9">
        <f t="shared" si="998"/>
        <v>86.512598367338242</v>
      </c>
      <c r="SL200" s="115">
        <f t="shared" si="1400"/>
        <v>91.007007637321692</v>
      </c>
      <c r="SM200" s="15">
        <f t="shared" si="1401"/>
        <v>5.5519102073507557E-4</v>
      </c>
      <c r="SN200" s="12"/>
      <c r="SO200" s="11">
        <f t="shared" si="1712"/>
        <v>5.6388020241082606E-4</v>
      </c>
      <c r="SP200" s="10">
        <f t="shared" si="1402"/>
        <v>91.065786511308929</v>
      </c>
      <c r="SQ200" s="9">
        <f t="shared" si="999"/>
        <v>95.490208289599451</v>
      </c>
      <c r="SR200" s="9">
        <f t="shared" si="1000"/>
        <v>86.373409594521689</v>
      </c>
      <c r="SS200" s="115">
        <f t="shared" si="1403"/>
        <v>90.93180894206057</v>
      </c>
      <c r="ST200" s="15">
        <f t="shared" si="1404"/>
        <v>5.6309566722826136E-4</v>
      </c>
      <c r="SU200" s="12"/>
      <c r="SV200" s="11">
        <f t="shared" si="1713"/>
        <v>5.7178316732229163E-4</v>
      </c>
      <c r="SW200" s="10">
        <f t="shared" si="1405"/>
        <v>90.990247835758396</v>
      </c>
      <c r="SX200" s="9">
        <f t="shared" si="1001"/>
        <v>95.478678229763659</v>
      </c>
      <c r="SY200" s="9">
        <f t="shared" si="1002"/>
        <v>86.234235907097386</v>
      </c>
      <c r="SZ200" s="115">
        <f t="shared" si="1406"/>
        <v>90.856457068430529</v>
      </c>
      <c r="TA200" s="15">
        <f t="shared" si="1407"/>
        <v>5.7097952822468621E-4</v>
      </c>
      <c r="TB200" s="12"/>
      <c r="TC200" s="11">
        <f t="shared" si="1714"/>
        <v>5.7966526875364796E-4</v>
      </c>
      <c r="TD200" s="10">
        <f t="shared" si="1408"/>
        <v>90.914551687796092</v>
      </c>
      <c r="TE200" s="9">
        <f t="shared" si="1003"/>
        <v>95.466823046698607</v>
      </c>
      <c r="TF200" s="9">
        <f t="shared" si="1004"/>
        <v>86.095076961018592</v>
      </c>
      <c r="TG200" s="115">
        <f t="shared" si="1409"/>
        <v>90.780950003858607</v>
      </c>
      <c r="TH200" s="15">
        <f t="shared" si="1410"/>
        <v>5.7884239761255528E-4</v>
      </c>
      <c r="TI200" s="12"/>
      <c r="TJ200" s="11">
        <f t="shared" si="1715"/>
        <v>5.8752629896218118E-4</v>
      </c>
      <c r="TK200" s="10">
        <f t="shared" si="1411"/>
        <v>90.838696086402649</v>
      </c>
      <c r="TL200" s="9">
        <f t="shared" si="1005"/>
        <v>95.454639103735389</v>
      </c>
      <c r="TM200" s="9">
        <f t="shared" si="1006"/>
        <v>85.955932412001061</v>
      </c>
      <c r="TN200" s="115">
        <f t="shared" si="1412"/>
        <v>90.705285757868225</v>
      </c>
      <c r="TO200" s="15">
        <f t="shared" si="1413"/>
        <v>5.8668407203895929E-4</v>
      </c>
      <c r="TP200" s="12"/>
      <c r="TQ200" s="11">
        <f t="shared" si="1716"/>
        <v>5.9536605296819369E-4</v>
      </c>
      <c r="TR200" s="10">
        <f t="shared" si="1414"/>
        <v>90.762679072947662</v>
      </c>
      <c r="TS200" s="9">
        <f t="shared" si="1007"/>
        <v>95.442122808893586</v>
      </c>
      <c r="TT200" s="9">
        <f t="shared" si="1008"/>
        <v>85.816801915590503</v>
      </c>
      <c r="TU200" s="115">
        <f t="shared" si="1415"/>
        <v>90.629462362242037</v>
      </c>
      <c r="TV200" s="15">
        <f t="shared" si="1416"/>
        <v>5.9450435092165896E-4</v>
      </c>
      <c r="TW200" s="12"/>
      <c r="TX200" s="11">
        <f t="shared" si="1717"/>
        <v>6.0318432856755727E-4</v>
      </c>
      <c r="TY200" s="10">
        <f t="shared" si="1417"/>
        <v>90.686498711347227</v>
      </c>
      <c r="TZ200" s="9">
        <f t="shared" si="1009"/>
        <v>95.429270615127962</v>
      </c>
      <c r="UA200" s="9">
        <f t="shared" si="1010"/>
        <v>85.677685127229651</v>
      </c>
      <c r="UB200" s="115">
        <f t="shared" si="1418"/>
        <v>90.553477871178814</v>
      </c>
      <c r="UC200" s="15">
        <f t="shared" si="1419"/>
        <v>6.0230303646017776E-4</v>
      </c>
      <c r="UD200" s="12"/>
      <c r="UE200" s="11">
        <f t="shared" si="1718"/>
        <v>6.1098092634358377E-4</v>
      </c>
      <c r="UF200" s="10">
        <f t="shared" si="1420"/>
        <v>90.610153088215469</v>
      </c>
      <c r="UG200" s="9">
        <f t="shared" si="1011"/>
        <v>95.416079020563672</v>
      </c>
      <c r="UH200" s="9">
        <f t="shared" si="1012"/>
        <v>85.538581702324421</v>
      </c>
      <c r="UI200" s="115">
        <f t="shared" si="1421"/>
        <v>90.477330361444047</v>
      </c>
      <c r="UJ200" s="15">
        <f t="shared" si="1422"/>
        <v>6.1007993364625365E-4</v>
      </c>
      <c r="UK200" s="12"/>
      <c r="UL200" s="11">
        <f t="shared" si="1719"/>
        <v>6.1875564967822443E-4</v>
      </c>
      <c r="UM200" s="10">
        <f t="shared" si="1423"/>
        <v>90.533640313009869</v>
      </c>
      <c r="UN200" s="9">
        <f t="shared" si="1013"/>
        <v>95.402544568720032</v>
      </c>
      <c r="UO200" s="9">
        <f t="shared" si="1014"/>
        <v>85.399491296310885</v>
      </c>
      <c r="UP200" s="115">
        <f t="shared" si="1424"/>
        <v>90.401017932515458</v>
      </c>
      <c r="UQ200" s="15">
        <f t="shared" si="1425"/>
        <v>6.1783485027350692E-4</v>
      </c>
      <c r="UR200" s="12"/>
      <c r="US200" s="11">
        <f t="shared" si="1720"/>
        <v>6.2650830476251526E-4</v>
      </c>
      <c r="UT200" s="10">
        <f t="shared" si="1426"/>
        <v>90.456958518171191</v>
      </c>
      <c r="UU200" s="9">
        <f t="shared" si="1015"/>
        <v>95.388663848722828</v>
      </c>
      <c r="UV200" s="9">
        <f t="shared" si="1016"/>
        <v>85.260413564720054</v>
      </c>
      <c r="UW200" s="115">
        <f t="shared" si="1427"/>
        <v>90.324538706721441</v>
      </c>
      <c r="UX200" s="15">
        <f t="shared" si="1428"/>
        <v>6.255675969465645E-4</v>
      </c>
      <c r="UY200" s="12"/>
      <c r="UZ200" s="11">
        <f t="shared" si="1721"/>
        <v>6.3423870060643026E-4</v>
      </c>
      <c r="VA200" s="10">
        <f t="shared" si="1429"/>
        <v>90.380105859256616</v>
      </c>
      <c r="VB200" s="9">
        <f t="shared" si="1017"/>
        <v>95.374433495505244</v>
      </c>
      <c r="VC200" s="9">
        <f t="shared" si="1018"/>
        <v>85.121348163244093</v>
      </c>
      <c r="VD200" s="115">
        <f t="shared" si="1430"/>
        <v>90.247890829374668</v>
      </c>
      <c r="VE200" s="15">
        <f t="shared" si="1431"/>
        <v>6.3327798708937575E-4</v>
      </c>
      <c r="VF200" s="12"/>
      <c r="VG200" s="11">
        <f t="shared" si="1722"/>
        <v>6.419466490479468E-4</v>
      </c>
      <c r="VH200" s="10">
        <f t="shared" si="1432"/>
        <v>90.303080515067819</v>
      </c>
      <c r="VI200" s="9">
        <f t="shared" si="1019"/>
        <v>95.359850189997417</v>
      </c>
      <c r="VJ200" s="9">
        <f t="shared" si="1020"/>
        <v>84.982294747800935</v>
      </c>
      <c r="VK200" s="115">
        <f t="shared" si="1433"/>
        <v>90.171072468899183</v>
      </c>
      <c r="VL200" s="15">
        <f t="shared" si="1434"/>
        <v>6.4096583695292966E-4</v>
      </c>
      <c r="VM200" s="12"/>
      <c r="VN200" s="11">
        <f t="shared" si="1723"/>
        <v>6.4963196476148708E-4</v>
      </c>
      <c r="VO200" s="10">
        <f t="shared" si="1435"/>
        <v>90.225880687772587</v>
      </c>
      <c r="VP200" s="9">
        <f t="shared" si="1021"/>
        <v>95.34491065930473</v>
      </c>
      <c r="VQ200" s="9">
        <f t="shared" si="1022"/>
        <v>84.843252974598272</v>
      </c>
      <c r="VR200" s="115">
        <f t="shared" si="1436"/>
        <v>90.094081816951501</v>
      </c>
      <c r="VS200" s="15">
        <f t="shared" si="1437"/>
        <v>6.4863096562231852E-4</v>
      </c>
      <c r="VT200" s="12"/>
      <c r="VU200" s="11">
        <f t="shared" si="1724"/>
        <v>6.5729446526570411E-4</v>
      </c>
      <c r="VV200" s="10">
        <f t="shared" si="1438"/>
        <v>90.148504603020413</v>
      </c>
      <c r="VW200" s="9">
        <f t="shared" si="1023"/>
        <v>95.329611676874791</v>
      </c>
      <c r="VX200" s="9">
        <f t="shared" si="1024"/>
        <v>84.704222500198469</v>
      </c>
      <c r="VY200" s="115">
        <f t="shared" si="1439"/>
        <v>90.01691708853663</v>
      </c>
      <c r="VZ200" s="15">
        <f t="shared" si="1440"/>
        <v>6.5627319502303296E-4</v>
      </c>
      <c r="WA200" s="12"/>
      <c r="WB200" s="11">
        <f t="shared" si="1725"/>
        <v>6.6493397093049479E-4</v>
      </c>
      <c r="WC200" s="10">
        <f t="shared" si="1441"/>
        <v>90.07095051005291</v>
      </c>
      <c r="WD200" s="9">
        <f t="shared" si="1025"/>
        <v>95.313950062653234</v>
      </c>
      <c r="WE200" s="9">
        <f t="shared" si="1026"/>
        <v>84.565202981580796</v>
      </c>
      <c r="WF200" s="115">
        <f t="shared" si="1442"/>
        <v>89.939576522117022</v>
      </c>
      <c r="WG200" s="15">
        <f t="shared" si="1443"/>
        <v>6.6389234992674992E-4</v>
      </c>
      <c r="WH200" s="12"/>
      <c r="WI200" s="11">
        <f t="shared" si="1726"/>
        <v>6.7255030498348037E-4</v>
      </c>
      <c r="WJ200" s="10">
        <f t="shared" si="1444"/>
        <v>89.993216681807269</v>
      </c>
      <c r="WK200" s="9">
        <f t="shared" si="1027"/>
        <v>95.297922683228407</v>
      </c>
      <c r="WL200" s="9">
        <f t="shared" si="1028"/>
        <v>84.426194076204823</v>
      </c>
      <c r="WM200" s="115">
        <f t="shared" si="1445"/>
        <v>89.862058379716615</v>
      </c>
      <c r="WN200" s="15">
        <f t="shared" si="1446"/>
        <v>6.7148825795635336E-4</v>
      </c>
      <c r="WO200" s="12"/>
      <c r="WP200" s="11">
        <f t="shared" si="1727"/>
        <v>6.8014329351572119E-4</v>
      </c>
      <c r="WQ200" s="10">
        <f t="shared" si="1447"/>
        <v>89.915301415014682</v>
      </c>
      <c r="WR200" s="9">
        <f t="shared" si="1029"/>
        <v>95.281526451964893</v>
      </c>
      <c r="WS200" s="9">
        <f t="shared" si="1030"/>
        <v>84.287195442073056</v>
      </c>
      <c r="WT200" s="115">
        <f t="shared" si="1448"/>
        <v>89.784360947018968</v>
      </c>
      <c r="WU200" s="15">
        <f t="shared" si="1449"/>
        <v>6.7906074959030475E-4</v>
      </c>
      <c r="WV200" s="12"/>
      <c r="WW200" s="11">
        <f t="shared" si="1728"/>
        <v>6.8771276548677579E-4</v>
      </c>
      <c r="WX200" s="10">
        <f t="shared" si="1450"/>
        <v>89.837203030292841</v>
      </c>
      <c r="WY200" s="9">
        <f t="shared" si="1031"/>
        <v>95.264758329126096</v>
      </c>
      <c r="WZ200" s="9">
        <f t="shared" si="1032"/>
        <v>84.148206737791739</v>
      </c>
      <c r="XA200" s="115">
        <f t="shared" si="1451"/>
        <v>89.70648253345891</v>
      </c>
      <c r="XB200" s="15">
        <f t="shared" si="1452"/>
        <v>6.8660965816646526E-4</v>
      </c>
      <c r="XC200" s="12"/>
      <c r="XD200" s="11">
        <f t="shared" si="1729"/>
        <v>6.9525855272918559E-4</v>
      </c>
      <c r="XE200" s="10">
        <f t="shared" si="1453"/>
        <v>89.758919872231985</v>
      </c>
      <c r="XF200" s="9">
        <f t="shared" si="1033"/>
        <v>95.247615321985819</v>
      </c>
      <c r="XG200" s="9">
        <f t="shared" si="1034"/>
        <v>84.009227622632721</v>
      </c>
      <c r="XH200" s="115">
        <f t="shared" si="1454"/>
        <v>89.62842147230927</v>
      </c>
      <c r="XI200" s="15">
        <f t="shared" si="1455"/>
        <v>6.9413481988516584E-4</v>
      </c>
      <c r="XJ200" s="12"/>
      <c r="XK200" s="11">
        <f t="shared" si="1730"/>
        <v>7.0278048995220778E-4</v>
      </c>
      <c r="XL200" s="10">
        <f t="shared" si="1456"/>
        <v>89.680450309475987</v>
      </c>
      <c r="XM200" s="9">
        <f t="shared" si="1035"/>
        <v>95.230094484928983</v>
      </c>
      <c r="XN200" s="9">
        <f t="shared" si="1036"/>
        <v>83.870257756593674</v>
      </c>
      <c r="XO200" s="115">
        <f t="shared" si="1457"/>
        <v>89.550176120761336</v>
      </c>
      <c r="XP200" s="15">
        <f t="shared" si="1458"/>
        <v>7.0163607381170897E-4</v>
      </c>
      <c r="XQ200" s="12"/>
      <c r="XR200" s="11">
        <f t="shared" si="1731"/>
        <v>7.1027841474496727E-4</v>
      </c>
      <c r="XS200" s="10">
        <f t="shared" si="1459"/>
        <v>89.601792734797129</v>
      </c>
      <c r="XT200" s="9">
        <f t="shared" si="1037"/>
        <v>95.21219291954155</v>
      </c>
      <c r="XU200" s="9">
        <f t="shared" si="1038"/>
        <v>83.731296800457685</v>
      </c>
      <c r="XV200" s="115">
        <f t="shared" si="1460"/>
        <v>89.471744859999617</v>
      </c>
      <c r="XW200" s="15">
        <f t="shared" si="1461"/>
        <v>7.0911326187824135E-4</v>
      </c>
      <c r="XX200" s="12"/>
      <c r="XY200" s="11">
        <f t="shared" si="1732"/>
        <v>7.1775216757895537E-4</v>
      </c>
      <c r="XZ200" s="10">
        <f t="shared" si="1462"/>
        <v>89.52294556516523</v>
      </c>
      <c r="YA200" s="9">
        <f t="shared" si="1039"/>
        <v>95.19390777468972</v>
      </c>
      <c r="YB200" s="9">
        <f t="shared" si="1040"/>
        <v>83.592344415852565</v>
      </c>
      <c r="YC200" s="115">
        <f t="shared" si="1463"/>
        <v>89.393126095271143</v>
      </c>
      <c r="YD200" s="15">
        <f t="shared" si="1464"/>
        <v>7.1656622888497756E-4</v>
      </c>
      <c r="YE200" s="12"/>
      <c r="YF200" s="11">
        <f t="shared" si="1733"/>
        <v>7.2520159180989913E-4</v>
      </c>
      <c r="YG200" s="10">
        <f t="shared" si="1465"/>
        <v>89.443907241811146</v>
      </c>
      <c r="YH200" s="9">
        <f t="shared" si="1041"/>
        <v>95.175236246588454</v>
      </c>
      <c r="YI200" s="9">
        <f t="shared" si="1042"/>
        <v>83.453400265309625</v>
      </c>
      <c r="YJ200" s="115">
        <f t="shared" si="1466"/>
        <v>89.314318255949047</v>
      </c>
      <c r="YK200" s="15">
        <f t="shared" si="1467"/>
        <v>7.2399482250080948E-4</v>
      </c>
      <c r="YL200" s="12"/>
      <c r="YM200" s="11">
        <f t="shared" si="1734"/>
        <v>7.3262653367896192E-4</v>
      </c>
      <c r="YN200" s="10">
        <f t="shared" si="1468"/>
        <v>89.364676230284772</v>
      </c>
      <c r="YO200" s="9">
        <f t="shared" si="1043"/>
        <v>95.156175578859489</v>
      </c>
      <c r="YP200" s="9">
        <f t="shared" si="1044"/>
        <v>83.314464012321153</v>
      </c>
      <c r="YQ200" s="115">
        <f t="shared" si="1469"/>
        <v>89.235319795590328</v>
      </c>
      <c r="YR200" s="15">
        <f t="shared" si="1470"/>
        <v>7.3139889326333772E-4</v>
      </c>
      <c r="YS200" s="12"/>
      <c r="YT200" s="11">
        <f t="shared" si="1735"/>
        <v>7.4002684231338958E-4</v>
      </c>
      <c r="YU200" s="10">
        <f t="shared" si="1471"/>
        <v>89.285251020507019</v>
      </c>
      <c r="YV200" s="9">
        <f t="shared" si="1045"/>
        <v>95.136723062578838</v>
      </c>
      <c r="YW200" s="9">
        <f t="shared" si="1046"/>
        <v>83.175535321397504</v>
      </c>
      <c r="YX200" s="115">
        <f t="shared" si="1472"/>
        <v>89.156129191988171</v>
      </c>
      <c r="YY200" s="15">
        <f t="shared" si="1473"/>
        <v>7.3877829457827632E-4</v>
      </c>
      <c r="YZ200" s="12"/>
      <c r="ZA200" s="11">
        <f t="shared" si="1736"/>
        <v>7.4740236972649474E-4</v>
      </c>
      <c r="ZB200" s="10">
        <f t="shared" si="1474"/>
        <v>89.20563012681643</v>
      </c>
      <c r="ZC200" s="9">
        <f t="shared" si="1047"/>
        <v>95.116876036313968</v>
      </c>
      <c r="ZD200" s="9">
        <f t="shared" si="1048"/>
        <v>83.03661385812363</v>
      </c>
      <c r="ZE200" s="115">
        <f t="shared" si="1475"/>
        <v>89.076744947218799</v>
      </c>
      <c r="ZF200" s="15">
        <f t="shared" si="1476"/>
        <v>7.4613288271825748E-4</v>
      </c>
      <c r="ZG200" s="12"/>
      <c r="ZH200" s="11">
        <f t="shared" si="1737"/>
        <v>7.547529708170456E-4</v>
      </c>
      <c r="ZI200" s="10">
        <f t="shared" si="1477"/>
        <v>89.125812088010264</v>
      </c>
      <c r="ZJ200" s="9">
        <f t="shared" si="1049"/>
        <v>95.096631886150661</v>
      </c>
      <c r="ZK200" s="9">
        <f t="shared" si="1050"/>
        <v>82.8976992892147</v>
      </c>
      <c r="ZL200" s="115">
        <f t="shared" si="1478"/>
        <v>88.997165587682673</v>
      </c>
      <c r="ZM200" s="15">
        <f t="shared" si="1479"/>
        <v>7.5346251682106044E-4</v>
      </c>
      <c r="ZN200" s="12"/>
      <c r="ZO200" s="11">
        <f t="shared" si="1738"/>
        <v>7.6207850336804637E-4</v>
      </c>
      <c r="ZP200" s="10">
        <f t="shared" si="1480"/>
        <v>89.045795467380003</v>
      </c>
      <c r="ZQ200" s="9">
        <f t="shared" si="1051"/>
        <v>95.075988045709707</v>
      </c>
      <c r="ZR200" s="9">
        <f t="shared" si="1052"/>
        <v>82.75879128257084</v>
      </c>
      <c r="ZS200" s="115">
        <f t="shared" si="1481"/>
        <v>88.917389664140273</v>
      </c>
      <c r="ZT200" s="15">
        <f t="shared" si="1482"/>
        <v>7.6076705888725366E-4</v>
      </c>
      <c r="ZU200" s="12"/>
      <c r="ZV200" s="11">
        <f t="shared" si="1739"/>
        <v>7.6937882804493723E-4</v>
      </c>
      <c r="ZW200" s="10">
        <f t="shared" si="1483"/>
        <v>88.965578852741331</v>
      </c>
      <c r="ZX200" s="9">
        <f t="shared" si="1053"/>
        <v>95.054941996153488</v>
      </c>
      <c r="ZY200" s="9">
        <f t="shared" si="1054"/>
        <v>82.619889507331365</v>
      </c>
      <c r="ZZ200" s="115">
        <f t="shared" si="1484"/>
        <v>88.837415751742427</v>
      </c>
      <c r="AAA200" s="15">
        <f t="shared" si="1485"/>
        <v>7.6804637377726162E-4</v>
      </c>
      <c r="AAB200" s="12"/>
      <c r="AAC200" s="11">
        <f t="shared" si="1740"/>
        <v>7.7665380839319188E-4</v>
      </c>
      <c r="AAD200" s="10">
        <f t="shared" si="1486"/>
        <v>88.885160856458782</v>
      </c>
      <c r="AAE200" s="9">
        <f t="shared" si="1055"/>
        <v>95.033491266182637</v>
      </c>
      <c r="AAF200" s="9">
        <f t="shared" si="1056"/>
        <v>82.480993633928136</v>
      </c>
      <c r="AAG200" s="115">
        <f t="shared" si="1487"/>
        <v>88.757242450055386</v>
      </c>
      <c r="AAH200" s="15">
        <f t="shared" si="1488"/>
        <v>7.7530032920785361E-4</v>
      </c>
      <c r="AAI200" s="12"/>
      <c r="AAJ200" s="11">
        <f t="shared" si="1741"/>
        <v>7.8390331083533281E-4</v>
      </c>
      <c r="AAK200" s="10">
        <f t="shared" si="1489"/>
        <v>88.804540115464988</v>
      </c>
      <c r="AAL200" s="9">
        <f t="shared" si="1057"/>
        <v>95.011633432022791</v>
      </c>
      <c r="AAM200" s="9">
        <f t="shared" si="1058"/>
        <v>82.342103334138002</v>
      </c>
      <c r="AAN200" s="115">
        <f t="shared" si="1490"/>
        <v>88.676868383080404</v>
      </c>
      <c r="AAO200" s="15">
        <f t="shared" si="1491"/>
        <v>7.8252879574809079E-4</v>
      </c>
      <c r="AAP200" s="12"/>
      <c r="AAQ200" s="11">
        <f t="shared" si="1742"/>
        <v>7.9112720466738328E-4</v>
      </c>
      <c r="AAR200" s="10">
        <f t="shared" si="1492"/>
        <v>88.723715291274516</v>
      </c>
      <c r="AAS200" s="9">
        <f t="shared" si="1059"/>
        <v>94.989366117401573</v>
      </c>
      <c r="AAT200" s="9">
        <f t="shared" si="1060"/>
        <v>82.203218281134781</v>
      </c>
      <c r="AAU200" s="115">
        <f t="shared" si="1493"/>
        <v>88.596292199268177</v>
      </c>
      <c r="AAV200" s="15">
        <f t="shared" si="1494"/>
        <v>7.8973164681469686E-4</v>
      </c>
      <c r="AAW200" s="11"/>
      <c r="AAX200" s="11">
        <f t="shared" si="1743"/>
        <v>7.9832536205473061E-4</v>
      </c>
      <c r="AAY200" s="10">
        <f t="shared" si="1495"/>
        <v>88.642685069992609</v>
      </c>
      <c r="AAZ200" s="9">
        <f t="shared" si="1061"/>
        <v>94.966686993515964</v>
      </c>
      <c r="ABA200" s="9">
        <f t="shared" si="1062"/>
        <v>82.064338149539878</v>
      </c>
      <c r="ABB200" s="115">
        <f t="shared" si="1496"/>
        <v>88.515512571527921</v>
      </c>
      <c r="ABC200" s="15">
        <f t="shared" si="1497"/>
        <v>7.9690875866690743E-4</v>
      </c>
      <c r="ABD200" s="11"/>
      <c r="ABE200" s="11">
        <f t="shared" si="1744"/>
        <v>8.0549765802746614E-4</v>
      </c>
      <c r="ABF200" s="10">
        <f t="shared" si="1498"/>
        <v>88.561448162318399</v>
      </c>
      <c r="ABG200" s="9">
        <f t="shared" si="1063"/>
        <v>94.943593778990063</v>
      </c>
      <c r="ABH200" s="9">
        <f t="shared" si="1064"/>
        <v>81.925462615472625</v>
      </c>
      <c r="ABI200" s="115">
        <f t="shared" si="1499"/>
        <v>88.434528197231344</v>
      </c>
      <c r="ABJ200" s="15">
        <f t="shared" si="1500"/>
        <v>8.0406001040076152E-4</v>
      </c>
      <c r="ABK200" s="11"/>
      <c r="ABL200" s="11">
        <f t="shared" si="1745"/>
        <v>8.1264397047513379E-4</v>
      </c>
      <c r="ABM200" s="10">
        <f t="shared" si="1501"/>
        <v>88.480003303543228</v>
      </c>
      <c r="ABN200" s="9">
        <f t="shared" si="1065"/>
        <v>94.920084239823524</v>
      </c>
      <c r="ABO200" s="9">
        <f t="shared" si="1066"/>
        <v>81.786591356599274</v>
      </c>
      <c r="ABP200" s="115">
        <f t="shared" si="1502"/>
        <v>88.353337798211399</v>
      </c>
      <c r="ABQ200" s="15">
        <f t="shared" si="1503"/>
        <v>8.1118528394288534E-4</v>
      </c>
      <c r="ABR200" s="11"/>
      <c r="ABS200" s="11">
        <f t="shared" si="1746"/>
        <v>8.1976418014096959E-4</v>
      </c>
      <c r="ABT200" s="10">
        <f t="shared" si="1504"/>
        <v>88.398349253543586</v>
      </c>
      <c r="ABU200" s="9">
        <f t="shared" si="1067"/>
        <v>94.896156189330597</v>
      </c>
      <c r="ABV200" s="9">
        <f t="shared" si="1068"/>
        <v>81.6477240521818</v>
      </c>
      <c r="ABW200" s="115">
        <f t="shared" si="1505"/>
        <v>88.271940120756199</v>
      </c>
      <c r="ABX200" s="15">
        <f t="shared" si="1506"/>
        <v>8.1828446404371455E-4</v>
      </c>
      <c r="ABY200" s="11"/>
      <c r="ABZ200" s="11">
        <f t="shared" si="1747"/>
        <v>8.268581706155618E-4</v>
      </c>
      <c r="ACA200" s="10">
        <f t="shared" si="1507"/>
        <v>88.316484796769316</v>
      </c>
      <c r="ACB200" s="9">
        <f t="shared" si="1069"/>
        <v>94.871807488070033</v>
      </c>
      <c r="ACC200" s="9">
        <f t="shared" si="1070"/>
        <v>81.508860383125224</v>
      </c>
      <c r="ACD200" s="115">
        <f t="shared" si="1508"/>
        <v>88.190333935597636</v>
      </c>
      <c r="ACE200" s="15">
        <f t="shared" si="1509"/>
        <v>8.2535743827024039E-4</v>
      </c>
      <c r="ACF200" s="11"/>
      <c r="ACG200" s="11">
        <f t="shared" si="1748"/>
        <v>8.3392582833002687E-4</v>
      </c>
      <c r="ACH200" s="10">
        <f t="shared" si="1510"/>
        <v>88.234408742226464</v>
      </c>
      <c r="ACI200" s="9">
        <f t="shared" si="1071"/>
        <v>94.847036043765925</v>
      </c>
      <c r="ACJ200" s="9">
        <f t="shared" si="1072"/>
        <v>81.370000032024194</v>
      </c>
      <c r="ACK200" s="115">
        <f t="shared" si="1511"/>
        <v>88.108518037895067</v>
      </c>
      <c r="ACL200" s="15">
        <f t="shared" si="1512"/>
        <v>8.3240409699824778E-4</v>
      </c>
      <c r="ACM200" s="11"/>
      <c r="ACN200" s="11">
        <f t="shared" si="1749"/>
        <v>8.4096704254864535E-4</v>
      </c>
      <c r="ACO200" s="10">
        <f t="shared" si="1513"/>
        <v>88.15211992345526</v>
      </c>
      <c r="ACP200" s="9">
        <f t="shared" si="1073"/>
        <v>94.82183981121959</v>
      </c>
      <c r="ACQ200" s="9">
        <f t="shared" si="1074"/>
        <v>81.231142683209143</v>
      </c>
      <c r="ACR200" s="115">
        <f t="shared" si="1514"/>
        <v>88.026491247214366</v>
      </c>
      <c r="ACS200" s="15">
        <f t="shared" si="1515"/>
        <v>8.394243334040166E-4</v>
      </c>
      <c r="ACT200" s="11"/>
      <c r="ACU200" s="11">
        <f t="shared" si="1750"/>
        <v>8.4798170536096791E-4</v>
      </c>
      <c r="ACV200" s="10">
        <f t="shared" si="1516"/>
        <v>88.069617198503423</v>
      </c>
      <c r="ACW200" s="9">
        <f t="shared" si="1075"/>
        <v>94.796216792212661</v>
      </c>
      <c r="ACX200" s="9">
        <f t="shared" si="1076"/>
        <v>81.092288022790981</v>
      </c>
      <c r="ACY200" s="115">
        <f t="shared" si="1517"/>
        <v>87.944252407501821</v>
      </c>
      <c r="ACZ200" s="15">
        <f t="shared" si="1518"/>
        <v>8.4641804345557598E-4</v>
      </c>
      <c r="ADA200" s="11"/>
      <c r="ADB200" s="11">
        <f t="shared" si="1751"/>
        <v>8.5496971167344697E-4</v>
      </c>
      <c r="ADC200" s="10">
        <f t="shared" si="1519"/>
        <v>87.986899449894338</v>
      </c>
      <c r="ADD200" s="9">
        <f t="shared" si="1077"/>
        <v>94.77016503540149</v>
      </c>
      <c r="ADE200" s="9">
        <f t="shared" si="1078"/>
        <v>80.953435738705252</v>
      </c>
      <c r="ADF200" s="115">
        <f t="shared" si="1520"/>
        <v>87.861800387053364</v>
      </c>
      <c r="ADG200" s="15">
        <f t="shared" si="1521"/>
        <v>8.5338512590346074E-4</v>
      </c>
      <c r="ADH200" s="11"/>
      <c r="ADI200" s="11">
        <f t="shared" si="1752"/>
        <v>8.6193095920055558E-4</v>
      </c>
      <c r="ADJ200" s="10">
        <f t="shared" si="1522"/>
        <v>87.903965584590622</v>
      </c>
      <c r="ADK200" s="9">
        <f t="shared" si="1079"/>
        <v>94.743682636202948</v>
      </c>
      <c r="ADL200" s="9">
        <f t="shared" si="1080"/>
        <v>80.814585520755116</v>
      </c>
      <c r="ADM200" s="115">
        <f t="shared" si="1523"/>
        <v>87.779134078479032</v>
      </c>
      <c r="ADN200" s="15">
        <f t="shared" si="1524"/>
        <v>8.603254822709943E-4</v>
      </c>
      <c r="ADO200" s="11"/>
      <c r="ADP200" s="11">
        <f t="shared" si="1753"/>
        <v>8.6886534845543109E-4</v>
      </c>
      <c r="ADQ200" s="10">
        <f t="shared" si="1525"/>
        <v>87.820814533952841</v>
      </c>
      <c r="ADR200" s="9">
        <f t="shared" si="1081"/>
        <v>94.716767736671883</v>
      </c>
      <c r="ADS200" s="9">
        <f t="shared" si="1082"/>
        <v>80.675737060653759</v>
      </c>
      <c r="ADT200" s="115">
        <f t="shared" si="1526"/>
        <v>87.696252398662821</v>
      </c>
      <c r="ADU200" s="15">
        <f t="shared" si="1527"/>
        <v>8.6723901684411086E-4</v>
      </c>
      <c r="ADV200" s="11"/>
      <c r="ADW200" s="11">
        <f t="shared" si="1754"/>
        <v>8.7577278274001476E-4</v>
      </c>
      <c r="ADX200" s="10">
        <f t="shared" si="1528"/>
        <v>87.737445253693778</v>
      </c>
      <c r="ADY200" s="9">
        <f t="shared" si="1083"/>
        <v>94.689418525370215</v>
      </c>
      <c r="ADZ200" s="9">
        <f t="shared" si="1084"/>
        <v>80.536890052065871</v>
      </c>
      <c r="AEA200" s="115">
        <f t="shared" si="1529"/>
        <v>87.61315428871805</v>
      </c>
      <c r="AEB200" s="15">
        <f t="shared" si="1530"/>
        <v>8.7412563666069791E-4</v>
      </c>
      <c r="AEC200" s="11"/>
      <c r="AED200" s="11">
        <f t="shared" si="1755"/>
        <v>8.8265316813474187E-4</v>
      </c>
      <c r="AEE200" s="10">
        <f t="shared" si="1531"/>
        <v>87.653856723828028</v>
      </c>
      <c r="AEF200" s="9">
        <f t="shared" si="1085"/>
        <v>94.661633237227932</v>
      </c>
      <c r="AEG200" s="9">
        <f t="shared" si="1086"/>
        <v>80.398044190647624</v>
      </c>
      <c r="AEH200" s="115">
        <f t="shared" si="1532"/>
        <v>87.529838713937778</v>
      </c>
      <c r="AEI200" s="15">
        <f t="shared" si="1533"/>
        <v>8.8098525149955082E-4</v>
      </c>
      <c r="AEJ200" s="11"/>
      <c r="AEK200" s="11">
        <f t="shared" si="1756"/>
        <v>8.8950641348777557E-4</v>
      </c>
      <c r="AEL200" s="10">
        <f t="shared" si="1534"/>
        <v>87.57004794861686</v>
      </c>
      <c r="AEM200" s="9">
        <f t="shared" si="1087"/>
        <v>94.633410153395971</v>
      </c>
      <c r="AEN200" s="9">
        <f t="shared" si="1088"/>
        <v>80.25919917408666</v>
      </c>
      <c r="AEO200" s="115">
        <f t="shared" si="1535"/>
        <v>87.446304663741316</v>
      </c>
      <c r="AEP200" s="15">
        <f t="shared" si="1536"/>
        <v>8.8781777386880622E-4</v>
      </c>
      <c r="AEQ200" s="11"/>
      <c r="AER200" s="11">
        <f t="shared" si="1757"/>
        <v>8.9633243040375605E-4</v>
      </c>
      <c r="AES200" s="10">
        <f t="shared" si="1537"/>
        <v>87.486017956509045</v>
      </c>
      <c r="AET200" s="9">
        <f t="shared" si="1089"/>
        <v>94.604747601091304</v>
      </c>
      <c r="AEU200" s="9">
        <f t="shared" si="1090"/>
        <v>80.120354702140361</v>
      </c>
      <c r="AEV200" s="115">
        <f t="shared" si="1538"/>
        <v>87.362551151615833</v>
      </c>
      <c r="AEW200" s="15">
        <f t="shared" si="1539"/>
        <v>8.9462311899401927E-4</v>
      </c>
      <c r="AEX200" s="11"/>
      <c r="AEY200" s="11">
        <f t="shared" si="1758"/>
        <v>9.0313113323214097E-4</v>
      </c>
      <c r="AEZ200" s="10">
        <f t="shared" si="1540"/>
        <v>87.401765800076902</v>
      </c>
      <c r="AFA200" s="9">
        <f t="shared" si="1091"/>
        <v>94.575643953434252</v>
      </c>
      <c r="AFB200" s="9">
        <f t="shared" si="1092"/>
        <v>79.981510476673861</v>
      </c>
      <c r="AFC200" s="115">
        <f t="shared" si="1541"/>
        <v>87.278577215054057</v>
      </c>
      <c r="AFD200" s="15">
        <f t="shared" si="1542"/>
        <v>9.0140120480576254E-4</v>
      </c>
      <c r="AFE200" s="11"/>
      <c r="AFF200" s="11">
        <f t="shared" si="1759"/>
        <v>9.0990243905506984E-4</v>
      </c>
      <c r="AFG200" s="10">
        <f t="shared" si="1543"/>
        <v>87.317290555948375</v>
      </c>
      <c r="AFH200" s="9">
        <f t="shared" si="1093"/>
        <v>94.546097629278123</v>
      </c>
      <c r="AFI200" s="9">
        <f t="shared" si="1094"/>
        <v>79.842666201696133</v>
      </c>
      <c r="AFJ200" s="115">
        <f t="shared" si="1544"/>
        <v>87.194381915487128</v>
      </c>
      <c r="AFK200" s="15">
        <f t="shared" si="1545"/>
        <v>9.0815195192687625E-4</v>
      </c>
      <c r="AFL200" s="11"/>
      <c r="AFM200" s="11">
        <f t="shared" si="1760"/>
        <v>9.1664626767486352E-4</v>
      </c>
      <c r="AFN200" s="10">
        <f t="shared" si="1546"/>
        <v>87.232591324734358</v>
      </c>
      <c r="AFO200" s="9">
        <f t="shared" si="1095"/>
        <v>94.516107093031451</v>
      </c>
      <c r="AFP200" s="9">
        <f t="shared" si="1096"/>
        <v>79.703821583396447</v>
      </c>
      <c r="AFQ200" s="115">
        <f t="shared" si="1547"/>
        <v>87.109964338213956</v>
      </c>
      <c r="AFR200" s="15">
        <f t="shared" si="1548"/>
        <v>9.1487528365923618E-4</v>
      </c>
      <c r="AFS200" s="11"/>
      <c r="AFT200" s="11">
        <f t="shared" si="1761"/>
        <v>9.2336254160102504E-4</v>
      </c>
      <c r="AFU200" s="10">
        <f t="shared" si="1549"/>
        <v>87.147667230952493</v>
      </c>
      <c r="AFV200" s="9">
        <f t="shared" si="1097"/>
        <v>94.485670854472872</v>
      </c>
      <c r="AFW200" s="9">
        <f t="shared" si="1098"/>
        <v>79.564976330178865</v>
      </c>
      <c r="AFX200" s="115">
        <f t="shared" si="1550"/>
        <v>87.025323592325861</v>
      </c>
      <c r="AFY200" s="15">
        <f t="shared" si="1551"/>
        <v>9.2157112597019385E-4</v>
      </c>
      <c r="AFZ200" s="11"/>
      <c r="AGA200" s="11">
        <f t="shared" si="1762"/>
        <v>9.3005118603689801E-4</v>
      </c>
      <c r="AGB200" s="10">
        <f t="shared" si="1552"/>
        <v>87.062517422946314</v>
      </c>
      <c r="AGC200" s="9">
        <f t="shared" si="1099"/>
        <v>94.454787468558791</v>
      </c>
      <c r="AGD200" s="9">
        <f t="shared" si="1100"/>
        <v>79.426130152696345</v>
      </c>
      <c r="AGE200" s="115">
        <f t="shared" si="1553"/>
        <v>86.940458810627575</v>
      </c>
      <c r="AGF200" s="15">
        <f t="shared" si="1554"/>
        <v>9.2823940747857722E-4</v>
      </c>
      <c r="AGG200" s="11"/>
      <c r="AGH200" s="11">
        <f t="shared" si="1763"/>
        <v>9.3671212886587427E-4</v>
      </c>
      <c r="AGI200" s="10">
        <f t="shared" si="1555"/>
        <v>86.977141072800691</v>
      </c>
      <c r="AGJ200" s="9">
        <f t="shared" si="1101"/>
        <v>94.423455535224036</v>
      </c>
      <c r="AGK200" s="9">
        <f t="shared" si="1102"/>
        <v>79.287282763883638</v>
      </c>
      <c r="AGL200" s="115">
        <f t="shared" si="1556"/>
        <v>86.855369149553837</v>
      </c>
      <c r="AGM200" s="15">
        <f t="shared" si="1557"/>
        <v>9.3488005944036758E-4</v>
      </c>
      <c r="AGN200" s="11"/>
      <c r="AGO200" s="11">
        <f t="shared" si="1764"/>
        <v>9.4334530063725169E-4</v>
      </c>
      <c r="AGP200" s="10">
        <f t="shared" si="1558"/>
        <v>86.891537376253098</v>
      </c>
      <c r="AGQ200" s="9">
        <f t="shared" si="1103"/>
        <v>94.391673699175541</v>
      </c>
      <c r="AGR200" s="9">
        <f t="shared" si="1104"/>
        <v>79.148433878989195</v>
      </c>
      <c r="AGS200" s="115">
        <f t="shared" si="1559"/>
        <v>86.770053789082368</v>
      </c>
      <c r="AGT200" s="15">
        <f t="shared" si="1560"/>
        <v>9.4149301573396443E-4</v>
      </c>
      <c r="AGU200" s="11"/>
      <c r="AGV200" s="11">
        <f t="shared" si="1765"/>
        <v>9.4995063455168666E-4</v>
      </c>
      <c r="AGW200" s="10">
        <f t="shared" si="1561"/>
        <v>86.805705552601012</v>
      </c>
      <c r="AGX200" s="9">
        <f t="shared" si="1105"/>
        <v>94.359440649679357</v>
      </c>
      <c r="AGY200" s="9">
        <f t="shared" si="1106"/>
        <v>79.009583215606511</v>
      </c>
      <c r="AGZ200" s="115">
        <f t="shared" si="1562"/>
        <v>86.684511932642934</v>
      </c>
      <c r="AHA200" s="15">
        <f t="shared" si="1563"/>
        <v>9.4807821284510795E-4</v>
      </c>
      <c r="AHB200" s="11"/>
      <c r="AHC200" s="11">
        <f t="shared" si="1766"/>
        <v>9.5652806644626949E-4</v>
      </c>
      <c r="AHD200" s="10">
        <f t="shared" si="1564"/>
        <v>86.719644844605639</v>
      </c>
      <c r="AHE200" s="9">
        <f t="shared" si="1107"/>
        <v>94.326755120340948</v>
      </c>
      <c r="AHF200" s="9">
        <f t="shared" si="1108"/>
        <v>78.870730493704357</v>
      </c>
      <c r="AHG200" s="115">
        <f t="shared" si="1565"/>
        <v>86.59874280702266</v>
      </c>
      <c r="AHH200" s="15">
        <f t="shared" si="1566"/>
        <v>9.5463558985143615E-4</v>
      </c>
      <c r="AHI200" s="11"/>
      <c r="AHJ200" s="11">
        <f t="shared" si="1767"/>
        <v>9.630775347792272E-4</v>
      </c>
      <c r="AHK200" s="10">
        <f t="shared" si="1567"/>
        <v>86.63335451839184</v>
      </c>
      <c r="AHL200" s="9">
        <f t="shared" si="1109"/>
        <v>94.293615888879046</v>
      </c>
      <c r="AHM200" s="9">
        <f t="shared" si="1110"/>
        <v>78.731875435655326</v>
      </c>
      <c r="AHN200" s="115">
        <f t="shared" si="1568"/>
        <v>86.512745662267179</v>
      </c>
      <c r="AHO200" s="15">
        <f t="shared" si="1569"/>
        <v>9.6116508840675928E-4</v>
      </c>
      <c r="AHP200" s="11"/>
      <c r="AHQ200" s="11">
        <f t="shared" si="1768"/>
        <v>9.695989806143315E-4</v>
      </c>
      <c r="AHR200" s="10">
        <f t="shared" si="1570"/>
        <v>86.546833863343977</v>
      </c>
      <c r="AHS200" s="9">
        <f t="shared" si="1111"/>
        <v>94.260021776893183</v>
      </c>
      <c r="AHT200" s="9">
        <f t="shared" si="1112"/>
        <v>78.593017766265206</v>
      </c>
      <c r="AHU200" s="115">
        <f t="shared" si="1571"/>
        <v>86.426519771579194</v>
      </c>
      <c r="AHV200" s="15">
        <f t="shared" si="1572"/>
        <v>9.6766665272487518E-4</v>
      </c>
      <c r="AHW200" s="11"/>
      <c r="AHX200" s="11">
        <f t="shared" si="1769"/>
        <v>9.7609234760484152E-4</v>
      </c>
      <c r="AHY200" s="10">
        <f t="shared" si="1573"/>
        <v>86.460082191999049</v>
      </c>
      <c r="AHZ200" s="9">
        <f t="shared" si="1113"/>
        <v>94.225971649625009</v>
      </c>
      <c r="AIA200" s="9">
        <f t="shared" si="1114"/>
        <v>78.454157212799316</v>
      </c>
      <c r="AIB200" s="115">
        <f t="shared" si="1574"/>
        <v>86.34006443121217</v>
      </c>
      <c r="AIC200" s="15">
        <f t="shared" si="1575"/>
        <v>9.7414022956321617E-4</v>
      </c>
      <c r="AID200" s="11"/>
      <c r="AIE200" s="11">
        <f t="shared" si="1770"/>
        <v>9.8255758197724201E-4</v>
      </c>
      <c r="AIF200" s="10">
        <f t="shared" si="1576"/>
        <v>86.373098839935238</v>
      </c>
      <c r="AIG200" s="9">
        <f t="shared" si="1115"/>
        <v>94.191464415713597</v>
      </c>
      <c r="AIH200" s="9">
        <f t="shared" si="1116"/>
        <v>78.315293505009606</v>
      </c>
      <c r="AII200" s="115">
        <f t="shared" si="1577"/>
        <v>86.253378960361601</v>
      </c>
      <c r="AIJ200" s="15">
        <f t="shared" si="1578"/>
        <v>9.8058576820605385E-4</v>
      </c>
      <c r="AIK200" s="11"/>
      <c r="AIL200" s="11">
        <f t="shared" si="1771"/>
        <v>9.8899463251454051E-4</v>
      </c>
      <c r="AIM200" s="10">
        <f t="shared" si="1579"/>
        <v>86.285883165657864</v>
      </c>
      <c r="AIN200" s="9">
        <f t="shared" si="1117"/>
        <v>94.156499026944786</v>
      </c>
      <c r="AIO200" s="9">
        <f t="shared" si="1118"/>
        <v>78.176426375159792</v>
      </c>
      <c r="AIP200" s="115">
        <f t="shared" si="1580"/>
        <v>86.166462701052296</v>
      </c>
      <c r="AIQ200" s="15">
        <f t="shared" si="1581"/>
        <v>9.8700322044746039E-4</v>
      </c>
      <c r="AIR200" s="11"/>
      <c r="AIS200" s="11">
        <f t="shared" si="1772"/>
        <v>9.9540345053931631E-4</v>
      </c>
      <c r="AIT200" s="10">
        <f t="shared" si="1582"/>
        <v>86.198434550481437</v>
      </c>
      <c r="AIU200" s="9">
        <f t="shared" si="1119"/>
        <v>94.12107447799481</v>
      </c>
      <c r="AIV200" s="9">
        <f t="shared" si="1120"/>
        <v>78.037555558049817</v>
      </c>
      <c r="AIW200" s="115">
        <f t="shared" si="1583"/>
        <v>86.079315018022314</v>
      </c>
      <c r="AIX200" s="15">
        <f t="shared" si="1584"/>
        <v>9.9339254057397432E-4</v>
      </c>
      <c r="AIY200" s="11"/>
      <c r="AIZ200" s="11">
        <f t="shared" si="1773"/>
        <v>1.0017839898964374E-3</v>
      </c>
      <c r="AJA200" s="10">
        <f t="shared" si="1585"/>
        <v>86.110752398408522</v>
      </c>
      <c r="AJB200" s="9">
        <f t="shared" si="1121"/>
        <v>94.085189806168344</v>
      </c>
      <c r="AJC200" s="9">
        <f t="shared" si="1122"/>
        <v>77.898680791039936</v>
      </c>
      <c r="AJD200" s="115">
        <f t="shared" si="1586"/>
        <v>85.991935298604147</v>
      </c>
      <c r="AJE200" s="15">
        <f t="shared" si="1587"/>
        <v>9.9975368534692085E-4</v>
      </c>
      <c r="AJF200" s="11"/>
      <c r="AJG200" s="11">
        <f t="shared" si="1774"/>
        <v>1.0081362069354408E-3</v>
      </c>
      <c r="AJH200" s="10">
        <f t="shared" si="1588"/>
        <v>86.022836136005651</v>
      </c>
      <c r="AJI200" s="9">
        <f t="shared" si="1123"/>
        <v>94.048844091131002</v>
      </c>
      <c r="AJJ200" s="9">
        <f t="shared" si="1124"/>
        <v>77.759801814072972</v>
      </c>
      <c r="AJK200" s="115">
        <f t="shared" si="1589"/>
        <v>85.904322952601987</v>
      </c>
      <c r="AJL200" s="15">
        <f t="shared" si="1590"/>
        <v>1.0060866139845282E-3</v>
      </c>
      <c r="AJM200" s="11"/>
      <c r="AJN200" s="11">
        <f t="shared" si="1775"/>
        <v>1.014460060492673E-3</v>
      </c>
      <c r="AJO200" s="10">
        <f t="shared" si="1591"/>
        <v>85.934685212275639</v>
      </c>
      <c r="AJP200" s="9">
        <f t="shared" si="1125"/>
        <v>94.012036454636558</v>
      </c>
      <c r="AJQ200" s="9">
        <f t="shared" si="1126"/>
        <v>77.620918369696128</v>
      </c>
      <c r="AJR200" s="115">
        <f t="shared" si="1592"/>
        <v>85.816477412166336</v>
      </c>
      <c r="AJS200" s="15">
        <f t="shared" si="1593"/>
        <v>1.0123912881437201E-3</v>
      </c>
      <c r="AJT200" s="11"/>
      <c r="AJU200" s="11">
        <f t="shared" si="1776"/>
        <v>1.0207555118731219E-3</v>
      </c>
      <c r="AJV200" s="10">
        <f t="shared" si="1594"/>
        <v>85.846299098527027</v>
      </c>
      <c r="AJW200" s="9">
        <f t="shared" si="1127"/>
        <v>93.97476606024901</v>
      </c>
      <c r="AJX200" s="9">
        <f t="shared" si="1128"/>
        <v>77.482030203082175</v>
      </c>
      <c r="AJY200" s="115">
        <f t="shared" si="1595"/>
        <v>85.728398131665585</v>
      </c>
      <c r="AJZ200" s="15">
        <f t="shared" si="1596"/>
        <v>1.0186676719016472E-3</v>
      </c>
      <c r="AKA200" s="11"/>
      <c r="AKB200" s="11">
        <f t="shared" si="1777"/>
        <v>1.0270225248319453E-3</v>
      </c>
      <c r="AKC200" s="10">
        <f t="shared" si="1597"/>
        <v>85.7576772882407</v>
      </c>
      <c r="AKD200" s="9">
        <f t="shared" si="1129"/>
        <v>93.937032113059573</v>
      </c>
      <c r="AKE200" s="9">
        <f t="shared" si="1130"/>
        <v>77.34313706204901</v>
      </c>
      <c r="AKF200" s="115">
        <f t="shared" si="1598"/>
        <v>85.640084587554298</v>
      </c>
      <c r="AKG200" s="15">
        <f t="shared" si="1599"/>
        <v>1.0249157317369975E-3</v>
      </c>
      <c r="AKH200" s="11"/>
      <c r="AKI200" s="11">
        <f t="shared" si="1778"/>
        <v>1.0332610655557867E-3</v>
      </c>
      <c r="AKJ200" s="10">
        <f t="shared" si="1600"/>
        <v>85.668819296933179</v>
      </c>
      <c r="AKK200" s="9">
        <f t="shared" si="1131"/>
        <v>93.898833859398749</v>
      </c>
      <c r="AKL200" s="9">
        <f t="shared" si="1132"/>
        <v>77.204238697078765</v>
      </c>
      <c r="AKM200" s="115">
        <f t="shared" si="1601"/>
        <v>85.551536278238757</v>
      </c>
      <c r="AKN200" s="15">
        <f t="shared" si="1602"/>
        <v>1.0311354365110388E-3</v>
      </c>
      <c r="AKO200" s="11"/>
      <c r="AKP200" s="11">
        <f t="shared" si="1779"/>
        <v>1.0394711026437923E-3</v>
      </c>
      <c r="AKQ200" s="10">
        <f t="shared" si="1603"/>
        <v>85.579724662017327</v>
      </c>
      <c r="AKR200" s="9">
        <f t="shared" si="1133"/>
        <v>93.860170586543745</v>
      </c>
      <c r="AKS200" s="9">
        <f t="shared" si="1134"/>
        <v>77.065334861336339</v>
      </c>
      <c r="AKT200" s="115">
        <f t="shared" si="1604"/>
        <v>85.462752723940042</v>
      </c>
      <c r="AKU200" s="15">
        <f t="shared" si="1605"/>
        <v>1.0373267574483875E-3</v>
      </c>
      <c r="AKV200" s="11"/>
      <c r="AKW200" s="11">
        <f t="shared" si="1780"/>
        <v>1.0456526070883724E-3</v>
      </c>
      <c r="AKX200" s="10">
        <f t="shared" si="1606"/>
        <v>85.490392942660378</v>
      </c>
      <c r="AKY200" s="9">
        <f t="shared" si="1135"/>
        <v>93.821041622421177</v>
      </c>
      <c r="AKZ200" s="9">
        <f t="shared" si="1136"/>
        <v>76.926425310686071</v>
      </c>
      <c r="ALA200" s="115">
        <f t="shared" si="1607"/>
        <v>85.373733466553631</v>
      </c>
      <c r="ALB200" s="15">
        <f t="shared" si="1608"/>
        <v>1.0434896681176303E-3</v>
      </c>
      <c r="ALC200" s="11"/>
      <c r="ALD200" s="11">
        <f t="shared" si="1781"/>
        <v>1.051805552255764E-3</v>
      </c>
      <c r="ALE200" s="10">
        <f t="shared" si="1609"/>
        <v>85.400823719638836</v>
      </c>
      <c r="ALF200" s="9">
        <f t="shared" si="1137"/>
        <v>93.781446335305404</v>
      </c>
      <c r="ALG200" s="9">
        <f t="shared" si="1138"/>
        <v>76.736180023182911</v>
      </c>
      <c r="ALH200" s="115">
        <f t="shared" si="1610"/>
        <v>85.258813179244157</v>
      </c>
      <c r="ALI200" s="15">
        <f t="shared" si="1611"/>
        <v>1.0527945091394993E-3</v>
      </c>
      <c r="ALJ200" s="11"/>
      <c r="ALK200" s="11">
        <f t="shared" si="1782"/>
        <v>1.0611154396127928E-3</v>
      </c>
      <c r="ALL200" s="10">
        <f t="shared" si="1612"/>
        <v>85.285228972715259</v>
      </c>
      <c r="ALM200" s="9">
        <f t="shared" si="1139"/>
        <v>93.741141754161291</v>
      </c>
      <c r="ALN200" s="9">
        <f t="shared" si="1140"/>
        <v>76.675563961434335</v>
      </c>
      <c r="ALO200" s="115">
        <f t="shared" si="1613"/>
        <v>85.20835285779782</v>
      </c>
      <c r="ALP200" s="15">
        <f t="shared" si="1614"/>
        <v>1.0540490401548142E-3</v>
      </c>
      <c r="ALQ200" s="12"/>
      <c r="ALR200" s="11">
        <f t="shared" si="1783"/>
        <v>1.0623362869333591E-3</v>
      </c>
      <c r="ALS200" s="10">
        <f t="shared" si="1615"/>
        <v>85.234401703947952</v>
      </c>
      <c r="ALT200" s="9">
        <f t="shared" si="1141"/>
        <v>93.700741060294689</v>
      </c>
      <c r="ALU200" s="9">
        <f t="shared" si="1142"/>
        <v>77.464806040550769</v>
      </c>
      <c r="ALV200" s="115">
        <f t="shared" si="1616"/>
        <v>85.582773550422729</v>
      </c>
      <c r="ALW200" s="15">
        <f t="shared" si="1617"/>
        <v>1.0028064640665423E-3</v>
      </c>
      <c r="ALX200" s="12"/>
      <c r="ALY200" s="11">
        <f t="shared" si="1784"/>
        <v>1.0108144189045476E-3</v>
      </c>
      <c r="ALZ200" s="10">
        <f t="shared" si="1618"/>
        <v>85.6104455523122</v>
      </c>
      <c r="AMA200" s="9">
        <f t="shared" si="1143"/>
        <v>93.664173040843863</v>
      </c>
      <c r="AMB200" s="9">
        <f t="shared" si="1144"/>
        <v>78.366468803094335</v>
      </c>
      <c r="AMC200" s="115">
        <f t="shared" si="1619"/>
        <v>86.015320921969106</v>
      </c>
      <c r="AMD200" s="15">
        <f t="shared" si="1620"/>
        <v>9.4485699014797543E-4</v>
      </c>
      <c r="AME200" s="12"/>
      <c r="AMF200" s="11">
        <f t="shared" si="1785"/>
        <v>9.5257189423441995E-4</v>
      </c>
      <c r="AMG200" s="10">
        <f t="shared" si="1621"/>
        <v>86.044778879574324</v>
      </c>
      <c r="AMH200" s="9">
        <f t="shared" si="1145"/>
        <v>93.631709241112944</v>
      </c>
      <c r="AMI200" s="9">
        <f t="shared" si="1146"/>
        <v>79.413501764459753</v>
      </c>
      <c r="AMJ200" s="115">
        <f t="shared" si="1622"/>
        <v>86.522605502786348</v>
      </c>
      <c r="AMK200" s="15">
        <f t="shared" si="1623"/>
        <v>8.7818227577828446E-4</v>
      </c>
      <c r="AML200" s="12"/>
      <c r="AMM200" s="11">
        <f t="shared" si="1786"/>
        <v>8.85587759346219E-4</v>
      </c>
      <c r="AMN200" s="10">
        <f t="shared" si="1624"/>
        <v>86.554035988087136</v>
      </c>
      <c r="AMO200" s="9">
        <f t="shared" si="1147"/>
        <v>93.603665462828147</v>
      </c>
      <c r="AMP200" s="9">
        <f t="shared" si="1148"/>
        <v>80.666458389352812</v>
      </c>
      <c r="AMQ200" s="115">
        <f t="shared" si="1625"/>
        <v>87.135061926090486</v>
      </c>
      <c r="AMR200" s="15">
        <f t="shared" si="1626"/>
        <v>7.9906176419601549E-4</v>
      </c>
      <c r="AMS200" s="12"/>
      <c r="AMT200" s="11">
        <f t="shared" si="1787"/>
        <v>8.0613602784612162E-4</v>
      </c>
      <c r="AMU200" s="10">
        <f t="shared" si="1627"/>
        <v>87.168698752874576</v>
      </c>
      <c r="AMV200" s="9">
        <f t="shared" si="1149"/>
        <v>93.580447298031729</v>
      </c>
      <c r="AMW200" s="9">
        <f t="shared" si="1150"/>
        <v>82.248619851708625</v>
      </c>
      <c r="AMX200" s="115">
        <f t="shared" si="1628"/>
        <v>87.914533574870177</v>
      </c>
      <c r="AMY200" s="15">
        <f t="shared" si="1629"/>
        <v>6.9990609096677071E-4</v>
      </c>
      <c r="AMZ200" s="12"/>
      <c r="ANA200" s="11">
        <f t="shared" si="1788"/>
        <v>7.0661672120898519E-4</v>
      </c>
      <c r="ANB200" s="10">
        <f t="shared" si="1630"/>
        <v>87.950701173927158</v>
      </c>
      <c r="ANC200" s="9">
        <f t="shared" si="1151"/>
        <v>93.562633901489818</v>
      </c>
      <c r="AND200" s="9">
        <f t="shared" si="1152"/>
        <v>84.50089997110922</v>
      </c>
      <c r="ANE200" s="115">
        <f t="shared" si="1631"/>
        <v>89.031766936299519</v>
      </c>
      <c r="ANF200" s="15">
        <f t="shared" si="1632"/>
        <v>5.5969461259768613E-4</v>
      </c>
      <c r="ANG200" s="12"/>
      <c r="ANH200" s="11">
        <f t="shared" si="1789"/>
        <v>5.6598207634953068E-4</v>
      </c>
      <c r="ANI200" s="10">
        <f t="shared" si="1633"/>
        <v>89.071016949538205</v>
      </c>
      <c r="ANJ200" s="9">
        <f t="shared" si="1153"/>
        <v>93.551242702383377</v>
      </c>
      <c r="ANK200" s="9">
        <f t="shared" si="1154"/>
        <v>89.238449749042772</v>
      </c>
      <c r="ANL200" s="115">
        <f t="shared" si="1634"/>
        <v>91.394846225713081</v>
      </c>
      <c r="ANM200" s="15">
        <f t="shared" si="1635"/>
        <v>2.6637804638483901E-4</v>
      </c>
      <c r="ANN200" s="12"/>
      <c r="ANO200" s="11">
        <f t="shared" si="1790"/>
        <v>2.7209642922262429E-4</v>
      </c>
      <c r="ANP200" s="10">
        <f t="shared" si="1636"/>
        <v>91.438445721287593</v>
      </c>
      <c r="ANQ200" s="9">
        <f t="shared" si="1155"/>
        <v>93.548662438944049</v>
      </c>
      <c r="ANR200" s="9">
        <f t="shared" si="1156"/>
        <v>89.323915490706057</v>
      </c>
      <c r="ANS200" s="115">
        <f t="shared" si="1637"/>
        <v>91.436288964825053</v>
      </c>
      <c r="ANT200" s="15">
        <f t="shared" si="1638"/>
        <v>2.609399177556747E-4</v>
      </c>
      <c r="ANU200" s="12"/>
      <c r="ANV200" s="11">
        <f t="shared" si="1791"/>
        <v>2.6664478823314267E-4</v>
      </c>
      <c r="ANW200" s="10">
        <f t="shared" si="1639"/>
        <v>91.479885875318516</v>
      </c>
      <c r="ANX200" s="9">
        <f t="shared" si="1157"/>
        <v>93.54618645267378</v>
      </c>
      <c r="ANY200" s="9">
        <f t="shared" si="1158"/>
        <v>89.410156322097933</v>
      </c>
      <c r="ANZ200" s="115">
        <f t="shared" si="1640"/>
        <v>91.478171387385856</v>
      </c>
      <c r="AOA200" s="15">
        <f t="shared" si="1641"/>
        <v>2.554603566392484E-4</v>
      </c>
      <c r="AOB200" s="12"/>
      <c r="AOC200" s="11">
        <f t="shared" si="1792"/>
        <v>2.6115195580777217E-4</v>
      </c>
      <c r="AOD200" s="10">
        <f t="shared" si="1642"/>
        <v>91.521766285091786</v>
      </c>
      <c r="AOE200" s="9">
        <f t="shared" si="1159"/>
        <v>93.543813362625542</v>
      </c>
      <c r="AOF200" s="9">
        <f t="shared" si="1160"/>
        <v>89.497163944109673</v>
      </c>
      <c r="AOG200" s="115">
        <f t="shared" si="1643"/>
        <v>91.520488653367607</v>
      </c>
      <c r="AOH200" s="15">
        <f t="shared" si="1644"/>
        <v>2.4993979033323535E-4</v>
      </c>
      <c r="AOI200" s="12"/>
      <c r="AOJ200" s="11">
        <f t="shared" si="1793"/>
        <v>2.5561836290354011E-4</v>
      </c>
      <c r="AOK200" s="10">
        <f t="shared" si="1645"/>
        <v>91.564082082825948</v>
      </c>
      <c r="AOL200" s="9">
        <f t="shared" si="1161"/>
        <v>93.541541730550932</v>
      </c>
      <c r="AOM200" s="9">
        <f t="shared" si="1162"/>
        <v>89.584929965865626</v>
      </c>
      <c r="AON200" s="115">
        <f t="shared" si="1646"/>
        <v>91.563235848208279</v>
      </c>
      <c r="AOO200" s="15">
        <f t="shared" si="1647"/>
        <v>2.4437864826406126E-4</v>
      </c>
      <c r="AOP200" s="12"/>
      <c r="AOQ200" s="11">
        <f t="shared" si="1794"/>
        <v>2.5004444258362464E-4</v>
      </c>
      <c r="AOR200" s="10">
        <f t="shared" si="1648"/>
        <v>91.60682832631278</v>
      </c>
      <c r="AOS200" s="9">
        <f t="shared" si="1163"/>
        <v>93.539370061179156</v>
      </c>
      <c r="AOT200" s="9">
        <f t="shared" si="1164"/>
        <v>89.673445906579417</v>
      </c>
      <c r="AOU200" s="115">
        <f t="shared" si="1649"/>
        <v>91.606407983879279</v>
      </c>
      <c r="AOV200" s="15">
        <f t="shared" si="1650"/>
        <v>2.3877736188948861E-4</v>
      </c>
      <c r="AOW200" s="12"/>
      <c r="AOX200" s="11">
        <f t="shared" si="1795"/>
        <v>2.4443062991947581E-4</v>
      </c>
      <c r="AOY200" s="10">
        <f t="shared" si="1815"/>
        <v>91.649999999999991</v>
      </c>
      <c r="AOZ200" s="9">
        <f t="shared" si="1165"/>
        <v>93.537296802514689</v>
      </c>
      <c r="APA200" s="9"/>
      <c r="APB200" s="97">
        <f t="shared" si="1652"/>
        <v>91.649999999999991</v>
      </c>
      <c r="APC200" s="15">
        <f t="shared" si="1816"/>
        <v>2.3313636459770776E-4</v>
      </c>
      <c r="APD200" s="11"/>
      <c r="APE200" s="11"/>
    </row>
    <row r="201" spans="1:1097" x14ac:dyDescent="0.2">
      <c r="A201" s="183"/>
      <c r="B201" s="183"/>
      <c r="C201" s="1">
        <f t="shared" si="1654"/>
        <v>180</v>
      </c>
      <c r="D201" s="1">
        <f t="shared" si="1655"/>
        <v>6024.5844021139956</v>
      </c>
      <c r="E201" s="1">
        <f t="shared" si="1656"/>
        <v>-16317921.817764627</v>
      </c>
      <c r="F201" s="2">
        <f t="shared" si="1657"/>
        <v>113.16</v>
      </c>
      <c r="G201" s="8">
        <f t="shared" si="1658"/>
        <v>1.9810000000000001E-3</v>
      </c>
      <c r="H201" s="6">
        <f t="shared" si="1659"/>
        <v>0.14400020254000001</v>
      </c>
      <c r="I201" s="2">
        <f t="shared" si="1660"/>
        <v>3500</v>
      </c>
      <c r="J201" s="3">
        <f t="shared" si="857"/>
        <v>58.333333333333336</v>
      </c>
      <c r="K201" s="3">
        <f t="shared" si="858"/>
        <v>366.52</v>
      </c>
      <c r="L201" s="1">
        <f t="shared" si="1661"/>
        <v>0.82</v>
      </c>
      <c r="M201" s="1">
        <f t="shared" si="1662"/>
        <v>0.66</v>
      </c>
      <c r="N201" s="1">
        <f t="shared" si="1797"/>
        <v>0.54120000000000001</v>
      </c>
      <c r="O201" s="3">
        <f t="shared" si="1167"/>
        <v>7.5227878787878781</v>
      </c>
      <c r="P201" s="40">
        <f t="shared" si="859"/>
        <v>570.9796</v>
      </c>
      <c r="Q201" s="1">
        <f t="shared" si="1663"/>
        <v>21.51</v>
      </c>
      <c r="R201" s="1">
        <f t="shared" si="1664"/>
        <v>151</v>
      </c>
      <c r="S201" s="2">
        <f t="shared" si="1665"/>
        <v>12587.54</v>
      </c>
      <c r="T201" s="1">
        <f t="shared" si="860"/>
        <v>83.916933333333333</v>
      </c>
      <c r="U201" s="7">
        <f t="shared" si="1666"/>
        <v>9.1849501318337995E-2</v>
      </c>
      <c r="V201" s="7">
        <f t="shared" si="861"/>
        <v>6.6258942829124593E-3</v>
      </c>
      <c r="W201" s="159">
        <f t="shared" si="1667"/>
        <v>3.4283282369456214E-2</v>
      </c>
      <c r="X201" s="40">
        <f t="shared" si="1798"/>
        <v>8095.2484858865882</v>
      </c>
      <c r="Y201" s="1">
        <f t="shared" si="1668"/>
        <v>0</v>
      </c>
      <c r="Z201" s="1">
        <f t="shared" si="1669"/>
        <v>113.16</v>
      </c>
      <c r="AA201" s="1">
        <f t="shared" si="1670"/>
        <v>91.649999999999991</v>
      </c>
      <c r="AB201" s="6">
        <f t="shared" si="863"/>
        <v>0.2895550479995273</v>
      </c>
      <c r="AC201" s="1">
        <f t="shared" si="1671"/>
        <v>526.19133708825245</v>
      </c>
      <c r="AD201" s="40">
        <f t="shared" si="1799"/>
        <v>36363.626619283568</v>
      </c>
      <c r="AE201" s="1">
        <f t="shared" si="1800"/>
        <v>0.15947988387208822</v>
      </c>
      <c r="AF201" s="2">
        <f t="shared" si="1801"/>
        <v>16</v>
      </c>
      <c r="AG201" s="10">
        <f t="shared" si="1802"/>
        <v>2.5516781419534116</v>
      </c>
      <c r="AH201" s="12">
        <f t="shared" si="1803"/>
        <v>0.57509230809410183</v>
      </c>
      <c r="AI201" s="43">
        <f t="shared" si="868"/>
        <v>-8.7627916156187067E-6</v>
      </c>
      <c r="AJ201" s="93">
        <f t="shared" si="869"/>
        <v>2.2108294280966326E-6</v>
      </c>
      <c r="AK201" s="43">
        <f t="shared" si="1168"/>
        <v>0</v>
      </c>
      <c r="AL201" s="43">
        <f t="shared" si="870"/>
        <v>2.8377120496594341E-4</v>
      </c>
      <c r="AM201" s="43"/>
      <c r="AN201" s="43">
        <f t="shared" si="1169"/>
        <v>0</v>
      </c>
      <c r="AO201" s="10">
        <f t="shared" si="1804"/>
        <v>95.748622946895992</v>
      </c>
      <c r="AP201" s="9"/>
      <c r="AQ201" s="9">
        <f t="shared" si="1805"/>
        <v>95.607751069314375</v>
      </c>
      <c r="AR201" s="104">
        <f t="shared" si="1171"/>
        <v>95.607751069314375</v>
      </c>
      <c r="AS201" s="15">
        <f t="shared" si="1806"/>
        <v>0</v>
      </c>
      <c r="AT201" s="49"/>
      <c r="AU201" s="11">
        <f t="shared" si="1807"/>
        <v>8.7010689583227372E-6</v>
      </c>
      <c r="AV201" s="10">
        <f t="shared" si="1808"/>
        <v>95.678185631585535</v>
      </c>
      <c r="AW201" s="9">
        <f t="shared" si="1809"/>
        <v>95.607751069314375</v>
      </c>
      <c r="AX201" s="9">
        <f t="shared" si="1810"/>
        <v>95.46691861382017</v>
      </c>
      <c r="AY201" s="97">
        <f t="shared" si="1175"/>
        <v>95.537334841567272</v>
      </c>
      <c r="AZ201" s="15">
        <f t="shared" si="1176"/>
        <v>8.6984640273696078E-6</v>
      </c>
      <c r="BA201" s="49"/>
      <c r="BB201" s="11">
        <f t="shared" si="1811"/>
        <v>1.7399872889535969E-5</v>
      </c>
      <c r="BC201" s="10">
        <f t="shared" si="1812"/>
        <v>95.60776389919306</v>
      </c>
      <c r="BD201" s="9">
        <f t="shared" si="1813"/>
        <v>95.607748317923239</v>
      </c>
      <c r="BE201" s="9">
        <f t="shared" si="875"/>
        <v>95.326125390049086</v>
      </c>
      <c r="BF201" s="97">
        <f t="shared" si="1179"/>
        <v>95.466936853986169</v>
      </c>
      <c r="BG201" s="15">
        <f t="shared" si="1814"/>
        <v>1.7394334983362507E-5</v>
      </c>
      <c r="BH201" s="49"/>
      <c r="BI201" s="11">
        <f t="shared" si="1181"/>
        <v>2.6096083343556644E-5</v>
      </c>
      <c r="BJ201" s="10">
        <f t="shared" si="1182"/>
        <v>95.537354905391453</v>
      </c>
      <c r="BK201" s="9">
        <f t="shared" si="876"/>
        <v>95.607737315639298</v>
      </c>
      <c r="BL201" s="9">
        <f t="shared" si="1183"/>
        <v>95.185371202709973</v>
      </c>
      <c r="BM201" s="97">
        <f t="shared" si="1184"/>
        <v>95.396554259174636</v>
      </c>
      <c r="BN201" s="15">
        <f t="shared" si="1185"/>
        <v>2.6087285255399264E-5</v>
      </c>
      <c r="BO201" s="49"/>
      <c r="BP201" s="11">
        <f t="shared" si="1186"/>
        <v>3.478937242747476E-5</v>
      </c>
      <c r="BQ201" s="10">
        <f t="shared" si="1187"/>
        <v>95.466955806265361</v>
      </c>
      <c r="BR201" s="9">
        <f t="shared" si="877"/>
        <v>95.607712568502222</v>
      </c>
      <c r="BS201" s="9">
        <f t="shared" si="1188"/>
        <v>95.044655851619865</v>
      </c>
      <c r="BT201" s="97">
        <f t="shared" si="1189"/>
        <v>95.326184210061044</v>
      </c>
      <c r="BU201" s="15">
        <f t="shared" si="1190"/>
        <v>3.4776987875295083E-5</v>
      </c>
      <c r="BV201" s="12"/>
      <c r="BW201" s="11">
        <f t="shared" si="1191"/>
        <v>4.3479412854702616E-5</v>
      </c>
      <c r="BX201" s="10">
        <f t="shared" si="1192"/>
        <v>95.396563758741479</v>
      </c>
      <c r="BY201" s="9">
        <f t="shared" si="878"/>
        <v>95.607668588918159</v>
      </c>
      <c r="BZ201" s="9">
        <f t="shared" si="1193"/>
        <v>94.903979131739021</v>
      </c>
      <c r="CA201" s="97">
        <f t="shared" si="1194"/>
        <v>95.25582386032859</v>
      </c>
      <c r="CB201" s="15">
        <f t="shared" si="1195"/>
        <v>4.3463116568068519E-5</v>
      </c>
      <c r="CC201" s="12"/>
      <c r="CD201" s="11">
        <f t="shared" si="1196"/>
        <v>5.2165877993969615E-5</v>
      </c>
      <c r="CE201" s="10">
        <f t="shared" si="1197"/>
        <v>95.326175921017466</v>
      </c>
      <c r="CF201" s="9">
        <f t="shared" si="879"/>
        <v>95.607599896481958</v>
      </c>
      <c r="CG201" s="9">
        <f t="shared" si="1198"/>
        <v>94.763340833208048</v>
      </c>
      <c r="CH201" s="97">
        <f t="shared" si="1199"/>
        <v>95.185470364845003</v>
      </c>
      <c r="CI201" s="15">
        <f t="shared" si="1200"/>
        <v>5.214534580042893E-5</v>
      </c>
      <c r="CJ201" s="12"/>
      <c r="CK201" s="11">
        <f t="shared" si="1201"/>
        <v>6.0848441918043179E-5</v>
      </c>
      <c r="CL201" s="10">
        <f t="shared" si="1202"/>
        <v>95.255789452990314</v>
      </c>
      <c r="CM201" s="9">
        <f t="shared" si="880"/>
        <v>95.607501018796142</v>
      </c>
      <c r="CN201" s="9">
        <f t="shared" si="1203"/>
        <v>94.622740741387517</v>
      </c>
      <c r="CO201" s="97">
        <f t="shared" si="1204"/>
        <v>95.115120880091837</v>
      </c>
      <c r="CP201" s="15">
        <f t="shared" si="1205"/>
        <v>6.0823350828912867E-5</v>
      </c>
      <c r="CQ201" s="12"/>
      <c r="CR201" s="11">
        <f t="shared" si="1206"/>
        <v>6.9526779452110872E-5</v>
      </c>
      <c r="CS201" s="10">
        <f t="shared" si="1207"/>
        <v>95.185401516684308</v>
      </c>
      <c r="CT201" s="9">
        <f t="shared" si="881"/>
        <v>95.607366492286516</v>
      </c>
      <c r="CU201" s="9">
        <f t="shared" si="882"/>
        <v>94.482178636897785</v>
      </c>
      <c r="CV201" s="97">
        <f t="shared" si="1208"/>
        <v>95.044772564592151</v>
      </c>
      <c r="CW201" s="15">
        <f t="shared" si="1209"/>
        <v>6.9496807747804475E-5</v>
      </c>
      <c r="CX201" s="12"/>
      <c r="CY201" s="11">
        <f t="shared" si="1210"/>
        <v>7.8200566221962455E-5</v>
      </c>
      <c r="CZ201" s="10">
        <f t="shared" si="1211"/>
        <v>95.115009276677284</v>
      </c>
      <c r="DA201" s="9">
        <f t="shared" si="883"/>
        <v>95.607190863014054</v>
      </c>
      <c r="DB201" s="9">
        <f t="shared" si="884"/>
        <v>94.341654295660518</v>
      </c>
      <c r="DC201" s="97">
        <f t="shared" si="1212"/>
        <v>94.974422579337286</v>
      </c>
      <c r="DD201" s="15">
        <f t="shared" si="1213"/>
        <v>7.8165393536708383E-5</v>
      </c>
      <c r="DE201" s="12"/>
      <c r="DF201" s="11">
        <f t="shared" si="1214"/>
        <v>8.6869478701861108E-5</v>
      </c>
      <c r="DG201" s="10">
        <f t="shared" si="1215"/>
        <v>95.044609900525785</v>
      </c>
      <c r="DH201" s="9">
        <f t="shared" si="885"/>
        <v>95.606968687482805</v>
      </c>
      <c r="DI201" s="9">
        <f t="shared" si="886"/>
        <v>94.201167488942062</v>
      </c>
      <c r="DJ201" s="97">
        <f t="shared" si="1216"/>
        <v>94.904068088212426</v>
      </c>
      <c r="DK201" s="15">
        <f t="shared" si="1217"/>
        <v>8.6828786107780273E-5</v>
      </c>
      <c r="DL201" s="12"/>
      <c r="DM201" s="11">
        <f t="shared" si="1218"/>
        <v>9.553319426207246E-5</v>
      </c>
      <c r="DN201" s="10">
        <f t="shared" si="1219"/>
        <v>94.9742005591891</v>
      </c>
      <c r="DO201" s="9">
        <f t="shared" si="887"/>
        <v>95.606694533443658</v>
      </c>
      <c r="DP201" s="9">
        <f t="shared" si="888"/>
        <v>94.060717983398334</v>
      </c>
      <c r="DQ201" s="97">
        <f t="shared" si="1220"/>
        <v>94.833706258420989</v>
      </c>
      <c r="DR201" s="15">
        <f t="shared" si="1221"/>
        <v>9.5486664352590532E-5</v>
      </c>
      <c r="DS201" s="12"/>
      <c r="DT201" s="11">
        <f t="shared" si="1222"/>
        <v>1.0419139121606355E-4</v>
      </c>
      <c r="DU201" s="10">
        <f t="shared" si="1223"/>
        <v>94.903778427451883</v>
      </c>
      <c r="DV201" s="9">
        <f t="shared" si="889"/>
        <v>95.606362980693632</v>
      </c>
      <c r="DW201" s="9">
        <f t="shared" si="890"/>
        <v>93.9203055411202</v>
      </c>
      <c r="DX201" s="97">
        <f t="shared" si="1224"/>
        <v>94.763334260906916</v>
      </c>
      <c r="DY201" s="15">
        <f t="shared" si="1225"/>
        <v>1.0413870818869468E-4</v>
      </c>
      <c r="DZ201" s="12"/>
      <c r="EA201" s="11">
        <f t="shared" si="1226"/>
        <v>1.1284374886741734E-4</v>
      </c>
      <c r="EB201" s="10">
        <f t="shared" si="1227"/>
        <v>94.833340684344705</v>
      </c>
      <c r="EC201" s="9">
        <f t="shared" si="891"/>
        <v>95.60596862187046</v>
      </c>
      <c r="ED201" s="9">
        <f t="shared" si="892"/>
        <v>93.77992991968128</v>
      </c>
      <c r="EE201" s="97">
        <f t="shared" si="1228"/>
        <v>94.69294927077587</v>
      </c>
      <c r="EF201" s="15">
        <f t="shared" si="1229"/>
        <v>1.1278459860575812E-4</v>
      </c>
      <c r="EG201" s="12"/>
      <c r="EH201" s="11">
        <f t="shared" si="1230"/>
        <v>1.2148994755632953E-4</v>
      </c>
      <c r="EI201" s="10">
        <f t="shared" si="1231"/>
        <v>94.762884513563392</v>
      </c>
      <c r="EJ201" s="9">
        <f t="shared" si="893"/>
        <v>95.605506063242316</v>
      </c>
      <c r="EK201" s="9">
        <f t="shared" si="894"/>
        <v>93.639590872186602</v>
      </c>
      <c r="EL201" s="97">
        <f t="shared" si="1232"/>
        <v>94.622548467714466</v>
      </c>
      <c r="EM201" s="15">
        <f t="shared" si="1233"/>
        <v>1.2142401771132253E-4</v>
      </c>
      <c r="EN201" s="12"/>
      <c r="EO201" s="11">
        <f t="shared" si="1234"/>
        <v>1.3012966870576479E-4</v>
      </c>
      <c r="EP201" s="10">
        <f t="shared" si="1235"/>
        <v>94.692407103886239</v>
      </c>
      <c r="EQ201" s="9">
        <f t="shared" si="895"/>
        <v>95.60496992549227</v>
      </c>
      <c r="ER201" s="9">
        <f t="shared" si="896"/>
        <v>93.499288147322829</v>
      </c>
      <c r="ES201" s="97">
        <f t="shared" si="1236"/>
        <v>94.55212903640755</v>
      </c>
      <c r="ET201" s="15">
        <f t="shared" si="1237"/>
        <v>1.3005664877616336E-4</v>
      </c>
      <c r="EU201" s="12"/>
      <c r="EV201" s="11">
        <f t="shared" si="1238"/>
        <v>1.3876259486721439E-4</v>
      </c>
      <c r="EW201" s="10">
        <f t="shared" si="1239"/>
        <v>94.621905649589365</v>
      </c>
      <c r="EX201" s="9">
        <f t="shared" si="897"/>
        <v>95.604354844497422</v>
      </c>
      <c r="EY201" s="9">
        <f t="shared" si="898"/>
        <v>93.359021489409415</v>
      </c>
      <c r="EZ201" s="97">
        <f t="shared" si="1240"/>
        <v>94.481688166953418</v>
      </c>
      <c r="FA201" s="15">
        <f t="shared" si="1241"/>
        <v>1.3868217627924361E-4</v>
      </c>
      <c r="FB201" s="12"/>
      <c r="FC201" s="11">
        <f t="shared" si="1242"/>
        <v>1.473884097660924E-4</v>
      </c>
      <c r="FD201" s="10">
        <f t="shared" si="1243"/>
        <v>94.55137735085971</v>
      </c>
      <c r="FE201" s="9">
        <f t="shared" si="899"/>
        <v>95.603655472102375</v>
      </c>
      <c r="FF201" s="9">
        <f t="shared" si="900"/>
        <v>93.218790638451779</v>
      </c>
      <c r="FG201" s="97">
        <f t="shared" si="1244"/>
        <v>94.411223055277077</v>
      </c>
      <c r="FH201" s="15">
        <f t="shared" si="1245"/>
        <v>1.4730028595221105E-4</v>
      </c>
      <c r="FI201" s="12"/>
      <c r="FJ201" s="11">
        <f t="shared" si="1246"/>
        <v>1.5600679834665954E-4</v>
      </c>
      <c r="FK201" s="10">
        <f t="shared" si="1247"/>
        <v>94.480819414206195</v>
      </c>
      <c r="FL201" s="9">
        <f t="shared" si="901"/>
        <v>95.602866476886831</v>
      </c>
      <c r="FM201" s="9">
        <f t="shared" si="902"/>
        <v>93.078595330194389</v>
      </c>
      <c r="FN201" s="97">
        <f t="shared" si="1248"/>
        <v>94.340730903540617</v>
      </c>
      <c r="FO201" s="15">
        <f t="shared" si="1249"/>
        <v>1.5591066482352521E-4</v>
      </c>
      <c r="FP201" s="12"/>
      <c r="FQ201" s="11">
        <f t="shared" si="1250"/>
        <v>1.6461744681662928E-4</v>
      </c>
      <c r="FR201" s="10">
        <f t="shared" si="1251"/>
        <v>94.410229052867777</v>
      </c>
      <c r="FS201" s="9">
        <f t="shared" si="903"/>
        <v>95.601982544927125</v>
      </c>
      <c r="FT201" s="9">
        <f t="shared" si="904"/>
        <v>92.938435296177374</v>
      </c>
      <c r="FU201" s="97">
        <f t="shared" si="1252"/>
        <v>94.27020892055225</v>
      </c>
      <c r="FV201" s="15">
        <f t="shared" si="1253"/>
        <v>1.6451300126200144E-4</v>
      </c>
      <c r="FW201" s="12"/>
      <c r="FX201" s="11">
        <f t="shared" si="1254"/>
        <v>1.7322004269117899E-4</v>
      </c>
      <c r="FY201" s="10">
        <f t="shared" si="1255"/>
        <v>94.339603487220188</v>
      </c>
      <c r="FZ201" s="9">
        <f t="shared" si="905"/>
        <v>95.600998380551431</v>
      </c>
      <c r="GA201" s="9">
        <f t="shared" si="906"/>
        <v>92.798310263791777</v>
      </c>
      <c r="GB201" s="97">
        <f t="shared" si="1256"/>
        <v>94.199654322171597</v>
      </c>
      <c r="GC201" s="15">
        <f t="shared" si="1257"/>
        <v>1.7310698502003545E-4</v>
      </c>
      <c r="GD201" s="12"/>
      <c r="GE201" s="11">
        <f t="shared" si="1258"/>
        <v>1.818142748366887E-4</v>
      </c>
      <c r="GF201" s="10">
        <f t="shared" si="1259"/>
        <v>94.26893994517873</v>
      </c>
      <c r="GG201" s="9">
        <f t="shared" si="907"/>
        <v>95.599908707088417</v>
      </c>
      <c r="GH201" s="9">
        <f t="shared" si="908"/>
        <v>92.658219956338073</v>
      </c>
      <c r="GI201" s="97">
        <f t="shared" si="1260"/>
        <v>94.129064331713238</v>
      </c>
      <c r="GJ201" s="15">
        <f t="shared" si="1261"/>
        <v>1.8169230727623466E-4</v>
      </c>
      <c r="GK201" s="12"/>
      <c r="GL201" s="11">
        <f t="shared" si="1262"/>
        <v>1.903998335138817E-4</v>
      </c>
      <c r="GM201" s="10">
        <f t="shared" si="1263"/>
        <v>94.198235662599373</v>
      </c>
      <c r="GN201" s="9">
        <f t="shared" si="909"/>
        <v>95.598708267609254</v>
      </c>
      <c r="GO201" s="9">
        <f t="shared" si="910"/>
        <v>92.518164093084422</v>
      </c>
      <c r="GP201" s="115">
        <f t="shared" si="1264"/>
        <v>94.058436180346831</v>
      </c>
      <c r="GQ201" s="15">
        <f t="shared" si="1265"/>
        <v>1.9026866067765096E-4</v>
      </c>
      <c r="GR201" s="12"/>
      <c r="GS201" s="11">
        <f t="shared" si="1266"/>
        <v>1.9897641042058544E-4</v>
      </c>
      <c r="GT201" s="10">
        <f t="shared" si="1267"/>
        <v>94.127487883676281</v>
      </c>
      <c r="GU201" s="9">
        <f t="shared" si="911"/>
        <v>95.597391825662527</v>
      </c>
      <c r="GV201" s="9">
        <f t="shared" si="912"/>
        <v>92.378142389327508</v>
      </c>
      <c r="GW201" s="115">
        <f t="shared" si="1268"/>
        <v>93.987767107495017</v>
      </c>
      <c r="GX201" s="15">
        <f t="shared" si="1269"/>
        <v>1.9883573938141123E-4</v>
      </c>
      <c r="GY201" s="12"/>
      <c r="GZ201" s="11">
        <f t="shared" si="1270"/>
        <v>2.0754369873392058E-4</v>
      </c>
      <c r="HA201" s="10">
        <f t="shared" si="1271"/>
        <v>94.056693861337067</v>
      </c>
      <c r="HB201" s="9">
        <f t="shared" si="913"/>
        <v>95.59595416600213</v>
      </c>
      <c r="HC201" s="9">
        <f t="shared" si="914"/>
        <v>92.238154556452642</v>
      </c>
      <c r="HD201" s="97">
        <f t="shared" si="1272"/>
        <v>93.917054361227386</v>
      </c>
      <c r="HE201" s="15">
        <f t="shared" si="1273"/>
        <v>2.0739323909596725E-4</v>
      </c>
      <c r="HF201" s="12"/>
      <c r="HG201" s="11">
        <f t="shared" si="1274"/>
        <v>2.1610139315210886E-4</v>
      </c>
      <c r="HH201" s="10">
        <f t="shared" si="1275"/>
        <v>93.985850857634034</v>
      </c>
      <c r="HI201" s="9">
        <f t="shared" si="915"/>
        <v>95.594390095307702</v>
      </c>
      <c r="HJ201" s="9">
        <f t="shared" si="916"/>
        <v>92.098200301997167</v>
      </c>
      <c r="HK201" s="97">
        <f t="shared" si="1276"/>
        <v>93.846295198652427</v>
      </c>
      <c r="HL201" s="15">
        <f t="shared" si="1277"/>
        <v>2.159408571216729E-4</v>
      </c>
      <c r="HM201" s="12"/>
      <c r="HN201" s="11">
        <f t="shared" si="1278"/>
        <v>2.2464918993563861E-4</v>
      </c>
      <c r="HO201" s="10">
        <f t="shared" si="1279"/>
        <v>93.914956144133299</v>
      </c>
      <c r="HP201" s="9">
        <f t="shared" si="917"/>
        <v>95.592694442897567</v>
      </c>
      <c r="HQ201" s="9">
        <f t="shared" si="918"/>
        <v>91.958279329712738</v>
      </c>
      <c r="HR201" s="115">
        <f t="shared" si="1280"/>
        <v>93.775486886305146</v>
      </c>
      <c r="HS201" s="15">
        <f t="shared" si="1281"/>
        <v>2.2447829239097185E-4</v>
      </c>
      <c r="HT201" s="12"/>
      <c r="HU201" s="11">
        <f t="shared" si="1672"/>
        <v>2.3318678694804395E-4</v>
      </c>
      <c r="HV201" s="10">
        <f t="shared" si="1282"/>
        <v>93.84400700229952</v>
      </c>
      <c r="HW201" s="9">
        <f t="shared" si="919"/>
        <v>95.590862061433867</v>
      </c>
      <c r="HX201" s="9">
        <f t="shared" si="920"/>
        <v>91.818391339630423</v>
      </c>
      <c r="HY201" s="115">
        <f t="shared" si="1283"/>
        <v>93.704626700532145</v>
      </c>
      <c r="HZ201" s="15">
        <f t="shared" si="1284"/>
        <v>2.3300524550793234E-4</v>
      </c>
      <c r="IA201" s="12"/>
      <c r="IB201" s="11">
        <f t="shared" si="1673"/>
        <v>2.4171388369605026E-4</v>
      </c>
      <c r="IC201" s="10">
        <f t="shared" si="1285"/>
        <v>93.773000723878084</v>
      </c>
      <c r="ID201" s="9">
        <f t="shared" si="921"/>
        <v>95.588887827619843</v>
      </c>
      <c r="IE201" s="9">
        <f t="shared" si="922"/>
        <v>91.678536028126004</v>
      </c>
      <c r="IF201" s="115">
        <f t="shared" si="1286"/>
        <v>93.633711927872923</v>
      </c>
      <c r="IG201" s="15">
        <f t="shared" si="1287"/>
        <v>2.4152141878728127E-4</v>
      </c>
      <c r="IH201" s="12"/>
      <c r="II201" s="11">
        <f t="shared" si="1674"/>
        <v>2.5023018136923186E-4</v>
      </c>
      <c r="IJ201" s="10">
        <f t="shared" si="1288"/>
        <v>93.701934611273344</v>
      </c>
      <c r="IK201" s="9">
        <f t="shared" si="923"/>
        <v>95.586766642888875</v>
      </c>
      <c r="IL201" s="9">
        <f t="shared" si="924"/>
        <v>91.53871308798594</v>
      </c>
      <c r="IM201" s="115">
        <f t="shared" si="1289"/>
        <v>93.562739865437408</v>
      </c>
      <c r="IN201" s="15">
        <f t="shared" si="1290"/>
        <v>2.5002651629288402E-4</v>
      </c>
      <c r="IO201" s="12"/>
      <c r="IP201" s="11">
        <f t="shared" si="1675"/>
        <v>2.5873538287913926E-4</v>
      </c>
      <c r="IQ201" s="10">
        <f t="shared" si="1291"/>
        <v>93.630805977923046</v>
      </c>
      <c r="IR201" s="9">
        <f t="shared" si="925"/>
        <v>95.584493434085317</v>
      </c>
      <c r="IS201" s="9">
        <f t="shared" si="926"/>
        <v>91.398922208475128</v>
      </c>
      <c r="IT201" s="115">
        <f t="shared" si="1292"/>
        <v>93.491707821280215</v>
      </c>
      <c r="IU201" s="15">
        <f t="shared" si="1293"/>
        <v>2.5852024387561478E-4</v>
      </c>
      <c r="IV201" s="12"/>
      <c r="IW201" s="11">
        <f t="shared" si="1676"/>
        <v>2.6722919289781205E-4</v>
      </c>
      <c r="IX201" s="10">
        <f t="shared" si="1294"/>
        <v>93.559612148669444</v>
      </c>
      <c r="IY201" s="9">
        <f t="shared" si="927"/>
        <v>95.58206315413679</v>
      </c>
      <c r="IZ201" s="9">
        <f t="shared" si="928"/>
        <v>91.259163075404985</v>
      </c>
      <c r="JA201" s="115">
        <f t="shared" si="1295"/>
        <v>93.420613114770887</v>
      </c>
      <c r="JB201" s="15">
        <f t="shared" si="1296"/>
        <v>2.6700230921067049E-4</v>
      </c>
      <c r="JC201" s="12"/>
      <c r="JD201" s="11">
        <f t="shared" si="1677"/>
        <v>2.7571131789576542E-4</v>
      </c>
      <c r="JE201" s="10">
        <f t="shared" si="1297"/>
        <v>93.48835046012627</v>
      </c>
      <c r="JF201" s="9">
        <f t="shared" si="929"/>
        <v>95.579470782717877</v>
      </c>
      <c r="JG201" s="9">
        <f t="shared" si="930"/>
        <v>91.11943537120267</v>
      </c>
      <c r="JH201" s="115">
        <f t="shared" si="1298"/>
        <v>93.349453076960273</v>
      </c>
      <c r="JI201" s="15">
        <f t="shared" si="1299"/>
        <v>2.754724218342969E-4</v>
      </c>
      <c r="JJ201" s="12"/>
      <c r="JK201" s="11">
        <f t="shared" si="1678"/>
        <v>2.8418146617938475E-4</v>
      </c>
      <c r="JL201" s="10">
        <f t="shared" si="1300"/>
        <v>93.417018261041861</v>
      </c>
      <c r="JM201" s="9">
        <f t="shared" si="931"/>
        <v>95.576711326904913</v>
      </c>
      <c r="JN201" s="9">
        <f t="shared" si="932"/>
        <v>90.979738774981058</v>
      </c>
      <c r="JO201" s="115">
        <f t="shared" si="1301"/>
        <v>93.278225050942979</v>
      </c>
      <c r="JP201" s="15">
        <f t="shared" si="1302"/>
        <v>2.8393029317990174E-4</v>
      </c>
      <c r="JQ201" s="12"/>
      <c r="JR201" s="11">
        <f t="shared" si="1679"/>
        <v>2.9263934792773738E-4</v>
      </c>
      <c r="JS201" s="10">
        <f t="shared" si="1303"/>
        <v>93.345612912658197</v>
      </c>
      <c r="JT201" s="9">
        <f t="shared" si="933"/>
        <v>95.573779821821915</v>
      </c>
      <c r="JU201" s="9">
        <f t="shared" si="934"/>
        <v>90.840072962609767</v>
      </c>
      <c r="JV201" s="115">
        <f t="shared" si="1304"/>
        <v>93.206926392215848</v>
      </c>
      <c r="JW201" s="15">
        <f t="shared" si="1305"/>
        <v>2.9237563661356226E-4</v>
      </c>
      <c r="JX201" s="12"/>
      <c r="JY201" s="11">
        <f t="shared" si="1680"/>
        <v>3.0108467522877932E-4</v>
      </c>
      <c r="JZ201" s="10">
        <f t="shared" si="1306"/>
        <v>93.274131789065905</v>
      </c>
      <c r="KA201" s="9">
        <f t="shared" si="935"/>
        <v>95.570671331277254</v>
      </c>
      <c r="KB201" s="9">
        <f t="shared" si="936"/>
        <v>90.700437606786409</v>
      </c>
      <c r="KC201" s="115">
        <f t="shared" si="1307"/>
        <v>93.135554469031831</v>
      </c>
      <c r="KD201" s="15">
        <f t="shared" si="1308"/>
        <v>3.0080816746896058E-4</v>
      </c>
      <c r="KE201" s="12"/>
      <c r="KF201" s="11">
        <f t="shared" si="1681"/>
        <v>3.0951716211499237E-4</v>
      </c>
      <c r="KG201" s="10">
        <f t="shared" si="1309"/>
        <v>93.202572277554737</v>
      </c>
      <c r="KH201" s="9">
        <f t="shared" si="937"/>
        <v>95.567380948391119</v>
      </c>
      <c r="KI201" s="9">
        <f t="shared" si="938"/>
        <v>90.560832377109435</v>
      </c>
      <c r="KJ201" s="115">
        <f t="shared" si="1310"/>
        <v>93.064106662750277</v>
      </c>
      <c r="KK201" s="15">
        <f t="shared" si="1311"/>
        <v>3.0922760308162232E-4</v>
      </c>
      <c r="KL201" s="12"/>
      <c r="KM201" s="11">
        <f t="shared" si="1682"/>
        <v>3.1793652459836177E-4</v>
      </c>
      <c r="KN201" s="10">
        <f t="shared" si="1312"/>
        <v>93.130931778960132</v>
      </c>
      <c r="KO201" s="9">
        <f t="shared" si="939"/>
        <v>95.563903796213523</v>
      </c>
      <c r="KP201" s="9">
        <f t="shared" si="940"/>
        <v>90.421256940150954</v>
      </c>
      <c r="KQ201" s="115">
        <f t="shared" si="1313"/>
        <v>92.992580368182246</v>
      </c>
      <c r="KR201" s="15">
        <f t="shared" si="1314"/>
        <v>3.1763366282260171E-4</v>
      </c>
      <c r="KS201" s="12"/>
      <c r="KT201" s="11">
        <f t="shared" si="1683"/>
        <v>3.2634248070477777E-4</v>
      </c>
      <c r="KU201" s="10">
        <f t="shared" si="1315"/>
        <v>93.059207708005005</v>
      </c>
      <c r="KV201" s="9">
        <f t="shared" si="941"/>
        <v>95.560235028332713</v>
      </c>
      <c r="KW201" s="9">
        <f t="shared" si="942"/>
        <v>90.281710959531125</v>
      </c>
      <c r="KX201" s="115">
        <f t="shared" si="1316"/>
        <v>92.920972993931912</v>
      </c>
      <c r="KY201" s="15">
        <f t="shared" si="1317"/>
        <v>3.2602606813146514E-4</v>
      </c>
      <c r="KZ201" s="12"/>
      <c r="LA201" s="11">
        <f t="shared" si="1684"/>
        <v>3.3473475050776856E-4</v>
      </c>
      <c r="LB201" s="10">
        <f t="shared" si="1318"/>
        <v>92.987397493637417</v>
      </c>
      <c r="LC201" s="9">
        <f t="shared" si="943"/>
        <v>95.55636982947388</v>
      </c>
      <c r="LD201" s="9">
        <f t="shared" si="944"/>
        <v>90.142194095991925</v>
      </c>
      <c r="LE201" s="115">
        <f t="shared" si="1319"/>
        <v>92.849281962732903</v>
      </c>
      <c r="LF201" s="15">
        <f t="shared" si="1320"/>
        <v>3.3440454254870204E-4</v>
      </c>
      <c r="LG201" s="12"/>
      <c r="LH201" s="11">
        <f t="shared" si="1685"/>
        <v>3.4311305616166623E-4</v>
      </c>
      <c r="LI201" s="10">
        <f t="shared" si="1321"/>
        <v>92.91549857936306</v>
      </c>
      <c r="LJ201" s="9">
        <f t="shared" si="945"/>
        <v>95.552303416088023</v>
      </c>
      <c r="LK201" s="9">
        <f t="shared" si="946"/>
        <v>90.00270600747325</v>
      </c>
      <c r="LL201" s="115">
        <f t="shared" si="1322"/>
        <v>92.777504711780637</v>
      </c>
      <c r="LM201" s="15">
        <f t="shared" si="1323"/>
        <v>3.4276881174741253E-4</v>
      </c>
      <c r="LN201" s="12"/>
      <c r="LO201" s="11">
        <f t="shared" si="1686"/>
        <v>3.5147712193403497E-4</v>
      </c>
      <c r="LP201" s="10">
        <f t="shared" si="1324"/>
        <v>92.843508423573923</v>
      </c>
      <c r="LQ201" s="9">
        <f t="shared" si="947"/>
        <v>95.548031036930823</v>
      </c>
      <c r="LR201" s="9">
        <f t="shared" si="948"/>
        <v>89.863246349187804</v>
      </c>
      <c r="LS201" s="115">
        <f t="shared" si="1325"/>
        <v>92.705638693059313</v>
      </c>
      <c r="LT201" s="15">
        <f t="shared" si="1326"/>
        <v>3.5111860356442309E-4</v>
      </c>
      <c r="LU201" s="12"/>
      <c r="LV201" s="11">
        <f t="shared" si="1687"/>
        <v>3.5982667423757679E-4</v>
      </c>
      <c r="LW201" s="10">
        <f t="shared" si="1327"/>
        <v>92.771424499871245</v>
      </c>
      <c r="LX201" s="9">
        <f t="shared" si="949"/>
        <v>95.543547973631462</v>
      </c>
      <c r="LY201" s="9">
        <f t="shared" si="950"/>
        <v>89.723814773697882</v>
      </c>
      <c r="LZ201" s="115">
        <f t="shared" si="1328"/>
        <v>92.633681373664672</v>
      </c>
      <c r="MA201" s="15">
        <f t="shared" si="1329"/>
        <v>3.5945364803068215E-4</v>
      </c>
      <c r="MB201" s="12"/>
      <c r="MC201" s="11">
        <f t="shared" si="1688"/>
        <v>3.6816144166128029E-4</v>
      </c>
      <c r="MD201" s="10">
        <f t="shared" si="1330"/>
        <v>92.699244297384382</v>
      </c>
      <c r="ME201" s="9">
        <f t="shared" si="951"/>
        <v>95.538849541251139</v>
      </c>
      <c r="MF201" s="9">
        <f t="shared" si="952"/>
        <v>89.584410930992391</v>
      </c>
      <c r="MG201" s="115">
        <f t="shared" si="1331"/>
        <v>92.561630236121772</v>
      </c>
      <c r="MH201" s="15">
        <f t="shared" si="1332"/>
        <v>3.6777367740099744E-4</v>
      </c>
      <c r="MI201" s="12"/>
      <c r="MJ201" s="11">
        <f t="shared" si="1689"/>
        <v>3.7648115500095664E-4</v>
      </c>
      <c r="MK201" s="10">
        <f t="shared" si="1333"/>
        <v>92.626965321084555</v>
      </c>
      <c r="ML201" s="9">
        <f t="shared" si="953"/>
        <v>95.533931088831352</v>
      </c>
      <c r="MM201" s="9">
        <f t="shared" si="954"/>
        <v>89.445034468563946</v>
      </c>
      <c r="MN201" s="115">
        <f t="shared" si="1334"/>
        <v>92.489482778697649</v>
      </c>
      <c r="MO201" s="15">
        <f t="shared" si="1335"/>
        <v>3.7607842618314342E-4</v>
      </c>
      <c r="MP201" s="12"/>
      <c r="MQ201" s="11">
        <f t="shared" si="1690"/>
        <v>3.847855472891141E-4</v>
      </c>
      <c r="MR201" s="10">
        <f t="shared" si="1336"/>
        <v>92.554585092093475</v>
      </c>
      <c r="MS201" s="9">
        <f t="shared" si="955"/>
        <v>95.528787999931708</v>
      </c>
      <c r="MT201" s="9">
        <f t="shared" si="956"/>
        <v>89.305685031486973</v>
      </c>
      <c r="MU201" s="115">
        <f t="shared" si="1337"/>
        <v>92.417236515709334</v>
      </c>
      <c r="MV201" s="15">
        <f t="shared" si="1338"/>
        <v>3.8436763116624686E-4</v>
      </c>
      <c r="MW201" s="12"/>
      <c r="MX201" s="11">
        <f t="shared" si="1691"/>
        <v>3.9307435382415659E-4</v>
      </c>
      <c r="MY201" s="10">
        <f t="shared" si="1339"/>
        <v>92.482101147987152</v>
      </c>
      <c r="MZ201" s="9">
        <f t="shared" si="957"/>
        <v>95.523415693157204</v>
      </c>
      <c r="NA201" s="9">
        <f t="shared" si="958"/>
        <v>89.166362262495937</v>
      </c>
      <c r="NB201" s="115">
        <f t="shared" si="1340"/>
        <v>92.344888977826571</v>
      </c>
      <c r="NC201" s="15">
        <f t="shared" si="1341"/>
        <v>3.9264103144852667E-4</v>
      </c>
      <c r="ND201" s="12"/>
      <c r="NE201" s="11">
        <f t="shared" si="1692"/>
        <v>4.0134731219890966E-4</v>
      </c>
      <c r="NF201" s="10">
        <f t="shared" si="1342"/>
        <v>92.409511043094454</v>
      </c>
      <c r="NG201" s="9">
        <f t="shared" si="959"/>
        <v>95.517809622674847</v>
      </c>
      <c r="NH201" s="9">
        <f t="shared" si="960"/>
        <v>89.027065802063703</v>
      </c>
      <c r="NI201" s="115">
        <f t="shared" si="1343"/>
        <v>92.272437712369282</v>
      </c>
      <c r="NJ201" s="15">
        <f t="shared" si="1344"/>
        <v>4.0089836846436629E-4</v>
      </c>
      <c r="NK201" s="12"/>
      <c r="NL201" s="11">
        <f t="shared" si="1693"/>
        <v>4.0960416232849542E-4</v>
      </c>
      <c r="NM201" s="10">
        <f t="shared" si="1345"/>
        <v>92.336812348790374</v>
      </c>
      <c r="NN201" s="9">
        <f t="shared" si="961"/>
        <v>95.5119652787196</v>
      </c>
      <c r="NO201" s="9">
        <f t="shared" si="962"/>
        <v>88.887795288481442</v>
      </c>
      <c r="NP201" s="115">
        <f t="shared" si="1346"/>
        <v>92.199880283600521</v>
      </c>
      <c r="NQ201" s="15">
        <f t="shared" si="1347"/>
        <v>4.0913938601062487E-4</v>
      </c>
      <c r="NR201" s="12"/>
      <c r="NS201" s="11">
        <f t="shared" si="1694"/>
        <v>4.1784464647745279E-4</v>
      </c>
      <c r="NT201" s="10">
        <f t="shared" si="1348"/>
        <v>92.26400265378463</v>
      </c>
      <c r="NU201" s="9">
        <f t="shared" si="963"/>
        <v>95.505878188089483</v>
      </c>
      <c r="NV201" s="9">
        <f t="shared" si="964"/>
        <v>88.748550357937276</v>
      </c>
      <c r="NW201" s="115">
        <f t="shared" si="1349"/>
        <v>92.127214273013379</v>
      </c>
      <c r="NX201" s="15">
        <f t="shared" si="1350"/>
        <v>4.1736383027235431E-4</v>
      </c>
      <c r="NY201" s="12"/>
      <c r="NZ201" s="11">
        <f t="shared" si="1695"/>
        <v>4.2606850928626918E-4</v>
      </c>
      <c r="OA201" s="10">
        <f t="shared" si="1351"/>
        <v>92.191079564404191</v>
      </c>
      <c r="OB201" s="9">
        <f t="shared" si="965"/>
        <v>95.499543914629797</v>
      </c>
      <c r="OC201" s="9">
        <f t="shared" si="966"/>
        <v>88.609330644596014</v>
      </c>
      <c r="OD201" s="115">
        <f t="shared" si="1352"/>
        <v>92.054437279612898</v>
      </c>
      <c r="OE201" s="15">
        <f t="shared" si="1353"/>
        <v>4.2557144984779201E-4</v>
      </c>
      <c r="OF201" s="12"/>
      <c r="OG201" s="11">
        <f t="shared" si="1696"/>
        <v>4.3427549779717877E-4</v>
      </c>
      <c r="OH201" s="10">
        <f t="shared" si="1354"/>
        <v>92.11804070487085</v>
      </c>
      <c r="OI201" s="9">
        <f t="shared" si="967"/>
        <v>95.49295805970641</v>
      </c>
      <c r="OJ201" s="9">
        <f t="shared" si="968"/>
        <v>88.470135780679556</v>
      </c>
      <c r="OK201" s="115">
        <f t="shared" si="1355"/>
        <v>91.981546920192983</v>
      </c>
      <c r="OL201" s="15">
        <f t="shared" si="1356"/>
        <v>4.3376199577261758E-4</v>
      </c>
      <c r="OM201" s="12"/>
      <c r="ON201" s="11">
        <f t="shared" si="1697"/>
        <v>4.4246536147924298E-4</v>
      </c>
      <c r="OO201" s="10">
        <f t="shared" si="1357"/>
        <v>92.044883717573583</v>
      </c>
      <c r="OP201" s="9">
        <f t="shared" si="969"/>
        <v>95.48611626266792</v>
      </c>
      <c r="OQ201" s="9">
        <f t="shared" si="970"/>
        <v>88.330965396547242</v>
      </c>
      <c r="OR201" s="115">
        <f t="shared" si="1358"/>
        <v>91.908540829607574</v>
      </c>
      <c r="OS201" s="15">
        <f t="shared" si="1359"/>
        <v>4.4193522154354617E-4</v>
      </c>
      <c r="OT201" s="12"/>
      <c r="OU201" s="11">
        <f t="shared" si="1698"/>
        <v>4.5063785225275252E-4</v>
      </c>
      <c r="OV201" s="10">
        <f t="shared" si="1360"/>
        <v>91.971606263335332</v>
      </c>
      <c r="OW201" s="9">
        <f t="shared" si="971"/>
        <v>95.479014201296849</v>
      </c>
      <c r="OX201" s="9">
        <f t="shared" si="972"/>
        <v>88.191819120775548</v>
      </c>
      <c r="OY201" s="115">
        <f t="shared" si="1361"/>
        <v>91.835416661036191</v>
      </c>
      <c r="OZ201" s="15">
        <f t="shared" si="1362"/>
        <v>4.5009088314126183E-4</v>
      </c>
      <c r="PA201" s="12"/>
      <c r="PB201" s="11">
        <f t="shared" si="1699"/>
        <v>4.587927245129934E-4</v>
      </c>
      <c r="PC201" s="10">
        <f t="shared" si="1363"/>
        <v>91.898206021673829</v>
      </c>
      <c r="PD201" s="9">
        <f t="shared" si="973"/>
        <v>95.471647592249539</v>
      </c>
      <c r="PE201" s="9">
        <f t="shared" si="974"/>
        <v>88.052696580238745</v>
      </c>
      <c r="PF201" s="115">
        <f t="shared" si="1364"/>
        <v>91.762172086244135</v>
      </c>
      <c r="PG201" s="15">
        <f t="shared" si="1365"/>
        <v>4.5822873905261525E-4</v>
      </c>
      <c r="PH201" s="12"/>
      <c r="PI201" s="11">
        <f t="shared" si="1700"/>
        <v>4.6692973515325331E-4</v>
      </c>
      <c r="PJ201" s="10">
        <f t="shared" si="1366"/>
        <v>91.82468069105731</v>
      </c>
      <c r="PK201" s="9">
        <f t="shared" si="975"/>
        <v>95.464012191484912</v>
      </c>
      <c r="PL201" s="9">
        <f t="shared" si="976"/>
        <v>87.913597400190582</v>
      </c>
      <c r="PM201" s="115">
        <f t="shared" si="1367"/>
        <v>91.68880479583774</v>
      </c>
      <c r="PN201" s="15">
        <f t="shared" si="1368"/>
        <v>4.6634855029205601E-4</v>
      </c>
      <c r="PO201" s="12"/>
      <c r="PP201" s="11">
        <f t="shared" si="1701"/>
        <v>4.7504864358708667E-4</v>
      </c>
      <c r="PQ201" s="10">
        <f t="shared" si="1369"/>
        <v>91.751027989155034</v>
      </c>
      <c r="PR201" s="9">
        <f t="shared" si="977"/>
        <v>95.456103794681965</v>
      </c>
      <c r="PS201" s="9">
        <f t="shared" si="978"/>
        <v>87.77452120434404</v>
      </c>
      <c r="PT201" s="115">
        <f t="shared" si="1370"/>
        <v>91.61531249951301</v>
      </c>
      <c r="PU201" s="15">
        <f t="shared" si="1371"/>
        <v>4.7445008042249284E-4</v>
      </c>
      <c r="PV201" s="12"/>
      <c r="PW201" s="11">
        <f t="shared" si="1702"/>
        <v>4.831492117699869E-4</v>
      </c>
      <c r="PX201" s="10">
        <f t="shared" si="1372"/>
        <v>91.677245653081201</v>
      </c>
      <c r="PY201" s="9">
        <f t="shared" si="979"/>
        <v>95.447918237645894</v>
      </c>
      <c r="PZ201" s="9">
        <f t="shared" si="980"/>
        <v>87.635467614952702</v>
      </c>
      <c r="QA201" s="115">
        <f t="shared" si="1373"/>
        <v>91.541692926299305</v>
      </c>
      <c r="QB201" s="15">
        <f t="shared" si="1374"/>
        <v>4.8253309557535839E-4</v>
      </c>
      <c r="QC201" s="12"/>
      <c r="QD201" s="11">
        <f t="shared" si="1703"/>
        <v>4.9123120422027162E-4</v>
      </c>
      <c r="QE201" s="10">
        <f t="shared" si="1375"/>
        <v>91.603331439633962</v>
      </c>
      <c r="QF201" s="9">
        <f t="shared" si="981"/>
        <v>95.439451396702907</v>
      </c>
      <c r="QG201" s="9">
        <f t="shared" si="982"/>
        <v>87.496436252891385</v>
      </c>
      <c r="QH201" s="115">
        <f t="shared" si="1376"/>
        <v>91.467943824797146</v>
      </c>
      <c r="QI201" s="15">
        <f t="shared" si="1377"/>
        <v>4.9059736447000523E-4</v>
      </c>
      <c r="QJ201" s="12"/>
      <c r="QK201" s="11">
        <f t="shared" si="1704"/>
        <v>4.9929438803931038E-4</v>
      </c>
      <c r="QL201" s="10">
        <f t="shared" si="1378"/>
        <v>91.529283125528323</v>
      </c>
      <c r="QM201" s="9">
        <f t="shared" si="983"/>
        <v>95.430699189083697</v>
      </c>
      <c r="QN201" s="9">
        <f t="shared" si="984"/>
        <v>87.357426737737228</v>
      </c>
      <c r="QO201" s="115">
        <f t="shared" si="1379"/>
        <v>91.394062963410462</v>
      </c>
      <c r="QP201" s="15">
        <f t="shared" si="1380"/>
        <v>4.9864265843238586E-4</v>
      </c>
      <c r="QQ201" s="12"/>
      <c r="QR201" s="11">
        <f t="shared" si="1705"/>
        <v>5.0733853293101407E-4</v>
      </c>
      <c r="QS201" s="10">
        <f t="shared" si="1381"/>
        <v>91.455098507623546</v>
      </c>
      <c r="QT201" s="9">
        <f t="shared" si="985"/>
        <v>95.421657573295363</v>
      </c>
      <c r="QU201" s="9">
        <f t="shared" si="986"/>
        <v>87.218438687850977</v>
      </c>
      <c r="QV201" s="115">
        <f t="shared" si="1382"/>
        <v>91.32004813057317</v>
      </c>
      <c r="QW201" s="15">
        <f t="shared" si="1383"/>
        <v>5.0666875141300695E-4</v>
      </c>
      <c r="QX201" s="12"/>
      <c r="QY201" s="11">
        <f t="shared" si="1706"/>
        <v>5.1536341122060392E-4</v>
      </c>
      <c r="QZ201" s="10">
        <f t="shared" si="1384"/>
        <v>91.380775403144924</v>
      </c>
      <c r="RA201" s="9">
        <f t="shared" si="987"/>
        <v>95.412322549482013</v>
      </c>
      <c r="RB201" s="9">
        <f t="shared" si="988"/>
        <v>87.079471720456667</v>
      </c>
      <c r="RC201" s="115">
        <f t="shared" si="1385"/>
        <v>91.24589713496934</v>
      </c>
      <c r="RD201" s="15">
        <f t="shared" si="1386"/>
        <v>5.146754200042778E-4</v>
      </c>
      <c r="RE201" s="12"/>
      <c r="RF201" s="11">
        <f t="shared" si="1707"/>
        <v>5.2336879787278419E-4</v>
      </c>
      <c r="RG201" s="10">
        <f t="shared" si="1387"/>
        <v>91.30631164989893</v>
      </c>
      <c r="RH201" s="9">
        <f t="shared" si="989"/>
        <v>95.402690159773869</v>
      </c>
      <c r="RI201" s="9">
        <f t="shared" si="990"/>
        <v>86.940525451723602</v>
      </c>
      <c r="RJ201" s="115">
        <f t="shared" si="1388"/>
        <v>91.171607805748735</v>
      </c>
      <c r="RK201" s="15">
        <f t="shared" si="1389"/>
        <v>5.2266244345700865E-4</v>
      </c>
      <c r="RL201" s="12"/>
      <c r="RM201" s="11">
        <f t="shared" si="1708"/>
        <v>5.3135447050904031E-4</v>
      </c>
      <c r="RN201" s="10">
        <f t="shared" si="1390"/>
        <v>91.231705106483815</v>
      </c>
      <c r="RO201" s="9">
        <f t="shared" si="991"/>
        <v>95.392756488624869</v>
      </c>
      <c r="RP201" s="9">
        <f t="shared" si="992"/>
        <v>86.801599496846123</v>
      </c>
      <c r="RQ201" s="115">
        <f t="shared" si="1391"/>
        <v>91.097177992735496</v>
      </c>
      <c r="RR201" s="15">
        <f t="shared" si="1392"/>
        <v>5.3062960369633708E-4</v>
      </c>
      <c r="RS201" s="12"/>
      <c r="RT201" s="11">
        <f t="shared" si="1709"/>
        <v>5.3932020942438271E-4</v>
      </c>
      <c r="RU201" s="10">
        <f t="shared" si="1393"/>
        <v>91.156953652493257</v>
      </c>
      <c r="RV201" s="9">
        <f t="shared" si="993"/>
        <v>95.382517663138785</v>
      </c>
      <c r="RW201" s="9">
        <f t="shared" si="994"/>
        <v>86.662693470124097</v>
      </c>
      <c r="RX201" s="115">
        <f t="shared" si="1394"/>
        <v>91.022605566631441</v>
      </c>
      <c r="RY201" s="15">
        <f t="shared" si="1395"/>
        <v>5.3857668533689837E-4</v>
      </c>
      <c r="RZ201" s="12"/>
      <c r="SA201" s="11">
        <f t="shared" si="1710"/>
        <v>5.472657976033175E-4</v>
      </c>
      <c r="SB201" s="10">
        <f t="shared" si="1396"/>
        <v>91.082055188714619</v>
      </c>
      <c r="SC201" s="9">
        <f t="shared" si="995"/>
        <v>95.371969853383874</v>
      </c>
      <c r="SD201" s="9">
        <f t="shared" si="996"/>
        <v>86.523806985043933</v>
      </c>
      <c r="SE201" s="115">
        <f t="shared" si="1397"/>
        <v>90.947888419213911</v>
      </c>
      <c r="SF201" s="15">
        <f t="shared" si="1398"/>
        <v>5.4650347569725518E-4</v>
      </c>
      <c r="SG201" s="12"/>
      <c r="SH201" s="11">
        <f t="shared" si="1711"/>
        <v>5.5519102073507557E-4</v>
      </c>
      <c r="SI201" s="10">
        <f t="shared" si="1399"/>
        <v>91.007007637321692</v>
      </c>
      <c r="SJ201" s="9">
        <f t="shared" si="997"/>
        <v>95.361109272696027</v>
      </c>
      <c r="SK201" s="9">
        <f t="shared" si="998"/>
        <v>86.384939654357481</v>
      </c>
      <c r="SL201" s="115">
        <f t="shared" si="1400"/>
        <v>90.873024463526747</v>
      </c>
      <c r="SM201" s="15">
        <f t="shared" si="1401"/>
        <v>5.5440976481375373E-4</v>
      </c>
      <c r="SN201" s="12"/>
      <c r="SO201" s="11">
        <f t="shared" si="1712"/>
        <v>5.6309566722826136E-4</v>
      </c>
      <c r="SP201" s="10">
        <f t="shared" si="1402"/>
        <v>90.93180894206057</v>
      </c>
      <c r="SQ201" s="9">
        <f t="shared" si="999"/>
        <v>95.349932177970388</v>
      </c>
      <c r="SR201" s="9">
        <f t="shared" si="1000"/>
        <v>86.246091090162452</v>
      </c>
      <c r="SS201" s="115">
        <f t="shared" si="1403"/>
        <v>90.798011634066427</v>
      </c>
      <c r="ST201" s="15">
        <f t="shared" si="1404"/>
        <v>5.622953454535542E-4</v>
      </c>
      <c r="SU201" s="12"/>
      <c r="SV201" s="11">
        <f t="shared" si="1713"/>
        <v>5.7097952822468621E-4</v>
      </c>
      <c r="SW201" s="10">
        <f t="shared" si="1405"/>
        <v>90.856457068430529</v>
      </c>
      <c r="SX201" s="9">
        <f t="shared" si="1001"/>
        <v>95.338434869941551</v>
      </c>
      <c r="SY201" s="9">
        <f t="shared" si="1002"/>
        <v>86.107260903981825</v>
      </c>
      <c r="SZ201" s="115">
        <f t="shared" si="1406"/>
        <v>90.722847886961688</v>
      </c>
      <c r="TA201" s="15">
        <f t="shared" si="1407"/>
        <v>5.7016001312705424E-4</v>
      </c>
      <c r="TB201" s="12"/>
      <c r="TC201" s="11">
        <f t="shared" si="1714"/>
        <v>5.7884239761255528E-4</v>
      </c>
      <c r="TD201" s="10">
        <f t="shared" si="1408"/>
        <v>90.780950003858607</v>
      </c>
      <c r="TE201" s="9">
        <f t="shared" si="1003"/>
        <v>95.326613693452217</v>
      </c>
      <c r="TF201" s="9">
        <f t="shared" si="1004"/>
        <v>85.968448706842864</v>
      </c>
      <c r="TG201" s="115">
        <f t="shared" si="1409"/>
        <v>90.64753120014754</v>
      </c>
      <c r="TH201" s="15">
        <f t="shared" si="1410"/>
        <v>5.7800356609958041E-4</v>
      </c>
      <c r="TI201" s="12"/>
      <c r="TJ201" s="11">
        <f t="shared" si="1715"/>
        <v>5.8668407203895929E-4</v>
      </c>
      <c r="TK201" s="10">
        <f t="shared" si="1411"/>
        <v>90.705285757868225</v>
      </c>
      <c r="TL201" s="9">
        <f t="shared" si="1005"/>
        <v>95.314465037710463</v>
      </c>
      <c r="TM201" s="9">
        <f t="shared" si="1006"/>
        <v>85.829654109356113</v>
      </c>
      <c r="TN201" s="115">
        <f t="shared" si="1412"/>
        <v>90.572059573533295</v>
      </c>
      <c r="TO201" s="15">
        <f t="shared" si="1413"/>
        <v>5.8582580540241208E-4</v>
      </c>
      <c r="TP201" s="12"/>
      <c r="TQ201" s="11">
        <f t="shared" si="1716"/>
        <v>5.9450435092165896E-4</v>
      </c>
      <c r="TR201" s="10">
        <f t="shared" si="1414"/>
        <v>90.629462362242037</v>
      </c>
      <c r="TS201" s="9">
        <f t="shared" si="1007"/>
        <v>95.301985336535537</v>
      </c>
      <c r="TT201" s="9">
        <f t="shared" si="1008"/>
        <v>85.690876721793956</v>
      </c>
      <c r="TU201" s="115">
        <f t="shared" si="1415"/>
        <v>90.496431029164739</v>
      </c>
      <c r="TV201" s="15">
        <f t="shared" si="1416"/>
        <v>5.9362653484311119E-4</v>
      </c>
      <c r="TW201" s="12"/>
      <c r="TX201" s="11">
        <f t="shared" si="1717"/>
        <v>6.0230303646017776E-4</v>
      </c>
      <c r="TY201" s="10">
        <f t="shared" si="1417"/>
        <v>90.553477871178814</v>
      </c>
      <c r="TZ201" s="9">
        <f t="shared" si="1009"/>
        <v>95.289171068592282</v>
      </c>
      <c r="UA201" s="9">
        <f t="shared" si="1010"/>
        <v>85.552116154168061</v>
      </c>
      <c r="UB201" s="115">
        <f t="shared" si="1418"/>
        <v>90.420643611380171</v>
      </c>
      <c r="UC201" s="15">
        <f t="shared" si="1419"/>
        <v>6.0140556101520473E-4</v>
      </c>
      <c r="UD201" s="12"/>
      <c r="UE201" s="11">
        <f t="shared" si="1718"/>
        <v>6.1007993364625365E-4</v>
      </c>
      <c r="UF201" s="10">
        <f t="shared" si="1420"/>
        <v>90.477330361444047</v>
      </c>
      <c r="UG201" s="9">
        <f t="shared" si="1011"/>
        <v>95.276018757614153</v>
      </c>
      <c r="UH201" s="9">
        <f t="shared" si="1012"/>
        <v>85.413372016308088</v>
      </c>
      <c r="UI201" s="115">
        <f t="shared" si="1421"/>
        <v>90.344695386961121</v>
      </c>
      <c r="UJ201" s="15">
        <f t="shared" si="1422"/>
        <v>6.0916269330711669E-4</v>
      </c>
      <c r="UK201" s="12"/>
      <c r="UL201" s="11">
        <f t="shared" si="1719"/>
        <v>6.1783485027350692E-4</v>
      </c>
      <c r="UM201" s="10">
        <f t="shared" si="1423"/>
        <v>90.401017932515458</v>
      </c>
      <c r="UN201" s="9">
        <f t="shared" si="1013"/>
        <v>95.262524972614912</v>
      </c>
      <c r="UO201" s="9">
        <f t="shared" si="1014"/>
        <v>85.274643917937638</v>
      </c>
      <c r="UP201" s="115">
        <f t="shared" si="1424"/>
        <v>90.268584445276275</v>
      </c>
      <c r="UQ201" s="15">
        <f t="shared" si="1425"/>
        <v>6.1689774391053824E-4</v>
      </c>
      <c r="UR201" s="12"/>
      <c r="US201" s="11">
        <f t="shared" si="1720"/>
        <v>6.255675969465645E-4</v>
      </c>
      <c r="UT201" s="10">
        <f t="shared" si="1426"/>
        <v>90.324538706721441</v>
      </c>
      <c r="UU201" s="9">
        <f t="shared" si="1015"/>
        <v>95.248686328088993</v>
      </c>
      <c r="UV201" s="9">
        <f t="shared" si="1016"/>
        <v>85.13593146875192</v>
      </c>
      <c r="UW201" s="115">
        <f t="shared" si="1427"/>
        <v>90.192308898420464</v>
      </c>
      <c r="UX201" s="15">
        <f t="shared" si="1428"/>
        <v>6.2461052782801106E-4</v>
      </c>
      <c r="UY201" s="12"/>
      <c r="UZ201" s="11">
        <f t="shared" si="1721"/>
        <v>6.3327798708937575E-4</v>
      </c>
      <c r="VA201" s="10">
        <f t="shared" si="1429"/>
        <v>90.247890829374668</v>
      </c>
      <c r="VB201" s="9">
        <f t="shared" si="1017"/>
        <v>95.234499484200683</v>
      </c>
      <c r="VC201" s="9">
        <f t="shared" si="1018"/>
        <v>84.997234278493636</v>
      </c>
      <c r="VD201" s="115">
        <f t="shared" si="1430"/>
        <v>90.115866881347159</v>
      </c>
      <c r="VE201" s="15">
        <f t="shared" si="1431"/>
        <v>6.3230086287992834E-4</v>
      </c>
      <c r="VF201" s="12"/>
      <c r="VG201" s="11">
        <f t="shared" si="1722"/>
        <v>6.4096583695292966E-4</v>
      </c>
      <c r="VH201" s="10">
        <f t="shared" si="1432"/>
        <v>90.171072468899183</v>
      </c>
      <c r="VI201" s="9">
        <f t="shared" si="1019"/>
        <v>95.219961146962021</v>
      </c>
      <c r="VJ201" s="9">
        <f t="shared" si="1020"/>
        <v>84.858551957028212</v>
      </c>
      <c r="VK201" s="115">
        <f t="shared" si="1433"/>
        <v>90.039256551995123</v>
      </c>
      <c r="VL201" s="15">
        <f t="shared" si="1434"/>
        <v>6.3996856971086646E-4</v>
      </c>
      <c r="VM201" s="12"/>
      <c r="VN201" s="11">
        <f t="shared" si="1723"/>
        <v>6.4863096562231852E-4</v>
      </c>
      <c r="VO201" s="10">
        <f t="shared" si="1435"/>
        <v>90.094081816951501</v>
      </c>
      <c r="VP201" s="9">
        <f t="shared" si="1021"/>
        <v>95.205068068399541</v>
      </c>
      <c r="VQ201" s="9">
        <f t="shared" si="1022"/>
        <v>84.719884114420026</v>
      </c>
      <c r="VR201" s="115">
        <f t="shared" si="1436"/>
        <v>89.962476091409783</v>
      </c>
      <c r="VS201" s="15">
        <f t="shared" si="1437"/>
        <v>6.4761347179518865E-4</v>
      </c>
      <c r="VT201" s="12"/>
      <c r="VU201" s="11">
        <f t="shared" si="1724"/>
        <v>6.5627319502303296E-4</v>
      </c>
      <c r="VV201" s="10">
        <f t="shared" si="1438"/>
        <v>90.01691708853663</v>
      </c>
      <c r="VW201" s="9">
        <f t="shared" si="1023"/>
        <v>95.189817046709962</v>
      </c>
      <c r="VX201" s="9">
        <f t="shared" si="1024"/>
        <v>84.581230361005638</v>
      </c>
      <c r="VY201" s="115">
        <f t="shared" si="1439"/>
        <v>89.8855237038578</v>
      </c>
      <c r="VZ201" s="15">
        <f t="shared" si="1440"/>
        <v>6.5523539544212501E-4</v>
      </c>
      <c r="WA201" s="12"/>
      <c r="WB201" s="11">
        <f t="shared" si="1725"/>
        <v>6.6389234992674992E-4</v>
      </c>
      <c r="WC201" s="10">
        <f t="shared" si="1441"/>
        <v>89.939576522117022</v>
      </c>
      <c r="WD201" s="9">
        <f t="shared" si="1025"/>
        <v>95.174204926404798</v>
      </c>
      <c r="WE201" s="9">
        <f t="shared" si="1026"/>
        <v>84.442590307468336</v>
      </c>
      <c r="WF201" s="115">
        <f t="shared" si="1442"/>
        <v>89.80839761693656</v>
      </c>
      <c r="WG201" s="15">
        <f t="shared" si="1443"/>
        <v>6.6283416980011044E-4</v>
      </c>
      <c r="WH201" s="12"/>
      <c r="WI201" s="11">
        <f t="shared" si="1726"/>
        <v>6.7148825795635336E-4</v>
      </c>
      <c r="WJ201" s="10">
        <f t="shared" si="1444"/>
        <v>89.862058379716615</v>
      </c>
      <c r="WK201" s="9">
        <f t="shared" si="1027"/>
        <v>95.158228598443984</v>
      </c>
      <c r="WL201" s="9">
        <f t="shared" si="1028"/>
        <v>84.30396356491184</v>
      </c>
      <c r="WM201" s="115">
        <f t="shared" si="1445"/>
        <v>89.731096081677919</v>
      </c>
      <c r="WN201" s="15">
        <f t="shared" si="1446"/>
        <v>6.7040962686047646E-4</v>
      </c>
      <c r="WO201" s="12"/>
      <c r="WP201" s="11">
        <f t="shared" si="1727"/>
        <v>6.7906074959030475E-4</v>
      </c>
      <c r="WQ201" s="10">
        <f t="shared" si="1447"/>
        <v>89.784360947018968</v>
      </c>
      <c r="WR201" s="9">
        <f t="shared" si="1029"/>
        <v>95.141885000358585</v>
      </c>
      <c r="WS201" s="9">
        <f t="shared" si="1030"/>
        <v>84.165349744932001</v>
      </c>
      <c r="WT201" s="115">
        <f t="shared" si="1448"/>
        <v>89.6536173726453</v>
      </c>
      <c r="WU201" s="15">
        <f t="shared" si="1449"/>
        <v>6.7796160146061431E-4</v>
      </c>
      <c r="WV201" s="12"/>
      <c r="WW201" s="11">
        <f t="shared" si="1728"/>
        <v>6.8660965816646526E-4</v>
      </c>
      <c r="WX201" s="10">
        <f t="shared" si="1450"/>
        <v>89.70648253345891</v>
      </c>
      <c r="WY201" s="9">
        <f t="shared" si="1031"/>
        <v>95.125171116362665</v>
      </c>
      <c r="WZ201" s="9">
        <f t="shared" si="1032"/>
        <v>84.026748459689557</v>
      </c>
      <c r="XA201" s="115">
        <f t="shared" si="1451"/>
        <v>89.575959788026111</v>
      </c>
      <c r="XB201" s="15">
        <f t="shared" si="1452"/>
        <v>6.8548993128637816E-4</v>
      </c>
      <c r="XC201" s="12"/>
      <c r="XD201" s="11">
        <f t="shared" si="1729"/>
        <v>6.9413481988516584E-4</v>
      </c>
      <c r="XE201" s="10">
        <f t="shared" si="1453"/>
        <v>89.62842147230927</v>
      </c>
      <c r="XF201" s="9">
        <f t="shared" si="1033"/>
        <v>95.108083977454413</v>
      </c>
      <c r="XG201" s="9">
        <f t="shared" si="1034"/>
        <v>83.888159321981121</v>
      </c>
      <c r="XH201" s="115">
        <f t="shared" si="1454"/>
        <v>89.498121649717774</v>
      </c>
      <c r="XI201" s="15">
        <f t="shared" si="1455"/>
        <v>6.9299445687394964E-4</v>
      </c>
      <c r="XJ201" s="12"/>
      <c r="XK201" s="11">
        <f t="shared" si="1730"/>
        <v>7.0163607381170897E-4</v>
      </c>
      <c r="XL201" s="10">
        <f t="shared" si="1456"/>
        <v>89.550176120761336</v>
      </c>
      <c r="XM201" s="9">
        <f t="shared" si="1035"/>
        <v>95.090620661506492</v>
      </c>
      <c r="XN201" s="9">
        <f t="shared" si="1036"/>
        <v>83.749581945309515</v>
      </c>
      <c r="XO201" s="115">
        <f t="shared" si="1457"/>
        <v>89.420101303408003</v>
      </c>
      <c r="XP201" s="15">
        <f t="shared" si="1458"/>
        <v>7.0047502161108216E-4</v>
      </c>
      <c r="XQ201" s="12"/>
      <c r="XR201" s="11">
        <f t="shared" si="1731"/>
        <v>7.0911326187824135E-4</v>
      </c>
      <c r="XS201" s="10">
        <f t="shared" si="1459"/>
        <v>89.471744859999617</v>
      </c>
      <c r="XT201" s="9">
        <f t="shared" si="1037"/>
        <v>95.072778293345849</v>
      </c>
      <c r="XU201" s="9">
        <f t="shared" si="1038"/>
        <v>83.611015943953831</v>
      </c>
      <c r="XV201" s="115">
        <f t="shared" si="1460"/>
        <v>89.34189711864984</v>
      </c>
      <c r="XW201" s="15">
        <f t="shared" si="1461"/>
        <v>7.079314717376912E-4</v>
      </c>
      <c r="XX201" s="12"/>
      <c r="XY201" s="11">
        <f t="shared" si="1732"/>
        <v>7.1656622888497756E-4</v>
      </c>
      <c r="XZ201" s="10">
        <f t="shared" si="1462"/>
        <v>89.393126095271143</v>
      </c>
      <c r="YA201" s="9">
        <f t="shared" si="1039"/>
        <v>95.054554044822964</v>
      </c>
      <c r="YB201" s="9">
        <f t="shared" si="1040"/>
        <v>83.472460933038604</v>
      </c>
      <c r="YC201" s="115">
        <f t="shared" si="1463"/>
        <v>89.263507488930784</v>
      </c>
      <c r="YD201" s="15">
        <f t="shared" si="1464"/>
        <v>7.1536365634586785E-4</v>
      </c>
      <c r="YE201" s="12"/>
      <c r="YF201" s="11">
        <f t="shared" si="1733"/>
        <v>7.2399482250080948E-4</v>
      </c>
      <c r="YG201" s="10">
        <f t="shared" si="1465"/>
        <v>89.314318255949047</v>
      </c>
      <c r="YH201" s="9">
        <f t="shared" si="1041"/>
        <v>95.035945134870659</v>
      </c>
      <c r="YI201" s="9">
        <f t="shared" si="1042"/>
        <v>83.333916528601819</v>
      </c>
      <c r="YJ201" s="115">
        <f t="shared" si="1466"/>
        <v>89.184930831736239</v>
      </c>
      <c r="YK201" s="15">
        <f t="shared" si="1467"/>
        <v>7.2277142737930662E-4</v>
      </c>
      <c r="YL201" s="12"/>
      <c r="YM201" s="11">
        <f t="shared" si="1734"/>
        <v>7.3139889326333772E-4</v>
      </c>
      <c r="YN201" s="10">
        <f t="shared" si="1468"/>
        <v>89.235319795590328</v>
      </c>
      <c r="YO201" s="9">
        <f t="shared" si="1043"/>
        <v>95.016948829552518</v>
      </c>
      <c r="YP201" s="9">
        <f t="shared" si="1044"/>
        <v>83.195382347662374</v>
      </c>
      <c r="YQ201" s="115">
        <f t="shared" si="1469"/>
        <v>89.106165588607439</v>
      </c>
      <c r="YR201" s="15">
        <f t="shared" si="1470"/>
        <v>7.3015463963213144E-4</v>
      </c>
      <c r="YS201" s="12"/>
      <c r="YT201" s="11">
        <f t="shared" si="1735"/>
        <v>7.3877829457827632E-4</v>
      </c>
      <c r="YU201" s="10">
        <f t="shared" si="1471"/>
        <v>89.156129191988171</v>
      </c>
      <c r="YV201" s="9">
        <f t="shared" si="1045"/>
        <v>94.997562442101071</v>
      </c>
      <c r="YW201" s="9">
        <f t="shared" si="1046"/>
        <v>83.056858008286937</v>
      </c>
      <c r="YX201" s="115">
        <f t="shared" si="1472"/>
        <v>89.027210225194011</v>
      </c>
      <c r="YY201" s="15">
        <f t="shared" si="1473"/>
        <v>7.3751315074711864E-4</v>
      </c>
      <c r="YZ201" s="12"/>
      <c r="ZA201" s="11">
        <f t="shared" si="1736"/>
        <v>7.4613288271825748E-4</v>
      </c>
      <c r="ZB201" s="10">
        <f t="shared" si="1474"/>
        <v>89.076744947218799</v>
      </c>
      <c r="ZC201" s="9">
        <f t="shared" si="1047"/>
        <v>94.977783332945819</v>
      </c>
      <c r="ZD201" s="9">
        <f t="shared" si="1048"/>
        <v>82.918343129655639</v>
      </c>
      <c r="ZE201" s="115">
        <f t="shared" si="1475"/>
        <v>88.948063231300722</v>
      </c>
      <c r="ZF201" s="15">
        <f t="shared" si="1476"/>
        <v>7.4484682121338545E-4</v>
      </c>
      <c r="ZG201" s="12"/>
      <c r="ZH201" s="11">
        <f t="shared" si="1737"/>
        <v>7.5346251682106044E-4</v>
      </c>
      <c r="ZI201" s="10">
        <f t="shared" si="1477"/>
        <v>88.997165587682673</v>
      </c>
      <c r="ZJ201" s="9">
        <f t="shared" si="1049"/>
        <v>94.957608909731164</v>
      </c>
      <c r="ZK201" s="9">
        <f t="shared" si="1050"/>
        <v>82.779837332127059</v>
      </c>
      <c r="ZL201" s="115">
        <f t="shared" si="1478"/>
        <v>88.868723120929104</v>
      </c>
      <c r="ZM201" s="15">
        <f t="shared" si="1479"/>
        <v>7.5215551436346145E-4</v>
      </c>
      <c r="ZN201" s="12"/>
      <c r="ZO201" s="11">
        <f t="shared" si="1738"/>
        <v>7.6076705888725366E-4</v>
      </c>
      <c r="ZP201" s="10">
        <f t="shared" si="1480"/>
        <v>88.917389664140273</v>
      </c>
      <c r="ZQ201" s="9">
        <f t="shared" si="1051"/>
        <v>94.937036627324375</v>
      </c>
      <c r="ZR201" s="9">
        <f t="shared" si="1052"/>
        <v>82.641340237302217</v>
      </c>
      <c r="ZS201" s="115">
        <f t="shared" si="1481"/>
        <v>88.789188432313296</v>
      </c>
      <c r="ZT201" s="15">
        <f t="shared" si="1482"/>
        <v>7.5943909636984656E-4</v>
      </c>
      <c r="ZU201" s="12"/>
      <c r="ZV201" s="11">
        <f t="shared" si="1739"/>
        <v>7.6804637377726162E-4</v>
      </c>
      <c r="ZW201" s="10">
        <f t="shared" si="1483"/>
        <v>88.837415751742427</v>
      </c>
      <c r="ZX201" s="9">
        <f t="shared" si="1053"/>
        <v>94.916063987813686</v>
      </c>
      <c r="ZY201" s="9">
        <f t="shared" si="1054"/>
        <v>82.502851468087982</v>
      </c>
      <c r="ZZ201" s="115">
        <f t="shared" si="1484"/>
        <v>88.709457727950834</v>
      </c>
      <c r="AAA201" s="15">
        <f t="shared" si="1485"/>
        <v>7.6669743624097129E-4</v>
      </c>
      <c r="AAB201" s="12"/>
      <c r="AAC201" s="11">
        <f t="shared" si="1740"/>
        <v>7.7530032920785361E-4</v>
      </c>
      <c r="AAD201" s="10">
        <f t="shared" si="1486"/>
        <v>88.757242450055386</v>
      </c>
      <c r="AAE201" s="9">
        <f t="shared" si="1055"/>
        <v>94.894688540496617</v>
      </c>
      <c r="AAF201" s="9">
        <f t="shared" si="1056"/>
        <v>82.364370648759234</v>
      </c>
      <c r="AAG201" s="115">
        <f t="shared" si="1487"/>
        <v>88.629529594627925</v>
      </c>
      <c r="AAH201" s="15">
        <f t="shared" si="1488"/>
        <v>7.7393040581663305E-4</v>
      </c>
      <c r="AAI201" s="12"/>
      <c r="AAJ201" s="11">
        <f t="shared" si="1741"/>
        <v>7.8252879574809079E-4</v>
      </c>
      <c r="AAK201" s="10">
        <f t="shared" si="1489"/>
        <v>88.676868383080404</v>
      </c>
      <c r="AAL201" s="9">
        <f t="shared" si="1057"/>
        <v>94.872907881858723</v>
      </c>
      <c r="AAM201" s="9">
        <f t="shared" si="1058"/>
        <v>82.22589740502039</v>
      </c>
      <c r="AAN201" s="115">
        <f t="shared" si="1490"/>
        <v>88.549402643439549</v>
      </c>
      <c r="AAO201" s="15">
        <f t="shared" si="1491"/>
        <v>7.8113787976288732E-4</v>
      </c>
      <c r="AAP201" s="12"/>
      <c r="AAQ201" s="11">
        <f t="shared" si="1742"/>
        <v>7.8973164681469686E-4</v>
      </c>
      <c r="AAR201" s="10">
        <f t="shared" si="1492"/>
        <v>88.596292199268177</v>
      </c>
      <c r="AAS201" s="9">
        <f t="shared" si="1059"/>
        <v>94.850719655542662</v>
      </c>
      <c r="AAT201" s="9">
        <f t="shared" si="1060"/>
        <v>82.087431364065779</v>
      </c>
      <c r="AAU201" s="115">
        <f t="shared" si="1493"/>
        <v>88.469075509804213</v>
      </c>
      <c r="AAV201" s="15">
        <f t="shared" si="1494"/>
        <v>7.8831973556640412E-4</v>
      </c>
      <c r="AAW201" s="11"/>
      <c r="AAX201" s="11">
        <f t="shared" si="1743"/>
        <v>7.9690875866690743E-4</v>
      </c>
      <c r="AAY201" s="10">
        <f t="shared" si="1495"/>
        <v>88.515512571527921</v>
      </c>
      <c r="AAZ201" s="9">
        <f t="shared" si="1061"/>
        <v>94.828121552307962</v>
      </c>
      <c r="ABA201" s="9">
        <f t="shared" si="1062"/>
        <v>81.948972154639165</v>
      </c>
      <c r="ABB201" s="115">
        <f t="shared" si="1496"/>
        <v>88.388546853473571</v>
      </c>
      <c r="ABC201" s="15">
        <f t="shared" si="1497"/>
        <v>7.9547585352830979E-4</v>
      </c>
      <c r="ABD201" s="11"/>
      <c r="ABE201" s="11">
        <f t="shared" si="1744"/>
        <v>8.0406001040076152E-4</v>
      </c>
      <c r="ABF201" s="10">
        <f t="shared" si="1498"/>
        <v>88.434528197231344</v>
      </c>
      <c r="ABG201" s="9">
        <f t="shared" si="1063"/>
        <v>94.805111309981413</v>
      </c>
      <c r="ABH201" s="9">
        <f t="shared" si="1064"/>
        <v>81.810519407092201</v>
      </c>
      <c r="ABI201" s="115">
        <f t="shared" si="1499"/>
        <v>88.3078153585368</v>
      </c>
      <c r="ABJ201" s="15">
        <f t="shared" si="1500"/>
        <v>8.0260611675751813E-4</v>
      </c>
      <c r="ABK201" s="11"/>
      <c r="ABL201" s="11">
        <f t="shared" si="1745"/>
        <v>8.1118528394288534E-4</v>
      </c>
      <c r="ABM201" s="10">
        <f t="shared" si="1501"/>
        <v>88.353337798211399</v>
      </c>
      <c r="ABN201" s="9">
        <f t="shared" si="1065"/>
        <v>94.781686713398258</v>
      </c>
      <c r="ABO201" s="9">
        <f t="shared" si="1066"/>
        <v>81.672072753442365</v>
      </c>
      <c r="ABP201" s="115">
        <f t="shared" si="1502"/>
        <v>88.226879733420304</v>
      </c>
      <c r="ABQ201" s="15">
        <f t="shared" si="1503"/>
        <v>8.0971041116350293E-4</v>
      </c>
      <c r="ABR201" s="11"/>
      <c r="ABS201" s="11">
        <f t="shared" si="1746"/>
        <v>8.1828446404371455E-4</v>
      </c>
      <c r="ABT201" s="10">
        <f t="shared" si="1504"/>
        <v>88.271940120756199</v>
      </c>
      <c r="ABU201" s="9">
        <f t="shared" si="1067"/>
        <v>94.757845594334356</v>
      </c>
      <c r="ABV201" s="9">
        <f t="shared" si="1068"/>
        <v>81.533631827429346</v>
      </c>
      <c r="ABW201" s="115">
        <f t="shared" si="1505"/>
        <v>88.145738710881858</v>
      </c>
      <c r="ABX201" s="15">
        <f t="shared" si="1506"/>
        <v>8.1678862544864084E-4</v>
      </c>
      <c r="ABY201" s="11"/>
      <c r="ABZ201" s="11">
        <f t="shared" si="1747"/>
        <v>8.2535743827024039E-4</v>
      </c>
      <c r="ACA201" s="10">
        <f t="shared" si="1507"/>
        <v>88.190333935597636</v>
      </c>
      <c r="ACB201" s="9">
        <f t="shared" si="1069"/>
        <v>94.733585831429338</v>
      </c>
      <c r="ACC201" s="9">
        <f t="shared" si="1070"/>
        <v>81.395196264570544</v>
      </c>
      <c r="ACD201" s="115">
        <f t="shared" si="1508"/>
        <v>88.064391047999948</v>
      </c>
      <c r="ACE201" s="15">
        <f t="shared" si="1509"/>
        <v>8.2384065110003635E-4</v>
      </c>
      <c r="ACF201" s="11"/>
      <c r="ACG201" s="11">
        <f t="shared" si="1748"/>
        <v>8.3240409699824778E-4</v>
      </c>
      <c r="ACH201" s="10">
        <f t="shared" si="1510"/>
        <v>88.108518037895067</v>
      </c>
      <c r="ACI201" s="9">
        <f t="shared" si="1071"/>
        <v>94.708905350100963</v>
      </c>
      <c r="ACJ201" s="9">
        <f t="shared" si="1072"/>
        <v>81.256765702216072</v>
      </c>
      <c r="ACK201" s="115">
        <f t="shared" si="1511"/>
        <v>87.98283552615851</v>
      </c>
      <c r="ACL201" s="15">
        <f t="shared" si="1512"/>
        <v>8.3086638238082653E-4</v>
      </c>
      <c r="ACM201" s="11"/>
      <c r="ACN201" s="11">
        <f t="shared" si="1749"/>
        <v>8.394243334040166E-4</v>
      </c>
      <c r="ACO201" s="10">
        <f t="shared" si="1513"/>
        <v>88.026491247214366</v>
      </c>
      <c r="ACP201" s="9">
        <f t="shared" si="1073"/>
        <v>94.683802122450757</v>
      </c>
      <c r="ACQ201" s="9">
        <f t="shared" si="1074"/>
        <v>81.118339779602152</v>
      </c>
      <c r="ACR201" s="115">
        <f t="shared" si="1514"/>
        <v>87.901070951026455</v>
      </c>
      <c r="ACS201" s="15">
        <f t="shared" si="1515"/>
        <v>8.3786571632105502E-4</v>
      </c>
      <c r="ACT201" s="11"/>
      <c r="ACU201" s="11">
        <f t="shared" si="1750"/>
        <v>8.4641804345557598E-4</v>
      </c>
      <c r="ACV201" s="10">
        <f t="shared" si="1516"/>
        <v>87.944252407501821</v>
      </c>
      <c r="ACW201" s="9">
        <f t="shared" si="1075"/>
        <v>94.658274167161068</v>
      </c>
      <c r="ACX201" s="9">
        <f t="shared" si="1076"/>
        <v>80.97991813790378</v>
      </c>
      <c r="ACY201" s="115">
        <f t="shared" si="1517"/>
        <v>87.819096152532424</v>
      </c>
      <c r="ACZ201" s="15">
        <f t="shared" si="1518"/>
        <v>8.4483855270807288E-4</v>
      </c>
      <c r="ADA201" s="11"/>
      <c r="ADB201" s="11">
        <f t="shared" si="1751"/>
        <v>8.5338512590346074E-4</v>
      </c>
      <c r="ADC201" s="10">
        <f t="shared" si="1519"/>
        <v>87.861800387053364</v>
      </c>
      <c r="ADD201" s="9">
        <f t="shared" si="1077"/>
        <v>94.632319549383695</v>
      </c>
      <c r="ADE201" s="9">
        <f t="shared" si="1078"/>
        <v>80.841500420286181</v>
      </c>
      <c r="ADF201" s="115">
        <f t="shared" si="1520"/>
        <v>87.736909984834938</v>
      </c>
      <c r="ADG201" s="15">
        <f t="shared" si="1521"/>
        <v>8.5178479407646925E-4</v>
      </c>
      <c r="ADH201" s="11"/>
      <c r="ADI201" s="11">
        <f t="shared" si="1752"/>
        <v>8.603254822709943E-4</v>
      </c>
      <c r="ADJ201" s="10">
        <f t="shared" si="1522"/>
        <v>87.779134078479032</v>
      </c>
      <c r="ADK201" s="9">
        <f t="shared" si="1079"/>
        <v>94.605936380620136</v>
      </c>
      <c r="ADL201" s="9">
        <f t="shared" si="1080"/>
        <v>80.703086271955428</v>
      </c>
      <c r="ADM201" s="115">
        <f t="shared" si="1523"/>
        <v>87.654511326287775</v>
      </c>
      <c r="ADN201" s="15">
        <f t="shared" si="1524"/>
        <v>8.5870434569755441E-4</v>
      </c>
      <c r="ADO201" s="11"/>
      <c r="ADP201" s="11">
        <f t="shared" si="1753"/>
        <v>8.6723901684411086E-4</v>
      </c>
      <c r="ADQ201" s="10">
        <f t="shared" si="1525"/>
        <v>87.696252398662821</v>
      </c>
      <c r="ADR201" s="9">
        <f t="shared" si="1081"/>
        <v>94.579122818593731</v>
      </c>
      <c r="ADS201" s="9">
        <f t="shared" si="1082"/>
        <v>80.564675340208169</v>
      </c>
      <c r="ADT201" s="115">
        <f t="shared" si="1526"/>
        <v>87.57189907940095</v>
      </c>
      <c r="ADU201" s="15">
        <f t="shared" si="1527"/>
        <v>8.6559711556838685E-4</v>
      </c>
      <c r="ADV201" s="11"/>
      <c r="ADW201" s="11">
        <f t="shared" si="1754"/>
        <v>8.7412563666069791E-4</v>
      </c>
      <c r="ADX201" s="10">
        <f t="shared" si="1528"/>
        <v>87.61315428871805</v>
      </c>
      <c r="ADY201" s="9">
        <f t="shared" si="1083"/>
        <v>94.551877067113665</v>
      </c>
      <c r="ADZ201" s="9">
        <f t="shared" si="1084"/>
        <v>80.426267274479585</v>
      </c>
      <c r="AEA201" s="115">
        <f t="shared" si="1529"/>
        <v>87.489072170796618</v>
      </c>
      <c r="AEB201" s="15">
        <f t="shared" si="1530"/>
        <v>8.7246301440041985E-4</v>
      </c>
      <c r="AEC201" s="11"/>
      <c r="AED201" s="11">
        <f t="shared" si="1755"/>
        <v>8.8098525149955082E-4</v>
      </c>
      <c r="AEE201" s="10">
        <f t="shared" si="1531"/>
        <v>87.529838713937778</v>
      </c>
      <c r="AEF201" s="9">
        <f t="shared" si="1085"/>
        <v>94.524197375931109</v>
      </c>
      <c r="AEG201" s="9">
        <f t="shared" si="1086"/>
        <v>80.287861726391327</v>
      </c>
      <c r="AEH201" s="115">
        <f t="shared" si="1532"/>
        <v>87.406029551161225</v>
      </c>
      <c r="AEI201" s="15">
        <f t="shared" si="1533"/>
        <v>8.7930195560764247E-4</v>
      </c>
      <c r="AEJ201" s="11"/>
      <c r="AEK201" s="11">
        <f t="shared" si="1756"/>
        <v>8.8781777386880622E-4</v>
      </c>
      <c r="AEL201" s="10">
        <f t="shared" si="1534"/>
        <v>87.446304663741316</v>
      </c>
      <c r="AEM201" s="9">
        <f t="shared" si="1087"/>
        <v>94.496082040587524</v>
      </c>
      <c r="AEN201" s="9">
        <f t="shared" si="1088"/>
        <v>80.149458349797413</v>
      </c>
      <c r="AEO201" s="115">
        <f t="shared" si="1535"/>
        <v>87.322770195192476</v>
      </c>
      <c r="AEP201" s="15">
        <f t="shared" si="1536"/>
        <v>8.8611385529439131E-4</v>
      </c>
      <c r="AEQ201" s="11"/>
      <c r="AER201" s="11">
        <f t="shared" si="1757"/>
        <v>8.9462311899401927E-4</v>
      </c>
      <c r="AES201" s="10">
        <f t="shared" si="1537"/>
        <v>87.362551151615833</v>
      </c>
      <c r="AET201" s="9">
        <f t="shared" si="1089"/>
        <v>94.467529402255323</v>
      </c>
      <c r="AEU201" s="9">
        <f t="shared" si="1090"/>
        <v>80.011056800829991</v>
      </c>
      <c r="AEV201" s="115">
        <f t="shared" si="1538"/>
        <v>87.239293101542657</v>
      </c>
      <c r="AEW201" s="15">
        <f t="shared" si="1539"/>
        <v>8.9289863224266831E-4</v>
      </c>
      <c r="AEX201" s="11"/>
      <c r="AEY201" s="11">
        <f t="shared" si="1758"/>
        <v>9.0140120480576254E-4</v>
      </c>
      <c r="AEZ201" s="10">
        <f t="shared" si="1540"/>
        <v>87.278577215054057</v>
      </c>
      <c r="AFA201" s="9">
        <f t="shared" si="1091"/>
        <v>94.43853784757107</v>
      </c>
      <c r="AFB201" s="9">
        <f t="shared" si="1092"/>
        <v>79.872656737942805</v>
      </c>
      <c r="AFC201" s="115">
        <f t="shared" si="1541"/>
        <v>87.155597292756937</v>
      </c>
      <c r="AFD201" s="15">
        <f t="shared" si="1542"/>
        <v>8.9965620789915848E-4</v>
      </c>
      <c r="AFE201" s="11"/>
      <c r="AFF201" s="11">
        <f t="shared" si="1759"/>
        <v>9.0815195192687625E-4</v>
      </c>
      <c r="AFG201" s="10">
        <f t="shared" si="1543"/>
        <v>87.194381915487128</v>
      </c>
      <c r="AFH201" s="9">
        <f t="shared" si="1093"/>
        <v>94.409105808461192</v>
      </c>
      <c r="AFI201" s="9">
        <f t="shared" si="1094"/>
        <v>79.73425782195504</v>
      </c>
      <c r="AFJ201" s="115">
        <f t="shared" si="1544"/>
        <v>87.071681815208109</v>
      </c>
      <c r="AFK201" s="15">
        <f t="shared" si="1545"/>
        <v>9.0638650636176135E-4</v>
      </c>
      <c r="AFL201" s="11"/>
      <c r="AFM201" s="11">
        <f t="shared" si="1760"/>
        <v>9.1487528365923618E-4</v>
      </c>
      <c r="AFN201" s="10">
        <f t="shared" si="1546"/>
        <v>87.109964338213956</v>
      </c>
      <c r="AFO201" s="9">
        <f t="shared" si="1095"/>
        <v>94.37923176196054</v>
      </c>
      <c r="AFP201" s="9">
        <f t="shared" si="1096"/>
        <v>79.595859716092932</v>
      </c>
      <c r="AFQ201" s="115">
        <f t="shared" si="1547"/>
        <v>86.987545739026729</v>
      </c>
      <c r="AFR201" s="15">
        <f t="shared" si="1548"/>
        <v>9.1308945436580709E-4</v>
      </c>
      <c r="AFS201" s="11"/>
      <c r="AFT201" s="11">
        <f t="shared" si="1761"/>
        <v>9.2157112597019385E-4</v>
      </c>
      <c r="AFU201" s="10">
        <f t="shared" si="1549"/>
        <v>87.025323592325861</v>
      </c>
      <c r="AFV201" s="9">
        <f t="shared" si="1097"/>
        <v>94.348914230023851</v>
      </c>
      <c r="AFW201" s="9">
        <f t="shared" si="1098"/>
        <v>79.457462086031114</v>
      </c>
      <c r="AFX201" s="115">
        <f t="shared" si="1550"/>
        <v>86.90318815802749</v>
      </c>
      <c r="AFY201" s="15">
        <f t="shared" si="1551"/>
        <v>9.1976498126986256E-4</v>
      </c>
      <c r="AFZ201" s="11"/>
      <c r="AGA201" s="11">
        <f t="shared" si="1762"/>
        <v>9.2823940747857722E-4</v>
      </c>
      <c r="AGB201" s="10">
        <f t="shared" si="1552"/>
        <v>86.940458810627575</v>
      </c>
      <c r="AGC201" s="9">
        <f t="shared" si="1099"/>
        <v>94.318151779330151</v>
      </c>
      <c r="AGD201" s="9">
        <f t="shared" si="1100"/>
        <v>79.319064599932133</v>
      </c>
      <c r="AGE201" s="115">
        <f t="shared" si="1553"/>
        <v>86.818608189631135</v>
      </c>
      <c r="AGF201" s="15">
        <f t="shared" si="1554"/>
        <v>9.2641301904121463E-4</v>
      </c>
      <c r="AGG201" s="11"/>
      <c r="AGH201" s="11">
        <f t="shared" si="1763"/>
        <v>9.3488005944036758E-4</v>
      </c>
      <c r="AGI201" s="10">
        <f t="shared" si="1555"/>
        <v>86.855369149553837</v>
      </c>
      <c r="AGJ201" s="9">
        <f t="shared" si="1101"/>
        <v>94.286943021080461</v>
      </c>
      <c r="AGK201" s="9">
        <f t="shared" si="1102"/>
        <v>79.18066692848538</v>
      </c>
      <c r="AGL201" s="115">
        <f t="shared" si="1556"/>
        <v>86.733804974782913</v>
      </c>
      <c r="AGM201" s="15">
        <f t="shared" si="1557"/>
        <v>9.3303350224095455E-4</v>
      </c>
      <c r="AGN201" s="11"/>
      <c r="AGO201" s="11">
        <f t="shared" si="1764"/>
        <v>9.4149301573396443E-4</v>
      </c>
      <c r="AGP201" s="10">
        <f t="shared" si="1558"/>
        <v>86.770053789082368</v>
      </c>
      <c r="AGQ201" s="9">
        <f t="shared" si="1103"/>
        <v>94.25528661078873</v>
      </c>
      <c r="AGR201" s="9">
        <f t="shared" si="1104"/>
        <v>79.04226874494492</v>
      </c>
      <c r="AGS201" s="115">
        <f t="shared" si="1559"/>
        <v>86.648777677866832</v>
      </c>
      <c r="AGT201" s="15">
        <f t="shared" si="1560"/>
        <v>9.3962636800874386E-4</v>
      </c>
      <c r="AGU201" s="11"/>
      <c r="AGV201" s="11">
        <f t="shared" si="1765"/>
        <v>9.4807821284510795E-4</v>
      </c>
      <c r="AGW201" s="10">
        <f t="shared" si="1561"/>
        <v>86.684511932642934</v>
      </c>
      <c r="AGX201" s="9">
        <f t="shared" si="1105"/>
        <v>94.223181248066282</v>
      </c>
      <c r="AGY201" s="9">
        <f t="shared" si="1106"/>
        <v>78.903869725166274</v>
      </c>
      <c r="AGZ201" s="115">
        <f t="shared" si="1562"/>
        <v>86.563525486616271</v>
      </c>
      <c r="AHA201" s="15">
        <f t="shared" si="1563"/>
        <v>9.4619155604722973E-4</v>
      </c>
      <c r="AHB201" s="11"/>
      <c r="AHC201" s="11">
        <f t="shared" si="1766"/>
        <v>9.5463558985143615E-4</v>
      </c>
      <c r="AHD201" s="10">
        <f t="shared" si="1564"/>
        <v>86.59874280702266</v>
      </c>
      <c r="AHE201" s="9">
        <f t="shared" si="1107"/>
        <v>94.190625676399819</v>
      </c>
      <c r="AHF201" s="9">
        <f t="shared" si="1108"/>
        <v>78.765469547641175</v>
      </c>
      <c r="AHG201" s="115">
        <f t="shared" si="1565"/>
        <v>86.478047612020504</v>
      </c>
      <c r="AHH201" s="15">
        <f t="shared" si="1566"/>
        <v>9.5272900860616844E-4</v>
      </c>
      <c r="AHI201" s="11"/>
      <c r="AHJ201" s="11">
        <f t="shared" si="1767"/>
        <v>9.6116508840675928E-4</v>
      </c>
      <c r="AHK201" s="10">
        <f t="shared" si="1567"/>
        <v>86.512745662267179</v>
      </c>
      <c r="AHL201" s="9">
        <f t="shared" si="1109"/>
        <v>94.157618682923257</v>
      </c>
      <c r="AHM201" s="9">
        <f t="shared" si="1110"/>
        <v>78.627067893533379</v>
      </c>
      <c r="AHN201" s="115">
        <f t="shared" si="1568"/>
        <v>86.392343288228318</v>
      </c>
      <c r="AHO201" s="15">
        <f t="shared" si="1569"/>
        <v>9.5923867046614686E-4</v>
      </c>
      <c r="AHP201" s="11"/>
      <c r="AHQ201" s="11">
        <f t="shared" si="1768"/>
        <v>9.6766665272487518E-4</v>
      </c>
      <c r="AHR201" s="10">
        <f t="shared" si="1570"/>
        <v>86.426519771579194</v>
      </c>
      <c r="AHS201" s="9">
        <f t="shared" si="1111"/>
        <v>94.124159098183313</v>
      </c>
      <c r="AHT201" s="9">
        <f t="shared" si="1112"/>
        <v>78.488664446710743</v>
      </c>
      <c r="AHU201" s="115">
        <f t="shared" si="1571"/>
        <v>86.306411772447035</v>
      </c>
      <c r="AHV201" s="15">
        <f t="shared" si="1572"/>
        <v>9.6572048892209898E-4</v>
      </c>
      <c r="AHW201" s="11"/>
      <c r="AHX201" s="11">
        <f t="shared" si="1769"/>
        <v>9.7414022956321617E-4</v>
      </c>
      <c r="AHY201" s="10">
        <f t="shared" si="1573"/>
        <v>86.34006443121217</v>
      </c>
      <c r="AHZ201" s="9">
        <f t="shared" si="1113"/>
        <v>94.090245795899278</v>
      </c>
      <c r="AIA201" s="9">
        <f t="shared" si="1114"/>
        <v>78.350258893778417</v>
      </c>
      <c r="AIB201" s="115">
        <f t="shared" si="1574"/>
        <v>86.220252344838855</v>
      </c>
      <c r="AIC201" s="15">
        <f t="shared" si="1575"/>
        <v>9.7217441376643617E-4</v>
      </c>
      <c r="AID201" s="11"/>
      <c r="AIE201" s="11">
        <f t="shared" si="1770"/>
        <v>9.8058576820605385E-4</v>
      </c>
      <c r="AIF201" s="10">
        <f t="shared" si="1576"/>
        <v>86.253378960361601</v>
      </c>
      <c r="AIG201" s="9">
        <f t="shared" si="1115"/>
        <v>94.05587769271682</v>
      </c>
      <c r="AIH201" s="9">
        <f t="shared" si="1116"/>
        <v>78.211850924109783</v>
      </c>
      <c r="AII201" s="115">
        <f t="shared" si="1577"/>
        <v>86.133864308413308</v>
      </c>
      <c r="AIJ201" s="15">
        <f t="shared" si="1578"/>
        <v>9.7860039727191853E-4</v>
      </c>
      <c r="AIK201" s="11"/>
      <c r="AIL201" s="11">
        <f t="shared" si="1771"/>
        <v>9.8700322044746039E-4</v>
      </c>
      <c r="AIM201" s="10">
        <f t="shared" si="1579"/>
        <v>86.166462701052296</v>
      </c>
      <c r="AIN201" s="9">
        <f t="shared" si="1117"/>
        <v>94.021053747956188</v>
      </c>
      <c r="AIO201" s="9">
        <f t="shared" si="1118"/>
        <v>78.073440229876283</v>
      </c>
      <c r="AIP201" s="115">
        <f t="shared" si="1580"/>
        <v>86.047246988916243</v>
      </c>
      <c r="AIQ201" s="15">
        <f t="shared" si="1581"/>
        <v>9.8499839417426566E-4</v>
      </c>
      <c r="AIR201" s="11"/>
      <c r="AIS201" s="11">
        <f t="shared" si="1772"/>
        <v>9.9339254057397432E-4</v>
      </c>
      <c r="AIT201" s="10">
        <f t="shared" si="1582"/>
        <v>86.079315018022314</v>
      </c>
      <c r="AIU201" s="9">
        <f t="shared" si="1119"/>
        <v>93.98577296335489</v>
      </c>
      <c r="AIV201" s="9">
        <f t="shared" si="1120"/>
        <v>77.935026506077293</v>
      </c>
      <c r="AIW201" s="115">
        <f t="shared" si="1583"/>
        <v>85.960399734716091</v>
      </c>
      <c r="AIX201" s="15">
        <f t="shared" si="1584"/>
        <v>9.913683616544185E-4</v>
      </c>
      <c r="AIY201" s="11"/>
      <c r="AIZ201" s="11">
        <f t="shared" si="1773"/>
        <v>9.9975368534692085E-4</v>
      </c>
      <c r="AJA201" s="10">
        <f t="shared" si="1585"/>
        <v>85.991935298604147</v>
      </c>
      <c r="AJB201" s="9">
        <f t="shared" si="1121"/>
        <v>93.950034382804859</v>
      </c>
      <c r="AJC201" s="9">
        <f t="shared" si="1122"/>
        <v>77.796609450567416</v>
      </c>
      <c r="AJD201" s="115">
        <f t="shared" si="1586"/>
        <v>85.873321916686137</v>
      </c>
      <c r="AJE201" s="15">
        <f t="shared" si="1587"/>
        <v>9.9771025932061464E-4</v>
      </c>
      <c r="AJF201" s="11"/>
      <c r="AJG201" s="11">
        <f t="shared" si="1774"/>
        <v>1.0060866139845282E-3</v>
      </c>
      <c r="AJH201" s="10">
        <f t="shared" si="1588"/>
        <v>85.904322952601987</v>
      </c>
      <c r="AJI201" s="9">
        <f t="shared" si="1123"/>
        <v>93.913837092084506</v>
      </c>
      <c r="AJJ201" s="9">
        <f t="shared" si="1124"/>
        <v>77.658188764083661</v>
      </c>
      <c r="AJK201" s="115">
        <f t="shared" si="1589"/>
        <v>85.786012928084091</v>
      </c>
      <c r="AJL201" s="15">
        <f t="shared" si="1590"/>
        <v>1.0040240491901663E-3</v>
      </c>
      <c r="AJM201" s="11"/>
      <c r="AJN201" s="11">
        <f t="shared" si="1775"/>
        <v>1.0123912881437201E-3</v>
      </c>
      <c r="AJO201" s="10">
        <f t="shared" si="1591"/>
        <v>85.816477412166336</v>
      </c>
      <c r="AJP201" s="9">
        <f t="shared" si="1125"/>
        <v>93.877180218585536</v>
      </c>
      <c r="AJQ201" s="9">
        <f t="shared" si="1126"/>
        <v>77.519764150271598</v>
      </c>
      <c r="AJR201" s="115">
        <f t="shared" si="1592"/>
        <v>85.698472184428567</v>
      </c>
      <c r="AJS201" s="15">
        <f t="shared" si="1593"/>
        <v>1.0103096956709712E-3</v>
      </c>
      <c r="AJT201" s="11"/>
      <c r="AJU201" s="11">
        <f t="shared" si="1776"/>
        <v>1.0186676719016472E-3</v>
      </c>
      <c r="AJV201" s="10">
        <f t="shared" si="1594"/>
        <v>85.728398131665585</v>
      </c>
      <c r="AJW201" s="9">
        <f t="shared" si="1127"/>
        <v>93.840062931034879</v>
      </c>
      <c r="AJX201" s="9">
        <f t="shared" si="1128"/>
        <v>77.381335315709848</v>
      </c>
      <c r="AJY201" s="115">
        <f t="shared" si="1595"/>
        <v>85.61069912337237</v>
      </c>
      <c r="AJZ201" s="15">
        <f t="shared" si="1596"/>
        <v>1.0165671655428168E-3</v>
      </c>
      <c r="AKA201" s="11"/>
      <c r="AKB201" s="11">
        <f t="shared" si="1777"/>
        <v>1.0249157317369975E-3</v>
      </c>
      <c r="AKC201" s="10">
        <f t="shared" si="1597"/>
        <v>85.640084587554298</v>
      </c>
      <c r="AKD201" s="9">
        <f t="shared" si="1129"/>
        <v>93.802484439211696</v>
      </c>
      <c r="AKE201" s="9">
        <f t="shared" si="1130"/>
        <v>77.242901969933769</v>
      </c>
      <c r="AKF201" s="115">
        <f t="shared" si="1598"/>
        <v>85.522693204572732</v>
      </c>
      <c r="AKG201" s="15">
        <f t="shared" si="1599"/>
        <v>1.0227964279384519E-3</v>
      </c>
      <c r="AKH201" s="11"/>
      <c r="AKI201" s="11">
        <f t="shared" si="1778"/>
        <v>1.0311354365110388E-3</v>
      </c>
      <c r="AKJ201" s="10">
        <f t="shared" si="1600"/>
        <v>85.551536278238757</v>
      </c>
      <c r="AKK201" s="9">
        <f t="shared" si="1131"/>
        <v>93.764443993659796</v>
      </c>
      <c r="AKL201" s="9">
        <f t="shared" si="1132"/>
        <v>77.104463825458907</v>
      </c>
      <c r="AKM201" s="115">
        <f t="shared" si="1601"/>
        <v>85.434453909559352</v>
      </c>
      <c r="AKN201" s="15">
        <f t="shared" si="1602"/>
        <v>1.0289974543243618E-3</v>
      </c>
      <c r="AKO201" s="11"/>
      <c r="AKP201" s="11">
        <f t="shared" si="1779"/>
        <v>1.0373267574483875E-3</v>
      </c>
      <c r="AKQ201" s="10">
        <f t="shared" si="1603"/>
        <v>85.462752723940042</v>
      </c>
      <c r="AKR201" s="9">
        <f t="shared" si="1133"/>
        <v>93.725940885395431</v>
      </c>
      <c r="AKS201" s="9">
        <f t="shared" si="1134"/>
        <v>76.966020597801858</v>
      </c>
      <c r="AKT201" s="115">
        <f t="shared" si="1604"/>
        <v>85.345980741598652</v>
      </c>
      <c r="AKU201" s="15">
        <f t="shared" si="1605"/>
        <v>1.0351702184814417E-3</v>
      </c>
      <c r="AKV201" s="11"/>
      <c r="AKW201" s="11">
        <f t="shared" si="1780"/>
        <v>1.0434896681176303E-3</v>
      </c>
      <c r="AKX201" s="10">
        <f t="shared" si="1606"/>
        <v>85.373733466553631</v>
      </c>
      <c r="AKY201" s="9">
        <f t="shared" si="1135"/>
        <v>93.686974445610673</v>
      </c>
      <c r="AKZ201" s="9">
        <f t="shared" si="1136"/>
        <v>76.776484604327024</v>
      </c>
      <c r="ALA201" s="115">
        <f t="shared" si="1607"/>
        <v>85.231729524968841</v>
      </c>
      <c r="ALB201" s="15">
        <f t="shared" si="1608"/>
        <v>1.0444700907430906E-3</v>
      </c>
      <c r="ALC201" s="11"/>
      <c r="ALD201" s="11">
        <f t="shared" si="1781"/>
        <v>1.0527945091394993E-3</v>
      </c>
      <c r="ALE201" s="10">
        <f t="shared" si="1609"/>
        <v>85.258813179244157</v>
      </c>
      <c r="ALF201" s="9">
        <f t="shared" si="1137"/>
        <v>93.647304719133444</v>
      </c>
      <c r="ALG201" s="9">
        <f t="shared" si="1138"/>
        <v>76.715964655300951</v>
      </c>
      <c r="ALH201" s="115">
        <f t="shared" si="1610"/>
        <v>85.181634687217198</v>
      </c>
      <c r="ALI201" s="15">
        <f t="shared" si="1611"/>
        <v>1.0457578969534362E-3</v>
      </c>
      <c r="ALJ201" s="11"/>
      <c r="ALK201" s="11">
        <f t="shared" si="1782"/>
        <v>1.0540490401548142E-3</v>
      </c>
      <c r="ALL201" s="10">
        <f t="shared" si="1612"/>
        <v>85.20835285779782</v>
      </c>
      <c r="ALM201" s="9">
        <f t="shared" si="1139"/>
        <v>93.607537108733951</v>
      </c>
      <c r="ALN201" s="9">
        <f t="shared" si="1140"/>
        <v>77.501374060001595</v>
      </c>
      <c r="ALO201" s="115">
        <f t="shared" si="1613"/>
        <v>85.554455584367773</v>
      </c>
      <c r="ALP201" s="15">
        <f t="shared" si="1614"/>
        <v>9.9479114673330592E-4</v>
      </c>
      <c r="ALQ201" s="12"/>
      <c r="ALR201" s="11">
        <f t="shared" si="1783"/>
        <v>1.0028064640665423E-3</v>
      </c>
      <c r="ALS201" s="10">
        <f t="shared" si="1615"/>
        <v>85.582773550422729</v>
      </c>
      <c r="ALT201" s="9">
        <f t="shared" si="1141"/>
        <v>93.571551321081813</v>
      </c>
      <c r="ALU201" s="9">
        <f t="shared" si="1142"/>
        <v>78.398932602825269</v>
      </c>
      <c r="ALV201" s="115">
        <f t="shared" si="1616"/>
        <v>85.985241961953534</v>
      </c>
      <c r="ALW201" s="15">
        <f t="shared" si="1617"/>
        <v>9.3713112974288517E-4</v>
      </c>
      <c r="ALX201" s="12"/>
      <c r="ALY201" s="11">
        <f t="shared" si="1784"/>
        <v>9.4485699014797543E-4</v>
      </c>
      <c r="ALZ201" s="10">
        <f t="shared" si="1618"/>
        <v>86.015320921969106</v>
      </c>
      <c r="AMA201" s="9">
        <f t="shared" si="1143"/>
        <v>93.539616247663702</v>
      </c>
      <c r="AMB201" s="9">
        <f t="shared" si="1144"/>
        <v>79.441545542744549</v>
      </c>
      <c r="AMC201" s="115">
        <f t="shared" si="1619"/>
        <v>86.490580895204118</v>
      </c>
      <c r="AMD201" s="15">
        <f t="shared" si="1620"/>
        <v>8.707620729306836E-4</v>
      </c>
      <c r="AME201" s="12"/>
      <c r="AMF201" s="11">
        <f t="shared" si="1785"/>
        <v>8.7818227577828446E-4</v>
      </c>
      <c r="AMG201" s="10">
        <f t="shared" si="1621"/>
        <v>86.522605502786348</v>
      </c>
      <c r="AMH201" s="9">
        <f t="shared" si="1145"/>
        <v>93.512044379137421</v>
      </c>
      <c r="AMI201" s="9">
        <f t="shared" si="1146"/>
        <v>80.689676554149244</v>
      </c>
      <c r="AMJ201" s="115">
        <f t="shared" si="1622"/>
        <v>87.100860466643326</v>
      </c>
      <c r="AMK201" s="15">
        <f t="shared" si="1623"/>
        <v>7.9196876089368681E-4</v>
      </c>
      <c r="AML201" s="12"/>
      <c r="AMM201" s="11">
        <f t="shared" si="1786"/>
        <v>7.9906176419601549E-4</v>
      </c>
      <c r="AMN201" s="10">
        <f t="shared" si="1624"/>
        <v>87.135061926090486</v>
      </c>
      <c r="AMO201" s="9">
        <f t="shared" si="1147"/>
        <v>93.489236584586251</v>
      </c>
      <c r="AMP201" s="9">
        <f t="shared" si="1148"/>
        <v>82.266433248250536</v>
      </c>
      <c r="AMQ201" s="115">
        <f t="shared" si="1625"/>
        <v>87.877834916418394</v>
      </c>
      <c r="AMR201" s="15">
        <f t="shared" si="1626"/>
        <v>6.9317225752253101E-4</v>
      </c>
      <c r="AMS201" s="12"/>
      <c r="AMT201" s="11">
        <f t="shared" si="1787"/>
        <v>6.9990609096677071E-4</v>
      </c>
      <c r="AMU201" s="10">
        <f t="shared" si="1627"/>
        <v>87.914533574870177</v>
      </c>
      <c r="AMV201" s="9">
        <f t="shared" si="1149"/>
        <v>93.471764306410151</v>
      </c>
      <c r="AMW201" s="9">
        <f t="shared" si="1150"/>
        <v>84.512291170215661</v>
      </c>
      <c r="AMX201" s="115">
        <f t="shared" si="1628"/>
        <v>88.992027738312913</v>
      </c>
      <c r="AMY201" s="15">
        <f t="shared" si="1629"/>
        <v>5.5337851282851868E-4</v>
      </c>
      <c r="AMZ201" s="12"/>
      <c r="ANA201" s="11">
        <f t="shared" si="1788"/>
        <v>5.5969461259768613E-4</v>
      </c>
      <c r="ANB201" s="10">
        <f t="shared" si="1630"/>
        <v>89.031766936299519</v>
      </c>
      <c r="ANC201" s="9">
        <f t="shared" si="1151"/>
        <v>93.460628753813765</v>
      </c>
      <c r="AND201" s="9">
        <f t="shared" si="1152"/>
        <v>89.241030012482113</v>
      </c>
      <c r="ANE201" s="115">
        <f t="shared" si="1631"/>
        <v>91.350829383147939</v>
      </c>
      <c r="ANF201" s="15">
        <f t="shared" si="1632"/>
        <v>2.6062194067842274E-4</v>
      </c>
      <c r="ANG201" s="12"/>
      <c r="ANH201" s="11">
        <f t="shared" si="1789"/>
        <v>2.6637804638483901E-4</v>
      </c>
      <c r="ANI201" s="10">
        <f t="shared" si="1633"/>
        <v>91.394846225713081</v>
      </c>
      <c r="ANJ201" s="9">
        <f t="shared" si="1153"/>
        <v>93.458158798258808</v>
      </c>
      <c r="ANK201" s="9">
        <f t="shared" si="1154"/>
        <v>89.326391476976326</v>
      </c>
      <c r="ANL201" s="115">
        <f t="shared" si="1634"/>
        <v>91.39227513761756</v>
      </c>
      <c r="ANM201" s="15">
        <f t="shared" si="1635"/>
        <v>2.5519706581495914E-4</v>
      </c>
      <c r="ANN201" s="12"/>
      <c r="ANO201" s="11">
        <f t="shared" si="1790"/>
        <v>2.609399177556747E-4</v>
      </c>
      <c r="ANP201" s="10">
        <f t="shared" si="1636"/>
        <v>91.436288964825053</v>
      </c>
      <c r="ANQ201" s="9">
        <f t="shared" si="1155"/>
        <v>93.45579059735158</v>
      </c>
      <c r="ANR201" s="9">
        <f t="shared" si="1156"/>
        <v>89.412529412146171</v>
      </c>
      <c r="ANS201" s="115">
        <f t="shared" si="1637"/>
        <v>91.434160004748875</v>
      </c>
      <c r="ANT201" s="15">
        <f t="shared" si="1638"/>
        <v>2.4973051736796643E-4</v>
      </c>
      <c r="ANU201" s="12"/>
      <c r="ANV201" s="11">
        <f t="shared" si="1791"/>
        <v>2.554603566392484E-4</v>
      </c>
      <c r="ANW201" s="10">
        <f t="shared" si="1639"/>
        <v>91.478171387385856</v>
      </c>
      <c r="ANX201" s="9">
        <f t="shared" si="1157"/>
        <v>93.453522767730021</v>
      </c>
      <c r="ANY201" s="9">
        <f t="shared" si="1158"/>
        <v>89.499435576184283</v>
      </c>
      <c r="ANZ201" s="115">
        <f t="shared" si="1640"/>
        <v>91.476479171957152</v>
      </c>
      <c r="AOA201" s="15">
        <f t="shared" si="1641"/>
        <v>2.4422271894676057E-4</v>
      </c>
      <c r="AOB201" s="12"/>
      <c r="AOC201" s="11">
        <f t="shared" si="1792"/>
        <v>2.4993979033323535E-4</v>
      </c>
      <c r="AOD201" s="10">
        <f t="shared" si="1642"/>
        <v>91.520488653367607</v>
      </c>
      <c r="AOE201" s="9">
        <f t="shared" si="1159"/>
        <v>93.451353868803963</v>
      </c>
      <c r="AOF201" s="9">
        <f t="shared" si="1160"/>
        <v>89.587101635237403</v>
      </c>
      <c r="AOG201" s="115">
        <f t="shared" si="1643"/>
        <v>91.519227752020683</v>
      </c>
      <c r="AOH201" s="15">
        <f t="shared" si="1644"/>
        <v>2.3867409631116155E-4</v>
      </c>
      <c r="AOI201" s="12"/>
      <c r="AOJ201" s="11">
        <f t="shared" si="1793"/>
        <v>2.4437864826406126E-4</v>
      </c>
      <c r="AOK201" s="10">
        <f t="shared" si="1645"/>
        <v>91.563235848208279</v>
      </c>
      <c r="AOL201" s="9">
        <f t="shared" si="1161"/>
        <v>93.449282403022693</v>
      </c>
      <c r="AOM201" s="9">
        <f t="shared" si="1162"/>
        <v>89.67551916524387</v>
      </c>
      <c r="AON201" s="115">
        <f t="shared" si="1646"/>
        <v>91.562400784133274</v>
      </c>
      <c r="AOO201" s="15">
        <f t="shared" si="1647"/>
        <v>2.3308507727453262E-4</v>
      </c>
      <c r="AOP201" s="12"/>
      <c r="AOQ201" s="11">
        <f t="shared" si="1794"/>
        <v>2.3877736188948861E-4</v>
      </c>
      <c r="AOR201" s="10">
        <f t="shared" si="1648"/>
        <v>91.606407983879279</v>
      </c>
      <c r="AOS201" s="9">
        <f t="shared" si="1163"/>
        <v>93.447306816161245</v>
      </c>
      <c r="AOT201" s="9">
        <f t="shared" si="1164"/>
        <v>89.7646796538465</v>
      </c>
      <c r="AOU201" s="115">
        <f t="shared" si="1649"/>
        <v>91.605993235003865</v>
      </c>
      <c r="AOV201" s="15">
        <f t="shared" si="1650"/>
        <v>2.274560916033104E-4</v>
      </c>
      <c r="AOW201" s="12"/>
      <c r="AOX201" s="11">
        <f t="shared" si="1795"/>
        <v>2.3313636459770776E-4</v>
      </c>
      <c r="AOY201" s="10">
        <f t="shared" si="1815"/>
        <v>91.649999999999991</v>
      </c>
      <c r="AOZ201" s="9">
        <f t="shared" si="1165"/>
        <v>93.445425497625109</v>
      </c>
      <c r="APA201" s="9"/>
      <c r="APB201" s="97">
        <f t="shared" si="1652"/>
        <v>91.649999999999991</v>
      </c>
      <c r="APC201" s="15">
        <f t="shared" si="1816"/>
        <v>2.217875709133941E-4</v>
      </c>
      <c r="APD201" s="11"/>
      <c r="APE201" s="11"/>
    </row>
    <row r="202" spans="1:1097" x14ac:dyDescent="0.2">
      <c r="A202" s="183"/>
      <c r="B202" s="183"/>
      <c r="C202" s="1">
        <f t="shared" si="1654"/>
        <v>180</v>
      </c>
      <c r="D202" s="1">
        <f t="shared" si="1655"/>
        <v>6024.5844021139956</v>
      </c>
      <c r="E202" s="1">
        <f t="shared" si="1656"/>
        <v>-16317921.817764627</v>
      </c>
      <c r="F202" s="2">
        <f t="shared" si="1657"/>
        <v>113.16</v>
      </c>
      <c r="G202" s="8">
        <f t="shared" si="1658"/>
        <v>1.9810000000000001E-3</v>
      </c>
      <c r="H202" s="6">
        <f t="shared" si="1659"/>
        <v>0.14400020254000001</v>
      </c>
      <c r="I202" s="2">
        <f t="shared" si="1660"/>
        <v>3500</v>
      </c>
      <c r="J202" s="3">
        <f t="shared" si="857"/>
        <v>58.333333333333336</v>
      </c>
      <c r="K202" s="3">
        <f t="shared" si="858"/>
        <v>366.52</v>
      </c>
      <c r="L202" s="1">
        <f t="shared" si="1661"/>
        <v>0.82</v>
      </c>
      <c r="M202" s="1">
        <f t="shared" si="1662"/>
        <v>0.66</v>
      </c>
      <c r="N202" s="1">
        <f t="shared" si="1797"/>
        <v>0.54120000000000001</v>
      </c>
      <c r="O202" s="3">
        <f t="shared" si="1167"/>
        <v>7.5227878787878781</v>
      </c>
      <c r="P202" s="40">
        <f t="shared" si="859"/>
        <v>570.9796</v>
      </c>
      <c r="Q202" s="1">
        <f t="shared" si="1663"/>
        <v>21.51</v>
      </c>
      <c r="R202" s="1">
        <f t="shared" si="1664"/>
        <v>151</v>
      </c>
      <c r="S202" s="2">
        <f t="shared" si="1665"/>
        <v>12587.54</v>
      </c>
      <c r="T202" s="1">
        <f t="shared" si="860"/>
        <v>83.916933333333333</v>
      </c>
      <c r="U202" s="7">
        <f t="shared" si="1666"/>
        <v>9.1849501318337995E-2</v>
      </c>
      <c r="V202" s="7">
        <f t="shared" si="861"/>
        <v>6.6258942829124593E-3</v>
      </c>
      <c r="W202" s="159">
        <f t="shared" si="1667"/>
        <v>3.4283282369456214E-2</v>
      </c>
      <c r="X202" s="40">
        <f t="shared" si="1798"/>
        <v>8095.2484858865882</v>
      </c>
      <c r="Y202" s="1">
        <f t="shared" si="1668"/>
        <v>0</v>
      </c>
      <c r="Z202" s="1">
        <f t="shared" si="1669"/>
        <v>113.16</v>
      </c>
      <c r="AA202" s="1">
        <f t="shared" si="1670"/>
        <v>91.649999999999991</v>
      </c>
      <c r="AB202" s="6">
        <f t="shared" si="863"/>
        <v>0.2895550479995273</v>
      </c>
      <c r="AC202" s="1">
        <f t="shared" si="1671"/>
        <v>526.19133708825245</v>
      </c>
      <c r="AD202" s="40">
        <f t="shared" si="1799"/>
        <v>36363.626619283568</v>
      </c>
      <c r="AE202" s="1">
        <f t="shared" si="1800"/>
        <v>0.15947988387208822</v>
      </c>
      <c r="AF202" s="2">
        <f t="shared" si="1801"/>
        <v>17</v>
      </c>
      <c r="AG202" s="10">
        <f t="shared" si="1802"/>
        <v>2.7111580258254997</v>
      </c>
      <c r="AH202" s="12">
        <f t="shared" si="1803"/>
        <v>0.56021483359934288</v>
      </c>
      <c r="AI202" s="43">
        <f t="shared" si="868"/>
        <v>-9.4703867381414223E-6</v>
      </c>
      <c r="AJ202" s="93">
        <f t="shared" si="869"/>
        <v>2.3885150964216003E-6</v>
      </c>
      <c r="AK202" s="43">
        <f t="shared" si="1168"/>
        <v>0</v>
      </c>
      <c r="AL202" s="43">
        <f t="shared" si="870"/>
        <v>2.8926397553960781E-4</v>
      </c>
      <c r="AM202" s="43"/>
      <c r="AN202" s="43">
        <f t="shared" si="1169"/>
        <v>0</v>
      </c>
      <c r="AO202" s="10">
        <f t="shared" si="1804"/>
        <v>95.607751069314375</v>
      </c>
      <c r="AP202" s="9"/>
      <c r="AQ202" s="9">
        <f t="shared" si="1805"/>
        <v>95.466921365211306</v>
      </c>
      <c r="AR202" s="104">
        <f t="shared" si="1171"/>
        <v>95.466921365211306</v>
      </c>
      <c r="AS202" s="15">
        <f t="shared" si="1806"/>
        <v>0</v>
      </c>
      <c r="AT202" s="49"/>
      <c r="AU202" s="11">
        <f t="shared" si="1807"/>
        <v>8.6984640273696078E-6</v>
      </c>
      <c r="AV202" s="10">
        <f t="shared" si="1808"/>
        <v>95.537334841567272</v>
      </c>
      <c r="AW202" s="9">
        <f t="shared" si="1809"/>
        <v>95.466921365211306</v>
      </c>
      <c r="AX202" s="9">
        <f t="shared" si="1810"/>
        <v>95.326136392333041</v>
      </c>
      <c r="AY202" s="97">
        <f t="shared" si="1175"/>
        <v>95.396528878772173</v>
      </c>
      <c r="AZ202" s="15">
        <f t="shared" si="1176"/>
        <v>8.6955312813258488E-6</v>
      </c>
      <c r="BA202" s="49"/>
      <c r="BB202" s="11">
        <f t="shared" si="1811"/>
        <v>1.7394334983362507E-5</v>
      </c>
      <c r="BC202" s="10">
        <f t="shared" si="1812"/>
        <v>95.466936853986169</v>
      </c>
      <c r="BD202" s="9">
        <f t="shared" si="1813"/>
        <v>95.466918615675155</v>
      </c>
      <c r="BE202" s="9">
        <f t="shared" si="875"/>
        <v>95.185395949847049</v>
      </c>
      <c r="BF202" s="97">
        <f t="shared" si="1179"/>
        <v>95.326157282761102</v>
      </c>
      <c r="BG202" s="15">
        <f t="shared" si="1814"/>
        <v>1.7388142335526717E-5</v>
      </c>
      <c r="BH202" s="49"/>
      <c r="BI202" s="11">
        <f t="shared" si="1181"/>
        <v>2.6087285255399264E-5</v>
      </c>
      <c r="BJ202" s="10">
        <f t="shared" si="1182"/>
        <v>95.396554259174636</v>
      </c>
      <c r="BK202" s="9">
        <f t="shared" si="876"/>
        <v>95.466907621223783</v>
      </c>
      <c r="BL202" s="9">
        <f t="shared" si="1183"/>
        <v>95.044699831203928</v>
      </c>
      <c r="BM202" s="97">
        <f t="shared" si="1184"/>
        <v>95.255803726213855</v>
      </c>
      <c r="BN202" s="15">
        <f t="shared" si="1185"/>
        <v>2.6077506500012902E-5</v>
      </c>
      <c r="BO202" s="49"/>
      <c r="BP202" s="11">
        <f t="shared" si="1186"/>
        <v>3.4776987875295083E-5</v>
      </c>
      <c r="BQ202" s="10">
        <f t="shared" si="1187"/>
        <v>95.326184210061044</v>
      </c>
      <c r="BR202" s="9">
        <f t="shared" si="877"/>
        <v>95.466882892636036</v>
      </c>
      <c r="BS202" s="9">
        <f t="shared" si="1188"/>
        <v>94.904047824175223</v>
      </c>
      <c r="BT202" s="97">
        <f t="shared" si="1189"/>
        <v>95.185465358405622</v>
      </c>
      <c r="BU202" s="15">
        <f t="shared" si="1190"/>
        <v>3.4763297843301867E-5</v>
      </c>
      <c r="BV202" s="12"/>
      <c r="BW202" s="11">
        <f t="shared" si="1191"/>
        <v>4.3463116568068519E-5</v>
      </c>
      <c r="BX202" s="10">
        <f t="shared" si="1192"/>
        <v>95.25582386032859</v>
      </c>
      <c r="BY202" s="9">
        <f t="shared" si="878"/>
        <v>95.466838947670468</v>
      </c>
      <c r="BZ202" s="9">
        <f t="shared" si="1193"/>
        <v>94.763439710893863</v>
      </c>
      <c r="CA202" s="97">
        <f t="shared" si="1194"/>
        <v>95.115139329282158</v>
      </c>
      <c r="CB202" s="15">
        <f t="shared" si="1195"/>
        <v>4.3445191213273969E-5</v>
      </c>
      <c r="CC202" s="12"/>
      <c r="CD202" s="11">
        <f t="shared" si="1196"/>
        <v>5.214534580042893E-5</v>
      </c>
      <c r="CE202" s="10">
        <f t="shared" si="1197"/>
        <v>95.185470364845003</v>
      </c>
      <c r="CF202" s="9">
        <f t="shared" si="879"/>
        <v>95.466770311883792</v>
      </c>
      <c r="CG202" s="9">
        <f t="shared" si="1198"/>
        <v>94.622875267897157</v>
      </c>
      <c r="CH202" s="97">
        <f t="shared" si="1199"/>
        <v>95.044822789890475</v>
      </c>
      <c r="CI202" s="15">
        <f t="shared" si="1200"/>
        <v>5.2122862285073612E-5</v>
      </c>
      <c r="CJ202" s="12"/>
      <c r="CK202" s="11">
        <f t="shared" si="1201"/>
        <v>6.0823350828912867E-5</v>
      </c>
      <c r="CL202" s="10">
        <f t="shared" si="1202"/>
        <v>95.115120880091837</v>
      </c>
      <c r="CM202" s="9">
        <f t="shared" si="880"/>
        <v>95.466671519445796</v>
      </c>
      <c r="CN202" s="9">
        <f t="shared" si="1203"/>
        <v>94.482354266170248</v>
      </c>
      <c r="CO202" s="97">
        <f t="shared" si="1204"/>
        <v>94.974512892808022</v>
      </c>
      <c r="CP202" s="15">
        <f t="shared" si="1205"/>
        <v>6.0795987608757561E-5</v>
      </c>
      <c r="CQ202" s="12"/>
      <c r="CR202" s="11">
        <f t="shared" si="1206"/>
        <v>6.9496807747804475E-5</v>
      </c>
      <c r="CS202" s="10">
        <f t="shared" si="1207"/>
        <v>95.044772564592151</v>
      </c>
      <c r="CT202" s="9">
        <f t="shared" si="881"/>
        <v>95.466537113950565</v>
      </c>
      <c r="CU202" s="9">
        <f t="shared" si="882"/>
        <v>94.341876471191767</v>
      </c>
      <c r="CV202" s="97">
        <f t="shared" si="1208"/>
        <v>94.904206792571159</v>
      </c>
      <c r="CW202" s="15">
        <f t="shared" si="1209"/>
        <v>6.9464244656576449E-5</v>
      </c>
      <c r="CX202" s="12"/>
      <c r="CY202" s="11">
        <f t="shared" si="1210"/>
        <v>7.8165393536708383E-5</v>
      </c>
      <c r="CZ202" s="10">
        <f t="shared" si="1211"/>
        <v>94.974422579337286</v>
      </c>
      <c r="DA202" s="9">
        <f t="shared" si="883"/>
        <v>95.466361649223558</v>
      </c>
      <c r="DB202" s="9">
        <f t="shared" si="884"/>
        <v>94.201441642981194</v>
      </c>
      <c r="DC202" s="97">
        <f t="shared" si="1212"/>
        <v>94.833901646102376</v>
      </c>
      <c r="DD202" s="15">
        <f t="shared" si="1213"/>
        <v>7.8127311869898063E-5</v>
      </c>
      <c r="DE202" s="12"/>
      <c r="DF202" s="11">
        <f t="shared" si="1214"/>
        <v>8.6828786107780273E-5</v>
      </c>
      <c r="DG202" s="10">
        <f t="shared" si="1215"/>
        <v>94.904068088212426</v>
      </c>
      <c r="DH202" s="9">
        <f t="shared" si="885"/>
        <v>95.466139690124493</v>
      </c>
      <c r="DI202" s="9">
        <f t="shared" si="886"/>
        <v>94.061049536148346</v>
      </c>
      <c r="DJ202" s="97">
        <f t="shared" si="1216"/>
        <v>94.763594613136419</v>
      </c>
      <c r="DK202" s="15">
        <f t="shared" si="1217"/>
        <v>8.6784868705748071E-5</v>
      </c>
      <c r="DL202" s="12"/>
      <c r="DM202" s="11">
        <f t="shared" si="1218"/>
        <v>9.5486664352590532E-5</v>
      </c>
      <c r="DN202" s="10">
        <f t="shared" si="1219"/>
        <v>94.833706258420989</v>
      </c>
      <c r="DO202" s="9">
        <f t="shared" si="887"/>
        <v>95.465865813345658</v>
      </c>
      <c r="DP202" s="9">
        <f t="shared" si="888"/>
        <v>93.920699899943372</v>
      </c>
      <c r="DQ202" s="97">
        <f t="shared" si="1220"/>
        <v>94.693282856644515</v>
      </c>
      <c r="DR202" s="15">
        <f t="shared" si="1221"/>
        <v>9.5436595683020609E-5</v>
      </c>
      <c r="DS202" s="12"/>
      <c r="DT202" s="11">
        <f t="shared" si="1222"/>
        <v>1.0413870818869468E-4</v>
      </c>
      <c r="DU202" s="10">
        <f t="shared" si="1223"/>
        <v>94.763334260906916</v>
      </c>
      <c r="DV202" s="9">
        <f t="shared" si="889"/>
        <v>95.465534608205488</v>
      </c>
      <c r="DW202" s="9">
        <f t="shared" si="890"/>
        <v>93.780392478309423</v>
      </c>
      <c r="DX202" s="97">
        <f t="shared" si="1224"/>
        <v>94.622963543257455</v>
      </c>
      <c r="DY202" s="15">
        <f t="shared" si="1225"/>
        <v>1.0408217442824477E-4</v>
      </c>
      <c r="DZ202" s="12"/>
      <c r="EA202" s="11">
        <f t="shared" si="1226"/>
        <v>1.1278459860575812E-4</v>
      </c>
      <c r="EB202" s="10">
        <f t="shared" si="1227"/>
        <v>94.69294927077587</v>
      </c>
      <c r="EC202" s="9">
        <f t="shared" si="891"/>
        <v>95.465140677437091</v>
      </c>
      <c r="ED202" s="9">
        <f t="shared" si="892"/>
        <v>93.640127009936663</v>
      </c>
      <c r="EE202" s="97">
        <f t="shared" si="1228"/>
        <v>94.552633843686877</v>
      </c>
      <c r="EF202" s="15">
        <f t="shared" si="1229"/>
        <v>1.127212877209509E-4</v>
      </c>
      <c r="EG202" s="12"/>
      <c r="EH202" s="11">
        <f t="shared" si="1230"/>
        <v>1.2142401771132253E-4</v>
      </c>
      <c r="EI202" s="10">
        <f t="shared" si="1231"/>
        <v>94.622548467714466</v>
      </c>
      <c r="EJ202" s="9">
        <f t="shared" si="893"/>
        <v>95.464678637971616</v>
      </c>
      <c r="EK202" s="9">
        <f t="shared" si="894"/>
        <v>93.499903228317677</v>
      </c>
      <c r="EL202" s="97">
        <f t="shared" si="1232"/>
        <v>94.48229093314464</v>
      </c>
      <c r="EM202" s="15">
        <f t="shared" si="1233"/>
        <v>1.2135361953863307E-4</v>
      </c>
      <c r="EN202" s="12"/>
      <c r="EO202" s="11">
        <f t="shared" si="1234"/>
        <v>1.3005664877616336E-4</v>
      </c>
      <c r="EP202" s="10">
        <f t="shared" si="1235"/>
        <v>94.55212903640755</v>
      </c>
      <c r="EQ202" s="9">
        <f t="shared" si="895"/>
        <v>95.46414312171602</v>
      </c>
      <c r="ER202" s="9">
        <f t="shared" si="896"/>
        <v>93.359720861804462</v>
      </c>
      <c r="ES202" s="97">
        <f t="shared" si="1236"/>
        <v>94.411931991760241</v>
      </c>
      <c r="ET202" s="15">
        <f t="shared" si="1237"/>
        <v>1.2997885510126396E-4</v>
      </c>
      <c r="EU202" s="12"/>
      <c r="EV202" s="11">
        <f t="shared" si="1238"/>
        <v>1.3868217627924361E-4</v>
      </c>
      <c r="EW202" s="10">
        <f t="shared" si="1239"/>
        <v>94.481688166953418</v>
      </c>
      <c r="EX202" s="9">
        <f t="shared" si="897"/>
        <v>95.463528776325248</v>
      </c>
      <c r="EY202" s="9">
        <f t="shared" si="898"/>
        <v>93.219579633667323</v>
      </c>
      <c r="EZ202" s="97">
        <f t="shared" si="1240"/>
        <v>94.341554204996285</v>
      </c>
      <c r="FA202" s="15">
        <f t="shared" si="1241"/>
        <v>1.3859668091535852E-4</v>
      </c>
      <c r="FB202" s="12"/>
      <c r="FC202" s="11">
        <f t="shared" si="1242"/>
        <v>1.4730028595221105E-4</v>
      </c>
      <c r="FD202" s="10">
        <f t="shared" si="1243"/>
        <v>94.411223055277077</v>
      </c>
      <c r="FE202" s="9">
        <f t="shared" si="899"/>
        <v>95.462830265968407</v>
      </c>
      <c r="FF202" s="9">
        <f t="shared" si="900"/>
        <v>93.079479262154109</v>
      </c>
      <c r="FG202" s="97">
        <f t="shared" si="1244"/>
        <v>94.271154764061265</v>
      </c>
      <c r="FH202" s="15">
        <f t="shared" si="1245"/>
        <v>1.472067848176287E-4</v>
      </c>
      <c r="FI202" s="12"/>
      <c r="FJ202" s="11">
        <f t="shared" si="1246"/>
        <v>1.5591066482352521E-4</v>
      </c>
      <c r="FK202" s="10">
        <f t="shared" si="1247"/>
        <v>94.340730903540617</v>
      </c>
      <c r="FL202" s="9">
        <f t="shared" si="901"/>
        <v>95.462042272088794</v>
      </c>
      <c r="FM202" s="9">
        <f t="shared" si="902"/>
        <v>92.939419460553069</v>
      </c>
      <c r="FN202" s="97">
        <f t="shared" si="1248"/>
        <v>94.200730866320924</v>
      </c>
      <c r="FO202" s="15">
        <f t="shared" si="1249"/>
        <v>1.5580885601805362E-4</v>
      </c>
      <c r="FP202" s="12"/>
      <c r="FQ202" s="11">
        <f t="shared" si="1250"/>
        <v>1.6451300126200144E-4</v>
      </c>
      <c r="FR202" s="10">
        <f t="shared" si="1251"/>
        <v>94.27020892055225</v>
      </c>
      <c r="FS202" s="9">
        <f t="shared" si="903"/>
        <v>95.461159494157585</v>
      </c>
      <c r="FT202" s="9">
        <f t="shared" si="904"/>
        <v>92.799399937254776</v>
      </c>
      <c r="FU202" s="97">
        <f t="shared" si="1252"/>
        <v>94.13027971570618</v>
      </c>
      <c r="FV202" s="15">
        <f t="shared" si="1253"/>
        <v>1.6440258514259143E-4</v>
      </c>
      <c r="FW202" s="12"/>
      <c r="FX202" s="11">
        <f t="shared" si="1254"/>
        <v>1.7310698502003545E-4</v>
      </c>
      <c r="FY202" s="10">
        <f t="shared" si="1255"/>
        <v>94.199654322171597</v>
      </c>
      <c r="FZ202" s="9">
        <f t="shared" si="905"/>
        <v>95.460176650420905</v>
      </c>
      <c r="GA202" s="9">
        <f t="shared" si="906"/>
        <v>92.659420395817222</v>
      </c>
      <c r="GB202" s="97">
        <f t="shared" si="1256"/>
        <v>94.059798523119071</v>
      </c>
      <c r="GC202" s="15">
        <f t="shared" si="1257"/>
        <v>1.7298766427531915E-4</v>
      </c>
      <c r="GD202" s="12"/>
      <c r="GE202" s="11">
        <f t="shared" si="1258"/>
        <v>1.8169230727623466E-4</v>
      </c>
      <c r="GF202" s="10">
        <f t="shared" si="1259"/>
        <v>94.129064331713238</v>
      </c>
      <c r="GG202" s="9">
        <f t="shared" si="907"/>
        <v>95.459088478640084</v>
      </c>
      <c r="GH202" s="9">
        <f t="shared" si="908"/>
        <v>92.519480535031136</v>
      </c>
      <c r="GI202" s="97">
        <f t="shared" si="1260"/>
        <v>93.989284506835617</v>
      </c>
      <c r="GJ202" s="15">
        <f t="shared" si="1261"/>
        <v>1.8156378700010894E-4</v>
      </c>
      <c r="GK202" s="12"/>
      <c r="GL202" s="11">
        <f t="shared" si="1262"/>
        <v>1.9026866067765096E-4</v>
      </c>
      <c r="GM202" s="10">
        <f t="shared" si="1263"/>
        <v>94.058436180346831</v>
      </c>
      <c r="GN202" s="9">
        <f t="shared" si="909"/>
        <v>95.457889736824953</v>
      </c>
      <c r="GO202" s="9">
        <f t="shared" si="910"/>
        <v>92.379580048987904</v>
      </c>
      <c r="GP202" s="115">
        <f t="shared" si="1264"/>
        <v>93.918734892906429</v>
      </c>
      <c r="GQ202" s="15">
        <f t="shared" si="1265"/>
        <v>1.9013064844172682E-4</v>
      </c>
      <c r="GR202" s="12"/>
      <c r="GS202" s="11">
        <f t="shared" si="1266"/>
        <v>1.9883573938141123E-4</v>
      </c>
      <c r="GT202" s="10">
        <f t="shared" si="1267"/>
        <v>93.987767107495017</v>
      </c>
      <c r="GU202" s="9">
        <f t="shared" si="911"/>
        <v>95.456575203959872</v>
      </c>
      <c r="GV202" s="9">
        <f t="shared" si="912"/>
        <v>92.23971862714707</v>
      </c>
      <c r="GW202" s="115">
        <f t="shared" si="1268"/>
        <v>93.848146915553471</v>
      </c>
      <c r="GX202" s="15">
        <f t="shared" si="1269"/>
        <v>1.9868794530650488E-4</v>
      </c>
      <c r="GY202" s="12"/>
      <c r="GZ202" s="11">
        <f t="shared" si="1270"/>
        <v>2.0739323909596725E-4</v>
      </c>
      <c r="HA202" s="10">
        <f t="shared" si="1271"/>
        <v>93.917054361227386</v>
      </c>
      <c r="HB202" s="9">
        <f t="shared" si="913"/>
        <v>95.455139680722368</v>
      </c>
      <c r="HC202" s="9">
        <f t="shared" si="914"/>
        <v>92.099895954407287</v>
      </c>
      <c r="HD202" s="97">
        <f t="shared" si="1272"/>
        <v>93.777517817564828</v>
      </c>
      <c r="HE202" s="15">
        <f t="shared" si="1273"/>
        <v>2.0723537592234984E-4</v>
      </c>
      <c r="HF202" s="12"/>
      <c r="HG202" s="11">
        <f t="shared" si="1274"/>
        <v>2.159408571216729E-4</v>
      </c>
      <c r="HH202" s="10">
        <f t="shared" si="1275"/>
        <v>93.846295198652427</v>
      </c>
      <c r="HI202" s="9">
        <f t="shared" si="915"/>
        <v>95.453577990194177</v>
      </c>
      <c r="HJ202" s="9">
        <f t="shared" si="916"/>
        <v>91.960111711176424</v>
      </c>
      <c r="HK202" s="97">
        <f t="shared" si="1276"/>
        <v>93.7068448506853</v>
      </c>
      <c r="HL202" s="15">
        <f t="shared" si="1277"/>
        <v>2.1577264027832678E-4</v>
      </c>
      <c r="HM202" s="12"/>
      <c r="HN202" s="11">
        <f t="shared" si="1278"/>
        <v>2.2447829239097185E-4</v>
      </c>
      <c r="HO202" s="10">
        <f t="shared" si="1279"/>
        <v>93.775486886305146</v>
      </c>
      <c r="HP202" s="9">
        <f t="shared" si="917"/>
        <v>95.451884978564479</v>
      </c>
      <c r="HQ202" s="9">
        <f t="shared" si="918"/>
        <v>91.820365573444448</v>
      </c>
      <c r="HR202" s="115">
        <f t="shared" si="1280"/>
        <v>93.636125276004464</v>
      </c>
      <c r="HS202" s="15">
        <f t="shared" si="1281"/>
        <v>2.2429944006359357E-4</v>
      </c>
      <c r="HT202" s="12"/>
      <c r="HU202" s="11">
        <f t="shared" si="1672"/>
        <v>2.3300524550793234E-4</v>
      </c>
      <c r="HV202" s="10">
        <f t="shared" si="1282"/>
        <v>93.704626700532145</v>
      </c>
      <c r="HW202" s="9">
        <f t="shared" si="919"/>
        <v>95.450055515825156</v>
      </c>
      <c r="HX202" s="9">
        <f t="shared" si="920"/>
        <v>91.680657212856971</v>
      </c>
      <c r="HY202" s="115">
        <f t="shared" si="1283"/>
        <v>93.565356364341056</v>
      </c>
      <c r="HZ202" s="15">
        <f t="shared" si="1284"/>
        <v>2.3281547870580133E-4</v>
      </c>
      <c r="IA202" s="12"/>
      <c r="IB202" s="11">
        <f t="shared" si="1673"/>
        <v>2.4152141878728127E-4</v>
      </c>
      <c r="IC202" s="10">
        <f t="shared" si="1285"/>
        <v>93.633711927872923</v>
      </c>
      <c r="ID202" s="9">
        <f t="shared" si="921"/>
        <v>95.448084496457881</v>
      </c>
      <c r="IE202" s="9">
        <f t="shared" si="922"/>
        <v>91.540986296789498</v>
      </c>
      <c r="IF202" s="115">
        <f t="shared" si="1286"/>
        <v>93.494535396623689</v>
      </c>
      <c r="IG202" s="15">
        <f t="shared" si="1287"/>
        <v>2.4132046140894209E-4</v>
      </c>
      <c r="IH202" s="12"/>
      <c r="II202" s="11">
        <f t="shared" si="1674"/>
        <v>2.5002651629288402E-4</v>
      </c>
      <c r="IJ202" s="10">
        <f t="shared" si="1288"/>
        <v>93.562739865437408</v>
      </c>
      <c r="IK202" s="9">
        <f t="shared" si="923"/>
        <v>95.445966840112817</v>
      </c>
      <c r="IL202" s="9">
        <f t="shared" si="924"/>
        <v>91.40135248842364</v>
      </c>
      <c r="IM202" s="115">
        <f t="shared" si="1289"/>
        <v>93.423659664268229</v>
      </c>
      <c r="IN202" s="15">
        <f t="shared" si="1290"/>
        <v>2.4981409519056979E-4</v>
      </c>
      <c r="IO202" s="12"/>
      <c r="IP202" s="11">
        <f t="shared" si="1675"/>
        <v>2.5852024387561478E-4</v>
      </c>
      <c r="IQ202" s="10">
        <f t="shared" si="1291"/>
        <v>93.491707821280215</v>
      </c>
      <c r="IR202" s="9">
        <f t="shared" si="925"/>
        <v>95.443697492278901</v>
      </c>
      <c r="IS202" s="9">
        <f t="shared" si="926"/>
        <v>91.261755446823898</v>
      </c>
      <c r="IT202" s="115">
        <f t="shared" si="1292"/>
        <v>93.352726469551399</v>
      </c>
      <c r="IU202" s="15">
        <f t="shared" si="1293"/>
        <v>2.5829608891844892E-4</v>
      </c>
      <c r="IV202" s="12"/>
      <c r="IW202" s="11">
        <f t="shared" si="1676"/>
        <v>2.6700230921067049E-4</v>
      </c>
      <c r="IX202" s="10">
        <f t="shared" si="1294"/>
        <v>93.420613114770887</v>
      </c>
      <c r="IY202" s="9">
        <f t="shared" si="927"/>
        <v>95.441271424945356</v>
      </c>
      <c r="IZ202" s="9">
        <f t="shared" si="928"/>
        <v>91.122194827015633</v>
      </c>
      <c r="JA202" s="115">
        <f t="shared" si="1295"/>
        <v>93.281733125980494</v>
      </c>
      <c r="JB202" s="15">
        <f t="shared" si="1296"/>
        <v>2.6676615334660103E-4</v>
      </c>
      <c r="JC202" s="12"/>
      <c r="JD202" s="11">
        <f t="shared" si="1677"/>
        <v>2.754724218342969E-4</v>
      </c>
      <c r="JE202" s="10">
        <f t="shared" si="1297"/>
        <v>93.349453076960273</v>
      </c>
      <c r="JF202" s="9">
        <f t="shared" si="929"/>
        <v>95.438683637254385</v>
      </c>
      <c r="JG202" s="9">
        <f t="shared" si="930"/>
        <v>90.982670280064042</v>
      </c>
      <c r="JH202" s="115">
        <f t="shared" si="1298"/>
        <v>93.210676958659207</v>
      </c>
      <c r="JI202" s="15">
        <f t="shared" si="1299"/>
        <v>2.7522400115074028E-4</v>
      </c>
      <c r="JJ202" s="12"/>
      <c r="JK202" s="11">
        <f t="shared" si="1678"/>
        <v>2.8393029317990174E-4</v>
      </c>
      <c r="JL202" s="10">
        <f t="shared" si="1300"/>
        <v>93.278225050942979</v>
      </c>
      <c r="JM202" s="9">
        <f t="shared" si="931"/>
        <v>95.435929156144894</v>
      </c>
      <c r="JN202" s="9">
        <f t="shared" si="932"/>
        <v>90.843181453154443</v>
      </c>
      <c r="JO202" s="115">
        <f t="shared" si="1301"/>
        <v>93.139555304649662</v>
      </c>
      <c r="JP202" s="15">
        <f t="shared" si="1302"/>
        <v>2.8366934696307037E-4</v>
      </c>
      <c r="JQ202" s="12"/>
      <c r="JR202" s="11">
        <f t="shared" si="1679"/>
        <v>2.9237563661356226E-4</v>
      </c>
      <c r="JS202" s="10">
        <f t="shared" si="1303"/>
        <v>93.206926392215848</v>
      </c>
      <c r="JT202" s="9">
        <f t="shared" si="933"/>
        <v>95.433003036986946</v>
      </c>
      <c r="JU202" s="9">
        <f t="shared" si="934"/>
        <v>90.703727989672544</v>
      </c>
      <c r="JV202" s="115">
        <f t="shared" si="1304"/>
        <v>93.068365513329752</v>
      </c>
      <c r="JW202" s="15">
        <f t="shared" si="1305"/>
        <v>2.921019074065174E-4</v>
      </c>
      <c r="JX202" s="12"/>
      <c r="JY202" s="11">
        <f t="shared" si="1680"/>
        <v>3.0080816746896058E-4</v>
      </c>
      <c r="JZ202" s="10">
        <f t="shared" si="1306"/>
        <v>93.135554469031831</v>
      </c>
      <c r="KA202" s="9">
        <f t="shared" si="935"/>
        <v>95.429900364207072</v>
      </c>
      <c r="KB202" s="9">
        <f t="shared" si="936"/>
        <v>90.56430952928703</v>
      </c>
      <c r="KC202" s="115">
        <f t="shared" si="1307"/>
        <v>92.997104946747044</v>
      </c>
      <c r="KD202" s="15">
        <f t="shared" si="1308"/>
        <v>3.0052140112825571E-4</v>
      </c>
      <c r="KE202" s="12"/>
      <c r="KF202" s="11">
        <f t="shared" si="1681"/>
        <v>3.0922760308162232E-4</v>
      </c>
      <c r="KG202" s="10">
        <f t="shared" si="1309"/>
        <v>93.064106662750277</v>
      </c>
      <c r="KH202" s="9">
        <f t="shared" si="937"/>
        <v>95.42661625190398</v>
      </c>
      <c r="KI202" s="9">
        <f t="shared" si="938"/>
        <v>90.424925708031779</v>
      </c>
      <c r="KJ202" s="115">
        <f t="shared" si="1310"/>
        <v>92.925770979967879</v>
      </c>
      <c r="KK202" s="15">
        <f t="shared" si="1311"/>
        <v>3.08927548832642E-4</v>
      </c>
      <c r="KL202" s="12"/>
      <c r="KM202" s="11">
        <f t="shared" si="1682"/>
        <v>3.1763366282260171E-4</v>
      </c>
      <c r="KN202" s="10">
        <f t="shared" si="1312"/>
        <v>92.992580368182246</v>
      </c>
      <c r="KO202" s="9">
        <f t="shared" si="939"/>
        <v>95.423145844454751</v>
      </c>
      <c r="KP202" s="9">
        <f t="shared" si="940"/>
        <v>90.285576158389944</v>
      </c>
      <c r="KQ202" s="115">
        <f t="shared" si="1313"/>
        <v>92.854361001422347</v>
      </c>
      <c r="KR202" s="15">
        <f t="shared" si="1314"/>
        <v>3.1732007331348414E-4</v>
      </c>
      <c r="KS202" s="12"/>
      <c r="KT202" s="11">
        <f t="shared" si="1683"/>
        <v>3.2602606813146514E-4</v>
      </c>
      <c r="KU202" s="10">
        <f t="shared" si="1315"/>
        <v>92.920972993931912</v>
      </c>
      <c r="KV202" s="9">
        <f t="shared" si="941"/>
        <v>95.419484317111284</v>
      </c>
      <c r="KW202" s="9">
        <f t="shared" si="942"/>
        <v>90.146260509377782</v>
      </c>
      <c r="KX202" s="115">
        <f t="shared" si="1316"/>
        <v>92.782872413244533</v>
      </c>
      <c r="KY202" s="15">
        <f t="shared" si="1317"/>
        <v>3.2569869948568847E-4</v>
      </c>
      <c r="KZ202" s="12"/>
      <c r="LA202" s="11">
        <f t="shared" si="1684"/>
        <v>3.3440454254870204E-4</v>
      </c>
      <c r="LB202" s="10">
        <f t="shared" si="1318"/>
        <v>92.849281962732903</v>
      </c>
      <c r="LC202" s="9">
        <f t="shared" si="943"/>
        <v>95.415626876586899</v>
      </c>
      <c r="LD202" s="9">
        <f t="shared" si="944"/>
        <v>90.00697838663045</v>
      </c>
      <c r="LE202" s="115">
        <f t="shared" si="1319"/>
        <v>92.711302631608675</v>
      </c>
      <c r="LF202" s="15">
        <f t="shared" si="1320"/>
        <v>3.3406315441619798E-4</v>
      </c>
      <c r="LG202" s="12"/>
      <c r="LH202" s="11">
        <f t="shared" si="1685"/>
        <v>3.4276881174741253E-4</v>
      </c>
      <c r="LI202" s="10">
        <f t="shared" si="1321"/>
        <v>92.777504711780637</v>
      </c>
      <c r="LJ202" s="9">
        <f t="shared" si="945"/>
        <v>95.41156876163295</v>
      </c>
      <c r="LK202" s="9">
        <f t="shared" si="946"/>
        <v>89.867729412487165</v>
      </c>
      <c r="LL202" s="115">
        <f t="shared" si="1322"/>
        <v>92.639649087060064</v>
      </c>
      <c r="LM202" s="15">
        <f t="shared" si="1323"/>
        <v>3.424131673543441E-4</v>
      </c>
      <c r="LN202" s="12"/>
      <c r="LO202" s="11">
        <f t="shared" si="1686"/>
        <v>3.5111860356442309E-4</v>
      </c>
      <c r="LP202" s="10">
        <f t="shared" si="1324"/>
        <v>92.705638693059313</v>
      </c>
      <c r="LQ202" s="9">
        <f t="shared" si="947"/>
        <v>95.40730524360535</v>
      </c>
      <c r="LR202" s="9">
        <f t="shared" si="948"/>
        <v>89.728513206078205</v>
      </c>
      <c r="LS202" s="115">
        <f t="shared" si="1325"/>
        <v>92.56790922484177</v>
      </c>
      <c r="LT202" s="15">
        <f t="shared" si="1326"/>
        <v>3.5074846976147024E-4</v>
      </c>
      <c r="LU202" s="12"/>
      <c r="LV202" s="11">
        <f t="shared" si="1687"/>
        <v>3.5945364803068215E-4</v>
      </c>
      <c r="LW202" s="10">
        <f t="shared" si="1327"/>
        <v>92.633681373664672</v>
      </c>
      <c r="LX202" s="9">
        <f t="shared" si="949"/>
        <v>95.402831627020873</v>
      </c>
      <c r="LY202" s="9">
        <f t="shared" si="950"/>
        <v>89.589329383412192</v>
      </c>
      <c r="LZ202" s="115">
        <f t="shared" si="1328"/>
        <v>92.496080505216526</v>
      </c>
      <c r="MA202" s="15">
        <f t="shared" si="1329"/>
        <v>3.5906879533988779E-4</v>
      </c>
      <c r="MB202" s="12"/>
      <c r="MC202" s="11">
        <f t="shared" si="1688"/>
        <v>3.6777367740099744E-4</v>
      </c>
      <c r="MD202" s="10">
        <f t="shared" si="1330"/>
        <v>92.561630236121772</v>
      </c>
      <c r="ME202" s="9">
        <f t="shared" si="951"/>
        <v>95.398143250103146</v>
      </c>
      <c r="MF202" s="9">
        <f t="shared" si="952"/>
        <v>89.45017755746359</v>
      </c>
      <c r="MG202" s="115">
        <f t="shared" si="1331"/>
        <v>92.424160403783361</v>
      </c>
      <c r="MH202" s="15">
        <f t="shared" si="1332"/>
        <v>3.6737388006120923E-4</v>
      </c>
      <c r="MI202" s="12"/>
      <c r="MJ202" s="11">
        <f t="shared" si="1689"/>
        <v>3.7607842618314342E-4</v>
      </c>
      <c r="MK202" s="10">
        <f t="shared" si="1333"/>
        <v>92.489482778697649</v>
      </c>
      <c r="ML202" s="9">
        <f t="shared" si="953"/>
        <v>95.393235485318229</v>
      </c>
      <c r="MM202" s="9">
        <f t="shared" si="954"/>
        <v>89.311057338261463</v>
      </c>
      <c r="MN202" s="115">
        <f t="shared" si="1334"/>
        <v>92.352146411789846</v>
      </c>
      <c r="MO202" s="15">
        <f t="shared" si="1335"/>
        <v>3.7566346219393708E-4</v>
      </c>
      <c r="MP202" s="12"/>
      <c r="MQ202" s="11">
        <f t="shared" si="1690"/>
        <v>3.8436763116624686E-4</v>
      </c>
      <c r="MR202" s="10">
        <f t="shared" si="1336"/>
        <v>92.417236515709334</v>
      </c>
      <c r="MS202" s="9">
        <f t="shared" si="955"/>
        <v>95.388103739899648</v>
      </c>
      <c r="MT202" s="9">
        <f t="shared" si="956"/>
        <v>89.171968332978295</v>
      </c>
      <c r="MU202" s="115">
        <f t="shared" si="1337"/>
        <v>92.280036036438972</v>
      </c>
      <c r="MV202" s="15">
        <f t="shared" si="1338"/>
        <v>3.8393728233041165E-4</v>
      </c>
      <c r="MW202" s="12"/>
      <c r="MX202" s="11">
        <f t="shared" si="1691"/>
        <v>3.9264103144852667E-4</v>
      </c>
      <c r="MY202" s="10">
        <f t="shared" si="1339"/>
        <v>92.344888977826571</v>
      </c>
      <c r="MZ202" s="9">
        <f t="shared" si="957"/>
        <v>95.382743456362832</v>
      </c>
      <c r="NA202" s="9">
        <f t="shared" si="958"/>
        <v>89.032910146018963</v>
      </c>
      <c r="NB202" s="115">
        <f t="shared" si="1340"/>
        <v>92.20782680119089</v>
      </c>
      <c r="NC202" s="15">
        <f t="shared" si="1341"/>
        <v>3.9219508341308511E-4</v>
      </c>
      <c r="ND202" s="12"/>
      <c r="NE202" s="11">
        <f t="shared" si="1692"/>
        <v>4.0089836846436629E-4</v>
      </c>
      <c r="NF202" s="10">
        <f t="shared" si="1342"/>
        <v>92.272437712369282</v>
      </c>
      <c r="NG202" s="9">
        <f t="shared" si="959"/>
        <v>95.377150113008824</v>
      </c>
      <c r="NH202" s="9">
        <f t="shared" si="960"/>
        <v>88.89388237911156</v>
      </c>
      <c r="NI202" s="115">
        <f t="shared" si="1343"/>
        <v>92.135516246060192</v>
      </c>
      <c r="NJ202" s="15">
        <f t="shared" si="1344"/>
        <v>4.0043661076002285E-4</v>
      </c>
      <c r="NK202" s="12"/>
      <c r="NL202" s="11">
        <f t="shared" si="1693"/>
        <v>4.0913938601062487E-4</v>
      </c>
      <c r="NM202" s="10">
        <f t="shared" si="1345"/>
        <v>92.199880283600521</v>
      </c>
      <c r="NN202" s="9">
        <f t="shared" si="961"/>
        <v>95.371319224417249</v>
      </c>
      <c r="NO202" s="9">
        <f t="shared" si="962"/>
        <v>88.754884631396962</v>
      </c>
      <c r="NP202" s="115">
        <f t="shared" si="1346"/>
        <v>92.063101927907098</v>
      </c>
      <c r="NQ202" s="15">
        <f t="shared" si="1347"/>
        <v>4.0866161208982777E-4</v>
      </c>
      <c r="NR202" s="12"/>
      <c r="NS202" s="11">
        <f t="shared" si="1694"/>
        <v>4.1736383027235431E-4</v>
      </c>
      <c r="NT202" s="10">
        <f t="shared" si="1348"/>
        <v>92.127214273013379</v>
      </c>
      <c r="NU202" s="9">
        <f t="shared" si="963"/>
        <v>95.365246341928383</v>
      </c>
      <c r="NV202" s="9">
        <f t="shared" si="964"/>
        <v>88.615916499519386</v>
      </c>
      <c r="NW202" s="115">
        <f t="shared" si="1349"/>
        <v>91.990581420723885</v>
      </c>
      <c r="NX202" s="15">
        <f t="shared" si="1350"/>
        <v>4.1686983754580902E-4</v>
      </c>
      <c r="NY202" s="12"/>
      <c r="NZ202" s="11">
        <f t="shared" si="1695"/>
        <v>4.2557144984779201E-4</v>
      </c>
      <c r="OA202" s="10">
        <f t="shared" si="1351"/>
        <v>92.054437279612898</v>
      </c>
      <c r="OB202" s="9">
        <f t="shared" si="965"/>
        <v>95.358927054114289</v>
      </c>
      <c r="OC202" s="9">
        <f t="shared" si="966"/>
        <v>88.476977577718046</v>
      </c>
      <c r="OD202" s="115">
        <f t="shared" si="1352"/>
        <v>91.917952315916168</v>
      </c>
      <c r="OE202" s="15">
        <f t="shared" si="1353"/>
        <v>4.2506103971943338E-4</v>
      </c>
      <c r="OF202" s="12"/>
      <c r="OG202" s="11">
        <f t="shared" si="1696"/>
        <v>4.3376199577261758E-4</v>
      </c>
      <c r="OH202" s="10">
        <f t="shared" si="1354"/>
        <v>91.981546920192983</v>
      </c>
      <c r="OI202" s="9">
        <f t="shared" si="967"/>
        <v>95.352356987238963</v>
      </c>
      <c r="OJ202" s="9">
        <f t="shared" si="968"/>
        <v>88.338067457918299</v>
      </c>
      <c r="OK202" s="115">
        <f t="shared" si="1355"/>
        <v>91.845212222578624</v>
      </c>
      <c r="OL202" s="15">
        <f t="shared" si="1356"/>
        <v>4.3323497367310742E-4</v>
      </c>
      <c r="OM202" s="12"/>
      <c r="ON202" s="11">
        <f t="shared" si="1697"/>
        <v>4.4193522154354617E-4</v>
      </c>
      <c r="OO202" s="10">
        <f t="shared" si="1357"/>
        <v>91.908540829607574</v>
      </c>
      <c r="OP202" s="9">
        <f t="shared" si="969"/>
        <v>95.345531805707409</v>
      </c>
      <c r="OQ202" s="9">
        <f t="shared" si="970"/>
        <v>88.199185729822844</v>
      </c>
      <c r="OR202" s="115">
        <f t="shared" si="1358"/>
        <v>91.772358767765127</v>
      </c>
      <c r="OS202" s="15">
        <f t="shared" si="1359"/>
        <v>4.413913969622824E-4</v>
      </c>
      <c r="OT202" s="12"/>
      <c r="OU202" s="11">
        <f t="shared" si="1698"/>
        <v>4.5009088314126183E-4</v>
      </c>
      <c r="OV202" s="10">
        <f t="shared" si="1360"/>
        <v>91.835416661036191</v>
      </c>
      <c r="OW202" s="9">
        <f t="shared" si="971"/>
        <v>95.338447212503596</v>
      </c>
      <c r="OX202" s="9">
        <f t="shared" si="972"/>
        <v>88.060331981003358</v>
      </c>
      <c r="OY202" s="115">
        <f t="shared" si="1361"/>
        <v>91.699389596753477</v>
      </c>
      <c r="OZ202" s="15">
        <f t="shared" si="1362"/>
        <v>4.4953006965685137E-4</v>
      </c>
      <c r="PA202" s="12"/>
      <c r="PB202" s="11">
        <f t="shared" si="1699"/>
        <v>4.5822873905261525E-4</v>
      </c>
      <c r="PC202" s="10">
        <f t="shared" si="1363"/>
        <v>91.762172086244135</v>
      </c>
      <c r="PD202" s="9">
        <f t="shared" si="973"/>
        <v>95.331098949617228</v>
      </c>
      <c r="PE202" s="9">
        <f t="shared" si="974"/>
        <v>87.921505796993515</v>
      </c>
      <c r="PF202" s="115">
        <f t="shared" si="1364"/>
        <v>91.626302373305379</v>
      </c>
      <c r="PG202" s="15">
        <f t="shared" si="1365"/>
        <v>4.5765075436175474E-4</v>
      </c>
      <c r="PH202" s="12"/>
      <c r="PI202" s="11">
        <f t="shared" si="1700"/>
        <v>4.6634855029205601E-4</v>
      </c>
      <c r="PJ202" s="10">
        <f t="shared" si="1366"/>
        <v>91.68880479583774</v>
      </c>
      <c r="PK202" s="9">
        <f t="shared" si="975"/>
        <v>95.323482798459295</v>
      </c>
      <c r="PL202" s="9">
        <f t="shared" si="976"/>
        <v>87.782706761380126</v>
      </c>
      <c r="PM202" s="115">
        <f t="shared" si="1367"/>
        <v>91.553094779919718</v>
      </c>
      <c r="PN202" s="15">
        <f t="shared" si="1368"/>
        <v>4.6575321623702401E-4</v>
      </c>
      <c r="PO202" s="12"/>
      <c r="PP202" s="11">
        <f t="shared" si="1701"/>
        <v>4.7445008042249284E-4</v>
      </c>
      <c r="PQ202" s="10">
        <f t="shared" si="1369"/>
        <v>91.61531249951301</v>
      </c>
      <c r="PR202" s="9">
        <f t="shared" si="977"/>
        <v>95.315594580266364</v>
      </c>
      <c r="PS202" s="9">
        <f t="shared" si="978"/>
        <v>87.643934455895703</v>
      </c>
      <c r="PT202" s="115">
        <f t="shared" si="1370"/>
        <v>91.479764518081026</v>
      </c>
      <c r="PU202" s="15">
        <f t="shared" si="1371"/>
        <v>4.7383722301703242E-4</v>
      </c>
      <c r="PV202" s="12"/>
      <c r="PW202" s="11">
        <f t="shared" si="1702"/>
        <v>4.8253309557535839E-4</v>
      </c>
      <c r="PX202" s="10">
        <f t="shared" si="1372"/>
        <v>91.541692926299305</v>
      </c>
      <c r="PY202" s="9">
        <f t="shared" si="979"/>
        <v>95.307430156493581</v>
      </c>
      <c r="PZ202" s="9">
        <f t="shared" si="980"/>
        <v>87.505188460510595</v>
      </c>
      <c r="QA202" s="115">
        <f t="shared" si="1373"/>
        <v>91.406309308502088</v>
      </c>
      <c r="QB202" s="15">
        <f t="shared" si="1374"/>
        <v>4.8190254502907253E-4</v>
      </c>
      <c r="QC202" s="12"/>
      <c r="QD202" s="11">
        <f t="shared" si="1703"/>
        <v>4.9059736447000523E-4</v>
      </c>
      <c r="QE202" s="10">
        <f t="shared" si="1375"/>
        <v>91.467943824797146</v>
      </c>
      <c r="QF202" s="9">
        <f t="shared" si="981"/>
        <v>95.298985429196307</v>
      </c>
      <c r="QG202" s="9">
        <f t="shared" si="982"/>
        <v>87.366468353525562</v>
      </c>
      <c r="QH202" s="115">
        <f t="shared" si="1376"/>
        <v>91.332726891360934</v>
      </c>
      <c r="QI202" s="15">
        <f t="shared" si="1377"/>
        <v>4.8994895521122341E-4</v>
      </c>
      <c r="QJ202" s="12"/>
      <c r="QK202" s="11">
        <f t="shared" si="1704"/>
        <v>4.9864265843238586E-4</v>
      </c>
      <c r="QL202" s="10">
        <f t="shared" si="1378"/>
        <v>91.394062963410462</v>
      </c>
      <c r="QM202" s="9">
        <f t="shared" si="983"/>
        <v>95.290256341400436</v>
      </c>
      <c r="QN202" s="9">
        <f t="shared" si="984"/>
        <v>87.227773711664327</v>
      </c>
      <c r="QO202" s="115">
        <f t="shared" si="1379"/>
        <v>91.259015026532381</v>
      </c>
      <c r="QP202" s="15">
        <f t="shared" si="1380"/>
        <v>4.9797622912949469E-4</v>
      </c>
      <c r="QQ202" s="12"/>
      <c r="QR202" s="11">
        <f t="shared" si="1705"/>
        <v>5.0666875141300695E-4</v>
      </c>
      <c r="QS202" s="10">
        <f t="shared" si="1381"/>
        <v>91.32004813057317</v>
      </c>
      <c r="QT202" s="9">
        <f t="shared" si="985"/>
        <v>95.281238877461277</v>
      </c>
      <c r="QU202" s="9">
        <f t="shared" si="986"/>
        <v>87.089104110164811</v>
      </c>
      <c r="QV202" s="115">
        <f t="shared" si="1382"/>
        <v>91.185171493813044</v>
      </c>
      <c r="QW202" s="15">
        <f t="shared" si="1383"/>
        <v>5.0598414499436245E-4</v>
      </c>
      <c r="QX202" s="12"/>
      <c r="QY202" s="11">
        <f t="shared" si="1706"/>
        <v>5.146754200042778E-4</v>
      </c>
      <c r="QZ202" s="10">
        <f t="shared" si="1384"/>
        <v>91.24589713496934</v>
      </c>
      <c r="RA202" s="9">
        <f t="shared" si="987"/>
        <v>95.271929063411093</v>
      </c>
      <c r="RB202" s="9">
        <f t="shared" si="988"/>
        <v>86.950459122872601</v>
      </c>
      <c r="RC202" s="115">
        <f t="shared" si="1385"/>
        <v>91.111194093141847</v>
      </c>
      <c r="RD202" s="15">
        <f t="shared" si="1386"/>
        <v>5.1397248367646175E-4</v>
      </c>
      <c r="RE202" s="12"/>
      <c r="RF202" s="11">
        <f t="shared" si="1707"/>
        <v>5.2266244345700865E-4</v>
      </c>
      <c r="RG202" s="10">
        <f t="shared" si="1387"/>
        <v>91.171607805748735</v>
      </c>
      <c r="RH202" s="9">
        <f t="shared" si="989"/>
        <v>95.262322967295177</v>
      </c>
      <c r="RI202" s="9">
        <f t="shared" si="990"/>
        <v>86.811838322332207</v>
      </c>
      <c r="RJ202" s="115">
        <f t="shared" si="1388"/>
        <v>91.037080644813699</v>
      </c>
      <c r="RK202" s="15">
        <f t="shared" si="1389"/>
        <v>5.2194102872170584E-4</v>
      </c>
      <c r="RL202" s="12"/>
      <c r="RM202" s="11">
        <f t="shared" si="1708"/>
        <v>5.3062960369633708E-4</v>
      </c>
      <c r="RN202" s="10">
        <f t="shared" si="1390"/>
        <v>91.097177992735496</v>
      </c>
      <c r="RO202" s="9">
        <f t="shared" si="991"/>
        <v>95.25241669949655</v>
      </c>
      <c r="RP202" s="9">
        <f t="shared" si="992"/>
        <v>86.673241279879008</v>
      </c>
      <c r="RQ202" s="115">
        <f t="shared" si="1391"/>
        <v>90.962828989687779</v>
      </c>
      <c r="RR202" s="15">
        <f t="shared" si="1392"/>
        <v>5.2988956636566755E-4</v>
      </c>
      <c r="RS202" s="12"/>
      <c r="RT202" s="11">
        <f t="shared" si="1709"/>
        <v>5.3857668533689837E-4</v>
      </c>
      <c r="RU202" s="10">
        <f t="shared" si="1393"/>
        <v>91.022605566631441</v>
      </c>
      <c r="RV202" s="9">
        <f t="shared" si="993"/>
        <v>95.242206413049203</v>
      </c>
      <c r="RW202" s="9">
        <f t="shared" si="994"/>
        <v>86.534667565731795</v>
      </c>
      <c r="RX202" s="115">
        <f t="shared" si="1394"/>
        <v>90.888436989390499</v>
      </c>
      <c r="RY202" s="15">
        <f t="shared" si="1395"/>
        <v>5.3781788554720089E-4</v>
      </c>
      <c r="RZ202" s="12"/>
      <c r="SA202" s="11">
        <f t="shared" si="1710"/>
        <v>5.4650347569725518E-4</v>
      </c>
      <c r="SB202" s="10">
        <f t="shared" si="1396"/>
        <v>90.947888419213911</v>
      </c>
      <c r="SC202" s="9">
        <f t="shared" si="995"/>
        <v>95.231688303939933</v>
      </c>
      <c r="SD202" s="9">
        <f t="shared" si="996"/>
        <v>86.396116749083106</v>
      </c>
      <c r="SE202" s="115">
        <f t="shared" si="1397"/>
        <v>90.813902526511527</v>
      </c>
      <c r="SF202" s="15">
        <f t="shared" si="1398"/>
        <v>5.4572577792151274E-4</v>
      </c>
      <c r="SG202" s="12"/>
      <c r="SH202" s="11">
        <f t="shared" si="1711"/>
        <v>5.5440976481375373E-4</v>
      </c>
      <c r="SI202" s="10">
        <f t="shared" si="1399"/>
        <v>90.873024463526747</v>
      </c>
      <c r="SJ202" s="9">
        <f t="shared" si="997"/>
        <v>95.220858611398768</v>
      </c>
      <c r="SK202" s="9">
        <f t="shared" si="998"/>
        <v>86.257588398191302</v>
      </c>
      <c r="SL202" s="115">
        <f t="shared" si="1400"/>
        <v>90.739223504795035</v>
      </c>
      <c r="SM202" s="15">
        <f t="shared" si="1401"/>
        <v>5.5361303787241386E-4</v>
      </c>
      <c r="SN202" s="12"/>
      <c r="SO202" s="11">
        <f t="shared" si="1712"/>
        <v>5.622953454535542E-4</v>
      </c>
      <c r="SP202" s="10">
        <f t="shared" si="1402"/>
        <v>90.798011634066427</v>
      </c>
      <c r="SQ202" s="9">
        <f t="shared" si="999"/>
        <v>95.209713618177929</v>
      </c>
      <c r="SR202" s="9">
        <f t="shared" si="1000"/>
        <v>86.119082080471159</v>
      </c>
      <c r="SS202" s="115">
        <f t="shared" si="1403"/>
        <v>90.664397849324544</v>
      </c>
      <c r="ST202" s="15">
        <f t="shared" si="1404"/>
        <v>5.614794625239455E-4</v>
      </c>
      <c r="SU202" s="12"/>
      <c r="SV202" s="11">
        <f t="shared" si="1713"/>
        <v>5.7016001312705424E-4</v>
      </c>
      <c r="SW202" s="10">
        <f t="shared" si="1405"/>
        <v>90.722847886961688</v>
      </c>
      <c r="SX202" s="9">
        <f t="shared" si="1001"/>
        <v>95.19824965081952</v>
      </c>
      <c r="SY202" s="9">
        <f t="shared" si="1002"/>
        <v>85.980597362584618</v>
      </c>
      <c r="SZ202" s="115">
        <f t="shared" si="1406"/>
        <v>90.589423506702076</v>
      </c>
      <c r="TA202" s="15">
        <f t="shared" si="1407"/>
        <v>5.693248517513156E-4</v>
      </c>
      <c r="TB202" s="12"/>
      <c r="TC202" s="11">
        <f t="shared" si="1714"/>
        <v>5.7800356609958041E-4</v>
      </c>
      <c r="TD202" s="10">
        <f t="shared" si="1408"/>
        <v>90.64753120014754</v>
      </c>
      <c r="TE202" s="9">
        <f t="shared" si="1003"/>
        <v>95.186463079911718</v>
      </c>
      <c r="TF202" s="9">
        <f t="shared" si="1004"/>
        <v>85.842133810531053</v>
      </c>
      <c r="TG202" s="115">
        <f t="shared" si="1409"/>
        <v>90.514298445221385</v>
      </c>
      <c r="TH202" s="15">
        <f t="shared" si="1410"/>
        <v>5.7714900819114752E-4</v>
      </c>
      <c r="TI202" s="12"/>
      <c r="TJ202" s="11">
        <f t="shared" si="1715"/>
        <v>5.8582580540241208E-4</v>
      </c>
      <c r="TK202" s="10">
        <f t="shared" si="1411"/>
        <v>90.572059573533295</v>
      </c>
      <c r="TL202" s="9">
        <f t="shared" si="1005"/>
        <v>95.174350320333716</v>
      </c>
      <c r="TM202" s="9">
        <f t="shared" si="1006"/>
        <v>85.703690989737197</v>
      </c>
      <c r="TN202" s="115">
        <f t="shared" si="1412"/>
        <v>90.439020655035449</v>
      </c>
      <c r="TO202" s="15">
        <f t="shared" si="1413"/>
        <v>5.8495173725104689E-4</v>
      </c>
      <c r="TP202" s="12"/>
      <c r="TQ202" s="11">
        <f t="shared" si="1716"/>
        <v>5.9362653484311119E-4</v>
      </c>
      <c r="TR202" s="10">
        <f t="shared" si="1414"/>
        <v>90.496431029164739</v>
      </c>
      <c r="TS202" s="9">
        <f t="shared" si="1007"/>
        <v>95.161907831489273</v>
      </c>
      <c r="TT202" s="9">
        <f t="shared" si="1008"/>
        <v>85.56526846514619</v>
      </c>
      <c r="TU202" s="115">
        <f t="shared" si="1415"/>
        <v>90.363588148317731</v>
      </c>
      <c r="TV202" s="15">
        <f t="shared" si="1416"/>
        <v>5.927328471185319E-4</v>
      </c>
      <c r="TW202" s="12"/>
      <c r="TX202" s="11">
        <f t="shared" si="1717"/>
        <v>6.0140556101520473E-4</v>
      </c>
      <c r="TY202" s="10">
        <f t="shared" si="1417"/>
        <v>90.420643611380171</v>
      </c>
      <c r="TZ202" s="9">
        <f t="shared" si="1009"/>
        <v>95.149132117529021</v>
      </c>
      <c r="UA202" s="9">
        <f t="shared" si="1010"/>
        <v>85.426865801307329</v>
      </c>
      <c r="UB202" s="115">
        <f t="shared" si="1418"/>
        <v>90.287998959418175</v>
      </c>
      <c r="UC202" s="15">
        <f t="shared" si="1419"/>
        <v>6.0049214876922415E-4</v>
      </c>
      <c r="UD202" s="12"/>
      <c r="UE202" s="11">
        <f t="shared" si="1718"/>
        <v>6.0916269330711669E-4</v>
      </c>
      <c r="UF202" s="10">
        <f t="shared" si="1420"/>
        <v>90.344695386961121</v>
      </c>
      <c r="UG202" s="9">
        <f t="shared" si="1011"/>
        <v>95.136019727561532</v>
      </c>
      <c r="UH202" s="9">
        <f t="shared" si="1012"/>
        <v>85.288482562463557</v>
      </c>
      <c r="UI202" s="115">
        <f t="shared" si="1421"/>
        <v>90.212251145012544</v>
      </c>
      <c r="UJ202" s="15">
        <f t="shared" si="1422"/>
        <v>6.0822945597447449E-4</v>
      </c>
      <c r="UK202" s="12"/>
      <c r="UL202" s="11">
        <f t="shared" si="1719"/>
        <v>6.1689774391053824E-4</v>
      </c>
      <c r="UM202" s="10">
        <f t="shared" si="1423"/>
        <v>90.268584445276275</v>
      </c>
      <c r="UN202" s="9">
        <f t="shared" si="1013"/>
        <v>95.122567255853113</v>
      </c>
      <c r="UO202" s="9">
        <f t="shared" si="1014"/>
        <v>85.150118312640245</v>
      </c>
      <c r="UP202" s="115">
        <f t="shared" si="1424"/>
        <v>90.136342784246679</v>
      </c>
      <c r="UQ202" s="15">
        <f t="shared" si="1425"/>
        <v>6.1594458530822289E-4</v>
      </c>
      <c r="UR202" s="12"/>
      <c r="US202" s="11">
        <f t="shared" si="1720"/>
        <v>6.2461052782801106E-4</v>
      </c>
      <c r="UT202" s="10">
        <f t="shared" si="1426"/>
        <v>90.192308898420464</v>
      </c>
      <c r="UU202" s="9">
        <f t="shared" si="1015"/>
        <v>95.108771342016524</v>
      </c>
      <c r="UV202" s="9">
        <f t="shared" si="1016"/>
        <v>85.011772615732298</v>
      </c>
      <c r="UW202" s="115">
        <f t="shared" si="1427"/>
        <v>90.060271978874411</v>
      </c>
      <c r="UX202" s="15">
        <f t="shared" si="1428"/>
        <v>6.2363735615327486E-4</v>
      </c>
      <c r="UY202" s="12"/>
      <c r="UZ202" s="11">
        <f t="shared" si="1721"/>
        <v>6.3230086287992834E-4</v>
      </c>
      <c r="VA202" s="10">
        <f t="shared" si="1429"/>
        <v>90.115866881347159</v>
      </c>
      <c r="VB202" s="9">
        <f t="shared" si="1017"/>
        <v>95.094628671188516</v>
      </c>
      <c r="VC202" s="9">
        <f t="shared" si="1018"/>
        <v>84.873445035590706</v>
      </c>
      <c r="VD202" s="115">
        <f t="shared" si="1430"/>
        <v>89.984036853389611</v>
      </c>
      <c r="VE202" s="15">
        <f t="shared" si="1431"/>
        <v>6.3130759070692012E-4</v>
      </c>
      <c r="VF202" s="12"/>
      <c r="VG202" s="11">
        <f t="shared" si="1722"/>
        <v>6.3996856971086646E-4</v>
      </c>
      <c r="VH202" s="10">
        <f t="shared" si="1432"/>
        <v>90.039256551995123</v>
      </c>
      <c r="VI202" s="9">
        <f t="shared" si="1019"/>
        <v>95.080135974196338</v>
      </c>
      <c r="VJ202" s="9">
        <f t="shared" si="1020"/>
        <v>84.735135136109605</v>
      </c>
      <c r="VK202" s="115">
        <f t="shared" si="1433"/>
        <v>89.907635555152979</v>
      </c>
      <c r="VL202" s="15">
        <f t="shared" si="1434"/>
        <v>6.3895511398583951E-4</v>
      </c>
      <c r="VM202" s="12"/>
      <c r="VN202" s="11">
        <f t="shared" si="1723"/>
        <v>6.4761347179518865E-4</v>
      </c>
      <c r="VO202" s="10">
        <f t="shared" si="1435"/>
        <v>89.962476091409783</v>
      </c>
      <c r="VP202" s="9">
        <f t="shared" si="1021"/>
        <v>95.065290027713203</v>
      </c>
      <c r="VQ202" s="9">
        <f t="shared" si="1022"/>
        <v>84.596842481310802</v>
      </c>
      <c r="VR202" s="115">
        <f t="shared" si="1436"/>
        <v>89.831066254511995</v>
      </c>
      <c r="VS202" s="15">
        <f t="shared" si="1437"/>
        <v>6.4657975383049129E-4</v>
      </c>
      <c r="VT202" s="12"/>
      <c r="VU202" s="11">
        <f t="shared" si="1724"/>
        <v>6.5523539544212501E-4</v>
      </c>
      <c r="VV202" s="10">
        <f t="shared" si="1438"/>
        <v>89.8855237038578</v>
      </c>
      <c r="VW202" s="9">
        <f t="shared" si="1023"/>
        <v>95.050087654402859</v>
      </c>
      <c r="VX202" s="9">
        <f t="shared" si="1024"/>
        <v>84.458566635429136</v>
      </c>
      <c r="VY202" s="115">
        <f t="shared" si="1439"/>
        <v>89.754327144916004</v>
      </c>
      <c r="VZ202" s="15">
        <f t="shared" si="1440"/>
        <v>6.5418134090875467E-4</v>
      </c>
      <c r="WA202" s="12"/>
      <c r="WB202" s="11">
        <f t="shared" si="1725"/>
        <v>6.6283416980011044E-4</v>
      </c>
      <c r="WC202" s="10">
        <f t="shared" si="1441"/>
        <v>89.80839761693656</v>
      </c>
      <c r="WD202" s="9">
        <f t="shared" si="1025"/>
        <v>95.034525723053235</v>
      </c>
      <c r="WE202" s="9">
        <f t="shared" si="1026"/>
        <v>84.320307162997253</v>
      </c>
      <c r="WF202" s="115">
        <f t="shared" si="1442"/>
        <v>89.677416443025237</v>
      </c>
      <c r="WG202" s="15">
        <f t="shared" si="1443"/>
        <v>6.6175970871897082E-4</v>
      </c>
      <c r="WH202" s="12"/>
      <c r="WI202" s="11">
        <f t="shared" si="1726"/>
        <v>6.7040962686047646E-4</v>
      </c>
      <c r="WJ202" s="10">
        <f t="shared" si="1444"/>
        <v>89.731096081677919</v>
      </c>
      <c r="WK202" s="9">
        <f t="shared" si="1027"/>
        <v>95.018601148699304</v>
      </c>
      <c r="WL202" s="9">
        <f t="shared" si="1028"/>
        <v>84.182063628927935</v>
      </c>
      <c r="WM202" s="115">
        <f t="shared" si="1445"/>
        <v>89.600332388813626</v>
      </c>
      <c r="WN202" s="15">
        <f t="shared" si="1446"/>
        <v>6.6931469359241924E-4</v>
      </c>
      <c r="WO202" s="12"/>
      <c r="WP202" s="11">
        <f t="shared" si="1727"/>
        <v>6.7796160146061431E-4</v>
      </c>
      <c r="WQ202" s="10">
        <f t="shared" si="1447"/>
        <v>89.6536173726453</v>
      </c>
      <c r="WR202" s="9">
        <f t="shared" si="1029"/>
        <v>95.002310892735196</v>
      </c>
      <c r="WS202" s="9">
        <f t="shared" si="1030"/>
        <v>84.043835598597809</v>
      </c>
      <c r="WT202" s="115">
        <f t="shared" si="1448"/>
        <v>89.523073245666495</v>
      </c>
      <c r="WU202" s="15">
        <f t="shared" si="1449"/>
        <v>6.7684613469510028E-4</v>
      </c>
      <c r="WV202" s="12"/>
      <c r="WW202" s="11">
        <f t="shared" si="1728"/>
        <v>6.8548993128637816E-4</v>
      </c>
      <c r="WX202" s="10">
        <f t="shared" si="1450"/>
        <v>89.575959788026111</v>
      </c>
      <c r="WY202" s="9">
        <f t="shared" si="1031"/>
        <v>94.985651963015584</v>
      </c>
      <c r="WZ202" s="9">
        <f t="shared" si="1032"/>
        <v>83.905622637929056</v>
      </c>
      <c r="XA202" s="115">
        <f t="shared" si="1451"/>
        <v>89.445637300472328</v>
      </c>
      <c r="XB202" s="15">
        <f t="shared" si="1452"/>
        <v>6.8435387402892265E-4</v>
      </c>
      <c r="XC202" s="12"/>
      <c r="XD202" s="11">
        <f t="shared" si="1729"/>
        <v>6.9299445687394964E-4</v>
      </c>
      <c r="XE202" s="10">
        <f t="shared" si="1453"/>
        <v>89.498121649717774</v>
      </c>
      <c r="XF202" s="9">
        <f t="shared" si="1033"/>
        <v>94.968621413946593</v>
      </c>
      <c r="XG202" s="9">
        <f t="shared" si="1034"/>
        <v>83.767424313470158</v>
      </c>
      <c r="XH202" s="115">
        <f t="shared" si="1454"/>
        <v>89.368022863708376</v>
      </c>
      <c r="XI202" s="15">
        <f t="shared" si="1455"/>
        <v>6.9183775643235767E-4</v>
      </c>
      <c r="XJ202" s="12"/>
      <c r="XK202" s="11">
        <f t="shared" si="1730"/>
        <v>7.0047502161108216E-4</v>
      </c>
      <c r="XL202" s="10">
        <f t="shared" si="1456"/>
        <v>89.420101303408003</v>
      </c>
      <c r="XM202" s="9">
        <f t="shared" si="1035"/>
        <v>94.951216346566071</v>
      </c>
      <c r="XN202" s="9">
        <f t="shared" si="1036"/>
        <v>83.629240192476715</v>
      </c>
      <c r="XO202" s="115">
        <f t="shared" si="1457"/>
        <v>89.290228269521393</v>
      </c>
      <c r="XP202" s="15">
        <f t="shared" si="1458"/>
        <v>6.9929762958038325E-4</v>
      </c>
      <c r="XQ202" s="12"/>
      <c r="XR202" s="11">
        <f t="shared" si="1731"/>
        <v>7.079314717376912E-4</v>
      </c>
      <c r="XS202" s="10">
        <f t="shared" si="1459"/>
        <v>89.34189711864984</v>
      </c>
      <c r="XT202" s="9">
        <f t="shared" si="1037"/>
        <v>94.933433908613523</v>
      </c>
      <c r="XU202" s="9">
        <f t="shared" si="1038"/>
        <v>83.49106984299091</v>
      </c>
      <c r="XV202" s="115">
        <f t="shared" si="1460"/>
        <v>89.212251875802224</v>
      </c>
      <c r="XW202" s="15">
        <f t="shared" si="1461"/>
        <v>7.0673334398390828E-4</v>
      </c>
      <c r="XX202" s="12"/>
      <c r="XY202" s="11">
        <f t="shared" si="1732"/>
        <v>7.1536365634586785E-4</v>
      </c>
      <c r="XZ202" s="10">
        <f t="shared" si="1462"/>
        <v>89.263507488930784</v>
      </c>
      <c r="YA202" s="9">
        <f t="shared" si="1039"/>
        <v>94.915271294589687</v>
      </c>
      <c r="YB202" s="9">
        <f t="shared" si="1040"/>
        <v>83.352912833919959</v>
      </c>
      <c r="YC202" s="115">
        <f t="shared" si="1463"/>
        <v>89.134092064254816</v>
      </c>
      <c r="YD202" s="15">
        <f t="shared" si="1464"/>
        <v>7.141447529886068E-4</v>
      </c>
      <c r="YE202" s="12"/>
      <c r="YF202" s="11">
        <f t="shared" si="1733"/>
        <v>7.2277142737930662E-4</v>
      </c>
      <c r="YG202" s="10">
        <f t="shared" si="1465"/>
        <v>89.184930831736239</v>
      </c>
      <c r="YH202" s="9">
        <f t="shared" si="1041"/>
        <v>94.896725745805838</v>
      </c>
      <c r="YI202" s="9">
        <f t="shared" si="1042"/>
        <v>83.214768735113807</v>
      </c>
      <c r="YJ202" s="115">
        <f t="shared" si="1466"/>
        <v>89.055747240459823</v>
      </c>
      <c r="YK202" s="15">
        <f t="shared" si="1467"/>
        <v>7.21531712773152E-4</v>
      </c>
      <c r="YL202" s="12"/>
      <c r="YM202" s="11">
        <f t="shared" si="1734"/>
        <v>7.3015463963213144E-4</v>
      </c>
      <c r="YN202" s="10">
        <f t="shared" si="1468"/>
        <v>89.106165588607439</v>
      </c>
      <c r="YO202" s="9">
        <f t="shared" si="1043"/>
        <v>94.877794550422919</v>
      </c>
      <c r="YP202" s="9">
        <f t="shared" si="1044"/>
        <v>83.076637117442203</v>
      </c>
      <c r="YQ202" s="115">
        <f t="shared" si="1469"/>
        <v>88.977215833932561</v>
      </c>
      <c r="YR202" s="15">
        <f t="shared" si="1470"/>
        <v>7.2889408234689027E-4</v>
      </c>
      <c r="YS202" s="12"/>
      <c r="YT202" s="11">
        <f t="shared" si="1735"/>
        <v>7.3751315074711864E-4</v>
      </c>
      <c r="YU202" s="10">
        <f t="shared" si="1471"/>
        <v>89.027210225194011</v>
      </c>
      <c r="YV202" s="9">
        <f t="shared" si="1045"/>
        <v>94.858475043480681</v>
      </c>
      <c r="YW202" s="9">
        <f t="shared" si="1046"/>
        <v>82.93851755287028</v>
      </c>
      <c r="YX202" s="115">
        <f t="shared" si="1472"/>
        <v>88.898496298175473</v>
      </c>
      <c r="YY202" s="15">
        <f t="shared" si="1473"/>
        <v>7.362317235469608E-4</v>
      </c>
      <c r="YZ202" s="12"/>
      <c r="ZA202" s="11">
        <f t="shared" si="1736"/>
        <v>7.4484682121338545E-4</v>
      </c>
      <c r="ZB202" s="10">
        <f t="shared" si="1474"/>
        <v>88.948063231300722</v>
      </c>
      <c r="ZC202" s="9">
        <f t="shared" si="1047"/>
        <v>94.838764606916783</v>
      </c>
      <c r="ZD202" s="9">
        <f t="shared" si="1048"/>
        <v>82.800409614533834</v>
      </c>
      <c r="ZE202" s="115">
        <f t="shared" si="1475"/>
        <v>88.819587110725308</v>
      </c>
      <c r="ZF202" s="15">
        <f t="shared" si="1476"/>
        <v>7.435445010348261E-4</v>
      </c>
      <c r="ZG202" s="12"/>
      <c r="ZH202" s="11">
        <f t="shared" si="1737"/>
        <v>7.5215551436346145E-4</v>
      </c>
      <c r="ZI202" s="10">
        <f t="shared" si="1477"/>
        <v>88.868723120929104</v>
      </c>
      <c r="ZJ202" s="9">
        <f t="shared" si="1049"/>
        <v>94.818660669576062</v>
      </c>
      <c r="ZK202" s="9">
        <f t="shared" si="1050"/>
        <v>82.662312876812905</v>
      </c>
      <c r="ZL202" s="115">
        <f t="shared" si="1478"/>
        <v>88.740486773194476</v>
      </c>
      <c r="ZM202" s="15">
        <f t="shared" si="1479"/>
        <v>7.5083228229230899E-4</v>
      </c>
      <c r="ZN202" s="12"/>
      <c r="ZO202" s="11">
        <f t="shared" si="1738"/>
        <v>7.5943909636984656E-4</v>
      </c>
      <c r="ZP202" s="10">
        <f t="shared" si="1480"/>
        <v>88.789188432313296</v>
      </c>
      <c r="ZQ202" s="9">
        <f t="shared" si="1051"/>
        <v>94.798160707210073</v>
      </c>
      <c r="ZR202" s="9">
        <f t="shared" si="1052"/>
        <v>82.524226915405052</v>
      </c>
      <c r="ZS202" s="115">
        <f t="shared" si="1481"/>
        <v>88.661193811307555</v>
      </c>
      <c r="ZT202" s="15">
        <f t="shared" si="1482"/>
        <v>7.5809493761702608E-4</v>
      </c>
      <c r="ZU202" s="12"/>
      <c r="ZV202" s="11">
        <f t="shared" si="1739"/>
        <v>7.6669743624097129E-4</v>
      </c>
      <c r="ZW202" s="10">
        <f t="shared" si="1483"/>
        <v>88.709457727950834</v>
      </c>
      <c r="ZX202" s="9">
        <f t="shared" si="1053"/>
        <v>94.777262242466932</v>
      </c>
      <c r="ZY202" s="9">
        <f t="shared" si="1054"/>
        <v>82.386151307397128</v>
      </c>
      <c r="ZZ202" s="115">
        <f t="shared" si="1484"/>
        <v>88.58170677493203</v>
      </c>
      <c r="AAA202" s="15">
        <f t="shared" si="1485"/>
        <v>7.6533234011733585E-4</v>
      </c>
      <c r="AAB202" s="12"/>
      <c r="AAC202" s="11">
        <f t="shared" si="1740"/>
        <v>7.7393040581663305E-4</v>
      </c>
      <c r="AAD202" s="10">
        <f t="shared" si="1486"/>
        <v>88.629529594627925</v>
      </c>
      <c r="AAE202" s="9">
        <f t="shared" si="1055"/>
        <v>94.755962844871632</v>
      </c>
      <c r="AAF202" s="9">
        <f t="shared" si="1056"/>
        <v>82.248085631336437</v>
      </c>
      <c r="AAG202" s="115">
        <f t="shared" si="1487"/>
        <v>88.502024238104042</v>
      </c>
      <c r="AAH202" s="15">
        <f t="shared" si="1488"/>
        <v>7.725443657067263E-4</v>
      </c>
      <c r="AAI202" s="12"/>
      <c r="AAJ202" s="11">
        <f t="shared" si="1741"/>
        <v>7.8113787976288732E-4</v>
      </c>
      <c r="AAK202" s="10">
        <f t="shared" si="1489"/>
        <v>88.549402643439549</v>
      </c>
      <c r="AAL202" s="9">
        <f t="shared" si="1057"/>
        <v>94.73426013079694</v>
      </c>
      <c r="AAM202" s="9">
        <f t="shared" si="1058"/>
        <v>82.110029467300464</v>
      </c>
      <c r="AAN202" s="115">
        <f t="shared" si="1490"/>
        <v>88.422144799048709</v>
      </c>
      <c r="AAO202" s="15">
        <f t="shared" si="1491"/>
        <v>7.7973089309770957E-4</v>
      </c>
      <c r="AAP202" s="12"/>
      <c r="AAQ202" s="11">
        <f t="shared" si="1742"/>
        <v>7.8831973556640412E-4</v>
      </c>
      <c r="AAR202" s="10">
        <f t="shared" si="1492"/>
        <v>88.469075509804213</v>
      </c>
      <c r="AAS202" s="9">
        <f t="shared" si="1059"/>
        <v>94.712151763424913</v>
      </c>
      <c r="AAT202" s="9">
        <f t="shared" si="1060"/>
        <v>81.971982396965728</v>
      </c>
      <c r="AAU202" s="115">
        <f t="shared" si="1493"/>
        <v>88.342067080195321</v>
      </c>
      <c r="AAV202" s="15">
        <f t="shared" si="1494"/>
        <v>7.8689180379519171E-4</v>
      </c>
      <c r="AAW202" s="11"/>
      <c r="AAX202" s="11">
        <f t="shared" si="1743"/>
        <v>7.9547585352830979E-4</v>
      </c>
      <c r="AAY202" s="10">
        <f t="shared" si="1495"/>
        <v>88.388546853473571</v>
      </c>
      <c r="AAZ202" s="9">
        <f t="shared" si="1061"/>
        <v>94.689635452699335</v>
      </c>
      <c r="ABA202" s="9">
        <f t="shared" si="1062"/>
        <v>81.833944003675342</v>
      </c>
      <c r="ABB202" s="115">
        <f t="shared" si="1496"/>
        <v>88.261789728187338</v>
      </c>
      <c r="ABC202" s="15">
        <f t="shared" si="1497"/>
        <v>7.9402698208936098E-4</v>
      </c>
      <c r="ABD202" s="11"/>
      <c r="ABE202" s="11">
        <f t="shared" si="1744"/>
        <v>8.0260611675751813E-4</v>
      </c>
      <c r="ABF202" s="10">
        <f t="shared" si="1498"/>
        <v>88.3078153585368</v>
      </c>
      <c r="ABG202" s="9">
        <f t="shared" si="1063"/>
        <v>94.666708955268916</v>
      </c>
      <c r="ABH202" s="9">
        <f t="shared" si="1064"/>
        <v>81.695913872506253</v>
      </c>
      <c r="ABI202" s="115">
        <f t="shared" si="1499"/>
        <v>88.181311413887585</v>
      </c>
      <c r="ABJ202" s="15">
        <f t="shared" si="1500"/>
        <v>8.0113631504803078E-4</v>
      </c>
      <c r="ABK202" s="11"/>
      <c r="ABL202" s="11">
        <f t="shared" si="1745"/>
        <v>8.0971041116350293E-4</v>
      </c>
      <c r="ABM202" s="10">
        <f t="shared" si="1501"/>
        <v>88.226879733420304</v>
      </c>
      <c r="ABN202" s="9">
        <f t="shared" si="1065"/>
        <v>94.643370074421625</v>
      </c>
      <c r="ABO202" s="9">
        <f t="shared" si="1066"/>
        <v>81.557891590334378</v>
      </c>
      <c r="ABP202" s="115">
        <f t="shared" si="1502"/>
        <v>88.100630832378002</v>
      </c>
      <c r="ABQ202" s="15">
        <f t="shared" si="1503"/>
        <v>8.0821969250855744E-4</v>
      </c>
      <c r="ABR202" s="11"/>
      <c r="ABS202" s="11">
        <f t="shared" si="1746"/>
        <v>8.1678862544864084E-4</v>
      </c>
      <c r="ABT202" s="10">
        <f t="shared" si="1504"/>
        <v>88.145738710881858</v>
      </c>
      <c r="ABU202" s="9">
        <f t="shared" si="1067"/>
        <v>94.619616660010138</v>
      </c>
      <c r="ABV202" s="9">
        <f t="shared" si="1068"/>
        <v>81.419876745898932</v>
      </c>
      <c r="ABW202" s="115">
        <f t="shared" si="1505"/>
        <v>88.019746702954535</v>
      </c>
      <c r="ABX202" s="15">
        <f t="shared" si="1506"/>
        <v>8.1527700706926325E-4</v>
      </c>
      <c r="ABY202" s="11"/>
      <c r="ABZ202" s="11">
        <f t="shared" si="1747"/>
        <v>8.2384065110003635E-4</v>
      </c>
      <c r="ACA202" s="10">
        <f t="shared" si="1507"/>
        <v>88.064391047999948</v>
      </c>
      <c r="ACB202" s="9">
        <f t="shared" si="1069"/>
        <v>94.59544660836859</v>
      </c>
      <c r="ACC202" s="9">
        <f t="shared" si="1070"/>
        <v>81.281868929866263</v>
      </c>
      <c r="ACD202" s="115">
        <f t="shared" si="1508"/>
        <v>87.938657769117427</v>
      </c>
      <c r="ACE202" s="15">
        <f t="shared" si="1509"/>
        <v>8.2230815408035178E-4</v>
      </c>
      <c r="ACF202" s="11"/>
      <c r="ACG202" s="11">
        <f t="shared" si="1748"/>
        <v>8.3086638238082653E-4</v>
      </c>
      <c r="ACH202" s="10">
        <f t="shared" si="1510"/>
        <v>87.98283552615851</v>
      </c>
      <c r="ACI202" s="9">
        <f t="shared" si="1071"/>
        <v>94.570857862220649</v>
      </c>
      <c r="ACJ202" s="9">
        <f t="shared" si="1072"/>
        <v>81.143867734891842</v>
      </c>
      <c r="ACK202" s="115">
        <f t="shared" si="1511"/>
        <v>87.857362798556238</v>
      </c>
      <c r="ACL202" s="15">
        <f t="shared" si="1512"/>
        <v>8.2931303163440216E-4</v>
      </c>
      <c r="ACM202" s="11"/>
      <c r="ACN202" s="11">
        <f t="shared" si="1749"/>
        <v>8.3786571632105502E-4</v>
      </c>
      <c r="ACO202" s="10">
        <f t="shared" si="1513"/>
        <v>87.901070951026455</v>
      </c>
      <c r="ACP202" s="9">
        <f t="shared" si="1073"/>
        <v>94.545848410579197</v>
      </c>
      <c r="ACQ202" s="9">
        <f t="shared" si="1074"/>
        <v>81.005872755681153</v>
      </c>
      <c r="ACR202" s="115">
        <f t="shared" si="1514"/>
        <v>87.775860583130168</v>
      </c>
      <c r="ACS202" s="15">
        <f t="shared" si="1515"/>
        <v>8.3629154055640863E-4</v>
      </c>
      <c r="ACT202" s="11"/>
      <c r="ACU202" s="11">
        <f t="shared" si="1750"/>
        <v>8.4483855270807288E-4</v>
      </c>
      <c r="ACV202" s="10">
        <f t="shared" si="1516"/>
        <v>87.819096152532424</v>
      </c>
      <c r="ACW202" s="9">
        <f t="shared" si="1075"/>
        <v>94.520416288637648</v>
      </c>
      <c r="ACX202" s="9">
        <f t="shared" si="1076"/>
        <v>80.86788358904974</v>
      </c>
      <c r="ACY202" s="115">
        <f t="shared" si="1517"/>
        <v>87.694149938843694</v>
      </c>
      <c r="ACZ202" s="15">
        <f t="shared" si="1518"/>
        <v>8.4324358439336338E-4</v>
      </c>
      <c r="ADA202" s="11"/>
      <c r="ADB202" s="11">
        <f t="shared" si="1751"/>
        <v>8.5178479407646925E-4</v>
      </c>
      <c r="ADC202" s="10">
        <f t="shared" si="1519"/>
        <v>87.736909984834938</v>
      </c>
      <c r="ADD202" s="9">
        <f t="shared" si="1077"/>
        <v>94.494559577652993</v>
      </c>
      <c r="ADE202" s="9">
        <f t="shared" si="1078"/>
        <v>80.729899833981818</v>
      </c>
      <c r="ADF202" s="115">
        <f t="shared" si="1520"/>
        <v>87.612229705817413</v>
      </c>
      <c r="ADG202" s="15">
        <f t="shared" si="1521"/>
        <v>8.5016906940341196E-4</v>
      </c>
      <c r="ADH202" s="11"/>
      <c r="ADI202" s="11">
        <f t="shared" si="1752"/>
        <v>8.5870434569755441E-4</v>
      </c>
      <c r="ADJ202" s="10">
        <f t="shared" si="1522"/>
        <v>87.654511326287775</v>
      </c>
      <c r="ADK202" s="9">
        <f t="shared" si="1079"/>
        <v>94.468276404820813</v>
      </c>
      <c r="ADL202" s="9">
        <f t="shared" si="1080"/>
        <v>80.591921091688235</v>
      </c>
      <c r="ADM202" s="115">
        <f t="shared" si="1523"/>
        <v>87.530098748254517</v>
      </c>
      <c r="ADN202" s="15">
        <f t="shared" si="1524"/>
        <v>8.5706790454455459E-4</v>
      </c>
      <c r="ADO202" s="11"/>
      <c r="ADP202" s="11">
        <f t="shared" si="1753"/>
        <v>8.6559711556838685E-4</v>
      </c>
      <c r="ADQ202" s="10">
        <f t="shared" si="1525"/>
        <v>87.57189907940095</v>
      </c>
      <c r="ADR202" s="9">
        <f t="shared" si="1081"/>
        <v>94.441564943142296</v>
      </c>
      <c r="ADS202" s="9">
        <f t="shared" si="1082"/>
        <v>80.453946965662126</v>
      </c>
      <c r="ADT202" s="115">
        <f t="shared" si="1526"/>
        <v>87.447755954402211</v>
      </c>
      <c r="ADU202" s="15">
        <f t="shared" si="1527"/>
        <v>8.639400014629849E-4</v>
      </c>
      <c r="ADV202" s="11"/>
      <c r="ADW202" s="11">
        <f t="shared" si="1754"/>
        <v>8.7246301440041985E-4</v>
      </c>
      <c r="ADX202" s="10">
        <f t="shared" si="1528"/>
        <v>87.489072170796618</v>
      </c>
      <c r="ADY202" s="9">
        <f t="shared" si="1083"/>
        <v>94.414423411283479</v>
      </c>
      <c r="ADZ202" s="9">
        <f t="shared" si="1084"/>
        <v>80.315977061734927</v>
      </c>
      <c r="AEA202" s="115">
        <f t="shared" si="1529"/>
        <v>87.365200236509196</v>
      </c>
      <c r="AEB202" s="15">
        <f t="shared" si="1530"/>
        <v>8.7078527448095446E-4</v>
      </c>
      <c r="AEC202" s="11"/>
      <c r="AED202" s="11">
        <f t="shared" si="1755"/>
        <v>8.7930195560764247E-4</v>
      </c>
      <c r="AEE202" s="10">
        <f t="shared" si="1531"/>
        <v>87.406029551161225</v>
      </c>
      <c r="AEF202" s="9">
        <f t="shared" si="1085"/>
        <v>94.386850073426743</v>
      </c>
      <c r="AEG202" s="9">
        <f t="shared" si="1086"/>
        <v>80.178010988129628</v>
      </c>
      <c r="AEH202" s="115">
        <f t="shared" si="1532"/>
        <v>87.282430530778186</v>
      </c>
      <c r="AEI202" s="15">
        <f t="shared" si="1533"/>
        <v>8.776036405842932E-4</v>
      </c>
      <c r="AEJ202" s="11"/>
      <c r="AEK202" s="11">
        <f t="shared" si="1756"/>
        <v>8.8611385529439131E-4</v>
      </c>
      <c r="AEL202" s="10">
        <f t="shared" si="1534"/>
        <v>87.322770195192476</v>
      </c>
      <c r="AEM202" s="9">
        <f t="shared" si="1087"/>
        <v>94.358843239114748</v>
      </c>
      <c r="AEN202" s="9">
        <f t="shared" si="1088"/>
        <v>80.040048355514244</v>
      </c>
      <c r="AEO202" s="115">
        <f t="shared" si="1535"/>
        <v>87.199445797314496</v>
      </c>
      <c r="AEP202" s="15">
        <f t="shared" si="1536"/>
        <v>8.8439501940948233E-4</v>
      </c>
      <c r="AEQ202" s="11"/>
      <c r="AER202" s="11">
        <f t="shared" si="1757"/>
        <v>8.9289863224266831E-4</v>
      </c>
      <c r="AES202" s="10">
        <f t="shared" si="1537"/>
        <v>87.239293101542657</v>
      </c>
      <c r="AET202" s="9">
        <f t="shared" si="1089"/>
        <v>94.330401263087012</v>
      </c>
      <c r="AEU202" s="9">
        <f t="shared" si="1090"/>
        <v>79.902088777052683</v>
      </c>
      <c r="AEV202" s="115">
        <f t="shared" si="1538"/>
        <v>87.11624502006984</v>
      </c>
      <c r="AEW202" s="15">
        <f t="shared" si="1539"/>
        <v>8.9115933323040918E-4</v>
      </c>
      <c r="AEX202" s="11"/>
      <c r="AEY202" s="11">
        <f t="shared" si="1758"/>
        <v>8.9965620789915848E-4</v>
      </c>
      <c r="AEZ202" s="10">
        <f t="shared" si="1540"/>
        <v>87.155597292756937</v>
      </c>
      <c r="AFA202" s="9">
        <f t="shared" si="1091"/>
        <v>94.301522545109137</v>
      </c>
      <c r="AFB202" s="9">
        <f t="shared" si="1092"/>
        <v>79.764131868455678</v>
      </c>
      <c r="AFC202" s="115">
        <f t="shared" si="1541"/>
        <v>87.0328272067824</v>
      </c>
      <c r="AFD202" s="15">
        <f t="shared" si="1542"/>
        <v>8.9789650694467496E-4</v>
      </c>
      <c r="AFE202" s="11"/>
      <c r="AFF202" s="11">
        <f t="shared" si="1759"/>
        <v>9.0638650636176135E-4</v>
      </c>
      <c r="AFG202" s="10">
        <f t="shared" si="1543"/>
        <v>87.071681815208109</v>
      </c>
      <c r="AFH202" s="9">
        <f t="shared" si="1093"/>
        <v>94.272205529794903</v>
      </c>
      <c r="AFI202" s="9">
        <f t="shared" si="1094"/>
        <v>79.626177248029606</v>
      </c>
      <c r="AFJ202" s="115">
        <f t="shared" si="1544"/>
        <v>86.949191388912254</v>
      </c>
      <c r="AFK202" s="15">
        <f t="shared" si="1545"/>
        <v>9.0460646805959474E-4</v>
      </c>
      <c r="AFL202" s="11"/>
      <c r="AFM202" s="11">
        <f t="shared" si="1760"/>
        <v>9.1308945436580709E-4</v>
      </c>
      <c r="AFN202" s="10">
        <f t="shared" si="1546"/>
        <v>86.987545739026729</v>
      </c>
      <c r="AFO202" s="9">
        <f t="shared" si="1095"/>
        <v>94.242448706421371</v>
      </c>
      <c r="AFP202" s="9">
        <f t="shared" si="1096"/>
        <v>79.488224536724829</v>
      </c>
      <c r="AFQ202" s="115">
        <f t="shared" si="1547"/>
        <v>86.865336621573107</v>
      </c>
      <c r="AFR202" s="15">
        <f t="shared" si="1548"/>
        <v>9.1128914667779038E-4</v>
      </c>
      <c r="AFS202" s="11"/>
      <c r="AFT202" s="11">
        <f t="shared" si="1761"/>
        <v>9.1976498126986256E-4</v>
      </c>
      <c r="AFU202" s="10">
        <f t="shared" si="1549"/>
        <v>86.90318815802749</v>
      </c>
      <c r="AFV202" s="9">
        <f t="shared" si="1097"/>
        <v>94.212250608737079</v>
      </c>
      <c r="AFW202" s="9">
        <f t="shared" si="1098"/>
        <v>79.350273358181809</v>
      </c>
      <c r="AFX202" s="115">
        <f t="shared" si="1550"/>
        <v>86.781261983459444</v>
      </c>
      <c r="AFY202" s="15">
        <f t="shared" si="1551"/>
        <v>9.1794447548249611E-4</v>
      </c>
      <c r="AFZ202" s="11"/>
      <c r="AGA202" s="11">
        <f t="shared" si="1762"/>
        <v>9.2641301904121463E-4</v>
      </c>
      <c r="AGB202" s="10">
        <f t="shared" si="1552"/>
        <v>86.818608189631135</v>
      </c>
      <c r="AGC202" s="9">
        <f t="shared" si="1099"/>
        <v>94.181609814763561</v>
      </c>
      <c r="AGD202" s="9">
        <f t="shared" si="1100"/>
        <v>79.212323338777097</v>
      </c>
      <c r="AGE202" s="115">
        <f t="shared" si="1553"/>
        <v>86.696966576770336</v>
      </c>
      <c r="AGF202" s="15">
        <f t="shared" si="1554"/>
        <v>9.2457238972245214E-4</v>
      </c>
      <c r="AGG202" s="11"/>
      <c r="AGH202" s="11">
        <f t="shared" si="1763"/>
        <v>9.3303350224095455E-4</v>
      </c>
      <c r="AGI202" s="10">
        <f t="shared" si="1555"/>
        <v>86.733804974782913</v>
      </c>
      <c r="AGJ202" s="9">
        <f t="shared" si="1101"/>
        <v>94.150524946590195</v>
      </c>
      <c r="AGK202" s="9">
        <f t="shared" si="1102"/>
        <v>79.074374107667381</v>
      </c>
      <c r="AGL202" s="115">
        <f t="shared" si="1556"/>
        <v>86.612449527128788</v>
      </c>
      <c r="AGM202" s="15">
        <f t="shared" si="1557"/>
        <v>9.3117282719652555E-4</v>
      </c>
      <c r="AGN202" s="11"/>
      <c r="AGO202" s="11">
        <f t="shared" si="1764"/>
        <v>9.3962636800874386E-4</v>
      </c>
      <c r="AGP202" s="10">
        <f t="shared" si="1558"/>
        <v>86.648777677866832</v>
      </c>
      <c r="AGQ202" s="9">
        <f t="shared" si="1103"/>
        <v>94.118994670162664</v>
      </c>
      <c r="AGR202" s="9">
        <f t="shared" si="1104"/>
        <v>78.936425296832724</v>
      </c>
      <c r="AGS202" s="115">
        <f t="shared" si="1559"/>
        <v>86.527709983497687</v>
      </c>
      <c r="AGT202" s="15">
        <f t="shared" si="1560"/>
        <v>9.3774572823796193E-4</v>
      </c>
      <c r="AGU202" s="11"/>
      <c r="AGV202" s="11">
        <f t="shared" si="1765"/>
        <v>9.4619155604722973E-4</v>
      </c>
      <c r="AGW202" s="10">
        <f t="shared" si="1561"/>
        <v>86.563525486616271</v>
      </c>
      <c r="AGX202" s="9">
        <f t="shared" si="1105"/>
        <v>94.087017695065029</v>
      </c>
      <c r="AGY202" s="9">
        <f t="shared" si="1106"/>
        <v>78.798476541117751</v>
      </c>
      <c r="AGZ202" s="115">
        <f t="shared" si="1562"/>
        <v>86.44274711809139</v>
      </c>
      <c r="AHA202" s="15">
        <f t="shared" si="1563"/>
        <v>9.4429103569838618E-4</v>
      </c>
      <c r="AHB202" s="11"/>
      <c r="AHC202" s="11">
        <f t="shared" si="1766"/>
        <v>9.5272900860616844E-4</v>
      </c>
      <c r="AHD202" s="10">
        <f t="shared" si="1564"/>
        <v>86.478047612020504</v>
      </c>
      <c r="AHE202" s="9">
        <f t="shared" si="1107"/>
        <v>94.054592774295728</v>
      </c>
      <c r="AHF202" s="9">
        <f t="shared" si="1108"/>
        <v>78.660527478273323</v>
      </c>
      <c r="AHG202" s="115">
        <f t="shared" si="1565"/>
        <v>86.357560126284525</v>
      </c>
      <c r="AHH202" s="15">
        <f t="shared" si="1566"/>
        <v>9.5080869493139794E-4</v>
      </c>
      <c r="AHI202" s="11"/>
      <c r="AHJ202" s="11">
        <f t="shared" si="1767"/>
        <v>9.5923867046614686E-4</v>
      </c>
      <c r="AHK202" s="10">
        <f t="shared" si="1567"/>
        <v>86.392343288228318</v>
      </c>
      <c r="AHL202" s="9">
        <f t="shared" si="1109"/>
        <v>94.021718704037454</v>
      </c>
      <c r="AHM202" s="9">
        <f t="shared" si="1110"/>
        <v>78.522577748994792</v>
      </c>
      <c r="AHN202" s="115">
        <f t="shared" si="1568"/>
        <v>86.272148226516123</v>
      </c>
      <c r="AHO202" s="15">
        <f t="shared" si="1569"/>
        <v>9.5729865377598743E-4</v>
      </c>
      <c r="AHP202" s="11"/>
      <c r="AHQ202" s="11">
        <f t="shared" si="1768"/>
        <v>9.6572048892209898E-4</v>
      </c>
      <c r="AHR202" s="10">
        <f t="shared" si="1570"/>
        <v>86.306411772447035</v>
      </c>
      <c r="AHS202" s="9">
        <f t="shared" si="1111"/>
        <v>93.988394323421147</v>
      </c>
      <c r="AHT202" s="9">
        <f t="shared" si="1112"/>
        <v>78.38462699696089</v>
      </c>
      <c r="AHU202" s="115">
        <f t="shared" si="1571"/>
        <v>86.186510660191018</v>
      </c>
      <c r="AHV202" s="15">
        <f t="shared" si="1572"/>
        <v>9.6376086253956042E-4</v>
      </c>
      <c r="AHW202" s="11"/>
      <c r="AHX202" s="11">
        <f t="shared" si="1769"/>
        <v>9.7217441376643617E-4</v>
      </c>
      <c r="AHY202" s="10">
        <f t="shared" si="1573"/>
        <v>86.220252344838855</v>
      </c>
      <c r="AHZ202" s="9">
        <f t="shared" si="1113"/>
        <v>93.954618514284292</v>
      </c>
      <c r="AIA202" s="9">
        <f t="shared" si="1114"/>
        <v>78.246674868870429</v>
      </c>
      <c r="AIB202" s="115">
        <f t="shared" si="1574"/>
        <v>86.100646691577367</v>
      </c>
      <c r="AIC202" s="15">
        <f t="shared" si="1575"/>
        <v>9.7019527398074193E-4</v>
      </c>
      <c r="AID202" s="11"/>
      <c r="AIE202" s="11">
        <f t="shared" si="1770"/>
        <v>9.7860039727191853E-4</v>
      </c>
      <c r="AIF202" s="10">
        <f t="shared" si="1576"/>
        <v>86.133864308413308</v>
      </c>
      <c r="AIG202" s="9">
        <f t="shared" si="1115"/>
        <v>93.920390200923549</v>
      </c>
      <c r="AIH202" s="9">
        <f t="shared" si="1116"/>
        <v>78.108721014477595</v>
      </c>
      <c r="AII202" s="115">
        <f t="shared" si="1577"/>
        <v>86.014555607700572</v>
      </c>
      <c r="AIJ202" s="15">
        <f t="shared" si="1578"/>
        <v>9.7660184329192122E-4</v>
      </c>
      <c r="AIK202" s="11"/>
      <c r="AIL202" s="11">
        <f t="shared" si="1771"/>
        <v>9.8499839417426566E-4</v>
      </c>
      <c r="AIM202" s="10">
        <f t="shared" si="1579"/>
        <v>86.047246988916243</v>
      </c>
      <c r="AIN202" s="9">
        <f t="shared" si="1117"/>
        <v>93.88570834984192</v>
      </c>
      <c r="AIO202" s="9">
        <f t="shared" si="1118"/>
        <v>77.970765086627324</v>
      </c>
      <c r="AIP202" s="115">
        <f t="shared" si="1580"/>
        <v>85.928236718234615</v>
      </c>
      <c r="AIQ202" s="15">
        <f t="shared" si="1581"/>
        <v>9.8298052808144364E-4</v>
      </c>
      <c r="AIR202" s="11"/>
      <c r="AIS202" s="11">
        <f t="shared" si="1772"/>
        <v>9.913683616544185E-4</v>
      </c>
      <c r="AIT202" s="10">
        <f t="shared" si="1582"/>
        <v>85.960399734716091</v>
      </c>
      <c r="AIU202" s="9">
        <f t="shared" si="1119"/>
        <v>93.850571969490602</v>
      </c>
      <c r="AIV202" s="9">
        <f t="shared" si="1120"/>
        <v>77.832806741287769</v>
      </c>
      <c r="AIW202" s="115">
        <f t="shared" si="1583"/>
        <v>85.841689355389178</v>
      </c>
      <c r="AIX202" s="15">
        <f t="shared" si="1584"/>
        <v>9.8933128835566484E-4</v>
      </c>
      <c r="AIY202" s="11"/>
      <c r="AIZ202" s="11">
        <f t="shared" si="1773"/>
        <v>9.9771025932061464E-4</v>
      </c>
      <c r="AJA202" s="10">
        <f t="shared" si="1585"/>
        <v>85.873321916686137</v>
      </c>
      <c r="AJB202" s="9">
        <f t="shared" si="1121"/>
        <v>93.814980110005621</v>
      </c>
      <c r="AJC202" s="9">
        <f t="shared" si="1122"/>
        <v>77.694845637582645</v>
      </c>
      <c r="AJD202" s="115">
        <f t="shared" si="1586"/>
        <v>85.754912873794126</v>
      </c>
      <c r="AJE202" s="15">
        <f t="shared" si="1587"/>
        <v>9.9565408650068867E-4</v>
      </c>
      <c r="AJF202" s="11"/>
      <c r="AJG202" s="11">
        <f t="shared" si="1774"/>
        <v>1.0040240491901663E-3</v>
      </c>
      <c r="AJH202" s="10">
        <f t="shared" si="1588"/>
        <v>85.786012928084091</v>
      </c>
      <c r="AJI202" s="9">
        <f t="shared" si="1123"/>
        <v>93.778931862939444</v>
      </c>
      <c r="AJJ202" s="9">
        <f t="shared" si="1124"/>
        <v>77.556881437822256</v>
      </c>
      <c r="AJK202" s="115">
        <f t="shared" si="1589"/>
        <v>85.667906650380843</v>
      </c>
      <c r="AJL202" s="15">
        <f t="shared" si="1590"/>
        <v>1.0019488872638708E-3</v>
      </c>
      <c r="AJM202" s="11"/>
      <c r="AJN202" s="11">
        <f t="shared" si="1775"/>
        <v>1.0103096956709712E-3</v>
      </c>
      <c r="AJO202" s="10">
        <f t="shared" si="1591"/>
        <v>85.698472184428567</v>
      </c>
      <c r="AJP202" s="9">
        <f t="shared" si="1125"/>
        <v>93.742426360987665</v>
      </c>
      <c r="AJQ202" s="9">
        <f t="shared" si="1126"/>
        <v>77.418913807533045</v>
      </c>
      <c r="AJR202" s="115">
        <f t="shared" si="1592"/>
        <v>85.580670084260362</v>
      </c>
      <c r="AJS202" s="15">
        <f t="shared" si="1593"/>
        <v>1.0082156577351103E-3</v>
      </c>
      <c r="AJT202" s="11"/>
      <c r="AJU202" s="11">
        <f t="shared" si="1776"/>
        <v>1.0165671655428168E-3</v>
      </c>
      <c r="AJV202" s="10">
        <f t="shared" si="1594"/>
        <v>85.61069912337237</v>
      </c>
      <c r="AJW202" s="9">
        <f t="shared" si="1127"/>
        <v>93.705462777710892</v>
      </c>
      <c r="AJX202" s="9">
        <f t="shared" si="1128"/>
        <v>77.280942415485669</v>
      </c>
      <c r="AJY202" s="115">
        <f t="shared" si="1595"/>
        <v>85.49320259659828</v>
      </c>
      <c r="AJZ202" s="15">
        <f t="shared" si="1596"/>
        <v>1.0144543673279486E-3</v>
      </c>
      <c r="AKA202" s="11"/>
      <c r="AKB202" s="11">
        <f t="shared" si="1777"/>
        <v>1.0227964279384519E-3</v>
      </c>
      <c r="AKC202" s="10">
        <f t="shared" si="1597"/>
        <v>85.522693204572732</v>
      </c>
      <c r="AKD202" s="9">
        <f t="shared" si="1129"/>
        <v>93.668040327252044</v>
      </c>
      <c r="AKE202" s="9">
        <f t="shared" si="1130"/>
        <v>77.142966933723272</v>
      </c>
      <c r="AKF202" s="115">
        <f t="shared" si="1598"/>
        <v>85.405503630487658</v>
      </c>
      <c r="AKG202" s="15">
        <f t="shared" si="1599"/>
        <v>1.020664987760345E-3</v>
      </c>
      <c r="AKH202" s="11"/>
      <c r="AKI202" s="11">
        <f t="shared" si="1778"/>
        <v>1.0289974543243618E-3</v>
      </c>
      <c r="AKJ202" s="10">
        <f t="shared" si="1600"/>
        <v>85.434453909559352</v>
      </c>
      <c r="AKK202" s="9">
        <f t="shared" si="1131"/>
        <v>93.630158264049115</v>
      </c>
      <c r="AKL202" s="9">
        <f t="shared" si="1132"/>
        <v>77.004987037586631</v>
      </c>
      <c r="AKM202" s="115">
        <f t="shared" si="1601"/>
        <v>85.31757265081788</v>
      </c>
      <c r="AKN202" s="15">
        <f t="shared" si="1602"/>
        <v>1.0268474930353968E-3</v>
      </c>
      <c r="AKO202" s="11"/>
      <c r="AKP202" s="11">
        <f t="shared" si="1779"/>
        <v>1.0351702184814417E-3</v>
      </c>
      <c r="AKQ202" s="10">
        <f t="shared" si="1603"/>
        <v>85.345980741598652</v>
      </c>
      <c r="AKR202" s="9">
        <f t="shared" si="1133"/>
        <v>93.5918158825436</v>
      </c>
      <c r="AKS202" s="9">
        <f t="shared" si="1134"/>
        <v>76.816154330804238</v>
      </c>
      <c r="AKT202" s="115">
        <f t="shared" si="1604"/>
        <v>85.203985106673912</v>
      </c>
      <c r="AKU202" s="15">
        <f t="shared" si="1605"/>
        <v>1.036142471783688E-3</v>
      </c>
      <c r="AKV202" s="11"/>
      <c r="AKW202" s="11">
        <f t="shared" si="1780"/>
        <v>1.0444700907430906E-3</v>
      </c>
      <c r="AKX202" s="10">
        <f t="shared" si="1606"/>
        <v>85.231729524968841</v>
      </c>
      <c r="AKY202" s="9">
        <f t="shared" si="1135"/>
        <v>93.552776212211086</v>
      </c>
      <c r="AKZ202" s="9">
        <f t="shared" si="1136"/>
        <v>76.755732265700445</v>
      </c>
      <c r="ALA202" s="115">
        <f t="shared" si="1607"/>
        <v>85.154254238955758</v>
      </c>
      <c r="ALB202" s="15">
        <f t="shared" si="1608"/>
        <v>1.0374631474126424E-3</v>
      </c>
      <c r="ALC202" s="11"/>
      <c r="ALD202" s="11">
        <f t="shared" si="1781"/>
        <v>1.0457578969534362E-3</v>
      </c>
      <c r="ALE202" s="10">
        <f t="shared" si="1609"/>
        <v>85.181634687217198</v>
      </c>
      <c r="ALF202" s="9">
        <f t="shared" si="1137"/>
        <v>93.513636957890526</v>
      </c>
      <c r="ALG202" s="9">
        <f t="shared" si="1138"/>
        <v>77.537359847653732</v>
      </c>
      <c r="ALH202" s="115">
        <f t="shared" si="1610"/>
        <v>85.525498402772129</v>
      </c>
      <c r="ALI202" s="15">
        <f t="shared" si="1611"/>
        <v>9.8676879024097537E-4</v>
      </c>
      <c r="ALJ202" s="11"/>
      <c r="ALK202" s="11">
        <f t="shared" si="1782"/>
        <v>9.9479114673330592E-4</v>
      </c>
      <c r="ALL202" s="10">
        <f t="shared" si="1612"/>
        <v>85.554455584367773</v>
      </c>
      <c r="ALM202" s="9">
        <f t="shared" si="1139"/>
        <v>93.478229234818954</v>
      </c>
      <c r="ALN202" s="9">
        <f t="shared" si="1140"/>
        <v>78.430867676243366</v>
      </c>
      <c r="ALO202" s="115">
        <f t="shared" si="1613"/>
        <v>85.954548455531153</v>
      </c>
      <c r="ALP202" s="15">
        <f t="shared" si="1614"/>
        <v>9.2939466804567276E-4</v>
      </c>
      <c r="ALQ202" s="12"/>
      <c r="ALR202" s="11">
        <f t="shared" si="1783"/>
        <v>9.3713112974288517E-4</v>
      </c>
      <c r="ALS202" s="10">
        <f t="shared" si="1615"/>
        <v>85.985241961953534</v>
      </c>
      <c r="ALT202" s="9">
        <f t="shared" si="1141"/>
        <v>93.446819263272545</v>
      </c>
      <c r="ALU202" s="9">
        <f t="shared" si="1142"/>
        <v>79.469117411270815</v>
      </c>
      <c r="ALV202" s="115">
        <f t="shared" si="1616"/>
        <v>86.45796833727168</v>
      </c>
      <c r="ALW202" s="15">
        <f t="shared" si="1617"/>
        <v>8.6332753567544736E-4</v>
      </c>
      <c r="ALX202" s="12"/>
      <c r="ALY202" s="11">
        <f t="shared" si="1784"/>
        <v>8.707620729306836E-4</v>
      </c>
      <c r="ALZ202" s="10">
        <f t="shared" si="1618"/>
        <v>86.490580895204118</v>
      </c>
      <c r="AMA202" s="9">
        <f t="shared" si="1143"/>
        <v>93.41971620021333</v>
      </c>
      <c r="AMB202" s="9">
        <f t="shared" si="1144"/>
        <v>80.7124843487004</v>
      </c>
      <c r="AMC202" s="115">
        <f t="shared" si="1619"/>
        <v>87.066100274456858</v>
      </c>
      <c r="AMD202" s="15">
        <f t="shared" si="1620"/>
        <v>7.8485743048326288E-4</v>
      </c>
      <c r="AME202" s="12"/>
      <c r="AMF202" s="11">
        <f t="shared" si="1785"/>
        <v>7.9196876089368681E-4</v>
      </c>
      <c r="AMG202" s="10">
        <f t="shared" si="1621"/>
        <v>87.100860466643326</v>
      </c>
      <c r="AMH202" s="9">
        <f t="shared" si="1145"/>
        <v>93.397316163081868</v>
      </c>
      <c r="AMI202" s="9">
        <f t="shared" si="1146"/>
        <v>82.283905526426636</v>
      </c>
      <c r="AMJ202" s="115">
        <f t="shared" si="1622"/>
        <v>87.840610844754252</v>
      </c>
      <c r="AMK202" s="15">
        <f t="shared" si="1623"/>
        <v>6.8641565827352706E-4</v>
      </c>
      <c r="AML202" s="12"/>
      <c r="AMM202" s="11">
        <f t="shared" si="1786"/>
        <v>6.9317225752253101E-4</v>
      </c>
      <c r="AMN202" s="10">
        <f t="shared" si="1624"/>
        <v>87.877834916418394</v>
      </c>
      <c r="AMO202" s="9">
        <f t="shared" si="1147"/>
        <v>93.380182842003151</v>
      </c>
      <c r="AMP202" s="9">
        <f t="shared" si="1148"/>
        <v>84.523426722812061</v>
      </c>
      <c r="AMQ202" s="115">
        <f t="shared" si="1625"/>
        <v>88.951804782407606</v>
      </c>
      <c r="AMR202" s="15">
        <f t="shared" si="1626"/>
        <v>5.4703423462739461E-4</v>
      </c>
      <c r="AMS202" s="12"/>
      <c r="AMT202" s="11">
        <f t="shared" si="1787"/>
        <v>5.5337851282851868E-4</v>
      </c>
      <c r="AMU202" s="10">
        <f t="shared" si="1627"/>
        <v>88.992027738312913</v>
      </c>
      <c r="AMV202" s="9">
        <f t="shared" si="1149"/>
        <v>93.369301155688049</v>
      </c>
      <c r="AMW202" s="9">
        <f t="shared" si="1150"/>
        <v>89.243499968037071</v>
      </c>
      <c r="AMX202" s="115">
        <f t="shared" si="1628"/>
        <v>91.30640056186256</v>
      </c>
      <c r="AMY202" s="15">
        <f t="shared" si="1629"/>
        <v>2.5482856979893695E-4</v>
      </c>
      <c r="AMZ202" s="12"/>
      <c r="ANA202" s="11">
        <f t="shared" si="1788"/>
        <v>2.6062194067842274E-4</v>
      </c>
      <c r="ANB202" s="10">
        <f t="shared" si="1630"/>
        <v>91.350829383147939</v>
      </c>
      <c r="ANC202" s="9">
        <f t="shared" si="1151"/>
        <v>93.366939789048615</v>
      </c>
      <c r="AND202" s="9">
        <f t="shared" si="1152"/>
        <v>89.328759677883539</v>
      </c>
      <c r="ANE202" s="115">
        <f t="shared" si="1631"/>
        <v>91.347849733466077</v>
      </c>
      <c r="ANF202" s="15">
        <f t="shared" si="1632"/>
        <v>2.4941668672711633E-4</v>
      </c>
      <c r="ANG202" s="12"/>
      <c r="ANH202" s="11">
        <f t="shared" si="1789"/>
        <v>2.5519706581495914E-4</v>
      </c>
      <c r="ANI202" s="10">
        <f t="shared" si="1633"/>
        <v>91.39227513761756</v>
      </c>
      <c r="ANJ202" s="9">
        <f t="shared" si="1153"/>
        <v>93.364677655705052</v>
      </c>
      <c r="ANK202" s="9">
        <f t="shared" si="1154"/>
        <v>89.414797241767729</v>
      </c>
      <c r="ANL202" s="115">
        <f t="shared" si="1634"/>
        <v>91.389737448736383</v>
      </c>
      <c r="ANM202" s="15">
        <f t="shared" si="1635"/>
        <v>2.4396288889857017E-4</v>
      </c>
      <c r="ANN202" s="12"/>
      <c r="ANO202" s="11">
        <f t="shared" si="1790"/>
        <v>2.4973051736796643E-4</v>
      </c>
      <c r="ANP202" s="10">
        <f t="shared" si="1636"/>
        <v>91.434160004748875</v>
      </c>
      <c r="ANQ202" s="9">
        <f t="shared" si="1155"/>
        <v>93.362513369333755</v>
      </c>
      <c r="ANR202" s="9">
        <f t="shared" si="1156"/>
        <v>89.501604475110341</v>
      </c>
      <c r="ANS202" s="115">
        <f t="shared" si="1637"/>
        <v>91.432058922222041</v>
      </c>
      <c r="ANT202" s="15">
        <f t="shared" si="1638"/>
        <v>2.3846759620502143E-4</v>
      </c>
      <c r="ANU202" s="12"/>
      <c r="ANV202" s="11">
        <f t="shared" si="1791"/>
        <v>2.4422271894676057E-4</v>
      </c>
      <c r="ANW202" s="10">
        <f t="shared" si="1639"/>
        <v>91.476479171957152</v>
      </c>
      <c r="ANX202" s="9">
        <f t="shared" si="1157"/>
        <v>93.360445486453713</v>
      </c>
      <c r="ANY202" s="9">
        <f t="shared" si="1158"/>
        <v>89.589173101018673</v>
      </c>
      <c r="ANZ202" s="115">
        <f t="shared" si="1640"/>
        <v>91.4748092937362</v>
      </c>
      <c r="AOA202" s="15">
        <f t="shared" si="1641"/>
        <v>2.3293123070959062E-4</v>
      </c>
      <c r="AOB202" s="12"/>
      <c r="AOC202" s="11">
        <f t="shared" si="1792"/>
        <v>2.3867409631116155E-4</v>
      </c>
      <c r="AOD202" s="10">
        <f t="shared" si="1642"/>
        <v>91.519227752020683</v>
      </c>
      <c r="AOE202" s="9">
        <f t="shared" si="1159"/>
        <v>93.358472506682773</v>
      </c>
      <c r="AOF202" s="9">
        <f t="shared" si="1160"/>
        <v>89.677494752105304</v>
      </c>
      <c r="AOG202" s="115">
        <f t="shared" si="1643"/>
        <v>91.517983629394038</v>
      </c>
      <c r="AOH202" s="15">
        <f t="shared" si="1644"/>
        <v>2.273542165502984E-4</v>
      </c>
      <c r="AOI202" s="12"/>
      <c r="AOJ202" s="11">
        <f t="shared" si="1793"/>
        <v>2.3308507727453262E-4</v>
      </c>
      <c r="AOK202" s="10">
        <f t="shared" si="1645"/>
        <v>91.562400784133274</v>
      </c>
      <c r="AOL202" s="9">
        <f t="shared" si="1161"/>
        <v>93.356592873012517</v>
      </c>
      <c r="AOM202" s="9">
        <f t="shared" si="1162"/>
        <v>89.766560972382621</v>
      </c>
      <c r="AON202" s="115">
        <f t="shared" si="1646"/>
        <v>91.561576922697569</v>
      </c>
      <c r="AOO202" s="15">
        <f t="shared" si="1647"/>
        <v>2.2173697984001519E-4</v>
      </c>
      <c r="AOP202" s="12"/>
      <c r="AOQ202" s="11">
        <f t="shared" si="1794"/>
        <v>2.274560916033104E-4</v>
      </c>
      <c r="AOR202" s="10">
        <f t="shared" si="1648"/>
        <v>91.605993235003865</v>
      </c>
      <c r="AOS202" s="9">
        <f t="shared" si="1163"/>
        <v>93.354804972101491</v>
      </c>
      <c r="AOT202" s="9">
        <f t="shared" si="1164"/>
        <v>89.856363219226878</v>
      </c>
      <c r="AOU202" s="115">
        <f t="shared" si="1649"/>
        <v>91.605584095664184</v>
      </c>
      <c r="AOV202" s="15">
        <f t="shared" si="1650"/>
        <v>2.1607994856327528E-4</v>
      </c>
      <c r="AOW202" s="12"/>
      <c r="AOX202" s="11">
        <f t="shared" si="1795"/>
        <v>2.217875709133941E-4</v>
      </c>
      <c r="AOY202" s="10">
        <f t="shared" si="1815"/>
        <v>91.649999999999991</v>
      </c>
      <c r="AOZ202" s="9">
        <f t="shared" si="1165"/>
        <v>93.353107134586608</v>
      </c>
      <c r="APA202" s="9"/>
      <c r="APB202" s="97">
        <f t="shared" si="1652"/>
        <v>91.649999999999991</v>
      </c>
      <c r="APC202" s="15">
        <f t="shared" si="1816"/>
        <v>2.103835524698033E-4</v>
      </c>
      <c r="APD202" s="11"/>
      <c r="APE202" s="11"/>
    </row>
    <row r="203" spans="1:1097" x14ac:dyDescent="0.2">
      <c r="A203" s="183"/>
      <c r="B203" s="183"/>
      <c r="C203" s="1">
        <f t="shared" si="1654"/>
        <v>180</v>
      </c>
      <c r="D203" s="1">
        <f t="shared" si="1655"/>
        <v>6024.5844021139956</v>
      </c>
      <c r="E203" s="1">
        <f t="shared" si="1656"/>
        <v>-16317921.817764627</v>
      </c>
      <c r="F203" s="2">
        <f t="shared" si="1657"/>
        <v>113.16</v>
      </c>
      <c r="G203" s="8">
        <f t="shared" si="1658"/>
        <v>1.9810000000000001E-3</v>
      </c>
      <c r="H203" s="6">
        <f t="shared" si="1659"/>
        <v>0.14400020254000001</v>
      </c>
      <c r="I203" s="2">
        <f t="shared" si="1660"/>
        <v>3500</v>
      </c>
      <c r="J203" s="3">
        <f t="shared" si="857"/>
        <v>58.333333333333336</v>
      </c>
      <c r="K203" s="3">
        <f t="shared" si="858"/>
        <v>366.52</v>
      </c>
      <c r="L203" s="1">
        <f t="shared" si="1661"/>
        <v>0.82</v>
      </c>
      <c r="M203" s="1">
        <f t="shared" si="1662"/>
        <v>0.66</v>
      </c>
      <c r="N203" s="1">
        <f t="shared" si="1797"/>
        <v>0.54120000000000001</v>
      </c>
      <c r="O203" s="3">
        <f t="shared" si="1167"/>
        <v>7.5227878787878781</v>
      </c>
      <c r="P203" s="40">
        <f t="shared" si="859"/>
        <v>570.9796</v>
      </c>
      <c r="Q203" s="1">
        <f t="shared" si="1663"/>
        <v>21.51</v>
      </c>
      <c r="R203" s="1">
        <f t="shared" si="1664"/>
        <v>151</v>
      </c>
      <c r="S203" s="2">
        <f t="shared" si="1665"/>
        <v>12587.54</v>
      </c>
      <c r="T203" s="1">
        <f t="shared" si="860"/>
        <v>83.916933333333333</v>
      </c>
      <c r="U203" s="7">
        <f t="shared" si="1666"/>
        <v>9.1849501318337995E-2</v>
      </c>
      <c r="V203" s="7">
        <f t="shared" si="861"/>
        <v>6.6258942829124593E-3</v>
      </c>
      <c r="W203" s="159">
        <f t="shared" si="1667"/>
        <v>3.4283282369456214E-2</v>
      </c>
      <c r="X203" s="40">
        <f t="shared" si="1798"/>
        <v>8095.2484858865882</v>
      </c>
      <c r="Y203" s="1">
        <f t="shared" si="1668"/>
        <v>0</v>
      </c>
      <c r="Z203" s="1">
        <f t="shared" si="1669"/>
        <v>113.16</v>
      </c>
      <c r="AA203" s="1">
        <f t="shared" si="1670"/>
        <v>91.649999999999991</v>
      </c>
      <c r="AB203" s="6">
        <f t="shared" si="863"/>
        <v>0.2895550479995273</v>
      </c>
      <c r="AC203" s="1">
        <f t="shared" si="1671"/>
        <v>526.19133708825245</v>
      </c>
      <c r="AD203" s="40">
        <f t="shared" si="1799"/>
        <v>36363.626619283568</v>
      </c>
      <c r="AE203" s="1">
        <f t="shared" si="1800"/>
        <v>0.15947988387208822</v>
      </c>
      <c r="AF203" s="2">
        <f t="shared" si="1801"/>
        <v>18</v>
      </c>
      <c r="AG203" s="10">
        <f t="shared" si="1802"/>
        <v>2.8706379096975878</v>
      </c>
      <c r="AH203" s="12">
        <f t="shared" si="1803"/>
        <v>0.54608770006737339</v>
      </c>
      <c r="AI203" s="43">
        <f t="shared" si="868"/>
        <v>-1.0122429623418742E-5</v>
      </c>
      <c r="AJ203" s="93">
        <f t="shared" si="869"/>
        <v>2.5522869822094332E-6</v>
      </c>
      <c r="AK203" s="43">
        <f t="shared" si="1168"/>
        <v>0</v>
      </c>
      <c r="AL203" s="43">
        <f t="shared" si="870"/>
        <v>2.9447971987726169E-4</v>
      </c>
      <c r="AM203" s="43"/>
      <c r="AN203" s="43">
        <f t="shared" si="1169"/>
        <v>0</v>
      </c>
      <c r="AO203" s="10">
        <f t="shared" si="1804"/>
        <v>95.466921365211306</v>
      </c>
      <c r="AP203" s="9"/>
      <c r="AQ203" s="9">
        <f t="shared" si="1805"/>
        <v>95.326139141869191</v>
      </c>
      <c r="AR203" s="104">
        <f t="shared" si="1171"/>
        <v>95.326139141869191</v>
      </c>
      <c r="AS203" s="15">
        <f t="shared" si="1806"/>
        <v>0</v>
      </c>
      <c r="AT203" s="49"/>
      <c r="AU203" s="11">
        <f t="shared" si="1807"/>
        <v>8.6955312813258488E-6</v>
      </c>
      <c r="AV203" s="10">
        <f t="shared" si="1808"/>
        <v>95.396528878772173</v>
      </c>
      <c r="AW203" s="9">
        <f t="shared" si="1809"/>
        <v>95.326139141869191</v>
      </c>
      <c r="AX203" s="9">
        <f t="shared" si="1810"/>
        <v>95.185406944298421</v>
      </c>
      <c r="AY203" s="97">
        <f t="shared" si="1175"/>
        <v>95.255773043083806</v>
      </c>
      <c r="AZ203" s="15">
        <f t="shared" si="1176"/>
        <v>8.6922716341645031E-6</v>
      </c>
      <c r="BA203" s="49"/>
      <c r="BB203" s="11">
        <f t="shared" si="1811"/>
        <v>1.7388142335526717E-5</v>
      </c>
      <c r="BC203" s="10">
        <f t="shared" si="1812"/>
        <v>95.326157282761102</v>
      </c>
      <c r="BD203" s="9">
        <f t="shared" si="1813"/>
        <v>95.326136394394069</v>
      </c>
      <c r="BE203" s="9">
        <f t="shared" si="875"/>
        <v>95.044724559791675</v>
      </c>
      <c r="BF203" s="97">
        <f t="shared" si="1179"/>
        <v>95.185430477092865</v>
      </c>
      <c r="BG203" s="15">
        <f t="shared" si="1814"/>
        <v>1.7381296886255412E-5</v>
      </c>
      <c r="BH203" s="49"/>
      <c r="BI203" s="11">
        <f t="shared" si="1181"/>
        <v>2.6077506500012902E-5</v>
      </c>
      <c r="BJ203" s="10">
        <f t="shared" si="1182"/>
        <v>95.255803726213855</v>
      </c>
      <c r="BK203" s="9">
        <f t="shared" si="876"/>
        <v>95.32612540859769</v>
      </c>
      <c r="BL203" s="9">
        <f t="shared" si="1183"/>
        <v>94.904091769140777</v>
      </c>
      <c r="BM203" s="97">
        <f t="shared" si="1184"/>
        <v>95.115108588869234</v>
      </c>
      <c r="BN203" s="15">
        <f t="shared" si="1185"/>
        <v>2.606675015551991E-5</v>
      </c>
      <c r="BO203" s="49"/>
      <c r="BP203" s="11">
        <f t="shared" si="1186"/>
        <v>3.4763297843301867E-5</v>
      </c>
      <c r="BQ203" s="10">
        <f t="shared" si="1187"/>
        <v>95.185465358405622</v>
      </c>
      <c r="BR203" s="9">
        <f t="shared" si="877"/>
        <v>95.326100700405632</v>
      </c>
      <c r="BS203" s="9">
        <f t="shared" si="1188"/>
        <v>94.763508346680524</v>
      </c>
      <c r="BT203" s="97">
        <f t="shared" si="1189"/>
        <v>95.044804523543078</v>
      </c>
      <c r="BU203" s="15">
        <f t="shared" si="1190"/>
        <v>3.4748306658278781E-5</v>
      </c>
      <c r="BV203" s="12"/>
      <c r="BW203" s="11">
        <f t="shared" si="1191"/>
        <v>4.3445191213273969E-5</v>
      </c>
      <c r="BX203" s="10">
        <f t="shared" si="1192"/>
        <v>95.115139329282158</v>
      </c>
      <c r="BY203" s="9">
        <f t="shared" si="878"/>
        <v>95.326056793333194</v>
      </c>
      <c r="BZ203" s="9">
        <f t="shared" si="1193"/>
        <v>94.622974060335153</v>
      </c>
      <c r="CA203" s="97">
        <f t="shared" si="1194"/>
        <v>94.974515426834174</v>
      </c>
      <c r="CB203" s="15">
        <f t="shared" si="1195"/>
        <v>4.3425642475571264E-5</v>
      </c>
      <c r="CC203" s="12"/>
      <c r="CD203" s="11">
        <f t="shared" si="1196"/>
        <v>5.2122862285073612E-5</v>
      </c>
      <c r="CE203" s="10">
        <f t="shared" si="1197"/>
        <v>95.044822789890475</v>
      </c>
      <c r="CF203" s="9">
        <f t="shared" si="879"/>
        <v>95.325988219299774</v>
      </c>
      <c r="CG203" s="9">
        <f t="shared" si="1198"/>
        <v>94.482488671665479</v>
      </c>
      <c r="CH203" s="97">
        <f t="shared" si="1199"/>
        <v>94.904238445482633</v>
      </c>
      <c r="CI203" s="15">
        <f t="shared" si="1200"/>
        <v>5.2098434600547094E-5</v>
      </c>
      <c r="CJ203" s="12"/>
      <c r="CK203" s="11">
        <f t="shared" si="1201"/>
        <v>6.0795987608757561E-5</v>
      </c>
      <c r="CL203" s="10">
        <f t="shared" si="1202"/>
        <v>94.974512892808022</v>
      </c>
      <c r="CM203" s="9">
        <f t="shared" si="880"/>
        <v>95.325889519439386</v>
      </c>
      <c r="CN203" s="9">
        <f t="shared" si="1203"/>
        <v>94.342051935918761</v>
      </c>
      <c r="CO203" s="97">
        <f t="shared" si="1204"/>
        <v>94.833970727679073</v>
      </c>
      <c r="CP203" s="15">
        <f t="shared" si="1205"/>
        <v>6.0766360985451303E-5</v>
      </c>
      <c r="CQ203" s="12"/>
      <c r="CR203" s="11">
        <f t="shared" si="1206"/>
        <v>6.9464244656576449E-5</v>
      </c>
      <c r="CS203" s="10">
        <f t="shared" si="1207"/>
        <v>94.904206792571159</v>
      </c>
      <c r="CT203" s="9">
        <f t="shared" si="881"/>
        <v>95.3257552449071</v>
      </c>
      <c r="CU203" s="9">
        <f t="shared" si="882"/>
        <v>94.201663602080259</v>
      </c>
      <c r="CV203" s="97">
        <f t="shared" si="1208"/>
        <v>94.76370942349368</v>
      </c>
      <c r="CW203" s="15">
        <f t="shared" si="1209"/>
        <v>6.9429100588240349E-5</v>
      </c>
      <c r="CX203" s="12"/>
      <c r="CY203" s="11">
        <f t="shared" si="1210"/>
        <v>7.8127311869898063E-5</v>
      </c>
      <c r="CZ203" s="10">
        <f t="shared" si="1211"/>
        <v>94.833901646102376</v>
      </c>
      <c r="DA203" s="9">
        <f t="shared" si="883"/>
        <v>95.325579957681029</v>
      </c>
      <c r="DB203" s="9">
        <f t="shared" si="884"/>
        <v>94.06132341292718</v>
      </c>
      <c r="DC203" s="97">
        <f t="shared" si="1212"/>
        <v>94.693451685304098</v>
      </c>
      <c r="DD203" s="15">
        <f t="shared" si="1213"/>
        <v>7.8086333418794497E-5</v>
      </c>
      <c r="DE203" s="12"/>
      <c r="DF203" s="11">
        <f t="shared" si="1214"/>
        <v>8.6784868705748071E-5</v>
      </c>
      <c r="DG203" s="10">
        <f t="shared" si="1215"/>
        <v>94.763594613136419</v>
      </c>
      <c r="DH203" s="9">
        <f t="shared" si="885"/>
        <v>95.325358231359829</v>
      </c>
      <c r="DI203" s="9">
        <f t="shared" si="886"/>
        <v>93.921031105083543</v>
      </c>
      <c r="DJ203" s="97">
        <f t="shared" si="1216"/>
        <v>94.623194668221686</v>
      </c>
      <c r="DK203" s="15">
        <f t="shared" si="1217"/>
        <v>8.6737740584777389E-5</v>
      </c>
      <c r="DL203" s="12"/>
      <c r="DM203" s="11">
        <f t="shared" si="1218"/>
        <v>9.5436595683020609E-5</v>
      </c>
      <c r="DN203" s="10">
        <f t="shared" si="1219"/>
        <v>94.693282856644515</v>
      </c>
      <c r="DO203" s="9">
        <f t="shared" si="887"/>
        <v>95.325084651955251</v>
      </c>
      <c r="DP203" s="9">
        <f t="shared" si="888"/>
        <v>93.78078640907782</v>
      </c>
      <c r="DQ203" s="97">
        <f t="shared" si="1220"/>
        <v>94.552935530516535</v>
      </c>
      <c r="DR203" s="15">
        <f t="shared" si="1221"/>
        <v>9.538300433703738E-5</v>
      </c>
      <c r="DS203" s="12"/>
      <c r="DT203" s="11">
        <f t="shared" si="1222"/>
        <v>1.0408217442824477E-4</v>
      </c>
      <c r="DU203" s="10">
        <f t="shared" si="1223"/>
        <v>94.622963543257455</v>
      </c>
      <c r="DV203" s="9">
        <f t="shared" si="889"/>
        <v>95.324753818679667</v>
      </c>
      <c r="DW203" s="9">
        <f t="shared" si="890"/>
        <v>93.640589049402138</v>
      </c>
      <c r="DX203" s="97">
        <f t="shared" si="1224"/>
        <v>94.482671434040896</v>
      </c>
      <c r="DY203" s="15">
        <f t="shared" si="1225"/>
        <v>1.0402180811458408E-4</v>
      </c>
      <c r="DZ203" s="12"/>
      <c r="EA203" s="11">
        <f t="shared" si="1226"/>
        <v>1.127212877209509E-4</v>
      </c>
      <c r="EB203" s="10">
        <f t="shared" si="1227"/>
        <v>94.552633843686877</v>
      </c>
      <c r="EC203" s="9">
        <f t="shared" si="891"/>
        <v>95.324360344728248</v>
      </c>
      <c r="ED203" s="9">
        <f t="shared" si="892"/>
        <v>93.500438744573259</v>
      </c>
      <c r="EE203" s="97">
        <f t="shared" si="1228"/>
        <v>94.412399544650754</v>
      </c>
      <c r="EF203" s="15">
        <f t="shared" si="1229"/>
        <v>1.1265383658913306E-4</v>
      </c>
      <c r="EG203" s="12"/>
      <c r="EH203" s="11">
        <f t="shared" si="1230"/>
        <v>1.2135361953863307E-4</v>
      </c>
      <c r="EI203" s="10">
        <f t="shared" si="1231"/>
        <v>94.48229093314464</v>
      </c>
      <c r="EJ203" s="9">
        <f t="shared" si="893"/>
        <v>95.323898858055614</v>
      </c>
      <c r="EK203" s="9">
        <f t="shared" si="894"/>
        <v>93.360335207195234</v>
      </c>
      <c r="EL203" s="97">
        <f t="shared" si="1232"/>
        <v>94.342117032625424</v>
      </c>
      <c r="EM203" s="15">
        <f t="shared" si="1233"/>
        <v>1.2127877570921351E-4</v>
      </c>
      <c r="EN203" s="12"/>
      <c r="EO203" s="11">
        <f t="shared" si="1234"/>
        <v>1.2997885510126396E-4</v>
      </c>
      <c r="EP203" s="10">
        <f t="shared" si="1235"/>
        <v>94.411931991760241</v>
      </c>
      <c r="EQ203" s="9">
        <f t="shared" si="895"/>
        <v>95.323364002146661</v>
      </c>
      <c r="ER203" s="9">
        <f t="shared" si="896"/>
        <v>93.220278144024164</v>
      </c>
      <c r="ES203" s="97">
        <f t="shared" si="1236"/>
        <v>94.27182107308542</v>
      </c>
      <c r="ET203" s="15">
        <f t="shared" si="1237"/>
        <v>1.2989631274376839E-4</v>
      </c>
      <c r="EU203" s="12"/>
      <c r="EV203" s="11">
        <f t="shared" si="1238"/>
        <v>1.3859668091535852E-4</v>
      </c>
      <c r="EW203" s="10">
        <f t="shared" si="1239"/>
        <v>94.341554204996285</v>
      </c>
      <c r="EX203" s="9">
        <f t="shared" si="897"/>
        <v>95.322750436781462</v>
      </c>
      <c r="EY203" s="9">
        <f t="shared" si="898"/>
        <v>93.080267256033736</v>
      </c>
      <c r="EZ203" s="97">
        <f t="shared" si="1240"/>
        <v>94.201508846407592</v>
      </c>
      <c r="FA203" s="15">
        <f t="shared" si="1241"/>
        <v>1.3850613632535979E-4</v>
      </c>
      <c r="FB203" s="12"/>
      <c r="FC203" s="11">
        <f t="shared" si="1242"/>
        <v>1.472067848176287E-4</v>
      </c>
      <c r="FD203" s="10">
        <f t="shared" si="1243"/>
        <v>94.271154764061265</v>
      </c>
      <c r="FE203" s="9">
        <f t="shared" si="899"/>
        <v>95.322052838793866</v>
      </c>
      <c r="FF203" s="9">
        <f t="shared" si="900"/>
        <v>92.940302238484264</v>
      </c>
      <c r="FG203" s="97">
        <f t="shared" si="1244"/>
        <v>94.131177538639065</v>
      </c>
      <c r="FH203" s="15">
        <f t="shared" si="1245"/>
        <v>1.4710793649274579E-4</v>
      </c>
      <c r="FI203" s="12"/>
      <c r="FJ203" s="11">
        <f t="shared" si="1246"/>
        <v>1.5580885601805362E-4</v>
      </c>
      <c r="FK203" s="10">
        <f t="shared" si="1247"/>
        <v>94.200730866320924</v>
      </c>
      <c r="FL203" s="9">
        <f t="shared" si="901"/>
        <v>95.321265902823683</v>
      </c>
      <c r="FM203" s="9">
        <f t="shared" si="902"/>
        <v>92.800382780991455</v>
      </c>
      <c r="FN203" s="97">
        <f t="shared" si="1248"/>
        <v>94.060824341907562</v>
      </c>
      <c r="FO203" s="15">
        <f t="shared" si="1249"/>
        <v>1.5570140473310966E-4</v>
      </c>
      <c r="FP203" s="12"/>
      <c r="FQ203" s="11">
        <f t="shared" si="1250"/>
        <v>1.6440258514259143E-4</v>
      </c>
      <c r="FR203" s="10">
        <f t="shared" si="1251"/>
        <v>94.13027971570618</v>
      </c>
      <c r="FS203" s="9">
        <f t="shared" si="903"/>
        <v>95.320384342062241</v>
      </c>
      <c r="FT203" s="9">
        <f t="shared" si="904"/>
        <v>92.660508567598058</v>
      </c>
      <c r="FU203" s="97">
        <f t="shared" si="1252"/>
        <v>93.990446454830149</v>
      </c>
      <c r="FV203" s="15">
        <f t="shared" si="1253"/>
        <v>1.6428623402366596E-4</v>
      </c>
      <c r="FW203" s="12"/>
      <c r="FX203" s="11">
        <f t="shared" si="1254"/>
        <v>1.7298766427531915E-4</v>
      </c>
      <c r="FY203" s="10">
        <f t="shared" si="1255"/>
        <v>94.059798523119071</v>
      </c>
      <c r="FZ203" s="9">
        <f t="shared" si="905"/>
        <v>95.319402888991064</v>
      </c>
      <c r="GA203" s="9">
        <f t="shared" si="906"/>
        <v>92.52067927684628</v>
      </c>
      <c r="GB203" s="97">
        <f t="shared" si="1256"/>
        <v>93.920041082918672</v>
      </c>
      <c r="GC203" s="15">
        <f t="shared" si="1257"/>
        <v>1.7286211887282597E-4</v>
      </c>
      <c r="GD203" s="12"/>
      <c r="GE203" s="11">
        <f t="shared" si="1258"/>
        <v>1.8156378700010894E-4</v>
      </c>
      <c r="GF203" s="10">
        <f t="shared" si="1259"/>
        <v>93.989284506835617</v>
      </c>
      <c r="GG203" s="9">
        <f t="shared" si="907"/>
        <v>95.318316296113466</v>
      </c>
      <c r="GH203" s="9">
        <f t="shared" si="908"/>
        <v>92.380894581852985</v>
      </c>
      <c r="GI203" s="97">
        <f t="shared" si="1260"/>
        <v>93.849605438983218</v>
      </c>
      <c r="GJ203" s="15">
        <f t="shared" si="1261"/>
        <v>1.8142875536073118E-4</v>
      </c>
      <c r="GK203" s="12"/>
      <c r="GL203" s="11">
        <f t="shared" si="1262"/>
        <v>1.9013064844172682E-4</v>
      </c>
      <c r="GM203" s="10">
        <f t="shared" si="1263"/>
        <v>93.918734892906429</v>
      </c>
      <c r="GN203" s="9">
        <f t="shared" si="909"/>
        <v>95.317119336678871</v>
      </c>
      <c r="GO203" s="9">
        <f t="shared" si="910"/>
        <v>92.241154150384574</v>
      </c>
      <c r="GP203" s="115">
        <f t="shared" si="1264"/>
        <v>93.779136743531723</v>
      </c>
      <c r="GQ203" s="15">
        <f t="shared" si="1265"/>
        <v>1.8998584117936555E-4</v>
      </c>
      <c r="GR203" s="12"/>
      <c r="GS203" s="11">
        <f t="shared" si="1266"/>
        <v>1.9868794530650488E-4</v>
      </c>
      <c r="GT203" s="10">
        <f t="shared" si="1267"/>
        <v>93.848146915553471</v>
      </c>
      <c r="GU203" s="9">
        <f t="shared" si="911"/>
        <v>95.315806805399731</v>
      </c>
      <c r="GV203" s="9">
        <f t="shared" si="912"/>
        <v>92.101457644935479</v>
      </c>
      <c r="GW203" s="115">
        <f t="shared" si="1268"/>
        <v>93.708632225167605</v>
      </c>
      <c r="GX203" s="15">
        <f t="shared" si="1269"/>
        <v>1.9853307567199512E-4</v>
      </c>
      <c r="GY203" s="12"/>
      <c r="GZ203" s="11">
        <f t="shared" si="1270"/>
        <v>2.0723537592234984E-4</v>
      </c>
      <c r="HA203" s="10">
        <f t="shared" si="1271"/>
        <v>93.777517817564828</v>
      </c>
      <c r="HB203" s="9">
        <f t="shared" si="913"/>
        <v>95.314373519160682</v>
      </c>
      <c r="HC203" s="9">
        <f t="shared" si="914"/>
        <v>91.961804722806122</v>
      </c>
      <c r="HD203" s="97">
        <f t="shared" si="1272"/>
        <v>93.638089120983409</v>
      </c>
      <c r="HE203" s="15">
        <f t="shared" si="1273"/>
        <v>2.0707015987214472E-4</v>
      </c>
      <c r="HF203" s="12"/>
      <c r="HG203" s="11">
        <f t="shared" si="1274"/>
        <v>2.1577264027832678E-4</v>
      </c>
      <c r="HH203" s="10">
        <f t="shared" si="1275"/>
        <v>93.7068448506853</v>
      </c>
      <c r="HI203" s="9">
        <f t="shared" si="915"/>
        <v>95.312814317719969</v>
      </c>
      <c r="HJ203" s="9">
        <f t="shared" si="916"/>
        <v>91.822195036183771</v>
      </c>
      <c r="HK203" s="97">
        <f t="shared" si="1276"/>
        <v>93.56750467695187</v>
      </c>
      <c r="HL203" s="15">
        <f t="shared" si="1277"/>
        <v>2.1559679654193509E-4</v>
      </c>
      <c r="HM203" s="12"/>
      <c r="HN203" s="11">
        <f t="shared" si="1278"/>
        <v>2.2429944006359357E-4</v>
      </c>
      <c r="HO203" s="10">
        <f t="shared" si="1279"/>
        <v>93.636125276004464</v>
      </c>
      <c r="HP203" s="9">
        <f t="shared" si="917"/>
        <v>95.311124064402762</v>
      </c>
      <c r="HQ203" s="9">
        <f t="shared" si="918"/>
        <v>91.682628232224232</v>
      </c>
      <c r="HR203" s="115">
        <f t="shared" si="1280"/>
        <v>93.496876148313504</v>
      </c>
      <c r="HS203" s="15">
        <f t="shared" si="1281"/>
        <v>2.2411269020984994E-4</v>
      </c>
      <c r="HT203" s="12"/>
      <c r="HU203" s="11">
        <f t="shared" si="1672"/>
        <v>2.3281547870580133E-4</v>
      </c>
      <c r="HV203" s="10">
        <f t="shared" si="1282"/>
        <v>93.565356364341056</v>
      </c>
      <c r="HW203" s="9">
        <f t="shared" si="919"/>
        <v>95.309297646786263</v>
      </c>
      <c r="HX203" s="9">
        <f t="shared" si="920"/>
        <v>91.543103953134562</v>
      </c>
      <c r="HY203" s="115">
        <f t="shared" si="1283"/>
        <v>93.426200799960412</v>
      </c>
      <c r="HZ203" s="15">
        <f t="shared" si="1284"/>
        <v>2.3261754720795509E-4</v>
      </c>
      <c r="IA203" s="12"/>
      <c r="IB203" s="11">
        <f t="shared" si="1673"/>
        <v>2.4132046140894209E-4</v>
      </c>
      <c r="IC203" s="10">
        <f t="shared" si="1285"/>
        <v>93.494535396623689</v>
      </c>
      <c r="ID203" s="9">
        <f t="shared" si="921"/>
        <v>95.307329977376483</v>
      </c>
      <c r="IE203" s="9">
        <f t="shared" si="922"/>
        <v>91.403621836257557</v>
      </c>
      <c r="IF203" s="115">
        <f t="shared" si="1286"/>
        <v>93.35547590681702</v>
      </c>
      <c r="IG203" s="15">
        <f t="shared" si="1287"/>
        <v>2.4111107570846813E-4</v>
      </c>
      <c r="IH203" s="12"/>
      <c r="II203" s="11">
        <f t="shared" si="1674"/>
        <v>2.4981409519056979E-4</v>
      </c>
      <c r="IJ203" s="10">
        <f t="shared" si="1288"/>
        <v>93.423659664268229</v>
      </c>
      <c r="IK203" s="9">
        <f t="shared" si="923"/>
        <v>95.305215994276452</v>
      </c>
      <c r="IL203" s="9">
        <f t="shared" si="924"/>
        <v>91.264181514157443</v>
      </c>
      <c r="IM203" s="115">
        <f t="shared" si="1289"/>
        <v>93.284698754216947</v>
      </c>
      <c r="IN203" s="15">
        <f t="shared" si="1290"/>
        <v>2.4959298575974697E-4</v>
      </c>
      <c r="IO203" s="12"/>
      <c r="IP203" s="11">
        <f t="shared" si="1675"/>
        <v>2.5829608891844892E-4</v>
      </c>
      <c r="IQ203" s="10">
        <f t="shared" si="1291"/>
        <v>93.352726469551399</v>
      </c>
      <c r="IR203" s="9">
        <f t="shared" si="925"/>
        <v>95.302950661845657</v>
      </c>
      <c r="IS203" s="9">
        <f t="shared" si="926"/>
        <v>91.124782614706604</v>
      </c>
      <c r="IT203" s="115">
        <f t="shared" si="1292"/>
        <v>93.21386663827613</v>
      </c>
      <c r="IU203" s="15">
        <f t="shared" si="1293"/>
        <v>2.5806298932165898E-4</v>
      </c>
      <c r="IV203" s="12"/>
      <c r="IW203" s="11">
        <f t="shared" si="1676"/>
        <v>2.6676615334660103E-4</v>
      </c>
      <c r="IX203" s="10">
        <f t="shared" si="1294"/>
        <v>93.281733125980494</v>
      </c>
      <c r="IY203" s="9">
        <f t="shared" si="927"/>
        <v>95.300528971350687</v>
      </c>
      <c r="IZ203" s="9">
        <f t="shared" si="928"/>
        <v>90.985424761173519</v>
      </c>
      <c r="JA203" s="115">
        <f t="shared" si="1295"/>
        <v>93.142976866262103</v>
      </c>
      <c r="JB203" s="15">
        <f t="shared" si="1296"/>
        <v>2.6652080030033687E-4</v>
      </c>
      <c r="JC203" s="12"/>
      <c r="JD203" s="11">
        <f t="shared" si="1677"/>
        <v>2.7522400115074028E-4</v>
      </c>
      <c r="JE203" s="10">
        <f t="shared" si="1297"/>
        <v>93.210676958659207</v>
      </c>
      <c r="JF203" s="9">
        <f t="shared" si="929"/>
        <v>95.297945941606756</v>
      </c>
      <c r="JG203" s="9">
        <f t="shared" si="930"/>
        <v>90.846107572312377</v>
      </c>
      <c r="JH203" s="115">
        <f t="shared" si="1298"/>
        <v>93.072026756959559</v>
      </c>
      <c r="JI203" s="15">
        <f t="shared" si="1299"/>
        <v>2.7496613458226842E-4</v>
      </c>
      <c r="JJ203" s="12"/>
      <c r="JK203" s="11">
        <f t="shared" si="1678"/>
        <v>2.8366934696307037E-4</v>
      </c>
      <c r="JL203" s="10">
        <f t="shared" si="1300"/>
        <v>93.139555304649662</v>
      </c>
      <c r="JM203" s="9">
        <f t="shared" si="931"/>
        <v>95.295196619610138</v>
      </c>
      <c r="JN203" s="9">
        <f t="shared" si="932"/>
        <v>90.706830662452433</v>
      </c>
      <c r="JO203" s="115">
        <f t="shared" si="1301"/>
        <v>93.001013641031278</v>
      </c>
      <c r="JP203" s="15">
        <f t="shared" si="1302"/>
        <v>2.8339871006783577E-4</v>
      </c>
      <c r="JQ203" s="12"/>
      <c r="JR203" s="11">
        <f t="shared" si="1679"/>
        <v>2.921019074065174E-4</v>
      </c>
      <c r="JS203" s="10">
        <f t="shared" si="1303"/>
        <v>93.068365513329752</v>
      </c>
      <c r="JT203" s="9">
        <f t="shared" si="933"/>
        <v>95.292276081161191</v>
      </c>
      <c r="JU203" s="9">
        <f t="shared" si="934"/>
        <v>90.567593641590108</v>
      </c>
      <c r="JV203" s="115">
        <f t="shared" si="1304"/>
        <v>92.929934861375642</v>
      </c>
      <c r="JW203" s="15">
        <f t="shared" si="1305"/>
        <v>2.9181824670411287E-4</v>
      </c>
      <c r="JX203" s="12"/>
      <c r="JY203" s="11">
        <f t="shared" si="1680"/>
        <v>3.0052140112825571E-4</v>
      </c>
      <c r="JZ203" s="10">
        <f t="shared" si="1306"/>
        <v>92.997104946747044</v>
      </c>
      <c r="KA203" s="9">
        <f t="shared" si="935"/>
        <v>95.289179431477933</v>
      </c>
      <c r="KB203" s="9">
        <f t="shared" si="936"/>
        <v>90.428396115481007</v>
      </c>
      <c r="KC203" s="115">
        <f t="shared" si="1307"/>
        <v>92.858787773479463</v>
      </c>
      <c r="KD203" s="15">
        <f t="shared" si="1308"/>
        <v>3.0022446651707625E-4</v>
      </c>
      <c r="KE203" s="12"/>
      <c r="KF203" s="11">
        <f t="shared" si="1681"/>
        <v>3.08927548832642E-4</v>
      </c>
      <c r="KG203" s="10">
        <f t="shared" si="1309"/>
        <v>92.925770979967879</v>
      </c>
      <c r="KH203" s="9">
        <f t="shared" si="937"/>
        <v>95.285901805800037</v>
      </c>
      <c r="KI203" s="9">
        <f t="shared" si="938"/>
        <v>90.289237685733411</v>
      </c>
      <c r="KJ203" s="115">
        <f t="shared" si="1310"/>
        <v>92.787569745766717</v>
      </c>
      <c r="KK203" s="15">
        <f t="shared" si="1311"/>
        <v>3.086170936431365E-4</v>
      </c>
      <c r="KL203" s="12"/>
      <c r="KM203" s="11">
        <f t="shared" si="1682"/>
        <v>3.1732007331348414E-4</v>
      </c>
      <c r="KN203" s="10">
        <f t="shared" si="1312"/>
        <v>92.854361001422347</v>
      </c>
      <c r="KO203" s="9">
        <f t="shared" si="939"/>
        <v>95.282438369983083</v>
      </c>
      <c r="KP203" s="9">
        <f t="shared" si="940"/>
        <v>90.150117949902167</v>
      </c>
      <c r="KQ203" s="115">
        <f t="shared" si="1313"/>
        <v>92.716278159942618</v>
      </c>
      <c r="KR203" s="15">
        <f t="shared" si="1314"/>
        <v>3.169958543600432E-4</v>
      </c>
      <c r="KS203" s="12"/>
      <c r="KT203" s="11">
        <f t="shared" si="1683"/>
        <v>3.2569869948568847E-4</v>
      </c>
      <c r="KU203" s="10">
        <f t="shared" si="1315"/>
        <v>92.782872413244533</v>
      </c>
      <c r="KV203" s="9">
        <f t="shared" si="941"/>
        <v>95.278784321082938</v>
      </c>
      <c r="KW203" s="9">
        <f t="shared" si="942"/>
        <v>90.0110365015844</v>
      </c>
      <c r="KX203" s="115">
        <f t="shared" si="1316"/>
        <v>92.644910411333669</v>
      </c>
      <c r="KY203" s="15">
        <f t="shared" si="1317"/>
        <v>3.2536047711706636E-4</v>
      </c>
      <c r="KZ203" s="12"/>
      <c r="LA203" s="11">
        <f t="shared" si="1684"/>
        <v>3.3406315441619798E-4</v>
      </c>
      <c r="LB203" s="10">
        <f t="shared" si="1318"/>
        <v>92.711302631608675</v>
      </c>
      <c r="LC203" s="9">
        <f t="shared" si="943"/>
        <v>95.274934887930115</v>
      </c>
      <c r="LD203" s="9">
        <f t="shared" si="944"/>
        <v>89.871992930514779</v>
      </c>
      <c r="LE203" s="115">
        <f t="shared" si="1319"/>
        <v>92.573463909222454</v>
      </c>
      <c r="LF203" s="15">
        <f t="shared" si="1320"/>
        <v>3.3371069256458991E-4</v>
      </c>
      <c r="LG203" s="12"/>
      <c r="LH203" s="11">
        <f t="shared" si="1685"/>
        <v>3.424131673543441E-4</v>
      </c>
      <c r="LI203" s="10">
        <f t="shared" si="1321"/>
        <v>92.639649087060064</v>
      </c>
      <c r="LJ203" s="9">
        <f t="shared" si="945"/>
        <v>95.270885331694117</v>
      </c>
      <c r="LK203" s="9">
        <f t="shared" si="946"/>
        <v>89.732986822662667</v>
      </c>
      <c r="LL203" s="115">
        <f t="shared" si="1322"/>
        <v>92.501936077178385</v>
      </c>
      <c r="LM203" s="15">
        <f t="shared" si="1323"/>
        <v>3.42046233582968E-4</v>
      </c>
      <c r="LN203" s="12"/>
      <c r="LO203" s="11">
        <f t="shared" si="1686"/>
        <v>3.5074846976147024E-4</v>
      </c>
      <c r="LP203" s="10">
        <f t="shared" si="1324"/>
        <v>92.56790922484177</v>
      </c>
      <c r="LQ203" s="9">
        <f t="shared" si="947"/>
        <v>95.266630946437502</v>
      </c>
      <c r="LR203" s="9">
        <f t="shared" si="948"/>
        <v>89.594017760329905</v>
      </c>
      <c r="LS203" s="115">
        <f t="shared" si="1325"/>
        <v>92.430324353383696</v>
      </c>
      <c r="LT203" s="15">
        <f t="shared" si="1326"/>
        <v>3.5036683531069823E-4</v>
      </c>
      <c r="LU203" s="12"/>
      <c r="LV203" s="11">
        <f t="shared" si="1687"/>
        <v>3.5906879533988779E-4</v>
      </c>
      <c r="LW203" s="10">
        <f t="shared" si="1327"/>
        <v>92.496080505216526</v>
      </c>
      <c r="LX203" s="9">
        <f t="shared" si="949"/>
        <v>95.26216705965966</v>
      </c>
      <c r="LY203" s="9">
        <f t="shared" si="950"/>
        <v>89.455085322248493</v>
      </c>
      <c r="LZ203" s="115">
        <f t="shared" si="1328"/>
        <v>92.358626190954084</v>
      </c>
      <c r="MA203" s="15">
        <f t="shared" si="1329"/>
        <v>3.5867223517198582E-4</v>
      </c>
      <c r="MB203" s="12"/>
      <c r="MC203" s="11">
        <f t="shared" si="1688"/>
        <v>3.6737388006120923E-4</v>
      </c>
      <c r="MD203" s="10">
        <f t="shared" si="1330"/>
        <v>92.424160403783361</v>
      </c>
      <c r="ME203" s="9">
        <f t="shared" si="951"/>
        <v>95.257489032830208</v>
      </c>
      <c r="MF203" s="9">
        <f t="shared" si="952"/>
        <v>89.316189083680044</v>
      </c>
      <c r="MG203" s="115">
        <f t="shared" si="1331"/>
        <v>92.286839058255126</v>
      </c>
      <c r="MH203" s="15">
        <f t="shared" si="1332"/>
        <v>3.6696217290354584E-4</v>
      </c>
      <c r="MI203" s="12"/>
      <c r="MJ203" s="11">
        <f t="shared" si="1689"/>
        <v>3.7566346219393708E-4</v>
      </c>
      <c r="MK203" s="10">
        <f t="shared" si="1333"/>
        <v>92.352146411789846</v>
      </c>
      <c r="ML203" s="9">
        <f t="shared" si="953"/>
        <v>95.252592261911772</v>
      </c>
      <c r="MM203" s="9">
        <f t="shared" si="954"/>
        <v>89.177328616515112</v>
      </c>
      <c r="MN203" s="115">
        <f t="shared" si="1334"/>
        <v>92.214960439213442</v>
      </c>
      <c r="MO203" s="15">
        <f t="shared" si="1335"/>
        <v>3.7523639058074568E-4</v>
      </c>
      <c r="MP203" s="12"/>
      <c r="MQ203" s="11">
        <f t="shared" si="1690"/>
        <v>3.8393728233041165E-4</v>
      </c>
      <c r="MR203" s="10">
        <f t="shared" si="1336"/>
        <v>92.280036036438972</v>
      </c>
      <c r="MS203" s="9">
        <f t="shared" si="955"/>
        <v>95.247472177872311</v>
      </c>
      <c r="MT203" s="9">
        <f t="shared" si="956"/>
        <v>89.038503489372957</v>
      </c>
      <c r="MU203" s="115">
        <f t="shared" si="1337"/>
        <v>92.142987833622641</v>
      </c>
      <c r="MV203" s="15">
        <f t="shared" si="1338"/>
        <v>3.834946326430977E-4</v>
      </c>
      <c r="MW203" s="12"/>
      <c r="MX203" s="11">
        <f t="shared" si="1691"/>
        <v>3.9219508341308511E-4</v>
      </c>
      <c r="MY203" s="10">
        <f t="shared" si="1339"/>
        <v>92.20782680119089</v>
      </c>
      <c r="MZ203" s="9">
        <f t="shared" si="957"/>
        <v>95.242124247186624</v>
      </c>
      <c r="NA203" s="9">
        <f t="shared" si="958"/>
        <v>88.899713267703135</v>
      </c>
      <c r="NB203" s="115">
        <f t="shared" si="1340"/>
        <v>92.070918757444872</v>
      </c>
      <c r="NC203" s="15">
        <f t="shared" si="1341"/>
        <v>3.9173664591896003E-4</v>
      </c>
      <c r="ND203" s="12"/>
      <c r="NE203" s="11">
        <f t="shared" si="1692"/>
        <v>4.0043661076002285E-4</v>
      </c>
      <c r="NF203" s="10">
        <f t="shared" si="1342"/>
        <v>92.135516246060192</v>
      </c>
      <c r="NG203" s="9">
        <f t="shared" si="959"/>
        <v>95.236543972327212</v>
      </c>
      <c r="NH203" s="9">
        <f t="shared" si="960"/>
        <v>88.760957513885813</v>
      </c>
      <c r="NI203" s="115">
        <f t="shared" si="1343"/>
        <v>91.998750743106513</v>
      </c>
      <c r="NJ203" s="15">
        <f t="shared" si="1344"/>
        <v>3.9996217964964636E-4</v>
      </c>
      <c r="NK203" s="12"/>
      <c r="NL203" s="11">
        <f t="shared" si="1693"/>
        <v>4.0866161208982777E-4</v>
      </c>
      <c r="NM203" s="10">
        <f t="shared" si="1345"/>
        <v>92.063101927907098</v>
      </c>
      <c r="NN203" s="9">
        <f t="shared" si="961"/>
        <v>95.230726892244192</v>
      </c>
      <c r="NO203" s="9">
        <f t="shared" si="962"/>
        <v>88.62223578733348</v>
      </c>
      <c r="NP203" s="115">
        <f t="shared" si="1346"/>
        <v>91.926481339788836</v>
      </c>
      <c r="NQ203" s="15">
        <f t="shared" si="1347"/>
        <v>4.0817098551280311E-4</v>
      </c>
      <c r="NR203" s="12"/>
      <c r="NS203" s="11">
        <f t="shared" si="1694"/>
        <v>4.1686983754580902E-4</v>
      </c>
      <c r="NT203" s="10">
        <f t="shared" si="1348"/>
        <v>91.990581420723885</v>
      </c>
      <c r="NU203" s="9">
        <f t="shared" si="963"/>
        <v>95.224668582834383</v>
      </c>
      <c r="NV203" s="9">
        <f t="shared" si="964"/>
        <v>88.483547644593372</v>
      </c>
      <c r="NW203" s="115">
        <f t="shared" si="1349"/>
        <v>91.854108113713878</v>
      </c>
      <c r="NX203" s="15">
        <f t="shared" si="1350"/>
        <v>4.1636281764504269E-4</v>
      </c>
      <c r="NY203" s="12"/>
      <c r="NZ203" s="11">
        <f t="shared" si="1695"/>
        <v>4.2506103971943338E-4</v>
      </c>
      <c r="OA203" s="10">
        <f t="shared" si="1351"/>
        <v>91.917952315916168</v>
      </c>
      <c r="OB203" s="9">
        <f t="shared" si="965"/>
        <v>95.218364657399377</v>
      </c>
      <c r="OC203" s="9">
        <f t="shared" si="966"/>
        <v>88.344892639449839</v>
      </c>
      <c r="OD203" s="115">
        <f t="shared" si="1352"/>
        <v>91.781628648424601</v>
      </c>
      <c r="OE203" s="15">
        <f t="shared" si="1353"/>
        <v>4.2453743266391983E-4</v>
      </c>
      <c r="OF203" s="12"/>
      <c r="OG203" s="11">
        <f t="shared" si="1696"/>
        <v>4.3323497367310742E-4</v>
      </c>
      <c r="OH203" s="10">
        <f t="shared" si="1354"/>
        <v>91.845212222578624</v>
      </c>
      <c r="OI203" s="9">
        <f t="shared" si="967"/>
        <v>95.211810767092615</v>
      </c>
      <c r="OJ203" s="9">
        <f t="shared" si="968"/>
        <v>88.206270323026658</v>
      </c>
      <c r="OK203" s="115">
        <f t="shared" si="1355"/>
        <v>91.709040545059636</v>
      </c>
      <c r="OL203" s="15">
        <f t="shared" si="1356"/>
        <v>4.3269458968922021E-4</v>
      </c>
      <c r="OM203" s="12"/>
      <c r="ON203" s="11">
        <f t="shared" si="1697"/>
        <v>4.413913969622824E-4</v>
      </c>
      <c r="OO203" s="10">
        <f t="shared" si="1357"/>
        <v>91.772358767765127</v>
      </c>
      <c r="OP203" s="9">
        <f t="shared" si="969"/>
        <v>95.205002601355318</v>
      </c>
      <c r="OQ203" s="9">
        <f t="shared" si="970"/>
        <v>88.067680243889725</v>
      </c>
      <c r="OR203" s="115">
        <f t="shared" si="1358"/>
        <v>91.636341422622522</v>
      </c>
      <c r="OS203" s="15">
        <f t="shared" si="1359"/>
        <v>4.4083405036355201E-4</v>
      </c>
      <c r="OT203" s="12"/>
      <c r="OU203" s="11">
        <f t="shared" si="1698"/>
        <v>4.4953006965685137E-4</v>
      </c>
      <c r="OV203" s="10">
        <f t="shared" si="1360"/>
        <v>91.699389596753477</v>
      </c>
      <c r="OW203" s="9">
        <f t="shared" si="971"/>
        <v>95.197935888341348</v>
      </c>
      <c r="OX203" s="9">
        <f t="shared" si="972"/>
        <v>87.929121948151462</v>
      </c>
      <c r="OY203" s="115">
        <f t="shared" si="1361"/>
        <v>91.563528918246405</v>
      </c>
      <c r="OZ203" s="15">
        <f t="shared" si="1362"/>
        <v>4.4895557887212955E-4</v>
      </c>
      <c r="PA203" s="12"/>
      <c r="PB203" s="11">
        <f t="shared" si="1699"/>
        <v>4.5765075436175474E-4</v>
      </c>
      <c r="PC203" s="10">
        <f t="shared" si="1363"/>
        <v>91.626302373305379</v>
      </c>
      <c r="PD203" s="9">
        <f t="shared" si="973"/>
        <v>95.190606395330875</v>
      </c>
      <c r="PE203" s="9">
        <f t="shared" si="974"/>
        <v>87.790594979573072</v>
      </c>
      <c r="PF203" s="115">
        <f t="shared" si="1364"/>
        <v>91.490600687451973</v>
      </c>
      <c r="PG203" s="15">
        <f t="shared" si="1365"/>
        <v>4.5705894196201169E-4</v>
      </c>
      <c r="PH203" s="12"/>
      <c r="PI203" s="11">
        <f t="shared" si="1700"/>
        <v>4.6575321623702401E-4</v>
      </c>
      <c r="PJ203" s="10">
        <f t="shared" si="1366"/>
        <v>91.553094779919718</v>
      </c>
      <c r="PK203" s="9">
        <f t="shared" si="975"/>
        <v>95.183009929132766</v>
      </c>
      <c r="PL203" s="9">
        <f t="shared" si="976"/>
        <v>87.652098879668472</v>
      </c>
      <c r="PM203" s="115">
        <f t="shared" si="1367"/>
        <v>91.417554404400619</v>
      </c>
      <c r="PN203" s="15">
        <f t="shared" si="1368"/>
        <v>4.6514390896053586E-4</v>
      </c>
      <c r="PO203" s="12"/>
      <c r="PP203" s="11">
        <f t="shared" si="1701"/>
        <v>4.7383722301703242E-4</v>
      </c>
      <c r="PQ203" s="10">
        <f t="shared" si="1369"/>
        <v>91.479764518081026</v>
      </c>
      <c r="PR203" s="9">
        <f t="shared" si="977"/>
        <v>95.175142336475844</v>
      </c>
      <c r="PS203" s="9">
        <f t="shared" si="978"/>
        <v>87.513633187807869</v>
      </c>
      <c r="PT203" s="115">
        <f t="shared" si="1370"/>
        <v>91.344387762141849</v>
      </c>
      <c r="PU203" s="15">
        <f t="shared" si="1371"/>
        <v>4.7321025179308644E-4</v>
      </c>
      <c r="PV203" s="12"/>
      <c r="PW203" s="11">
        <f t="shared" si="1702"/>
        <v>4.8190254502907253E-4</v>
      </c>
      <c r="PX203" s="10">
        <f t="shared" si="1372"/>
        <v>91.406309308502088</v>
      </c>
      <c r="PY203" s="9">
        <f t="shared" si="979"/>
        <v>95.166999504388713</v>
      </c>
      <c r="PZ203" s="9">
        <f t="shared" si="980"/>
        <v>87.375197441321433</v>
      </c>
      <c r="QA203" s="115">
        <f t="shared" si="1373"/>
        <v>91.271098472855073</v>
      </c>
      <c r="QB203" s="15">
        <f t="shared" si="1374"/>
        <v>4.8125774500014774E-4</v>
      </c>
      <c r="QC203" s="12"/>
      <c r="QD203" s="11">
        <f t="shared" si="1703"/>
        <v>4.8994895521122341E-4</v>
      </c>
      <c r="QE203" s="10">
        <f t="shared" si="1375"/>
        <v>91.332726891360934</v>
      </c>
      <c r="QF203" s="9">
        <f t="shared" si="981"/>
        <v>95.158577360568401</v>
      </c>
      <c r="QG203" s="9">
        <f t="shared" si="982"/>
        <v>87.236791175603486</v>
      </c>
      <c r="QH203" s="115">
        <f t="shared" si="1376"/>
        <v>91.197684268085936</v>
      </c>
      <c r="QI203" s="15">
        <f t="shared" si="1377"/>
        <v>4.8928616575364694E-4</v>
      </c>
      <c r="QJ203" s="12"/>
      <c r="QK203" s="11">
        <f t="shared" si="1704"/>
        <v>4.9797622912949469E-4</v>
      </c>
      <c r="QL203" s="10">
        <f t="shared" si="1378"/>
        <v>91.259015026532381</v>
      </c>
      <c r="QM203" s="9">
        <f t="shared" si="983"/>
        <v>95.149871873737652</v>
      </c>
      <c r="QN203" s="9">
        <f t="shared" si="984"/>
        <v>87.098413924214995</v>
      </c>
      <c r="QO203" s="115">
        <f t="shared" si="1379"/>
        <v>91.124142898976316</v>
      </c>
      <c r="QP203" s="15">
        <f t="shared" si="1380"/>
        <v>4.9729529387267958E-4</v>
      </c>
      <c r="QQ203" s="12"/>
      <c r="QR203" s="11">
        <f t="shared" si="1705"/>
        <v>5.0598414499436245E-4</v>
      </c>
      <c r="QS203" s="10">
        <f t="shared" si="1381"/>
        <v>91.185171493813044</v>
      </c>
      <c r="QT203" s="9">
        <f t="shared" si="985"/>
        <v>95.140879053990801</v>
      </c>
      <c r="QU203" s="9">
        <f t="shared" si="986"/>
        <v>86.960065218988518</v>
      </c>
      <c r="QV203" s="115">
        <f t="shared" si="1382"/>
        <v>91.05047213648966</v>
      </c>
      <c r="QW203" s="15">
        <f t="shared" si="1383"/>
        <v>5.0528491183839943E-4</v>
      </c>
      <c r="QX203" s="12"/>
      <c r="QY203" s="11">
        <f t="shared" si="1706"/>
        <v>5.1397248367646175E-4</v>
      </c>
      <c r="QZ203" s="10">
        <f t="shared" si="1384"/>
        <v>91.111194093141847</v>
      </c>
      <c r="RA203" s="9">
        <f t="shared" si="987"/>
        <v>95.131594953128428</v>
      </c>
      <c r="RB203" s="9">
        <f t="shared" si="988"/>
        <v>86.821744590130848</v>
      </c>
      <c r="RC203" s="115">
        <f t="shared" si="1385"/>
        <v>90.976669771629645</v>
      </c>
      <c r="RD203" s="15">
        <f t="shared" si="1386"/>
        <v>5.1325480480834637E-4</v>
      </c>
      <c r="RE203" s="12"/>
      <c r="RF203" s="11">
        <f t="shared" si="1707"/>
        <v>5.2194102872170584E-4</v>
      </c>
      <c r="RG203" s="10">
        <f t="shared" si="1387"/>
        <v>91.037080644813699</v>
      </c>
      <c r="RH203" s="9">
        <f t="shared" si="989"/>
        <v>95.122015664980523</v>
      </c>
      <c r="RI203" s="9">
        <f t="shared" si="990"/>
        <v>86.683451566326355</v>
      </c>
      <c r="RJ203" s="115">
        <f t="shared" si="1388"/>
        <v>90.902733615653432</v>
      </c>
      <c r="RK203" s="15">
        <f t="shared" si="1389"/>
        <v>5.2120476063002505E-4</v>
      </c>
      <c r="RL203" s="12"/>
      <c r="RM203" s="11">
        <f t="shared" si="1708"/>
        <v>5.2988956636566755E-4</v>
      </c>
      <c r="RN203" s="10">
        <f t="shared" si="1390"/>
        <v>90.962828989687779</v>
      </c>
      <c r="RO203" s="9">
        <f t="shared" si="991"/>
        <v>95.112137325718408</v>
      </c>
      <c r="RP203" s="9">
        <f t="shared" si="992"/>
        <v>86.545185674841065</v>
      </c>
      <c r="RQ203" s="115">
        <f t="shared" si="1391"/>
        <v>90.828661500279736</v>
      </c>
      <c r="RR203" s="15">
        <f t="shared" si="1392"/>
        <v>5.2913456985373148E-4</v>
      </c>
      <c r="RS203" s="12"/>
      <c r="RT203" s="11">
        <f t="shared" si="1709"/>
        <v>5.3781788554720089E-4</v>
      </c>
      <c r="RU203" s="10">
        <f t="shared" si="1393"/>
        <v>90.888436989390499</v>
      </c>
      <c r="RV203" s="9">
        <f t="shared" si="993"/>
        <v>95.101956114155229</v>
      </c>
      <c r="RW203" s="9">
        <f t="shared" si="994"/>
        <v>86.406946441624285</v>
      </c>
      <c r="RX203" s="115">
        <f t="shared" si="1394"/>
        <v>90.754451277889757</v>
      </c>
      <c r="RY203" s="15">
        <f t="shared" si="1395"/>
        <v>5.3704402574485458E-4</v>
      </c>
      <c r="RZ203" s="12"/>
      <c r="SA203" s="11">
        <f t="shared" si="1710"/>
        <v>5.4572577792151274E-4</v>
      </c>
      <c r="SB203" s="10">
        <f t="shared" si="1396"/>
        <v>90.813902526511527</v>
      </c>
      <c r="SC203" s="9">
        <f t="shared" si="995"/>
        <v>95.091468252035185</v>
      </c>
      <c r="SD203" s="9">
        <f t="shared" si="996"/>
        <v>86.268733391412141</v>
      </c>
      <c r="SE203" s="115">
        <f t="shared" si="1397"/>
        <v>90.68010082172367</v>
      </c>
      <c r="SF203" s="15">
        <f t="shared" si="1398"/>
        <v>5.4493292429532922E-4</v>
      </c>
      <c r="SG203" s="12"/>
      <c r="SH203" s="11">
        <f t="shared" si="1711"/>
        <v>5.5361303787241386E-4</v>
      </c>
      <c r="SI203" s="10">
        <f t="shared" si="1399"/>
        <v>90.739223504795035</v>
      </c>
      <c r="SJ203" s="9">
        <f t="shared" si="997"/>
        <v>95.080670004311301</v>
      </c>
      <c r="SK203" s="9">
        <f t="shared" si="998"/>
        <v>86.130546047829569</v>
      </c>
      <c r="SL203" s="115">
        <f t="shared" si="1400"/>
        <v>90.605608026070428</v>
      </c>
      <c r="SM203" s="15">
        <f t="shared" si="1401"/>
        <v>5.5280106423450531E-4</v>
      </c>
      <c r="SN203" s="12"/>
      <c r="SO203" s="11">
        <f t="shared" si="1712"/>
        <v>5.614794625239455E-4</v>
      </c>
      <c r="SP203" s="10">
        <f t="shared" si="1402"/>
        <v>90.664397849324544</v>
      </c>
      <c r="SQ203" s="9">
        <f t="shared" si="999"/>
        <v>95.069557679412014</v>
      </c>
      <c r="SR203" s="9">
        <f t="shared" si="1000"/>
        <v>85.992383933492434</v>
      </c>
      <c r="SS203" s="115">
        <f t="shared" si="1403"/>
        <v>90.530970806452217</v>
      </c>
      <c r="ST203" s="15">
        <f t="shared" si="1404"/>
        <v>5.6064824703929187E-4</v>
      </c>
      <c r="SU203" s="12"/>
      <c r="SV203" s="11">
        <f t="shared" si="1713"/>
        <v>5.693248517513156E-4</v>
      </c>
      <c r="SW203" s="10">
        <f t="shared" si="1405"/>
        <v>90.589423506702076</v>
      </c>
      <c r="SX203" s="9">
        <f t="shared" si="1001"/>
        <v>95.05812762949644</v>
      </c>
      <c r="SY203" s="9">
        <f t="shared" si="1002"/>
        <v>85.854246570109055</v>
      </c>
      <c r="SZ203" s="115">
        <f t="shared" si="1406"/>
        <v>90.456187099802747</v>
      </c>
      <c r="TA203" s="15">
        <f t="shared" si="1407"/>
        <v>5.6847427694366691E-4</v>
      </c>
      <c r="TB203" s="12"/>
      <c r="TC203" s="11">
        <f t="shared" si="1714"/>
        <v>5.7714900819114752E-4</v>
      </c>
      <c r="TD203" s="10">
        <f t="shared" si="1408"/>
        <v>90.514298445221385</v>
      </c>
      <c r="TE203" s="9">
        <f t="shared" si="1003"/>
        <v>95.046376250698302</v>
      </c>
      <c r="TF203" s="9">
        <f t="shared" si="1004"/>
        <v>85.716133478581625</v>
      </c>
      <c r="TG203" s="115">
        <f t="shared" si="1409"/>
        <v>90.38125486463997</v>
      </c>
      <c r="TH203" s="15">
        <f t="shared" si="1410"/>
        <v>5.7627896094747345E-4</v>
      </c>
      <c r="TI203" s="12"/>
      <c r="TJ203" s="11">
        <f t="shared" si="1715"/>
        <v>5.8495173725104689E-4</v>
      </c>
      <c r="TK203" s="10">
        <f t="shared" si="1411"/>
        <v>90.439020655035449</v>
      </c>
      <c r="TL203" s="9">
        <f t="shared" si="1005"/>
        <v>95.034299983358707</v>
      </c>
      <c r="TM203" s="9">
        <f t="shared" si="1006"/>
        <v>85.578044179106442</v>
      </c>
      <c r="TN203" s="115">
        <f t="shared" si="1412"/>
        <v>90.306172081232575</v>
      </c>
      <c r="TO203" s="15">
        <f t="shared" si="1413"/>
        <v>5.8406210882460763E-4</v>
      </c>
      <c r="TP203" s="12"/>
      <c r="TQ203" s="11">
        <f t="shared" si="1716"/>
        <v>5.927328471185319E-4</v>
      </c>
      <c r="TR203" s="10">
        <f t="shared" si="1414"/>
        <v>90.363588148317731</v>
      </c>
      <c r="TS203" s="9">
        <f t="shared" si="1007"/>
        <v>95.021895312247707</v>
      </c>
      <c r="TT203" s="9">
        <f t="shared" si="1008"/>
        <v>85.439978191274818</v>
      </c>
      <c r="TU203" s="115">
        <f t="shared" si="1415"/>
        <v>90.230936751761263</v>
      </c>
      <c r="TV203" s="15">
        <f t="shared" si="1416"/>
        <v>5.9182353313046458E-4</v>
      </c>
      <c r="TW203" s="12"/>
      <c r="TX203" s="11">
        <f t="shared" si="1717"/>
        <v>6.0049214876922415E-4</v>
      </c>
      <c r="TY203" s="10">
        <f t="shared" si="1417"/>
        <v>90.287998959418175</v>
      </c>
      <c r="TZ203" s="9">
        <f t="shared" si="1009"/>
        <v>95.009158766774647</v>
      </c>
      <c r="UA203" s="9">
        <f t="shared" si="1010"/>
        <v>85.301935034171976</v>
      </c>
      <c r="UB203" s="115">
        <f t="shared" si="1418"/>
        <v>90.155546900473311</v>
      </c>
      <c r="UC203" s="15">
        <f t="shared" si="1419"/>
        <v>5.9956304920883103E-4</v>
      </c>
      <c r="UD203" s="12"/>
      <c r="UE203" s="11">
        <f t="shared" si="1718"/>
        <v>6.0822945597447449E-4</v>
      </c>
      <c r="UF203" s="10">
        <f t="shared" si="1420"/>
        <v>90.212251145012544</v>
      </c>
      <c r="UG203" s="9">
        <f t="shared" si="1011"/>
        <v>94.996086921187441</v>
      </c>
      <c r="UH203" s="9">
        <f t="shared" si="1012"/>
        <v>85.163914226476834</v>
      </c>
      <c r="UI203" s="115">
        <f t="shared" si="1421"/>
        <v>90.080000573832137</v>
      </c>
      <c r="UJ203" s="15">
        <f t="shared" si="1422"/>
        <v>6.0728047519802543E-4</v>
      </c>
      <c r="UK203" s="12"/>
      <c r="UL203" s="11">
        <f t="shared" si="1719"/>
        <v>6.1594458530822289E-4</v>
      </c>
      <c r="UM203" s="10">
        <f t="shared" si="1423"/>
        <v>90.136342784246679</v>
      </c>
      <c r="UN203" s="9">
        <f t="shared" si="1013"/>
        <v>94.982676394760816</v>
      </c>
      <c r="UO203" s="9">
        <f t="shared" si="1014"/>
        <v>85.025915286560306</v>
      </c>
      <c r="UP203" s="115">
        <f t="shared" si="1424"/>
        <v>90.004295840660561</v>
      </c>
      <c r="UQ203" s="15">
        <f t="shared" si="1425"/>
        <v>6.1497563203645434E-4</v>
      </c>
      <c r="UR203" s="12"/>
      <c r="US203" s="11">
        <f t="shared" si="1720"/>
        <v>6.2363735615327486E-4</v>
      </c>
      <c r="UT203" s="10">
        <f t="shared" si="1426"/>
        <v>90.060271978874411</v>
      </c>
      <c r="UU203" s="9">
        <f t="shared" si="1015"/>
        <v>94.9689238519734</v>
      </c>
      <c r="UV203" s="9">
        <f t="shared" si="1016"/>
        <v>84.887937732582884</v>
      </c>
      <c r="UW203" s="115">
        <f t="shared" si="1427"/>
        <v>89.928430792278135</v>
      </c>
      <c r="UX203" s="15">
        <f t="shared" si="1428"/>
        <v>6.226483434675239E-4</v>
      </c>
      <c r="UY203" s="12"/>
      <c r="UZ203" s="11">
        <f t="shared" si="1721"/>
        <v>6.3130759070692012E-4</v>
      </c>
      <c r="VA203" s="10">
        <f t="shared" si="1429"/>
        <v>89.984036853389611</v>
      </c>
      <c r="VB203" s="9">
        <f t="shared" si="1017"/>
        <v>94.954826002673997</v>
      </c>
      <c r="VC203" s="9">
        <f t="shared" si="1018"/>
        <v>84.749981082592754</v>
      </c>
      <c r="VD203" s="115">
        <f t="shared" si="1430"/>
        <v>89.852403542633368</v>
      </c>
      <c r="VE203" s="15">
        <f t="shared" si="1431"/>
        <v>6.3029843604384594E-4</v>
      </c>
      <c r="VF203" s="12"/>
      <c r="VG203" s="11">
        <f t="shared" si="1722"/>
        <v>6.3895511398583951E-4</v>
      </c>
      <c r="VH203" s="10">
        <f t="shared" si="1432"/>
        <v>89.907635555152979</v>
      </c>
      <c r="VI203" s="9">
        <f t="shared" si="1019"/>
        <v>94.94037960223686</v>
      </c>
      <c r="VJ203" s="9">
        <f t="shared" si="1020"/>
        <v>84.612044854621132</v>
      </c>
      <c r="VK203" s="115">
        <f t="shared" si="1433"/>
        <v>89.776212228428989</v>
      </c>
      <c r="VL203" s="15">
        <f t="shared" si="1434"/>
        <v>6.379257391309457E-4</v>
      </c>
      <c r="VM203" s="12"/>
      <c r="VN203" s="11">
        <f t="shared" si="1723"/>
        <v>6.4657975383049129E-4</v>
      </c>
      <c r="VO203" s="10">
        <f t="shared" si="1435"/>
        <v>89.831066254511995</v>
      </c>
      <c r="VP203" s="9">
        <f t="shared" si="1021"/>
        <v>94.925581451706108</v>
      </c>
      <c r="VQ203" s="9">
        <f t="shared" si="1022"/>
        <v>84.474128566778774</v>
      </c>
      <c r="VR203" s="115">
        <f t="shared" si="1436"/>
        <v>89.699855009242441</v>
      </c>
      <c r="VS203" s="15">
        <f t="shared" si="1437"/>
        <v>6.4553008491021607E-4</v>
      </c>
      <c r="VT203" s="12"/>
      <c r="VU203" s="11">
        <f t="shared" si="1724"/>
        <v>6.5418134090875467E-4</v>
      </c>
      <c r="VV203" s="10">
        <f t="shared" si="1438"/>
        <v>89.754327144916004</v>
      </c>
      <c r="VW203" s="9">
        <f t="shared" si="1023"/>
        <v>94.910428397929422</v>
      </c>
      <c r="VX203" s="9">
        <f t="shared" si="1024"/>
        <v>84.33623173735117</v>
      </c>
      <c r="VY203" s="115">
        <f t="shared" si="1439"/>
        <v>89.623330067640296</v>
      </c>
      <c r="VZ203" s="15">
        <f t="shared" si="1440"/>
        <v>6.5311130838129983E-4</v>
      </c>
      <c r="WA203" s="12"/>
      <c r="WB203" s="11">
        <f t="shared" si="1725"/>
        <v>6.6175970871897082E-4</v>
      </c>
      <c r="WC203" s="10">
        <f t="shared" si="1441"/>
        <v>89.677416443025237</v>
      </c>
      <c r="WD203" s="9">
        <f t="shared" si="1025"/>
        <v>94.894917333680993</v>
      </c>
      <c r="WE203" s="9">
        <f t="shared" si="1026"/>
        <v>84.198353884892057</v>
      </c>
      <c r="WF203" s="115">
        <f t="shared" si="1442"/>
        <v>89.546635609286525</v>
      </c>
      <c r="WG203" s="15">
        <f t="shared" si="1443"/>
        <v>6.6066924736390303E-4</v>
      </c>
      <c r="WH203" s="12"/>
      <c r="WI203" s="11">
        <f t="shared" si="1726"/>
        <v>6.6931469359241924E-4</v>
      </c>
      <c r="WJ203" s="10">
        <f t="shared" si="1444"/>
        <v>89.600332388813626</v>
      </c>
      <c r="WK203" s="9">
        <f t="shared" si="1027"/>
        <v>94.879045197773792</v>
      </c>
      <c r="WL203" s="9">
        <f t="shared" si="1028"/>
        <v>84.060494528317406</v>
      </c>
      <c r="WM203" s="115">
        <f t="shared" si="1445"/>
        <v>89.469769863045599</v>
      </c>
      <c r="WN203" s="15">
        <f t="shared" si="1446"/>
        <v>6.6820374249892728E-4</v>
      </c>
      <c r="WO203" s="12"/>
      <c r="WP203" s="11">
        <f t="shared" si="1727"/>
        <v>6.7684613469510028E-4</v>
      </c>
      <c r="WQ203" s="10">
        <f t="shared" si="1447"/>
        <v>89.523073245666495</v>
      </c>
      <c r="WR203" s="9">
        <f t="shared" si="1029"/>
        <v>94.862808975161357</v>
      </c>
      <c r="WS203" s="9">
        <f t="shared" si="1030"/>
        <v>83.922653186998062</v>
      </c>
      <c r="WT203" s="115">
        <f t="shared" si="1448"/>
        <v>89.392731081079717</v>
      </c>
      <c r="WU203" s="15">
        <f t="shared" si="1449"/>
        <v>6.7571463724903317E-4</v>
      </c>
      <c r="WV203" s="12"/>
      <c r="WW203" s="11">
        <f t="shared" si="1728"/>
        <v>6.8435387402892265E-4</v>
      </c>
      <c r="WX203" s="10">
        <f t="shared" si="1450"/>
        <v>89.445637300472328</v>
      </c>
      <c r="WY203" s="9">
        <f t="shared" si="1031"/>
        <v>94.846205697028978</v>
      </c>
      <c r="WZ203" s="9">
        <f t="shared" si="1032"/>
        <v>83.784829380850681</v>
      </c>
      <c r="XA203" s="115">
        <f t="shared" si="1451"/>
        <v>89.315517538939829</v>
      </c>
      <c r="XB203" s="15">
        <f t="shared" si="1452"/>
        <v>6.8320177789865948E-4</v>
      </c>
      <c r="XC203" s="12"/>
      <c r="XD203" s="11">
        <f t="shared" si="1729"/>
        <v>6.9183775643235767E-4</v>
      </c>
      <c r="XE203" s="10">
        <f t="shared" si="1453"/>
        <v>89.368022863708376</v>
      </c>
      <c r="XF203" s="9">
        <f t="shared" si="1033"/>
        <v>94.829232440874605</v>
      </c>
      <c r="XG203" s="9">
        <f t="shared" si="1034"/>
        <v>83.647022630429262</v>
      </c>
      <c r="XH203" s="115">
        <f t="shared" si="1454"/>
        <v>89.238127535651927</v>
      </c>
      <c r="XI203" s="15">
        <f t="shared" si="1455"/>
        <v>6.9066501355336018E-4</v>
      </c>
      <c r="XJ203" s="12"/>
      <c r="XK203" s="11">
        <f t="shared" si="1730"/>
        <v>6.9929762958038325E-4</v>
      </c>
      <c r="XL203" s="10">
        <f t="shared" si="1456"/>
        <v>89.290228269521393</v>
      </c>
      <c r="XM203" s="9">
        <f t="shared" si="1035"/>
        <v>94.811886330579327</v>
      </c>
      <c r="XN203" s="9">
        <f t="shared" si="1036"/>
        <v>83.509232457014761</v>
      </c>
      <c r="XO203" s="115">
        <f t="shared" si="1457"/>
        <v>89.160559393797044</v>
      </c>
      <c r="XP203" s="15">
        <f t="shared" si="1458"/>
        <v>6.9810419613862559E-4</v>
      </c>
      <c r="XQ203" s="12"/>
      <c r="XR203" s="11">
        <f t="shared" si="1731"/>
        <v>7.0673334398390828E-4</v>
      </c>
      <c r="XS203" s="10">
        <f t="shared" si="1459"/>
        <v>89.212251875802224</v>
      </c>
      <c r="XT203" s="9">
        <f t="shared" si="1037"/>
        <v>94.794164536467633</v>
      </c>
      <c r="XU203" s="9">
        <f t="shared" si="1038"/>
        <v>83.371458382703793</v>
      </c>
      <c r="XV203" s="115">
        <f t="shared" si="1460"/>
        <v>89.082811459585713</v>
      </c>
      <c r="XW203" s="15">
        <f t="shared" si="1461"/>
        <v>7.0551918039813148E-4</v>
      </c>
      <c r="XX203" s="12"/>
      <c r="XY203" s="11">
        <f t="shared" si="1732"/>
        <v>7.141447529886068E-4</v>
      </c>
      <c r="XZ203" s="10">
        <f t="shared" si="1462"/>
        <v>89.134092064254816</v>
      </c>
      <c r="YA203" s="9">
        <f t="shared" si="1039"/>
        <v>94.776064275357612</v>
      </c>
      <c r="YB203" s="9">
        <f t="shared" si="1040"/>
        <v>83.233699930496726</v>
      </c>
      <c r="YC203" s="115">
        <f t="shared" si="1463"/>
        <v>89.004882102927169</v>
      </c>
      <c r="YD203" s="15">
        <f t="shared" si="1464"/>
        <v>7.1290982389138921E-4</v>
      </c>
      <c r="YE203" s="12"/>
      <c r="YF203" s="11">
        <f t="shared" si="1733"/>
        <v>7.21531712773152E-4</v>
      </c>
      <c r="YG203" s="10">
        <f t="shared" si="1465"/>
        <v>89.055747240459823</v>
      </c>
      <c r="YH203" s="9">
        <f t="shared" si="1041"/>
        <v>94.757582810600965</v>
      </c>
      <c r="YI203" s="9">
        <f t="shared" si="1042"/>
        <v>83.095956624384442</v>
      </c>
      <c r="YJ203" s="115">
        <f t="shared" si="1466"/>
        <v>88.926769717492704</v>
      </c>
      <c r="YK203" s="15">
        <f t="shared" si="1467"/>
        <v>7.2027598699086418E-4</v>
      </c>
      <c r="YL203" s="12"/>
      <c r="YM203" s="11">
        <f t="shared" si="1734"/>
        <v>7.2889408234689027E-4</v>
      </c>
      <c r="YN203" s="10">
        <f t="shared" si="1468"/>
        <v>88.977215833932561</v>
      </c>
      <c r="YO203" s="9">
        <f t="shared" si="1043"/>
        <v>94.738717452113193</v>
      </c>
      <c r="YP203" s="9">
        <f t="shared" si="1044"/>
        <v>82.958227989434164</v>
      </c>
      <c r="YQ203" s="115">
        <f t="shared" si="1469"/>
        <v>88.848472720773685</v>
      </c>
      <c r="YR203" s="15">
        <f t="shared" si="1470"/>
        <v>7.276175328785365E-4</v>
      </c>
      <c r="YS203" s="12"/>
      <c r="YT203" s="11">
        <f t="shared" si="1735"/>
        <v>7.362317235469608E-4</v>
      </c>
      <c r="YU203" s="10">
        <f t="shared" si="1471"/>
        <v>88.898496298175473</v>
      </c>
      <c r="YV203" s="9">
        <f t="shared" si="1045"/>
        <v>94.719465556393857</v>
      </c>
      <c r="YW203" s="9">
        <f t="shared" si="1046"/>
        <v>82.820513551874555</v>
      </c>
      <c r="YX203" s="115">
        <f t="shared" si="1472"/>
        <v>88.769989554134213</v>
      </c>
      <c r="YY203" s="15">
        <f t="shared" si="1473"/>
        <v>7.3493432754189998E-4</v>
      </c>
      <c r="YZ203" s="12"/>
      <c r="ZA203" s="11">
        <f t="shared" si="1736"/>
        <v>7.435445010348261E-4</v>
      </c>
      <c r="ZB203" s="10">
        <f t="shared" si="1474"/>
        <v>88.819587110725308</v>
      </c>
      <c r="ZC203" s="9">
        <f t="shared" si="1047"/>
        <v>94.699824526537071</v>
      </c>
      <c r="ZD203" s="9">
        <f t="shared" si="1048"/>
        <v>82.682812839178879</v>
      </c>
      <c r="ZE203" s="115">
        <f t="shared" si="1475"/>
        <v>88.691318682857968</v>
      </c>
      <c r="ZF203" s="15">
        <f t="shared" si="1476"/>
        <v>7.4222623976947068E-4</v>
      </c>
      <c r="ZG203" s="12"/>
      <c r="ZH203" s="11">
        <f t="shared" si="1737"/>
        <v>7.5083228229230899E-4</v>
      </c>
      <c r="ZI203" s="10">
        <f t="shared" si="1477"/>
        <v>88.740486773194476</v>
      </c>
      <c r="ZJ203" s="9">
        <f t="shared" si="1049"/>
        <v>94.679791812232423</v>
      </c>
      <c r="ZK203" s="9">
        <f t="shared" si="1050"/>
        <v>82.545125380148178</v>
      </c>
      <c r="ZL203" s="115">
        <f t="shared" si="1478"/>
        <v>88.612458596190294</v>
      </c>
      <c r="ZM203" s="15">
        <f t="shared" si="1479"/>
        <v>7.4949314114570228E-4</v>
      </c>
      <c r="ZN203" s="12"/>
      <c r="ZO203" s="11">
        <f t="shared" si="1738"/>
        <v>7.5809493761702608E-4</v>
      </c>
      <c r="ZP203" s="10">
        <f t="shared" si="1480"/>
        <v>88.661193811307555</v>
      </c>
      <c r="ZQ203" s="9">
        <f t="shared" si="1051"/>
        <v>94.659364909756235</v>
      </c>
      <c r="ZR203" s="9">
        <f t="shared" si="1052"/>
        <v>82.407450704992428</v>
      </c>
      <c r="ZS203" s="115">
        <f t="shared" si="1481"/>
        <v>88.533407807374331</v>
      </c>
      <c r="ZT203" s="15">
        <f t="shared" si="1482"/>
        <v>7.5673490604544322E-4</v>
      </c>
      <c r="ZU203" s="12"/>
      <c r="ZV203" s="11">
        <f t="shared" si="1739"/>
        <v>7.6533234011733585E-4</v>
      </c>
      <c r="ZW203" s="10">
        <f t="shared" si="1483"/>
        <v>88.58170677493203</v>
      </c>
      <c r="ZX203" s="9">
        <f t="shared" si="1053"/>
        <v>94.6385413619535</v>
      </c>
      <c r="ZY203" s="9">
        <f t="shared" si="1054"/>
        <v>82.269788345411143</v>
      </c>
      <c r="ZZ203" s="115">
        <f t="shared" si="1484"/>
        <v>88.454164853682329</v>
      </c>
      <c r="AAA203" s="15">
        <f t="shared" si="1485"/>
        <v>7.639514116278373E-4</v>
      </c>
      <c r="AAB203" s="12"/>
      <c r="AAC203" s="11">
        <f t="shared" si="1740"/>
        <v>7.725443657067263E-4</v>
      </c>
      <c r="AAD203" s="10">
        <f t="shared" si="1486"/>
        <v>88.502024238104042</v>
      </c>
      <c r="AAE203" s="9">
        <f t="shared" si="1055"/>
        <v>94.617318758210402</v>
      </c>
      <c r="AAF203" s="9">
        <f t="shared" si="1056"/>
        <v>82.132137834672506</v>
      </c>
      <c r="AAG203" s="115">
        <f t="shared" si="1487"/>
        <v>88.374728296441447</v>
      </c>
      <c r="AAH203" s="15">
        <f t="shared" si="1488"/>
        <v>7.7114253782974141E-4</v>
      </c>
      <c r="AAI203" s="12"/>
      <c r="AAJ203" s="11">
        <f t="shared" si="1741"/>
        <v>7.7973089309770957E-4</v>
      </c>
      <c r="AAK203" s="10">
        <f t="shared" si="1489"/>
        <v>88.422144799048709</v>
      </c>
      <c r="AAL203" s="9">
        <f t="shared" si="1057"/>
        <v>94.595694734417691</v>
      </c>
      <c r="AAM203" s="9">
        <f t="shared" si="1058"/>
        <v>81.994498707691307</v>
      </c>
      <c r="AAN203" s="115">
        <f t="shared" si="1490"/>
        <v>88.295096721054506</v>
      </c>
      <c r="AAO203" s="15">
        <f t="shared" si="1491"/>
        <v>7.7830816735863868E-4</v>
      </c>
      <c r="AAP203" s="12"/>
      <c r="AAQ203" s="11">
        <f t="shared" si="1742"/>
        <v>7.8689180379519171E-4</v>
      </c>
      <c r="AAR203" s="10">
        <f t="shared" si="1492"/>
        <v>88.342067080195321</v>
      </c>
      <c r="AAS203" s="9">
        <f t="shared" si="1059"/>
        <v>94.573666972924926</v>
      </c>
      <c r="AAT203" s="9">
        <f t="shared" si="1060"/>
        <v>81.85687050110576</v>
      </c>
      <c r="AAU203" s="115">
        <f t="shared" si="1493"/>
        <v>88.21526873701535</v>
      </c>
      <c r="AAV203" s="15">
        <f t="shared" si="1494"/>
        <v>7.8544818568508786E-4</v>
      </c>
      <c r="AAW203" s="11"/>
      <c r="AAX203" s="11">
        <f t="shared" si="1743"/>
        <v>7.9402698208936098E-4</v>
      </c>
      <c r="AAY203" s="10">
        <f t="shared" si="1495"/>
        <v>88.261789728187338</v>
      </c>
      <c r="AAZ203" s="9">
        <f t="shared" si="1061"/>
        <v>94.551233202485733</v>
      </c>
      <c r="ABA203" s="9">
        <f t="shared" si="1062"/>
        <v>81.719252753353544</v>
      </c>
      <c r="ABB203" s="115">
        <f t="shared" si="1496"/>
        <v>88.135242977919631</v>
      </c>
      <c r="ABC203" s="15">
        <f t="shared" si="1497"/>
        <v>7.9256248103462947E-4</v>
      </c>
      <c r="ABD203" s="11"/>
      <c r="ABE203" s="11">
        <f t="shared" si="1744"/>
        <v>8.0113631504803078E-4</v>
      </c>
      <c r="ABF203" s="10">
        <f t="shared" si="1498"/>
        <v>88.181311413887585</v>
      </c>
      <c r="ABG203" s="9">
        <f t="shared" si="1063"/>
        <v>94.5283911981942</v>
      </c>
      <c r="ABH203" s="9">
        <f t="shared" si="1064"/>
        <v>81.581645004745866</v>
      </c>
      <c r="ABI203" s="115">
        <f t="shared" si="1499"/>
        <v>88.05501810147004</v>
      </c>
      <c r="ABJ203" s="15">
        <f t="shared" si="1500"/>
        <v>7.9965094437928165E-4</v>
      </c>
      <c r="ABK203" s="11"/>
      <c r="ABL203" s="11">
        <f t="shared" si="1745"/>
        <v>8.0821969250855744E-4</v>
      </c>
      <c r="ABM203" s="10">
        <f t="shared" si="1501"/>
        <v>88.100630832378002</v>
      </c>
      <c r="ABN203" s="9">
        <f t="shared" si="1065"/>
        <v>94.505138781412541</v>
      </c>
      <c r="ABO203" s="9">
        <f t="shared" si="1066"/>
        <v>81.44404679754048</v>
      </c>
      <c r="ABP203" s="115">
        <f t="shared" si="1502"/>
        <v>87.974592789476503</v>
      </c>
      <c r="ABQ203" s="15">
        <f t="shared" si="1503"/>
        <v>8.067134694285811E-4</v>
      </c>
      <c r="ABR203" s="11"/>
      <c r="ABS203" s="11">
        <f t="shared" si="1746"/>
        <v>8.1527700706926325E-4</v>
      </c>
      <c r="ABT203" s="10">
        <f t="shared" si="1504"/>
        <v>88.019746702954535</v>
      </c>
      <c r="ABU203" s="9">
        <f t="shared" si="1067"/>
        <v>94.481473819690123</v>
      </c>
      <c r="ABV203" s="9">
        <f t="shared" si="1068"/>
        <v>81.306457676014205</v>
      </c>
      <c r="ABW203" s="115">
        <f t="shared" si="1505"/>
        <v>87.893965747852164</v>
      </c>
      <c r="ABX203" s="15">
        <f t="shared" si="1506"/>
        <v>8.1374995262007679E-4</v>
      </c>
      <c r="ABY203" s="11"/>
      <c r="ABZ203" s="11">
        <f t="shared" si="1747"/>
        <v>8.2230815408035178E-4</v>
      </c>
      <c r="ACA203" s="10">
        <f t="shared" si="1507"/>
        <v>87.938657769117427</v>
      </c>
      <c r="ACB203" s="9">
        <f t="shared" si="1069"/>
        <v>94.457394226674026</v>
      </c>
      <c r="ACC203" s="9">
        <f t="shared" si="1070"/>
        <v>81.16887718653328</v>
      </c>
      <c r="ACD203" s="115">
        <f t="shared" si="1508"/>
        <v>87.813135706603646</v>
      </c>
      <c r="ACE203" s="15">
        <f t="shared" si="1509"/>
        <v>8.2076029310948376E-4</v>
      </c>
      <c r="ACF203" s="11"/>
      <c r="ACG203" s="11">
        <f t="shared" si="1748"/>
        <v>8.2931303163440216E-4</v>
      </c>
      <c r="ACH203" s="10">
        <f t="shared" si="1510"/>
        <v>87.857362798556238</v>
      </c>
      <c r="ACI203" s="9">
        <f t="shared" si="1071"/>
        <v>94.432897962011182</v>
      </c>
      <c r="ACJ203" s="9">
        <f t="shared" si="1072"/>
        <v>81.031304877622688</v>
      </c>
      <c r="ACK203" s="115">
        <f t="shared" si="1511"/>
        <v>87.732101419816928</v>
      </c>
      <c r="ACL203" s="15">
        <f t="shared" si="1512"/>
        <v>8.2774439276033982E-4</v>
      </c>
      <c r="ACM203" s="11"/>
      <c r="ACN203" s="11">
        <f t="shared" si="1749"/>
        <v>8.3629154055640863E-4</v>
      </c>
      <c r="ACO203" s="10">
        <f t="shared" si="1513"/>
        <v>87.775860583130168</v>
      </c>
      <c r="ACP203" s="9">
        <f t="shared" si="1073"/>
        <v>94.40798303124231</v>
      </c>
      <c r="ACQ203" s="9">
        <f t="shared" si="1074"/>
        <v>80.893740300034395</v>
      </c>
      <c r="ACR203" s="115">
        <f t="shared" si="1514"/>
        <v>87.650861665638359</v>
      </c>
      <c r="ACS203" s="15">
        <f t="shared" si="1515"/>
        <v>8.3470215613324847E-4</v>
      </c>
      <c r="ACT203" s="11"/>
      <c r="ACU203" s="11">
        <f t="shared" si="1750"/>
        <v>8.4324358439336338E-4</v>
      </c>
      <c r="ACV203" s="10">
        <f t="shared" si="1516"/>
        <v>87.694149938843694</v>
      </c>
      <c r="ACW203" s="9">
        <f t="shared" si="1075"/>
        <v>94.382647485687713</v>
      </c>
      <c r="ACX203" s="9">
        <f t="shared" si="1076"/>
        <v>80.756183006814013</v>
      </c>
      <c r="ACY203" s="115">
        <f t="shared" si="1517"/>
        <v>87.569415246250855</v>
      </c>
      <c r="ACZ203" s="15">
        <f t="shared" si="1518"/>
        <v>8.4163349047471211E-4</v>
      </c>
      <c r="ADA203" s="11"/>
      <c r="ADB203" s="11">
        <f t="shared" si="1751"/>
        <v>8.5016906940341196E-4</v>
      </c>
      <c r="ADC203" s="10">
        <f t="shared" si="1519"/>
        <v>87.612229705817413</v>
      </c>
      <c r="ADD203" s="9">
        <f t="shared" si="1077"/>
        <v>94.356889422325054</v>
      </c>
      <c r="ADE203" s="9">
        <f t="shared" si="1078"/>
        <v>80.618632553366737</v>
      </c>
      <c r="ADF203" s="115">
        <f t="shared" si="1520"/>
        <v>87.487760987845888</v>
      </c>
      <c r="ADG203" s="15">
        <f t="shared" si="1521"/>
        <v>8.4853830570549328E-4</v>
      </c>
      <c r="ADH203" s="11"/>
      <c r="ADI203" s="11">
        <f t="shared" si="1752"/>
        <v>8.5706790454455459E-4</v>
      </c>
      <c r="ADJ203" s="10">
        <f t="shared" si="1522"/>
        <v>87.530098748254517</v>
      </c>
      <c r="ADK203" s="9">
        <f t="shared" si="1079"/>
        <v>94.330706983659354</v>
      </c>
      <c r="ADL203" s="9">
        <f t="shared" si="1080"/>
        <v>80.481088497520943</v>
      </c>
      <c r="ADM203" s="115">
        <f t="shared" si="1523"/>
        <v>87.405897740590149</v>
      </c>
      <c r="ADN203" s="15">
        <f t="shared" si="1524"/>
        <v>8.5541651440867452E-4</v>
      </c>
      <c r="ADO203" s="11"/>
      <c r="ADP203" s="11">
        <f t="shared" si="1753"/>
        <v>8.639400014629849E-4</v>
      </c>
      <c r="ADQ203" s="10">
        <f t="shared" si="1525"/>
        <v>87.447755954402211</v>
      </c>
      <c r="ADR203" s="9">
        <f t="shared" si="1081"/>
        <v>94.30409835758519</v>
      </c>
      <c r="ADS203" s="9">
        <f t="shared" si="1082"/>
        <v>80.343550399591649</v>
      </c>
      <c r="ADT203" s="115">
        <f t="shared" si="1526"/>
        <v>87.323824378588426</v>
      </c>
      <c r="ADU203" s="15">
        <f t="shared" si="1527"/>
        <v>8.6226803181722054E-4</v>
      </c>
      <c r="ADV203" s="11"/>
      <c r="ADW203" s="11">
        <f t="shared" si="1754"/>
        <v>8.7078527448095446E-4</v>
      </c>
      <c r="ADX203" s="10">
        <f t="shared" si="1528"/>
        <v>87.365200236509196</v>
      </c>
      <c r="ADY203" s="9">
        <f t="shared" si="1083"/>
        <v>94.2770617772413</v>
      </c>
      <c r="ADZ203" s="9">
        <f t="shared" si="1084"/>
        <v>80.206017822441623</v>
      </c>
      <c r="AEA203" s="115">
        <f t="shared" si="1529"/>
        <v>87.241539799841462</v>
      </c>
      <c r="AEB203" s="15">
        <f t="shared" si="1530"/>
        <v>8.6909277580122493E-4</v>
      </c>
      <c r="AEC203" s="11"/>
      <c r="AED203" s="11">
        <f t="shared" si="1755"/>
        <v>8.776036405842932E-4</v>
      </c>
      <c r="AEE203" s="10">
        <f t="shared" si="1531"/>
        <v>87.282430530778186</v>
      </c>
      <c r="AEF203" s="9">
        <f t="shared" si="1085"/>
        <v>94.249595520857795</v>
      </c>
      <c r="AEG203" s="9">
        <f t="shared" si="1086"/>
        <v>80.06849033154198</v>
      </c>
      <c r="AEH203" s="115">
        <f t="shared" si="1532"/>
        <v>87.159042926199888</v>
      </c>
      <c r="AEI203" s="15">
        <f t="shared" si="1533"/>
        <v>8.7589066685472513E-4</v>
      </c>
      <c r="AEJ203" s="11"/>
      <c r="AEK203" s="11">
        <f t="shared" si="1756"/>
        <v>8.8439501940948233E-4</v>
      </c>
      <c r="AEL203" s="10">
        <f t="shared" si="1534"/>
        <v>87.199445797314496</v>
      </c>
      <c r="AEM203" s="9">
        <f t="shared" si="1087"/>
        <v>94.221697911595939</v>
      </c>
      <c r="AEN203" s="9">
        <f t="shared" si="1088"/>
        <v>79.930967495030544</v>
      </c>
      <c r="AEO203" s="115">
        <f t="shared" si="1535"/>
        <v>87.076332703313241</v>
      </c>
      <c r="AEP203" s="15">
        <f t="shared" si="1536"/>
        <v>8.8266162808220958E-4</v>
      </c>
      <c r="AEQ203" s="11"/>
      <c r="AER203" s="11">
        <f t="shared" si="1757"/>
        <v>8.9115933323040918E-4</v>
      </c>
      <c r="AES203" s="10">
        <f t="shared" si="1537"/>
        <v>87.11624502006984</v>
      </c>
      <c r="AET203" s="9">
        <f t="shared" si="1089"/>
        <v>94.193367317380819</v>
      </c>
      <c r="AEU203" s="9">
        <f t="shared" si="1090"/>
        <v>79.793448883769898</v>
      </c>
      <c r="AEV203" s="115">
        <f t="shared" si="1538"/>
        <v>86.993408100575351</v>
      </c>
      <c r="AEW203" s="15">
        <f t="shared" si="1539"/>
        <v>8.8940558518469379E-4</v>
      </c>
      <c r="AEX203" s="11"/>
      <c r="AEY203" s="11">
        <f t="shared" si="1758"/>
        <v>8.9789650694467496E-4</v>
      </c>
      <c r="AEZ203" s="10">
        <f t="shared" si="1540"/>
        <v>87.0328272067824</v>
      </c>
      <c r="AFA203" s="9">
        <f t="shared" si="1091"/>
        <v>94.164602150726921</v>
      </c>
      <c r="AFB203" s="9">
        <f t="shared" si="1092"/>
        <v>79.655934071403138</v>
      </c>
      <c r="AFC203" s="115">
        <f t="shared" si="1541"/>
        <v>86.910268111065022</v>
      </c>
      <c r="AFD203" s="15">
        <f t="shared" si="1542"/>
        <v>8.9612246644550121E-4</v>
      </c>
      <c r="AFE203" s="11"/>
      <c r="AFF203" s="11">
        <f t="shared" si="1759"/>
        <v>9.0460646805959474E-4</v>
      </c>
      <c r="AFG203" s="10">
        <f t="shared" si="1543"/>
        <v>86.949191388912254</v>
      </c>
      <c r="AFH203" s="9">
        <f t="shared" si="1093"/>
        <v>94.135400868556772</v>
      </c>
      <c r="AFI203" s="9">
        <f t="shared" si="1094"/>
        <v>79.518422634409134</v>
      </c>
      <c r="AFJ203" s="115">
        <f t="shared" si="1544"/>
        <v>86.826911751482953</v>
      </c>
      <c r="AFK203" s="15">
        <f t="shared" si="1545"/>
        <v>9.0281220271565222E-4</v>
      </c>
      <c r="AFL203" s="11"/>
      <c r="AFM203" s="11">
        <f t="shared" si="1760"/>
        <v>9.1128914667779038E-4</v>
      </c>
      <c r="AFN203" s="10">
        <f t="shared" si="1546"/>
        <v>86.865336621573107</v>
      </c>
      <c r="AFO203" s="9">
        <f t="shared" si="1095"/>
        <v>94.105761972012829</v>
      </c>
      <c r="AFP203" s="9">
        <f t="shared" si="1096"/>
        <v>79.380914152155327</v>
      </c>
      <c r="AFQ203" s="115">
        <f t="shared" si="1547"/>
        <v>86.743338062084078</v>
      </c>
      <c r="AFR203" s="15">
        <f t="shared" si="1548"/>
        <v>9.0947472739898497E-4</v>
      </c>
      <c r="AFS203" s="11"/>
      <c r="AFT203" s="11">
        <f t="shared" si="1761"/>
        <v>9.1794447548249611E-4</v>
      </c>
      <c r="AFU203" s="10">
        <f t="shared" si="1549"/>
        <v>86.781261983459444</v>
      </c>
      <c r="AFV203" s="9">
        <f t="shared" si="1097"/>
        <v>94.075684006262719</v>
      </c>
      <c r="AFW203" s="9">
        <f t="shared" si="1098"/>
        <v>79.243408206950477</v>
      </c>
      <c r="AFX203" s="115">
        <f t="shared" si="1550"/>
        <v>86.659546106606598</v>
      </c>
      <c r="AFY203" s="15">
        <f t="shared" si="1551"/>
        <v>9.16109976436864E-4</v>
      </c>
      <c r="AFZ203" s="11"/>
      <c r="AGA203" s="11">
        <f t="shared" si="1762"/>
        <v>9.2457238972245214E-4</v>
      </c>
      <c r="AGB203" s="10">
        <f t="shared" si="1552"/>
        <v>86.696966576770336</v>
      </c>
      <c r="AGC203" s="9">
        <f t="shared" si="1099"/>
        <v>94.045165560297932</v>
      </c>
      <c r="AGD203" s="9">
        <f t="shared" si="1100"/>
        <v>79.105904384094913</v>
      </c>
      <c r="AGE203" s="115">
        <f t="shared" si="1553"/>
        <v>86.575534972196422</v>
      </c>
      <c r="AGF203" s="15">
        <f t="shared" si="1554"/>
        <v>9.2271788829264558E-4</v>
      </c>
      <c r="AGG203" s="11"/>
      <c r="AGH203" s="11">
        <f t="shared" si="1763"/>
        <v>9.3117282719652555E-4</v>
      </c>
      <c r="AGI203" s="10">
        <f t="shared" si="1555"/>
        <v>86.612449527128788</v>
      </c>
      <c r="AGJ203" s="9">
        <f t="shared" si="1101"/>
        <v>94.014205266726165</v>
      </c>
      <c r="AGK203" s="9">
        <f t="shared" si="1102"/>
        <v>78.968402271930344</v>
      </c>
      <c r="AGL203" s="115">
        <f t="shared" si="1556"/>
        <v>86.491303769328255</v>
      </c>
      <c r="AGM203" s="15">
        <f t="shared" si="1557"/>
        <v>9.2929840393577562E-4</v>
      </c>
      <c r="AGN203" s="11"/>
      <c r="AGO203" s="11">
        <f t="shared" si="1764"/>
        <v>9.3774572823796193E-4</v>
      </c>
      <c r="AGP203" s="10">
        <f t="shared" si="1558"/>
        <v>86.527709983497687</v>
      </c>
      <c r="AGQ203" s="9">
        <f t="shared" si="1103"/>
        <v>93.982801801557429</v>
      </c>
      <c r="AGR203" s="9">
        <f t="shared" si="1104"/>
        <v>78.830901461887052</v>
      </c>
      <c r="AGS203" s="115">
        <f t="shared" si="1559"/>
        <v>86.406851631722247</v>
      </c>
      <c r="AGT203" s="15">
        <f t="shared" si="1560"/>
        <v>9.3585146682566181E-4</v>
      </c>
      <c r="AGU203" s="11"/>
      <c r="AGV203" s="11">
        <f t="shared" si="1765"/>
        <v>9.4429103569838618E-4</v>
      </c>
      <c r="AGW203" s="10">
        <f t="shared" si="1561"/>
        <v>86.44274711809139</v>
      </c>
      <c r="AGX203" s="9">
        <f t="shared" si="1105"/>
        <v>93.950953883984084</v>
      </c>
      <c r="AGY203" s="9">
        <f t="shared" si="1106"/>
        <v>78.693401548531597</v>
      </c>
      <c r="AGZ203" s="115">
        <f t="shared" si="1562"/>
        <v>86.322177716257841</v>
      </c>
      <c r="AHA203" s="15">
        <f t="shared" si="1563"/>
        <v>9.4237702289514628E-4</v>
      </c>
      <c r="AHB203" s="11"/>
      <c r="AHC203" s="11">
        <f t="shared" si="1766"/>
        <v>9.5080869493139794E-4</v>
      </c>
      <c r="AHD203" s="10">
        <f t="shared" si="1564"/>
        <v>86.357560126284525</v>
      </c>
      <c r="AHE203" s="9">
        <f t="shared" si="1107"/>
        <v>93.918660276154867</v>
      </c>
      <c r="AHF203" s="9">
        <f t="shared" si="1108"/>
        <v>78.555902129611098</v>
      </c>
      <c r="AHG203" s="115">
        <f t="shared" si="1565"/>
        <v>86.237281202882983</v>
      </c>
      <c r="AHH203" s="15">
        <f t="shared" si="1566"/>
        <v>9.4887502053380421E-4</v>
      </c>
      <c r="AHI203" s="11"/>
      <c r="AHJ203" s="11">
        <f t="shared" si="1767"/>
        <v>9.5729865377598743E-4</v>
      </c>
      <c r="AHK203" s="10">
        <f t="shared" si="1567"/>
        <v>86.272148226516123</v>
      </c>
      <c r="AHL203" s="9">
        <f t="shared" si="1109"/>
        <v>93.885919782943134</v>
      </c>
      <c r="AHM203" s="9">
        <f t="shared" si="1110"/>
        <v>78.418402806097745</v>
      </c>
      <c r="AHN203" s="115">
        <f t="shared" si="1568"/>
        <v>86.15216129452044</v>
      </c>
      <c r="AHO203" s="15">
        <f t="shared" si="1569"/>
        <v>9.5534541057088948E-4</v>
      </c>
      <c r="AHP203" s="11"/>
      <c r="AHQ203" s="11">
        <f t="shared" si="1768"/>
        <v>9.6376086253956042E-4</v>
      </c>
      <c r="AHR203" s="10">
        <f t="shared" si="1570"/>
        <v>86.186510660191018</v>
      </c>
      <c r="AHS203" s="9">
        <f t="shared" si="1111"/>
        <v>93.852731251709429</v>
      </c>
      <c r="AHT203" s="9">
        <f t="shared" si="1112"/>
        <v>78.280903182231185</v>
      </c>
      <c r="AHU203" s="115">
        <f t="shared" si="1571"/>
        <v>86.066817216970307</v>
      </c>
      <c r="AHV203" s="15">
        <f t="shared" si="1572"/>
        <v>9.6178814625804679E-4</v>
      </c>
      <c r="AHW203" s="11"/>
      <c r="AHX203" s="11">
        <f t="shared" si="1769"/>
        <v>9.7019527398074193E-4</v>
      </c>
      <c r="AHY203" s="10">
        <f t="shared" si="1573"/>
        <v>86.100646691577367</v>
      </c>
      <c r="AHZ203" s="9">
        <f t="shared" si="1113"/>
        <v>93.819093572058492</v>
      </c>
      <c r="AIA203" s="9">
        <f t="shared" si="1114"/>
        <v>78.143402865559224</v>
      </c>
      <c r="AIB203" s="115">
        <f t="shared" si="1574"/>
        <v>85.981248218808858</v>
      </c>
      <c r="AIC203" s="15">
        <f t="shared" si="1575"/>
        <v>9.6820318325179075E-4</v>
      </c>
      <c r="AID203" s="11"/>
      <c r="AIE203" s="11">
        <f t="shared" si="1770"/>
        <v>9.7660184329192122E-4</v>
      </c>
      <c r="AIF203" s="10">
        <f t="shared" si="1576"/>
        <v>86.014555607700572</v>
      </c>
      <c r="AIG203" s="9">
        <f t="shared" si="1115"/>
        <v>93.785005675590881</v>
      </c>
      <c r="AIH203" s="9">
        <f t="shared" si="1116"/>
        <v>78.005901466978628</v>
      </c>
      <c r="AII203" s="115">
        <f t="shared" si="1577"/>
        <v>85.895453571284747</v>
      </c>
      <c r="AIJ203" s="15">
        <f t="shared" si="1578"/>
        <v>9.7459047959564554E-4</v>
      </c>
      <c r="AIK203" s="11"/>
      <c r="AIL203" s="11">
        <f t="shared" si="1771"/>
        <v>9.8298052808144364E-4</v>
      </c>
      <c r="AIM203" s="10">
        <f t="shared" si="1579"/>
        <v>85.928236718234615</v>
      </c>
      <c r="AIN203" s="9">
        <f t="shared" si="1117"/>
        <v>93.750466535649295</v>
      </c>
      <c r="AIO203" s="9">
        <f t="shared" si="1118"/>
        <v>77.868398600772736</v>
      </c>
      <c r="AIP203" s="115">
        <f t="shared" si="1580"/>
        <v>85.809432568211008</v>
      </c>
      <c r="AIQ203" s="15">
        <f t="shared" si="1581"/>
        <v>9.8094999570215013E-4</v>
      </c>
      <c r="AIR203" s="11"/>
      <c r="AIS203" s="11">
        <f t="shared" si="1772"/>
        <v>9.8933128835566484E-4</v>
      </c>
      <c r="AIT203" s="10">
        <f t="shared" si="1582"/>
        <v>85.841689355389178</v>
      </c>
      <c r="AIU203" s="9">
        <f t="shared" si="1119"/>
        <v>93.715475167059807</v>
      </c>
      <c r="AIV203" s="9">
        <f t="shared" si="1120"/>
        <v>77.730893884648808</v>
      </c>
      <c r="AIW203" s="115">
        <f t="shared" si="1583"/>
        <v>85.723184525854307</v>
      </c>
      <c r="AIX203" s="15">
        <f t="shared" si="1584"/>
        <v>9.8728169433457335E-4</v>
      </c>
      <c r="AIY203" s="11"/>
      <c r="AIZ203" s="11">
        <f t="shared" si="1773"/>
        <v>9.9565408650068867E-4</v>
      </c>
      <c r="AJA203" s="10">
        <f t="shared" si="1585"/>
        <v>85.754912873794126</v>
      </c>
      <c r="AJB203" s="9">
        <f t="shared" si="1121"/>
        <v>93.680030625868127</v>
      </c>
      <c r="AJC203" s="9">
        <f t="shared" si="1122"/>
        <v>77.593386939774021</v>
      </c>
      <c r="AJD203" s="115">
        <f t="shared" si="1586"/>
        <v>85.636708782821074</v>
      </c>
      <c r="AJE203" s="15">
        <f t="shared" si="1587"/>
        <v>9.9358554058840017E-4</v>
      </c>
      <c r="AJF203" s="11"/>
      <c r="AJG203" s="11">
        <f t="shared" si="1774"/>
        <v>1.0019488872638708E-3</v>
      </c>
      <c r="AJH203" s="10">
        <f t="shared" si="1588"/>
        <v>85.667906650380843</v>
      </c>
      <c r="AJI203" s="9">
        <f t="shared" si="1123"/>
        <v>93.644132009070916</v>
      </c>
      <c r="AJJ203" s="9">
        <f t="shared" si="1124"/>
        <v>77.455877390809832</v>
      </c>
      <c r="AJK203" s="115">
        <f t="shared" si="1589"/>
        <v>85.550004699940374</v>
      </c>
      <c r="AJL203" s="15">
        <f t="shared" si="1590"/>
        <v>9.9986150187261064E-4</v>
      </c>
      <c r="AJM203" s="11"/>
      <c r="AJN203" s="11">
        <f t="shared" si="1775"/>
        <v>1.0082156577351103E-3</v>
      </c>
      <c r="AJO203" s="10">
        <f t="shared" si="1591"/>
        <v>85.580670084260362</v>
      </c>
      <c r="AJP203" s="9">
        <f t="shared" si="1125"/>
        <v>93.607778454342494</v>
      </c>
      <c r="AJQ203" s="9">
        <f t="shared" si="1126"/>
        <v>77.318364865944517</v>
      </c>
      <c r="AJR203" s="115">
        <f t="shared" si="1592"/>
        <v>85.463071660143498</v>
      </c>
      <c r="AJS203" s="15">
        <f t="shared" si="1593"/>
        <v>1.0061095478907946E-3</v>
      </c>
      <c r="AJT203" s="11"/>
      <c r="AJU203" s="11">
        <f t="shared" si="1776"/>
        <v>1.0144543673279486E-3</v>
      </c>
      <c r="AJV203" s="10">
        <f t="shared" si="1594"/>
        <v>85.49320259659828</v>
      </c>
      <c r="AJW203" s="9">
        <f t="shared" si="1127"/>
        <v>93.570969139756926</v>
      </c>
      <c r="AJX203" s="9">
        <f t="shared" si="1128"/>
        <v>77.180848996926201</v>
      </c>
      <c r="AJY203" s="115">
        <f t="shared" si="1595"/>
        <v>85.375909068341571</v>
      </c>
      <c r="AJZ203" s="15">
        <f t="shared" si="1596"/>
        <v>1.0123296506219395E-3</v>
      </c>
      <c r="AKA203" s="11"/>
      <c r="AKB203" s="11">
        <f t="shared" si="1777"/>
        <v>1.020664987760345E-3</v>
      </c>
      <c r="AKC203" s="10">
        <f t="shared" si="1597"/>
        <v>85.405503630487658</v>
      </c>
      <c r="AKD203" s="9">
        <f t="shared" si="1129"/>
        <v>93.533703283505659</v>
      </c>
      <c r="AKE203" s="9">
        <f t="shared" si="1130"/>
        <v>77.04332941909216</v>
      </c>
      <c r="AKF203" s="115">
        <f t="shared" si="1598"/>
        <v>85.28851635129891</v>
      </c>
      <c r="AKG203" s="15">
        <f t="shared" si="1599"/>
        <v>1.0185217843011944E-3</v>
      </c>
      <c r="AKH203" s="11"/>
      <c r="AKI203" s="11">
        <f t="shared" si="1778"/>
        <v>1.0268474930353968E-3</v>
      </c>
      <c r="AKJ203" s="10">
        <f t="shared" si="1600"/>
        <v>85.31757265081788</v>
      </c>
      <c r="AKK203" s="9">
        <f t="shared" si="1131"/>
        <v>93.495980143610822</v>
      </c>
      <c r="AKL203" s="9">
        <f t="shared" si="1132"/>
        <v>76.855194001136738</v>
      </c>
      <c r="AKM203" s="115">
        <f t="shared" si="1601"/>
        <v>85.175587072373787</v>
      </c>
      <c r="AKN203" s="15">
        <f t="shared" si="1602"/>
        <v>1.0278119424923112E-3</v>
      </c>
      <c r="AKO203" s="11"/>
      <c r="AKP203" s="11">
        <f t="shared" si="1779"/>
        <v>1.036142471783688E-3</v>
      </c>
      <c r="AKQ203" s="10">
        <f t="shared" si="1603"/>
        <v>85.203985106673912</v>
      </c>
      <c r="AKR203" s="9">
        <f t="shared" si="1133"/>
        <v>93.457565703390912</v>
      </c>
      <c r="AKS203" s="9">
        <f t="shared" si="1134"/>
        <v>76.79487152002099</v>
      </c>
      <c r="AKT203" s="115">
        <f t="shared" si="1604"/>
        <v>85.126218611705951</v>
      </c>
      <c r="AKU203" s="15">
        <f t="shared" si="1605"/>
        <v>1.0291650844578757E-3</v>
      </c>
      <c r="AKV203" s="11"/>
      <c r="AKW203" s="11">
        <f t="shared" si="1780"/>
        <v>1.0374631474126424E-3</v>
      </c>
      <c r="AKX203" s="10">
        <f t="shared" si="1606"/>
        <v>85.154254238955758</v>
      </c>
      <c r="AKY203" s="9">
        <f t="shared" si="1135"/>
        <v>93.419050049309504</v>
      </c>
      <c r="AKZ203" s="9">
        <f t="shared" si="1136"/>
        <v>77.572767570725304</v>
      </c>
      <c r="ALA203" s="115">
        <f t="shared" si="1607"/>
        <v>85.495908810017397</v>
      </c>
      <c r="ALB203" s="15">
        <f t="shared" si="1608"/>
        <v>9.7873972035638734E-4</v>
      </c>
      <c r="ALC203" s="11"/>
      <c r="ALD203" s="11">
        <f t="shared" si="1781"/>
        <v>9.8676879024097537E-4</v>
      </c>
      <c r="ALE203" s="10">
        <f t="shared" si="1609"/>
        <v>85.525498402772129</v>
      </c>
      <c r="ALF203" s="9">
        <f t="shared" si="1137"/>
        <v>93.384216188091074</v>
      </c>
      <c r="ALG203" s="9">
        <f t="shared" si="1138"/>
        <v>78.462277647789762</v>
      </c>
      <c r="ALH203" s="115">
        <f t="shared" si="1610"/>
        <v>85.923246917940418</v>
      </c>
      <c r="ALI203" s="15">
        <f t="shared" si="1611"/>
        <v>9.2164796215437402E-4</v>
      </c>
      <c r="ALJ203" s="11"/>
      <c r="ALK203" s="11">
        <f t="shared" si="1782"/>
        <v>9.2939466804567276E-4</v>
      </c>
      <c r="ALL203" s="10">
        <f t="shared" si="1612"/>
        <v>85.954548455531153</v>
      </c>
      <c r="ALM203" s="9">
        <f t="shared" si="1139"/>
        <v>93.35332765214487</v>
      </c>
      <c r="ALN203" s="9">
        <f t="shared" si="1140"/>
        <v>79.49622047433003</v>
      </c>
      <c r="ALO203" s="115">
        <f t="shared" si="1613"/>
        <v>86.42477406323745</v>
      </c>
      <c r="ALP203" s="15">
        <f t="shared" si="1614"/>
        <v>8.5587905065382405E-4</v>
      </c>
      <c r="ALQ203" s="12"/>
      <c r="ALR203" s="11">
        <f t="shared" si="1783"/>
        <v>8.6332753567544736E-4</v>
      </c>
      <c r="ALS203" s="10">
        <f t="shared" si="1615"/>
        <v>86.45796833727168</v>
      </c>
      <c r="ALT203" s="9">
        <f t="shared" si="1141"/>
        <v>93.326690242942959</v>
      </c>
      <c r="ALU203" s="9">
        <f t="shared" si="1142"/>
        <v>80.734884385831847</v>
      </c>
      <c r="ALV203" s="115">
        <f t="shared" si="1616"/>
        <v>87.030787314387396</v>
      </c>
      <c r="ALW203" s="15">
        <f t="shared" si="1617"/>
        <v>7.7772818703860183E-4</v>
      </c>
      <c r="ALX203" s="12"/>
      <c r="ALY203" s="11">
        <f t="shared" si="1784"/>
        <v>7.8485743048326288E-4</v>
      </c>
      <c r="ALZ203" s="10">
        <f t="shared" si="1618"/>
        <v>87.066100274456858</v>
      </c>
      <c r="AMA203" s="9">
        <f t="shared" si="1143"/>
        <v>93.304695298549149</v>
      </c>
      <c r="AMB203" s="9">
        <f t="shared" si="1144"/>
        <v>82.301038847505353</v>
      </c>
      <c r="AMC203" s="115">
        <f t="shared" si="1619"/>
        <v>87.802867073027244</v>
      </c>
      <c r="AMD203" s="15">
        <f t="shared" si="1620"/>
        <v>6.79636731980976E-4</v>
      </c>
      <c r="AME203" s="12"/>
      <c r="AMF203" s="11">
        <f t="shared" si="1785"/>
        <v>6.8641565827352706E-4</v>
      </c>
      <c r="AMG203" s="10">
        <f t="shared" si="1621"/>
        <v>87.840610844754252</v>
      </c>
      <c r="AMH203" s="9">
        <f t="shared" si="1145"/>
        <v>93.287898718051665</v>
      </c>
      <c r="AMI203" s="9">
        <f t="shared" si="1146"/>
        <v>84.534308409127163</v>
      </c>
      <c r="AMJ203" s="115">
        <f t="shared" si="1622"/>
        <v>88.911103563589421</v>
      </c>
      <c r="AMK203" s="15">
        <f t="shared" si="1623"/>
        <v>5.4066223687794545E-4</v>
      </c>
      <c r="AML203" s="12"/>
      <c r="AMM203" s="11">
        <f t="shared" si="1786"/>
        <v>5.4703423462739461E-4</v>
      </c>
      <c r="AMN203" s="10">
        <f t="shared" si="1624"/>
        <v>88.951804782407606</v>
      </c>
      <c r="AMO203" s="9">
        <f t="shared" si="1147"/>
        <v>93.277269060740608</v>
      </c>
      <c r="AMP203" s="9">
        <f t="shared" si="1148"/>
        <v>89.245861334676505</v>
      </c>
      <c r="AMQ203" s="115">
        <f t="shared" si="1625"/>
        <v>91.261565197708563</v>
      </c>
      <c r="AMR203" s="15">
        <f t="shared" si="1626"/>
        <v>2.4899839289013314E-4</v>
      </c>
      <c r="AMS203" s="12"/>
      <c r="AMT203" s="11">
        <f t="shared" si="1787"/>
        <v>2.5482856979893695E-4</v>
      </c>
      <c r="AMU203" s="10">
        <f t="shared" si="1627"/>
        <v>91.30640056186256</v>
      </c>
      <c r="AMV203" s="9">
        <f t="shared" si="1149"/>
        <v>93.275014508629781</v>
      </c>
      <c r="AMW203" s="9">
        <f t="shared" si="1150"/>
        <v>89.331021811227103</v>
      </c>
      <c r="AMX203" s="115">
        <f t="shared" si="1628"/>
        <v>91.303018159928442</v>
      </c>
      <c r="AMY203" s="15">
        <f t="shared" si="1629"/>
        <v>2.4359923628525487E-4</v>
      </c>
      <c r="AMZ203" s="12"/>
      <c r="ANA203" s="11">
        <f t="shared" si="1788"/>
        <v>2.4941668672711633E-4</v>
      </c>
      <c r="ANB203" s="10">
        <f t="shared" si="1630"/>
        <v>91.347849733466077</v>
      </c>
      <c r="ANC203" s="9">
        <f t="shared" si="1151"/>
        <v>93.272856669647339</v>
      </c>
      <c r="AND203" s="9">
        <f t="shared" si="1152"/>
        <v>89.416961528139012</v>
      </c>
      <c r="ANE203" s="115">
        <f t="shared" si="1631"/>
        <v>91.344909098893169</v>
      </c>
      <c r="ANF203" s="15">
        <f t="shared" si="1632"/>
        <v>2.3815792364068769E-4</v>
      </c>
      <c r="ANG203" s="12"/>
      <c r="ANH203" s="11">
        <f t="shared" si="1789"/>
        <v>2.4396288889857017E-4</v>
      </c>
      <c r="ANI203" s="10">
        <f t="shared" si="1633"/>
        <v>91.389737448736383</v>
      </c>
      <c r="ANJ203" s="9">
        <f t="shared" si="1153"/>
        <v>93.270794153960296</v>
      </c>
      <c r="ANK203" s="9">
        <f t="shared" si="1154"/>
        <v>89.503672357990368</v>
      </c>
      <c r="ANL203" s="115">
        <f t="shared" si="1634"/>
        <v>91.387233255975332</v>
      </c>
      <c r="ANM203" s="15">
        <f t="shared" si="1635"/>
        <v>2.3267487110109099E-4</v>
      </c>
      <c r="ANN203" s="12"/>
      <c r="ANO203" s="11">
        <f t="shared" si="1790"/>
        <v>2.3846759620502143E-4</v>
      </c>
      <c r="ANP203" s="10">
        <f t="shared" si="1636"/>
        <v>91.432058922222041</v>
      </c>
      <c r="ANQ203" s="9">
        <f t="shared" si="1155"/>
        <v>93.268825514646309</v>
      </c>
      <c r="ANR203" s="9">
        <f t="shared" si="1156"/>
        <v>89.591146080789628</v>
      </c>
      <c r="ANS203" s="115">
        <f t="shared" si="1637"/>
        <v>91.429985797717961</v>
      </c>
      <c r="ANT203" s="15">
        <f t="shared" si="1638"/>
        <v>2.2715049700255854E-4</v>
      </c>
      <c r="ANU203" s="12"/>
      <c r="ANV203" s="11">
        <f t="shared" si="1791"/>
        <v>2.3293123070959062E-4</v>
      </c>
      <c r="ANW203" s="10">
        <f t="shared" si="1639"/>
        <v>91.4748092937362</v>
      </c>
      <c r="ANX203" s="9">
        <f t="shared" si="1157"/>
        <v>93.266949247938598</v>
      </c>
      <c r="ANY203" s="9">
        <f t="shared" si="1158"/>
        <v>89.67937438577556</v>
      </c>
      <c r="ANZ203" s="115">
        <f t="shared" si="1640"/>
        <v>91.473161816857072</v>
      </c>
      <c r="AOA203" s="15">
        <f t="shared" si="1641"/>
        <v>2.2158522177655814E-4</v>
      </c>
      <c r="AOB203" s="12"/>
      <c r="AOC203" s="11">
        <f t="shared" si="1792"/>
        <v>2.273542165502984E-4</v>
      </c>
      <c r="AOD203" s="10">
        <f t="shared" si="1642"/>
        <v>91.517983629394038</v>
      </c>
      <c r="AOE203" s="9">
        <f t="shared" si="1159"/>
        <v>93.265163793489421</v>
      </c>
      <c r="AOF203" s="9">
        <f t="shared" si="1160"/>
        <v>89.768348873293647</v>
      </c>
      <c r="AOG203" s="115">
        <f t="shared" si="1643"/>
        <v>91.516756333391527</v>
      </c>
      <c r="AOH203" s="15">
        <f t="shared" si="1644"/>
        <v>2.1597946785032002E-4</v>
      </c>
      <c r="AOI203" s="12"/>
      <c r="AOJ203" s="11">
        <f t="shared" si="1793"/>
        <v>2.2173697984001519E-4</v>
      </c>
      <c r="AOK203" s="10">
        <f t="shared" si="1645"/>
        <v>91.561576922697569</v>
      </c>
      <c r="AOL203" s="9">
        <f t="shared" si="1161"/>
        <v>93.263467534651866</v>
      </c>
      <c r="AOM203" s="9">
        <f t="shared" si="1162"/>
        <v>89.858061056741761</v>
      </c>
      <c r="AON203" s="115">
        <f t="shared" si="1646"/>
        <v>91.560764295696814</v>
      </c>
      <c r="AOO203" s="15">
        <f t="shared" si="1647"/>
        <v>2.1033365954406196E-4</v>
      </c>
      <c r="AOP203" s="12"/>
      <c r="AOQ203" s="11">
        <f t="shared" si="1794"/>
        <v>2.1607994856327528E-4</v>
      </c>
      <c r="AOR203" s="10">
        <f t="shared" si="1648"/>
        <v>91.605584095664184</v>
      </c>
      <c r="AOS203" s="9">
        <f t="shared" si="1163"/>
        <v>93.261858798779784</v>
      </c>
      <c r="AOT203" s="9">
        <f t="shared" si="1164"/>
        <v>89.948502364587526</v>
      </c>
      <c r="AOU203" s="115">
        <f t="shared" si="1649"/>
        <v>91.605180581683655</v>
      </c>
      <c r="AOV203" s="15">
        <f t="shared" si="1650"/>
        <v>2.0464822296491745E-4</v>
      </c>
      <c r="AOW203" s="12"/>
      <c r="AOX203" s="11">
        <f t="shared" si="1795"/>
        <v>2.103835524698033E-4</v>
      </c>
      <c r="AOY203" s="10">
        <f t="shared" si="1815"/>
        <v>91.649999999999991</v>
      </c>
      <c r="AOZ203" s="9">
        <f t="shared" si="1165"/>
        <v>93.260335857545613</v>
      </c>
      <c r="APA203" s="9"/>
      <c r="APB203" s="97">
        <f t="shared" si="1652"/>
        <v>91.649999999999991</v>
      </c>
      <c r="APC203" s="15">
        <f t="shared" si="1816"/>
        <v>1.9892358589771662E-4</v>
      </c>
      <c r="APD203" s="11"/>
      <c r="APE203" s="11"/>
    </row>
    <row r="204" spans="1:1097" x14ac:dyDescent="0.2">
      <c r="A204" s="183"/>
      <c r="B204" s="183"/>
      <c r="C204" s="1">
        <f t="shared" si="1654"/>
        <v>180</v>
      </c>
      <c r="D204" s="1">
        <f t="shared" si="1655"/>
        <v>6024.5844021139956</v>
      </c>
      <c r="E204" s="1">
        <f t="shared" si="1656"/>
        <v>-16317921.817764627</v>
      </c>
      <c r="F204" s="2">
        <f t="shared" si="1657"/>
        <v>113.16</v>
      </c>
      <c r="G204" s="8">
        <f t="shared" si="1658"/>
        <v>1.9810000000000001E-3</v>
      </c>
      <c r="H204" s="6">
        <f t="shared" si="1659"/>
        <v>0.14400020254000001</v>
      </c>
      <c r="I204" s="2">
        <f t="shared" si="1660"/>
        <v>3500</v>
      </c>
      <c r="J204" s="3">
        <f t="shared" si="857"/>
        <v>58.333333333333336</v>
      </c>
      <c r="K204" s="3">
        <f t="shared" si="858"/>
        <v>366.52</v>
      </c>
      <c r="L204" s="1">
        <f t="shared" si="1661"/>
        <v>0.82</v>
      </c>
      <c r="M204" s="1">
        <f t="shared" si="1662"/>
        <v>0.66</v>
      </c>
      <c r="N204" s="1">
        <f t="shared" si="1797"/>
        <v>0.54120000000000001</v>
      </c>
      <c r="O204" s="3">
        <f t="shared" si="1167"/>
        <v>7.5227878787878781</v>
      </c>
      <c r="P204" s="40">
        <f t="shared" si="859"/>
        <v>570.9796</v>
      </c>
      <c r="Q204" s="1">
        <f t="shared" si="1663"/>
        <v>21.51</v>
      </c>
      <c r="R204" s="1">
        <f t="shared" si="1664"/>
        <v>151</v>
      </c>
      <c r="S204" s="2">
        <f t="shared" si="1665"/>
        <v>12587.54</v>
      </c>
      <c r="T204" s="1">
        <f t="shared" si="860"/>
        <v>83.916933333333333</v>
      </c>
      <c r="U204" s="7">
        <f t="shared" si="1666"/>
        <v>9.1849501318337995E-2</v>
      </c>
      <c r="V204" s="7">
        <f t="shared" si="861"/>
        <v>6.6258942829124593E-3</v>
      </c>
      <c r="W204" s="159">
        <f t="shared" si="1667"/>
        <v>3.4283282369456214E-2</v>
      </c>
      <c r="X204" s="40">
        <f t="shared" si="1798"/>
        <v>8095.2484858865882</v>
      </c>
      <c r="Y204" s="1">
        <f t="shared" si="1668"/>
        <v>0</v>
      </c>
      <c r="Z204" s="1">
        <f t="shared" si="1669"/>
        <v>113.16</v>
      </c>
      <c r="AA204" s="1">
        <f t="shared" si="1670"/>
        <v>91.649999999999991</v>
      </c>
      <c r="AB204" s="6">
        <f t="shared" si="863"/>
        <v>0.2895550479995273</v>
      </c>
      <c r="AC204" s="1">
        <f t="shared" si="1671"/>
        <v>526.19133708825245</v>
      </c>
      <c r="AD204" s="40">
        <f t="shared" si="1799"/>
        <v>36363.626619283568</v>
      </c>
      <c r="AE204" s="1">
        <f t="shared" si="1800"/>
        <v>0.15947988387208822</v>
      </c>
      <c r="AF204" s="2">
        <f t="shared" si="1801"/>
        <v>19</v>
      </c>
      <c r="AG204" s="10">
        <f t="shared" si="1802"/>
        <v>3.0301177935696764</v>
      </c>
      <c r="AH204" s="12">
        <f t="shared" si="1803"/>
        <v>0.5326555389151062</v>
      </c>
      <c r="AI204" s="43">
        <f t="shared" si="868"/>
        <v>-1.0724327015902793E-5</v>
      </c>
      <c r="AJ204" s="93">
        <f t="shared" si="869"/>
        <v>2.7034976647024572E-6</v>
      </c>
      <c r="AK204" s="43">
        <f t="shared" si="1168"/>
        <v>0</v>
      </c>
      <c r="AL204" s="43">
        <f t="shared" si="870"/>
        <v>2.9943888008579592E-4</v>
      </c>
      <c r="AM204" s="43"/>
      <c r="AN204" s="43">
        <f t="shared" si="1169"/>
        <v>0</v>
      </c>
      <c r="AO204" s="10">
        <f t="shared" si="1804"/>
        <v>95.326139141869191</v>
      </c>
      <c r="AP204" s="9"/>
      <c r="AQ204" s="9">
        <f t="shared" si="1805"/>
        <v>95.185409691773543</v>
      </c>
      <c r="AR204" s="104">
        <f t="shared" si="1171"/>
        <v>95.185409691773543</v>
      </c>
      <c r="AS204" s="15">
        <f t="shared" si="1806"/>
        <v>0</v>
      </c>
      <c r="AT204" s="49"/>
      <c r="AU204" s="11">
        <f t="shared" si="1807"/>
        <v>8.6922716341645031E-6</v>
      </c>
      <c r="AV204" s="10">
        <f t="shared" si="1808"/>
        <v>95.255773043083806</v>
      </c>
      <c r="AW204" s="9">
        <f t="shared" si="1809"/>
        <v>95.185409691773543</v>
      </c>
      <c r="AX204" s="9">
        <f t="shared" si="1810"/>
        <v>95.04473554558804</v>
      </c>
      <c r="AY204" s="97">
        <f t="shared" si="1175"/>
        <v>95.115072618680784</v>
      </c>
      <c r="AZ204" s="15">
        <f t="shared" si="1176"/>
        <v>8.6886861120305126E-6</v>
      </c>
      <c r="BA204" s="49"/>
      <c r="BB204" s="11">
        <f t="shared" si="1811"/>
        <v>1.7381296886255412E-5</v>
      </c>
      <c r="BC204" s="10">
        <f t="shared" si="1812"/>
        <v>95.185430477092865</v>
      </c>
      <c r="BD204" s="9">
        <f t="shared" si="1813"/>
        <v>95.185406946564598</v>
      </c>
      <c r="BE204" s="9">
        <f t="shared" si="875"/>
        <v>94.904116477332835</v>
      </c>
      <c r="BF204" s="97">
        <f t="shared" si="1179"/>
        <v>95.044761711948723</v>
      </c>
      <c r="BG204" s="15">
        <f t="shared" si="1814"/>
        <v>1.7373800799453903E-5</v>
      </c>
      <c r="BH204" s="49"/>
      <c r="BI204" s="11">
        <f t="shared" si="1181"/>
        <v>2.606675015551991E-5</v>
      </c>
      <c r="BJ204" s="10">
        <f t="shared" si="1182"/>
        <v>95.115108588869234</v>
      </c>
      <c r="BK204" s="9">
        <f t="shared" si="876"/>
        <v>95.185395970241927</v>
      </c>
      <c r="BL204" s="9">
        <f t="shared" si="1183"/>
        <v>94.763552253752962</v>
      </c>
      <c r="BM204" s="97">
        <f t="shared" si="1184"/>
        <v>94.974474111997438</v>
      </c>
      <c r="BN204" s="15">
        <f t="shared" si="1185"/>
        <v>2.6055019634321892E-5</v>
      </c>
      <c r="BO204" s="49"/>
      <c r="BP204" s="11">
        <f t="shared" si="1186"/>
        <v>3.4748306658278781E-5</v>
      </c>
      <c r="BQ204" s="10">
        <f t="shared" si="1187"/>
        <v>95.044804523543078</v>
      </c>
      <c r="BR204" s="9">
        <f t="shared" si="877"/>
        <v>95.18537128428315</v>
      </c>
      <c r="BS204" s="9">
        <f t="shared" si="1188"/>
        <v>94.623042634368574</v>
      </c>
      <c r="BT204" s="97">
        <f t="shared" si="1189"/>
        <v>94.904206959325862</v>
      </c>
      <c r="BU204" s="15">
        <f t="shared" si="1190"/>
        <v>3.4732019090887134E-5</v>
      </c>
      <c r="BV204" s="12"/>
      <c r="BW204" s="11">
        <f t="shared" si="1191"/>
        <v>4.3425642475571264E-5</v>
      </c>
      <c r="BX204" s="10">
        <f t="shared" si="1192"/>
        <v>94.974515426834174</v>
      </c>
      <c r="BY204" s="9">
        <f t="shared" si="878"/>
        <v>95.185327418362178</v>
      </c>
      <c r="BZ204" s="9">
        <f t="shared" si="1193"/>
        <v>94.482587371525881</v>
      </c>
      <c r="CA204" s="97">
        <f t="shared" si="1194"/>
        <v>94.833957394944036</v>
      </c>
      <c r="CB204" s="15">
        <f t="shared" si="1195"/>
        <v>4.340447659274779E-5</v>
      </c>
      <c r="CC204" s="12"/>
      <c r="CD204" s="11">
        <f t="shared" si="1196"/>
        <v>5.2098434600547094E-5</v>
      </c>
      <c r="CE204" s="10">
        <f t="shared" si="1197"/>
        <v>94.904238445482633</v>
      </c>
      <c r="CF204" s="9">
        <f t="shared" si="879"/>
        <v>95.185258911159139</v>
      </c>
      <c r="CG204" s="9">
        <f t="shared" si="1198"/>
        <v>94.342186210451047</v>
      </c>
      <c r="CH204" s="97">
        <f t="shared" si="1199"/>
        <v>94.763722560805093</v>
      </c>
      <c r="CI204" s="15">
        <f t="shared" si="1200"/>
        <v>5.2072070559533841E-5</v>
      </c>
      <c r="CJ204" s="12"/>
      <c r="CK204" s="11">
        <f t="shared" si="1201"/>
        <v>6.0766360985451303E-5</v>
      </c>
      <c r="CL204" s="10">
        <f t="shared" si="1202"/>
        <v>94.833970727679073</v>
      </c>
      <c r="CM204" s="9">
        <f t="shared" si="880"/>
        <v>95.1851603111662</v>
      </c>
      <c r="CN204" s="9">
        <f t="shared" si="1203"/>
        <v>94.20183888930633</v>
      </c>
      <c r="CO204" s="97">
        <f t="shared" si="1204"/>
        <v>94.693499600236265</v>
      </c>
      <c r="CP204" s="15">
        <f t="shared" si="1205"/>
        <v>6.0734480453207294E-5</v>
      </c>
      <c r="CQ204" s="12"/>
      <c r="CR204" s="11">
        <f t="shared" si="1206"/>
        <v>6.9429100588240349E-5</v>
      </c>
      <c r="CS204" s="10">
        <f t="shared" si="1207"/>
        <v>94.76370942349368</v>
      </c>
      <c r="CT204" s="9">
        <f t="shared" si="881"/>
        <v>95.185026177488837</v>
      </c>
      <c r="CU204" s="9">
        <f t="shared" si="882"/>
        <v>94.061545139248366</v>
      </c>
      <c r="CV204" s="97">
        <f t="shared" si="1208"/>
        <v>94.623285658368602</v>
      </c>
      <c r="CW204" s="15">
        <f t="shared" si="1209"/>
        <v>6.9391386823960301E-5</v>
      </c>
      <c r="CX204" s="12"/>
      <c r="CY204" s="11">
        <f t="shared" si="1210"/>
        <v>7.8086333418794497E-5</v>
      </c>
      <c r="CZ204" s="10">
        <f t="shared" si="1211"/>
        <v>94.693451685304098</v>
      </c>
      <c r="DA204" s="9">
        <f t="shared" si="883"/>
        <v>95.184851080642474</v>
      </c>
      <c r="DB204" s="9">
        <f t="shared" si="884"/>
        <v>93.921304684488121</v>
      </c>
      <c r="DC204" s="97">
        <f t="shared" si="1212"/>
        <v>94.553077882565304</v>
      </c>
      <c r="DD204" s="15">
        <f t="shared" si="1213"/>
        <v>7.8042471355711348E-5</v>
      </c>
      <c r="DE204" s="12"/>
      <c r="DF204" s="11">
        <f t="shared" si="1214"/>
        <v>8.6737740584777389E-5</v>
      </c>
      <c r="DG204" s="10">
        <f t="shared" si="1215"/>
        <v>94.623194668221686</v>
      </c>
      <c r="DH204" s="9">
        <f t="shared" si="885"/>
        <v>95.184629603344177</v>
      </c>
      <c r="DI204" s="9">
        <f t="shared" si="886"/>
        <v>93.781117242353403</v>
      </c>
      <c r="DJ204" s="97">
        <f t="shared" si="1216"/>
        <v>94.482873422848797</v>
      </c>
      <c r="DK204" s="15">
        <f t="shared" si="1217"/>
        <v>8.6687416911146738E-5</v>
      </c>
      <c r="DL204" s="12"/>
      <c r="DM204" s="11">
        <f t="shared" si="1218"/>
        <v>9.538300433703738E-5</v>
      </c>
      <c r="DN204" s="10">
        <f t="shared" si="1219"/>
        <v>94.552935530516535</v>
      </c>
      <c r="DO204" s="9">
        <f t="shared" si="887"/>
        <v>95.184356341299193</v>
      </c>
      <c r="DP204" s="9">
        <f t="shared" si="888"/>
        <v>93.640982523353543</v>
      </c>
      <c r="DQ204" s="97">
        <f t="shared" si="1220"/>
        <v>94.412669432326368</v>
      </c>
      <c r="DR204" s="15">
        <f t="shared" si="1221"/>
        <v>9.5325907576302156E-5</v>
      </c>
      <c r="DS204" s="12"/>
      <c r="DT204" s="11">
        <f t="shared" si="1222"/>
        <v>1.0402180811458408E-4</v>
      </c>
      <c r="DU204" s="10">
        <f t="shared" si="1223"/>
        <v>94.482671434040896</v>
      </c>
      <c r="DV204" s="9">
        <f t="shared" si="889"/>
        <v>95.184025903982089</v>
      </c>
      <c r="DW204" s="9">
        <f t="shared" si="890"/>
        <v>93.500900231245893</v>
      </c>
      <c r="DX204" s="97">
        <f t="shared" si="1224"/>
        <v>94.342463067613991</v>
      </c>
      <c r="DY204" s="15">
        <f t="shared" si="1225"/>
        <v>1.0395762870470189E-4</v>
      </c>
      <c r="DZ204" s="12"/>
      <c r="EA204" s="11">
        <f t="shared" si="1226"/>
        <v>1.1265383658913306E-4</v>
      </c>
      <c r="EB204" s="10">
        <f t="shared" si="1227"/>
        <v>94.412399544650754</v>
      </c>
      <c r="EC204" s="9">
        <f t="shared" si="891"/>
        <v>95.183632915412275</v>
      </c>
      <c r="ED204" s="9">
        <f t="shared" si="892"/>
        <v>93.360870063104187</v>
      </c>
      <c r="EE204" s="97">
        <f t="shared" si="1228"/>
        <v>94.272251489258224</v>
      </c>
      <c r="EF204" s="15">
        <f t="shared" si="1229"/>
        <v>1.1258226696104153E-4</v>
      </c>
      <c r="EG204" s="12"/>
      <c r="EH204" s="11">
        <f t="shared" si="1230"/>
        <v>1.2127877570921351E-4</v>
      </c>
      <c r="EI204" s="10">
        <f t="shared" si="1231"/>
        <v>94.342117032625424</v>
      </c>
      <c r="EJ204" s="9">
        <f t="shared" si="893"/>
        <v>95.183172014923628</v>
      </c>
      <c r="EK204" s="9">
        <f t="shared" si="894"/>
        <v>93.220891709389377</v>
      </c>
      <c r="EL204" s="97">
        <f t="shared" si="1232"/>
        <v>94.202031862156502</v>
      </c>
      <c r="EM204" s="15">
        <f t="shared" si="1233"/>
        <v>1.2119951036434072E-4</v>
      </c>
      <c r="EN204" s="12"/>
      <c r="EO204" s="11">
        <f t="shared" si="1234"/>
        <v>1.2989631274376839E-4</v>
      </c>
      <c r="EP204" s="10">
        <f t="shared" si="1235"/>
        <v>94.27182107308542</v>
      </c>
      <c r="EQ204" s="9">
        <f t="shared" si="895"/>
        <v>95.182637857928128</v>
      </c>
      <c r="ER204" s="9">
        <f t="shared" si="896"/>
        <v>93.080964854021317</v>
      </c>
      <c r="ES204" s="97">
        <f t="shared" si="1236"/>
        <v>94.131801355974716</v>
      </c>
      <c r="ET204" s="15">
        <f t="shared" si="1237"/>
        <v>1.298090483306919E-4</v>
      </c>
      <c r="EU204" s="12"/>
      <c r="EV204" s="11">
        <f t="shared" si="1238"/>
        <v>1.3850613632535979E-4</v>
      </c>
      <c r="EW204" s="10">
        <f t="shared" si="1239"/>
        <v>94.201508846407592</v>
      </c>
      <c r="EX204" s="9">
        <f t="shared" si="897"/>
        <v>95.182025116673103</v>
      </c>
      <c r="EY204" s="9">
        <f t="shared" si="898"/>
        <v>92.941089174454447</v>
      </c>
      <c r="EZ204" s="97">
        <f t="shared" si="1240"/>
        <v>94.061557145563768</v>
      </c>
      <c r="FA204" s="15">
        <f t="shared" si="1241"/>
        <v>1.384105717153439E-4</v>
      </c>
      <c r="FB204" s="12"/>
      <c r="FC204" s="11">
        <f t="shared" si="1242"/>
        <v>1.4710793649274579E-4</v>
      </c>
      <c r="FD204" s="10">
        <f t="shared" si="1243"/>
        <v>94.131177538639065</v>
      </c>
      <c r="FE204" s="9">
        <f t="shared" si="899"/>
        <v>95.18132848099205</v>
      </c>
      <c r="FF204" s="9">
        <f t="shared" si="900"/>
        <v>92.801264341752884</v>
      </c>
      <c r="FG204" s="97">
        <f t="shared" si="1244"/>
        <v>93.991296411372474</v>
      </c>
      <c r="FH204" s="15">
        <f t="shared" si="1245"/>
        <v>1.470037728544468E-4</v>
      </c>
      <c r="FI204" s="12"/>
      <c r="FJ204" s="11">
        <f t="shared" si="1246"/>
        <v>1.5570140473310966E-4</v>
      </c>
      <c r="FK204" s="10">
        <f t="shared" si="1247"/>
        <v>94.060824341907562</v>
      </c>
      <c r="FL204" s="9">
        <f t="shared" si="901"/>
        <v>95.180542659048683</v>
      </c>
      <c r="FM204" s="9">
        <f t="shared" si="902"/>
        <v>92.661490020669234</v>
      </c>
      <c r="FN204" s="97">
        <f t="shared" si="1248"/>
        <v>93.921016339858966</v>
      </c>
      <c r="FO204" s="15">
        <f t="shared" si="1249"/>
        <v>1.5558834560614165E-4</v>
      </c>
      <c r="FP204" s="12"/>
      <c r="FQ204" s="11">
        <f t="shared" si="1250"/>
        <v>1.6428623402366596E-4</v>
      </c>
      <c r="FR204" s="10">
        <f t="shared" si="1251"/>
        <v>93.990446454830149</v>
      </c>
      <c r="FS204" s="9">
        <f t="shared" si="903"/>
        <v>95.179662378074084</v>
      </c>
      <c r="FT204" s="9">
        <f t="shared" si="904"/>
        <v>92.521765869723879</v>
      </c>
      <c r="FU204" s="97">
        <f t="shared" si="1252"/>
        <v>93.850714123898982</v>
      </c>
      <c r="FV204" s="15">
        <f t="shared" si="1253"/>
        <v>1.6416398539118555E-4</v>
      </c>
      <c r="FW204" s="12"/>
      <c r="FX204" s="11">
        <f t="shared" si="1254"/>
        <v>1.7286211887282597E-4</v>
      </c>
      <c r="FY204" s="10">
        <f t="shared" si="1255"/>
        <v>93.920041082918672</v>
      </c>
      <c r="FZ204" s="9">
        <f t="shared" si="905"/>
        <v>95.178682385096707</v>
      </c>
      <c r="GA204" s="9">
        <f t="shared" si="906"/>
        <v>92.382091541287565</v>
      </c>
      <c r="GB204" s="97">
        <f t="shared" si="1256"/>
        <v>93.780386963192143</v>
      </c>
      <c r="GC204" s="15">
        <f t="shared" si="1257"/>
        <v>1.7273038923294065E-4</v>
      </c>
      <c r="GD204" s="12"/>
      <c r="GE204" s="11">
        <f t="shared" si="1258"/>
        <v>1.8142875536073118E-4</v>
      </c>
      <c r="GF204" s="10">
        <f t="shared" si="1259"/>
        <v>93.849605438983218</v>
      </c>
      <c r="GG204" s="9">
        <f t="shared" si="907"/>
        <v>95.177597447665093</v>
      </c>
      <c r="GH204" s="9">
        <f t="shared" si="908"/>
        <v>92.242466681663714</v>
      </c>
      <c r="GI204" s="97">
        <f t="shared" si="1260"/>
        <v>93.710032064664404</v>
      </c>
      <c r="GJ204" s="15">
        <f t="shared" si="1261"/>
        <v>1.8128725579693707E-4</v>
      </c>
      <c r="GK204" s="12"/>
      <c r="GL204" s="11">
        <f t="shared" si="1262"/>
        <v>1.8998584117936555E-4</v>
      </c>
      <c r="GM204" s="10">
        <f t="shared" si="1263"/>
        <v>93.779136743531723</v>
      </c>
      <c r="GN204" s="9">
        <f t="shared" si="909"/>
        <v>95.176402354562995</v>
      </c>
      <c r="GO204" s="9">
        <f t="shared" si="910"/>
        <v>92.102890931174528</v>
      </c>
      <c r="GP204" s="115">
        <f t="shared" si="1264"/>
        <v>93.639646642868769</v>
      </c>
      <c r="GQ204" s="15">
        <f t="shared" si="1265"/>
        <v>1.8983428542971052E-4</v>
      </c>
      <c r="GR204" s="12"/>
      <c r="GS204" s="11">
        <f t="shared" si="1266"/>
        <v>1.9853307567199512E-4</v>
      </c>
      <c r="GT204" s="10">
        <f t="shared" si="1267"/>
        <v>93.708632225167605</v>
      </c>
      <c r="GU204" s="9">
        <f t="shared" si="911"/>
        <v>95.175091916516891</v>
      </c>
      <c r="GV204" s="9">
        <f t="shared" si="912"/>
        <v>91.963363924246849</v>
      </c>
      <c r="GW204" s="115">
        <f t="shared" si="1268"/>
        <v>93.569227920381877</v>
      </c>
      <c r="GX204" s="15">
        <f t="shared" si="1269"/>
        <v>1.9837118019721173E-4</v>
      </c>
      <c r="GY204" s="12"/>
      <c r="GZ204" s="11">
        <f t="shared" si="1270"/>
        <v>2.0707015987214472E-4</v>
      </c>
      <c r="HA204" s="10">
        <f t="shared" si="1271"/>
        <v>93.638089120983409</v>
      </c>
      <c r="HB204" s="9">
        <f t="shared" si="913"/>
        <v>95.173660966895511</v>
      </c>
      <c r="HC204" s="9">
        <f t="shared" si="914"/>
        <v>91.823885289500979</v>
      </c>
      <c r="HD204" s="97">
        <f t="shared" si="1272"/>
        <v>93.498773128198252</v>
      </c>
      <c r="HE204" s="15">
        <f t="shared" si="1273"/>
        <v>2.0689764392251714E-4</v>
      </c>
      <c r="HF204" s="12"/>
      <c r="HG204" s="11">
        <f t="shared" si="1274"/>
        <v>2.1559679654193509E-4</v>
      </c>
      <c r="HH204" s="10">
        <f t="shared" si="1275"/>
        <v>93.56750467695187</v>
      </c>
      <c r="HI204" s="9">
        <f t="shared" si="915"/>
        <v>95.172104362401342</v>
      </c>
      <c r="HJ204" s="9">
        <f t="shared" si="916"/>
        <v>91.684454649840745</v>
      </c>
      <c r="HK204" s="97">
        <f t="shared" si="1276"/>
        <v>93.428279506121044</v>
      </c>
      <c r="HL204" s="15">
        <f t="shared" si="1277"/>
        <v>2.1541338222298131E-4</v>
      </c>
      <c r="HM204" s="12"/>
      <c r="HN204" s="11">
        <f t="shared" si="1278"/>
        <v>2.2411269020984994E-4</v>
      </c>
      <c r="HO204" s="10">
        <f t="shared" si="1279"/>
        <v>93.496876148313504</v>
      </c>
      <c r="HP204" s="9">
        <f t="shared" si="917"/>
        <v>95.170416983753839</v>
      </c>
      <c r="HQ204" s="9">
        <f t="shared" si="918"/>
        <v>91.545071622544341</v>
      </c>
      <c r="HR204" s="115">
        <f t="shared" si="1280"/>
        <v>93.35774430314909</v>
      </c>
      <c r="HS204" s="15">
        <f t="shared" si="1281"/>
        <v>2.2391810254682076E-4</v>
      </c>
      <c r="HT204" s="12"/>
      <c r="HU204" s="11">
        <f t="shared" si="1672"/>
        <v>2.3261754720795509E-4</v>
      </c>
      <c r="HV204" s="10">
        <f t="shared" si="1282"/>
        <v>93.426200799960412</v>
      </c>
      <c r="HW204" s="9">
        <f t="shared" si="919"/>
        <v>95.168593736364301</v>
      </c>
      <c r="HX204" s="9">
        <f t="shared" si="920"/>
        <v>91.405735819357588</v>
      </c>
      <c r="HY204" s="115">
        <f t="shared" si="1283"/>
        <v>93.287164777860937</v>
      </c>
      <c r="HZ204" s="15">
        <f t="shared" si="1284"/>
        <v>2.3241151420904285E-4</v>
      </c>
      <c r="IA204" s="12"/>
      <c r="IB204" s="11">
        <f t="shared" si="1673"/>
        <v>2.4111107570846813E-4</v>
      </c>
      <c r="IC204" s="10">
        <f t="shared" si="1285"/>
        <v>93.35547590681702</v>
      </c>
      <c r="ID204" s="9">
        <f t="shared" si="921"/>
        <v>95.166629551002032</v>
      </c>
      <c r="IE204" s="9">
        <f t="shared" si="922"/>
        <v>91.266446846588238</v>
      </c>
      <c r="IF204" s="115">
        <f t="shared" si="1286"/>
        <v>93.216538198795135</v>
      </c>
      <c r="IG204" s="15">
        <f t="shared" si="1287"/>
        <v>2.4089332842675844E-4</v>
      </c>
      <c r="IH204" s="12"/>
      <c r="II204" s="11">
        <f t="shared" si="1674"/>
        <v>2.4959298575974697E-4</v>
      </c>
      <c r="IJ204" s="10">
        <f t="shared" si="1288"/>
        <v>93.284698754216947</v>
      </c>
      <c r="IK204" s="9">
        <f t="shared" si="923"/>
        <v>95.164519384451836</v>
      </c>
      <c r="IL204" s="9">
        <f t="shared" si="924"/>
        <v>91.127204305201573</v>
      </c>
      <c r="IM204" s="115">
        <f t="shared" si="1289"/>
        <v>93.145861844826698</v>
      </c>
      <c r="IN204" s="15">
        <f t="shared" si="1290"/>
        <v>2.4936325835389796E-4</v>
      </c>
      <c r="IO204" s="12"/>
      <c r="IP204" s="11">
        <f t="shared" si="1675"/>
        <v>2.5806298932165898E-4</v>
      </c>
      <c r="IQ204" s="10">
        <f t="shared" si="1291"/>
        <v>93.21386663827613</v>
      </c>
      <c r="IR204" s="9">
        <f t="shared" si="925"/>
        <v>95.162258220162599</v>
      </c>
      <c r="IS204" s="9">
        <f t="shared" si="926"/>
        <v>90.98800779091745</v>
      </c>
      <c r="IT204" s="115">
        <f t="shared" si="1292"/>
        <v>93.075133005540025</v>
      </c>
      <c r="IU204" s="15">
        <f t="shared" si="1293"/>
        <v>2.5782101911526355E-4</v>
      </c>
      <c r="IV204" s="12"/>
      <c r="IW204" s="11">
        <f t="shared" si="1676"/>
        <v>2.6652080030033687E-4</v>
      </c>
      <c r="IX204" s="10">
        <f t="shared" si="1294"/>
        <v>93.142976866262103</v>
      </c>
      <c r="IY204" s="9">
        <f t="shared" si="927"/>
        <v>95.159841068886777</v>
      </c>
      <c r="IZ204" s="9">
        <f t="shared" si="928"/>
        <v>90.84885689430898</v>
      </c>
      <c r="JA204" s="115">
        <f t="shared" si="1295"/>
        <v>93.004348981597872</v>
      </c>
      <c r="JB204" s="15">
        <f t="shared" si="1296"/>
        <v>2.6626632783994608E-4</v>
      </c>
      <c r="JC204" s="12"/>
      <c r="JD204" s="11">
        <f t="shared" si="1677"/>
        <v>2.7496613458226842E-4</v>
      </c>
      <c r="JE204" s="10">
        <f t="shared" si="1297"/>
        <v>93.072026756959559</v>
      </c>
      <c r="JF204" s="9">
        <f t="shared" si="929"/>
        <v>95.157262969310665</v>
      </c>
      <c r="JG204" s="9">
        <f t="shared" si="930"/>
        <v>90.709751200901366</v>
      </c>
      <c r="JH204" s="115">
        <f t="shared" si="1298"/>
        <v>92.933507085106015</v>
      </c>
      <c r="JI204" s="15">
        <f t="shared" si="1299"/>
        <v>2.7469890369413469E-4</v>
      </c>
      <c r="JJ204" s="12"/>
      <c r="JK204" s="11">
        <f t="shared" si="1678"/>
        <v>2.8339871006783577E-4</v>
      </c>
      <c r="JL204" s="10">
        <f t="shared" si="1300"/>
        <v>93.001013641031278</v>
      </c>
      <c r="JM204" s="9">
        <f t="shared" si="931"/>
        <v>95.154518988675392</v>
      </c>
      <c r="JN204" s="9">
        <f t="shared" si="932"/>
        <v>90.570690291273351</v>
      </c>
      <c r="JO204" s="115">
        <f t="shared" si="1301"/>
        <v>92.862604639974364</v>
      </c>
      <c r="JP204" s="15">
        <f t="shared" si="1302"/>
        <v>2.8311846791322033E-4</v>
      </c>
      <c r="JQ204" s="12"/>
      <c r="JR204" s="11">
        <f t="shared" si="1679"/>
        <v>2.9181824670411287E-4</v>
      </c>
      <c r="JS204" s="10">
        <f t="shared" si="1303"/>
        <v>92.929934861375642</v>
      </c>
      <c r="JT204" s="9">
        <f t="shared" si="933"/>
        <v>95.151604223388333</v>
      </c>
      <c r="JU204" s="9">
        <f t="shared" si="934"/>
        <v>90.431673741158889</v>
      </c>
      <c r="JV204" s="115">
        <f t="shared" si="1304"/>
        <v>92.791638982273611</v>
      </c>
      <c r="JW204" s="15">
        <f t="shared" si="1305"/>
        <v>2.9152474383326596E-4</v>
      </c>
      <c r="JX204" s="12"/>
      <c r="JY204" s="11">
        <f t="shared" si="1680"/>
        <v>3.0022446651707625E-4</v>
      </c>
      <c r="JZ204" s="10">
        <f t="shared" si="1306"/>
        <v>92.858787773479463</v>
      </c>
      <c r="KA204" s="9">
        <f t="shared" si="935"/>
        <v>95.148513799624936</v>
      </c>
      <c r="KB204" s="9">
        <f t="shared" si="936"/>
        <v>90.292701121550351</v>
      </c>
      <c r="KC204" s="115">
        <f t="shared" si="1307"/>
        <v>92.720607460587644</v>
      </c>
      <c r="KD204" s="15">
        <f t="shared" si="1308"/>
        <v>2.999174569218167E-4</v>
      </c>
      <c r="KE204" s="12"/>
      <c r="KF204" s="11">
        <f t="shared" si="1681"/>
        <v>3.086170936431365E-4</v>
      </c>
      <c r="KG204" s="10">
        <f t="shared" si="1309"/>
        <v>92.787569745766717</v>
      </c>
      <c r="KH204" s="9">
        <f t="shared" si="937"/>
        <v>95.14524287392085</v>
      </c>
      <c r="KI204" s="9">
        <f t="shared" si="938"/>
        <v>90.153771998802299</v>
      </c>
      <c r="KJ204" s="115">
        <f t="shared" si="1310"/>
        <v>92.649507436361574</v>
      </c>
      <c r="KK204" s="15">
        <f t="shared" si="1311"/>
        <v>3.0829633480805298E-4</v>
      </c>
      <c r="KL204" s="12"/>
      <c r="KM204" s="11">
        <f t="shared" si="1682"/>
        <v>3.169958543600432E-4</v>
      </c>
      <c r="KN204" s="10">
        <f t="shared" si="1312"/>
        <v>92.716278159942618</v>
      </c>
      <c r="KO204" s="9">
        <f t="shared" si="939"/>
        <v>95.141786633754066</v>
      </c>
      <c r="KP204" s="9">
        <f t="shared" si="940"/>
        <v>90.014885934737222</v>
      </c>
      <c r="KQ204" s="115">
        <f t="shared" si="1313"/>
        <v>92.578336284245637</v>
      </c>
      <c r="KR204" s="15">
        <f t="shared" si="1314"/>
        <v>3.1666110731222116E-4</v>
      </c>
      <c r="KS204" s="12"/>
      <c r="KT204" s="11">
        <f t="shared" si="1683"/>
        <v>3.2536047711706636E-4</v>
      </c>
      <c r="KU204" s="10">
        <f t="shared" si="1315"/>
        <v>92.644910411333669</v>
      </c>
      <c r="KV204" s="9">
        <f t="shared" si="941"/>
        <v>95.138140298117207</v>
      </c>
      <c r="KW204" s="9">
        <f t="shared" si="942"/>
        <v>89.876042486750791</v>
      </c>
      <c r="KX204" s="115">
        <f t="shared" si="1316"/>
        <v>92.507091392434006</v>
      </c>
      <c r="KY204" s="15">
        <f t="shared" si="1317"/>
        <v>3.2501150647447358E-4</v>
      </c>
      <c r="KZ204" s="12"/>
      <c r="LA204" s="11">
        <f t="shared" si="1684"/>
        <v>3.3371069256458991E-4</v>
      </c>
      <c r="LB204" s="10">
        <f t="shared" si="1318"/>
        <v>92.573463909222454</v>
      </c>
      <c r="LC204" s="9">
        <f t="shared" si="943"/>
        <v>95.134299118079582</v>
      </c>
      <c r="LD204" s="9">
        <f t="shared" si="944"/>
        <v>89.737241207919269</v>
      </c>
      <c r="LE204" s="115">
        <f t="shared" si="1319"/>
        <v>92.435770162999432</v>
      </c>
      <c r="LF204" s="15">
        <f t="shared" si="1320"/>
        <v>3.3334726658296122E-4</v>
      </c>
      <c r="LG204" s="12"/>
      <c r="LH204" s="11">
        <f t="shared" si="1685"/>
        <v>3.42046233582968E-4</v>
      </c>
      <c r="LI204" s="10">
        <f t="shared" si="1321"/>
        <v>92.501936077178385</v>
      </c>
      <c r="LJ204" s="9">
        <f t="shared" si="945"/>
        <v>95.13025837733916</v>
      </c>
      <c r="LK204" s="9">
        <f t="shared" si="946"/>
        <v>89.598481647107732</v>
      </c>
      <c r="LL204" s="115">
        <f t="shared" si="1322"/>
        <v>92.364370012223446</v>
      </c>
      <c r="LM204" s="15">
        <f t="shared" si="1323"/>
        <v>3.4166812420122954E-4</v>
      </c>
      <c r="LN204" s="12"/>
      <c r="LO204" s="11">
        <f t="shared" si="1686"/>
        <v>3.5036683531069823E-4</v>
      </c>
      <c r="LP204" s="10">
        <f t="shared" si="1324"/>
        <v>92.430324353383696</v>
      </c>
      <c r="LQ204" s="9">
        <f t="shared" si="947"/>
        <v>95.126013392764136</v>
      </c>
      <c r="LR204" s="9">
        <f t="shared" si="948"/>
        <v>89.45976334907796</v>
      </c>
      <c r="LS204" s="115">
        <f t="shared" si="1325"/>
        <v>92.292888370921048</v>
      </c>
      <c r="LT204" s="15">
        <f t="shared" si="1326"/>
        <v>3.4997381819500817E-4</v>
      </c>
      <c r="LU204" s="12"/>
      <c r="LV204" s="11">
        <f t="shared" si="1687"/>
        <v>3.5867223517198582E-4</v>
      </c>
      <c r="LW204" s="10">
        <f t="shared" si="1327"/>
        <v>92.358626190954084</v>
      </c>
      <c r="LX204" s="9">
        <f t="shared" si="949"/>
        <v>95.121559514924115</v>
      </c>
      <c r="LY204" s="9">
        <f t="shared" si="950"/>
        <v>89.321085854598479</v>
      </c>
      <c r="LZ204" s="115">
        <f t="shared" si="1328"/>
        <v>92.221322684761304</v>
      </c>
      <c r="MA204" s="15">
        <f t="shared" si="1329"/>
        <v>3.5826408975822539E-4</v>
      </c>
      <c r="MB204" s="12"/>
      <c r="MC204" s="11">
        <f t="shared" si="1688"/>
        <v>3.6696217290354584E-4</v>
      </c>
      <c r="MD204" s="10">
        <f t="shared" si="1330"/>
        <v>92.286839058255126</v>
      </c>
      <c r="ME204" s="9">
        <f t="shared" si="951"/>
        <v>95.116892128610829</v>
      </c>
      <c r="MF204" s="9">
        <f t="shared" si="952"/>
        <v>89.182448700554573</v>
      </c>
      <c r="MG204" s="115">
        <f t="shared" si="1331"/>
        <v>92.149670414582701</v>
      </c>
      <c r="MH204" s="15">
        <f t="shared" si="1332"/>
        <v>3.665386824383759E-4</v>
      </c>
      <c r="MI204" s="12"/>
      <c r="MJ204" s="11">
        <f t="shared" si="1689"/>
        <v>3.7523639058074568E-4</v>
      </c>
      <c r="MK204" s="10">
        <f t="shared" si="1333"/>
        <v>92.214960439213442</v>
      </c>
      <c r="ML204" s="9">
        <f t="shared" si="953"/>
        <v>95.112006653348217</v>
      </c>
      <c r="MM204" s="9">
        <f t="shared" si="954"/>
        <v>89.043851420058658</v>
      </c>
      <c r="MN204" s="115">
        <f t="shared" si="1334"/>
        <v>92.077929036703438</v>
      </c>
      <c r="MO204" s="15">
        <f t="shared" si="1335"/>
        <v>3.7479734216120097E-4</v>
      </c>
      <c r="MP204" s="12"/>
      <c r="MQ204" s="11">
        <f t="shared" si="1690"/>
        <v>3.834946326430977E-4</v>
      </c>
      <c r="MR204" s="10">
        <f t="shared" si="1336"/>
        <v>92.142987833622641</v>
      </c>
      <c r="MS204" s="9">
        <f t="shared" si="955"/>
        <v>95.106898543891901</v>
      </c>
      <c r="MT204" s="9">
        <f t="shared" si="956"/>
        <v>88.905293542562532</v>
      </c>
      <c r="MU204" s="115">
        <f t="shared" si="1337"/>
        <v>92.006096043227217</v>
      </c>
      <c r="MV204" s="15">
        <f t="shared" si="1338"/>
        <v>3.8303981725461343E-4</v>
      </c>
      <c r="MW204" s="12"/>
      <c r="MX204" s="11">
        <f t="shared" si="1691"/>
        <v>3.9173664591896003E-4</v>
      </c>
      <c r="MY204" s="10">
        <f t="shared" si="1339"/>
        <v>92.070918757444872</v>
      </c>
      <c r="MZ204" s="9">
        <f t="shared" si="957"/>
        <v>95.101563290717863</v>
      </c>
      <c r="NA204" s="9">
        <f t="shared" si="958"/>
        <v>88.766774593968833</v>
      </c>
      <c r="NB204" s="115">
        <f t="shared" si="1340"/>
        <v>91.934168942343348</v>
      </c>
      <c r="NC204" s="15">
        <f t="shared" si="1341"/>
        <v>3.9126585847199267E-4</v>
      </c>
      <c r="ND204" s="12"/>
      <c r="NE204" s="11">
        <f t="shared" si="1692"/>
        <v>3.9996217964964636E-4</v>
      </c>
      <c r="NF204" s="10">
        <f t="shared" si="1342"/>
        <v>91.998750743106513</v>
      </c>
      <c r="NG204" s="9">
        <f t="shared" si="959"/>
        <v>95.095996420500313</v>
      </c>
      <c r="NH204" s="9">
        <f t="shared" si="960"/>
        <v>88.628294096743289</v>
      </c>
      <c r="NI204" s="115">
        <f t="shared" si="1343"/>
        <v>91.862145258621808</v>
      </c>
      <c r="NJ204" s="15">
        <f t="shared" si="1344"/>
        <v>3.9947521901476687E-4</v>
      </c>
      <c r="NK204" s="12"/>
      <c r="NL204" s="11">
        <f t="shared" si="1693"/>
        <v>4.0817098551280311E-4</v>
      </c>
      <c r="NM204" s="10">
        <f t="shared" si="1345"/>
        <v>91.926481339788836</v>
      </c>
      <c r="NN204" s="9">
        <f t="shared" si="961"/>
        <v>95.090193496578706</v>
      </c>
      <c r="NO204" s="9">
        <f t="shared" si="962"/>
        <v>88.489851570028378</v>
      </c>
      <c r="NP204" s="115">
        <f t="shared" si="1346"/>
        <v>91.790022533303542</v>
      </c>
      <c r="NQ204" s="15">
        <f t="shared" si="1347"/>
        <v>4.0766765455424198E-4</v>
      </c>
      <c r="NR204" s="12"/>
      <c r="NS204" s="11">
        <f t="shared" si="1694"/>
        <v>4.1636281764504269E-4</v>
      </c>
      <c r="NT204" s="10">
        <f t="shared" si="1348"/>
        <v>91.854108113713878</v>
      </c>
      <c r="NU204" s="9">
        <f t="shared" si="963"/>
        <v>95.084150119413792</v>
      </c>
      <c r="NV204" s="9">
        <f t="shared" si="964"/>
        <v>88.351446529756586</v>
      </c>
      <c r="NW204" s="115">
        <f t="shared" si="1349"/>
        <v>91.717798324585189</v>
      </c>
      <c r="NX204" s="15">
        <f t="shared" si="1350"/>
        <v>4.1584292325276551E-4</v>
      </c>
      <c r="NY204" s="12"/>
      <c r="NZ204" s="11">
        <f t="shared" si="1695"/>
        <v>4.2453743266391983E-4</v>
      </c>
      <c r="OA204" s="10">
        <f t="shared" si="1351"/>
        <v>91.781628648424601</v>
      </c>
      <c r="OB204" s="9">
        <f t="shared" si="965"/>
        <v>95.077861927032671</v>
      </c>
      <c r="OC204" s="9">
        <f t="shared" si="966"/>
        <v>88.213078488763955</v>
      </c>
      <c r="OD204" s="115">
        <f t="shared" si="1352"/>
        <v>91.645470207898313</v>
      </c>
      <c r="OE204" s="15">
        <f t="shared" si="1353"/>
        <v>4.2400078578421109E-4</v>
      </c>
      <c r="OF204" s="12"/>
      <c r="OG204" s="11">
        <f t="shared" si="1696"/>
        <v>4.3269458968922021E-4</v>
      </c>
      <c r="OH204" s="10">
        <f t="shared" si="1354"/>
        <v>91.709040545059636</v>
      </c>
      <c r="OI204" s="9">
        <f t="shared" si="967"/>
        <v>95.071324595462826</v>
      </c>
      <c r="OJ204" s="9">
        <f t="shared" si="968"/>
        <v>88.074746956903695</v>
      </c>
      <c r="OK204" s="115">
        <f t="shared" si="1355"/>
        <v>91.573035776183261</v>
      </c>
      <c r="OL204" s="15">
        <f t="shared" si="1356"/>
        <v>4.3214100535376396E-4</v>
      </c>
      <c r="OM204" s="12"/>
      <c r="ON204" s="11">
        <f t="shared" si="1697"/>
        <v>4.4083405036355201E-4</v>
      </c>
      <c r="OO204" s="10">
        <f t="shared" si="1357"/>
        <v>91.636341422622522</v>
      </c>
      <c r="OP204" s="9">
        <f t="shared" si="969"/>
        <v>95.064533839154976</v>
      </c>
      <c r="OQ204" s="9">
        <f t="shared" si="970"/>
        <v>87.936451441161935</v>
      </c>
      <c r="OR204" s="115">
        <f t="shared" si="1358"/>
        <v>91.500492640158456</v>
      </c>
      <c r="OS204" s="15">
        <f t="shared" si="1359"/>
        <v>4.4026334771689074E-4</v>
      </c>
      <c r="OT204" s="12"/>
      <c r="OU204" s="11">
        <f t="shared" si="1698"/>
        <v>4.4895557887212955E-4</v>
      </c>
      <c r="OV204" s="10">
        <f t="shared" si="1360"/>
        <v>91.563528918246405</v>
      </c>
      <c r="OW204" s="9">
        <f t="shared" si="971"/>
        <v>95.057485411394907</v>
      </c>
      <c r="OX204" s="9">
        <f t="shared" si="972"/>
        <v>87.798191445771181</v>
      </c>
      <c r="OY204" s="115">
        <f t="shared" si="1361"/>
        <v>91.427838428583044</v>
      </c>
      <c r="OZ204" s="15">
        <f t="shared" si="1362"/>
        <v>4.48367581197768E-4</v>
      </c>
      <c r="PA204" s="12"/>
      <c r="PB204" s="11">
        <f t="shared" si="1699"/>
        <v>4.5705894196201169E-4</v>
      </c>
      <c r="PC204" s="10">
        <f t="shared" si="1363"/>
        <v>91.490600687451973</v>
      </c>
      <c r="PD204" s="9">
        <f t="shared" si="973"/>
        <v>95.050175104704067</v>
      </c>
      <c r="PE204" s="9">
        <f t="shared" si="974"/>
        <v>87.659966472325394</v>
      </c>
      <c r="PF204" s="115">
        <f t="shared" si="1364"/>
        <v>91.355070788514723</v>
      </c>
      <c r="PG204" s="15">
        <f t="shared" si="1365"/>
        <v>4.5645347670691759E-4</v>
      </c>
      <c r="PH204" s="12"/>
      <c r="PI204" s="11">
        <f t="shared" si="1700"/>
        <v>4.6514390896053586E-4</v>
      </c>
      <c r="PJ204" s="10">
        <f t="shared" si="1366"/>
        <v>91.417554404400619</v>
      </c>
      <c r="PK204" s="9">
        <f t="shared" si="975"/>
        <v>95.042598751228923</v>
      </c>
      <c r="PL204" s="9">
        <f t="shared" si="976"/>
        <v>87.521776019894986</v>
      </c>
      <c r="PM204" s="115">
        <f t="shared" si="1367"/>
        <v>91.282187385561954</v>
      </c>
      <c r="PN204" s="15">
        <f t="shared" si="1368"/>
        <v>4.6452080775814868E-4</v>
      </c>
      <c r="PO204" s="12"/>
      <c r="PP204" s="11">
        <f t="shared" si="1701"/>
        <v>4.7321025179308644E-4</v>
      </c>
      <c r="PQ204" s="10">
        <f t="shared" si="1369"/>
        <v>91.344387762141849</v>
      </c>
      <c r="PR204" s="9">
        <f t="shared" si="977"/>
        <v>95.034752223119185</v>
      </c>
      <c r="PS204" s="9">
        <f t="shared" si="978"/>
        <v>87.383619585141744</v>
      </c>
      <c r="PT204" s="115">
        <f t="shared" si="1370"/>
        <v>91.209185904130464</v>
      </c>
      <c r="PU204" s="15">
        <f t="shared" si="1371"/>
        <v>4.7256935048482898E-4</v>
      </c>
      <c r="PV204" s="12"/>
      <c r="PW204" s="11">
        <f t="shared" si="1702"/>
        <v>4.8125774500014774E-4</v>
      </c>
      <c r="PX204" s="10">
        <f t="shared" si="1372"/>
        <v>91.271098472855073</v>
      </c>
      <c r="PY204" s="9">
        <f t="shared" si="979"/>
        <v>95.026631432894675</v>
      </c>
      <c r="PZ204" s="9">
        <f t="shared" si="980"/>
        <v>87.245496662434221</v>
      </c>
      <c r="QA204" s="115">
        <f t="shared" si="1373"/>
        <v>91.136064047664448</v>
      </c>
      <c r="QB204" s="15">
        <f t="shared" si="1374"/>
        <v>4.8059888365540812E-4</v>
      </c>
      <c r="QC204" s="12"/>
      <c r="QD204" s="11">
        <f t="shared" si="1703"/>
        <v>4.8928616575364694E-4</v>
      </c>
      <c r="QE204" s="10">
        <f t="shared" si="1375"/>
        <v>91.197684268085936</v>
      </c>
      <c r="QF204" s="9">
        <f t="shared" si="981"/>
        <v>95.018232333800981</v>
      </c>
      <c r="QG204" s="9">
        <f t="shared" si="982"/>
        <v>87.107406743961832</v>
      </c>
      <c r="QH204" s="115">
        <f t="shared" si="1376"/>
        <v>91.062819538881399</v>
      </c>
      <c r="QI204" s="15">
        <f t="shared" si="1377"/>
        <v>4.8860918868834282E-4</v>
      </c>
      <c r="QJ204" s="12"/>
      <c r="QK204" s="11">
        <f t="shared" si="1704"/>
        <v>4.9729529387267958E-4</v>
      </c>
      <c r="QL204" s="10">
        <f t="shared" si="1378"/>
        <v>91.124142898976316</v>
      </c>
      <c r="QM204" s="9">
        <f t="shared" si="983"/>
        <v>95.009550920153856</v>
      </c>
      <c r="QN204" s="9">
        <f t="shared" si="984"/>
        <v>86.969349319850892</v>
      </c>
      <c r="QO204" s="115">
        <f t="shared" si="1379"/>
        <v>90.989450120002374</v>
      </c>
      <c r="QP204" s="15">
        <f t="shared" si="1380"/>
        <v>4.9660004966619654E-4</v>
      </c>
      <c r="QQ204" s="12"/>
      <c r="QR204" s="11">
        <f t="shared" si="1705"/>
        <v>5.0528491183839943E-4</v>
      </c>
      <c r="QS204" s="10">
        <f t="shared" si="1381"/>
        <v>91.05047213648966</v>
      </c>
      <c r="QT204" s="9">
        <f t="shared" si="985"/>
        <v>95.000583227672251</v>
      </c>
      <c r="QU204" s="9">
        <f t="shared" si="986"/>
        <v>86.831323878278766</v>
      </c>
      <c r="QV204" s="115">
        <f t="shared" si="1382"/>
        <v>90.915953552975509</v>
      </c>
      <c r="QW204" s="15">
        <f t="shared" si="1383"/>
        <v>5.0457125334916705E-4</v>
      </c>
      <c r="QX204" s="12"/>
      <c r="QY204" s="11">
        <f t="shared" si="1706"/>
        <v>5.1325480480834637E-4</v>
      </c>
      <c r="QZ204" s="10">
        <f t="shared" si="1384"/>
        <v>90.976669771629645</v>
      </c>
      <c r="RA204" s="9">
        <f t="shared" si="987"/>
        <v>94.991325333800134</v>
      </c>
      <c r="RB204" s="9">
        <f t="shared" si="988"/>
        <v>86.693329905588456</v>
      </c>
      <c r="RC204" s="115">
        <f t="shared" si="1385"/>
        <v>90.842327619694288</v>
      </c>
      <c r="RD204" s="15">
        <f t="shared" si="1386"/>
        <v>5.1252258918787835E-4</v>
      </c>
      <c r="RE204" s="12"/>
      <c r="RF204" s="11">
        <f t="shared" si="1707"/>
        <v>5.2120476063002505E-4</v>
      </c>
      <c r="RG204" s="10">
        <f t="shared" si="1387"/>
        <v>90.902733615653432</v>
      </c>
      <c r="RH204" s="9">
        <f t="shared" si="989"/>
        <v>94.981773358016937</v>
      </c>
      <c r="RI204" s="9">
        <f t="shared" si="990"/>
        <v>86.555366886404244</v>
      </c>
      <c r="RJ204" s="115">
        <f t="shared" si="1388"/>
        <v>90.768570122210591</v>
      </c>
      <c r="RK204" s="15">
        <f t="shared" si="1389"/>
        <v>5.204538493354128E-4</v>
      </c>
      <c r="RL204" s="12"/>
      <c r="RM204" s="11">
        <f t="shared" si="1708"/>
        <v>5.2913456985373148E-4</v>
      </c>
      <c r="RN204" s="10">
        <f t="shared" si="1390"/>
        <v>90.828661500279736</v>
      </c>
      <c r="RO204" s="9">
        <f t="shared" si="991"/>
        <v>94.971923462136843</v>
      </c>
      <c r="RP204" s="9">
        <f t="shared" si="992"/>
        <v>86.417434303744329</v>
      </c>
      <c r="RQ204" s="115">
        <f t="shared" si="1391"/>
        <v>90.694678882940593</v>
      </c>
      <c r="RR204" s="15">
        <f t="shared" si="1392"/>
        <v>5.2836482865884599E-4</v>
      </c>
      <c r="RS204" s="12"/>
      <c r="RT204" s="11">
        <f t="shared" si="1709"/>
        <v>5.3704402574485458E-4</v>
      </c>
      <c r="RU204" s="10">
        <f t="shared" si="1393"/>
        <v>90.754451277889757</v>
      </c>
      <c r="RV204" s="9">
        <f t="shared" si="993"/>
        <v>94.961771850596676</v>
      </c>
      <c r="RW204" s="9">
        <f t="shared" si="994"/>
        <v>86.279531639136039</v>
      </c>
      <c r="RX204" s="115">
        <f t="shared" si="1394"/>
        <v>90.620651744866365</v>
      </c>
      <c r="RY204" s="15">
        <f t="shared" si="1395"/>
        <v>5.3625532474990776E-4</v>
      </c>
      <c r="RZ204" s="12"/>
      <c r="SA204" s="11">
        <f t="shared" si="1710"/>
        <v>5.4493292429532922E-4</v>
      </c>
      <c r="SB204" s="10">
        <f t="shared" si="1396"/>
        <v>90.68010082172367</v>
      </c>
      <c r="SC204" s="9">
        <f t="shared" si="995"/>
        <v>94.95131477073258</v>
      </c>
      <c r="SD204" s="9">
        <f t="shared" si="996"/>
        <v>86.141658372728841</v>
      </c>
      <c r="SE204" s="115">
        <f t="shared" si="1397"/>
        <v>90.546486571730711</v>
      </c>
      <c r="SF204" s="15">
        <f t="shared" si="1398"/>
        <v>5.4412513793509012E-4</v>
      </c>
      <c r="SG204" s="12"/>
      <c r="SH204" s="11">
        <f t="shared" si="1711"/>
        <v>5.5280106423450531E-4</v>
      </c>
      <c r="SI204" s="10">
        <f t="shared" si="1399"/>
        <v>90.605608026070428</v>
      </c>
      <c r="SJ204" s="9">
        <f t="shared" si="997"/>
        <v>94.940548513045513</v>
      </c>
      <c r="SK204" s="9">
        <f t="shared" si="998"/>
        <v>86.003813983407994</v>
      </c>
      <c r="SL204" s="115">
        <f t="shared" si="1400"/>
        <v>90.472181248226747</v>
      </c>
      <c r="SM204" s="15">
        <f t="shared" si="1401"/>
        <v>5.5197407128502649E-4</v>
      </c>
      <c r="SN204" s="12"/>
      <c r="SO204" s="11">
        <f t="shared" si="1712"/>
        <v>5.6064824703929187E-4</v>
      </c>
      <c r="SP204" s="10">
        <f t="shared" si="1402"/>
        <v>90.530970806452217</v>
      </c>
      <c r="SQ204" s="9">
        <f t="shared" si="999"/>
        <v>94.929469411455429</v>
      </c>
      <c r="SR204" s="9">
        <f t="shared" si="1000"/>
        <v>85.865997948907193</v>
      </c>
      <c r="SS204" s="115">
        <f t="shared" si="1403"/>
        <v>90.397733680181318</v>
      </c>
      <c r="ST204" s="15">
        <f t="shared" si="1404"/>
        <v>5.5980193062323241E-4</v>
      </c>
      <c r="SU204" s="12"/>
      <c r="SV204" s="11">
        <f t="shared" si="1713"/>
        <v>5.6847427694366691E-4</v>
      </c>
      <c r="SW204" s="10">
        <f t="shared" si="1405"/>
        <v>90.456187099802747</v>
      </c>
      <c r="SX204" s="9">
        <f t="shared" si="1001"/>
        <v>94.918073843544391</v>
      </c>
      <c r="SY204" s="9">
        <f t="shared" si="1002"/>
        <v>85.728209745921234</v>
      </c>
      <c r="SZ204" s="115">
        <f t="shared" si="1406"/>
        <v>90.323141794732805</v>
      </c>
      <c r="TA204" s="15">
        <f t="shared" si="1407"/>
        <v>5.6760852453417319E-4</v>
      </c>
      <c r="TB204" s="12"/>
      <c r="TC204" s="11">
        <f t="shared" si="1714"/>
        <v>5.7627896094747345E-4</v>
      </c>
      <c r="TD204" s="10">
        <f t="shared" si="1408"/>
        <v>90.38125486463997</v>
      </c>
      <c r="TE204" s="9">
        <f t="shared" si="1003"/>
        <v>94.906358230788413</v>
      </c>
      <c r="TF204" s="9">
        <f t="shared" si="1004"/>
        <v>85.590448850217442</v>
      </c>
      <c r="TG204" s="115">
        <f t="shared" si="1409"/>
        <v>90.24840354050292</v>
      </c>
      <c r="TH204" s="15">
        <f t="shared" si="1410"/>
        <v>5.7539366437068119E-4</v>
      </c>
      <c r="TI204" s="12"/>
      <c r="TJ204" s="11">
        <f t="shared" si="1715"/>
        <v>5.8406210882460763E-4</v>
      </c>
      <c r="TK204" s="10">
        <f t="shared" si="1411"/>
        <v>90.306172081232575</v>
      </c>
      <c r="TL204" s="9">
        <f t="shared" si="1005"/>
        <v>94.894319038778264</v>
      </c>
      <c r="TM204" s="9">
        <f t="shared" si="1006"/>
        <v>85.452714736747879</v>
      </c>
      <c r="TN204" s="115">
        <f t="shared" si="1412"/>
        <v>90.173516887763071</v>
      </c>
      <c r="TO204" s="15">
        <f t="shared" si="1413"/>
        <v>5.8315716426068074E-4</v>
      </c>
      <c r="TP204" s="12"/>
      <c r="TQ204" s="11">
        <f t="shared" si="1716"/>
        <v>5.9182353313046458E-4</v>
      </c>
      <c r="TR204" s="10">
        <f t="shared" si="1414"/>
        <v>90.230936751761263</v>
      </c>
      <c r="TS204" s="9">
        <f t="shared" si="1007"/>
        <v>94.881952777429191</v>
      </c>
      <c r="TT204" s="9">
        <f t="shared" si="1008"/>
        <v>85.315006879759181</v>
      </c>
      <c r="TU204" s="115">
        <f t="shared" si="1415"/>
        <v>90.098479828594179</v>
      </c>
      <c r="TV204" s="15">
        <f t="shared" si="1416"/>
        <v>5.908988411133532E-4</v>
      </c>
      <c r="TW204" s="12"/>
      <c r="TX204" s="11">
        <f t="shared" si="1717"/>
        <v>5.9956304920883103E-4</v>
      </c>
      <c r="TY204" s="10">
        <f t="shared" si="1417"/>
        <v>90.155546900473311</v>
      </c>
      <c r="TZ204" s="9">
        <f t="shared" si="1009"/>
        <v>94.869256001179579</v>
      </c>
      <c r="UA204" s="9">
        <f t="shared" si="1010"/>
        <v>85.177324752903459</v>
      </c>
      <c r="UB204" s="115">
        <f t="shared" si="1418"/>
        <v>90.023290377041519</v>
      </c>
      <c r="UC204" s="15">
        <f t="shared" si="1419"/>
        <v>5.9861851462454912E-4</v>
      </c>
      <c r="UD204" s="12"/>
      <c r="UE204" s="11">
        <f t="shared" si="1718"/>
        <v>6.0728047519802543E-4</v>
      </c>
      <c r="UF204" s="10">
        <f t="shared" si="1420"/>
        <v>90.080000573832137</v>
      </c>
      <c r="UG204" s="9">
        <f t="shared" si="1011"/>
        <v>94.85622530917864</v>
      </c>
      <c r="UH204" s="9">
        <f t="shared" si="1012"/>
        <v>85.039667829347721</v>
      </c>
      <c r="UI204" s="115">
        <f t="shared" si="1421"/>
        <v>89.947946569263181</v>
      </c>
      <c r="UJ204" s="15">
        <f t="shared" si="1422"/>
        <v>6.0631600728163534E-4</v>
      </c>
      <c r="UK204" s="12"/>
      <c r="UL204" s="11">
        <f t="shared" si="1719"/>
        <v>6.1497563203645434E-4</v>
      </c>
      <c r="UM204" s="10">
        <f t="shared" si="1423"/>
        <v>90.004295840660561</v>
      </c>
      <c r="UN204" s="9">
        <f t="shared" si="1013"/>
        <v>94.842857345463187</v>
      </c>
      <c r="UO204" s="9">
        <f t="shared" si="1014"/>
        <v>84.902035581882274</v>
      </c>
      <c r="UP204" s="115">
        <f t="shared" si="1424"/>
        <v>89.87244646367273</v>
      </c>
      <c r="UQ204" s="15">
        <f t="shared" si="1425"/>
        <v>6.1399114436770739E-4</v>
      </c>
      <c r="UR204" s="12"/>
      <c r="US204" s="11">
        <f t="shared" si="1720"/>
        <v>6.226483434675239E-4</v>
      </c>
      <c r="UT204" s="10">
        <f t="shared" si="1426"/>
        <v>89.928430792278135</v>
      </c>
      <c r="UU204" s="9">
        <f t="shared" si="1015"/>
        <v>94.829148799123502</v>
      </c>
      <c r="UV204" s="9">
        <f t="shared" si="1016"/>
        <v>84.764427483029877</v>
      </c>
      <c r="UW204" s="115">
        <f t="shared" si="1427"/>
        <v>89.796788141076689</v>
      </c>
      <c r="UX204" s="15">
        <f t="shared" si="1428"/>
        <v>6.2164375396509778E-4</v>
      </c>
      <c r="UY204" s="12"/>
      <c r="UZ204" s="11">
        <f t="shared" si="1721"/>
        <v>6.3029843604384594E-4</v>
      </c>
      <c r="VA204" s="10">
        <f t="shared" si="1429"/>
        <v>89.852403542633368</v>
      </c>
      <c r="VB204" s="9">
        <f t="shared" si="1017"/>
        <v>94.81509640445843</v>
      </c>
      <c r="VC204" s="9">
        <f t="shared" si="1018"/>
        <v>84.626843005151869</v>
      </c>
      <c r="VD204" s="115">
        <f t="shared" si="1430"/>
        <v>89.720969704805157</v>
      </c>
      <c r="VE204" s="15">
        <f t="shared" si="1431"/>
        <v>6.2927366695839809E-4</v>
      </c>
      <c r="VF204" s="12"/>
      <c r="VG204" s="11">
        <f t="shared" si="1722"/>
        <v>6.379257391309457E-4</v>
      </c>
      <c r="VH204" s="10">
        <f t="shared" si="1432"/>
        <v>89.776212228428989</v>
      </c>
      <c r="VI204" s="9">
        <f t="shared" si="1019"/>
        <v>94.800696941119696</v>
      </c>
      <c r="VJ204" s="9">
        <f t="shared" si="1020"/>
        <v>84.48928162055546</v>
      </c>
      <c r="VK204" s="115">
        <f t="shared" si="1433"/>
        <v>89.644989280837578</v>
      </c>
      <c r="VL204" s="15">
        <f t="shared" si="1434"/>
        <v>6.3688071703675044E-4</v>
      </c>
      <c r="VM204" s="12"/>
      <c r="VN204" s="11">
        <f t="shared" si="1723"/>
        <v>6.4553008491021607E-4</v>
      </c>
      <c r="VO204" s="10">
        <f t="shared" si="1435"/>
        <v>89.699855009242441</v>
      </c>
      <c r="VP204" s="9">
        <f t="shared" si="1021"/>
        <v>94.785947234245512</v>
      </c>
      <c r="VQ204" s="9">
        <f t="shared" si="1022"/>
        <v>84.351742801599599</v>
      </c>
      <c r="VR204" s="115">
        <f t="shared" si="1436"/>
        <v>89.568845017922555</v>
      </c>
      <c r="VS204" s="15">
        <f t="shared" si="1437"/>
        <v>6.4446474069555153E-4</v>
      </c>
      <c r="VT204" s="12"/>
      <c r="VU204" s="11">
        <f t="shared" si="1724"/>
        <v>6.5311130838129983E-4</v>
      </c>
      <c r="VV204" s="10">
        <f t="shared" si="1438"/>
        <v>89.623330067640296</v>
      </c>
      <c r="VW204" s="9">
        <f t="shared" si="1023"/>
        <v>94.7708441545836</v>
      </c>
      <c r="VX204" s="9">
        <f t="shared" si="1024"/>
        <v>84.214226020799259</v>
      </c>
      <c r="VY204" s="115">
        <f t="shared" si="1439"/>
        <v>89.492535087691437</v>
      </c>
      <c r="VZ204" s="15">
        <f t="shared" si="1440"/>
        <v>6.520255772376189E-4</v>
      </c>
      <c r="WA204" s="12"/>
      <c r="WB204" s="11">
        <f t="shared" si="1725"/>
        <v>6.6066924736390303E-4</v>
      </c>
      <c r="WC204" s="10">
        <f t="shared" si="1441"/>
        <v>89.546635609286525</v>
      </c>
      <c r="WD204" s="9">
        <f t="shared" si="1025"/>
        <v>94.755384618603671</v>
      </c>
      <c r="WE204" s="9">
        <f t="shared" si="1026"/>
        <v>84.07673075092984</v>
      </c>
      <c r="WF204" s="115">
        <f t="shared" si="1442"/>
        <v>89.416057684766756</v>
      </c>
      <c r="WG204" s="15">
        <f t="shared" si="1443"/>
        <v>6.5956306877368873E-4</v>
      </c>
      <c r="WH204" s="12"/>
      <c r="WI204" s="11">
        <f t="shared" si="1726"/>
        <v>6.6820374249892728E-4</v>
      </c>
      <c r="WJ204" s="10">
        <f t="shared" si="1444"/>
        <v>89.469769863045599</v>
      </c>
      <c r="WK204" s="9">
        <f t="shared" si="1027"/>
        <v>94.739565588599419</v>
      </c>
      <c r="WL204" s="9">
        <f t="shared" si="1028"/>
        <v>83.939256465130455</v>
      </c>
      <c r="WM204" s="115">
        <f t="shared" si="1445"/>
        <v>89.339411026864937</v>
      </c>
      <c r="WN204" s="15">
        <f t="shared" si="1446"/>
        <v>6.6707706022232861E-4</v>
      </c>
      <c r="WO204" s="12"/>
      <c r="WP204" s="11">
        <f t="shared" si="1727"/>
        <v>6.7571463724903317E-4</v>
      </c>
      <c r="WQ204" s="10">
        <f t="shared" si="1447"/>
        <v>89.392731081079717</v>
      </c>
      <c r="WR204" s="9">
        <f t="shared" si="1029"/>
        <v>94.723384072780121</v>
      </c>
      <c r="WS204" s="9">
        <f t="shared" si="1030"/>
        <v>83.801802637005053</v>
      </c>
      <c r="WT204" s="115">
        <f t="shared" si="1448"/>
        <v>89.262593354892587</v>
      </c>
      <c r="WU204" s="15">
        <f t="shared" si="1449"/>
        <v>6.7456739930935798E-4</v>
      </c>
      <c r="WV204" s="12"/>
      <c r="WW204" s="11">
        <f t="shared" si="1728"/>
        <v>6.8320177789865948E-4</v>
      </c>
      <c r="WX204" s="10">
        <f t="shared" si="1450"/>
        <v>89.315517538939829</v>
      </c>
      <c r="WY204" s="9">
        <f t="shared" si="1031"/>
        <v>94.706837125351981</v>
      </c>
      <c r="WZ204" s="9">
        <f t="shared" si="1032"/>
        <v>83.664368740724527</v>
      </c>
      <c r="XA204" s="115">
        <f t="shared" si="1451"/>
        <v>89.185602933038254</v>
      </c>
      <c r="XB204" s="15">
        <f t="shared" si="1452"/>
        <v>6.8203393656656158E-4</v>
      </c>
      <c r="XC204" s="12"/>
      <c r="XD204" s="11">
        <f t="shared" si="1729"/>
        <v>6.9066501355336018E-4</v>
      </c>
      <c r="XE204" s="10">
        <f t="shared" si="1453"/>
        <v>89.238127535651927</v>
      </c>
      <c r="XF204" s="9">
        <f t="shared" si="1033"/>
        <v>94.689921846589186</v>
      </c>
      <c r="XG204" s="9">
        <f t="shared" si="1034"/>
        <v>83.526954251126455</v>
      </c>
      <c r="XH204" s="115">
        <f t="shared" si="1454"/>
        <v>89.10843804885782</v>
      </c>
      <c r="XI204" s="15">
        <f t="shared" si="1455"/>
        <v>6.8947652532991819E-4</v>
      </c>
      <c r="XJ204" s="12"/>
      <c r="XK204" s="11">
        <f t="shared" si="1730"/>
        <v>6.9810419613862559E-4</v>
      </c>
      <c r="XL204" s="10">
        <f t="shared" si="1456"/>
        <v>89.160559393797044</v>
      </c>
      <c r="XM204" s="9">
        <f t="shared" si="1035"/>
        <v>94.672635382894853</v>
      </c>
      <c r="XN204" s="9">
        <f t="shared" si="1036"/>
        <v>83.389558643813814</v>
      </c>
      <c r="XO204" s="115">
        <f t="shared" si="1457"/>
        <v>89.031097013354326</v>
      </c>
      <c r="XP204" s="15">
        <f t="shared" si="1458"/>
        <v>6.9689502173726889E-4</v>
      </c>
      <c r="XQ204" s="12"/>
      <c r="XR204" s="11">
        <f t="shared" si="1731"/>
        <v>7.0551918039813148E-4</v>
      </c>
      <c r="XS204" s="10">
        <f t="shared" si="1459"/>
        <v>89.082811459585713</v>
      </c>
      <c r="XT204" s="9">
        <f t="shared" si="1037"/>
        <v>94.654974926851963</v>
      </c>
      <c r="XU204" s="9">
        <f t="shared" si="1038"/>
        <v>83.252181395253373</v>
      </c>
      <c r="XV204" s="115">
        <f t="shared" si="1460"/>
        <v>88.953578161052661</v>
      </c>
      <c r="XW204" s="15">
        <f t="shared" si="1461"/>
        <v>7.0428928472538268E-4</v>
      </c>
      <c r="XX204" s="12"/>
      <c r="XY204" s="11">
        <f t="shared" si="1732"/>
        <v>7.1290982389138921E-4</v>
      </c>
      <c r="XZ204" s="10">
        <f t="shared" si="1462"/>
        <v>89.004882102927169</v>
      </c>
      <c r="YA204" s="9">
        <f t="shared" si="1039"/>
        <v>94.636937717264331</v>
      </c>
      <c r="YB204" s="9">
        <f t="shared" si="1040"/>
        <v>83.114821982872215</v>
      </c>
      <c r="YC204" s="115">
        <f t="shared" si="1463"/>
        <v>88.875879850068273</v>
      </c>
      <c r="YD204" s="15">
        <f t="shared" si="1464"/>
        <v>7.116591760265293E-4</v>
      </c>
      <c r="YE204" s="12"/>
      <c r="YF204" s="11">
        <f t="shared" si="1733"/>
        <v>7.2027598699086418E-4</v>
      </c>
      <c r="YG204" s="10">
        <f t="shared" si="1465"/>
        <v>88.926769717492704</v>
      </c>
      <c r="YH204" s="9">
        <f t="shared" si="1041"/>
        <v>94.618521039187712</v>
      </c>
      <c r="YI204" s="9">
        <f t="shared" si="1042"/>
        <v>82.977479885153514</v>
      </c>
      <c r="YJ204" s="115">
        <f t="shared" si="1466"/>
        <v>88.79800046217062</v>
      </c>
      <c r="YK204" s="15">
        <f t="shared" si="1467"/>
        <v>7.1900456016448411E-4</v>
      </c>
      <c r="YL204" s="12"/>
      <c r="YM204" s="11">
        <f t="shared" si="1734"/>
        <v>7.276175328785365E-4</v>
      </c>
      <c r="YN204" s="10">
        <f t="shared" si="1468"/>
        <v>88.848472720773685</v>
      </c>
      <c r="YO204" s="9">
        <f t="shared" si="1043"/>
        <v>94.599722223951147</v>
      </c>
      <c r="YP204" s="9">
        <f t="shared" si="1044"/>
        <v>82.840154581731355</v>
      </c>
      <c r="YQ204" s="115">
        <f t="shared" si="1469"/>
        <v>88.719938402841251</v>
      </c>
      <c r="YR204" s="15">
        <f t="shared" si="1470"/>
        <v>7.2632530444998995E-4</v>
      </c>
      <c r="YS204" s="12"/>
      <c r="YT204" s="11">
        <f t="shared" si="1735"/>
        <v>7.3493432754189998E-4</v>
      </c>
      <c r="YU204" s="10">
        <f t="shared" si="1471"/>
        <v>88.769989554134213</v>
      </c>
      <c r="YV204" s="9">
        <f t="shared" si="1045"/>
        <v>94.580538649168702</v>
      </c>
      <c r="YW204" s="9">
        <f t="shared" si="1046"/>
        <v>82.702845553483513</v>
      </c>
      <c r="YX204" s="115">
        <f t="shared" si="1472"/>
        <v>88.6416921013261</v>
      </c>
      <c r="YY204" s="15">
        <f t="shared" si="1473"/>
        <v>7.336212789757474E-4</v>
      </c>
      <c r="YZ204" s="12"/>
      <c r="ZA204" s="11">
        <f t="shared" si="1736"/>
        <v>7.4222623976947068E-4</v>
      </c>
      <c r="ZB204" s="10">
        <f t="shared" si="1474"/>
        <v>88.691318682857968</v>
      </c>
      <c r="ZC204" s="9">
        <f t="shared" si="1047"/>
        <v>94.560967738741624</v>
      </c>
      <c r="ZD204" s="9">
        <f t="shared" si="1048"/>
        <v>82.565552282624353</v>
      </c>
      <c r="ZE204" s="115">
        <f t="shared" si="1475"/>
        <v>88.563260010682995</v>
      </c>
      <c r="ZF204" s="15">
        <f t="shared" si="1476"/>
        <v>7.4089235661081287E-4</v>
      </c>
      <c r="ZG204" s="12"/>
      <c r="ZH204" s="11">
        <f t="shared" si="1737"/>
        <v>7.4949314114570228E-4</v>
      </c>
      <c r="ZI204" s="10">
        <f t="shared" si="1477"/>
        <v>88.612458596190294</v>
      </c>
      <c r="ZJ204" s="9">
        <f t="shared" si="1049"/>
        <v>94.541006962851085</v>
      </c>
      <c r="ZK204" s="9">
        <f t="shared" si="1050"/>
        <v>82.428274252795163</v>
      </c>
      <c r="ZL204" s="115">
        <f t="shared" si="1478"/>
        <v>88.484640607823124</v>
      </c>
      <c r="ZM204" s="15">
        <f t="shared" si="1479"/>
        <v>7.4813841299457905E-4</v>
      </c>
      <c r="ZN204" s="12"/>
      <c r="ZO204" s="11">
        <f t="shared" si="1738"/>
        <v>7.5673490604544322E-4</v>
      </c>
      <c r="ZP204" s="10">
        <f t="shared" si="1480"/>
        <v>88.533407807374331</v>
      </c>
      <c r="ZQ204" s="9">
        <f t="shared" si="1051"/>
        <v>94.520653837941538</v>
      </c>
      <c r="ZR204" s="9">
        <f t="shared" si="1052"/>
        <v>82.291010949154256</v>
      </c>
      <c r="ZS204" s="115">
        <f t="shared" si="1481"/>
        <v>88.405832393547897</v>
      </c>
      <c r="ZT204" s="15">
        <f t="shared" si="1482"/>
        <v>7.5535932653016623E-4</v>
      </c>
      <c r="ZU204" s="12"/>
      <c r="ZV204" s="11">
        <f t="shared" si="1739"/>
        <v>7.639514116278373E-4</v>
      </c>
      <c r="ZW204" s="10">
        <f t="shared" si="1483"/>
        <v>88.454164853682329</v>
      </c>
      <c r="ZX204" s="9">
        <f t="shared" si="1053"/>
        <v>94.49990592669495</v>
      </c>
      <c r="ZY204" s="9">
        <f t="shared" si="1054"/>
        <v>82.153761858465202</v>
      </c>
      <c r="ZZ204" s="115">
        <f t="shared" si="1484"/>
        <v>88.326833892580083</v>
      </c>
      <c r="AAA204" s="15">
        <f t="shared" si="1485"/>
        <v>7.6255497837739248E-4</v>
      </c>
      <c r="AAB204" s="12"/>
      <c r="AAC204" s="11">
        <f t="shared" si="1740"/>
        <v>7.7114253782974141E-4</v>
      </c>
      <c r="AAD204" s="10">
        <f t="shared" si="1486"/>
        <v>88.374728296441447</v>
      </c>
      <c r="AAE204" s="9">
        <f t="shared" si="1055"/>
        <v>94.478760837995807</v>
      </c>
      <c r="AAF204" s="9">
        <f t="shared" si="1056"/>
        <v>82.016526469184086</v>
      </c>
      <c r="AAG204" s="115">
        <f t="shared" si="1487"/>
        <v>88.247643653589947</v>
      </c>
      <c r="AAH204" s="15">
        <f t="shared" si="1488"/>
        <v>7.6972525244522268E-4</v>
      </c>
      <c r="AAI204" s="12"/>
      <c r="AAJ204" s="11">
        <f t="shared" si="1741"/>
        <v>7.7830816735863868E-4</v>
      </c>
      <c r="AAK204" s="10">
        <f t="shared" si="1489"/>
        <v>88.295096721054506</v>
      </c>
      <c r="AAL204" s="9">
        <f t="shared" si="1057"/>
        <v>94.457216226887226</v>
      </c>
      <c r="AAM204" s="9">
        <f t="shared" si="1058"/>
        <v>81.879304271544967</v>
      </c>
      <c r="AAN204" s="115">
        <f t="shared" si="1490"/>
        <v>88.168260249216104</v>
      </c>
      <c r="AAO204" s="15">
        <f t="shared" si="1491"/>
        <v>7.7687003538376973E-4</v>
      </c>
      <c r="AAP204" s="12"/>
      <c r="AAQ204" s="11">
        <f t="shared" si="1742"/>
        <v>7.8544818568508786E-4</v>
      </c>
      <c r="AAR204" s="10">
        <f t="shared" si="1492"/>
        <v>88.21526873701535</v>
      </c>
      <c r="AAS204" s="9">
        <f t="shared" si="1059"/>
        <v>94.435269794518121</v>
      </c>
      <c r="AAT204" s="9">
        <f t="shared" si="1060"/>
        <v>81.742094757645063</v>
      </c>
      <c r="AAU204" s="115">
        <f t="shared" si="1493"/>
        <v>88.088682276081585</v>
      </c>
      <c r="AAV204" s="15">
        <f t="shared" si="1494"/>
        <v>7.8398921657578499E-4</v>
      </c>
      <c r="AAW204" s="11"/>
      <c r="AAX204" s="11">
        <f t="shared" si="1743"/>
        <v>7.9256248103462947E-4</v>
      </c>
      <c r="AAY204" s="10">
        <f t="shared" si="1495"/>
        <v>88.135242977919631</v>
      </c>
      <c r="AAZ204" s="9">
        <f t="shared" si="1061"/>
        <v>94.412919288081667</v>
      </c>
      <c r="ABA204" s="9">
        <f t="shared" si="1062"/>
        <v>81.604897421527539</v>
      </c>
      <c r="ABB204" s="115">
        <f t="shared" si="1496"/>
        <v>88.008908354804603</v>
      </c>
      <c r="ABC204" s="15">
        <f t="shared" si="1497"/>
        <v>7.9108268812772573E-4</v>
      </c>
      <c r="ABD204" s="11"/>
      <c r="ABE204" s="11">
        <f t="shared" si="1744"/>
        <v>7.9965094437928165E-4</v>
      </c>
      <c r="ABF204" s="10">
        <f t="shared" si="1498"/>
        <v>88.05501810147004</v>
      </c>
      <c r="ABG204" s="9">
        <f t="shared" si="1063"/>
        <v>94.390162500745063</v>
      </c>
      <c r="ABH204" s="9">
        <f t="shared" si="1064"/>
        <v>81.467711759262883</v>
      </c>
      <c r="ABI204" s="115">
        <f t="shared" si="1499"/>
        <v>87.928937130003973</v>
      </c>
      <c r="ABJ204" s="15">
        <f t="shared" si="1500"/>
        <v>7.9815034486040973E-4</v>
      </c>
      <c r="ABK204" s="11"/>
      <c r="ABL204" s="11">
        <f t="shared" si="1745"/>
        <v>8.067134694285811E-4</v>
      </c>
      <c r="ABM204" s="10">
        <f t="shared" si="1501"/>
        <v>87.974592789476503</v>
      </c>
      <c r="ABN204" s="9">
        <f t="shared" si="1065"/>
        <v>94.366997271570796</v>
      </c>
      <c r="ABO204" s="9">
        <f t="shared" si="1066"/>
        <v>81.330537269030302</v>
      </c>
      <c r="ABP204" s="115">
        <f t="shared" si="1502"/>
        <v>87.848767270300556</v>
      </c>
      <c r="ABQ204" s="15">
        <f t="shared" si="1503"/>
        <v>8.0519208429911048E-4</v>
      </c>
      <c r="ABR204" s="11"/>
      <c r="ABS204" s="11">
        <f t="shared" si="1746"/>
        <v>8.1374995262007679E-4</v>
      </c>
      <c r="ABT204" s="10">
        <f t="shared" si="1504"/>
        <v>87.893965747852164</v>
      </c>
      <c r="ABU204" s="9">
        <f t="shared" si="1067"/>
        <v>94.343421485429559</v>
      </c>
      <c r="ABV204" s="9">
        <f t="shared" si="1068"/>
        <v>81.193373451196109</v>
      </c>
      <c r="ABW204" s="115">
        <f t="shared" si="1505"/>
        <v>87.768397468312827</v>
      </c>
      <c r="ABX204" s="15">
        <f t="shared" si="1506"/>
        <v>8.1220780666334768E-4</v>
      </c>
      <c r="ABY204" s="11"/>
      <c r="ABZ204" s="11">
        <f t="shared" si="1747"/>
        <v>8.2076029310948376E-4</v>
      </c>
      <c r="ACA204" s="10">
        <f t="shared" si="1507"/>
        <v>87.813135706603646</v>
      </c>
      <c r="ACB204" s="9">
        <f t="shared" si="1069"/>
        <v>94.319433072904829</v>
      </c>
      <c r="ACC204" s="9">
        <f t="shared" si="1070"/>
        <v>81.056219808391546</v>
      </c>
      <c r="ACD204" s="115">
        <f t="shared" si="1508"/>
        <v>87.687826440648195</v>
      </c>
      <c r="ACE204" s="15">
        <f t="shared" si="1509"/>
        <v>8.1919741485617212E-4</v>
      </c>
      <c r="ACF204" s="11"/>
      <c r="ACG204" s="11">
        <f t="shared" si="1748"/>
        <v>8.2774439276033982E-4</v>
      </c>
      <c r="ACH204" s="10">
        <f t="shared" si="1510"/>
        <v>87.732101419816928</v>
      </c>
      <c r="ACI204" s="9">
        <f t="shared" si="1071"/>
        <v>94.295030010189308</v>
      </c>
      <c r="ACJ204" s="9">
        <f t="shared" si="1072"/>
        <v>80.919075845589006</v>
      </c>
      <c r="ACK204" s="115">
        <f t="shared" si="1511"/>
        <v>87.607052927889157</v>
      </c>
      <c r="ACL204" s="15">
        <f t="shared" si="1512"/>
        <v>8.2616081445308304E-4</v>
      </c>
      <c r="ACM204" s="11"/>
      <c r="ACN204" s="11">
        <f t="shared" si="1749"/>
        <v>8.3470215613324847E-4</v>
      </c>
      <c r="ACO204" s="10">
        <f t="shared" si="1513"/>
        <v>87.650861665638359</v>
      </c>
      <c r="ACP204" s="9">
        <f t="shared" si="1073"/>
        <v>94.270210318973412</v>
      </c>
      <c r="ACQ204" s="9">
        <f t="shared" si="1074"/>
        <v>80.781941070176657</v>
      </c>
      <c r="ACR204" s="115">
        <f t="shared" si="1514"/>
        <v>87.526075694575042</v>
      </c>
      <c r="ACS204" s="15">
        <f t="shared" si="1515"/>
        <v>8.3309791369050919E-4</v>
      </c>
      <c r="ACT204" s="11"/>
      <c r="ACU204" s="11">
        <f t="shared" si="1750"/>
        <v>8.4163349047471211E-4</v>
      </c>
      <c r="ACV204" s="10">
        <f t="shared" si="1516"/>
        <v>87.569415246250855</v>
      </c>
      <c r="ACW204" s="9">
        <f t="shared" si="1075"/>
        <v>94.244972066325758</v>
      </c>
      <c r="ACX204" s="9">
        <f t="shared" si="1076"/>
        <v>80.644814992032423</v>
      </c>
      <c r="ACY204" s="115">
        <f t="shared" si="1517"/>
        <v>87.444893529179097</v>
      </c>
      <c r="ACZ204" s="15">
        <f t="shared" si="1518"/>
        <v>8.4000862345387517E-4</v>
      </c>
      <c r="ADA204" s="11"/>
      <c r="ADB204" s="11">
        <f t="shared" si="1751"/>
        <v>8.4853830570549328E-4</v>
      </c>
      <c r="ADC204" s="10">
        <f t="shared" si="1519"/>
        <v>87.487760987845888</v>
      </c>
      <c r="ADD204" s="9">
        <f t="shared" si="1077"/>
        <v>94.219313364565991</v>
      </c>
      <c r="ADE204" s="9">
        <f t="shared" si="1078"/>
        <v>80.507697123595108</v>
      </c>
      <c r="ADF204" s="115">
        <f t="shared" si="1520"/>
        <v>87.363505244080557</v>
      </c>
      <c r="ADG204" s="15">
        <f t="shared" si="1521"/>
        <v>8.4689285726534305E-4</v>
      </c>
      <c r="ADH204" s="11"/>
      <c r="ADI204" s="11">
        <f t="shared" si="1752"/>
        <v>8.5541651440867452E-4</v>
      </c>
      <c r="ADJ204" s="10">
        <f t="shared" si="1522"/>
        <v>87.405897740590149</v>
      </c>
      <c r="ADK204" s="9">
        <f t="shared" si="1079"/>
        <v>94.193232371129923</v>
      </c>
      <c r="ADL204" s="9">
        <f t="shared" si="1080"/>
        <v>80.370586979935553</v>
      </c>
      <c r="ADM204" s="115">
        <f t="shared" si="1523"/>
        <v>87.281909675532745</v>
      </c>
      <c r="ADN204" s="15">
        <f t="shared" si="1524"/>
        <v>8.5375053127109202E-4</v>
      </c>
      <c r="ADO204" s="11"/>
      <c r="ADP204" s="11">
        <f t="shared" si="1753"/>
        <v>8.6226803181722054E-4</v>
      </c>
      <c r="ADQ204" s="10">
        <f t="shared" si="1525"/>
        <v>87.323824378588426</v>
      </c>
      <c r="ADR204" s="9">
        <f t="shared" si="1081"/>
        <v>94.166727288427182</v>
      </c>
      <c r="ADS204" s="9">
        <f t="shared" si="1082"/>
        <v>80.233484078825128</v>
      </c>
      <c r="ADT204" s="115">
        <f t="shared" si="1526"/>
        <v>87.200105683626163</v>
      </c>
      <c r="ADU204" s="15">
        <f t="shared" si="1527"/>
        <v>8.605815642282954E-4</v>
      </c>
      <c r="ADV204" s="11"/>
      <c r="ADW204" s="11">
        <f t="shared" si="1754"/>
        <v>8.6909277580122493E-4</v>
      </c>
      <c r="ADX204" s="10">
        <f t="shared" si="1528"/>
        <v>87.241539799841462</v>
      </c>
      <c r="ADY204" s="9">
        <f t="shared" si="1083"/>
        <v>94.139796363691502</v>
      </c>
      <c r="ADZ204" s="9">
        <f t="shared" si="1084"/>
        <v>80.096387940803837</v>
      </c>
      <c r="AEA204" s="115">
        <f t="shared" si="1529"/>
        <v>87.118092152247669</v>
      </c>
      <c r="AEB204" s="15">
        <f t="shared" si="1530"/>
        <v>8.6738587749166768E-4</v>
      </c>
      <c r="AEC204" s="11"/>
      <c r="AED204" s="11">
        <f t="shared" si="1755"/>
        <v>8.7589066685472513E-4</v>
      </c>
      <c r="AEE204" s="10">
        <f t="shared" si="1531"/>
        <v>87.159042926199888</v>
      </c>
      <c r="AEF204" s="9">
        <f t="shared" si="1085"/>
        <v>94.112437888823763</v>
      </c>
      <c r="AEG204" s="9">
        <f t="shared" si="1086"/>
        <v>79.959298089245664</v>
      </c>
      <c r="AEH204" s="115">
        <f t="shared" si="1532"/>
        <v>87.035867989034713</v>
      </c>
      <c r="AEI204" s="15">
        <f t="shared" si="1533"/>
        <v>8.7416339499973069E-4</v>
      </c>
      <c r="AEJ204" s="11"/>
      <c r="AEK204" s="11">
        <f t="shared" si="1756"/>
        <v>8.8266162808220958E-4</v>
      </c>
      <c r="AEL204" s="10">
        <f t="shared" si="1534"/>
        <v>87.076332703313241</v>
      </c>
      <c r="AEM204" s="9">
        <f t="shared" si="1087"/>
        <v>94.084650200227941</v>
      </c>
      <c r="AEN204" s="9">
        <f t="shared" si="1088"/>
        <v>79.822214050423781</v>
      </c>
      <c r="AEO204" s="115">
        <f t="shared" si="1535"/>
        <v>86.953432125325861</v>
      </c>
      <c r="AEP204" s="15">
        <f t="shared" si="1536"/>
        <v>8.8091404326065873E-4</v>
      </c>
      <c r="AEQ204" s="11"/>
      <c r="AER204" s="11">
        <f t="shared" si="1757"/>
        <v>8.8940558518469379E-4</v>
      </c>
      <c r="AES204" s="10">
        <f t="shared" si="1537"/>
        <v>86.993408100575351</v>
      </c>
      <c r="AET204" s="9">
        <f t="shared" si="1089"/>
        <v>94.056431678640052</v>
      </c>
      <c r="AEU204" s="9">
        <f t="shared" si="1090"/>
        <v>79.685135353573273</v>
      </c>
      <c r="AEV204" s="115">
        <f t="shared" si="1538"/>
        <v>86.870783516106655</v>
      </c>
      <c r="AEW204" s="15">
        <f t="shared" si="1539"/>
        <v>8.876377513378365E-4</v>
      </c>
      <c r="AEX204" s="11"/>
      <c r="AEY204" s="11">
        <f t="shared" si="1758"/>
        <v>8.9612246644550121E-4</v>
      </c>
      <c r="AEZ204" s="10">
        <f t="shared" si="1540"/>
        <v>86.910268111065022</v>
      </c>
      <c r="AFA204" s="9">
        <f t="shared" si="1091"/>
        <v>94.027780748950363</v>
      </c>
      <c r="AFB204" s="9">
        <f t="shared" si="1092"/>
        <v>79.548061530953078</v>
      </c>
      <c r="AFC204" s="115">
        <f t="shared" si="1541"/>
        <v>86.78792113995172</v>
      </c>
      <c r="AFD204" s="15">
        <f t="shared" si="1542"/>
        <v>8.9433445083504886E-4</v>
      </c>
      <c r="AFE204" s="11"/>
      <c r="AFF204" s="11">
        <f t="shared" si="1759"/>
        <v>9.0281220271565222E-4</v>
      </c>
      <c r="AFG204" s="10">
        <f t="shared" si="1543"/>
        <v>86.826911751482953</v>
      </c>
      <c r="AFH204" s="9">
        <f t="shared" si="1093"/>
        <v>93.998695880018758</v>
      </c>
      <c r="AFI204" s="9">
        <f t="shared" si="1094"/>
        <v>79.410992117905437</v>
      </c>
      <c r="AFJ204" s="115">
        <f t="shared" si="1544"/>
        <v>86.704843998962104</v>
      </c>
      <c r="AFK204" s="15">
        <f t="shared" si="1545"/>
        <v>9.0100407588141298E-4</v>
      </c>
      <c r="AFL204" s="11"/>
      <c r="AFM204" s="11">
        <f t="shared" si="1760"/>
        <v>9.0947472739898497E-4</v>
      </c>
      <c r="AFN204" s="10">
        <f t="shared" si="1546"/>
        <v>86.743338062084078</v>
      </c>
      <c r="AFO204" s="9">
        <f t="shared" si="1095"/>
        <v>93.969175584483665</v>
      </c>
      <c r="AFP204" s="9">
        <f t="shared" si="1096"/>
        <v>79.273926652915264</v>
      </c>
      <c r="AFQ204" s="115">
        <f t="shared" si="1547"/>
        <v>86.621551118699472</v>
      </c>
      <c r="AFR204" s="15">
        <f t="shared" si="1548"/>
        <v>9.0764656311590473E-4</v>
      </c>
      <c r="AFS204" s="11"/>
      <c r="AFT204" s="11">
        <f t="shared" si="1761"/>
        <v>9.16109976436864E-4</v>
      </c>
      <c r="AFU204" s="10">
        <f t="shared" si="1549"/>
        <v>86.659546106606598</v>
      </c>
      <c r="AFV204" s="9">
        <f t="shared" si="1097"/>
        <v>93.939218418564508</v>
      </c>
      <c r="AFW204" s="9">
        <f t="shared" si="1098"/>
        <v>79.136864677666679</v>
      </c>
      <c r="AFX204" s="115">
        <f t="shared" si="1550"/>
        <v>86.538041548115586</v>
      </c>
      <c r="AFY204" s="15">
        <f t="shared" si="1551"/>
        <v>9.1426185167166579E-4</v>
      </c>
      <c r="AFZ204" s="11"/>
      <c r="AGA204" s="11">
        <f t="shared" si="1762"/>
        <v>9.2271788829264558E-4</v>
      </c>
      <c r="AGB204" s="10">
        <f t="shared" si="1552"/>
        <v>86.575534972196422</v>
      </c>
      <c r="AGC204" s="9">
        <f t="shared" si="1099"/>
        <v>93.908822981857853</v>
      </c>
      <c r="AGD204" s="9">
        <f t="shared" si="1100"/>
        <v>78.999805737099081</v>
      </c>
      <c r="AGE204" s="115">
        <f t="shared" si="1553"/>
        <v>86.454314359478474</v>
      </c>
      <c r="AGF204" s="15">
        <f t="shared" si="1554"/>
        <v>9.2084988315994411E-4</v>
      </c>
      <c r="AGG204" s="11"/>
      <c r="AGH204" s="11">
        <f t="shared" si="1763"/>
        <v>9.2929840393577562E-4</v>
      </c>
      <c r="AGI204" s="10">
        <f t="shared" si="1555"/>
        <v>86.491303769328255</v>
      </c>
      <c r="AGJ204" s="9">
        <f t="shared" si="1101"/>
        <v>93.877987917127427</v>
      </c>
      <c r="AGK204" s="9">
        <f t="shared" si="1102"/>
        <v>78.862749379460411</v>
      </c>
      <c r="AGL204" s="115">
        <f t="shared" si="1556"/>
        <v>86.370368648293919</v>
      </c>
      <c r="AGM204" s="15">
        <f t="shared" si="1557"/>
        <v>9.2741060165385113E-4</v>
      </c>
      <c r="AGN204" s="11"/>
      <c r="AGO204" s="11">
        <f t="shared" si="1764"/>
        <v>9.3585146682566181E-4</v>
      </c>
      <c r="AGP204" s="10">
        <f t="shared" si="1558"/>
        <v>86.406851631722247</v>
      </c>
      <c r="AGQ204" s="9">
        <f t="shared" si="1103"/>
        <v>93.846711910088089</v>
      </c>
      <c r="AGR204" s="9">
        <f t="shared" si="1104"/>
        <v>78.725695156360814</v>
      </c>
      <c r="AGS204" s="115">
        <f t="shared" si="1559"/>
        <v>86.286203533224452</v>
      </c>
      <c r="AGT204" s="15">
        <f t="shared" si="1560"/>
        <v>9.339439536716845E-4</v>
      </c>
      <c r="AGU204" s="11"/>
      <c r="AGV204" s="11">
        <f t="shared" si="1765"/>
        <v>9.4237702289514628E-4</v>
      </c>
      <c r="AGW204" s="10">
        <f t="shared" si="1561"/>
        <v>86.322177716257841</v>
      </c>
      <c r="AGX204" s="9">
        <f t="shared" si="1105"/>
        <v>93.814993689183979</v>
      </c>
      <c r="AGY204" s="9">
        <f t="shared" si="1106"/>
        <v>78.588642622822832</v>
      </c>
      <c r="AGZ204" s="115">
        <f t="shared" si="1562"/>
        <v>86.201818156003412</v>
      </c>
      <c r="AHA204" s="15">
        <f t="shared" si="1563"/>
        <v>9.4044988816013777E-4</v>
      </c>
      <c r="AHB204" s="11"/>
      <c r="AHC204" s="11">
        <f t="shared" si="1766"/>
        <v>9.4887502053380421E-4</v>
      </c>
      <c r="AHD204" s="10">
        <f t="shared" si="1564"/>
        <v>86.237281202882983</v>
      </c>
      <c r="AHE204" s="9">
        <f t="shared" si="1107"/>
        <v>93.782832025360861</v>
      </c>
      <c r="AHF204" s="9">
        <f t="shared" si="1108"/>
        <v>78.45159133733145</v>
      </c>
      <c r="AHG204" s="115">
        <f t="shared" si="1565"/>
        <v>86.117211681346163</v>
      </c>
      <c r="AHH204" s="15">
        <f t="shared" si="1566"/>
        <v>9.4692835647714683E-4</v>
      </c>
      <c r="AHI204" s="11"/>
      <c r="AHJ204" s="11">
        <f t="shared" si="1767"/>
        <v>9.5534541057088948E-4</v>
      </c>
      <c r="AHK204" s="10">
        <f t="shared" si="1567"/>
        <v>86.15216129452044</v>
      </c>
      <c r="AHL204" s="9">
        <f t="shared" si="1109"/>
        <v>93.750225731832884</v>
      </c>
      <c r="AHM204" s="9">
        <f t="shared" si="1110"/>
        <v>78.314540861882122</v>
      </c>
      <c r="AHN204" s="115">
        <f t="shared" si="1568"/>
        <v>86.032383296857503</v>
      </c>
      <c r="AHO204" s="15">
        <f t="shared" si="1569"/>
        <v>9.5337931237451403E-4</v>
      </c>
      <c r="AHP204" s="11"/>
      <c r="AHQ204" s="11">
        <f t="shared" si="1768"/>
        <v>9.6178814625804679E-4</v>
      </c>
      <c r="AHR204" s="10">
        <f t="shared" si="1570"/>
        <v>86.066817216970307</v>
      </c>
      <c r="AHS204" s="9">
        <f t="shared" si="1111"/>
        <v>93.71717366384388</v>
      </c>
      <c r="AHT204" s="9">
        <f t="shared" si="1112"/>
        <v>78.177490762026835</v>
      </c>
      <c r="AHU204" s="115">
        <f t="shared" si="1571"/>
        <v>85.947332212935351</v>
      </c>
      <c r="AHV204" s="15">
        <f t="shared" si="1572"/>
        <v>9.5980271198032035E-4</v>
      </c>
      <c r="AHW204" s="11"/>
      <c r="AHX204" s="11">
        <f t="shared" si="1769"/>
        <v>9.6820318325179075E-4</v>
      </c>
      <c r="AHY204" s="10">
        <f t="shared" si="1573"/>
        <v>85.981248218808858</v>
      </c>
      <c r="AHZ204" s="9">
        <f t="shared" si="1113"/>
        <v>93.683674718423319</v>
      </c>
      <c r="AIA204" s="9">
        <f t="shared" si="1114"/>
        <v>78.0404406069202</v>
      </c>
      <c r="AIB204" s="115">
        <f t="shared" si="1574"/>
        <v>85.862057662671759</v>
      </c>
      <c r="AIC204" s="15">
        <f t="shared" si="1575"/>
        <v>9.6619851378100584E-4</v>
      </c>
      <c r="AID204" s="11"/>
      <c r="AIE204" s="11">
        <f t="shared" si="1770"/>
        <v>9.7459047959564554E-4</v>
      </c>
      <c r="AIF204" s="10">
        <f t="shared" si="1576"/>
        <v>85.895453571284747</v>
      </c>
      <c r="AIG204" s="9">
        <f t="shared" si="1115"/>
        <v>93.649727834137053</v>
      </c>
      <c r="AIH204" s="9">
        <f t="shared" si="1116"/>
        <v>77.903389969362209</v>
      </c>
      <c r="AII204" s="115">
        <f t="shared" si="1577"/>
        <v>85.776558901749638</v>
      </c>
      <c r="AIJ204" s="15">
        <f t="shared" si="1578"/>
        <v>9.7256667860333738E-4</v>
      </c>
      <c r="AIK204" s="11"/>
      <c r="AIL204" s="11">
        <f t="shared" si="1771"/>
        <v>9.8094999570215013E-4</v>
      </c>
      <c r="AIM204" s="10">
        <f t="shared" si="1579"/>
        <v>85.809432568211008</v>
      </c>
      <c r="AIN204" s="9">
        <f t="shared" si="1117"/>
        <v>93.615331990833027</v>
      </c>
      <c r="AIO204" s="9">
        <f t="shared" si="1118"/>
        <v>77.766338425840488</v>
      </c>
      <c r="AIP204" s="115">
        <f t="shared" si="1580"/>
        <v>85.69083520833675</v>
      </c>
      <c r="AIQ204" s="15">
        <f t="shared" si="1581"/>
        <v>9.7890716959609042E-4</v>
      </c>
      <c r="AIR204" s="11"/>
      <c r="AIS204" s="11">
        <f t="shared" si="1772"/>
        <v>9.8728169433457335E-4</v>
      </c>
      <c r="AIT204" s="10">
        <f t="shared" si="1582"/>
        <v>85.723184525854307</v>
      </c>
      <c r="AIU204" s="9">
        <f t="shared" si="1119"/>
        <v>93.580486209382045</v>
      </c>
      <c r="AIV204" s="9">
        <f t="shared" si="1120"/>
        <v>77.629285556571233</v>
      </c>
      <c r="AIW204" s="115">
        <f t="shared" si="1583"/>
        <v>85.604885882976646</v>
      </c>
      <c r="AIX204" s="15">
        <f t="shared" si="1584"/>
        <v>9.8521995221149961E-4</v>
      </c>
      <c r="AIY204" s="11"/>
      <c r="AIZ204" s="11">
        <f t="shared" si="1773"/>
        <v>9.9358554058840017E-4</v>
      </c>
      <c r="AJA204" s="10">
        <f t="shared" si="1585"/>
        <v>85.636708782821074</v>
      </c>
      <c r="AJB204" s="9">
        <f t="shared" si="1121"/>
        <v>93.545189551413728</v>
      </c>
      <c r="AJC204" s="9">
        <f t="shared" si="1122"/>
        <v>77.492230945538253</v>
      </c>
      <c r="AJD204" s="115">
        <f t="shared" si="1586"/>
        <v>85.518710248475998</v>
      </c>
      <c r="AJE204" s="15">
        <f t="shared" si="1587"/>
        <v>9.9150499418655864E-4</v>
      </c>
      <c r="AJF204" s="11"/>
      <c r="AJG204" s="11">
        <f t="shared" si="1774"/>
        <v>9.9986150187261064E-4</v>
      </c>
      <c r="AJH204" s="10">
        <f t="shared" si="1588"/>
        <v>85.550004699940374</v>
      </c>
      <c r="AJI204" s="9">
        <f t="shared" si="1123"/>
        <v>93.509441119047892</v>
      </c>
      <c r="AJJ204" s="9">
        <f t="shared" si="1124"/>
        <v>77.355174180530071</v>
      </c>
      <c r="AJK204" s="115">
        <f t="shared" si="1589"/>
        <v>85.432307649788982</v>
      </c>
      <c r="AJL204" s="15">
        <f t="shared" si="1590"/>
        <v>9.9776226552412083E-4</v>
      </c>
      <c r="AJM204" s="11"/>
      <c r="AJN204" s="11">
        <f t="shared" si="1775"/>
        <v>1.0061095478907946E-3</v>
      </c>
      <c r="AJO204" s="10">
        <f t="shared" si="1591"/>
        <v>85.463071660143498</v>
      </c>
      <c r="AJP204" s="9">
        <f t="shared" si="1125"/>
        <v>93.473240054621272</v>
      </c>
      <c r="AJQ204" s="9">
        <f t="shared" si="1126"/>
        <v>77.218114853177482</v>
      </c>
      <c r="AJR204" s="115">
        <f t="shared" si="1592"/>
        <v>85.345677453899384</v>
      </c>
      <c r="AJS204" s="15">
        <f t="shared" si="1593"/>
        <v>1.0039917384737031E-3</v>
      </c>
      <c r="AJT204" s="11"/>
      <c r="AJU204" s="11">
        <f t="shared" si="1776"/>
        <v>1.0123296506219395E-3</v>
      </c>
      <c r="AJV204" s="10">
        <f t="shared" si="1594"/>
        <v>85.375909068341571</v>
      </c>
      <c r="AJW204" s="9">
        <f t="shared" si="1127"/>
        <v>93.436585540409993</v>
      </c>
      <c r="AJX204" s="9">
        <f t="shared" si="1128"/>
        <v>77.081052558986997</v>
      </c>
      <c r="AJY204" s="115">
        <f t="shared" si="1595"/>
        <v>85.258819049698502</v>
      </c>
      <c r="AJZ204" s="15">
        <f t="shared" si="1596"/>
        <v>1.0101933875122878E-3</v>
      </c>
      <c r="AKA204" s="11"/>
      <c r="AKB204" s="11">
        <f t="shared" si="1777"/>
        <v>1.0185217843011944E-3</v>
      </c>
      <c r="AKC204" s="10">
        <f t="shared" si="1597"/>
        <v>85.28851635129891</v>
      </c>
      <c r="AKD204" s="9">
        <f t="shared" si="1129"/>
        <v>93.399476798347706</v>
      </c>
      <c r="AKE204" s="9">
        <f t="shared" si="1130"/>
        <v>76.893608441356662</v>
      </c>
      <c r="AKF204" s="115">
        <f t="shared" si="1598"/>
        <v>85.146542619852184</v>
      </c>
      <c r="AKG204" s="15">
        <f t="shared" si="1599"/>
        <v>1.0194787958496699E-3</v>
      </c>
      <c r="AKH204" s="11"/>
      <c r="AKI204" s="11">
        <f t="shared" si="1778"/>
        <v>1.0278119424923112E-3</v>
      </c>
      <c r="AKJ204" s="10">
        <f t="shared" si="1600"/>
        <v>85.175587072373787</v>
      </c>
      <c r="AKK204" s="9">
        <f t="shared" si="1131"/>
        <v>93.361682735195842</v>
      </c>
      <c r="AKL204" s="9">
        <f t="shared" si="1132"/>
        <v>76.833387174102398</v>
      </c>
      <c r="AKM204" s="115">
        <f t="shared" si="1601"/>
        <v>85.09753495464912</v>
      </c>
      <c r="AKN204" s="15">
        <f t="shared" si="1602"/>
        <v>1.0208640037368336E-3</v>
      </c>
      <c r="AKO204" s="11"/>
      <c r="AKP204" s="11">
        <f t="shared" si="1779"/>
        <v>1.0291650844578757E-3</v>
      </c>
      <c r="AKQ204" s="10">
        <f t="shared" si="1603"/>
        <v>85.126218611705951</v>
      </c>
      <c r="AKR204" s="9">
        <f t="shared" si="1133"/>
        <v>93.323785897564662</v>
      </c>
      <c r="AKS204" s="9">
        <f t="shared" si="1134"/>
        <v>77.607601431943721</v>
      </c>
      <c r="AKT204" s="115">
        <f t="shared" si="1604"/>
        <v>85.465693664754184</v>
      </c>
      <c r="AKU204" s="15">
        <f t="shared" si="1605"/>
        <v>9.7070426516374716E-4</v>
      </c>
      <c r="AKV204" s="11"/>
      <c r="AKW204" s="11">
        <f t="shared" si="1780"/>
        <v>9.7873972035638734E-4</v>
      </c>
      <c r="AKX204" s="10">
        <f t="shared" si="1606"/>
        <v>85.495908810017397</v>
      </c>
      <c r="AKY204" s="9">
        <f t="shared" si="1135"/>
        <v>93.289521660549823</v>
      </c>
      <c r="AKZ204" s="9">
        <f t="shared" si="1136"/>
        <v>78.493166183735966</v>
      </c>
      <c r="ALA204" s="115">
        <f t="shared" si="1607"/>
        <v>85.891343922142894</v>
      </c>
      <c r="ALB204" s="15">
        <f t="shared" si="1608"/>
        <v>9.1389137113024438E-4</v>
      </c>
      <c r="ALC204" s="11"/>
      <c r="ALD204" s="11">
        <f t="shared" si="1781"/>
        <v>9.2164796215437402E-4</v>
      </c>
      <c r="ALE204" s="10">
        <f t="shared" si="1609"/>
        <v>85.923246917940418</v>
      </c>
      <c r="ALF204" s="9">
        <f t="shared" si="1137"/>
        <v>93.259150852752782</v>
      </c>
      <c r="ALG204" s="9">
        <f t="shared" si="1138"/>
        <v>79.522857883531941</v>
      </c>
      <c r="ALH204" s="115">
        <f t="shared" si="1610"/>
        <v>86.391004368142362</v>
      </c>
      <c r="ALI204" s="15">
        <f t="shared" si="1611"/>
        <v>8.4841700617151888E-4</v>
      </c>
      <c r="ALJ204" s="11"/>
      <c r="ALK204" s="11">
        <f t="shared" si="1782"/>
        <v>8.5587905065382405E-4</v>
      </c>
      <c r="ALL204" s="10">
        <f t="shared" si="1612"/>
        <v>86.42477406323745</v>
      </c>
      <c r="ALM204" s="9">
        <f t="shared" si="1139"/>
        <v>93.232975899171933</v>
      </c>
      <c r="ALN204" s="9">
        <f t="shared" si="1140"/>
        <v>80.756879330225644</v>
      </c>
      <c r="ALO204" s="115">
        <f t="shared" si="1613"/>
        <v>86.994927614698781</v>
      </c>
      <c r="ALP204" s="15">
        <f t="shared" si="1614"/>
        <v>7.7058144606044954E-4</v>
      </c>
      <c r="ALQ204" s="12"/>
      <c r="ALR204" s="11">
        <f t="shared" si="1783"/>
        <v>7.7772818703860183E-4</v>
      </c>
      <c r="ALS204" s="10">
        <f t="shared" si="1615"/>
        <v>87.030787314387396</v>
      </c>
      <c r="ALT204" s="9">
        <f t="shared" si="1141"/>
        <v>93.2113833316849</v>
      </c>
      <c r="ALU204" s="9">
        <f t="shared" si="1142"/>
        <v>82.317835428002823</v>
      </c>
      <c r="ALV204" s="115">
        <f t="shared" si="1616"/>
        <v>87.764609379843861</v>
      </c>
      <c r="ALW204" s="15">
        <f t="shared" si="1617"/>
        <v>6.7283591866723407E-4</v>
      </c>
      <c r="ALX204" s="12"/>
      <c r="ALY204" s="11">
        <f t="shared" si="1784"/>
        <v>6.79636731980976E-4</v>
      </c>
      <c r="ALZ204" s="10">
        <f t="shared" si="1618"/>
        <v>87.802867073027244</v>
      </c>
      <c r="AMA204" s="9">
        <f t="shared" si="1143"/>
        <v>93.194921220698106</v>
      </c>
      <c r="AMB204" s="9">
        <f t="shared" si="1144"/>
        <v>84.544938066438235</v>
      </c>
      <c r="AMC204" s="115">
        <f t="shared" si="1619"/>
        <v>88.86992964356817</v>
      </c>
      <c r="AMD204" s="15">
        <f t="shared" si="1620"/>
        <v>5.34262979656549E-4</v>
      </c>
      <c r="AME204" s="12"/>
      <c r="AMF204" s="11">
        <f t="shared" si="1785"/>
        <v>5.4066223687794545E-4</v>
      </c>
      <c r="AMG204" s="10">
        <f t="shared" si="1621"/>
        <v>88.911103563589421</v>
      </c>
      <c r="AMH204" s="9">
        <f t="shared" si="1145"/>
        <v>93.184541698700173</v>
      </c>
      <c r="AMI204" s="9">
        <f t="shared" si="1146"/>
        <v>89.248115886787346</v>
      </c>
      <c r="AMJ204" s="115">
        <f t="shared" si="1622"/>
        <v>91.216328792743752</v>
      </c>
      <c r="AMK204" s="15">
        <f t="shared" si="1623"/>
        <v>2.4313187042841744E-4</v>
      </c>
      <c r="AML204" s="12"/>
      <c r="AMM204" s="11">
        <f t="shared" si="1786"/>
        <v>2.4899839289013314E-4</v>
      </c>
      <c r="AMN204" s="10">
        <f t="shared" si="1624"/>
        <v>91.261565197708563</v>
      </c>
      <c r="AMO204" s="9">
        <f t="shared" si="1147"/>
        <v>93.182392131770087</v>
      </c>
      <c r="AMP204" s="9">
        <f t="shared" si="1148"/>
        <v>89.333179650209544</v>
      </c>
      <c r="AMQ204" s="115">
        <f t="shared" si="1625"/>
        <v>91.257785890989823</v>
      </c>
      <c r="AMR204" s="15">
        <f t="shared" si="1626"/>
        <v>2.3774517164428733E-4</v>
      </c>
      <c r="AMS204" s="12"/>
      <c r="AMT204" s="11">
        <f t="shared" si="1787"/>
        <v>2.4359923628525487E-4</v>
      </c>
      <c r="AMU204" s="10">
        <f t="shared" si="1627"/>
        <v>91.303018159928442</v>
      </c>
      <c r="AMV204" s="9">
        <f t="shared" si="1149"/>
        <v>93.180336758988489</v>
      </c>
      <c r="AMW204" s="9">
        <f t="shared" si="1150"/>
        <v>89.419024043826042</v>
      </c>
      <c r="AMX204" s="115">
        <f t="shared" si="1628"/>
        <v>91.299680401407272</v>
      </c>
      <c r="AMY204" s="15">
        <f t="shared" si="1629"/>
        <v>2.323160753941017E-4</v>
      </c>
      <c r="AMZ204" s="12"/>
      <c r="ANA204" s="11">
        <f t="shared" si="1788"/>
        <v>2.3815792364068769E-4</v>
      </c>
      <c r="ANB204" s="10">
        <f t="shared" si="1630"/>
        <v>91.344909098893169</v>
      </c>
      <c r="ANC204" s="9">
        <f t="shared" si="1151"/>
        <v>93.178374186463984</v>
      </c>
      <c r="AND204" s="9">
        <f t="shared" si="1152"/>
        <v>89.505640997304354</v>
      </c>
      <c r="ANE204" s="115">
        <f t="shared" si="1631"/>
        <v>91.342007591884169</v>
      </c>
      <c r="ANF204" s="15">
        <f t="shared" si="1632"/>
        <v>2.2684499404575061E-4</v>
      </c>
      <c r="ANG204" s="12"/>
      <c r="ANH204" s="11">
        <f t="shared" si="1789"/>
        <v>2.3267487110109099E-4</v>
      </c>
      <c r="ANI204" s="10">
        <f t="shared" si="1633"/>
        <v>91.387233255975332</v>
      </c>
      <c r="ANJ204" s="9">
        <f t="shared" si="1153"/>
        <v>93.176502963280925</v>
      </c>
      <c r="ANK204" s="9">
        <f t="shared" si="1154"/>
        <v>89.593022347497325</v>
      </c>
      <c r="ANL204" s="115">
        <f t="shared" si="1634"/>
        <v>91.384762655389125</v>
      </c>
      <c r="ANM204" s="15">
        <f t="shared" si="1635"/>
        <v>2.2133234217770517E-4</v>
      </c>
      <c r="ANN204" s="12"/>
      <c r="ANO204" s="11">
        <f t="shared" si="1790"/>
        <v>2.2715049700255854E-4</v>
      </c>
      <c r="ANP204" s="10">
        <f t="shared" si="1636"/>
        <v>91.429985797717961</v>
      </c>
      <c r="ANQ204" s="9">
        <f t="shared" si="1155"/>
        <v>93.174721581733053</v>
      </c>
      <c r="ANR204" s="9">
        <f t="shared" si="1156"/>
        <v>89.681159840224723</v>
      </c>
      <c r="ANS204" s="115">
        <f t="shared" si="1637"/>
        <v>91.427940710978888</v>
      </c>
      <c r="ANT204" s="15">
        <f t="shared" si="1638"/>
        <v>2.15778536483412E-4</v>
      </c>
      <c r="ANU204" s="12"/>
      <c r="ANV204" s="11">
        <f t="shared" si="1791"/>
        <v>2.2158522177655814E-4</v>
      </c>
      <c r="ANW204" s="10">
        <f t="shared" si="1639"/>
        <v>91.473161816857072</v>
      </c>
      <c r="ANX204" s="9">
        <f t="shared" si="1157"/>
        <v>93.173028477575599</v>
      </c>
      <c r="ANY204" s="9">
        <f t="shared" si="1158"/>
        <v>89.770045132131187</v>
      </c>
      <c r="ANZ204" s="115">
        <f t="shared" si="1640"/>
        <v>91.4715368048534</v>
      </c>
      <c r="AOA204" s="15">
        <f t="shared" si="1641"/>
        <v>2.1018399567210468E-4</v>
      </c>
      <c r="AOB204" s="12"/>
      <c r="AOC204" s="11">
        <f t="shared" si="1792"/>
        <v>2.1597946785032002E-4</v>
      </c>
      <c r="AOD204" s="10">
        <f t="shared" si="1642"/>
        <v>91.516756333391527</v>
      </c>
      <c r="AOE204" s="9">
        <f t="shared" si="1159"/>
        <v>93.171422030295659</v>
      </c>
      <c r="AOF204" s="9">
        <f t="shared" si="1160"/>
        <v>89.859669792613843</v>
      </c>
      <c r="AOG204" s="115">
        <f t="shared" si="1643"/>
        <v>91.515545911454751</v>
      </c>
      <c r="AOH204" s="15">
        <f t="shared" si="1644"/>
        <v>2.0454914036645004E-4</v>
      </c>
      <c r="AOI204" s="12"/>
      <c r="AOJ204" s="11">
        <f t="shared" si="1793"/>
        <v>2.1033365954406196E-4</v>
      </c>
      <c r="AOK204" s="10">
        <f t="shared" si="1645"/>
        <v>91.560764295696814</v>
      </c>
      <c r="AOL204" s="9">
        <f t="shared" si="1161"/>
        <v>93.169900563400645</v>
      </c>
      <c r="AOM204" s="9">
        <f t="shared" si="1162"/>
        <v>89.950025305821697</v>
      </c>
      <c r="AON204" s="115">
        <f t="shared" si="1646"/>
        <v>91.559962934611178</v>
      </c>
      <c r="AOO204" s="15">
        <f t="shared" si="1647"/>
        <v>1.9887439299686271E-4</v>
      </c>
      <c r="AOP204" s="12"/>
      <c r="AOQ204" s="11">
        <f t="shared" si="1794"/>
        <v>2.0464822296491745E-4</v>
      </c>
      <c r="AOR204" s="10">
        <f t="shared" si="1648"/>
        <v>91.605180581683655</v>
      </c>
      <c r="AOS204" s="9">
        <f t="shared" si="1163"/>
        <v>93.168462344724588</v>
      </c>
      <c r="AOT204" s="9">
        <f t="shared" si="1164"/>
        <v>90.041103072724283</v>
      </c>
      <c r="AOU204" s="115">
        <f t="shared" si="1649"/>
        <v>91.604782708724429</v>
      </c>
      <c r="AOV204" s="15">
        <f t="shared" si="1650"/>
        <v>1.9316017769266858E-4</v>
      </c>
      <c r="AOW204" s="12"/>
      <c r="AOX204" s="11">
        <f t="shared" si="1795"/>
        <v>1.9892358589771662E-4</v>
      </c>
      <c r="AOY204" s="10">
        <f t="shared" si="1815"/>
        <v>91.649999999999991</v>
      </c>
      <c r="AOZ204" s="9">
        <f t="shared" si="1165"/>
        <v>93.16710558675193</v>
      </c>
      <c r="APA204" s="9"/>
      <c r="APB204" s="97">
        <f t="shared" si="1652"/>
        <v>91.649999999999991</v>
      </c>
      <c r="APC204" s="15">
        <f t="shared" si="1816"/>
        <v>1.8740692017013308E-4</v>
      </c>
      <c r="APD204" s="11"/>
      <c r="APE204" s="11"/>
    </row>
    <row r="205" spans="1:1097" x14ac:dyDescent="0.2">
      <c r="A205" s="183"/>
      <c r="B205" s="183"/>
      <c r="C205" s="1">
        <f t="shared" si="1654"/>
        <v>180</v>
      </c>
      <c r="D205" s="1">
        <f t="shared" si="1655"/>
        <v>6024.5844021139956</v>
      </c>
      <c r="E205" s="1">
        <f t="shared" si="1656"/>
        <v>-16317921.817764627</v>
      </c>
      <c r="F205" s="2">
        <f t="shared" si="1657"/>
        <v>113.16</v>
      </c>
      <c r="G205" s="8">
        <f t="shared" si="1658"/>
        <v>1.9810000000000001E-3</v>
      </c>
      <c r="H205" s="6">
        <f t="shared" si="1659"/>
        <v>0.14400020254000001</v>
      </c>
      <c r="I205" s="2">
        <f t="shared" si="1660"/>
        <v>3500</v>
      </c>
      <c r="J205" s="3">
        <f t="shared" si="857"/>
        <v>58.333333333333336</v>
      </c>
      <c r="K205" s="3">
        <f t="shared" si="858"/>
        <v>366.52</v>
      </c>
      <c r="L205" s="1">
        <f t="shared" si="1661"/>
        <v>0.82</v>
      </c>
      <c r="M205" s="1">
        <f t="shared" si="1662"/>
        <v>0.66</v>
      </c>
      <c r="N205" s="1">
        <f t="shared" si="1797"/>
        <v>0.54120000000000001</v>
      </c>
      <c r="O205" s="3">
        <f t="shared" si="1167"/>
        <v>7.5227878787878781</v>
      </c>
      <c r="P205" s="40">
        <f t="shared" si="859"/>
        <v>570.9796</v>
      </c>
      <c r="Q205" s="1">
        <f t="shared" si="1663"/>
        <v>21.51</v>
      </c>
      <c r="R205" s="1">
        <f t="shared" si="1664"/>
        <v>151</v>
      </c>
      <c r="S205" s="2">
        <f t="shared" si="1665"/>
        <v>12587.54</v>
      </c>
      <c r="T205" s="1">
        <f t="shared" si="860"/>
        <v>83.916933333333333</v>
      </c>
      <c r="U205" s="7">
        <f t="shared" si="1666"/>
        <v>9.1849501318337995E-2</v>
      </c>
      <c r="V205" s="7">
        <f t="shared" si="861"/>
        <v>6.6258942829124593E-3</v>
      </c>
      <c r="W205" s="159">
        <f t="shared" si="1667"/>
        <v>3.4283282369456214E-2</v>
      </c>
      <c r="X205" s="40">
        <f t="shared" si="1798"/>
        <v>8095.2484858865882</v>
      </c>
      <c r="Y205" s="1">
        <f t="shared" si="1668"/>
        <v>0</v>
      </c>
      <c r="Z205" s="1">
        <f t="shared" si="1669"/>
        <v>113.16</v>
      </c>
      <c r="AA205" s="1">
        <f t="shared" si="1670"/>
        <v>91.649999999999991</v>
      </c>
      <c r="AB205" s="6">
        <f t="shared" si="863"/>
        <v>0.2895550479995273</v>
      </c>
      <c r="AC205" s="1">
        <f t="shared" si="1671"/>
        <v>526.19133708825245</v>
      </c>
      <c r="AD205" s="40">
        <f t="shared" si="1799"/>
        <v>36363.626619283568</v>
      </c>
      <c r="AE205" s="1">
        <f t="shared" si="1800"/>
        <v>0.15947988387208822</v>
      </c>
      <c r="AF205" s="2">
        <f t="shared" si="1801"/>
        <v>20</v>
      </c>
      <c r="AG205" s="10">
        <f t="shared" si="1802"/>
        <v>3.1895976774417645</v>
      </c>
      <c r="AH205" s="12">
        <f t="shared" si="1803"/>
        <v>0.519868298401857</v>
      </c>
      <c r="AI205" s="43">
        <f t="shared" si="868"/>
        <v>-1.1280844254646501E-5</v>
      </c>
      <c r="AJ205" s="93">
        <f t="shared" si="869"/>
        <v>2.8433393802207407E-6</v>
      </c>
      <c r="AK205" s="43">
        <f t="shared" si="1168"/>
        <v>0</v>
      </c>
      <c r="AL205" s="43">
        <f t="shared" si="870"/>
        <v>3.0415993529138798E-4</v>
      </c>
      <c r="AM205" s="43"/>
      <c r="AN205" s="43">
        <f t="shared" si="1169"/>
        <v>0</v>
      </c>
      <c r="AO205" s="10">
        <f t="shared" si="1804"/>
        <v>95.185409691773543</v>
      </c>
      <c r="AP205" s="9"/>
      <c r="AQ205" s="9">
        <f t="shared" si="1805"/>
        <v>95.044738290796971</v>
      </c>
      <c r="AR205" s="104">
        <f t="shared" si="1171"/>
        <v>95.044738290796971</v>
      </c>
      <c r="AS205" s="15">
        <f t="shared" si="1806"/>
        <v>0</v>
      </c>
      <c r="AT205" s="49"/>
      <c r="AU205" s="11">
        <f t="shared" si="1807"/>
        <v>8.6886861120305126E-6</v>
      </c>
      <c r="AV205" s="10">
        <f t="shared" si="1808"/>
        <v>95.115072618680784</v>
      </c>
      <c r="AW205" s="9">
        <f t="shared" si="1809"/>
        <v>95.044738290796971</v>
      </c>
      <c r="AX205" s="9">
        <f t="shared" si="1810"/>
        <v>94.904127453655519</v>
      </c>
      <c r="AY205" s="97">
        <f t="shared" si="1175"/>
        <v>94.974432872226245</v>
      </c>
      <c r="AZ205" s="15">
        <f t="shared" si="1176"/>
        <v>8.6847758525631104E-6</v>
      </c>
      <c r="BA205" s="49"/>
      <c r="BB205" s="11">
        <f t="shared" si="1811"/>
        <v>1.7373800799453903E-5</v>
      </c>
      <c r="BC205" s="10">
        <f t="shared" si="1812"/>
        <v>95.044761711948723</v>
      </c>
      <c r="BD205" s="9">
        <f t="shared" si="1813"/>
        <v>95.04473554805837</v>
      </c>
      <c r="BE205" s="9">
        <f t="shared" si="875"/>
        <v>94.763576939711726</v>
      </c>
      <c r="BF205" s="97">
        <f t="shared" si="1179"/>
        <v>94.904156243885041</v>
      </c>
      <c r="BG205" s="15">
        <f t="shared" si="1814"/>
        <v>1.736565646112255E-5</v>
      </c>
      <c r="BH205" s="49"/>
      <c r="BI205" s="11">
        <f t="shared" si="1181"/>
        <v>2.6055019634321892E-5</v>
      </c>
      <c r="BJ205" s="10">
        <f t="shared" si="1182"/>
        <v>94.974474111997438</v>
      </c>
      <c r="BK205" s="9">
        <f t="shared" si="876"/>
        <v>95.04472458202406</v>
      </c>
      <c r="BL205" s="9">
        <f t="shared" si="1183"/>
        <v>94.623086500289546</v>
      </c>
      <c r="BM205" s="97">
        <f t="shared" si="1184"/>
        <v>94.83390554115681</v>
      </c>
      <c r="BN205" s="15">
        <f t="shared" si="1185"/>
        <v>2.6042318680494597E-5</v>
      </c>
      <c r="BO205" s="49"/>
      <c r="BP205" s="11">
        <f t="shared" si="1186"/>
        <v>3.4732019090887134E-5</v>
      </c>
      <c r="BQ205" s="10">
        <f t="shared" si="1187"/>
        <v>94.904206959325862</v>
      </c>
      <c r="BR205" s="9">
        <f t="shared" si="877"/>
        <v>95.04469992012659</v>
      </c>
      <c r="BS205" s="9">
        <f t="shared" si="1188"/>
        <v>94.482655878728934</v>
      </c>
      <c r="BT205" s="97">
        <f t="shared" si="1189"/>
        <v>94.763677899427762</v>
      </c>
      <c r="BU205" s="15">
        <f t="shared" si="1190"/>
        <v>3.4714440352111098E-5</v>
      </c>
      <c r="BV205" s="12"/>
      <c r="BW205" s="11">
        <f t="shared" si="1191"/>
        <v>4.340447659274779E-5</v>
      </c>
      <c r="BX205" s="10">
        <f t="shared" si="1192"/>
        <v>94.833957394944036</v>
      </c>
      <c r="BY205" s="9">
        <f t="shared" si="878"/>
        <v>95.044656098597642</v>
      </c>
      <c r="BZ205" s="9">
        <f t="shared" si="1193"/>
        <v>94.342284810443985</v>
      </c>
      <c r="CA205" s="97">
        <f t="shared" si="1194"/>
        <v>94.693470454520821</v>
      </c>
      <c r="CB205" s="15">
        <f t="shared" si="1195"/>
        <v>4.3381700350407412E-5</v>
      </c>
      <c r="CC205" s="12"/>
      <c r="CD205" s="11">
        <f t="shared" si="1196"/>
        <v>5.2072070559533841E-5</v>
      </c>
      <c r="CE205" s="10">
        <f t="shared" si="1197"/>
        <v>94.763722560805093</v>
      </c>
      <c r="CF205" s="9">
        <f t="shared" si="879"/>
        <v>95.044587663273248</v>
      </c>
      <c r="CG205" s="9">
        <f t="shared" si="1198"/>
        <v>94.201973022983694</v>
      </c>
      <c r="CH205" s="97">
        <f t="shared" si="1199"/>
        <v>94.623280343128471</v>
      </c>
      <c r="CI205" s="15">
        <f t="shared" si="1200"/>
        <v>5.2043778628820636E-5</v>
      </c>
      <c r="CJ205" s="12"/>
      <c r="CK205" s="11">
        <f t="shared" si="1201"/>
        <v>6.0734480453207294E-5</v>
      </c>
      <c r="CL205" s="10">
        <f t="shared" si="1202"/>
        <v>94.693499600236265</v>
      </c>
      <c r="CM205" s="9">
        <f t="shared" si="880"/>
        <v>95.044489170394399</v>
      </c>
      <c r="CN205" s="9">
        <f t="shared" si="1203"/>
        <v>94.061720236094729</v>
      </c>
      <c r="CO205" s="97">
        <f t="shared" si="1204"/>
        <v>94.553104703244571</v>
      </c>
      <c r="CP205" s="15">
        <f t="shared" si="1205"/>
        <v>6.0700356265347178E-5</v>
      </c>
      <c r="CQ205" s="12"/>
      <c r="CR205" s="11">
        <f t="shared" si="1206"/>
        <v>6.9391386823960301E-5</v>
      </c>
      <c r="CS205" s="10">
        <f t="shared" si="1207"/>
        <v>94.623285658368602</v>
      </c>
      <c r="CT205" s="9">
        <f t="shared" si="881"/>
        <v>95.044355187402999</v>
      </c>
      <c r="CU205" s="9">
        <f t="shared" si="882"/>
        <v>93.921526161786431</v>
      </c>
      <c r="CV205" s="97">
        <f t="shared" si="1208"/>
        <v>94.482940674594715</v>
      </c>
      <c r="CW205" s="15">
        <f t="shared" si="1209"/>
        <v>6.9351115507703656E-5</v>
      </c>
      <c r="CX205" s="12"/>
      <c r="CY205" s="11">
        <f t="shared" si="1210"/>
        <v>7.8042471355711348E-5</v>
      </c>
      <c r="CZ205" s="10">
        <f t="shared" si="1211"/>
        <v>94.553077882565304</v>
      </c>
      <c r="DA205" s="9">
        <f t="shared" si="883"/>
        <v>95.044180293732694</v>
      </c>
      <c r="DB205" s="9">
        <f t="shared" si="884"/>
        <v>93.781390504398402</v>
      </c>
      <c r="DC205" s="97">
        <f t="shared" si="1212"/>
        <v>94.412785399065541</v>
      </c>
      <c r="DD205" s="15">
        <f t="shared" si="1213"/>
        <v>7.7995739817985697E-5</v>
      </c>
      <c r="DE205" s="12"/>
      <c r="DF205" s="11">
        <f t="shared" si="1214"/>
        <v>8.6687416911146738E-5</v>
      </c>
      <c r="DG205" s="10">
        <f t="shared" si="1215"/>
        <v>94.482873422848797</v>
      </c>
      <c r="DH205" s="9">
        <f t="shared" si="885"/>
        <v>95.043959081594522</v>
      </c>
      <c r="DI205" s="9">
        <f t="shared" si="886"/>
        <v>93.641312960670646</v>
      </c>
      <c r="DJ205" s="97">
        <f t="shared" si="1216"/>
        <v>94.342636021132591</v>
      </c>
      <c r="DK205" s="15">
        <f t="shared" si="1217"/>
        <v>8.663391391686506E-5</v>
      </c>
      <c r="DL205" s="12"/>
      <c r="DM205" s="11">
        <f t="shared" si="1218"/>
        <v>9.5325907576302156E-5</v>
      </c>
      <c r="DN205" s="10">
        <f t="shared" si="1219"/>
        <v>94.412669432326368</v>
      </c>
      <c r="DO205" s="9">
        <f t="shared" si="887"/>
        <v>95.04368615675709</v>
      </c>
      <c r="DP205" s="9">
        <f t="shared" si="888"/>
        <v>93.501293219815707</v>
      </c>
      <c r="DQ205" s="97">
        <f t="shared" si="1220"/>
        <v>94.272489688286399</v>
      </c>
      <c r="DR205" s="15">
        <f t="shared" si="1221"/>
        <v>9.5265323827330324E-5</v>
      </c>
      <c r="DS205" s="12"/>
      <c r="DT205" s="11">
        <f t="shared" si="1222"/>
        <v>1.0395762870470189E-4</v>
      </c>
      <c r="DU205" s="10">
        <f t="shared" si="1223"/>
        <v>94.342463067613991</v>
      </c>
      <c r="DV205" s="9">
        <f t="shared" si="889"/>
        <v>95.04335613932102</v>
      </c>
      <c r="DW205" s="9">
        <f t="shared" si="890"/>
        <v>93.36133096359282</v>
      </c>
      <c r="DX205" s="97">
        <f t="shared" si="1224"/>
        <v>94.20234355145692</v>
      </c>
      <c r="DY205" s="15">
        <f t="shared" si="1225"/>
        <v>1.0388965691792379E-4</v>
      </c>
      <c r="DZ205" s="12"/>
      <c r="EA205" s="11">
        <f t="shared" si="1226"/>
        <v>1.1258226696104153E-4</v>
      </c>
      <c r="EB205" s="10">
        <f t="shared" si="1227"/>
        <v>94.272251489258224</v>
      </c>
      <c r="EC205" s="9">
        <f t="shared" si="891"/>
        <v>95.042963664487488</v>
      </c>
      <c r="ED205" s="9">
        <f t="shared" si="892"/>
        <v>93.221425866384877</v>
      </c>
      <c r="EE205" s="97">
        <f t="shared" si="1228"/>
        <v>94.132194765436182</v>
      </c>
      <c r="EF205" s="15">
        <f t="shared" si="1229"/>
        <v>1.125066019454693E-4</v>
      </c>
      <c r="EG205" s="12"/>
      <c r="EH205" s="11">
        <f t="shared" si="1230"/>
        <v>1.2119951036434072E-4</v>
      </c>
      <c r="EI205" s="10">
        <f t="shared" si="1231"/>
        <v>94.202031862156502</v>
      </c>
      <c r="EJ205" s="9">
        <f t="shared" si="893"/>
        <v>95.042503383320593</v>
      </c>
      <c r="EK205" s="9">
        <f t="shared" si="894"/>
        <v>93.081577595276329</v>
      </c>
      <c r="EL205" s="97">
        <f t="shared" si="1232"/>
        <v>94.062040489298454</v>
      </c>
      <c r="EM205" s="15">
        <f t="shared" si="1233"/>
        <v>1.2111584909734358E-4</v>
      </c>
      <c r="EN205" s="12"/>
      <c r="EO205" s="11">
        <f t="shared" si="1234"/>
        <v>1.298090483306919E-4</v>
      </c>
      <c r="EP205" s="10">
        <f t="shared" si="1235"/>
        <v>94.131801355974716</v>
      </c>
      <c r="EQ205" s="9">
        <f t="shared" si="895"/>
        <v>95.041969963503433</v>
      </c>
      <c r="ER205" s="9">
        <f t="shared" si="896"/>
        <v>92.941785810135485</v>
      </c>
      <c r="ES205" s="97">
        <f t="shared" si="1236"/>
        <v>93.991877886819452</v>
      </c>
      <c r="ET205" s="15">
        <f t="shared" si="1237"/>
        <v>1.2971709003308939E-4</v>
      </c>
      <c r="EU205" s="12"/>
      <c r="EV205" s="11">
        <f t="shared" si="1238"/>
        <v>1.384105717153439E-4</v>
      </c>
      <c r="EW205" s="10">
        <f t="shared" si="1239"/>
        <v>94.061557145563768</v>
      </c>
      <c r="EX205" s="9">
        <f t="shared" si="897"/>
        <v>95.041358090087513</v>
      </c>
      <c r="EY205" s="9">
        <f t="shared" si="898"/>
        <v>92.802050163696265</v>
      </c>
      <c r="EZ205" s="97">
        <f t="shared" si="1240"/>
        <v>93.921704126891882</v>
      </c>
      <c r="FA205" s="15">
        <f t="shared" si="1241"/>
        <v>1.3831001792565819E-4</v>
      </c>
      <c r="FB205" s="12"/>
      <c r="FC205" s="11">
        <f t="shared" si="1242"/>
        <v>1.470037728544468E-4</v>
      </c>
      <c r="FD205" s="10">
        <f t="shared" si="1243"/>
        <v>93.991296411372474</v>
      </c>
      <c r="FE205" s="9">
        <f t="shared" si="899"/>
        <v>95.040662466235432</v>
      </c>
      <c r="FF205" s="9">
        <f t="shared" si="900"/>
        <v>92.662370301643847</v>
      </c>
      <c r="FG205" s="97">
        <f t="shared" si="1244"/>
        <v>93.851516383939639</v>
      </c>
      <c r="FH205" s="15">
        <f t="shared" si="1245"/>
        <v>1.4689432750198745E-4</v>
      </c>
      <c r="FI205" s="12"/>
      <c r="FJ205" s="11">
        <f t="shared" si="1246"/>
        <v>1.5558834560614165E-4</v>
      </c>
      <c r="FK205" s="10">
        <f t="shared" si="1247"/>
        <v>93.921016339858966</v>
      </c>
      <c r="FL205" s="9">
        <f t="shared" si="901"/>
        <v>95.039877813956522</v>
      </c>
      <c r="FM205" s="9">
        <f t="shared" si="902"/>
        <v>92.522745862701257</v>
      </c>
      <c r="FN205" s="97">
        <f t="shared" si="1248"/>
        <v>93.78131183832889</v>
      </c>
      <c r="FO205" s="15">
        <f t="shared" si="1249"/>
        <v>1.5546971508309361E-4</v>
      </c>
      <c r="FP205" s="12"/>
      <c r="FQ205" s="11">
        <f t="shared" si="1250"/>
        <v>1.6416398539118555E-4</v>
      </c>
      <c r="FR205" s="10">
        <f t="shared" si="1251"/>
        <v>93.850714123898982</v>
      </c>
      <c r="FS205" s="9">
        <f t="shared" si="903"/>
        <v>95.0389988748354</v>
      </c>
      <c r="FT205" s="9">
        <f t="shared" si="904"/>
        <v>92.383176478719193</v>
      </c>
      <c r="FU205" s="97">
        <f t="shared" si="1252"/>
        <v>93.711087676777296</v>
      </c>
      <c r="FV205" s="15">
        <f t="shared" si="1253"/>
        <v>1.6403587862351716E-4</v>
      </c>
      <c r="FW205" s="12"/>
      <c r="FX205" s="11">
        <f t="shared" si="1254"/>
        <v>1.7273038923294065E-4</v>
      </c>
      <c r="FY205" s="10">
        <f t="shared" si="1255"/>
        <v>93.780386963192143</v>
      </c>
      <c r="FZ205" s="9">
        <f t="shared" si="905"/>
        <v>95.03802041075302</v>
      </c>
      <c r="GA205" s="9">
        <f t="shared" si="906"/>
        <v>92.243661774765812</v>
      </c>
      <c r="GB205" s="97">
        <f t="shared" si="1256"/>
        <v>93.640841092759416</v>
      </c>
      <c r="GC205" s="15">
        <f t="shared" si="1257"/>
        <v>1.7259251775031655E-4</v>
      </c>
      <c r="GD205" s="12"/>
      <c r="GE205" s="11">
        <f t="shared" si="1258"/>
        <v>1.8128725579693707E-4</v>
      </c>
      <c r="GF205" s="10">
        <f t="shared" si="1259"/>
        <v>93.710032064664404</v>
      </c>
      <c r="GG205" s="9">
        <f t="shared" si="907"/>
        <v>95.03693720460025</v>
      </c>
      <c r="GH205" s="9">
        <f t="shared" si="908"/>
        <v>92.104201369220647</v>
      </c>
      <c r="GI205" s="97">
        <f t="shared" si="1260"/>
        <v>93.570569286910455</v>
      </c>
      <c r="GJ205" s="15">
        <f t="shared" si="1261"/>
        <v>1.8113933380133895E-4</v>
      </c>
      <c r="GK205" s="12"/>
      <c r="GL205" s="11">
        <f t="shared" si="1262"/>
        <v>1.8983428542971052E-4</v>
      </c>
      <c r="GM205" s="10">
        <f t="shared" si="1263"/>
        <v>93.639646642868769</v>
      </c>
      <c r="GN205" s="9">
        <f t="shared" si="909"/>
        <v>95.035744060983617</v>
      </c>
      <c r="GO205" s="9">
        <f t="shared" si="910"/>
        <v>91.964794873868243</v>
      </c>
      <c r="GP205" s="115">
        <f t="shared" si="1264"/>
        <v>93.500269467425937</v>
      </c>
      <c r="GQ205" s="15">
        <f t="shared" si="1265"/>
        <v>1.8967602986303089E-4</v>
      </c>
      <c r="GR205" s="12"/>
      <c r="GS205" s="11">
        <f t="shared" si="1266"/>
        <v>1.9837118019721173E-4</v>
      </c>
      <c r="GT205" s="10">
        <f t="shared" si="1267"/>
        <v>93.569227920381877</v>
      </c>
      <c r="GU205" s="9">
        <f t="shared" si="911"/>
        <v>95.034435806923113</v>
      </c>
      <c r="GV205" s="9">
        <f t="shared" si="912"/>
        <v>91.825441893995162</v>
      </c>
      <c r="GW205" s="115">
        <f t="shared" si="1268"/>
        <v>93.429938850459138</v>
      </c>
      <c r="GX205" s="15">
        <f t="shared" si="1269"/>
        <v>1.9820231080754181E-4</v>
      </c>
      <c r="GY205" s="12"/>
      <c r="GZ205" s="11">
        <f t="shared" si="1270"/>
        <v>2.0689764392251714E-4</v>
      </c>
      <c r="HA205" s="10">
        <f t="shared" si="1271"/>
        <v>93.498773128198252</v>
      </c>
      <c r="HB205" s="9">
        <f t="shared" si="913"/>
        <v>95.033007292541939</v>
      </c>
      <c r="HC205" s="9">
        <f t="shared" si="914"/>
        <v>91.686142028488248</v>
      </c>
      <c r="HD205" s="97">
        <f t="shared" si="1272"/>
        <v>93.359574660515094</v>
      </c>
      <c r="HE205" s="15">
        <f t="shared" si="1273"/>
        <v>2.0671788332925662E-4</v>
      </c>
      <c r="HF205" s="12"/>
      <c r="HG205" s="11">
        <f t="shared" si="1274"/>
        <v>2.1541338222298131E-4</v>
      </c>
      <c r="HH205" s="10">
        <f t="shared" si="1275"/>
        <v>93.428279506121044</v>
      </c>
      <c r="HI205" s="9">
        <f t="shared" si="915"/>
        <v>95.03145339174786</v>
      </c>
      <c r="HJ205" s="9">
        <f t="shared" si="916"/>
        <v>91.54689486993388</v>
      </c>
      <c r="HK205" s="97">
        <f t="shared" si="1276"/>
        <v>93.289174130840877</v>
      </c>
      <c r="HL205" s="15">
        <f t="shared" si="1277"/>
        <v>2.1522245598075293E-4</v>
      </c>
      <c r="HM205" s="12"/>
      <c r="HN205" s="11">
        <f t="shared" si="1278"/>
        <v>2.2391810254682076E-4</v>
      </c>
      <c r="HO205" s="10">
        <f t="shared" si="1279"/>
        <v>93.35774430314909</v>
      </c>
      <c r="HP205" s="9">
        <f t="shared" si="917"/>
        <v>95.029769002906193</v>
      </c>
      <c r="HQ205" s="9">
        <f t="shared" si="918"/>
        <v>91.407700004719842</v>
      </c>
      <c r="HR205" s="115">
        <f t="shared" si="1280"/>
        <v>93.21873450381301</v>
      </c>
      <c r="HS205" s="15">
        <f t="shared" si="1281"/>
        <v>2.2371573920807676E-4</v>
      </c>
      <c r="HT205" s="12"/>
      <c r="HU205" s="11">
        <f t="shared" si="1672"/>
        <v>2.3241151420904285E-4</v>
      </c>
      <c r="HV205" s="10">
        <f t="shared" si="1282"/>
        <v>93.287164777860937</v>
      </c>
      <c r="HW205" s="9">
        <f t="shared" si="919"/>
        <v>95.027949049504087</v>
      </c>
      <c r="HX205" s="9">
        <f t="shared" si="920"/>
        <v>91.268557013138434</v>
      </c>
      <c r="HY205" s="115">
        <f t="shared" si="1283"/>
        <v>93.148253031321261</v>
      </c>
      <c r="HZ205" s="15">
        <f t="shared" si="1284"/>
        <v>2.321974453853918E-4</v>
      </c>
      <c r="IA205" s="12"/>
      <c r="IB205" s="11">
        <f t="shared" si="1673"/>
        <v>2.4089332842675844E-4</v>
      </c>
      <c r="IC205" s="10">
        <f t="shared" si="1285"/>
        <v>93.216538198795135</v>
      </c>
      <c r="ID205" s="9">
        <f t="shared" si="921"/>
        <v>95.025988480806063</v>
      </c>
      <c r="IE205" s="9">
        <f t="shared" si="922"/>
        <v>91.129465469490796</v>
      </c>
      <c r="IF205" s="115">
        <f t="shared" si="1286"/>
        <v>93.077726975148437</v>
      </c>
      <c r="IG205" s="15">
        <f t="shared" si="1287"/>
        <v>2.4066728884904065E-4</v>
      </c>
      <c r="IH205" s="12"/>
      <c r="II205" s="11">
        <f t="shared" si="1674"/>
        <v>2.4936325835389796E-4</v>
      </c>
      <c r="IJ205" s="10">
        <f t="shared" si="1288"/>
        <v>93.145861844826698</v>
      </c>
      <c r="IK205" s="9">
        <f t="shared" si="923"/>
        <v>95.023882272500572</v>
      </c>
      <c r="IL205" s="9">
        <f t="shared" si="924"/>
        <v>90.990424942193272</v>
      </c>
      <c r="IM205" s="115">
        <f t="shared" si="1289"/>
        <v>93.007153607346922</v>
      </c>
      <c r="IN205" s="15">
        <f t="shared" si="1290"/>
        <v>2.4912498593090173E-4</v>
      </c>
      <c r="IO205" s="12"/>
      <c r="IP205" s="11">
        <f t="shared" si="1675"/>
        <v>2.5782101911526355E-4</v>
      </c>
      <c r="IQ205" s="10">
        <f t="shared" si="1291"/>
        <v>93.075133005540025</v>
      </c>
      <c r="IR205" s="9">
        <f t="shared" si="925"/>
        <v>95.021625427337511</v>
      </c>
      <c r="IS205" s="9">
        <f t="shared" si="926"/>
        <v>90.851434993885078</v>
      </c>
      <c r="IT205" s="115">
        <f t="shared" si="1292"/>
        <v>92.936530210611295</v>
      </c>
      <c r="IU205" s="15">
        <f t="shared" si="1293"/>
        <v>2.5757025499111133E-4</v>
      </c>
      <c r="IV205" s="12"/>
      <c r="IW205" s="11">
        <f t="shared" si="1676"/>
        <v>2.6626632783994608E-4</v>
      </c>
      <c r="IX205" s="10">
        <f t="shared" si="1294"/>
        <v>93.004348981597872</v>
      </c>
      <c r="IY205" s="9">
        <f t="shared" si="927"/>
        <v>95.019212975756474</v>
      </c>
      <c r="IZ205" s="9">
        <f t="shared" si="928"/>
        <v>90.712495181536639</v>
      </c>
      <c r="JA205" s="115">
        <f t="shared" si="1295"/>
        <v>92.865854078646549</v>
      </c>
      <c r="JB205" s="15">
        <f t="shared" si="1296"/>
        <v>2.6600281645018458E-4</v>
      </c>
      <c r="JC205" s="12"/>
      <c r="JD205" s="11">
        <f t="shared" si="1677"/>
        <v>2.7469890369413469E-4</v>
      </c>
      <c r="JE205" s="10">
        <f t="shared" si="1297"/>
        <v>92.933507085106015</v>
      </c>
      <c r="JF205" s="9">
        <f t="shared" si="929"/>
        <v>95.016639976505616</v>
      </c>
      <c r="JG205" s="9">
        <f t="shared" si="930"/>
        <v>90.573605056560396</v>
      </c>
      <c r="JH205" s="115">
        <f t="shared" si="1298"/>
        <v>92.795122516533013</v>
      </c>
      <c r="JI205" s="15">
        <f t="shared" si="1299"/>
        <v>2.7442239282038578E-4</v>
      </c>
      <c r="JJ205" s="12"/>
      <c r="JK205" s="11">
        <f t="shared" si="1678"/>
        <v>2.8311846791322033E-4</v>
      </c>
      <c r="JL205" s="10">
        <f t="shared" si="1300"/>
        <v>92.862604639974364</v>
      </c>
      <c r="JM205" s="9">
        <f t="shared" si="931"/>
        <v>95.013901517251028</v>
      </c>
      <c r="JN205" s="9">
        <f t="shared" si="932"/>
        <v>90.434764164922285</v>
      </c>
      <c r="JO205" s="115">
        <f t="shared" si="1301"/>
        <v>92.724332841086664</v>
      </c>
      <c r="JP205" s="15">
        <f t="shared" si="1302"/>
        <v>2.8282870873649435E-4</v>
      </c>
      <c r="JQ205" s="12"/>
      <c r="JR205" s="11">
        <f t="shared" si="1679"/>
        <v>2.9152474383326596E-4</v>
      </c>
      <c r="JS205" s="10">
        <f t="shared" si="1303"/>
        <v>92.791638982273611</v>
      </c>
      <c r="JT205" s="9">
        <f t="shared" si="933"/>
        <v>95.010992715176485</v>
      </c>
      <c r="JU205" s="9">
        <f t="shared" si="934"/>
        <v>90.295972047254438</v>
      </c>
      <c r="JV205" s="115">
        <f t="shared" si="1304"/>
        <v>92.653482381215468</v>
      </c>
      <c r="JW205" s="15">
        <f t="shared" si="1305"/>
        <v>2.9122149098587222E-4</v>
      </c>
      <c r="JX205" s="12"/>
      <c r="JY205" s="11">
        <f t="shared" si="1680"/>
        <v>2.999174569218167E-4</v>
      </c>
      <c r="JZ205" s="10">
        <f t="shared" si="1306"/>
        <v>92.720607460587644</v>
      </c>
      <c r="KA205" s="9">
        <f t="shared" si="935"/>
        <v>95.007908717573372</v>
      </c>
      <c r="KB205" s="9">
        <f t="shared" si="936"/>
        <v>90.157228238969083</v>
      </c>
      <c r="KC205" s="115">
        <f t="shared" si="1307"/>
        <v>92.582568478271227</v>
      </c>
      <c r="KD205" s="15">
        <f t="shared" si="1308"/>
        <v>2.9960046853787497E-4</v>
      </c>
      <c r="KE205" s="12"/>
      <c r="KF205" s="11">
        <f t="shared" si="1681"/>
        <v>3.0829633480805298E-4</v>
      </c>
      <c r="KG205" s="10">
        <f t="shared" si="1309"/>
        <v>92.649507436361574</v>
      </c>
      <c r="KH205" s="9">
        <f t="shared" si="937"/>
        <v>95.004644702420819</v>
      </c>
      <c r="KI205" s="9">
        <f t="shared" si="938"/>
        <v>90.018532270374067</v>
      </c>
      <c r="KJ205" s="115">
        <f t="shared" si="1310"/>
        <v>92.511588486397443</v>
      </c>
      <c r="KK205" s="15">
        <f t="shared" si="1311"/>
        <v>3.079653725725428E-4</v>
      </c>
      <c r="KL205" s="12"/>
      <c r="KM205" s="11">
        <f t="shared" si="1682"/>
        <v>3.1666110731222116E-4</v>
      </c>
      <c r="KN205" s="10">
        <f t="shared" si="1312"/>
        <v>92.578336284245637</v>
      </c>
      <c r="KO205" s="9">
        <f t="shared" si="939"/>
        <v>95.00119587895577</v>
      </c>
      <c r="KP205" s="9">
        <f t="shared" si="940"/>
        <v>89.87988366678843</v>
      </c>
      <c r="KQ205" s="115">
        <f t="shared" si="1313"/>
        <v>92.4405397728721</v>
      </c>
      <c r="KR205" s="15">
        <f t="shared" si="1314"/>
        <v>3.1631593650867747E-4</v>
      </c>
      <c r="KS205" s="12"/>
      <c r="KT205" s="11">
        <f t="shared" si="1683"/>
        <v>3.2501150647447358E-4</v>
      </c>
      <c r="KU205" s="10">
        <f t="shared" si="1315"/>
        <v>92.507091392434006</v>
      </c>
      <c r="KV205" s="9">
        <f t="shared" si="941"/>
        <v>94.997557488232957</v>
      </c>
      <c r="KW205" s="9">
        <f t="shared" si="942"/>
        <v>89.741281948659704</v>
      </c>
      <c r="KX205" s="115">
        <f t="shared" si="1316"/>
        <v>92.369419718446323</v>
      </c>
      <c r="KY205" s="15">
        <f t="shared" si="1317"/>
        <v>3.2465189603118162E-4</v>
      </c>
      <c r="KZ205" s="12"/>
      <c r="LA205" s="11">
        <f t="shared" si="1684"/>
        <v>3.3334726658296122E-4</v>
      </c>
      <c r="LB205" s="10">
        <f t="shared" si="1318"/>
        <v>92.435770162999432</v>
      </c>
      <c r="LC205" s="9">
        <f t="shared" si="943"/>
        <v>94.993724803674667</v>
      </c>
      <c r="LD205" s="9">
        <f t="shared" si="944"/>
        <v>89.602726631682756</v>
      </c>
      <c r="LE205" s="115">
        <f t="shared" si="1319"/>
        <v>92.298225717678719</v>
      </c>
      <c r="LF205" s="15">
        <f t="shared" si="1320"/>
        <v>3.3297298911766983E-4</v>
      </c>
      <c r="LG205" s="12"/>
      <c r="LH205" s="11">
        <f t="shared" si="1685"/>
        <v>3.4166812420122954E-4</v>
      </c>
      <c r="LI205" s="10">
        <f t="shared" si="1321"/>
        <v>92.364370012223446</v>
      </c>
      <c r="LJ205" s="9">
        <f t="shared" si="945"/>
        <v>94.989693131610238</v>
      </c>
      <c r="LK205" s="9">
        <f t="shared" si="946"/>
        <v>89.464217226917981</v>
      </c>
      <c r="LL205" s="115">
        <f t="shared" si="1322"/>
        <v>92.22695517926411</v>
      </c>
      <c r="LM205" s="15">
        <f t="shared" si="1323"/>
        <v>3.4127895606450364E-4</v>
      </c>
      <c r="LN205" s="12"/>
      <c r="LO205" s="11">
        <f t="shared" si="1686"/>
        <v>3.4997381819500817E-4</v>
      </c>
      <c r="LP205" s="10">
        <f t="shared" si="1324"/>
        <v>92.292888370921048</v>
      </c>
      <c r="LQ205" s="9">
        <f t="shared" si="947"/>
        <v>94.985457811805091</v>
      </c>
      <c r="LR205" s="9">
        <f t="shared" si="948"/>
        <v>89.32575324091178</v>
      </c>
      <c r="LS205" s="115">
        <f t="shared" si="1325"/>
        <v>92.155605526358443</v>
      </c>
      <c r="LT205" s="15">
        <f t="shared" si="1326"/>
        <v>3.4956953951200721E-4</v>
      </c>
      <c r="LU205" s="12"/>
      <c r="LV205" s="11">
        <f t="shared" si="1687"/>
        <v>3.5826408975822539E-4</v>
      </c>
      <c r="LW205" s="10">
        <f t="shared" si="1327"/>
        <v>92.221322684761304</v>
      </c>
      <c r="LX205" s="9">
        <f t="shared" si="949"/>
        <v>94.981014217979308</v>
      </c>
      <c r="LY205" s="9">
        <f t="shared" si="950"/>
        <v>89.187334175817185</v>
      </c>
      <c r="LZ205" s="115">
        <f t="shared" si="1328"/>
        <v>92.084174196898246</v>
      </c>
      <c r="MA205" s="15">
        <f t="shared" si="1329"/>
        <v>3.5784448446906454E-4</v>
      </c>
      <c r="MB205" s="12"/>
      <c r="MC205" s="11">
        <f t="shared" si="1688"/>
        <v>3.665386824383759E-4</v>
      </c>
      <c r="MD205" s="10">
        <f t="shared" si="1330"/>
        <v>92.149670414582701</v>
      </c>
      <c r="ME205" s="9">
        <f t="shared" si="951"/>
        <v>94.976357758315643</v>
      </c>
      <c r="MF205" s="9">
        <f t="shared" si="952"/>
        <v>89.048959529514974</v>
      </c>
      <c r="MG205" s="115">
        <f t="shared" si="1331"/>
        <v>92.012658643915302</v>
      </c>
      <c r="MH205" s="15">
        <f t="shared" si="1332"/>
        <v>3.6610353833700247E-4</v>
      </c>
      <c r="MI205" s="12"/>
      <c r="MJ205" s="11">
        <f t="shared" si="1689"/>
        <v>3.7479734216120097E-4</v>
      </c>
      <c r="MK205" s="10">
        <f t="shared" si="1333"/>
        <v>92.077929036703438</v>
      </c>
      <c r="ML205" s="9">
        <f t="shared" si="953"/>
        <v>94.971483875956864</v>
      </c>
      <c r="MM205" s="9">
        <f t="shared" si="954"/>
        <v>88.910628795736571</v>
      </c>
      <c r="MN205" s="115">
        <f t="shared" si="1334"/>
        <v>91.941056335846724</v>
      </c>
      <c r="MO205" s="15">
        <f t="shared" si="1335"/>
        <v>3.7434645093272243E-4</v>
      </c>
      <c r="MP205" s="12"/>
      <c r="MQ205" s="11">
        <f t="shared" si="1690"/>
        <v>3.8303981725461343E-4</v>
      </c>
      <c r="MR205" s="10">
        <f t="shared" si="1336"/>
        <v>92.006096043227217</v>
      </c>
      <c r="MS205" s="9">
        <f t="shared" si="955"/>
        <v>94.966388049492352</v>
      </c>
      <c r="MT205" s="9">
        <f t="shared" si="956"/>
        <v>88.772341464186383</v>
      </c>
      <c r="MU205" s="115">
        <f t="shared" si="1337"/>
        <v>91.86936475683936</v>
      </c>
      <c r="MV205" s="15">
        <f t="shared" si="1338"/>
        <v>3.8257297451120884E-4</v>
      </c>
      <c r="MW205" s="12"/>
      <c r="MX205" s="11">
        <f t="shared" si="1691"/>
        <v>3.9126585847199267E-4</v>
      </c>
      <c r="MY205" s="10">
        <f t="shared" si="1339"/>
        <v>91.934168942343348</v>
      </c>
      <c r="MZ205" s="9">
        <f t="shared" si="957"/>
        <v>94.96106579343396</v>
      </c>
      <c r="NA205" s="9">
        <f t="shared" si="958"/>
        <v>88.63409702066491</v>
      </c>
      <c r="NB205" s="115">
        <f t="shared" si="1340"/>
        <v>91.797581407049435</v>
      </c>
      <c r="NC205" s="15">
        <f t="shared" si="1341"/>
        <v>3.90782863787295E-4</v>
      </c>
      <c r="ND205" s="12"/>
      <c r="NE205" s="11">
        <f t="shared" si="1692"/>
        <v>3.9947521901476687E-4</v>
      </c>
      <c r="NF205" s="10">
        <f t="shared" si="1342"/>
        <v>91.862145258621808</v>
      </c>
      <c r="NG205" s="9">
        <f t="shared" si="959"/>
        <v>94.955512658680945</v>
      </c>
      <c r="NH205" s="9">
        <f t="shared" si="960"/>
        <v>88.495894947193293</v>
      </c>
      <c r="NI205" s="115">
        <f t="shared" si="1343"/>
        <v>91.725703802937119</v>
      </c>
      <c r="NJ205" s="15">
        <f t="shared" si="1344"/>
        <v>3.9897587595670933E-4</v>
      </c>
      <c r="NK205" s="12"/>
      <c r="NL205" s="11">
        <f t="shared" si="1693"/>
        <v>4.0766765455424198E-4</v>
      </c>
      <c r="NM205" s="10">
        <f t="shared" si="1345"/>
        <v>91.790022533303542</v>
      </c>
      <c r="NN205" s="9">
        <f t="shared" si="961"/>
        <v>94.949724232974049</v>
      </c>
      <c r="NO205" s="9">
        <f t="shared" si="962"/>
        <v>88.357734722137707</v>
      </c>
      <c r="NP205" s="115">
        <f t="shared" si="1346"/>
        <v>91.653729477555885</v>
      </c>
      <c r="NQ205" s="15">
        <f t="shared" si="1347"/>
        <v>4.0715177071642267E-4</v>
      </c>
      <c r="NR205" s="12"/>
      <c r="NS205" s="11">
        <f t="shared" si="1694"/>
        <v>4.1584292325276551E-4</v>
      </c>
      <c r="NT205" s="10">
        <f t="shared" si="1348"/>
        <v>91.717798324585189</v>
      </c>
      <c r="NU205" s="9">
        <f t="shared" si="963"/>
        <v>94.943696141338577</v>
      </c>
      <c r="NV205" s="9">
        <f t="shared" si="964"/>
        <v>88.2196158203338</v>
      </c>
      <c r="NW205" s="115">
        <f t="shared" si="1349"/>
        <v>91.581655980836189</v>
      </c>
      <c r="NX205" s="15">
        <f t="shared" si="1350"/>
        <v>4.1531031028433952E-4</v>
      </c>
      <c r="NY205" s="12"/>
      <c r="NZ205" s="11">
        <f t="shared" si="1695"/>
        <v>4.2400078578421109E-4</v>
      </c>
      <c r="OA205" s="10">
        <f t="shared" si="1351"/>
        <v>91.645470207898313</v>
      </c>
      <c r="OB205" s="9">
        <f t="shared" si="965"/>
        <v>94.937424046516455</v>
      </c>
      <c r="OC205" s="9">
        <f t="shared" si="966"/>
        <v>88.081537713211546</v>
      </c>
      <c r="OD205" s="115">
        <f t="shared" si="1352"/>
        <v>91.509480879864</v>
      </c>
      <c r="OE205" s="15">
        <f t="shared" si="1353"/>
        <v>4.2345125941826203E-4</v>
      </c>
      <c r="OF205" s="12"/>
      <c r="OG205" s="11">
        <f t="shared" si="1696"/>
        <v>4.3214100535376396E-4</v>
      </c>
      <c r="OH205" s="10">
        <f t="shared" si="1354"/>
        <v>91.573035776183261</v>
      </c>
      <c r="OI205" s="9">
        <f t="shared" si="967"/>
        <v>94.930903649387261</v>
      </c>
      <c r="OJ205" s="9">
        <f t="shared" si="968"/>
        <v>87.943499868922004</v>
      </c>
      <c r="OK205" s="115">
        <f t="shared" si="1355"/>
        <v>91.437201759154632</v>
      </c>
      <c r="OL205" s="15">
        <f t="shared" si="1356"/>
        <v>4.3157438543407479E-4</v>
      </c>
      <c r="OM205" s="12"/>
      <c r="ON205" s="11">
        <f t="shared" si="1697"/>
        <v>4.4026334771689074E-4</v>
      </c>
      <c r="OO205" s="10">
        <f t="shared" si="1357"/>
        <v>91.500492640158456</v>
      </c>
      <c r="OP205" s="9">
        <f t="shared" si="969"/>
        <v>94.924130689378103</v>
      </c>
      <c r="OQ205" s="9">
        <f t="shared" si="970"/>
        <v>87.805501752462021</v>
      </c>
      <c r="OR205" s="115">
        <f t="shared" si="1358"/>
        <v>91.364816220920062</v>
      </c>
      <c r="OS205" s="15">
        <f t="shared" si="1359"/>
        <v>4.3967945822335385E-4</v>
      </c>
      <c r="OT205" s="12"/>
      <c r="OU205" s="11">
        <f t="shared" si="1698"/>
        <v>4.48367581197768E-4</v>
      </c>
      <c r="OV205" s="10">
        <f t="shared" si="1360"/>
        <v>91.427838428583044</v>
      </c>
      <c r="OW205" s="9">
        <f t="shared" si="971"/>
        <v>94.917100944862455</v>
      </c>
      <c r="OX205" s="9">
        <f t="shared" si="972"/>
        <v>87.667542825800524</v>
      </c>
      <c r="OY205" s="115">
        <f t="shared" si="1361"/>
        <v>91.292321885331489</v>
      </c>
      <c r="OZ205" s="15">
        <f t="shared" si="1362"/>
        <v>4.4776625027020169E-4</v>
      </c>
      <c r="PA205" s="12"/>
      <c r="PB205" s="11">
        <f t="shared" si="1699"/>
        <v>4.5645347670691759E-4</v>
      </c>
      <c r="PC205" s="10">
        <f t="shared" si="1363"/>
        <v>91.355070788514723</v>
      </c>
      <c r="PD205" s="9">
        <f t="shared" si="973"/>
        <v>94.909810233547745</v>
      </c>
      <c r="PE205" s="9">
        <f t="shared" si="974"/>
        <v>87.529622548004724</v>
      </c>
      <c r="PF205" s="115">
        <f t="shared" si="1364"/>
        <v>91.219716390776227</v>
      </c>
      <c r="PG205" s="15">
        <f t="shared" si="1365"/>
        <v>4.5583453666739175E-4</v>
      </c>
      <c r="PH205" s="12"/>
      <c r="PI205" s="11">
        <f t="shared" si="1700"/>
        <v>4.6452080775814868E-4</v>
      </c>
      <c r="PJ205" s="10">
        <f t="shared" si="1366"/>
        <v>91.282187385561954</v>
      </c>
      <c r="PK205" s="9">
        <f t="shared" si="975"/>
        <v>94.902254412851789</v>
      </c>
      <c r="PL205" s="9">
        <f t="shared" si="976"/>
        <v>87.391740375366254</v>
      </c>
      <c r="PM205" s="115">
        <f t="shared" si="1367"/>
        <v>91.146997394109022</v>
      </c>
      <c r="PN205" s="15">
        <f t="shared" si="1368"/>
        <v>4.6388409513182393E-4</v>
      </c>
      <c r="PO205" s="12"/>
      <c r="PP205" s="11">
        <f t="shared" si="1701"/>
        <v>4.7256935048482898E-4</v>
      </c>
      <c r="PQ205" s="10">
        <f t="shared" si="1369"/>
        <v>91.209185904130464</v>
      </c>
      <c r="PR205" s="9">
        <f t="shared" si="977"/>
        <v>94.894429380268065</v>
      </c>
      <c r="PS205" s="9">
        <f t="shared" si="978"/>
        <v>87.253895761527914</v>
      </c>
      <c r="PT205" s="115">
        <f t="shared" si="1370"/>
        <v>91.074162570897983</v>
      </c>
      <c r="PU205" s="15">
        <f t="shared" si="1371"/>
        <v>4.7191470601926658E-4</v>
      </c>
      <c r="PV205" s="12"/>
      <c r="PW205" s="11">
        <f t="shared" si="1702"/>
        <v>4.8059888365540812E-4</v>
      </c>
      <c r="PX205" s="10">
        <f t="shared" si="1372"/>
        <v>91.136064047664448</v>
      </c>
      <c r="PY205" s="9">
        <f t="shared" si="979"/>
        <v>94.886331073719717</v>
      </c>
      <c r="PZ205" s="9">
        <f t="shared" si="980"/>
        <v>87.116088157608942</v>
      </c>
      <c r="QA205" s="115">
        <f t="shared" si="1373"/>
        <v>91.001209615664322</v>
      </c>
      <c r="QB205" s="15">
        <f t="shared" si="1374"/>
        <v>4.7992615233847233E-4</v>
      </c>
      <c r="QC205" s="12"/>
      <c r="QD205" s="11">
        <f t="shared" si="1703"/>
        <v>4.8860918868834282E-4</v>
      </c>
      <c r="QE205" s="10">
        <f t="shared" si="1375"/>
        <v>91.062819538881399</v>
      </c>
      <c r="QF205" s="9">
        <f t="shared" si="981"/>
        <v>94.877955471902368</v>
      </c>
      <c r="QG205" s="9">
        <f t="shared" si="982"/>
        <v>86.978317012332496</v>
      </c>
      <c r="QH205" s="115">
        <f t="shared" si="1376"/>
        <v>90.928136242117432</v>
      </c>
      <c r="QI205" s="15">
        <f t="shared" si="1377"/>
        <v>4.8791821976448612E-4</v>
      </c>
      <c r="QJ205" s="12"/>
      <c r="QK205" s="11">
        <f t="shared" si="1704"/>
        <v>4.9660004966619654E-4</v>
      </c>
      <c r="QL205" s="10">
        <f t="shared" si="1378"/>
        <v>90.989450120002374</v>
      </c>
      <c r="QM205" s="9">
        <f t="shared" si="983"/>
        <v>94.869298594615671</v>
      </c>
      <c r="QN205" s="9">
        <f t="shared" si="984"/>
        <v>86.840581772150884</v>
      </c>
      <c r="QO205" s="115">
        <f t="shared" si="1379"/>
        <v>90.854940183383277</v>
      </c>
      <c r="QP205" s="15">
        <f t="shared" si="1380"/>
        <v>4.9589069665138797E-4</v>
      </c>
      <c r="QQ205" s="12"/>
      <c r="QR205" s="11">
        <f t="shared" si="1705"/>
        <v>5.0457125334916705E-4</v>
      </c>
      <c r="QS205" s="10">
        <f t="shared" si="1381"/>
        <v>90.915953552975509</v>
      </c>
      <c r="QT205" s="9">
        <f t="shared" si="985"/>
        <v>94.860356503083679</v>
      </c>
      <c r="QU205" s="9">
        <f t="shared" si="986"/>
        <v>86.702881881371638</v>
      </c>
      <c r="QV205" s="115">
        <f t="shared" si="1382"/>
        <v>90.781619192227652</v>
      </c>
      <c r="QW205" s="15">
        <f t="shared" si="1383"/>
        <v>5.0384337404428981E-4</v>
      </c>
      <c r="QX205" s="12"/>
      <c r="QY205" s="11">
        <f t="shared" si="1706"/>
        <v>5.1252258918787835E-4</v>
      </c>
      <c r="QZ205" s="10">
        <f t="shared" si="1384"/>
        <v>90.842327619694288</v>
      </c>
      <c r="RA205" s="9">
        <f t="shared" si="987"/>
        <v>94.851125300263973</v>
      </c>
      <c r="RB205" s="9">
        <f t="shared" si="988"/>
        <v>86.565216782284338</v>
      </c>
      <c r="RC205" s="115">
        <f t="shared" si="1385"/>
        <v>90.708171041274156</v>
      </c>
      <c r="RD205" s="15">
        <f t="shared" si="1386"/>
        <v>5.1177604569059532E-4</v>
      </c>
      <c r="RE205" s="12"/>
      <c r="RF205" s="11">
        <f t="shared" si="1707"/>
        <v>5.204538493354128E-4</v>
      </c>
      <c r="RG205" s="10">
        <f t="shared" si="1387"/>
        <v>90.768570122210591</v>
      </c>
      <c r="RH205" s="9">
        <f t="shared" si="989"/>
        <v>94.841601131145524</v>
      </c>
      <c r="RI205" s="9">
        <f t="shared" si="990"/>
        <v>86.42758591528451</v>
      </c>
      <c r="RJ205" s="115">
        <f t="shared" si="1388"/>
        <v>90.634593523215017</v>
      </c>
      <c r="RK205" s="15">
        <f t="shared" si="1389"/>
        <v>5.1968850805075156E-4</v>
      </c>
      <c r="RL205" s="12"/>
      <c r="RM205" s="11">
        <f t="shared" si="1708"/>
        <v>5.2836482865884599E-4</v>
      </c>
      <c r="RN205" s="10">
        <f t="shared" si="1390"/>
        <v>90.694678882940593</v>
      </c>
      <c r="RO205" s="9">
        <f t="shared" si="991"/>
        <v>94.83178018303542</v>
      </c>
      <c r="RP205" s="9">
        <f t="shared" si="992"/>
        <v>86.289988719000149</v>
      </c>
      <c r="RQ205" s="115">
        <f t="shared" si="1391"/>
        <v>90.560884451017785</v>
      </c>
      <c r="RR205" s="15">
        <f t="shared" si="1392"/>
        <v>5.2758056030813598E-4</v>
      </c>
      <c r="RS205" s="12"/>
      <c r="RT205" s="11">
        <f t="shared" si="1709"/>
        <v>5.3625532474990776E-4</v>
      </c>
      <c r="RU205" s="10">
        <f t="shared" si="1393"/>
        <v>90.620651744866365</v>
      </c>
      <c r="RV205" s="9">
        <f t="shared" si="993"/>
        <v>94.821658685834407</v>
      </c>
      <c r="RW205" s="9">
        <f t="shared" si="994"/>
        <v>86.152424630415908</v>
      </c>
      <c r="RX205" s="115">
        <f t="shared" si="1394"/>
        <v>90.48704165812515</v>
      </c>
      <c r="RY205" s="15">
        <f t="shared" si="1395"/>
        <v>5.3545200437840927E-4</v>
      </c>
      <c r="RZ205" s="12"/>
      <c r="SA205" s="11">
        <f t="shared" si="1710"/>
        <v>5.4412513793509012E-4</v>
      </c>
      <c r="SB205" s="10">
        <f t="shared" si="1396"/>
        <v>90.546486571730711</v>
      </c>
      <c r="SC205" s="9">
        <f t="shared" si="995"/>
        <v>94.811232912301193</v>
      </c>
      <c r="SD205" s="9">
        <f t="shared" si="996"/>
        <v>86.014893084998064</v>
      </c>
      <c r="SE205" s="115">
        <f t="shared" si="1397"/>
        <v>90.413062998649622</v>
      </c>
      <c r="SF205" s="15">
        <f t="shared" si="1398"/>
        <v>5.4330264491811778E-4</v>
      </c>
      <c r="SG205" s="12"/>
      <c r="SH205" s="11">
        <f t="shared" si="1711"/>
        <v>5.5197407128502649E-4</v>
      </c>
      <c r="SI205" s="10">
        <f t="shared" si="1399"/>
        <v>90.472181248226747</v>
      </c>
      <c r="SJ205" s="9">
        <f t="shared" si="997"/>
        <v>94.800499178305685</v>
      </c>
      <c r="SK205" s="9">
        <f t="shared" si="998"/>
        <v>85.877393516818245</v>
      </c>
      <c r="SL205" s="115">
        <f t="shared" si="1400"/>
        <v>90.338946347561972</v>
      </c>
      <c r="SM205" s="15">
        <f t="shared" si="1401"/>
        <v>5.5113228933269557E-4</v>
      </c>
      <c r="SN205" s="12"/>
      <c r="SO205" s="11">
        <f t="shared" si="1712"/>
        <v>5.5980193062323241E-4</v>
      </c>
      <c r="SP205" s="10">
        <f t="shared" si="1402"/>
        <v>90.397733680181318</v>
      </c>
      <c r="SQ205" s="9">
        <f t="shared" si="999"/>
        <v>94.789453843071129</v>
      </c>
      <c r="SR205" s="9">
        <f t="shared" si="1000"/>
        <v>85.739925358677198</v>
      </c>
      <c r="SS205" s="115">
        <f t="shared" si="1403"/>
        <v>90.264689600874163</v>
      </c>
      <c r="ST205" s="15">
        <f t="shared" si="1404"/>
        <v>5.5894074778378038E-4</v>
      </c>
      <c r="SU205" s="12"/>
      <c r="SV205" s="11">
        <f t="shared" si="1713"/>
        <v>5.6760852453417319E-4</v>
      </c>
      <c r="SW205" s="10">
        <f t="shared" si="1405"/>
        <v>90.323141794732805</v>
      </c>
      <c r="SX205" s="9">
        <f t="shared" si="1001"/>
        <v>94.778093309405108</v>
      </c>
      <c r="SY205" s="9">
        <f t="shared" si="1002"/>
        <v>85.602488042227577</v>
      </c>
      <c r="SZ205" s="115">
        <f t="shared" si="1406"/>
        <v>90.190290675816343</v>
      </c>
      <c r="TA205" s="15">
        <f t="shared" si="1407"/>
        <v>5.6672783319588387E-4</v>
      </c>
      <c r="TB205" s="12"/>
      <c r="TC205" s="11">
        <f t="shared" si="1714"/>
        <v>5.7539366437068119E-4</v>
      </c>
      <c r="TD205" s="10">
        <f t="shared" si="1408"/>
        <v>90.24840354050292</v>
      </c>
      <c r="TE205" s="9">
        <f t="shared" si="1003"/>
        <v>94.766414023919566</v>
      </c>
      <c r="TF205" s="9">
        <f t="shared" si="1004"/>
        <v>85.465080998096951</v>
      </c>
      <c r="TG205" s="115">
        <f t="shared" si="1409"/>
        <v>90.115747511008266</v>
      </c>
      <c r="TH205" s="15">
        <f t="shared" si="1410"/>
        <v>5.7449336126239503E-4</v>
      </c>
      <c r="TI205" s="12"/>
      <c r="TJ205" s="11">
        <f t="shared" si="1715"/>
        <v>5.8315716426068074E-4</v>
      </c>
      <c r="TK205" s="10">
        <f t="shared" si="1411"/>
        <v>90.173516887763071</v>
      </c>
      <c r="TL205" s="9">
        <f t="shared" si="1005"/>
        <v>94.754412477239811</v>
      </c>
      <c r="TM205" s="9">
        <f t="shared" si="1006"/>
        <v>85.327703656008779</v>
      </c>
      <c r="TN205" s="115">
        <f t="shared" si="1412"/>
        <v>90.041058066624288</v>
      </c>
      <c r="TO205" s="15">
        <f t="shared" si="1413"/>
        <v>5.8223715045101774E-4</v>
      </c>
      <c r="TP205" s="12"/>
      <c r="TQ205" s="11">
        <f t="shared" si="1716"/>
        <v>5.908988411133532E-4</v>
      </c>
      <c r="TR205" s="10">
        <f t="shared" si="1414"/>
        <v>90.098479828594179</v>
      </c>
      <c r="TS205" s="9">
        <f t="shared" si="1007"/>
        <v>94.742085204202596</v>
      </c>
      <c r="TT205" s="9">
        <f t="shared" si="1008"/>
        <v>85.190355444904398</v>
      </c>
      <c r="TU205" s="115">
        <f t="shared" si="1415"/>
        <v>89.96622032455349</v>
      </c>
      <c r="TV205" s="15">
        <f t="shared" si="1416"/>
        <v>5.8995902200845846E-4</v>
      </c>
      <c r="TW205" s="12"/>
      <c r="TX205" s="11">
        <f t="shared" si="1717"/>
        <v>5.9861851462454912E-4</v>
      </c>
      <c r="TY205" s="10">
        <f t="shared" si="1417"/>
        <v>90.023290377041519</v>
      </c>
      <c r="TZ205" s="9">
        <f t="shared" si="1009"/>
        <v>94.72942878404325</v>
      </c>
      <c r="UA205" s="9">
        <f t="shared" si="1010"/>
        <v>85.053035793063174</v>
      </c>
      <c r="UB205" s="115">
        <f t="shared" si="1418"/>
        <v>89.891232288553212</v>
      </c>
      <c r="UC205" s="15">
        <f t="shared" si="1419"/>
        <v>5.9765879996457715E-4</v>
      </c>
      <c r="UD205" s="12"/>
      <c r="UE205" s="11">
        <f t="shared" si="1718"/>
        <v>6.0631600728163534E-4</v>
      </c>
      <c r="UF205" s="10">
        <f t="shared" si="1420"/>
        <v>89.947946569263181</v>
      </c>
      <c r="UG205" s="9">
        <f t="shared" si="1011"/>
        <v>94.716439840572079</v>
      </c>
      <c r="UH205" s="9">
        <f t="shared" si="1012"/>
        <v>84.915744128221959</v>
      </c>
      <c r="UI205" s="115">
        <f t="shared" si="1421"/>
        <v>89.816091984397019</v>
      </c>
      <c r="UJ205" s="15">
        <f t="shared" si="1422"/>
        <v>6.053363111358991E-4</v>
      </c>
      <c r="UK205" s="12"/>
      <c r="UL205" s="11">
        <f t="shared" si="1719"/>
        <v>6.1399114436770739E-4</v>
      </c>
      <c r="UM205" s="10">
        <f t="shared" si="1423"/>
        <v>89.87244646367273</v>
      </c>
      <c r="UN205" s="9">
        <f t="shared" si="1013"/>
        <v>94.703115042339832</v>
      </c>
      <c r="UO205" s="9">
        <f t="shared" si="1014"/>
        <v>84.778479877694949</v>
      </c>
      <c r="UP205" s="115">
        <f t="shared" si="1424"/>
        <v>89.74079746001739</v>
      </c>
      <c r="UQ205" s="15">
        <f t="shared" si="1425"/>
        <v>6.1299138512842949E-4</v>
      </c>
      <c r="UR205" s="12"/>
      <c r="US205" s="11">
        <f t="shared" si="1720"/>
        <v>6.2164375396509778E-4</v>
      </c>
      <c r="UT205" s="10">
        <f t="shared" si="1426"/>
        <v>89.796788141076689</v>
      </c>
      <c r="UU205" s="9">
        <f t="shared" si="1015"/>
        <v>94.68945110279256</v>
      </c>
      <c r="UV205" s="9">
        <f t="shared" si="1016"/>
        <v>84.641242468490617</v>
      </c>
      <c r="UW205" s="115">
        <f t="shared" si="1427"/>
        <v>89.665346785641589</v>
      </c>
      <c r="UX205" s="15">
        <f t="shared" si="1428"/>
        <v>6.2062385433999854E-4</v>
      </c>
      <c r="UY205" s="12"/>
      <c r="UZ205" s="11">
        <f t="shared" si="1721"/>
        <v>6.2927366695839809E-4</v>
      </c>
      <c r="VA205" s="10">
        <f t="shared" si="1429"/>
        <v>89.720969704805157</v>
      </c>
      <c r="VB205" s="9">
        <f t="shared" si="1017"/>
        <v>94.675444780415802</v>
      </c>
      <c r="VC205" s="9">
        <f t="shared" si="1018"/>
        <v>84.504031327429644</v>
      </c>
      <c r="VD205" s="115">
        <f t="shared" si="1430"/>
        <v>89.58973805392273</v>
      </c>
      <c r="VE205" s="15">
        <f t="shared" si="1431"/>
        <v>6.2823355396188153E-4</v>
      </c>
      <c r="VF205" s="12"/>
      <c r="VG205" s="11">
        <f t="shared" si="1722"/>
        <v>6.3688071703675044E-4</v>
      </c>
      <c r="VH205" s="10">
        <f t="shared" si="1432"/>
        <v>89.644989280837578</v>
      </c>
      <c r="VI205" s="9">
        <f t="shared" si="1019"/>
        <v>94.661092878868089</v>
      </c>
      <c r="VJ205" s="9">
        <f t="shared" si="1020"/>
        <v>84.366845881261511</v>
      </c>
      <c r="VK205" s="115">
        <f t="shared" si="1433"/>
        <v>89.513969380064793</v>
      </c>
      <c r="VL205" s="15">
        <f t="shared" si="1434"/>
        <v>6.3582032197984908E-4</v>
      </c>
      <c r="VM205" s="12"/>
      <c r="VN205" s="11">
        <f t="shared" si="1723"/>
        <v>6.4446474069555153E-4</v>
      </c>
      <c r="VO205" s="10">
        <f t="shared" si="1435"/>
        <v>89.568845017922555</v>
      </c>
      <c r="VP205" s="9">
        <f t="shared" si="1021"/>
        <v>94.646392247104046</v>
      </c>
      <c r="VQ205" s="9">
        <f t="shared" si="1022"/>
        <v>84.229685556779202</v>
      </c>
      <c r="VR205" s="115">
        <f t="shared" si="1436"/>
        <v>89.438038901941624</v>
      </c>
      <c r="VS205" s="15">
        <f t="shared" si="1437"/>
        <v>6.4338399917467201E-4</v>
      </c>
      <c r="VT205" s="12"/>
      <c r="VU205" s="11">
        <f t="shared" si="1724"/>
        <v>6.520255772376189E-4</v>
      </c>
      <c r="VV205" s="10">
        <f t="shared" si="1438"/>
        <v>89.492535087691437</v>
      </c>
      <c r="VW205" s="9">
        <f t="shared" si="1023"/>
        <v>94.631339779486964</v>
      </c>
      <c r="VX205" s="9">
        <f t="shared" si="1024"/>
        <v>84.092549780934092</v>
      </c>
      <c r="VY205" s="115">
        <f t="shared" si="1439"/>
        <v>89.361944780210536</v>
      </c>
      <c r="VZ205" s="15">
        <f t="shared" si="1440"/>
        <v>6.5092442912199585E-4</v>
      </c>
      <c r="WA205" s="12"/>
      <c r="WB205" s="11">
        <f t="shared" si="1725"/>
        <v>6.5956306877368873E-4</v>
      </c>
      <c r="WC205" s="10">
        <f t="shared" si="1441"/>
        <v>89.416057684766756</v>
      </c>
      <c r="WD205" s="9">
        <f t="shared" si="1025"/>
        <v>94.615932415891024</v>
      </c>
      <c r="WE205" s="9">
        <f t="shared" si="1026"/>
        <v>83.955437980949753</v>
      </c>
      <c r="WF205" s="115">
        <f t="shared" si="1442"/>
        <v>89.285685198420396</v>
      </c>
      <c r="WG205" s="15">
        <f t="shared" si="1443"/>
        <v>6.5844145819161492E-4</v>
      </c>
      <c r="WH205" s="12"/>
      <c r="WI205" s="11">
        <f t="shared" si="1726"/>
        <v>6.6707706022232861E-4</v>
      </c>
      <c r="WJ205" s="10">
        <f t="shared" si="1444"/>
        <v>89.339411026864937</v>
      </c>
      <c r="WK205" s="9">
        <f t="shared" si="1027"/>
        <v>94.600167141793264</v>
      </c>
      <c r="WL205" s="9">
        <f t="shared" si="1028"/>
        <v>83.818349584433193</v>
      </c>
      <c r="WM205" s="115">
        <f t="shared" si="1445"/>
        <v>89.209258363113236</v>
      </c>
      <c r="WN205" s="15">
        <f t="shared" si="1446"/>
        <v>6.6593493554628277E-4</v>
      </c>
      <c r="WO205" s="12"/>
      <c r="WP205" s="11">
        <f t="shared" si="1727"/>
        <v>6.7456739930935798E-4</v>
      </c>
      <c r="WQ205" s="10">
        <f t="shared" si="1447"/>
        <v>89.262593354892587</v>
      </c>
      <c r="WR205" s="9">
        <f t="shared" si="1029"/>
        <v>94.58404098835527</v>
      </c>
      <c r="WS205" s="9">
        <f t="shared" si="1030"/>
        <v>83.681284019487322</v>
      </c>
      <c r="WT205" s="115">
        <f t="shared" si="1448"/>
        <v>89.132662503921296</v>
      </c>
      <c r="WU205" s="15">
        <f t="shared" si="1449"/>
        <v>6.734047131398143E-4</v>
      </c>
      <c r="WV205" s="12"/>
      <c r="WW205" s="11">
        <f t="shared" si="1728"/>
        <v>6.8203393656656158E-4</v>
      </c>
      <c r="WX205" s="10">
        <f t="shared" si="1450"/>
        <v>89.185602933038254</v>
      </c>
      <c r="WY205" s="9">
        <f t="shared" si="1031"/>
        <v>94.567551032494848</v>
      </c>
      <c r="WZ205" s="9">
        <f t="shared" si="1032"/>
        <v>83.544240714820788</v>
      </c>
      <c r="XA205" s="115">
        <f t="shared" si="1451"/>
        <v>89.055895873657818</v>
      </c>
      <c r="XB205" s="15">
        <f t="shared" si="1452"/>
        <v>6.8085064571472452E-4</v>
      </c>
      <c r="XC205" s="12"/>
      <c r="XD205" s="11">
        <f t="shared" si="1729"/>
        <v>6.8947652532991819E-4</v>
      </c>
      <c r="XE205" s="10">
        <f t="shared" si="1453"/>
        <v>89.10843804885782</v>
      </c>
      <c r="XF205" s="9">
        <f t="shared" si="1033"/>
        <v>94.550694396947549</v>
      </c>
      <c r="XG205" s="9">
        <f t="shared" si="1034"/>
        <v>83.40721909985669</v>
      </c>
      <c r="XH205" s="115">
        <f t="shared" si="1454"/>
        <v>88.978956748402112</v>
      </c>
      <c r="XI205" s="15">
        <f t="shared" si="1455"/>
        <v>6.8827259079932025E-4</v>
      </c>
      <c r="XJ205" s="12"/>
      <c r="XK205" s="11">
        <f t="shared" si="1730"/>
        <v>6.9689502173726889E-4</v>
      </c>
      <c r="XL205" s="10">
        <f t="shared" si="1456"/>
        <v>89.031097013354326</v>
      </c>
      <c r="XM205" s="9">
        <f t="shared" si="1035"/>
        <v>94.533468250318336</v>
      </c>
      <c r="XN205" s="9">
        <f t="shared" si="1036"/>
        <v>83.270218604840991</v>
      </c>
      <c r="XO205" s="115">
        <f t="shared" si="1457"/>
        <v>88.901843427579664</v>
      </c>
      <c r="XP205" s="15">
        <f t="shared" si="1458"/>
        <v>6.9567040870418683E-4</v>
      </c>
      <c r="XQ205" s="12"/>
      <c r="XR205" s="11">
        <f t="shared" si="1731"/>
        <v>7.0428928472538268E-4</v>
      </c>
      <c r="XS205" s="10">
        <f t="shared" si="1459"/>
        <v>88.953578161052661</v>
      </c>
      <c r="XT205" s="9">
        <f t="shared" si="1037"/>
        <v>94.515869807123394</v>
      </c>
      <c r="XU205" s="9">
        <f t="shared" si="1038"/>
        <v>83.133238660948834</v>
      </c>
      <c r="XV205" s="115">
        <f t="shared" si="1460"/>
        <v>88.824554234036114</v>
      </c>
      <c r="XW205" s="15">
        <f t="shared" si="1461"/>
        <v>7.030439625182141E-4</v>
      </c>
      <c r="XX205" s="12"/>
      <c r="XY205" s="11">
        <f t="shared" si="1732"/>
        <v>7.116591760265293E-4</v>
      </c>
      <c r="XZ205" s="10">
        <f t="shared" si="1462"/>
        <v>88.875879850068273</v>
      </c>
      <c r="YA205" s="9">
        <f t="shared" si="1039"/>
        <v>94.497896327822161</v>
      </c>
      <c r="YB205" s="9">
        <f t="shared" si="1040"/>
        <v>82.996278700390093</v>
      </c>
      <c r="YC205" s="115">
        <f t="shared" si="1463"/>
        <v>88.747087514106127</v>
      </c>
      <c r="YD205" s="15">
        <f t="shared" si="1464"/>
        <v>7.1039311810404643E-4</v>
      </c>
      <c r="YE205" s="12"/>
      <c r="YF205" s="11">
        <f t="shared" si="1733"/>
        <v>7.1900456016448411E-4</v>
      </c>
      <c r="YG205" s="10">
        <f t="shared" si="1465"/>
        <v>88.79800046217062</v>
      </c>
      <c r="YH205" s="9">
        <f t="shared" si="1041"/>
        <v>94.479545118839752</v>
      </c>
      <c r="YI205" s="9">
        <f t="shared" si="1042"/>
        <v>82.8593381565138</v>
      </c>
      <c r="YJ205" s="115">
        <f t="shared" si="1466"/>
        <v>88.669441637676783</v>
      </c>
      <c r="YK205" s="15">
        <f t="shared" si="1467"/>
        <v>7.1771774409302134E-4</v>
      </c>
      <c r="YL205" s="12"/>
      <c r="YM205" s="11">
        <f t="shared" si="1734"/>
        <v>7.2632530444998995E-4</v>
      </c>
      <c r="YN205" s="10">
        <f t="shared" si="1468"/>
        <v>88.719938402841251</v>
      </c>
      <c r="YO205" s="9">
        <f t="shared" si="1043"/>
        <v>94.460813532579763</v>
      </c>
      <c r="YP205" s="9">
        <f t="shared" si="1044"/>
        <v>82.722416463910577</v>
      </c>
      <c r="YQ205" s="115">
        <f t="shared" si="1469"/>
        <v>88.591614998245177</v>
      </c>
      <c r="YR205" s="15">
        <f t="shared" si="1470"/>
        <v>7.2501771187963651E-4</v>
      </c>
      <c r="YS205" s="12"/>
      <c r="YT205" s="11">
        <f t="shared" si="1735"/>
        <v>7.336212789757474E-4</v>
      </c>
      <c r="YU205" s="10">
        <f t="shared" si="1471"/>
        <v>88.6416921013261</v>
      </c>
      <c r="YV205" s="9">
        <f t="shared" si="1045"/>
        <v>94.44169896742774</v>
      </c>
      <c r="YW205" s="9">
        <f t="shared" si="1046"/>
        <v>82.585513058514906</v>
      </c>
      <c r="YX205" s="115">
        <f t="shared" si="1472"/>
        <v>88.513606012971323</v>
      </c>
      <c r="YY205" s="15">
        <f t="shared" si="1473"/>
        <v>7.3229289561544265E-4</v>
      </c>
      <c r="YZ205" s="12"/>
      <c r="ZA205" s="11">
        <f t="shared" si="1736"/>
        <v>7.4089235661081287E-4</v>
      </c>
      <c r="ZB205" s="10">
        <f t="shared" si="1474"/>
        <v>88.563260010682995</v>
      </c>
      <c r="ZC205" s="9">
        <f t="shared" si="1047"/>
        <v>94.422198867745223</v>
      </c>
      <c r="ZD205" s="9">
        <f t="shared" si="1048"/>
        <v>82.44862737770471</v>
      </c>
      <c r="ZE205" s="115">
        <f t="shared" si="1475"/>
        <v>88.435413122724967</v>
      </c>
      <c r="ZF205" s="15">
        <f t="shared" si="1476"/>
        <v>7.3954317220252519E-4</v>
      </c>
      <c r="ZG205" s="12"/>
      <c r="ZH205" s="11">
        <f t="shared" si="1737"/>
        <v>7.4813841299457905E-4</v>
      </c>
      <c r="ZI205" s="10">
        <f t="shared" si="1477"/>
        <v>88.484640607823124</v>
      </c>
      <c r="ZJ205" s="9">
        <f t="shared" si="1049"/>
        <v>94.402310723854598</v>
      </c>
      <c r="ZK205" s="9">
        <f t="shared" si="1050"/>
        <v>82.311758860400843</v>
      </c>
      <c r="ZL205" s="115">
        <f t="shared" si="1478"/>
        <v>88.35703479212772</v>
      </c>
      <c r="ZM205" s="15">
        <f t="shared" si="1479"/>
        <v>7.4676842128642835E-4</v>
      </c>
      <c r="ZN205" s="12"/>
      <c r="ZO205" s="11">
        <f t="shared" si="1738"/>
        <v>7.5535932653016623E-4</v>
      </c>
      <c r="ZP205" s="10">
        <f t="shared" si="1480"/>
        <v>88.405832393547897</v>
      </c>
      <c r="ZQ205" s="9">
        <f t="shared" si="1051"/>
        <v>94.382032072014823</v>
      </c>
      <c r="ZR205" s="9">
        <f t="shared" si="1052"/>
        <v>82.174906947164359</v>
      </c>
      <c r="ZS205" s="115">
        <f t="shared" si="1481"/>
        <v>88.278469509589598</v>
      </c>
      <c r="ZT205" s="15">
        <f t="shared" si="1482"/>
        <v>7.5396852524864345E-4</v>
      </c>
      <c r="ZU205" s="12"/>
      <c r="ZV205" s="11">
        <f t="shared" si="1739"/>
        <v>7.6255497837739248E-4</v>
      </c>
      <c r="ZW205" s="10">
        <f t="shared" si="1483"/>
        <v>88.326833892580083</v>
      </c>
      <c r="ZX205" s="9">
        <f t="shared" si="1053"/>
        <v>94.361360494388165</v>
      </c>
      <c r="ZY205" s="9">
        <f t="shared" si="1054"/>
        <v>82.038071080292667</v>
      </c>
      <c r="ZZ205" s="115">
        <f t="shared" si="1484"/>
        <v>88.199715787340409</v>
      </c>
      <c r="AAA205" s="15">
        <f t="shared" si="1485"/>
        <v>7.6114336919862137E-4</v>
      </c>
      <c r="AAB205" s="12"/>
      <c r="AAC205" s="11">
        <f t="shared" si="1740"/>
        <v>7.6972525244522268E-4</v>
      </c>
      <c r="AAD205" s="10">
        <f t="shared" si="1486"/>
        <v>88.247643653589947</v>
      </c>
      <c r="AAE205" s="9">
        <f t="shared" si="1055"/>
        <v>94.34029361899799</v>
      </c>
      <c r="AAF205" s="9">
        <f t="shared" si="1056"/>
        <v>81.901250703914087</v>
      </c>
      <c r="AAG205" s="115">
        <f t="shared" si="1487"/>
        <v>88.120772161456046</v>
      </c>
      <c r="AAH205" s="15">
        <f t="shared" si="1488"/>
        <v>7.6829284096531167E-4</v>
      </c>
      <c r="AAI205" s="12"/>
      <c r="AAJ205" s="11">
        <f t="shared" si="1741"/>
        <v>7.7687003538376973E-4</v>
      </c>
      <c r="AAK205" s="10">
        <f t="shared" si="1489"/>
        <v>88.168260249216104</v>
      </c>
      <c r="AAL205" s="9">
        <f t="shared" si="1057"/>
        <v>94.318829119677886</v>
      </c>
      <c r="AAM205" s="9">
        <f t="shared" si="1058"/>
        <v>81.764445264081502</v>
      </c>
      <c r="AAN205" s="115">
        <f t="shared" si="1490"/>
        <v>88.041637191879687</v>
      </c>
      <c r="AAO205" s="15">
        <f t="shared" si="1491"/>
        <v>7.7541683108825834E-4</v>
      </c>
      <c r="AAP205" s="12"/>
      <c r="AAQ205" s="11">
        <f t="shared" si="1742"/>
        <v>7.8398921657578499E-4</v>
      </c>
      <c r="AAR205" s="10">
        <f t="shared" si="1492"/>
        <v>88.088682276081585</v>
      </c>
      <c r="AAS205" s="9">
        <f t="shared" si="1059"/>
        <v>94.296964716011985</v>
      </c>
      <c r="AAT205" s="9">
        <f t="shared" si="1060"/>
        <v>81.627654208864143</v>
      </c>
      <c r="AAU205" s="115">
        <f t="shared" si="1493"/>
        <v>87.962309462438071</v>
      </c>
      <c r="AAV205" s="15">
        <f t="shared" si="1494"/>
        <v>7.8251523280821749E-4</v>
      </c>
      <c r="AAW205" s="11"/>
      <c r="AAX205" s="11">
        <f t="shared" si="1743"/>
        <v>7.9108268812772573E-4</v>
      </c>
      <c r="AAY205" s="10">
        <f t="shared" si="1495"/>
        <v>88.008908354804603</v>
      </c>
      <c r="AAZ205" s="9">
        <f t="shared" si="1061"/>
        <v>94.274698173266856</v>
      </c>
      <c r="ABA205" s="9">
        <f t="shared" si="1062"/>
        <v>81.490876988437151</v>
      </c>
      <c r="ABB205" s="115">
        <f t="shared" si="1496"/>
        <v>87.88278758085201</v>
      </c>
      <c r="ABC205" s="15">
        <f t="shared" si="1497"/>
        <v>7.8958794205744585E-4</v>
      </c>
      <c r="ABD205" s="11"/>
      <c r="ABE205" s="11">
        <f t="shared" si="1744"/>
        <v>7.9815034486040973E-4</v>
      </c>
      <c r="ABF205" s="10">
        <f t="shared" si="1498"/>
        <v>87.928937130003973</v>
      </c>
      <c r="ABG205" s="9">
        <f t="shared" si="1063"/>
        <v>94.252027302314957</v>
      </c>
      <c r="ABH205" s="9">
        <f t="shared" si="1064"/>
        <v>81.354113055171553</v>
      </c>
      <c r="ABI205" s="115">
        <f t="shared" si="1499"/>
        <v>87.803070178743255</v>
      </c>
      <c r="ABJ205" s="15">
        <f t="shared" si="1500"/>
        <v>7.9663485744939616E-4</v>
      </c>
      <c r="ABK205" s="11"/>
      <c r="ABL205" s="11">
        <f t="shared" si="1745"/>
        <v>8.0519208429911048E-4</v>
      </c>
      <c r="ABM205" s="10">
        <f t="shared" si="1501"/>
        <v>87.848767270300556</v>
      </c>
      <c r="ABN205" s="9">
        <f t="shared" si="1065"/>
        <v>94.228949959549766</v>
      </c>
      <c r="ABO205" s="9">
        <f t="shared" si="1066"/>
        <v>81.217361863720825</v>
      </c>
      <c r="ABP205" s="115">
        <f t="shared" si="1502"/>
        <v>87.723155911635303</v>
      </c>
      <c r="ABQ205" s="15">
        <f t="shared" si="1503"/>
        <v>8.0365588026813379E-4</v>
      </c>
      <c r="ABR205" s="11"/>
      <c r="ABS205" s="11">
        <f t="shared" si="1746"/>
        <v>8.1220780666334768E-4</v>
      </c>
      <c r="ABT205" s="10">
        <f t="shared" si="1504"/>
        <v>87.768397468312827</v>
      </c>
      <c r="ABU205" s="9">
        <f t="shared" si="1067"/>
        <v>94.205464046792756</v>
      </c>
      <c r="ABV205" s="9">
        <f t="shared" si="1068"/>
        <v>81.080622871107082</v>
      </c>
      <c r="ABW205" s="115">
        <f t="shared" si="1505"/>
        <v>87.643043458949919</v>
      </c>
      <c r="ABX205" s="15">
        <f t="shared" si="1506"/>
        <v>8.1065091445727542E-4</v>
      </c>
      <c r="ABY205" s="11"/>
      <c r="ABZ205" s="11">
        <f t="shared" si="1747"/>
        <v>8.1919741485617212E-4</v>
      </c>
      <c r="ACA205" s="10">
        <f t="shared" si="1507"/>
        <v>87.687826440648195</v>
      </c>
      <c r="ACB205" s="9">
        <f t="shared" si="1069"/>
        <v>94.181567511192284</v>
      </c>
      <c r="ACC205" s="9">
        <f t="shared" si="1070"/>
        <v>80.943895536804902</v>
      </c>
      <c r="ACD205" s="115">
        <f t="shared" si="1508"/>
        <v>87.562731523998593</v>
      </c>
      <c r="ACE205" s="15">
        <f t="shared" si="1509"/>
        <v>8.1761986660855402E-4</v>
      </c>
      <c r="ACF205" s="11"/>
      <c r="ACG205" s="11">
        <f t="shared" si="1748"/>
        <v>8.2616081445308304E-4</v>
      </c>
      <c r="ACH205" s="10">
        <f t="shared" si="1510"/>
        <v>87.607052927889157</v>
      </c>
      <c r="ACI205" s="9">
        <f t="shared" si="1071"/>
        <v>94.157258345114656</v>
      </c>
      <c r="ACJ205" s="9">
        <f t="shared" si="1072"/>
        <v>80.807179322824325</v>
      </c>
      <c r="ACK205" s="115">
        <f t="shared" si="1511"/>
        <v>87.482218833969483</v>
      </c>
      <c r="ACL205" s="15">
        <f t="shared" si="1512"/>
        <v>8.2456264594997475E-4</v>
      </c>
      <c r="ACM205" s="11"/>
      <c r="ACN205" s="11">
        <f t="shared" si="1749"/>
        <v>8.3309791369050919E-4</v>
      </c>
      <c r="ACO205" s="10">
        <f t="shared" si="1513"/>
        <v>87.526075694575042</v>
      </c>
      <c r="ACP205" s="9">
        <f t="shared" si="1073"/>
        <v>94.13253458602729</v>
      </c>
      <c r="ACQ205" s="9">
        <f t="shared" si="1074"/>
        <v>80.670473693792204</v>
      </c>
      <c r="ACR205" s="115">
        <f t="shared" si="1514"/>
        <v>87.401504139909747</v>
      </c>
      <c r="ACS205" s="15">
        <f t="shared" si="1515"/>
        <v>8.3147916433356573E-4</v>
      </c>
      <c r="ACT205" s="11"/>
      <c r="ACU205" s="11">
        <f t="shared" si="1750"/>
        <v>8.4000862345387517E-4</v>
      </c>
      <c r="ACV205" s="10">
        <f t="shared" si="1516"/>
        <v>87.444893529179097</v>
      </c>
      <c r="ACW205" s="9">
        <f t="shared" si="1075"/>
        <v>94.107394316374268</v>
      </c>
      <c r="ACX205" s="9">
        <f t="shared" si="1076"/>
        <v>80.53377811703119</v>
      </c>
      <c r="ACY205" s="115">
        <f t="shared" si="1517"/>
        <v>87.320586216702736</v>
      </c>
      <c r="ACZ205" s="15">
        <f t="shared" si="1518"/>
        <v>8.3836933622282058E-4</v>
      </c>
      <c r="ADA205" s="11"/>
      <c r="ADB205" s="11">
        <f t="shared" si="1751"/>
        <v>8.4689285726534305E-4</v>
      </c>
      <c r="ADC205" s="10">
        <f t="shared" si="1519"/>
        <v>87.363505244080557</v>
      </c>
      <c r="ADD205" s="9">
        <f t="shared" si="1077"/>
        <v>94.081835663444352</v>
      </c>
      <c r="ADE205" s="9">
        <f t="shared" si="1078"/>
        <v>80.397092062638308</v>
      </c>
      <c r="ADF205" s="115">
        <f t="shared" si="1520"/>
        <v>87.239463863041323</v>
      </c>
      <c r="ADG205" s="15">
        <f t="shared" si="1521"/>
        <v>8.4523307867969116E-4</v>
      </c>
      <c r="ADH205" s="11"/>
      <c r="ADI205" s="11">
        <f t="shared" si="1752"/>
        <v>8.5375053127109202E-4</v>
      </c>
      <c r="ADJ205" s="10">
        <f t="shared" si="1522"/>
        <v>87.281909675532745</v>
      </c>
      <c r="ADK205" s="9">
        <f t="shared" si="1079"/>
        <v>94.055856799231563</v>
      </c>
      <c r="ADL205" s="9">
        <f t="shared" si="1080"/>
        <v>80.260415003560823</v>
      </c>
      <c r="ADM205" s="115">
        <f t="shared" si="1523"/>
        <v>87.158135901396193</v>
      </c>
      <c r="ADN205" s="15">
        <f t="shared" si="1524"/>
        <v>8.5207031135128082E-4</v>
      </c>
      <c r="ADO205" s="11"/>
      <c r="ADP205" s="11">
        <f t="shared" si="1753"/>
        <v>8.605815642282954E-4</v>
      </c>
      <c r="ADQ205" s="10">
        <f t="shared" si="1525"/>
        <v>87.200105683626163</v>
      </c>
      <c r="ADR205" s="9">
        <f t="shared" si="1081"/>
        <v>94.029455940288514</v>
      </c>
      <c r="ADS205" s="9">
        <f t="shared" si="1082"/>
        <v>80.123746415671576</v>
      </c>
      <c r="ADT205" s="115">
        <f t="shared" si="1526"/>
        <v>87.076601177980052</v>
      </c>
      <c r="ADU205" s="15">
        <f t="shared" si="1527"/>
        <v>8.5888095645614867E-4</v>
      </c>
      <c r="ADV205" s="11"/>
      <c r="ADW205" s="11">
        <f t="shared" si="1754"/>
        <v>8.6738587749166768E-4</v>
      </c>
      <c r="ADX205" s="10">
        <f t="shared" si="1528"/>
        <v>87.118092152247669</v>
      </c>
      <c r="ADY205" s="9">
        <f t="shared" si="1083"/>
        <v>94.002631347572589</v>
      </c>
      <c r="ADZ205" s="9">
        <f t="shared" si="1084"/>
        <v>79.987085777841486</v>
      </c>
      <c r="AEA205" s="115">
        <f t="shared" si="1529"/>
        <v>86.994858562707037</v>
      </c>
      <c r="AEB205" s="15">
        <f t="shared" si="1530"/>
        <v>8.656649387703215E-4</v>
      </c>
      <c r="AEC205" s="11"/>
      <c r="AED205" s="11">
        <f t="shared" si="1755"/>
        <v>8.7416339499973069E-4</v>
      </c>
      <c r="AEE205" s="10">
        <f t="shared" si="1531"/>
        <v>87.035867989034713</v>
      </c>
      <c r="AEF205" s="9">
        <f t="shared" si="1085"/>
        <v>93.975381326285088</v>
      </c>
      <c r="AEG205" s="9">
        <f t="shared" si="1086"/>
        <v>79.85043257201167</v>
      </c>
      <c r="AEH205" s="115">
        <f t="shared" si="1532"/>
        <v>86.912906949148379</v>
      </c>
      <c r="AEI205" s="15">
        <f t="shared" si="1533"/>
        <v>8.7242218561290154E-4</v>
      </c>
      <c r="AEJ205" s="11"/>
      <c r="AEK205" s="11">
        <f t="shared" si="1756"/>
        <v>8.8091404326065873E-4</v>
      </c>
      <c r="AEL205" s="10">
        <f t="shared" si="1534"/>
        <v>86.953432125325861</v>
      </c>
      <c r="AEM205" s="9">
        <f t="shared" si="1087"/>
        <v>93.947704225703546</v>
      </c>
      <c r="AEN205" s="9">
        <f t="shared" si="1088"/>
        <v>79.713786283262948</v>
      </c>
      <c r="AEO205" s="115">
        <f t="shared" si="1535"/>
        <v>86.830745254483247</v>
      </c>
      <c r="AEP205" s="15">
        <f t="shared" si="1536"/>
        <v>8.791526268314237E-4</v>
      </c>
      <c r="AEQ205" s="11"/>
      <c r="AER205" s="11">
        <f t="shared" si="1757"/>
        <v>8.876377513378365E-4</v>
      </c>
      <c r="AES205" s="10">
        <f t="shared" si="1537"/>
        <v>86.870783516106655</v>
      </c>
      <c r="AET205" s="9">
        <f t="shared" si="1089"/>
        <v>93.919598439007245</v>
      </c>
      <c r="AEU205" s="9">
        <f t="shared" si="1090"/>
        <v>79.577146399884683</v>
      </c>
      <c r="AEV205" s="115">
        <f t="shared" si="1538"/>
        <v>86.748372419445957</v>
      </c>
      <c r="AEW205" s="15">
        <f t="shared" si="1539"/>
        <v>8.8585619478682358E-4</v>
      </c>
      <c r="AEX205" s="11"/>
      <c r="AEY205" s="11">
        <f t="shared" si="1758"/>
        <v>8.9433445083504886E-4</v>
      </c>
      <c r="AEZ205" s="10">
        <f t="shared" si="1540"/>
        <v>86.78792113995172</v>
      </c>
      <c r="AFA205" s="9">
        <f t="shared" si="1091"/>
        <v>93.891062403096143</v>
      </c>
      <c r="AFB205" s="9">
        <f t="shared" si="1092"/>
        <v>79.440512413440544</v>
      </c>
      <c r="AFC205" s="115">
        <f t="shared" si="1541"/>
        <v>86.665787408268343</v>
      </c>
      <c r="AFD205" s="15">
        <f t="shared" si="1542"/>
        <v>8.9253282433818834E-4</v>
      </c>
      <c r="AFE205" s="11"/>
      <c r="AFF205" s="11">
        <f t="shared" si="1759"/>
        <v>9.0100407588141298E-4</v>
      </c>
      <c r="AFG205" s="10">
        <f t="shared" si="1543"/>
        <v>86.704843998962104</v>
      </c>
      <c r="AFH205" s="9">
        <f t="shared" si="1093"/>
        <v>93.862094598403331</v>
      </c>
      <c r="AFI205" s="9">
        <f t="shared" si="1094"/>
        <v>79.303883818834436</v>
      </c>
      <c r="AFJ205" s="115">
        <f t="shared" si="1544"/>
        <v>86.582989208618883</v>
      </c>
      <c r="AFK205" s="15">
        <f t="shared" si="1545"/>
        <v>8.9918245282710957E-4</v>
      </c>
      <c r="AFL205" s="11"/>
      <c r="AFM205" s="11">
        <f t="shared" si="1760"/>
        <v>9.0764656311590473E-4</v>
      </c>
      <c r="AFN205" s="10">
        <f t="shared" si="1546"/>
        <v>86.621551118699472</v>
      </c>
      <c r="AFO205" s="9">
        <f t="shared" si="1095"/>
        <v>93.832693548701116</v>
      </c>
      <c r="AFP205" s="9">
        <f t="shared" si="1096"/>
        <v>79.16726011437332</v>
      </c>
      <c r="AFQ205" s="115">
        <f t="shared" si="1547"/>
        <v>86.499976831537225</v>
      </c>
      <c r="AFR205" s="15">
        <f t="shared" si="1548"/>
        <v>9.0580502006181644E-4</v>
      </c>
      <c r="AFS205" s="11"/>
      <c r="AFT205" s="11">
        <f t="shared" si="1761"/>
        <v>9.1426185167166579E-4</v>
      </c>
      <c r="AFU205" s="10">
        <f t="shared" si="1549"/>
        <v>86.538041548115586</v>
      </c>
      <c r="AFV205" s="9">
        <f t="shared" si="1097"/>
        <v>93.80285782090094</v>
      </c>
      <c r="AFW205" s="9">
        <f t="shared" si="1098"/>
        <v>79.03064080182952</v>
      </c>
      <c r="AFX205" s="115">
        <f t="shared" si="1550"/>
        <v>86.416749311365237</v>
      </c>
      <c r="AFY205" s="15">
        <f t="shared" si="1551"/>
        <v>9.1240046830097759E-4</v>
      </c>
      <c r="AFZ205" s="11"/>
      <c r="AGA205" s="11">
        <f t="shared" si="1762"/>
        <v>9.2084988315994411E-4</v>
      </c>
      <c r="AGB205" s="10">
        <f t="shared" si="1552"/>
        <v>86.454314359478474</v>
      </c>
      <c r="AGC205" s="9">
        <f t="shared" si="1099"/>
        <v>93.7725860248472</v>
      </c>
      <c r="AGD205" s="9">
        <f t="shared" si="1100"/>
        <v>78.894025386499749</v>
      </c>
      <c r="AGE205" s="115">
        <f t="shared" si="1553"/>
        <v>86.333305705673467</v>
      </c>
      <c r="AGF205" s="15">
        <f t="shared" si="1554"/>
        <v>9.1896874223731581E-4</v>
      </c>
      <c r="AGG205" s="11"/>
      <c r="AGH205" s="11">
        <f t="shared" si="1763"/>
        <v>9.2741060165385113E-4</v>
      </c>
      <c r="AGI205" s="10">
        <f t="shared" si="1555"/>
        <v>86.370368648293919</v>
      </c>
      <c r="AGJ205" s="9">
        <f t="shared" si="1101"/>
        <v>93.741876813105094</v>
      </c>
      <c r="AGK205" s="9">
        <f t="shared" si="1102"/>
        <v>78.757413377264925</v>
      </c>
      <c r="AGL205" s="115">
        <f t="shared" si="1556"/>
        <v>86.249645095185002</v>
      </c>
      <c r="AGM205" s="15">
        <f t="shared" si="1557"/>
        <v>9.2550978898080672E-4</v>
      </c>
      <c r="AGN205" s="11"/>
      <c r="AGO205" s="11">
        <f t="shared" si="1764"/>
        <v>9.339439536716845E-4</v>
      </c>
      <c r="AGP205" s="10">
        <f t="shared" si="1558"/>
        <v>86.286203533224452</v>
      </c>
      <c r="AGQ205" s="9">
        <f t="shared" si="1103"/>
        <v>93.710728880742735</v>
      </c>
      <c r="AGR205" s="9">
        <f t="shared" si="1104"/>
        <v>78.620804286645964</v>
      </c>
      <c r="AGS205" s="115">
        <f t="shared" si="1559"/>
        <v>86.165766583694349</v>
      </c>
      <c r="AGT205" s="15">
        <f t="shared" si="1560"/>
        <v>9.3202355804178436E-4</v>
      </c>
      <c r="AGU205" s="11"/>
      <c r="AGV205" s="11">
        <f t="shared" si="1765"/>
        <v>9.4044988816013777E-4</v>
      </c>
      <c r="AGW205" s="10">
        <f t="shared" si="1561"/>
        <v>86.201818156003412</v>
      </c>
      <c r="AGX205" s="9">
        <f t="shared" si="1105"/>
        <v>93.679140965107521</v>
      </c>
      <c r="AGY205" s="9">
        <f t="shared" si="1106"/>
        <v>78.484197630859441</v>
      </c>
      <c r="AGZ205" s="115">
        <f t="shared" si="1562"/>
        <v>86.081669297983481</v>
      </c>
      <c r="AHA205" s="15">
        <f t="shared" si="1563"/>
        <v>9.3851000131368639E-4</v>
      </c>
      <c r="AHB205" s="11"/>
      <c r="AHC205" s="11">
        <f t="shared" si="1766"/>
        <v>9.4692835647714683E-4</v>
      </c>
      <c r="AHD205" s="10">
        <f t="shared" si="1564"/>
        <v>86.117211681346163</v>
      </c>
      <c r="AHE205" s="9">
        <f t="shared" si="1107"/>
        <v>93.647111845597053</v>
      </c>
      <c r="AHF205" s="9">
        <f t="shared" si="1108"/>
        <v>78.347592929871126</v>
      </c>
      <c r="AHG205" s="115">
        <f t="shared" si="1565"/>
        <v>85.997352387734082</v>
      </c>
      <c r="AHH205" s="15">
        <f t="shared" si="1566"/>
        <v>9.4496907305559644E-4</v>
      </c>
      <c r="AHI205" s="11"/>
      <c r="AHJ205" s="11">
        <f t="shared" si="1767"/>
        <v>9.5337931237451403E-4</v>
      </c>
      <c r="AHK205" s="10">
        <f t="shared" si="1567"/>
        <v>86.032383296857503</v>
      </c>
      <c r="AHL205" s="9">
        <f t="shared" si="1109"/>
        <v>93.614640343424554</v>
      </c>
      <c r="AHM205" s="9">
        <f t="shared" si="1110"/>
        <v>78.210989707447382</v>
      </c>
      <c r="AHN205" s="115">
        <f t="shared" si="1568"/>
        <v>85.912815025435975</v>
      </c>
      <c r="AHO205" s="15">
        <f t="shared" si="1569"/>
        <v>9.5140072987457878E-4</v>
      </c>
      <c r="AHP205" s="11"/>
      <c r="AHQ205" s="11">
        <f t="shared" si="1768"/>
        <v>9.5980271198032035E-4</v>
      </c>
      <c r="AHR205" s="10">
        <f t="shared" si="1570"/>
        <v>85.947332212935351</v>
      </c>
      <c r="AHS205" s="9">
        <f t="shared" si="1111"/>
        <v>93.58172532137911</v>
      </c>
      <c r="AHT205" s="9">
        <f t="shared" si="1112"/>
        <v>78.074387491206465</v>
      </c>
      <c r="AHU205" s="115">
        <f t="shared" si="1571"/>
        <v>85.828056406292788</v>
      </c>
      <c r="AHV205" s="15">
        <f t="shared" si="1572"/>
        <v>9.5780493070771308E-4</v>
      </c>
      <c r="AHW205" s="11"/>
      <c r="AHX205" s="11">
        <f t="shared" si="1769"/>
        <v>9.6619851378100584E-4</v>
      </c>
      <c r="AHY205" s="10">
        <f t="shared" si="1573"/>
        <v>85.862057662671759</v>
      </c>
      <c r="AHZ205" s="9">
        <f t="shared" si="1113"/>
        <v>93.548365683580741</v>
      </c>
      <c r="AIA205" s="9">
        <f t="shared" si="1114"/>
        <v>77.937785812666249</v>
      </c>
      <c r="AIB205" s="115">
        <f t="shared" si="1574"/>
        <v>85.743075748123488</v>
      </c>
      <c r="AIC205" s="15">
        <f t="shared" si="1575"/>
        <v>9.6418163680400248E-4</v>
      </c>
      <c r="AID205" s="11"/>
      <c r="AIE205" s="11">
        <f t="shared" si="1770"/>
        <v>9.7256667860333738E-4</v>
      </c>
      <c r="AIF205" s="10">
        <f t="shared" si="1576"/>
        <v>85.776558901749638</v>
      </c>
      <c r="AIG205" s="9">
        <f t="shared" si="1115"/>
        <v>93.514560375230445</v>
      </c>
      <c r="AIH205" s="9">
        <f t="shared" si="1116"/>
        <v>77.801184207291456</v>
      </c>
      <c r="AII205" s="115">
        <f t="shared" si="1577"/>
        <v>85.657872291260958</v>
      </c>
      <c r="AIJ205" s="15">
        <f t="shared" si="1578"/>
        <v>9.705308117060259E-4</v>
      </c>
      <c r="AIK205" s="11"/>
      <c r="AIL205" s="11">
        <f t="shared" si="1771"/>
        <v>9.7890716959609042E-4</v>
      </c>
      <c r="AIM205" s="10">
        <f t="shared" si="1579"/>
        <v>85.69083520833675</v>
      </c>
      <c r="AIN205" s="9">
        <f t="shared" si="1117"/>
        <v>93.48030838235546</v>
      </c>
      <c r="AIO205" s="9">
        <f t="shared" si="1118"/>
        <v>77.664582214539564</v>
      </c>
      <c r="AIP205" s="115">
        <f t="shared" si="1580"/>
        <v>85.572445298447519</v>
      </c>
      <c r="AIQ205" s="15">
        <f t="shared" si="1581"/>
        <v>9.7685242123137558E-4</v>
      </c>
      <c r="AIR205" s="11"/>
      <c r="AIS205" s="11">
        <f t="shared" si="1772"/>
        <v>9.8521995221149961E-4</v>
      </c>
      <c r="AIT205" s="10">
        <f t="shared" si="1582"/>
        <v>85.604885882976646</v>
      </c>
      <c r="AIU205" s="9">
        <f t="shared" si="1119"/>
        <v>93.445608731549711</v>
      </c>
      <c r="AIV205" s="9">
        <f t="shared" si="1120"/>
        <v>77.527979377904103</v>
      </c>
      <c r="AIW205" s="115">
        <f t="shared" si="1583"/>
        <v>85.486794054726914</v>
      </c>
      <c r="AIX205" s="15">
        <f t="shared" si="1584"/>
        <v>9.8314643345393882E-4</v>
      </c>
      <c r="AIY205" s="11"/>
      <c r="AIZ205" s="11">
        <f t="shared" si="1773"/>
        <v>9.9150499418655864E-4</v>
      </c>
      <c r="AJA205" s="10">
        <f t="shared" si="1585"/>
        <v>85.518710248475998</v>
      </c>
      <c r="AJB205" s="9">
        <f t="shared" si="1121"/>
        <v>93.41046048970972</v>
      </c>
      <c r="AJC205" s="9">
        <f t="shared" si="1122"/>
        <v>77.391375244956691</v>
      </c>
      <c r="AJD205" s="115">
        <f t="shared" si="1586"/>
        <v>85.400917867333206</v>
      </c>
      <c r="AJE205" s="15">
        <f t="shared" si="1587"/>
        <v>9.8941281868499833E-4</v>
      </c>
      <c r="AJF205" s="11"/>
      <c r="AJG205" s="11">
        <f t="shared" si="1774"/>
        <v>9.9776226552412083E-4</v>
      </c>
      <c r="AJH205" s="10">
        <f t="shared" si="1588"/>
        <v>85.432307649788982</v>
      </c>
      <c r="AJI205" s="9">
        <f t="shared" si="1123"/>
        <v>93.374862763765989</v>
      </c>
      <c r="AJJ205" s="9">
        <f t="shared" si="1124"/>
        <v>77.254769367388775</v>
      </c>
      <c r="AJK205" s="115">
        <f t="shared" si="1589"/>
        <v>85.314816065577389</v>
      </c>
      <c r="AJL205" s="15">
        <f t="shared" si="1590"/>
        <v>9.9565154945405816E-4</v>
      </c>
      <c r="AJM205" s="11"/>
      <c r="AJN205" s="11">
        <f t="shared" si="1775"/>
        <v>1.0039917384737031E-3</v>
      </c>
      <c r="AJO205" s="10">
        <f t="shared" si="1591"/>
        <v>85.345677453899384</v>
      </c>
      <c r="AJP205" s="9">
        <f t="shared" si="1125"/>
        <v>93.33881470041014</v>
      </c>
      <c r="AJQ205" s="9">
        <f t="shared" si="1126"/>
        <v>77.118161301049298</v>
      </c>
      <c r="AJR205" s="115">
        <f t="shared" si="1592"/>
        <v>85.228488000729726</v>
      </c>
      <c r="AJS205" s="15">
        <f t="shared" si="1593"/>
        <v>1.0018626004896715E-3</v>
      </c>
      <c r="AJT205" s="11"/>
      <c r="AJU205" s="11">
        <f t="shared" si="1776"/>
        <v>1.0101933875122878E-3</v>
      </c>
      <c r="AJV205" s="10">
        <f t="shared" si="1594"/>
        <v>85.258819049698502</v>
      </c>
      <c r="AJW205" s="9">
        <f t="shared" si="1127"/>
        <v>93.302315485817729</v>
      </c>
      <c r="AJX205" s="9">
        <f t="shared" si="1128"/>
        <v>76.931402504508526</v>
      </c>
      <c r="AJY205" s="115">
        <f t="shared" si="1595"/>
        <v>85.116858995163128</v>
      </c>
      <c r="AJZ205" s="15">
        <f t="shared" si="1596"/>
        <v>1.0111433274624347E-3</v>
      </c>
      <c r="AKA205" s="11"/>
      <c r="AKB205" s="11">
        <f t="shared" si="1777"/>
        <v>1.0194787958496699E-3</v>
      </c>
      <c r="AKC205" s="10">
        <f t="shared" si="1597"/>
        <v>85.146542619852184</v>
      </c>
      <c r="AKD205" s="9">
        <f t="shared" si="1129"/>
        <v>93.26513692019239</v>
      </c>
      <c r="AKE205" s="9">
        <f t="shared" si="1130"/>
        <v>76.871284011733579</v>
      </c>
      <c r="AKF205" s="115">
        <f t="shared" si="1598"/>
        <v>85.068210465962977</v>
      </c>
      <c r="AKG205" s="15">
        <f t="shared" si="1599"/>
        <v>1.0125602034971616E-3</v>
      </c>
      <c r="AKH205" s="11"/>
      <c r="AKI205" s="11">
        <f t="shared" si="1778"/>
        <v>1.0208640037368336E-3</v>
      </c>
      <c r="AKJ205" s="10">
        <f t="shared" si="1600"/>
        <v>85.09753495464912</v>
      </c>
      <c r="AKK205" s="9">
        <f t="shared" si="1131"/>
        <v>93.227854087793744</v>
      </c>
      <c r="AKL205" s="9">
        <f t="shared" si="1132"/>
        <v>77.641865668958545</v>
      </c>
      <c r="AKM205" s="115">
        <f t="shared" si="1601"/>
        <v>85.434859878376145</v>
      </c>
      <c r="AKN205" s="15">
        <f t="shared" si="1602"/>
        <v>9.6266275494866595E-4</v>
      </c>
      <c r="AKO205" s="11"/>
      <c r="AKP205" s="11">
        <f t="shared" si="1779"/>
        <v>9.7070426516374716E-4</v>
      </c>
      <c r="AKQ205" s="10">
        <f t="shared" si="1603"/>
        <v>85.465693664754184</v>
      </c>
      <c r="AKR205" s="9">
        <f t="shared" si="1133"/>
        <v>93.194155203014375</v>
      </c>
      <c r="AKS205" s="9">
        <f t="shared" si="1134"/>
        <v>78.523536991533007</v>
      </c>
      <c r="AKT205" s="115">
        <f t="shared" si="1604"/>
        <v>85.858846097273698</v>
      </c>
      <c r="AKU205" s="15">
        <f t="shared" si="1605"/>
        <v>9.061252558867336E-4</v>
      </c>
      <c r="AKV205" s="11"/>
      <c r="AKW205" s="11">
        <f t="shared" si="1780"/>
        <v>9.1389137113024438E-4</v>
      </c>
      <c r="AKX205" s="10">
        <f t="shared" si="1606"/>
        <v>85.891343922142894</v>
      </c>
      <c r="AKY205" s="9">
        <f t="shared" si="1135"/>
        <v>93.164298375402169</v>
      </c>
      <c r="AKZ205" s="9">
        <f t="shared" si="1136"/>
        <v>79.54903283711279</v>
      </c>
      <c r="ALA205" s="115">
        <f t="shared" si="1607"/>
        <v>86.356665606257479</v>
      </c>
      <c r="ALB205" s="15">
        <f t="shared" si="1608"/>
        <v>8.4094179209115655E-4</v>
      </c>
      <c r="ALC205" s="11"/>
      <c r="ALD205" s="11">
        <f t="shared" si="1781"/>
        <v>8.4841700617151888E-4</v>
      </c>
      <c r="ALE205" s="10">
        <f t="shared" si="1609"/>
        <v>86.391004368142362</v>
      </c>
      <c r="ALF205" s="9">
        <f t="shared" si="1137"/>
        <v>93.138582633286461</v>
      </c>
      <c r="ALG205" s="9">
        <f t="shared" si="1138"/>
        <v>80.778471897712663</v>
      </c>
      <c r="ALH205" s="115">
        <f t="shared" si="1610"/>
        <v>86.958527265499555</v>
      </c>
      <c r="ALI205" s="15">
        <f t="shared" si="1611"/>
        <v>7.6341762437080632E-4</v>
      </c>
      <c r="ALJ205" s="11"/>
      <c r="ALK205" s="11">
        <f t="shared" si="1782"/>
        <v>7.7058144606044954E-4</v>
      </c>
      <c r="ALL205" s="10">
        <f t="shared" si="1612"/>
        <v>86.994927614698781</v>
      </c>
      <c r="ALM205" s="9">
        <f t="shared" si="1139"/>
        <v>93.117389676449164</v>
      </c>
      <c r="ALN205" s="9">
        <f t="shared" si="1140"/>
        <v>82.334297538989617</v>
      </c>
      <c r="ALO205" s="115">
        <f t="shared" si="1613"/>
        <v>87.725843607719383</v>
      </c>
      <c r="ALP205" s="15">
        <f t="shared" si="1614"/>
        <v>6.6601365951020602E-4</v>
      </c>
      <c r="ALQ205" s="12"/>
      <c r="ALR205" s="11">
        <f t="shared" si="1783"/>
        <v>6.7283591866723407E-4</v>
      </c>
      <c r="ALS205" s="10">
        <f t="shared" si="1615"/>
        <v>87.764609379843861</v>
      </c>
      <c r="ALT205" s="9">
        <f t="shared" si="1141"/>
        <v>93.101259710056809</v>
      </c>
      <c r="ALU205" s="9">
        <f t="shared" si="1142"/>
        <v>84.555317588436168</v>
      </c>
      <c r="ALV205" s="115">
        <f t="shared" si="1616"/>
        <v>88.828288649246488</v>
      </c>
      <c r="ALW205" s="15">
        <f t="shared" si="1617"/>
        <v>5.278369241240587E-4</v>
      </c>
      <c r="ALX205" s="12"/>
      <c r="ALY205" s="11">
        <f t="shared" si="1784"/>
        <v>5.34262979656549E-4</v>
      </c>
      <c r="ALZ205" s="10">
        <f t="shared" si="1618"/>
        <v>88.86992964356817</v>
      </c>
      <c r="AMA205" s="9">
        <f t="shared" si="1143"/>
        <v>93.091128373918295</v>
      </c>
      <c r="AMB205" s="9">
        <f t="shared" si="1144"/>
        <v>89.250265453717418</v>
      </c>
      <c r="AMC205" s="115">
        <f t="shared" si="1619"/>
        <v>91.170696913817864</v>
      </c>
      <c r="AMD205" s="15">
        <f t="shared" si="1620"/>
        <v>2.372294641045977E-4</v>
      </c>
      <c r="AME205" s="12"/>
      <c r="AMF205" s="11">
        <f t="shared" si="1785"/>
        <v>2.4313187042841744E-4</v>
      </c>
      <c r="AMG205" s="10">
        <f t="shared" si="1621"/>
        <v>91.216328792743752</v>
      </c>
      <c r="AMH205" s="9">
        <f t="shared" si="1145"/>
        <v>93.08908190833435</v>
      </c>
      <c r="AMI205" s="9">
        <f t="shared" si="1146"/>
        <v>89.335235022991156</v>
      </c>
      <c r="AMJ205" s="115">
        <f t="shared" si="1622"/>
        <v>91.212158465662753</v>
      </c>
      <c r="AMK205" s="15">
        <f t="shared" si="1623"/>
        <v>2.3185495120302499E-4</v>
      </c>
      <c r="AML205" s="12"/>
      <c r="AMM205" s="11">
        <f t="shared" si="1786"/>
        <v>2.3774517164428733E-4</v>
      </c>
      <c r="AMN205" s="10">
        <f t="shared" si="1624"/>
        <v>91.257785890989823</v>
      </c>
      <c r="AMO205" s="9">
        <f t="shared" si="1147"/>
        <v>93.08712711909827</v>
      </c>
      <c r="AMP205" s="9">
        <f t="shared" si="1148"/>
        <v>89.420986616350561</v>
      </c>
      <c r="AMQ205" s="115">
        <f t="shared" si="1625"/>
        <v>91.254056867724415</v>
      </c>
      <c r="AMR205" s="15">
        <f t="shared" si="1626"/>
        <v>2.2643779923119892E-4</v>
      </c>
      <c r="AMS205" s="12"/>
      <c r="AMT205" s="11">
        <f t="shared" si="1787"/>
        <v>2.323160753941017E-4</v>
      </c>
      <c r="AMU205" s="10">
        <f t="shared" si="1627"/>
        <v>91.299680401407272</v>
      </c>
      <c r="AMV205" s="9">
        <f t="shared" si="1149"/>
        <v>93.085262607709879</v>
      </c>
      <c r="AMW205" s="9">
        <f t="shared" si="1150"/>
        <v>89.507512220487413</v>
      </c>
      <c r="AMX205" s="115">
        <f t="shared" si="1628"/>
        <v>91.296387414098646</v>
      </c>
      <c r="AMY205" s="15">
        <f t="shared" si="1629"/>
        <v>2.2097841675026926E-4</v>
      </c>
      <c r="AMZ205" s="12"/>
      <c r="ANA205" s="11">
        <f t="shared" si="1788"/>
        <v>2.2684499404575061E-4</v>
      </c>
      <c r="ANB205" s="10">
        <f t="shared" si="1630"/>
        <v>91.342007591884169</v>
      </c>
      <c r="ANC205" s="9">
        <f t="shared" si="1151"/>
        <v>93.083486918706825</v>
      </c>
      <c r="AND205" s="9">
        <f t="shared" si="1152"/>
        <v>89.594803729045196</v>
      </c>
      <c r="ANE205" s="115">
        <f t="shared" si="1631"/>
        <v>91.339145323876011</v>
      </c>
      <c r="ANF205" s="15">
        <f t="shared" si="1632"/>
        <v>2.1547721455023066E-4</v>
      </c>
      <c r="ANG205" s="12"/>
      <c r="ANH205" s="11">
        <f t="shared" si="1789"/>
        <v>2.2133234217770517E-4</v>
      </c>
      <c r="ANI205" s="10">
        <f t="shared" si="1633"/>
        <v>91.384762655389125</v>
      </c>
      <c r="ANJ205" s="9">
        <f t="shared" si="1153"/>
        <v>93.08179853988689</v>
      </c>
      <c r="ANK205" s="9">
        <f t="shared" si="1154"/>
        <v>89.682852944382176</v>
      </c>
      <c r="ANL205" s="115">
        <f t="shared" si="1634"/>
        <v>91.382325742134526</v>
      </c>
      <c r="ANM205" s="15">
        <f t="shared" si="1635"/>
        <v>2.0993460555475936E-4</v>
      </c>
      <c r="ANN205" s="12"/>
      <c r="ANO205" s="11">
        <f t="shared" si="1790"/>
        <v>2.15778536483412E-4</v>
      </c>
      <c r="ANP205" s="10">
        <f t="shared" si="1636"/>
        <v>91.427940710978888</v>
      </c>
      <c r="ANQ205" s="9">
        <f t="shared" si="1155"/>
        <v>93.080195902548738</v>
      </c>
      <c r="ANR205" s="9">
        <f t="shared" si="1156"/>
        <v>89.771651579411142</v>
      </c>
      <c r="ANS205" s="115">
        <f t="shared" si="1637"/>
        <v>91.42592374097994</v>
      </c>
      <c r="ANT205" s="15">
        <f t="shared" si="1638"/>
        <v>2.0435100472244774E-4</v>
      </c>
      <c r="ANU205" s="12"/>
      <c r="ANV205" s="11">
        <f t="shared" si="1791"/>
        <v>2.1018399567210468E-4</v>
      </c>
      <c r="ANW205" s="10">
        <f t="shared" si="1639"/>
        <v>91.4715368048534</v>
      </c>
      <c r="ANX205" s="9">
        <f t="shared" si="1157"/>
        <v>93.078677381750893</v>
      </c>
      <c r="ANY205" s="9">
        <f t="shared" si="1158"/>
        <v>89.861191259508857</v>
      </c>
      <c r="ANZ205" s="115">
        <f t="shared" si="1640"/>
        <v>91.469934320629875</v>
      </c>
      <c r="AOA205" s="15">
        <f t="shared" si="1641"/>
        <v>1.9872682894487201E-4</v>
      </c>
      <c r="AOB205" s="12"/>
      <c r="AOC205" s="11">
        <f t="shared" si="1792"/>
        <v>2.0454914036645004E-4</v>
      </c>
      <c r="AOD205" s="10">
        <f t="shared" si="1642"/>
        <v>91.515545911454751</v>
      </c>
      <c r="AOE205" s="9">
        <f t="shared" si="1159"/>
        <v>93.077241296588724</v>
      </c>
      <c r="AOF205" s="9">
        <f t="shared" si="1160"/>
        <v>89.951463524497768</v>
      </c>
      <c r="AOG205" s="115">
        <f t="shared" si="1643"/>
        <v>91.514352410543239</v>
      </c>
      <c r="AOH205" s="15">
        <f t="shared" si="1644"/>
        <v>1.9306249694129286E-4</v>
      </c>
      <c r="AOI205" s="12"/>
      <c r="AOJ205" s="11">
        <f t="shared" si="1793"/>
        <v>1.9887439299686271E-4</v>
      </c>
      <c r="AOK205" s="10">
        <f t="shared" si="1645"/>
        <v>91.559962934611178</v>
      </c>
      <c r="AOL205" s="9">
        <f t="shared" si="1161"/>
        <v>93.075885910489191</v>
      </c>
      <c r="AOM205" s="9">
        <f t="shared" si="1162"/>
        <v>90.042459830696927</v>
      </c>
      <c r="AON205" s="115">
        <f t="shared" si="1646"/>
        <v>91.559172870593059</v>
      </c>
      <c r="AOO205" s="15">
        <f t="shared" si="1647"/>
        <v>1.8735842915018589E-4</v>
      </c>
      <c r="AOP205" s="12"/>
      <c r="AOQ205" s="11">
        <f t="shared" si="1794"/>
        <v>1.9316017769266858E-4</v>
      </c>
      <c r="AOR205" s="10">
        <f t="shared" si="1648"/>
        <v>91.604782708724429</v>
      </c>
      <c r="AOS205" s="9">
        <f t="shared" si="1163"/>
        <v>93.074609431523115</v>
      </c>
      <c r="AOT205" s="9">
        <f t="shared" si="1164"/>
        <v>90.134171553041369</v>
      </c>
      <c r="AOU205" s="115">
        <f t="shared" si="1649"/>
        <v>91.604390492282249</v>
      </c>
      <c r="AOV205" s="15">
        <f t="shared" si="1650"/>
        <v>1.8161504761763316E-4</v>
      </c>
      <c r="AOW205" s="12"/>
      <c r="AOX205" s="11">
        <f t="shared" si="1795"/>
        <v>1.8740692017013308E-4</v>
      </c>
      <c r="AOY205" s="10">
        <f t="shared" si="1815"/>
        <v>91.649999999999991</v>
      </c>
      <c r="AOZ205" s="9">
        <f t="shared" si="1165"/>
        <v>93.073410012734669</v>
      </c>
      <c r="APA205" s="9"/>
      <c r="APB205" s="97">
        <f t="shared" si="1652"/>
        <v>91.649999999999991</v>
      </c>
      <c r="APC205" s="15">
        <f t="shared" si="1816"/>
        <v>1.7583277588282536E-4</v>
      </c>
      <c r="APD205" s="11"/>
      <c r="APE205" s="11"/>
    </row>
    <row r="206" spans="1:1097" x14ac:dyDescent="0.2">
      <c r="A206" s="183"/>
      <c r="B206" s="183"/>
      <c r="C206" s="1">
        <f t="shared" si="1654"/>
        <v>180</v>
      </c>
      <c r="D206" s="1">
        <f t="shared" si="1655"/>
        <v>6024.5844021139956</v>
      </c>
      <c r="E206" s="1">
        <f t="shared" si="1656"/>
        <v>-16317921.817764627</v>
      </c>
      <c r="F206" s="2">
        <f t="shared" si="1657"/>
        <v>113.16</v>
      </c>
      <c r="G206" s="8">
        <f t="shared" si="1658"/>
        <v>1.9810000000000001E-3</v>
      </c>
      <c r="H206" s="6">
        <f t="shared" si="1659"/>
        <v>0.14400020254000001</v>
      </c>
      <c r="I206" s="2">
        <f t="shared" si="1660"/>
        <v>3500</v>
      </c>
      <c r="J206" s="3">
        <f t="shared" si="857"/>
        <v>58.333333333333336</v>
      </c>
      <c r="K206" s="3">
        <f t="shared" si="858"/>
        <v>366.52</v>
      </c>
      <c r="L206" s="1">
        <f t="shared" si="1661"/>
        <v>0.82</v>
      </c>
      <c r="M206" s="1">
        <f t="shared" si="1662"/>
        <v>0.66</v>
      </c>
      <c r="N206" s="1">
        <f t="shared" si="1797"/>
        <v>0.54120000000000001</v>
      </c>
      <c r="O206" s="3">
        <f t="shared" si="1167"/>
        <v>7.5227878787878781</v>
      </c>
      <c r="P206" s="40">
        <f t="shared" si="859"/>
        <v>570.9796</v>
      </c>
      <c r="Q206" s="1">
        <f t="shared" si="1663"/>
        <v>21.51</v>
      </c>
      <c r="R206" s="1">
        <f t="shared" si="1664"/>
        <v>151</v>
      </c>
      <c r="S206" s="2">
        <f t="shared" si="1665"/>
        <v>12587.54</v>
      </c>
      <c r="T206" s="1">
        <f t="shared" si="860"/>
        <v>83.916933333333333</v>
      </c>
      <c r="U206" s="7">
        <f t="shared" si="1666"/>
        <v>9.1849501318337995E-2</v>
      </c>
      <c r="V206" s="7">
        <f t="shared" si="861"/>
        <v>6.6258942829124593E-3</v>
      </c>
      <c r="W206" s="159">
        <f t="shared" si="1667"/>
        <v>3.4283282369456214E-2</v>
      </c>
      <c r="X206" s="40">
        <f t="shared" si="1798"/>
        <v>8095.2484858865882</v>
      </c>
      <c r="Y206" s="1">
        <f t="shared" si="1668"/>
        <v>0</v>
      </c>
      <c r="Z206" s="1">
        <f t="shared" si="1669"/>
        <v>113.16</v>
      </c>
      <c r="AA206" s="1">
        <f t="shared" si="1670"/>
        <v>91.649999999999991</v>
      </c>
      <c r="AB206" s="6">
        <f t="shared" si="863"/>
        <v>0.2895550479995273</v>
      </c>
      <c r="AC206" s="1">
        <f t="shared" si="1671"/>
        <v>526.19133708825245</v>
      </c>
      <c r="AD206" s="40">
        <f t="shared" si="1799"/>
        <v>36363.626619283568</v>
      </c>
      <c r="AE206" s="1">
        <f t="shared" si="1800"/>
        <v>0.15947988387208822</v>
      </c>
      <c r="AF206" s="2">
        <f t="shared" si="1801"/>
        <v>21</v>
      </c>
      <c r="AG206" s="10">
        <f t="shared" si="1802"/>
        <v>3.3490775613138526</v>
      </c>
      <c r="AH206" s="12">
        <f t="shared" si="1803"/>
        <v>0.50768062039492612</v>
      </c>
      <c r="AI206" s="43">
        <f t="shared" si="868"/>
        <v>-1.1796194461127141E-5</v>
      </c>
      <c r="AJ206" s="93">
        <f t="shared" si="869"/>
        <v>2.972866307347936E-6</v>
      </c>
      <c r="AK206" s="43">
        <f t="shared" si="1168"/>
        <v>0</v>
      </c>
      <c r="AL206" s="43">
        <f t="shared" si="870"/>
        <v>3.0865963173794204E-4</v>
      </c>
      <c r="AM206" s="43"/>
      <c r="AN206" s="43">
        <f t="shared" si="1169"/>
        <v>0</v>
      </c>
      <c r="AO206" s="10">
        <f t="shared" si="1804"/>
        <v>95.044738290796971</v>
      </c>
      <c r="AP206" s="9"/>
      <c r="AQ206" s="9">
        <f t="shared" si="1805"/>
        <v>94.904130196394121</v>
      </c>
      <c r="AR206" s="104">
        <f t="shared" si="1171"/>
        <v>94.904130196394121</v>
      </c>
      <c r="AS206" s="15">
        <f t="shared" si="1806"/>
        <v>0</v>
      </c>
      <c r="AT206" s="49"/>
      <c r="AU206" s="11">
        <f t="shared" si="1807"/>
        <v>8.6847758525631104E-6</v>
      </c>
      <c r="AV206" s="10">
        <f t="shared" si="1808"/>
        <v>94.974432872226245</v>
      </c>
      <c r="AW206" s="9">
        <f t="shared" si="1809"/>
        <v>94.904130196394121</v>
      </c>
      <c r="AX206" s="9">
        <f t="shared" si="1810"/>
        <v>94.763587905746022</v>
      </c>
      <c r="AY206" s="97">
        <f t="shared" si="1175"/>
        <v>94.833859051070078</v>
      </c>
      <c r="AZ206" s="15">
        <f t="shared" si="1176"/>
        <v>8.6805421039952774E-6</v>
      </c>
      <c r="BA206" s="49"/>
      <c r="BB206" s="11">
        <f t="shared" si="1811"/>
        <v>1.736565646112255E-5</v>
      </c>
      <c r="BC206" s="10">
        <f t="shared" si="1812"/>
        <v>94.904156243885041</v>
      </c>
      <c r="BD206" s="9">
        <f t="shared" si="1813"/>
        <v>94.904127456328993</v>
      </c>
      <c r="BE206" s="9">
        <f t="shared" si="875"/>
        <v>94.62311116218703</v>
      </c>
      <c r="BF206" s="97">
        <f t="shared" si="1179"/>
        <v>94.763619309258019</v>
      </c>
      <c r="BG206" s="15">
        <f t="shared" si="1814"/>
        <v>1.7356866477408223E-5</v>
      </c>
      <c r="BH206" s="49"/>
      <c r="BI206" s="11">
        <f t="shared" si="1181"/>
        <v>2.6042318680494597E-5</v>
      </c>
      <c r="BJ206" s="10">
        <f t="shared" si="1182"/>
        <v>94.83390554115681</v>
      </c>
      <c r="BK206" s="9">
        <f t="shared" si="876"/>
        <v>94.904116501393247</v>
      </c>
      <c r="BL206" s="9">
        <f t="shared" si="1183"/>
        <v>94.482699700257882</v>
      </c>
      <c r="BM206" s="97">
        <f t="shared" si="1184"/>
        <v>94.693408100825565</v>
      </c>
      <c r="BN206" s="15">
        <f t="shared" si="1185"/>
        <v>2.6028651366914252E-5</v>
      </c>
      <c r="BO206" s="49"/>
      <c r="BP206" s="11">
        <f t="shared" si="1186"/>
        <v>3.4714440352111098E-5</v>
      </c>
      <c r="BQ206" s="10">
        <f t="shared" si="1187"/>
        <v>94.763677899427762</v>
      </c>
      <c r="BR206" s="9">
        <f t="shared" si="877"/>
        <v>94.904091865374681</v>
      </c>
      <c r="BS206" s="9">
        <f t="shared" si="1188"/>
        <v>94.342353245768393</v>
      </c>
      <c r="BT206" s="97">
        <f t="shared" si="1189"/>
        <v>94.623222555571544</v>
      </c>
      <c r="BU206" s="15">
        <f t="shared" si="1190"/>
        <v>3.4695576089209606E-5</v>
      </c>
      <c r="BV206" s="12"/>
      <c r="BW206" s="11">
        <f t="shared" si="1191"/>
        <v>4.3381700350407412E-5</v>
      </c>
      <c r="BX206" s="10">
        <f t="shared" si="1192"/>
        <v>94.693470454520821</v>
      </c>
      <c r="BY206" s="9">
        <f t="shared" si="878"/>
        <v>94.904048091459131</v>
      </c>
      <c r="BZ206" s="9">
        <f t="shared" si="1193"/>
        <v>94.202071515862542</v>
      </c>
      <c r="CA206" s="97">
        <f t="shared" si="1194"/>
        <v>94.55305980366083</v>
      </c>
      <c r="CB206" s="15">
        <f t="shared" si="1195"/>
        <v>4.335732107670585E-5</v>
      </c>
      <c r="CC206" s="12"/>
      <c r="CD206" s="11">
        <f t="shared" si="1196"/>
        <v>5.2043778628820636E-5</v>
      </c>
      <c r="CE206" s="10">
        <f t="shared" si="1197"/>
        <v>94.623280343128471</v>
      </c>
      <c r="CF206" s="9">
        <f t="shared" si="879"/>
        <v>94.903979733030511</v>
      </c>
      <c r="CG206" s="9">
        <f t="shared" si="1198"/>
        <v>94.061854219086143</v>
      </c>
      <c r="CH206" s="97">
        <f t="shared" si="1199"/>
        <v>94.482916976058334</v>
      </c>
      <c r="CI206" s="15">
        <f t="shared" si="1200"/>
        <v>5.2013567922746962E-5</v>
      </c>
      <c r="CJ206" s="12"/>
      <c r="CK206" s="11">
        <f t="shared" si="1201"/>
        <v>6.0700356265347178E-5</v>
      </c>
      <c r="CL206" s="10">
        <f t="shared" si="1202"/>
        <v>94.553104703244571</v>
      </c>
      <c r="CM206" s="9">
        <f t="shared" si="880"/>
        <v>94.903881354466037</v>
      </c>
      <c r="CN206" s="9">
        <f t="shared" si="1203"/>
        <v>93.921701055456737</v>
      </c>
      <c r="CO206" s="97">
        <f t="shared" si="1204"/>
        <v>94.412791204961394</v>
      </c>
      <c r="CP206" s="15">
        <f t="shared" si="1205"/>
        <v>6.0663999426431335E-5</v>
      </c>
      <c r="CQ206" s="12"/>
      <c r="CR206" s="11">
        <f t="shared" si="1206"/>
        <v>6.9351115507703656E-5</v>
      </c>
      <c r="CS206" s="10">
        <f t="shared" si="1207"/>
        <v>94.482940674594715</v>
      </c>
      <c r="CT206" s="9">
        <f t="shared" si="881"/>
        <v>94.903747531926385</v>
      </c>
      <c r="CU206" s="9">
        <f t="shared" si="882"/>
        <v>93.78161171653656</v>
      </c>
      <c r="CV206" s="97">
        <f t="shared" si="1208"/>
        <v>94.342679624231465</v>
      </c>
      <c r="CW206" s="15">
        <f t="shared" si="1209"/>
        <v>6.9308299636891465E-5</v>
      </c>
      <c r="CX206" s="12"/>
      <c r="CY206" s="11">
        <f t="shared" si="1210"/>
        <v>7.7995739817985697E-5</v>
      </c>
      <c r="CZ206" s="10">
        <f t="shared" si="1211"/>
        <v>94.412785399065541</v>
      </c>
      <c r="DA206" s="9">
        <f t="shared" si="883"/>
        <v>94.903572854140521</v>
      </c>
      <c r="DB206" s="9">
        <f t="shared" si="884"/>
        <v>93.641585885508093</v>
      </c>
      <c r="DC206" s="97">
        <f t="shared" si="1212"/>
        <v>94.272579369824314</v>
      </c>
      <c r="DD206" s="15">
        <f t="shared" si="1213"/>
        <v>7.7946153897103098E-5</v>
      </c>
      <c r="DE206" s="12"/>
      <c r="DF206" s="11">
        <f t="shared" si="1214"/>
        <v>8.663391391686506E-5</v>
      </c>
      <c r="DG206" s="10">
        <f t="shared" si="1215"/>
        <v>94.342636021132591</v>
      </c>
      <c r="DH206" s="9">
        <f t="shared" si="885"/>
        <v>94.903351923184914</v>
      </c>
      <c r="DI206" s="9">
        <f t="shared" si="886"/>
        <v>93.501623237251778</v>
      </c>
      <c r="DJ206" s="97">
        <f t="shared" si="1216"/>
        <v>94.202487580218346</v>
      </c>
      <c r="DK206" s="15">
        <f t="shared" si="1217"/>
        <v>8.6577248887229167E-5</v>
      </c>
      <c r="DL206" s="12"/>
      <c r="DM206" s="11">
        <f t="shared" si="1218"/>
        <v>9.5265323827330324E-5</v>
      </c>
      <c r="DN206" s="10">
        <f t="shared" si="1219"/>
        <v>94.272489688286399</v>
      </c>
      <c r="DO206" s="9">
        <f t="shared" si="887"/>
        <v>94.903079355257049</v>
      </c>
      <c r="DP206" s="9">
        <f t="shared" si="888"/>
        <v>93.361723438426353</v>
      </c>
      <c r="DQ206" s="97">
        <f t="shared" si="1220"/>
        <v>94.132401396841701</v>
      </c>
      <c r="DR206" s="15">
        <f t="shared" si="1221"/>
        <v>9.5201272667412587E-5</v>
      </c>
      <c r="DS206" s="12"/>
      <c r="DT206" s="11">
        <f t="shared" si="1222"/>
        <v>1.0388965691792379E-4</v>
      </c>
      <c r="DU206" s="10">
        <f t="shared" si="1223"/>
        <v>94.20234355145692</v>
      </c>
      <c r="DV206" s="9">
        <f t="shared" si="889"/>
        <v>94.902749781442907</v>
      </c>
      <c r="DW206" s="9">
        <f t="shared" si="890"/>
        <v>93.221886147551771</v>
      </c>
      <c r="DX206" s="97">
        <f t="shared" si="1224"/>
        <v>94.062317964497339</v>
      </c>
      <c r="DY206" s="15">
        <f t="shared" si="1225"/>
        <v>1.0381791472007224E-4</v>
      </c>
      <c r="DZ206" s="12"/>
      <c r="EA206" s="11">
        <f t="shared" si="1226"/>
        <v>1.125066019454693E-4</v>
      </c>
      <c r="EB206" s="10">
        <f t="shared" si="1227"/>
        <v>94.132194765436182</v>
      </c>
      <c r="EC206" s="9">
        <f t="shared" si="891"/>
        <v>94.902357848478232</v>
      </c>
      <c r="ED206" s="9">
        <f t="shared" si="892"/>
        <v>93.082111015093474</v>
      </c>
      <c r="EE206" s="97">
        <f t="shared" si="1228"/>
        <v>93.992234431785846</v>
      </c>
      <c r="EF206" s="15">
        <f t="shared" si="1229"/>
        <v>1.1242686599171262E-4</v>
      </c>
      <c r="EG206" s="12"/>
      <c r="EH206" s="11">
        <f t="shared" si="1230"/>
        <v>1.2111584909734358E-4</v>
      </c>
      <c r="EI206" s="10">
        <f t="shared" si="1231"/>
        <v>94.062040489298454</v>
      </c>
      <c r="EJ206" s="9">
        <f t="shared" si="893"/>
        <v>94.901898219503337</v>
      </c>
      <c r="EK206" s="9">
        <f t="shared" si="894"/>
        <v>92.942397683551391</v>
      </c>
      <c r="EL206" s="97">
        <f t="shared" si="1232"/>
        <v>93.922147951527364</v>
      </c>
      <c r="EM206" s="15">
        <f t="shared" si="1233"/>
        <v>1.2102781893404366E-4</v>
      </c>
      <c r="EN206" s="12"/>
      <c r="EO206" s="11">
        <f t="shared" si="1234"/>
        <v>1.2971709003308939E-4</v>
      </c>
      <c r="EP206" s="10">
        <f t="shared" si="1235"/>
        <v>93.991877886819452</v>
      </c>
      <c r="EQ206" s="9">
        <f t="shared" si="895"/>
        <v>94.901365574811308</v>
      </c>
      <c r="ER206" s="9">
        <f t="shared" si="896"/>
        <v>92.802745787548332</v>
      </c>
      <c r="ES206" s="97">
        <f t="shared" si="1236"/>
        <v>93.85205568117982</v>
      </c>
      <c r="ET206" s="15">
        <f t="shared" si="1237"/>
        <v>1.2962046754474245E-4</v>
      </c>
      <c r="EU206" s="12"/>
      <c r="EV206" s="11">
        <f t="shared" si="1238"/>
        <v>1.3831001792565819E-4</v>
      </c>
      <c r="EW206" s="10">
        <f t="shared" si="1239"/>
        <v>93.921704126891882</v>
      </c>
      <c r="EX206" s="9">
        <f t="shared" si="897"/>
        <v>94.900754612589338</v>
      </c>
      <c r="EY206" s="9">
        <f t="shared" si="898"/>
        <v>92.663154953922756</v>
      </c>
      <c r="EZ206" s="97">
        <f t="shared" si="1240"/>
        <v>93.781954783256054</v>
      </c>
      <c r="FA206" s="15">
        <f t="shared" si="1241"/>
        <v>1.382045074075022E-4</v>
      </c>
      <c r="FB206" s="12"/>
      <c r="FC206" s="11">
        <f t="shared" si="1242"/>
        <v>1.4689432750198745E-4</v>
      </c>
      <c r="FD206" s="10">
        <f t="shared" si="1243"/>
        <v>93.851516383939639</v>
      </c>
      <c r="FE206" s="9">
        <f t="shared" si="899"/>
        <v>94.900060049652993</v>
      </c>
      <c r="FF206" s="9">
        <f t="shared" si="900"/>
        <v>92.523624801822379</v>
      </c>
      <c r="FG206" s="97">
        <f t="shared" si="1244"/>
        <v>93.711842425737686</v>
      </c>
      <c r="FH206" s="15">
        <f t="shared" si="1245"/>
        <v>1.4677963573161073E-4</v>
      </c>
      <c r="FI206" s="12"/>
      <c r="FJ206" s="11">
        <f t="shared" si="1246"/>
        <v>1.5546971508309361E-4</v>
      </c>
      <c r="FK206" s="10">
        <f t="shared" si="1247"/>
        <v>93.78131183832889</v>
      </c>
      <c r="FL206" s="9">
        <f t="shared" si="901"/>
        <v>94.899276622173275</v>
      </c>
      <c r="FM206" s="9">
        <f t="shared" si="902"/>
        <v>92.384154942801572</v>
      </c>
      <c r="FN206" s="97">
        <f t="shared" si="1248"/>
        <v>93.641715782487424</v>
      </c>
      <c r="FO206" s="15">
        <f t="shared" si="1249"/>
        <v>1.5534555139083217E-4</v>
      </c>
      <c r="FP206" s="12"/>
      <c r="FQ206" s="11">
        <f t="shared" si="1250"/>
        <v>1.6403587862351716E-4</v>
      </c>
      <c r="FR206" s="10">
        <f t="shared" si="1251"/>
        <v>93.711087676777296</v>
      </c>
      <c r="FS206" s="9">
        <f t="shared" si="903"/>
        <v>94.898399086396182</v>
      </c>
      <c r="FT206" s="9">
        <f t="shared" si="904"/>
        <v>92.244744980918583</v>
      </c>
      <c r="FU206" s="97">
        <f t="shared" si="1252"/>
        <v>93.57157203365739</v>
      </c>
      <c r="FV206" s="15">
        <f t="shared" si="1253"/>
        <v>1.6390195496185305E-4</v>
      </c>
      <c r="FW206" s="12"/>
      <c r="FX206" s="11">
        <f t="shared" si="1254"/>
        <v>1.7259251775031655E-4</v>
      </c>
      <c r="FY206" s="10">
        <f t="shared" si="1255"/>
        <v>93.640841092759416</v>
      </c>
      <c r="FZ206" s="9">
        <f t="shared" si="905"/>
        <v>94.897422219354667</v>
      </c>
      <c r="GA206" s="9">
        <f t="shared" si="906"/>
        <v>92.105394512837293</v>
      </c>
      <c r="GB206" s="97">
        <f t="shared" si="1256"/>
        <v>93.501408366095973</v>
      </c>
      <c r="GC206" s="15">
        <f t="shared" si="1257"/>
        <v>1.7244854876197207E-4</v>
      </c>
      <c r="GD206" s="12"/>
      <c r="GE206" s="11">
        <f t="shared" si="1258"/>
        <v>1.8113933380133895E-4</v>
      </c>
      <c r="GF206" s="10">
        <f t="shared" si="1259"/>
        <v>93.570569286910455</v>
      </c>
      <c r="GG206" s="9">
        <f t="shared" si="907"/>
        <v>94.896340819572814</v>
      </c>
      <c r="GH206" s="9">
        <f t="shared" si="908"/>
        <v>91.966103127928761</v>
      </c>
      <c r="GI206" s="97">
        <f t="shared" si="1260"/>
        <v>93.43122197375078</v>
      </c>
      <c r="GJ206" s="15">
        <f t="shared" si="1261"/>
        <v>1.8098503688631048E-4</v>
      </c>
      <c r="GK206" s="12"/>
      <c r="GL206" s="11">
        <f t="shared" si="1262"/>
        <v>1.8967602986303089E-4</v>
      </c>
      <c r="GM206" s="10">
        <f t="shared" si="1263"/>
        <v>93.500269467425937</v>
      </c>
      <c r="GN206" s="9">
        <f t="shared" si="909"/>
        <v>94.895149707761931</v>
      </c>
      <c r="GO206" s="9">
        <f t="shared" si="910"/>
        <v>91.826870408376337</v>
      </c>
      <c r="GP206" s="115">
        <f t="shared" si="1264"/>
        <v>93.361010058069127</v>
      </c>
      <c r="GQ206" s="15">
        <f t="shared" si="1265"/>
        <v>1.8951112524432729E-4</v>
      </c>
      <c r="GR206" s="12"/>
      <c r="GS206" s="11">
        <f t="shared" si="1266"/>
        <v>1.9820231080754181E-4</v>
      </c>
      <c r="GT206" s="10">
        <f t="shared" si="1267"/>
        <v>93.429938850459138</v>
      </c>
      <c r="GU206" s="9">
        <f t="shared" si="911"/>
        <v>94.893843727508568</v>
      </c>
      <c r="GV206" s="9">
        <f t="shared" si="912"/>
        <v>91.687695929282327</v>
      </c>
      <c r="GW206" s="115">
        <f t="shared" si="1268"/>
        <v>93.29076982839544</v>
      </c>
      <c r="GX206" s="15">
        <f t="shared" si="1269"/>
        <v>1.980265215957184E-4</v>
      </c>
      <c r="GY206" s="12"/>
      <c r="GZ206" s="11">
        <f t="shared" si="1270"/>
        <v>2.0671788332925662E-4</v>
      </c>
      <c r="HA206" s="10">
        <f t="shared" si="1271"/>
        <v>93.359574660515094</v>
      </c>
      <c r="HB206" s="9">
        <f t="shared" si="913"/>
        <v>94.892417745954134</v>
      </c>
      <c r="HC206" s="9">
        <f t="shared" si="914"/>
        <v>91.548579258775561</v>
      </c>
      <c r="HD206" s="97">
        <f t="shared" si="1272"/>
        <v>93.220498502364848</v>
      </c>
      <c r="HE206" s="15">
        <f t="shared" si="1273"/>
        <v>2.0653093558575041E-4</v>
      </c>
      <c r="HF206" s="12"/>
      <c r="HG206" s="11">
        <f t="shared" si="1274"/>
        <v>2.1522245598075293E-4</v>
      </c>
      <c r="HH206" s="10">
        <f t="shared" si="1275"/>
        <v>93.289174130840877</v>
      </c>
      <c r="HI206" s="9">
        <f t="shared" si="915"/>
        <v>94.890866654465995</v>
      </c>
      <c r="HJ206" s="9">
        <f t="shared" si="916"/>
        <v>91.409519958121933</v>
      </c>
      <c r="HK206" s="97">
        <f t="shared" si="1276"/>
        <v>93.150193306293971</v>
      </c>
      <c r="HL206" s="15">
        <f t="shared" si="1277"/>
        <v>2.1502407877988517E-4</v>
      </c>
      <c r="HM206" s="12"/>
      <c r="HN206" s="11">
        <f t="shared" si="1278"/>
        <v>2.2371573920807676E-4</v>
      </c>
      <c r="HO206" s="10">
        <f t="shared" si="1279"/>
        <v>93.21873450381301</v>
      </c>
      <c r="HP206" s="9">
        <f t="shared" si="917"/>
        <v>94.88918536929998</v>
      </c>
      <c r="HQ206" s="9">
        <f t="shared" si="918"/>
        <v>91.270517581836458</v>
      </c>
      <c r="HR206" s="115">
        <f t="shared" si="1280"/>
        <v>93.079851475568219</v>
      </c>
      <c r="HS206" s="15">
        <f t="shared" si="1281"/>
        <v>2.2350566469777779E-4</v>
      </c>
      <c r="HT206" s="12"/>
      <c r="HU206" s="11">
        <f t="shared" si="1672"/>
        <v>2.321974453853918E-4</v>
      </c>
      <c r="HV206" s="10">
        <f t="shared" si="1282"/>
        <v>93.148253031321261</v>
      </c>
      <c r="HW206" s="9">
        <f t="shared" si="919"/>
        <v>94.887368832253955</v>
      </c>
      <c r="HX206" s="9">
        <f t="shared" si="920"/>
        <v>91.131571677796302</v>
      </c>
      <c r="HY206" s="115">
        <f t="shared" si="1283"/>
        <v>93.009470255025121</v>
      </c>
      <c r="HZ206" s="15">
        <f t="shared" si="1284"/>
        <v>2.3197540884665839E-4</v>
      </c>
      <c r="IA206" s="12"/>
      <c r="IB206" s="11">
        <f t="shared" si="1673"/>
        <v>2.4066728884904065E-4</v>
      </c>
      <c r="IC206" s="10">
        <f t="shared" si="1285"/>
        <v>93.077726975148437</v>
      </c>
      <c r="ID206" s="9">
        <f t="shared" si="921"/>
        <v>94.885412011312525</v>
      </c>
      <c r="IE206" s="9">
        <f t="shared" si="922"/>
        <v>90.992681787356332</v>
      </c>
      <c r="IF206" s="115">
        <f t="shared" si="1286"/>
        <v>92.939046899334429</v>
      </c>
      <c r="IG206" s="15">
        <f t="shared" si="1287"/>
        <v>2.4043302875401869E-4</v>
      </c>
      <c r="IH206" s="12"/>
      <c r="II206" s="11">
        <f t="shared" si="1674"/>
        <v>2.4912498593090173E-4</v>
      </c>
      <c r="IJ206" s="10">
        <f t="shared" si="1288"/>
        <v>93.007153607346922</v>
      </c>
      <c r="IK206" s="9">
        <f t="shared" si="923"/>
        <v>94.88330990128253</v>
      </c>
      <c r="IL206" s="9">
        <f t="shared" si="924"/>
        <v>90.853847445466116</v>
      </c>
      <c r="IM206" s="115">
        <f t="shared" si="1289"/>
        <v>92.868578673374316</v>
      </c>
      <c r="IN206" s="15">
        <f t="shared" si="1290"/>
        <v>2.4887824399964195E-4</v>
      </c>
      <c r="IO206" s="12"/>
      <c r="IP206" s="11">
        <f t="shared" si="1675"/>
        <v>2.5757025499111133E-4</v>
      </c>
      <c r="IQ206" s="10">
        <f t="shared" si="1291"/>
        <v>92.936530210611295</v>
      </c>
      <c r="IR206" s="9">
        <f t="shared" si="925"/>
        <v>94.881057524419319</v>
      </c>
      <c r="IS206" s="9">
        <f t="shared" si="926"/>
        <v>90.715068180787483</v>
      </c>
      <c r="IT206" s="115">
        <f t="shared" si="1292"/>
        <v>92.798062852603408</v>
      </c>
      <c r="IU206" s="15">
        <f t="shared" si="1293"/>
        <v>2.5731077624701004E-4</v>
      </c>
      <c r="IV206" s="12"/>
      <c r="IW206" s="11">
        <f t="shared" si="1676"/>
        <v>2.6600281645018458E-4</v>
      </c>
      <c r="IX206" s="10">
        <f t="shared" si="1294"/>
        <v>92.865854078646549</v>
      </c>
      <c r="IY206" s="9">
        <f t="shared" si="927"/>
        <v>94.878649931043654</v>
      </c>
      <c r="IZ206" s="9">
        <f t="shared" si="928"/>
        <v>90.576343515814997</v>
      </c>
      <c r="JA206" s="115">
        <f t="shared" si="1295"/>
        <v>92.727496723429326</v>
      </c>
      <c r="JB206" s="15">
        <f t="shared" si="1296"/>
        <v>2.6573034927398337E-4</v>
      </c>
      <c r="JC206" s="12"/>
      <c r="JD206" s="11">
        <f t="shared" si="1677"/>
        <v>2.7442239282038578E-4</v>
      </c>
      <c r="JE206" s="10">
        <f t="shared" si="1297"/>
        <v>92.795122516533013</v>
      </c>
      <c r="JF206" s="9">
        <f t="shared" si="929"/>
        <v>94.876082200148986</v>
      </c>
      <c r="JG206" s="9">
        <f t="shared" si="930"/>
        <v>90.437672966996843</v>
      </c>
      <c r="JH206" s="115">
        <f t="shared" si="1298"/>
        <v>92.656877583572907</v>
      </c>
      <c r="JI206" s="15">
        <f t="shared" si="1299"/>
        <v>2.7413668900282465E-4</v>
      </c>
      <c r="JJ206" s="12"/>
      <c r="JK206" s="11">
        <f t="shared" si="1678"/>
        <v>2.8282870873649435E-4</v>
      </c>
      <c r="JL206" s="10">
        <f t="shared" si="1300"/>
        <v>92.724332841086664</v>
      </c>
      <c r="JM206" s="9">
        <f t="shared" si="931"/>
        <v>94.873349439999188</v>
      </c>
      <c r="JN206" s="9">
        <f t="shared" si="932"/>
        <v>90.299056044857565</v>
      </c>
      <c r="JO206" s="115">
        <f t="shared" si="1301"/>
        <v>92.586202742428384</v>
      </c>
      <c r="JP206" s="15">
        <f t="shared" si="1302"/>
        <v>2.8252952352954454E-4</v>
      </c>
      <c r="JQ206" s="12"/>
      <c r="JR206" s="11">
        <f t="shared" si="1679"/>
        <v>2.9122149098587222E-4</v>
      </c>
      <c r="JS206" s="10">
        <f t="shared" si="1303"/>
        <v>92.653482381215468</v>
      </c>
      <c r="JT206" s="9">
        <f t="shared" si="933"/>
        <v>94.870446788716436</v>
      </c>
      <c r="JU206" s="9">
        <f t="shared" si="934"/>
        <v>90.160492254121635</v>
      </c>
      <c r="JV206" s="115">
        <f t="shared" si="1304"/>
        <v>92.515469521419035</v>
      </c>
      <c r="JW206" s="15">
        <f t="shared" si="1305"/>
        <v>2.9090858315258795E-4</v>
      </c>
      <c r="JX206" s="12"/>
      <c r="JY206" s="11">
        <f t="shared" si="1680"/>
        <v>2.9960046853787497E-4</v>
      </c>
      <c r="JZ206" s="10">
        <f t="shared" si="1306"/>
        <v>92.582568478271227</v>
      </c>
      <c r="KA206" s="9">
        <f t="shared" si="935"/>
        <v>94.867369414859198</v>
      </c>
      <c r="KB206" s="9">
        <f t="shared" si="936"/>
        <v>90.021981093839116</v>
      </c>
      <c r="KC206" s="115">
        <f t="shared" si="1307"/>
        <v>92.444675254349164</v>
      </c>
      <c r="KD206" s="15">
        <f t="shared" si="1308"/>
        <v>2.9927360040075425E-4</v>
      </c>
      <c r="KE206" s="12"/>
      <c r="KF206" s="11">
        <f t="shared" si="1681"/>
        <v>3.079653725725428E-4</v>
      </c>
      <c r="KG206" s="10">
        <f t="shared" si="1309"/>
        <v>92.511588486397443</v>
      </c>
      <c r="KH206" s="9">
        <f t="shared" si="937"/>
        <v>94.86411251799025</v>
      </c>
      <c r="KI206" s="9">
        <f t="shared" si="938"/>
        <v>89.883522057511243</v>
      </c>
      <c r="KJ206" s="115">
        <f t="shared" si="1310"/>
        <v>92.37381728775074</v>
      </c>
      <c r="KK206" s="15">
        <f t="shared" si="1311"/>
        <v>3.0762431006054223E-4</v>
      </c>
      <c r="KL206" s="12"/>
      <c r="KM206" s="11">
        <f t="shared" si="1682"/>
        <v>3.1631593650867747E-4</v>
      </c>
      <c r="KN206" s="10">
        <f t="shared" si="1312"/>
        <v>92.4405397728721</v>
      </c>
      <c r="KO206" s="9">
        <f t="shared" si="939"/>
        <v>94.860671329234563</v>
      </c>
      <c r="KP206" s="9">
        <f t="shared" si="940"/>
        <v>89.74511463321798</v>
      </c>
      <c r="KQ206" s="115">
        <f t="shared" si="1313"/>
        <v>92.302892981226279</v>
      </c>
      <c r="KR206" s="15">
        <f t="shared" si="1314"/>
        <v>3.1596044920270997E-4</v>
      </c>
      <c r="KS206" s="12"/>
      <c r="KT206" s="11">
        <f t="shared" si="1683"/>
        <v>3.2465189603118162E-4</v>
      </c>
      <c r="KU206" s="10">
        <f t="shared" si="1315"/>
        <v>92.369419718446323</v>
      </c>
      <c r="KV206" s="9">
        <f t="shared" si="941"/>
        <v>94.857041111826973</v>
      </c>
      <c r="KW206" s="9">
        <f t="shared" si="942"/>
        <v>89.606758303747199</v>
      </c>
      <c r="KX206" s="115">
        <f t="shared" si="1316"/>
        <v>92.231899707787079</v>
      </c>
      <c r="KY206" s="15">
        <f t="shared" si="1317"/>
        <v>3.2428175720814698E-4</v>
      </c>
      <c r="KZ206" s="12"/>
      <c r="LA206" s="11">
        <f t="shared" si="1684"/>
        <v>3.3297298911766983E-4</v>
      </c>
      <c r="LB206" s="10">
        <f t="shared" si="1318"/>
        <v>92.298225717678719</v>
      </c>
      <c r="LC206" s="9">
        <f t="shared" si="943"/>
        <v>94.853217161649567</v>
      </c>
      <c r="LD206" s="9">
        <f t="shared" si="944"/>
        <v>89.468452546723128</v>
      </c>
      <c r="LE206" s="115">
        <f t="shared" si="1319"/>
        <v>92.160834854186348</v>
      </c>
      <c r="LF206" s="15">
        <f t="shared" si="1320"/>
        <v>3.3258797579310514E-4</v>
      </c>
      <c r="LG206" s="12"/>
      <c r="LH206" s="11">
        <f t="shared" si="1685"/>
        <v>3.4127895606450364E-4</v>
      </c>
      <c r="LI206" s="10">
        <f t="shared" si="1321"/>
        <v>92.22695517926411</v>
      </c>
      <c r="LJ206" s="9">
        <f t="shared" si="945"/>
        <v>94.849194807758636</v>
      </c>
      <c r="LK206" s="9">
        <f t="shared" si="946"/>
        <v>89.330196834737578</v>
      </c>
      <c r="LL206" s="115">
        <f t="shared" si="1322"/>
        <v>92.089695821248114</v>
      </c>
      <c r="LM206" s="15">
        <f t="shared" si="1323"/>
        <v>3.4087884903366284E-4</v>
      </c>
      <c r="LN206" s="12"/>
      <c r="LO206" s="11">
        <f t="shared" si="1686"/>
        <v>3.4956953951200721E-4</v>
      </c>
      <c r="LP206" s="10">
        <f t="shared" si="1324"/>
        <v>92.155605526358443</v>
      </c>
      <c r="LQ206" s="9">
        <f t="shared" si="947"/>
        <v>94.84496941290115</v>
      </c>
      <c r="LR206" s="9">
        <f t="shared" si="948"/>
        <v>89.191990635480849</v>
      </c>
      <c r="LS206" s="115">
        <f t="shared" si="1325"/>
        <v>92.018480024191007</v>
      </c>
      <c r="LT206" s="15">
        <f t="shared" si="1326"/>
        <v>3.4915412338952902E-4</v>
      </c>
      <c r="LU206" s="12"/>
      <c r="LV206" s="11">
        <f t="shared" si="1687"/>
        <v>3.5784448446906454E-4</v>
      </c>
      <c r="LW206" s="10">
        <f t="shared" si="1327"/>
        <v>92.084174196898246</v>
      </c>
      <c r="LX206" s="9">
        <f t="shared" si="949"/>
        <v>94.840536374020715</v>
      </c>
      <c r="LY206" s="9">
        <f t="shared" si="950"/>
        <v>89.05383341187374</v>
      </c>
      <c r="LZ206" s="115">
        <f t="shared" si="1328"/>
        <v>91.947184892947234</v>
      </c>
      <c r="MA206" s="15">
        <f t="shared" si="1329"/>
        <v>3.5741354772713958E-4</v>
      </c>
      <c r="MB206" s="12"/>
      <c r="MC206" s="11">
        <f t="shared" si="1688"/>
        <v>3.6610353833700247E-4</v>
      </c>
      <c r="MD206" s="10">
        <f t="shared" si="1330"/>
        <v>92.012658643915302</v>
      </c>
      <c r="ME206" s="9">
        <f t="shared" si="951"/>
        <v>94.835891122752813</v>
      </c>
      <c r="MF206" s="9">
        <f t="shared" si="952"/>
        <v>88.915724622201097</v>
      </c>
      <c r="MG206" s="115">
        <f t="shared" si="1331"/>
        <v>91.875807872476955</v>
      </c>
      <c r="MH206" s="15">
        <f t="shared" si="1332"/>
        <v>3.6565687334200105E-4</v>
      </c>
      <c r="MI206" s="12"/>
      <c r="MJ206" s="11">
        <f t="shared" si="1689"/>
        <v>3.7434645093272243E-4</v>
      </c>
      <c r="MK206" s="10">
        <f t="shared" si="1333"/>
        <v>91.941056335846724</v>
      </c>
      <c r="ML206" s="9">
        <f t="shared" si="953"/>
        <v>94.831029125909424</v>
      </c>
      <c r="MM206" s="9">
        <f t="shared" si="954"/>
        <v>88.77766372024476</v>
      </c>
      <c r="MN206" s="115">
        <f t="shared" si="1334"/>
        <v>91.804346423077092</v>
      </c>
      <c r="MO206" s="15">
        <f t="shared" si="1335"/>
        <v>3.7388385398040699E-4</v>
      </c>
      <c r="MP206" s="12"/>
      <c r="MQ206" s="11">
        <f t="shared" si="1690"/>
        <v>3.8257297451120884E-4</v>
      </c>
      <c r="MR206" s="10">
        <f t="shared" si="1336"/>
        <v>91.86936475683936</v>
      </c>
      <c r="MS206" s="9">
        <f t="shared" si="955"/>
        <v>94.825945885952777</v>
      </c>
      <c r="MT206" s="9">
        <f t="shared" si="956"/>
        <v>88.639650155417925</v>
      </c>
      <c r="MU206" s="115">
        <f t="shared" si="1337"/>
        <v>91.732798020685351</v>
      </c>
      <c r="MV206" s="15">
        <f t="shared" si="1338"/>
        <v>3.8209424586040553E-4</v>
      </c>
      <c r="MW206" s="12"/>
      <c r="MX206" s="11">
        <f t="shared" si="1691"/>
        <v>3.90782863787295E-4</v>
      </c>
      <c r="MY206" s="10">
        <f t="shared" si="1339"/>
        <v>91.797581407049435</v>
      </c>
      <c r="MZ206" s="9">
        <f t="shared" si="957"/>
        <v>94.820636941458332</v>
      </c>
      <c r="NA206" s="9">
        <f t="shared" si="958"/>
        <v>88.501683372900189</v>
      </c>
      <c r="NB206" s="115">
        <f t="shared" si="1340"/>
        <v>91.661160157179268</v>
      </c>
      <c r="NC206" s="15">
        <f t="shared" si="1341"/>
        <v>3.9028780769205008E-4</v>
      </c>
      <c r="ND206" s="12"/>
      <c r="NE206" s="11">
        <f t="shared" si="1692"/>
        <v>3.9897587595670933E-4</v>
      </c>
      <c r="NF206" s="10">
        <f t="shared" si="1342"/>
        <v>91.725703802937119</v>
      </c>
      <c r="NG206" s="9">
        <f t="shared" si="959"/>
        <v>94.815097867566891</v>
      </c>
      <c r="NH206" s="9">
        <f t="shared" si="960"/>
        <v>88.363762813773192</v>
      </c>
      <c r="NI206" s="115">
        <f t="shared" si="1343"/>
        <v>91.589430340670049</v>
      </c>
      <c r="NJ206" s="15">
        <f t="shared" si="1344"/>
        <v>3.9846430069694994E-4</v>
      </c>
      <c r="NK206" s="12"/>
      <c r="NL206" s="11">
        <f t="shared" si="1693"/>
        <v>4.0715177071642267E-4</v>
      </c>
      <c r="NM206" s="10">
        <f t="shared" si="1345"/>
        <v>91.653729477555885</v>
      </c>
      <c r="NN206" s="9">
        <f t="shared" si="961"/>
        <v>94.809324276425684</v>
      </c>
      <c r="NO206" s="9">
        <f t="shared" si="962"/>
        <v>88.225887915155923</v>
      </c>
      <c r="NP206" s="115">
        <f t="shared" si="1346"/>
        <v>91.517606095790796</v>
      </c>
      <c r="NQ206" s="15">
        <f t="shared" si="1347"/>
        <v>4.0662348862715366E-4</v>
      </c>
      <c r="NR206" s="12"/>
      <c r="NS206" s="11">
        <f t="shared" si="1694"/>
        <v>4.1531031028433952E-4</v>
      </c>
      <c r="NT206" s="10">
        <f t="shared" si="1348"/>
        <v>91.581655980836189</v>
      </c>
      <c r="NU206" s="9">
        <f t="shared" si="963"/>
        <v>94.803311817618535</v>
      </c>
      <c r="NV206" s="9">
        <f t="shared" si="964"/>
        <v>88.088058110340739</v>
      </c>
      <c r="NW206" s="115">
        <f t="shared" si="1349"/>
        <v>91.44568496397963</v>
      </c>
      <c r="NX206" s="15">
        <f t="shared" si="1350"/>
        <v>4.147651377833128E-4</v>
      </c>
      <c r="NY206" s="12"/>
      <c r="NZ206" s="11">
        <f t="shared" si="1695"/>
        <v>4.2345125941826203E-4</v>
      </c>
      <c r="OA206" s="10">
        <f t="shared" si="1351"/>
        <v>91.509480879864</v>
      </c>
      <c r="OB206" s="9">
        <f t="shared" si="965"/>
        <v>94.797056178585024</v>
      </c>
      <c r="OC206" s="9">
        <f t="shared" si="966"/>
        <v>87.950272828931162</v>
      </c>
      <c r="OD206" s="115">
        <f t="shared" si="1352"/>
        <v>91.373664503758093</v>
      </c>
      <c r="OE206" s="15">
        <f t="shared" si="1353"/>
        <v>4.2288901703206984E-4</v>
      </c>
      <c r="OF206" s="12"/>
      <c r="OG206" s="11">
        <f t="shared" si="1696"/>
        <v>4.3157438543407479E-4</v>
      </c>
      <c r="OH206" s="10">
        <f t="shared" si="1354"/>
        <v>91.437201759154632</v>
      </c>
      <c r="OI206" s="9">
        <f t="shared" si="967"/>
        <v>94.79055308502852</v>
      </c>
      <c r="OJ206" s="9">
        <f t="shared" si="968"/>
        <v>87.81253149697767</v>
      </c>
      <c r="OK206" s="115">
        <f t="shared" si="1355"/>
        <v>91.301542291003102</v>
      </c>
      <c r="OL206" s="15">
        <f t="shared" si="1356"/>
        <v>4.3099489782286816E-4</v>
      </c>
      <c r="OM206" s="12"/>
      <c r="ON206" s="11">
        <f t="shared" si="1697"/>
        <v>4.3967945822335385E-4</v>
      </c>
      <c r="OO206" s="10">
        <f t="shared" si="1357"/>
        <v>91.364816220920062</v>
      </c>
      <c r="OP206" s="9">
        <f t="shared" si="969"/>
        <v>94.783798301313169</v>
      </c>
      <c r="OQ206" s="9">
        <f t="shared" si="970"/>
        <v>87.674833537115234</v>
      </c>
      <c r="OR206" s="115">
        <f t="shared" si="1358"/>
        <v>91.229315919214201</v>
      </c>
      <c r="OS206" s="15">
        <f t="shared" si="1359"/>
        <v>4.3908255420397788E-4</v>
      </c>
      <c r="OT206" s="12"/>
      <c r="OU206" s="11">
        <f t="shared" si="1698"/>
        <v>4.4776625027020169E-4</v>
      </c>
      <c r="OV206" s="10">
        <f t="shared" si="1360"/>
        <v>91.292321885331489</v>
      </c>
      <c r="OW206" s="9">
        <f t="shared" si="971"/>
        <v>94.776787630849768</v>
      </c>
      <c r="OX206" s="9">
        <f t="shared" si="972"/>
        <v>87.537178368700665</v>
      </c>
      <c r="OY206" s="115">
        <f t="shared" si="1361"/>
        <v>91.156982999775209</v>
      </c>
      <c r="OZ206" s="15">
        <f t="shared" si="1362"/>
        <v>4.4715176283784185E-4</v>
      </c>
      <c r="PA206" s="12"/>
      <c r="PB206" s="11">
        <f t="shared" si="1699"/>
        <v>4.5583453666739175E-4</v>
      </c>
      <c r="PC206" s="10">
        <f t="shared" si="1363"/>
        <v>91.219716390776227</v>
      </c>
      <c r="PD206" s="9">
        <f t="shared" si="973"/>
        <v>94.769516916470494</v>
      </c>
      <c r="PE206" s="9">
        <f t="shared" si="974"/>
        <v>87.399565407949979</v>
      </c>
      <c r="PF206" s="115">
        <f t="shared" si="1364"/>
        <v>91.084541162210229</v>
      </c>
      <c r="PG206" s="15">
        <f t="shared" si="1365"/>
        <v>4.552023030157409E-4</v>
      </c>
      <c r="PH206" s="12"/>
      <c r="PI206" s="11">
        <f t="shared" si="1700"/>
        <v>4.6388409513182393E-4</v>
      </c>
      <c r="PJ206" s="10">
        <f t="shared" si="1366"/>
        <v>91.146997394109022</v>
      </c>
      <c r="PK206" s="9">
        <f t="shared" si="975"/>
        <v>94.761982040792489</v>
      </c>
      <c r="PL206" s="9">
        <f t="shared" si="976"/>
        <v>87.261994068076248</v>
      </c>
      <c r="PM206" s="115">
        <f t="shared" si="1367"/>
        <v>91.011988054434369</v>
      </c>
      <c r="PN206" s="15">
        <f t="shared" si="1368"/>
        <v>4.632339566717355E-4</v>
      </c>
      <c r="PO206" s="12"/>
      <c r="PP206" s="11">
        <f t="shared" si="1701"/>
        <v>4.7191470601926658E-4</v>
      </c>
      <c r="PQ206" s="10">
        <f t="shared" si="1369"/>
        <v>91.074162570897983</v>
      </c>
      <c r="PR206" s="9">
        <f t="shared" si="977"/>
        <v>94.754178926570262</v>
      </c>
      <c r="PS206" s="9">
        <f t="shared" si="978"/>
        <v>87.124463759426277</v>
      </c>
      <c r="PT206" s="115">
        <f t="shared" si="1370"/>
        <v>90.939321342998269</v>
      </c>
      <c r="PU206" s="15">
        <f t="shared" si="1371"/>
        <v>4.7124650839599163E-4</v>
      </c>
      <c r="PV206" s="12"/>
      <c r="PW206" s="11">
        <f t="shared" si="1702"/>
        <v>4.7992615233847233E-4</v>
      </c>
      <c r="PX206" s="10">
        <f t="shared" si="1372"/>
        <v>91.001209615664322</v>
      </c>
      <c r="PY206" s="9">
        <f t="shared" si="979"/>
        <v>94.74610353703693</v>
      </c>
      <c r="PZ206" s="9">
        <f t="shared" si="980"/>
        <v>86.986973889619193</v>
      </c>
      <c r="QA206" s="115">
        <f t="shared" si="1373"/>
        <v>90.866538713328055</v>
      </c>
      <c r="QB206" s="15">
        <f t="shared" si="1374"/>
        <v>4.7923974544729337E-4</v>
      </c>
      <c r="QC206" s="12"/>
      <c r="QD206" s="11">
        <f t="shared" si="1703"/>
        <v>4.8791821976448612E-4</v>
      </c>
      <c r="QE206" s="10">
        <f t="shared" si="1375"/>
        <v>90.928136242117432</v>
      </c>
      <c r="QF206" s="9">
        <f t="shared" si="981"/>
        <v>94.737751876234327</v>
      </c>
      <c r="QG206" s="9">
        <f t="shared" si="982"/>
        <v>86.849523863682876</v>
      </c>
      <c r="QH206" s="115">
        <f t="shared" si="1376"/>
        <v>90.793637869958602</v>
      </c>
      <c r="QI206" s="15">
        <f t="shared" si="1377"/>
        <v>4.8721345776500495E-4</v>
      </c>
      <c r="QJ206" s="12"/>
      <c r="QK206" s="11">
        <f t="shared" si="1704"/>
        <v>4.9589069665138797E-4</v>
      </c>
      <c r="QL206" s="10">
        <f t="shared" si="1378"/>
        <v>90.854940183383277</v>
      </c>
      <c r="QM206" s="9">
        <f t="shared" si="983"/>
        <v>94.729119989331878</v>
      </c>
      <c r="QN206" s="9">
        <f t="shared" si="984"/>
        <v>86.71211308419133</v>
      </c>
      <c r="QO206" s="115">
        <f t="shared" si="1379"/>
        <v>90.720616536761611</v>
      </c>
      <c r="QP206" s="15">
        <f t="shared" si="1380"/>
        <v>4.9516743798028791E-4</v>
      </c>
      <c r="QQ206" s="12"/>
      <c r="QR206" s="11">
        <f t="shared" si="1705"/>
        <v>5.0384337404428981E-4</v>
      </c>
      <c r="QS206" s="10">
        <f t="shared" si="1381"/>
        <v>90.781619192227652</v>
      </c>
      <c r="QT206" s="9">
        <f t="shared" si="985"/>
        <v>94.720203962934335</v>
      </c>
      <c r="QU206" s="9">
        <f t="shared" si="986"/>
        <v>86.574740951402788</v>
      </c>
      <c r="QV206" s="115">
        <f t="shared" si="1382"/>
        <v>90.647472457168561</v>
      </c>
      <c r="QW206" s="15">
        <f t="shared" si="1383"/>
        <v>5.0310148142657411E-4</v>
      </c>
      <c r="QX206" s="12"/>
      <c r="QY206" s="11">
        <f t="shared" si="1706"/>
        <v>5.1177604569059532E-4</v>
      </c>
      <c r="QZ206" s="10">
        <f t="shared" si="1384"/>
        <v>90.708171041274156</v>
      </c>
      <c r="RA206" s="9">
        <f t="shared" si="987"/>
        <v>94.710999925378431</v>
      </c>
      <c r="RB206" s="9">
        <f t="shared" si="988"/>
        <v>86.437406863394614</v>
      </c>
      <c r="RC206" s="115">
        <f t="shared" si="1385"/>
        <v>90.574203394386529</v>
      </c>
      <c r="RD206" s="15">
        <f t="shared" si="1386"/>
        <v>5.1101538614955078E-4</v>
      </c>
      <c r="RE206" s="12"/>
      <c r="RF206" s="11">
        <f t="shared" si="1707"/>
        <v>5.1968850805075156E-4</v>
      </c>
      <c r="RG206" s="10">
        <f t="shared" si="1387"/>
        <v>90.634593523215017</v>
      </c>
      <c r="RH206" s="9">
        <f t="shared" si="989"/>
        <v>94.701504047018261</v>
      </c>
      <c r="RI206" s="9">
        <f t="shared" si="990"/>
        <v>86.300110216201162</v>
      </c>
      <c r="RJ206" s="115">
        <f t="shared" si="1388"/>
        <v>90.500807131609719</v>
      </c>
      <c r="RK206" s="15">
        <f t="shared" si="1389"/>
        <v>5.1890895291628397E-4</v>
      </c>
      <c r="RL206" s="12"/>
      <c r="RM206" s="11">
        <f t="shared" si="1708"/>
        <v>5.2758056030813598E-4</v>
      </c>
      <c r="RN206" s="10">
        <f t="shared" si="1390"/>
        <v>90.560884451017785</v>
      </c>
      <c r="RO206" s="9">
        <f t="shared" si="991"/>
        <v>94.691712540499665</v>
      </c>
      <c r="RP206" s="9">
        <f t="shared" si="992"/>
        <v>86.162850403949108</v>
      </c>
      <c r="RQ206" s="115">
        <f t="shared" si="1391"/>
        <v>90.427281472224394</v>
      </c>
      <c r="RR206" s="15">
        <f t="shared" si="1392"/>
        <v>5.2678198522379679E-4</v>
      </c>
      <c r="RS206" s="12"/>
      <c r="RT206" s="11">
        <f t="shared" si="1709"/>
        <v>5.3545200437840927E-4</v>
      </c>
      <c r="RU206" s="10">
        <f t="shared" si="1393"/>
        <v>90.48704165812515</v>
      </c>
      <c r="RV206" s="9">
        <f t="shared" si="993"/>
        <v>94.681621661023485</v>
      </c>
      <c r="RW206" s="9">
        <f t="shared" si="994"/>
        <v>86.025626818993558</v>
      </c>
      <c r="RX206" s="115">
        <f t="shared" si="1394"/>
        <v>90.353624240008514</v>
      </c>
      <c r="RY206" s="15">
        <f t="shared" si="1395"/>
        <v>5.3463428930692919E-4</v>
      </c>
      <c r="RZ206" s="12"/>
      <c r="SA206" s="11">
        <f t="shared" si="1710"/>
        <v>5.4330264491811778E-4</v>
      </c>
      <c r="SB206" s="10">
        <f t="shared" si="1396"/>
        <v>90.413062998649622</v>
      </c>
      <c r="SC206" s="9">
        <f t="shared" si="995"/>
        <v>94.671227706597747</v>
      </c>
      <c r="SD206" s="9">
        <f t="shared" si="996"/>
        <v>85.888438852052815</v>
      </c>
      <c r="SE206" s="115">
        <f t="shared" si="1397"/>
        <v>90.279833279325288</v>
      </c>
      <c r="SF206" s="15">
        <f t="shared" si="1398"/>
        <v>5.4246567414558062E-4</v>
      </c>
      <c r="SG206" s="12"/>
      <c r="SH206" s="11">
        <f t="shared" si="1711"/>
        <v>5.5113228933269557E-4</v>
      </c>
      <c r="SI206" s="10">
        <f t="shared" si="1399"/>
        <v>90.338946347561972</v>
      </c>
      <c r="SJ206" s="9">
        <f t="shared" si="997"/>
        <v>94.660527018278799</v>
      </c>
      <c r="SK206" s="9">
        <f t="shared" si="998"/>
        <v>85.751285892343219</v>
      </c>
      <c r="SL206" s="115">
        <f t="shared" si="1400"/>
        <v>90.205906455311009</v>
      </c>
      <c r="SM206" s="15">
        <f t="shared" si="1401"/>
        <v>5.5027595147129349E-4</v>
      </c>
      <c r="SN206" s="12"/>
      <c r="SO206" s="11">
        <f t="shared" si="1712"/>
        <v>5.5894074778378038E-4</v>
      </c>
      <c r="SP206" s="10">
        <f t="shared" si="1402"/>
        <v>90.264689600874163</v>
      </c>
      <c r="SQ206" s="9">
        <f t="shared" si="999"/>
        <v>94.649515980401503</v>
      </c>
      <c r="SR206" s="9">
        <f t="shared" si="1000"/>
        <v>85.614167327713119</v>
      </c>
      <c r="SS206" s="115">
        <f t="shared" si="1403"/>
        <v>90.131841654057311</v>
      </c>
      <c r="ST206" s="15">
        <f t="shared" si="1404"/>
        <v>5.5806493577317514E-4</v>
      </c>
      <c r="SU206" s="12"/>
      <c r="SV206" s="11">
        <f t="shared" si="1713"/>
        <v>5.6672783319588387E-4</v>
      </c>
      <c r="SW206" s="10">
        <f t="shared" si="1405"/>
        <v>90.190290675816343</v>
      </c>
      <c r="SX206" s="9">
        <f t="shared" si="1001"/>
        <v>94.638191020798445</v>
      </c>
      <c r="SY206" s="9">
        <f t="shared" si="1002"/>
        <v>85.477082544776721</v>
      </c>
      <c r="SZ206" s="115">
        <f t="shared" si="1406"/>
        <v>90.057636782787583</v>
      </c>
      <c r="TA206" s="15">
        <f t="shared" si="1407"/>
        <v>5.6583244430318458E-4</v>
      </c>
      <c r="TB206" s="12"/>
      <c r="TC206" s="11">
        <f t="shared" si="1714"/>
        <v>5.7449336126239503E-4</v>
      </c>
      <c r="TD206" s="10">
        <f t="shared" si="1408"/>
        <v>90.115747511008266</v>
      </c>
      <c r="TE206" s="9">
        <f t="shared" si="1003"/>
        <v>94.626548611008218</v>
      </c>
      <c r="TF206" s="9">
        <f t="shared" si="1004"/>
        <v>85.34003092904598</v>
      </c>
      <c r="TG206" s="115">
        <f t="shared" si="1409"/>
        <v>89.983289770027099</v>
      </c>
      <c r="TH206" s="15">
        <f t="shared" si="1410"/>
        <v>5.735782970808451E-4</v>
      </c>
      <c r="TI206" s="12"/>
      <c r="TJ206" s="11">
        <f t="shared" si="1715"/>
        <v>5.8223715045101774E-4</v>
      </c>
      <c r="TK206" s="10">
        <f t="shared" si="1411"/>
        <v>90.041058066624288</v>
      </c>
      <c r="TL206" s="9">
        <f t="shared" si="1005"/>
        <v>94.614585266472858</v>
      </c>
      <c r="TM206" s="9">
        <f t="shared" si="1006"/>
        <v>85.203011865063729</v>
      </c>
      <c r="TN206" s="115">
        <f t="shared" si="1412"/>
        <v>89.908798565768294</v>
      </c>
      <c r="TO206" s="15">
        <f t="shared" si="1413"/>
        <v>5.8130231689721736E-4</v>
      </c>
      <c r="TP206" s="12"/>
      <c r="TQ206" s="11">
        <f t="shared" si="1716"/>
        <v>5.8995902200845846E-4</v>
      </c>
      <c r="TR206" s="10">
        <f t="shared" si="1414"/>
        <v>89.96622032455349</v>
      </c>
      <c r="TS206" s="9">
        <f t="shared" si="1007"/>
        <v>94.6022975467245</v>
      </c>
      <c r="TT206" s="9">
        <f t="shared" si="1008"/>
        <v>85.066024736534345</v>
      </c>
      <c r="TU206" s="115">
        <f t="shared" si="1415"/>
        <v>89.834161141629423</v>
      </c>
      <c r="TV206" s="15">
        <f t="shared" si="1416"/>
        <v>5.8900432931835737E-4</v>
      </c>
      <c r="TW206" s="12"/>
      <c r="TX206" s="11">
        <f t="shared" si="1717"/>
        <v>5.9765879996457715E-4</v>
      </c>
      <c r="TY206" s="10">
        <f t="shared" si="1417"/>
        <v>89.891232288553212</v>
      </c>
      <c r="TZ206" s="9">
        <f t="shared" si="1009"/>
        <v>94.589682055561227</v>
      </c>
      <c r="UA206" s="9">
        <f t="shared" si="1010"/>
        <v>84.929068926454207</v>
      </c>
      <c r="UB206" s="115">
        <f t="shared" si="1418"/>
        <v>89.759375491007717</v>
      </c>
      <c r="UC206" s="15">
        <f t="shared" si="1419"/>
        <v>5.9668416268812002E-4</v>
      </c>
      <c r="UD206" s="12"/>
      <c r="UE206" s="11">
        <f t="shared" si="1718"/>
        <v>6.053363111358991E-4</v>
      </c>
      <c r="UF206" s="10">
        <f t="shared" si="1420"/>
        <v>89.816091984397019</v>
      </c>
      <c r="UG206" s="9">
        <f t="shared" si="1011"/>
        <v>94.57673544121225</v>
      </c>
      <c r="UH206" s="9">
        <f t="shared" si="1012"/>
        <v>84.79214381724222</v>
      </c>
      <c r="UI206" s="115">
        <f t="shared" si="1421"/>
        <v>89.684439629227228</v>
      </c>
      <c r="UJ206" s="15">
        <f t="shared" si="1422"/>
        <v>6.0434164813030072E-4</v>
      </c>
      <c r="UK206" s="12"/>
      <c r="UL206" s="11">
        <f t="shared" si="1719"/>
        <v>6.1299138512842949E-4</v>
      </c>
      <c r="UM206" s="10">
        <f t="shared" si="1423"/>
        <v>89.74079746001739</v>
      </c>
      <c r="UN206" s="9">
        <f t="shared" si="1013"/>
        <v>94.563454396492446</v>
      </c>
      <c r="UO206" s="9">
        <f t="shared" si="1014"/>
        <v>84.655248790867375</v>
      </c>
      <c r="UP206" s="115">
        <f t="shared" si="1424"/>
        <v>89.609351593679918</v>
      </c>
      <c r="UQ206" s="15">
        <f t="shared" si="1425"/>
        <v>6.1197661955029624E-4</v>
      </c>
      <c r="UR206" s="12"/>
      <c r="US206" s="11">
        <f t="shared" si="1720"/>
        <v>6.2062385433999854E-4</v>
      </c>
      <c r="UT206" s="10">
        <f t="shared" si="1426"/>
        <v>89.665346785641589</v>
      </c>
      <c r="UU206" s="9">
        <f t="shared" si="1015"/>
        <v>94.549835658946364</v>
      </c>
      <c r="UV206" s="9">
        <f t="shared" si="1016"/>
        <v>84.51838322897737</v>
      </c>
      <c r="UW206" s="115">
        <f t="shared" si="1427"/>
        <v>89.534109443961867</v>
      </c>
      <c r="UX206" s="15">
        <f t="shared" si="1428"/>
        <v>6.1958891363606819E-4</v>
      </c>
      <c r="UY206" s="12"/>
      <c r="UZ206" s="11">
        <f t="shared" si="1721"/>
        <v>6.2823355396188153E-4</v>
      </c>
      <c r="VA206" s="10">
        <f t="shared" si="1429"/>
        <v>89.58973805392273</v>
      </c>
      <c r="VB206" s="9">
        <f t="shared" si="1017"/>
        <v>94.535876010981653</v>
      </c>
      <c r="VC206" s="9">
        <f t="shared" si="1018"/>
        <v>84.38154651302554</v>
      </c>
      <c r="VD206" s="115">
        <f t="shared" si="1430"/>
        <v>89.45871126200359</v>
      </c>
      <c r="VE206" s="15">
        <f t="shared" si="1431"/>
        <v>6.2717836985852753E-4</v>
      </c>
      <c r="VF206" s="12"/>
      <c r="VG206" s="11">
        <f t="shared" si="1722"/>
        <v>6.3582032197984908E-4</v>
      </c>
      <c r="VH206" s="10">
        <f t="shared" si="1432"/>
        <v>89.513969380064793</v>
      </c>
      <c r="VI206" s="9">
        <f t="shared" si="1019"/>
        <v>94.521572279992128</v>
      </c>
      <c r="VJ206" s="9">
        <f t="shared" si="1020"/>
        <v>84.244738024396284</v>
      </c>
      <c r="VK206" s="115">
        <f t="shared" si="1433"/>
        <v>89.383155152194206</v>
      </c>
      <c r="VL206" s="15">
        <f t="shared" si="1434"/>
        <v>6.3474483047139783E-4</v>
      </c>
      <c r="VM206" s="12"/>
      <c r="VN206" s="11">
        <f t="shared" si="1723"/>
        <v>6.4338399917467201E-4</v>
      </c>
      <c r="VO206" s="10">
        <f t="shared" si="1435"/>
        <v>89.438038901941624</v>
      </c>
      <c r="VP206" s="9">
        <f t="shared" si="1021"/>
        <v>94.506921338470491</v>
      </c>
      <c r="VQ206" s="9">
        <f t="shared" si="1022"/>
        <v>84.107957144530047</v>
      </c>
      <c r="VR206" s="115">
        <f t="shared" si="1436"/>
        <v>89.307439241500276</v>
      </c>
      <c r="VS206" s="15">
        <f t="shared" si="1437"/>
        <v>6.4228814051046012E-4</v>
      </c>
      <c r="VT206" s="12"/>
      <c r="VU206" s="11">
        <f t="shared" si="1724"/>
        <v>6.5092442912199585E-4</v>
      </c>
      <c r="VV206" s="10">
        <f t="shared" si="1438"/>
        <v>89.361944780210536</v>
      </c>
      <c r="VW206" s="9">
        <f t="shared" si="1023"/>
        <v>94.491920104110719</v>
      </c>
      <c r="VX206" s="9">
        <f t="shared" si="1024"/>
        <v>83.971203255047527</v>
      </c>
      <c r="VY206" s="115">
        <f t="shared" si="1439"/>
        <v>89.23156167957913</v>
      </c>
      <c r="VZ206" s="15">
        <f t="shared" si="1440"/>
        <v>6.4980814779220164E-4</v>
      </c>
      <c r="WA206" s="12"/>
      <c r="WB206" s="11">
        <f t="shared" si="1725"/>
        <v>6.5844145819161492E-4</v>
      </c>
      <c r="WC206" s="10">
        <f t="shared" si="1441"/>
        <v>89.285685198420396</v>
      </c>
      <c r="WD206" s="9">
        <f t="shared" si="1025"/>
        <v>94.476565539900292</v>
      </c>
      <c r="WE206" s="9">
        <f t="shared" si="1026"/>
        <v>83.834475737871202</v>
      </c>
      <c r="WF206" s="115">
        <f t="shared" si="1442"/>
        <v>89.155520638885747</v>
      </c>
      <c r="WG206" s="15">
        <f t="shared" si="1443"/>
        <v>6.5730470291200534E-4</v>
      </c>
      <c r="WH206" s="12"/>
      <c r="WI206" s="11">
        <f t="shared" si="1726"/>
        <v>6.6593493554628277E-4</v>
      </c>
      <c r="WJ206" s="10">
        <f t="shared" si="1444"/>
        <v>89.209258363113236</v>
      </c>
      <c r="WK206" s="9">
        <f t="shared" si="1027"/>
        <v>94.460854654202322</v>
      </c>
      <c r="WL206" s="9">
        <f t="shared" si="1028"/>
        <v>83.697773975347744</v>
      </c>
      <c r="WM206" s="115">
        <f t="shared" si="1445"/>
        <v>89.079314314775033</v>
      </c>
      <c r="WN206" s="15">
        <f t="shared" si="1446"/>
        <v>6.6477765924166134E-4</v>
      </c>
      <c r="WO206" s="12"/>
      <c r="WP206" s="11">
        <f t="shared" si="1727"/>
        <v>6.734047131398143E-4</v>
      </c>
      <c r="WQ206" s="10">
        <f t="shared" si="1447"/>
        <v>89.132662503921296</v>
      </c>
      <c r="WR206" s="9">
        <f t="shared" si="1029"/>
        <v>94.444784500827666</v>
      </c>
      <c r="WS206" s="9">
        <f t="shared" si="1030"/>
        <v>83.561097350368087</v>
      </c>
      <c r="WT206" s="115">
        <f t="shared" si="1448"/>
        <v>89.002940925597869</v>
      </c>
      <c r="WU206" s="15">
        <f t="shared" si="1449"/>
        <v>6.7222687292641003E-4</v>
      </c>
      <c r="WV206" s="12"/>
      <c r="WW206" s="11">
        <f t="shared" si="1728"/>
        <v>6.8085064571472452E-4</v>
      </c>
      <c r="WX206" s="10">
        <f t="shared" si="1450"/>
        <v>89.055895873657818</v>
      </c>
      <c r="WY206" s="9">
        <f t="shared" si="1031"/>
        <v>94.428352179097047</v>
      </c>
      <c r="WZ206" s="9">
        <f t="shared" si="1032"/>
        <v>83.424445246485888</v>
      </c>
      <c r="XA206" s="115">
        <f t="shared" si="1451"/>
        <v>88.926398712791467</v>
      </c>
      <c r="XB206" s="15">
        <f t="shared" si="1452"/>
        <v>6.7965220288145457E-4</v>
      </c>
      <c r="XC206" s="12"/>
      <c r="XD206" s="11">
        <f t="shared" si="1729"/>
        <v>6.8827259079932025E-4</v>
      </c>
      <c r="XE206" s="10">
        <f t="shared" si="1453"/>
        <v>88.978956748402112</v>
      </c>
      <c r="XF206" s="9">
        <f t="shared" si="1033"/>
        <v>94.411554833893447</v>
      </c>
      <c r="XG206" s="9">
        <f t="shared" si="1034"/>
        <v>83.287817048035933</v>
      </c>
      <c r="XH206" s="115">
        <f t="shared" si="1454"/>
        <v>88.84968594096469</v>
      </c>
      <c r="XI206" s="15">
        <f t="shared" si="1455"/>
        <v>6.8705351078789318E-4</v>
      </c>
      <c r="XJ206" s="12"/>
      <c r="XK206" s="11">
        <f t="shared" si="1730"/>
        <v>6.9567040870418683E-4</v>
      </c>
      <c r="XL206" s="10">
        <f t="shared" si="1456"/>
        <v>88.901843427579664</v>
      </c>
      <c r="XM206" s="9">
        <f t="shared" si="1035"/>
        <v>94.394389655704614</v>
      </c>
      <c r="XN206" s="9">
        <f t="shared" si="1036"/>
        <v>83.151212140250067</v>
      </c>
      <c r="XO206" s="115">
        <f t="shared" si="1457"/>
        <v>88.772800897977334</v>
      </c>
      <c r="XP206" s="15">
        <f t="shared" si="1458"/>
        <v>6.9443066108817618E-4</v>
      </c>
      <c r="XQ206" s="12"/>
      <c r="XR206" s="11">
        <f t="shared" si="1731"/>
        <v>7.030439625182141E-4</v>
      </c>
      <c r="XS206" s="10">
        <f t="shared" si="1459"/>
        <v>88.824554234036114</v>
      </c>
      <c r="XT206" s="9">
        <f t="shared" si="1037"/>
        <v>94.376853880656057</v>
      </c>
      <c r="XU206" s="9">
        <f t="shared" si="1038"/>
        <v>83.014629909372502</v>
      </c>
      <c r="XV206" s="115">
        <f t="shared" si="1460"/>
        <v>88.69574189501428</v>
      </c>
      <c r="XW206" s="15">
        <f t="shared" si="1461"/>
        <v>7.0178352098102209E-4</v>
      </c>
      <c r="XX206" s="12"/>
      <c r="XY206" s="11">
        <f t="shared" si="1732"/>
        <v>7.1039311810404643E-4</v>
      </c>
      <c r="XZ206" s="10">
        <f t="shared" si="1462"/>
        <v>88.747087514106127</v>
      </c>
      <c r="YA206" s="9">
        <f t="shared" si="1039"/>
        <v>94.358944790534409</v>
      </c>
      <c r="YB206" s="9">
        <f t="shared" si="1040"/>
        <v>82.878069742773803</v>
      </c>
      <c r="YC206" s="115">
        <f t="shared" si="1463"/>
        <v>88.618507266654106</v>
      </c>
      <c r="YD206" s="15">
        <f t="shared" si="1464"/>
        <v>7.0911196041582815E-4</v>
      </c>
      <c r="YE206" s="12"/>
      <c r="YF206" s="11">
        <f t="shared" si="1733"/>
        <v>7.1771774409302134E-4</v>
      </c>
      <c r="YG206" s="10">
        <f t="shared" si="1465"/>
        <v>88.669441637676783</v>
      </c>
      <c r="YH206" s="9">
        <f t="shared" si="1041"/>
        <v>94.340659712801354</v>
      </c>
      <c r="YI206" s="9">
        <f t="shared" si="1042"/>
        <v>82.741531029062614</v>
      </c>
      <c r="YJ206" s="115">
        <f t="shared" si="1466"/>
        <v>88.541095370931984</v>
      </c>
      <c r="YK206" s="15">
        <f t="shared" si="1467"/>
        <v>7.1641585208662118E-4</v>
      </c>
      <c r="YL206" s="12"/>
      <c r="YM206" s="11">
        <f t="shared" si="1734"/>
        <v>7.2501771187963651E-4</v>
      </c>
      <c r="YN206" s="10">
        <f t="shared" si="1468"/>
        <v>88.591614998245177</v>
      </c>
      <c r="YO206" s="9">
        <f t="shared" si="1043"/>
        <v>94.321996020598263</v>
      </c>
      <c r="YP206" s="9">
        <f t="shared" si="1044"/>
        <v>82.605013158197423</v>
      </c>
      <c r="YQ206" s="115">
        <f t="shared" si="1469"/>
        <v>88.463504589397843</v>
      </c>
      <c r="YR206" s="15">
        <f t="shared" si="1470"/>
        <v>7.2369507142544499E-4</v>
      </c>
      <c r="YS206" s="12"/>
      <c r="YT206" s="11">
        <f t="shared" si="1735"/>
        <v>7.3229289561544265E-4</v>
      </c>
      <c r="YU206" s="10">
        <f t="shared" si="1471"/>
        <v>88.513606012971323</v>
      </c>
      <c r="YV206" s="9">
        <f t="shared" si="1045"/>
        <v>94.302951132741512</v>
      </c>
      <c r="YW206" s="9">
        <f t="shared" si="1046"/>
        <v>82.468515521595336</v>
      </c>
      <c r="YX206" s="115">
        <f t="shared" si="1472"/>
        <v>88.385733327168424</v>
      </c>
      <c r="YY206" s="15">
        <f t="shared" si="1473"/>
        <v>7.3094949659535213E-4</v>
      </c>
      <c r="YZ206" s="12"/>
      <c r="ZA206" s="11">
        <f t="shared" si="1736"/>
        <v>7.3954317220252519E-4</v>
      </c>
      <c r="ZB206" s="10">
        <f t="shared" si="1474"/>
        <v>88.435413122724967</v>
      </c>
      <c r="ZC206" s="9">
        <f t="shared" si="1047"/>
        <v>94.283522513708775</v>
      </c>
      <c r="ZD206" s="9">
        <f t="shared" si="1048"/>
        <v>82.332037512240618</v>
      </c>
      <c r="ZE206" s="115">
        <f t="shared" si="1475"/>
        <v>88.307780012974689</v>
      </c>
      <c r="ZF206" s="15">
        <f t="shared" si="1476"/>
        <v>7.381790084828539E-4</v>
      </c>
      <c r="ZG206" s="12"/>
      <c r="ZH206" s="11">
        <f t="shared" si="1737"/>
        <v>7.4676842128642835E-4</v>
      </c>
      <c r="ZI206" s="10">
        <f t="shared" si="1477"/>
        <v>88.35703479212772</v>
      </c>
      <c r="ZJ206" s="9">
        <f t="shared" si="1049"/>
        <v>94.263707673616196</v>
      </c>
      <c r="ZK206" s="9">
        <f t="shared" si="1050"/>
        <v>82.195578524791031</v>
      </c>
      <c r="ZL206" s="115">
        <f t="shared" si="1478"/>
        <v>88.229643099203614</v>
      </c>
      <c r="ZM206" s="15">
        <f t="shared" si="1479"/>
        <v>7.4538349068993819E-4</v>
      </c>
      <c r="ZN206" s="12"/>
      <c r="ZO206" s="11">
        <f t="shared" si="1738"/>
        <v>7.5396852524864345E-4</v>
      </c>
      <c r="ZP206" s="10">
        <f t="shared" si="1480"/>
        <v>88.278469509589598</v>
      </c>
      <c r="ZQ206" s="9">
        <f t="shared" si="1051"/>
        <v>94.243504168186732</v>
      </c>
      <c r="ZR206" s="9">
        <f t="shared" si="1052"/>
        <v>82.059137955682829</v>
      </c>
      <c r="ZS206" s="115">
        <f t="shared" si="1481"/>
        <v>88.15132106193478</v>
      </c>
      <c r="ZT206" s="15">
        <f t="shared" si="1482"/>
        <v>7.5256282952563852E-4</v>
      </c>
      <c r="ZU206" s="12"/>
      <c r="ZV206" s="11">
        <f t="shared" si="1739"/>
        <v>7.6114336919862137E-4</v>
      </c>
      <c r="ZW206" s="10">
        <f t="shared" si="1483"/>
        <v>88.199715787340409</v>
      </c>
      <c r="ZX206" s="9">
        <f t="shared" si="1053"/>
        <v>94.222909598709691</v>
      </c>
      <c r="ZY206" s="9">
        <f t="shared" si="1054"/>
        <v>81.922715203234205</v>
      </c>
      <c r="ZZ206" s="115">
        <f t="shared" si="1484"/>
        <v>88.072812400971941</v>
      </c>
      <c r="AAA206" s="15">
        <f t="shared" si="1485"/>
        <v>7.5971691399713645E-4</v>
      </c>
      <c r="AAB206" s="12"/>
      <c r="AAC206" s="11">
        <f t="shared" si="1740"/>
        <v>7.6829284096531167E-4</v>
      </c>
      <c r="AAD206" s="10">
        <f t="shared" si="1486"/>
        <v>88.120772161456046</v>
      </c>
      <c r="AAE206" s="9">
        <f t="shared" si="1055"/>
        <v>94.201921611991537</v>
      </c>
      <c r="AAF206" s="9">
        <f t="shared" si="1056"/>
        <v>81.786309667747389</v>
      </c>
      <c r="AAG206" s="115">
        <f t="shared" si="1487"/>
        <v>87.994115639869463</v>
      </c>
      <c r="AAH206" s="15">
        <f t="shared" si="1488"/>
        <v>7.6684563580041822E-4</v>
      </c>
      <c r="AAI206" s="12"/>
      <c r="AAJ206" s="11">
        <f t="shared" si="1741"/>
        <v>7.7541683108825834E-4</v>
      </c>
      <c r="AAK206" s="10">
        <f t="shared" si="1489"/>
        <v>88.041637191879687</v>
      </c>
      <c r="AAL206" s="9">
        <f t="shared" si="1057"/>
        <v>94.180537900298233</v>
      </c>
      <c r="AAM206" s="9">
        <f t="shared" si="1058"/>
        <v>81.649920751609287</v>
      </c>
      <c r="AAN206" s="115">
        <f t="shared" si="1490"/>
        <v>87.91522932595376</v>
      </c>
      <c r="AAO206" s="15">
        <f t="shared" si="1491"/>
        <v>7.7394888931050512E-4</v>
      </c>
      <c r="AAP206" s="12"/>
      <c r="AAQ206" s="11">
        <f t="shared" si="1742"/>
        <v>7.8251523280821749E-4</v>
      </c>
      <c r="AAR206" s="10">
        <f t="shared" si="1492"/>
        <v>87.962309462438071</v>
      </c>
      <c r="AAS206" s="9">
        <f t="shared" si="1059"/>
        <v>94.158756201289066</v>
      </c>
      <c r="AAT206" s="9">
        <f t="shared" si="1060"/>
        <v>81.513547859389064</v>
      </c>
      <c r="AAU206" s="115">
        <f t="shared" si="1493"/>
        <v>87.836152030339065</v>
      </c>
      <c r="AAV206" s="15">
        <f t="shared" si="1494"/>
        <v>7.8102657157132986E-4</v>
      </c>
      <c r="AAW206" s="11"/>
      <c r="AAX206" s="11">
        <f t="shared" si="1743"/>
        <v>7.8958794205744585E-4</v>
      </c>
      <c r="AAY206" s="10">
        <f t="shared" si="1495"/>
        <v>87.88278758085201</v>
      </c>
      <c r="AAZ206" s="9">
        <f t="shared" si="1061"/>
        <v>94.136574297942218</v>
      </c>
      <c r="ABA206" s="9">
        <f t="shared" si="1062"/>
        <v>81.377190397936744</v>
      </c>
      <c r="ABB206" s="115">
        <f t="shared" si="1496"/>
        <v>87.756882347939481</v>
      </c>
      <c r="ABC206" s="15">
        <f t="shared" si="1497"/>
        <v>7.8807858228505459E-4</v>
      </c>
      <c r="ABD206" s="11"/>
      <c r="ABE206" s="11">
        <f t="shared" si="1744"/>
        <v>7.9663485744939616E-4</v>
      </c>
      <c r="ABF206" s="10">
        <f t="shared" si="1498"/>
        <v>87.803070178743255</v>
      </c>
      <c r="ABG206" s="9">
        <f t="shared" si="1063"/>
        <v>94.113990018472066</v>
      </c>
      <c r="ABH206" s="9">
        <f t="shared" si="1064"/>
        <v>81.24084777647785</v>
      </c>
      <c r="ABI206" s="115">
        <f t="shared" si="1499"/>
        <v>87.677418897474951</v>
      </c>
      <c r="ABJ206" s="15">
        <f t="shared" si="1500"/>
        <v>7.9510482380111709E-4</v>
      </c>
      <c r="ABK206" s="11"/>
      <c r="ABL206" s="11">
        <f t="shared" si="1745"/>
        <v>8.0365588026813379E-4</v>
      </c>
      <c r="ABM206" s="10">
        <f t="shared" si="1501"/>
        <v>87.723155911635303</v>
      </c>
      <c r="ABN206" s="9">
        <f t="shared" si="1065"/>
        <v>94.091001236238483</v>
      </c>
      <c r="ABO206" s="9">
        <f t="shared" si="1066"/>
        <v>81.104519406707553</v>
      </c>
      <c r="ABP206" s="115">
        <f t="shared" si="1502"/>
        <v>87.597760321473018</v>
      </c>
      <c r="ABQ206" s="15">
        <f t="shared" si="1503"/>
        <v>8.0210520110480935E-4</v>
      </c>
      <c r="ABR206" s="11"/>
      <c r="ABS206" s="11">
        <f t="shared" si="1746"/>
        <v>8.1065091445727542E-4</v>
      </c>
      <c r="ABT206" s="10">
        <f t="shared" si="1504"/>
        <v>87.643043458949919</v>
      </c>
      <c r="ABU206" s="9">
        <f t="shared" si="1067"/>
        <v>94.067605869648119</v>
      </c>
      <c r="ABV206" s="9">
        <f t="shared" si="1068"/>
        <v>80.968204702882531</v>
      </c>
      <c r="ABW206" s="115">
        <f t="shared" si="1505"/>
        <v>87.517905286265318</v>
      </c>
      <c r="ABX206" s="15">
        <f t="shared" si="1506"/>
        <v>8.0907962180551656E-4</v>
      </c>
      <c r="ABY206" s="11"/>
      <c r="ABZ206" s="11">
        <f t="shared" si="1747"/>
        <v>8.1761986660855402E-4</v>
      </c>
      <c r="ACA206" s="10">
        <f t="shared" si="1507"/>
        <v>87.562731523998593</v>
      </c>
      <c r="ACB206" s="9">
        <f t="shared" si="1069"/>
        <v>94.04380188204793</v>
      </c>
      <c r="ACC206" s="9">
        <f t="shared" si="1070"/>
        <v>80.831903081911676</v>
      </c>
      <c r="ACD206" s="115">
        <f t="shared" si="1508"/>
        <v>87.437852481979803</v>
      </c>
      <c r="ACE206" s="15">
        <f t="shared" si="1509"/>
        <v>8.1602799612452486E-4</v>
      </c>
      <c r="ACF206" s="11"/>
      <c r="ACG206" s="11">
        <f t="shared" si="1748"/>
        <v>8.2456264594997475E-4</v>
      </c>
      <c r="ACH206" s="10">
        <f t="shared" si="1510"/>
        <v>87.482218833969483</v>
      </c>
      <c r="ACI206" s="9">
        <f t="shared" si="1071"/>
        <v>94.019587281610924</v>
      </c>
      <c r="ACJ206" s="9">
        <f t="shared" si="1072"/>
        <v>80.695613963445226</v>
      </c>
      <c r="ACK206" s="115">
        <f t="shared" si="1511"/>
        <v>87.357600622528082</v>
      </c>
      <c r="ACL206" s="15">
        <f t="shared" si="1512"/>
        <v>8.2295023688247221E-4</v>
      </c>
      <c r="ACM206" s="11"/>
      <c r="ACN206" s="11">
        <f t="shared" si="1749"/>
        <v>8.3147916433356573E-4</v>
      </c>
      <c r="ACO206" s="10">
        <f t="shared" si="1513"/>
        <v>87.401504139909747</v>
      </c>
      <c r="ACP206" s="9">
        <f t="shared" si="1073"/>
        <v>93.994960121214447</v>
      </c>
      <c r="ACQ206" s="9">
        <f t="shared" si="1074"/>
        <v>80.559336769961121</v>
      </c>
      <c r="ACR206" s="115">
        <f t="shared" si="1514"/>
        <v>87.277148445587784</v>
      </c>
      <c r="ACS206" s="15">
        <f t="shared" si="1515"/>
        <v>8.2984625948649075E-4</v>
      </c>
      <c r="ACT206" s="11"/>
      <c r="ACU206" s="11">
        <f t="shared" si="1750"/>
        <v>8.3836933622282058E-4</v>
      </c>
      <c r="ACV206" s="10">
        <f t="shared" si="1516"/>
        <v>87.320586216702736</v>
      </c>
      <c r="ACW206" s="9">
        <f t="shared" si="1075"/>
        <v>93.969918498310889</v>
      </c>
      <c r="ACX206" s="9">
        <f t="shared" si="1076"/>
        <v>80.423070926851082</v>
      </c>
      <c r="ACY206" s="115">
        <f t="shared" si="1517"/>
        <v>87.196494712580986</v>
      </c>
      <c r="ACZ206" s="15">
        <f t="shared" si="1518"/>
        <v>8.3671598191690112E-4</v>
      </c>
      <c r="ADA206" s="11"/>
      <c r="ADB206" s="11">
        <f t="shared" si="1751"/>
        <v>8.4523307867969116E-4</v>
      </c>
      <c r="ADC206" s="10">
        <f t="shared" si="1519"/>
        <v>87.239463863041323</v>
      </c>
      <c r="ADD206" s="9">
        <f t="shared" si="1077"/>
        <v>93.944460554791206</v>
      </c>
      <c r="ADE206" s="9">
        <f t="shared" si="1078"/>
        <v>80.286815862503872</v>
      </c>
      <c r="ADF206" s="115">
        <f t="shared" si="1520"/>
        <v>87.115638208647539</v>
      </c>
      <c r="ADG206" s="15">
        <f t="shared" si="1521"/>
        <v>8.4355932471364748E-4</v>
      </c>
      <c r="ADH206" s="11"/>
      <c r="ADI206" s="11">
        <f t="shared" si="1752"/>
        <v>8.5207031135128082E-4</v>
      </c>
      <c r="ADJ206" s="10">
        <f t="shared" si="1522"/>
        <v>87.158135901396193</v>
      </c>
      <c r="ADK206" s="9">
        <f t="shared" si="1079"/>
        <v>93.918584476841161</v>
      </c>
      <c r="ADL206" s="9">
        <f t="shared" si="1080"/>
        <v>80.150571008387516</v>
      </c>
      <c r="ADM206" s="115">
        <f t="shared" si="1523"/>
        <v>87.034577742614346</v>
      </c>
      <c r="ADN206" s="15">
        <f t="shared" si="1524"/>
        <v>8.5037621096233486E-4</v>
      </c>
      <c r="ADO206" s="11"/>
      <c r="ADP206" s="11">
        <f t="shared" si="1753"/>
        <v>8.5888095645614867E-4</v>
      </c>
      <c r="ADQ206" s="10">
        <f t="shared" si="1525"/>
        <v>87.076601177980052</v>
      </c>
      <c r="ADR206" s="9">
        <f t="shared" si="1081"/>
        <v>93.892288494790577</v>
      </c>
      <c r="ADS206" s="9">
        <f t="shared" si="1082"/>
        <v>80.014335799128986</v>
      </c>
      <c r="ADT206" s="115">
        <f t="shared" si="1526"/>
        <v>86.953312146959775</v>
      </c>
      <c r="ADU206" s="15">
        <f t="shared" si="1527"/>
        <v>8.5716656628000328E-4</v>
      </c>
      <c r="ADV206" s="11"/>
      <c r="ADW206" s="11">
        <f t="shared" si="1754"/>
        <v>8.656649387703215E-4</v>
      </c>
      <c r="ADX206" s="10">
        <f t="shared" si="1528"/>
        <v>86.994858562707037</v>
      </c>
      <c r="ADY206" s="9">
        <f t="shared" si="1083"/>
        <v>93.865570882955609</v>
      </c>
      <c r="ADZ206" s="9">
        <f t="shared" si="1084"/>
        <v>79.878109672593212</v>
      </c>
      <c r="AEA206" s="115">
        <f t="shared" si="1529"/>
        <v>86.87184027777441</v>
      </c>
      <c r="AEB206" s="15">
        <f t="shared" si="1530"/>
        <v>8.6393031880049181E-4</v>
      </c>
      <c r="AEC206" s="11"/>
      <c r="AED206" s="11">
        <f t="shared" si="1755"/>
        <v>8.7242218561290154E-4</v>
      </c>
      <c r="AEE206" s="10">
        <f t="shared" si="1531"/>
        <v>86.912906949148379</v>
      </c>
      <c r="AEF206" s="9">
        <f t="shared" si="1085"/>
        <v>93.838429959474269</v>
      </c>
      <c r="AEG206" s="9">
        <f t="shared" si="1086"/>
        <v>79.741892069959249</v>
      </c>
      <c r="AEH206" s="115">
        <f t="shared" si="1532"/>
        <v>86.790161014716759</v>
      </c>
      <c r="AEI206" s="15">
        <f t="shared" si="1533"/>
        <v>8.7066739915959306E-4</v>
      </c>
      <c r="AEJ206" s="11"/>
      <c r="AEK206" s="11">
        <f t="shared" si="1756"/>
        <v>8.791526268314237E-4</v>
      </c>
      <c r="AEL206" s="10">
        <f t="shared" si="1534"/>
        <v>86.830745254483247</v>
      </c>
      <c r="AEM206" s="9">
        <f t="shared" si="1087"/>
        <v>93.810864086135297</v>
      </c>
      <c r="AEN206" s="9">
        <f t="shared" si="1088"/>
        <v>79.605682435795771</v>
      </c>
      <c r="AEO206" s="115">
        <f t="shared" si="1535"/>
        <v>86.708273260965541</v>
      </c>
      <c r="AEP206" s="15">
        <f t="shared" si="1536"/>
        <v>8.7737774047980728E-4</v>
      </c>
      <c r="AEQ206" s="11"/>
      <c r="AER206" s="11">
        <f t="shared" si="1757"/>
        <v>8.8585619478682358E-4</v>
      </c>
      <c r="AES206" s="10">
        <f t="shared" si="1537"/>
        <v>86.748372419445957</v>
      </c>
      <c r="AET206" s="9">
        <f t="shared" si="1089"/>
        <v>93.782871668200443</v>
      </c>
      <c r="AEU206" s="9">
        <f t="shared" si="1090"/>
        <v>79.469480218133356</v>
      </c>
      <c r="AEV206" s="115">
        <f t="shared" si="1538"/>
        <v>86.626175943166899</v>
      </c>
      <c r="AEW206" s="15">
        <f t="shared" si="1539"/>
        <v>8.8406127835490955E-4</v>
      </c>
      <c r="AEX206" s="11"/>
      <c r="AEY206" s="11">
        <f t="shared" si="1758"/>
        <v>8.9253282433818834E-4</v>
      </c>
      <c r="AEZ206" s="10">
        <f t="shared" si="1540"/>
        <v>86.665787408268343</v>
      </c>
      <c r="AFA206" s="9">
        <f t="shared" si="1091"/>
        <v>93.754451154220405</v>
      </c>
      <c r="AFB206" s="9">
        <f t="shared" si="1092"/>
        <v>79.333284868536651</v>
      </c>
      <c r="AFC206" s="115">
        <f t="shared" si="1541"/>
        <v>86.543868011378521</v>
      </c>
      <c r="AFD206" s="15">
        <f t="shared" si="1542"/>
        <v>8.9071795083411627E-4</v>
      </c>
      <c r="AFE206" s="11"/>
      <c r="AFF206" s="11">
        <f t="shared" si="1759"/>
        <v>8.9918245282710957E-4</v>
      </c>
      <c r="AFG206" s="10">
        <f t="shared" si="1543"/>
        <v>86.582989208618883</v>
      </c>
      <c r="AFH206" s="9">
        <f t="shared" si="1093"/>
        <v>93.72560103584452</v>
      </c>
      <c r="AFI206" s="9">
        <f t="shared" si="1094"/>
        <v>79.197095842173511</v>
      </c>
      <c r="AFJ206" s="115">
        <f t="shared" si="1544"/>
        <v>86.461348439009015</v>
      </c>
      <c r="AFK206" s="15">
        <f t="shared" si="1545"/>
        <v>8.9734769840606405E-4</v>
      </c>
      <c r="AFL206" s="11"/>
      <c r="AFM206" s="11">
        <f t="shared" si="1760"/>
        <v>9.0580502006181644E-4</v>
      </c>
      <c r="AFN206" s="10">
        <f t="shared" si="1546"/>
        <v>86.499976831537225</v>
      </c>
      <c r="AFO206" s="9">
        <f t="shared" si="1095"/>
        <v>93.696319847624281</v>
      </c>
      <c r="AFP206" s="9">
        <f t="shared" si="1096"/>
        <v>79.060912597883274</v>
      </c>
      <c r="AFQ206" s="115">
        <f t="shared" si="1547"/>
        <v>86.378616222753777</v>
      </c>
      <c r="AFR206" s="15">
        <f t="shared" si="1548"/>
        <v>9.0395046398246187E-4</v>
      </c>
      <c r="AFS206" s="11"/>
      <c r="AFT206" s="11">
        <f t="shared" si="1761"/>
        <v>9.1240046830097759E-4</v>
      </c>
      <c r="AFU206" s="10">
        <f t="shared" si="1549"/>
        <v>86.416749311365237</v>
      </c>
      <c r="AFV206" s="9">
        <f t="shared" si="1097"/>
        <v>93.666606166810865</v>
      </c>
      <c r="AFW206" s="9">
        <f t="shared" si="1098"/>
        <v>78.924734598241841</v>
      </c>
      <c r="AFX206" s="115">
        <f t="shared" si="1550"/>
        <v>86.295670382526353</v>
      </c>
      <c r="AFY206" s="15">
        <f t="shared" si="1551"/>
        <v>9.1052619288155799E-4</v>
      </c>
      <c r="AFZ206" s="11"/>
      <c r="AGA206" s="11">
        <f t="shared" si="1762"/>
        <v>9.1896874223731581E-4</v>
      </c>
      <c r="AGB206" s="10">
        <f t="shared" si="1552"/>
        <v>86.333305705673467</v>
      </c>
      <c r="AGC206" s="9">
        <f t="shared" si="1099"/>
        <v>93.636458613146829</v>
      </c>
      <c r="AGD206" s="9">
        <f t="shared" si="1100"/>
        <v>78.788561309627269</v>
      </c>
      <c r="AGE206" s="115">
        <f t="shared" si="1553"/>
        <v>86.212509961387042</v>
      </c>
      <c r="AGF206" s="15">
        <f t="shared" si="1554"/>
        <v>9.1707483281122768E-4</v>
      </c>
      <c r="AGG206" s="11"/>
      <c r="AGH206" s="11">
        <f t="shared" si="1763"/>
        <v>9.2550978898080672E-4</v>
      </c>
      <c r="AGI206" s="10">
        <f t="shared" si="1555"/>
        <v>86.249645095185002</v>
      </c>
      <c r="AGJ206" s="9">
        <f t="shared" si="1101"/>
        <v>93.605875848652062</v>
      </c>
      <c r="AGK206" s="9">
        <f t="shared" si="1102"/>
        <v>78.652392202281177</v>
      </c>
      <c r="AGL206" s="115">
        <f t="shared" si="1556"/>
        <v>86.129134025466612</v>
      </c>
      <c r="AGM206" s="15">
        <f t="shared" si="1557"/>
        <v>9.2359633385195579E-4</v>
      </c>
      <c r="AGN206" s="11"/>
      <c r="AGO206" s="11">
        <f t="shared" si="1764"/>
        <v>9.3202355804178436E-4</v>
      </c>
      <c r="AGP206" s="10">
        <f t="shared" si="1558"/>
        <v>86.165766583694349</v>
      </c>
      <c r="AGQ206" s="9">
        <f t="shared" si="1103"/>
        <v>93.57485657740412</v>
      </c>
      <c r="AGR206" s="9">
        <f t="shared" si="1104"/>
        <v>78.51622675036991</v>
      </c>
      <c r="AGS206" s="115">
        <f t="shared" si="1559"/>
        <v>86.045541663887008</v>
      </c>
      <c r="AGT206" s="15">
        <f t="shared" si="1560"/>
        <v>9.3009064843949682E-4</v>
      </c>
      <c r="AGU206" s="11"/>
      <c r="AGV206" s="11">
        <f t="shared" si="1765"/>
        <v>9.3851000131368639E-4</v>
      </c>
      <c r="AGW206" s="10">
        <f t="shared" si="1561"/>
        <v>86.081669297983481</v>
      </c>
      <c r="AGX206" s="9">
        <f t="shared" si="1105"/>
        <v>93.543399545313122</v>
      </c>
      <c r="AGY206" s="9">
        <f t="shared" si="1106"/>
        <v>78.380064432043611</v>
      </c>
      <c r="AGZ206" s="115">
        <f t="shared" si="1562"/>
        <v>85.961731988678366</v>
      </c>
      <c r="AHA206" s="15">
        <f t="shared" si="1563"/>
        <v>9.3655773134731818E-4</v>
      </c>
      <c r="AHB206" s="11"/>
      <c r="AHC206" s="11">
        <f t="shared" si="1766"/>
        <v>9.4496907305559644E-4</v>
      </c>
      <c r="AHD206" s="10">
        <f t="shared" si="1564"/>
        <v>85.997352387734082</v>
      </c>
      <c r="AHE206" s="9">
        <f t="shared" si="1107"/>
        <v>93.511503539891322</v>
      </c>
      <c r="AHF206" s="9">
        <f t="shared" si="1108"/>
        <v>78.24390472949284</v>
      </c>
      <c r="AHG206" s="115">
        <f t="shared" si="1565"/>
        <v>85.877704134692081</v>
      </c>
      <c r="AHH206" s="15">
        <f t="shared" si="1566"/>
        <v>9.4299753966887534E-4</v>
      </c>
      <c r="AHI206" s="11"/>
      <c r="AHJ206" s="11">
        <f t="shared" si="1767"/>
        <v>9.5140072987457878E-4</v>
      </c>
      <c r="AHK206" s="10">
        <f t="shared" si="1567"/>
        <v>85.912815025435975</v>
      </c>
      <c r="AHL206" s="9">
        <f t="shared" si="1109"/>
        <v>93.479167390017466</v>
      </c>
      <c r="AHM206" s="9">
        <f t="shared" si="1110"/>
        <v>78.107747129004835</v>
      </c>
      <c r="AHN206" s="115">
        <f t="shared" si="1568"/>
        <v>85.793457259511143</v>
      </c>
      <c r="AHO206" s="15">
        <f t="shared" si="1569"/>
        <v>9.494100327995783E-4</v>
      </c>
      <c r="AHP206" s="11"/>
      <c r="AHQ206" s="11">
        <f t="shared" si="1768"/>
        <v>9.5780493070771308E-4</v>
      </c>
      <c r="AHR206" s="10">
        <f t="shared" si="1570"/>
        <v>85.828056406292788</v>
      </c>
      <c r="AHS206" s="9">
        <f t="shared" si="1111"/>
        <v>93.446389965696085</v>
      </c>
      <c r="AHT206" s="9">
        <f t="shared" si="1112"/>
        <v>77.97159112101653</v>
      </c>
      <c r="AHU206" s="115">
        <f t="shared" si="1571"/>
        <v>85.708990543356308</v>
      </c>
      <c r="AHV206" s="15">
        <f t="shared" si="1572"/>
        <v>9.5579517241864875E-4</v>
      </c>
      <c r="AHW206" s="11"/>
      <c r="AHX206" s="11">
        <f t="shared" si="1769"/>
        <v>9.6418163680400248E-4</v>
      </c>
      <c r="AHY206" s="10">
        <f t="shared" si="1573"/>
        <v>85.743075748123488</v>
      </c>
      <c r="AHZ206" s="9">
        <f t="shared" si="1113"/>
        <v>93.41317017781185</v>
      </c>
      <c r="AIA206" s="9">
        <f t="shared" si="1114"/>
        <v>77.835436200166455</v>
      </c>
      <c r="AIB206" s="115">
        <f t="shared" si="1574"/>
        <v>85.62430318898916</v>
      </c>
      <c r="AIC206" s="15">
        <f t="shared" si="1575"/>
        <v>9.6215292247074939E-4</v>
      </c>
      <c r="AID206" s="11"/>
      <c r="AIE206" s="11">
        <f t="shared" si="1770"/>
        <v>9.705308117060259E-4</v>
      </c>
      <c r="AIF206" s="10">
        <f t="shared" si="1576"/>
        <v>85.657872291260958</v>
      </c>
      <c r="AIG206" s="9">
        <f t="shared" si="1115"/>
        <v>93.379506977879146</v>
      </c>
      <c r="AIH206" s="9">
        <f t="shared" si="1116"/>
        <v>77.699281865345327</v>
      </c>
      <c r="AII206" s="115">
        <f t="shared" si="1577"/>
        <v>85.539394421612229</v>
      </c>
      <c r="AIJ206" s="15">
        <f t="shared" si="1578"/>
        <v>9.6848324914738807E-4</v>
      </c>
      <c r="AIK206" s="11"/>
      <c r="AIL206" s="11">
        <f t="shared" si="1771"/>
        <v>9.7685242123137558E-4</v>
      </c>
      <c r="AIM206" s="10">
        <f t="shared" si="1579"/>
        <v>85.572445298447519</v>
      </c>
      <c r="AIN206" s="9">
        <f t="shared" si="1117"/>
        <v>93.345399357786988</v>
      </c>
      <c r="AIO206" s="9">
        <f t="shared" si="1118"/>
        <v>77.563127619744108</v>
      </c>
      <c r="AIP206" s="115">
        <f t="shared" si="1580"/>
        <v>85.454263488765548</v>
      </c>
      <c r="AIQ206" s="15">
        <f t="shared" si="1581"/>
        <v>9.7478612086818552E-4</v>
      </c>
      <c r="AIR206" s="11"/>
      <c r="AIS206" s="11">
        <f t="shared" si="1772"/>
        <v>9.8314643345393882E-4</v>
      </c>
      <c r="AIT206" s="10">
        <f t="shared" si="1582"/>
        <v>85.486794054726914</v>
      </c>
      <c r="AIU206" s="9">
        <f t="shared" si="1119"/>
        <v>93.310846349539347</v>
      </c>
      <c r="AIV206" s="9">
        <f t="shared" si="1120"/>
        <v>77.426972970900422</v>
      </c>
      <c r="AIW206" s="115">
        <f t="shared" si="1583"/>
        <v>85.368909660219884</v>
      </c>
      <c r="AIX206" s="15">
        <f t="shared" si="1584"/>
        <v>9.8106150826198684E-4</v>
      </c>
      <c r="AIY206" s="11"/>
      <c r="AIZ206" s="11">
        <f t="shared" si="1773"/>
        <v>9.8941281868499833E-4</v>
      </c>
      <c r="AJA206" s="10">
        <f t="shared" si="1585"/>
        <v>85.400917867333206</v>
      </c>
      <c r="AJB206" s="9">
        <f t="shared" si="1121"/>
        <v>93.27584702499108</v>
      </c>
      <c r="AJC206" s="9">
        <f t="shared" si="1122"/>
        <v>77.290817430744639</v>
      </c>
      <c r="AJD206" s="115">
        <f t="shared" si="1586"/>
        <v>85.283332227867859</v>
      </c>
      <c r="AJE206" s="15">
        <f t="shared" si="1587"/>
        <v>9.8730938414769154E-4</v>
      </c>
      <c r="AJF206" s="11"/>
      <c r="AJG206" s="11">
        <f t="shared" si="1774"/>
        <v>9.9565154945405816E-4</v>
      </c>
      <c r="AJH206" s="10">
        <f t="shared" si="1588"/>
        <v>85.314816065577389</v>
      </c>
      <c r="AJI206" s="9">
        <f t="shared" si="1123"/>
        <v>93.240400495579635</v>
      </c>
      <c r="AJJ206" s="9">
        <f t="shared" si="1124"/>
        <v>77.154660515641723</v>
      </c>
      <c r="AJK206" s="115">
        <f t="shared" si="1589"/>
        <v>85.197530505610672</v>
      </c>
      <c r="AJL206" s="15">
        <f t="shared" si="1590"/>
        <v>9.9352972351510367E-4</v>
      </c>
      <c r="AJM206" s="11"/>
      <c r="AJN206" s="11">
        <f t="shared" si="1775"/>
        <v>1.0018626004896715E-3</v>
      </c>
      <c r="AJO206" s="10">
        <f t="shared" si="1591"/>
        <v>85.228488000729726</v>
      </c>
      <c r="AJP206" s="9">
        <f t="shared" si="1125"/>
        <v>93.204505912052554</v>
      </c>
      <c r="AJQ206" s="9">
        <f t="shared" si="1126"/>
        <v>76.968581070133865</v>
      </c>
      <c r="AJR206" s="115">
        <f t="shared" si="1592"/>
        <v>85.086543491093209</v>
      </c>
      <c r="AJS206" s="15">
        <f t="shared" si="1593"/>
        <v>1.0028058354369673E-3</v>
      </c>
      <c r="AJT206" s="11"/>
      <c r="AJU206" s="11">
        <f t="shared" si="1776"/>
        <v>1.0111433274624347E-3</v>
      </c>
      <c r="AJV206" s="10">
        <f t="shared" si="1594"/>
        <v>85.116858995163128</v>
      </c>
      <c r="AJW206" s="9">
        <f t="shared" si="1127"/>
        <v>93.167937938448517</v>
      </c>
      <c r="AJX206" s="9">
        <f t="shared" si="1128"/>
        <v>76.90856684413221</v>
      </c>
      <c r="AJY206" s="115">
        <f t="shared" si="1595"/>
        <v>85.038252391290371</v>
      </c>
      <c r="AJZ206" s="15">
        <f t="shared" si="1596"/>
        <v>1.0042539844615759E-3</v>
      </c>
      <c r="AKA206" s="11"/>
      <c r="AKB206" s="11">
        <f t="shared" si="1777"/>
        <v>1.0125602034971616E-3</v>
      </c>
      <c r="AKC206" s="10">
        <f t="shared" si="1597"/>
        <v>85.068210465962977</v>
      </c>
      <c r="AKD206" s="9">
        <f t="shared" si="1129"/>
        <v>93.131264273173883</v>
      </c>
      <c r="AKE206" s="9">
        <f t="shared" si="1130"/>
        <v>77.675564553737914</v>
      </c>
      <c r="AKF206" s="115">
        <f t="shared" si="1598"/>
        <v>85.403414413455891</v>
      </c>
      <c r="AKG206" s="15">
        <f t="shared" si="1599"/>
        <v>9.5461552207951039E-4</v>
      </c>
      <c r="AKH206" s="11"/>
      <c r="AKI206" s="11">
        <f t="shared" si="1778"/>
        <v>9.6266275494866595E-4</v>
      </c>
      <c r="AKJ206" s="10">
        <f t="shared" si="1600"/>
        <v>85.434859878376145</v>
      </c>
      <c r="AKK206" s="9">
        <f t="shared" si="1131"/>
        <v>93.098126434963092</v>
      </c>
      <c r="AKL206" s="9">
        <f t="shared" si="1132"/>
        <v>78.553393819145228</v>
      </c>
      <c r="AKM206" s="115">
        <f t="shared" si="1601"/>
        <v>85.825760127054167</v>
      </c>
      <c r="AKN206" s="15">
        <f t="shared" si="1602"/>
        <v>8.9834997907571438E-4</v>
      </c>
      <c r="AKO206" s="11"/>
      <c r="AKP206" s="11">
        <f t="shared" si="1779"/>
        <v>9.061252558867336E-4</v>
      </c>
      <c r="AKQ206" s="10">
        <f t="shared" si="1603"/>
        <v>85.858846097273698</v>
      </c>
      <c r="AKR206" s="9">
        <f t="shared" si="1133"/>
        <v>93.06877979973963</v>
      </c>
      <c r="AKS206" s="9">
        <f t="shared" si="1134"/>
        <v>79.574748579228498</v>
      </c>
      <c r="AKT206" s="115">
        <f t="shared" si="1604"/>
        <v>86.321764189484071</v>
      </c>
      <c r="AKU206" s="15">
        <f t="shared" si="1605"/>
        <v>8.3345379972195246E-4</v>
      </c>
      <c r="AKV206" s="11"/>
      <c r="AKW206" s="11">
        <f t="shared" si="1780"/>
        <v>8.4094179209115655E-4</v>
      </c>
      <c r="AKX206" s="10">
        <f t="shared" si="1606"/>
        <v>86.356665606257479</v>
      </c>
      <c r="AKY206" s="9">
        <f t="shared" si="1135"/>
        <v>93.043519979735009</v>
      </c>
      <c r="AKZ206" s="9">
        <f t="shared" si="1136"/>
        <v>80.799664854549945</v>
      </c>
      <c r="ALA206" s="115">
        <f t="shared" si="1607"/>
        <v>86.921592417142477</v>
      </c>
      <c r="ALB206" s="15">
        <f t="shared" si="1608"/>
        <v>7.5623714000448759E-4</v>
      </c>
      <c r="ALC206" s="11"/>
      <c r="ALD206" s="11">
        <f t="shared" si="1781"/>
        <v>7.6341762437080632E-4</v>
      </c>
      <c r="ALE206" s="10">
        <f t="shared" si="1609"/>
        <v>86.958527265499555</v>
      </c>
      <c r="ALF206" s="9">
        <f t="shared" si="1137"/>
        <v>93.022723817601488</v>
      </c>
      <c r="ALG206" s="9">
        <f t="shared" si="1138"/>
        <v>82.350427505381958</v>
      </c>
      <c r="ALH206" s="115">
        <f t="shared" si="1610"/>
        <v>87.68657566149173</v>
      </c>
      <c r="ALI206" s="15">
        <f t="shared" si="1611"/>
        <v>6.5917039673493662E-4</v>
      </c>
      <c r="ALJ206" s="11"/>
      <c r="ALK206" s="11">
        <f t="shared" si="1782"/>
        <v>6.6601365951020602E-4</v>
      </c>
      <c r="ALL206" s="10">
        <f t="shared" si="1612"/>
        <v>87.725843607719383</v>
      </c>
      <c r="ALM206" s="9">
        <f t="shared" si="1139"/>
        <v>93.006923617765224</v>
      </c>
      <c r="ALN206" s="9">
        <f t="shared" si="1140"/>
        <v>84.565448924574682</v>
      </c>
      <c r="ALO206" s="115">
        <f t="shared" si="1613"/>
        <v>88.786186271169953</v>
      </c>
      <c r="ALP206" s="15">
        <f t="shared" si="1614"/>
        <v>5.213845324147598E-4</v>
      </c>
      <c r="ALQ206" s="12"/>
      <c r="ALR206" s="11">
        <f t="shared" si="1783"/>
        <v>5.278369241240587E-4</v>
      </c>
      <c r="ALS206" s="10">
        <f t="shared" si="1615"/>
        <v>88.828288649246488</v>
      </c>
      <c r="ALT206" s="9">
        <f t="shared" si="1141"/>
        <v>92.997038462936274</v>
      </c>
      <c r="ALU206" s="9">
        <f t="shared" si="1142"/>
        <v>89.252311919301377</v>
      </c>
      <c r="ALV206" s="115">
        <f t="shared" si="1616"/>
        <v>91.124675191118826</v>
      </c>
      <c r="ALW206" s="15">
        <f t="shared" si="1617"/>
        <v>2.312916367029082E-4</v>
      </c>
      <c r="ALX206" s="12"/>
      <c r="ALY206" s="11">
        <f t="shared" si="1784"/>
        <v>2.372294641045977E-4</v>
      </c>
      <c r="ALZ206" s="10">
        <f t="shared" si="1618"/>
        <v>91.170696913817864</v>
      </c>
      <c r="AMA206" s="9">
        <f t="shared" si="1143"/>
        <v>92.995093160868151</v>
      </c>
      <c r="AMB206" s="9">
        <f t="shared" si="1144"/>
        <v>89.337189812227237</v>
      </c>
      <c r="AMC206" s="115">
        <f t="shared" si="1619"/>
        <v>91.166141486547701</v>
      </c>
      <c r="AMD206" s="15">
        <f t="shared" si="1620"/>
        <v>2.2592903448350962E-4</v>
      </c>
      <c r="AME206" s="12"/>
      <c r="AMF206" s="11">
        <f t="shared" si="1785"/>
        <v>2.3185495120302499E-4</v>
      </c>
      <c r="AMG206" s="10">
        <f t="shared" si="1621"/>
        <v>91.212158465662753</v>
      </c>
      <c r="AMH206" s="9">
        <f t="shared" si="1145"/>
        <v>92.993237018506534</v>
      </c>
      <c r="AMI206" s="9">
        <f t="shared" si="1146"/>
        <v>89.422851127738952</v>
      </c>
      <c r="AMJ206" s="115">
        <f t="shared" si="1622"/>
        <v>91.20804407312275</v>
      </c>
      <c r="AMK206" s="15">
        <f t="shared" si="1623"/>
        <v>2.2052355137660367E-4</v>
      </c>
      <c r="AML206" s="12"/>
      <c r="AMM206" s="11">
        <f t="shared" si="1786"/>
        <v>2.2643779923119892E-4</v>
      </c>
      <c r="AMN206" s="10">
        <f t="shared" si="1624"/>
        <v>91.254056867724415</v>
      </c>
      <c r="AMO206" s="9">
        <f t="shared" si="1147"/>
        <v>92.991468632190887</v>
      </c>
      <c r="AMP206" s="9">
        <f t="shared" si="1148"/>
        <v>89.509287909490467</v>
      </c>
      <c r="AMQ206" s="115">
        <f t="shared" si="1625"/>
        <v>91.250378270840685</v>
      </c>
      <c r="AMR206" s="15">
        <f t="shared" si="1626"/>
        <v>2.1507559210636379E-4</v>
      </c>
      <c r="AMS206" s="12"/>
      <c r="AMT206" s="11">
        <f t="shared" si="1787"/>
        <v>2.2097841675026926E-4</v>
      </c>
      <c r="AMU206" s="10">
        <f t="shared" si="1627"/>
        <v>91.296387414098646</v>
      </c>
      <c r="AMV206" s="9">
        <f t="shared" si="1149"/>
        <v>92.989786541357276</v>
      </c>
      <c r="AMW206" s="9">
        <f t="shared" si="1150"/>
        <v>89.596492107865132</v>
      </c>
      <c r="AMX206" s="115">
        <f t="shared" si="1628"/>
        <v>91.293139324611204</v>
      </c>
      <c r="AMY206" s="15">
        <f t="shared" si="1629"/>
        <v>2.0958556364317161E-4</v>
      </c>
      <c r="AMZ206" s="12"/>
      <c r="ANA206" s="11">
        <f t="shared" si="1788"/>
        <v>2.1547721455023066E-4</v>
      </c>
      <c r="ANB206" s="10">
        <f t="shared" si="1630"/>
        <v>91.339145323876011</v>
      </c>
      <c r="ANC206" s="9">
        <f t="shared" si="1151"/>
        <v>92.988189228749391</v>
      </c>
      <c r="AND206" s="9">
        <f t="shared" si="1152"/>
        <v>89.684455581720314</v>
      </c>
      <c r="ANE206" s="115">
        <f t="shared" si="1631"/>
        <v>91.336322405234853</v>
      </c>
      <c r="ANF206" s="15">
        <f t="shared" si="1632"/>
        <v>2.040538751088907E-4</v>
      </c>
      <c r="ANG206" s="12"/>
      <c r="ANH206" s="11">
        <f t="shared" si="1789"/>
        <v>2.0993460555475936E-4</v>
      </c>
      <c r="ANI206" s="10">
        <f t="shared" si="1633"/>
        <v>91.382325742134526</v>
      </c>
      <c r="ANJ206" s="9">
        <f t="shared" si="1153"/>
        <v>92.986675120647959</v>
      </c>
      <c r="ANK206" s="9">
        <f t="shared" si="1154"/>
        <v>89.773170100208986</v>
      </c>
      <c r="ANL206" s="115">
        <f t="shared" si="1634"/>
        <v>91.37992261042848</v>
      </c>
      <c r="ANM206" s="15">
        <f t="shared" si="1635"/>
        <v>1.984809376785311E-4</v>
      </c>
      <c r="ANN206" s="12"/>
      <c r="ANO206" s="11">
        <f t="shared" si="1790"/>
        <v>2.0435100472244774E-4</v>
      </c>
      <c r="ANP206" s="10">
        <f t="shared" si="1636"/>
        <v>91.42592374097994</v>
      </c>
      <c r="ANQ206" s="9">
        <f t="shared" si="1155"/>
        <v>92.985242587118321</v>
      </c>
      <c r="ANR206" s="9">
        <f t="shared" si="1156"/>
        <v>89.862627344671026</v>
      </c>
      <c r="ANS206" s="115">
        <f t="shared" si="1637"/>
        <v>91.423934965894674</v>
      </c>
      <c r="ANT206" s="15">
        <f t="shared" si="1638"/>
        <v>1.9286716447872621E-4</v>
      </c>
      <c r="ANU206" s="12"/>
      <c r="ANV206" s="11">
        <f t="shared" si="1791"/>
        <v>1.9872682894487201E-4</v>
      </c>
      <c r="ANW206" s="10">
        <f t="shared" si="1639"/>
        <v>91.469934320629875</v>
      </c>
      <c r="ANX206" s="9">
        <f t="shared" si="1157"/>
        <v>92.983889942275908</v>
      </c>
      <c r="ANY206" s="9">
        <f t="shared" si="1158"/>
        <v>89.952818910597287</v>
      </c>
      <c r="ANZ206" s="115">
        <f t="shared" si="1640"/>
        <v>91.468354426436605</v>
      </c>
      <c r="AOA206" s="15">
        <f t="shared" si="1641"/>
        <v>1.8721297048281067E-4</v>
      </c>
      <c r="AOB206" s="12"/>
      <c r="AOC206" s="11">
        <f t="shared" si="1792"/>
        <v>1.9306249694129286E-4</v>
      </c>
      <c r="AOD206" s="10">
        <f t="shared" si="1642"/>
        <v>91.514352410543239</v>
      </c>
      <c r="AOE206" s="9">
        <f t="shared" si="1159"/>
        <v>92.982615444569547</v>
      </c>
      <c r="AOF206" s="9">
        <f t="shared" si="1160"/>
        <v>90.043736309663004</v>
      </c>
      <c r="AOG206" s="115">
        <f t="shared" si="1643"/>
        <v>91.513175877116282</v>
      </c>
      <c r="AOH206" s="15">
        <f t="shared" si="1644"/>
        <v>1.8151877240273892E-4</v>
      </c>
      <c r="AOI206" s="12"/>
      <c r="AOJ206" s="11">
        <f t="shared" si="1793"/>
        <v>1.8735842915018589E-4</v>
      </c>
      <c r="AOK206" s="10">
        <f t="shared" si="1645"/>
        <v>91.559172870593059</v>
      </c>
      <c r="AOL206" s="9">
        <f t="shared" si="1161"/>
        <v>92.981417297082089</v>
      </c>
      <c r="AOM206" s="9">
        <f t="shared" si="1162"/>
        <v>90.135370971829829</v>
      </c>
      <c r="AON206" s="115">
        <f t="shared" si="1646"/>
        <v>91.558394134455966</v>
      </c>
      <c r="AOO206" s="15">
        <f t="shared" si="1647"/>
        <v>1.7578498857781191E-4</v>
      </c>
      <c r="AOP206" s="12"/>
      <c r="AOQ206" s="11">
        <f t="shared" si="1794"/>
        <v>1.8161504761763316E-4</v>
      </c>
      <c r="AOR206" s="10">
        <f t="shared" si="1648"/>
        <v>91.604390492282249</v>
      </c>
      <c r="AOS206" s="9">
        <f t="shared" si="1163"/>
        <v>92.980293647848313</v>
      </c>
      <c r="AOT206" s="9">
        <f t="shared" si="1164"/>
        <v>90.22771424751221</v>
      </c>
      <c r="AOU206" s="115">
        <f t="shared" si="1649"/>
        <v>91.604003947680269</v>
      </c>
      <c r="AOV206" s="15">
        <f t="shared" si="1650"/>
        <v>1.7001203886051109E-4</v>
      </c>
      <c r="AOW206" s="12"/>
      <c r="AOX206" s="11">
        <f t="shared" si="1795"/>
        <v>1.7583277588282536E-4</v>
      </c>
      <c r="AOY206" s="10">
        <f t="shared" si="1815"/>
        <v>91.649999999999991</v>
      </c>
      <c r="AOZ206" s="9">
        <f t="shared" si="1165"/>
        <v>92.979242590189685</v>
      </c>
      <c r="APA206" s="9"/>
      <c r="APB206" s="97">
        <f t="shared" si="1652"/>
        <v>91.649999999999991</v>
      </c>
      <c r="APC206" s="15">
        <f t="shared" si="1816"/>
        <v>1.6420034449926034E-4</v>
      </c>
      <c r="APD206" s="11"/>
      <c r="APE206" s="11"/>
    </row>
    <row r="207" spans="1:1097" x14ac:dyDescent="0.2">
      <c r="A207" s="183"/>
      <c r="B207" s="183"/>
      <c r="C207" s="1">
        <f t="shared" si="1654"/>
        <v>180</v>
      </c>
      <c r="D207" s="1">
        <f t="shared" si="1655"/>
        <v>6024.5844021139956</v>
      </c>
      <c r="E207" s="1">
        <f t="shared" si="1656"/>
        <v>-16317921.817764627</v>
      </c>
      <c r="F207" s="2">
        <f t="shared" si="1657"/>
        <v>113.16</v>
      </c>
      <c r="G207" s="8">
        <f t="shared" si="1658"/>
        <v>1.9810000000000001E-3</v>
      </c>
      <c r="H207" s="6">
        <f t="shared" si="1659"/>
        <v>0.14400020254000001</v>
      </c>
      <c r="I207" s="2">
        <f t="shared" si="1660"/>
        <v>3500</v>
      </c>
      <c r="J207" s="3">
        <f t="shared" si="857"/>
        <v>58.333333333333336</v>
      </c>
      <c r="K207" s="3">
        <f t="shared" si="858"/>
        <v>366.52</v>
      </c>
      <c r="L207" s="1">
        <f t="shared" si="1661"/>
        <v>0.82</v>
      </c>
      <c r="M207" s="1">
        <f t="shared" si="1662"/>
        <v>0.66</v>
      </c>
      <c r="N207" s="1">
        <f t="shared" si="1797"/>
        <v>0.54120000000000001</v>
      </c>
      <c r="O207" s="3">
        <f t="shared" si="1167"/>
        <v>7.5227878787878781</v>
      </c>
      <c r="P207" s="40">
        <f t="shared" si="859"/>
        <v>570.9796</v>
      </c>
      <c r="Q207" s="1">
        <f t="shared" si="1663"/>
        <v>21.51</v>
      </c>
      <c r="R207" s="1">
        <f t="shared" si="1664"/>
        <v>151</v>
      </c>
      <c r="S207" s="2">
        <f t="shared" si="1665"/>
        <v>12587.54</v>
      </c>
      <c r="T207" s="1">
        <f t="shared" si="860"/>
        <v>83.916933333333333</v>
      </c>
      <c r="U207" s="7">
        <f t="shared" si="1666"/>
        <v>9.1849501318337995E-2</v>
      </c>
      <c r="V207" s="7">
        <f t="shared" si="861"/>
        <v>6.6258942829124593E-3</v>
      </c>
      <c r="W207" s="159">
        <f t="shared" si="1667"/>
        <v>3.4283282369456214E-2</v>
      </c>
      <c r="X207" s="40">
        <f t="shared" si="1798"/>
        <v>8095.2484858865882</v>
      </c>
      <c r="Y207" s="1">
        <f t="shared" si="1668"/>
        <v>0</v>
      </c>
      <c r="Z207" s="1">
        <f t="shared" si="1669"/>
        <v>113.16</v>
      </c>
      <c r="AA207" s="1">
        <f t="shared" si="1670"/>
        <v>91.649999999999991</v>
      </c>
      <c r="AB207" s="6">
        <f t="shared" si="863"/>
        <v>0.2895550479995273</v>
      </c>
      <c r="AC207" s="1">
        <f t="shared" si="1671"/>
        <v>526.19133708825245</v>
      </c>
      <c r="AD207" s="40">
        <f t="shared" si="1799"/>
        <v>36363.626619283568</v>
      </c>
      <c r="AE207" s="1">
        <f t="shared" si="1800"/>
        <v>0.15947988387208822</v>
      </c>
      <c r="AF207" s="2">
        <f t="shared" si="1801"/>
        <v>22</v>
      </c>
      <c r="AG207" s="10">
        <f t="shared" si="1802"/>
        <v>3.5085574451859411</v>
      </c>
      <c r="AH207" s="12">
        <f t="shared" si="1803"/>
        <v>0.49605130279286547</v>
      </c>
      <c r="AI207" s="43">
        <f t="shared" si="868"/>
        <v>-1.2274113588372594E-5</v>
      </c>
      <c r="AJ207" s="93">
        <f t="shared" si="869"/>
        <v>3.0930133205084424E-6</v>
      </c>
      <c r="AK207" s="43">
        <f t="shared" si="1168"/>
        <v>0</v>
      </c>
      <c r="AL207" s="43">
        <f t="shared" si="870"/>
        <v>3.1295318126067177E-4</v>
      </c>
      <c r="AM207" s="43"/>
      <c r="AN207" s="43">
        <f t="shared" si="1169"/>
        <v>0</v>
      </c>
      <c r="AO207" s="10">
        <f t="shared" si="1804"/>
        <v>94.904130196394121</v>
      </c>
      <c r="AP207" s="9"/>
      <c r="AQ207" s="9">
        <f t="shared" si="1805"/>
        <v>94.763590645811163</v>
      </c>
      <c r="AR207" s="104">
        <f t="shared" si="1171"/>
        <v>94.763590645811163</v>
      </c>
      <c r="AS207" s="15">
        <f t="shared" si="1806"/>
        <v>0</v>
      </c>
      <c r="AT207" s="49"/>
      <c r="AU207" s="11">
        <f t="shared" si="1807"/>
        <v>8.6805421039952774E-6</v>
      </c>
      <c r="AV207" s="10">
        <f t="shared" si="1808"/>
        <v>94.833859051070078</v>
      </c>
      <c r="AW207" s="9">
        <f t="shared" si="1809"/>
        <v>94.763590645811163</v>
      </c>
      <c r="AX207" s="9">
        <f t="shared" si="1810"/>
        <v>94.62312211712279</v>
      </c>
      <c r="AY207" s="97">
        <f t="shared" si="1175"/>
        <v>94.69335638146697</v>
      </c>
      <c r="AZ207" s="15">
        <f t="shared" si="1176"/>
        <v>8.6759862240969552E-6</v>
      </c>
      <c r="BA207" s="49"/>
      <c r="BB207" s="11">
        <f t="shared" si="1811"/>
        <v>1.7356866477408223E-5</v>
      </c>
      <c r="BC207" s="10">
        <f t="shared" si="1812"/>
        <v>94.763619309258019</v>
      </c>
      <c r="BD207" s="9">
        <f t="shared" si="1813"/>
        <v>94.76358790862146</v>
      </c>
      <c r="BE207" s="9">
        <f t="shared" si="875"/>
        <v>94.482724336276448</v>
      </c>
      <c r="BF207" s="97">
        <f t="shared" si="1179"/>
        <v>94.623156122448961</v>
      </c>
      <c r="BG207" s="15">
        <f t="shared" si="1814"/>
        <v>1.7347433672645201E-5</v>
      </c>
      <c r="BH207" s="49"/>
      <c r="BI207" s="11">
        <f t="shared" si="1181"/>
        <v>2.6028651366914252E-5</v>
      </c>
      <c r="BJ207" s="10">
        <f t="shared" si="1182"/>
        <v>94.693408100825565</v>
      </c>
      <c r="BK207" s="9">
        <f t="shared" si="876"/>
        <v>94.763576965589664</v>
      </c>
      <c r="BL207" s="9">
        <f t="shared" si="1183"/>
        <v>94.342397019683958</v>
      </c>
      <c r="BM207" s="97">
        <f t="shared" si="1184"/>
        <v>94.552986992636818</v>
      </c>
      <c r="BN207" s="15">
        <f t="shared" si="1185"/>
        <v>2.6014022092094218E-5</v>
      </c>
      <c r="BO207" s="49"/>
      <c r="BP207" s="11">
        <f t="shared" si="1186"/>
        <v>3.4695576089209606E-5</v>
      </c>
      <c r="BQ207" s="10">
        <f t="shared" si="1187"/>
        <v>94.623222555571544</v>
      </c>
      <c r="BR207" s="9">
        <f t="shared" si="877"/>
        <v>94.76355235725643</v>
      </c>
      <c r="BS207" s="9">
        <f t="shared" si="1188"/>
        <v>94.202139874291149</v>
      </c>
      <c r="BT207" s="97">
        <f t="shared" si="1189"/>
        <v>94.482846115773782</v>
      </c>
      <c r="BU207" s="15">
        <f t="shared" si="1190"/>
        <v>3.4675432381357561E-5</v>
      </c>
      <c r="BV207" s="12"/>
      <c r="BW207" s="11">
        <f t="shared" si="1191"/>
        <v>4.335732107670585E-5</v>
      </c>
      <c r="BX207" s="10">
        <f t="shared" si="1192"/>
        <v>94.55305980366083</v>
      </c>
      <c r="BY207" s="9">
        <f t="shared" si="878"/>
        <v>94.763508634155031</v>
      </c>
      <c r="BZ207" s="9">
        <f t="shared" si="1193"/>
        <v>94.061952597650631</v>
      </c>
      <c r="CA207" s="97">
        <f t="shared" si="1194"/>
        <v>94.412730615902831</v>
      </c>
      <c r="CB207" s="15">
        <f t="shared" si="1195"/>
        <v>4.3331346636703359E-5</v>
      </c>
      <c r="CC207" s="12"/>
      <c r="CD207" s="11">
        <f t="shared" si="1196"/>
        <v>5.2013567922746962E-5</v>
      </c>
      <c r="CE207" s="10">
        <f t="shared" si="1197"/>
        <v>94.482916976058334</v>
      </c>
      <c r="CF207" s="9">
        <f t="shared" si="879"/>
        <v>94.763440357606001</v>
      </c>
      <c r="CG207" s="9">
        <f t="shared" si="1198"/>
        <v>93.921834877996403</v>
      </c>
      <c r="CH207" s="97">
        <f t="shared" si="1199"/>
        <v>94.342637617801202</v>
      </c>
      <c r="CI207" s="15">
        <f t="shared" si="1200"/>
        <v>5.1981448196239368E-5</v>
      </c>
      <c r="CJ207" s="12"/>
      <c r="CK207" s="11">
        <f t="shared" si="1201"/>
        <v>6.0663999426431335E-5</v>
      </c>
      <c r="CL207" s="10">
        <f t="shared" si="1202"/>
        <v>94.412791204961394</v>
      </c>
      <c r="CM207" s="9">
        <f t="shared" si="880"/>
        <v>94.763342100506634</v>
      </c>
      <c r="CN207" s="9">
        <f t="shared" si="1203"/>
        <v>93.78178639432241</v>
      </c>
      <c r="CO207" s="97">
        <f t="shared" si="1204"/>
        <v>94.272564247414522</v>
      </c>
      <c r="CP207" s="15">
        <f t="shared" si="1205"/>
        <v>6.0625421683811638E-5</v>
      </c>
      <c r="CQ207" s="12"/>
      <c r="CR207" s="11">
        <f t="shared" si="1206"/>
        <v>6.9308299636891465E-5</v>
      </c>
      <c r="CS207" s="10">
        <f t="shared" si="1207"/>
        <v>94.342679624231465</v>
      </c>
      <c r="CT207" s="9">
        <f t="shared" si="881"/>
        <v>94.763208448115023</v>
      </c>
      <c r="CU207" s="9">
        <f t="shared" si="882"/>
        <v>93.641806816463713</v>
      </c>
      <c r="CV207" s="97">
        <f t="shared" si="1208"/>
        <v>94.202507632289368</v>
      </c>
      <c r="CW207" s="15">
        <f t="shared" si="1209"/>
        <v>6.9262953052422221E-5</v>
      </c>
      <c r="CX207" s="12"/>
      <c r="CY207" s="11">
        <f t="shared" si="1210"/>
        <v>7.7946153897103098E-5</v>
      </c>
      <c r="CZ207" s="10">
        <f t="shared" si="1211"/>
        <v>94.272579369824314</v>
      </c>
      <c r="DA207" s="9">
        <f t="shared" si="883"/>
        <v>94.763033998828476</v>
      </c>
      <c r="DB207" s="9">
        <f t="shared" si="884"/>
        <v>93.501895805179643</v>
      </c>
      <c r="DC207" s="97">
        <f t="shared" si="1212"/>
        <v>94.13246490200406</v>
      </c>
      <c r="DD207" s="15">
        <f t="shared" si="1213"/>
        <v>7.7893729627171135E-5</v>
      </c>
      <c r="DE207" s="12"/>
      <c r="DF207" s="11">
        <f t="shared" si="1214"/>
        <v>8.6577248887229167E-5</v>
      </c>
      <c r="DG207" s="10">
        <f t="shared" si="1215"/>
        <v>94.202487580218346</v>
      </c>
      <c r="DH207" s="9">
        <f t="shared" si="885"/>
        <v>94.762813364956131</v>
      </c>
      <c r="DI207" s="9">
        <f t="shared" si="886"/>
        <v>93.362053012240494</v>
      </c>
      <c r="DJ207" s="97">
        <f t="shared" si="1216"/>
        <v>94.062433188598305</v>
      </c>
      <c r="DK207" s="15">
        <f t="shared" si="1217"/>
        <v>8.6517440147622585E-5</v>
      </c>
      <c r="DL207" s="12"/>
      <c r="DM207" s="11">
        <f t="shared" si="1218"/>
        <v>9.5201272667412587E-5</v>
      </c>
      <c r="DN207" s="10">
        <f t="shared" si="1219"/>
        <v>94.132401396841701</v>
      </c>
      <c r="DO207" s="9">
        <f t="shared" si="887"/>
        <v>94.762541173485445</v>
      </c>
      <c r="DP207" s="9">
        <f t="shared" si="888"/>
        <v>93.222278080516446</v>
      </c>
      <c r="DQ207" s="97">
        <f t="shared" si="1220"/>
        <v>93.992409627000939</v>
      </c>
      <c r="DR207" s="15">
        <f t="shared" si="1221"/>
        <v>9.5133774809651468E-5</v>
      </c>
      <c r="DS207" s="12"/>
      <c r="DT207" s="11">
        <f t="shared" si="1222"/>
        <v>1.0381791472007224E-4</v>
      </c>
      <c r="DU207" s="10">
        <f t="shared" si="1223"/>
        <v>94.062317964497339</v>
      </c>
      <c r="DV207" s="9">
        <f t="shared" si="889"/>
        <v>94.76221206684238</v>
      </c>
      <c r="DW207" s="9">
        <f t="shared" si="890"/>
        <v>93.082570644068355</v>
      </c>
      <c r="DX207" s="97">
        <f t="shared" si="1224"/>
        <v>93.922391355455375</v>
      </c>
      <c r="DY207" s="15">
        <f t="shared" si="1225"/>
        <v>1.0374242530679142E-4</v>
      </c>
      <c r="DZ207" s="12"/>
      <c r="EA207" s="11">
        <f t="shared" si="1226"/>
        <v>1.1242686599171262E-4</v>
      </c>
      <c r="EB207" s="10">
        <f t="shared" si="1227"/>
        <v>93.992234431785846</v>
      </c>
      <c r="EC207" s="9">
        <f t="shared" si="891"/>
        <v>94.761820703645128</v>
      </c>
      <c r="ED207" s="9">
        <f t="shared" si="892"/>
        <v>92.94293032824342</v>
      </c>
      <c r="EE207" s="97">
        <f t="shared" si="1228"/>
        <v>93.852375515944274</v>
      </c>
      <c r="EF207" s="15">
        <f t="shared" si="1229"/>
        <v>1.123430848708842E-4</v>
      </c>
      <c r="EG207" s="12"/>
      <c r="EH207" s="11">
        <f t="shared" si="1230"/>
        <v>1.2102781893404366E-4</v>
      </c>
      <c r="EI207" s="10">
        <f t="shared" si="1231"/>
        <v>93.922147951527364</v>
      </c>
      <c r="EJ207" s="9">
        <f t="shared" si="893"/>
        <v>94.761361759451077</v>
      </c>
      <c r="EK207" s="9">
        <f t="shared" si="894"/>
        <v>92.803356749770302</v>
      </c>
      <c r="EL207" s="97">
        <f t="shared" si="1232"/>
        <v>93.782359254610697</v>
      </c>
      <c r="EM207" s="15">
        <f t="shared" si="1233"/>
        <v>1.2093544831232695E-4</v>
      </c>
      <c r="EN207" s="12"/>
      <c r="EO207" s="11">
        <f t="shared" si="1234"/>
        <v>1.2962046754474245E-4</v>
      </c>
      <c r="EP207" s="10">
        <f t="shared" si="1235"/>
        <v>93.85205568117982</v>
      </c>
      <c r="EQ207" s="9">
        <f t="shared" si="895"/>
        <v>94.760829927496914</v>
      </c>
      <c r="ER207" s="9">
        <f t="shared" si="896"/>
        <v>92.663849516859116</v>
      </c>
      <c r="ES207" s="97">
        <f t="shared" si="1236"/>
        <v>93.712339722178015</v>
      </c>
      <c r="ET207" s="15">
        <f t="shared" si="1237"/>
        <v>1.2951921205962448E-4</v>
      </c>
      <c r="EU207" s="12"/>
      <c r="EV207" s="11">
        <f t="shared" si="1238"/>
        <v>1.382045074075022E-4</v>
      </c>
      <c r="EW207" s="10">
        <f t="shared" si="1239"/>
        <v>93.781954783256054</v>
      </c>
      <c r="EX207" s="9">
        <f t="shared" si="897"/>
        <v>94.760219919431563</v>
      </c>
      <c r="EY207" s="9">
        <f t="shared" si="898"/>
        <v>92.524408229302097</v>
      </c>
      <c r="EZ207" s="97">
        <f t="shared" si="1240"/>
        <v>93.642314074366823</v>
      </c>
      <c r="FA207" s="15">
        <f t="shared" si="1241"/>
        <v>1.3809407419842872E-4</v>
      </c>
      <c r="FB207" s="12"/>
      <c r="FC207" s="11">
        <f t="shared" si="1242"/>
        <v>1.4677963573161073E-4</v>
      </c>
      <c r="FD207" s="10">
        <f t="shared" si="1243"/>
        <v>93.711842425737686</v>
      </c>
      <c r="FE207" s="9">
        <f t="shared" si="899"/>
        <v>94.759526466041791</v>
      </c>
      <c r="FF207" s="9">
        <f t="shared" si="900"/>
        <v>92.385032478578665</v>
      </c>
      <c r="FG207" s="97">
        <f t="shared" si="1244"/>
        <v>93.572279472310228</v>
      </c>
      <c r="FH207" s="15">
        <f t="shared" si="1245"/>
        <v>1.4665973450987108E-4</v>
      </c>
      <c r="FI207" s="12"/>
      <c r="FJ207" s="11">
        <f t="shared" si="1246"/>
        <v>1.5534555139083217E-4</v>
      </c>
      <c r="FK207" s="10">
        <f t="shared" si="1247"/>
        <v>93.641715782487424</v>
      </c>
      <c r="FL207" s="9">
        <f t="shared" si="901"/>
        <v>94.758744317970425</v>
      </c>
      <c r="FM207" s="9">
        <f t="shared" si="902"/>
        <v>92.245721847960112</v>
      </c>
      <c r="FN207" s="97">
        <f t="shared" si="1248"/>
        <v>93.502233082965262</v>
      </c>
      <c r="FO207" s="15">
        <f t="shared" si="1249"/>
        <v>1.552158945084625E-4</v>
      </c>
      <c r="FP207" s="12"/>
      <c r="FQ207" s="11">
        <f t="shared" si="1250"/>
        <v>1.6390195496185305E-4</v>
      </c>
      <c r="FR207" s="10">
        <f t="shared" si="1251"/>
        <v>93.57157203365739</v>
      </c>
      <c r="FS207" s="9">
        <f t="shared" si="903"/>
        <v>94.75786824642671</v>
      </c>
      <c r="FT207" s="9">
        <f t="shared" si="904"/>
        <v>92.106475912619132</v>
      </c>
      <c r="FU207" s="97">
        <f t="shared" si="1252"/>
        <v>93.432172079522928</v>
      </c>
      <c r="FV207" s="15">
        <f t="shared" si="1253"/>
        <v>1.6376225747918996E-4</v>
      </c>
      <c r="FW207" s="12"/>
      <c r="FX207" s="11">
        <f t="shared" si="1254"/>
        <v>1.7244854876197207E-4</v>
      </c>
      <c r="FY207" s="10">
        <f t="shared" si="1255"/>
        <v>93.501408366095973</v>
      </c>
      <c r="FZ207" s="9">
        <f t="shared" si="905"/>
        <v>94.756893043888951</v>
      </c>
      <c r="GA207" s="9">
        <f t="shared" si="906"/>
        <v>91.96729423973963</v>
      </c>
      <c r="GB207" s="97">
        <f t="shared" si="1256"/>
        <v>93.362093641814283</v>
      </c>
      <c r="GC207" s="15">
        <f t="shared" si="1257"/>
        <v>1.7229852851415096E-4</v>
      </c>
      <c r="GD207" s="12"/>
      <c r="GE207" s="11">
        <f t="shared" si="1258"/>
        <v>1.8098503688631048E-4</v>
      </c>
      <c r="GF207" s="10">
        <f t="shared" si="1259"/>
        <v>93.43122197375078</v>
      </c>
      <c r="GG207" s="9">
        <f t="shared" si="907"/>
        <v>94.755813524799024</v>
      </c>
      <c r="GH207" s="9">
        <f t="shared" si="908"/>
        <v>91.828176388629686</v>
      </c>
      <c r="GI207" s="97">
        <f t="shared" si="1260"/>
        <v>93.291994956714348</v>
      </c>
      <c r="GJ207" s="15">
        <f t="shared" si="1261"/>
        <v>1.8082441454845091E-4</v>
      </c>
      <c r="GK207" s="12"/>
      <c r="GL207" s="11">
        <f t="shared" si="1262"/>
        <v>1.8951112524432729E-4</v>
      </c>
      <c r="GM207" s="10">
        <f t="shared" si="1263"/>
        <v>93.361010058069127</v>
      </c>
      <c r="GN207" s="9">
        <f t="shared" si="909"/>
        <v>94.754624526248662</v>
      </c>
      <c r="GO207" s="9">
        <f t="shared" si="910"/>
        <v>91.689121910836747</v>
      </c>
      <c r="GP207" s="115">
        <f t="shared" si="1264"/>
        <v>93.221873218542697</v>
      </c>
      <c r="GQ207" s="15">
        <f t="shared" si="1265"/>
        <v>1.8933962439549485E-4</v>
      </c>
      <c r="GR207" s="12"/>
      <c r="GS207" s="11">
        <f t="shared" si="1266"/>
        <v>1.980265215957184E-4</v>
      </c>
      <c r="GT207" s="10">
        <f t="shared" si="1267"/>
        <v>93.29076982839544</v>
      </c>
      <c r="GU207" s="9">
        <f t="shared" si="911"/>
        <v>94.7533209086574</v>
      </c>
      <c r="GV207" s="9">
        <f t="shared" si="912"/>
        <v>91.5501303502637</v>
      </c>
      <c r="GW207" s="115">
        <f t="shared" si="1268"/>
        <v>93.151725629460543</v>
      </c>
      <c r="GX207" s="15">
        <f t="shared" si="1269"/>
        <v>1.9784386878168216E-4</v>
      </c>
      <c r="GY207" s="12"/>
      <c r="GZ207" s="11">
        <f t="shared" si="1270"/>
        <v>2.0653093558575041E-4</v>
      </c>
      <c r="HA207" s="10">
        <f t="shared" si="1271"/>
        <v>93.220498502364848</v>
      </c>
      <c r="HB207" s="9">
        <f t="shared" si="913"/>
        <v>94.751897556441918</v>
      </c>
      <c r="HC207" s="9">
        <f t="shared" si="914"/>
        <v>91.411201243287962</v>
      </c>
      <c r="HD207" s="97">
        <f t="shared" si="1272"/>
        <v>93.08154939986494</v>
      </c>
      <c r="HE207" s="15">
        <f t="shared" si="1273"/>
        <v>2.063368603803941E-4</v>
      </c>
      <c r="HF207" s="12"/>
      <c r="HG207" s="11">
        <f t="shared" si="1274"/>
        <v>2.1502407877988517E-4</v>
      </c>
      <c r="HH207" s="10">
        <f t="shared" si="1275"/>
        <v>93.150193306293971</v>
      </c>
      <c r="HI207" s="9">
        <f t="shared" si="915"/>
        <v>94.750349378676717</v>
      </c>
      <c r="HJ207" s="9">
        <f t="shared" si="916"/>
        <v>91.272334118882483</v>
      </c>
      <c r="HK207" s="97">
        <f t="shared" si="1276"/>
        <v>93.0113417487796</v>
      </c>
      <c r="HL207" s="15">
        <f t="shared" si="1277"/>
        <v>2.1481831384532988E-4</v>
      </c>
      <c r="HM207" s="12"/>
      <c r="HN207" s="11">
        <f t="shared" si="1278"/>
        <v>2.2350566469777779E-4</v>
      </c>
      <c r="HO207" s="10">
        <f t="shared" si="1279"/>
        <v>93.079851475568219</v>
      </c>
      <c r="HP207" s="9">
        <f t="shared" si="917"/>
        <v>94.748671309745902</v>
      </c>
      <c r="HQ207" s="9">
        <f t="shared" si="918"/>
        <v>91.133528498737718</v>
      </c>
      <c r="HR207" s="115">
        <f t="shared" si="1280"/>
        <v>92.94109990424181</v>
      </c>
      <c r="HS207" s="15">
        <f t="shared" si="1281"/>
        <v>2.2328794584322478E-4</v>
      </c>
      <c r="HT207" s="12"/>
      <c r="HU207" s="11">
        <f t="shared" si="1672"/>
        <v>2.3197540884665839E-4</v>
      </c>
      <c r="HV207" s="10">
        <f t="shared" si="1282"/>
        <v>93.009470255025121</v>
      </c>
      <c r="HW207" s="9">
        <f t="shared" si="919"/>
        <v>94.746858309985953</v>
      </c>
      <c r="HX207" s="9">
        <f t="shared" si="920"/>
        <v>90.994783897386327</v>
      </c>
      <c r="HY207" s="115">
        <f t="shared" si="1283"/>
        <v>92.87082110368614</v>
      </c>
      <c r="HZ207" s="15">
        <f t="shared" si="1284"/>
        <v>2.3174547508585219E-4</v>
      </c>
      <c r="IA207" s="12"/>
      <c r="IB207" s="11">
        <f t="shared" si="1673"/>
        <v>2.4043302875401869E-4</v>
      </c>
      <c r="IC207" s="10">
        <f t="shared" si="1285"/>
        <v>92.939046899334429</v>
      </c>
      <c r="ID207" s="9">
        <f t="shared" si="921"/>
        <v>94.744905366319358</v>
      </c>
      <c r="IE207" s="9">
        <f t="shared" si="922"/>
        <v>90.856099822329313</v>
      </c>
      <c r="IF207" s="115">
        <f t="shared" si="1286"/>
        <v>92.800502594324342</v>
      </c>
      <c r="IG207" s="15">
        <f t="shared" si="1287"/>
        <v>2.4019062236136726E-4</v>
      </c>
      <c r="IH207" s="12"/>
      <c r="II207" s="11">
        <f t="shared" si="1674"/>
        <v>2.4887824399964195E-4</v>
      </c>
      <c r="IJ207" s="10">
        <f t="shared" si="1288"/>
        <v>92.868578673374316</v>
      </c>
      <c r="IK207" s="9">
        <f t="shared" si="923"/>
        <v>94.742807492878967</v>
      </c>
      <c r="IL207" s="9">
        <f t="shared" si="924"/>
        <v>90.717475774163162</v>
      </c>
      <c r="IM207" s="115">
        <f t="shared" si="1289"/>
        <v>92.730141633521072</v>
      </c>
      <c r="IN207" s="15">
        <f t="shared" si="1290"/>
        <v>2.4862311056502042E-4</v>
      </c>
      <c r="IO207" s="12"/>
      <c r="IP207" s="11">
        <f t="shared" si="1675"/>
        <v>2.5731077624701004E-4</v>
      </c>
      <c r="IQ207" s="10">
        <f t="shared" si="1291"/>
        <v>92.798062852603408</v>
      </c>
      <c r="IR207" s="9">
        <f t="shared" si="925"/>
        <v>94.740559731622866</v>
      </c>
      <c r="IS207" s="9">
        <f t="shared" si="926"/>
        <v>90.578911246709666</v>
      </c>
      <c r="IT207" s="115">
        <f t="shared" si="1292"/>
        <v>92.659735489166266</v>
      </c>
      <c r="IU207" s="15">
        <f t="shared" si="1293"/>
        <v>2.5704266472911233E-4</v>
      </c>
      <c r="IV207" s="12"/>
      <c r="IW207" s="11">
        <f t="shared" si="1676"/>
        <v>2.6573034927398337E-4</v>
      </c>
      <c r="IX207" s="10">
        <f t="shared" si="1294"/>
        <v>92.727496723429326</v>
      </c>
      <c r="IY207" s="9">
        <f t="shared" si="927"/>
        <v>94.738157152939735</v>
      </c>
      <c r="IZ207" s="9">
        <f t="shared" si="928"/>
        <v>90.440405727146626</v>
      </c>
      <c r="JA207" s="115">
        <f t="shared" si="1295"/>
        <v>92.58928144004318</v>
      </c>
      <c r="JB207" s="15">
        <f t="shared" si="1296"/>
        <v>2.6544901205231017E-4</v>
      </c>
      <c r="JC207" s="12"/>
      <c r="JD207" s="11">
        <f t="shared" si="1677"/>
        <v>2.7413668900282465E-4</v>
      </c>
      <c r="JE207" s="10">
        <f t="shared" si="1297"/>
        <v>92.656877583572907</v>
      </c>
      <c r="JF207" s="9">
        <f t="shared" si="929"/>
        <v>94.735594856244546</v>
      </c>
      <c r="JG207" s="9">
        <f t="shared" si="930"/>
        <v>90.301958696140332</v>
      </c>
      <c r="JH207" s="115">
        <f t="shared" si="1298"/>
        <v>92.518776776192439</v>
      </c>
      <c r="JI207" s="15">
        <f t="shared" si="1299"/>
        <v>2.7384188192826326E-4</v>
      </c>
      <c r="JJ207" s="12"/>
      <c r="JK207" s="11">
        <f t="shared" si="1678"/>
        <v>2.8252952352954454E-4</v>
      </c>
      <c r="JL207" s="10">
        <f t="shared" si="1300"/>
        <v>92.586202742428384</v>
      </c>
      <c r="JM207" s="9">
        <f t="shared" si="931"/>
        <v>94.732867970564428</v>
      </c>
      <c r="JN207" s="9">
        <f t="shared" si="932"/>
        <v>90.163569627978873</v>
      </c>
      <c r="JO207" s="115">
        <f t="shared" si="1301"/>
        <v>92.448218799271643</v>
      </c>
      <c r="JP207" s="15">
        <f t="shared" si="1302"/>
        <v>2.8222100597355171E-4</v>
      </c>
      <c r="JQ207" s="12"/>
      <c r="JR207" s="11">
        <f t="shared" si="1679"/>
        <v>2.9090858315258795E-4</v>
      </c>
      <c r="JS207" s="10">
        <f t="shared" si="1303"/>
        <v>92.515469521419035</v>
      </c>
      <c r="JT207" s="9">
        <f t="shared" si="933"/>
        <v>94.729971655114639</v>
      </c>
      <c r="JU207" s="9">
        <f t="shared" si="934"/>
        <v>90.025237990708078</v>
      </c>
      <c r="JV207" s="115">
        <f t="shared" si="1304"/>
        <v>92.377604822911366</v>
      </c>
      <c r="JW207" s="15">
        <f t="shared" si="1305"/>
        <v>2.9058611805486082E-4</v>
      </c>
      <c r="JX207" s="12"/>
      <c r="JY207" s="11">
        <f t="shared" si="1680"/>
        <v>2.9927360040075425E-4</v>
      </c>
      <c r="JZ207" s="10">
        <f t="shared" si="1306"/>
        <v>92.444675254349164</v>
      </c>
      <c r="KA207" s="9">
        <f t="shared" si="935"/>
        <v>94.726901099864506</v>
      </c>
      <c r="KB207" s="9">
        <f t="shared" si="936"/>
        <v>89.886963246266916</v>
      </c>
      <c r="KC207" s="115">
        <f t="shared" si="1307"/>
        <v>92.306932173065718</v>
      </c>
      <c r="KD207" s="15">
        <f t="shared" si="1308"/>
        <v>2.9893695431558502E-4</v>
      </c>
      <c r="KE207" s="12"/>
      <c r="KF207" s="11">
        <f t="shared" si="1681"/>
        <v>3.0762431006054223E-4</v>
      </c>
      <c r="KG207" s="10">
        <f t="shared" si="1309"/>
        <v>92.37381728775074</v>
      </c>
      <c r="KH207" s="9">
        <f t="shared" si="937"/>
        <v>94.723651526093278</v>
      </c>
      <c r="KI207" s="9">
        <f t="shared" si="938"/>
        <v>89.748744850625584</v>
      </c>
      <c r="KJ207" s="115">
        <f t="shared" si="1310"/>
        <v>92.236198188359424</v>
      </c>
      <c r="KK207" s="15">
        <f t="shared" si="1311"/>
        <v>3.0727325320161917E-4</v>
      </c>
      <c r="KL207" s="12"/>
      <c r="KM207" s="11">
        <f t="shared" si="1682"/>
        <v>3.1596044920270997E-4</v>
      </c>
      <c r="KN207" s="10">
        <f t="shared" si="1312"/>
        <v>92.302892981226279</v>
      </c>
      <c r="KO207" s="9">
        <f t="shared" si="939"/>
        <v>94.720218186935739</v>
      </c>
      <c r="KP207" s="9">
        <f t="shared" si="940"/>
        <v>89.610582253924591</v>
      </c>
      <c r="KQ207" s="115">
        <f t="shared" si="1313"/>
        <v>92.165400220430172</v>
      </c>
      <c r="KR207" s="15">
        <f t="shared" si="1314"/>
        <v>3.1559475548646661E-4</v>
      </c>
      <c r="KS207" s="12"/>
      <c r="KT207" s="11">
        <f t="shared" si="1683"/>
        <v>3.2428175720814698E-4</v>
      </c>
      <c r="KU207" s="10">
        <f t="shared" si="1315"/>
        <v>92.231899707787079</v>
      </c>
      <c r="KV207" s="9">
        <f t="shared" si="941"/>
        <v>94.716596367917532</v>
      </c>
      <c r="KW207" s="9">
        <f t="shared" si="942"/>
        <v>89.47247490061406</v>
      </c>
      <c r="KX207" s="115">
        <f t="shared" si="1316"/>
        <v>92.094535634265796</v>
      </c>
      <c r="KY207" s="15">
        <f t="shared" si="1317"/>
        <v>3.2390120429571584E-4</v>
      </c>
      <c r="KZ207" s="12"/>
      <c r="LA207" s="11">
        <f t="shared" si="1684"/>
        <v>3.3258797579310514E-4</v>
      </c>
      <c r="LB207" s="10">
        <f t="shared" si="1318"/>
        <v>92.160834854186348</v>
      </c>
      <c r="LC207" s="9">
        <f t="shared" si="943"/>
        <v>94.712781387480035</v>
      </c>
      <c r="LD207" s="9">
        <f t="shared" si="944"/>
        <v>89.334422229595077</v>
      </c>
      <c r="LE207" s="115">
        <f t="shared" si="1319"/>
        <v>92.023601808537563</v>
      </c>
      <c r="LF207" s="15">
        <f t="shared" si="1320"/>
        <v>3.3219234513070714E-4</v>
      </c>
      <c r="LG207" s="12"/>
      <c r="LH207" s="11">
        <f t="shared" si="1685"/>
        <v>3.4087884903366284E-4</v>
      </c>
      <c r="LI207" s="10">
        <f t="shared" si="1321"/>
        <v>92.089695821248114</v>
      </c>
      <c r="LJ207" s="9">
        <f t="shared" si="945"/>
        <v>94.708768597494853</v>
      </c>
      <c r="LK207" s="9">
        <f t="shared" si="946"/>
        <v>89.196423674361299</v>
      </c>
      <c r="LL207" s="115">
        <f t="shared" si="1322"/>
        <v>91.952596135928076</v>
      </c>
      <c r="LM207" s="15">
        <f t="shared" si="1323"/>
        <v>3.404679258915821E-4</v>
      </c>
      <c r="LN207" s="12"/>
      <c r="LO207" s="11">
        <f t="shared" si="1686"/>
        <v>3.4915412338952902E-4</v>
      </c>
      <c r="LP207" s="10">
        <f t="shared" si="1324"/>
        <v>92.018480024191007</v>
      </c>
      <c r="LQ207" s="9">
        <f t="shared" si="947"/>
        <v>94.704553383767646</v>
      </c>
      <c r="LR207" s="9">
        <f t="shared" si="948"/>
        <v>89.058478663141656</v>
      </c>
      <c r="LS207" s="115">
        <f t="shared" si="1325"/>
        <v>91.881516023454651</v>
      </c>
      <c r="LT207" s="15">
        <f t="shared" si="1326"/>
        <v>3.4872769689957414E-4</v>
      </c>
      <c r="LU207" s="12"/>
      <c r="LV207" s="11">
        <f t="shared" si="1687"/>
        <v>3.5741354772713958E-4</v>
      </c>
      <c r="LW207" s="10">
        <f t="shared" si="1327"/>
        <v>91.947184892947234</v>
      </c>
      <c r="LX207" s="9">
        <f t="shared" si="949"/>
        <v>94.700131166531392</v>
      </c>
      <c r="LY207" s="9">
        <f t="shared" si="950"/>
        <v>88.920586619044485</v>
      </c>
      <c r="LZ207" s="115">
        <f t="shared" si="1328"/>
        <v>91.810358892787946</v>
      </c>
      <c r="MA207" s="15">
        <f t="shared" si="1329"/>
        <v>3.5697141091858153E-4</v>
      </c>
      <c r="MB207" s="12"/>
      <c r="MC207" s="11">
        <f t="shared" si="1688"/>
        <v>3.6565687334200105E-4</v>
      </c>
      <c r="MD207" s="10">
        <f t="shared" si="1330"/>
        <v>91.875807872476955</v>
      </c>
      <c r="ME207" s="9">
        <f t="shared" si="951"/>
        <v>94.695497400928986</v>
      </c>
      <c r="MF207" s="9">
        <f t="shared" si="952"/>
        <v>88.782746960201408</v>
      </c>
      <c r="MG207" s="115">
        <f t="shared" si="1331"/>
        <v>91.739122180565204</v>
      </c>
      <c r="MH207" s="15">
        <f t="shared" si="1332"/>
        <v>3.6519882317608698E-4</v>
      </c>
      <c r="MI207" s="12"/>
      <c r="MJ207" s="11">
        <f t="shared" si="1689"/>
        <v>3.7388385398040699E-4</v>
      </c>
      <c r="MK207" s="10">
        <f t="shared" si="1333"/>
        <v>91.804346423077092</v>
      </c>
      <c r="ML207" s="9">
        <f t="shared" si="953"/>
        <v>94.690647577484981</v>
      </c>
      <c r="MM207" s="9">
        <f t="shared" si="954"/>
        <v>88.64495909991237</v>
      </c>
      <c r="MN207" s="115">
        <f t="shared" si="1334"/>
        <v>91.667803338698675</v>
      </c>
      <c r="MO207" s="15">
        <f t="shared" si="1335"/>
        <v>3.7340969138333313E-4</v>
      </c>
      <c r="MP207" s="12"/>
      <c r="MQ207" s="11">
        <f t="shared" si="1690"/>
        <v>3.8209424586040553E-4</v>
      </c>
      <c r="MR207" s="10">
        <f t="shared" si="1336"/>
        <v>91.732798020685351</v>
      </c>
      <c r="MS207" s="9">
        <f t="shared" si="955"/>
        <v>94.685577222566621</v>
      </c>
      <c r="MT207" s="9">
        <f t="shared" si="956"/>
        <v>88.507222446791644</v>
      </c>
      <c r="MU207" s="115">
        <f t="shared" si="1337"/>
        <v>91.596399834679133</v>
      </c>
      <c r="MV207" s="15">
        <f t="shared" si="1338"/>
        <v>3.8160377575478007E-4</v>
      </c>
      <c r="MW207" s="12"/>
      <c r="MX207" s="11">
        <f t="shared" si="1691"/>
        <v>3.9028780769205008E-4</v>
      </c>
      <c r="MY207" s="10">
        <f t="shared" si="1339"/>
        <v>91.661160157179268</v>
      </c>
      <c r="MZ207" s="9">
        <f t="shared" si="957"/>
        <v>94.680281898833954</v>
      </c>
      <c r="NA207" s="9">
        <f t="shared" si="958"/>
        <v>88.369536404914413</v>
      </c>
      <c r="NB207" s="115">
        <f t="shared" si="1340"/>
        <v>91.524909151874184</v>
      </c>
      <c r="NC207" s="15">
        <f t="shared" si="1341"/>
        <v>3.8978083902685727E-4</v>
      </c>
      <c r="ND207" s="12"/>
      <c r="NE207" s="11">
        <f t="shared" si="1692"/>
        <v>3.9846430069694994E-4</v>
      </c>
      <c r="NF207" s="10">
        <f t="shared" si="1342"/>
        <v>91.589430340670049</v>
      </c>
      <c r="NG207" s="9">
        <f t="shared" si="959"/>
        <v>94.674757205679043</v>
      </c>
      <c r="NH207" s="9">
        <f t="shared" si="960"/>
        <v>88.231900373963057</v>
      </c>
      <c r="NI207" s="115">
        <f t="shared" si="1343"/>
        <v>91.453328789821057</v>
      </c>
      <c r="NJ207" s="15">
        <f t="shared" si="1344"/>
        <v>3.9794064647605146E-4</v>
      </c>
      <c r="NK207" s="12"/>
      <c r="NL207" s="11">
        <f t="shared" si="1693"/>
        <v>4.0662348862715366E-4</v>
      </c>
      <c r="NM207" s="10">
        <f t="shared" si="1345"/>
        <v>91.517606095790796</v>
      </c>
      <c r="NN207" s="9">
        <f t="shared" si="961"/>
        <v>94.668998779654203</v>
      </c>
      <c r="NO207" s="9">
        <f t="shared" si="962"/>
        <v>88.094313749374237</v>
      </c>
      <c r="NP207" s="115">
        <f t="shared" si="1346"/>
        <v>91.38165626451422</v>
      </c>
      <c r="NQ207" s="15">
        <f t="shared" si="1347"/>
        <v>4.0608296593627719E-4</v>
      </c>
      <c r="NR207" s="12"/>
      <c r="NS207" s="11">
        <f t="shared" si="1694"/>
        <v>4.147651377833128E-4</v>
      </c>
      <c r="NT207" s="10">
        <f t="shared" si="1348"/>
        <v>91.44568496397963</v>
      </c>
      <c r="NU207" s="9">
        <f t="shared" si="963"/>
        <v>94.66300229488931</v>
      </c>
      <c r="NV207" s="9">
        <f t="shared" si="964"/>
        <v>87.956775922487665</v>
      </c>
      <c r="NW207" s="115">
        <f t="shared" si="1349"/>
        <v>91.309889108688481</v>
      </c>
      <c r="NX207" s="15">
        <f t="shared" si="1350"/>
        <v>4.1420756781545512E-4</v>
      </c>
      <c r="NY207" s="12"/>
      <c r="NZ207" s="11">
        <f t="shared" si="1695"/>
        <v>4.2288901703206984E-4</v>
      </c>
      <c r="OA207" s="10">
        <f t="shared" si="1351"/>
        <v>91.373664503758093</v>
      </c>
      <c r="OB207" s="9">
        <f t="shared" si="965"/>
        <v>94.65676346349801</v>
      </c>
      <c r="OC207" s="9">
        <f t="shared" si="966"/>
        <v>87.819286280693035</v>
      </c>
      <c r="OD207" s="115">
        <f t="shared" si="1352"/>
        <v>91.238024872095522</v>
      </c>
      <c r="OE207" s="15">
        <f t="shared" si="1353"/>
        <v>4.2231422511153078E-4</v>
      </c>
      <c r="OF207" s="12"/>
      <c r="OG207" s="11">
        <f t="shared" si="1696"/>
        <v>4.3099489782286816E-4</v>
      </c>
      <c r="OH207" s="10">
        <f t="shared" si="1354"/>
        <v>91.301542291003102</v>
      </c>
      <c r="OI207" s="9">
        <f t="shared" si="967"/>
        <v>94.650278035972946</v>
      </c>
      <c r="OJ207" s="9">
        <f t="shared" si="968"/>
        <v>87.681844207578635</v>
      </c>
      <c r="OK207" s="115">
        <f t="shared" si="1355"/>
        <v>91.166061121775783</v>
      </c>
      <c r="OL207" s="15">
        <f t="shared" si="1356"/>
        <v>4.3040271342771174E-4</v>
      </c>
      <c r="OM207" s="12"/>
      <c r="ON207" s="11">
        <f t="shared" si="1697"/>
        <v>4.3908255420397788E-4</v>
      </c>
      <c r="OO207" s="10">
        <f t="shared" si="1357"/>
        <v>91.229315919214201</v>
      </c>
      <c r="OP207" s="9">
        <f t="shared" si="969"/>
        <v>94.643541801569839</v>
      </c>
      <c r="OQ207" s="9">
        <f t="shared" si="970"/>
        <v>87.544449083079925</v>
      </c>
      <c r="OR207" s="115">
        <f t="shared" si="1358"/>
        <v>91.093995442324882</v>
      </c>
      <c r="OS207" s="15">
        <f t="shared" si="1359"/>
        <v>4.384728109870011E-4</v>
      </c>
      <c r="OT207" s="12"/>
      <c r="OU207" s="11">
        <f t="shared" si="1698"/>
        <v>4.4715176283784185E-4</v>
      </c>
      <c r="OV207" s="10">
        <f t="shared" si="1360"/>
        <v>91.156982999775209</v>
      </c>
      <c r="OW207" s="9">
        <f t="shared" si="971"/>
        <v>94.636550588680549</v>
      </c>
      <c r="OX207" s="9">
        <f t="shared" si="972"/>
        <v>87.407100283627969</v>
      </c>
      <c r="OY207" s="115">
        <f t="shared" si="1361"/>
        <v>91.021825436154259</v>
      </c>
      <c r="OZ207" s="15">
        <f t="shared" si="1362"/>
        <v>4.4652429864608498E-4</v>
      </c>
      <c r="PA207" s="12"/>
      <c r="PB207" s="11">
        <f t="shared" si="1699"/>
        <v>4.552023030157409E-4</v>
      </c>
      <c r="PC207" s="10">
        <f t="shared" si="1363"/>
        <v>91.084541162210229</v>
      </c>
      <c r="PD207" s="9">
        <f t="shared" si="973"/>
        <v>94.629300265194999</v>
      </c>
      <c r="PE207" s="9">
        <f t="shared" si="974"/>
        <v>87.269797182298475</v>
      </c>
      <c r="PF207" s="115">
        <f t="shared" si="1364"/>
        <v>90.949548723746744</v>
      </c>
      <c r="PG207" s="15">
        <f t="shared" si="1365"/>
        <v>4.5455695990847026E-4</v>
      </c>
      <c r="PH207" s="12"/>
      <c r="PI207" s="11">
        <f t="shared" si="1700"/>
        <v>4.632339566717355E-4</v>
      </c>
      <c r="PJ207" s="10">
        <f t="shared" si="1366"/>
        <v>91.011988054434369</v>
      </c>
      <c r="PK207" s="9">
        <f t="shared" si="975"/>
        <v>94.621786738851995</v>
      </c>
      <c r="PL207" s="9">
        <f t="shared" si="976"/>
        <v>87.132539148959609</v>
      </c>
      <c r="PM207" s="115">
        <f t="shared" si="1367"/>
        <v>90.877162943905802</v>
      </c>
      <c r="PN207" s="15">
        <f t="shared" si="1368"/>
        <v>4.6257058093703268E-4</v>
      </c>
      <c r="PO207" s="12"/>
      <c r="PP207" s="11">
        <f t="shared" si="1701"/>
        <v>4.7124650839599163E-4</v>
      </c>
      <c r="PQ207" s="10">
        <f t="shared" si="1369"/>
        <v>90.939321342998269</v>
      </c>
      <c r="PR207" s="9">
        <f t="shared" si="977"/>
        <v>94.614005957578883</v>
      </c>
      <c r="PS207" s="9">
        <f t="shared" si="978"/>
        <v>86.995325550421782</v>
      </c>
      <c r="PT207" s="115">
        <f t="shared" si="1370"/>
        <v>90.804665754000325</v>
      </c>
      <c r="PU207" s="15">
        <f t="shared" si="1371"/>
        <v>4.7056495056573423E-4</v>
      </c>
      <c r="PV207" s="12"/>
      <c r="PW207" s="11">
        <f t="shared" si="1702"/>
        <v>4.7923974544729337E-4</v>
      </c>
      <c r="PX207" s="10">
        <f t="shared" si="1372"/>
        <v>90.866538713328055</v>
      </c>
      <c r="PY207" s="9">
        <f t="shared" si="979"/>
        <v>94.605953909820187</v>
      </c>
      <c r="PZ207" s="9">
        <f t="shared" si="980"/>
        <v>86.858155750585325</v>
      </c>
      <c r="QA207" s="115">
        <f t="shared" si="1373"/>
        <v>90.732054830202756</v>
      </c>
      <c r="QB207" s="15">
        <f t="shared" si="1374"/>
        <v>4.7853986031080588E-4</v>
      </c>
      <c r="QC207" s="12"/>
      <c r="QD207" s="11">
        <f t="shared" si="1703"/>
        <v>4.8721345776500495E-4</v>
      </c>
      <c r="QE207" s="10">
        <f t="shared" si="1375"/>
        <v>90.793637869958602</v>
      </c>
      <c r="QF207" s="9">
        <f t="shared" si="981"/>
        <v>94.597626624855053</v>
      </c>
      <c r="QG207" s="9">
        <f t="shared" si="982"/>
        <v>86.721029110588887</v>
      </c>
      <c r="QH207" s="115">
        <f t="shared" si="1376"/>
        <v>90.65932786772197</v>
      </c>
      <c r="QI207" s="15">
        <f t="shared" si="1377"/>
        <v>4.864951043811921E-4</v>
      </c>
      <c r="QJ207" s="12"/>
      <c r="QK207" s="11">
        <f t="shared" si="1704"/>
        <v>4.9516743798028791E-4</v>
      </c>
      <c r="QL207" s="10">
        <f t="shared" si="1378"/>
        <v>90.720616536761611</v>
      </c>
      <c r="QM207" s="9">
        <f t="shared" si="983"/>
        <v>94.58902017310362</v>
      </c>
      <c r="QN207" s="9">
        <f t="shared" si="984"/>
        <v>86.583944988958692</v>
      </c>
      <c r="QO207" s="115">
        <f t="shared" si="1379"/>
        <v>90.586482581031163</v>
      </c>
      <c r="QP207" s="15">
        <f t="shared" si="1380"/>
        <v>4.944304796882465E-4</v>
      </c>
      <c r="QQ207" s="12"/>
      <c r="QR207" s="11">
        <f t="shared" si="1705"/>
        <v>5.0310148142657411E-4</v>
      </c>
      <c r="QS207" s="10">
        <f t="shared" si="1381"/>
        <v>90.647472457168561</v>
      </c>
      <c r="QT207" s="9">
        <f t="shared" si="985"/>
        <v>94.580130666422292</v>
      </c>
      <c r="QU207" s="9">
        <f t="shared" si="986"/>
        <v>86.446902741754798</v>
      </c>
      <c r="QV207" s="115">
        <f t="shared" si="1382"/>
        <v>90.513516704088545</v>
      </c>
      <c r="QW207" s="15">
        <f t="shared" si="1383"/>
        <v>5.0234578585494445E-4</v>
      </c>
      <c r="QX207" s="12"/>
      <c r="QY207" s="11">
        <f t="shared" si="1706"/>
        <v>5.1101538614955078E-4</v>
      </c>
      <c r="QZ207" s="10">
        <f t="shared" si="1384"/>
        <v>90.574203394386529</v>
      </c>
      <c r="RA207" s="9">
        <f t="shared" si="987"/>
        <v>94.570954258387971</v>
      </c>
      <c r="RB207" s="9">
        <f t="shared" si="988"/>
        <v>86.309901722719772</v>
      </c>
      <c r="RC207" s="115">
        <f t="shared" si="1385"/>
        <v>90.440427990553871</v>
      </c>
      <c r="RD207" s="15">
        <f t="shared" si="1386"/>
        <v>5.1024082522424584E-4</v>
      </c>
      <c r="RE207" s="12"/>
      <c r="RF207" s="11">
        <f t="shared" si="1707"/>
        <v>5.1890895291628397E-4</v>
      </c>
      <c r="RG207" s="10">
        <f t="shared" si="1387"/>
        <v>90.500807131609719</v>
      </c>
      <c r="RH207" s="9">
        <f t="shared" si="989"/>
        <v>94.561487144571217</v>
      </c>
      <c r="RI207" s="9">
        <f t="shared" si="990"/>
        <v>86.172941283425303</v>
      </c>
      <c r="RJ207" s="115">
        <f t="shared" si="1388"/>
        <v>90.367214213998267</v>
      </c>
      <c r="RK207" s="15">
        <f t="shared" si="1389"/>
        <v>5.1811540286691949E-4</v>
      </c>
      <c r="RL207" s="12"/>
      <c r="RM207" s="11">
        <f t="shared" si="1708"/>
        <v>5.2678198522379679E-4</v>
      </c>
      <c r="RN207" s="10">
        <f t="shared" si="1390"/>
        <v>90.427281472224394</v>
      </c>
      <c r="RO207" s="9">
        <f t="shared" si="991"/>
        <v>94.551725562798367</v>
      </c>
      <c r="RP207" s="9">
        <f t="shared" si="992"/>
        <v>86.036020773419281</v>
      </c>
      <c r="RQ207" s="115">
        <f t="shared" si="1391"/>
        <v>90.293873168108831</v>
      </c>
      <c r="RR207" s="15">
        <f t="shared" si="1392"/>
        <v>5.2596932658864734E-4</v>
      </c>
      <c r="RS207" s="12"/>
      <c r="RT207" s="11">
        <f t="shared" si="1709"/>
        <v>5.3463428930692919E-4</v>
      </c>
      <c r="RU207" s="10">
        <f t="shared" si="1393"/>
        <v>90.353624240008514</v>
      </c>
      <c r="RV207" s="9">
        <f t="shared" si="993"/>
        <v>94.541665793402728</v>
      </c>
      <c r="RW207" s="9">
        <f t="shared" si="994"/>
        <v>85.899139540371777</v>
      </c>
      <c r="RX207" s="115">
        <f t="shared" si="1394"/>
        <v>90.220402666887253</v>
      </c>
      <c r="RY207" s="15">
        <f t="shared" si="1395"/>
        <v>5.3380240693651942E-4</v>
      </c>
      <c r="RZ207" s="12"/>
      <c r="SA207" s="11">
        <f t="shared" si="1710"/>
        <v>5.4246567414558062E-4</v>
      </c>
      <c r="SB207" s="10">
        <f t="shared" si="1396"/>
        <v>90.279833279325288</v>
      </c>
      <c r="SC207" s="9">
        <f t="shared" si="995"/>
        <v>94.531304159464739</v>
      </c>
      <c r="SD207" s="9">
        <f t="shared" si="996"/>
        <v>85.762296930220515</v>
      </c>
      <c r="SE207" s="115">
        <f t="shared" si="1397"/>
        <v>90.14680054484262</v>
      </c>
      <c r="SF207" s="15">
        <f t="shared" si="1398"/>
        <v>5.4161445720488349E-4</v>
      </c>
      <c r="SG207" s="12"/>
      <c r="SH207" s="11">
        <f t="shared" si="1711"/>
        <v>5.5027595147129349E-4</v>
      </c>
      <c r="SI207" s="10">
        <f t="shared" si="1399"/>
        <v>90.205906455311009</v>
      </c>
      <c r="SJ207" s="9">
        <f t="shared" si="997"/>
        <v>94.520637027041275</v>
      </c>
      <c r="SK207" s="9">
        <f t="shared" si="998"/>
        <v>85.625492287316177</v>
      </c>
      <c r="SL207" s="115">
        <f t="shared" si="1400"/>
        <v>90.073064657178719</v>
      </c>
      <c r="SM207" s="15">
        <f t="shared" si="1401"/>
        <v>5.4940529344053358E-4</v>
      </c>
      <c r="SN207" s="12"/>
      <c r="SO207" s="11">
        <f t="shared" si="1712"/>
        <v>5.5806493577317514E-4</v>
      </c>
      <c r="SP207" s="10">
        <f t="shared" si="1402"/>
        <v>90.131841654057311</v>
      </c>
      <c r="SQ207" s="9">
        <f t="shared" si="999"/>
        <v>94.509660805384001</v>
      </c>
      <c r="SR207" s="9">
        <f t="shared" si="1000"/>
        <v>85.488724954566948</v>
      </c>
      <c r="SS207" s="115">
        <f t="shared" si="1403"/>
        <v>89.999192879975482</v>
      </c>
      <c r="ST207" s="15">
        <f t="shared" si="1404"/>
        <v>5.571747344472694E-4</v>
      </c>
      <c r="SU207" s="12"/>
      <c r="SV207" s="11">
        <f t="shared" si="1713"/>
        <v>5.6583244430318458E-4</v>
      </c>
      <c r="SW207" s="10">
        <f t="shared" si="1405"/>
        <v>90.057636782787583</v>
      </c>
      <c r="SX207" s="9">
        <f t="shared" si="1001"/>
        <v>94.498371947147021</v>
      </c>
      <c r="SY207" s="9">
        <f t="shared" si="1002"/>
        <v>85.35199427358134</v>
      </c>
      <c r="SZ207" s="115">
        <f t="shared" si="1406"/>
        <v>89.925183110364173</v>
      </c>
      <c r="TA207" s="15">
        <f t="shared" si="1407"/>
        <v>5.6492260178990581E-4</v>
      </c>
      <c r="TB207" s="12"/>
      <c r="TC207" s="11">
        <f t="shared" si="1714"/>
        <v>5.735782970808451E-4</v>
      </c>
      <c r="TD207" s="10">
        <f t="shared" si="1408"/>
        <v>89.983289770027099</v>
      </c>
      <c r="TE207" s="9">
        <f t="shared" si="1003"/>
        <v>94.486766948583607</v>
      </c>
      <c r="TF207" s="9">
        <f t="shared" si="1004"/>
        <v>85.215299584812087</v>
      </c>
      <c r="TG207" s="115">
        <f t="shared" si="1409"/>
        <v>89.85103326669784</v>
      </c>
      <c r="TH207" s="15">
        <f t="shared" si="1410"/>
        <v>5.7264871979752013E-4</v>
      </c>
      <c r="TI207" s="12"/>
      <c r="TJ207" s="11">
        <f t="shared" si="1715"/>
        <v>5.8130231689721736E-4</v>
      </c>
      <c r="TK207" s="10">
        <f t="shared" si="1411"/>
        <v>89.908798565768294</v>
      </c>
      <c r="TL207" s="9">
        <f t="shared" si="1005"/>
        <v>94.474842349732285</v>
      </c>
      <c r="TM207" s="9">
        <f t="shared" si="1006"/>
        <v>85.078640227697619</v>
      </c>
      <c r="TN207" s="115">
        <f t="shared" si="1412"/>
        <v>89.776741288714959</v>
      </c>
      <c r="TO207" s="15">
        <f t="shared" si="1413"/>
        <v>5.8035291556622203E-4</v>
      </c>
      <c r="TP207" s="12"/>
      <c r="TQ207" s="11">
        <f t="shared" si="1716"/>
        <v>5.8900432931835737E-4</v>
      </c>
      <c r="TR207" s="10">
        <f t="shared" si="1414"/>
        <v>89.834161141629423</v>
      </c>
      <c r="TS207" s="9">
        <f t="shared" si="1007"/>
        <v>94.46259473459223</v>
      </c>
      <c r="TT207" s="9">
        <f t="shared" si="1008"/>
        <v>84.942015540803183</v>
      </c>
      <c r="TU207" s="115">
        <f t="shared" si="1415"/>
        <v>89.702305137697707</v>
      </c>
      <c r="TV207" s="15">
        <f t="shared" si="1416"/>
        <v>5.8803501896127135E-4</v>
      </c>
      <c r="TW207" s="12"/>
      <c r="TX207" s="11">
        <f t="shared" si="1717"/>
        <v>5.9668416268812002E-4</v>
      </c>
      <c r="TY207" s="10">
        <f t="shared" si="1417"/>
        <v>89.759375491007717</v>
      </c>
      <c r="TZ207" s="9">
        <f t="shared" si="1009"/>
        <v>94.450020731288049</v>
      </c>
      <c r="UA207" s="9">
        <f t="shared" si="1010"/>
        <v>84.80542486196201</v>
      </c>
      <c r="UB207" s="115">
        <f t="shared" si="1418"/>
        <v>89.627722796625022</v>
      </c>
      <c r="UC207" s="15">
        <f t="shared" si="1419"/>
        <v>5.9569486261852416E-4</v>
      </c>
      <c r="UD207" s="12"/>
      <c r="UE207" s="11">
        <f t="shared" si="1718"/>
        <v>6.0434164813030072E-4</v>
      </c>
      <c r="UF207" s="10">
        <f t="shared" si="1420"/>
        <v>89.684439629227228</v>
      </c>
      <c r="UG207" s="9">
        <f t="shared" si="1011"/>
        <v>94.437117012224036</v>
      </c>
      <c r="UH207" s="9">
        <f t="shared" si="1012"/>
        <v>84.668867528413472</v>
      </c>
      <c r="UI207" s="115">
        <f t="shared" si="1421"/>
        <v>89.552992270318754</v>
      </c>
      <c r="UJ207" s="15">
        <f t="shared" si="1422"/>
        <v>6.0333228194543492E-4</v>
      </c>
      <c r="UK207" s="12"/>
      <c r="UL207" s="11">
        <f t="shared" si="1719"/>
        <v>6.1197661955029624E-4</v>
      </c>
      <c r="UM207" s="10">
        <f t="shared" si="1423"/>
        <v>89.609351593679918</v>
      </c>
      <c r="UN207" s="9">
        <f t="shared" si="1013"/>
        <v>94.423880294227899</v>
      </c>
      <c r="UO207" s="9">
        <f t="shared" si="1014"/>
        <v>84.532342876942081</v>
      </c>
      <c r="UP207" s="115">
        <f t="shared" si="1424"/>
        <v>89.478111585584998</v>
      </c>
      <c r="UQ207" s="15">
        <f t="shared" si="1425"/>
        <v>6.1094711512135172E-4</v>
      </c>
      <c r="UR207" s="12"/>
      <c r="US207" s="11">
        <f t="shared" si="1720"/>
        <v>6.1958891363606819E-4</v>
      </c>
      <c r="UT207" s="10">
        <f t="shared" si="1426"/>
        <v>89.534109443961867</v>
      </c>
      <c r="UU207" s="9">
        <f t="shared" si="1015"/>
        <v>94.410307338684134</v>
      </c>
      <c r="UV207" s="9">
        <f t="shared" si="1016"/>
        <v>84.395850244015051</v>
      </c>
      <c r="UW207" s="115">
        <f t="shared" si="1427"/>
        <v>89.4030787913496</v>
      </c>
      <c r="UX207" s="15">
        <f t="shared" si="1428"/>
        <v>6.1853920309725308E-4</v>
      </c>
      <c r="UY207" s="12"/>
      <c r="UZ207" s="11">
        <f t="shared" si="1721"/>
        <v>6.2717836985852753E-4</v>
      </c>
      <c r="VA207" s="10">
        <f t="shared" si="1429"/>
        <v>89.45871126200359</v>
      </c>
      <c r="VB207" s="9">
        <f t="shared" si="1017"/>
        <v>94.39639495165703</v>
      </c>
      <c r="VC207" s="9">
        <f t="shared" si="1018"/>
        <v>84.259388965917921</v>
      </c>
      <c r="VD207" s="115">
        <f t="shared" si="1430"/>
        <v>89.327891958787475</v>
      </c>
      <c r="VE207" s="15">
        <f t="shared" si="1431"/>
        <v>6.2610838959496794E-4</v>
      </c>
      <c r="VF207" s="12"/>
      <c r="VG207" s="11">
        <f t="shared" si="1722"/>
        <v>6.3474483047139783E-4</v>
      </c>
      <c r="VH207" s="10">
        <f t="shared" si="1432"/>
        <v>89.383155152194206</v>
      </c>
      <c r="VI207" s="9">
        <f t="shared" si="1019"/>
        <v>94.38213998400343</v>
      </c>
      <c r="VJ207" s="9">
        <f t="shared" si="1020"/>
        <v>84.122958378889834</v>
      </c>
      <c r="VK207" s="115">
        <f t="shared" si="1433"/>
        <v>89.252549181446625</v>
      </c>
      <c r="VL207" s="15">
        <f t="shared" si="1434"/>
        <v>6.3365452110578601E-4</v>
      </c>
      <c r="VM207" s="12"/>
      <c r="VN207" s="11">
        <f t="shared" si="1723"/>
        <v>6.4228814051046012E-4</v>
      </c>
      <c r="VO207" s="10">
        <f t="shared" si="1435"/>
        <v>89.307439241500276</v>
      </c>
      <c r="VP207" s="9">
        <f t="shared" si="1021"/>
        <v>94.367539331475314</v>
      </c>
      <c r="VQ207" s="9">
        <f t="shared" si="1022"/>
        <v>83.986557819257968</v>
      </c>
      <c r="VR207" s="115">
        <f t="shared" si="1436"/>
        <v>89.177048575366641</v>
      </c>
      <c r="VS207" s="15">
        <f t="shared" si="1437"/>
        <v>6.4117744688848947E-4</v>
      </c>
      <c r="VT207" s="12"/>
      <c r="VU207" s="11">
        <f t="shared" si="1724"/>
        <v>6.4980814779220164E-4</v>
      </c>
      <c r="VV207" s="10">
        <f t="shared" si="1438"/>
        <v>89.23156167957913</v>
      </c>
      <c r="VW207" s="9">
        <f t="shared" si="1023"/>
        <v>94.352589934812272</v>
      </c>
      <c r="VX207" s="9">
        <f t="shared" si="1024"/>
        <v>83.850186623569172</v>
      </c>
      <c r="VY207" s="115">
        <f t="shared" si="1439"/>
        <v>89.101388279190729</v>
      </c>
      <c r="VZ207" s="15">
        <f t="shared" si="1440"/>
        <v>6.4867701896693952E-4</v>
      </c>
      <c r="WA207" s="12"/>
      <c r="WB207" s="11">
        <f t="shared" si="1725"/>
        <v>6.5730470291200534E-4</v>
      </c>
      <c r="WC207" s="10">
        <f t="shared" si="1441"/>
        <v>89.155520638885747</v>
      </c>
      <c r="WD207" s="9">
        <f t="shared" si="1025"/>
        <v>94.33728877982395</v>
      </c>
      <c r="WE207" s="9">
        <f t="shared" si="1026"/>
        <v>83.7138441287224</v>
      </c>
      <c r="WF207" s="115">
        <f t="shared" si="1442"/>
        <v>89.025566454273175</v>
      </c>
      <c r="WG207" s="15">
        <f t="shared" si="1443"/>
        <v>6.5615309212698457E-4</v>
      </c>
      <c r="WH207" s="12"/>
      <c r="WI207" s="11">
        <f t="shared" si="1726"/>
        <v>6.6477765924166134E-4</v>
      </c>
      <c r="WJ207" s="10">
        <f t="shared" si="1444"/>
        <v>89.079314314775033</v>
      </c>
      <c r="WK207" s="9">
        <f t="shared" si="1027"/>
        <v>94.321632897462607</v>
      </c>
      <c r="WL207" s="9">
        <f t="shared" si="1028"/>
        <v>83.577529672098692</v>
      </c>
      <c r="WM207" s="115">
        <f t="shared" si="1445"/>
        <v>88.949581284780649</v>
      </c>
      <c r="WN207" s="15">
        <f t="shared" si="1446"/>
        <v>6.6360552391290964E-4</v>
      </c>
      <c r="WO207" s="12"/>
      <c r="WP207" s="11">
        <f t="shared" si="1727"/>
        <v>6.7222687292641003E-4</v>
      </c>
      <c r="WQ207" s="10">
        <f t="shared" si="1447"/>
        <v>89.002940925597869</v>
      </c>
      <c r="WR207" s="9">
        <f t="shared" si="1029"/>
        <v>94.305619363885839</v>
      </c>
      <c r="WS207" s="9">
        <f t="shared" si="1030"/>
        <v>83.441242591689488</v>
      </c>
      <c r="WT207" s="115">
        <f t="shared" si="1448"/>
        <v>88.873430977787663</v>
      </c>
      <c r="WU207" s="15">
        <f t="shared" si="1449"/>
        <v>6.7103417462339261E-4</v>
      </c>
      <c r="WV207" s="12"/>
      <c r="WW207" s="11">
        <f t="shared" si="1728"/>
        <v>6.7965220288145457E-4</v>
      </c>
      <c r="WX207" s="10">
        <f t="shared" si="1450"/>
        <v>88.926398712791467</v>
      </c>
      <c r="WY207" s="9">
        <f t="shared" si="1031"/>
        <v>94.289245300509506</v>
      </c>
      <c r="WZ207" s="9">
        <f t="shared" si="1032"/>
        <v>83.304982226224766</v>
      </c>
      <c r="XA207" s="115">
        <f t="shared" si="1451"/>
        <v>88.797113763367136</v>
      </c>
      <c r="XB207" s="15">
        <f t="shared" si="1452"/>
        <v>6.7843890730685515E-4</v>
      </c>
      <c r="XC207" s="12"/>
      <c r="XD207" s="11">
        <f t="shared" si="1729"/>
        <v>6.8705351078789318E-4</v>
      </c>
      <c r="XE207" s="10">
        <f t="shared" si="1453"/>
        <v>88.84968594096469</v>
      </c>
      <c r="XF207" s="9">
        <f t="shared" si="1033"/>
        <v>94.272507874051072</v>
      </c>
      <c r="XG207" s="9">
        <f t="shared" si="1034"/>
        <v>83.16874791529861</v>
      </c>
      <c r="XH207" s="115">
        <f t="shared" si="1454"/>
        <v>88.720627894674834</v>
      </c>
      <c r="XI207" s="15">
        <f t="shared" si="1455"/>
        <v>6.8581958775638485E-4</v>
      </c>
      <c r="XJ207" s="12"/>
      <c r="XK207" s="11">
        <f t="shared" si="1730"/>
        <v>6.9443066108817618E-4</v>
      </c>
      <c r="XL207" s="10">
        <f t="shared" si="1456"/>
        <v>88.772800897977334</v>
      </c>
      <c r="XM207" s="9">
        <f t="shared" si="1035"/>
        <v>94.255404296563398</v>
      </c>
      <c r="XN207" s="9">
        <f t="shared" si="1036"/>
        <v>83.03253899949415</v>
      </c>
      <c r="XO207" s="115">
        <f t="shared" si="1457"/>
        <v>88.643971648028781</v>
      </c>
      <c r="XP207" s="15">
        <f t="shared" si="1458"/>
        <v>6.9317608450410097E-4</v>
      </c>
      <c r="XQ207" s="12"/>
      <c r="XR207" s="11">
        <f t="shared" si="1731"/>
        <v>7.0178352098102209E-4</v>
      </c>
      <c r="XS207" s="10">
        <f t="shared" si="1459"/>
        <v>88.69574189501428</v>
      </c>
      <c r="XT207" s="9">
        <f t="shared" si="1037"/>
        <v>94.237931825459</v>
      </c>
      <c r="XU207" s="9">
        <f t="shared" si="1038"/>
        <v>82.896354820506858</v>
      </c>
      <c r="XV207" s="115">
        <f t="shared" si="1460"/>
        <v>88.567143322982929</v>
      </c>
      <c r="XW207" s="15">
        <f t="shared" si="1461"/>
        <v>7.0050826881505037E-4</v>
      </c>
      <c r="XX207" s="12"/>
      <c r="XY207" s="11">
        <f t="shared" si="1732"/>
        <v>7.0911196041582815E-4</v>
      </c>
      <c r="XZ207" s="10">
        <f t="shared" si="1462"/>
        <v>88.618507266654106</v>
      </c>
      <c r="YA207" s="9">
        <f t="shared" si="1039"/>
        <v>94.2200877635251</v>
      </c>
      <c r="YB207" s="9">
        <f t="shared" si="1040"/>
        <v>82.760194721265705</v>
      </c>
      <c r="YC207" s="115">
        <f t="shared" si="1463"/>
        <v>88.490141242395396</v>
      </c>
      <c r="YD207" s="15">
        <f t="shared" si="1464"/>
        <v>7.0781601468063692E-4</v>
      </c>
      <c r="YE207" s="12"/>
      <c r="YF207" s="11">
        <f t="shared" si="1733"/>
        <v>7.1641585208662118E-4</v>
      </c>
      <c r="YG207" s="10">
        <f t="shared" si="1465"/>
        <v>88.541095370931984</v>
      </c>
      <c r="YH207" s="9">
        <f t="shared" si="1041"/>
        <v>94.201869458929295</v>
      </c>
      <c r="YI207" s="9">
        <f t="shared" si="1042"/>
        <v>82.624058046054174</v>
      </c>
      <c r="YJ207" s="115">
        <f t="shared" si="1466"/>
        <v>88.412963752491734</v>
      </c>
      <c r="YK207" s="15">
        <f t="shared" si="1467"/>
        <v>7.150991988115065E-4</v>
      </c>
      <c r="YL207" s="12"/>
      <c r="YM207" s="11">
        <f t="shared" si="1734"/>
        <v>7.2369507142544499E-4</v>
      </c>
      <c r="YN207" s="10">
        <f t="shared" si="1468"/>
        <v>88.463504589397843</v>
      </c>
      <c r="YO207" s="9">
        <f t="shared" si="1043"/>
        <v>94.183274305216202</v>
      </c>
      <c r="YP207" s="9">
        <f t="shared" si="1044"/>
        <v>82.487944140628073</v>
      </c>
      <c r="YQ207" s="115">
        <f t="shared" si="1469"/>
        <v>88.33560922292213</v>
      </c>
      <c r="YR207" s="15">
        <f t="shared" si="1470"/>
        <v>7.2235770063006749E-4</v>
      </c>
      <c r="YS207" s="12"/>
      <c r="YT207" s="11">
        <f t="shared" si="1735"/>
        <v>7.3094949659535213E-4</v>
      </c>
      <c r="YU207" s="10">
        <f t="shared" si="1471"/>
        <v>88.385733327168424</v>
      </c>
      <c r="YV207" s="9">
        <f t="shared" si="1045"/>
        <v>94.164299741295011</v>
      </c>
      <c r="YW207" s="9">
        <f t="shared" si="1046"/>
        <v>82.351852352333182</v>
      </c>
      <c r="YX207" s="115">
        <f t="shared" si="1472"/>
        <v>88.258076046814097</v>
      </c>
      <c r="YY207" s="15">
        <f t="shared" si="1473"/>
        <v>7.29591402262443E-4</v>
      </c>
      <c r="YZ207" s="12"/>
      <c r="ZA207" s="11">
        <f t="shared" si="1736"/>
        <v>7.381790084828539E-4</v>
      </c>
      <c r="ZB207" s="10">
        <f t="shared" si="1474"/>
        <v>88.307780012974689</v>
      </c>
      <c r="ZC207" s="9">
        <f t="shared" si="1047"/>
        <v>94.144943251418141</v>
      </c>
      <c r="ZD207" s="9">
        <f t="shared" si="1048"/>
        <v>82.215782030220495</v>
      </c>
      <c r="ZE207" s="115">
        <f t="shared" si="1475"/>
        <v>88.180362640819311</v>
      </c>
      <c r="ZF207" s="15">
        <f t="shared" si="1476"/>
        <v>7.368001885300488E-4</v>
      </c>
      <c r="ZG207" s="12"/>
      <c r="ZH207" s="11">
        <f t="shared" si="1737"/>
        <v>7.4538349068993819E-4</v>
      </c>
      <c r="ZI207" s="10">
        <f t="shared" si="1477"/>
        <v>88.229643099203614</v>
      </c>
      <c r="ZJ207" s="9">
        <f t="shared" si="1049"/>
        <v>94.125202365151083</v>
      </c>
      <c r="ZK207" s="9">
        <f t="shared" si="1050"/>
        <v>82.079732525159869</v>
      </c>
      <c r="ZL207" s="115">
        <f t="shared" si="1478"/>
        <v>88.102467445155469</v>
      </c>
      <c r="ZM207" s="15">
        <f t="shared" si="1479"/>
        <v>7.4398394694069809E-4</v>
      </c>
      <c r="ZN207" s="12"/>
      <c r="ZO207" s="11">
        <f t="shared" si="1738"/>
        <v>7.5256282952563852E-4</v>
      </c>
      <c r="ZP207" s="10">
        <f t="shared" si="1480"/>
        <v>88.15132106193478</v>
      </c>
      <c r="ZQ207" s="9">
        <f t="shared" si="1051"/>
        <v>94.105074657333589</v>
      </c>
      <c r="ZR207" s="9">
        <f t="shared" si="1052"/>
        <v>81.943703189952345</v>
      </c>
      <c r="ZS207" s="115">
        <f t="shared" si="1481"/>
        <v>88.02438892364296</v>
      </c>
      <c r="ZT207" s="15">
        <f t="shared" si="1482"/>
        <v>7.5114256767927674E-4</v>
      </c>
      <c r="ZU207" s="12"/>
      <c r="ZV207" s="11">
        <f t="shared" si="1739"/>
        <v>7.5971691399713645E-4</v>
      </c>
      <c r="ZW207" s="10">
        <f t="shared" si="1483"/>
        <v>88.072812400971941</v>
      </c>
      <c r="ZX207" s="9">
        <f t="shared" si="1053"/>
        <v>94.084557748032239</v>
      </c>
      <c r="ZY207" s="9">
        <f t="shared" si="1054"/>
        <v>81.807693379440693</v>
      </c>
      <c r="ZZ207" s="115">
        <f t="shared" si="1484"/>
        <v>87.946125563736473</v>
      </c>
      <c r="AAA207" s="15">
        <f t="shared" si="1485"/>
        <v>7.5827594359797936E-4</v>
      </c>
      <c r="AAB207" s="12"/>
      <c r="AAC207" s="11">
        <f t="shared" si="1740"/>
        <v>7.6684563580041822E-4</v>
      </c>
      <c r="AAD207" s="10">
        <f t="shared" si="1486"/>
        <v>87.994115639869463</v>
      </c>
      <c r="AAE207" s="9">
        <f t="shared" si="1055"/>
        <v>94.063649302484549</v>
      </c>
      <c r="AAF207" s="9">
        <f t="shared" si="1056"/>
        <v>81.671702450618454</v>
      </c>
      <c r="AAG207" s="115">
        <f t="shared" si="1487"/>
        <v>87.867675876551502</v>
      </c>
      <c r="AAH207" s="15">
        <f t="shared" si="1488"/>
        <v>7.6538397020613094E-4</v>
      </c>
      <c r="AAI207" s="12"/>
      <c r="AAJ207" s="11">
        <f t="shared" si="1741"/>
        <v>7.7394888931050512E-4</v>
      </c>
      <c r="AAK207" s="10">
        <f t="shared" si="1489"/>
        <v>87.91522932595376</v>
      </c>
      <c r="AAL207" s="9">
        <f t="shared" si="1057"/>
        <v>94.04234703103478</v>
      </c>
      <c r="AAM207" s="9">
        <f t="shared" si="1058"/>
        <v>81.535729762735912</v>
      </c>
      <c r="AAN207" s="115">
        <f t="shared" si="1490"/>
        <v>87.789038396885346</v>
      </c>
      <c r="AAO207" s="15">
        <f t="shared" si="1491"/>
        <v>7.7246654565966348E-4</v>
      </c>
      <c r="AAP207" s="12"/>
      <c r="AAQ207" s="11">
        <f t="shared" si="1742"/>
        <v>7.8102657157132986E-4</v>
      </c>
      <c r="AAR207" s="10">
        <f t="shared" si="1492"/>
        <v>87.836152030339065</v>
      </c>
      <c r="AAS207" s="9">
        <f t="shared" si="1059"/>
        <v>94.020648689061517</v>
      </c>
      <c r="AAT207" s="9">
        <f t="shared" si="1060"/>
        <v>81.399774677406896</v>
      </c>
      <c r="AAU207" s="115">
        <f t="shared" si="1493"/>
        <v>87.710211683234206</v>
      </c>
      <c r="AAV207" s="15">
        <f t="shared" si="1494"/>
        <v>7.7952357075005763E-4</v>
      </c>
      <c r="AAW207" s="11"/>
      <c r="AAX207" s="11">
        <f t="shared" si="1743"/>
        <v>7.8807858228505459E-4</v>
      </c>
      <c r="AAY207" s="10">
        <f t="shared" si="1495"/>
        <v>87.756882347939481</v>
      </c>
      <c r="AAZ207" s="9">
        <f t="shared" si="1061"/>
        <v>93.998552076897113</v>
      </c>
      <c r="ABA207" s="9">
        <f t="shared" si="1062"/>
        <v>81.263836558711418</v>
      </c>
      <c r="ABB207" s="115">
        <f t="shared" si="1496"/>
        <v>87.631194317804272</v>
      </c>
      <c r="ABC207" s="15">
        <f t="shared" si="1497"/>
        <v>7.8655494889302217E-4</v>
      </c>
      <c r="ABD207" s="11"/>
      <c r="ABE207" s="11">
        <f t="shared" si="1744"/>
        <v>7.9510482380111709E-4</v>
      </c>
      <c r="ABF207" s="10">
        <f t="shared" si="1498"/>
        <v>87.677418897474951</v>
      </c>
      <c r="ABG207" s="9">
        <f t="shared" si="1063"/>
        <v>93.976055039739165</v>
      </c>
      <c r="ABH207" s="9">
        <f t="shared" si="1064"/>
        <v>81.127914773297917</v>
      </c>
      <c r="ABI207" s="115">
        <f t="shared" si="1499"/>
        <v>87.551984906518541</v>
      </c>
      <c r="ABJ207" s="15">
        <f t="shared" si="1500"/>
        <v>7.935605861167167E-4</v>
      </c>
      <c r="ABK207" s="11"/>
      <c r="ABL207" s="11">
        <f t="shared" si="1745"/>
        <v>8.0210520110480935E-4</v>
      </c>
      <c r="ABM207" s="10">
        <f t="shared" si="1501"/>
        <v>87.597760321473018</v>
      </c>
      <c r="ABN207" s="9">
        <f t="shared" si="1065"/>
        <v>93.953155467554183</v>
      </c>
      <c r="ABO207" s="9">
        <f t="shared" si="1066"/>
        <v>80.992008690482706</v>
      </c>
      <c r="ABP207" s="115">
        <f t="shared" si="1502"/>
        <v>87.472582079018451</v>
      </c>
      <c r="ABQ207" s="15">
        <f t="shared" si="1503"/>
        <v>8.0054039104964934E-4</v>
      </c>
      <c r="ABR207" s="11"/>
      <c r="ABS207" s="11">
        <f t="shared" si="1746"/>
        <v>8.0907962180551656E-4</v>
      </c>
      <c r="ABT207" s="10">
        <f t="shared" si="1504"/>
        <v>87.517905286265318</v>
      </c>
      <c r="ABU207" s="9">
        <f t="shared" si="1067"/>
        <v>93.929851294973474</v>
      </c>
      <c r="ABV207" s="9">
        <f t="shared" si="1068"/>
        <v>80.856117682348682</v>
      </c>
      <c r="ABW207" s="115">
        <f t="shared" si="1505"/>
        <v>87.392984488661085</v>
      </c>
      <c r="ABX207" s="15">
        <f t="shared" si="1506"/>
        <v>8.0749427490816228E-4</v>
      </c>
      <c r="ABY207" s="11"/>
      <c r="ABZ207" s="11">
        <f t="shared" si="1747"/>
        <v>8.1602799612452486E-4</v>
      </c>
      <c r="ACA207" s="10">
        <f t="shared" si="1507"/>
        <v>87.437852481979803</v>
      </c>
      <c r="ACB207" s="9">
        <f t="shared" si="1069"/>
        <v>93.906140501181454</v>
      </c>
      <c r="ACC207" s="9">
        <f t="shared" si="1070"/>
        <v>80.720241123841717</v>
      </c>
      <c r="ACD207" s="115">
        <f t="shared" si="1508"/>
        <v>87.313190812511579</v>
      </c>
      <c r="ACE207" s="15">
        <f t="shared" si="1509"/>
        <v>8.14422151483571E-4</v>
      </c>
      <c r="ACF207" s="11"/>
      <c r="ACG207" s="11">
        <f t="shared" si="1748"/>
        <v>8.2295023688247221E-4</v>
      </c>
      <c r="ACH207" s="10">
        <f t="shared" si="1510"/>
        <v>87.357600622528082</v>
      </c>
      <c r="ACI207" s="9">
        <f t="shared" si="1071"/>
        <v>93.882021109796469</v>
      </c>
      <c r="ACJ207" s="9">
        <f t="shared" si="1072"/>
        <v>80.584378392864679</v>
      </c>
      <c r="ACK207" s="115">
        <f t="shared" si="1511"/>
        <v>87.233199751330574</v>
      </c>
      <c r="ACL207" s="15">
        <f t="shared" si="1512"/>
        <v>8.2132393712899343E-4</v>
      </c>
      <c r="ACM207" s="11"/>
      <c r="ACN207" s="11">
        <f t="shared" si="1749"/>
        <v>8.2984625948649075E-4</v>
      </c>
      <c r="ACO207" s="10">
        <f t="shared" si="1513"/>
        <v>87.277148445587784</v>
      </c>
      <c r="ACP207" s="9">
        <f t="shared" si="1073"/>
        <v>93.857491188744248</v>
      </c>
      <c r="ACQ207" s="9">
        <f t="shared" si="1074"/>
        <v>80.448528870370765</v>
      </c>
      <c r="ACR207" s="115">
        <f t="shared" si="1514"/>
        <v>87.153010029557507</v>
      </c>
      <c r="ACS207" s="15">
        <f t="shared" si="1515"/>
        <v>8.2819955074578161E-4</v>
      </c>
      <c r="ACT207" s="11"/>
      <c r="ACU207" s="11">
        <f t="shared" si="1750"/>
        <v>8.3671598191690112E-4</v>
      </c>
      <c r="ACV207" s="10">
        <f t="shared" si="1516"/>
        <v>87.196494712580986</v>
      </c>
      <c r="ACW207" s="9">
        <f t="shared" si="1075"/>
        <v>93.832548850124198</v>
      </c>
      <c r="ACX207" s="9">
        <f t="shared" si="1076"/>
        <v>80.312691940453917</v>
      </c>
      <c r="ACY207" s="115">
        <f t="shared" si="1517"/>
        <v>87.07262039528905</v>
      </c>
      <c r="ACZ207" s="15">
        <f t="shared" si="1518"/>
        <v>8.3504891376966835E-4</v>
      </c>
      <c r="ADA207" s="11"/>
      <c r="ADB207" s="11">
        <f t="shared" si="1751"/>
        <v>8.4355932471364748E-4</v>
      </c>
      <c r="ADC207" s="10">
        <f t="shared" si="1519"/>
        <v>87.115638208647539</v>
      </c>
      <c r="ADD207" s="9">
        <f t="shared" si="1077"/>
        <v>93.807192250068525</v>
      </c>
      <c r="ADE207" s="9">
        <f t="shared" si="1078"/>
        <v>80.176866990438114</v>
      </c>
      <c r="ADF207" s="115">
        <f t="shared" si="1520"/>
        <v>86.992029620253319</v>
      </c>
      <c r="ADG207" s="15">
        <f t="shared" si="1521"/>
        <v>8.4187195015655056E-4</v>
      </c>
      <c r="ADH207" s="11"/>
      <c r="ADI207" s="11">
        <f t="shared" si="1752"/>
        <v>8.5037621096233486E-4</v>
      </c>
      <c r="ADJ207" s="10">
        <f t="shared" si="1522"/>
        <v>87.034577742614346</v>
      </c>
      <c r="ADK207" s="9">
        <f t="shared" si="1079"/>
        <v>93.781419588594446</v>
      </c>
      <c r="ADL207" s="9">
        <f t="shared" si="1080"/>
        <v>80.04105341096394</v>
      </c>
      <c r="ADM207" s="115">
        <f t="shared" si="1523"/>
        <v>86.911236499779193</v>
      </c>
      <c r="ADN207" s="15">
        <f t="shared" si="1524"/>
        <v>8.4866858636802338E-4</v>
      </c>
      <c r="ADO207" s="11"/>
      <c r="ADP207" s="11">
        <f t="shared" si="1753"/>
        <v>8.5716656628000328E-4</v>
      </c>
      <c r="ADQ207" s="10">
        <f t="shared" si="1525"/>
        <v>86.953312146959775</v>
      </c>
      <c r="ADR207" s="9">
        <f t="shared" si="1081"/>
        <v>93.755229109449502</v>
      </c>
      <c r="ADS207" s="9">
        <f t="shared" si="1082"/>
        <v>79.905250596074552</v>
      </c>
      <c r="ADT207" s="115">
        <f t="shared" si="1526"/>
        <v>86.83023985276202</v>
      </c>
      <c r="ADU207" s="15">
        <f t="shared" si="1527"/>
        <v>8.5543875135650764E-4</v>
      </c>
      <c r="ADV207" s="11"/>
      <c r="ADW207" s="11">
        <f t="shared" si="1754"/>
        <v>8.6393031880049181E-4</v>
      </c>
      <c r="ADX207" s="10">
        <f t="shared" si="1528"/>
        <v>86.87184027777441</v>
      </c>
      <c r="ADY207" s="9">
        <f t="shared" si="1083"/>
        <v>93.728619099950279</v>
      </c>
      <c r="ADZ207" s="9">
        <f t="shared" si="1084"/>
        <v>79.769457943298221</v>
      </c>
      <c r="AEA207" s="115">
        <f t="shared" si="1529"/>
        <v>86.749038521624243</v>
      </c>
      <c r="AEB207" s="15">
        <f t="shared" si="1530"/>
        <v>8.6218237655019128E-4</v>
      </c>
      <c r="AEC207" s="11"/>
      <c r="AED207" s="11">
        <f t="shared" si="1755"/>
        <v>8.7066739915959306E-4</v>
      </c>
      <c r="AEE207" s="10">
        <f t="shared" si="1531"/>
        <v>86.790161014716759</v>
      </c>
      <c r="AEF207" s="9">
        <f t="shared" si="1085"/>
        <v>93.701587890814423</v>
      </c>
      <c r="AEG207" s="9">
        <f t="shared" si="1086"/>
        <v>79.633674853730639</v>
      </c>
      <c r="AEH207" s="115">
        <f t="shared" si="1532"/>
        <v>86.667631372272524</v>
      </c>
      <c r="AEI207" s="15">
        <f t="shared" si="1533"/>
        <v>8.6889939583757487E-4</v>
      </c>
      <c r="AEJ207" s="11"/>
      <c r="AEK207" s="11">
        <f t="shared" si="1756"/>
        <v>8.7737774047980728E-4</v>
      </c>
      <c r="AEL207" s="10">
        <f t="shared" si="1534"/>
        <v>86.708273260965541</v>
      </c>
      <c r="AEM207" s="9">
        <f t="shared" si="1087"/>
        <v>93.674133855986298</v>
      </c>
      <c r="AEN207" s="9">
        <f t="shared" si="1088"/>
        <v>79.497900732113393</v>
      </c>
      <c r="AEO207" s="115">
        <f t="shared" si="1535"/>
        <v>86.586017294049839</v>
      </c>
      <c r="AEP207" s="15">
        <f t="shared" si="1536"/>
        <v>8.7558974555185275E-4</v>
      </c>
      <c r="AEQ207" s="11"/>
      <c r="AER207" s="11">
        <f t="shared" si="1757"/>
        <v>8.8406127835490955E-4</v>
      </c>
      <c r="AES207" s="10">
        <f t="shared" si="1537"/>
        <v>86.626175943166899</v>
      </c>
      <c r="AET207" s="9">
        <f t="shared" si="1089"/>
        <v>93.646255412456313</v>
      </c>
      <c r="AEU207" s="9">
        <f t="shared" si="1090"/>
        <v>79.362134986912523</v>
      </c>
      <c r="AEV207" s="115">
        <f t="shared" si="1538"/>
        <v>86.504195199684418</v>
      </c>
      <c r="AEW207" s="15">
        <f t="shared" si="1539"/>
        <v>8.8225336445490218E-4</v>
      </c>
      <c r="AEX207" s="11"/>
      <c r="AEY207" s="11">
        <f t="shared" si="1758"/>
        <v>8.9071795083411627E-4</v>
      </c>
      <c r="AEZ207" s="10">
        <f t="shared" si="1540"/>
        <v>86.543868011378521</v>
      </c>
      <c r="AFA207" s="9">
        <f t="shared" si="1091"/>
        <v>93.617951020074059</v>
      </c>
      <c r="AFB207" s="9">
        <f t="shared" si="1092"/>
        <v>79.226377030393749</v>
      </c>
      <c r="AFC207" s="115">
        <f t="shared" si="1541"/>
        <v>86.422164025233911</v>
      </c>
      <c r="AFD207" s="15">
        <f t="shared" si="1542"/>
        <v>8.8889019372109714E-4</v>
      </c>
      <c r="AFE207" s="11"/>
      <c r="AFF207" s="11">
        <f t="shared" si="1759"/>
        <v>8.9734769840606405E-4</v>
      </c>
      <c r="AFG207" s="10">
        <f t="shared" si="1543"/>
        <v>86.461348439009015</v>
      </c>
      <c r="AFH207" s="9">
        <f t="shared" si="1093"/>
        <v>93.589219181355375</v>
      </c>
      <c r="AFI207" s="9">
        <f t="shared" si="1094"/>
        <v>79.090626278696689</v>
      </c>
      <c r="AFJ207" s="115">
        <f t="shared" si="1544"/>
        <v>86.339922730026032</v>
      </c>
      <c r="AFK207" s="15">
        <f t="shared" si="1545"/>
        <v>8.95500176920808E-4</v>
      </c>
      <c r="AFL207" s="11"/>
      <c r="AFM207" s="11">
        <f t="shared" si="1760"/>
        <v>9.0395046398246187E-4</v>
      </c>
      <c r="AFN207" s="10">
        <f t="shared" si="1546"/>
        <v>86.378616222753777</v>
      </c>
      <c r="AFO207" s="9">
        <f t="shared" si="1095"/>
        <v>93.560058441283559</v>
      </c>
      <c r="AFP207" s="9">
        <f t="shared" si="1096"/>
        <v>78.954882151905878</v>
      </c>
      <c r="AFQ207" s="115">
        <f t="shared" si="1547"/>
        <v>86.257470296594718</v>
      </c>
      <c r="AFR207" s="15">
        <f t="shared" si="1548"/>
        <v>9.0208326000373092E-4</v>
      </c>
      <c r="AFS207" s="11"/>
      <c r="AFT207" s="11">
        <f t="shared" si="1761"/>
        <v>9.1052619288155799E-4</v>
      </c>
      <c r="AFU207" s="10">
        <f t="shared" si="1549"/>
        <v>86.295670382526353</v>
      </c>
      <c r="AFV207" s="9">
        <f t="shared" si="1097"/>
        <v>93.530467387104736</v>
      </c>
      <c r="AFW207" s="9">
        <f t="shared" si="1098"/>
        <v>78.819144074122022</v>
      </c>
      <c r="AFX207" s="115">
        <f t="shared" si="1550"/>
        <v>86.174805730613372</v>
      </c>
      <c r="AFY207" s="15">
        <f t="shared" si="1551"/>
        <v>9.08639391281857E-4</v>
      </c>
      <c r="AFZ207" s="11"/>
      <c r="AGA207" s="11">
        <f t="shared" si="1762"/>
        <v>9.1707483281122768E-4</v>
      </c>
      <c r="AGB207" s="10">
        <f t="shared" si="1552"/>
        <v>86.212509961387042</v>
      </c>
      <c r="AGC207" s="9">
        <f t="shared" si="1099"/>
        <v>93.500444648117593</v>
      </c>
      <c r="AGD207" s="9">
        <f t="shared" si="1100"/>
        <v>78.683411473529105</v>
      </c>
      <c r="AGE207" s="115">
        <f t="shared" si="1553"/>
        <v>86.091928060823349</v>
      </c>
      <c r="AGF207" s="15">
        <f t="shared" si="1554"/>
        <v>9.1516852141233145E-4</v>
      </c>
      <c r="AGG207" s="11"/>
      <c r="AGH207" s="11">
        <f t="shared" si="1763"/>
        <v>9.2359633385195579E-4</v>
      </c>
      <c r="AGI207" s="10">
        <f t="shared" si="1555"/>
        <v>86.129134025466612</v>
      </c>
      <c r="AGJ207" s="9">
        <f t="shared" si="1101"/>
        <v>93.469988895457575</v>
      </c>
      <c r="AGK207" s="9">
        <f t="shared" si="1102"/>
        <v>78.547683782460894</v>
      </c>
      <c r="AGL207" s="115">
        <f t="shared" si="1556"/>
        <v>86.008836338959242</v>
      </c>
      <c r="AGM207" s="15">
        <f t="shared" si="1557"/>
        <v>9.2167060338002604E-4</v>
      </c>
      <c r="AGN207" s="11"/>
      <c r="AGO207" s="11">
        <f t="shared" si="1764"/>
        <v>9.3009064843949682E-4</v>
      </c>
      <c r="AGP207" s="10">
        <f t="shared" si="1558"/>
        <v>86.045541663887008</v>
      </c>
      <c r="AGQ207" s="9">
        <f t="shared" si="1103"/>
        <v>93.439098841875719</v>
      </c>
      <c r="AGR207" s="9">
        <f t="shared" si="1104"/>
        <v>78.41196043746541</v>
      </c>
      <c r="AGS207" s="115">
        <f t="shared" si="1559"/>
        <v>85.925529639670572</v>
      </c>
      <c r="AGT207" s="15">
        <f t="shared" si="1560"/>
        <v>9.281455924798909E-4</v>
      </c>
      <c r="AGU207" s="11"/>
      <c r="AGV207" s="11">
        <f t="shared" si="1765"/>
        <v>9.3655773134731818E-4</v>
      </c>
      <c r="AGW207" s="10">
        <f t="shared" si="1561"/>
        <v>85.961731988678366</v>
      </c>
      <c r="AGX207" s="9">
        <f t="shared" si="1105"/>
        <v>93.407773241512217</v>
      </c>
      <c r="AGY207" s="9">
        <f t="shared" si="1106"/>
        <v>78.276240879366696</v>
      </c>
      <c r="AGZ207" s="115">
        <f t="shared" si="1562"/>
        <v>85.842007060439457</v>
      </c>
      <c r="AHA207" s="15">
        <f t="shared" si="1563"/>
        <v>9.345934462991547E-4</v>
      </c>
      <c r="AHB207" s="11"/>
      <c r="AHC207" s="11">
        <f t="shared" si="1766"/>
        <v>9.4299753966887534E-4</v>
      </c>
      <c r="AHD207" s="10">
        <f t="shared" si="1564"/>
        <v>85.877704134692081</v>
      </c>
      <c r="AHE207" s="9">
        <f t="shared" si="1107"/>
        <v>93.376010889664826</v>
      </c>
      <c r="AHF207" s="9">
        <f t="shared" si="1108"/>
        <v>78.140524553326202</v>
      </c>
      <c r="AHG207" s="115">
        <f t="shared" si="1565"/>
        <v>85.758267721495514</v>
      </c>
      <c r="AHH207" s="15">
        <f t="shared" si="1566"/>
        <v>9.4101412469922718E-4</v>
      </c>
      <c r="AHI207" s="11"/>
      <c r="AHJ207" s="11">
        <f t="shared" si="1767"/>
        <v>9.494100327995783E-4</v>
      </c>
      <c r="AHK207" s="10">
        <f t="shared" si="1567"/>
        <v>85.793457259511143</v>
      </c>
      <c r="AHL207" s="9">
        <f t="shared" si="1109"/>
        <v>93.343810622552311</v>
      </c>
      <c r="AHM207" s="9">
        <f t="shared" si="1110"/>
        <v>78.004810908900765</v>
      </c>
      <c r="AHN207" s="115">
        <f t="shared" si="1568"/>
        <v>85.674310765726545</v>
      </c>
      <c r="AHO207" s="15">
        <f t="shared" si="1569"/>
        <v>9.4740758979751144E-4</v>
      </c>
      <c r="AHP207" s="11"/>
      <c r="AHQ207" s="11">
        <f t="shared" si="1768"/>
        <v>9.5579517241864875E-4</v>
      </c>
      <c r="AHR207" s="10">
        <f t="shared" si="1570"/>
        <v>85.708990543356308</v>
      </c>
      <c r="AHS207" s="9">
        <f t="shared" si="1111"/>
        <v>93.31117131707299</v>
      </c>
      <c r="AHT207" s="9">
        <f t="shared" si="1112"/>
        <v>77.869099400099174</v>
      </c>
      <c r="AHU207" s="115">
        <f t="shared" si="1571"/>
        <v>85.590135358586082</v>
      </c>
      <c r="AHV207" s="15">
        <f t="shared" si="1572"/>
        <v>9.537738059489972E-4</v>
      </c>
      <c r="AHW207" s="11"/>
      <c r="AHX207" s="11">
        <f t="shared" si="1769"/>
        <v>9.6215292247074939E-4</v>
      </c>
      <c r="AHY207" s="10">
        <f t="shared" si="1573"/>
        <v>85.62430318898916</v>
      </c>
      <c r="AHZ207" s="9">
        <f t="shared" si="1113"/>
        <v>93.278091890558571</v>
      </c>
      <c r="AIA207" s="9">
        <f t="shared" si="1114"/>
        <v>77.733389485437471</v>
      </c>
      <c r="AIB207" s="115">
        <f t="shared" si="1574"/>
        <v>85.505740687998014</v>
      </c>
      <c r="AIC207" s="15">
        <f t="shared" si="1575"/>
        <v>9.6011273972763456E-4</v>
      </c>
      <c r="AID207" s="11"/>
      <c r="AIE207" s="11">
        <f t="shared" si="1770"/>
        <v>9.6848324914738807E-4</v>
      </c>
      <c r="AIF207" s="10">
        <f t="shared" si="1576"/>
        <v>85.539394421612229</v>
      </c>
      <c r="AIG207" s="9">
        <f t="shared" si="1115"/>
        <v>93.244571300523361</v>
      </c>
      <c r="AIH207" s="9">
        <f t="shared" si="1116"/>
        <v>77.59768062799175</v>
      </c>
      <c r="AII207" s="115">
        <f t="shared" si="1577"/>
        <v>85.421125964257556</v>
      </c>
      <c r="AIJ207" s="15">
        <f t="shared" si="1578"/>
        <v>9.6642435990758661E-4</v>
      </c>
      <c r="AIK207" s="11"/>
      <c r="AIL207" s="11">
        <f t="shared" si="1771"/>
        <v>9.7478612086818552E-4</v>
      </c>
      <c r="AIM207" s="10">
        <f t="shared" si="1579"/>
        <v>85.454263488765548</v>
      </c>
      <c r="AIN207" s="9">
        <f t="shared" si="1117"/>
        <v>93.210608544408984</v>
      </c>
      <c r="AIO207" s="9">
        <f t="shared" si="1118"/>
        <v>77.461972295448689</v>
      </c>
      <c r="AIP207" s="115">
        <f t="shared" si="1580"/>
        <v>85.336290419928844</v>
      </c>
      <c r="AIQ207" s="15">
        <f t="shared" si="1581"/>
        <v>9.72708637444345E-4</v>
      </c>
      <c r="AIR207" s="11"/>
      <c r="AIS207" s="11">
        <f t="shared" si="1772"/>
        <v>9.8106150826198684E-4</v>
      </c>
      <c r="AIT207" s="10">
        <f t="shared" si="1582"/>
        <v>85.368909660219884</v>
      </c>
      <c r="AIU207" s="9">
        <f t="shared" si="1119"/>
        <v>93.176202659324758</v>
      </c>
      <c r="AIV207" s="9">
        <f t="shared" si="1120"/>
        <v>77.326263960156083</v>
      </c>
      <c r="AIW207" s="115">
        <f t="shared" si="1583"/>
        <v>85.251233309740428</v>
      </c>
      <c r="AIX207" s="15">
        <f t="shared" si="1584"/>
        <v>9.7896554545556878E-4</v>
      </c>
      <c r="AIY207" s="11"/>
      <c r="AIZ207" s="11">
        <f t="shared" si="1773"/>
        <v>9.8730938414769154E-4</v>
      </c>
      <c r="AJA207" s="10">
        <f t="shared" si="1585"/>
        <v>85.283332227867859</v>
      </c>
      <c r="AJB207" s="9">
        <f t="shared" si="1121"/>
        <v>93.141352721783889</v>
      </c>
      <c r="AJC207" s="9">
        <f t="shared" si="1122"/>
        <v>77.19055509916879</v>
      </c>
      <c r="AJD207" s="115">
        <f t="shared" si="1586"/>
        <v>85.165953910476333</v>
      </c>
      <c r="AJE207" s="15">
        <f t="shared" si="1587"/>
        <v>9.8519505920195293E-4</v>
      </c>
      <c r="AJF207" s="11"/>
      <c r="AJG207" s="11">
        <f t="shared" si="1774"/>
        <v>9.9352972351510367E-4</v>
      </c>
      <c r="AJH207" s="10">
        <f t="shared" si="1588"/>
        <v>85.197530505610672</v>
      </c>
      <c r="AJI207" s="9">
        <f t="shared" si="1123"/>
        <v>93.106057847435451</v>
      </c>
      <c r="AJJ207" s="9">
        <f t="shared" si="1124"/>
        <v>77.005149043737902</v>
      </c>
      <c r="AJK207" s="115">
        <f t="shared" si="1589"/>
        <v>85.055603445586684</v>
      </c>
      <c r="AJL207" s="15">
        <f t="shared" si="1590"/>
        <v>9.9446662025064257E-4</v>
      </c>
      <c r="AJM207" s="11"/>
      <c r="AJN207" s="11">
        <f t="shared" si="1775"/>
        <v>1.0028058354369673E-3</v>
      </c>
      <c r="AJO207" s="10">
        <f t="shared" si="1591"/>
        <v>85.086543491093209</v>
      </c>
      <c r="AJP207" s="9">
        <f t="shared" si="1125"/>
        <v>93.070095534934353</v>
      </c>
      <c r="AJQ207" s="9">
        <f t="shared" si="1126"/>
        <v>76.945240509406858</v>
      </c>
      <c r="AJR207" s="115">
        <f t="shared" si="1592"/>
        <v>85.007668022170606</v>
      </c>
      <c r="AJS207" s="15">
        <f t="shared" si="1593"/>
        <v>9.9594564970055446E-4</v>
      </c>
      <c r="AJT207" s="11"/>
      <c r="AJU207" s="11">
        <f t="shared" si="1776"/>
        <v>1.0042539844615759E-3</v>
      </c>
      <c r="AJV207" s="10">
        <f t="shared" si="1594"/>
        <v>85.038252391290371</v>
      </c>
      <c r="AJW207" s="9">
        <f t="shared" si="1127"/>
        <v>93.03402617233958</v>
      </c>
      <c r="AJX207" s="9">
        <f t="shared" si="1128"/>
        <v>77.708702391948691</v>
      </c>
      <c r="AJY207" s="115">
        <f t="shared" si="1595"/>
        <v>85.371364282144128</v>
      </c>
      <c r="AJZ207" s="15">
        <f t="shared" si="1596"/>
        <v>9.4656290088620295E-4</v>
      </c>
      <c r="AKA207" s="11"/>
      <c r="AKB207" s="11">
        <f t="shared" si="1777"/>
        <v>9.5461552207951039E-4</v>
      </c>
      <c r="AKC207" s="10">
        <f t="shared" si="1597"/>
        <v>85.403414413455891</v>
      </c>
      <c r="AKD207" s="9">
        <f t="shared" si="1129"/>
        <v>93.001445041967273</v>
      </c>
      <c r="AKE207" s="9">
        <f t="shared" si="1130"/>
        <v>78.582740454368704</v>
      </c>
      <c r="AKF207" s="115">
        <f t="shared" si="1598"/>
        <v>85.792092748167988</v>
      </c>
      <c r="AKG207" s="15">
        <f t="shared" si="1599"/>
        <v>8.9056590497107134E-4</v>
      </c>
      <c r="AKH207" s="11"/>
      <c r="AKI207" s="11">
        <f t="shared" si="1778"/>
        <v>8.9834997907571438E-4</v>
      </c>
      <c r="AKJ207" s="10">
        <f t="shared" si="1600"/>
        <v>85.825760127054167</v>
      </c>
      <c r="AKK207" s="9">
        <f t="shared" si="1131"/>
        <v>92.972604772201166</v>
      </c>
      <c r="AKL207" s="9">
        <f t="shared" si="1132"/>
        <v>79.600008399233133</v>
      </c>
      <c r="AKM207" s="115">
        <f t="shared" si="1601"/>
        <v>86.286306585717142</v>
      </c>
      <c r="AKN207" s="15">
        <f t="shared" si="1602"/>
        <v>8.2595342170670172E-4</v>
      </c>
      <c r="AKO207" s="11"/>
      <c r="AKP207" s="11">
        <f t="shared" si="1779"/>
        <v>8.3345379972195246E-4</v>
      </c>
      <c r="AKQ207" s="10">
        <f t="shared" si="1603"/>
        <v>86.321764189484071</v>
      </c>
      <c r="AKR207" s="9">
        <f t="shared" si="1133"/>
        <v>92.947797540491337</v>
      </c>
      <c r="AKS207" s="9">
        <f t="shared" si="1134"/>
        <v>80.820461016683467</v>
      </c>
      <c r="AKT207" s="115">
        <f t="shared" si="1604"/>
        <v>86.884129278587409</v>
      </c>
      <c r="AKU207" s="15">
        <f t="shared" si="1605"/>
        <v>7.4904041209796629E-4</v>
      </c>
      <c r="AKV207" s="11"/>
      <c r="AKW207" s="11">
        <f t="shared" si="1780"/>
        <v>7.5623714000448759E-4</v>
      </c>
      <c r="AKX207" s="10">
        <f t="shared" si="1606"/>
        <v>86.921592417142477</v>
      </c>
      <c r="AKY207" s="9">
        <f t="shared" si="1135"/>
        <v>92.927395308178305</v>
      </c>
      <c r="AKZ207" s="9">
        <f t="shared" si="1136"/>
        <v>82.366227705218236</v>
      </c>
      <c r="ALA207" s="115">
        <f t="shared" si="1607"/>
        <v>87.64681150669827</v>
      </c>
      <c r="ALB207" s="15">
        <f t="shared" si="1608"/>
        <v>6.5230657350250651E-4</v>
      </c>
      <c r="ALC207" s="11"/>
      <c r="ALD207" s="11">
        <f t="shared" si="1781"/>
        <v>6.5917039673493662E-4</v>
      </c>
      <c r="ALE207" s="10">
        <f t="shared" si="1609"/>
        <v>87.68657566149173</v>
      </c>
      <c r="ALF207" s="9">
        <f t="shared" si="1137"/>
        <v>92.911922444476033</v>
      </c>
      <c r="ALG207" s="9">
        <f t="shared" si="1138"/>
        <v>84.575334079403632</v>
      </c>
      <c r="ALH207" s="115">
        <f t="shared" si="1610"/>
        <v>88.743628261939833</v>
      </c>
      <c r="ALI207" s="15">
        <f t="shared" si="1611"/>
        <v>5.1490626752264432E-4</v>
      </c>
      <c r="ALJ207" s="11"/>
      <c r="ALK207" s="11">
        <f t="shared" si="1782"/>
        <v>5.213845324147598E-4</v>
      </c>
      <c r="ALL207" s="10">
        <f t="shared" si="1612"/>
        <v>88.786186271169953</v>
      </c>
      <c r="ALM207" s="9">
        <f t="shared" si="1139"/>
        <v>92.902281411992846</v>
      </c>
      <c r="ALN207" s="9">
        <f t="shared" si="1140"/>
        <v>89.2542572213695</v>
      </c>
      <c r="ALO207" s="115">
        <f t="shared" si="1613"/>
        <v>91.078269316681173</v>
      </c>
      <c r="ALP207" s="15">
        <f t="shared" si="1614"/>
        <v>2.2531885197739029E-4</v>
      </c>
      <c r="ALQ207" s="12"/>
      <c r="ALR207" s="11">
        <f t="shared" si="1783"/>
        <v>2.312916367029082E-4</v>
      </c>
      <c r="ALS207" s="10">
        <f t="shared" si="1615"/>
        <v>91.124675191118826</v>
      </c>
      <c r="ALT207" s="9">
        <f t="shared" si="1141"/>
        <v>92.900435282121862</v>
      </c>
      <c r="ALU207" s="9">
        <f t="shared" si="1142"/>
        <v>89.339045954588869</v>
      </c>
      <c r="ALV207" s="115">
        <f t="shared" si="1616"/>
        <v>91.119740618355365</v>
      </c>
      <c r="ALW207" s="15">
        <f t="shared" si="1617"/>
        <v>2.1996788200769795E-4</v>
      </c>
      <c r="ALX207" s="12"/>
      <c r="ALY207" s="11">
        <f t="shared" si="1784"/>
        <v>2.2592903448350962E-4</v>
      </c>
      <c r="ALZ207" s="10">
        <f t="shared" si="1618"/>
        <v>91.166141486547701</v>
      </c>
      <c r="AMA207" s="9">
        <f t="shared" si="1143"/>
        <v>92.898675796443712</v>
      </c>
      <c r="AMB207" s="9">
        <f t="shared" si="1144"/>
        <v>89.424619514054612</v>
      </c>
      <c r="AMC207" s="115">
        <f t="shared" si="1619"/>
        <v>91.161647655249169</v>
      </c>
      <c r="AMD207" s="15">
        <f t="shared" si="1620"/>
        <v>2.1457378908416598E-4</v>
      </c>
      <c r="AME207" s="12"/>
      <c r="AMF207" s="11">
        <f t="shared" si="1785"/>
        <v>2.2052355137660367E-4</v>
      </c>
      <c r="AMG207" s="10">
        <f t="shared" si="1621"/>
        <v>91.20804407312275</v>
      </c>
      <c r="AMH207" s="9">
        <f t="shared" si="1145"/>
        <v>92.897001545584658</v>
      </c>
      <c r="AMI207" s="9">
        <f t="shared" si="1146"/>
        <v>89.510970000324093</v>
      </c>
      <c r="AMJ207" s="115">
        <f t="shared" si="1622"/>
        <v>91.203985772954383</v>
      </c>
      <c r="AMK207" s="15">
        <f t="shared" si="1623"/>
        <v>2.0913697406347827E-4</v>
      </c>
      <c r="AML207" s="12"/>
      <c r="AMM207" s="11">
        <f t="shared" si="1786"/>
        <v>2.1507559210636379E-4</v>
      </c>
      <c r="AMN207" s="10">
        <f t="shared" si="1624"/>
        <v>91.250378270840685</v>
      </c>
      <c r="AMO207" s="9">
        <f t="shared" si="1147"/>
        <v>92.89541106332284</v>
      </c>
      <c r="AMP207" s="9">
        <f t="shared" si="1148"/>
        <v>89.598089420473016</v>
      </c>
      <c r="AMQ207" s="115">
        <f t="shared" si="1625"/>
        <v>91.246750241897928</v>
      </c>
      <c r="AMR207" s="15">
        <f t="shared" si="1626"/>
        <v>2.0365784006497374E-4</v>
      </c>
      <c r="AMS207" s="12"/>
      <c r="AMT207" s="11">
        <f t="shared" si="1787"/>
        <v>2.0958556364317161E-4</v>
      </c>
      <c r="AMU207" s="10">
        <f t="shared" si="1627"/>
        <v>91.293139324611204</v>
      </c>
      <c r="AMV207" s="9">
        <f t="shared" si="1149"/>
        <v>92.893902826788093</v>
      </c>
      <c r="AMW207" s="9">
        <f t="shared" si="1150"/>
        <v>89.685969689821746</v>
      </c>
      <c r="AMX207" s="115">
        <f t="shared" si="1628"/>
        <v>91.28993625830492</v>
      </c>
      <c r="AMY207" s="15">
        <f t="shared" si="1629"/>
        <v>1.9813679237636243E-4</v>
      </c>
      <c r="AMZ207" s="12"/>
      <c r="ANA207" s="11">
        <f t="shared" si="1788"/>
        <v>2.040538751088907E-4</v>
      </c>
      <c r="ANB207" s="10">
        <f t="shared" si="1630"/>
        <v>91.336322405234853</v>
      </c>
      <c r="ANC207" s="9">
        <f t="shared" si="1151"/>
        <v>92.892475256679973</v>
      </c>
      <c r="AND207" s="9">
        <f t="shared" si="1152"/>
        <v>89.774602633738638</v>
      </c>
      <c r="ANE207" s="115">
        <f t="shared" si="1631"/>
        <v>91.333538945209312</v>
      </c>
      <c r="ANF207" s="15">
        <f t="shared" si="1632"/>
        <v>1.9257423835581324E-4</v>
      </c>
      <c r="ANG207" s="12"/>
      <c r="ANH207" s="11">
        <f t="shared" si="1789"/>
        <v>1.984809376785311E-4</v>
      </c>
      <c r="ANI207" s="10">
        <f t="shared" si="1633"/>
        <v>91.37992261042848</v>
      </c>
      <c r="ANJ207" s="9">
        <f t="shared" si="1153"/>
        <v>92.891126717503951</v>
      </c>
      <c r="ANK207" s="9">
        <f t="shared" si="1154"/>
        <v>89.863979989513439</v>
      </c>
      <c r="ANL207" s="115">
        <f t="shared" si="1634"/>
        <v>91.377553353508688</v>
      </c>
      <c r="ANM207" s="15">
        <f t="shared" si="1635"/>
        <v>1.8697058733083439E-4</v>
      </c>
      <c r="ANN207" s="12"/>
      <c r="ANO207" s="11">
        <f t="shared" si="1790"/>
        <v>1.9286716447872621E-4</v>
      </c>
      <c r="ANP207" s="10">
        <f t="shared" si="1636"/>
        <v>91.423934965894674</v>
      </c>
      <c r="ANQ207" s="9">
        <f t="shared" si="1155"/>
        <v>92.889855517825438</v>
      </c>
      <c r="ANR207" s="9">
        <f t="shared" si="1156"/>
        <v>89.954093408303663</v>
      </c>
      <c r="ANS207" s="115">
        <f t="shared" si="1637"/>
        <v>91.421974463064544</v>
      </c>
      <c r="ANT207" s="15">
        <f t="shared" si="1638"/>
        <v>1.8132625049373428E-4</v>
      </c>
      <c r="ANU207" s="12"/>
      <c r="ANV207" s="11">
        <f t="shared" si="1791"/>
        <v>1.8721297048281067E-4</v>
      </c>
      <c r="ANW207" s="10">
        <f t="shared" si="1639"/>
        <v>91.468354426436605</v>
      </c>
      <c r="ANX207" s="9">
        <f t="shared" si="1157"/>
        <v>92.888659910541534</v>
      </c>
      <c r="ANY207" s="9">
        <f t="shared" si="1158"/>
        <v>90.044934457150475</v>
      </c>
      <c r="ANZ207" s="115">
        <f t="shared" si="1640"/>
        <v>91.466797183846012</v>
      </c>
      <c r="AOA207" s="15">
        <f t="shared" si="1641"/>
        <v>1.7564164079390831E-4</v>
      </c>
      <c r="AOB207" s="12"/>
      <c r="AOC207" s="11">
        <f t="shared" si="1792"/>
        <v>1.8151877240273892E-4</v>
      </c>
      <c r="AOD207" s="10">
        <f t="shared" si="1642"/>
        <v>91.513175877116282</v>
      </c>
      <c r="AOE207" s="9">
        <f t="shared" si="1159"/>
        <v>92.887538093170122</v>
      </c>
      <c r="AOF207" s="9">
        <f t="shared" si="1160"/>
        <v>90.136494621063619</v>
      </c>
      <c r="AOG207" s="115">
        <f t="shared" si="1643"/>
        <v>91.512016357116863</v>
      </c>
      <c r="AOH207" s="15">
        <f t="shared" si="1644"/>
        <v>1.6991717282692056E-4</v>
      </c>
      <c r="AOI207" s="12"/>
      <c r="AOJ207" s="11">
        <f t="shared" si="1793"/>
        <v>1.7578498857781191E-4</v>
      </c>
      <c r="AOK207" s="10">
        <f t="shared" si="1645"/>
        <v>91.558394134455966</v>
      </c>
      <c r="AOL207" s="9">
        <f t="shared" si="1161"/>
        <v>92.886488208156138</v>
      </c>
      <c r="AOM207" s="9">
        <f t="shared" si="1162"/>
        <v>90.228765305170853</v>
      </c>
      <c r="AON207" s="115">
        <f t="shared" si="1646"/>
        <v>91.557626756663495</v>
      </c>
      <c r="AOO207" s="15">
        <f t="shared" si="1647"/>
        <v>1.6415326272064469E-4</v>
      </c>
      <c r="AOP207" s="12"/>
      <c r="AOQ207" s="11">
        <f t="shared" si="1794"/>
        <v>1.7001203886051109E-4</v>
      </c>
      <c r="AOR207" s="10">
        <f t="shared" si="1648"/>
        <v>91.604003947680269</v>
      </c>
      <c r="AOS207" s="9">
        <f t="shared" si="1163"/>
        <v>92.885508343194644</v>
      </c>
      <c r="AOT207" s="9">
        <f t="shared" si="1164"/>
        <v>90.321737836934247</v>
      </c>
      <c r="AOU207" s="115">
        <f t="shared" si="1649"/>
        <v>91.603623090064445</v>
      </c>
      <c r="AOV207" s="15">
        <f t="shared" si="1650"/>
        <v>1.5835032801835076E-4</v>
      </c>
      <c r="AOW207" s="12"/>
      <c r="AOX207" s="11">
        <f t="shared" si="1795"/>
        <v>1.6420034449926034E-4</v>
      </c>
      <c r="AOY207" s="10">
        <f t="shared" si="1815"/>
        <v>91.649999999999991</v>
      </c>
      <c r="AOZ207" s="9">
        <f t="shared" si="1165"/>
        <v>92.884596531570494</v>
      </c>
      <c r="APA207" s="9"/>
      <c r="APB207" s="97">
        <f t="shared" si="1652"/>
        <v>91.649999999999991</v>
      </c>
      <c r="APC207" s="15">
        <f t="shared" si="1816"/>
        <v>1.5250878755888991E-4</v>
      </c>
      <c r="APD207" s="11"/>
      <c r="APE207" s="11"/>
    </row>
    <row r="208" spans="1:1097" x14ac:dyDescent="0.2">
      <c r="A208" s="183"/>
      <c r="B208" s="183"/>
      <c r="C208" s="1">
        <f t="shared" si="1654"/>
        <v>180</v>
      </c>
      <c r="D208" s="1">
        <f t="shared" si="1655"/>
        <v>6024.5844021139956</v>
      </c>
      <c r="E208" s="1">
        <f t="shared" si="1656"/>
        <v>-16317921.817764627</v>
      </c>
      <c r="F208" s="2">
        <f t="shared" si="1657"/>
        <v>113.16</v>
      </c>
      <c r="G208" s="8">
        <f t="shared" si="1658"/>
        <v>1.9810000000000001E-3</v>
      </c>
      <c r="H208" s="6">
        <f t="shared" si="1659"/>
        <v>0.14400020254000001</v>
      </c>
      <c r="I208" s="2">
        <f t="shared" si="1660"/>
        <v>3500</v>
      </c>
      <c r="J208" s="3">
        <f t="shared" si="857"/>
        <v>58.333333333333336</v>
      </c>
      <c r="K208" s="3">
        <f t="shared" si="858"/>
        <v>366.52</v>
      </c>
      <c r="L208" s="1">
        <f t="shared" si="1661"/>
        <v>0.82</v>
      </c>
      <c r="M208" s="1">
        <f t="shared" si="1662"/>
        <v>0.66</v>
      </c>
      <c r="N208" s="1">
        <f t="shared" si="1797"/>
        <v>0.54120000000000001</v>
      </c>
      <c r="O208" s="3">
        <f t="shared" si="1167"/>
        <v>7.5227878787878781</v>
      </c>
      <c r="P208" s="40">
        <f t="shared" si="859"/>
        <v>570.9796</v>
      </c>
      <c r="Q208" s="1">
        <f t="shared" si="1663"/>
        <v>21.51</v>
      </c>
      <c r="R208" s="1">
        <f t="shared" si="1664"/>
        <v>151</v>
      </c>
      <c r="S208" s="2">
        <f t="shared" si="1665"/>
        <v>12587.54</v>
      </c>
      <c r="T208" s="1">
        <f t="shared" si="860"/>
        <v>83.916933333333333</v>
      </c>
      <c r="U208" s="7">
        <f t="shared" si="1666"/>
        <v>9.1849501318337995E-2</v>
      </c>
      <c r="V208" s="7">
        <f t="shared" si="861"/>
        <v>6.6258942829124593E-3</v>
      </c>
      <c r="W208" s="159">
        <f t="shared" si="1667"/>
        <v>3.4283282369456214E-2</v>
      </c>
      <c r="X208" s="40">
        <f t="shared" si="1798"/>
        <v>8095.2484858865882</v>
      </c>
      <c r="Y208" s="1">
        <f t="shared" si="1668"/>
        <v>0</v>
      </c>
      <c r="Z208" s="1">
        <f t="shared" si="1669"/>
        <v>113.16</v>
      </c>
      <c r="AA208" s="1">
        <f t="shared" si="1670"/>
        <v>91.649999999999991</v>
      </c>
      <c r="AB208" s="6">
        <f t="shared" si="863"/>
        <v>0.2895550479995273</v>
      </c>
      <c r="AC208" s="1">
        <f t="shared" si="1671"/>
        <v>526.19133708825245</v>
      </c>
      <c r="AD208" s="40">
        <f t="shared" si="1799"/>
        <v>36363.626619283568</v>
      </c>
      <c r="AE208" s="1">
        <f t="shared" si="1800"/>
        <v>0.15947988387208822</v>
      </c>
      <c r="AF208" s="2">
        <f t="shared" si="1801"/>
        <v>23</v>
      </c>
      <c r="AG208" s="10">
        <f t="shared" si="1802"/>
        <v>3.6680373290580293</v>
      </c>
      <c r="AH208" s="12">
        <f t="shared" si="1803"/>
        <v>0.48494283417902656</v>
      </c>
      <c r="AI208" s="43">
        <f t="shared" si="868"/>
        <v>-1.2717923835921891E-5</v>
      </c>
      <c r="AJ208" s="93">
        <f t="shared" si="869"/>
        <v>3.2046118373663314E-6</v>
      </c>
      <c r="AK208" s="43">
        <f t="shared" si="1168"/>
        <v>0</v>
      </c>
      <c r="AL208" s="43">
        <f t="shared" si="870"/>
        <v>3.1705443309222852E-4</v>
      </c>
      <c r="AM208" s="43"/>
      <c r="AN208" s="43">
        <f t="shared" si="1169"/>
        <v>0</v>
      </c>
      <c r="AO208" s="10">
        <f t="shared" si="1804"/>
        <v>94.763590645811163</v>
      </c>
      <c r="AP208" s="9"/>
      <c r="AQ208" s="9">
        <f t="shared" si="1805"/>
        <v>94.623124854312479</v>
      </c>
      <c r="AR208" s="104">
        <f t="shared" si="1171"/>
        <v>94.623124854312479</v>
      </c>
      <c r="AS208" s="15">
        <f t="shared" si="1806"/>
        <v>0</v>
      </c>
      <c r="AT208" s="49"/>
      <c r="AU208" s="11">
        <f t="shared" si="1807"/>
        <v>8.6759862240969552E-6</v>
      </c>
      <c r="AV208" s="10">
        <f t="shared" si="1808"/>
        <v>94.69335638146697</v>
      </c>
      <c r="AW208" s="9">
        <f t="shared" si="1809"/>
        <v>94.623124854312479</v>
      </c>
      <c r="AX208" s="9">
        <f t="shared" si="1810"/>
        <v>94.482735279308258</v>
      </c>
      <c r="AY208" s="97">
        <f t="shared" si="1175"/>
        <v>94.552930066810376</v>
      </c>
      <c r="AZ208" s="15">
        <f t="shared" si="1176"/>
        <v>8.6711096792744945E-6</v>
      </c>
      <c r="BA208" s="49"/>
      <c r="BB208" s="11">
        <f t="shared" si="1811"/>
        <v>1.7347433672645201E-5</v>
      </c>
      <c r="BC208" s="10">
        <f t="shared" si="1812"/>
        <v>94.623156122448961</v>
      </c>
      <c r="BD208" s="9">
        <f t="shared" si="1813"/>
        <v>94.623122120198914</v>
      </c>
      <c r="BE208" s="9">
        <f t="shared" si="875"/>
        <v>94.342421628017206</v>
      </c>
      <c r="BF208" s="97">
        <f t="shared" si="1179"/>
        <v>94.482771874108067</v>
      </c>
      <c r="BG208" s="15">
        <f t="shared" si="1814"/>
        <v>1.733736108725215E-5</v>
      </c>
      <c r="BH208" s="49"/>
      <c r="BI208" s="11">
        <f t="shared" si="1181"/>
        <v>2.6014022092094218E-5</v>
      </c>
      <c r="BJ208" s="10">
        <f t="shared" si="1182"/>
        <v>94.552986992636818</v>
      </c>
      <c r="BK208" s="9">
        <f t="shared" si="876"/>
        <v>94.623111189871324</v>
      </c>
      <c r="BL208" s="9">
        <f t="shared" si="1183"/>
        <v>94.202183597392533</v>
      </c>
      <c r="BM208" s="97">
        <f t="shared" si="1184"/>
        <v>94.412647393631929</v>
      </c>
      <c r="BN208" s="15">
        <f t="shared" si="1185"/>
        <v>2.5998435576909316E-5</v>
      </c>
      <c r="BO208" s="49"/>
      <c r="BP208" s="11">
        <f t="shared" si="1186"/>
        <v>3.4675432381357561E-5</v>
      </c>
      <c r="BQ208" s="10">
        <f t="shared" si="1187"/>
        <v>94.482846115773782</v>
      </c>
      <c r="BR208" s="9">
        <f t="shared" si="877"/>
        <v>94.623086611017825</v>
      </c>
      <c r="BS208" s="9">
        <f t="shared" si="1188"/>
        <v>94.062020874199661</v>
      </c>
      <c r="BT208" s="97">
        <f t="shared" si="1189"/>
        <v>94.342553742608743</v>
      </c>
      <c r="BU208" s="15">
        <f t="shared" si="1190"/>
        <v>3.465401573505357E-5</v>
      </c>
      <c r="BV208" s="12"/>
      <c r="BW208" s="11">
        <f t="shared" si="1191"/>
        <v>4.3331346636703359E-5</v>
      </c>
      <c r="BX208" s="10">
        <f t="shared" si="1192"/>
        <v>94.412730615902831</v>
      </c>
      <c r="BY208" s="9">
        <f t="shared" si="878"/>
        <v>94.62304294190929</v>
      </c>
      <c r="BZ208" s="9">
        <f t="shared" si="1193"/>
        <v>93.92193313509577</v>
      </c>
      <c r="CA208" s="97">
        <f t="shared" si="1194"/>
        <v>94.27248803850253</v>
      </c>
      <c r="CB208" s="15">
        <f t="shared" si="1195"/>
        <v>4.3303785426466407E-5</v>
      </c>
      <c r="CC208" s="12"/>
      <c r="CD208" s="11">
        <f t="shared" si="1196"/>
        <v>5.1981448196239368E-5</v>
      </c>
      <c r="CE208" s="10">
        <f t="shared" si="1197"/>
        <v>94.342637617801202</v>
      </c>
      <c r="CF208" s="9">
        <f t="shared" si="879"/>
        <v>94.622974752188213</v>
      </c>
      <c r="CG208" s="9">
        <f t="shared" si="1198"/>
        <v>93.781920046714021</v>
      </c>
      <c r="CH208" s="97">
        <f t="shared" si="1199"/>
        <v>94.202447399451117</v>
      </c>
      <c r="CI208" s="15">
        <f t="shared" si="1200"/>
        <v>5.1947429837422751E-5</v>
      </c>
      <c r="CJ208" s="12"/>
      <c r="CK208" s="11">
        <f t="shared" si="1201"/>
        <v>6.0625421683811638E-5</v>
      </c>
      <c r="CL208" s="10">
        <f t="shared" si="1202"/>
        <v>94.272564247414522</v>
      </c>
      <c r="CM208" s="9">
        <f t="shared" si="880"/>
        <v>94.62287662365209</v>
      </c>
      <c r="CN208" s="9">
        <f t="shared" si="1203"/>
        <v>93.64198126575026</v>
      </c>
      <c r="CO208" s="97">
        <f t="shared" si="1204"/>
        <v>94.132428944701175</v>
      </c>
      <c r="CP208" s="15">
        <f t="shared" si="1205"/>
        <v>6.0584635518720712E-5</v>
      </c>
      <c r="CQ208" s="12"/>
      <c r="CR208" s="11">
        <f t="shared" si="1206"/>
        <v>6.9262953052422221E-5</v>
      </c>
      <c r="CS208" s="10">
        <f t="shared" si="1207"/>
        <v>94.202507632289368</v>
      </c>
      <c r="CT208" s="9">
        <f t="shared" si="881"/>
        <v>94.622743151031102</v>
      </c>
      <c r="CU208" s="9">
        <f t="shared" si="882"/>
        <v>93.502116439051989</v>
      </c>
      <c r="CV208" s="97">
        <f t="shared" si="1208"/>
        <v>94.062429795041538</v>
      </c>
      <c r="CW208" s="15">
        <f t="shared" si="1209"/>
        <v>6.9215090428221559E-5</v>
      </c>
      <c r="CX208" s="12"/>
      <c r="CY208" s="11">
        <f t="shared" si="1210"/>
        <v>7.7893729627171135E-5</v>
      </c>
      <c r="CZ208" s="10">
        <f t="shared" si="1211"/>
        <v>94.13246490200406</v>
      </c>
      <c r="DA208" s="9">
        <f t="shared" si="883"/>
        <v>94.622568942759855</v>
      </c>
      <c r="DB208" s="9">
        <f t="shared" si="884"/>
        <v>93.362325203711165</v>
      </c>
      <c r="DC208" s="97">
        <f t="shared" si="1212"/>
        <v>93.99244707323551</v>
      </c>
      <c r="DD208" s="15">
        <f t="shared" si="1213"/>
        <v>7.7838483972778787E-5</v>
      </c>
      <c r="DE208" s="12"/>
      <c r="DF208" s="11">
        <f t="shared" si="1214"/>
        <v>8.6517440147622585E-5</v>
      </c>
      <c r="DG208" s="10">
        <f t="shared" si="1215"/>
        <v>94.062433188598305</v>
      </c>
      <c r="DH208" s="9">
        <f t="shared" si="885"/>
        <v>94.622348621743001</v>
      </c>
      <c r="DI208" s="9">
        <f t="shared" si="886"/>
        <v>93.222607187159497</v>
      </c>
      <c r="DJ208" s="97">
        <f t="shared" si="1216"/>
        <v>93.922477904451256</v>
      </c>
      <c r="DK208" s="15">
        <f t="shared" si="1217"/>
        <v>8.6454507049649307E-5</v>
      </c>
      <c r="DL208" s="12"/>
      <c r="DM208" s="11">
        <f t="shared" si="1218"/>
        <v>9.5133774809651468E-5</v>
      </c>
      <c r="DN208" s="10">
        <f t="shared" si="1219"/>
        <v>93.992409627000939</v>
      </c>
      <c r="DO208" s="9">
        <f t="shared" si="887"/>
        <v>94.622076826114409</v>
      </c>
      <c r="DP208" s="9">
        <f t="shared" si="888"/>
        <v>93.082962007265621</v>
      </c>
      <c r="DQ208" s="97">
        <f t="shared" si="1220"/>
        <v>93.852519416690015</v>
      </c>
      <c r="DR208" s="15">
        <f t="shared" si="1221"/>
        <v>9.5062852087376303E-5</v>
      </c>
      <c r="DS208" s="12"/>
      <c r="DT208" s="11">
        <f t="shared" si="1222"/>
        <v>1.0374242530679142E-4</v>
      </c>
      <c r="DU208" s="10">
        <f t="shared" si="1223"/>
        <v>93.922391355455375</v>
      </c>
      <c r="DV208" s="9">
        <f t="shared" si="889"/>
        <v>94.621748209989846</v>
      </c>
      <c r="DW208" s="9">
        <f t="shared" si="890"/>
        <v>92.943389272437472</v>
      </c>
      <c r="DX208" s="97">
        <f t="shared" si="1224"/>
        <v>93.782568741213652</v>
      </c>
      <c r="DY208" s="15">
        <f t="shared" si="1225"/>
        <v>1.0366321308595234E-4</v>
      </c>
      <c r="DZ208" s="12"/>
      <c r="EA208" s="11">
        <f t="shared" si="1226"/>
        <v>1.123430848708842E-4</v>
      </c>
      <c r="EB208" s="10">
        <f t="shared" si="1227"/>
        <v>93.852375515944274</v>
      </c>
      <c r="EC208" s="9">
        <f t="shared" si="891"/>
        <v>94.621357444212833</v>
      </c>
      <c r="ED208" s="9">
        <f t="shared" si="892"/>
        <v>92.803888581724479</v>
      </c>
      <c r="EE208" s="97">
        <f t="shared" si="1228"/>
        <v>93.712623012968663</v>
      </c>
      <c r="EF208" s="15">
        <f t="shared" si="1229"/>
        <v>1.1225528565657683E-4</v>
      </c>
      <c r="EG208" s="12"/>
      <c r="EH208" s="11">
        <f t="shared" si="1230"/>
        <v>1.2093544831232695E-4</v>
      </c>
      <c r="EI208" s="10">
        <f t="shared" si="1231"/>
        <v>93.782359254610697</v>
      </c>
      <c r="EJ208" s="9">
        <f t="shared" si="893"/>
        <v>94.620899217093523</v>
      </c>
      <c r="EK208" s="9">
        <f t="shared" si="894"/>
        <v>92.664459524924467</v>
      </c>
      <c r="EL208" s="97">
        <f t="shared" si="1232"/>
        <v>93.642679371008995</v>
      </c>
      <c r="EM208" s="15">
        <f t="shared" si="1233"/>
        <v>1.2083876706069927E-4</v>
      </c>
      <c r="EN208" s="12"/>
      <c r="EO208" s="11">
        <f t="shared" si="1234"/>
        <v>1.2951921205962448E-4</v>
      </c>
      <c r="EP208" s="10">
        <f t="shared" si="1235"/>
        <v>93.712339722178015</v>
      </c>
      <c r="EQ208" s="9">
        <f t="shared" si="895"/>
        <v>94.620368235140361</v>
      </c>
      <c r="ER208" s="9">
        <f t="shared" si="896"/>
        <v>92.525101682691854</v>
      </c>
      <c r="ES208" s="97">
        <f t="shared" si="1236"/>
        <v>93.572734958916101</v>
      </c>
      <c r="ET208" s="15">
        <f t="shared" si="1237"/>
        <v>1.2941335624851104E-4</v>
      </c>
      <c r="EU208" s="12"/>
      <c r="EV208" s="11">
        <f t="shared" si="1238"/>
        <v>1.3809407419842872E-4</v>
      </c>
      <c r="EW208" s="10">
        <f t="shared" si="1239"/>
        <v>93.642314074366823</v>
      </c>
      <c r="EX208" s="9">
        <f t="shared" si="897"/>
        <v>94.619759223784456</v>
      </c>
      <c r="EY208" s="9">
        <f t="shared" si="898"/>
        <v>92.385814626650031</v>
      </c>
      <c r="EZ208" s="97">
        <f t="shared" si="1240"/>
        <v>93.502786925217237</v>
      </c>
      <c r="FA208" s="15">
        <f t="shared" si="1241"/>
        <v>1.3797875389675443E-4</v>
      </c>
      <c r="FB208" s="12"/>
      <c r="FC208" s="11">
        <f t="shared" si="1242"/>
        <v>1.4665973450987108E-4</v>
      </c>
      <c r="FD208" s="10">
        <f t="shared" si="1243"/>
        <v>93.572279472310228</v>
      </c>
      <c r="FE208" s="9">
        <f t="shared" si="899"/>
        <v>94.61906692809626</v>
      </c>
      <c r="FF208" s="9">
        <f t="shared" si="900"/>
        <v>92.246597919503813</v>
      </c>
      <c r="FG208" s="97">
        <f t="shared" si="1244"/>
        <v>93.432832423800036</v>
      </c>
      <c r="FH208" s="15">
        <f t="shared" si="1245"/>
        <v>1.4653466244604193E-4</v>
      </c>
      <c r="FI208" s="12"/>
      <c r="FJ208" s="11">
        <f t="shared" si="1246"/>
        <v>1.552158945084625E-4</v>
      </c>
      <c r="FK208" s="10">
        <f t="shared" si="1247"/>
        <v>93.502233082965262</v>
      </c>
      <c r="FL208" s="9">
        <f t="shared" si="901"/>
        <v>94.618286113494648</v>
      </c>
      <c r="FM208" s="9">
        <f t="shared" si="902"/>
        <v>92.107451115156906</v>
      </c>
      <c r="FN208" s="97">
        <f t="shared" si="1248"/>
        <v>93.362868614325777</v>
      </c>
      <c r="FO208" s="15">
        <f t="shared" si="1249"/>
        <v>1.5508078613739779E-4</v>
      </c>
      <c r="FP208" s="12"/>
      <c r="FQ208" s="11">
        <f t="shared" si="1250"/>
        <v>1.6376225747918996E-4</v>
      </c>
      <c r="FR208" s="10">
        <f t="shared" si="1251"/>
        <v>93.432172079522928</v>
      </c>
      <c r="FS208" s="9">
        <f t="shared" si="903"/>
        <v>94.617411566447942</v>
      </c>
      <c r="FT208" s="9">
        <f t="shared" si="904"/>
        <v>91.968373758829543</v>
      </c>
      <c r="FU208" s="97">
        <f t="shared" si="1252"/>
        <v>93.292892662638735</v>
      </c>
      <c r="FV208" s="15">
        <f t="shared" si="1253"/>
        <v>1.6361683104828694E-4</v>
      </c>
      <c r="FW208" s="12"/>
      <c r="FX208" s="11">
        <f t="shared" si="1254"/>
        <v>1.7229852851415096E-4</v>
      </c>
      <c r="FY208" s="10">
        <f t="shared" si="1255"/>
        <v>93.362093641814283</v>
      </c>
      <c r="FZ208" s="9">
        <f t="shared" si="905"/>
        <v>94.616438095166899</v>
      </c>
      <c r="GA208" s="9">
        <f t="shared" si="906"/>
        <v>91.829365387180033</v>
      </c>
      <c r="GB208" s="97">
        <f t="shared" si="1256"/>
        <v>93.222901741173473</v>
      </c>
      <c r="GC208" s="15">
        <f t="shared" si="1257"/>
        <v>1.7214250512790854E-4</v>
      </c>
      <c r="GD208" s="12"/>
      <c r="GE208" s="11">
        <f t="shared" si="1258"/>
        <v>1.8082441454845091E-4</v>
      </c>
      <c r="GF208" s="10">
        <f t="shared" si="1259"/>
        <v>93.291994956714348</v>
      </c>
      <c r="GG208" s="9">
        <f t="shared" si="907"/>
        <v>94.615360530289408</v>
      </c>
      <c r="GH208" s="9">
        <f t="shared" si="908"/>
        <v>91.690425528427994</v>
      </c>
      <c r="GI208" s="97">
        <f t="shared" si="1260"/>
        <v>93.152893029358694</v>
      </c>
      <c r="GJ208" s="15">
        <f t="shared" si="1261"/>
        <v>1.8065751823188726E-4</v>
      </c>
      <c r="GK208" s="12"/>
      <c r="GL208" s="11">
        <f t="shared" si="1262"/>
        <v>1.8933962439549485E-4</v>
      </c>
      <c r="GM208" s="10">
        <f t="shared" si="1263"/>
        <v>93.221873218542697</v>
      </c>
      <c r="GN208" s="9">
        <f t="shared" si="909"/>
        <v>94.614173725556753</v>
      </c>
      <c r="GO208" s="9">
        <f t="shared" si="910"/>
        <v>91.551553702479168</v>
      </c>
      <c r="GP208" s="115">
        <f t="shared" si="1264"/>
        <v>93.082863714017961</v>
      </c>
      <c r="GQ208" s="15">
        <f t="shared" si="1265"/>
        <v>1.8916158215631155E-4</v>
      </c>
      <c r="GR208" s="12"/>
      <c r="GS208" s="11">
        <f t="shared" si="1266"/>
        <v>1.9784386878168216E-4</v>
      </c>
      <c r="GT208" s="10">
        <f t="shared" si="1267"/>
        <v>93.151725629460543</v>
      </c>
      <c r="GU208" s="9">
        <f t="shared" si="911"/>
        <v>94.612872558481286</v>
      </c>
      <c r="GV208" s="9">
        <f t="shared" si="912"/>
        <v>91.412749421053164</v>
      </c>
      <c r="GW208" s="115">
        <f t="shared" si="1268"/>
        <v>93.012810989767218</v>
      </c>
      <c r="GX208" s="15">
        <f t="shared" si="1269"/>
        <v>1.9765441067110491E-4</v>
      </c>
      <c r="GY208" s="12"/>
      <c r="GZ208" s="11">
        <f t="shared" si="1270"/>
        <v>2.063368603803941E-4</v>
      </c>
      <c r="HA208" s="10">
        <f t="shared" si="1271"/>
        <v>93.08154939986494</v>
      </c>
      <c r="HB208" s="9">
        <f t="shared" si="913"/>
        <v>94.61145193100532</v>
      </c>
      <c r="HC208" s="9">
        <f t="shared" si="914"/>
        <v>91.274012187813298</v>
      </c>
      <c r="HD208" s="97">
        <f t="shared" si="1272"/>
        <v>92.942732059409309</v>
      </c>
      <c r="HE208" s="15">
        <f t="shared" si="1273"/>
        <v>2.0613571955268439E-4</v>
      </c>
      <c r="HF208" s="12"/>
      <c r="HG208" s="11">
        <f t="shared" si="1274"/>
        <v>2.1481831384532988E-4</v>
      </c>
      <c r="HH208" s="10">
        <f t="shared" si="1275"/>
        <v>93.0113417487796</v>
      </c>
      <c r="HI208" s="9">
        <f t="shared" si="915"/>
        <v>94.60990677015117</v>
      </c>
      <c r="HJ208" s="9">
        <f t="shared" si="916"/>
        <v>91.135341498497667</v>
      </c>
      <c r="HK208" s="97">
        <f t="shared" si="1276"/>
        <v>92.872624134324411</v>
      </c>
      <c r="HL208" s="15">
        <f t="shared" si="1277"/>
        <v>2.1460522661602923E-4</v>
      </c>
      <c r="HM208" s="12"/>
      <c r="HN208" s="11">
        <f t="shared" si="1278"/>
        <v>2.2328794584322478E-4</v>
      </c>
      <c r="HO208" s="10">
        <f t="shared" si="1279"/>
        <v>92.94109990424181</v>
      </c>
      <c r="HP208" s="9">
        <f t="shared" si="917"/>
        <v>94.608232028662101</v>
      </c>
      <c r="HQ208" s="9">
        <f t="shared" si="918"/>
        <v>90.996736841052922</v>
      </c>
      <c r="HR208" s="115">
        <f t="shared" si="1280"/>
        <v>92.802484434857519</v>
      </c>
      <c r="HS208" s="15">
        <f t="shared" si="1281"/>
        <v>2.2306265174599121E-4</v>
      </c>
      <c r="HT208" s="12"/>
      <c r="HU208" s="11">
        <f t="shared" si="1672"/>
        <v>2.3174547508585219E-4</v>
      </c>
      <c r="HV208" s="10">
        <f t="shared" si="1282"/>
        <v>92.87082110368614</v>
      </c>
      <c r="HW208" s="9">
        <f t="shared" si="919"/>
        <v>94.606422685634072</v>
      </c>
      <c r="HX208" s="9">
        <f t="shared" si="920"/>
        <v>90.858197695769718</v>
      </c>
      <c r="HY208" s="115">
        <f t="shared" si="1283"/>
        <v>92.732310190701895</v>
      </c>
      <c r="HZ208" s="15">
        <f t="shared" si="1284"/>
        <v>2.3150771692796596E-4</v>
      </c>
      <c r="IA208" s="12"/>
      <c r="IB208" s="11">
        <f t="shared" si="1673"/>
        <v>2.4019062236136726E-4</v>
      </c>
      <c r="IC208" s="10">
        <f t="shared" si="1285"/>
        <v>92.800502594324342</v>
      </c>
      <c r="ID208" s="9">
        <f t="shared" si="921"/>
        <v>94.604473747138243</v>
      </c>
      <c r="IE208" s="9">
        <f t="shared" si="922"/>
        <v>90.719723535419277</v>
      </c>
      <c r="IF208" s="115">
        <f t="shared" si="1286"/>
        <v>92.66209864127876</v>
      </c>
      <c r="IG208" s="15">
        <f t="shared" si="1287"/>
        <v>2.3994014627788847E-4</v>
      </c>
      <c r="IH208" s="12"/>
      <c r="II208" s="11">
        <f t="shared" si="1674"/>
        <v>2.4862311056502042E-4</v>
      </c>
      <c r="IJ208" s="10">
        <f t="shared" si="1288"/>
        <v>92.730141633521072</v>
      </c>
      <c r="IK208" s="9">
        <f t="shared" si="923"/>
        <v>94.602380246833931</v>
      </c>
      <c r="IL208" s="9">
        <f t="shared" si="924"/>
        <v>90.581313825392797</v>
      </c>
      <c r="IM208" s="115">
        <f t="shared" si="1289"/>
        <v>92.591847036113364</v>
      </c>
      <c r="IN208" s="15">
        <f t="shared" si="1290"/>
        <v>2.4835966607149481E-4</v>
      </c>
      <c r="IO208" s="12"/>
      <c r="IP208" s="11">
        <f t="shared" si="1675"/>
        <v>2.5704266472911233E-4</v>
      </c>
      <c r="IQ208" s="10">
        <f t="shared" si="1291"/>
        <v>92.659735489166266</v>
      </c>
      <c r="IR208" s="9">
        <f t="shared" si="925"/>
        <v>94.600137246572032</v>
      </c>
      <c r="IS208" s="9">
        <f t="shared" si="926"/>
        <v>90.442968023841814</v>
      </c>
      <c r="IT208" s="115">
        <f t="shared" si="1292"/>
        <v>92.521552635206916</v>
      </c>
      <c r="IU208" s="15">
        <f t="shared" si="1293"/>
        <v>2.567660047729184E-4</v>
      </c>
      <c r="IV208" s="12"/>
      <c r="IW208" s="11">
        <f t="shared" si="1676"/>
        <v>2.6544901205231017E-4</v>
      </c>
      <c r="IX208" s="10">
        <f t="shared" si="1294"/>
        <v>92.58928144004318</v>
      </c>
      <c r="IY208" s="9">
        <f t="shared" si="927"/>
        <v>94.597739836988751</v>
      </c>
      <c r="IZ208" s="9">
        <f t="shared" si="928"/>
        <v>90.304685581820451</v>
      </c>
      <c r="JA208" s="115">
        <f t="shared" si="1295"/>
        <v>92.451212709404601</v>
      </c>
      <c r="JB208" s="15">
        <f t="shared" si="1296"/>
        <v>2.6515889306257207E-4</v>
      </c>
      <c r="JC208" s="12"/>
      <c r="JD208" s="11">
        <f t="shared" si="1677"/>
        <v>2.7384188192826326E-4</v>
      </c>
      <c r="JE208" s="10">
        <f t="shared" si="1297"/>
        <v>92.518776776192439</v>
      </c>
      <c r="JF208" s="9">
        <f t="shared" si="929"/>
        <v>94.595183138089496</v>
      </c>
      <c r="JG208" s="9">
        <f t="shared" si="930"/>
        <v>90.166465943428648</v>
      </c>
      <c r="JH208" s="115">
        <f t="shared" si="1298"/>
        <v>92.380824540759079</v>
      </c>
      <c r="JI208" s="15">
        <f t="shared" si="1299"/>
        <v>2.735380638643733E-4</v>
      </c>
      <c r="JJ208" s="12"/>
      <c r="JK208" s="11">
        <f t="shared" si="1678"/>
        <v>2.8222100597355171E-4</v>
      </c>
      <c r="JL208" s="10">
        <f t="shared" si="1300"/>
        <v>92.448218799271643</v>
      </c>
      <c r="JM208" s="9">
        <f t="shared" si="931"/>
        <v>94.59246229982287</v>
      </c>
      <c r="JN208" s="9">
        <f t="shared" si="932"/>
        <v>90.028308545958225</v>
      </c>
      <c r="JO208" s="115">
        <f t="shared" si="1301"/>
        <v>92.310385422890548</v>
      </c>
      <c r="JP208" s="15">
        <f t="shared" si="1302"/>
        <v>2.8190325237217103E-4</v>
      </c>
      <c r="JQ208" s="12"/>
      <c r="JR208" s="11">
        <f t="shared" si="1679"/>
        <v>2.9058611805486082E-4</v>
      </c>
      <c r="JS208" s="10">
        <f t="shared" si="1303"/>
        <v>92.377604822911366</v>
      </c>
      <c r="JT208" s="9">
        <f t="shared" si="933"/>
        <v>94.589572502644586</v>
      </c>
      <c r="JU208" s="9">
        <f t="shared" si="934"/>
        <v>89.890212820038158</v>
      </c>
      <c r="JV208" s="115">
        <f t="shared" si="1304"/>
        <v>92.239892661341372</v>
      </c>
      <c r="JW208" s="15">
        <f t="shared" si="1305"/>
        <v>2.9025419607559802E-4</v>
      </c>
      <c r="JX208" s="12"/>
      <c r="JY208" s="11">
        <f t="shared" si="1680"/>
        <v>2.9893695431558502E-4</v>
      </c>
      <c r="JZ208" s="10">
        <f t="shared" si="1306"/>
        <v>92.306932173065718</v>
      </c>
      <c r="KA208" s="9">
        <f t="shared" si="935"/>
        <v>94.586508958071363</v>
      </c>
      <c r="KB208" s="9">
        <f t="shared" si="936"/>
        <v>89.752178189783109</v>
      </c>
      <c r="KC208" s="115">
        <f t="shared" si="1307"/>
        <v>92.169343573927236</v>
      </c>
      <c r="KD208" s="15">
        <f t="shared" si="1308"/>
        <v>2.9859063478511618E-4</v>
      </c>
      <c r="KE208" s="12"/>
      <c r="KF208" s="11">
        <f t="shared" si="1681"/>
        <v>3.0727325320161917E-4</v>
      </c>
      <c r="KG208" s="10">
        <f t="shared" si="1309"/>
        <v>92.236198188359424</v>
      </c>
      <c r="KH208" s="9">
        <f t="shared" si="937"/>
        <v>94.583266909224449</v>
      </c>
      <c r="KI208" s="9">
        <f t="shared" si="938"/>
        <v>89.614204072942812</v>
      </c>
      <c r="KJ208" s="115">
        <f t="shared" si="1310"/>
        <v>92.09873549108363</v>
      </c>
      <c r="KK208" s="15">
        <f t="shared" si="1311"/>
        <v>3.0691231065635579E-4</v>
      </c>
      <c r="KL208" s="12"/>
      <c r="KM208" s="11">
        <f t="shared" si="1682"/>
        <v>3.1559475548646661E-4</v>
      </c>
      <c r="KN208" s="10">
        <f t="shared" si="1312"/>
        <v>92.165400220430172</v>
      </c>
      <c r="KO208" s="9">
        <f t="shared" si="939"/>
        <v>94.579841631362953</v>
      </c>
      <c r="KP208" s="9">
        <f t="shared" si="940"/>
        <v>89.476289881051557</v>
      </c>
      <c r="KQ208" s="115">
        <f t="shared" si="1313"/>
        <v>92.028065756207255</v>
      </c>
      <c r="KR208" s="15">
        <f t="shared" si="1314"/>
        <v>3.1521896821382485E-4</v>
      </c>
      <c r="KS208" s="12"/>
      <c r="KT208" s="11">
        <f t="shared" si="1683"/>
        <v>3.2390120429571584E-4</v>
      </c>
      <c r="KU208" s="10">
        <f t="shared" si="1315"/>
        <v>92.094535634265796</v>
      </c>
      <c r="KV208" s="9">
        <f t="shared" si="941"/>
        <v>94.576228432406751</v>
      </c>
      <c r="KW208" s="9">
        <f t="shared" si="942"/>
        <v>89.338435019580274</v>
      </c>
      <c r="KX208" s="115">
        <f t="shared" si="1316"/>
        <v>91.957331725993512</v>
      </c>
      <c r="KY208" s="15">
        <f t="shared" si="1317"/>
        <v>3.2351035437381241E-4</v>
      </c>
      <c r="KZ208" s="12"/>
      <c r="LA208" s="11">
        <f t="shared" si="1684"/>
        <v>3.3219234513070714E-4</v>
      </c>
      <c r="LB208" s="10">
        <f t="shared" si="1318"/>
        <v>92.023601808537563</v>
      </c>
      <c r="LC208" s="9">
        <f t="shared" si="943"/>
        <v>94.572422653448868</v>
      </c>
      <c r="LD208" s="9">
        <f t="shared" si="944"/>
        <v>89.200638888088505</v>
      </c>
      <c r="LE208" s="115">
        <f t="shared" si="1319"/>
        <v>91.886530770768687</v>
      </c>
      <c r="LF208" s="15">
        <f t="shared" si="1320"/>
        <v>3.3178621846664949E-4</v>
      </c>
      <c r="LG208" s="12"/>
      <c r="LH208" s="11">
        <f t="shared" si="1685"/>
        <v>3.404679258915821E-4</v>
      </c>
      <c r="LI208" s="10">
        <f t="shared" si="1321"/>
        <v>91.952596135928076</v>
      </c>
      <c r="LJ208" s="9">
        <f t="shared" si="945"/>
        <v>94.568419669257381</v>
      </c>
      <c r="LK208" s="9">
        <f t="shared" si="946"/>
        <v>89.06290088037791</v>
      </c>
      <c r="LL208" s="115">
        <f t="shared" si="1322"/>
        <v>91.815660274817645</v>
      </c>
      <c r="LM208" s="15">
        <f t="shared" si="1323"/>
        <v>3.4004631225822762E-4</v>
      </c>
      <c r="LN208" s="12"/>
      <c r="LO208" s="11">
        <f t="shared" si="1686"/>
        <v>3.4872769689957414E-4</v>
      </c>
      <c r="LP208" s="10">
        <f t="shared" si="1324"/>
        <v>91.881516023454651</v>
      </c>
      <c r="LQ208" s="9">
        <f t="shared" si="947"/>
        <v>94.564214888766671</v>
      </c>
      <c r="LR208" s="9">
        <f t="shared" si="948"/>
        <v>88.925220384646906</v>
      </c>
      <c r="LS208" s="115">
        <f t="shared" si="1325"/>
        <v>91.744717636706781</v>
      </c>
      <c r="LT208" s="15">
        <f t="shared" si="1326"/>
        <v>3.4829038997079032E-4</v>
      </c>
      <c r="LU208" s="12"/>
      <c r="LV208" s="11">
        <f t="shared" si="1687"/>
        <v>3.5697141091858153E-4</v>
      </c>
      <c r="LW208" s="10">
        <f t="shared" si="1327"/>
        <v>91.810358892787946</v>
      </c>
      <c r="LX208" s="9">
        <f t="shared" si="949"/>
        <v>94.559803755557951</v>
      </c>
      <c r="LY208" s="9">
        <f t="shared" si="950"/>
        <v>88.787596783645427</v>
      </c>
      <c r="LZ208" s="115">
        <f t="shared" si="1328"/>
        <v>91.673700269601682</v>
      </c>
      <c r="MA208" s="15">
        <f t="shared" si="1329"/>
        <v>3.5651820830305054E-4</v>
      </c>
      <c r="MB208" s="12"/>
      <c r="MC208" s="11">
        <f t="shared" si="1688"/>
        <v>3.6519882317608698E-4</v>
      </c>
      <c r="MD208" s="10">
        <f t="shared" si="1330"/>
        <v>91.739122180565204</v>
      </c>
      <c r="ME208" s="9">
        <f t="shared" si="951"/>
        <v>94.555181748329176</v>
      </c>
      <c r="MF208" s="9">
        <f t="shared" si="952"/>
        <v>88.650029454830729</v>
      </c>
      <c r="MG208" s="115">
        <f t="shared" si="1331"/>
        <v>91.602605601579953</v>
      </c>
      <c r="MH208" s="15">
        <f t="shared" si="1332"/>
        <v>3.6472952644959583E-4</v>
      </c>
      <c r="MI208" s="12"/>
      <c r="MJ208" s="11">
        <f t="shared" si="1689"/>
        <v>3.7340969138333313E-4</v>
      </c>
      <c r="MK208" s="10">
        <f t="shared" si="1333"/>
        <v>91.667803338698675</v>
      </c>
      <c r="ML208" s="9">
        <f t="shared" si="953"/>
        <v>94.550344381354023</v>
      </c>
      <c r="MM208" s="9">
        <f t="shared" si="954"/>
        <v>88.512517770524312</v>
      </c>
      <c r="MN208" s="115">
        <f t="shared" si="1334"/>
        <v>91.531431075939167</v>
      </c>
      <c r="MO208" s="15">
        <f t="shared" si="1335"/>
        <v>3.7292410611954496E-4</v>
      </c>
      <c r="MP208" s="12"/>
      <c r="MQ208" s="11">
        <f t="shared" si="1690"/>
        <v>3.8160377575478007E-4</v>
      </c>
      <c r="MR208" s="10">
        <f t="shared" si="1336"/>
        <v>91.596399834679133</v>
      </c>
      <c r="MS208" s="9">
        <f t="shared" si="955"/>
        <v>94.545287204930105</v>
      </c>
      <c r="MT208" s="9">
        <f t="shared" si="956"/>
        <v>88.375061098069324</v>
      </c>
      <c r="MU208" s="115">
        <f t="shared" si="1337"/>
        <v>91.460174151499714</v>
      </c>
      <c r="MV208" s="15">
        <f t="shared" si="1338"/>
        <v>3.8110171155450456E-4</v>
      </c>
      <c r="MW208" s="12"/>
      <c r="MX208" s="11">
        <f t="shared" si="1691"/>
        <v>3.8978083902685727E-4</v>
      </c>
      <c r="MY208" s="10">
        <f t="shared" si="1339"/>
        <v>91.524909151874184</v>
      </c>
      <c r="MZ208" s="9">
        <f t="shared" si="957"/>
        <v>94.540005805816278</v>
      </c>
      <c r="NA208" s="9">
        <f t="shared" si="958"/>
        <v>88.237658799987912</v>
      </c>
      <c r="NB208" s="115">
        <f t="shared" si="1340"/>
        <v>91.388832302902102</v>
      </c>
      <c r="NC208" s="15">
        <f t="shared" si="1341"/>
        <v>3.8926210954586416E-4</v>
      </c>
      <c r="ND208" s="12"/>
      <c r="NE208" s="11">
        <f t="shared" si="1692"/>
        <v>3.9794064647605146E-4</v>
      </c>
      <c r="NF208" s="10">
        <f t="shared" si="1342"/>
        <v>91.453328789821057</v>
      </c>
      <c r="NG208" s="9">
        <f t="shared" si="959"/>
        <v>94.534495807659042</v>
      </c>
      <c r="NH208" s="9">
        <f t="shared" si="960"/>
        <v>88.10031023413913</v>
      </c>
      <c r="NI208" s="115">
        <f t="shared" si="1343"/>
        <v>91.317403020899093</v>
      </c>
      <c r="NJ208" s="15">
        <f t="shared" si="1344"/>
        <v>3.9740506945138131E-4</v>
      </c>
      <c r="NK208" s="12"/>
      <c r="NL208" s="11">
        <f t="shared" si="1693"/>
        <v>4.0608296593627719E-4</v>
      </c>
      <c r="NM208" s="10">
        <f t="shared" si="1345"/>
        <v>91.38165626451422</v>
      </c>
      <c r="NN208" s="9">
        <f t="shared" si="961"/>
        <v>94.528752871407946</v>
      </c>
      <c r="NO208" s="9">
        <f t="shared" si="962"/>
        <v>87.963014753878952</v>
      </c>
      <c r="NP208" s="115">
        <f t="shared" si="1346"/>
        <v>91.245883812643456</v>
      </c>
      <c r="NQ208" s="15">
        <f t="shared" si="1347"/>
        <v>4.0553036321095109E-4</v>
      </c>
      <c r="NR208" s="12"/>
      <c r="NS208" s="11">
        <f t="shared" si="1694"/>
        <v>4.1420756781545512E-4</v>
      </c>
      <c r="NT208" s="10">
        <f t="shared" si="1348"/>
        <v>91.309889108688481</v>
      </c>
      <c r="NU208" s="9">
        <f t="shared" si="963"/>
        <v>94.52277269572005</v>
      </c>
      <c r="NV208" s="9">
        <f t="shared" si="964"/>
        <v>87.825771708218099</v>
      </c>
      <c r="NW208" s="115">
        <f t="shared" si="1349"/>
        <v>91.174272201969075</v>
      </c>
      <c r="NX208" s="15">
        <f t="shared" si="1350"/>
        <v>4.1363776536184352E-4</v>
      </c>
      <c r="NY208" s="12"/>
      <c r="NZ208" s="11">
        <f t="shared" si="1695"/>
        <v>4.2231422511153078E-4</v>
      </c>
      <c r="OA208" s="10">
        <f t="shared" si="1351"/>
        <v>91.238024872095522</v>
      </c>
      <c r="OB208" s="9">
        <f t="shared" si="965"/>
        <v>94.516551017353322</v>
      </c>
      <c r="OC208" s="9">
        <f t="shared" si="966"/>
        <v>87.688580441981728</v>
      </c>
      <c r="OD208" s="115">
        <f t="shared" si="1352"/>
        <v>91.102565729667532</v>
      </c>
      <c r="OE208" s="15">
        <f t="shared" si="1353"/>
        <v>4.2172705305313328E-4</v>
      </c>
      <c r="OF208" s="12"/>
      <c r="OG208" s="11">
        <f t="shared" si="1696"/>
        <v>4.3040271342771174E-4</v>
      </c>
      <c r="OH208" s="10">
        <f t="shared" si="1354"/>
        <v>91.166061121775783</v>
      </c>
      <c r="OI208" s="9">
        <f t="shared" si="967"/>
        <v>94.510083611549049</v>
      </c>
      <c r="OJ208" s="9">
        <f t="shared" si="968"/>
        <v>87.551440295969215</v>
      </c>
      <c r="OK208" s="115">
        <f t="shared" si="1355"/>
        <v>91.030761953759139</v>
      </c>
      <c r="OL208" s="15">
        <f t="shared" si="1356"/>
        <v>4.2979800605945899E-4</v>
      </c>
      <c r="OM208" s="12"/>
      <c r="ON208" s="11">
        <f t="shared" si="1697"/>
        <v>4.384728109870011E-4</v>
      </c>
      <c r="OO208" s="10">
        <f t="shared" si="1357"/>
        <v>91.093995442324882</v>
      </c>
      <c r="OP208" s="9">
        <f t="shared" si="969"/>
        <v>94.503366292403172</v>
      </c>
      <c r="OQ208" s="9">
        <f t="shared" si="970"/>
        <v>87.414350607113519</v>
      </c>
      <c r="OR208" s="115">
        <f t="shared" si="1358"/>
        <v>90.958858449758338</v>
      </c>
      <c r="OS208" s="15">
        <f t="shared" si="1359"/>
        <v>4.3785040679410848E-4</v>
      </c>
      <c r="OT208" s="12"/>
      <c r="OU208" s="11">
        <f t="shared" si="1698"/>
        <v>4.4652429864608498E-4</v>
      </c>
      <c r="OV208" s="10">
        <f t="shared" si="1360"/>
        <v>91.021825436154259</v>
      </c>
      <c r="OW208" s="9">
        <f t="shared" si="971"/>
        <v>94.496394913226567</v>
      </c>
      <c r="OX208" s="9">
        <f t="shared" si="972"/>
        <v>87.277310708641494</v>
      </c>
      <c r="OY208" s="115">
        <f t="shared" si="1361"/>
        <v>90.88685281093403</v>
      </c>
      <c r="OZ208" s="15">
        <f t="shared" si="1362"/>
        <v>4.4588404032136649E-4</v>
      </c>
      <c r="PA208" s="12"/>
      <c r="PB208" s="11">
        <f t="shared" si="1699"/>
        <v>4.5455695990847026E-4</v>
      </c>
      <c r="PC208" s="10">
        <f t="shared" si="1363"/>
        <v>90.949548723746744</v>
      </c>
      <c r="PD208" s="9">
        <f t="shared" si="973"/>
        <v>94.489165366894298</v>
      </c>
      <c r="PE208" s="9">
        <f t="shared" si="974"/>
        <v>87.140319930232721</v>
      </c>
      <c r="PF208" s="115">
        <f t="shared" si="1364"/>
        <v>90.814742648563509</v>
      </c>
      <c r="PG208" s="15">
        <f t="shared" si="1365"/>
        <v>4.5389869436828872E-4</v>
      </c>
      <c r="PH208" s="12"/>
      <c r="PI208" s="11">
        <f t="shared" si="1700"/>
        <v>4.6257058093703268E-4</v>
      </c>
      <c r="PJ208" s="10">
        <f t="shared" si="1366"/>
        <v>90.877162943905802</v>
      </c>
      <c r="PK208" s="9">
        <f t="shared" si="975"/>
        <v>94.481673586183717</v>
      </c>
      <c r="PL208" s="9">
        <f t="shared" si="976"/>
        <v>87.003377598180464</v>
      </c>
      <c r="PM208" s="115">
        <f t="shared" si="1367"/>
        <v>90.742525592182091</v>
      </c>
      <c r="PN208" s="15">
        <f t="shared" si="1368"/>
        <v>4.6189415933563119E-4</v>
      </c>
      <c r="PO208" s="12"/>
      <c r="PP208" s="11">
        <f t="shared" si="1701"/>
        <v>4.7056495056573423E-4</v>
      </c>
      <c r="PQ208" s="10">
        <f t="shared" si="1369"/>
        <v>90.804665754000325</v>
      </c>
      <c r="PR208" s="9">
        <f t="shared" si="977"/>
        <v>94.473915544101601</v>
      </c>
      <c r="PS208" s="9">
        <f t="shared" si="978"/>
        <v>86.866483035550459</v>
      </c>
      <c r="PT208" s="115">
        <f t="shared" si="1370"/>
        <v>90.67019928982603</v>
      </c>
      <c r="PU208" s="15">
        <f t="shared" si="1371"/>
        <v>4.6987022830825305E-4</v>
      </c>
      <c r="PV208" s="12"/>
      <c r="PW208" s="11">
        <f t="shared" si="1702"/>
        <v>4.7853986031080588E-4</v>
      </c>
      <c r="PX208" s="10">
        <f t="shared" si="1372"/>
        <v>90.732054830202756</v>
      </c>
      <c r="PY208" s="9">
        <f t="shared" si="979"/>
        <v>94.465887254200197</v>
      </c>
      <c r="PZ208" s="9">
        <f t="shared" si="980"/>
        <v>86.72963556234032</v>
      </c>
      <c r="QA208" s="115">
        <f t="shared" si="1373"/>
        <v>90.597761408270259</v>
      </c>
      <c r="QB208" s="15">
        <f t="shared" si="1374"/>
        <v>4.7782669706479097E-4</v>
      </c>
      <c r="QC208" s="12"/>
      <c r="QD208" s="11">
        <f t="shared" si="1703"/>
        <v>4.864951043811921E-4</v>
      </c>
      <c r="QE208" s="10">
        <f t="shared" si="1375"/>
        <v>90.65932786772197</v>
      </c>
      <c r="QF208" s="9">
        <f t="shared" si="981"/>
        <v>94.457584770882178</v>
      </c>
      <c r="QG208" s="9">
        <f t="shared" si="982"/>
        <v>86.592834495640034</v>
      </c>
      <c r="QH208" s="115">
        <f t="shared" si="1376"/>
        <v>90.525209633261113</v>
      </c>
      <c r="QI208" s="15">
        <f t="shared" si="1377"/>
        <v>4.8576336408658039E-4</v>
      </c>
      <c r="QJ208" s="12"/>
      <c r="QK208" s="11">
        <f t="shared" si="1704"/>
        <v>4.944304796882465E-4</v>
      </c>
      <c r="QL208" s="10">
        <f t="shared" si="1378"/>
        <v>90.586482581031163</v>
      </c>
      <c r="QM208" s="9">
        <f t="shared" si="983"/>
        <v>94.449004189694648</v>
      </c>
      <c r="QN208" s="9">
        <f t="shared" si="984"/>
        <v>86.456079149789119</v>
      </c>
      <c r="QO208" s="115">
        <f t="shared" si="1379"/>
        <v>90.45254166974189</v>
      </c>
      <c r="QP208" s="15">
        <f t="shared" si="1380"/>
        <v>4.936800305661113E-4</v>
      </c>
      <c r="QQ208" s="12"/>
      <c r="QR208" s="11">
        <f t="shared" si="1705"/>
        <v>5.0234578585494445E-4</v>
      </c>
      <c r="QS208" s="10">
        <f t="shared" si="1381"/>
        <v>90.513516704088545</v>
      </c>
      <c r="QT208" s="9">
        <f t="shared" si="985"/>
        <v>94.440141647612094</v>
      </c>
      <c r="QU208" s="9">
        <f t="shared" si="986"/>
        <v>86.319368836536526</v>
      </c>
      <c r="QV208" s="115">
        <f t="shared" si="1382"/>
        <v>90.37975524207431</v>
      </c>
      <c r="QW208" s="15">
        <f t="shared" si="1383"/>
        <v>5.0157650041462467E-4</v>
      </c>
      <c r="QX208" s="12"/>
      <c r="QY208" s="11">
        <f t="shared" si="1706"/>
        <v>5.1024082522424584E-4</v>
      </c>
      <c r="QZ208" s="10">
        <f t="shared" si="1384"/>
        <v>90.440427990553871</v>
      </c>
      <c r="RA208" s="9">
        <f t="shared" si="987"/>
        <v>94.430993323308357</v>
      </c>
      <c r="RB208" s="9">
        <f t="shared" si="988"/>
        <v>86.182702865198166</v>
      </c>
      <c r="RC208" s="115">
        <f t="shared" si="1385"/>
        <v>90.306848094253269</v>
      </c>
      <c r="RD208" s="15">
        <f t="shared" si="1386"/>
        <v>5.0945258026917914E-4</v>
      </c>
      <c r="RE208" s="12"/>
      <c r="RF208" s="11">
        <f t="shared" si="1707"/>
        <v>5.1811540286691949E-4</v>
      </c>
      <c r="RG208" s="10">
        <f t="shared" si="1387"/>
        <v>90.367214213998267</v>
      </c>
      <c r="RH208" s="9">
        <f t="shared" si="989"/>
        <v>94.42155543741768</v>
      </c>
      <c r="RI208" s="9">
        <f t="shared" si="990"/>
        <v>86.046080542814934</v>
      </c>
      <c r="RJ208" s="115">
        <f t="shared" si="1388"/>
        <v>90.233817990116307</v>
      </c>
      <c r="RK208" s="15">
        <f t="shared" si="1389"/>
        <v>5.1730807949902408E-4</v>
      </c>
      <c r="RL208" s="12"/>
      <c r="RM208" s="11">
        <f t="shared" si="1708"/>
        <v>5.2596932658864734E-4</v>
      </c>
      <c r="RN208" s="10">
        <f t="shared" si="1390"/>
        <v>90.293873168108831</v>
      </c>
      <c r="RO208" s="9">
        <f t="shared" si="991"/>
        <v>94.411824252784797</v>
      </c>
      <c r="RP208" s="9">
        <f t="shared" si="992"/>
        <v>85.909501174309767</v>
      </c>
      <c r="RQ208" s="115">
        <f t="shared" si="1391"/>
        <v>90.160662713547282</v>
      </c>
      <c r="RR208" s="15">
        <f t="shared" si="1392"/>
        <v>5.251428102113322E-4</v>
      </c>
      <c r="RS208" s="12"/>
      <c r="RT208" s="11">
        <f t="shared" si="1709"/>
        <v>5.3380240693651942E-4</v>
      </c>
      <c r="RU208" s="10">
        <f t="shared" si="1393"/>
        <v>90.220402666887253</v>
      </c>
      <c r="RV208" s="9">
        <f t="shared" si="993"/>
        <v>94.401796074704166</v>
      </c>
      <c r="RW208" s="9">
        <f t="shared" si="994"/>
        <v>85.772964062643965</v>
      </c>
      <c r="RX208" s="115">
        <f t="shared" si="1394"/>
        <v>90.087380068674065</v>
      </c>
      <c r="RY208" s="15">
        <f t="shared" si="1395"/>
        <v>5.3295658725633147E-4</v>
      </c>
      <c r="RZ208" s="12"/>
      <c r="SA208" s="11">
        <f t="shared" si="1710"/>
        <v>5.4161445720488349E-4</v>
      </c>
      <c r="SB208" s="10">
        <f t="shared" si="1396"/>
        <v>90.14680054484262</v>
      </c>
      <c r="SC208" s="9">
        <f t="shared" si="995"/>
        <v>94.391467251148342</v>
      </c>
      <c r="SD208" s="9">
        <f t="shared" si="996"/>
        <v>85.636468508973437</v>
      </c>
      <c r="SE208" s="115">
        <f t="shared" si="1397"/>
        <v>90.013967880060889</v>
      </c>
      <c r="SF208" s="15">
        <f t="shared" si="1398"/>
        <v>5.4074922823175455E-4</v>
      </c>
      <c r="SG208" s="12"/>
      <c r="SH208" s="11">
        <f t="shared" si="1711"/>
        <v>5.4940529344053358E-4</v>
      </c>
      <c r="SI208" s="10">
        <f t="shared" si="1399"/>
        <v>90.073064657178719</v>
      </c>
      <c r="SJ208" s="9">
        <f t="shared" si="997"/>
        <v>94.380834172985573</v>
      </c>
      <c r="SK208" s="9">
        <f t="shared" si="998"/>
        <v>85.500013812803942</v>
      </c>
      <c r="SL208" s="115">
        <f t="shared" si="1400"/>
        <v>89.94042399289475</v>
      </c>
      <c r="SM208" s="15">
        <f t="shared" si="1401"/>
        <v>5.4852055348669272E-4</v>
      </c>
      <c r="SN208" s="12"/>
      <c r="SO208" s="11">
        <f t="shared" si="1712"/>
        <v>5.571747344472694E-4</v>
      </c>
      <c r="SP208" s="10">
        <f t="shared" si="1402"/>
        <v>89.999192879975482</v>
      </c>
      <c r="SQ208" s="9">
        <f t="shared" si="999"/>
        <v>94.369893274186595</v>
      </c>
      <c r="SR208" s="9">
        <f t="shared" si="1000"/>
        <v>85.363599272144739</v>
      </c>
      <c r="SS208" s="115">
        <f t="shared" si="1403"/>
        <v>89.86674627316566</v>
      </c>
      <c r="ST208" s="15">
        <f t="shared" si="1404"/>
        <v>5.5627038612487403E-4</v>
      </c>
      <c r="SU208" s="12"/>
      <c r="SV208" s="11">
        <f t="shared" si="1713"/>
        <v>5.6492260178990581E-4</v>
      </c>
      <c r="SW208" s="10">
        <f t="shared" si="1405"/>
        <v>89.925183110364173</v>
      </c>
      <c r="SX208" s="9">
        <f t="shared" si="1001"/>
        <v>94.358641032020785</v>
      </c>
      <c r="SY208" s="9">
        <f t="shared" si="1002"/>
        <v>85.227224183663395</v>
      </c>
      <c r="SZ208" s="115">
        <f t="shared" si="1406"/>
        <v>89.79293260784209</v>
      </c>
      <c r="TA208" s="15">
        <f t="shared" si="1407"/>
        <v>5.6399855200722228E-4</v>
      </c>
      <c r="TB208" s="12"/>
      <c r="TC208" s="11">
        <f t="shared" si="1714"/>
        <v>5.7264871979752013E-4</v>
      </c>
      <c r="TD208" s="10">
        <f t="shared" si="1408"/>
        <v>89.85103326669784</v>
      </c>
      <c r="TE208" s="9">
        <f t="shared" si="1003"/>
        <v>94.347073967241641</v>
      </c>
      <c r="TF208" s="9">
        <f t="shared" si="1004"/>
        <v>85.090887842837688</v>
      </c>
      <c r="TG208" s="115">
        <f t="shared" si="1409"/>
        <v>89.718980905039672</v>
      </c>
      <c r="TH208" s="15">
        <f t="shared" si="1410"/>
        <v>5.7170487975392924E-4</v>
      </c>
      <c r="TI208" s="12"/>
      <c r="TJ208" s="11">
        <f t="shared" si="1715"/>
        <v>5.8035291556622203E-4</v>
      </c>
      <c r="TK208" s="10">
        <f t="shared" si="1411"/>
        <v>89.776741288714959</v>
      </c>
      <c r="TL208" s="9">
        <f t="shared" si="1005"/>
        <v>94.335188644261663</v>
      </c>
      <c r="TM208" s="9">
        <f t="shared" si="1006"/>
        <v>84.954589544107364</v>
      </c>
      <c r="TN208" s="115">
        <f t="shared" si="1412"/>
        <v>89.644889094184521</v>
      </c>
      <c r="TO208" s="15">
        <f t="shared" si="1413"/>
        <v>5.7938920074588208E-4</v>
      </c>
      <c r="TP208" s="12"/>
      <c r="TQ208" s="11">
        <f t="shared" si="1716"/>
        <v>5.8803501896127135E-4</v>
      </c>
      <c r="TR208" s="10">
        <f t="shared" si="1414"/>
        <v>89.702305137697707</v>
      </c>
      <c r="TS208" s="9">
        <f t="shared" si="1007"/>
        <v>94.322981671316725</v>
      </c>
      <c r="TT208" s="9">
        <f t="shared" si="1008"/>
        <v>84.818328581026009</v>
      </c>
      <c r="TU208" s="115">
        <f t="shared" si="1415"/>
        <v>89.570655126171374</v>
      </c>
      <c r="TV208" s="15">
        <f t="shared" si="1416"/>
        <v>5.8705134912543429E-4</v>
      </c>
      <c r="TW208" s="12"/>
      <c r="TX208" s="11">
        <f t="shared" si="1717"/>
        <v>5.9569486261852416E-4</v>
      </c>
      <c r="TY208" s="10">
        <f t="shared" si="1417"/>
        <v>89.627722796625022</v>
      </c>
      <c r="TZ208" s="9">
        <f t="shared" si="1009"/>
        <v>94.310449700620012</v>
      </c>
      <c r="UA208" s="9">
        <f t="shared" si="1010"/>
        <v>84.682104246409608</v>
      </c>
      <c r="UB208" s="115">
        <f t="shared" si="1418"/>
        <v>89.49627697351481</v>
      </c>
      <c r="UC208" s="15">
        <f t="shared" si="1419"/>
        <v>5.9469116179674078E-4</v>
      </c>
      <c r="UD208" s="12"/>
      <c r="UE208" s="11">
        <f t="shared" si="1718"/>
        <v>6.0333228194543492E-4</v>
      </c>
      <c r="UF208" s="10">
        <f t="shared" si="1420"/>
        <v>89.552992270318754</v>
      </c>
      <c r="UG208" s="9">
        <f t="shared" si="1011"/>
        <v>94.297589428505475</v>
      </c>
      <c r="UH208" s="9">
        <f t="shared" si="1012"/>
        <v>84.545915832485861</v>
      </c>
      <c r="UI208" s="115">
        <f t="shared" si="1421"/>
        <v>89.421752630495661</v>
      </c>
      <c r="UJ208" s="15">
        <f t="shared" si="1422"/>
        <v>6.0230847842539259E-4</v>
      </c>
      <c r="UK208" s="12"/>
      <c r="UL208" s="11">
        <f t="shared" si="1719"/>
        <v>6.1094711512135172E-4</v>
      </c>
      <c r="UM208" s="10">
        <f t="shared" si="1423"/>
        <v>89.478111585584998</v>
      </c>
      <c r="UN208" s="9">
        <f t="shared" si="1013"/>
        <v>94.284397595561103</v>
      </c>
      <c r="UO208" s="9">
        <f t="shared" si="1014"/>
        <v>84.40976263104217</v>
      </c>
      <c r="UP208" s="115">
        <f t="shared" si="1424"/>
        <v>89.347080113301644</v>
      </c>
      <c r="UQ208" s="15">
        <f t="shared" si="1425"/>
        <v>6.0990314143750783E-4</v>
      </c>
      <c r="UR208" s="12"/>
      <c r="US208" s="11">
        <f t="shared" si="1720"/>
        <v>6.1853920309725308E-4</v>
      </c>
      <c r="UT208" s="10">
        <f t="shared" si="1426"/>
        <v>89.4030787913496</v>
      </c>
      <c r="UU208" s="9">
        <f t="shared" si="1015"/>
        <v>94.270870986751817</v>
      </c>
      <c r="UV208" s="9">
        <f t="shared" si="1016"/>
        <v>84.27364393357152</v>
      </c>
      <c r="UW208" s="115">
        <f t="shared" si="1427"/>
        <v>89.272257460161669</v>
      </c>
      <c r="UX208" s="15">
        <f t="shared" si="1428"/>
        <v>6.1747499601832198E-4</v>
      </c>
      <c r="UY208" s="12"/>
      <c r="UZ208" s="11">
        <f t="shared" si="1721"/>
        <v>6.2610838959496794E-4</v>
      </c>
      <c r="VA208" s="10">
        <f t="shared" si="1429"/>
        <v>89.327891958787475</v>
      </c>
      <c r="VB208" s="9">
        <f t="shared" si="1017"/>
        <v>94.257006431532261</v>
      </c>
      <c r="VC208" s="9">
        <f t="shared" si="1018"/>
        <v>84.137559031417936</v>
      </c>
      <c r="VD208" s="115">
        <f t="shared" si="1430"/>
        <v>89.197282731475099</v>
      </c>
      <c r="VE208" s="15">
        <f t="shared" si="1431"/>
        <v>6.2502389011015317E-4</v>
      </c>
      <c r="VF208" s="12"/>
      <c r="VG208" s="11">
        <f t="shared" si="1722"/>
        <v>6.3365452110578601E-4</v>
      </c>
      <c r="VH208" s="10">
        <f t="shared" si="1432"/>
        <v>89.252549181446625</v>
      </c>
      <c r="VI208" s="9">
        <f t="shared" si="1019"/>
        <v>94.24280080394955</v>
      </c>
      <c r="VJ208" s="9">
        <f t="shared" si="1020"/>
        <v>84.001507215921009</v>
      </c>
      <c r="VK208" s="115">
        <f t="shared" si="1433"/>
        <v>89.122154009935286</v>
      </c>
      <c r="VL208" s="15">
        <f t="shared" si="1434"/>
        <v>6.3254967440983401E-4</v>
      </c>
      <c r="VM208" s="12"/>
      <c r="VN208" s="11">
        <f t="shared" si="1723"/>
        <v>6.4117744688848947E-4</v>
      </c>
      <c r="VO208" s="10">
        <f t="shared" si="1435"/>
        <v>89.177048575366641</v>
      </c>
      <c r="VP208" s="9">
        <f t="shared" si="1021"/>
        <v>94.228251022735876</v>
      </c>
      <c r="VQ208" s="9">
        <f t="shared" si="1022"/>
        <v>83.865487778557508</v>
      </c>
      <c r="VR208" s="115">
        <f t="shared" si="1436"/>
        <v>89.046869400646699</v>
      </c>
      <c r="VS208" s="15">
        <f t="shared" si="1437"/>
        <v>6.4005220236568368E-4</v>
      </c>
      <c r="VT208" s="12"/>
      <c r="VU208" s="11">
        <f t="shared" si="1724"/>
        <v>6.4867701896693952E-4</v>
      </c>
      <c r="VV208" s="10">
        <f t="shared" si="1438"/>
        <v>89.101388279190729</v>
      </c>
      <c r="VW208" s="9">
        <f t="shared" si="1023"/>
        <v>94.213354051391335</v>
      </c>
      <c r="VX208" s="9">
        <f t="shared" si="1024"/>
        <v>83.729500011083744</v>
      </c>
      <c r="VY208" s="115">
        <f t="shared" si="1439"/>
        <v>88.971427031237539</v>
      </c>
      <c r="VZ208" s="15">
        <f t="shared" si="1440"/>
        <v>6.4753133017382623E-4</v>
      </c>
      <c r="WA208" s="12"/>
      <c r="WB208" s="11">
        <f t="shared" si="1725"/>
        <v>6.5615309212698457E-4</v>
      </c>
      <c r="WC208" s="10">
        <f t="shared" si="1441"/>
        <v>89.025566454273175</v>
      </c>
      <c r="WD208" s="9">
        <f t="shared" si="1025"/>
        <v>94.198106898256867</v>
      </c>
      <c r="WE208" s="9">
        <f t="shared" si="1026"/>
        <v>83.593543205675459</v>
      </c>
      <c r="WF208" s="115">
        <f t="shared" si="1442"/>
        <v>88.89582505196617</v>
      </c>
      <c r="WG208" s="15">
        <f t="shared" si="1443"/>
        <v>6.5498691677405541E-4</v>
      </c>
      <c r="WH208" s="12"/>
      <c r="WI208" s="11">
        <f t="shared" si="1726"/>
        <v>6.6360552391290964E-4</v>
      </c>
      <c r="WJ208" s="10">
        <f t="shared" si="1444"/>
        <v>88.949581284780649</v>
      </c>
      <c r="WK208" s="9">
        <f t="shared" si="1027"/>
        <v>94.182506616577442</v>
      </c>
      <c r="WL208" s="9">
        <f t="shared" si="1028"/>
        <v>83.45761665506582</v>
      </c>
      <c r="WM208" s="115">
        <f t="shared" si="1445"/>
        <v>88.820061635821631</v>
      </c>
      <c r="WN208" s="15">
        <f t="shared" si="1446"/>
        <v>6.6241882384522231E-4</v>
      </c>
      <c r="WO208" s="12"/>
      <c r="WP208" s="11">
        <f t="shared" si="1727"/>
        <v>6.7103417462339261E-4</v>
      </c>
      <c r="WQ208" s="10">
        <f t="shared" si="1447"/>
        <v>88.873430977787663</v>
      </c>
      <c r="WR208" s="9">
        <f t="shared" si="1029"/>
        <v>94.166550304555628</v>
      </c>
      <c r="WS208" s="9">
        <f t="shared" si="1030"/>
        <v>83.3217196526832</v>
      </c>
      <c r="WT208" s="115">
        <f t="shared" si="1448"/>
        <v>88.744134978619414</v>
      </c>
      <c r="WU208" s="15">
        <f t="shared" si="1449"/>
        <v>6.6982691580002229E-4</v>
      </c>
      <c r="WV208" s="12"/>
      <c r="WW208" s="11">
        <f t="shared" si="1728"/>
        <v>6.7843890730685515E-4</v>
      </c>
      <c r="WX208" s="10">
        <f t="shared" si="1450"/>
        <v>88.797113763367136</v>
      </c>
      <c r="WY208" s="9">
        <f t="shared" si="1031"/>
        <v>94.150235105395595</v>
      </c>
      <c r="WZ208" s="9">
        <f t="shared" si="1032"/>
        <v>83.18585149278627</v>
      </c>
      <c r="XA208" s="115">
        <f t="shared" si="1451"/>
        <v>88.668043299090925</v>
      </c>
      <c r="XB208" s="15">
        <f t="shared" si="1452"/>
        <v>6.7721105977937898E-4</v>
      </c>
      <c r="XC208" s="12"/>
      <c r="XD208" s="11">
        <f t="shared" si="1729"/>
        <v>6.8581958775638485E-4</v>
      </c>
      <c r="XE208" s="10">
        <f t="shared" si="1453"/>
        <v>88.720627894674834</v>
      </c>
      <c r="XF208" s="9">
        <f t="shared" si="1033"/>
        <v>94.133558207337686</v>
      </c>
      <c r="XG208" s="9">
        <f t="shared" si="1034"/>
        <v>83.050011470598562</v>
      </c>
      <c r="XH208" s="115">
        <f t="shared" si="1454"/>
        <v>88.591784838968124</v>
      </c>
      <c r="XI208" s="15">
        <f t="shared" si="1455"/>
        <v>6.845711256462597E-4</v>
      </c>
      <c r="XJ208" s="12"/>
      <c r="XK208" s="11">
        <f t="shared" si="1730"/>
        <v>6.9317608450410097E-4</v>
      </c>
      <c r="XL208" s="10">
        <f t="shared" si="1456"/>
        <v>88.643971648028781</v>
      </c>
      <c r="XM208" s="9">
        <f t="shared" si="1035"/>
        <v>94.116516843683584</v>
      </c>
      <c r="XN208" s="9">
        <f t="shared" si="1036"/>
        <v>82.914198882440758</v>
      </c>
      <c r="XO208" s="115">
        <f t="shared" si="1457"/>
        <v>88.515357863062178</v>
      </c>
      <c r="XP208" s="15">
        <f t="shared" si="1458"/>
        <v>6.9190698597906841E-4</v>
      </c>
      <c r="XQ208" s="12"/>
      <c r="XR208" s="11">
        <f t="shared" si="1731"/>
        <v>7.0050826881505037E-4</v>
      </c>
      <c r="XS208" s="10">
        <f t="shared" si="1459"/>
        <v>88.567143322982929</v>
      </c>
      <c r="XT208" s="9">
        <f t="shared" si="1037"/>
        <v>94.099108292812303</v>
      </c>
      <c r="XU208" s="9">
        <f t="shared" si="1038"/>
        <v>82.778413025861497</v>
      </c>
      <c r="XV208" s="115">
        <f t="shared" si="1460"/>
        <v>88.438760659336907</v>
      </c>
      <c r="XW208" s="15">
        <f t="shared" si="1461"/>
        <v>6.9921851606454769E-4</v>
      </c>
      <c r="XX208" s="12"/>
      <c r="XY208" s="11">
        <f t="shared" si="1732"/>
        <v>7.0781601468063692E-4</v>
      </c>
      <c r="XZ208" s="10">
        <f t="shared" si="1462"/>
        <v>88.490141242395396</v>
      </c>
      <c r="YA208" s="9">
        <f t="shared" si="1039"/>
        <v>94.08132987818702</v>
      </c>
      <c r="YB208" s="9">
        <f t="shared" si="1040"/>
        <v>82.642653199767267</v>
      </c>
      <c r="YC208" s="115">
        <f t="shared" si="1463"/>
        <v>88.361991538977151</v>
      </c>
      <c r="YD208" s="15">
        <f t="shared" si="1464"/>
        <v>7.065055938901782E-4</v>
      </c>
      <c r="YE208" s="12"/>
      <c r="YF208" s="11">
        <f t="shared" si="1733"/>
        <v>7.150991988115065E-4</v>
      </c>
      <c r="YG208" s="10">
        <f t="shared" si="1465"/>
        <v>88.412963752491734</v>
      </c>
      <c r="YH208" s="9">
        <f t="shared" si="1041"/>
        <v>94.063178968352801</v>
      </c>
      <c r="YI208" s="9">
        <f t="shared" si="1042"/>
        <v>82.50691870454925</v>
      </c>
      <c r="YJ208" s="115">
        <f t="shared" si="1466"/>
        <v>88.285048836451026</v>
      </c>
      <c r="YK208" s="15">
        <f t="shared" si="1467"/>
        <v>7.1376810013620688E-4</v>
      </c>
      <c r="YL208" s="12"/>
      <c r="YM208" s="11">
        <f t="shared" si="1734"/>
        <v>7.2235770063006749E-4</v>
      </c>
      <c r="YN208" s="10">
        <f t="shared" si="1468"/>
        <v>88.33560922292213</v>
      </c>
      <c r="YO208" s="9">
        <f t="shared" si="1043"/>
        <v>94.044652976925491</v>
      </c>
      <c r="YP208" s="9">
        <f t="shared" si="1044"/>
        <v>82.371208842210052</v>
      </c>
      <c r="YQ208" s="115">
        <f t="shared" si="1469"/>
        <v>88.207930909567779</v>
      </c>
      <c r="YR208" s="15">
        <f t="shared" si="1470"/>
        <v>7.2100591816712798E-4</v>
      </c>
      <c r="YS208" s="12"/>
      <c r="YT208" s="11">
        <f t="shared" si="1735"/>
        <v>7.29591402262443E-4</v>
      </c>
      <c r="YU208" s="10">
        <f t="shared" si="1471"/>
        <v>88.258076046814097</v>
      </c>
      <c r="YV208" s="9">
        <f t="shared" si="1045"/>
        <v>94.025749362571744</v>
      </c>
      <c r="YW208" s="9">
        <f t="shared" si="1046"/>
        <v>82.23552291648754</v>
      </c>
      <c r="YX208" s="115">
        <f t="shared" si="1472"/>
        <v>88.130636139529642</v>
      </c>
      <c r="YY208" s="15">
        <f t="shared" si="1473"/>
        <v>7.2821893402281058E-4</v>
      </c>
      <c r="YZ208" s="12"/>
      <c r="ZA208" s="11">
        <f t="shared" si="1736"/>
        <v>7.368001885300488E-4</v>
      </c>
      <c r="ZB208" s="10">
        <f t="shared" si="1474"/>
        <v>88.180362640819311</v>
      </c>
      <c r="ZC208" s="9">
        <f t="shared" si="1047"/>
        <v>94.006465628980322</v>
      </c>
      <c r="ZD208" s="9">
        <f t="shared" si="1048"/>
        <v>82.099860232977349</v>
      </c>
      <c r="ZE208" s="115">
        <f t="shared" si="1475"/>
        <v>88.053162930978829</v>
      </c>
      <c r="ZF208" s="15">
        <f t="shared" si="1476"/>
        <v>7.3540703640914739E-4</v>
      </c>
      <c r="ZG208" s="12"/>
      <c r="ZH208" s="11">
        <f t="shared" si="1737"/>
        <v>7.4398394694069809E-4</v>
      </c>
      <c r="ZI208" s="10">
        <f t="shared" si="1477"/>
        <v>88.102467445155469</v>
      </c>
      <c r="ZJ208" s="9">
        <f t="shared" si="1049"/>
        <v>93.986799324824844</v>
      </c>
      <c r="ZK208" s="9">
        <f t="shared" si="1050"/>
        <v>81.96422009925368</v>
      </c>
      <c r="ZL208" s="115">
        <f t="shared" si="1478"/>
        <v>87.975509712039269</v>
      </c>
      <c r="ZM208" s="15">
        <f t="shared" si="1479"/>
        <v>7.4257011668829836E-4</v>
      </c>
      <c r="ZN208" s="12"/>
      <c r="ZO208" s="11">
        <f t="shared" si="1738"/>
        <v>7.5114256767927674E-4</v>
      </c>
      <c r="ZP208" s="10">
        <f t="shared" si="1480"/>
        <v>88.02438892364296</v>
      </c>
      <c r="ZQ208" s="9">
        <f t="shared" si="1051"/>
        <v>93.966748043718042</v>
      </c>
      <c r="ZR208" s="9">
        <f t="shared" si="1052"/>
        <v>81.828601824988397</v>
      </c>
      <c r="ZS208" s="115">
        <f t="shared" si="1481"/>
        <v>87.897674934353219</v>
      </c>
      <c r="ZT208" s="15">
        <f t="shared" si="1482"/>
        <v>7.4970806886851731E-4</v>
      </c>
      <c r="ZU208" s="12"/>
      <c r="ZV208" s="11">
        <f t="shared" si="1739"/>
        <v>7.5827594359797936E-4</v>
      </c>
      <c r="ZW208" s="10">
        <f t="shared" si="1483"/>
        <v>87.946125563736473</v>
      </c>
      <c r="ZX208" s="9">
        <f t="shared" si="1053"/>
        <v>93.946309424157647</v>
      </c>
      <c r="ZY208" s="9">
        <f t="shared" si="1054"/>
        <v>81.693004722068224</v>
      </c>
      <c r="ZZ208" s="115">
        <f t="shared" si="1484"/>
        <v>87.819657073112936</v>
      </c>
      <c r="AAA208" s="15">
        <f t="shared" si="1485"/>
        <v>7.5682078959355412E-4</v>
      </c>
      <c r="AAB208" s="12"/>
      <c r="AAC208" s="11">
        <f t="shared" si="1740"/>
        <v>7.6538397020613094E-4</v>
      </c>
      <c r="AAD208" s="10">
        <f t="shared" si="1486"/>
        <v>87.867675876551502</v>
      </c>
      <c r="AAE208" s="9">
        <f t="shared" si="1055"/>
        <v>93.925481149464048</v>
      </c>
      <c r="AAF208" s="9">
        <f t="shared" si="1056"/>
        <v>81.557428104709174</v>
      </c>
      <c r="AAG208" s="115">
        <f t="shared" si="1487"/>
        <v>87.741454627086611</v>
      </c>
      <c r="AAH208" s="15">
        <f t="shared" si="1488"/>
        <v>7.6390817813175066E-4</v>
      </c>
      <c r="AAI208" s="12"/>
      <c r="AAJ208" s="11">
        <f t="shared" si="1741"/>
        <v>7.7246654565966348E-4</v>
      </c>
      <c r="AAK208" s="10">
        <f t="shared" si="1489"/>
        <v>87.789038396885346</v>
      </c>
      <c r="AAL208" s="9">
        <f t="shared" si="1057"/>
        <v>93.904260947709815</v>
      </c>
      <c r="AAM208" s="9">
        <f t="shared" si="1058"/>
        <v>81.4218712895713</v>
      </c>
      <c r="AAN208" s="115">
        <f t="shared" si="1490"/>
        <v>87.663066118640558</v>
      </c>
      <c r="AAO208" s="15">
        <f t="shared" si="1491"/>
        <v>7.7097013636459426E-4</v>
      </c>
      <c r="AAP208" s="12"/>
      <c r="AAQ208" s="11">
        <f t="shared" si="1742"/>
        <v>7.7952357075005763E-4</v>
      </c>
      <c r="AAR208" s="10">
        <f t="shared" si="1492"/>
        <v>87.710211683234206</v>
      </c>
      <c r="AAS208" s="9">
        <f t="shared" si="1059"/>
        <v>93.882646591641233</v>
      </c>
      <c r="AAT208" s="9">
        <f t="shared" si="1060"/>
        <v>81.28633359586938</v>
      </c>
      <c r="AAU208" s="115">
        <f t="shared" si="1493"/>
        <v>87.584490093755306</v>
      </c>
      <c r="AAV208" s="15">
        <f t="shared" si="1494"/>
        <v>7.7800656877503557E-4</v>
      </c>
      <c r="AAW208" s="11"/>
      <c r="AAX208" s="11">
        <f t="shared" si="1743"/>
        <v>7.8655494889302217E-4</v>
      </c>
      <c r="AAY208" s="10">
        <f t="shared" si="1495"/>
        <v>87.631194317804272</v>
      </c>
      <c r="AAZ208" s="9">
        <f t="shared" si="1061"/>
        <v>93.860635898591909</v>
      </c>
      <c r="ABA208" s="9">
        <f t="shared" si="1062"/>
        <v>81.1508143454829</v>
      </c>
      <c r="ABB208" s="115">
        <f t="shared" si="1496"/>
        <v>87.505725122037404</v>
      </c>
      <c r="ABC208" s="15">
        <f t="shared" si="1497"/>
        <v>7.8501738243536045E-4</v>
      </c>
      <c r="ABD208" s="11"/>
      <c r="ABE208" s="11">
        <f t="shared" si="1744"/>
        <v>7.935605861167167E-4</v>
      </c>
      <c r="ABF208" s="10">
        <f t="shared" si="1498"/>
        <v>87.551984906518541</v>
      </c>
      <c r="ABG208" s="9">
        <f t="shared" si="1063"/>
        <v>93.838226730388683</v>
      </c>
      <c r="ABH208" s="9">
        <f t="shared" si="1064"/>
        <v>81.015312863063428</v>
      </c>
      <c r="ABI208" s="115">
        <f t="shared" si="1499"/>
        <v>87.426769796726063</v>
      </c>
      <c r="ABJ208" s="15">
        <f t="shared" si="1500"/>
        <v>7.9200248699474486E-4</v>
      </c>
      <c r="ABK208" s="11"/>
      <c r="ABL208" s="11">
        <f t="shared" si="1745"/>
        <v>8.0054039104964934E-4</v>
      </c>
      <c r="ABM208" s="10">
        <f t="shared" si="1501"/>
        <v>87.472582079018451</v>
      </c>
      <c r="ABN208" s="9">
        <f t="shared" si="1065"/>
        <v>93.815416993249883</v>
      </c>
      <c r="ABO208" s="9">
        <f t="shared" si="1066"/>
        <v>80.879828476140716</v>
      </c>
      <c r="ABP208" s="115">
        <f t="shared" si="1502"/>
        <v>87.347622734695307</v>
      </c>
      <c r="ABQ208" s="15">
        <f t="shared" si="1503"/>
        <v>7.9896179466642104E-4</v>
      </c>
      <c r="ABR208" s="11"/>
      <c r="ABS208" s="11">
        <f t="shared" si="1746"/>
        <v>8.0749427490816228E-4</v>
      </c>
      <c r="ABT208" s="10">
        <f t="shared" si="1504"/>
        <v>87.392984488661085</v>
      </c>
      <c r="ABU208" s="9">
        <f t="shared" si="1067"/>
        <v>93.792204637676036</v>
      </c>
      <c r="ABV208" s="9">
        <f t="shared" si="1068"/>
        <v>80.744360515226688</v>
      </c>
      <c r="ABW208" s="115">
        <f t="shared" si="1505"/>
        <v>87.268282576451355</v>
      </c>
      <c r="ABX208" s="15">
        <f t="shared" si="1506"/>
        <v>8.0589522021450141E-4</v>
      </c>
      <c r="ABY208" s="11"/>
      <c r="ABZ208" s="11">
        <f t="shared" si="1747"/>
        <v>8.14422151483571E-4</v>
      </c>
      <c r="ACA208" s="10">
        <f t="shared" si="1507"/>
        <v>87.313190812511579</v>
      </c>
      <c r="ACB208" s="9">
        <f t="shared" si="1069"/>
        <v>93.768587658333232</v>
      </c>
      <c r="ACC208" s="9">
        <f t="shared" si="1070"/>
        <v>80.608908313916899</v>
      </c>
      <c r="ACD208" s="115">
        <f t="shared" si="1508"/>
        <v>87.188747986125065</v>
      </c>
      <c r="ACE208" s="15">
        <f t="shared" si="1509"/>
        <v>8.1280268094050293E-4</v>
      </c>
      <c r="ACF208" s="11"/>
      <c r="ACG208" s="11">
        <f t="shared" si="1748"/>
        <v>8.2132393712899343E-4</v>
      </c>
      <c r="ACH208" s="10">
        <f t="shared" si="1510"/>
        <v>87.233199751330574</v>
      </c>
      <c r="ACI208" s="9">
        <f t="shared" si="1071"/>
        <v>93.744564093929213</v>
      </c>
      <c r="ACJ208" s="9">
        <f t="shared" si="1072"/>
        <v>80.473471208990816</v>
      </c>
      <c r="ACK208" s="115">
        <f t="shared" si="1511"/>
        <v>87.109017651460022</v>
      </c>
      <c r="ACL208" s="15">
        <f t="shared" si="1512"/>
        <v>8.196840966695131E-4</v>
      </c>
      <c r="ACM208" s="11"/>
      <c r="ACN208" s="11">
        <f t="shared" si="1749"/>
        <v>8.2819955074578161E-4</v>
      </c>
      <c r="ACO208" s="10">
        <f t="shared" si="1513"/>
        <v>87.153010029557507</v>
      </c>
      <c r="ACP208" s="9">
        <f t="shared" si="1073"/>
        <v>93.720132027082343</v>
      </c>
      <c r="ACQ208" s="9">
        <f t="shared" si="1074"/>
        <v>80.338048540509575</v>
      </c>
      <c r="ACR208" s="115">
        <f t="shared" si="1514"/>
        <v>87.029090283795966</v>
      </c>
      <c r="ACS208" s="15">
        <f t="shared" si="1515"/>
        <v>8.2653938973604915E-4</v>
      </c>
      <c r="ACT208" s="11"/>
      <c r="ACU208" s="11">
        <f t="shared" si="1750"/>
        <v>8.3504891376966835E-4</v>
      </c>
      <c r="ACV208" s="10">
        <f t="shared" si="1516"/>
        <v>87.07262039528905</v>
      </c>
      <c r="ACW208" s="9">
        <f t="shared" si="1075"/>
        <v>93.695289584183541</v>
      </c>
      <c r="ACX208" s="9">
        <f t="shared" si="1076"/>
        <v>80.202639651912193</v>
      </c>
      <c r="ACY208" s="115">
        <f t="shared" si="1517"/>
        <v>86.948964618047867</v>
      </c>
      <c r="ACZ208" s="15">
        <f t="shared" si="1518"/>
        <v>8.3336848496959012E-4</v>
      </c>
      <c r="ADA208" s="11"/>
      <c r="ADB208" s="11">
        <f t="shared" si="1751"/>
        <v>8.4187195015655056E-4</v>
      </c>
      <c r="ADC208" s="10">
        <f t="shared" si="1519"/>
        <v>86.992029620253319</v>
      </c>
      <c r="ADD208" s="9">
        <f t="shared" si="1077"/>
        <v>93.670034935251365</v>
      </c>
      <c r="ADE208" s="9">
        <f t="shared" si="1078"/>
        <v>80.067243890108884</v>
      </c>
      <c r="ADF208" s="115">
        <f t="shared" si="1520"/>
        <v>86.868639412680125</v>
      </c>
      <c r="ADG208" s="15">
        <f t="shared" si="1521"/>
        <v>8.4017130967986033E-4</v>
      </c>
      <c r="ADH208" s="11"/>
      <c r="ADI208" s="11">
        <f t="shared" si="1752"/>
        <v>8.4866858636802338E-4</v>
      </c>
      <c r="ADJ208" s="10">
        <f t="shared" si="1522"/>
        <v>86.911236499779193</v>
      </c>
      <c r="ADK208" s="9">
        <f t="shared" si="1079"/>
        <v>93.644366293780365</v>
      </c>
      <c r="ADL208" s="9">
        <f t="shared" si="1080"/>
        <v>79.93186060557376</v>
      </c>
      <c r="ADM208" s="115">
        <f t="shared" si="1523"/>
        <v>86.78811344967707</v>
      </c>
      <c r="ADN208" s="15">
        <f t="shared" si="1524"/>
        <v>8.4694779364174165E-4</v>
      </c>
      <c r="ADO208" s="11"/>
      <c r="ADP208" s="11">
        <f t="shared" si="1753"/>
        <v>8.5543875135650764E-4</v>
      </c>
      <c r="ADQ208" s="10">
        <f t="shared" si="1525"/>
        <v>86.83023985276202</v>
      </c>
      <c r="ADR208" s="9">
        <f t="shared" si="1081"/>
        <v>93.618281916582745</v>
      </c>
      <c r="ADS208" s="9">
        <f t="shared" si="1082"/>
        <v>79.796489152434063</v>
      </c>
      <c r="ADT208" s="115">
        <f t="shared" si="1526"/>
        <v>86.707385534508404</v>
      </c>
      <c r="ADU208" s="15">
        <f t="shared" si="1527"/>
        <v>8.5369786907998327E-4</v>
      </c>
      <c r="ADV208" s="11"/>
      <c r="ADW208" s="11">
        <f t="shared" si="1754"/>
        <v>8.6218237655019128E-4</v>
      </c>
      <c r="ADX208" s="10">
        <f t="shared" si="1528"/>
        <v>86.749038521624243</v>
      </c>
      <c r="ADY208" s="9">
        <f t="shared" si="1083"/>
        <v>93.591780103623648</v>
      </c>
      <c r="ADZ208" s="9">
        <f t="shared" si="1084"/>
        <v>79.66112888855875</v>
      </c>
      <c r="AEA208" s="115">
        <f t="shared" si="1529"/>
        <v>86.626454496091199</v>
      </c>
      <c r="AEB208" s="15">
        <f t="shared" si="1530"/>
        <v>8.6042147065354836E-4</v>
      </c>
      <c r="AEC208" s="11"/>
      <c r="AED208" s="11">
        <f t="shared" si="1755"/>
        <v>8.6889939583757487E-4</v>
      </c>
      <c r="AEE208" s="10">
        <f t="shared" si="1531"/>
        <v>86.667631372272524</v>
      </c>
      <c r="AEF208" s="9">
        <f t="shared" si="1085"/>
        <v>93.564859197849941</v>
      </c>
      <c r="AEG208" s="9">
        <f t="shared" si="1086"/>
        <v>79.525779175643365</v>
      </c>
      <c r="AEH208" s="115">
        <f t="shared" si="1532"/>
        <v>86.545319186746653</v>
      </c>
      <c r="AEI208" s="15">
        <f t="shared" si="1533"/>
        <v>8.6711853543980637E-4</v>
      </c>
      <c r="AEJ208" s="11"/>
      <c r="AEK208" s="11">
        <f t="shared" si="1756"/>
        <v>8.7558974555185275E-4</v>
      </c>
      <c r="AEL208" s="10">
        <f t="shared" si="1534"/>
        <v>86.586017294049839</v>
      </c>
      <c r="AEM208" s="9">
        <f t="shared" si="1087"/>
        <v>93.537517585012907</v>
      </c>
      <c r="AEN208" s="9">
        <f t="shared" si="1088"/>
        <v>79.390439379294776</v>
      </c>
      <c r="AEO208" s="115">
        <f t="shared" si="1535"/>
        <v>86.463978482153834</v>
      </c>
      <c r="AEP208" s="15">
        <f t="shared" si="1536"/>
        <v>8.7378900291834355E-4</v>
      </c>
      <c r="AEQ208" s="11"/>
      <c r="AER208" s="11">
        <f t="shared" si="1757"/>
        <v>8.8225336445490218E-4</v>
      </c>
      <c r="AES208" s="10">
        <f t="shared" si="1537"/>
        <v>86.504195199684418</v>
      </c>
      <c r="AET208" s="9">
        <f t="shared" si="1089"/>
        <v>93.509753693484754</v>
      </c>
      <c r="AEU208" s="9">
        <f t="shared" si="1090"/>
        <v>79.255108869112448</v>
      </c>
      <c r="AEV208" s="115">
        <f t="shared" si="1538"/>
        <v>86.382431281298608</v>
      </c>
      <c r="AEW208" s="15">
        <f t="shared" si="1539"/>
        <v>8.8043281495460662E-4</v>
      </c>
      <c r="AEX208" s="11"/>
      <c r="AEY208" s="11">
        <f t="shared" si="1758"/>
        <v>8.8889019372109714E-4</v>
      </c>
      <c r="AEZ208" s="10">
        <f t="shared" si="1540"/>
        <v>86.422164025233911</v>
      </c>
      <c r="AFA208" s="9">
        <f t="shared" si="1091"/>
        <v>93.481565994069157</v>
      </c>
      <c r="AFB208" s="9">
        <f t="shared" si="1092"/>
        <v>79.119787018768506</v>
      </c>
      <c r="AFC208" s="115">
        <f t="shared" si="1541"/>
        <v>86.300676506418824</v>
      </c>
      <c r="AFD208" s="15">
        <f t="shared" si="1542"/>
        <v>8.8704991578326888E-4</v>
      </c>
      <c r="AFE208" s="11"/>
      <c r="AFF208" s="11">
        <f t="shared" si="1759"/>
        <v>8.95500176920808E-4</v>
      </c>
      <c r="AFG208" s="10">
        <f t="shared" si="1543"/>
        <v>86.339922730026032</v>
      </c>
      <c r="AFH208" s="9">
        <f t="shared" si="1093"/>
        <v>93.452952999805987</v>
      </c>
      <c r="AFI208" s="9">
        <f t="shared" si="1094"/>
        <v>78.984473206084701</v>
      </c>
      <c r="AFJ208" s="115">
        <f t="shared" si="1544"/>
        <v>86.218713102945344</v>
      </c>
      <c r="AFK208" s="15">
        <f t="shared" si="1545"/>
        <v>8.9364025199139424E-4</v>
      </c>
      <c r="AFL208" s="11"/>
      <c r="AFM208" s="11">
        <f t="shared" si="1760"/>
        <v>9.0208326000373092E-4</v>
      </c>
      <c r="AFN208" s="10">
        <f t="shared" si="1546"/>
        <v>86.257470296594718</v>
      </c>
      <c r="AFO208" s="9">
        <f t="shared" si="1095"/>
        <v>93.423913265770324</v>
      </c>
      <c r="AFP208" s="9">
        <f t="shared" si="1096"/>
        <v>78.84916681310915</v>
      </c>
      <c r="AFQ208" s="115">
        <f t="shared" si="1547"/>
        <v>86.136540039439737</v>
      </c>
      <c r="AFR208" s="15">
        <f t="shared" si="1548"/>
        <v>9.0020377250130536E-4</v>
      </c>
      <c r="AFS208" s="11"/>
      <c r="AFT208" s="11">
        <f t="shared" si="1761"/>
        <v>9.08639391281857E-4</v>
      </c>
      <c r="AFU208" s="10">
        <f t="shared" si="1549"/>
        <v>86.174805730613372</v>
      </c>
      <c r="AFV208" s="9">
        <f t="shared" si="1097"/>
        <v>93.39444538886589</v>
      </c>
      <c r="AFW208" s="9">
        <f t="shared" si="1098"/>
        <v>78.713867226189123</v>
      </c>
      <c r="AFX208" s="115">
        <f t="shared" si="1550"/>
        <v>86.054156307527506</v>
      </c>
      <c r="AFY208" s="15">
        <f t="shared" si="1551"/>
        <v>9.0674042855331551E-4</v>
      </c>
      <c r="AFZ208" s="11"/>
      <c r="AGA208" s="11">
        <f t="shared" si="1762"/>
        <v>9.1516852141233145E-4</v>
      </c>
      <c r="AGB208" s="10">
        <f t="shared" si="1552"/>
        <v>86.091928060823349</v>
      </c>
      <c r="AGC208" s="9">
        <f t="shared" si="1099"/>
        <v>93.36454800761301</v>
      </c>
      <c r="AGD208" s="9">
        <f t="shared" si="1100"/>
        <v>78.578573836042764</v>
      </c>
      <c r="AGE208" s="115">
        <f t="shared" si="1553"/>
        <v>85.971560921827887</v>
      </c>
      <c r="AGF208" s="15">
        <f t="shared" si="1554"/>
        <v>9.1325017368820715E-4</v>
      </c>
      <c r="AGG208" s="11"/>
      <c r="AGH208" s="11">
        <f t="shared" si="1763"/>
        <v>9.2167060338002604E-4</v>
      </c>
      <c r="AGI208" s="10">
        <f t="shared" si="1555"/>
        <v>86.008836338959242</v>
      </c>
      <c r="AGJ208" s="9">
        <f t="shared" si="1101"/>
        <v>93.334219801931269</v>
      </c>
      <c r="AGK208" s="9">
        <f t="shared" si="1102"/>
        <v>78.443286037828926</v>
      </c>
      <c r="AGL208" s="115">
        <f t="shared" si="1556"/>
        <v>85.888752919880091</v>
      </c>
      <c r="AGM208" s="15">
        <f t="shared" si="1557"/>
        <v>9.1973296372949501E-4</v>
      </c>
      <c r="AGN208" s="11"/>
      <c r="AGO208" s="11">
        <f t="shared" si="1764"/>
        <v>9.281455924798909E-4</v>
      </c>
      <c r="AGP208" s="10">
        <f t="shared" si="1558"/>
        <v>85.925529639670572</v>
      </c>
      <c r="AGQ208" s="9">
        <f t="shared" si="1103"/>
        <v>93.303459492916986</v>
      </c>
      <c r="AGR208" s="9">
        <f t="shared" si="1104"/>
        <v>78.308003231214087</v>
      </c>
      <c r="AGS208" s="115">
        <f t="shared" si="1559"/>
        <v>85.805731362065529</v>
      </c>
      <c r="AGT208" s="15">
        <f t="shared" si="1560"/>
        <v>9.2618875676554453E-4</v>
      </c>
      <c r="AGU208" s="11"/>
      <c r="AGV208" s="11">
        <f t="shared" si="1765"/>
        <v>9.345934462991547E-4</v>
      </c>
      <c r="AGW208" s="10">
        <f t="shared" si="1561"/>
        <v>85.842007060439457</v>
      </c>
      <c r="AGX208" s="9">
        <f t="shared" si="1105"/>
        <v>93.27226584261561</v>
      </c>
      <c r="AGY208" s="9">
        <f t="shared" si="1106"/>
        <v>78.172724820438717</v>
      </c>
      <c r="AGZ208" s="115">
        <f t="shared" si="1562"/>
        <v>85.72249533152717</v>
      </c>
      <c r="AHA208" s="15">
        <f t="shared" si="1563"/>
        <v>9.3261751313141958E-4</v>
      </c>
      <c r="AHB208" s="11"/>
      <c r="AHC208" s="11">
        <f t="shared" si="1766"/>
        <v>9.4101412469922718E-4</v>
      </c>
      <c r="AHD208" s="10">
        <f t="shared" si="1564"/>
        <v>85.758267721495514</v>
      </c>
      <c r="AHE208" s="9">
        <f t="shared" si="1107"/>
        <v>93.240637653789207</v>
      </c>
      <c r="AHF208" s="9">
        <f t="shared" si="1108"/>
        <v>78.037450214380101</v>
      </c>
      <c r="AHG208" s="115">
        <f t="shared" si="1565"/>
        <v>85.639043934084654</v>
      </c>
      <c r="AHH208" s="15">
        <f t="shared" si="1566"/>
        <v>9.3901919539064402E-4</v>
      </c>
      <c r="AHI208" s="11"/>
      <c r="AHJ208" s="11">
        <f t="shared" si="1767"/>
        <v>9.4740758979751144E-4</v>
      </c>
      <c r="AHK208" s="10">
        <f t="shared" si="1567"/>
        <v>85.674310765726545</v>
      </c>
      <c r="AHL208" s="9">
        <f t="shared" si="1109"/>
        <v>93.208573769679106</v>
      </c>
      <c r="AHM208" s="9">
        <f t="shared" si="1110"/>
        <v>77.902178826613593</v>
      </c>
      <c r="AHN208" s="115">
        <f t="shared" si="1568"/>
        <v>85.555376298146342</v>
      </c>
      <c r="AHO208" s="15">
        <f t="shared" si="1569"/>
        <v>9.4539376831674713E-4</v>
      </c>
      <c r="AHP208" s="11"/>
      <c r="AHQ208" s="11">
        <f t="shared" si="1768"/>
        <v>9.537738059489972E-4</v>
      </c>
      <c r="AHR208" s="10">
        <f t="shared" si="1570"/>
        <v>85.590135358586082</v>
      </c>
      <c r="AHS208" s="9">
        <f t="shared" si="1111"/>
        <v>93.176073073763874</v>
      </c>
      <c r="AHT208" s="9">
        <f t="shared" si="1112"/>
        <v>77.766910075472666</v>
      </c>
      <c r="AHU208" s="115">
        <f t="shared" si="1571"/>
        <v>85.47149157461827</v>
      </c>
      <c r="AHV208" s="15">
        <f t="shared" si="1572"/>
        <v>9.5174119887461381E-4</v>
      </c>
      <c r="AHW208" s="11"/>
      <c r="AHX208" s="11">
        <f t="shared" si="1769"/>
        <v>9.6011273972763456E-4</v>
      </c>
      <c r="AHY208" s="10">
        <f t="shared" si="1573"/>
        <v>85.505740687998014</v>
      </c>
      <c r="AHZ208" s="9">
        <f t="shared" si="1113"/>
        <v>93.143134489512775</v>
      </c>
      <c r="AIA208" s="9">
        <f t="shared" si="1114"/>
        <v>77.631643384106127</v>
      </c>
      <c r="AIB208" s="115">
        <f t="shared" si="1574"/>
        <v>85.387388936809458</v>
      </c>
      <c r="AIC208" s="15">
        <f t="shared" si="1575"/>
        <v>9.5806145620172534E-4</v>
      </c>
      <c r="AID208" s="11"/>
      <c r="AIE208" s="11">
        <f t="shared" si="1770"/>
        <v>9.6642435990758661E-4</v>
      </c>
      <c r="AIF208" s="10">
        <f t="shared" si="1576"/>
        <v>85.421125964257556</v>
      </c>
      <c r="AIG208" s="9">
        <f t="shared" si="1115"/>
        <v>93.109756980134776</v>
      </c>
      <c r="AIH208" s="9">
        <f t="shared" si="1116"/>
        <v>77.496378180532929</v>
      </c>
      <c r="AII208" s="115">
        <f t="shared" si="1577"/>
        <v>85.303067580333845</v>
      </c>
      <c r="AIJ208" s="15">
        <f t="shared" si="1578"/>
        <v>9.6435451158926905E-4</v>
      </c>
      <c r="AIK208" s="11"/>
      <c r="AIL208" s="11">
        <f t="shared" si="1771"/>
        <v>9.72708637444345E-4</v>
      </c>
      <c r="AIM208" s="10">
        <f t="shared" si="1579"/>
        <v>85.336290419928844</v>
      </c>
      <c r="AIN208" s="9">
        <f t="shared" si="1117"/>
        <v>93.075939548323277</v>
      </c>
      <c r="AIO208" s="9">
        <f t="shared" si="1118"/>
        <v>77.361113897696967</v>
      </c>
      <c r="AIP208" s="115">
        <f t="shared" si="1580"/>
        <v>85.218526723010115</v>
      </c>
      <c r="AIQ208" s="15">
        <f t="shared" si="1581"/>
        <v>9.7062033846297938E-4</v>
      </c>
      <c r="AIR208" s="11"/>
      <c r="AIS208" s="11">
        <f t="shared" si="1772"/>
        <v>9.7896554545556878E-4</v>
      </c>
      <c r="AIT208" s="10">
        <f t="shared" si="1582"/>
        <v>85.251233309740428</v>
      </c>
      <c r="AIU208" s="9">
        <f t="shared" si="1119"/>
        <v>93.041681235996634</v>
      </c>
      <c r="AIV208" s="9">
        <f t="shared" si="1120"/>
        <v>77.225849973517214</v>
      </c>
      <c r="AIW208" s="115">
        <f t="shared" si="1583"/>
        <v>85.133765604756917</v>
      </c>
      <c r="AIX208" s="15">
        <f t="shared" si="1584"/>
        <v>9.7685891236402801E-4</v>
      </c>
      <c r="AIY208" s="11"/>
      <c r="AIZ208" s="11">
        <f t="shared" si="1773"/>
        <v>9.8519505920195293E-4</v>
      </c>
      <c r="AJA208" s="10">
        <f t="shared" si="1585"/>
        <v>85.165953910476333</v>
      </c>
      <c r="AJB208" s="9">
        <f t="shared" si="1121"/>
        <v>93.006981124034667</v>
      </c>
      <c r="AJC208" s="9">
        <f t="shared" si="1122"/>
        <v>77.041111356239014</v>
      </c>
      <c r="AJD208" s="115">
        <f t="shared" si="1586"/>
        <v>85.02404624013684</v>
      </c>
      <c r="AJE208" s="15">
        <f t="shared" si="1587"/>
        <v>9.8612598462115503E-4</v>
      </c>
      <c r="AJF208" s="11"/>
      <c r="AJG208" s="11">
        <f t="shared" si="1774"/>
        <v>9.9446662025064257E-4</v>
      </c>
      <c r="AJH208" s="10">
        <f t="shared" si="1588"/>
        <v>85.055603445586684</v>
      </c>
      <c r="AJI208" s="9">
        <f t="shared" si="1123"/>
        <v>92.971619516872508</v>
      </c>
      <c r="AJJ208" s="9">
        <f t="shared" si="1124"/>
        <v>76.981309872001631</v>
      </c>
      <c r="AJK208" s="115">
        <f t="shared" si="1589"/>
        <v>84.97646469443707</v>
      </c>
      <c r="AJL208" s="15">
        <f t="shared" si="1590"/>
        <v>9.876355045029617E-4</v>
      </c>
      <c r="AJM208" s="11"/>
      <c r="AJN208" s="11">
        <f t="shared" si="1775"/>
        <v>9.9594564970055446E-4</v>
      </c>
      <c r="AJO208" s="10">
        <f t="shared" si="1591"/>
        <v>85.007668022170606</v>
      </c>
      <c r="AJP208" s="9">
        <f t="shared" si="1125"/>
        <v>92.936149566749933</v>
      </c>
      <c r="AJQ208" s="9">
        <f t="shared" si="1126"/>
        <v>77.741283522320984</v>
      </c>
      <c r="AJR208" s="115">
        <f t="shared" si="1592"/>
        <v>85.338716544535458</v>
      </c>
      <c r="AJS208" s="15">
        <f t="shared" si="1593"/>
        <v>9.3850522753686745E-4</v>
      </c>
      <c r="AJT208" s="11"/>
      <c r="AJU208" s="11">
        <f t="shared" si="1776"/>
        <v>9.4656290088620295E-4</v>
      </c>
      <c r="AJV208" s="10">
        <f t="shared" si="1594"/>
        <v>85.371364282144128</v>
      </c>
      <c r="AJW208" s="9">
        <f t="shared" si="1127"/>
        <v>92.904120773073984</v>
      </c>
      <c r="AJX208" s="9">
        <f t="shared" si="1128"/>
        <v>78.611580724134811</v>
      </c>
      <c r="AJY208" s="115">
        <f t="shared" si="1595"/>
        <v>85.757850748604397</v>
      </c>
      <c r="AJZ208" s="15">
        <f t="shared" si="1596"/>
        <v>8.8277339935006701E-4</v>
      </c>
      <c r="AKA208" s="11"/>
      <c r="AKB208" s="11">
        <f t="shared" si="1777"/>
        <v>8.9056590497107134E-4</v>
      </c>
      <c r="AKC208" s="10">
        <f t="shared" si="1597"/>
        <v>85.792092748167988</v>
      </c>
      <c r="AKD208" s="9">
        <f t="shared" si="1129"/>
        <v>92.875783003409467</v>
      </c>
      <c r="AKE208" s="9">
        <f t="shared" si="1130"/>
        <v>79.624815630942948</v>
      </c>
      <c r="AKF208" s="115">
        <f t="shared" si="1598"/>
        <v>86.2502993171762</v>
      </c>
      <c r="AKG208" s="15">
        <f t="shared" si="1599"/>
        <v>8.1844105190646865E-4</v>
      </c>
      <c r="AKH208" s="11"/>
      <c r="AKI208" s="11">
        <f t="shared" si="1778"/>
        <v>8.2595342170670172E-4</v>
      </c>
      <c r="AKJ208" s="10">
        <f t="shared" si="1600"/>
        <v>86.286306585717142</v>
      </c>
      <c r="AKK208" s="9">
        <f t="shared" si="1131"/>
        <v>92.851424982465929</v>
      </c>
      <c r="AKL208" s="9">
        <f t="shared" si="1132"/>
        <v>80.840863248996513</v>
      </c>
      <c r="AKM208" s="115">
        <f t="shared" si="1601"/>
        <v>86.846144115731221</v>
      </c>
      <c r="AKN208" s="15">
        <f t="shared" si="1602"/>
        <v>7.4182786077591444E-4</v>
      </c>
      <c r="AKO208" s="11"/>
      <c r="AKP208" s="11">
        <f t="shared" si="1779"/>
        <v>7.4904041209796629E-4</v>
      </c>
      <c r="AKQ208" s="10">
        <f t="shared" si="1603"/>
        <v>86.884129278587409</v>
      </c>
      <c r="AKR208" s="9">
        <f t="shared" si="1133"/>
        <v>92.831413766918388</v>
      </c>
      <c r="AKS208" s="9">
        <f t="shared" si="1134"/>
        <v>82.381700568920508</v>
      </c>
      <c r="AKT208" s="115">
        <f t="shared" si="1604"/>
        <v>87.606557167919448</v>
      </c>
      <c r="AKU208" s="15">
        <f t="shared" si="1605"/>
        <v>6.4542263379660991E-4</v>
      </c>
      <c r="AKV208" s="11"/>
      <c r="AKW208" s="11">
        <f t="shared" si="1780"/>
        <v>6.5230657350250651E-4</v>
      </c>
      <c r="AKX208" s="10">
        <f t="shared" si="1606"/>
        <v>87.64681150669827</v>
      </c>
      <c r="AKY208" s="9">
        <f t="shared" si="1135"/>
        <v>92.816265757296975</v>
      </c>
      <c r="AKZ208" s="9">
        <f t="shared" si="1136"/>
        <v>84.58497511188682</v>
      </c>
      <c r="ALA208" s="115">
        <f t="shared" si="1607"/>
        <v>88.700620434591897</v>
      </c>
      <c r="ALB208" s="15">
        <f t="shared" si="1608"/>
        <v>5.0840259318541889E-4</v>
      </c>
      <c r="ALC208" s="11"/>
      <c r="ALD208" s="11">
        <f t="shared" si="1781"/>
        <v>5.1490626752264432E-4</v>
      </c>
      <c r="ALE208" s="10">
        <f t="shared" si="1609"/>
        <v>88.743628261939833</v>
      </c>
      <c r="ALF208" s="9">
        <f t="shared" si="1137"/>
        <v>92.806866734478987</v>
      </c>
      <c r="ALG208" s="9">
        <f t="shared" si="1138"/>
        <v>89.256103351240483</v>
      </c>
      <c r="ALH208" s="115">
        <f t="shared" si="1610"/>
        <v>91.031485042859742</v>
      </c>
      <c r="ALI208" s="15">
        <f t="shared" si="1611"/>
        <v>2.1931157452602962E-4</v>
      </c>
      <c r="ALJ208" s="11"/>
      <c r="ALK208" s="11">
        <f t="shared" si="1782"/>
        <v>2.2531885197739029E-4</v>
      </c>
      <c r="ALL208" s="10">
        <f t="shared" si="1612"/>
        <v>91.078269316681173</v>
      </c>
      <c r="ALM208" s="9">
        <f t="shared" si="1139"/>
        <v>92.805117732521452</v>
      </c>
      <c r="ALN208" s="9">
        <f t="shared" si="1140"/>
        <v>89.340805440267019</v>
      </c>
      <c r="ALO208" s="115">
        <f t="shared" si="1613"/>
        <v>91.072961586394229</v>
      </c>
      <c r="ALP208" s="15">
        <f t="shared" si="1614"/>
        <v>2.1397195517186386E-4</v>
      </c>
      <c r="ALQ208" s="12"/>
      <c r="ALR208" s="11">
        <f t="shared" si="1783"/>
        <v>2.1996788200769795E-4</v>
      </c>
      <c r="ALS208" s="10">
        <f t="shared" si="1615"/>
        <v>91.119740618355365</v>
      </c>
      <c r="ALT208" s="9">
        <f t="shared" si="1141"/>
        <v>92.803452860327582</v>
      </c>
      <c r="ALU208" s="9">
        <f t="shared" si="1142"/>
        <v>89.42629376491368</v>
      </c>
      <c r="ALV208" s="115">
        <f t="shared" si="1616"/>
        <v>91.114873312620631</v>
      </c>
      <c r="ALW208" s="15">
        <f t="shared" si="1617"/>
        <v>2.0858897051163441E-4</v>
      </c>
      <c r="ALX208" s="12"/>
      <c r="ALY208" s="11">
        <f t="shared" si="1784"/>
        <v>2.1457378908416598E-4</v>
      </c>
      <c r="ALZ208" s="10">
        <f t="shared" si="1618"/>
        <v>91.161647655249169</v>
      </c>
      <c r="AMA208" s="9">
        <f t="shared" si="1143"/>
        <v>92.801870702256309</v>
      </c>
      <c r="AMB208" s="9">
        <f t="shared" si="1144"/>
        <v>89.512560482585926</v>
      </c>
      <c r="AMC208" s="115">
        <f t="shared" si="1619"/>
        <v>91.157215592421124</v>
      </c>
      <c r="AMD208" s="15">
        <f t="shared" si="1620"/>
        <v>2.0316301750372554E-4</v>
      </c>
      <c r="AME208" s="12"/>
      <c r="AMF208" s="11">
        <f t="shared" si="1785"/>
        <v>2.0913697406347827E-4</v>
      </c>
      <c r="AMG208" s="10">
        <f t="shared" si="1621"/>
        <v>91.203985772954383</v>
      </c>
      <c r="AMH208" s="9">
        <f t="shared" si="1145"/>
        <v>92.800369785870103</v>
      </c>
      <c r="AMI208" s="9">
        <f t="shared" si="1146"/>
        <v>89.599597657007763</v>
      </c>
      <c r="AMJ208" s="115">
        <f t="shared" si="1622"/>
        <v>91.19998372143894</v>
      </c>
      <c r="AMK208" s="15">
        <f t="shared" si="1623"/>
        <v>1.9769449538470707E-4</v>
      </c>
      <c r="AML208" s="12"/>
      <c r="AMM208" s="11">
        <f t="shared" si="1786"/>
        <v>2.0365784006497374E-4</v>
      </c>
      <c r="AMN208" s="10">
        <f t="shared" si="1624"/>
        <v>91.246750241897928</v>
      </c>
      <c r="AMO208" s="9">
        <f t="shared" si="1147"/>
        <v>92.798948582123472</v>
      </c>
      <c r="AMP208" s="9">
        <f t="shared" si="1148"/>
        <v>89.687397259929867</v>
      </c>
      <c r="AMQ208" s="115">
        <f t="shared" si="1625"/>
        <v>91.24317292102667</v>
      </c>
      <c r="AMR208" s="15">
        <f t="shared" si="1626"/>
        <v>1.9218380557547703E-4</v>
      </c>
      <c r="AMS208" s="12"/>
      <c r="AMT208" s="11">
        <f t="shared" si="1787"/>
        <v>1.9813679237636243E-4</v>
      </c>
      <c r="AMU208" s="10">
        <f t="shared" si="1627"/>
        <v>91.28993625830492</v>
      </c>
      <c r="AMV208" s="9">
        <f t="shared" si="1149"/>
        <v>92.79760550556972</v>
      </c>
      <c r="AMW208" s="9">
        <f t="shared" si="1150"/>
        <v>89.775951172914674</v>
      </c>
      <c r="AMX208" s="115">
        <f t="shared" si="1628"/>
        <v>91.286778339242204</v>
      </c>
      <c r="AMY208" s="15">
        <f t="shared" si="1629"/>
        <v>1.8663135158377426E-4</v>
      </c>
      <c r="AMZ208" s="12"/>
      <c r="ANA208" s="11">
        <f t="shared" si="1788"/>
        <v>1.9257423835581324E-4</v>
      </c>
      <c r="ANB208" s="10">
        <f t="shared" si="1630"/>
        <v>91.333538945209312</v>
      </c>
      <c r="ANC208" s="9">
        <f t="shared" si="1151"/>
        <v>92.796338914585704</v>
      </c>
      <c r="AND208" s="9">
        <f t="shared" si="1152"/>
        <v>89.865251189191937</v>
      </c>
      <c r="ANE208" s="115">
        <f t="shared" si="1631"/>
        <v>91.330795051888828</v>
      </c>
      <c r="ANF208" s="15">
        <f t="shared" si="1632"/>
        <v>1.8103753890346089E-4</v>
      </c>
      <c r="ANG208" s="12"/>
      <c r="ANH208" s="11">
        <f t="shared" si="1789"/>
        <v>1.8697058733083439E-4</v>
      </c>
      <c r="ANI208" s="10">
        <f t="shared" si="1633"/>
        <v>91.377553353508688</v>
      </c>
      <c r="ANJ208" s="9">
        <f t="shared" si="1153"/>
        <v>92.79514711161444</v>
      </c>
      <c r="ANK208" s="9">
        <f t="shared" si="1154"/>
        <v>89.955289015587553</v>
      </c>
      <c r="ANL208" s="115">
        <f t="shared" si="1634"/>
        <v>91.375218063600997</v>
      </c>
      <c r="ANM208" s="15">
        <f t="shared" si="1635"/>
        <v>1.7540277491036565E-4</v>
      </c>
      <c r="ANN208" s="12"/>
      <c r="ANO208" s="11">
        <f t="shared" si="1790"/>
        <v>1.8132625049373428E-4</v>
      </c>
      <c r="ANP208" s="10">
        <f t="shared" si="1636"/>
        <v>91.421974463064544</v>
      </c>
      <c r="ANQ208" s="9">
        <f t="shared" si="1155"/>
        <v>92.794028343425282</v>
      </c>
      <c r="ANR208" s="9">
        <f t="shared" si="1156"/>
        <v>90.046056274521902</v>
      </c>
      <c r="ANS208" s="115">
        <f t="shared" si="1637"/>
        <v>91.420042308973592</v>
      </c>
      <c r="ANT208" s="15">
        <f t="shared" si="1638"/>
        <v>1.6972746875492748E-4</v>
      </c>
      <c r="ANU208" s="12"/>
      <c r="ANV208" s="11">
        <f t="shared" si="1791"/>
        <v>1.7564164079390831E-4</v>
      </c>
      <c r="ANW208" s="10">
        <f t="shared" si="1639"/>
        <v>91.466797183846012</v>
      </c>
      <c r="ANX208" s="9">
        <f t="shared" si="1157"/>
        <v>92.792980801391451</v>
      </c>
      <c r="ANY208" s="9">
        <f t="shared" si="1158"/>
        <v>90.137544506077589</v>
      </c>
      <c r="ANZ208" s="115">
        <f t="shared" si="1640"/>
        <v>91.465262653734527</v>
      </c>
      <c r="AOA208" s="15">
        <f t="shared" si="1641"/>
        <v>1.6401203125162783E-4</v>
      </c>
      <c r="AOB208" s="12"/>
      <c r="AOC208" s="11">
        <f t="shared" si="1792"/>
        <v>1.6991717282692056E-4</v>
      </c>
      <c r="AOD208" s="10">
        <f t="shared" si="1642"/>
        <v>91.512016357116863</v>
      </c>
      <c r="AOE208" s="9">
        <f t="shared" si="1159"/>
        <v>92.792002621784661</v>
      </c>
      <c r="AOF208" s="9">
        <f t="shared" si="1160"/>
        <v>90.229745170132347</v>
      </c>
      <c r="AOG208" s="115">
        <f t="shared" si="1643"/>
        <v>91.510873895958497</v>
      </c>
      <c r="AOH208" s="15">
        <f t="shared" si="1644"/>
        <v>1.5825687476545147E-4</v>
      </c>
      <c r="AOI208" s="12"/>
      <c r="AOJ208" s="11">
        <f t="shared" si="1793"/>
        <v>1.6415326272064469E-4</v>
      </c>
      <c r="AOK208" s="10">
        <f t="shared" si="1645"/>
        <v>91.557626756663495</v>
      </c>
      <c r="AOL208" s="9">
        <f t="shared" si="1161"/>
        <v>92.791091886086505</v>
      </c>
      <c r="AOM208" s="9">
        <f t="shared" si="1162"/>
        <v>90.322649648558397</v>
      </c>
      <c r="AON208" s="115">
        <f t="shared" si="1646"/>
        <v>91.556870767322451</v>
      </c>
      <c r="AOO208" s="15">
        <f t="shared" si="1647"/>
        <v>1.5246241309526437E-4</v>
      </c>
      <c r="AOP208" s="12"/>
      <c r="AOQ208" s="11">
        <f t="shared" si="1794"/>
        <v>1.5835032801835076E-4</v>
      </c>
      <c r="AOR208" s="10">
        <f t="shared" si="1648"/>
        <v>91.603623090064445</v>
      </c>
      <c r="AOS208" s="9">
        <f t="shared" si="1163"/>
        <v>92.790246621316399</v>
      </c>
      <c r="AOT208" s="9">
        <f t="shared" si="1164"/>
        <v>90.416249247485851</v>
      </c>
      <c r="AOU208" s="115">
        <f t="shared" si="1649"/>
        <v>91.603247934401125</v>
      </c>
      <c r="AOV208" s="15">
        <f t="shared" si="1650"/>
        <v>1.466290613542883E-4</v>
      </c>
      <c r="AOW208" s="12"/>
      <c r="AOX208" s="11">
        <f t="shared" si="1795"/>
        <v>1.5250878755888991E-4</v>
      </c>
      <c r="AOY208" s="10">
        <f t="shared" si="1815"/>
        <v>91.649999999999991</v>
      </c>
      <c r="AOZ208" s="9">
        <f t="shared" si="1165"/>
        <v>92.789464800375583</v>
      </c>
      <c r="APA208" s="9"/>
      <c r="APB208" s="97">
        <f t="shared" si="1652"/>
        <v>91.649999999999991</v>
      </c>
      <c r="APC208" s="15">
        <f t="shared" si="1816"/>
        <v>1.4075723584793681E-4</v>
      </c>
      <c r="APD208" s="11"/>
      <c r="APE208" s="11"/>
    </row>
    <row r="209" spans="1:1097" x14ac:dyDescent="0.2">
      <c r="A209" s="183"/>
      <c r="B209" s="183"/>
      <c r="C209" s="1">
        <f t="shared" si="1654"/>
        <v>180</v>
      </c>
      <c r="D209" s="1">
        <f t="shared" si="1655"/>
        <v>6024.5844021139956</v>
      </c>
      <c r="E209" s="1">
        <f t="shared" si="1656"/>
        <v>-16317921.817764627</v>
      </c>
      <c r="F209" s="2">
        <f t="shared" si="1657"/>
        <v>113.16</v>
      </c>
      <c r="G209" s="8">
        <f t="shared" si="1658"/>
        <v>1.9810000000000001E-3</v>
      </c>
      <c r="H209" s="6">
        <f t="shared" si="1659"/>
        <v>0.14400020254000001</v>
      </c>
      <c r="I209" s="2">
        <f t="shared" si="1660"/>
        <v>3500</v>
      </c>
      <c r="J209" s="3">
        <f t="shared" si="857"/>
        <v>58.333333333333336</v>
      </c>
      <c r="K209" s="3">
        <f t="shared" si="858"/>
        <v>366.52</v>
      </c>
      <c r="L209" s="1">
        <f t="shared" si="1661"/>
        <v>0.82</v>
      </c>
      <c r="M209" s="1">
        <f t="shared" si="1662"/>
        <v>0.66</v>
      </c>
      <c r="N209" s="1">
        <f t="shared" si="1797"/>
        <v>0.54120000000000001</v>
      </c>
      <c r="O209" s="3">
        <f t="shared" si="1167"/>
        <v>7.5227878787878781</v>
      </c>
      <c r="P209" s="40">
        <f t="shared" si="859"/>
        <v>570.9796</v>
      </c>
      <c r="Q209" s="1">
        <f t="shared" si="1663"/>
        <v>21.51</v>
      </c>
      <c r="R209" s="1">
        <f t="shared" si="1664"/>
        <v>151</v>
      </c>
      <c r="S209" s="2">
        <f t="shared" si="1665"/>
        <v>12587.54</v>
      </c>
      <c r="T209" s="1">
        <f t="shared" si="860"/>
        <v>83.916933333333333</v>
      </c>
      <c r="U209" s="7">
        <f t="shared" si="1666"/>
        <v>9.1849501318337995E-2</v>
      </c>
      <c r="V209" s="7">
        <f t="shared" si="861"/>
        <v>6.6258942829124593E-3</v>
      </c>
      <c r="W209" s="159">
        <f t="shared" si="1667"/>
        <v>3.4283282369456214E-2</v>
      </c>
      <c r="X209" s="40">
        <f t="shared" si="1798"/>
        <v>8095.2484858865882</v>
      </c>
      <c r="Y209" s="1">
        <f t="shared" si="1668"/>
        <v>0</v>
      </c>
      <c r="Z209" s="1">
        <f t="shared" si="1669"/>
        <v>113.16</v>
      </c>
      <c r="AA209" s="1">
        <f t="shared" si="1670"/>
        <v>91.649999999999991</v>
      </c>
      <c r="AB209" s="6">
        <f t="shared" si="863"/>
        <v>0.2895550479995273</v>
      </c>
      <c r="AC209" s="1">
        <f t="shared" si="1671"/>
        <v>526.19133708825245</v>
      </c>
      <c r="AD209" s="40">
        <f t="shared" si="1799"/>
        <v>36363.626619283568</v>
      </c>
      <c r="AE209" s="1">
        <f t="shared" si="1800"/>
        <v>0.15947988387208822</v>
      </c>
      <c r="AF209" s="2">
        <f t="shared" si="1801"/>
        <v>24</v>
      </c>
      <c r="AG209" s="10">
        <f t="shared" si="1802"/>
        <v>3.8275172129301174</v>
      </c>
      <c r="AH209" s="12">
        <f t="shared" si="1803"/>
        <v>0.47432098963082436</v>
      </c>
      <c r="AI209" s="43">
        <f t="shared" si="868"/>
        <v>-1.313058744689685E-5</v>
      </c>
      <c r="AJ209" s="93">
        <f t="shared" si="869"/>
        <v>3.3084032635738983E-6</v>
      </c>
      <c r="AK209" s="43">
        <f t="shared" si="1168"/>
        <v>0</v>
      </c>
      <c r="AL209" s="43">
        <f t="shared" si="870"/>
        <v>3.2097602309011131E-4</v>
      </c>
      <c r="AM209" s="43"/>
      <c r="AN209" s="43">
        <f t="shared" ref="AN209:AN215" si="1817">IF(AK209&lt;0,0,IF(AN208=0,0,AK209))</f>
        <v>0</v>
      </c>
      <c r="AO209" s="10">
        <f t="shared" si="1804"/>
        <v>94.623124854312479</v>
      </c>
      <c r="AP209" s="9"/>
      <c r="AQ209" s="9">
        <f t="shared" si="1805"/>
        <v>94.482738013421837</v>
      </c>
      <c r="AR209" s="104">
        <f t="shared" si="1171"/>
        <v>94.482738013421837</v>
      </c>
      <c r="AS209" s="15">
        <f t="shared" si="1806"/>
        <v>0</v>
      </c>
      <c r="AT209" s="49"/>
      <c r="AU209" s="11">
        <f t="shared" si="1807"/>
        <v>8.6711096792744945E-6</v>
      </c>
      <c r="AV209" s="10">
        <f t="shared" si="1808"/>
        <v>94.552930066810376</v>
      </c>
      <c r="AW209" s="9">
        <f t="shared" si="1809"/>
        <v>94.482738013421837</v>
      </c>
      <c r="AX209" s="9">
        <f t="shared" si="1810"/>
        <v>94.342432558344811</v>
      </c>
      <c r="AY209" s="97">
        <f t="shared" si="1175"/>
        <v>94.412585285883324</v>
      </c>
      <c r="AZ209" s="15">
        <f t="shared" si="1176"/>
        <v>8.6659140433822165E-6</v>
      </c>
      <c r="BA209" s="49"/>
      <c r="BB209" s="11">
        <f t="shared" si="1811"/>
        <v>1.733736108725215E-5</v>
      </c>
      <c r="BC209" s="10">
        <f t="shared" si="1812"/>
        <v>94.482771874108067</v>
      </c>
      <c r="BD209" s="9">
        <f t="shared" si="1813"/>
        <v>94.482735282583803</v>
      </c>
      <c r="BE209" s="9">
        <f t="shared" si="875"/>
        <v>94.202208176246032</v>
      </c>
      <c r="BF209" s="97">
        <f t="shared" si="1179"/>
        <v>94.34247172941491</v>
      </c>
      <c r="BG209" s="15">
        <f t="shared" si="1814"/>
        <v>1.7326651975344687E-5</v>
      </c>
      <c r="BH209" s="49"/>
      <c r="BI209" s="11">
        <f t="shared" si="1181"/>
        <v>2.5998435576909316E-5</v>
      </c>
      <c r="BJ209" s="10">
        <f t="shared" si="1182"/>
        <v>94.412647393631929</v>
      </c>
      <c r="BK209" s="9">
        <f t="shared" si="876"/>
        <v>94.482724365755146</v>
      </c>
      <c r="BL209" s="9">
        <f t="shared" si="1183"/>
        <v>94.062064543308196</v>
      </c>
      <c r="BM209" s="97">
        <f t="shared" si="1184"/>
        <v>94.272394454531678</v>
      </c>
      <c r="BN209" s="15">
        <f t="shared" si="1185"/>
        <v>2.5981896860876009E-5</v>
      </c>
      <c r="BO209" s="49"/>
      <c r="BP209" s="11">
        <f t="shared" si="1186"/>
        <v>3.465401573505357E-5</v>
      </c>
      <c r="BQ209" s="10">
        <f t="shared" si="1187"/>
        <v>94.342553742608743</v>
      </c>
      <c r="BR209" s="9">
        <f t="shared" si="877"/>
        <v>94.482699818163013</v>
      </c>
      <c r="BS209" s="9">
        <f t="shared" si="1188"/>
        <v>93.922001324816847</v>
      </c>
      <c r="BT209" s="97">
        <f t="shared" si="1189"/>
        <v>94.20235057148993</v>
      </c>
      <c r="BU209" s="15">
        <f t="shared" si="1190"/>
        <v>3.463133307913269E-5</v>
      </c>
      <c r="BV209" s="12"/>
      <c r="BW209" s="11">
        <f t="shared" si="1191"/>
        <v>4.3303785426466407E-5</v>
      </c>
      <c r="BX209" s="10">
        <f t="shared" si="1192"/>
        <v>94.27248803850253</v>
      </c>
      <c r="BY209" s="9">
        <f t="shared" si="878"/>
        <v>94.482656206202662</v>
      </c>
      <c r="BZ209" s="9">
        <f t="shared" si="1193"/>
        <v>93.782018175250144</v>
      </c>
      <c r="CA209" s="97">
        <f t="shared" si="1194"/>
        <v>94.132337190726403</v>
      </c>
      <c r="CB209" s="15">
        <f t="shared" si="1195"/>
        <v>4.3274646366570726E-5</v>
      </c>
      <c r="CC209" s="12"/>
      <c r="CD209" s="11">
        <f t="shared" si="1196"/>
        <v>5.1947429837422751E-5</v>
      </c>
      <c r="CE209" s="10">
        <f t="shared" si="1197"/>
        <v>94.202447399451117</v>
      </c>
      <c r="CF209" s="9">
        <f t="shared" si="879"/>
        <v>94.482588108220256</v>
      </c>
      <c r="CG209" s="9">
        <f t="shared" si="1198"/>
        <v>93.642114738371248</v>
      </c>
      <c r="CH209" s="97">
        <f t="shared" si="1199"/>
        <v>94.062351423295752</v>
      </c>
      <c r="CI209" s="15">
        <f t="shared" si="1200"/>
        <v>5.1911523859601414E-5</v>
      </c>
      <c r="CJ209" s="12"/>
      <c r="CK209" s="11">
        <f t="shared" si="1201"/>
        <v>6.0584635518720712E-5</v>
      </c>
      <c r="CL209" s="10">
        <f t="shared" si="1202"/>
        <v>94.132428944701175</v>
      </c>
      <c r="CM209" s="9">
        <f t="shared" si="880"/>
        <v>94.482490115289806</v>
      </c>
      <c r="CN209" s="9">
        <f t="shared" si="1203"/>
        <v>93.502290647323221</v>
      </c>
      <c r="CO209" s="97">
        <f t="shared" si="1204"/>
        <v>93.992390381306507</v>
      </c>
      <c r="CP209" s="15">
        <f t="shared" si="1205"/>
        <v>6.0541654136713534E-5</v>
      </c>
      <c r="CQ209" s="12"/>
      <c r="CR209" s="11">
        <f t="shared" si="1206"/>
        <v>6.9215090428221559E-5</v>
      </c>
      <c r="CS209" s="10">
        <f t="shared" si="1207"/>
        <v>94.062429795041538</v>
      </c>
      <c r="CT209" s="9">
        <f t="shared" si="881"/>
        <v>94.482356831984234</v>
      </c>
      <c r="CU209" s="9">
        <f t="shared" si="882"/>
        <v>93.36254552472802</v>
      </c>
      <c r="CV209" s="97">
        <f t="shared" si="1208"/>
        <v>93.922451178356127</v>
      </c>
      <c r="CW209" s="15">
        <f t="shared" si="1209"/>
        <v>6.9164727259979374E-5</v>
      </c>
      <c r="CX209" s="12"/>
      <c r="CY209" s="11">
        <f t="shared" si="1210"/>
        <v>7.7838483972778787E-5</v>
      </c>
      <c r="CZ209" s="10">
        <f t="shared" si="1211"/>
        <v>93.99244707323551</v>
      </c>
      <c r="DA209" s="9">
        <f t="shared" si="883"/>
        <v>94.482182877140048</v>
      </c>
      <c r="DB209" s="9">
        <f t="shared" si="884"/>
        <v>93.222878982788103</v>
      </c>
      <c r="DC209" s="97">
        <f t="shared" si="1212"/>
        <v>93.852530929964075</v>
      </c>
      <c r="DD209" s="15">
        <f t="shared" si="1213"/>
        <v>7.7780434816018265E-5</v>
      </c>
      <c r="DE209" s="12"/>
      <c r="DF209" s="11">
        <f t="shared" si="1214"/>
        <v>8.6454507049649307E-5</v>
      </c>
      <c r="DG209" s="10">
        <f t="shared" si="1215"/>
        <v>93.922477904451256</v>
      </c>
      <c r="DH209" s="9">
        <f t="shared" si="885"/>
        <v>94.481962884615726</v>
      </c>
      <c r="DI209" s="9">
        <f t="shared" si="886"/>
        <v>93.083290623390184</v>
      </c>
      <c r="DJ209" s="97">
        <f t="shared" si="1216"/>
        <v>93.782626754002962</v>
      </c>
      <c r="DK209" s="15">
        <f t="shared" si="1217"/>
        <v>8.6388469956419497E-5</v>
      </c>
      <c r="DL209" s="12"/>
      <c r="DM209" s="11">
        <f t="shared" si="1218"/>
        <v>9.5062852087376303E-5</v>
      </c>
      <c r="DN209" s="10">
        <f t="shared" si="1219"/>
        <v>93.852519416690015</v>
      </c>
      <c r="DO209" s="9">
        <f t="shared" si="887"/>
        <v>94.481691504043312</v>
      </c>
      <c r="DP209" s="9">
        <f t="shared" si="888"/>
        <v>92.94378003821447</v>
      </c>
      <c r="DQ209" s="97">
        <f t="shared" si="1220"/>
        <v>93.712735771128891</v>
      </c>
      <c r="DR209" s="15">
        <f t="shared" si="1221"/>
        <v>9.4988527437426165E-5</v>
      </c>
      <c r="DS209" s="12"/>
      <c r="DT209" s="11">
        <f t="shared" si="1222"/>
        <v>1.0366321308595234E-4</v>
      </c>
      <c r="DU209" s="10">
        <f t="shared" si="1223"/>
        <v>93.782568741213652</v>
      </c>
      <c r="DV209" s="9">
        <f t="shared" si="889"/>
        <v>94.481363401573248</v>
      </c>
      <c r="DW209" s="9">
        <f t="shared" si="890"/>
        <v>92.804346808843803</v>
      </c>
      <c r="DX209" s="97">
        <f t="shared" si="1224"/>
        <v>93.642855105208525</v>
      </c>
      <c r="DY209" s="15">
        <f t="shared" si="1225"/>
        <v>1.0358030365918892E-4</v>
      </c>
      <c r="DZ209" s="12"/>
      <c r="EA209" s="11">
        <f t="shared" si="1226"/>
        <v>1.1225528565657683E-4</v>
      </c>
      <c r="EB209" s="10">
        <f t="shared" si="1227"/>
        <v>93.712623012968663</v>
      </c>
      <c r="EC209" s="9">
        <f t="shared" si="891"/>
        <v>94.480973260612117</v>
      </c>
      <c r="ED209" s="9">
        <f t="shared" si="892"/>
        <v>92.664990506877629</v>
      </c>
      <c r="EE209" s="97">
        <f t="shared" si="1228"/>
        <v>93.572981883744873</v>
      </c>
      <c r="EF209" s="15">
        <f t="shared" si="1229"/>
        <v>1.1216349670430176E-4</v>
      </c>
      <c r="EG209" s="12"/>
      <c r="EH209" s="11">
        <f t="shared" si="1230"/>
        <v>1.2083876706069927E-4</v>
      </c>
      <c r="EI209" s="10">
        <f t="shared" si="1231"/>
        <v>93.642679371008995</v>
      </c>
      <c r="EJ209" s="9">
        <f t="shared" si="893"/>
        <v>94.480515782553141</v>
      </c>
      <c r="EK209" s="9">
        <f t="shared" si="894"/>
        <v>92.525710694047746</v>
      </c>
      <c r="EL209" s="97">
        <f t="shared" si="1232"/>
        <v>93.503113238300443</v>
      </c>
      <c r="EM209" s="15">
        <f t="shared" si="1233"/>
        <v>1.2073780637576722E-4</v>
      </c>
      <c r="EN209" s="12"/>
      <c r="EO209" s="11">
        <f t="shared" si="1234"/>
        <v>1.2941335624851104E-4</v>
      </c>
      <c r="EP209" s="10">
        <f t="shared" si="1235"/>
        <v>93.572734958916101</v>
      </c>
      <c r="EQ209" s="9">
        <f t="shared" si="895"/>
        <v>94.479985687499251</v>
      </c>
      <c r="ER209" s="9">
        <f t="shared" si="896"/>
        <v>92.386506922338214</v>
      </c>
      <c r="ES209" s="97">
        <f t="shared" si="1236"/>
        <v>93.433246304918725</v>
      </c>
      <c r="ET209" s="15">
        <f t="shared" si="1237"/>
        <v>1.2930293423425254E-4</v>
      </c>
      <c r="EU209" s="12"/>
      <c r="EV209" s="11">
        <f t="shared" si="1238"/>
        <v>1.3797875389675443E-4</v>
      </c>
      <c r="EW209" s="10">
        <f t="shared" si="1239"/>
        <v>93.502786925217237</v>
      </c>
      <c r="EX209" s="9">
        <f t="shared" si="897"/>
        <v>94.479377714978469</v>
      </c>
      <c r="EY209" s="9">
        <f t="shared" si="898"/>
        <v>92.247378734105425</v>
      </c>
      <c r="EZ209" s="97">
        <f t="shared" si="1240"/>
        <v>93.363378224541947</v>
      </c>
      <c r="FA209" s="15">
        <f t="shared" si="1241"/>
        <v>1.3785858363485408E-4</v>
      </c>
      <c r="FB209" s="12"/>
      <c r="FC209" s="11">
        <f t="shared" si="1242"/>
        <v>1.4653466244604193E-4</v>
      </c>
      <c r="FD209" s="10">
        <f t="shared" si="1243"/>
        <v>93.432832423800036</v>
      </c>
      <c r="FE209" s="9">
        <f t="shared" si="899"/>
        <v>94.478686624651601</v>
      </c>
      <c r="FF209" s="9">
        <f t="shared" si="900"/>
        <v>92.108325662203612</v>
      </c>
      <c r="FG209" s="97">
        <f t="shared" si="1244"/>
        <v>93.293506143427607</v>
      </c>
      <c r="FH209" s="15">
        <f t="shared" si="1245"/>
        <v>1.4640445976306488E-4</v>
      </c>
      <c r="FI209" s="12"/>
      <c r="FJ209" s="11">
        <f t="shared" si="1246"/>
        <v>1.5508078613739779E-4</v>
      </c>
      <c r="FK209" s="10">
        <f t="shared" si="1247"/>
        <v>93.362868614325777</v>
      </c>
      <c r="FL209" s="9">
        <f t="shared" si="901"/>
        <v>94.477907197011788</v>
      </c>
      <c r="FM209" s="9">
        <f t="shared" si="902"/>
        <v>91.969347230110571</v>
      </c>
      <c r="FN209" s="97">
        <f t="shared" si="1248"/>
        <v>93.223627213561173</v>
      </c>
      <c r="FO209" s="15">
        <f t="shared" si="1249"/>
        <v>1.5494026967020856E-4</v>
      </c>
      <c r="FP209" s="12"/>
      <c r="FQ209" s="11">
        <f t="shared" si="1250"/>
        <v>1.6361683104828694E-4</v>
      </c>
      <c r="FR209" s="10">
        <f t="shared" si="1251"/>
        <v>93.292892662638735</v>
      </c>
      <c r="FS209" s="9">
        <f t="shared" si="903"/>
        <v>94.477034234076058</v>
      </c>
      <c r="FT209" s="9">
        <f t="shared" si="904"/>
        <v>91.830442952057538</v>
      </c>
      <c r="FU209" s="97">
        <f t="shared" si="1252"/>
        <v>93.153738593066805</v>
      </c>
      <c r="FV209" s="15">
        <f t="shared" si="1253"/>
        <v>1.6346572230813071E-4</v>
      </c>
      <c r="FW209" s="12"/>
      <c r="FX209" s="11">
        <f t="shared" si="1254"/>
        <v>1.7214250512790854E-4</v>
      </c>
      <c r="FY209" s="10">
        <f t="shared" si="1255"/>
        <v>93.222901741173473</v>
      </c>
      <c r="FZ209" s="9">
        <f t="shared" si="905"/>
        <v>94.476062560068442</v>
      </c>
      <c r="GA209" s="9">
        <f t="shared" si="906"/>
        <v>91.691612333160634</v>
      </c>
      <c r="GB209" s="97">
        <f t="shared" si="1256"/>
        <v>93.083837446614538</v>
      </c>
      <c r="GC209" s="15">
        <f t="shared" si="1257"/>
        <v>1.7198052856328449E-4</v>
      </c>
      <c r="GD209" s="12"/>
      <c r="GE209" s="11">
        <f t="shared" si="1258"/>
        <v>1.8065751823188726E-4</v>
      </c>
      <c r="GF209" s="10">
        <f t="shared" si="1259"/>
        <v>93.152893029358694</v>
      </c>
      <c r="GG209" s="9">
        <f t="shared" si="907"/>
        <v>94.474987022094652</v>
      </c>
      <c r="GH209" s="9">
        <f t="shared" si="908"/>
        <v>91.552854869554636</v>
      </c>
      <c r="GI209" s="97">
        <f t="shared" si="1260"/>
        <v>93.013920945824651</v>
      </c>
      <c r="GJ209" s="15">
        <f t="shared" si="1261"/>
        <v>1.8048440129012116E-4</v>
      </c>
      <c r="GK209" s="12"/>
      <c r="GL209" s="11">
        <f t="shared" si="1262"/>
        <v>1.8916158215631155E-4</v>
      </c>
      <c r="GM209" s="10">
        <f t="shared" si="1263"/>
        <v>93.082863714017961</v>
      </c>
      <c r="GN209" s="9">
        <f t="shared" si="909"/>
        <v>94.473802490808112</v>
      </c>
      <c r="GO209" s="9">
        <f t="shared" si="910"/>
        <v>91.414170048529115</v>
      </c>
      <c r="GP209" s="115">
        <f t="shared" si="1264"/>
        <v>92.943986269668613</v>
      </c>
      <c r="GQ209" s="15">
        <f t="shared" si="1265"/>
        <v>1.8897705534383645E-4</v>
      </c>
      <c r="GR209" s="12"/>
      <c r="GS209" s="11">
        <f t="shared" si="1266"/>
        <v>1.9765441067110491E-4</v>
      </c>
      <c r="GT209" s="10">
        <f t="shared" si="1267"/>
        <v>93.012810989767218</v>
      </c>
      <c r="GU209" s="9">
        <f t="shared" si="911"/>
        <v>94.472503861067139</v>
      </c>
      <c r="GV209" s="9">
        <f t="shared" si="912"/>
        <v>91.275557348667448</v>
      </c>
      <c r="GW209" s="115">
        <f t="shared" si="1268"/>
        <v>92.874030604867301</v>
      </c>
      <c r="GX209" s="15">
        <f t="shared" si="1269"/>
        <v>1.9745820761236021E-4</v>
      </c>
      <c r="GY209" s="12"/>
      <c r="GZ209" s="11">
        <f t="shared" si="1270"/>
        <v>2.0613571955268439E-4</v>
      </c>
      <c r="HA209" s="10">
        <f t="shared" si="1271"/>
        <v>92.942732059409309</v>
      </c>
      <c r="HB209" s="9">
        <f t="shared" si="913"/>
        <v>94.471086052583303</v>
      </c>
      <c r="HC209" s="9">
        <f t="shared" si="914"/>
        <v>91.137016239986721</v>
      </c>
      <c r="HD209" s="97">
        <f t="shared" si="1272"/>
        <v>92.804051146285019</v>
      </c>
      <c r="HE209" s="15">
        <f t="shared" si="1273"/>
        <v>2.059275770477737E-4</v>
      </c>
      <c r="HF209" s="12"/>
      <c r="HG209" s="11">
        <f t="shared" si="1274"/>
        <v>2.1460522661602923E-4</v>
      </c>
      <c r="HH209" s="10">
        <f t="shared" si="1275"/>
        <v>92.872624134324411</v>
      </c>
      <c r="HI209" s="9">
        <f t="shared" si="915"/>
        <v>94.469544010560568</v>
      </c>
      <c r="HJ209" s="9">
        <f t="shared" si="916"/>
        <v>90.998546184080965</v>
      </c>
      <c r="HK209" s="97">
        <f t="shared" si="1276"/>
        <v>92.734045097320774</v>
      </c>
      <c r="HL209" s="15">
        <f t="shared" si="1277"/>
        <v>2.1438488469693016E-4</v>
      </c>
      <c r="HM209" s="12"/>
      <c r="HN209" s="11">
        <f t="shared" si="1278"/>
        <v>2.2306265174599121E-4</v>
      </c>
      <c r="HO209" s="10">
        <f t="shared" si="1279"/>
        <v>92.802484434857519</v>
      </c>
      <c r="HP209" s="9">
        <f t="shared" si="917"/>
        <v>94.467872706325281</v>
      </c>
      <c r="HQ209" s="9">
        <f t="shared" si="918"/>
        <v>90.860146634265547</v>
      </c>
      <c r="HR209" s="115">
        <f t="shared" si="1280"/>
        <v>92.664009670295414</v>
      </c>
      <c r="HS209" s="15">
        <f t="shared" si="1281"/>
        <v>2.2282985373145201E-4</v>
      </c>
      <c r="HT209" s="12"/>
      <c r="HU209" s="11">
        <f t="shared" si="1672"/>
        <v>2.3150771692796596E-4</v>
      </c>
      <c r="HV209" s="10">
        <f t="shared" si="1282"/>
        <v>92.732310190701895</v>
      </c>
      <c r="HW209" s="9">
        <f t="shared" si="919"/>
        <v>94.466067137946794</v>
      </c>
      <c r="HX209" s="9">
        <f t="shared" si="920"/>
        <v>90.721817035723589</v>
      </c>
      <c r="HY209" s="115">
        <f t="shared" si="1283"/>
        <v>92.593942086835199</v>
      </c>
      <c r="HZ209" s="15">
        <f t="shared" si="1284"/>
        <v>2.3126220947701533E-4</v>
      </c>
      <c r="IA209" s="12"/>
      <c r="IB209" s="11">
        <f t="shared" si="1673"/>
        <v>2.3994014627788847E-4</v>
      </c>
      <c r="IC209" s="10">
        <f t="shared" si="1285"/>
        <v>92.66209864127876</v>
      </c>
      <c r="ID209" s="9">
        <f t="shared" si="921"/>
        <v>94.464122330848596</v>
      </c>
      <c r="IE209" s="9">
        <f t="shared" si="922"/>
        <v>90.583556825654696</v>
      </c>
      <c r="IF209" s="115">
        <f t="shared" si="1286"/>
        <v>92.523839578251653</v>
      </c>
      <c r="IG209" s="15">
        <f t="shared" si="1287"/>
        <v>2.396816794419182E-4</v>
      </c>
      <c r="IH209" s="12"/>
      <c r="II209" s="11">
        <f t="shared" si="1674"/>
        <v>2.4835966607149481E-4</v>
      </c>
      <c r="IJ209" s="10">
        <f t="shared" si="1288"/>
        <v>92.591847036113364</v>
      </c>
      <c r="IK209" s="9">
        <f t="shared" si="923"/>
        <v>94.462033338409839</v>
      </c>
      <c r="IL209" s="9">
        <f t="shared" si="924"/>
        <v>90.445365433425081</v>
      </c>
      <c r="IM209" s="115">
        <f t="shared" si="1289"/>
        <v>92.45369938591746</v>
      </c>
      <c r="IN209" s="15">
        <f t="shared" si="1290"/>
        <v>2.4808799334495374E-4</v>
      </c>
      <c r="IO209" s="12"/>
      <c r="IP209" s="11">
        <f t="shared" si="1675"/>
        <v>2.567660047729184E-4</v>
      </c>
      <c r="IQ209" s="10">
        <f t="shared" si="1291"/>
        <v>92.521552635206916</v>
      </c>
      <c r="IR209" s="9">
        <f t="shared" si="925"/>
        <v>94.459795242557149</v>
      </c>
      <c r="IS209" s="9">
        <f t="shared" si="926"/>
        <v>90.307242280719706</v>
      </c>
      <c r="IT209" s="115">
        <f t="shared" si="1292"/>
        <v>92.383518761638427</v>
      </c>
      <c r="IU209" s="15">
        <f t="shared" si="1293"/>
        <v>2.5648088314256717E-4</v>
      </c>
      <c r="IV209" s="12"/>
      <c r="IW209" s="11">
        <f t="shared" si="1676"/>
        <v>2.6515889306257207E-4</v>
      </c>
      <c r="IX209" s="10">
        <f t="shared" si="1294"/>
        <v>92.451212709404601</v>
      </c>
      <c r="IY209" s="9">
        <f t="shared" si="927"/>
        <v>94.457403154346608</v>
      </c>
      <c r="IZ209" s="9">
        <f t="shared" si="928"/>
        <v>90.169186781695288</v>
      </c>
      <c r="JA209" s="115">
        <f t="shared" si="1295"/>
        <v>92.313294968020955</v>
      </c>
      <c r="JB209" s="15">
        <f t="shared" si="1296"/>
        <v>2.6486008305535427E-4</v>
      </c>
      <c r="JC209" s="12"/>
      <c r="JD209" s="11">
        <f t="shared" si="1677"/>
        <v>2.735380638643733E-4</v>
      </c>
      <c r="JE209" s="10">
        <f t="shared" si="1297"/>
        <v>92.380824540759079</v>
      </c>
      <c r="JF209" s="9">
        <f t="shared" si="929"/>
        <v>94.454852214535777</v>
      </c>
      <c r="JG209" s="9">
        <f t="shared" si="930"/>
        <v>90.031198343136509</v>
      </c>
      <c r="JH209" s="115">
        <f t="shared" si="1298"/>
        <v>92.243025278836143</v>
      </c>
      <c r="JI209" s="15">
        <f t="shared" si="1299"/>
        <v>2.7322532959374567E-4</v>
      </c>
      <c r="JJ209" s="12"/>
      <c r="JK209" s="11">
        <f t="shared" si="1678"/>
        <v>2.8190325237217103E-4</v>
      </c>
      <c r="JL209" s="10">
        <f t="shared" si="1300"/>
        <v>92.310385422890548</v>
      </c>
      <c r="JM209" s="9">
        <f t="shared" si="931"/>
        <v>94.452137594145697</v>
      </c>
      <c r="JN209" s="9">
        <f t="shared" si="932"/>
        <v>89.893276364611381</v>
      </c>
      <c r="JO209" s="115">
        <f t="shared" si="1301"/>
        <v>92.172706979378546</v>
      </c>
      <c r="JP209" s="15">
        <f t="shared" si="1302"/>
        <v>2.8157636158311308E-4</v>
      </c>
      <c r="JQ209" s="12"/>
      <c r="JR209" s="11">
        <f t="shared" si="1679"/>
        <v>2.9025419607559802E-4</v>
      </c>
      <c r="JS209" s="10">
        <f t="shared" si="1303"/>
        <v>92.239892661341372</v>
      </c>
      <c r="JT209" s="9">
        <f t="shared" si="933"/>
        <v>94.449254495012738</v>
      </c>
      <c r="JU209" s="9">
        <f t="shared" si="934"/>
        <v>89.755420238630023</v>
      </c>
      <c r="JV209" s="115">
        <f t="shared" si="1304"/>
        <v>92.102337366821388</v>
      </c>
      <c r="JW209" s="15">
        <f t="shared" si="1305"/>
        <v>2.8991292018805978E-4</v>
      </c>
      <c r="JX209" s="12"/>
      <c r="JY209" s="11">
        <f t="shared" si="1680"/>
        <v>2.9859063478511618E-4</v>
      </c>
      <c r="JZ209" s="10">
        <f t="shared" si="1306"/>
        <v>92.169343573927236</v>
      </c>
      <c r="KA209" s="9">
        <f t="shared" si="935"/>
        <v>94.446198150330218</v>
      </c>
      <c r="KB209" s="9">
        <f t="shared" si="936"/>
        <v>89.617629350804307</v>
      </c>
      <c r="KC209" s="115">
        <f t="shared" si="1307"/>
        <v>92.03191375056727</v>
      </c>
      <c r="KD209" s="15">
        <f t="shared" si="1308"/>
        <v>2.9823474893600341E-4</v>
      </c>
      <c r="KE209" s="12"/>
      <c r="KF209" s="11">
        <f t="shared" si="1681"/>
        <v>3.0691231065635579E-4</v>
      </c>
      <c r="KG209" s="10">
        <f t="shared" si="1309"/>
        <v>92.09873549108363</v>
      </c>
      <c r="KH209" s="9">
        <f t="shared" si="937"/>
        <v>94.442963825179717</v>
      </c>
      <c r="KI209" s="9">
        <f t="shared" si="938"/>
        <v>89.479903080007759</v>
      </c>
      <c r="KJ209" s="115">
        <f t="shared" si="1310"/>
        <v>91.961433452593738</v>
      </c>
      <c r="KK209" s="15">
        <f t="shared" si="1311"/>
        <v>3.0654159374012138E-4</v>
      </c>
      <c r="KL209" s="12"/>
      <c r="KM209" s="11">
        <f t="shared" si="1682"/>
        <v>3.1521896821382485E-4</v>
      </c>
      <c r="KN209" s="10">
        <f t="shared" si="1312"/>
        <v>92.028065756207255</v>
      </c>
      <c r="KO209" s="9">
        <f t="shared" si="939"/>
        <v>94.439546817052005</v>
      </c>
      <c r="KP209" s="9">
        <f t="shared" si="940"/>
        <v>89.342240798538157</v>
      </c>
      <c r="KQ209" s="115">
        <f t="shared" si="1313"/>
        <v>91.890893807795081</v>
      </c>
      <c r="KR209" s="15">
        <f t="shared" si="1314"/>
        <v>3.1483320292147854E-4</v>
      </c>
      <c r="KS209" s="12"/>
      <c r="KT209" s="11">
        <f t="shared" si="1683"/>
        <v>3.2351035437381241E-4</v>
      </c>
      <c r="KU209" s="10">
        <f t="shared" si="1315"/>
        <v>91.957331725993512</v>
      </c>
      <c r="KV209" s="9">
        <f t="shared" si="941"/>
        <v>94.435942456357438</v>
      </c>
      <c r="KW209" s="9">
        <f t="shared" si="942"/>
        <v>89.204641872279993</v>
      </c>
      <c r="KX209" s="115">
        <f t="shared" si="1316"/>
        <v>91.820292164318715</v>
      </c>
      <c r="KY209" s="15">
        <f t="shared" si="1317"/>
        <v>3.2310932723052265E-4</v>
      </c>
      <c r="KZ209" s="12"/>
      <c r="LA209" s="11">
        <f t="shared" si="1684"/>
        <v>3.3178621846664949E-4</v>
      </c>
      <c r="LB209" s="10">
        <f t="shared" si="1318"/>
        <v>91.886530770768687</v>
      </c>
      <c r="LC209" s="9">
        <f t="shared" si="943"/>
        <v>94.432146106925899</v>
      </c>
      <c r="LD209" s="9">
        <f t="shared" si="944"/>
        <v>89.06710566086862</v>
      </c>
      <c r="LE209" s="115">
        <f t="shared" si="1319"/>
        <v>91.749625883897266</v>
      </c>
      <c r="LF209" s="15">
        <f t="shared" si="1320"/>
        <v>3.3136971986781995E-4</v>
      </c>
      <c r="LG209" s="12"/>
      <c r="LH209" s="11">
        <f t="shared" si="1685"/>
        <v>3.4004631225822762E-4</v>
      </c>
      <c r="LI209" s="10">
        <f t="shared" si="1321"/>
        <v>91.815660274817645</v>
      </c>
      <c r="LJ209" s="9">
        <f t="shared" si="945"/>
        <v>94.42815316649606</v>
      </c>
      <c r="LK209" s="9">
        <f t="shared" si="946"/>
        <v>88.929631517855611</v>
      </c>
      <c r="LL209" s="115">
        <f t="shared" si="1322"/>
        <v>91.678892342175828</v>
      </c>
      <c r="LM209" s="15">
        <f t="shared" si="1323"/>
        <v>3.3961413650406724E-4</v>
      </c>
      <c r="LN209" s="12"/>
      <c r="LO209" s="11">
        <f t="shared" si="1686"/>
        <v>3.4829038997079032E-4</v>
      </c>
      <c r="LP209" s="10">
        <f t="shared" si="1324"/>
        <v>91.744717636706781</v>
      </c>
      <c r="LQ209" s="9">
        <f t="shared" si="947"/>
        <v>94.423959067194005</v>
      </c>
      <c r="LR209" s="9">
        <f t="shared" si="948"/>
        <v>88.792218790874188</v>
      </c>
      <c r="LS209" s="115">
        <f t="shared" si="1325"/>
        <v>91.608088929034096</v>
      </c>
      <c r="LT209" s="15">
        <f t="shared" si="1326"/>
        <v>3.4784233529942295E-4</v>
      </c>
      <c r="LU209" s="12"/>
      <c r="LV209" s="11">
        <f t="shared" si="1687"/>
        <v>3.5651820830305054E-4</v>
      </c>
      <c r="LW209" s="10">
        <f t="shared" si="1327"/>
        <v>91.673700269601682</v>
      </c>
      <c r="LX209" s="9">
        <f t="shared" si="949"/>
        <v>94.419559276001138</v>
      </c>
      <c r="LY209" s="9">
        <f t="shared" si="950"/>
        <v>88.654866821805882</v>
      </c>
      <c r="LZ209" s="115">
        <f t="shared" si="1328"/>
        <v>91.53721304890351</v>
      </c>
      <c r="MA209" s="15">
        <f t="shared" si="1329"/>
        <v>3.5605407692213101E-4</v>
      </c>
      <c r="MB209" s="12"/>
      <c r="MC209" s="11">
        <f t="shared" si="1688"/>
        <v>3.6472952644959583E-4</v>
      </c>
      <c r="MD209" s="10">
        <f t="shared" si="1330"/>
        <v>91.602605601579953</v>
      </c>
      <c r="ME209" s="9">
        <f t="shared" si="951"/>
        <v>94.414949295211272</v>
      </c>
      <c r="MF209" s="9">
        <f t="shared" si="952"/>
        <v>88.51757494694823</v>
      </c>
      <c r="MG209" s="115">
        <f t="shared" si="1331"/>
        <v>91.466262121079751</v>
      </c>
      <c r="MH209" s="15">
        <f t="shared" si="1332"/>
        <v>3.6424912456638225E-4</v>
      </c>
      <c r="MI209" s="12"/>
      <c r="MJ209" s="11">
        <f t="shared" si="1689"/>
        <v>3.7292410611954496E-4</v>
      </c>
      <c r="MK209" s="10">
        <f t="shared" si="1333"/>
        <v>91.531431075939167</v>
      </c>
      <c r="ML209" s="9">
        <f t="shared" si="953"/>
        <v>94.410124662876953</v>
      </c>
      <c r="MM209" s="9">
        <f t="shared" si="954"/>
        <v>88.38034249718315</v>
      </c>
      <c r="MN209" s="115">
        <f t="shared" si="1334"/>
        <v>91.395233580030052</v>
      </c>
      <c r="MO209" s="15">
        <f t="shared" si="1335"/>
        <v>3.7242724396948658E-4</v>
      </c>
      <c r="MP209" s="12"/>
      <c r="MQ209" s="11">
        <f t="shared" si="1690"/>
        <v>3.8110171155450456E-4</v>
      </c>
      <c r="MR209" s="10">
        <f t="shared" si="1336"/>
        <v>91.460174151499714</v>
      </c>
      <c r="MS209" s="9">
        <f t="shared" si="955"/>
        <v>94.405080953244848</v>
      </c>
      <c r="MT209" s="9">
        <f t="shared" si="956"/>
        <v>88.243168798145163</v>
      </c>
      <c r="MU209" s="115">
        <f t="shared" si="1337"/>
        <v>91.324124875695006</v>
      </c>
      <c r="MV209" s="15">
        <f t="shared" si="1338"/>
        <v>3.8058820342837414E-4</v>
      </c>
      <c r="MW209" s="12"/>
      <c r="MX209" s="11">
        <f t="shared" si="1691"/>
        <v>3.8926210954586416E-4</v>
      </c>
      <c r="MY209" s="10">
        <f t="shared" si="1339"/>
        <v>91.388832302902102</v>
      </c>
      <c r="MZ209" s="9">
        <f t="shared" si="957"/>
        <v>94.399813777180341</v>
      </c>
      <c r="NA209" s="9">
        <f t="shared" si="958"/>
        <v>88.10605317039024</v>
      </c>
      <c r="NB209" s="115">
        <f t="shared" si="1340"/>
        <v>91.252933473785291</v>
      </c>
      <c r="NC209" s="15">
        <f t="shared" si="1341"/>
        <v>3.887317738153909E-4</v>
      </c>
      <c r="ND209" s="12"/>
      <c r="NE209" s="11">
        <f t="shared" si="1692"/>
        <v>3.9740506945138131E-4</v>
      </c>
      <c r="NF209" s="10">
        <f t="shared" si="1342"/>
        <v>91.317403020899093</v>
      </c>
      <c r="NG209" s="9">
        <f t="shared" si="959"/>
        <v>94.394318782581067</v>
      </c>
      <c r="NH209" s="9">
        <f t="shared" si="960"/>
        <v>87.968994929566861</v>
      </c>
      <c r="NI209" s="115">
        <f t="shared" si="1343"/>
        <v>91.181656856073971</v>
      </c>
      <c r="NJ209" s="15">
        <f t="shared" si="1344"/>
        <v>3.9685772859327444E-4</v>
      </c>
      <c r="NK209" s="12"/>
      <c r="NL209" s="11">
        <f t="shared" si="1693"/>
        <v>4.0553036321095109E-4</v>
      </c>
      <c r="NM209" s="10">
        <f t="shared" si="1345"/>
        <v>91.245883812643456</v>
      </c>
      <c r="NN209" s="9">
        <f t="shared" si="961"/>
        <v>94.388591654779617</v>
      </c>
      <c r="NO209" s="9">
        <f t="shared" si="962"/>
        <v>87.831993386584827</v>
      </c>
      <c r="NP209" s="115">
        <f t="shared" si="1346"/>
        <v>91.110292520682222</v>
      </c>
      <c r="NQ209" s="15">
        <f t="shared" si="1347"/>
        <v>4.0496584382960506E-4</v>
      </c>
      <c r="NR209" s="12"/>
      <c r="NS209" s="11">
        <f t="shared" si="1694"/>
        <v>4.1363776536184352E-4</v>
      </c>
      <c r="NT209" s="10">
        <f t="shared" si="1348"/>
        <v>91.174272201969075</v>
      </c>
      <c r="NU209" s="9">
        <f t="shared" si="963"/>
        <v>94.382628116935166</v>
      </c>
      <c r="NV209" s="9">
        <f t="shared" si="964"/>
        <v>87.695047847786014</v>
      </c>
      <c r="NW209" s="115">
        <f t="shared" si="1349"/>
        <v>91.03883798236059</v>
      </c>
      <c r="NX209" s="15">
        <f t="shared" si="1350"/>
        <v>4.1305589821043833E-4</v>
      </c>
      <c r="NY209" s="12"/>
      <c r="NZ209" s="11">
        <f t="shared" si="1695"/>
        <v>4.2172705305313328E-4</v>
      </c>
      <c r="OA209" s="10">
        <f t="shared" si="1351"/>
        <v>91.102565729667532</v>
      </c>
      <c r="OB209" s="9">
        <f t="shared" si="965"/>
        <v>94.376423930414191</v>
      </c>
      <c r="OC209" s="9">
        <f t="shared" si="966"/>
        <v>87.558157615115107</v>
      </c>
      <c r="OD209" s="115">
        <f t="shared" si="1352"/>
        <v>90.967290772764642</v>
      </c>
      <c r="OE209" s="15">
        <f t="shared" si="1353"/>
        <v>4.2112767305328518E-4</v>
      </c>
      <c r="OF209" s="12"/>
      <c r="OG209" s="11">
        <f t="shared" si="1696"/>
        <v>4.2979800605945899E-4</v>
      </c>
      <c r="OH209" s="10">
        <f t="shared" si="1354"/>
        <v>91.030761953759139</v>
      </c>
      <c r="OI209" s="9">
        <f t="shared" si="967"/>
        <v>94.369974895160112</v>
      </c>
      <c r="OJ209" s="9">
        <f t="shared" si="968"/>
        <v>87.42132198629011</v>
      </c>
      <c r="OK209" s="115">
        <f t="shared" si="1355"/>
        <v>90.895648440725111</v>
      </c>
      <c r="OL209" s="15">
        <f t="shared" si="1356"/>
        <v>4.2918095231940176E-4</v>
      </c>
      <c r="OM209" s="12"/>
      <c r="ON209" s="11">
        <f t="shared" si="1697"/>
        <v>4.3785040679410848E-4</v>
      </c>
      <c r="OO209" s="10">
        <f t="shared" si="1357"/>
        <v>90.958858449758338</v>
      </c>
      <c r="OP209" s="9">
        <f t="shared" si="969"/>
        <v>94.363276850051932</v>
      </c>
      <c r="OQ209" s="9">
        <f t="shared" si="970"/>
        <v>87.284540254973763</v>
      </c>
      <c r="OR209" s="115">
        <f t="shared" si="1358"/>
        <v>90.823908552512847</v>
      </c>
      <c r="OS209" s="15">
        <f t="shared" si="1359"/>
        <v>4.3721552262536315E-4</v>
      </c>
      <c r="OT209" s="12"/>
      <c r="OU209" s="11">
        <f t="shared" si="1698"/>
        <v>4.4588404032136649E-4</v>
      </c>
      <c r="OV209" s="10">
        <f t="shared" si="1360"/>
        <v>90.88685281093403</v>
      </c>
      <c r="OW209" s="9">
        <f t="shared" si="971"/>
        <v>94.356325673251931</v>
      </c>
      <c r="OX209" s="9">
        <f t="shared" si="972"/>
        <v>87.147811710943301</v>
      </c>
      <c r="OY209" s="115">
        <f t="shared" si="1361"/>
        <v>90.752068692097623</v>
      </c>
      <c r="OZ209" s="15">
        <f t="shared" si="1362"/>
        <v>4.452311732540438E-4</v>
      </c>
      <c r="PA209" s="12"/>
      <c r="PB209" s="11">
        <f t="shared" si="1699"/>
        <v>4.5389869436828872E-4</v>
      </c>
      <c r="PC209" s="10">
        <f t="shared" si="1363"/>
        <v>90.814742648563509</v>
      </c>
      <c r="PD209" s="9">
        <f t="shared" si="973"/>
        <v>94.34911728254221</v>
      </c>
      <c r="PE209" s="9">
        <f t="shared" si="974"/>
        <v>87.01113564026258</v>
      </c>
      <c r="PF209" s="115">
        <f t="shared" si="1364"/>
        <v>90.680126461402395</v>
      </c>
      <c r="PG209" s="15">
        <f t="shared" si="1365"/>
        <v>4.5322769616478159E-4</v>
      </c>
      <c r="PH209" s="12"/>
      <c r="PI209" s="11">
        <f t="shared" si="1700"/>
        <v>4.6189415933563119E-4</v>
      </c>
      <c r="PJ209" s="10">
        <f t="shared" si="1366"/>
        <v>90.742525592182091</v>
      </c>
      <c r="PK209" s="9">
        <f t="shared" si="975"/>
        <v>94.341647635650361</v>
      </c>
      <c r="PL209" s="9">
        <f t="shared" si="976"/>
        <v>86.874511325451863</v>
      </c>
      <c r="PM209" s="115">
        <f t="shared" si="1367"/>
        <v>90.608079480551112</v>
      </c>
      <c r="PN209" s="15">
        <f t="shared" si="1368"/>
        <v>4.612048860029959E-4</v>
      </c>
      <c r="PO209" s="12"/>
      <c r="PP209" s="11">
        <f t="shared" si="1701"/>
        <v>4.6987022830825305E-4</v>
      </c>
      <c r="PQ209" s="10">
        <f t="shared" si="1369"/>
        <v>90.67019928982603</v>
      </c>
      <c r="PR209" s="9">
        <f t="shared" si="977"/>
        <v>94.333912730564066</v>
      </c>
      <c r="PS209" s="9">
        <f t="shared" si="978"/>
        <v>86.737938045658339</v>
      </c>
      <c r="PT209" s="115">
        <f t="shared" si="1370"/>
        <v>90.535925388111195</v>
      </c>
      <c r="PU209" s="15">
        <f t="shared" si="1371"/>
        <v>4.6916254010909668E-4</v>
      </c>
      <c r="PV209" s="12"/>
      <c r="PW209" s="11">
        <f t="shared" si="1702"/>
        <v>4.7782669706479097E-4</v>
      </c>
      <c r="PX209" s="10">
        <f t="shared" si="1372"/>
        <v>90.597761408270259</v>
      </c>
      <c r="PY209" s="9">
        <f t="shared" si="979"/>
        <v>94.325908605834684</v>
      </c>
      <c r="PZ209" s="9">
        <f t="shared" si="980"/>
        <v>86.601415076827578</v>
      </c>
      <c r="QA209" s="115">
        <f t="shared" si="1373"/>
        <v>90.463661841331131</v>
      </c>
      <c r="QB209" s="15">
        <f t="shared" si="1374"/>
        <v>4.7710045852663669E-4</v>
      </c>
      <c r="QC209" s="12"/>
      <c r="QD209" s="11">
        <f t="shared" si="1703"/>
        <v>4.8576336408658039E-4</v>
      </c>
      <c r="QE209" s="10">
        <f t="shared" si="1375"/>
        <v>90.525209633261113</v>
      </c>
      <c r="QF209" s="9">
        <f t="shared" si="981"/>
        <v>94.317631340869966</v>
      </c>
      <c r="QG209" s="9">
        <f t="shared" si="982"/>
        <v>86.464941691871687</v>
      </c>
      <c r="QH209" s="115">
        <f t="shared" si="1376"/>
        <v>90.391286516370826</v>
      </c>
      <c r="QI209" s="15">
        <f t="shared" si="1377"/>
        <v>4.8501844401001456E-4</v>
      </c>
      <c r="QJ209" s="12"/>
      <c r="QK209" s="11">
        <f t="shared" si="1704"/>
        <v>4.936800305661113E-4</v>
      </c>
      <c r="QL209" s="10">
        <f t="shared" si="1378"/>
        <v>90.45254166974189</v>
      </c>
      <c r="QM209" s="9">
        <f t="shared" si="983"/>
        <v>94.309077056215713</v>
      </c>
      <c r="QN209" s="9">
        <f t="shared" si="984"/>
        <v>86.328517160840264</v>
      </c>
      <c r="QO209" s="115">
        <f t="shared" si="1379"/>
        <v>90.318797108527988</v>
      </c>
      <c r="QP209" s="15">
        <f t="shared" si="1380"/>
        <v>4.9291630203130332E-4</v>
      </c>
      <c r="QQ209" s="12"/>
      <c r="QR209" s="11">
        <f t="shared" si="1705"/>
        <v>5.0157650041462467E-4</v>
      </c>
      <c r="QS209" s="10">
        <f t="shared" si="1381"/>
        <v>90.37975524207431</v>
      </c>
      <c r="QT209" s="9">
        <f t="shared" si="985"/>
        <v>94.300241913826596</v>
      </c>
      <c r="QU209" s="9">
        <f t="shared" si="986"/>
        <v>86.192140751088857</v>
      </c>
      <c r="QV209" s="115">
        <f t="shared" si="1382"/>
        <v>90.246191332457727</v>
      </c>
      <c r="QW209" s="15">
        <f t="shared" si="1383"/>
        <v>5.0079384078657732E-4</v>
      </c>
      <c r="QX209" s="12"/>
      <c r="QY209" s="11">
        <f t="shared" si="1706"/>
        <v>5.0945258026917914E-4</v>
      </c>
      <c r="QZ209" s="10">
        <f t="shared" si="1384"/>
        <v>90.306848094253269</v>
      </c>
      <c r="RA209" s="9">
        <f t="shared" si="987"/>
        <v>94.291122117326069</v>
      </c>
      <c r="RB209" s="9">
        <f t="shared" si="988"/>
        <v>86.055811727447818</v>
      </c>
      <c r="RC209" s="115">
        <f t="shared" si="1385"/>
        <v>90.17346692238695</v>
      </c>
      <c r="RD209" s="15">
        <f t="shared" si="1386"/>
        <v>5.0865087120153477E-4</v>
      </c>
      <c r="RE209" s="12"/>
      <c r="RF209" s="11">
        <f t="shared" si="1707"/>
        <v>5.1730807949902408E-4</v>
      </c>
      <c r="RG209" s="10">
        <f t="shared" si="1387"/>
        <v>90.233817990116307</v>
      </c>
      <c r="RH209" s="9">
        <f t="shared" si="989"/>
        <v>94.281713912255398</v>
      </c>
      <c r="RI209" s="9">
        <f t="shared" si="990"/>
        <v>85.919529352390398</v>
      </c>
      <c r="RJ209" s="115">
        <f t="shared" si="1388"/>
        <v>90.100621632322898</v>
      </c>
      <c r="RK209" s="15">
        <f t="shared" si="1389"/>
        <v>5.1648720693650064E-4</v>
      </c>
      <c r="RL209" s="12"/>
      <c r="RM209" s="11">
        <f t="shared" si="1708"/>
        <v>5.251428102113322E-4</v>
      </c>
      <c r="RN209" s="10">
        <f t="shared" si="1390"/>
        <v>90.160662713547282</v>
      </c>
      <c r="RO209" s="9">
        <f t="shared" si="991"/>
        <v>94.272013586311914</v>
      </c>
      <c r="RP209" s="9">
        <f t="shared" si="992"/>
        <v>85.783292886199789</v>
      </c>
      <c r="RQ209" s="115">
        <f t="shared" si="1391"/>
        <v>90.027653236255844</v>
      </c>
      <c r="RR209" s="15">
        <f t="shared" si="1392"/>
        <v>5.2430266439081757E-4</v>
      </c>
      <c r="RS209" s="12"/>
      <c r="RT209" s="11">
        <f t="shared" si="1709"/>
        <v>5.3295658725633147E-4</v>
      </c>
      <c r="RU209" s="10">
        <f t="shared" si="1393"/>
        <v>90.087380068674065</v>
      </c>
      <c r="RV209" s="9">
        <f t="shared" si="993"/>
        <v>94.262017469576492</v>
      </c>
      <c r="RW209" s="9">
        <f t="shared" si="994"/>
        <v>85.647101587136206</v>
      </c>
      <c r="RX209" s="115">
        <f t="shared" si="1394"/>
        <v>89.954559528356356</v>
      </c>
      <c r="RY209" s="15">
        <f t="shared" si="1395"/>
        <v>5.3209706270657912E-4</v>
      </c>
      <c r="RZ209" s="12"/>
      <c r="SA209" s="11">
        <f t="shared" si="1710"/>
        <v>5.4074922823175455E-4</v>
      </c>
      <c r="SB209" s="10">
        <f t="shared" si="1396"/>
        <v>90.013967880060889</v>
      </c>
      <c r="SC209" s="9">
        <f t="shared" si="995"/>
        <v>94.251721934730256</v>
      </c>
      <c r="SD209" s="9">
        <f t="shared" si="996"/>
        <v>85.510954711602906</v>
      </c>
      <c r="SE209" s="115">
        <f t="shared" si="1397"/>
        <v>89.881338323166574</v>
      </c>
      <c r="SF209" s="15">
        <f t="shared" si="1398"/>
        <v>5.3987022377177088E-4</v>
      </c>
      <c r="SG209" s="12"/>
      <c r="SH209" s="11">
        <f t="shared" si="1711"/>
        <v>5.4852055348669272E-4</v>
      </c>
      <c r="SI209" s="10">
        <f t="shared" si="1399"/>
        <v>89.94042399289475</v>
      </c>
      <c r="SJ209" s="9">
        <f t="shared" si="997"/>
        <v>94.241123397260694</v>
      </c>
      <c r="SK209" s="9">
        <f t="shared" si="998"/>
        <v>85.374851514310535</v>
      </c>
      <c r="SL209" s="115">
        <f t="shared" si="1400"/>
        <v>89.807987455785621</v>
      </c>
      <c r="SM209" s="15">
        <f t="shared" si="1401"/>
        <v>5.4762197222282762E-4</v>
      </c>
      <c r="SN209" s="12"/>
      <c r="SO209" s="11">
        <f t="shared" si="1712"/>
        <v>5.5627038612487403E-4</v>
      </c>
      <c r="SP209" s="10">
        <f t="shared" si="1402"/>
        <v>89.86674627316566</v>
      </c>
      <c r="SQ209" s="9">
        <f t="shared" si="999"/>
        <v>94.230218315657069</v>
      </c>
      <c r="SR209" s="9">
        <f t="shared" si="1000"/>
        <v>85.238791248442539</v>
      </c>
      <c r="SS209" s="115">
        <f t="shared" si="1403"/>
        <v>89.734504782049811</v>
      </c>
      <c r="ST209" s="15">
        <f t="shared" si="1404"/>
        <v>5.5535213544651181E-4</v>
      </c>
      <c r="SU209" s="12"/>
      <c r="SV209" s="11">
        <f t="shared" si="1713"/>
        <v>5.6399855200722228E-4</v>
      </c>
      <c r="SW209" s="10">
        <f t="shared" si="1405"/>
        <v>89.79293260784209</v>
      </c>
      <c r="SX209" s="9">
        <f t="shared" si="1001"/>
        <v>94.219003191595291</v>
      </c>
      <c r="SY209" s="9">
        <f t="shared" si="1002"/>
        <v>85.10277316581768</v>
      </c>
      <c r="SZ209" s="115">
        <f t="shared" si="1406"/>
        <v>89.660888178706486</v>
      </c>
      <c r="TA209" s="15">
        <f t="shared" si="1407"/>
        <v>5.6306054358127623E-4</v>
      </c>
      <c r="TB209" s="12"/>
      <c r="TC209" s="11">
        <f t="shared" si="1714"/>
        <v>5.7170487975392924E-4</v>
      </c>
      <c r="TD209" s="10">
        <f t="shared" si="1408"/>
        <v>89.718980905039672</v>
      </c>
      <c r="TE209" s="9">
        <f t="shared" si="1003"/>
        <v>94.207474570112325</v>
      </c>
      <c r="TF209" s="9">
        <f t="shared" si="1004"/>
        <v>84.966796517052316</v>
      </c>
      <c r="TG209" s="115">
        <f t="shared" si="1409"/>
        <v>89.58713554358232</v>
      </c>
      <c r="TH209" s="15">
        <f t="shared" si="1410"/>
        <v>5.7074702951801816E-4</v>
      </c>
      <c r="TI209" s="12"/>
      <c r="TJ209" s="11">
        <f t="shared" si="1715"/>
        <v>5.7938920074588208E-4</v>
      </c>
      <c r="TK209" s="10">
        <f t="shared" si="1411"/>
        <v>89.644889094184521</v>
      </c>
      <c r="TL209" s="9">
        <f t="shared" si="1005"/>
        <v>94.195629039770068</v>
      </c>
      <c r="TM209" s="9">
        <f t="shared" si="1006"/>
        <v>84.830860551722736</v>
      </c>
      <c r="TN209" s="115">
        <f t="shared" si="1412"/>
        <v>89.513244795746402</v>
      </c>
      <c r="TO209" s="15">
        <f t="shared" si="1413"/>
        <v>5.7841142890017821E-4</v>
      </c>
      <c r="TP209" s="12"/>
      <c r="TQ209" s="11">
        <f t="shared" si="1716"/>
        <v>5.8705134912543429E-4</v>
      </c>
      <c r="TR209" s="10">
        <f t="shared" si="1414"/>
        <v>89.570655126171374</v>
      </c>
      <c r="TS209" s="9">
        <f t="shared" si="1007"/>
        <v>94.183463232808961</v>
      </c>
      <c r="TT209" s="9">
        <f t="shared" si="1008"/>
        <v>84.694964518524145</v>
      </c>
      <c r="TU209" s="115">
        <f t="shared" si="1415"/>
        <v>89.439213875666553</v>
      </c>
      <c r="TV209" s="15">
        <f t="shared" si="1416"/>
        <v>5.8605358012340494E-4</v>
      </c>
      <c r="TW209" s="12"/>
      <c r="TX209" s="11">
        <f t="shared" si="1717"/>
        <v>5.9469116179674078E-4</v>
      </c>
      <c r="TY209" s="10">
        <f t="shared" si="1417"/>
        <v>89.49627697351481</v>
      </c>
      <c r="TZ209" s="9">
        <f t="shared" si="1009"/>
        <v>94.170973825291185</v>
      </c>
      <c r="UA209" s="9">
        <f t="shared" si="1010"/>
        <v>84.559107665430219</v>
      </c>
      <c r="UB209" s="115">
        <f t="shared" si="1418"/>
        <v>89.365040745360702</v>
      </c>
      <c r="UC209" s="15">
        <f t="shared" si="1419"/>
        <v>5.9367332433454508E-4</v>
      </c>
      <c r="UD209" s="12"/>
      <c r="UE209" s="11">
        <f t="shared" si="1718"/>
        <v>6.0230847842539259E-4</v>
      </c>
      <c r="UF209" s="10">
        <f t="shared" si="1420"/>
        <v>89.421752630495661</v>
      </c>
      <c r="UG209" s="9">
        <f t="shared" si="1011"/>
        <v>94.158157537233691</v>
      </c>
      <c r="UH209" s="9">
        <f t="shared" si="1012"/>
        <v>84.423289239851471</v>
      </c>
      <c r="UI209" s="115">
        <f t="shared" si="1421"/>
        <v>89.290723388542574</v>
      </c>
      <c r="UJ209" s="15">
        <f t="shared" si="1422"/>
        <v>6.0127050543007984E-4</v>
      </c>
      <c r="UK209" s="12"/>
      <c r="UL209" s="11">
        <f t="shared" si="1719"/>
        <v>6.0990314143750783E-4</v>
      </c>
      <c r="UM209" s="10">
        <f t="shared" si="1423"/>
        <v>89.347080113301644</v>
      </c>
      <c r="UN209" s="9">
        <f t="shared" si="1013"/>
        <v>94.145011132731071</v>
      </c>
      <c r="UO209" s="9">
        <f t="shared" si="1014"/>
        <v>84.287508488791076</v>
      </c>
      <c r="UP209" s="115">
        <f t="shared" si="1424"/>
        <v>89.216259810761073</v>
      </c>
      <c r="UQ209" s="15">
        <f t="shared" si="1425"/>
        <v>6.0884497005408511E-4</v>
      </c>
      <c r="UR209" s="12"/>
      <c r="US209" s="11">
        <f t="shared" si="1720"/>
        <v>6.1747499601832198E-4</v>
      </c>
      <c r="UT209" s="10">
        <f t="shared" si="1426"/>
        <v>89.272257460161669</v>
      </c>
      <c r="UU209" s="9">
        <f t="shared" si="1015"/>
        <v>94.131531420068313</v>
      </c>
      <c r="UV209" s="9">
        <f t="shared" si="1016"/>
        <v>84.151764659000648</v>
      </c>
      <c r="UW209" s="115">
        <f t="shared" si="1427"/>
        <v>89.141648039534488</v>
      </c>
      <c r="UX209" s="15">
        <f t="shared" si="1428"/>
        <v>6.1639656759558204E-4</v>
      </c>
      <c r="UY209" s="12"/>
      <c r="UZ209" s="11">
        <f t="shared" si="1721"/>
        <v>6.2502389011015317E-4</v>
      </c>
      <c r="VA209" s="10">
        <f t="shared" si="1429"/>
        <v>89.197282731475099</v>
      </c>
      <c r="VB209" s="9">
        <f t="shared" si="1017"/>
        <v>94.117715251823583</v>
      </c>
      <c r="VC209" s="9">
        <f t="shared" si="1018"/>
        <v>84.016056997134697</v>
      </c>
      <c r="VD209" s="115">
        <f t="shared" si="1430"/>
        <v>89.06688612447914</v>
      </c>
      <c r="VE209" s="15">
        <f t="shared" si="1431"/>
        <v>6.2392515018534084E-4</v>
      </c>
      <c r="VF209" s="12"/>
      <c r="VG209" s="11">
        <f t="shared" si="1722"/>
        <v>6.3254967440983401E-4</v>
      </c>
      <c r="VH209" s="10">
        <f t="shared" si="1432"/>
        <v>89.122154009935286</v>
      </c>
      <c r="VI209" s="9">
        <f t="shared" si="1019"/>
        <v>94.103559524961113</v>
      </c>
      <c r="VJ209" s="9">
        <f t="shared" si="1020"/>
        <v>83.880384749902063</v>
      </c>
      <c r="VK209" s="115">
        <f t="shared" si="1433"/>
        <v>88.991972137431588</v>
      </c>
      <c r="VL209" s="15">
        <f t="shared" si="1434"/>
        <v>6.3143057269226068E-4</v>
      </c>
      <c r="VM209" s="12"/>
      <c r="VN209" s="11">
        <f t="shared" si="1723"/>
        <v>6.4005220236568368E-4</v>
      </c>
      <c r="VO209" s="10">
        <f t="shared" si="1435"/>
        <v>89.046869400646699</v>
      </c>
      <c r="VP209" s="9">
        <f t="shared" si="1021"/>
        <v>94.089061180914214</v>
      </c>
      <c r="VQ209" s="9">
        <f t="shared" si="1022"/>
        <v>83.744747164218211</v>
      </c>
      <c r="VR209" s="115">
        <f t="shared" si="1436"/>
        <v>88.916904172566205</v>
      </c>
      <c r="VS209" s="15">
        <f t="shared" si="1437"/>
        <v>6.3891269271909893E-4</v>
      </c>
      <c r="VT209" s="12"/>
      <c r="VU209" s="11">
        <f t="shared" si="1724"/>
        <v>6.4753133017382623E-4</v>
      </c>
      <c r="VV209" s="10">
        <f t="shared" si="1438"/>
        <v>88.971427031237539</v>
      </c>
      <c r="VW209" s="9">
        <f t="shared" si="1023"/>
        <v>94.074217205658584</v>
      </c>
      <c r="VX209" s="9">
        <f t="shared" si="1024"/>
        <v>83.609143487354899</v>
      </c>
      <c r="VY209" s="115">
        <f t="shared" si="1439"/>
        <v>88.841680346506735</v>
      </c>
      <c r="VZ209" s="15">
        <f t="shared" si="1440"/>
        <v>6.463713705977469E-4</v>
      </c>
      <c r="WA209" s="12"/>
      <c r="WB209" s="11">
        <f t="shared" si="1725"/>
        <v>6.5498691677405541E-4</v>
      </c>
      <c r="WC209" s="10">
        <f t="shared" si="1441"/>
        <v>88.89582505196617</v>
      </c>
      <c r="WD209" s="9">
        <f t="shared" si="1025"/>
        <v>94.059024629775976</v>
      </c>
      <c r="WE209" s="9">
        <f t="shared" si="1026"/>
        <v>83.473572967087634</v>
      </c>
      <c r="WF209" s="115">
        <f t="shared" si="1442"/>
        <v>88.766298798431805</v>
      </c>
      <c r="WG209" s="15">
        <f t="shared" si="1443"/>
        <v>6.5380646938406042E-4</v>
      </c>
      <c r="WH209" s="12"/>
      <c r="WI209" s="11">
        <f t="shared" si="1726"/>
        <v>6.6241882384522231E-4</v>
      </c>
      <c r="WJ209" s="10">
        <f t="shared" si="1444"/>
        <v>88.820061635821631</v>
      </c>
      <c r="WK209" s="9">
        <f t="shared" si="1027"/>
        <v>94.043480528508297</v>
      </c>
      <c r="WL209" s="9">
        <f t="shared" si="1028"/>
        <v>83.338034851843233</v>
      </c>
      <c r="WM209" s="115">
        <f t="shared" si="1445"/>
        <v>88.690757690175758</v>
      </c>
      <c r="WN209" s="15">
        <f t="shared" si="1446"/>
        <v>6.6121785485208752E-4</v>
      </c>
      <c r="WO209" s="12"/>
      <c r="WP209" s="11">
        <f t="shared" si="1727"/>
        <v>6.6982691580002229E-4</v>
      </c>
      <c r="WQ209" s="10">
        <f t="shared" si="1447"/>
        <v>88.744134978619414</v>
      </c>
      <c r="WR209" s="9">
        <f t="shared" si="1029"/>
        <v>94.027582021802246</v>
      </c>
      <c r="WS209" s="9">
        <f t="shared" si="1030"/>
        <v>83.202528390844165</v>
      </c>
      <c r="WT209" s="115">
        <f t="shared" si="1448"/>
        <v>88.615055206323206</v>
      </c>
      <c r="WU209" s="15">
        <f t="shared" si="1449"/>
        <v>6.6860539548790183E-4</v>
      </c>
      <c r="WV209" s="12"/>
      <c r="WW209" s="11">
        <f t="shared" si="1728"/>
        <v>6.7721105977937898E-4</v>
      </c>
      <c r="WX209" s="10">
        <f t="shared" si="1450"/>
        <v>88.668043299090925</v>
      </c>
      <c r="WY209" s="9">
        <f t="shared" si="1031"/>
        <v>94.01132627434464</v>
      </c>
      <c r="WZ209" s="9">
        <f t="shared" si="1032"/>
        <v>83.067052834252664</v>
      </c>
      <c r="XA209" s="115">
        <f t="shared" si="1451"/>
        <v>88.539189554298645</v>
      </c>
      <c r="XB209" s="15">
        <f t="shared" si="1452"/>
        <v>6.7596896248289643E-4</v>
      </c>
      <c r="XC209" s="12"/>
      <c r="XD209" s="11">
        <f t="shared" si="1729"/>
        <v>6.845711256462597E-4</v>
      </c>
      <c r="XE209" s="10">
        <f t="shared" si="1453"/>
        <v>88.591784838968124</v>
      </c>
      <c r="XF209" s="9">
        <f t="shared" si="1033"/>
        <v>93.994710495588436</v>
      </c>
      <c r="XG209" s="9">
        <f t="shared" si="1034"/>
        <v>82.931607433312053</v>
      </c>
      <c r="XH209" s="115">
        <f t="shared" si="1454"/>
        <v>88.463158964450244</v>
      </c>
      <c r="XI209" s="15">
        <f t="shared" si="1455"/>
        <v>6.8330842972664824E-4</v>
      </c>
      <c r="XJ209" s="12"/>
      <c r="XK209" s="11">
        <f t="shared" si="1730"/>
        <v>6.9190698597906841E-4</v>
      </c>
      <c r="XL209" s="10">
        <f t="shared" si="1456"/>
        <v>88.515357863062178</v>
      </c>
      <c r="XM209" s="9">
        <f t="shared" si="1035"/>
        <v>93.977731939769612</v>
      </c>
      <c r="XN209" s="9">
        <f t="shared" si="1036"/>
        <v>82.796191440486794</v>
      </c>
      <c r="XO209" s="115">
        <f t="shared" si="1457"/>
        <v>88.386961690128203</v>
      </c>
      <c r="XP209" s="15">
        <f t="shared" si="1458"/>
        <v>6.9062367379932375E-4</v>
      </c>
      <c r="XQ209" s="12"/>
      <c r="XR209" s="11">
        <f t="shared" si="1731"/>
        <v>6.9921851606454769E-4</v>
      </c>
      <c r="XS209" s="10">
        <f t="shared" si="1459"/>
        <v>88.438760659336907</v>
      </c>
      <c r="XT209" s="9">
        <f t="shared" si="1037"/>
        <v>93.960387905915027</v>
      </c>
      <c r="XU209" s="9">
        <f t="shared" si="1038"/>
        <v>82.6608041096015</v>
      </c>
      <c r="XV209" s="115">
        <f t="shared" si="1460"/>
        <v>88.310596007758264</v>
      </c>
      <c r="XW209" s="15">
        <f t="shared" si="1461"/>
        <v>6.9791457396356884E-4</v>
      </c>
      <c r="XX209" s="12"/>
      <c r="XY209" s="11">
        <f t="shared" si="1732"/>
        <v>7.065055938901782E-4</v>
      </c>
      <c r="XZ209" s="10">
        <f t="shared" si="1462"/>
        <v>88.361991538977151</v>
      </c>
      <c r="YA209" s="9">
        <f t="shared" si="1039"/>
        <v>93.942675737841327</v>
      </c>
      <c r="YB209" s="9">
        <f t="shared" si="1040"/>
        <v>82.52544469597656</v>
      </c>
      <c r="YC209" s="115">
        <f t="shared" si="1463"/>
        <v>88.234060216908944</v>
      </c>
      <c r="YD209" s="15">
        <f t="shared" si="1464"/>
        <v>7.0518101215606829E-4</v>
      </c>
      <c r="YE209" s="12"/>
      <c r="YF209" s="11">
        <f t="shared" si="1733"/>
        <v>7.1376810013620688E-4</v>
      </c>
      <c r="YG209" s="10">
        <f t="shared" si="1465"/>
        <v>88.285048836451026</v>
      </c>
      <c r="YH209" s="9">
        <f t="shared" si="1041"/>
        <v>93.92459282414498</v>
      </c>
      <c r="YI209" s="9">
        <f t="shared" si="1042"/>
        <v>82.390112456563813</v>
      </c>
      <c r="YJ209" s="115">
        <f t="shared" si="1466"/>
        <v>88.157352640354389</v>
      </c>
      <c r="YK209" s="15">
        <f t="shared" si="1467"/>
        <v>7.1242287297855131E-4</v>
      </c>
      <c r="YL209" s="12"/>
      <c r="YM209" s="11">
        <f t="shared" si="1734"/>
        <v>7.2100591816712798E-4</v>
      </c>
      <c r="YN209" s="10">
        <f t="shared" si="1468"/>
        <v>88.207930909567779</v>
      </c>
      <c r="YO209" s="9">
        <f t="shared" si="1043"/>
        <v>93.906136598183679</v>
      </c>
      <c r="YP209" s="9">
        <f t="shared" si="1044"/>
        <v>82.254806650078962</v>
      </c>
      <c r="YQ209" s="115">
        <f t="shared" si="1469"/>
        <v>88.08047162413132</v>
      </c>
      <c r="YR209" s="15">
        <f t="shared" si="1470"/>
        <v>7.1964004368845933E-4</v>
      </c>
      <c r="YS209" s="12"/>
      <c r="YT209" s="11">
        <f t="shared" si="1735"/>
        <v>7.2821893402281058E-4</v>
      </c>
      <c r="YU209" s="10">
        <f t="shared" si="1471"/>
        <v>88.130636139529642</v>
      </c>
      <c r="YV209" s="9">
        <f t="shared" si="1045"/>
        <v>93.887304538049008</v>
      </c>
      <c r="YW209" s="9">
        <f t="shared" si="1046"/>
        <v>82.119526537132813</v>
      </c>
      <c r="YX209" s="115">
        <f t="shared" si="1472"/>
        <v>88.003415537590911</v>
      </c>
      <c r="YY209" s="15">
        <f t="shared" si="1473"/>
        <v>7.2683241418916079E-4</v>
      </c>
      <c r="YZ209" s="12"/>
      <c r="ZA209" s="11">
        <f t="shared" si="1736"/>
        <v>7.3540703640914739E-4</v>
      </c>
      <c r="ZB209" s="10">
        <f t="shared" si="1474"/>
        <v>88.053162930978829</v>
      </c>
      <c r="ZC209" s="9">
        <f t="shared" si="1047"/>
        <v>93.868094166530767</v>
      </c>
      <c r="ZD209" s="9">
        <f t="shared" si="1048"/>
        <v>81.984271380360497</v>
      </c>
      <c r="ZE209" s="115">
        <f t="shared" si="1475"/>
        <v>87.926182773445632</v>
      </c>
      <c r="ZF209" s="15">
        <f t="shared" si="1476"/>
        <v>7.3399987701975764E-4</v>
      </c>
      <c r="ZG209" s="12"/>
      <c r="ZH209" s="11">
        <f t="shared" si="1737"/>
        <v>7.4257011668829836E-4</v>
      </c>
      <c r="ZI209" s="10">
        <f t="shared" si="1477"/>
        <v>87.975509712039269</v>
      </c>
      <c r="ZJ209" s="9">
        <f t="shared" si="1049"/>
        <v>93.848503051072768</v>
      </c>
      <c r="ZK209" s="9">
        <f t="shared" si="1050"/>
        <v>81.849040444548791</v>
      </c>
      <c r="ZL209" s="115">
        <f t="shared" si="1478"/>
        <v>87.848771747810787</v>
      </c>
      <c r="ZM209" s="15">
        <f t="shared" si="1479"/>
        <v>7.4114232734449447E-4</v>
      </c>
      <c r="ZN209" s="12"/>
      <c r="ZO209" s="11">
        <f t="shared" si="1738"/>
        <v>7.4970806886851731E-4</v>
      </c>
      <c r="ZP209" s="10">
        <f t="shared" si="1480"/>
        <v>87.897674934353219</v>
      </c>
      <c r="ZQ209" s="9">
        <f t="shared" si="1051"/>
        <v>93.828528803720474</v>
      </c>
      <c r="ZR209" s="9">
        <f t="shared" si="1052"/>
        <v>81.713832996761823</v>
      </c>
      <c r="ZS209" s="115">
        <f t="shared" si="1481"/>
        <v>87.771180900241148</v>
      </c>
      <c r="ZT209" s="15">
        <f t="shared" si="1482"/>
        <v>7.4825966294176413E-4</v>
      </c>
      <c r="ZU209" s="12"/>
      <c r="ZV209" s="11">
        <f t="shared" si="1739"/>
        <v>7.5682078959355412E-4</v>
      </c>
      <c r="ZW209" s="10">
        <f t="shared" si="1483"/>
        <v>87.819657073112936</v>
      </c>
      <c r="ZX209" s="9">
        <f t="shared" si="1053"/>
        <v>93.808169081060413</v>
      </c>
      <c r="ZY209" s="9">
        <f t="shared" si="1054"/>
        <v>81.578648306463407</v>
      </c>
      <c r="ZZ209" s="115">
        <f t="shared" si="1484"/>
        <v>87.69340869376191</v>
      </c>
      <c r="AAA209" s="15">
        <f t="shared" si="1485"/>
        <v>7.5535178419280067E-4</v>
      </c>
      <c r="AAB209" s="12"/>
      <c r="AAC209" s="11">
        <f t="shared" si="1740"/>
        <v>7.6390817813175066E-4</v>
      </c>
      <c r="AAD209" s="10">
        <f t="shared" si="1486"/>
        <v>87.741454627086611</v>
      </c>
      <c r="AAE209" s="9">
        <f t="shared" si="1055"/>
        <v>93.78742158415163</v>
      </c>
      <c r="AAF209" s="9">
        <f t="shared" si="1056"/>
        <v>81.443485645639882</v>
      </c>
      <c r="AAG209" s="115">
        <f t="shared" si="1487"/>
        <v>87.615453614895756</v>
      </c>
      <c r="AAH209" s="15">
        <f t="shared" si="1488"/>
        <v>7.6241859406986725E-4</v>
      </c>
      <c r="AAI209" s="12"/>
      <c r="AAJ209" s="11">
        <f t="shared" si="1741"/>
        <v>7.7097013636459426E-4</v>
      </c>
      <c r="AAK209" s="10">
        <f t="shared" si="1489"/>
        <v>87.663066118640558</v>
      </c>
      <c r="AAL209" s="9">
        <f t="shared" si="1057"/>
        <v>93.766284058449173</v>
      </c>
      <c r="AAM209" s="9">
        <f t="shared" si="1058"/>
        <v>81.308344288918704</v>
      </c>
      <c r="AAN209" s="115">
        <f t="shared" si="1490"/>
        <v>87.537314173683939</v>
      </c>
      <c r="AAO209" s="15">
        <f t="shared" si="1491"/>
        <v>7.6945999812420092E-4</v>
      </c>
      <c r="AAP209" s="12"/>
      <c r="AAQ209" s="11">
        <f t="shared" si="1742"/>
        <v>7.7800656877503557E-4</v>
      </c>
      <c r="AAR209" s="10">
        <f t="shared" si="1492"/>
        <v>87.584490093755306</v>
      </c>
      <c r="AAS209" s="9">
        <f t="shared" si="1059"/>
        <v>93.744754293719836</v>
      </c>
      <c r="AAT209" s="9">
        <f t="shared" si="1060"/>
        <v>81.173223513686125</v>
      </c>
      <c r="AAU209" s="115">
        <f t="shared" si="1493"/>
        <v>87.458988903702988</v>
      </c>
      <c r="AAV209" s="15">
        <f t="shared" si="1494"/>
        <v>7.7647590447354055E-4</v>
      </c>
      <c r="AAW209" s="11"/>
      <c r="AAX209" s="11">
        <f t="shared" si="1743"/>
        <v>7.8501738243536045E-4</v>
      </c>
      <c r="AAY209" s="10">
        <f t="shared" si="1495"/>
        <v>87.505725122037404</v>
      </c>
      <c r="AAZ209" s="9">
        <f t="shared" si="1061"/>
        <v>93.722830123950189</v>
      </c>
      <c r="ABA209" s="9">
        <f t="shared" si="1062"/>
        <v>81.038122600202243</v>
      </c>
      <c r="ABB209" s="115">
        <f t="shared" si="1496"/>
        <v>87.380476362076223</v>
      </c>
      <c r="ABC209" s="15">
        <f t="shared" si="1497"/>
        <v>7.8346622378934353E-4</v>
      </c>
      <c r="ABD209" s="11"/>
      <c r="ABE209" s="11">
        <f t="shared" si="1744"/>
        <v>7.9200248699474486E-4</v>
      </c>
      <c r="ABF209" s="10">
        <f t="shared" si="1498"/>
        <v>87.426769796726063</v>
      </c>
      <c r="ABG209" s="9">
        <f t="shared" si="1063"/>
        <v>93.700509427247141</v>
      </c>
      <c r="ABH209" s="9">
        <f t="shared" si="1064"/>
        <v>80.903040831714577</v>
      </c>
      <c r="ABI209" s="115">
        <f t="shared" si="1499"/>
        <v>87.301775129480859</v>
      </c>
      <c r="ABJ209" s="15">
        <f t="shared" si="1500"/>
        <v>7.9043086928362464E-4</v>
      </c>
      <c r="ABK209" s="11"/>
      <c r="ABL209" s="11">
        <f t="shared" si="1745"/>
        <v>7.9896179466642104E-4</v>
      </c>
      <c r="ABM209" s="10">
        <f t="shared" si="1501"/>
        <v>87.347622734695307</v>
      </c>
      <c r="ABN209" s="9">
        <f t="shared" si="1065"/>
        <v>93.677790125730994</v>
      </c>
      <c r="ABO209" s="9">
        <f t="shared" si="1066"/>
        <v>80.767977494569479</v>
      </c>
      <c r="ABP209" s="115">
        <f t="shared" si="1502"/>
        <v>87.222883810150236</v>
      </c>
      <c r="ABQ209" s="15">
        <f t="shared" si="1503"/>
        <v>7.9736975669546955E-4</v>
      </c>
      <c r="ABR209" s="11"/>
      <c r="ABS209" s="11">
        <f t="shared" si="1746"/>
        <v>8.0589522021450141E-4</v>
      </c>
      <c r="ABT209" s="10">
        <f t="shared" si="1504"/>
        <v>87.268282576451355</v>
      </c>
      <c r="ABU209" s="9">
        <f t="shared" si="1067"/>
        <v>93.654670185421253</v>
      </c>
      <c r="ABV209" s="9">
        <f t="shared" si="1068"/>
        <v>80.632931878320917</v>
      </c>
      <c r="ABW209" s="115">
        <f t="shared" si="1505"/>
        <v>87.143801031871078</v>
      </c>
      <c r="ABX209" s="15">
        <f t="shared" si="1506"/>
        <v>8.0428280427726818E-4</v>
      </c>
      <c r="ABY209" s="11"/>
      <c r="ABZ209" s="11">
        <f t="shared" si="1747"/>
        <v>8.1280268094050293E-4</v>
      </c>
      <c r="ACA209" s="10">
        <f t="shared" si="1507"/>
        <v>87.188747986125065</v>
      </c>
      <c r="ACB209" s="9">
        <f t="shared" si="1069"/>
        <v>93.631147616115271</v>
      </c>
      <c r="ACC209" s="9">
        <f t="shared" si="1070"/>
        <v>80.4979032758377</v>
      </c>
      <c r="ACD209" s="115">
        <f t="shared" si="1508"/>
        <v>87.064525445976486</v>
      </c>
      <c r="ACE209" s="15">
        <f t="shared" si="1509"/>
        <v>8.1116993278058859E-4</v>
      </c>
      <c r="ACF209" s="11"/>
      <c r="ACG209" s="11">
        <f t="shared" si="1748"/>
        <v>8.196840966695131E-4</v>
      </c>
      <c r="ACH209" s="10">
        <f t="shared" si="1510"/>
        <v>87.109017651460022</v>
      </c>
      <c r="ACI209" s="9">
        <f t="shared" si="1071"/>
        <v>93.607220471259851</v>
      </c>
      <c r="ACJ209" s="9">
        <f t="shared" si="1072"/>
        <v>80.362890983408391</v>
      </c>
      <c r="ACK209" s="115">
        <f t="shared" si="1511"/>
        <v>86.985055727334128</v>
      </c>
      <c r="ACL209" s="15">
        <f t="shared" si="1512"/>
        <v>8.1803106544177514E-4</v>
      </c>
      <c r="ACM209" s="11"/>
      <c r="ACN209" s="11">
        <f t="shared" si="1749"/>
        <v>8.2653938973604915E-4</v>
      </c>
      <c r="ACO209" s="10">
        <f t="shared" si="1513"/>
        <v>87.029090283795966</v>
      </c>
      <c r="ACP209" s="9">
        <f t="shared" si="1073"/>
        <v>93.582886847815885</v>
      </c>
      <c r="ACQ209" s="9">
        <f t="shared" si="1074"/>
        <v>80.227894300844369</v>
      </c>
      <c r="ACR209" s="115">
        <f t="shared" si="1514"/>
        <v>86.905390574330127</v>
      </c>
      <c r="ACS209" s="15">
        <f t="shared" si="1515"/>
        <v>8.2486612796721847E-4</v>
      </c>
      <c r="ACT209" s="11"/>
      <c r="ACU209" s="11">
        <f t="shared" si="1750"/>
        <v>8.3336848496959012E-4</v>
      </c>
      <c r="ACV209" s="10">
        <f t="shared" si="1516"/>
        <v>86.948964618047867</v>
      </c>
      <c r="ACW209" s="9">
        <f t="shared" si="1075"/>
        <v>93.558144886116253</v>
      </c>
      <c r="ACX209" s="9">
        <f t="shared" si="1076"/>
        <v>80.092912531579884</v>
      </c>
      <c r="ACY209" s="115">
        <f t="shared" si="1517"/>
        <v>86.825528708848069</v>
      </c>
      <c r="ACZ209" s="15">
        <f t="shared" si="1518"/>
        <v>8.3167504851839409E-4</v>
      </c>
      <c r="ADA209" s="11"/>
      <c r="ADB209" s="11">
        <f t="shared" si="1751"/>
        <v>8.4017130967986033E-4</v>
      </c>
      <c r="ADC209" s="10">
        <f t="shared" si="1519"/>
        <v>86.868639412680125</v>
      </c>
      <c r="ADD209" s="9">
        <f t="shared" si="1077"/>
        <v>93.532992769717055</v>
      </c>
      <c r="ADE209" s="9">
        <f t="shared" si="1078"/>
        <v>79.957944982771394</v>
      </c>
      <c r="ADF209" s="115">
        <f t="shared" si="1520"/>
        <v>86.745468876244217</v>
      </c>
      <c r="ADG209" s="15">
        <f t="shared" si="1521"/>
        <v>8.3845775769654713E-4</v>
      </c>
      <c r="ADH209" s="11"/>
      <c r="ADI209" s="11">
        <f t="shared" si="1752"/>
        <v>8.4694779364174165E-4</v>
      </c>
      <c r="ADJ209" s="10">
        <f t="shared" si="1522"/>
        <v>86.78811344967707</v>
      </c>
      <c r="ADK209" s="9">
        <f t="shared" si="1079"/>
        <v>93.507428725242306</v>
      </c>
      <c r="ADL209" s="9">
        <f t="shared" si="1080"/>
        <v>79.82299096539316</v>
      </c>
      <c r="ADM209" s="115">
        <f t="shared" si="1523"/>
        <v>86.665209845317733</v>
      </c>
      <c r="ADN209" s="15">
        <f t="shared" si="1524"/>
        <v>8.4521418852718719E-4</v>
      </c>
      <c r="ADO209" s="11"/>
      <c r="ADP209" s="11">
        <f t="shared" si="1753"/>
        <v>8.5369786907998327E-4</v>
      </c>
      <c r="ADQ209" s="10">
        <f t="shared" si="1525"/>
        <v>86.707385534508404</v>
      </c>
      <c r="ADR209" s="9">
        <f t="shared" si="1081"/>
        <v>93.481451022222174</v>
      </c>
      <c r="ADS209" s="9">
        <f t="shared" si="1082"/>
        <v>79.688049794332457</v>
      </c>
      <c r="ADT209" s="115">
        <f t="shared" si="1526"/>
        <v>86.584750408277316</v>
      </c>
      <c r="ADU209" s="15">
        <f t="shared" si="1527"/>
        <v>8.5194427644422514E-4</v>
      </c>
      <c r="ADV209" s="11"/>
      <c r="ADW209" s="11">
        <f t="shared" si="1754"/>
        <v>8.6042147065354836E-4</v>
      </c>
      <c r="ADX209" s="10">
        <f t="shared" si="1528"/>
        <v>86.626454496091199</v>
      </c>
      <c r="ADY209" s="9">
        <f t="shared" si="1083"/>
        <v>93.455057972925033</v>
      </c>
      <c r="ADZ209" s="9">
        <f t="shared" si="1084"/>
        <v>79.553120788480399</v>
      </c>
      <c r="AEA209" s="115">
        <f t="shared" si="1529"/>
        <v>86.504089380702709</v>
      </c>
      <c r="AEB209" s="15">
        <f t="shared" si="1530"/>
        <v>8.5864795927398352E-4</v>
      </c>
      <c r="AEC209" s="11"/>
      <c r="AED209" s="11">
        <f t="shared" si="1755"/>
        <v>8.6711853543980637E-4</v>
      </c>
      <c r="AEE209" s="10">
        <f t="shared" si="1531"/>
        <v>86.545319186746653</v>
      </c>
      <c r="AEF209" s="9">
        <f t="shared" si="1085"/>
        <v>93.428247932183297</v>
      </c>
      <c r="AEG209" s="9">
        <f t="shared" si="1086"/>
        <v>79.418203270822914</v>
      </c>
      <c r="AEH209" s="115">
        <f t="shared" si="1532"/>
        <v>86.423225601503106</v>
      </c>
      <c r="AEI209" s="15">
        <f t="shared" si="1533"/>
        <v>8.6532517721881939E-4</v>
      </c>
      <c r="AEJ209" s="11"/>
      <c r="AEK209" s="11">
        <f t="shared" si="1756"/>
        <v>8.7378900291834355E-4</v>
      </c>
      <c r="AEL209" s="10">
        <f t="shared" si="1534"/>
        <v>86.463978482153834</v>
      </c>
      <c r="AEM209" s="9">
        <f t="shared" si="1087"/>
        <v>93.401019297213253</v>
      </c>
      <c r="AEN209" s="9">
        <f t="shared" si="1088"/>
        <v>79.283296568528058</v>
      </c>
      <c r="AEO209" s="115">
        <f t="shared" si="1535"/>
        <v>86.342157932870663</v>
      </c>
      <c r="AEP209" s="15">
        <f t="shared" si="1536"/>
        <v>8.7197587284061075E-4</v>
      </c>
      <c r="AEQ209" s="11"/>
      <c r="AER209" s="11">
        <f t="shared" si="1757"/>
        <v>8.8043281495460662E-4</v>
      </c>
      <c r="AES209" s="10">
        <f t="shared" si="1537"/>
        <v>86.382431281298608</v>
      </c>
      <c r="AET209" s="9">
        <f t="shared" si="1089"/>
        <v>93.373370507428973</v>
      </c>
      <c r="AEU209" s="9">
        <f t="shared" si="1090"/>
        <v>79.148400013031662</v>
      </c>
      <c r="AEV209" s="115">
        <f t="shared" si="1538"/>
        <v>86.26088526023031</v>
      </c>
      <c r="AEW209" s="15">
        <f t="shared" si="1539"/>
        <v>8.7859999104396931E-4</v>
      </c>
      <c r="AEX209" s="11"/>
      <c r="AEY209" s="11">
        <f t="shared" si="1758"/>
        <v>8.8704991578326888E-4</v>
      </c>
      <c r="AEZ209" s="10">
        <f t="shared" si="1540"/>
        <v>86.300676506418824</v>
      </c>
      <c r="AFA209" s="9">
        <f t="shared" si="1091"/>
        <v>93.34530004425055</v>
      </c>
      <c r="AFB209" s="9">
        <f t="shared" si="1092"/>
        <v>79.013512940120364</v>
      </c>
      <c r="AFC209" s="115">
        <f t="shared" si="1541"/>
        <v>86.17940649218545</v>
      </c>
      <c r="AFD209" s="15">
        <f t="shared" si="1542"/>
        <v>8.8519747905926004E-4</v>
      </c>
      <c r="AFE209" s="11"/>
      <c r="AFF209" s="11">
        <f t="shared" si="1759"/>
        <v>8.9364025199139424E-4</v>
      </c>
      <c r="AFG209" s="10">
        <f t="shared" si="1543"/>
        <v>86.218713102945344</v>
      </c>
      <c r="AFH209" s="9">
        <f t="shared" si="1093"/>
        <v>93.316806430906595</v>
      </c>
      <c r="AFI209" s="9">
        <f t="shared" si="1094"/>
        <v>78.878634690013584</v>
      </c>
      <c r="AFJ209" s="115">
        <f t="shared" si="1544"/>
        <v>86.09772056046009</v>
      </c>
      <c r="AFK209" s="15">
        <f t="shared" si="1545"/>
        <v>8.9176828642535168E-4</v>
      </c>
      <c r="AFL209" s="11"/>
      <c r="AFM209" s="11">
        <f t="shared" si="1760"/>
        <v>9.0020377250130536E-4</v>
      </c>
      <c r="AFN209" s="10">
        <f t="shared" si="1546"/>
        <v>86.136540039439737</v>
      </c>
      <c r="AFO209" s="9">
        <f t="shared" si="1095"/>
        <v>93.287888232231296</v>
      </c>
      <c r="AFP209" s="9">
        <f t="shared" si="1096"/>
        <v>78.743764607442003</v>
      </c>
      <c r="AFQ209" s="115">
        <f t="shared" si="1547"/>
        <v>86.015826419836657</v>
      </c>
      <c r="AFR209" s="15">
        <f t="shared" si="1548"/>
        <v>8.9831236497222927E-4</v>
      </c>
      <c r="AFS209" s="11"/>
      <c r="AFT209" s="11">
        <f t="shared" si="1761"/>
        <v>9.0674042855331551E-4</v>
      </c>
      <c r="AFU209" s="10">
        <f t="shared" si="1549"/>
        <v>86.054156307527506</v>
      </c>
      <c r="AFV209" s="9">
        <f t="shared" si="1097"/>
        <v>93.258544054456024</v>
      </c>
      <c r="AFW209" s="9">
        <f t="shared" si="1098"/>
        <v>78.608902041724505</v>
      </c>
      <c r="AFX209" s="115">
        <f t="shared" si="1550"/>
        <v>85.933723048090258</v>
      </c>
      <c r="AFY209" s="15">
        <f t="shared" si="1551"/>
        <v>9.0482966880337282E-4</v>
      </c>
      <c r="AFZ209" s="11"/>
      <c r="AGA209" s="11">
        <f t="shared" si="1762"/>
        <v>9.1325017368820715E-4</v>
      </c>
      <c r="AGB209" s="10">
        <f t="shared" si="1552"/>
        <v>85.971560921827887</v>
      </c>
      <c r="AGC209" s="9">
        <f t="shared" si="1099"/>
        <v>93.22877254499582</v>
      </c>
      <c r="AGD209" s="9">
        <f t="shared" si="1100"/>
        <v>78.474046346843195</v>
      </c>
      <c r="AGE209" s="115">
        <f t="shared" si="1553"/>
        <v>85.851409445919501</v>
      </c>
      <c r="AGF209" s="15">
        <f t="shared" si="1554"/>
        <v>9.1132015427792688E-4</v>
      </c>
      <c r="AGG209" s="11"/>
      <c r="AGH209" s="11">
        <f t="shared" si="1763"/>
        <v>9.1973296372949501E-4</v>
      </c>
      <c r="AGI209" s="10">
        <f t="shared" si="1555"/>
        <v>85.888752919880091</v>
      </c>
      <c r="AGJ209" s="9">
        <f t="shared" si="1101"/>
        <v>93.198572392230616</v>
      </c>
      <c r="AGK209" s="9">
        <f t="shared" si="1102"/>
        <v>78.339196881515448</v>
      </c>
      <c r="AGL209" s="115">
        <f t="shared" si="1556"/>
        <v>85.768884636873025</v>
      </c>
      <c r="AGM209" s="15">
        <f t="shared" si="1557"/>
        <v>9.1778377999275152E-4</v>
      </c>
      <c r="AGN209" s="11"/>
      <c r="AGO209" s="11">
        <f t="shared" si="1764"/>
        <v>9.2618875676554453E-4</v>
      </c>
      <c r="AGP209" s="10">
        <f t="shared" si="1558"/>
        <v>85.805731362065529</v>
      </c>
      <c r="AGQ209" s="9">
        <f t="shared" si="1103"/>
        <v>93.167942325281544</v>
      </c>
      <c r="AGR209" s="9">
        <f t="shared" si="1104"/>
        <v>78.204353009265134</v>
      </c>
      <c r="AGS209" s="115">
        <f t="shared" si="1559"/>
        <v>85.686147667273332</v>
      </c>
      <c r="AGT209" s="15">
        <f t="shared" si="1560"/>
        <v>9.2422050676419832E-4</v>
      </c>
      <c r="AGU209" s="11"/>
      <c r="AGV209" s="11">
        <f t="shared" si="1765"/>
        <v>9.3261751313141958E-4</v>
      </c>
      <c r="AGW209" s="10">
        <f t="shared" si="1561"/>
        <v>85.72249533152717</v>
      </c>
      <c r="AGX209" s="9">
        <f t="shared" si="1105"/>
        <v>93.136881113782337</v>
      </c>
      <c r="AGY209" s="9">
        <f t="shared" si="1106"/>
        <v>78.069514098490203</v>
      </c>
      <c r="AGZ209" s="115">
        <f t="shared" si="1562"/>
        <v>85.603197606136263</v>
      </c>
      <c r="AHA209" s="15">
        <f t="shared" si="1563"/>
        <v>9.3063029760981927E-4</v>
      </c>
      <c r="AHB209" s="11"/>
      <c r="AHC209" s="11">
        <f t="shared" si="1766"/>
        <v>9.3901919539064402E-4</v>
      </c>
      <c r="AHD209" s="10">
        <f t="shared" si="1564"/>
        <v>85.639043934084654</v>
      </c>
      <c r="AHE209" s="9">
        <f t="shared" si="1107"/>
        <v>93.105387567646048</v>
      </c>
      <c r="AHF209" s="9">
        <f t="shared" si="1108"/>
        <v>77.93467952252881</v>
      </c>
      <c r="AHG209" s="115">
        <f t="shared" si="1565"/>
        <v>85.520033545087429</v>
      </c>
      <c r="AHH209" s="15">
        <f t="shared" si="1566"/>
        <v>9.3701311772987207E-4</v>
      </c>
      <c r="AHI209" s="11"/>
      <c r="AHJ209" s="11">
        <f t="shared" si="1767"/>
        <v>9.4539376831674713E-4</v>
      </c>
      <c r="AHK209" s="10">
        <f t="shared" si="1567"/>
        <v>85.555376298146342</v>
      </c>
      <c r="AHL209" s="9">
        <f t="shared" si="1109"/>
        <v>93.073460536827056</v>
      </c>
      <c r="AHM209" s="9">
        <f t="shared" si="1110"/>
        <v>77.799848659723764</v>
      </c>
      <c r="AHN209" s="115">
        <f t="shared" si="1568"/>
        <v>85.43665459827541</v>
      </c>
      <c r="AHO209" s="15">
        <f t="shared" si="1569"/>
        <v>9.4336893448864487E-4</v>
      </c>
      <c r="AHP209" s="11"/>
      <c r="AHQ209" s="11">
        <f t="shared" si="1768"/>
        <v>9.5174119887461381E-4</v>
      </c>
      <c r="AHR209" s="10">
        <f t="shared" si="1570"/>
        <v>85.47149157461827</v>
      </c>
      <c r="AHS209" s="9">
        <f t="shared" si="1111"/>
        <v>93.041098911078691</v>
      </c>
      <c r="AHT209" s="9">
        <f t="shared" si="1112"/>
        <v>77.66502089348414</v>
      </c>
      <c r="AHU209" s="115">
        <f t="shared" si="1571"/>
        <v>85.353059902281416</v>
      </c>
      <c r="AHV209" s="15">
        <f t="shared" si="1572"/>
        <v>9.4969771739567357E-4</v>
      </c>
      <c r="AHW209" s="11"/>
      <c r="AHX209" s="11">
        <f t="shared" si="1769"/>
        <v>9.5806145620172534E-4</v>
      </c>
      <c r="AHY209" s="10">
        <f t="shared" si="1573"/>
        <v>85.387388936809458</v>
      </c>
      <c r="AHZ209" s="9">
        <f t="shared" si="1113"/>
        <v>93.008301619706401</v>
      </c>
      <c r="AIA209" s="9">
        <f t="shared" si="1114"/>
        <v>77.530195612344414</v>
      </c>
      <c r="AIB209" s="115">
        <f t="shared" si="1574"/>
        <v>85.269248616025408</v>
      </c>
      <c r="AIC209" s="15">
        <f t="shared" si="1575"/>
        <v>9.5599943808684904E-4</v>
      </c>
      <c r="AID209" s="11"/>
      <c r="AIE209" s="11">
        <f t="shared" si="1770"/>
        <v>9.6435451158926905E-4</v>
      </c>
      <c r="AIF209" s="10">
        <f t="shared" si="1576"/>
        <v>85.303067580333845</v>
      </c>
      <c r="AIG209" s="9">
        <f t="shared" si="1115"/>
        <v>92.975067631316747</v>
      </c>
      <c r="AIH209" s="9">
        <f t="shared" si="1116"/>
        <v>77.395372210023595</v>
      </c>
      <c r="AII209" s="115">
        <f t="shared" si="1577"/>
        <v>85.185219920670164</v>
      </c>
      <c r="AIJ209" s="15">
        <f t="shared" si="1578"/>
        <v>9.6227407030526036E-4</v>
      </c>
      <c r="AIK209" s="11"/>
      <c r="AIL209" s="11">
        <f t="shared" si="1771"/>
        <v>9.7062033846297938E-4</v>
      </c>
      <c r="AIM209" s="10">
        <f t="shared" si="1579"/>
        <v>85.218526723010115</v>
      </c>
      <c r="AIN209" s="9">
        <f t="shared" si="1117"/>
        <v>92.941395953562221</v>
      </c>
      <c r="AIO209" s="9">
        <f t="shared" si="1118"/>
        <v>77.260550085479167</v>
      </c>
      <c r="AIP209" s="115">
        <f t="shared" si="1580"/>
        <v>85.100973019520694</v>
      </c>
      <c r="AIQ209" s="15">
        <f t="shared" si="1581"/>
        <v>9.6852158988209821E-4</v>
      </c>
      <c r="AIR209" s="11"/>
      <c r="AIS209" s="11">
        <f t="shared" si="1772"/>
        <v>9.7685891236402801E-4</v>
      </c>
      <c r="AIT209" s="10">
        <f t="shared" si="1582"/>
        <v>85.133765604756917</v>
      </c>
      <c r="AIU209" s="9">
        <f t="shared" si="1119"/>
        <v>92.907285632882108</v>
      </c>
      <c r="AIV209" s="9">
        <f t="shared" si="1120"/>
        <v>77.076472963401173</v>
      </c>
      <c r="AIW209" s="115">
        <f t="shared" si="1583"/>
        <v>84.99187929814164</v>
      </c>
      <c r="AIX209" s="15">
        <f t="shared" si="1584"/>
        <v>9.7778423337348307E-4</v>
      </c>
      <c r="AIY209" s="11"/>
      <c r="AIZ209" s="11">
        <f t="shared" si="1773"/>
        <v>9.8612598462115503E-4</v>
      </c>
      <c r="AJA209" s="10">
        <f t="shared" si="1585"/>
        <v>85.02404624013684</v>
      </c>
      <c r="AJB209" s="9">
        <f t="shared" si="1121"/>
        <v>92.872519751033451</v>
      </c>
      <c r="AJC209" s="9">
        <f t="shared" si="1122"/>
        <v>77.016779822124207</v>
      </c>
      <c r="AJD209" s="115">
        <f t="shared" si="1586"/>
        <v>84.944649786578822</v>
      </c>
      <c r="AJE209" s="15">
        <f t="shared" si="1587"/>
        <v>9.7932385624434262E-4</v>
      </c>
      <c r="AJF209" s="11"/>
      <c r="AJG209" s="11">
        <f t="shared" si="1774"/>
        <v>9.876355045029617E-4</v>
      </c>
      <c r="AJH209" s="10">
        <f t="shared" si="1588"/>
        <v>84.97646469443707</v>
      </c>
      <c r="AJI209" s="9">
        <f t="shared" si="1123"/>
        <v>92.837644298000498</v>
      </c>
      <c r="AJJ209" s="9">
        <f t="shared" si="1124"/>
        <v>77.773312315996932</v>
      </c>
      <c r="AJK209" s="115">
        <f t="shared" si="1589"/>
        <v>85.305478306998708</v>
      </c>
      <c r="AJL209" s="15">
        <f t="shared" si="1590"/>
        <v>9.3044283991201913E-4</v>
      </c>
      <c r="AJM209" s="11"/>
      <c r="AJN209" s="11">
        <f t="shared" si="1775"/>
        <v>9.3850522753686745E-4</v>
      </c>
      <c r="AJO209" s="10">
        <f t="shared" si="1591"/>
        <v>85.338716544535458</v>
      </c>
      <c r="AJP209" s="9">
        <f t="shared" si="1125"/>
        <v>92.806163438133012</v>
      </c>
      <c r="AJQ209" s="9">
        <f t="shared" si="1126"/>
        <v>78.639918493799328</v>
      </c>
      <c r="AJR209" s="115">
        <f t="shared" si="1592"/>
        <v>85.723040965966163</v>
      </c>
      <c r="AJS209" s="15">
        <f t="shared" si="1593"/>
        <v>8.7497282937215592E-4</v>
      </c>
      <c r="AJT209" s="11"/>
      <c r="AJU209" s="11">
        <f t="shared" si="1776"/>
        <v>8.8277339935006701E-4</v>
      </c>
      <c r="AJV209" s="10">
        <f t="shared" si="1594"/>
        <v>85.757850748604397</v>
      </c>
      <c r="AJW209" s="9">
        <f t="shared" si="1127"/>
        <v>92.778324265515266</v>
      </c>
      <c r="AJX209" s="9">
        <f t="shared" si="1128"/>
        <v>79.649173651886471</v>
      </c>
      <c r="AJY209" s="115">
        <f t="shared" si="1595"/>
        <v>86.213748958700876</v>
      </c>
      <c r="AJZ209" s="15">
        <f t="shared" si="1596"/>
        <v>8.1091708528270589E-4</v>
      </c>
      <c r="AKA209" s="11"/>
      <c r="AKB209" s="11">
        <f t="shared" si="1777"/>
        <v>8.1844105190646865E-4</v>
      </c>
      <c r="AKC209" s="10">
        <f t="shared" si="1597"/>
        <v>86.2502993171762</v>
      </c>
      <c r="AKD209" s="9">
        <f t="shared" si="1129"/>
        <v>92.754412034861076</v>
      </c>
      <c r="AKE209" s="9">
        <f t="shared" si="1130"/>
        <v>80.860874464544054</v>
      </c>
      <c r="AKF209" s="115">
        <f t="shared" si="1598"/>
        <v>86.807643249702565</v>
      </c>
      <c r="AKG209" s="15">
        <f t="shared" si="1599"/>
        <v>7.3459990703512339E-4</v>
      </c>
      <c r="AKH209" s="11"/>
      <c r="AKI209" s="11">
        <f t="shared" si="1778"/>
        <v>7.4182786077591444E-4</v>
      </c>
      <c r="AKJ209" s="10">
        <f t="shared" si="1600"/>
        <v>86.846144115731221</v>
      </c>
      <c r="AKK209" s="9">
        <f t="shared" si="1131"/>
        <v>92.734788875631637</v>
      </c>
      <c r="AKL209" s="9">
        <f t="shared" si="1132"/>
        <v>82.39684857854192</v>
      </c>
      <c r="AKM209" s="115">
        <f t="shared" si="1601"/>
        <v>87.565818727086778</v>
      </c>
      <c r="AKN209" s="15">
        <f t="shared" si="1602"/>
        <v>6.3851902230753509E-4</v>
      </c>
      <c r="AKO209" s="11"/>
      <c r="AKP209" s="11">
        <f t="shared" si="1779"/>
        <v>6.4542263379660991E-4</v>
      </c>
      <c r="AKQ209" s="10">
        <f t="shared" si="1603"/>
        <v>87.606557167919448</v>
      </c>
      <c r="AKR209" s="9">
        <f t="shared" si="1133"/>
        <v>92.719963187173619</v>
      </c>
      <c r="AKS209" s="9">
        <f t="shared" si="1134"/>
        <v>84.594374134704807</v>
      </c>
      <c r="AKT209" s="115">
        <f t="shared" si="1604"/>
        <v>88.65716866093922</v>
      </c>
      <c r="AKU209" s="15">
        <f t="shared" si="1605"/>
        <v>5.0187397376591373E-4</v>
      </c>
      <c r="AKV209" s="11"/>
      <c r="AKW209" s="11">
        <f t="shared" si="1780"/>
        <v>5.0840259318541889E-4</v>
      </c>
      <c r="AKX209" s="10">
        <f t="shared" si="1606"/>
        <v>88.700620434591897</v>
      </c>
      <c r="AKY209" s="9">
        <f t="shared" si="1135"/>
        <v>92.710804008335515</v>
      </c>
      <c r="AKZ209" s="9">
        <f t="shared" si="1136"/>
        <v>89.257852353198032</v>
      </c>
      <c r="ALA209" s="115">
        <f t="shared" si="1607"/>
        <v>90.984328180766767</v>
      </c>
      <c r="ALB209" s="15">
        <f t="shared" si="1608"/>
        <v>2.1327026966234817E-4</v>
      </c>
      <c r="ALC209" s="11"/>
      <c r="ALD209" s="11">
        <f t="shared" si="1781"/>
        <v>2.1931157452602962E-4</v>
      </c>
      <c r="ALE209" s="10">
        <f t="shared" si="1609"/>
        <v>91.031485042859742</v>
      </c>
      <c r="ALF209" s="9">
        <f t="shared" si="1137"/>
        <v>92.709150037581566</v>
      </c>
      <c r="ALG209" s="9">
        <f t="shared" si="1138"/>
        <v>89.342470312460875</v>
      </c>
      <c r="ALH209" s="115">
        <f t="shared" si="1610"/>
        <v>91.025810175021221</v>
      </c>
      <c r="ALI209" s="15">
        <f t="shared" si="1611"/>
        <v>2.0794171611842577E-4</v>
      </c>
      <c r="ALJ209" s="11"/>
      <c r="ALK209" s="11">
        <f t="shared" si="1782"/>
        <v>2.1397195517186386E-4</v>
      </c>
      <c r="ALL209" s="10">
        <f t="shared" si="1612"/>
        <v>91.072961586394229</v>
      </c>
      <c r="ALM209" s="9">
        <f t="shared" si="1139"/>
        <v>92.707577683191914</v>
      </c>
      <c r="ALN209" s="9">
        <f t="shared" si="1140"/>
        <v>89.427875922984953</v>
      </c>
      <c r="ALO209" s="115">
        <f t="shared" si="1613"/>
        <v>91.067726803088433</v>
      </c>
      <c r="ALP209" s="15">
        <f t="shared" si="1614"/>
        <v>2.0256955459272539E-4</v>
      </c>
      <c r="ALQ209" s="12"/>
      <c r="ALR209" s="11">
        <f t="shared" si="1783"/>
        <v>2.0858897051163441E-4</v>
      </c>
      <c r="ALS209" s="10">
        <f t="shared" si="1615"/>
        <v>91.114873312620631</v>
      </c>
      <c r="ALT209" s="9">
        <f t="shared" si="1141"/>
        <v>92.70608552270275</v>
      </c>
      <c r="ALU209" s="9">
        <f t="shared" si="1142"/>
        <v>89.514061398972146</v>
      </c>
      <c r="ALV209" s="115">
        <f t="shared" si="1616"/>
        <v>91.110073460837441</v>
      </c>
      <c r="ALW209" s="15">
        <f t="shared" si="1617"/>
        <v>1.9715417811421446E-4</v>
      </c>
      <c r="ALX209" s="12"/>
      <c r="ALY209" s="11">
        <f t="shared" si="1784"/>
        <v>2.0316301750372554E-4</v>
      </c>
      <c r="ALZ209" s="10">
        <f t="shared" si="1618"/>
        <v>91.157215592421124</v>
      </c>
      <c r="AMA209" s="9">
        <f t="shared" si="1143"/>
        <v>92.704672076901588</v>
      </c>
      <c r="AMB209" s="9">
        <f t="shared" si="1144"/>
        <v>89.601018860754408</v>
      </c>
      <c r="AMC209" s="115">
        <f t="shared" si="1619"/>
        <v>91.152845468827991</v>
      </c>
      <c r="AMD209" s="15">
        <f t="shared" si="1620"/>
        <v>1.9169598200463906E-4</v>
      </c>
      <c r="AME209" s="12"/>
      <c r="AMF209" s="11">
        <f t="shared" si="1785"/>
        <v>1.9769449538470707E-4</v>
      </c>
      <c r="AMG209" s="10">
        <f t="shared" si="1621"/>
        <v>91.19998372143894</v>
      </c>
      <c r="AMH209" s="9">
        <f t="shared" si="1145"/>
        <v>92.703335810004518</v>
      </c>
      <c r="AMI209" s="9">
        <f t="shared" si="1146"/>
        <v>89.688740336483619</v>
      </c>
      <c r="AMJ209" s="115">
        <f t="shared" si="1622"/>
        <v>91.196038073244068</v>
      </c>
      <c r="AMK209" s="15">
        <f t="shared" si="1623"/>
        <v>1.8619536378510201E-4</v>
      </c>
      <c r="AML209" s="12"/>
      <c r="AMM209" s="11">
        <f t="shared" si="1786"/>
        <v>1.9218380557547703E-4</v>
      </c>
      <c r="AMN209" s="10">
        <f t="shared" si="1624"/>
        <v>91.24317292102667</v>
      </c>
      <c r="AMO209" s="9">
        <f t="shared" si="1147"/>
        <v>92.702075129851607</v>
      </c>
      <c r="AMP209" s="9">
        <f t="shared" si="1148"/>
        <v>89.777217763898705</v>
      </c>
      <c r="AMQ209" s="115">
        <f t="shared" si="1625"/>
        <v>91.239646446875156</v>
      </c>
      <c r="AMR209" s="15">
        <f t="shared" si="1626"/>
        <v>1.8065272307898612E-4</v>
      </c>
      <c r="AMS209" s="12"/>
      <c r="AMT209" s="11">
        <f t="shared" si="1787"/>
        <v>1.8663135158377426E-4</v>
      </c>
      <c r="AMU209" s="10">
        <f t="shared" si="1627"/>
        <v>91.286778339242204</v>
      </c>
      <c r="AMV209" s="9">
        <f t="shared" si="1149"/>
        <v>92.700888388120319</v>
      </c>
      <c r="AMW209" s="9">
        <f t="shared" si="1150"/>
        <v>89.866442992163215</v>
      </c>
      <c r="AMX209" s="115">
        <f t="shared" si="1628"/>
        <v>91.28366569014176</v>
      </c>
      <c r="AMY209" s="15">
        <f t="shared" si="1629"/>
        <v>1.7506846151163518E-4</v>
      </c>
      <c r="AMZ209" s="12"/>
      <c r="ANA209" s="11">
        <f t="shared" si="1788"/>
        <v>1.8103753890346089E-4</v>
      </c>
      <c r="ANB209" s="10">
        <f t="shared" si="1630"/>
        <v>91.330795051888828</v>
      </c>
      <c r="ANC209" s="9">
        <f t="shared" si="1151"/>
        <v>92.699773880556577</v>
      </c>
      <c r="AND209" s="9">
        <f t="shared" si="1152"/>
        <v>89.956407783776712</v>
      </c>
      <c r="ANE209" s="115">
        <f t="shared" si="1631"/>
        <v>91.328090832166652</v>
      </c>
      <c r="ANF209" s="15">
        <f t="shared" si="1632"/>
        <v>1.6944298260656784E-4</v>
      </c>
      <c r="ANG209" s="12"/>
      <c r="ANH209" s="11">
        <f t="shared" si="1789"/>
        <v>1.7540277491036565E-4</v>
      </c>
      <c r="ANI209" s="10">
        <f t="shared" si="1633"/>
        <v>91.375218063600997</v>
      </c>
      <c r="ANJ209" s="9">
        <f t="shared" si="1153"/>
        <v>92.698729847223447</v>
      </c>
      <c r="ANK209" s="9">
        <f t="shared" si="1154"/>
        <v>90.047103816555733</v>
      </c>
      <c r="ANL209" s="115">
        <f t="shared" si="1634"/>
        <v>91.372916831889597</v>
      </c>
      <c r="ANM209" s="15">
        <f t="shared" si="1635"/>
        <v>1.6377669167849483E-4</v>
      </c>
      <c r="ANN209" s="12"/>
      <c r="ANO209" s="11">
        <f t="shared" si="1790"/>
        <v>1.6972746875492748E-4</v>
      </c>
      <c r="ANP209" s="10">
        <f t="shared" si="1636"/>
        <v>91.420042308973592</v>
      </c>
      <c r="ANQ209" s="9">
        <f t="shared" si="1155"/>
        <v>92.697754472767102</v>
      </c>
      <c r="ANR209" s="9">
        <f t="shared" si="1156"/>
        <v>90.138522685684393</v>
      </c>
      <c r="ANS209" s="115">
        <f t="shared" si="1637"/>
        <v>91.41813857922574</v>
      </c>
      <c r="ANT209" s="15">
        <f t="shared" si="1638"/>
        <v>1.5806999572307983E-4</v>
      </c>
      <c r="ANU209" s="12"/>
      <c r="ANV209" s="11">
        <f t="shared" si="1791"/>
        <v>1.6401203125162783E-4</v>
      </c>
      <c r="ANW209" s="10">
        <f t="shared" si="1639"/>
        <v>91.465262653734527</v>
      </c>
      <c r="ANX209" s="9">
        <f t="shared" si="1157"/>
        <v>92.696845886699748</v>
      </c>
      <c r="ANY209" s="9">
        <f t="shared" si="1158"/>
        <v>90.230655905830488</v>
      </c>
      <c r="ANZ209" s="115">
        <f t="shared" si="1640"/>
        <v>91.463750896265111</v>
      </c>
      <c r="AOA209" s="15">
        <f t="shared" si="1641"/>
        <v>1.5232330330371431E-4</v>
      </c>
      <c r="AOB209" s="12"/>
      <c r="AOC209" s="11">
        <f t="shared" si="1792"/>
        <v>1.5825687476545147E-4</v>
      </c>
      <c r="AOD209" s="10">
        <f t="shared" si="1642"/>
        <v>91.510873895958497</v>
      </c>
      <c r="AOE209" s="9">
        <f t="shared" si="1159"/>
        <v>92.696002163699319</v>
      </c>
      <c r="AOF209" s="9">
        <f t="shared" si="1160"/>
        <v>90.323494913328503</v>
      </c>
      <c r="AOG209" s="115">
        <f t="shared" si="1643"/>
        <v>91.509748538513918</v>
      </c>
      <c r="AOH209" s="15">
        <f t="shared" si="1644"/>
        <v>1.4653702443520275E-4</v>
      </c>
      <c r="AOI209" s="12"/>
      <c r="AOJ209" s="11">
        <f t="shared" si="1793"/>
        <v>1.5246241309526437E-4</v>
      </c>
      <c r="AOK209" s="10">
        <f t="shared" si="1645"/>
        <v>91.556870767322451</v>
      </c>
      <c r="AOL209" s="9">
        <f t="shared" si="1161"/>
        <v>92.695221323925637</v>
      </c>
      <c r="AOM209" s="9">
        <f t="shared" si="1162"/>
        <v>90.417031068426667</v>
      </c>
      <c r="AON209" s="115">
        <f t="shared" si="1646"/>
        <v>91.556126196176152</v>
      </c>
      <c r="AOO209" s="15">
        <f t="shared" si="1647"/>
        <v>1.4071157046450215E-4</v>
      </c>
      <c r="AOP209" s="12"/>
      <c r="AOQ209" s="11">
        <f t="shared" si="1794"/>
        <v>1.466290613542883E-4</v>
      </c>
      <c r="AOR209" s="10">
        <f t="shared" si="1648"/>
        <v>91.603247934401125</v>
      </c>
      <c r="AOS209" s="9">
        <f t="shared" si="1163"/>
        <v>92.694501333352662</v>
      </c>
      <c r="AOT209" s="9">
        <f t="shared" si="1164"/>
        <v>90.511255657592926</v>
      </c>
      <c r="AOU209" s="115">
        <f t="shared" si="1649"/>
        <v>91.602878495472794</v>
      </c>
      <c r="AOV209" s="15">
        <f t="shared" si="1650"/>
        <v>1.3484735394880392E-4</v>
      </c>
      <c r="AOW209" s="12"/>
      <c r="AOX209" s="11">
        <f t="shared" si="1795"/>
        <v>1.4075723584793681E-4</v>
      </c>
      <c r="AOY209" s="10">
        <f t="shared" si="1815"/>
        <v>91.649999999999991</v>
      </c>
      <c r="AOZ209" s="9">
        <f t="shared" si="1165"/>
        <v>92.693840104116504</v>
      </c>
      <c r="APA209" s="9"/>
      <c r="APB209" s="97">
        <f t="shared" si="1652"/>
        <v>91.649999999999991</v>
      </c>
      <c r="APC209" s="15">
        <f t="shared" si="1816"/>
        <v>1.28944788530749E-4</v>
      </c>
      <c r="APD209" s="11"/>
      <c r="APE209" s="11"/>
    </row>
    <row r="210" spans="1:1097" x14ac:dyDescent="0.2">
      <c r="A210" s="183"/>
      <c r="B210" s="183"/>
      <c r="C210" s="1">
        <f t="shared" si="1654"/>
        <v>180</v>
      </c>
      <c r="D210" s="1">
        <f t="shared" si="1655"/>
        <v>6024.5844021139956</v>
      </c>
      <c r="E210" s="1">
        <f t="shared" si="1656"/>
        <v>-16317921.817764627</v>
      </c>
      <c r="F210" s="2">
        <f t="shared" si="1657"/>
        <v>113.16</v>
      </c>
      <c r="G210" s="8">
        <f t="shared" si="1658"/>
        <v>1.9810000000000001E-3</v>
      </c>
      <c r="H210" s="6">
        <f t="shared" si="1659"/>
        <v>0.14400020254000001</v>
      </c>
      <c r="I210" s="2">
        <f t="shared" si="1660"/>
        <v>3500</v>
      </c>
      <c r="J210" s="3">
        <f t="shared" si="857"/>
        <v>58.333333333333336</v>
      </c>
      <c r="K210" s="3">
        <f t="shared" si="858"/>
        <v>366.52</v>
      </c>
      <c r="L210" s="1">
        <f t="shared" si="1661"/>
        <v>0.82</v>
      </c>
      <c r="M210" s="1">
        <f t="shared" si="1662"/>
        <v>0.66</v>
      </c>
      <c r="N210" s="1">
        <f t="shared" si="1797"/>
        <v>0.54120000000000001</v>
      </c>
      <c r="O210" s="3">
        <f t="shared" si="1167"/>
        <v>7.5227878787878781</v>
      </c>
      <c r="P210" s="40">
        <f t="shared" si="859"/>
        <v>570.9796</v>
      </c>
      <c r="Q210" s="1">
        <f t="shared" si="1663"/>
        <v>21.51</v>
      </c>
      <c r="R210" s="1">
        <f t="shared" si="1664"/>
        <v>151</v>
      </c>
      <c r="S210" s="2">
        <f t="shared" si="1665"/>
        <v>12587.54</v>
      </c>
      <c r="T210" s="1">
        <f t="shared" si="860"/>
        <v>83.916933333333333</v>
      </c>
      <c r="U210" s="7">
        <f t="shared" si="1666"/>
        <v>9.1849501318337995E-2</v>
      </c>
      <c r="V210" s="7">
        <f t="shared" si="861"/>
        <v>6.6258942829124593E-3</v>
      </c>
      <c r="W210" s="159">
        <f t="shared" si="1667"/>
        <v>3.4283282369456214E-2</v>
      </c>
      <c r="X210" s="40">
        <f t="shared" si="1798"/>
        <v>8095.2484858865882</v>
      </c>
      <c r="Y210" s="1">
        <f t="shared" si="1668"/>
        <v>0</v>
      </c>
      <c r="Z210" s="1">
        <f t="shared" si="1669"/>
        <v>113.16</v>
      </c>
      <c r="AA210" s="1">
        <f t="shared" si="1670"/>
        <v>91.649999999999991</v>
      </c>
      <c r="AB210" s="6">
        <f t="shared" si="863"/>
        <v>0.2895550479995273</v>
      </c>
      <c r="AC210" s="1">
        <f t="shared" si="1671"/>
        <v>526.19133708825245</v>
      </c>
      <c r="AD210" s="40">
        <f t="shared" si="1799"/>
        <v>36363.626619283568</v>
      </c>
      <c r="AE210" s="1">
        <f t="shared" si="1800"/>
        <v>0.15947988387208822</v>
      </c>
      <c r="AF210" s="2">
        <f t="shared" si="1801"/>
        <v>25</v>
      </c>
      <c r="AG210" s="10">
        <f t="shared" si="1802"/>
        <v>3.9869970968022055</v>
      </c>
      <c r="AH210" s="12">
        <f t="shared" si="1803"/>
        <v>0.46415447850911223</v>
      </c>
      <c r="AI210" s="43">
        <f t="shared" si="868"/>
        <v>-1.3514752518720224E-5</v>
      </c>
      <c r="AJ210" s="93">
        <f t="shared" si="869"/>
        <v>3.4050504423352199E-6</v>
      </c>
      <c r="AK210" s="43">
        <f t="shared" si="1168"/>
        <v>0</v>
      </c>
      <c r="AL210" s="43">
        <f t="shared" si="870"/>
        <v>3.2472950377299495E-4</v>
      </c>
      <c r="AM210" s="43"/>
      <c r="AN210" s="43">
        <f t="shared" si="1817"/>
        <v>0</v>
      </c>
      <c r="AO210" s="10">
        <f t="shared" si="1804"/>
        <v>94.482738013421837</v>
      </c>
      <c r="AP210" s="9"/>
      <c r="AQ210" s="9">
        <f t="shared" si="1805"/>
        <v>94.342435289182845</v>
      </c>
      <c r="AR210" s="104">
        <f t="shared" si="1171"/>
        <v>94.342435289182845</v>
      </c>
      <c r="AS210" s="15">
        <f t="shared" si="1806"/>
        <v>0</v>
      </c>
      <c r="AT210" s="49"/>
      <c r="AU210" s="11">
        <f t="shared" si="1807"/>
        <v>8.6659140433822165E-6</v>
      </c>
      <c r="AV210" s="10">
        <f t="shared" si="1808"/>
        <v>94.412585285883324</v>
      </c>
      <c r="AW210" s="9">
        <f t="shared" si="1809"/>
        <v>94.342435289182845</v>
      </c>
      <c r="AX210" s="9">
        <f t="shared" si="1810"/>
        <v>94.202219093074675</v>
      </c>
      <c r="AY210" s="97">
        <f t="shared" si="1175"/>
        <v>94.272327191128767</v>
      </c>
      <c r="AZ210" s="15">
        <f t="shared" si="1176"/>
        <v>8.6604009964988507E-6</v>
      </c>
      <c r="BA210" s="49"/>
      <c r="BB210" s="11">
        <f t="shared" si="1811"/>
        <v>1.7326651975344687E-5</v>
      </c>
      <c r="BC210" s="10">
        <f t="shared" si="1812"/>
        <v>94.34247172941491</v>
      </c>
      <c r="BD210" s="9">
        <f t="shared" si="1813"/>
        <v>94.342432561818285</v>
      </c>
      <c r="BE210" s="9">
        <f t="shared" si="875"/>
        <v>94.062089090900344</v>
      </c>
      <c r="BF210" s="97">
        <f t="shared" si="1179"/>
        <v>94.202260826359321</v>
      </c>
      <c r="BG210" s="15">
        <f t="shared" si="1814"/>
        <v>1.7315309802205783E-5</v>
      </c>
      <c r="BH210" s="49"/>
      <c r="BI210" s="11">
        <f t="shared" si="1181"/>
        <v>2.5981896860876009E-5</v>
      </c>
      <c r="BJ210" s="10">
        <f t="shared" si="1182"/>
        <v>94.272394454531678</v>
      </c>
      <c r="BK210" s="9">
        <f t="shared" si="876"/>
        <v>94.342421659277434</v>
      </c>
      <c r="BL210" s="9">
        <f t="shared" si="1183"/>
        <v>93.922044936777198</v>
      </c>
      <c r="BM210" s="97">
        <f t="shared" si="1184"/>
        <v>94.132233298027316</v>
      </c>
      <c r="BN210" s="15">
        <f t="shared" si="1185"/>
        <v>2.5964411298376417E-5</v>
      </c>
      <c r="BO210" s="49"/>
      <c r="BP210" s="11">
        <f t="shared" si="1186"/>
        <v>3.463133307913269E-5</v>
      </c>
      <c r="BQ210" s="10">
        <f t="shared" si="1187"/>
        <v>94.20235057148993</v>
      </c>
      <c r="BR210" s="9">
        <f t="shared" si="877"/>
        <v>94.342397144714766</v>
      </c>
      <c r="BS210" s="9">
        <f t="shared" si="1188"/>
        <v>93.782086273232551</v>
      </c>
      <c r="BT210" s="97">
        <f t="shared" si="1189"/>
        <v>94.062241708973659</v>
      </c>
      <c r="BU210" s="15">
        <f t="shared" si="1190"/>
        <v>3.4607391759442116E-5</v>
      </c>
      <c r="BV210" s="12"/>
      <c r="BW210" s="11">
        <f t="shared" si="1191"/>
        <v>4.3274646366570726E-5</v>
      </c>
      <c r="BX210" s="10">
        <f t="shared" si="1192"/>
        <v>94.132337190726403</v>
      </c>
      <c r="BY210" s="9">
        <f t="shared" si="878"/>
        <v>94.342353593033181</v>
      </c>
      <c r="BZ210" s="9">
        <f t="shared" si="1193"/>
        <v>93.642212731301697</v>
      </c>
      <c r="CA210" s="97">
        <f t="shared" si="1194"/>
        <v>93.992283162167439</v>
      </c>
      <c r="CB210" s="15">
        <f t="shared" si="1195"/>
        <v>4.3243938895274352E-5</v>
      </c>
      <c r="CC210" s="12"/>
      <c r="CD210" s="11">
        <f t="shared" si="1196"/>
        <v>5.1911523859601414E-5</v>
      </c>
      <c r="CE210" s="10">
        <f t="shared" si="1197"/>
        <v>94.062351423295752</v>
      </c>
      <c r="CF210" s="9">
        <f t="shared" si="879"/>
        <v>94.342285591660456</v>
      </c>
      <c r="CG210" s="9">
        <f t="shared" si="1198"/>
        <v>93.50242393062878</v>
      </c>
      <c r="CH210" s="97">
        <f t="shared" si="1199"/>
        <v>93.922354761144618</v>
      </c>
      <c r="CI210" s="15">
        <f t="shared" si="1200"/>
        <v>5.1873741892908377E-5</v>
      </c>
      <c r="CJ210" s="12"/>
      <c r="CK210" s="11">
        <f t="shared" si="1201"/>
        <v>6.0541654136713534E-5</v>
      </c>
      <c r="CL210" s="10">
        <f t="shared" si="1202"/>
        <v>93.992390381306507</v>
      </c>
      <c r="CM210" s="9">
        <f t="shared" si="880"/>
        <v>94.342187741319478</v>
      </c>
      <c r="CN210" s="9">
        <f t="shared" si="1203"/>
        <v>93.362719479572206</v>
      </c>
      <c r="CO210" s="97">
        <f t="shared" si="1204"/>
        <v>93.852453610445849</v>
      </c>
      <c r="CP210" s="15">
        <f t="shared" si="1205"/>
        <v>6.0496491457605113E-5</v>
      </c>
      <c r="CQ210" s="12"/>
      <c r="CR210" s="11">
        <f t="shared" si="1206"/>
        <v>6.9164727259979374E-5</v>
      </c>
      <c r="CS210" s="10">
        <f t="shared" si="1207"/>
        <v>93.922451178356127</v>
      </c>
      <c r="CT210" s="9">
        <f t="shared" si="881"/>
        <v>94.342054656792286</v>
      </c>
      <c r="CU210" s="9">
        <f t="shared" si="882"/>
        <v>93.223098975312425</v>
      </c>
      <c r="CV210" s="97">
        <f t="shared" si="1208"/>
        <v>93.782576816052355</v>
      </c>
      <c r="CW210" s="15">
        <f t="shared" si="1209"/>
        <v>6.911187985338989E-5</v>
      </c>
      <c r="CX210" s="12"/>
      <c r="CY210" s="11">
        <f t="shared" si="1210"/>
        <v>7.7780434816018265E-5</v>
      </c>
      <c r="CZ210" s="10">
        <f t="shared" si="1211"/>
        <v>93.852530929964075</v>
      </c>
      <c r="DA210" s="9">
        <f t="shared" si="883"/>
        <v>94.341880967677483</v>
      </c>
      <c r="DB210" s="9">
        <f t="shared" si="884"/>
        <v>93.083562003962612</v>
      </c>
      <c r="DC210" s="97">
        <f t="shared" si="1212"/>
        <v>93.712721485820055</v>
      </c>
      <c r="DD210" s="15">
        <f t="shared" si="1213"/>
        <v>7.7719600942987354E-5</v>
      </c>
      <c r="DE210" s="12"/>
      <c r="DF210" s="11">
        <f t="shared" si="1214"/>
        <v>8.6388469956419497E-5</v>
      </c>
      <c r="DG210" s="10">
        <f t="shared" si="1215"/>
        <v>93.782626754002962</v>
      </c>
      <c r="DH210" s="9">
        <f t="shared" si="885"/>
        <v>94.341661319141039</v>
      </c>
      <c r="DI210" s="9">
        <f t="shared" si="886"/>
        <v>92.944108140684534</v>
      </c>
      <c r="DJ210" s="97">
        <f t="shared" si="1216"/>
        <v>93.642884729912794</v>
      </c>
      <c r="DK210" s="15">
        <f t="shared" si="1217"/>
        <v>8.6319350227050579E-5</v>
      </c>
      <c r="DL210" s="12"/>
      <c r="DM210" s="11">
        <f t="shared" si="1218"/>
        <v>9.4988527437426165E-5</v>
      </c>
      <c r="DN210" s="10">
        <f t="shared" si="1219"/>
        <v>93.712735771128891</v>
      </c>
      <c r="DO210" s="9">
        <f t="shared" si="887"/>
        <v>94.341390372660058</v>
      </c>
      <c r="DP210" s="9">
        <f t="shared" si="888"/>
        <v>92.804736949804933</v>
      </c>
      <c r="DQ210" s="97">
        <f t="shared" si="1220"/>
        <v>93.573063661232496</v>
      </c>
      <c r="DR210" s="15">
        <f t="shared" si="1221"/>
        <v>9.4910824882902338E-5</v>
      </c>
      <c r="DS210" s="12"/>
      <c r="DT210" s="11">
        <f t="shared" si="1222"/>
        <v>1.0358030365918892E-4</v>
      </c>
      <c r="DU210" s="10">
        <f t="shared" si="1223"/>
        <v>93.642855105208525</v>
      </c>
      <c r="DV210" s="9">
        <f t="shared" si="889"/>
        <v>94.341062806759467</v>
      </c>
      <c r="DW210" s="9">
        <f t="shared" si="890"/>
        <v>92.665447984936606</v>
      </c>
      <c r="DX210" s="97">
        <f t="shared" si="1224"/>
        <v>93.503255395848043</v>
      </c>
      <c r="DY210" s="15">
        <f t="shared" si="1225"/>
        <v>1.0349372380255817E-4</v>
      </c>
      <c r="DZ210" s="12"/>
      <c r="EA210" s="11">
        <f t="shared" si="1226"/>
        <v>1.1216349670430176E-4</v>
      </c>
      <c r="EB210" s="10">
        <f t="shared" si="1227"/>
        <v>93.572981883744873</v>
      </c>
      <c r="EC210" s="9">
        <f t="shared" si="891"/>
        <v>94.34067331774142</v>
      </c>
      <c r="ED210" s="9">
        <f t="shared" si="892"/>
        <v>92.526240789101635</v>
      </c>
      <c r="EE210" s="97">
        <f t="shared" si="1228"/>
        <v>93.433457053421535</v>
      </c>
      <c r="EF210" s="15">
        <f t="shared" si="1229"/>
        <v>1.1206774763017384E-4</v>
      </c>
      <c r="EG210" s="12"/>
      <c r="EH210" s="11">
        <f t="shared" si="1230"/>
        <v>1.2073780637576722E-4</v>
      </c>
      <c r="EI210" s="10">
        <f t="shared" si="1231"/>
        <v>93.503113238300443</v>
      </c>
      <c r="EJ210" s="9">
        <f t="shared" si="893"/>
        <v>94.340216620407119</v>
      </c>
      <c r="EK210" s="9">
        <f t="shared" si="894"/>
        <v>92.387114894858982</v>
      </c>
      <c r="EL210" s="97">
        <f t="shared" si="1232"/>
        <v>93.363665757633044</v>
      </c>
      <c r="EM210" s="15">
        <f t="shared" si="1233"/>
        <v>1.2063259879874142E-4</v>
      </c>
      <c r="EN210" s="12"/>
      <c r="EO210" s="11">
        <f t="shared" si="1234"/>
        <v>1.2930293423425254E-4</v>
      </c>
      <c r="EP210" s="10">
        <f t="shared" si="1235"/>
        <v>93.433246304918725</v>
      </c>
      <c r="EQ210" s="9">
        <f t="shared" si="895"/>
        <v>94.339687448771002</v>
      </c>
      <c r="ER210" s="9">
        <f t="shared" si="896"/>
        <v>92.248069824432292</v>
      </c>
      <c r="ES210" s="97">
        <f t="shared" si="1236"/>
        <v>93.293878636601647</v>
      </c>
      <c r="ET210" s="15">
        <f t="shared" si="1237"/>
        <v>1.2918798156630253E-4</v>
      </c>
      <c r="EU210" s="12"/>
      <c r="EV210" s="11">
        <f t="shared" si="1238"/>
        <v>1.3785858363485408E-4</v>
      </c>
      <c r="EW210" s="10">
        <f t="shared" si="1239"/>
        <v>93.363378224541947</v>
      </c>
      <c r="EX210" s="9">
        <f t="shared" si="897"/>
        <v>94.339080556767044</v>
      </c>
      <c r="EY210" s="9">
        <f t="shared" si="898"/>
        <v>92.109105089843425</v>
      </c>
      <c r="EZ210" s="97">
        <f t="shared" si="1240"/>
        <v>93.224092823305227</v>
      </c>
      <c r="FA210" s="15">
        <f t="shared" si="1241"/>
        <v>1.3773360205134009E-4</v>
      </c>
      <c r="FB210" s="12"/>
      <c r="FC210" s="11">
        <f t="shared" si="1242"/>
        <v>1.4640445976306488E-4</v>
      </c>
      <c r="FD210" s="10">
        <f t="shared" si="1243"/>
        <v>93.293506143427607</v>
      </c>
      <c r="FE210" s="9">
        <f t="shared" si="899"/>
        <v>94.338390718947025</v>
      </c>
      <c r="FF210" s="9">
        <f t="shared" si="900"/>
        <v>91.970220193046288</v>
      </c>
      <c r="FG210" s="97">
        <f t="shared" si="1244"/>
        <v>93.154305455996649</v>
      </c>
      <c r="FH210" s="15">
        <f t="shared" si="1245"/>
        <v>1.4626916826762423E-4</v>
      </c>
      <c r="FI210" s="12"/>
      <c r="FJ210" s="11">
        <f t="shared" si="1246"/>
        <v>1.5494026967020856E-4</v>
      </c>
      <c r="FK210" s="10">
        <f t="shared" si="1247"/>
        <v>93.223627213561173</v>
      </c>
      <c r="FL210" s="9">
        <f t="shared" si="901"/>
        <v>94.337612731170566</v>
      </c>
      <c r="FM210" s="9">
        <f t="shared" si="902"/>
        <v>91.831414626065168</v>
      </c>
      <c r="FN210" s="97">
        <f t="shared" si="1248"/>
        <v>93.084513678617867</v>
      </c>
      <c r="FO210" s="15">
        <f t="shared" si="1249"/>
        <v>1.547943901582979E-4</v>
      </c>
      <c r="FP210" s="12"/>
      <c r="FQ210" s="11">
        <f t="shared" si="1250"/>
        <v>1.6346572230813071E-4</v>
      </c>
      <c r="FR210" s="10">
        <f t="shared" si="1251"/>
        <v>93.153738593066805</v>
      </c>
      <c r="FS210" s="9">
        <f t="shared" si="903"/>
        <v>94.336741411286795</v>
      </c>
      <c r="FT210" s="9">
        <f t="shared" si="904"/>
        <v>91.692687871134424</v>
      </c>
      <c r="FU210" s="97">
        <f t="shared" si="1252"/>
        <v>93.014714641210617</v>
      </c>
      <c r="FV210" s="15">
        <f t="shared" si="1253"/>
        <v>1.6330897962934986E-4</v>
      </c>
      <c r="FW210" s="12"/>
      <c r="FX210" s="11">
        <f t="shared" si="1254"/>
        <v>1.7198052856328449E-4</v>
      </c>
      <c r="FY210" s="10">
        <f t="shared" si="1255"/>
        <v>93.083837446614538</v>
      </c>
      <c r="FZ210" s="9">
        <f t="shared" si="905"/>
        <v>94.335771599807487</v>
      </c>
      <c r="GA210" s="9">
        <f t="shared" si="906"/>
        <v>91.554039400841191</v>
      </c>
      <c r="GB210" s="97">
        <f t="shared" si="1256"/>
        <v>92.944905500324339</v>
      </c>
      <c r="GC210" s="15">
        <f t="shared" si="1257"/>
        <v>1.7181265058237687E-4</v>
      </c>
      <c r="GD210" s="12"/>
      <c r="GE210" s="11">
        <f t="shared" si="1258"/>
        <v>1.8048440129012116E-4</v>
      </c>
      <c r="GF210" s="10">
        <f t="shared" si="1259"/>
        <v>93.013920945824651</v>
      </c>
      <c r="GG210" s="9">
        <f t="shared" si="907"/>
        <v>94.334698160571492</v>
      </c>
      <c r="GH210" s="9">
        <f t="shared" si="908"/>
        <v>91.415468678270088</v>
      </c>
      <c r="GI210" s="97">
        <f t="shared" si="1260"/>
        <v>92.87508341942079</v>
      </c>
      <c r="GJ210" s="15">
        <f t="shared" si="1261"/>
        <v>1.8030511894667869E-4</v>
      </c>
      <c r="GK210" s="12"/>
      <c r="GL210" s="11">
        <f t="shared" si="1262"/>
        <v>1.8897705534383645E-4</v>
      </c>
      <c r="GM210" s="10">
        <f t="shared" si="1263"/>
        <v>92.943986269668613</v>
      </c>
      <c r="GN210" s="9">
        <f t="shared" si="909"/>
        <v>94.333515981400339</v>
      </c>
      <c r="GO210" s="9">
        <f t="shared" si="910"/>
        <v>91.276975157151298</v>
      </c>
      <c r="GP210" s="115">
        <f t="shared" si="1264"/>
        <v>92.805245569275826</v>
      </c>
      <c r="GQ210" s="15">
        <f t="shared" si="1265"/>
        <v>1.8878610271061218E-4</v>
      </c>
      <c r="GR210" s="12"/>
      <c r="GS210" s="11">
        <f t="shared" si="1266"/>
        <v>1.9745820761236021E-4</v>
      </c>
      <c r="GT210" s="10">
        <f t="shared" si="1267"/>
        <v>92.874030604867301</v>
      </c>
      <c r="GU210" s="9">
        <f t="shared" si="911"/>
        <v>94.332219974744845</v>
      </c>
      <c r="GV210" s="9">
        <f t="shared" si="912"/>
        <v>91.13855828200947</v>
      </c>
      <c r="GW210" s="115">
        <f t="shared" si="1268"/>
        <v>92.735389128377165</v>
      </c>
      <c r="GX210" s="15">
        <f t="shared" si="1269"/>
        <v>1.9725532195233119E-4</v>
      </c>
      <c r="GY210" s="12"/>
      <c r="GZ210" s="11">
        <f t="shared" si="1270"/>
        <v>2.059275770477737E-4</v>
      </c>
      <c r="HA210" s="10">
        <f t="shared" si="1271"/>
        <v>92.804051146285019</v>
      </c>
      <c r="HB210" s="9">
        <f t="shared" si="913"/>
        <v>94.330805078322598</v>
      </c>
      <c r="HC210" s="9">
        <f t="shared" si="914"/>
        <v>91.000217488316267</v>
      </c>
      <c r="HD210" s="97">
        <f t="shared" si="1272"/>
        <v>92.665511283319432</v>
      </c>
      <c r="HE210" s="15">
        <f t="shared" si="1273"/>
        <v>2.0571249886973462E-4</v>
      </c>
      <c r="HF210" s="12"/>
      <c r="HG210" s="11">
        <f t="shared" si="1274"/>
        <v>2.1438488469693016E-4</v>
      </c>
      <c r="HH210" s="10">
        <f t="shared" si="1275"/>
        <v>92.734045097320774</v>
      </c>
      <c r="HI210" s="9">
        <f t="shared" si="915"/>
        <v>94.329266255746177</v>
      </c>
      <c r="HJ210" s="9">
        <f t="shared" si="916"/>
        <v>90.861952202644034</v>
      </c>
      <c r="HK210" s="97">
        <f t="shared" si="1276"/>
        <v>92.595609229195105</v>
      </c>
      <c r="HL210" s="15">
        <f t="shared" si="1277"/>
        <v>2.1415735780977725E-4</v>
      </c>
      <c r="HM210" s="12"/>
      <c r="HN210" s="11">
        <f t="shared" si="1278"/>
        <v>2.2282985373145201E-4</v>
      </c>
      <c r="HO210" s="10">
        <f t="shared" si="1279"/>
        <v>92.664009670295414</v>
      </c>
      <c r="HP210" s="9">
        <f t="shared" si="917"/>
        <v>94.327598497142034</v>
      </c>
      <c r="HQ210" s="9">
        <f t="shared" si="918"/>
        <v>90.723761842821801</v>
      </c>
      <c r="HR210" s="115">
        <f t="shared" si="1280"/>
        <v>92.525680169981911</v>
      </c>
      <c r="HS210" s="15">
        <f t="shared" si="1281"/>
        <v>2.225896252970644E-4</v>
      </c>
      <c r="HT210" s="12"/>
      <c r="HU210" s="11">
        <f t="shared" si="1672"/>
        <v>2.3126220947701533E-4</v>
      </c>
      <c r="HV210" s="10">
        <f t="shared" si="1282"/>
        <v>92.593942086835199</v>
      </c>
      <c r="HW210" s="9">
        <f t="shared" si="919"/>
        <v>94.325796819759745</v>
      </c>
      <c r="HX210" s="9">
        <f t="shared" si="920"/>
        <v>90.585645818093468</v>
      </c>
      <c r="HY210" s="115">
        <f t="shared" si="1283"/>
        <v>92.455721318926607</v>
      </c>
      <c r="HZ210" s="15">
        <f t="shared" si="1284"/>
        <v>2.3100903006170398E-4</v>
      </c>
      <c r="IA210" s="12"/>
      <c r="IB210" s="11">
        <f t="shared" si="1673"/>
        <v>2.396816794419182E-4</v>
      </c>
      <c r="IC210" s="10">
        <f t="shared" si="1285"/>
        <v>92.523839578251653</v>
      </c>
      <c r="ID210" s="9">
        <f t="shared" si="921"/>
        <v>94.323856268571745</v>
      </c>
      <c r="IE210" s="9">
        <f t="shared" si="922"/>
        <v>90.447603529277771</v>
      </c>
      <c r="IF210" s="115">
        <f t="shared" si="1286"/>
        <v>92.385729898924751</v>
      </c>
      <c r="IG210" s="15">
        <f t="shared" si="1287"/>
        <v>2.394153030664792E-4</v>
      </c>
      <c r="IH210" s="12"/>
      <c r="II210" s="11">
        <f t="shared" si="1674"/>
        <v>2.4808799334495374E-4</v>
      </c>
      <c r="IJ210" s="10">
        <f t="shared" si="1288"/>
        <v>92.45369938591746</v>
      </c>
      <c r="IK210" s="9">
        <f t="shared" si="923"/>
        <v>94.321771916863298</v>
      </c>
      <c r="IL210" s="9">
        <f t="shared" si="924"/>
        <v>90.309634368930247</v>
      </c>
      <c r="IM210" s="115">
        <f t="shared" si="1289"/>
        <v>92.31570314289678</v>
      </c>
      <c r="IN210" s="15">
        <f t="shared" si="1290"/>
        <v>2.4780817753326996E-4</v>
      </c>
      <c r="IO210" s="12"/>
      <c r="IP210" s="11">
        <f t="shared" si="1675"/>
        <v>2.5648088314256717E-4</v>
      </c>
      <c r="IQ210" s="10">
        <f t="shared" si="1291"/>
        <v>92.383518761638427</v>
      </c>
      <c r="IR210" s="9">
        <f t="shared" si="925"/>
        <v>94.319538866812508</v>
      </c>
      <c r="IS210" s="9">
        <f t="shared" si="926"/>
        <v>90.171737721506133</v>
      </c>
      <c r="IT210" s="115">
        <f t="shared" si="1292"/>
        <v>92.24563829415932</v>
      </c>
      <c r="IU210" s="15">
        <f t="shared" si="1293"/>
        <v>2.5618738896883344E-4</v>
      </c>
      <c r="IV210" s="12"/>
      <c r="IW210" s="11">
        <f t="shared" si="1676"/>
        <v>2.6486008305535427E-4</v>
      </c>
      <c r="IX210" s="10">
        <f t="shared" si="1294"/>
        <v>92.313294968020955</v>
      </c>
      <c r="IY210" s="9">
        <f t="shared" si="927"/>
        <v>94.317152250060531</v>
      </c>
      <c r="IZ210" s="9">
        <f t="shared" si="928"/>
        <v>90.033912963526589</v>
      </c>
      <c r="JA210" s="115">
        <f t="shared" si="1295"/>
        <v>92.175532606793553</v>
      </c>
      <c r="JB210" s="15">
        <f t="shared" si="1296"/>
        <v>2.6455267518973863E-4</v>
      </c>
      <c r="JC210" s="12"/>
      <c r="JD210" s="11">
        <f t="shared" si="1677"/>
        <v>2.7322532959374567E-4</v>
      </c>
      <c r="JE210" s="10">
        <f t="shared" si="1297"/>
        <v>92.243025278836143</v>
      </c>
      <c r="JF210" s="9">
        <f t="shared" si="929"/>
        <v>94.314607228271612</v>
      </c>
      <c r="JG210" s="9">
        <f t="shared" si="930"/>
        <v>89.896159463744354</v>
      </c>
      <c r="JH210" s="115">
        <f t="shared" si="1298"/>
        <v>92.105383346007983</v>
      </c>
      <c r="JI210" s="15">
        <f t="shared" si="1299"/>
        <v>2.7290377634673382E-4</v>
      </c>
      <c r="JJ210" s="12"/>
      <c r="JK210" s="11">
        <f t="shared" si="1678"/>
        <v>2.8157636158311308E-4</v>
      </c>
      <c r="JL210" s="10">
        <f t="shared" si="1300"/>
        <v>92.172706979378546</v>
      </c>
      <c r="JM210" s="9">
        <f t="shared" si="931"/>
        <v>94.311898993683002</v>
      </c>
      <c r="JN210" s="9">
        <f t="shared" si="932"/>
        <v>89.758476583312557</v>
      </c>
      <c r="JO210" s="115">
        <f t="shared" si="1301"/>
        <v>92.03518778849778</v>
      </c>
      <c r="JP210" s="15">
        <f t="shared" si="1302"/>
        <v>2.8124043494828901E-4</v>
      </c>
      <c r="JQ210" s="12"/>
      <c r="JR210" s="11">
        <f t="shared" si="1679"/>
        <v>2.8991292018805978E-4</v>
      </c>
      <c r="JS210" s="10">
        <f t="shared" si="1303"/>
        <v>92.102337366821388</v>
      </c>
      <c r="JT210" s="9">
        <f t="shared" si="933"/>
        <v>94.309022769644656</v>
      </c>
      <c r="JU210" s="9">
        <f t="shared" si="934"/>
        <v>89.620863675954823</v>
      </c>
      <c r="JV210" s="115">
        <f t="shared" si="1304"/>
        <v>91.964943222799747</v>
      </c>
      <c r="JW210" s="15">
        <f t="shared" si="1305"/>
        <v>2.8956239588341518E-4</v>
      </c>
      <c r="JX210" s="12"/>
      <c r="JY210" s="11">
        <f t="shared" si="1680"/>
        <v>2.9823474893600341E-4</v>
      </c>
      <c r="JZ210" s="10">
        <f t="shared" si="1306"/>
        <v>92.03191375056727</v>
      </c>
      <c r="KA210" s="9">
        <f t="shared" si="935"/>
        <v>94.305973811148604</v>
      </c>
      <c r="KB210" s="9">
        <f t="shared" si="936"/>
        <v>89.483320088135471</v>
      </c>
      <c r="KC210" s="115">
        <f t="shared" si="1307"/>
        <v>91.894646949642038</v>
      </c>
      <c r="KD210" s="15">
        <f t="shared" si="1308"/>
        <v>2.9786940644385652E-4</v>
      </c>
      <c r="KE210" s="12"/>
      <c r="KF210" s="11">
        <f t="shared" si="1681"/>
        <v>3.0654159374012138E-4</v>
      </c>
      <c r="KG210" s="10">
        <f t="shared" si="1309"/>
        <v>91.961433452593738</v>
      </c>
      <c r="KH210" s="9">
        <f t="shared" si="937"/>
        <v>94.302747405347901</v>
      </c>
      <c r="KI210" s="9">
        <f t="shared" si="938"/>
        <v>89.345845159232724</v>
      </c>
      <c r="KJ210" s="115">
        <f t="shared" si="1310"/>
        <v>91.824296282290305</v>
      </c>
      <c r="KK210" s="15">
        <f t="shared" si="1311"/>
        <v>3.0616121634543711E-4</v>
      </c>
      <c r="KL210" s="12"/>
      <c r="KM210" s="11">
        <f t="shared" si="1682"/>
        <v>3.1483320292147854E-4</v>
      </c>
      <c r="KN210" s="10">
        <f t="shared" si="1312"/>
        <v>91.890893807795081</v>
      </c>
      <c r="KO210" s="9">
        <f t="shared" si="939"/>
        <v>94.299338872065135</v>
      </c>
      <c r="KP210" s="9">
        <f t="shared" si="940"/>
        <v>89.208438221711532</v>
      </c>
      <c r="KQ210" s="115">
        <f t="shared" si="1313"/>
        <v>91.753888546888334</v>
      </c>
      <c r="KR210" s="15">
        <f t="shared" si="1314"/>
        <v>3.1443757774879779E-4</v>
      </c>
      <c r="KS210" s="12"/>
      <c r="KT210" s="11">
        <f t="shared" si="1683"/>
        <v>3.2310932723052265E-4</v>
      </c>
      <c r="KU210" s="10">
        <f t="shared" si="1315"/>
        <v>91.820292164318715</v>
      </c>
      <c r="KV210" s="9">
        <f t="shared" si="941"/>
        <v>94.295743564290362</v>
      </c>
      <c r="KW210" s="9">
        <f t="shared" si="942"/>
        <v>89.071098601298473</v>
      </c>
      <c r="KX210" s="115">
        <f t="shared" si="1316"/>
        <v>91.68342108279441</v>
      </c>
      <c r="KY210" s="15">
        <f t="shared" si="1317"/>
        <v>3.2269824527935423E-4</v>
      </c>
      <c r="KZ210" s="12"/>
      <c r="LA210" s="11">
        <f t="shared" si="1684"/>
        <v>3.3136971986781995E-4</v>
      </c>
      <c r="LB210" s="10">
        <f t="shared" si="1318"/>
        <v>91.749625883897266</v>
      </c>
      <c r="LC210" s="9">
        <f t="shared" si="943"/>
        <v>94.291956868668493</v>
      </c>
      <c r="LD210" s="9">
        <f t="shared" si="944"/>
        <v>88.933825617157652</v>
      </c>
      <c r="LE210" s="115">
        <f t="shared" si="1319"/>
        <v>91.612891242913065</v>
      </c>
      <c r="LF210" s="15">
        <f t="shared" si="1320"/>
        <v>3.3094297604652434E-4</v>
      </c>
      <c r="LG210" s="12"/>
      <c r="LH210" s="11">
        <f t="shared" si="1685"/>
        <v>3.3961413650406724E-4</v>
      </c>
      <c r="LI210" s="10">
        <f t="shared" si="1321"/>
        <v>91.678892342175828</v>
      </c>
      <c r="LJ210" s="9">
        <f t="shared" si="945"/>
        <v>94.287974205975928</v>
      </c>
      <c r="LK210" s="9">
        <f t="shared" si="946"/>
        <v>88.796618582067055</v>
      </c>
      <c r="LL210" s="115">
        <f t="shared" si="1322"/>
        <v>91.542296394021491</v>
      </c>
      <c r="LM210" s="15">
        <f t="shared" si="1323"/>
        <v>3.3917152966228325E-4</v>
      </c>
      <c r="LN210" s="12"/>
      <c r="LO210" s="11">
        <f t="shared" si="1686"/>
        <v>3.4784233529942295E-4</v>
      </c>
      <c r="LP210" s="10">
        <f t="shared" si="1324"/>
        <v>91.608088929034096</v>
      </c>
      <c r="LQ210" s="9">
        <f t="shared" si="947"/>
        <v>94.283791031586588</v>
      </c>
      <c r="LR210" s="9">
        <f t="shared" si="948"/>
        <v>88.659476802595748</v>
      </c>
      <c r="LS210" s="115">
        <f t="shared" si="1325"/>
        <v>91.471633917091168</v>
      </c>
      <c r="LT210" s="15">
        <f t="shared" si="1326"/>
        <v>3.4738366825900265E-4</v>
      </c>
      <c r="LU210" s="12"/>
      <c r="LV210" s="11">
        <f t="shared" si="1687"/>
        <v>3.5605407692213101E-4</v>
      </c>
      <c r="LW210" s="10">
        <f t="shared" si="1327"/>
        <v>91.53721304890351</v>
      </c>
      <c r="LX210" s="9">
        <f t="shared" si="949"/>
        <v>94.279402835927101</v>
      </c>
      <c r="LY210" s="9">
        <f t="shared" si="950"/>
        <v>88.522399579282549</v>
      </c>
      <c r="LZ210" s="115">
        <f t="shared" si="1328"/>
        <v>91.400901207604818</v>
      </c>
      <c r="MA210" s="15">
        <f t="shared" si="1329"/>
        <v>3.555791565065258E-4</v>
      </c>
      <c r="MB210" s="12"/>
      <c r="MC210" s="11">
        <f t="shared" si="1688"/>
        <v>3.6424912456638225E-4</v>
      </c>
      <c r="MD210" s="10">
        <f t="shared" si="1330"/>
        <v>91.466262121079751</v>
      </c>
      <c r="ME210" s="9">
        <f t="shared" si="951"/>
        <v>94.27480514492126</v>
      </c>
      <c r="MF210" s="9">
        <f t="shared" si="952"/>
        <v>88.385386206815255</v>
      </c>
      <c r="MG210" s="115">
        <f t="shared" si="1331"/>
        <v>91.33009567586825</v>
      </c>
      <c r="MH210" s="15">
        <f t="shared" si="1332"/>
        <v>3.6375776162854943E-4</v>
      </c>
      <c r="MI210" s="12"/>
      <c r="MJ210" s="11">
        <f t="shared" si="1689"/>
        <v>3.7242724396948658E-4</v>
      </c>
      <c r="MK210" s="10">
        <f t="shared" si="1333"/>
        <v>91.395233580030052</v>
      </c>
      <c r="ML210" s="9">
        <f t="shared" si="953"/>
        <v>94.26999352042354</v>
      </c>
      <c r="MM210" s="9">
        <f t="shared" si="954"/>
        <v>88.24843597420967</v>
      </c>
      <c r="MN210" s="115">
        <f t="shared" si="1334"/>
        <v>91.259214747316605</v>
      </c>
      <c r="MO210" s="15">
        <f t="shared" si="1335"/>
        <v>3.7191925341834589E-4</v>
      </c>
      <c r="MP210" s="12"/>
      <c r="MQ210" s="11">
        <f t="shared" si="1690"/>
        <v>3.8058820342837414E-4</v>
      </c>
      <c r="MR210" s="10">
        <f t="shared" si="1336"/>
        <v>91.324124875695006</v>
      </c>
      <c r="MS210" s="9">
        <f t="shared" si="955"/>
        <v>94.264963560641846</v>
      </c>
      <c r="MT210" s="9">
        <f t="shared" si="956"/>
        <v>88.111548164989514</v>
      </c>
      <c r="MU210" s="115">
        <f t="shared" si="1337"/>
        <v>91.18825586281568</v>
      </c>
      <c r="MV210" s="15">
        <f t="shared" si="1338"/>
        <v>3.8006340425376158E-4</v>
      </c>
      <c r="MW210" s="12"/>
      <c r="MX210" s="11">
        <f t="shared" si="1691"/>
        <v>3.887317738153909E-4</v>
      </c>
      <c r="MY210" s="10">
        <f t="shared" si="1339"/>
        <v>91.252933473785291</v>
      </c>
      <c r="MZ210" s="9">
        <f t="shared" si="957"/>
        <v>94.259710900549294</v>
      </c>
      <c r="NA210" s="9">
        <f t="shared" si="958"/>
        <v>87.974722057368325</v>
      </c>
      <c r="NB210" s="115">
        <f t="shared" si="1340"/>
        <v>91.117216478958809</v>
      </c>
      <c r="NC210" s="15">
        <f t="shared" si="1341"/>
        <v>3.8818998911141142E-4</v>
      </c>
      <c r="ND210" s="12"/>
      <c r="NE210" s="11">
        <f t="shared" si="1692"/>
        <v>3.9685772859327444E-4</v>
      </c>
      <c r="NF210" s="10">
        <f t="shared" si="1342"/>
        <v>91.181656856073971</v>
      </c>
      <c r="NG210" s="9">
        <f t="shared" si="959"/>
        <v>94.254231212285092</v>
      </c>
      <c r="NH210" s="9">
        <f t="shared" si="960"/>
        <v>87.837956924429278</v>
      </c>
      <c r="NI210" s="115">
        <f t="shared" si="1343"/>
        <v>91.046094068357178</v>
      </c>
      <c r="NJ210" s="15">
        <f t="shared" si="1344"/>
        <v>3.9629878558033663E-4</v>
      </c>
      <c r="NK210" s="12"/>
      <c r="NL210" s="11">
        <f t="shared" si="1693"/>
        <v>4.0496584382960506E-4</v>
      </c>
      <c r="NM210" s="10">
        <f t="shared" si="1345"/>
        <v>91.110292520682222</v>
      </c>
      <c r="NN210" s="9">
        <f t="shared" si="961"/>
        <v>94.248520205544466</v>
      </c>
      <c r="NO210" s="9">
        <f t="shared" si="962"/>
        <v>87.701252034306989</v>
      </c>
      <c r="NP210" s="115">
        <f t="shared" si="1346"/>
        <v>90.974886119925728</v>
      </c>
      <c r="NQ210" s="15">
        <f t="shared" si="1347"/>
        <v>4.0438957387485449E-4</v>
      </c>
      <c r="NR210" s="12"/>
      <c r="NS210" s="11">
        <f t="shared" si="1694"/>
        <v>4.1305589821043833E-4</v>
      </c>
      <c r="NT210" s="10">
        <f t="shared" si="1348"/>
        <v>91.03883798236059</v>
      </c>
      <c r="NU210" s="9">
        <f t="shared" si="963"/>
        <v>94.242573627957654</v>
      </c>
      <c r="NV210" s="9">
        <f t="shared" si="964"/>
        <v>87.564606650369171</v>
      </c>
      <c r="NW210" s="115">
        <f t="shared" si="1349"/>
        <v>90.903590139163413</v>
      </c>
      <c r="NX210" s="15">
        <f t="shared" si="1350"/>
        <v>4.1246213684675517E-4</v>
      </c>
      <c r="NY210" s="12"/>
      <c r="NZ210" s="11">
        <f t="shared" si="1695"/>
        <v>4.2112767305328518E-4</v>
      </c>
      <c r="OA210" s="10">
        <f t="shared" si="1351"/>
        <v>90.967290772764642</v>
      </c>
      <c r="OB210" s="9">
        <f t="shared" si="965"/>
        <v>94.236387265457878</v>
      </c>
      <c r="OC210" s="9">
        <f t="shared" si="966"/>
        <v>87.42802003139829</v>
      </c>
      <c r="OD210" s="115">
        <f t="shared" si="1352"/>
        <v>90.832203648428077</v>
      </c>
      <c r="OE210" s="15">
        <f t="shared" si="1353"/>
        <v>4.2051625999680188E-4</v>
      </c>
      <c r="OF210" s="12"/>
      <c r="OG210" s="11">
        <f t="shared" si="1696"/>
        <v>4.2918095231940176E-4</v>
      </c>
      <c r="OH210" s="10">
        <f t="shared" si="1354"/>
        <v>90.895648440725111</v>
      </c>
      <c r="OI210" s="9">
        <f t="shared" si="967"/>
        <v>94.22995694263841</v>
      </c>
      <c r="OJ210" s="9">
        <f t="shared" si="968"/>
        <v>87.291491431773764</v>
      </c>
      <c r="OK210" s="115">
        <f t="shared" si="1355"/>
        <v>90.76072418720608</v>
      </c>
      <c r="OL210" s="15">
        <f t="shared" si="1356"/>
        <v>4.2855173148553214E-4</v>
      </c>
      <c r="OM210" s="12"/>
      <c r="ON210" s="11">
        <f t="shared" si="1697"/>
        <v>4.3721552262536315E-4</v>
      </c>
      <c r="OO210" s="10">
        <f t="shared" si="1357"/>
        <v>90.823908552512847</v>
      </c>
      <c r="OP210" s="9">
        <f t="shared" si="969"/>
        <v>94.2232785230986</v>
      </c>
      <c r="OQ210" s="9">
        <f t="shared" si="970"/>
        <v>87.155020101653037</v>
      </c>
      <c r="OR210" s="115">
        <f t="shared" si="1358"/>
        <v>90.689149312375818</v>
      </c>
      <c r="OS210" s="15">
        <f t="shared" si="1359"/>
        <v>4.3656834214344999E-4</v>
      </c>
      <c r="OT210" s="12"/>
      <c r="OU210" s="11">
        <f t="shared" si="1698"/>
        <v>4.452311732540438E-4</v>
      </c>
      <c r="OV210" s="10">
        <f t="shared" si="1360"/>
        <v>90.752068692097623</v>
      </c>
      <c r="OW210" s="9">
        <f t="shared" si="971"/>
        <v>94.216347909779003</v>
      </c>
      <c r="OX210" s="9">
        <f t="shared" si="972"/>
        <v>87.018605287154429</v>
      </c>
      <c r="OY210" s="115">
        <f t="shared" si="1361"/>
        <v>90.617476598466709</v>
      </c>
      <c r="OZ210" s="15">
        <f t="shared" si="1362"/>
        <v>4.4456588548043156E-4</v>
      </c>
      <c r="PA210" s="12"/>
      <c r="PB210" s="11">
        <f t="shared" si="1699"/>
        <v>4.5322769616478159E-4</v>
      </c>
      <c r="PC210" s="10">
        <f t="shared" si="1363"/>
        <v>90.680126461402395</v>
      </c>
      <c r="PD210" s="9">
        <f t="shared" si="973"/>
        <v>94.209161045285484</v>
      </c>
      <c r="PE210" s="9">
        <f t="shared" si="974"/>
        <v>86.882246230538158</v>
      </c>
      <c r="PF210" s="115">
        <f t="shared" si="1364"/>
        <v>90.545703637911828</v>
      </c>
      <c r="PG210" s="15">
        <f t="shared" si="1365"/>
        <v>4.5254415769455352E-4</v>
      </c>
      <c r="PH210" s="12"/>
      <c r="PI210" s="11">
        <f t="shared" si="1700"/>
        <v>4.612048860029959E-4</v>
      </c>
      <c r="PJ210" s="10">
        <f t="shared" si="1366"/>
        <v>90.608079480551112</v>
      </c>
      <c r="PK210" s="9">
        <f t="shared" si="975"/>
        <v>94.201713912202422</v>
      </c>
      <c r="PL210" s="9">
        <f t="shared" si="976"/>
        <v>86.745942170387707</v>
      </c>
      <c r="PM210" s="115">
        <f t="shared" si="1367"/>
        <v>90.473828041295064</v>
      </c>
      <c r="PN210" s="15">
        <f t="shared" si="1368"/>
        <v>4.6050295768025222E-4</v>
      </c>
      <c r="PO210" s="12"/>
      <c r="PP210" s="11">
        <f t="shared" si="1701"/>
        <v>4.6916254010909668E-4</v>
      </c>
      <c r="PQ210" s="10">
        <f t="shared" si="1369"/>
        <v>90.535925388111195</v>
      </c>
      <c r="PR210" s="9">
        <f t="shared" si="977"/>
        <v>94.194002533394936</v>
      </c>
      <c r="PS210" s="9">
        <f t="shared" si="978"/>
        <v>86.609692341792297</v>
      </c>
      <c r="PT210" s="115">
        <f t="shared" si="1370"/>
        <v>90.401847437593617</v>
      </c>
      <c r="PU210" s="15">
        <f t="shared" si="1371"/>
        <v>4.6844208703570201E-4</v>
      </c>
      <c r="PV210" s="12"/>
      <c r="PW210" s="11">
        <f t="shared" si="1702"/>
        <v>4.7710045852663669E-4</v>
      </c>
      <c r="PX210" s="10">
        <f t="shared" si="1372"/>
        <v>90.463661841331131</v>
      </c>
      <c r="PY210" s="9">
        <f t="shared" si="979"/>
        <v>94.186022972300265</v>
      </c>
      <c r="PZ210" s="9">
        <f t="shared" si="980"/>
        <v>86.473495976525939</v>
      </c>
      <c r="QA210" s="115">
        <f t="shared" si="1373"/>
        <v>90.329759474413095</v>
      </c>
      <c r="QB210" s="15">
        <f t="shared" si="1374"/>
        <v>4.763613500697667E-4</v>
      </c>
      <c r="QC210" s="12"/>
      <c r="QD210" s="11">
        <f t="shared" si="1703"/>
        <v>4.8501844401001456E-4</v>
      </c>
      <c r="QE210" s="10">
        <f t="shared" si="1375"/>
        <v>90.391286516370826</v>
      </c>
      <c r="QF210" s="9">
        <f t="shared" si="981"/>
        <v>94.17777133320817</v>
      </c>
      <c r="QG210" s="9">
        <f t="shared" si="982"/>
        <v>86.33735230322938</v>
      </c>
      <c r="QH210" s="115">
        <f t="shared" si="1376"/>
        <v>90.257561818218775</v>
      </c>
      <c r="QI210" s="15">
        <f t="shared" si="1377"/>
        <v>4.8426055380807191E-4</v>
      </c>
      <c r="QJ210" s="12"/>
      <c r="QK210" s="11">
        <f t="shared" si="1704"/>
        <v>4.9291630203130332E-4</v>
      </c>
      <c r="QL210" s="10">
        <f t="shared" si="1378"/>
        <v>90.318797108527988</v>
      </c>
      <c r="QM210" s="9">
        <f t="shared" si="983"/>
        <v>94.169243761530595</v>
      </c>
      <c r="QN210" s="9">
        <f t="shared" si="984"/>
        <v>86.201260547589385</v>
      </c>
      <c r="QO210" s="115">
        <f t="shared" si="1379"/>
        <v>90.18525215455999</v>
      </c>
      <c r="QP210" s="15">
        <f t="shared" si="1380"/>
        <v>4.9213950799859604E-4</v>
      </c>
      <c r="QQ210" s="12"/>
      <c r="QR210" s="11">
        <f t="shared" si="1705"/>
        <v>5.0079384078657732E-4</v>
      </c>
      <c r="QS210" s="10">
        <f t="shared" si="1381"/>
        <v>90.246191332457727</v>
      </c>
      <c r="QT210" s="9">
        <f t="shared" si="985"/>
        <v>94.160436444060394</v>
      </c>
      <c r="QU210" s="9">
        <f t="shared" si="986"/>
        <v>86.065219932518502</v>
      </c>
      <c r="QV210" s="115">
        <f t="shared" si="1382"/>
        <v>90.112828188289456</v>
      </c>
      <c r="QW210" s="15">
        <f t="shared" si="1383"/>
        <v>4.9999802511653806E-4</v>
      </c>
      <c r="QX210" s="12"/>
      <c r="QY210" s="11">
        <f t="shared" si="1706"/>
        <v>5.0865087120153477E-4</v>
      </c>
      <c r="QZ210" s="10">
        <f t="shared" si="1384"/>
        <v>90.17346692238695</v>
      </c>
      <c r="RA210" s="9">
        <f t="shared" si="987"/>
        <v>94.151345609219362</v>
      </c>
      <c r="RB210" s="9">
        <f t="shared" si="988"/>
        <v>85.929229678333883</v>
      </c>
      <c r="RC210" s="115">
        <f t="shared" si="1385"/>
        <v>90.040287643776622</v>
      </c>
      <c r="RD210" s="15">
        <f t="shared" si="1386"/>
        <v>5.0783592036860109E-4</v>
      </c>
      <c r="RE210" s="12"/>
      <c r="RF210" s="11">
        <f t="shared" si="1707"/>
        <v>5.1648720693650064E-4</v>
      </c>
      <c r="RG210" s="10">
        <f t="shared" si="1387"/>
        <v>90.100621632322898</v>
      </c>
      <c r="RH210" s="9">
        <f t="shared" si="989"/>
        <v>94.141967527295435</v>
      </c>
      <c r="RI210" s="9">
        <f t="shared" si="990"/>
        <v>85.793289002935197</v>
      </c>
      <c r="RJ210" s="115">
        <f t="shared" si="1388"/>
        <v>89.967628265115309</v>
      </c>
      <c r="RK210" s="15">
        <f t="shared" si="1389"/>
        <v>5.156530116966452E-4</v>
      </c>
      <c r="RL210" s="12"/>
      <c r="RM210" s="11">
        <f t="shared" si="1708"/>
        <v>5.2430266439081757E-4</v>
      </c>
      <c r="RN210" s="10">
        <f t="shared" si="1390"/>
        <v>90.027653236255844</v>
      </c>
      <c r="RO210" s="9">
        <f t="shared" si="991"/>
        <v>94.132298510669287</v>
      </c>
      <c r="RP210" s="9">
        <f t="shared" si="992"/>
        <v>85.657397121982456</v>
      </c>
      <c r="RQ210" s="115">
        <f t="shared" si="1391"/>
        <v>89.894847816325864</v>
      </c>
      <c r="RR210" s="15">
        <f t="shared" si="1392"/>
        <v>5.2344911978070537E-4</v>
      </c>
      <c r="RS210" s="12"/>
      <c r="RT210" s="11">
        <f t="shared" si="1709"/>
        <v>5.3209706270657912E-4</v>
      </c>
      <c r="RU210" s="10">
        <f t="shared" si="1393"/>
        <v>89.954559528356356</v>
      </c>
      <c r="RV210" s="9">
        <f t="shared" si="993"/>
        <v>94.122334914030162</v>
      </c>
      <c r="RW210" s="9">
        <f t="shared" si="994"/>
        <v>85.521553249072454</v>
      </c>
      <c r="RX210" s="115">
        <f t="shared" si="1394"/>
        <v>89.821944081551308</v>
      </c>
      <c r="RY210" s="15">
        <f t="shared" si="1395"/>
        <v>5.3122406804142434E-4</v>
      </c>
      <c r="RZ210" s="12"/>
      <c r="SA210" s="11">
        <f t="shared" si="1710"/>
        <v>5.3987022377177088E-4</v>
      </c>
      <c r="SB210" s="10">
        <f t="shared" si="1396"/>
        <v>89.881338323166574</v>
      </c>
      <c r="SC210" s="9">
        <f t="shared" si="995"/>
        <v>94.112073134581223</v>
      </c>
      <c r="SD210" s="9">
        <f t="shared" si="996"/>
        <v>85.385756595914174</v>
      </c>
      <c r="SE210" s="115">
        <f t="shared" si="1397"/>
        <v>89.748914865247698</v>
      </c>
      <c r="SF210" s="15">
        <f t="shared" si="1398"/>
        <v>5.3897768264190269E-4</v>
      </c>
      <c r="SG210" s="12"/>
      <c r="SH210" s="11">
        <f t="shared" si="1711"/>
        <v>5.4762197222282762E-4</v>
      </c>
      <c r="SI210" s="10">
        <f t="shared" si="1399"/>
        <v>89.807987455785621</v>
      </c>
      <c r="SJ210" s="9">
        <f t="shared" si="997"/>
        <v>94.101509612234253</v>
      </c>
      <c r="SK210" s="9">
        <f t="shared" si="998"/>
        <v>85.25000637250433</v>
      </c>
      <c r="SL210" s="115">
        <f t="shared" si="1400"/>
        <v>89.675757992369284</v>
      </c>
      <c r="SM210" s="15">
        <f t="shared" si="1401"/>
        <v>5.4670979248887892E-4</v>
      </c>
      <c r="SN210" s="12"/>
      <c r="SO210" s="11">
        <f t="shared" si="1712"/>
        <v>5.5535213544651181E-4</v>
      </c>
      <c r="SP210" s="10">
        <f t="shared" si="1402"/>
        <v>89.734504782049811</v>
      </c>
      <c r="SQ210" s="9">
        <f t="shared" si="999"/>
        <v>94.090640829793912</v>
      </c>
      <c r="SR210" s="9">
        <f t="shared" si="1000"/>
        <v>85.114301787300647</v>
      </c>
      <c r="SS210" s="115">
        <f t="shared" si="1403"/>
        <v>89.60247130854728</v>
      </c>
      <c r="ST210" s="15">
        <f t="shared" si="1404"/>
        <v>5.5442022923340691E-4</v>
      </c>
      <c r="SU210" s="12"/>
      <c r="SV210" s="11">
        <f t="shared" si="1713"/>
        <v>5.6306054358127623E-4</v>
      </c>
      <c r="SW210" s="10">
        <f t="shared" si="1405"/>
        <v>89.660888178706486</v>
      </c>
      <c r="SX210" s="9">
        <f t="shared" si="1001"/>
        <v>94.079463313131583</v>
      </c>
      <c r="SY210" s="9">
        <f t="shared" si="1002"/>
        <v>84.978642047394573</v>
      </c>
      <c r="SZ210" s="115">
        <f t="shared" si="1406"/>
        <v>89.529052680263078</v>
      </c>
      <c r="TA210" s="15">
        <f t="shared" si="1407"/>
        <v>5.6210882727093293E-4</v>
      </c>
      <c r="TB210" s="12"/>
      <c r="TC210" s="11">
        <f t="shared" si="1714"/>
        <v>5.7074702951801816E-4</v>
      </c>
      <c r="TD210" s="10">
        <f t="shared" si="1408"/>
        <v>89.58713554358232</v>
      </c>
      <c r="TE210" s="9">
        <f t="shared" si="1003"/>
        <v>94.067973631348806</v>
      </c>
      <c r="TF210" s="9">
        <f t="shared" si="1004"/>
        <v>84.843026358683844</v>
      </c>
      <c r="TG210" s="115">
        <f t="shared" si="1409"/>
        <v>89.455499995016325</v>
      </c>
      <c r="TH210" s="15">
        <f t="shared" si="1410"/>
        <v>5.6977542374072351E-4</v>
      </c>
      <c r="TI210" s="12"/>
      <c r="TJ210" s="11">
        <f t="shared" si="1715"/>
        <v>5.7841142890017821E-4</v>
      </c>
      <c r="TK210" s="10">
        <f t="shared" si="1411"/>
        <v>89.513244795746402</v>
      </c>
      <c r="TL210" s="9">
        <f t="shared" si="1005"/>
        <v>94.056168396930474</v>
      </c>
      <c r="TM210" s="9">
        <f t="shared" si="1006"/>
        <v>84.707453926041921</v>
      </c>
      <c r="TN210" s="115">
        <f t="shared" si="1412"/>
        <v>89.381811161486198</v>
      </c>
      <c r="TO210" s="15">
        <f t="shared" si="1413"/>
        <v>5.7741985852486678E-4</v>
      </c>
      <c r="TP210" s="12"/>
      <c r="TQ210" s="11">
        <f t="shared" si="1716"/>
        <v>5.8605358012340494E-4</v>
      </c>
      <c r="TR210" s="10">
        <f t="shared" si="1414"/>
        <v>89.439213875666553</v>
      </c>
      <c r="TS210" s="9">
        <f t="shared" si="1007"/>
        <v>94.044044265887777</v>
      </c>
      <c r="TT210" s="9">
        <f t="shared" si="1008"/>
        <v>84.571923953487712</v>
      </c>
      <c r="TU210" s="115">
        <f t="shared" si="1415"/>
        <v>89.307984109687737</v>
      </c>
      <c r="TV210" s="15">
        <f t="shared" si="1416"/>
        <v>5.8504197424661861E-4</v>
      </c>
      <c r="TW210" s="12"/>
      <c r="TX210" s="11">
        <f t="shared" si="1717"/>
        <v>5.9367332433454508E-4</v>
      </c>
      <c r="TY210" s="10">
        <f t="shared" si="1417"/>
        <v>89.365040745360702</v>
      </c>
      <c r="TZ210" s="9">
        <f t="shared" si="1009"/>
        <v>94.031597937891007</v>
      </c>
      <c r="UA210" s="9">
        <f t="shared" si="1010"/>
        <v>84.436435644354077</v>
      </c>
      <c r="UB210" s="115">
        <f t="shared" si="1418"/>
        <v>89.234016791122542</v>
      </c>
      <c r="UC210" s="15">
        <f t="shared" si="1419"/>
        <v>5.9264161626819238E-4</v>
      </c>
      <c r="UD210" s="12"/>
      <c r="UE210" s="11">
        <f t="shared" si="1718"/>
        <v>6.0127050543007984E-4</v>
      </c>
      <c r="UF210" s="10">
        <f t="shared" si="1420"/>
        <v>89.290723388542574</v>
      </c>
      <c r="UG210" s="9">
        <f t="shared" si="1011"/>
        <v>94.018826156392265</v>
      </c>
      <c r="UH210" s="9">
        <f t="shared" si="1012"/>
        <v>84.300988201453833</v>
      </c>
      <c r="UI210" s="115">
        <f t="shared" si="1421"/>
        <v>89.159907178923049</v>
      </c>
      <c r="UJ210" s="15">
        <f t="shared" si="1422"/>
        <v>6.0021863268809453E-4</v>
      </c>
      <c r="UK210" s="12"/>
      <c r="UL210" s="11">
        <f t="shared" si="1719"/>
        <v>6.0884497005408511E-4</v>
      </c>
      <c r="UM210" s="10">
        <f t="shared" si="1423"/>
        <v>89.216259810761073</v>
      </c>
      <c r="UN210" s="9">
        <f t="shared" si="1013"/>
        <v>94.005725708738211</v>
      </c>
      <c r="UO210" s="9">
        <f t="shared" si="1014"/>
        <v>84.165580827245392</v>
      </c>
      <c r="UP210" s="115">
        <f t="shared" si="1424"/>
        <v>89.085653267991802</v>
      </c>
      <c r="UQ210" s="15">
        <f t="shared" si="1425"/>
        <v>6.0777287433784867E-4</v>
      </c>
      <c r="UR210" s="12"/>
      <c r="US210" s="11">
        <f t="shared" si="1720"/>
        <v>6.1639656759558204E-4</v>
      </c>
      <c r="UT210" s="10">
        <f t="shared" si="1426"/>
        <v>89.141648039534488</v>
      </c>
      <c r="UU210" s="9">
        <f t="shared" si="1015"/>
        <v>93.992293426272894</v>
      </c>
      <c r="UV210" s="9">
        <f t="shared" si="1016"/>
        <v>84.030212723997167</v>
      </c>
      <c r="UW210" s="115">
        <f t="shared" si="1427"/>
        <v>89.011253075135031</v>
      </c>
      <c r="UX210" s="15">
        <f t="shared" si="1428"/>
        <v>6.1530419477819672E-4</v>
      </c>
      <c r="UY210" s="12"/>
      <c r="UZ210" s="11">
        <f t="shared" si="1721"/>
        <v>6.2392515018534084E-4</v>
      </c>
      <c r="VA210" s="10">
        <f t="shared" si="1429"/>
        <v>89.06688612447914</v>
      </c>
      <c r="VB210" s="9">
        <f t="shared" si="1017"/>
        <v>93.978526184430763</v>
      </c>
      <c r="VC210" s="9">
        <f t="shared" si="1018"/>
        <v>83.894883093948962</v>
      </c>
      <c r="VD210" s="115">
        <f t="shared" si="1430"/>
        <v>88.936704639189855</v>
      </c>
      <c r="VE210" s="15">
        <f t="shared" si="1431"/>
        <v>6.2281245029487554E-4</v>
      </c>
      <c r="VF210" s="12"/>
      <c r="VG210" s="11">
        <f t="shared" si="1722"/>
        <v>6.3143057269226068E-4</v>
      </c>
      <c r="VH210" s="10">
        <f t="shared" si="1432"/>
        <v>88.991972137431588</v>
      </c>
      <c r="VI210" s="9">
        <f t="shared" si="1019"/>
        <v>93.964420902819924</v>
      </c>
      <c r="VJ210" s="9">
        <f t="shared" si="1020"/>
        <v>83.759591139473827</v>
      </c>
      <c r="VK210" s="115">
        <f t="shared" si="1433"/>
        <v>88.862006021146868</v>
      </c>
      <c r="VL210" s="15">
        <f t="shared" si="1434"/>
        <v>6.3029749989375913E-4</v>
      </c>
      <c r="VM210" s="12"/>
      <c r="VN210" s="11">
        <f t="shared" si="1723"/>
        <v>6.3891269271909893E-4</v>
      </c>
      <c r="VO210" s="10">
        <f t="shared" si="1435"/>
        <v>88.916904172566205</v>
      </c>
      <c r="VP210" s="9">
        <f t="shared" si="1021"/>
        <v>93.94997454529576</v>
      </c>
      <c r="VQ210" s="9">
        <f t="shared" si="1022"/>
        <v>83.624336063237493</v>
      </c>
      <c r="VR210" s="115">
        <f t="shared" si="1436"/>
        <v>88.787155304266633</v>
      </c>
      <c r="VS210" s="15">
        <f t="shared" si="1437"/>
        <v>6.3775920529556126E-4</v>
      </c>
      <c r="VT210" s="12"/>
      <c r="VU210" s="11">
        <f t="shared" si="1724"/>
        <v>6.463713705977469E-4</v>
      </c>
      <c r="VV210" s="10">
        <f t="shared" si="1438"/>
        <v>88.841680346506735</v>
      </c>
      <c r="VW210" s="9">
        <f t="shared" si="1023"/>
        <v>93.935184120024985</v>
      </c>
      <c r="VX210" s="9">
        <f t="shared" si="1024"/>
        <v>83.489117068355313</v>
      </c>
      <c r="VY210" s="115">
        <f t="shared" si="1439"/>
        <v>88.712150594190149</v>
      </c>
      <c r="VZ210" s="15">
        <f t="shared" si="1440"/>
        <v>6.4519743093010336E-4</v>
      </c>
      <c r="WA210" s="12"/>
      <c r="WB210" s="11">
        <f t="shared" si="1725"/>
        <v>6.5380646938406042E-4</v>
      </c>
      <c r="WC210" s="10">
        <f t="shared" si="1441"/>
        <v>88.766298798431805</v>
      </c>
      <c r="WD210" s="9">
        <f t="shared" si="1025"/>
        <v>93.92004667954032</v>
      </c>
      <c r="WE210" s="9">
        <f t="shared" si="1026"/>
        <v>83.35393335854927</v>
      </c>
      <c r="WF210" s="115">
        <f t="shared" si="1442"/>
        <v>88.636990019044788</v>
      </c>
      <c r="WG210" s="15">
        <f t="shared" si="1443"/>
        <v>6.5261204392998119E-4</v>
      </c>
      <c r="WH210" s="12"/>
      <c r="WI210" s="11">
        <f t="shared" si="1726"/>
        <v>6.6121785485208752E-4</v>
      </c>
      <c r="WJ210" s="10">
        <f t="shared" si="1444"/>
        <v>88.690757690175758</v>
      </c>
      <c r="WK210" s="9">
        <f t="shared" si="1027"/>
        <v>93.904559320785651</v>
      </c>
      <c r="WL210" s="9">
        <f t="shared" si="1028"/>
        <v>83.218784138301771</v>
      </c>
      <c r="WM210" s="115">
        <f t="shared" si="1445"/>
        <v>88.561671729543718</v>
      </c>
      <c r="WN210" s="15">
        <f t="shared" si="1446"/>
        <v>6.6000291412386235E-4</v>
      </c>
      <c r="WO210" s="12"/>
      <c r="WP210" s="11">
        <f t="shared" si="1727"/>
        <v>6.6860539548790183E-4</v>
      </c>
      <c r="WQ210" s="10">
        <f t="shared" si="1447"/>
        <v>88.615055206323206</v>
      </c>
      <c r="WR210" s="9">
        <f t="shared" si="1029"/>
        <v>93.88871918515207</v>
      </c>
      <c r="WS210" s="9">
        <f t="shared" si="1030"/>
        <v>83.083668613008854</v>
      </c>
      <c r="WT210" s="115">
        <f t="shared" si="1448"/>
        <v>88.486193899080462</v>
      </c>
      <c r="WU210" s="15">
        <f t="shared" si="1449"/>
        <v>6.6736991402925735E-4</v>
      </c>
      <c r="WV210" s="12"/>
      <c r="WW210" s="11">
        <f t="shared" si="1728"/>
        <v>6.7596896248289643E-4</v>
      </c>
      <c r="WX210" s="10">
        <f t="shared" si="1450"/>
        <v>88.539189554298645</v>
      </c>
      <c r="WY210" s="9">
        <f t="shared" si="1031"/>
        <v>93.872523458504716</v>
      </c>
      <c r="WZ210" s="9">
        <f t="shared" si="1032"/>
        <v>82.948585989130876</v>
      </c>
      <c r="XA210" s="115">
        <f t="shared" si="1451"/>
        <v>88.410554723817796</v>
      </c>
      <c r="XB210" s="15">
        <f t="shared" si="1452"/>
        <v>6.7471291884485334E-4</v>
      </c>
      <c r="XC210" s="12"/>
      <c r="XD210" s="11">
        <f t="shared" si="1729"/>
        <v>6.8330842972664824E-4</v>
      </c>
      <c r="XE210" s="10">
        <f t="shared" si="1453"/>
        <v>88.463158964450244</v>
      </c>
      <c r="XF210" s="9">
        <f t="shared" si="1033"/>
        <v>93.855969371200487</v>
      </c>
      <c r="XG210" s="9">
        <f t="shared" si="1034"/>
        <v>82.813535474341379</v>
      </c>
      <c r="XH210" s="115">
        <f t="shared" si="1454"/>
        <v>88.334752422770933</v>
      </c>
      <c r="XI210" s="15">
        <f t="shared" si="1455"/>
        <v>6.8203180644242731E-4</v>
      </c>
      <c r="XJ210" s="12"/>
      <c r="XK210" s="11">
        <f t="shared" si="1730"/>
        <v>6.9062367379932375E-4</v>
      </c>
      <c r="XL210" s="10">
        <f t="shared" si="1456"/>
        <v>88.386961690128203</v>
      </c>
      <c r="XM210" s="9">
        <f t="shared" si="1035"/>
        <v>93.839054198096903</v>
      </c>
      <c r="XN210" s="9">
        <f t="shared" si="1036"/>
        <v>82.6785162776752</v>
      </c>
      <c r="XO210" s="115">
        <f t="shared" si="1457"/>
        <v>88.258785237886059</v>
      </c>
      <c r="XP210" s="15">
        <f t="shared" si="1458"/>
        <v>6.8932645735823828E-4</v>
      </c>
      <c r="XQ210" s="12"/>
      <c r="XR210" s="11">
        <f t="shared" si="1731"/>
        <v>6.9791457396356884E-4</v>
      </c>
      <c r="XS210" s="10">
        <f t="shared" si="1459"/>
        <v>88.310596007758264</v>
      </c>
      <c r="XT210" s="9">
        <f t="shared" si="1037"/>
        <v>93.82177525855208</v>
      </c>
      <c r="XU210" s="9">
        <f t="shared" si="1038"/>
        <v>82.543527609672907</v>
      </c>
      <c r="XV210" s="115">
        <f t="shared" si="1460"/>
        <v>88.182651434112501</v>
      </c>
      <c r="XW210" s="15">
        <f t="shared" si="1461"/>
        <v>6.9659675478411028E-4</v>
      </c>
      <c r="XX210" s="12"/>
      <c r="XY210" s="11">
        <f t="shared" si="1732"/>
        <v>7.0518101215606829E-4</v>
      </c>
      <c r="XZ210" s="10">
        <f t="shared" si="1462"/>
        <v>88.234060216908944</v>
      </c>
      <c r="YA210" s="9">
        <f t="shared" si="1039"/>
        <v>93.804129916415931</v>
      </c>
      <c r="YB210" s="9">
        <f t="shared" si="1040"/>
        <v>82.4085686825251</v>
      </c>
      <c r="YC210" s="115">
        <f t="shared" si="1463"/>
        <v>88.106349299470509</v>
      </c>
      <c r="YD210" s="15">
        <f t="shared" si="1464"/>
        <v>7.0384258455797157E-4</v>
      </c>
      <c r="YE210" s="12"/>
      <c r="YF210" s="11">
        <f t="shared" si="1733"/>
        <v>7.1242287297855131E-4</v>
      </c>
      <c r="YG210" s="10">
        <f t="shared" si="1465"/>
        <v>88.157352640354389</v>
      </c>
      <c r="YH210" s="9">
        <f t="shared" si="1041"/>
        <v>93.78611558001279</v>
      </c>
      <c r="YI210" s="9">
        <f t="shared" si="1042"/>
        <v>82.273638710213632</v>
      </c>
      <c r="YJ210" s="115">
        <f t="shared" si="1466"/>
        <v>88.029877145113204</v>
      </c>
      <c r="YK210" s="15">
        <f t="shared" si="1467"/>
        <v>7.1106383515405643E-4</v>
      </c>
      <c r="YL210" s="12"/>
      <c r="YM210" s="11">
        <f t="shared" si="1734"/>
        <v>7.1964004368845933E-4</v>
      </c>
      <c r="YN210" s="10">
        <f t="shared" si="1468"/>
        <v>88.08047162413132</v>
      </c>
      <c r="YO210" s="9">
        <f t="shared" si="1043"/>
        <v>93.767729702115503</v>
      </c>
      <c r="YP210" s="9">
        <f t="shared" si="1044"/>
        <v>82.138736908651055</v>
      </c>
      <c r="YQ210" s="115">
        <f t="shared" si="1469"/>
        <v>87.953233305383279</v>
      </c>
      <c r="YR210" s="15">
        <f t="shared" si="1470"/>
        <v>7.1826039767270008E-4</v>
      </c>
      <c r="YS210" s="12"/>
      <c r="YT210" s="11">
        <f t="shared" si="1735"/>
        <v>7.2683241418916079E-4</v>
      </c>
      <c r="YU210" s="10">
        <f t="shared" si="1471"/>
        <v>88.003415537590911</v>
      </c>
      <c r="YV210" s="9">
        <f t="shared" si="1045"/>
        <v>93.748969779911135</v>
      </c>
      <c r="YW210" s="9">
        <f t="shared" si="1046"/>
        <v>82.003862495818495</v>
      </c>
      <c r="YX210" s="115">
        <f t="shared" si="1472"/>
        <v>87.876416137864823</v>
      </c>
      <c r="YY210" s="15">
        <f t="shared" si="1473"/>
        <v>7.254321658297007E-4</v>
      </c>
      <c r="YZ210" s="12"/>
      <c r="ZA210" s="11">
        <f t="shared" si="1736"/>
        <v>7.3399987701975764E-4</v>
      </c>
      <c r="ZB210" s="10">
        <f t="shared" si="1474"/>
        <v>87.926182773445632</v>
      </c>
      <c r="ZC210" s="9">
        <f t="shared" si="1047"/>
        <v>93.729833354958373</v>
      </c>
      <c r="ZD210" s="9">
        <f t="shared" si="1048"/>
        <v>81.8690146919011</v>
      </c>
      <c r="ZE210" s="115">
        <f t="shared" si="1475"/>
        <v>87.799424023429737</v>
      </c>
      <c r="ZF210" s="15">
        <f t="shared" si="1476"/>
        <v>7.3257903594532345E-4</v>
      </c>
      <c r="ZG210" s="12"/>
      <c r="ZH210" s="11">
        <f t="shared" si="1737"/>
        <v>7.4114232734449447E-4</v>
      </c>
      <c r="ZI210" s="10">
        <f t="shared" si="1477"/>
        <v>87.848771747810787</v>
      </c>
      <c r="ZJ210" s="9">
        <f t="shared" si="1049"/>
        <v>93.710318013136742</v>
      </c>
      <c r="ZK210" s="9">
        <f t="shared" si="1050"/>
        <v>81.734192719421884</v>
      </c>
      <c r="ZL210" s="115">
        <f t="shared" si="1478"/>
        <v>87.722255366279313</v>
      </c>
      <c r="ZM210" s="15">
        <f t="shared" si="1479"/>
        <v>7.3970090693289189E-4</v>
      </c>
      <c r="ZN210" s="12"/>
      <c r="ZO210" s="11">
        <f t="shared" si="1738"/>
        <v>7.4825966294176413E-4</v>
      </c>
      <c r="ZP210" s="10">
        <f t="shared" si="1480"/>
        <v>87.771180900241148</v>
      </c>
      <c r="ZQ210" s="9">
        <f t="shared" si="1051"/>
        <v>93.690421384587808</v>
      </c>
      <c r="ZR210" s="9">
        <f t="shared" si="1052"/>
        <v>81.59939580337219</v>
      </c>
      <c r="ZS210" s="115">
        <f t="shared" si="1481"/>
        <v>87.644908593980006</v>
      </c>
      <c r="ZT210" s="15">
        <f t="shared" si="1482"/>
        <v>7.4679768028710486E-4</v>
      </c>
      <c r="ZU210" s="12"/>
      <c r="ZV210" s="11">
        <f t="shared" si="1739"/>
        <v>7.5535178419280067E-4</v>
      </c>
      <c r="ZW210" s="10">
        <f t="shared" si="1483"/>
        <v>87.69340869376191</v>
      </c>
      <c r="ZX210" s="9">
        <f t="shared" si="1053"/>
        <v>93.670141143648408</v>
      </c>
      <c r="ZY210" s="9">
        <f t="shared" si="1054"/>
        <v>81.464623171342339</v>
      </c>
      <c r="ZZ210" s="115">
        <f t="shared" si="1484"/>
        <v>87.567382157495373</v>
      </c>
      <c r="AAA210" s="15">
        <f t="shared" si="1485"/>
        <v>7.5386926007184362E-4</v>
      </c>
      <c r="AAB210" s="12"/>
      <c r="AAC210" s="11">
        <f t="shared" si="1740"/>
        <v>7.6241859406986725E-4</v>
      </c>
      <c r="AAD210" s="10">
        <f t="shared" si="1486"/>
        <v>87.615453614895756</v>
      </c>
      <c r="AAE210" s="9">
        <f t="shared" si="1055"/>
        <v>93.649475008776079</v>
      </c>
      <c r="AAF210" s="9">
        <f t="shared" si="1056"/>
        <v>81.329874053648041</v>
      </c>
      <c r="AAG210" s="115">
        <f t="shared" si="1487"/>
        <v>87.48967453121206</v>
      </c>
      <c r="AAH210" s="15">
        <f t="shared" si="1488"/>
        <v>7.6091555290775E-4</v>
      </c>
      <c r="AAI210" s="12"/>
      <c r="AAJ210" s="11">
        <f t="shared" si="1741"/>
        <v>7.6945999812420092E-4</v>
      </c>
      <c r="AAK210" s="10">
        <f t="shared" si="1489"/>
        <v>87.537314173683939</v>
      </c>
      <c r="AAL210" s="9">
        <f t="shared" si="1057"/>
        <v>93.62842074246683</v>
      </c>
      <c r="AAM210" s="9">
        <f t="shared" si="1058"/>
        <v>81.195147683455787</v>
      </c>
      <c r="AAN210" s="115">
        <f t="shared" si="1490"/>
        <v>87.411784212961308</v>
      </c>
      <c r="AAO210" s="15">
        <f t="shared" si="1491"/>
        <v>7.6793646795941166E-4</v>
      </c>
      <c r="AAP210" s="12"/>
      <c r="AAQ210" s="11">
        <f t="shared" si="1742"/>
        <v>7.7647590447354055E-4</v>
      </c>
      <c r="AAR210" s="10">
        <f t="shared" si="1492"/>
        <v>87.458988903702988</v>
      </c>
      <c r="AAS210" s="9">
        <f t="shared" si="1059"/>
        <v>93.606976151165256</v>
      </c>
      <c r="AAT210" s="9">
        <f t="shared" si="1060"/>
        <v>81.060443296905305</v>
      </c>
      <c r="AAU210" s="115">
        <f t="shared" si="1493"/>
        <v>87.333709724035288</v>
      </c>
      <c r="AAV210" s="15">
        <f t="shared" si="1494"/>
        <v>7.7493191692224166E-4</v>
      </c>
      <c r="AAW210" s="11"/>
      <c r="AAX210" s="11">
        <f t="shared" si="1743"/>
        <v>7.8346622378934353E-4</v>
      </c>
      <c r="AAY210" s="10">
        <f t="shared" si="1495"/>
        <v>87.380476362076223</v>
      </c>
      <c r="AAZ210" s="9">
        <f t="shared" si="1061"/>
        <v>93.585139085167299</v>
      </c>
      <c r="ABA210" s="9">
        <f t="shared" si="1062"/>
        <v>80.925760133230725</v>
      </c>
      <c r="ABB210" s="115">
        <f t="shared" si="1496"/>
        <v>87.255449609199019</v>
      </c>
      <c r="ABC210" s="15">
        <f t="shared" si="1497"/>
        <v>7.8190181400899334E-4</v>
      </c>
      <c r="ABD210" s="11"/>
      <c r="ABE210" s="11">
        <f t="shared" si="1744"/>
        <v>7.9043086928362464E-4</v>
      </c>
      <c r="ABF210" s="10">
        <f t="shared" si="1498"/>
        <v>87.301775129480859</v>
      </c>
      <c r="ABG210" s="9">
        <f t="shared" si="1063"/>
        <v>93.562907438515595</v>
      </c>
      <c r="ABH210" s="9">
        <f t="shared" si="1064"/>
        <v>80.791097434879219</v>
      </c>
      <c r="ABI210" s="115">
        <f t="shared" si="1499"/>
        <v>87.177002436697407</v>
      </c>
      <c r="ABJ210" s="15">
        <f t="shared" si="1500"/>
        <v>7.8884607593596385E-4</v>
      </c>
      <c r="ABK210" s="11"/>
      <c r="ABL210" s="11">
        <f t="shared" si="1745"/>
        <v>7.9736975669546955E-4</v>
      </c>
      <c r="ABM210" s="10">
        <f t="shared" si="1501"/>
        <v>87.222883810150236</v>
      </c>
      <c r="ABN210" s="9">
        <f t="shared" si="1065"/>
        <v>93.540279148887677</v>
      </c>
      <c r="ABO210" s="9">
        <f t="shared" si="1066"/>
        <v>80.656454447626885</v>
      </c>
      <c r="ABP210" s="115">
        <f t="shared" si="1502"/>
        <v>87.098366798257274</v>
      </c>
      <c r="ABQ210" s="15">
        <f t="shared" si="1503"/>
        <v>7.9576462190893301E-4</v>
      </c>
      <c r="ABR210" s="11"/>
      <c r="ABS210" s="11">
        <f t="shared" si="1746"/>
        <v>8.0428280427726818E-4</v>
      </c>
      <c r="ABT210" s="10">
        <f t="shared" si="1504"/>
        <v>87.143801031871078</v>
      </c>
      <c r="ABU210" s="9">
        <f t="shared" si="1067"/>
        <v>93.517252197477049</v>
      </c>
      <c r="ABV210" s="9">
        <f t="shared" si="1068"/>
        <v>80.521830420693121</v>
      </c>
      <c r="ABW210" s="115">
        <f t="shared" si="1505"/>
        <v>87.019541309085085</v>
      </c>
      <c r="ABX210" s="15">
        <f t="shared" si="1506"/>
        <v>8.0265737360875312E-4</v>
      </c>
      <c r="ABY210" s="11"/>
      <c r="ABZ210" s="11">
        <f t="shared" si="1747"/>
        <v>8.1116993278058859E-4</v>
      </c>
      <c r="ACA210" s="10">
        <f t="shared" si="1507"/>
        <v>87.064525445976486</v>
      </c>
      <c r="ACB210" s="9">
        <f t="shared" si="1069"/>
        <v>93.493824608867357</v>
      </c>
      <c r="ACC210" s="9">
        <f t="shared" si="1070"/>
        <v>80.387224606852371</v>
      </c>
      <c r="ACD210" s="115">
        <f t="shared" si="1508"/>
        <v>86.940524607859857</v>
      </c>
      <c r="ACE210" s="15">
        <f t="shared" si="1509"/>
        <v>8.0952425517668159E-4</v>
      </c>
      <c r="ACF210" s="11"/>
      <c r="ACG210" s="11">
        <f t="shared" si="1748"/>
        <v>8.1803106544177514E-4</v>
      </c>
      <c r="ACH210" s="10">
        <f t="shared" si="1510"/>
        <v>86.985055727334128</v>
      </c>
      <c r="ACI210" s="9">
        <f t="shared" si="1071"/>
        <v>93.469994450899691</v>
      </c>
      <c r="ACJ210" s="9">
        <f t="shared" si="1072"/>
        <v>80.252636262544002</v>
      </c>
      <c r="ACK210" s="115">
        <f t="shared" si="1511"/>
        <v>86.861315356721846</v>
      </c>
      <c r="ACL210" s="15">
        <f t="shared" si="1512"/>
        <v>8.1636519319938639E-4</v>
      </c>
      <c r="ACM210" s="11"/>
      <c r="ACN210" s="11">
        <f t="shared" si="1749"/>
        <v>8.2486612796721847E-4</v>
      </c>
      <c r="ACO210" s="10">
        <f t="shared" si="1513"/>
        <v>86.905390574330127</v>
      </c>
      <c r="ACP210" s="9">
        <f t="shared" si="1073"/>
        <v>93.445759834533206</v>
      </c>
      <c r="ACQ210" s="9">
        <f t="shared" si="1074"/>
        <v>80.118064647979082</v>
      </c>
      <c r="ACR210" s="115">
        <f t="shared" si="1514"/>
        <v>86.781912241256151</v>
      </c>
      <c r="ACS210" s="15">
        <f t="shared" si="1515"/>
        <v>8.2318011669375369E-4</v>
      </c>
      <c r="ACT210" s="11"/>
      <c r="ACU210" s="11">
        <f t="shared" si="1750"/>
        <v>8.3167504851839409E-4</v>
      </c>
      <c r="ACV210" s="10">
        <f t="shared" si="1516"/>
        <v>86.825528708848069</v>
      </c>
      <c r="ACW210" s="9">
        <f t="shared" si="1075"/>
        <v>93.421118913699132</v>
      </c>
      <c r="ACX210" s="9">
        <f t="shared" si="1076"/>
        <v>79.983509027246129</v>
      </c>
      <c r="ACY210" s="115">
        <f t="shared" si="1517"/>
        <v>86.70231397047263</v>
      </c>
      <c r="ACZ210" s="15">
        <f t="shared" si="1518"/>
        <v>8.2996895709133516E-4</v>
      </c>
      <c r="ADA210" s="11"/>
      <c r="ADB210" s="11">
        <f t="shared" si="1751"/>
        <v>8.3845775769654713E-4</v>
      </c>
      <c r="ADC210" s="10">
        <f t="shared" si="1519"/>
        <v>86.745468876244217</v>
      </c>
      <c r="ADD210" s="9">
        <f t="shared" si="1077"/>
        <v>93.396069885148407</v>
      </c>
      <c r="ADE210" s="9">
        <f t="shared" si="1078"/>
        <v>79.848968668413292</v>
      </c>
      <c r="ADF210" s="115">
        <f t="shared" si="1520"/>
        <v>86.622519276780849</v>
      </c>
      <c r="ADG210" s="15">
        <f t="shared" si="1521"/>
        <v>8.3673164822262039E-4</v>
      </c>
      <c r="ADH210" s="11"/>
      <c r="ADI210" s="11">
        <f t="shared" si="1752"/>
        <v>8.4521418852718719E-4</v>
      </c>
      <c r="ADJ210" s="10">
        <f t="shared" si="1522"/>
        <v>86.665209845317733</v>
      </c>
      <c r="ADK210" s="9">
        <f t="shared" si="1079"/>
        <v>93.370610988292896</v>
      </c>
      <c r="ADL210" s="9">
        <f t="shared" si="1080"/>
        <v>79.714442843629598</v>
      </c>
      <c r="ADM210" s="115">
        <f t="shared" si="1523"/>
        <v>86.542526915961247</v>
      </c>
      <c r="ADN210" s="15">
        <f t="shared" si="1524"/>
        <v>8.4346812630098529E-4</v>
      </c>
      <c r="ADO210" s="11"/>
      <c r="ADP210" s="11">
        <f t="shared" si="1753"/>
        <v>8.5194427644422514E-4</v>
      </c>
      <c r="ADQ210" s="10">
        <f t="shared" si="1525"/>
        <v>86.584750408277316</v>
      </c>
      <c r="ADR210" s="9">
        <f t="shared" si="1081"/>
        <v>93.344740505040463</v>
      </c>
      <c r="ADS210" s="9">
        <f t="shared" si="1082"/>
        <v>79.579930829222121</v>
      </c>
      <c r="ADT210" s="115">
        <f t="shared" si="1526"/>
        <v>86.462335667131299</v>
      </c>
      <c r="ADU210" s="15">
        <f t="shared" si="1527"/>
        <v>8.5017832990649767E-4</v>
      </c>
      <c r="ADV210" s="11"/>
      <c r="ADW210" s="11">
        <f t="shared" si="1754"/>
        <v>8.5864795927398352E-4</v>
      </c>
      <c r="ADX210" s="10">
        <f t="shared" si="1528"/>
        <v>86.504089380702709</v>
      </c>
      <c r="ADY210" s="9">
        <f t="shared" si="1083"/>
        <v>93.318456759623984</v>
      </c>
      <c r="ADZ210" s="9">
        <f t="shared" si="1084"/>
        <v>79.445431905792958</v>
      </c>
      <c r="AEA210" s="115">
        <f t="shared" si="1529"/>
        <v>86.381944332708471</v>
      </c>
      <c r="AEB210" s="15">
        <f t="shared" si="1530"/>
        <v>8.5686219996937245E-4</v>
      </c>
      <c r="AEC210" s="11"/>
      <c r="AED210" s="11">
        <f t="shared" si="1755"/>
        <v>8.6532517721881939E-4</v>
      </c>
      <c r="AEE210" s="10">
        <f t="shared" si="1531"/>
        <v>86.423225601503106</v>
      </c>
      <c r="AEF210" s="9">
        <f t="shared" si="1085"/>
        <v>93.291758118424369</v>
      </c>
      <c r="AEG210" s="9">
        <f t="shared" si="1086"/>
        <v>79.310945358312352</v>
      </c>
      <c r="AEH210" s="115">
        <f t="shared" si="1532"/>
        <v>86.301351738368368</v>
      </c>
      <c r="AEI210" s="15">
        <f t="shared" si="1533"/>
        <v>8.6351967975327871E-4</v>
      </c>
      <c r="AEJ210" s="11"/>
      <c r="AEK210" s="11">
        <f t="shared" si="1756"/>
        <v>8.7197587284061075E-4</v>
      </c>
      <c r="AEL210" s="10">
        <f t="shared" si="1534"/>
        <v>86.342157932870663</v>
      </c>
      <c r="AEM210" s="9">
        <f t="shared" si="1087"/>
        <v>93.264642989787816</v>
      </c>
      <c r="AEN210" s="9">
        <f t="shared" si="1088"/>
        <v>79.176470476210071</v>
      </c>
      <c r="AEO210" s="115">
        <f t="shared" si="1535"/>
        <v>86.220556732998944</v>
      </c>
      <c r="AEP210" s="15">
        <f t="shared" si="1536"/>
        <v>8.7015071483842259E-4</v>
      </c>
      <c r="AEQ210" s="11"/>
      <c r="AER210" s="11">
        <f t="shared" si="1757"/>
        <v>8.7859999104396931E-4</v>
      </c>
      <c r="AES210" s="10">
        <f t="shared" si="1537"/>
        <v>86.26088526023031</v>
      </c>
      <c r="AET210" s="9">
        <f t="shared" si="1089"/>
        <v>93.237109823837372</v>
      </c>
      <c r="AEU210" s="9">
        <f t="shared" si="1090"/>
        <v>79.042006553464304</v>
      </c>
      <c r="AEV210" s="115">
        <f t="shared" si="1538"/>
        <v>86.139558188650838</v>
      </c>
      <c r="AEW210" s="15">
        <f t="shared" si="1539"/>
        <v>8.7675525310440333E-4</v>
      </c>
      <c r="AEX210" s="11"/>
      <c r="AEY210" s="11">
        <f t="shared" si="1758"/>
        <v>8.8519747905926004E-4</v>
      </c>
      <c r="AEZ210" s="10">
        <f t="shared" si="1540"/>
        <v>86.17940649218545</v>
      </c>
      <c r="AFA210" s="9">
        <f t="shared" si="1091"/>
        <v>93.209157112278902</v>
      </c>
      <c r="AFB210" s="9">
        <f t="shared" si="1092"/>
        <v>78.907552888688883</v>
      </c>
      <c r="AFC210" s="115">
        <f t="shared" si="1541"/>
        <v>86.058355000483886</v>
      </c>
      <c r="AFD210" s="15">
        <f t="shared" si="1542"/>
        <v>8.8333324471285375E-4</v>
      </c>
      <c r="AFE210" s="11"/>
      <c r="AFF210" s="11">
        <f t="shared" si="1759"/>
        <v>8.9176828642535168E-4</v>
      </c>
      <c r="AFG210" s="10">
        <f t="shared" si="1543"/>
        <v>86.09772056046009</v>
      </c>
      <c r="AFH210" s="9">
        <f t="shared" si="1093"/>
        <v>93.180783388201661</v>
      </c>
      <c r="AFI210" s="9">
        <f t="shared" si="1094"/>
        <v>78.773108785217289</v>
      </c>
      <c r="AFJ210" s="115">
        <f t="shared" si="1544"/>
        <v>85.976946086709475</v>
      </c>
      <c r="AFK210" s="15">
        <f t="shared" si="1545"/>
        <v>8.8988464208992406E-4</v>
      </c>
      <c r="AFL210" s="11"/>
      <c r="AFM210" s="11">
        <f t="shared" si="1760"/>
        <v>8.9831236497222927E-4</v>
      </c>
      <c r="AFN210" s="10">
        <f t="shared" si="1546"/>
        <v>86.015826419836657</v>
      </c>
      <c r="AFO210" s="9">
        <f t="shared" si="1095"/>
        <v>93.151987225873526</v>
      </c>
      <c r="AFP210" s="9">
        <f t="shared" si="1096"/>
        <v>78.638673551184695</v>
      </c>
      <c r="AFQ210" s="115">
        <f t="shared" si="1547"/>
        <v>85.895330388529118</v>
      </c>
      <c r="AFR210" s="15">
        <f t="shared" si="1548"/>
        <v>8.9640939990857644E-4</v>
      </c>
      <c r="AFS210" s="11"/>
      <c r="AFT210" s="11">
        <f t="shared" si="1761"/>
        <v>9.0482966880337282E-4</v>
      </c>
      <c r="AFU210" s="10">
        <f t="shared" si="1549"/>
        <v>85.933723048090258</v>
      </c>
      <c r="AFV210" s="9">
        <f t="shared" si="1097"/>
        <v>93.122767240531076</v>
      </c>
      <c r="AFW210" s="9">
        <f t="shared" si="1098"/>
        <v>78.504246499608385</v>
      </c>
      <c r="AFX210" s="115">
        <f t="shared" si="1550"/>
        <v>85.81350687006973</v>
      </c>
      <c r="AFY210" s="15">
        <f t="shared" si="1551"/>
        <v>9.0290747507064796E-4</v>
      </c>
      <c r="AFZ210" s="11"/>
      <c r="AGA210" s="11">
        <f t="shared" si="1762"/>
        <v>9.1132015427792688E-4</v>
      </c>
      <c r="AGB210" s="10">
        <f t="shared" si="1552"/>
        <v>85.851409445919501</v>
      </c>
      <c r="AGC210" s="9">
        <f t="shared" si="1099"/>
        <v>93.093122088164591</v>
      </c>
      <c r="AGD210" s="9">
        <f t="shared" si="1100"/>
        <v>78.369826948464507</v>
      </c>
      <c r="AGE210" s="115">
        <f t="shared" si="1553"/>
        <v>85.731474518314542</v>
      </c>
      <c r="AGF210" s="15">
        <f t="shared" si="1554"/>
        <v>9.0937882668882706E-4</v>
      </c>
      <c r="AGG210" s="11"/>
      <c r="AGH210" s="11">
        <f t="shared" si="1763"/>
        <v>9.1778377999275152E-4</v>
      </c>
      <c r="AGI210" s="10">
        <f t="shared" si="1555"/>
        <v>85.768884636873025</v>
      </c>
      <c r="AGJ210" s="9">
        <f t="shared" si="1101"/>
        <v>93.063050465298147</v>
      </c>
      <c r="AGK210" s="9">
        <f t="shared" si="1102"/>
        <v>78.235414220764326</v>
      </c>
      <c r="AGL210" s="115">
        <f t="shared" si="1556"/>
        <v>85.64923234303123</v>
      </c>
      <c r="AGM210" s="15">
        <f t="shared" si="1557"/>
        <v>9.1582341606836538E-4</v>
      </c>
      <c r="AGN210" s="11"/>
      <c r="AGO210" s="11">
        <f t="shared" si="1764"/>
        <v>9.2422050676419832E-4</v>
      </c>
      <c r="AGP210" s="10">
        <f t="shared" si="1558"/>
        <v>85.686147667273332</v>
      </c>
      <c r="AGQ210" s="9">
        <f t="shared" si="1103"/>
        <v>93.032551108764906</v>
      </c>
      <c r="AGR210" s="9">
        <f t="shared" si="1104"/>
        <v>78.101007644626478</v>
      </c>
      <c r="AGS210" s="115">
        <f t="shared" si="1559"/>
        <v>85.566779376695692</v>
      </c>
      <c r="AGT210" s="15">
        <f t="shared" si="1560"/>
        <v>9.2224120668873651E-4</v>
      </c>
      <c r="AGU210" s="11"/>
      <c r="AGV210" s="11">
        <f t="shared" si="1765"/>
        <v>9.3063029760981927E-4</v>
      </c>
      <c r="AGW210" s="10">
        <f t="shared" si="1561"/>
        <v>85.603197606136263</v>
      </c>
      <c r="AGX210" s="9">
        <f t="shared" si="1105"/>
        <v>93.001622795477687</v>
      </c>
      <c r="AGY210" s="9">
        <f t="shared" si="1106"/>
        <v>77.966606553347802</v>
      </c>
      <c r="AGZ210" s="115">
        <f t="shared" si="1562"/>
        <v>85.484114674412751</v>
      </c>
      <c r="AHA210" s="15">
        <f t="shared" si="1563"/>
        <v>9.2863216418508998E-4</v>
      </c>
      <c r="AHB210" s="11"/>
      <c r="AHC210" s="11">
        <f t="shared" si="1766"/>
        <v>9.3701311772987207E-4</v>
      </c>
      <c r="AHD210" s="10">
        <f t="shared" si="1564"/>
        <v>85.520033545087429</v>
      </c>
      <c r="AHE210" s="9">
        <f t="shared" si="1107"/>
        <v>92.970264342195023</v>
      </c>
      <c r="AHF210" s="9">
        <f t="shared" si="1108"/>
        <v>77.832210285472129</v>
      </c>
      <c r="AHG210" s="115">
        <f t="shared" si="1565"/>
        <v>85.401237313833576</v>
      </c>
      <c r="AHH210" s="15">
        <f t="shared" si="1566"/>
        <v>9.3499625632955351E-4</v>
      </c>
      <c r="AHI210" s="11"/>
      <c r="AHJ210" s="11">
        <f t="shared" si="1767"/>
        <v>9.4336893448864487E-4</v>
      </c>
      <c r="AHK210" s="10">
        <f t="shared" si="1567"/>
        <v>85.43665459827541</v>
      </c>
      <c r="AHL210" s="9">
        <f t="shared" si="1109"/>
        <v>92.938474605282792</v>
      </c>
      <c r="AHM210" s="9">
        <f t="shared" si="1110"/>
        <v>77.69781818485643</v>
      </c>
      <c r="AHN210" s="115">
        <f t="shared" si="1568"/>
        <v>85.318146395069618</v>
      </c>
      <c r="AHO210" s="15">
        <f t="shared" si="1569"/>
        <v>9.4133345301241841E-4</v>
      </c>
      <c r="AHP210" s="11"/>
      <c r="AHQ210" s="11">
        <f t="shared" si="1768"/>
        <v>9.4969771739567357E-4</v>
      </c>
      <c r="AHR210" s="10">
        <f t="shared" si="1570"/>
        <v>85.353059902281416</v>
      </c>
      <c r="AHS210" s="9">
        <f t="shared" si="1111"/>
        <v>92.906252480471522</v>
      </c>
      <c r="AHT210" s="9">
        <f t="shared" si="1112"/>
        <v>77.563429600734068</v>
      </c>
      <c r="AHU210" s="115">
        <f t="shared" si="1571"/>
        <v>85.234841040602788</v>
      </c>
      <c r="AHV210" s="15">
        <f t="shared" si="1572"/>
        <v>9.4764372622325554E-4</v>
      </c>
      <c r="AHW210" s="11"/>
      <c r="AHX210" s="11">
        <f t="shared" si="1769"/>
        <v>9.5599943808684904E-4</v>
      </c>
      <c r="AHY210" s="10">
        <f t="shared" si="1573"/>
        <v>85.269248616025408</v>
      </c>
      <c r="AHZ210" s="9">
        <f t="shared" si="1113"/>
        <v>92.873596902609492</v>
      </c>
      <c r="AIA210" s="9">
        <f t="shared" si="1114"/>
        <v>77.429043887778107</v>
      </c>
      <c r="AIB210" s="115">
        <f t="shared" si="1574"/>
        <v>85.151320395193807</v>
      </c>
      <c r="AIC210" s="15">
        <f t="shared" si="1575"/>
        <v>9.5392705003173779E-4</v>
      </c>
      <c r="AID210" s="11"/>
      <c r="AIE210" s="11">
        <f t="shared" si="1770"/>
        <v>9.6227407030526036E-4</v>
      </c>
      <c r="AIF210" s="10">
        <f t="shared" si="1576"/>
        <v>85.185219920670164</v>
      </c>
      <c r="AIG210" s="9">
        <f t="shared" si="1115"/>
        <v>92.840506845411824</v>
      </c>
      <c r="AIH210" s="9">
        <f t="shared" si="1116"/>
        <v>77.294660406159281</v>
      </c>
      <c r="AII210" s="115">
        <f t="shared" si="1577"/>
        <v>85.067583625785545</v>
      </c>
      <c r="AIJ210" s="15">
        <f t="shared" si="1578"/>
        <v>9.6018340056858566E-4</v>
      </c>
      <c r="AIK210" s="11"/>
      <c r="AIL210" s="11">
        <f t="shared" si="1771"/>
        <v>9.6852158988209821E-4</v>
      </c>
      <c r="AIM210" s="10">
        <f t="shared" si="1579"/>
        <v>85.100973019520694</v>
      </c>
      <c r="AIN210" s="9">
        <f t="shared" si="1117"/>
        <v>92.806981321205569</v>
      </c>
      <c r="AIO210" s="9">
        <f t="shared" si="1118"/>
        <v>77.111238845249829</v>
      </c>
      <c r="AIP210" s="115">
        <f t="shared" si="1580"/>
        <v>84.959110083227699</v>
      </c>
      <c r="AIQ210" s="15">
        <f t="shared" si="1581"/>
        <v>9.694416733050257E-4</v>
      </c>
      <c r="AIR210" s="11"/>
      <c r="AIS210" s="11">
        <f t="shared" si="1772"/>
        <v>9.7778423337348307E-4</v>
      </c>
      <c r="AIT210" s="10">
        <f t="shared" si="1582"/>
        <v>84.99187929814164</v>
      </c>
      <c r="AIU210" s="9">
        <f t="shared" si="1119"/>
        <v>92.772806160983833</v>
      </c>
      <c r="AIV210" s="9">
        <f t="shared" si="1120"/>
        <v>77.051655275157145</v>
      </c>
      <c r="AIW210" s="115">
        <f t="shared" si="1583"/>
        <v>84.912230718070489</v>
      </c>
      <c r="AIX210" s="15">
        <f t="shared" si="1584"/>
        <v>9.7101101425331449E-4</v>
      </c>
      <c r="AIY210" s="11"/>
      <c r="AIZ210" s="11">
        <f t="shared" si="1773"/>
        <v>9.7932385624434262E-4</v>
      </c>
      <c r="AJA210" s="10">
        <f t="shared" si="1585"/>
        <v>84.944649786578822</v>
      </c>
      <c r="AJB210" s="9">
        <f t="shared" si="1121"/>
        <v>92.738520265087729</v>
      </c>
      <c r="AJC210" s="9">
        <f t="shared" si="1122"/>
        <v>77.804793175864404</v>
      </c>
      <c r="AJD210" s="115">
        <f t="shared" si="1586"/>
        <v>85.271656720476074</v>
      </c>
      <c r="AJE210" s="15">
        <f t="shared" si="1587"/>
        <v>9.2237607747674814E-4</v>
      </c>
      <c r="AJF210" s="11"/>
      <c r="AJG210" s="11">
        <f t="shared" si="1774"/>
        <v>9.3044283991201913E-4</v>
      </c>
      <c r="AJH210" s="10">
        <f t="shared" si="1588"/>
        <v>85.305478306998708</v>
      </c>
      <c r="AJI210" s="9">
        <f t="shared" si="1123"/>
        <v>92.707582905076137</v>
      </c>
      <c r="AJJ210" s="9">
        <f t="shared" si="1124"/>
        <v>78.66775766641706</v>
      </c>
      <c r="AJK210" s="115">
        <f t="shared" si="1589"/>
        <v>85.687670285746606</v>
      </c>
      <c r="AJL210" s="15">
        <f t="shared" si="1590"/>
        <v>8.6716456345573359E-4</v>
      </c>
      <c r="AJM210" s="11"/>
      <c r="AJN210" s="11">
        <f t="shared" si="1775"/>
        <v>8.7497282937215592E-4</v>
      </c>
      <c r="AJO210" s="10">
        <f t="shared" si="1591"/>
        <v>85.723040965966163</v>
      </c>
      <c r="AJP210" s="9">
        <f t="shared" si="1125"/>
        <v>92.680238389490427</v>
      </c>
      <c r="AJQ210" s="9">
        <f t="shared" si="1126"/>
        <v>79.673085882540676</v>
      </c>
      <c r="AJR210" s="115">
        <f t="shared" si="1592"/>
        <v>86.176662136015551</v>
      </c>
      <c r="AJS210" s="15">
        <f t="shared" si="1593"/>
        <v>8.0338191777724118E-4</v>
      </c>
      <c r="AJT210" s="11"/>
      <c r="AJU210" s="11">
        <f t="shared" si="1776"/>
        <v>8.1091708528270589E-4</v>
      </c>
      <c r="AJV210" s="10">
        <f t="shared" si="1594"/>
        <v>86.213748958700876</v>
      </c>
      <c r="AJW210" s="9">
        <f t="shared" si="1127"/>
        <v>92.656768486477418</v>
      </c>
      <c r="AJX210" s="9">
        <f t="shared" si="1128"/>
        <v>80.880497623773493</v>
      </c>
      <c r="AJY210" s="115">
        <f t="shared" si="1595"/>
        <v>86.768633055125463</v>
      </c>
      <c r="AJZ210" s="15">
        <f t="shared" si="1596"/>
        <v>7.2735697262628113E-4</v>
      </c>
      <c r="AKA210" s="11"/>
      <c r="AKB210" s="11">
        <f t="shared" si="1777"/>
        <v>7.3459990703512339E-4</v>
      </c>
      <c r="AKC210" s="10">
        <f t="shared" si="1597"/>
        <v>86.807643249702565</v>
      </c>
      <c r="AKD210" s="9">
        <f t="shared" si="1129"/>
        <v>92.637530376518896</v>
      </c>
      <c r="AKE210" s="9">
        <f t="shared" si="1130"/>
        <v>82.411674266999938</v>
      </c>
      <c r="AKF210" s="115">
        <f t="shared" si="1598"/>
        <v>87.524602321759417</v>
      </c>
      <c r="AKG210" s="15">
        <f t="shared" si="1599"/>
        <v>6.3159618431397825E-4</v>
      </c>
      <c r="AKH210" s="11"/>
      <c r="AKI210" s="11">
        <f t="shared" si="1778"/>
        <v>6.3851902230753509E-4</v>
      </c>
      <c r="AKJ210" s="10">
        <f t="shared" si="1600"/>
        <v>87.565818727086778</v>
      </c>
      <c r="AKK210" s="9">
        <f t="shared" si="1131"/>
        <v>92.623024426222784</v>
      </c>
      <c r="AKL210" s="9">
        <f t="shared" si="1132"/>
        <v>84.603533313542925</v>
      </c>
      <c r="AKM210" s="115">
        <f t="shared" si="1601"/>
        <v>88.613278869882862</v>
      </c>
      <c r="AKN210" s="15">
        <f t="shared" si="1602"/>
        <v>4.9532087413136109E-4</v>
      </c>
      <c r="AKO210" s="11"/>
      <c r="AKP210" s="11">
        <f t="shared" si="1779"/>
        <v>5.0187397376591373E-4</v>
      </c>
      <c r="AKQ210" s="10">
        <f t="shared" si="1603"/>
        <v>88.65716866093922</v>
      </c>
      <c r="AKR210" s="9">
        <f t="shared" si="1133"/>
        <v>92.614102873400753</v>
      </c>
      <c r="AKS210" s="9">
        <f t="shared" si="1134"/>
        <v>89.259506323951967</v>
      </c>
      <c r="AKT210" s="115">
        <f t="shared" si="1604"/>
        <v>90.93680459867636</v>
      </c>
      <c r="AKU210" s="15">
        <f t="shared" si="1605"/>
        <v>2.0719540328485616E-4</v>
      </c>
      <c r="AKV210" s="11"/>
      <c r="AKW210" s="11">
        <f t="shared" si="1780"/>
        <v>2.1327026966234817E-4</v>
      </c>
      <c r="AKX210" s="10">
        <f t="shared" si="1606"/>
        <v>90.984328180766767</v>
      </c>
      <c r="AKY210" s="9">
        <f t="shared" si="1135"/>
        <v>92.612541785268448</v>
      </c>
      <c r="AKZ210" s="9">
        <f t="shared" si="1136"/>
        <v>89.344042666850527</v>
      </c>
      <c r="ALA210" s="115">
        <f t="shared" si="1607"/>
        <v>90.978292226059494</v>
      </c>
      <c r="ALB210" s="15">
        <f t="shared" si="1608"/>
        <v>2.0187762760564244E-4</v>
      </c>
      <c r="ALC210" s="11"/>
      <c r="ALD210" s="11">
        <f t="shared" si="1781"/>
        <v>2.0794171611842577E-4</v>
      </c>
      <c r="ALE210" s="10">
        <f t="shared" si="1609"/>
        <v>91.025810175021221</v>
      </c>
      <c r="ALF210" s="9">
        <f t="shared" si="1137"/>
        <v>92.61105980106457</v>
      </c>
      <c r="ALG210" s="9">
        <f t="shared" si="1138"/>
        <v>89.429368083474117</v>
      </c>
      <c r="ALH210" s="115">
        <f t="shared" si="1610"/>
        <v>91.020213942269351</v>
      </c>
      <c r="ALI210" s="15">
        <f t="shared" si="1611"/>
        <v>1.9651600090704206E-4</v>
      </c>
      <c r="ALJ210" s="11"/>
      <c r="ALK210" s="11">
        <f t="shared" si="1782"/>
        <v>2.0256955459272539E-4</v>
      </c>
      <c r="ALL210" s="10">
        <f t="shared" si="1612"/>
        <v>91.067726803088433</v>
      </c>
      <c r="ALM210" s="9">
        <f t="shared" si="1139"/>
        <v>92.609655490945883</v>
      </c>
      <c r="ALN210" s="9">
        <f t="shared" si="1140"/>
        <v>89.515474844773294</v>
      </c>
      <c r="ALO210" s="115">
        <f t="shared" si="1613"/>
        <v>91.062565167859589</v>
      </c>
      <c r="ALP210" s="15">
        <f t="shared" si="1614"/>
        <v>1.9111091225717424E-4</v>
      </c>
      <c r="ALQ210" s="12"/>
      <c r="ALR210" s="11">
        <f t="shared" si="1783"/>
        <v>1.9715417811421446E-4</v>
      </c>
      <c r="ALS210" s="10">
        <f t="shared" si="1615"/>
        <v>91.110073460837441</v>
      </c>
      <c r="ALT210" s="9">
        <f t="shared" si="1141"/>
        <v>92.608327368364186</v>
      </c>
      <c r="ALU210" s="9">
        <f t="shared" si="1142"/>
        <v>89.602355127651464</v>
      </c>
      <c r="ALV210" s="115">
        <f t="shared" si="1616"/>
        <v>91.105341248007818</v>
      </c>
      <c r="ALW210" s="15">
        <f t="shared" si="1617"/>
        <v>1.856627530305837E-4</v>
      </c>
      <c r="ALX210" s="12"/>
      <c r="ALY210" s="11">
        <f t="shared" si="1784"/>
        <v>1.9169598200463906E-4</v>
      </c>
      <c r="ALZ210" s="10">
        <f t="shared" si="1618"/>
        <v>91.152845468827991</v>
      </c>
      <c r="AMA210" s="9">
        <f t="shared" si="1143"/>
        <v>92.607073890232343</v>
      </c>
      <c r="AMB210" s="9">
        <f t="shared" si="1144"/>
        <v>89.690001016636529</v>
      </c>
      <c r="AMC210" s="115">
        <f t="shared" si="1619"/>
        <v>91.148537453434443</v>
      </c>
      <c r="AMD210" s="15">
        <f t="shared" si="1620"/>
        <v>1.8017191681524541E-4</v>
      </c>
      <c r="AME210" s="12"/>
      <c r="AMF210" s="11">
        <f t="shared" si="1785"/>
        <v>1.8619536378510201E-4</v>
      </c>
      <c r="AMG210" s="10">
        <f t="shared" si="1621"/>
        <v>91.196038073244068</v>
      </c>
      <c r="AMH210" s="9">
        <f t="shared" si="1145"/>
        <v>92.605893457108337</v>
      </c>
      <c r="AMI210" s="9">
        <f t="shared" si="1146"/>
        <v>89.778404505629993</v>
      </c>
      <c r="AMJ210" s="115">
        <f t="shared" si="1622"/>
        <v>91.192148981369172</v>
      </c>
      <c r="AMK210" s="15">
        <f t="shared" si="1623"/>
        <v>1.7463879931590911E-4</v>
      </c>
      <c r="AML210" s="12"/>
      <c r="AMM210" s="11">
        <f t="shared" si="1786"/>
        <v>1.8065272307898612E-4</v>
      </c>
      <c r="AMN210" s="10">
        <f t="shared" si="1624"/>
        <v>91.239646446875156</v>
      </c>
      <c r="AMO210" s="9">
        <f t="shared" si="1147"/>
        <v>92.604784413397297</v>
      </c>
      <c r="AMP210" s="9">
        <f t="shared" si="1148"/>
        <v>89.867557499726942</v>
      </c>
      <c r="AMQ210" s="115">
        <f t="shared" si="1625"/>
        <v>91.23617095656212</v>
      </c>
      <c r="AMR210" s="15">
        <f t="shared" si="1626"/>
        <v>1.6906379825415421E-4</v>
      </c>
      <c r="AMS210" s="12"/>
      <c r="AMT210" s="11">
        <f t="shared" si="1787"/>
        <v>1.7506846151163518E-4</v>
      </c>
      <c r="AMU210" s="10">
        <f t="shared" si="1627"/>
        <v>91.28366569014176</v>
      </c>
      <c r="AMV210" s="9">
        <f t="shared" si="1149"/>
        <v>92.603745047571081</v>
      </c>
      <c r="AMW210" s="9">
        <f t="shared" si="1150"/>
        <v>89.957451817109856</v>
      </c>
      <c r="AMX210" s="115">
        <f t="shared" si="1628"/>
        <v>91.280598432340469</v>
      </c>
      <c r="AMY210" s="15">
        <f t="shared" si="1629"/>
        <v>1.6344731326498648E-4</v>
      </c>
      <c r="AMZ210" s="12"/>
      <c r="ANA210" s="11">
        <f t="shared" si="1788"/>
        <v>1.6944298260656784E-4</v>
      </c>
      <c r="ANB210" s="10">
        <f t="shared" si="1630"/>
        <v>91.328090832166652</v>
      </c>
      <c r="ANC210" s="9">
        <f t="shared" si="1151"/>
        <v>92.602773592405455</v>
      </c>
      <c r="AND210" s="9">
        <f t="shared" si="1152"/>
        <v>90.048079191012093</v>
      </c>
      <c r="ANE210" s="115">
        <f t="shared" si="1631"/>
        <v>91.325426391708774</v>
      </c>
      <c r="ANF210" s="15">
        <f t="shared" si="1632"/>
        <v>1.577897457902167E-4</v>
      </c>
      <c r="ANG210" s="12"/>
      <c r="ANH210" s="11">
        <f t="shared" si="1789"/>
        <v>1.6377669167849483E-4</v>
      </c>
      <c r="ANI210" s="10">
        <f t="shared" si="1633"/>
        <v>91.372916831889597</v>
      </c>
      <c r="ANJ210" s="9">
        <f t="shared" si="1153"/>
        <v>92.601868225234369</v>
      </c>
      <c r="ANK210" s="9">
        <f t="shared" si="1154"/>
        <v>90.139431271751732</v>
      </c>
      <c r="ANL210" s="115">
        <f t="shared" si="1634"/>
        <v>91.370649748493051</v>
      </c>
      <c r="ANM210" s="15">
        <f t="shared" si="1635"/>
        <v>1.5209149896854292E-4</v>
      </c>
      <c r="ANN210" s="12"/>
      <c r="ANO210" s="11">
        <f t="shared" si="1790"/>
        <v>1.5806999572307983E-4</v>
      </c>
      <c r="ANP210" s="10">
        <f t="shared" si="1636"/>
        <v>91.41813857922574</v>
      </c>
      <c r="ANQ210" s="9">
        <f t="shared" si="1155"/>
        <v>92.601027068221285</v>
      </c>
      <c r="ANR210" s="9">
        <f t="shared" si="1156"/>
        <v>90.231499628830903</v>
      </c>
      <c r="ANS210" s="115">
        <f t="shared" si="1637"/>
        <v>91.416263348526087</v>
      </c>
      <c r="ANT210" s="15">
        <f t="shared" si="1638"/>
        <v>1.463529775226465E-4</v>
      </c>
      <c r="ANU210" s="12"/>
      <c r="ANV210" s="11">
        <f t="shared" si="1791"/>
        <v>1.5232330330371431E-4</v>
      </c>
      <c r="ANW210" s="10">
        <f t="shared" si="1639"/>
        <v>91.463750896265111</v>
      </c>
      <c r="ANX210" s="9">
        <f t="shared" si="1157"/>
        <v>92.6002481886471</v>
      </c>
      <c r="ANY210" s="9">
        <f t="shared" si="1158"/>
        <v>90.324275753102199</v>
      </c>
      <c r="ANZ210" s="115">
        <f t="shared" si="1640"/>
        <v>91.46226197087465</v>
      </c>
      <c r="AOA210" s="15">
        <f t="shared" si="1641"/>
        <v>1.4057458764316346E-4</v>
      </c>
      <c r="AOB210" s="12"/>
      <c r="AOC210" s="11">
        <f t="shared" si="1792"/>
        <v>1.4653702443520275E-4</v>
      </c>
      <c r="AOD210" s="10">
        <f t="shared" si="1642"/>
        <v>91.509748538513918</v>
      </c>
      <c r="AOE210" s="9">
        <f t="shared" si="1159"/>
        <v>92.599529599214534</v>
      </c>
      <c r="AOF210" s="9">
        <f t="shared" si="1160"/>
        <v>90.417751058999642</v>
      </c>
      <c r="AOG210" s="115">
        <f t="shared" si="1643"/>
        <v>91.508640329107095</v>
      </c>
      <c r="AOH210" s="15">
        <f t="shared" si="1644"/>
        <v>1.3475673686969789E-4</v>
      </c>
      <c r="AOI210" s="12"/>
      <c r="AOJ210" s="11">
        <f t="shared" si="1793"/>
        <v>1.4071157046450215E-4</v>
      </c>
      <c r="AOK210" s="10">
        <f t="shared" si="1645"/>
        <v>91.556126196176152</v>
      </c>
      <c r="AOL210" s="9">
        <f t="shared" si="1161"/>
        <v>92.598869258368509</v>
      </c>
      <c r="AOM210" s="9">
        <f t="shared" si="1162"/>
        <v>90.511916886829084</v>
      </c>
      <c r="AON210" s="115">
        <f t="shared" si="1646"/>
        <v>91.555393072598804</v>
      </c>
      <c r="AOO210" s="15">
        <f t="shared" si="1647"/>
        <v>1.2889983396913905E-4</v>
      </c>
      <c r="AOP210" s="12"/>
      <c r="AOQ210" s="11">
        <f t="shared" si="1794"/>
        <v>1.3484735394880392E-4</v>
      </c>
      <c r="AOR210" s="10">
        <f t="shared" si="1648"/>
        <v>91.602878495472794</v>
      </c>
      <c r="AOS210" s="9">
        <f t="shared" si="1163"/>
        <v>92.598265070632337</v>
      </c>
      <c r="AOT210" s="9">
        <f t="shared" si="1164"/>
        <v>90.606764505121077</v>
      </c>
      <c r="AOU210" s="115">
        <f t="shared" si="1649"/>
        <v>91.602514787876714</v>
      </c>
      <c r="AOV210" s="15">
        <f t="shared" si="1650"/>
        <v>1.2300428881110108E-4</v>
      </c>
      <c r="AOW210" s="12"/>
      <c r="AOX210" s="11">
        <f t="shared" si="1795"/>
        <v>1.28944788530749E-4</v>
      </c>
      <c r="AOY210" s="10">
        <f t="shared" si="1815"/>
        <v>91.649999999999991</v>
      </c>
      <c r="AOZ210" s="9">
        <f t="shared" si="1165"/>
        <v>92.597714886959196</v>
      </c>
      <c r="APA210" s="9"/>
      <c r="APB210" s="97">
        <f t="shared" si="1652"/>
        <v>91.649999999999991</v>
      </c>
      <c r="APC210" s="15">
        <f t="shared" si="1816"/>
        <v>1.1707051224078774E-4</v>
      </c>
      <c r="APD210" s="11"/>
      <c r="APE210" s="11"/>
    </row>
    <row r="211" spans="1:1097" x14ac:dyDescent="0.2">
      <c r="A211" s="183"/>
      <c r="B211" s="183"/>
      <c r="C211" s="1">
        <f t="shared" si="1654"/>
        <v>180</v>
      </c>
      <c r="D211" s="1">
        <f t="shared" si="1655"/>
        <v>6024.5844021139956</v>
      </c>
      <c r="E211" s="1">
        <f t="shared" si="1656"/>
        <v>-16317921.817764627</v>
      </c>
      <c r="F211" s="2">
        <f t="shared" si="1657"/>
        <v>113.16</v>
      </c>
      <c r="G211" s="8">
        <f t="shared" si="1658"/>
        <v>1.9810000000000001E-3</v>
      </c>
      <c r="H211" s="6">
        <f t="shared" si="1659"/>
        <v>0.14400020254000001</v>
      </c>
      <c r="I211" s="2">
        <f t="shared" si="1660"/>
        <v>3500</v>
      </c>
      <c r="J211" s="3">
        <f t="shared" si="857"/>
        <v>58.333333333333336</v>
      </c>
      <c r="K211" s="3">
        <f t="shared" si="858"/>
        <v>366.52</v>
      </c>
      <c r="L211" s="1">
        <f t="shared" si="1661"/>
        <v>0.82</v>
      </c>
      <c r="M211" s="1">
        <f t="shared" si="1662"/>
        <v>0.66</v>
      </c>
      <c r="N211" s="1">
        <f t="shared" si="1797"/>
        <v>0.54120000000000001</v>
      </c>
      <c r="O211" s="3">
        <f t="shared" si="1167"/>
        <v>7.5227878787878781</v>
      </c>
      <c r="P211" s="40">
        <f t="shared" si="859"/>
        <v>570.9796</v>
      </c>
      <c r="Q211" s="1">
        <f t="shared" si="1663"/>
        <v>21.51</v>
      </c>
      <c r="R211" s="1">
        <f t="shared" si="1664"/>
        <v>151</v>
      </c>
      <c r="S211" s="2">
        <f t="shared" si="1665"/>
        <v>12587.54</v>
      </c>
      <c r="T211" s="1">
        <f t="shared" si="860"/>
        <v>83.916933333333333</v>
      </c>
      <c r="U211" s="7">
        <f t="shared" si="1666"/>
        <v>9.1849501318337995E-2</v>
      </c>
      <c r="V211" s="7">
        <f t="shared" si="861"/>
        <v>6.6258942829124593E-3</v>
      </c>
      <c r="W211" s="159">
        <f t="shared" si="1667"/>
        <v>3.4283282369456214E-2</v>
      </c>
      <c r="X211" s="40">
        <f t="shared" si="1798"/>
        <v>8095.2484858865882</v>
      </c>
      <c r="Y211" s="1">
        <f t="shared" si="1668"/>
        <v>0</v>
      </c>
      <c r="Z211" s="1">
        <f t="shared" si="1669"/>
        <v>113.16</v>
      </c>
      <c r="AA211" s="1">
        <f t="shared" si="1670"/>
        <v>91.649999999999991</v>
      </c>
      <c r="AB211" s="6">
        <f t="shared" si="863"/>
        <v>0.2895550479995273</v>
      </c>
      <c r="AC211" s="1">
        <f t="shared" si="1671"/>
        <v>526.19133708825245</v>
      </c>
      <c r="AD211" s="40">
        <f t="shared" si="1799"/>
        <v>36363.626619283568</v>
      </c>
      <c r="AE211" s="1">
        <f t="shared" si="1800"/>
        <v>0.15947988387208822</v>
      </c>
      <c r="AF211" s="2">
        <f t="shared" si="1801"/>
        <v>26</v>
      </c>
      <c r="AG211" s="10">
        <f t="shared" si="1802"/>
        <v>4.1464769806742936</v>
      </c>
      <c r="AH211" s="12">
        <f t="shared" si="1803"/>
        <v>0.45441463659239445</v>
      </c>
      <c r="AI211" s="43">
        <f t="shared" si="868"/>
        <v>-1.387279215414578E-5</v>
      </c>
      <c r="AJ211" s="93">
        <f t="shared" si="869"/>
        <v>3.4951474401266974E-6</v>
      </c>
      <c r="AK211" s="43">
        <f t="shared" si="1168"/>
        <v>0</v>
      </c>
      <c r="AL211" s="43">
        <f t="shared" si="870"/>
        <v>3.2832545798492367E-4</v>
      </c>
      <c r="AM211" s="43"/>
      <c r="AN211" s="43">
        <f t="shared" si="1817"/>
        <v>0</v>
      </c>
      <c r="AO211" s="10">
        <f t="shared" si="1804"/>
        <v>94.342435289182845</v>
      </c>
      <c r="AP211" s="9"/>
      <c r="AQ211" s="9">
        <f t="shared" si="1805"/>
        <v>94.202221820439249</v>
      </c>
      <c r="AR211" s="104">
        <f t="shared" si="1171"/>
        <v>94.202221820439249</v>
      </c>
      <c r="AS211" s="15">
        <f t="shared" si="1806"/>
        <v>0</v>
      </c>
      <c r="AT211" s="49"/>
      <c r="AU211" s="11">
        <f t="shared" si="1807"/>
        <v>8.6604009964988507E-6</v>
      </c>
      <c r="AV211" s="10">
        <f t="shared" si="1808"/>
        <v>94.272327191128767</v>
      </c>
      <c r="AW211" s="9">
        <f t="shared" si="1809"/>
        <v>94.202221820439249</v>
      </c>
      <c r="AX211" s="9">
        <f t="shared" si="1810"/>
        <v>94.062099993441208</v>
      </c>
      <c r="AY211" s="97">
        <f t="shared" si="1175"/>
        <v>94.132160906940229</v>
      </c>
      <c r="AZ211" s="15">
        <f t="shared" si="1176"/>
        <v>8.6545723236495783E-6</v>
      </c>
      <c r="BA211" s="49"/>
      <c r="BB211" s="11">
        <f t="shared" si="1811"/>
        <v>1.7315309802205783E-5</v>
      </c>
      <c r="BC211" s="10">
        <f t="shared" si="1812"/>
        <v>94.202260826359321</v>
      </c>
      <c r="BD211" s="9">
        <f t="shared" si="1813"/>
        <v>94.202219096744628</v>
      </c>
      <c r="BE211" s="9">
        <f t="shared" si="875"/>
        <v>93.922069451339866</v>
      </c>
      <c r="BF211" s="97">
        <f t="shared" si="1179"/>
        <v>94.062144274042254</v>
      </c>
      <c r="BG211" s="15">
        <f t="shared" si="1814"/>
        <v>1.7303338241757889E-5</v>
      </c>
      <c r="BH211" s="49"/>
      <c r="BI211" s="11">
        <f t="shared" si="1181"/>
        <v>2.5964411298376417E-5</v>
      </c>
      <c r="BJ211" s="10">
        <f t="shared" si="1182"/>
        <v>94.132233298027316</v>
      </c>
      <c r="BK211" s="9">
        <f t="shared" si="876"/>
        <v>94.202208209274303</v>
      </c>
      <c r="BL211" s="9">
        <f t="shared" si="1183"/>
        <v>93.782129824914136</v>
      </c>
      <c r="BM211" s="97">
        <f t="shared" si="1184"/>
        <v>93.992169017094227</v>
      </c>
      <c r="BN211" s="15">
        <f t="shared" si="1185"/>
        <v>2.5945984554552309E-5</v>
      </c>
      <c r="BO211" s="49"/>
      <c r="BP211" s="11">
        <f t="shared" si="1186"/>
        <v>3.4607391759442116E-5</v>
      </c>
      <c r="BQ211" s="10">
        <f t="shared" si="1187"/>
        <v>94.062241708973659</v>
      </c>
      <c r="BR211" s="9">
        <f t="shared" si="877"/>
        <v>94.202183729494877</v>
      </c>
      <c r="BS211" s="9">
        <f t="shared" si="1188"/>
        <v>93.642280732674422</v>
      </c>
      <c r="BT211" s="97">
        <f t="shared" si="1189"/>
        <v>93.922232231084649</v>
      </c>
      <c r="BU211" s="15">
        <f t="shared" si="1190"/>
        <v>3.4582199533257093E-5</v>
      </c>
      <c r="BV211" s="12"/>
      <c r="BW211" s="11">
        <f t="shared" si="1191"/>
        <v>4.3243938895274352E-5</v>
      </c>
      <c r="BX211" s="10">
        <f t="shared" si="1192"/>
        <v>93.992283162167439</v>
      </c>
      <c r="BY211" s="9">
        <f t="shared" si="878"/>
        <v>94.202140241196545</v>
      </c>
      <c r="BZ211" s="9">
        <f t="shared" si="1193"/>
        <v>93.502521780969758</v>
      </c>
      <c r="CA211" s="97">
        <f t="shared" si="1194"/>
        <v>93.852331011083152</v>
      </c>
      <c r="CB211" s="15">
        <f t="shared" si="1195"/>
        <v>4.3211672961399249E-5</v>
      </c>
      <c r="CC211" s="12"/>
      <c r="CD211" s="11">
        <f t="shared" si="1196"/>
        <v>5.1873741892908377E-5</v>
      </c>
      <c r="CE211" s="10">
        <f t="shared" si="1197"/>
        <v>93.922354761144618</v>
      </c>
      <c r="CF211" s="9">
        <f t="shared" si="879"/>
        <v>94.202072341262735</v>
      </c>
      <c r="CG211" s="9">
        <f t="shared" si="1198"/>
        <v>93.362852564099413</v>
      </c>
      <c r="CH211" s="97">
        <f t="shared" si="1199"/>
        <v>93.782462452681074</v>
      </c>
      <c r="CI211" s="15">
        <f t="shared" si="1200"/>
        <v>5.1834096175456134E-5</v>
      </c>
      <c r="CJ211" s="12"/>
      <c r="CK211" s="11">
        <f t="shared" si="1201"/>
        <v>6.0496491457605113E-5</v>
      </c>
      <c r="CL211" s="10">
        <f t="shared" si="1202"/>
        <v>93.852453610445849</v>
      </c>
      <c r="CM211" s="9">
        <f t="shared" si="880"/>
        <v>94.20197464043342</v>
      </c>
      <c r="CN211" s="9">
        <f t="shared" si="1203"/>
        <v>93.223272664427228</v>
      </c>
      <c r="CO211" s="97">
        <f t="shared" si="1204"/>
        <v>93.712623652430324</v>
      </c>
      <c r="CP211" s="15">
        <f t="shared" si="1205"/>
        <v>6.0449162104936012E-5</v>
      </c>
      <c r="CQ211" s="12"/>
      <c r="CR211" s="11">
        <f t="shared" si="1206"/>
        <v>6.911187985338989E-5</v>
      </c>
      <c r="CS211" s="10">
        <f t="shared" si="1207"/>
        <v>93.782576816052355</v>
      </c>
      <c r="CT211" s="9">
        <f t="shared" si="881"/>
        <v>94.201841764061783</v>
      </c>
      <c r="CU211" s="9">
        <f t="shared" si="882"/>
        <v>93.08378165249907</v>
      </c>
      <c r="CV211" s="97">
        <f t="shared" si="1208"/>
        <v>93.642811708280419</v>
      </c>
      <c r="CW211" s="15">
        <f t="shared" si="1209"/>
        <v>6.9056565311860065E-5</v>
      </c>
      <c r="CX211" s="12"/>
      <c r="CY211" s="11">
        <f t="shared" si="1210"/>
        <v>7.7719600942987354E-5</v>
      </c>
      <c r="CZ211" s="10">
        <f t="shared" si="1211"/>
        <v>93.712721485820055</v>
      </c>
      <c r="DA211" s="9">
        <f t="shared" si="883"/>
        <v>94.201668352864161</v>
      </c>
      <c r="DB211" s="9">
        <f t="shared" si="884"/>
        <v>92.94437908716553</v>
      </c>
      <c r="DC211" s="97">
        <f t="shared" si="1212"/>
        <v>93.573023720014845</v>
      </c>
      <c r="DD211" s="15">
        <f t="shared" si="1213"/>
        <v>7.7656002029499984E-5</v>
      </c>
      <c r="DE211" s="12"/>
      <c r="DF211" s="11">
        <f t="shared" si="1214"/>
        <v>8.6319350227050579E-5</v>
      </c>
      <c r="DG211" s="10">
        <f t="shared" si="1215"/>
        <v>93.642884729912794</v>
      </c>
      <c r="DH211" s="9">
        <f t="shared" si="885"/>
        <v>94.201449063662878</v>
      </c>
      <c r="DI211" s="9">
        <f t="shared" si="886"/>
        <v>92.805064515705524</v>
      </c>
      <c r="DJ211" s="97">
        <f t="shared" si="1216"/>
        <v>93.503256789684201</v>
      </c>
      <c r="DK211" s="15">
        <f t="shared" si="1217"/>
        <v>8.6247170200632955E-5</v>
      </c>
      <c r="DL211" s="12"/>
      <c r="DM211" s="11">
        <f t="shared" si="1218"/>
        <v>9.4910824882902338E-5</v>
      </c>
      <c r="DN211" s="10">
        <f t="shared" si="1219"/>
        <v>93.573063661232496</v>
      </c>
      <c r="DO211" s="9">
        <f t="shared" si="887"/>
        <v>94.201178570121996</v>
      </c>
      <c r="DP211" s="9">
        <f t="shared" si="888"/>
        <v>92.665837473954667</v>
      </c>
      <c r="DQ211" s="97">
        <f t="shared" si="1220"/>
        <v>93.433508022038325</v>
      </c>
      <c r="DR211" s="15">
        <f t="shared" si="1221"/>
        <v>9.4829769515048643E-5</v>
      </c>
      <c r="DS211" s="12"/>
      <c r="DT211" s="11">
        <f t="shared" si="1222"/>
        <v>1.0349372380255817E-4</v>
      </c>
      <c r="DU211" s="10">
        <f t="shared" si="1223"/>
        <v>93.503255395848043</v>
      </c>
      <c r="DV211" s="9">
        <f t="shared" si="889"/>
        <v>94.200851563475581</v>
      </c>
      <c r="DW211" s="9">
        <f t="shared" si="890"/>
        <v>92.52669748643595</v>
      </c>
      <c r="DX211" s="97">
        <f t="shared" si="1224"/>
        <v>93.363774524955772</v>
      </c>
      <c r="DY211" s="15">
        <f t="shared" si="1225"/>
        <v>1.0340350144645772E-4</v>
      </c>
      <c r="DZ211" s="12"/>
      <c r="EA211" s="11">
        <f t="shared" si="1226"/>
        <v>1.1206774763017384E-4</v>
      </c>
      <c r="EB211" s="10">
        <f t="shared" si="1227"/>
        <v>93.433457053421535</v>
      </c>
      <c r="EC211" s="9">
        <f t="shared" si="891"/>
        <v>94.200462753248445</v>
      </c>
      <c r="ED211" s="9">
        <f t="shared" si="892"/>
        <v>92.387644066495085</v>
      </c>
      <c r="EE211" s="97">
        <f t="shared" si="1228"/>
        <v>93.294053409871765</v>
      </c>
      <c r="EF211" s="15">
        <f t="shared" si="1229"/>
        <v>1.119680692886613E-4</v>
      </c>
      <c r="EG211" s="12"/>
      <c r="EH211" s="11">
        <f t="shared" si="1230"/>
        <v>1.2063259879874142E-4</v>
      </c>
      <c r="EI211" s="10">
        <f t="shared" si="1231"/>
        <v>93.363665757633044</v>
      </c>
      <c r="EJ211" s="9">
        <f t="shared" si="893"/>
        <v>94.200006867969151</v>
      </c>
      <c r="EK211" s="9">
        <f t="shared" si="894"/>
        <v>92.24867671643625</v>
      </c>
      <c r="EL211" s="97">
        <f t="shared" si="1232"/>
        <v>93.224341792202694</v>
      </c>
      <c r="EM211" s="15">
        <f t="shared" si="1233"/>
        <v>1.2052317819118839E-4</v>
      </c>
      <c r="EN211" s="12"/>
      <c r="EO211" s="11">
        <f t="shared" si="1234"/>
        <v>1.2918798156630253E-4</v>
      </c>
      <c r="EP211" s="10">
        <f t="shared" si="1235"/>
        <v>93.293878636601647</v>
      </c>
      <c r="EQ211" s="9">
        <f t="shared" si="895"/>
        <v>94.199478655875012</v>
      </c>
      <c r="ER211" s="9">
        <f t="shared" si="896"/>
        <v>92.10979492766343</v>
      </c>
      <c r="ES211" s="97">
        <f t="shared" si="1236"/>
        <v>93.154636791769221</v>
      </c>
      <c r="ET211" s="15">
        <f t="shared" si="1237"/>
        <v>1.2906853519411895E-4</v>
      </c>
      <c r="EU211" s="12"/>
      <c r="EV211" s="11">
        <f t="shared" si="1238"/>
        <v>1.3773360205134009E-4</v>
      </c>
      <c r="EW211" s="10">
        <f t="shared" si="1239"/>
        <v>93.224092823305227</v>
      </c>
      <c r="EX211" s="9">
        <f t="shared" si="897"/>
        <v>94.198872885609077</v>
      </c>
      <c r="EY211" s="9">
        <f t="shared" si="898"/>
        <v>91.970998180822733</v>
      </c>
      <c r="EZ211" s="97">
        <f t="shared" si="1240"/>
        <v>93.084935533215912</v>
      </c>
      <c r="FA211" s="15">
        <f t="shared" si="1241"/>
        <v>1.3760384926234508E-4</v>
      </c>
      <c r="FB211" s="12"/>
      <c r="FC211" s="11">
        <f t="shared" si="1242"/>
        <v>1.4626916826762423E-4</v>
      </c>
      <c r="FD211" s="10">
        <f t="shared" si="1243"/>
        <v>93.154305455996649</v>
      </c>
      <c r="FE211" s="9">
        <f t="shared" si="899"/>
        <v>94.198184346908789</v>
      </c>
      <c r="FF211" s="9">
        <f t="shared" si="900"/>
        <v>91.832285945948939</v>
      </c>
      <c r="FG211" s="97">
        <f t="shared" si="1244"/>
        <v>93.015235146428864</v>
      </c>
      <c r="FH211" s="15">
        <f t="shared" si="1245"/>
        <v>1.4612883131905107E-4</v>
      </c>
      <c r="FI211" s="12"/>
      <c r="FJ211" s="11">
        <f t="shared" si="1246"/>
        <v>1.547943901582979E-4</v>
      </c>
      <c r="FK211" s="10">
        <f t="shared" si="1247"/>
        <v>93.084513678617867</v>
      </c>
      <c r="FL211" s="9">
        <f t="shared" si="901"/>
        <v>94.197407851286229</v>
      </c>
      <c r="FM211" s="9">
        <f t="shared" si="902"/>
        <v>91.693657682613747</v>
      </c>
      <c r="FN211" s="97">
        <f t="shared" si="1248"/>
        <v>92.945532766949981</v>
      </c>
      <c r="FO211" s="15">
        <f t="shared" si="1249"/>
        <v>1.5464319427856865E-4</v>
      </c>
      <c r="FP211" s="12"/>
      <c r="FQ211" s="11">
        <f t="shared" si="1250"/>
        <v>1.6330897962934986E-4</v>
      </c>
      <c r="FR211" s="10">
        <f t="shared" si="1251"/>
        <v>93.014714641210617</v>
      </c>
      <c r="FS211" s="9">
        <f t="shared" si="903"/>
        <v>94.196538232699751</v>
      </c>
      <c r="FT211" s="9">
        <f t="shared" si="904"/>
        <v>91.555112840077186</v>
      </c>
      <c r="FU211" s="97">
        <f t="shared" si="1252"/>
        <v>92.875825536388476</v>
      </c>
      <c r="FV211" s="15">
        <f t="shared" si="1253"/>
        <v>1.6314665307851038E-4</v>
      </c>
      <c r="FW211" s="12"/>
      <c r="FX211" s="11">
        <f t="shared" si="1254"/>
        <v>1.7181265058237687E-4</v>
      </c>
      <c r="FY211" s="10">
        <f t="shared" si="1255"/>
        <v>92.944905500324339</v>
      </c>
      <c r="FZ211" s="9">
        <f t="shared" si="905"/>
        <v>94.195570348216904</v>
      </c>
      <c r="GA211" s="9">
        <f t="shared" si="906"/>
        <v>91.41665085744124</v>
      </c>
      <c r="GB211" s="97">
        <f t="shared" si="1256"/>
        <v>92.806110602829079</v>
      </c>
      <c r="GC211" s="15">
        <f t="shared" si="1257"/>
        <v>1.7163892471123469E-4</v>
      </c>
      <c r="GD211" s="12"/>
      <c r="GE211" s="11">
        <f t="shared" si="1258"/>
        <v>1.8030511894667869E-4</v>
      </c>
      <c r="GF211" s="10">
        <f t="shared" si="1259"/>
        <v>92.87508341942079</v>
      </c>
      <c r="GG211" s="9">
        <f t="shared" si="907"/>
        <v>94.194499078668485</v>
      </c>
      <c r="GH211" s="9">
        <f t="shared" si="908"/>
        <v>91.278271163806806</v>
      </c>
      <c r="GI211" s="97">
        <f t="shared" si="1260"/>
        <v>92.736385121237646</v>
      </c>
      <c r="GJ211" s="15">
        <f t="shared" si="1261"/>
        <v>1.8011972825453639E-4</v>
      </c>
      <c r="GK211" s="12"/>
      <c r="GL211" s="11">
        <f t="shared" si="1262"/>
        <v>1.8878610271061218E-4</v>
      </c>
      <c r="GM211" s="10">
        <f t="shared" si="1263"/>
        <v>92.805245569275826</v>
      </c>
      <c r="GN211" s="9">
        <f t="shared" si="909"/>
        <v>94.193319329293473</v>
      </c>
      <c r="GO211" s="9">
        <f t="shared" si="910"/>
        <v>91.139973178431731</v>
      </c>
      <c r="GP211" s="115">
        <f t="shared" si="1264"/>
        <v>92.666646253862609</v>
      </c>
      <c r="GQ211" s="15">
        <f t="shared" si="1265"/>
        <v>1.8858878490172291E-4</v>
      </c>
      <c r="GR211" s="12"/>
      <c r="GS211" s="11">
        <f t="shared" si="1266"/>
        <v>1.9725532195233119E-4</v>
      </c>
      <c r="GT211" s="10">
        <f t="shared" si="1267"/>
        <v>92.735389128377165</v>
      </c>
      <c r="GU211" s="9">
        <f t="shared" si="911"/>
        <v>94.192026030374919</v>
      </c>
      <c r="GV211" s="9">
        <f t="shared" si="912"/>
        <v>91.001756310892688</v>
      </c>
      <c r="GW211" s="115">
        <f t="shared" si="1268"/>
        <v>92.596891170633796</v>
      </c>
      <c r="GX211" s="15">
        <f t="shared" si="1269"/>
        <v>1.9704581799090062E-4</v>
      </c>
      <c r="GY211" s="12"/>
      <c r="GZ211" s="11">
        <f t="shared" si="1270"/>
        <v>2.0571249886973462E-4</v>
      </c>
      <c r="HA211" s="10">
        <f t="shared" si="1271"/>
        <v>92.665511283319432</v>
      </c>
      <c r="HB211" s="9">
        <f t="shared" si="913"/>
        <v>94.190614137866433</v>
      </c>
      <c r="HC211" s="9">
        <f t="shared" si="914"/>
        <v>90.863619961248176</v>
      </c>
      <c r="HD211" s="97">
        <f t="shared" si="1272"/>
        <v>92.527117049557305</v>
      </c>
      <c r="HE211" s="15">
        <f t="shared" si="1273"/>
        <v>2.0549055303358522E-4</v>
      </c>
      <c r="HF211" s="12"/>
      <c r="HG211" s="11">
        <f t="shared" si="1274"/>
        <v>2.1415735780977725E-4</v>
      </c>
      <c r="HH211" s="10">
        <f t="shared" si="1275"/>
        <v>92.595609229195105</v>
      </c>
      <c r="HI211" s="9">
        <f t="shared" si="915"/>
        <v>94.18907863400932</v>
      </c>
      <c r="HJ211" s="9">
        <f t="shared" si="916"/>
        <v>90.725563520204076</v>
      </c>
      <c r="HK211" s="97">
        <f t="shared" si="1276"/>
        <v>92.457321077106698</v>
      </c>
      <c r="HL211" s="15">
        <f t="shared" si="1277"/>
        <v>2.1392271774261175E-4</v>
      </c>
      <c r="HM211" s="12"/>
      <c r="HN211" s="11">
        <f t="shared" si="1278"/>
        <v>2.225896252970644E-4</v>
      </c>
      <c r="HO211" s="10">
        <f t="shared" si="1279"/>
        <v>92.525680169981911</v>
      </c>
      <c r="HP211" s="9">
        <f t="shared" si="917"/>
        <v>94.187414527940106</v>
      </c>
      <c r="HQ211" s="9">
        <f t="shared" si="918"/>
        <v>90.587586369281468</v>
      </c>
      <c r="HR211" s="115">
        <f t="shared" si="1280"/>
        <v>92.38750044861078</v>
      </c>
      <c r="HS211" s="15">
        <f t="shared" si="1281"/>
        <v>2.2234204205928096E-4</v>
      </c>
      <c r="HT211" s="12"/>
      <c r="HU211" s="11">
        <f t="shared" si="1672"/>
        <v>2.3100903006170398E-4</v>
      </c>
      <c r="HV211" s="10">
        <f t="shared" si="1282"/>
        <v>92.455721318926607</v>
      </c>
      <c r="HW211" s="9">
        <f t="shared" si="919"/>
        <v>94.185616856288476</v>
      </c>
      <c r="HX211" s="9">
        <f t="shared" si="920"/>
        <v>90.449687880986204</v>
      </c>
      <c r="HY211" s="115">
        <f t="shared" si="1283"/>
        <v>92.31765236863734</v>
      </c>
      <c r="HZ211" s="15">
        <f t="shared" si="1284"/>
        <v>2.3074825817981761E-4</v>
      </c>
      <c r="IA211" s="12"/>
      <c r="IB211" s="11">
        <f t="shared" si="1673"/>
        <v>2.394153030664792E-4</v>
      </c>
      <c r="IC211" s="10">
        <f t="shared" si="1285"/>
        <v>92.385729898924751</v>
      </c>
      <c r="ID211" s="9">
        <f t="shared" si="921"/>
        <v>94.183680683765388</v>
      </c>
      <c r="IE211" s="9">
        <f t="shared" si="922"/>
        <v>90.311867418981052</v>
      </c>
      <c r="IF211" s="115">
        <f t="shared" si="1286"/>
        <v>92.247774051373227</v>
      </c>
      <c r="IG211" s="15">
        <f t="shared" si="1287"/>
        <v>2.3914110058107023E-4</v>
      </c>
      <c r="IH211" s="12"/>
      <c r="II211" s="11">
        <f t="shared" si="1674"/>
        <v>2.4780817753326996E-4</v>
      </c>
      <c r="IJ211" s="10">
        <f t="shared" si="1288"/>
        <v>92.31570314289678</v>
      </c>
      <c r="IK211" s="9">
        <f t="shared" si="923"/>
        <v>94.181601103741301</v>
      </c>
      <c r="IL211" s="9">
        <f t="shared" si="924"/>
        <v>90.17412433825811</v>
      </c>
      <c r="IM211" s="115">
        <f t="shared" si="1289"/>
        <v>92.177862720999713</v>
      </c>
      <c r="IN211" s="15">
        <f t="shared" si="1290"/>
        <v>2.4752030604557033E-4</v>
      </c>
      <c r="IO211" s="12"/>
      <c r="IP211" s="11">
        <f t="shared" si="1675"/>
        <v>2.5618738896883344E-4</v>
      </c>
      <c r="IQ211" s="10">
        <f t="shared" si="1291"/>
        <v>92.24563829415932</v>
      </c>
      <c r="IR211" s="9">
        <f t="shared" si="925"/>
        <v>94.179373238814492</v>
      </c>
      <c r="IS211" s="9">
        <f t="shared" si="926"/>
        <v>90.036457985315494</v>
      </c>
      <c r="IT211" s="115">
        <f t="shared" si="1292"/>
        <v>92.107915612065</v>
      </c>
      <c r="IU211" s="15">
        <f t="shared" si="1293"/>
        <v>2.5588561368572081E-4</v>
      </c>
      <c r="IV211" s="12"/>
      <c r="IW211" s="11">
        <f t="shared" si="1676"/>
        <v>2.6455267518973863E-4</v>
      </c>
      <c r="IX211" s="10">
        <f t="shared" si="1294"/>
        <v>92.175532606793553</v>
      </c>
      <c r="IY211" s="9">
        <f t="shared" si="927"/>
        <v>94.176992241369206</v>
      </c>
      <c r="IZ211" s="9">
        <f t="shared" si="928"/>
        <v>89.898867698332964</v>
      </c>
      <c r="JA211" s="115">
        <f t="shared" si="1295"/>
        <v>92.037929969851092</v>
      </c>
      <c r="JB211" s="15">
        <f t="shared" si="1296"/>
        <v>2.6423676496742452E-4</v>
      </c>
      <c r="JC211" s="12"/>
      <c r="JD211" s="11">
        <f t="shared" si="1677"/>
        <v>2.7290377634673382E-4</v>
      </c>
      <c r="JE211" s="10">
        <f t="shared" si="1297"/>
        <v>92.105383346007983</v>
      </c>
      <c r="JF211" s="9">
        <f t="shared" si="929"/>
        <v>94.174453294123737</v>
      </c>
      <c r="JG211" s="9">
        <f t="shared" si="930"/>
        <v>89.761352807350903</v>
      </c>
      <c r="JH211" s="115">
        <f t="shared" si="1298"/>
        <v>91.96790305073732</v>
      </c>
      <c r="JI211" s="15">
        <f t="shared" si="1299"/>
        <v>2.725735037328822E-4</v>
      </c>
      <c r="JJ211" s="12"/>
      <c r="JK211" s="11">
        <f t="shared" si="1678"/>
        <v>2.8124043494828901E-4</v>
      </c>
      <c r="JL211" s="10">
        <f t="shared" si="1300"/>
        <v>92.03518778849778</v>
      </c>
      <c r="JM211" s="9">
        <f t="shared" si="931"/>
        <v>94.171751610668167</v>
      </c>
      <c r="JN211" s="9">
        <f t="shared" si="932"/>
        <v>89.623912634450889</v>
      </c>
      <c r="JO211" s="115">
        <f t="shared" si="1301"/>
        <v>91.897832122559521</v>
      </c>
      <c r="JP211" s="15">
        <f t="shared" si="1302"/>
        <v>2.8089557622264975E-4</v>
      </c>
      <c r="JQ211" s="12"/>
      <c r="JR211" s="11">
        <f t="shared" si="1679"/>
        <v>2.8956239588341518E-4</v>
      </c>
      <c r="JS211" s="10">
        <f t="shared" si="1303"/>
        <v>91.964943222799747</v>
      </c>
      <c r="JT211" s="9">
        <f t="shared" si="933"/>
        <v>94.168882435991875</v>
      </c>
      <c r="JU211" s="9">
        <f t="shared" si="934"/>
        <v>89.486546493936174</v>
      </c>
      <c r="JV211" s="115">
        <f t="shared" si="1304"/>
        <v>91.827714464964032</v>
      </c>
      <c r="JW211" s="15">
        <f t="shared" si="1305"/>
        <v>2.8920273109707265E-4</v>
      </c>
      <c r="JX211" s="12"/>
      <c r="JY211" s="11">
        <f t="shared" si="1680"/>
        <v>2.9786940644385652E-4</v>
      </c>
      <c r="JZ211" s="10">
        <f t="shared" si="1306"/>
        <v>91.894646949642038</v>
      </c>
      <c r="KA211" s="9">
        <f t="shared" si="935"/>
        <v>94.165841047000555</v>
      </c>
      <c r="KB211" s="9">
        <f t="shared" si="936"/>
        <v>89.349253692515475</v>
      </c>
      <c r="KC211" s="115">
        <f t="shared" si="1307"/>
        <v>91.757547369758015</v>
      </c>
      <c r="KD211" s="15">
        <f t="shared" si="1308"/>
        <v>2.9749471945687714E-4</v>
      </c>
      <c r="KE211" s="12"/>
      <c r="KF211" s="11">
        <f t="shared" si="1681"/>
        <v>3.0616121634543711E-4</v>
      </c>
      <c r="KG211" s="10">
        <f t="shared" si="1309"/>
        <v>91.824296282290305</v>
      </c>
      <c r="KH211" s="9">
        <f t="shared" si="937"/>
        <v>94.162622753022788</v>
      </c>
      <c r="KI211" s="9">
        <f t="shared" si="938"/>
        <v>89.212033529486305</v>
      </c>
      <c r="KJ211" s="115">
        <f t="shared" si="1310"/>
        <v>91.68732814125454</v>
      </c>
      <c r="KK211" s="15">
        <f t="shared" si="1311"/>
        <v>3.0577129486311936E-4</v>
      </c>
      <c r="KL211" s="12"/>
      <c r="KM211" s="11">
        <f t="shared" si="1682"/>
        <v>3.1443757774879779E-4</v>
      </c>
      <c r="KN211" s="10">
        <f t="shared" si="1312"/>
        <v>91.753888546888334</v>
      </c>
      <c r="KO211" s="9">
        <f t="shared" si="939"/>
        <v>94.159222896306133</v>
      </c>
      <c r="KP211" s="9">
        <f t="shared" si="940"/>
        <v>89.074885296920328</v>
      </c>
      <c r="KQ211" s="115">
        <f t="shared" si="1313"/>
        <v>91.617054096613231</v>
      </c>
      <c r="KR211" s="15">
        <f t="shared" si="1314"/>
        <v>3.1403221335638654E-4</v>
      </c>
      <c r="KS211" s="12"/>
      <c r="KT211" s="11">
        <f t="shared" si="1683"/>
        <v>3.2269824527935423E-4</v>
      </c>
      <c r="KU211" s="10">
        <f t="shared" si="1315"/>
        <v>91.68342108279441</v>
      </c>
      <c r="KV211" s="9">
        <f t="shared" si="941"/>
        <v>94.155636852502525</v>
      </c>
      <c r="KW211" s="9">
        <f t="shared" si="942"/>
        <v>88.937808279850202</v>
      </c>
      <c r="KX211" s="115">
        <f t="shared" si="1316"/>
        <v>91.546722566176356</v>
      </c>
      <c r="KY211" s="15">
        <f t="shared" si="1317"/>
        <v>3.2227723347524168E-4</v>
      </c>
      <c r="KZ211" s="12"/>
      <c r="LA211" s="11">
        <f t="shared" si="1684"/>
        <v>3.3094297604652434E-4</v>
      </c>
      <c r="LB211" s="10">
        <f t="shared" si="1318"/>
        <v>91.612891242913065</v>
      </c>
      <c r="LC211" s="9">
        <f t="shared" si="943"/>
        <v>94.151860031143087</v>
      </c>
      <c r="LD211" s="9">
        <f t="shared" si="944"/>
        <v>88.800801756456394</v>
      </c>
      <c r="LE211" s="115">
        <f t="shared" si="1319"/>
        <v>91.476330893799741</v>
      </c>
      <c r="LF211" s="15">
        <f t="shared" si="1320"/>
        <v>3.3050611627399894E-4</v>
      </c>
      <c r="LG211" s="12"/>
      <c r="LH211" s="11">
        <f t="shared" si="1685"/>
        <v>3.3917152966228325E-4</v>
      </c>
      <c r="LI211" s="10">
        <f t="shared" si="1321"/>
        <v>91.542296394021491</v>
      </c>
      <c r="LJ211" s="9">
        <f t="shared" si="945"/>
        <v>94.147887876102246</v>
      </c>
      <c r="LK211" s="9">
        <f t="shared" si="946"/>
        <v>88.663864998255235</v>
      </c>
      <c r="LL211" s="115">
        <f t="shared" si="1322"/>
        <v>91.405876437178733</v>
      </c>
      <c r="LM211" s="15">
        <f t="shared" si="1323"/>
        <v>3.3871862533978885E-4</v>
      </c>
      <c r="LN211" s="12"/>
      <c r="LO211" s="11">
        <f t="shared" si="1686"/>
        <v>3.4738366825900265E-4</v>
      </c>
      <c r="LP211" s="10">
        <f t="shared" si="1324"/>
        <v>91.471633917091168</v>
      </c>
      <c r="LQ211" s="9">
        <f t="shared" si="947"/>
        <v>94.143715866051053</v>
      </c>
      <c r="LR211" s="9">
        <f t="shared" si="948"/>
        <v>88.526997270288376</v>
      </c>
      <c r="LS211" s="115">
        <f t="shared" si="1325"/>
        <v>91.335356568169715</v>
      </c>
      <c r="LT211" s="15">
        <f t="shared" si="1326"/>
        <v>3.4691452680884175E-4</v>
      </c>
      <c r="LU211" s="12"/>
      <c r="LV211" s="11">
        <f t="shared" si="1687"/>
        <v>3.555791565065258E-4</v>
      </c>
      <c r="LW211" s="10">
        <f t="shared" si="1327"/>
        <v>91.400901207604818</v>
      </c>
      <c r="LX211" s="9">
        <f t="shared" si="949"/>
        <v>94.139339514899746</v>
      </c>
      <c r="LY211" s="9">
        <f t="shared" si="950"/>
        <v>88.39019783131296</v>
      </c>
      <c r="LZ211" s="115">
        <f t="shared" si="1328"/>
        <v>91.264768673106346</v>
      </c>
      <c r="MA211" s="15">
        <f t="shared" si="1329"/>
        <v>3.5509358938209023E-4</v>
      </c>
      <c r="MB211" s="12"/>
      <c r="MC211" s="11">
        <f t="shared" si="1688"/>
        <v>3.6375776162854943E-4</v>
      </c>
      <c r="MD211" s="10">
        <f t="shared" si="1330"/>
        <v>91.33009567586825</v>
      </c>
      <c r="ME211" s="9">
        <f t="shared" si="951"/>
        <v>94.134754372229509</v>
      </c>
      <c r="MF211" s="9">
        <f t="shared" si="952"/>
        <v>88.253465933991365</v>
      </c>
      <c r="MG211" s="115">
        <f t="shared" si="1331"/>
        <v>91.194110153110444</v>
      </c>
      <c r="MH211" s="15">
        <f t="shared" si="1332"/>
        <v>3.6325558434010277E-4</v>
      </c>
      <c r="MI211" s="12"/>
      <c r="MJ211" s="11">
        <f t="shared" si="1689"/>
        <v>3.7191925341834589E-4</v>
      </c>
      <c r="MK211" s="10">
        <f t="shared" si="1333"/>
        <v>91.259214747316605</v>
      </c>
      <c r="ML211" s="9">
        <f t="shared" si="953"/>
        <v>94.129956023713348</v>
      </c>
      <c r="MM211" s="9">
        <f t="shared" si="954"/>
        <v>88.116800825082066</v>
      </c>
      <c r="MN211" s="115">
        <f t="shared" si="1334"/>
        <v>91.123378424397714</v>
      </c>
      <c r="MO211" s="15">
        <f t="shared" si="1335"/>
        <v>3.7140028555730672E-4</v>
      </c>
      <c r="MP211" s="12"/>
      <c r="MQ211" s="11">
        <f t="shared" si="1690"/>
        <v>3.8006340425376158E-4</v>
      </c>
      <c r="MR211" s="10">
        <f t="shared" si="1336"/>
        <v>91.18825586281568</v>
      </c>
      <c r="MS211" s="9">
        <f t="shared" si="955"/>
        <v>94.124940091526113</v>
      </c>
      <c r="MT211" s="9">
        <f t="shared" si="956"/>
        <v>87.980201745632527</v>
      </c>
      <c r="MU211" s="115">
        <f t="shared" si="1337"/>
        <v>91.05257091857932</v>
      </c>
      <c r="MV211" s="15">
        <f t="shared" si="1338"/>
        <v>3.7952746951538556E-4</v>
      </c>
      <c r="MW211" s="12"/>
      <c r="MX211" s="11">
        <f t="shared" si="1691"/>
        <v>3.8818998911141142E-4</v>
      </c>
      <c r="MY211" s="10">
        <f t="shared" si="1339"/>
        <v>91.117216478958809</v>
      </c>
      <c r="MZ211" s="9">
        <f t="shared" si="957"/>
        <v>94.119702234743642</v>
      </c>
      <c r="NA211" s="9">
        <f t="shared" si="958"/>
        <v>87.84366793116989</v>
      </c>
      <c r="NB211" s="115">
        <f t="shared" si="1340"/>
        <v>90.981685082956773</v>
      </c>
      <c r="NC211" s="15">
        <f t="shared" si="1341"/>
        <v>3.8763691531615714E-4</v>
      </c>
      <c r="ND211" s="12"/>
      <c r="NE211" s="11">
        <f t="shared" si="1692"/>
        <v>3.9629878558033663E-4</v>
      </c>
      <c r="NF211" s="10">
        <f t="shared" si="1342"/>
        <v>91.046094068357178</v>
      </c>
      <c r="NG211" s="9">
        <f t="shared" si="959"/>
        <v>94.114238149730909</v>
      </c>
      <c r="NH211" s="9">
        <f t="shared" si="960"/>
        <v>87.707198611893801</v>
      </c>
      <c r="NI211" s="115">
        <f t="shared" si="1343"/>
        <v>90.910718380812355</v>
      </c>
      <c r="NJ211" s="15">
        <f t="shared" si="1344"/>
        <v>3.9572840469364614E-4</v>
      </c>
      <c r="NK211" s="12"/>
      <c r="NL211" s="11">
        <f t="shared" si="1693"/>
        <v>4.0438957387485449E-4</v>
      </c>
      <c r="NM211" s="10">
        <f t="shared" si="1345"/>
        <v>90.974886119925728</v>
      </c>
      <c r="NN211" s="9">
        <f t="shared" si="961"/>
        <v>94.108543570519373</v>
      </c>
      <c r="NO211" s="9">
        <f t="shared" si="962"/>
        <v>87.570793012868947</v>
      </c>
      <c r="NP211" s="115">
        <f t="shared" si="1346"/>
        <v>90.839668291694153</v>
      </c>
      <c r="NQ211" s="15">
        <f t="shared" si="1347"/>
        <v>4.0380172202548694E-4</v>
      </c>
      <c r="NR211" s="12"/>
      <c r="NS211" s="11">
        <f t="shared" si="1694"/>
        <v>4.1246213684675517E-4</v>
      </c>
      <c r="NT211" s="10">
        <f t="shared" si="1348"/>
        <v>90.903590139163413</v>
      </c>
      <c r="NU211" s="9">
        <f t="shared" si="963"/>
        <v>94.102614269173316</v>
      </c>
      <c r="NV211" s="9">
        <f t="shared" si="964"/>
        <v>87.434450354217745</v>
      </c>
      <c r="NW211" s="115">
        <f t="shared" si="1349"/>
        <v>90.768532311695537</v>
      </c>
      <c r="NX211" s="15">
        <f t="shared" si="1350"/>
        <v>4.1185665434365364E-4</v>
      </c>
      <c r="NY211" s="12"/>
      <c r="NZ211" s="11">
        <f t="shared" si="1695"/>
        <v>4.2051625999680188E-4</v>
      </c>
      <c r="OA211" s="10">
        <f t="shared" si="1351"/>
        <v>90.832203648428077</v>
      </c>
      <c r="OB211" s="9">
        <f t="shared" si="965"/>
        <v>94.096446056145226</v>
      </c>
      <c r="OC211" s="9">
        <f t="shared" si="966"/>
        <v>87.29816985131356</v>
      </c>
      <c r="OD211" s="115">
        <f t="shared" si="1352"/>
        <v>90.697307953729393</v>
      </c>
      <c r="OE211" s="15">
        <f t="shared" si="1353"/>
        <v>4.1989299134448507E-4</v>
      </c>
      <c r="OF211" s="12"/>
      <c r="OG211" s="11">
        <f t="shared" si="1696"/>
        <v>4.2855173148553214E-4</v>
      </c>
      <c r="OH211" s="10">
        <f t="shared" si="1354"/>
        <v>90.76072418720608</v>
      </c>
      <c r="OI211" s="9">
        <f t="shared" si="967"/>
        <v>94.090034780620343</v>
      </c>
      <c r="OJ211" s="9">
        <f t="shared" si="968"/>
        <v>87.161950714972633</v>
      </c>
      <c r="OK211" s="115">
        <f t="shared" si="1355"/>
        <v>90.625992747796488</v>
      </c>
      <c r="OL211" s="15">
        <f t="shared" si="1356"/>
        <v>4.27910525398094E-4</v>
      </c>
      <c r="OM211" s="12"/>
      <c r="ON211" s="11">
        <f t="shared" si="1697"/>
        <v>4.3656834214344999E-4</v>
      </c>
      <c r="OO211" s="10">
        <f t="shared" si="1357"/>
        <v>90.689149312375818</v>
      </c>
      <c r="OP211" s="9">
        <f t="shared" si="969"/>
        <v>94.083376330850186</v>
      </c>
      <c r="OQ211" s="9">
        <f t="shared" si="970"/>
        <v>87.025792151647934</v>
      </c>
      <c r="OR211" s="115">
        <f t="shared" si="1358"/>
        <v>90.55458424124906</v>
      </c>
      <c r="OS211" s="15">
        <f t="shared" si="1359"/>
        <v>4.3590905155700774E-4</v>
      </c>
      <c r="OT211" s="12"/>
      <c r="OU211" s="11">
        <f t="shared" si="1698"/>
        <v>4.4456588548043156E-4</v>
      </c>
      <c r="OV211" s="10">
        <f t="shared" si="1360"/>
        <v>90.617476598466709</v>
      </c>
      <c r="OW211" s="9">
        <f t="shared" si="971"/>
        <v>94.076466634475253</v>
      </c>
      <c r="OX211" s="9">
        <f t="shared" si="972"/>
        <v>86.889693363621234</v>
      </c>
      <c r="OY211" s="115">
        <f t="shared" si="1361"/>
        <v>90.483079999048243</v>
      </c>
      <c r="OZ211" s="15">
        <f t="shared" si="1362"/>
        <v>4.4388836756423087E-4</v>
      </c>
      <c r="PA211" s="12"/>
      <c r="PB211" s="11">
        <f t="shared" si="1699"/>
        <v>4.5254415769455352E-4</v>
      </c>
      <c r="PC211" s="10">
        <f t="shared" si="1363"/>
        <v>90.545703637911828</v>
      </c>
      <c r="PD211" s="9">
        <f t="shared" si="973"/>
        <v>94.06930165883675</v>
      </c>
      <c r="PE211" s="9">
        <f t="shared" si="974"/>
        <v>86.753653549195192</v>
      </c>
      <c r="PF211" s="115">
        <f t="shared" si="1364"/>
        <v>90.411477604015971</v>
      </c>
      <c r="PG211" s="15">
        <f t="shared" si="1365"/>
        <v>4.5184827386063559E-4</v>
      </c>
      <c r="PH211" s="12"/>
      <c r="PI211" s="11">
        <f t="shared" si="1700"/>
        <v>4.6050295768025222E-4</v>
      </c>
      <c r="PJ211" s="10">
        <f t="shared" si="1366"/>
        <v>90.473828041295064</v>
      </c>
      <c r="PK211" s="9">
        <f t="shared" si="975"/>
        <v>94.061877411277464</v>
      </c>
      <c r="PL211" s="9">
        <f t="shared" si="976"/>
        <v>86.617671902886968</v>
      </c>
      <c r="PM211" s="115">
        <f t="shared" si="1367"/>
        <v>90.339774657082216</v>
      </c>
      <c r="PN211" s="15">
        <f t="shared" si="1368"/>
        <v>4.5978857359158692E-4</v>
      </c>
      <c r="PO211" s="12"/>
      <c r="PP211" s="11">
        <f t="shared" si="1701"/>
        <v>4.6844208703570201E-4</v>
      </c>
      <c r="PQ211" s="10">
        <f t="shared" si="1369"/>
        <v>90.401847437593617</v>
      </c>
      <c r="PR211" s="9">
        <f t="shared" si="977"/>
        <v>94.054189939431822</v>
      </c>
      <c r="PS211" s="9">
        <f t="shared" si="978"/>
        <v>86.481747615618019</v>
      </c>
      <c r="PT211" s="115">
        <f t="shared" si="1370"/>
        <v>90.267968777524914</v>
      </c>
      <c r="PU211" s="15">
        <f t="shared" si="1371"/>
        <v>4.677090726131359E-4</v>
      </c>
      <c r="PV211" s="12"/>
      <c r="PW211" s="11">
        <f t="shared" si="1702"/>
        <v>4.763613500697667E-4</v>
      </c>
      <c r="PX211" s="10">
        <f t="shared" si="1372"/>
        <v>90.329759474413095</v>
      </c>
      <c r="PY211" s="9">
        <f t="shared" si="979"/>
        <v>94.046235331505073</v>
      </c>
      <c r="PZ211" s="9">
        <f t="shared" si="980"/>
        <v>86.345879874906956</v>
      </c>
      <c r="QA211" s="115">
        <f t="shared" si="1373"/>
        <v>90.196057603206015</v>
      </c>
      <c r="QB211" s="15">
        <f t="shared" si="1374"/>
        <v>4.7560957949734745E-4</v>
      </c>
      <c r="QC211" s="12"/>
      <c r="QD211" s="11">
        <f t="shared" si="1703"/>
        <v>4.8426055380807191E-4</v>
      </c>
      <c r="QE211" s="10">
        <f t="shared" si="1375"/>
        <v>90.257561818218775</v>
      </c>
      <c r="QF211" s="9">
        <f t="shared" si="981"/>
        <v>94.038009716541666</v>
      </c>
      <c r="QG211" s="9">
        <f t="shared" si="982"/>
        <v>86.210067865059585</v>
      </c>
      <c r="QH211" s="115">
        <f t="shared" si="1376"/>
        <v>90.124038790800626</v>
      </c>
      <c r="QI211" s="15">
        <f t="shared" si="1377"/>
        <v>4.834899055371472E-4</v>
      </c>
      <c r="QJ211" s="12"/>
      <c r="QK211" s="11">
        <f t="shared" si="1704"/>
        <v>4.9213950799859604E-4</v>
      </c>
      <c r="QL211" s="10">
        <f t="shared" si="1378"/>
        <v>90.18525215455999</v>
      </c>
      <c r="QM211" s="9">
        <f t="shared" si="983"/>
        <v>94.029509264682943</v>
      </c>
      <c r="QN211" s="9">
        <f t="shared" si="984"/>
        <v>86.074310767359549</v>
      </c>
      <c r="QO211" s="115">
        <f t="shared" si="1379"/>
        <v>90.051910016021253</v>
      </c>
      <c r="QP211" s="15">
        <f t="shared" si="1380"/>
        <v>4.9134986475045373E-4</v>
      </c>
      <c r="QQ211" s="12"/>
      <c r="QR211" s="11">
        <f t="shared" si="1705"/>
        <v>4.9999802511653806E-4</v>
      </c>
      <c r="QS211" s="10">
        <f t="shared" si="1381"/>
        <v>90.112828188289456</v>
      </c>
      <c r="QT211" s="9">
        <f t="shared" si="985"/>
        <v>94.020730187414003</v>
      </c>
      <c r="QU211" s="9">
        <f t="shared" si="986"/>
        <v>85.93860776025781</v>
      </c>
      <c r="QV211" s="115">
        <f t="shared" si="1382"/>
        <v>89.979668973835913</v>
      </c>
      <c r="QW211" s="15">
        <f t="shared" si="1383"/>
        <v>4.9918927388372986E-4</v>
      </c>
      <c r="QX211" s="12"/>
      <c r="QY211" s="11">
        <f t="shared" si="1706"/>
        <v>5.0783592036860109E-4</v>
      </c>
      <c r="QZ211" s="10">
        <f t="shared" si="1384"/>
        <v>90.040287643776622</v>
      </c>
      <c r="RA211" s="9">
        <f t="shared" si="987"/>
        <v>94.011668737799994</v>
      </c>
      <c r="RB211" s="9">
        <f t="shared" si="988"/>
        <v>85.802958019561331</v>
      </c>
      <c r="RC211" s="115">
        <f t="shared" si="1385"/>
        <v>89.907313378680669</v>
      </c>
      <c r="RD211" s="15">
        <f t="shared" si="1386"/>
        <v>5.0700795241491806E-4</v>
      </c>
      <c r="RE211" s="12"/>
      <c r="RF211" s="11">
        <f t="shared" si="1707"/>
        <v>5.156530116966452E-4</v>
      </c>
      <c r="RG211" s="10">
        <f t="shared" si="1387"/>
        <v>89.967628265115309</v>
      </c>
      <c r="RH211" s="9">
        <f t="shared" si="989"/>
        <v>94.002321210711685</v>
      </c>
      <c r="RI211" s="9">
        <f t="shared" si="990"/>
        <v>85.667360718621566</v>
      </c>
      <c r="RJ211" s="115">
        <f t="shared" si="1388"/>
        <v>89.834840964666625</v>
      </c>
      <c r="RK211" s="15">
        <f t="shared" si="1389"/>
        <v>5.1480572255573434E-4</v>
      </c>
      <c r="RL211" s="12"/>
      <c r="RM211" s="11">
        <f t="shared" si="1708"/>
        <v>5.2344911978070537E-4</v>
      </c>
      <c r="RN211" s="10">
        <f t="shared" si="1390"/>
        <v>89.894847816325864</v>
      </c>
      <c r="RO211" s="9">
        <f t="shared" si="991"/>
        <v>93.992683943040504</v>
      </c>
      <c r="RP211" s="9">
        <f t="shared" si="992"/>
        <v>85.531815028521393</v>
      </c>
      <c r="RQ211" s="115">
        <f t="shared" si="1391"/>
        <v>89.762249485780956</v>
      </c>
      <c r="RR211" s="15">
        <f t="shared" si="1392"/>
        <v>5.2258240925339957E-4</v>
      </c>
      <c r="RS211" s="12"/>
      <c r="RT211" s="11">
        <f t="shared" si="1709"/>
        <v>5.3122406804142434E-4</v>
      </c>
      <c r="RU211" s="10">
        <f t="shared" si="1393"/>
        <v>89.821944081551308</v>
      </c>
      <c r="RV211" s="9">
        <f t="shared" si="993"/>
        <v>93.982753313903032</v>
      </c>
      <c r="RW211" s="9">
        <f t="shared" si="994"/>
        <v>85.396320118261144</v>
      </c>
      <c r="RX211" s="115">
        <f t="shared" si="1394"/>
        <v>89.689536716082088</v>
      </c>
      <c r="RY211" s="15">
        <f t="shared" si="1395"/>
        <v>5.3033784019178905E-4</v>
      </c>
      <c r="RZ211" s="12"/>
      <c r="SA211" s="11">
        <f t="shared" si="1710"/>
        <v>5.3897768264190269E-4</v>
      </c>
      <c r="SB211" s="10">
        <f t="shared" si="1396"/>
        <v>89.748914865247698</v>
      </c>
      <c r="SC211" s="9">
        <f t="shared" si="995"/>
        <v>93.972525744835011</v>
      </c>
      <c r="SD211" s="9">
        <f t="shared" si="996"/>
        <v>85.260875154944657</v>
      </c>
      <c r="SE211" s="115">
        <f t="shared" si="1397"/>
        <v>89.616700449889834</v>
      </c>
      <c r="SF211" s="15">
        <f t="shared" si="1398"/>
        <v>5.3807184579191198E-4</v>
      </c>
      <c r="SG211" s="12"/>
      <c r="SH211" s="11">
        <f t="shared" si="1711"/>
        <v>5.4670979248887892E-4</v>
      </c>
      <c r="SI211" s="10">
        <f t="shared" si="1399"/>
        <v>89.675757992369284</v>
      </c>
      <c r="SJ211" s="9">
        <f t="shared" si="997"/>
        <v>93.961997699974972</v>
      </c>
      <c r="SK211" s="9">
        <f t="shared" si="998"/>
        <v>85.125479303962976</v>
      </c>
      <c r="SL211" s="115">
        <f t="shared" si="1400"/>
        <v>89.543738501968974</v>
      </c>
      <c r="SM211" s="15">
        <f t="shared" si="1401"/>
        <v>5.4578425921191626E-4</v>
      </c>
      <c r="SN211" s="12"/>
      <c r="SO211" s="11">
        <f t="shared" si="1712"/>
        <v>5.5442022923340691E-4</v>
      </c>
      <c r="SP211" s="10">
        <f t="shared" si="1402"/>
        <v>89.60247130854728</v>
      </c>
      <c r="SQ211" s="9">
        <f t="shared" si="999"/>
        <v>93.951165686237502</v>
      </c>
      <c r="SR211" s="9">
        <f t="shared" si="1000"/>
        <v>84.990131729177349</v>
      </c>
      <c r="SS211" s="115">
        <f t="shared" si="1403"/>
        <v>89.470648707707426</v>
      </c>
      <c r="ST211" s="15">
        <f t="shared" si="1404"/>
        <v>5.5347491634648348E-4</v>
      </c>
      <c r="SU211" s="12"/>
      <c r="SV211" s="11">
        <f t="shared" si="1713"/>
        <v>5.6210882727093293E-4</v>
      </c>
      <c r="SW211" s="10">
        <f t="shared" si="1405"/>
        <v>89.529052680263078</v>
      </c>
      <c r="SX211" s="9">
        <f t="shared" si="1001"/>
        <v>93.940026253476177</v>
      </c>
      <c r="SY211" s="9">
        <f t="shared" si="1002"/>
        <v>84.854831593102176</v>
      </c>
      <c r="SZ211" s="115">
        <f t="shared" si="1406"/>
        <v>89.397428923289169</v>
      </c>
      <c r="TA211" s="15">
        <f t="shared" si="1407"/>
        <v>5.611436558255943E-4</v>
      </c>
      <c r="TB211" s="12"/>
      <c r="TC211" s="11">
        <f t="shared" si="1714"/>
        <v>5.6977542374072351E-4</v>
      </c>
      <c r="TD211" s="10">
        <f t="shared" si="1408"/>
        <v>89.455499995016325</v>
      </c>
      <c r="TE211" s="9">
        <f t="shared" si="1003"/>
        <v>93.928575994636375</v>
      </c>
      <c r="TF211" s="9">
        <f t="shared" si="1004"/>
        <v>84.719578057084618</v>
      </c>
      <c r="TG211" s="115">
        <f t="shared" si="1409"/>
        <v>89.324077025860504</v>
      </c>
      <c r="TH211" s="15">
        <f t="shared" si="1410"/>
        <v>5.6879031901286832E-4</v>
      </c>
      <c r="TI211" s="12"/>
      <c r="TJ211" s="11">
        <f t="shared" si="1715"/>
        <v>5.7741985852486678E-4</v>
      </c>
      <c r="TK211" s="10">
        <f t="shared" si="1411"/>
        <v>89.381811161486198</v>
      </c>
      <c r="TL211" s="9">
        <f t="shared" si="1005"/>
        <v>93.916811545897886</v>
      </c>
      <c r="TM211" s="9">
        <f t="shared" si="1006"/>
        <v>84.584370281484468</v>
      </c>
      <c r="TN211" s="115">
        <f t="shared" si="1412"/>
        <v>89.250590913691184</v>
      </c>
      <c r="TO211" s="15">
        <f t="shared" si="1413"/>
        <v>5.7641475000327425E-4</v>
      </c>
      <c r="TP211" s="12"/>
      <c r="TQ211" s="11">
        <f t="shared" si="1716"/>
        <v>5.8504197424661861E-4</v>
      </c>
      <c r="TR211" s="10">
        <f t="shared" si="1414"/>
        <v>89.307984109687737</v>
      </c>
      <c r="TS211" s="9">
        <f t="shared" si="1007"/>
        <v>93.904729586807434</v>
      </c>
      <c r="TT211" s="9">
        <f t="shared" si="1008"/>
        <v>84.449207425852819</v>
      </c>
      <c r="TU211" s="115">
        <f t="shared" si="1415"/>
        <v>89.176968506330127</v>
      </c>
      <c r="TV211" s="15">
        <f t="shared" si="1416"/>
        <v>5.840167956202675E-4</v>
      </c>
      <c r="TW211" s="12"/>
      <c r="TX211" s="11">
        <f t="shared" si="1717"/>
        <v>5.9264161626819238E-4</v>
      </c>
      <c r="TY211" s="10">
        <f t="shared" si="1417"/>
        <v>89.234016791122542</v>
      </c>
      <c r="TZ211" s="9">
        <f t="shared" si="1009"/>
        <v>93.892326840401296</v>
      </c>
      <c r="UA211" s="9">
        <f t="shared" si="1010"/>
        <v>84.314088649107887</v>
      </c>
      <c r="UB211" s="115">
        <f t="shared" si="1418"/>
        <v>89.103207744754599</v>
      </c>
      <c r="UC211" s="15">
        <f t="shared" si="1419"/>
        <v>5.9159630541250703E-4</v>
      </c>
      <c r="UD211" s="12"/>
      <c r="UE211" s="11">
        <f t="shared" si="1718"/>
        <v>6.0021863268809453E-4</v>
      </c>
      <c r="UF211" s="10">
        <f t="shared" si="1420"/>
        <v>89.159907178923049</v>
      </c>
      <c r="UG211" s="9">
        <f t="shared" si="1011"/>
        <v>93.879600073317945</v>
      </c>
      <c r="UH211" s="9">
        <f t="shared" si="1012"/>
        <v>84.179013109710709</v>
      </c>
      <c r="UI211" s="115">
        <f t="shared" si="1421"/>
        <v>89.029306591514327</v>
      </c>
      <c r="UJ211" s="15">
        <f t="shared" si="1422"/>
        <v>5.9915313164996887E-4</v>
      </c>
      <c r="UK211" s="12"/>
      <c r="UL211" s="11">
        <f t="shared" si="1719"/>
        <v>6.0777287433784867E-4</v>
      </c>
      <c r="UM211" s="10">
        <f t="shared" si="1423"/>
        <v>89.085653267991802</v>
      </c>
      <c r="UN211" s="9">
        <f t="shared" si="1013"/>
        <v>93.866546095900887</v>
      </c>
      <c r="UO211" s="9">
        <f t="shared" si="1014"/>
        <v>84.043979965839299</v>
      </c>
      <c r="UP211" s="115">
        <f t="shared" si="1424"/>
        <v>88.9552630308701</v>
      </c>
      <c r="UQ211" s="15">
        <f t="shared" si="1425"/>
        <v>6.066871293195277E-4</v>
      </c>
      <c r="UR211" s="12"/>
      <c r="US211" s="11">
        <f t="shared" si="1720"/>
        <v>6.1530419477819672E-4</v>
      </c>
      <c r="UT211" s="10">
        <f t="shared" si="1426"/>
        <v>89.011253075135031</v>
      </c>
      <c r="UU211" s="9">
        <f t="shared" si="1015"/>
        <v>93.853161762291776</v>
      </c>
      <c r="UV211" s="9">
        <f t="shared" si="1016"/>
        <v>83.908988375559787</v>
      </c>
      <c r="UW211" s="115">
        <f t="shared" si="1427"/>
        <v>88.881075068925782</v>
      </c>
      <c r="UX211" s="15">
        <f t="shared" si="1428"/>
        <v>6.1419815612015201E-4</v>
      </c>
      <c r="UY211" s="12"/>
      <c r="UZ211" s="11">
        <f t="shared" si="1721"/>
        <v>6.2281245029487554E-4</v>
      </c>
      <c r="VA211" s="10">
        <f t="shared" si="1429"/>
        <v>88.936704639189855</v>
      </c>
      <c r="VB211" s="9">
        <f t="shared" si="1017"/>
        <v>93.839443970513855</v>
      </c>
      <c r="VC211" s="9">
        <f t="shared" si="1018"/>
        <v>83.774037496997977</v>
      </c>
      <c r="VD211" s="115">
        <f t="shared" si="1430"/>
        <v>88.806740733755916</v>
      </c>
      <c r="VE211" s="15">
        <f t="shared" si="1431"/>
        <v>6.2168607245744844E-4</v>
      </c>
      <c r="VF211" s="12"/>
      <c r="VG211" s="11">
        <f t="shared" si="1722"/>
        <v>6.3029749989375913E-4</v>
      </c>
      <c r="VH211" s="10">
        <f t="shared" si="1432"/>
        <v>88.862006021146868</v>
      </c>
      <c r="VI211" s="9">
        <f t="shared" si="1019"/>
        <v>93.825389662545888</v>
      </c>
      <c r="VJ211" s="9">
        <f t="shared" si="1020"/>
        <v>83.639126488508282</v>
      </c>
      <c r="VK211" s="115">
        <f t="shared" si="1433"/>
        <v>88.732258075527085</v>
      </c>
      <c r="VL211" s="15">
        <f t="shared" si="1434"/>
        <v>6.2915074143780349E-4</v>
      </c>
      <c r="VM211" s="12"/>
      <c r="VN211" s="11">
        <f t="shared" si="1723"/>
        <v>6.3775920529556126E-4</v>
      </c>
      <c r="VO211" s="10">
        <f t="shared" si="1435"/>
        <v>88.787155304266633</v>
      </c>
      <c r="VP211" s="9">
        <f t="shared" si="1021"/>
        <v>93.81099582438658</v>
      </c>
      <c r="VQ211" s="9">
        <f t="shared" si="1022"/>
        <v>83.504254508839978</v>
      </c>
      <c r="VR211" s="115">
        <f t="shared" si="1436"/>
        <v>88.657625166613286</v>
      </c>
      <c r="VS211" s="15">
        <f t="shared" si="1437"/>
        <v>6.3659202886208867E-4</v>
      </c>
      <c r="VT211" s="12"/>
      <c r="VU211" s="11">
        <f t="shared" si="1724"/>
        <v>6.4519743093010336E-4</v>
      </c>
      <c r="VV211" s="10">
        <f t="shared" si="1438"/>
        <v>88.712150594190149</v>
      </c>
      <c r="VW211" s="9">
        <f t="shared" si="1023"/>
        <v>93.796259486109633</v>
      </c>
      <c r="VX211" s="9">
        <f t="shared" si="1024"/>
        <v>83.369420717303925</v>
      </c>
      <c r="VY211" s="115">
        <f t="shared" si="1439"/>
        <v>88.582840101706779</v>
      </c>
      <c r="VZ211" s="15">
        <f t="shared" si="1440"/>
        <v>6.4400980321876837E-4</v>
      </c>
      <c r="WA211" s="12"/>
      <c r="WB211" s="11">
        <f t="shared" si="1725"/>
        <v>6.5261204392998119E-4</v>
      </c>
      <c r="WC211" s="10">
        <f t="shared" si="1441"/>
        <v>88.636990019044788</v>
      </c>
      <c r="WD211" s="9">
        <f t="shared" si="1025"/>
        <v>93.781177721909572</v>
      </c>
      <c r="WE211" s="9">
        <f t="shared" si="1026"/>
        <v>83.234624273935367</v>
      </c>
      <c r="WF211" s="115">
        <f t="shared" si="1442"/>
        <v>88.507900997922462</v>
      </c>
      <c r="WG211" s="15">
        <f t="shared" si="1443"/>
        <v>6.5140393567666782E-4</v>
      </c>
      <c r="WH211" s="12"/>
      <c r="WI211" s="11">
        <f t="shared" si="1726"/>
        <v>6.6000291412386235E-4</v>
      </c>
      <c r="WJ211" s="10">
        <f t="shared" si="1444"/>
        <v>88.561671729543718</v>
      </c>
      <c r="WK211" s="9">
        <f t="shared" si="1027"/>
        <v>93.765747650138366</v>
      </c>
      <c r="WL211" s="9">
        <f t="shared" si="1028"/>
        <v>83.099864339656207</v>
      </c>
      <c r="WM211" s="115">
        <f t="shared" si="1445"/>
        <v>88.432805994897279</v>
      </c>
      <c r="WN211" s="15">
        <f t="shared" si="1446"/>
        <v>6.5877430007721676E-4</v>
      </c>
      <c r="WO211" s="12"/>
      <c r="WP211" s="11">
        <f t="shared" si="1727"/>
        <v>6.6736991402925735E-4</v>
      </c>
      <c r="WQ211" s="10">
        <f t="shared" si="1447"/>
        <v>88.486193899080462</v>
      </c>
      <c r="WR211" s="9">
        <f t="shared" si="1029"/>
        <v>93.749966433332986</v>
      </c>
      <c r="WS211" s="9">
        <f t="shared" si="1030"/>
        <v>82.965140076435105</v>
      </c>
      <c r="WT211" s="115">
        <f t="shared" si="1448"/>
        <v>88.357553254884039</v>
      </c>
      <c r="WU211" s="15">
        <f t="shared" si="1449"/>
        <v>6.6612077292626463E-4</v>
      </c>
      <c r="WV211" s="12"/>
      <c r="WW211" s="11">
        <f t="shared" si="1728"/>
        <v>6.7471291884485334E-4</v>
      </c>
      <c r="WX211" s="10">
        <f t="shared" si="1450"/>
        <v>88.410554723817796</v>
      </c>
      <c r="WY211" s="9">
        <f t="shared" si="1031"/>
        <v>93.733831278234035</v>
      </c>
      <c r="WZ211" s="9">
        <f t="shared" si="1032"/>
        <v>82.830450647444962</v>
      </c>
      <c r="XA211" s="115">
        <f t="shared" si="1451"/>
        <v>88.282140962839492</v>
      </c>
      <c r="XB211" s="15">
        <f t="shared" si="1452"/>
        <v>6.7344323338550084E-4</v>
      </c>
      <c r="XC211" s="12"/>
      <c r="XD211" s="11">
        <f t="shared" si="1729"/>
        <v>6.8203180644242731E-4</v>
      </c>
      <c r="XE211" s="10">
        <f t="shared" si="1453"/>
        <v>88.334752422770933</v>
      </c>
      <c r="XF211" s="9">
        <f t="shared" si="1033"/>
        <v>93.717339435795438</v>
      </c>
      <c r="XG211" s="9">
        <f t="shared" si="1034"/>
        <v>82.695795217220038</v>
      </c>
      <c r="XH211" s="115">
        <f t="shared" si="1454"/>
        <v>88.206567326507738</v>
      </c>
      <c r="XI211" s="15">
        <f t="shared" si="1455"/>
        <v>6.807415632633496E-4</v>
      </c>
      <c r="XJ211" s="12"/>
      <c r="XK211" s="11">
        <f t="shared" si="1730"/>
        <v>6.8932645735823828E-4</v>
      </c>
      <c r="XL211" s="10">
        <f t="shared" si="1456"/>
        <v>88.258785237886059</v>
      </c>
      <c r="XM211" s="9">
        <f t="shared" si="1035"/>
        <v>93.700488201185451</v>
      </c>
      <c r="XN211" s="9">
        <f t="shared" si="1036"/>
        <v>82.56117295180907</v>
      </c>
      <c r="XO211" s="115">
        <f t="shared" si="1457"/>
        <v>88.13083057649726</v>
      </c>
      <c r="XP211" s="15">
        <f t="shared" si="1458"/>
        <v>6.880156470055785E-4</v>
      </c>
      <c r="XQ211" s="12"/>
      <c r="XR211" s="11">
        <f t="shared" si="1731"/>
        <v>6.9659675478411028E-4</v>
      </c>
      <c r="XS211" s="10">
        <f t="shared" si="1459"/>
        <v>88.182651434112501</v>
      </c>
      <c r="XT211" s="9">
        <f t="shared" si="1037"/>
        <v>93.683274913779016</v>
      </c>
      <c r="XU211" s="9">
        <f t="shared" si="1038"/>
        <v>82.426583018928227</v>
      </c>
      <c r="XV211" s="115">
        <f t="shared" si="1460"/>
        <v>88.054928966353629</v>
      </c>
      <c r="XW211" s="15">
        <f t="shared" si="1461"/>
        <v>6.9526537168537251E-4</v>
      </c>
      <c r="XX211" s="12"/>
      <c r="XY211" s="11">
        <f t="shared" si="1732"/>
        <v>7.0384258455797157E-4</v>
      </c>
      <c r="XZ211" s="10">
        <f t="shared" si="1462"/>
        <v>88.106349299470509</v>
      </c>
      <c r="YA211" s="9">
        <f t="shared" si="1039"/>
        <v>93.665696957141563</v>
      </c>
      <c r="YB211" s="9">
        <f t="shared" si="1040"/>
        <v>82.292024588110905</v>
      </c>
      <c r="YC211" s="115">
        <f t="shared" si="1463"/>
        <v>87.978860772626234</v>
      </c>
      <c r="YD211" s="15">
        <f t="shared" si="1464"/>
        <v>7.0249062699308967E-4</v>
      </c>
      <c r="YE211" s="12"/>
      <c r="YF211" s="11">
        <f t="shared" si="1733"/>
        <v>7.1106383515405643E-4</v>
      </c>
      <c r="YG211" s="10">
        <f t="shared" si="1465"/>
        <v>88.029877145113204</v>
      </c>
      <c r="YH211" s="9">
        <f t="shared" si="1041"/>
        <v>93.647751759004407</v>
      </c>
      <c r="YI211" s="9">
        <f t="shared" si="1042"/>
        <v>82.157496830855422</v>
      </c>
      <c r="YJ211" s="115">
        <f t="shared" si="1466"/>
        <v>87.902624294929922</v>
      </c>
      <c r="YK211" s="15">
        <f t="shared" si="1467"/>
        <v>7.0969130522560871E-4</v>
      </c>
      <c r="YL211" s="12"/>
      <c r="YM211" s="11">
        <f t="shared" si="1734"/>
        <v>7.1826039767270008E-4</v>
      </c>
      <c r="YN211" s="10">
        <f t="shared" si="1468"/>
        <v>87.953233305383279</v>
      </c>
      <c r="YO211" s="9">
        <f t="shared" si="1043"/>
        <v>93.629436791231797</v>
      </c>
      <c r="YP211" s="9">
        <f t="shared" si="1044"/>
        <v>82.022998920771272</v>
      </c>
      <c r="YQ211" s="115">
        <f t="shared" si="1469"/>
        <v>87.826217856001534</v>
      </c>
      <c r="YR211" s="15">
        <f t="shared" si="1470"/>
        <v>7.1686730127527344E-4</v>
      </c>
      <c r="YS211" s="12"/>
      <c r="YT211" s="11">
        <f t="shared" si="1735"/>
        <v>7.254321658297007E-4</v>
      </c>
      <c r="YU211" s="10">
        <f t="shared" si="1471"/>
        <v>87.876416137864823</v>
      </c>
      <c r="YV211" s="9">
        <f t="shared" si="1045"/>
        <v>93.610749569779856</v>
      </c>
      <c r="YW211" s="9">
        <f t="shared" si="1046"/>
        <v>81.888530033722731</v>
      </c>
      <c r="YX211" s="115">
        <f t="shared" si="1472"/>
        <v>87.7496398017513</v>
      </c>
      <c r="YY211" s="15">
        <f t="shared" si="1473"/>
        <v>7.2401851261847327E-4</v>
      </c>
      <c r="YZ211" s="12"/>
      <c r="ZA211" s="11">
        <f t="shared" si="1736"/>
        <v>7.3257903594532345E-4</v>
      </c>
      <c r="ZB211" s="10">
        <f t="shared" si="1474"/>
        <v>87.799424023429737</v>
      </c>
      <c r="ZC211" s="9">
        <f t="shared" si="1047"/>
        <v>93.591687654647359</v>
      </c>
      <c r="ZD211" s="9">
        <f t="shared" si="1048"/>
        <v>81.754089347970819</v>
      </c>
      <c r="ZE211" s="115">
        <f t="shared" si="1475"/>
        <v>87.672888501309089</v>
      </c>
      <c r="ZF211" s="15">
        <f t="shared" si="1476"/>
        <v>7.3114483930384819E-4</v>
      </c>
      <c r="ZG211" s="12"/>
      <c r="ZH211" s="11">
        <f t="shared" si="1737"/>
        <v>7.3970090693289189E-4</v>
      </c>
      <c r="ZI211" s="10">
        <f t="shared" si="1477"/>
        <v>87.722255366279313</v>
      </c>
      <c r="ZJ211" s="9">
        <f t="shared" si="1049"/>
        <v>93.572248649818576</v>
      </c>
      <c r="ZK211" s="9">
        <f t="shared" si="1050"/>
        <v>81.619676044311603</v>
      </c>
      <c r="ZL211" s="115">
        <f t="shared" si="1478"/>
        <v>87.595962347065097</v>
      </c>
      <c r="ZM211" s="15">
        <f t="shared" si="1479"/>
        <v>7.3824618394020293E-4</v>
      </c>
      <c r="ZN211" s="12"/>
      <c r="ZO211" s="11">
        <f t="shared" si="1738"/>
        <v>7.4679768028710486E-4</v>
      </c>
      <c r="ZP211" s="10">
        <f t="shared" si="1480"/>
        <v>87.644908593980006</v>
      </c>
      <c r="ZQ211" s="9">
        <f t="shared" si="1051"/>
        <v>93.552430203198327</v>
      </c>
      <c r="ZR211" s="9">
        <f t="shared" si="1052"/>
        <v>81.485289306214668</v>
      </c>
      <c r="ZS211" s="115">
        <f t="shared" si="1481"/>
        <v>87.518859754706497</v>
      </c>
      <c r="ZT211" s="15">
        <f t="shared" si="1482"/>
        <v>7.453224516839566E-4</v>
      </c>
      <c r="ZU211" s="12"/>
      <c r="ZV211" s="11">
        <f t="shared" si="1739"/>
        <v>7.5386926007184362E-4</v>
      </c>
      <c r="ZW211" s="10">
        <f t="shared" si="1483"/>
        <v>87.567382157495373</v>
      </c>
      <c r="ZX211" s="9">
        <f t="shared" si="1053"/>
        <v>93.532230006539223</v>
      </c>
      <c r="ZY211" s="9">
        <f t="shared" si="1054"/>
        <v>81.350928319957291</v>
      </c>
      <c r="ZZ211" s="115">
        <f t="shared" si="1484"/>
        <v>87.441579163248264</v>
      </c>
      <c r="AAA211" s="15">
        <f t="shared" si="1485"/>
        <v>7.5237355022634775E-4</v>
      </c>
      <c r="AAB211" s="12"/>
      <c r="AAC211" s="11">
        <f t="shared" si="1740"/>
        <v>7.6091555290775E-4</v>
      </c>
      <c r="AAD211" s="10">
        <f t="shared" si="1486"/>
        <v>87.48967453121206</v>
      </c>
      <c r="AAE211" s="9">
        <f t="shared" si="1055"/>
        <v>93.511645795361346</v>
      </c>
      <c r="AAF211" s="9">
        <f t="shared" si="1056"/>
        <v>81.21659227475736</v>
      </c>
      <c r="AAG211" s="115">
        <f t="shared" si="1487"/>
        <v>87.36411903505936</v>
      </c>
      <c r="AAH211" s="15">
        <f t="shared" si="1488"/>
        <v>7.5939938978027697E-4</v>
      </c>
      <c r="AAI211" s="12"/>
      <c r="AAJ211" s="11">
        <f t="shared" si="1741"/>
        <v>7.6793646795941166E-4</v>
      </c>
      <c r="AAK211" s="10">
        <f t="shared" si="1489"/>
        <v>87.411784212961308</v>
      </c>
      <c r="AAL211" s="9">
        <f t="shared" si="1057"/>
        <v>93.490675348864471</v>
      </c>
      <c r="AAM211" s="9">
        <f t="shared" si="1058"/>
        <v>81.082280362903276</v>
      </c>
      <c r="AAN211" s="115">
        <f t="shared" si="1490"/>
        <v>87.286477855883874</v>
      </c>
      <c r="AAO211" s="15">
        <f t="shared" si="1491"/>
        <v>7.6639988306685268E-4</v>
      </c>
      <c r="AAP211" s="12"/>
      <c r="AAQ211" s="11">
        <f t="shared" si="1742"/>
        <v>7.7493191692224166E-4</v>
      </c>
      <c r="AAR211" s="10">
        <f t="shared" si="1492"/>
        <v>87.333709724035288</v>
      </c>
      <c r="AAS211" s="9">
        <f t="shared" si="1059"/>
        <v>93.46931648983292</v>
      </c>
      <c r="AAT211" s="9">
        <f t="shared" si="1060"/>
        <v>80.947991779882443</v>
      </c>
      <c r="AAU211" s="115">
        <f t="shared" si="1493"/>
        <v>87.208654134857682</v>
      </c>
      <c r="AAV211" s="15">
        <f t="shared" si="1494"/>
        <v>7.7337494530158003E-4</v>
      </c>
      <c r="AAW211" s="11"/>
      <c r="AAX211" s="11">
        <f t="shared" si="1743"/>
        <v>7.8190181400899334E-4</v>
      </c>
      <c r="AAY211" s="10">
        <f t="shared" si="1495"/>
        <v>87.255449609199019</v>
      </c>
      <c r="AAZ211" s="9">
        <f t="shared" si="1061"/>
        <v>93.447567084533091</v>
      </c>
      <c r="ABA211" s="9">
        <f t="shared" si="1062"/>
        <v>80.813725724507137</v>
      </c>
      <c r="ABB211" s="115">
        <f t="shared" si="1496"/>
        <v>87.130646404520121</v>
      </c>
      <c r="ABC211" s="15">
        <f t="shared" si="1497"/>
        <v>7.8032449418026029E-4</v>
      </c>
      <c r="ABD211" s="11"/>
      <c r="ABE211" s="11">
        <f t="shared" si="1744"/>
        <v>7.8884607593596385E-4</v>
      </c>
      <c r="ABF211" s="10">
        <f t="shared" si="1498"/>
        <v>87.177002436697407</v>
      </c>
      <c r="ABG211" s="9">
        <f t="shared" si="1063"/>
        <v>93.425425042604033</v>
      </c>
      <c r="ABH211" s="9">
        <f t="shared" si="1064"/>
        <v>80.679481399037499</v>
      </c>
      <c r="ABI211" s="115">
        <f t="shared" si="1499"/>
        <v>87.052453220820766</v>
      </c>
      <c r="ABJ211" s="15">
        <f t="shared" si="1500"/>
        <v>7.8724844986463702E-4</v>
      </c>
      <c r="ABK211" s="11"/>
      <c r="ABL211" s="11">
        <f t="shared" si="1745"/>
        <v>7.9576462190893301E-4</v>
      </c>
      <c r="ABM211" s="10">
        <f t="shared" si="1501"/>
        <v>87.098366798257274</v>
      </c>
      <c r="ABN211" s="9">
        <f t="shared" si="1065"/>
        <v>93.40288831694086</v>
      </c>
      <c r="ABO211" s="9">
        <f t="shared" si="1066"/>
        <v>80.545258009302813</v>
      </c>
      <c r="ABP211" s="115">
        <f t="shared" si="1502"/>
        <v>86.97407316312183</v>
      </c>
      <c r="ABQ211" s="15">
        <f t="shared" si="1503"/>
        <v>7.9414673496769751E-4</v>
      </c>
      <c r="ABR211" s="11"/>
      <c r="ABS211" s="11">
        <f t="shared" si="1746"/>
        <v>8.0265737360875312E-4</v>
      </c>
      <c r="ABT211" s="10">
        <f t="shared" si="1504"/>
        <v>87.019541309085085</v>
      </c>
      <c r="ABU211" s="9">
        <f t="shared" si="1067"/>
        <v>93.379954903571416</v>
      </c>
      <c r="ABV211" s="9">
        <f t="shared" si="1068"/>
        <v>80.411054764820022</v>
      </c>
      <c r="ABW211" s="115">
        <f t="shared" si="1505"/>
        <v>86.895504834195719</v>
      </c>
      <c r="ABX211" s="15">
        <f t="shared" si="1506"/>
        <v>8.0101927453873857E-4</v>
      </c>
      <c r="ABY211" s="11"/>
      <c r="ABZ211" s="11">
        <f t="shared" si="1747"/>
        <v>8.0952425517668159E-4</v>
      </c>
      <c r="ACA211" s="10">
        <f t="shared" si="1507"/>
        <v>86.940524607859857</v>
      </c>
      <c r="ACB211" s="9">
        <f t="shared" si="1069"/>
        <v>93.356622841526161</v>
      </c>
      <c r="ACC211" s="9">
        <f t="shared" si="1070"/>
        <v>80.276870878910486</v>
      </c>
      <c r="ACD211" s="115">
        <f t="shared" si="1508"/>
        <v>86.816746860218331</v>
      </c>
      <c r="ACE211" s="15">
        <f t="shared" si="1509"/>
        <v>8.0786599604812327E-4</v>
      </c>
      <c r="ACF211" s="11"/>
      <c r="ACG211" s="11">
        <f t="shared" si="1748"/>
        <v>8.1636519319938639E-4</v>
      </c>
      <c r="ACH211" s="10">
        <f t="shared" si="1510"/>
        <v>86.861315356721846</v>
      </c>
      <c r="ACI211" s="9">
        <f t="shared" si="1071"/>
        <v>93.3328902127014</v>
      </c>
      <c r="ACJ211" s="9">
        <f t="shared" si="1072"/>
        <v>80.14270556881317</v>
      </c>
      <c r="ACK211" s="115">
        <f t="shared" si="1511"/>
        <v>86.737797890757292</v>
      </c>
      <c r="ACL211" s="15">
        <f t="shared" si="1512"/>
        <v>8.1468682937183695E-4</v>
      </c>
      <c r="ACM211" s="11"/>
      <c r="ACN211" s="11">
        <f t="shared" si="1749"/>
        <v>8.2318011669375369E-4</v>
      </c>
      <c r="ACO211" s="10">
        <f t="shared" si="1513"/>
        <v>86.781912241256151</v>
      </c>
      <c r="ACP211" s="9">
        <f t="shared" si="1073"/>
        <v>93.308755141716077</v>
      </c>
      <c r="ACQ211" s="9">
        <f t="shared" si="1074"/>
        <v>80.008558055796854</v>
      </c>
      <c r="ACR211" s="115">
        <f t="shared" si="1514"/>
        <v>86.658656598756465</v>
      </c>
      <c r="ACS211" s="15">
        <f t="shared" si="1515"/>
        <v>8.2148170677571184E-4</v>
      </c>
      <c r="ACT211" s="11"/>
      <c r="ACU211" s="11">
        <f t="shared" si="1750"/>
        <v>8.2996895709133516E-4</v>
      </c>
      <c r="ACV211" s="10">
        <f t="shared" si="1516"/>
        <v>86.70231397047263</v>
      </c>
      <c r="ACW211" s="9">
        <f t="shared" si="1075"/>
        <v>93.284215795762165</v>
      </c>
      <c r="ACX211" s="9">
        <f t="shared" si="1076"/>
        <v>79.874427565268803</v>
      </c>
      <c r="ACY211" s="115">
        <f t="shared" si="1517"/>
        <v>86.579321680515477</v>
      </c>
      <c r="ACZ211" s="15">
        <f t="shared" si="1518"/>
        <v>8.2825056289947485E-4</v>
      </c>
      <c r="ADA211" s="11"/>
      <c r="ADB211" s="11">
        <f t="shared" si="1751"/>
        <v>8.3673164822262039E-4</v>
      </c>
      <c r="ADC211" s="10">
        <f t="shared" si="1519"/>
        <v>86.622519276780849</v>
      </c>
      <c r="ADD211" s="9">
        <f t="shared" si="1077"/>
        <v>93.25927038444884</v>
      </c>
      <c r="ADE211" s="9">
        <f t="shared" si="1078"/>
        <v>79.740313326882031</v>
      </c>
      <c r="ADF211" s="115">
        <f t="shared" si="1520"/>
        <v>86.499791855665435</v>
      </c>
      <c r="ADG211" s="15">
        <f t="shared" si="1521"/>
        <v>8.3499333474049739E-4</v>
      </c>
      <c r="ADH211" s="11"/>
      <c r="ADI211" s="11">
        <f t="shared" si="1752"/>
        <v>8.4346812630098529E-4</v>
      </c>
      <c r="ADJ211" s="10">
        <f t="shared" si="1522"/>
        <v>86.542526915961247</v>
      </c>
      <c r="ADK211" s="9">
        <f t="shared" si="1079"/>
        <v>93.233917159640512</v>
      </c>
      <c r="ADL211" s="9">
        <f t="shared" si="1080"/>
        <v>79.606214574638614</v>
      </c>
      <c r="ADM211" s="115">
        <f t="shared" si="1523"/>
        <v>86.420065867139556</v>
      </c>
      <c r="ADN211" s="15">
        <f t="shared" si="1524"/>
        <v>8.4170996163741678E-4</v>
      </c>
      <c r="ADO211" s="11"/>
      <c r="ADP211" s="11">
        <f t="shared" si="1753"/>
        <v>8.5017832990649767E-4</v>
      </c>
      <c r="ADQ211" s="10">
        <f t="shared" si="1525"/>
        <v>86.462335667131299</v>
      </c>
      <c r="ADR211" s="9">
        <f t="shared" si="1081"/>
        <v>93.208154415288888</v>
      </c>
      <c r="ADS211" s="9">
        <f t="shared" si="1082"/>
        <v>79.472130546992574</v>
      </c>
      <c r="ADT211" s="115">
        <f t="shared" si="1526"/>
        <v>86.340142481140731</v>
      </c>
      <c r="ADU211" s="15">
        <f t="shared" si="1527"/>
        <v>8.4840038525339659E-4</v>
      </c>
      <c r="ADV211" s="11"/>
      <c r="ADW211" s="11">
        <f t="shared" si="1754"/>
        <v>8.5686219996937245E-4</v>
      </c>
      <c r="ADX211" s="10">
        <f t="shared" si="1528"/>
        <v>86.381944332708471</v>
      </c>
      <c r="ADY211" s="9">
        <f t="shared" si="1083"/>
        <v>93.181980487259139</v>
      </c>
      <c r="ADZ211" s="9">
        <f t="shared" si="1084"/>
        <v>79.338060486948919</v>
      </c>
      <c r="AEA211" s="115">
        <f t="shared" si="1529"/>
        <v>86.260020487104029</v>
      </c>
      <c r="AEB211" s="15">
        <f t="shared" si="1530"/>
        <v>8.5506454955928631E-4</v>
      </c>
      <c r="AEC211" s="11"/>
      <c r="AED211" s="11">
        <f t="shared" si="1755"/>
        <v>8.6351967975327871E-4</v>
      </c>
      <c r="AEE211" s="10">
        <f t="shared" si="1531"/>
        <v>86.301351738368368</v>
      </c>
      <c r="AEF211" s="9">
        <f t="shared" si="1085"/>
        <v>93.155393753150378</v>
      </c>
      <c r="AEG211" s="9">
        <f t="shared" si="1086"/>
        <v>79.204003642160515</v>
      </c>
      <c r="AEH211" s="115">
        <f t="shared" si="1532"/>
        <v>86.179698697655454</v>
      </c>
      <c r="AEI211" s="15">
        <f t="shared" si="1533"/>
        <v>8.6170240081653881E-4</v>
      </c>
      <c r="AEJ211" s="11"/>
      <c r="AEK211" s="11">
        <f t="shared" si="1756"/>
        <v>8.7015071483842259E-4</v>
      </c>
      <c r="AEL211" s="10">
        <f t="shared" si="1534"/>
        <v>86.220556732998944</v>
      </c>
      <c r="AEM211" s="9">
        <f t="shared" si="1087"/>
        <v>93.128392632110476</v>
      </c>
      <c r="AEN211" s="9">
        <f t="shared" si="1088"/>
        <v>79.069959265022774</v>
      </c>
      <c r="AEO211" s="115">
        <f t="shared" si="1535"/>
        <v>86.099175948566625</v>
      </c>
      <c r="AEP211" s="15">
        <f t="shared" si="1536"/>
        <v>8.6831388755993376E-4</v>
      </c>
      <c r="AEQ211" s="11"/>
      <c r="AER211" s="11">
        <f t="shared" si="1757"/>
        <v>8.7675525310440333E-4</v>
      </c>
      <c r="AES211" s="10">
        <f t="shared" si="1537"/>
        <v>86.139558188650838</v>
      </c>
      <c r="AET211" s="9">
        <f t="shared" si="1089"/>
        <v>93.10097558464544</v>
      </c>
      <c r="AEU211" s="9">
        <f t="shared" si="1090"/>
        <v>78.93592661276611</v>
      </c>
      <c r="AEV211" s="115">
        <f t="shared" si="1538"/>
        <v>86.018451098705782</v>
      </c>
      <c r="AEW211" s="15">
        <f t="shared" si="1539"/>
        <v>8.7489896058008188E-4</v>
      </c>
      <c r="AEX211" s="11"/>
      <c r="AEY211" s="11">
        <f t="shared" si="1758"/>
        <v>8.8333324471285375E-4</v>
      </c>
      <c r="AEZ211" s="10">
        <f t="shared" si="1540"/>
        <v>86.058355000483886</v>
      </c>
      <c r="AFA211" s="9">
        <f t="shared" si="1091"/>
        <v>93.073141112423357</v>
      </c>
      <c r="AFB211" s="9">
        <f t="shared" si="1092"/>
        <v>78.801904947545424</v>
      </c>
      <c r="AFC211" s="115">
        <f t="shared" si="1541"/>
        <v>85.937523029984391</v>
      </c>
      <c r="AFD211" s="15">
        <f t="shared" si="1542"/>
        <v>8.8145757290580275E-4</v>
      </c>
      <c r="AFE211" s="11"/>
      <c r="AFF211" s="11">
        <f t="shared" si="1759"/>
        <v>8.8988464208992406E-4</v>
      </c>
      <c r="AFG211" s="10">
        <f t="shared" si="1543"/>
        <v>85.976946086709475</v>
      </c>
      <c r="AFH211" s="9">
        <f t="shared" si="1093"/>
        <v>93.044887758073202</v>
      </c>
      <c r="AFI211" s="9">
        <f t="shared" si="1094"/>
        <v>78.66789353652716</v>
      </c>
      <c r="AFJ211" s="115">
        <f t="shared" si="1544"/>
        <v>85.856390647300174</v>
      </c>
      <c r="AFK211" s="15">
        <f t="shared" si="1545"/>
        <v>8.8798967978630824E-4</v>
      </c>
      <c r="AFL211" s="11"/>
      <c r="AFM211" s="11">
        <f t="shared" si="1760"/>
        <v>8.9640939990857644E-4</v>
      </c>
      <c r="AFN211" s="10">
        <f t="shared" si="1546"/>
        <v>85.895330388529118</v>
      </c>
      <c r="AFO211" s="9">
        <f t="shared" si="1095"/>
        <v>93.016214104978445</v>
      </c>
      <c r="AFP211" s="9">
        <f t="shared" si="1096"/>
        <v>78.533891651974869</v>
      </c>
      <c r="AFQ211" s="115">
        <f t="shared" si="1547"/>
        <v>85.775052878476657</v>
      </c>
      <c r="AFR211" s="15">
        <f t="shared" si="1548"/>
        <v>8.9449523867317566E-4</v>
      </c>
      <c r="AFS211" s="11"/>
      <c r="AFT211" s="11">
        <f t="shared" si="1761"/>
        <v>9.0290747507064796E-4</v>
      </c>
      <c r="AFU211" s="10">
        <f t="shared" si="1549"/>
        <v>85.81350687006973</v>
      </c>
      <c r="AFV211" s="9">
        <f t="shared" si="1097"/>
        <v>92.987118777065689</v>
      </c>
      <c r="AFW211" s="9">
        <f t="shared" si="1098"/>
        <v>78.399898571330937</v>
      </c>
      <c r="AFX211" s="115">
        <f t="shared" si="1550"/>
        <v>85.693508674198313</v>
      </c>
      <c r="AFY211" s="15">
        <f t="shared" si="1551"/>
        <v>9.0097420920224941E-4</v>
      </c>
      <c r="AFZ211" s="11"/>
      <c r="AGA211" s="11">
        <f t="shared" si="1762"/>
        <v>9.0937882668882706E-4</v>
      </c>
      <c r="AGB211" s="10">
        <f t="shared" si="1552"/>
        <v>85.731474518314542</v>
      </c>
      <c r="AGC211" s="9">
        <f t="shared" si="1099"/>
        <v>92.957600438588528</v>
      </c>
      <c r="AGD211" s="9">
        <f t="shared" si="1100"/>
        <v>78.265913577297553</v>
      </c>
      <c r="AGE211" s="115">
        <f t="shared" si="1553"/>
        <v>85.611757007943041</v>
      </c>
      <c r="AGF211" s="15">
        <f t="shared" si="1554"/>
        <v>9.0742655317528208E-4</v>
      </c>
      <c r="AGG211" s="11"/>
      <c r="AGH211" s="11">
        <f t="shared" si="1763"/>
        <v>9.1582341606836538E-4</v>
      </c>
      <c r="AGI211" s="10">
        <f t="shared" si="1555"/>
        <v>85.64923234303123</v>
      </c>
      <c r="AGJ211" s="9">
        <f t="shared" si="1101"/>
        <v>92.927657793906519</v>
      </c>
      <c r="AGK211" s="9">
        <f t="shared" si="1102"/>
        <v>78.131935957913697</v>
      </c>
      <c r="AGL211" s="115">
        <f t="shared" si="1556"/>
        <v>85.529796875910108</v>
      </c>
      <c r="AGM211" s="15">
        <f t="shared" si="1557"/>
        <v>9.1385223454153186E-4</v>
      </c>
      <c r="AGN211" s="11"/>
      <c r="AGO211" s="11">
        <f t="shared" si="1764"/>
        <v>9.2224120668873651E-4</v>
      </c>
      <c r="AGP211" s="10">
        <f t="shared" si="1558"/>
        <v>85.566779376695692</v>
      </c>
      <c r="AGQ211" s="9">
        <f t="shared" si="1103"/>
        <v>92.897289587259678</v>
      </c>
      <c r="AGR211" s="9">
        <f t="shared" si="1104"/>
        <v>77.99796500663048</v>
      </c>
      <c r="AGS211" s="115">
        <f t="shared" si="1559"/>
        <v>85.447627296945086</v>
      </c>
      <c r="AGT211" s="15">
        <f t="shared" si="1560"/>
        <v>9.2025121937917983E-4</v>
      </c>
      <c r="AGU211" s="11"/>
      <c r="AGV211" s="11">
        <f t="shared" si="1765"/>
        <v>9.2863216418508998E-4</v>
      </c>
      <c r="AGW211" s="10">
        <f t="shared" si="1561"/>
        <v>85.484114674412751</v>
      </c>
      <c r="AGX211" s="9">
        <f t="shared" si="1105"/>
        <v>92.866494602538395</v>
      </c>
      <c r="AGY211" s="9">
        <f t="shared" si="1106"/>
        <v>77.86400002238436</v>
      </c>
      <c r="AGZ211" s="115">
        <f t="shared" si="1562"/>
        <v>85.365247312461378</v>
      </c>
      <c r="AHA211" s="15">
        <f t="shared" si="1563"/>
        <v>9.266234758766005E-4</v>
      </c>
      <c r="AHB211" s="11"/>
      <c r="AHC211" s="11">
        <f t="shared" si="1766"/>
        <v>9.3499625632955351E-4</v>
      </c>
      <c r="AHD211" s="10">
        <f t="shared" si="1564"/>
        <v>85.401237313833576</v>
      </c>
      <c r="AHE211" s="9">
        <f t="shared" si="1107"/>
        <v>92.835271663048999</v>
      </c>
      <c r="AHF211" s="9">
        <f t="shared" si="1108"/>
        <v>77.730040309667714</v>
      </c>
      <c r="AHG211" s="115">
        <f t="shared" si="1565"/>
        <v>85.28265598635835</v>
      </c>
      <c r="AHH211" s="15">
        <f t="shared" si="1566"/>
        <v>9.3296897431351545E-4</v>
      </c>
      <c r="AHI211" s="11"/>
      <c r="AHJ211" s="11">
        <f t="shared" si="1767"/>
        <v>9.4133345301241841E-4</v>
      </c>
      <c r="AHK211" s="10">
        <f t="shared" si="1567"/>
        <v>85.318146395069618</v>
      </c>
      <c r="AHL211" s="9">
        <f t="shared" si="1109"/>
        <v>92.803619631275097</v>
      </c>
      <c r="AHM211" s="9">
        <f t="shared" si="1110"/>
        <v>77.596085178596084</v>
      </c>
      <c r="AHN211" s="115">
        <f t="shared" si="1568"/>
        <v>85.199852404935598</v>
      </c>
      <c r="AHO211" s="15">
        <f t="shared" si="1569"/>
        <v>9.3928768704210292E-4</v>
      </c>
      <c r="AHP211" s="11"/>
      <c r="AHQ211" s="11">
        <f t="shared" si="1768"/>
        <v>9.4764372622325554E-4</v>
      </c>
      <c r="AHR211" s="10">
        <f t="shared" si="1570"/>
        <v>85.234841040602788</v>
      </c>
      <c r="AHS211" s="9">
        <f t="shared" si="1111"/>
        <v>92.771537408634742</v>
      </c>
      <c r="AHT211" s="9">
        <f t="shared" si="1112"/>
        <v>77.46213394497579</v>
      </c>
      <c r="AHU211" s="115">
        <f t="shared" si="1571"/>
        <v>85.116835676805266</v>
      </c>
      <c r="AHV211" s="15">
        <f t="shared" si="1572"/>
        <v>9.4557958846783153E-4</v>
      </c>
      <c r="AHW211" s="11"/>
      <c r="AHX211" s="11">
        <f t="shared" si="1769"/>
        <v>9.5392705003173779E-4</v>
      </c>
      <c r="AHY211" s="10">
        <f t="shared" si="1573"/>
        <v>85.151320395193807</v>
      </c>
      <c r="AHZ211" s="9">
        <f t="shared" si="1113"/>
        <v>92.739023935233661</v>
      </c>
      <c r="AIA211" s="9">
        <f t="shared" si="1114"/>
        <v>77.328185930365521</v>
      </c>
      <c r="AIB211" s="115">
        <f t="shared" si="1574"/>
        <v>85.033604932799591</v>
      </c>
      <c r="AIC211" s="15">
        <f t="shared" si="1575"/>
        <v>9.5184465503039785E-4</v>
      </c>
      <c r="AID211" s="11"/>
      <c r="AIE211" s="11">
        <f t="shared" si="1770"/>
        <v>9.6018340056858566E-4</v>
      </c>
      <c r="AIF211" s="10">
        <f t="shared" si="1576"/>
        <v>85.067583625785545</v>
      </c>
      <c r="AIG211" s="9">
        <f t="shared" si="1115"/>
        <v>92.706078189614487</v>
      </c>
      <c r="AIH211" s="9">
        <f t="shared" si="1116"/>
        <v>77.145414005471565</v>
      </c>
      <c r="AII211" s="115">
        <f t="shared" si="1577"/>
        <v>84.925746097543026</v>
      </c>
      <c r="AIJ211" s="15">
        <f t="shared" si="1578"/>
        <v>9.610986130488572E-4</v>
      </c>
      <c r="AIK211" s="11"/>
      <c r="AIL211" s="11">
        <f t="shared" si="1771"/>
        <v>9.694416733050257E-4</v>
      </c>
      <c r="AIM211" s="10">
        <f t="shared" si="1579"/>
        <v>84.959110083227699</v>
      </c>
      <c r="AIN211" s="9">
        <f t="shared" si="1117"/>
        <v>92.672488724288016</v>
      </c>
      <c r="AIO211" s="9">
        <f t="shared" si="1118"/>
        <v>77.08594117105325</v>
      </c>
      <c r="AIP211" s="115">
        <f t="shared" si="1580"/>
        <v>84.879214947670633</v>
      </c>
      <c r="AIQ211" s="15">
        <f t="shared" si="1581"/>
        <v>9.6269728967607684E-4</v>
      </c>
      <c r="AIR211" s="11"/>
      <c r="AIS211" s="11">
        <f t="shared" si="1772"/>
        <v>9.7101101425331449E-4</v>
      </c>
      <c r="AIT211" s="10">
        <f t="shared" si="1582"/>
        <v>84.912230718070489</v>
      </c>
      <c r="AIU211" s="9">
        <f t="shared" si="1119"/>
        <v>92.638787421626233</v>
      </c>
      <c r="AIV211" s="9">
        <f t="shared" si="1120"/>
        <v>77.83573053587601</v>
      </c>
      <c r="AIW211" s="115">
        <f t="shared" si="1583"/>
        <v>85.237258978751129</v>
      </c>
      <c r="AIX211" s="15">
        <f t="shared" si="1584"/>
        <v>9.1430528115092103E-4</v>
      </c>
      <c r="AIY211" s="11"/>
      <c r="AIZ211" s="11">
        <f t="shared" si="1773"/>
        <v>9.2237607747674814E-4</v>
      </c>
      <c r="AJA211" s="10">
        <f t="shared" si="1585"/>
        <v>85.271656720476074</v>
      </c>
      <c r="AJB211" s="9">
        <f t="shared" si="1121"/>
        <v>92.608389097148773</v>
      </c>
      <c r="AJC211" s="9">
        <f t="shared" si="1122"/>
        <v>78.695102182002785</v>
      </c>
      <c r="AJD211" s="115">
        <f t="shared" si="1586"/>
        <v>85.651745639575779</v>
      </c>
      <c r="AJE211" s="15">
        <f t="shared" si="1587"/>
        <v>8.593489711528115E-4</v>
      </c>
      <c r="AJF211" s="11"/>
      <c r="AJG211" s="11">
        <f t="shared" si="1774"/>
        <v>8.6716456345573359E-4</v>
      </c>
      <c r="AJH211" s="10">
        <f t="shared" si="1588"/>
        <v>85.687670285746606</v>
      </c>
      <c r="AJI211" s="9">
        <f t="shared" si="1123"/>
        <v>92.581535262373109</v>
      </c>
      <c r="AJJ211" s="9">
        <f t="shared" si="1124"/>
        <v>79.696555785553684</v>
      </c>
      <c r="AJK211" s="115">
        <f t="shared" si="1589"/>
        <v>86.139045523963404</v>
      </c>
      <c r="AJL211" s="15">
        <f t="shared" si="1590"/>
        <v>7.9583594619012197E-4</v>
      </c>
      <c r="AJM211" s="11"/>
      <c r="AJN211" s="11">
        <f t="shared" si="1775"/>
        <v>8.0338191777724118E-4</v>
      </c>
      <c r="AJO211" s="10">
        <f t="shared" si="1591"/>
        <v>86.176662136015551</v>
      </c>
      <c r="AJP211" s="9">
        <f t="shared" si="1125"/>
        <v>92.558504182972072</v>
      </c>
      <c r="AJQ211" s="9">
        <f t="shared" si="1126"/>
        <v>80.89973573373203</v>
      </c>
      <c r="AJR211" s="115">
        <f t="shared" si="1592"/>
        <v>86.729119958352044</v>
      </c>
      <c r="AJS211" s="15">
        <f t="shared" si="1593"/>
        <v>7.200994799335794E-4</v>
      </c>
      <c r="AJT211" s="11"/>
      <c r="AJU211" s="11">
        <f t="shared" si="1776"/>
        <v>7.2735697262628113E-4</v>
      </c>
      <c r="AJV211" s="10">
        <f t="shared" si="1594"/>
        <v>86.768633055125463</v>
      </c>
      <c r="AJW211" s="9">
        <f t="shared" si="1127"/>
        <v>92.539648069443103</v>
      </c>
      <c r="AJX211" s="9">
        <f t="shared" si="1128"/>
        <v>82.42618021729605</v>
      </c>
      <c r="AJY211" s="115">
        <f t="shared" si="1595"/>
        <v>87.482914143369584</v>
      </c>
      <c r="AJZ211" s="15">
        <f t="shared" si="1596"/>
        <v>6.2465456556269107E-4</v>
      </c>
      <c r="AKA211" s="11"/>
      <c r="AKB211" s="11">
        <f t="shared" si="1777"/>
        <v>6.3159618431397825E-4</v>
      </c>
      <c r="AKC211" s="10">
        <f t="shared" si="1597"/>
        <v>87.524602321759417</v>
      </c>
      <c r="AKD211" s="9">
        <f t="shared" si="1129"/>
        <v>92.525459225016988</v>
      </c>
      <c r="AKE211" s="9">
        <f t="shared" si="1130"/>
        <v>84.61245486636497</v>
      </c>
      <c r="AKF211" s="115">
        <f t="shared" si="1598"/>
        <v>88.568957045690979</v>
      </c>
      <c r="AKG211" s="15">
        <f t="shared" si="1599"/>
        <v>4.8874375953052596E-4</v>
      </c>
      <c r="AKH211" s="11"/>
      <c r="AKI211" s="11">
        <f t="shared" si="1778"/>
        <v>4.9532087413136109E-4</v>
      </c>
      <c r="AKJ211" s="10">
        <f t="shared" si="1600"/>
        <v>88.613278869882862</v>
      </c>
      <c r="AKK211" s="9">
        <f t="shared" si="1131"/>
        <v>92.516773028708982</v>
      </c>
      <c r="AKL211" s="9">
        <f t="shared" si="1132"/>
        <v>89.261067412084273</v>
      </c>
      <c r="AKM211" s="115">
        <f t="shared" si="1601"/>
        <v>90.888920220396628</v>
      </c>
      <c r="AKN211" s="15">
        <f t="shared" si="1602"/>
        <v>2.0108744174442386E-4</v>
      </c>
      <c r="AKO211" s="11"/>
      <c r="AKP211" s="11">
        <f t="shared" si="1779"/>
        <v>2.0719540328485616E-4</v>
      </c>
      <c r="AKQ211" s="10">
        <f t="shared" si="1603"/>
        <v>90.93680459867636</v>
      </c>
      <c r="AKR211" s="9">
        <f t="shared" si="1133"/>
        <v>92.51530262331292</v>
      </c>
      <c r="AKS211" s="9">
        <f t="shared" si="1134"/>
        <v>89.345524651054419</v>
      </c>
      <c r="AKT211" s="115">
        <f t="shared" si="1604"/>
        <v>90.930413637183676</v>
      </c>
      <c r="AKU211" s="15">
        <f t="shared" si="1605"/>
        <v>1.9578015287515503E-4</v>
      </c>
      <c r="AKV211" s="11"/>
      <c r="AKW211" s="11">
        <f t="shared" si="1780"/>
        <v>2.0187762760564244E-4</v>
      </c>
      <c r="AKX211" s="10">
        <f t="shared" si="1606"/>
        <v>90.978292226059494</v>
      </c>
      <c r="AKY211" s="9">
        <f t="shared" si="1135"/>
        <v>92.513908810295149</v>
      </c>
      <c r="AKZ211" s="9">
        <f t="shared" si="1136"/>
        <v>89.430772393592818</v>
      </c>
      <c r="ALA211" s="115">
        <f t="shared" si="1607"/>
        <v>90.972340601943984</v>
      </c>
      <c r="ALB211" s="15">
        <f t="shared" si="1608"/>
        <v>1.904287695478113E-4</v>
      </c>
      <c r="ALC211" s="11"/>
      <c r="ALD211" s="11">
        <f t="shared" si="1781"/>
        <v>1.9651600090704206E-4</v>
      </c>
      <c r="ALE211" s="10">
        <f t="shared" si="1609"/>
        <v>91.020213942269351</v>
      </c>
      <c r="ALF211" s="9">
        <f t="shared" si="1137"/>
        <v>92.512590151875003</v>
      </c>
      <c r="ALG211" s="9">
        <f t="shared" si="1138"/>
        <v>89.516802967354991</v>
      </c>
      <c r="ALH211" s="115">
        <f t="shared" si="1610"/>
        <v>91.014696559615004</v>
      </c>
      <c r="ALI211" s="15">
        <f t="shared" si="1611"/>
        <v>1.8503367683789511E-4</v>
      </c>
      <c r="ALJ211" s="11"/>
      <c r="ALK211" s="11">
        <f t="shared" si="1782"/>
        <v>1.9111091225717424E-4</v>
      </c>
      <c r="ALL211" s="10">
        <f t="shared" si="1612"/>
        <v>91.062565167859589</v>
      </c>
      <c r="ALM211" s="9">
        <f t="shared" si="1139"/>
        <v>92.511345153606285</v>
      </c>
      <c r="ALN211" s="9">
        <f t="shared" si="1140"/>
        <v>89.603608605783293</v>
      </c>
      <c r="ALO211" s="115">
        <f t="shared" si="1613"/>
        <v>91.057476879694789</v>
      </c>
      <c r="ALP211" s="15">
        <f t="shared" si="1614"/>
        <v>1.7959526214003164E-4</v>
      </c>
      <c r="ALQ211" s="12"/>
      <c r="ALR211" s="11">
        <f t="shared" si="1783"/>
        <v>1.856627530305837E-4</v>
      </c>
      <c r="ALS211" s="10">
        <f t="shared" si="1615"/>
        <v>91.105341248007818</v>
      </c>
      <c r="ALT211" s="9">
        <f t="shared" si="1141"/>
        <v>92.510172264532102</v>
      </c>
      <c r="ALU211" s="9">
        <f t="shared" si="1142"/>
        <v>89.691181449760549</v>
      </c>
      <c r="ALV211" s="115">
        <f t="shared" si="1616"/>
        <v>91.100676857146325</v>
      </c>
      <c r="ALW211" s="15">
        <f t="shared" si="1617"/>
        <v>1.7411391507538251E-4</v>
      </c>
      <c r="ALX211" s="12"/>
      <c r="ALY211" s="11">
        <f t="shared" si="1784"/>
        <v>1.8017191681524541E-4</v>
      </c>
      <c r="ALZ211" s="10">
        <f t="shared" si="1618"/>
        <v>91.148537453434443</v>
      </c>
      <c r="AMA211" s="9">
        <f t="shared" si="1143"/>
        <v>92.509069877357589</v>
      </c>
      <c r="AMB211" s="9">
        <f t="shared" si="1144"/>
        <v>89.779513549341047</v>
      </c>
      <c r="AMC211" s="115">
        <f t="shared" si="1619"/>
        <v>91.144291713349318</v>
      </c>
      <c r="AMD211" s="15">
        <f t="shared" si="1620"/>
        <v>1.6859002739541001E-4</v>
      </c>
      <c r="AME211" s="12"/>
      <c r="AMF211" s="11">
        <f t="shared" si="1785"/>
        <v>1.7463879931590911E-4</v>
      </c>
      <c r="AMG211" s="10">
        <f t="shared" si="1621"/>
        <v>91.192148981369172</v>
      </c>
      <c r="AMH211" s="9">
        <f t="shared" si="1145"/>
        <v>92.508036328640472</v>
      </c>
      <c r="AMI211" s="9">
        <f t="shared" si="1146"/>
        <v>89.868596865553158</v>
      </c>
      <c r="AMJ211" s="115">
        <f t="shared" si="1622"/>
        <v>91.188316597096815</v>
      </c>
      <c r="AMK211" s="15">
        <f t="shared" si="1623"/>
        <v>1.6302399288230392E-4</v>
      </c>
      <c r="AML211" s="12"/>
      <c r="AMM211" s="11">
        <f t="shared" si="1786"/>
        <v>1.6906379825415421E-4</v>
      </c>
      <c r="AMN211" s="10">
        <f t="shared" si="1624"/>
        <v>91.23617095656212</v>
      </c>
      <c r="AMO211" s="9">
        <f t="shared" si="1147"/>
        <v>92.507069898999248</v>
      </c>
      <c r="AMP211" s="9">
        <f t="shared" si="1148"/>
        <v>89.958423272275482</v>
      </c>
      <c r="AMQ211" s="115">
        <f t="shared" si="1625"/>
        <v>91.232746585637358</v>
      </c>
      <c r="AMR211" s="15">
        <f t="shared" si="1626"/>
        <v>1.5741620724596283E-4</v>
      </c>
      <c r="AMS211" s="12"/>
      <c r="AMT211" s="11">
        <f t="shared" si="1787"/>
        <v>1.6344731326498648E-4</v>
      </c>
      <c r="AMU211" s="10">
        <f t="shared" si="1627"/>
        <v>91.280598432340469</v>
      </c>
      <c r="AMV211" s="9">
        <f t="shared" si="1149"/>
        <v>92.506168813338761</v>
      </c>
      <c r="AMW211" s="9">
        <f t="shared" si="1150"/>
        <v>90.048984558183179</v>
      </c>
      <c r="AMX211" s="115">
        <f t="shared" si="1628"/>
        <v>91.277576685760977</v>
      </c>
      <c r="AMY211" s="15">
        <f t="shared" si="1629"/>
        <v>1.5176706801770629E-4</v>
      </c>
      <c r="AMZ211" s="12"/>
      <c r="ANA211" s="11">
        <f t="shared" si="1788"/>
        <v>1.577897457902167E-4</v>
      </c>
      <c r="ANB211" s="10">
        <f t="shared" si="1630"/>
        <v>91.325426391708774</v>
      </c>
      <c r="ANC211" s="9">
        <f t="shared" si="1151"/>
        <v>92.505331241092847</v>
      </c>
      <c r="AND211" s="9">
        <f t="shared" si="1152"/>
        <v>90.140272428764817</v>
      </c>
      <c r="ANE211" s="115">
        <f t="shared" si="1631"/>
        <v>91.322801834928839</v>
      </c>
      <c r="ANF211" s="15">
        <f t="shared" si="1632"/>
        <v>1.4607697444070462E-4</v>
      </c>
      <c r="ANG211" s="12"/>
      <c r="ANH211" s="11">
        <f t="shared" si="1789"/>
        <v>1.5209149896854292E-4</v>
      </c>
      <c r="ANI211" s="10">
        <f t="shared" si="1633"/>
        <v>91.370649748493051</v>
      </c>
      <c r="ANJ211" s="9">
        <f t="shared" si="1153"/>
        <v>92.504555296483986</v>
      </c>
      <c r="ANK211" s="9">
        <f t="shared" si="1154"/>
        <v>90.232278508405074</v>
      </c>
      <c r="ANL211" s="115">
        <f t="shared" si="1634"/>
        <v>91.368416902444523</v>
      </c>
      <c r="ANM211" s="15">
        <f t="shared" si="1635"/>
        <v>1.4034632735736633E-4</v>
      </c>
      <c r="ANN211" s="12"/>
      <c r="ANO211" s="11">
        <f t="shared" si="1790"/>
        <v>1.463529775226465E-4</v>
      </c>
      <c r="ANP211" s="10">
        <f t="shared" si="1636"/>
        <v>91.416263348526087</v>
      </c>
      <c r="ANQ211" s="9">
        <f t="shared" si="1155"/>
        <v>92.503839038799455</v>
      </c>
      <c r="ANR211" s="9">
        <f t="shared" si="1156"/>
        <v>90.324994342534765</v>
      </c>
      <c r="ANS211" s="115">
        <f t="shared" si="1637"/>
        <v>91.41441669066711</v>
      </c>
      <c r="ANT211" s="15">
        <f t="shared" si="1638"/>
        <v>1.3457552909359915E-4</v>
      </c>
      <c r="ANU211" s="12"/>
      <c r="ANV211" s="11">
        <f t="shared" si="1791"/>
        <v>1.4057458764316346E-4</v>
      </c>
      <c r="ANW211" s="10">
        <f t="shared" si="1639"/>
        <v>91.46226197087465</v>
      </c>
      <c r="ANX211" s="9">
        <f t="shared" si="1157"/>
        <v>92.503180472683908</v>
      </c>
      <c r="ANY211" s="9">
        <f t="shared" si="1158"/>
        <v>90.418411399845681</v>
      </c>
      <c r="ANZ211" s="115">
        <f t="shared" si="1640"/>
        <v>91.460795936264788</v>
      </c>
      <c r="AOA211" s="15">
        <f t="shared" si="1641"/>
        <v>1.2876498334009562E-4</v>
      </c>
      <c r="AOB211" s="12"/>
      <c r="AOC211" s="11">
        <f t="shared" si="1792"/>
        <v>1.3475673686969789E-4</v>
      </c>
      <c r="AOD211" s="10">
        <f t="shared" si="1642"/>
        <v>91.508640329107095</v>
      </c>
      <c r="AOE211" s="9">
        <f t="shared" si="1159"/>
        <v>92.502577548447846</v>
      </c>
      <c r="AOF211" s="9">
        <f t="shared" si="1160"/>
        <v>90.512521074565271</v>
      </c>
      <c r="AOG211" s="115">
        <f t="shared" si="1643"/>
        <v>91.507549311506551</v>
      </c>
      <c r="AOH211" s="15">
        <f t="shared" si="1644"/>
        <v>1.2291509503087471E-4</v>
      </c>
      <c r="AOI211" s="12"/>
      <c r="AOJ211" s="11">
        <f t="shared" si="1793"/>
        <v>1.2889983396913905E-4</v>
      </c>
      <c r="AOK211" s="10">
        <f t="shared" si="1645"/>
        <v>91.555393072598804</v>
      </c>
      <c r="AOL211" s="9">
        <f t="shared" si="1161"/>
        <v>92.502028162391923</v>
      </c>
      <c r="AOM211" s="9">
        <f t="shared" si="1162"/>
        <v>90.607314688794233</v>
      </c>
      <c r="AON211" s="115">
        <f t="shared" si="1646"/>
        <v>91.554671425593085</v>
      </c>
      <c r="AOO211" s="15">
        <f t="shared" si="1647"/>
        <v>1.1702627021894115E-4</v>
      </c>
      <c r="AOP211" s="12"/>
      <c r="AOQ211" s="11">
        <f t="shared" si="1794"/>
        <v>1.2300428881110108E-4</v>
      </c>
      <c r="AOR211" s="10">
        <f t="shared" si="1648"/>
        <v>91.602514787876714</v>
      </c>
      <c r="AOS211" s="9">
        <f t="shared" si="1163"/>
        <v>92.501530157146419</v>
      </c>
      <c r="AOT211" s="9">
        <f t="shared" si="1164"/>
        <v>90.702783494901283</v>
      </c>
      <c r="AOU211" s="115">
        <f t="shared" si="1649"/>
        <v>91.602156826023844</v>
      </c>
      <c r="AOV211" s="15">
        <f t="shared" si="1650"/>
        <v>1.1109891594934487E-4</v>
      </c>
      <c r="AOW211" s="12"/>
      <c r="AOX211" s="11">
        <f t="shared" si="1795"/>
        <v>1.1707051224078774E-4</v>
      </c>
      <c r="AOY211" s="10">
        <f t="shared" si="1815"/>
        <v>91.649999999999991</v>
      </c>
      <c r="AOZ211" s="9">
        <f t="shared" si="1165"/>
        <v>92.501081322025783</v>
      </c>
      <c r="APA211" s="9"/>
      <c r="APB211" s="97">
        <f t="shared" si="1652"/>
        <v>91.649999999999991</v>
      </c>
      <c r="APC211" s="15">
        <f t="shared" si="1816"/>
        <v>1.0513344012967398E-4</v>
      </c>
      <c r="APD211" s="11"/>
      <c r="APE211" s="11"/>
    </row>
    <row r="212" spans="1:1097" x14ac:dyDescent="0.2">
      <c r="A212" s="183"/>
      <c r="B212" s="183"/>
      <c r="C212" s="1">
        <f t="shared" si="1654"/>
        <v>180</v>
      </c>
      <c r="D212" s="1">
        <f t="shared" si="1655"/>
        <v>6024.5844021139956</v>
      </c>
      <c r="E212" s="1">
        <f t="shared" si="1656"/>
        <v>-16317921.817764627</v>
      </c>
      <c r="F212" s="2">
        <f t="shared" si="1657"/>
        <v>113.16</v>
      </c>
      <c r="G212" s="8">
        <f t="shared" si="1658"/>
        <v>1.9810000000000001E-3</v>
      </c>
      <c r="H212" s="6">
        <f t="shared" si="1659"/>
        <v>0.14400020254000001</v>
      </c>
      <c r="I212" s="2">
        <f t="shared" si="1660"/>
        <v>3500</v>
      </c>
      <c r="J212" s="3">
        <f t="shared" si="857"/>
        <v>58.333333333333336</v>
      </c>
      <c r="K212" s="3">
        <f t="shared" si="858"/>
        <v>366.52</v>
      </c>
      <c r="L212" s="1">
        <f t="shared" si="1661"/>
        <v>0.82</v>
      </c>
      <c r="M212" s="1">
        <f t="shared" si="1662"/>
        <v>0.66</v>
      </c>
      <c r="N212" s="1">
        <f t="shared" si="1797"/>
        <v>0.54120000000000001</v>
      </c>
      <c r="O212" s="3">
        <f t="shared" si="1167"/>
        <v>7.5227878787878781</v>
      </c>
      <c r="P212" s="40">
        <f t="shared" si="859"/>
        <v>570.9796</v>
      </c>
      <c r="Q212" s="1">
        <f t="shared" si="1663"/>
        <v>21.51</v>
      </c>
      <c r="R212" s="1">
        <f t="shared" si="1664"/>
        <v>151</v>
      </c>
      <c r="S212" s="2">
        <f t="shared" si="1665"/>
        <v>12587.54</v>
      </c>
      <c r="T212" s="1">
        <f t="shared" si="860"/>
        <v>83.916933333333333</v>
      </c>
      <c r="U212" s="7">
        <f t="shared" si="1666"/>
        <v>9.1849501318337995E-2</v>
      </c>
      <c r="V212" s="7">
        <f t="shared" si="861"/>
        <v>6.6258942829124593E-3</v>
      </c>
      <c r="W212" s="159">
        <f t="shared" si="1667"/>
        <v>3.4283282369456214E-2</v>
      </c>
      <c r="X212" s="40">
        <f t="shared" si="1798"/>
        <v>8095.2484858865882</v>
      </c>
      <c r="Y212" s="1">
        <f t="shared" si="1668"/>
        <v>0</v>
      </c>
      <c r="Z212" s="1">
        <f t="shared" si="1669"/>
        <v>113.16</v>
      </c>
      <c r="AA212" s="1">
        <f t="shared" si="1670"/>
        <v>91.649999999999991</v>
      </c>
      <c r="AB212" s="6">
        <f t="shared" si="863"/>
        <v>0.2895550479995273</v>
      </c>
      <c r="AC212" s="1">
        <f t="shared" si="1671"/>
        <v>526.19133708825245</v>
      </c>
      <c r="AD212" s="40">
        <f t="shared" si="1799"/>
        <v>36363.626619283568</v>
      </c>
      <c r="AE212" s="1">
        <f t="shared" si="1800"/>
        <v>0.15947988387208822</v>
      </c>
      <c r="AF212" s="2">
        <f t="shared" si="1801"/>
        <v>27</v>
      </c>
      <c r="AG212" s="10">
        <f t="shared" si="1802"/>
        <v>4.3059568645463822</v>
      </c>
      <c r="AH212" s="12">
        <f t="shared" si="1803"/>
        <v>0.44507515617601046</v>
      </c>
      <c r="AI212" s="43">
        <f t="shared" si="868"/>
        <v>-1.4206838036402486E-5</v>
      </c>
      <c r="AJ212" s="93">
        <f t="shared" si="869"/>
        <v>3.5792279392731344E-6</v>
      </c>
      <c r="AK212" s="43">
        <f t="shared" si="1168"/>
        <v>0</v>
      </c>
      <c r="AL212" s="43">
        <f t="shared" si="870"/>
        <v>3.3177359854281882E-4</v>
      </c>
      <c r="AM212" s="43"/>
      <c r="AN212" s="43">
        <f t="shared" si="1817"/>
        <v>0</v>
      </c>
      <c r="AO212" s="10">
        <f t="shared" si="1804"/>
        <v>94.202221820439249</v>
      </c>
      <c r="AP212" s="9"/>
      <c r="AQ212" s="9">
        <f t="shared" si="1805"/>
        <v>94.062102717135829</v>
      </c>
      <c r="AR212" s="104">
        <f t="shared" si="1171"/>
        <v>94.062102717135829</v>
      </c>
      <c r="AS212" s="15">
        <f t="shared" si="1806"/>
        <v>0</v>
      </c>
      <c r="AT212" s="49"/>
      <c r="AU212" s="11">
        <f t="shared" si="1807"/>
        <v>8.6545723236495783E-6</v>
      </c>
      <c r="AV212" s="10">
        <f t="shared" si="1808"/>
        <v>94.132160906940229</v>
      </c>
      <c r="AW212" s="9">
        <f t="shared" si="1809"/>
        <v>94.062102717135829</v>
      </c>
      <c r="AX212" s="9">
        <f t="shared" si="1810"/>
        <v>93.922080338810204</v>
      </c>
      <c r="AY212" s="97">
        <f t="shared" si="1175"/>
        <v>93.992091527973017</v>
      </c>
      <c r="AZ212" s="15">
        <f t="shared" si="1176"/>
        <v>8.6484299135315518E-6</v>
      </c>
      <c r="BA212" s="49"/>
      <c r="BB212" s="11">
        <f t="shared" si="1811"/>
        <v>1.7303338241757889E-5</v>
      </c>
      <c r="BC212" s="10">
        <f t="shared" si="1812"/>
        <v>94.062144274042254</v>
      </c>
      <c r="BD212" s="9">
        <f t="shared" si="1813"/>
        <v>94.062099997306021</v>
      </c>
      <c r="BE212" s="9">
        <f t="shared" si="875"/>
        <v>93.782154304693577</v>
      </c>
      <c r="BF212" s="97">
        <f t="shared" si="1179"/>
        <v>93.922127150999799</v>
      </c>
      <c r="BG212" s="15">
        <f t="shared" si="1814"/>
        <v>1.7290741173696285E-5</v>
      </c>
      <c r="BH212" s="49"/>
      <c r="BI212" s="11">
        <f t="shared" si="1181"/>
        <v>2.5945984554552309E-5</v>
      </c>
      <c r="BJ212" s="10">
        <f t="shared" si="1182"/>
        <v>93.992169017094227</v>
      </c>
      <c r="BK212" s="9">
        <f t="shared" si="876"/>
        <v>94.062089125682377</v>
      </c>
      <c r="BL212" s="9">
        <f t="shared" si="1183"/>
        <v>93.642324220972753</v>
      </c>
      <c r="BM212" s="97">
        <f t="shared" si="1184"/>
        <v>93.852206673327572</v>
      </c>
      <c r="BN212" s="15">
        <f t="shared" si="1185"/>
        <v>2.5926622600988437E-5</v>
      </c>
      <c r="BO212" s="49"/>
      <c r="BP212" s="11">
        <f t="shared" si="1186"/>
        <v>3.4582199533257093E-5</v>
      </c>
      <c r="BQ212" s="10">
        <f t="shared" si="1187"/>
        <v>93.922232231084649</v>
      </c>
      <c r="BR212" s="9">
        <f t="shared" si="877"/>
        <v>94.062064682424946</v>
      </c>
      <c r="BS212" s="9">
        <f t="shared" si="1188"/>
        <v>93.502589680903569</v>
      </c>
      <c r="BT212" s="97">
        <f t="shared" si="1189"/>
        <v>93.782327181664257</v>
      </c>
      <c r="BU212" s="15">
        <f t="shared" si="1190"/>
        <v>3.455576456342119E-5</v>
      </c>
      <c r="BV212" s="12"/>
      <c r="BW212" s="11">
        <f t="shared" si="1191"/>
        <v>4.3211672961399249E-5</v>
      </c>
      <c r="BX212" s="10">
        <f t="shared" si="1192"/>
        <v>93.852331011083152</v>
      </c>
      <c r="BY212" s="9">
        <f t="shared" si="878"/>
        <v>94.06202126058696</v>
      </c>
      <c r="BZ212" s="9">
        <f t="shared" si="1193"/>
        <v>93.362950264928728</v>
      </c>
      <c r="CA212" s="97">
        <f t="shared" si="1194"/>
        <v>93.712485762757836</v>
      </c>
      <c r="CB212" s="15">
        <f t="shared" si="1195"/>
        <v>4.3177859016744215E-5</v>
      </c>
      <c r="CC212" s="12"/>
      <c r="CD212" s="11">
        <f t="shared" si="1196"/>
        <v>5.1834096175456134E-5</v>
      </c>
      <c r="CE212" s="10">
        <f t="shared" si="1197"/>
        <v>93.782462452681074</v>
      </c>
      <c r="CF212" s="9">
        <f t="shared" si="879"/>
        <v>94.061953466877512</v>
      </c>
      <c r="CG212" s="9">
        <f t="shared" si="1198"/>
        <v>93.223405540798865</v>
      </c>
      <c r="CH212" s="97">
        <f t="shared" si="1199"/>
        <v>93.642679503838195</v>
      </c>
      <c r="CI212" s="15">
        <f t="shared" si="1200"/>
        <v>5.1792599544076577E-5</v>
      </c>
      <c r="CJ212" s="12"/>
      <c r="CK212" s="11">
        <f t="shared" si="1201"/>
        <v>6.0449162104936012E-5</v>
      </c>
      <c r="CL212" s="10">
        <f t="shared" si="1202"/>
        <v>93.712623652430324</v>
      </c>
      <c r="CM212" s="9">
        <f t="shared" si="880"/>
        <v>94.061855922417564</v>
      </c>
      <c r="CN212" s="9">
        <f t="shared" si="1203"/>
        <v>93.083955063696678</v>
      </c>
      <c r="CO212" s="97">
        <f t="shared" si="1204"/>
        <v>93.572905493057121</v>
      </c>
      <c r="CP212" s="15">
        <f t="shared" si="1205"/>
        <v>6.0399681394942818E-5</v>
      </c>
      <c r="CQ212" s="12"/>
      <c r="CR212" s="11">
        <f t="shared" si="1206"/>
        <v>6.9056565311860065E-5</v>
      </c>
      <c r="CS212" s="10">
        <f t="shared" si="1207"/>
        <v>93.642811708280419</v>
      </c>
      <c r="CT212" s="9">
        <f t="shared" si="881"/>
        <v>94.061723263489014</v>
      </c>
      <c r="CU212" s="9">
        <f t="shared" si="882"/>
        <v>92.944598376366812</v>
      </c>
      <c r="CV212" s="97">
        <f t="shared" si="1208"/>
        <v>93.503160819927913</v>
      </c>
      <c r="CW212" s="15">
        <f t="shared" si="1209"/>
        <v>6.8998801523499799E-5</v>
      </c>
      <c r="CX212" s="12"/>
      <c r="CY212" s="11">
        <f t="shared" si="1210"/>
        <v>7.7656002029499984E-5</v>
      </c>
      <c r="CZ212" s="10">
        <f t="shared" si="1211"/>
        <v>93.573023720014845</v>
      </c>
      <c r="DA212" s="9">
        <f t="shared" si="883"/>
        <v>94.061550142276801</v>
      </c>
      <c r="DB212" s="9">
        <f t="shared" si="884"/>
        <v>92.805335009246406</v>
      </c>
      <c r="DC212" s="97">
        <f t="shared" si="1212"/>
        <v>93.433442575761603</v>
      </c>
      <c r="DD212" s="15">
        <f t="shared" si="1213"/>
        <v>7.7589658626322865E-5</v>
      </c>
      <c r="DE212" s="12"/>
      <c r="DF212" s="11">
        <f t="shared" si="1214"/>
        <v>8.6247170200632955E-5</v>
      </c>
      <c r="DG212" s="10">
        <f t="shared" si="1215"/>
        <v>93.503256789684201</v>
      </c>
      <c r="DH212" s="9">
        <f t="shared" si="885"/>
        <v>94.061331227603617</v>
      </c>
      <c r="DI212" s="9">
        <f t="shared" si="886"/>
        <v>92.666164480601068</v>
      </c>
      <c r="DJ212" s="97">
        <f t="shared" si="1216"/>
        <v>93.363747854102343</v>
      </c>
      <c r="DK212" s="15">
        <f t="shared" si="1217"/>
        <v>8.6171953179381018E-5</v>
      </c>
      <c r="DL212" s="12"/>
      <c r="DM212" s="11">
        <f t="shared" si="1218"/>
        <v>9.4829769515048643E-5</v>
      </c>
      <c r="DN212" s="10">
        <f t="shared" si="1219"/>
        <v>93.433508022038325</v>
      </c>
      <c r="DO212" s="9">
        <f t="shared" si="887"/>
        <v>94.061061205657253</v>
      </c>
      <c r="DP212" s="9">
        <f t="shared" si="888"/>
        <v>92.5270862966631</v>
      </c>
      <c r="DQ212" s="97">
        <f t="shared" si="1220"/>
        <v>93.29407375116017</v>
      </c>
      <c r="DR212" s="15">
        <f t="shared" si="1221"/>
        <v>9.4745387474425838E-5</v>
      </c>
      <c r="DS212" s="12"/>
      <c r="DT212" s="11">
        <f t="shared" si="1222"/>
        <v>1.0340350144645772E-4</v>
      </c>
      <c r="DU212" s="10">
        <f t="shared" si="1223"/>
        <v>93.363774524955772</v>
      </c>
      <c r="DV212" s="9">
        <f t="shared" si="889"/>
        <v>94.060734780710263</v>
      </c>
      <c r="DW212" s="9">
        <f t="shared" si="890"/>
        <v>92.388099951774379</v>
      </c>
      <c r="DX212" s="97">
        <f t="shared" si="1224"/>
        <v>93.224417366242321</v>
      </c>
      <c r="DY212" s="15">
        <f t="shared" si="1225"/>
        <v>1.0330966565461132E-4</v>
      </c>
      <c r="DZ212" s="12"/>
      <c r="EA212" s="11">
        <f t="shared" si="1226"/>
        <v>1.119680692886613E-4</v>
      </c>
      <c r="EB212" s="10">
        <f t="shared" si="1227"/>
        <v>93.294053409871765</v>
      </c>
      <c r="EC212" s="9">
        <f t="shared" si="891"/>
        <v>94.060346675831809</v>
      </c>
      <c r="ED212" s="9">
        <f t="shared" si="892"/>
        <v>92.249204928530375</v>
      </c>
      <c r="EE212" s="97">
        <f t="shared" si="1228"/>
        <v>93.154775802181092</v>
      </c>
      <c r="EF212" s="15">
        <f t="shared" si="1229"/>
        <v>1.1186449374957504E-4</v>
      </c>
      <c r="EG212" s="12"/>
      <c r="EH212" s="11">
        <f t="shared" si="1230"/>
        <v>1.2052317819118839E-4</v>
      </c>
      <c r="EI212" s="10">
        <f t="shared" si="1231"/>
        <v>93.224341792202694</v>
      </c>
      <c r="EJ212" s="9">
        <f t="shared" si="893"/>
        <v>94.059891633591491</v>
      </c>
      <c r="EK212" s="9">
        <f t="shared" si="894"/>
        <v>92.110400697929364</v>
      </c>
      <c r="EL212" s="97">
        <f t="shared" si="1232"/>
        <v>93.08514616576042</v>
      </c>
      <c r="EM212" s="15">
        <f t="shared" si="1233"/>
        <v>1.2040957970968529E-4</v>
      </c>
      <c r="EN212" s="12"/>
      <c r="EO212" s="11">
        <f t="shared" si="1234"/>
        <v>1.2906853519411895E-4</v>
      </c>
      <c r="EP212" s="10">
        <f t="shared" si="1235"/>
        <v>93.154636791769221</v>
      </c>
      <c r="EQ212" s="9">
        <f t="shared" si="895"/>
        <v>94.059364416755102</v>
      </c>
      <c r="ER212" s="9">
        <f t="shared" si="896"/>
        <v>91.971686719523035</v>
      </c>
      <c r="ES212" s="97">
        <f t="shared" si="1236"/>
        <v>93.015525568139068</v>
      </c>
      <c r="ET212" s="15">
        <f t="shared" si="1237"/>
        <v>1.2894463343971247E-4</v>
      </c>
      <c r="EU212" s="12"/>
      <c r="EV212" s="11">
        <f t="shared" si="1238"/>
        <v>1.3760384926234508E-4</v>
      </c>
      <c r="EW212" s="10">
        <f t="shared" si="1239"/>
        <v>93.084935533215912</v>
      </c>
      <c r="EX212" s="9">
        <f t="shared" si="897"/>
        <v>94.058759808971928</v>
      </c>
      <c r="EY212" s="9">
        <f t="shared" si="898"/>
        <v>91.833062441571499</v>
      </c>
      <c r="EZ212" s="97">
        <f t="shared" si="1240"/>
        <v>92.945911125271721</v>
      </c>
      <c r="FA212" s="15">
        <f t="shared" si="1241"/>
        <v>1.3746936683171231E-4</v>
      </c>
      <c r="FB212" s="12"/>
      <c r="FC212" s="11">
        <f t="shared" si="1242"/>
        <v>1.4612883131905107E-4</v>
      </c>
      <c r="FD212" s="10">
        <f t="shared" si="1243"/>
        <v>93.015235146428864</v>
      </c>
      <c r="FE212" s="9">
        <f t="shared" si="899"/>
        <v>94.058072615453639</v>
      </c>
      <c r="FF212" s="9">
        <f t="shared" si="900"/>
        <v>91.69452730120021</v>
      </c>
      <c r="FG212" s="97">
        <f t="shared" si="1244"/>
        <v>92.876299958326925</v>
      </c>
      <c r="FH212" s="15">
        <f t="shared" si="1245"/>
        <v>1.4598349379726138E-4</v>
      </c>
      <c r="FI212" s="12"/>
      <c r="FJ212" s="11">
        <f t="shared" si="1246"/>
        <v>1.5464319427856865E-4</v>
      </c>
      <c r="FK212" s="10">
        <f t="shared" si="1247"/>
        <v>92.945532766949981</v>
      </c>
      <c r="FL212" s="9">
        <f t="shared" si="901"/>
        <v>94.057297663644533</v>
      </c>
      <c r="FM212" s="9">
        <f t="shared" si="902"/>
        <v>91.556080724560047</v>
      </c>
      <c r="FN212" s="97">
        <f t="shared" si="1248"/>
        <v>92.80668919410229</v>
      </c>
      <c r="FO212" s="15">
        <f t="shared" si="1249"/>
        <v>1.5448673029896216E-4</v>
      </c>
      <c r="FP212" s="12"/>
      <c r="FQ212" s="11">
        <f t="shared" si="1250"/>
        <v>1.6314665307851038E-4</v>
      </c>
      <c r="FR212" s="10">
        <f t="shared" si="1251"/>
        <v>92.875825536388476</v>
      </c>
      <c r="FS212" s="9">
        <f t="shared" si="903"/>
        <v>94.056429803882963</v>
      </c>
      <c r="FT212" s="9">
        <f t="shared" si="904"/>
        <v>91.417722126989673</v>
      </c>
      <c r="FU212" s="97">
        <f t="shared" si="1252"/>
        <v>92.737075965436318</v>
      </c>
      <c r="FV212" s="15">
        <f t="shared" si="1253"/>
        <v>1.6297879438127586E-4</v>
      </c>
      <c r="FW212" s="12"/>
      <c r="FX212" s="11">
        <f t="shared" si="1254"/>
        <v>1.7163892471123469E-4</v>
      </c>
      <c r="FY212" s="10">
        <f t="shared" si="1255"/>
        <v>92.806110602829079</v>
      </c>
      <c r="FZ212" s="9">
        <f t="shared" si="905"/>
        <v>94.055463910053874</v>
      </c>
      <c r="GA212" s="9">
        <f t="shared" si="906"/>
        <v>91.279450913181819</v>
      </c>
      <c r="GB212" s="97">
        <f t="shared" si="1256"/>
        <v>92.667457411617846</v>
      </c>
      <c r="GC212" s="15">
        <f t="shared" si="1257"/>
        <v>1.7145940620055141E-4</v>
      </c>
      <c r="GD212" s="12"/>
      <c r="GE212" s="11">
        <f t="shared" si="1258"/>
        <v>1.8011972825453639E-4</v>
      </c>
      <c r="GF212" s="10">
        <f t="shared" si="1259"/>
        <v>92.736385121237646</v>
      </c>
      <c r="GG212" s="9">
        <f t="shared" si="907"/>
        <v>94.054394880232167</v>
      </c>
      <c r="GH212" s="9">
        <f t="shared" si="908"/>
        <v>91.1412664773503</v>
      </c>
      <c r="GI212" s="97">
        <f t="shared" si="1260"/>
        <v>92.59783067879124</v>
      </c>
      <c r="GJ212" s="15">
        <f t="shared" si="1261"/>
        <v>1.7992828805444679E-4</v>
      </c>
      <c r="GK212" s="12"/>
      <c r="GL212" s="11">
        <f t="shared" si="1262"/>
        <v>1.8858878490172291E-4</v>
      </c>
      <c r="GM212" s="10">
        <f t="shared" si="1263"/>
        <v>92.666646253862609</v>
      </c>
      <c r="GN212" s="9">
        <f t="shared" si="909"/>
        <v>94.053217637317005</v>
      </c>
      <c r="GO212" s="9">
        <f t="shared" si="910"/>
        <v>91.00316820340116</v>
      </c>
      <c r="GP212" s="115">
        <f t="shared" si="1264"/>
        <v>92.528192920359089</v>
      </c>
      <c r="GQ212" s="15">
        <f t="shared" si="1265"/>
        <v>1.8838516441053944E-4</v>
      </c>
      <c r="GR212" s="12"/>
      <c r="GS212" s="11">
        <f t="shared" si="1266"/>
        <v>1.9704581799090062E-4</v>
      </c>
      <c r="GT212" s="10">
        <f t="shared" si="1267"/>
        <v>92.596891170633796</v>
      </c>
      <c r="GU212" s="9">
        <f t="shared" si="911"/>
        <v>94.051927129656647</v>
      </c>
      <c r="GV212" s="9">
        <f t="shared" si="912"/>
        <v>90.865155465105289</v>
      </c>
      <c r="GW212" s="115">
        <f t="shared" si="1268"/>
        <v>92.458541297380975</v>
      </c>
      <c r="GX212" s="15">
        <f t="shared" si="1269"/>
        <v>1.9682976193425211E-4</v>
      </c>
      <c r="GY212" s="12"/>
      <c r="GZ212" s="11">
        <f t="shared" si="1270"/>
        <v>2.0549055303358522E-4</v>
      </c>
      <c r="HA212" s="10">
        <f t="shared" si="1271"/>
        <v>92.527117049557305</v>
      </c>
      <c r="HB212" s="9">
        <f t="shared" si="913"/>
        <v>94.050518331663866</v>
      </c>
      <c r="HC212" s="9">
        <f t="shared" si="914"/>
        <v>90.72722762627329</v>
      </c>
      <c r="HD212" s="97">
        <f t="shared" si="1272"/>
        <v>92.388872978968578</v>
      </c>
      <c r="HE212" s="15">
        <f t="shared" si="1273"/>
        <v>2.0526180951606766E-4</v>
      </c>
      <c r="HF212" s="12"/>
      <c r="HG212" s="11">
        <f t="shared" si="1274"/>
        <v>2.1392271774261175E-4</v>
      </c>
      <c r="HH212" s="10">
        <f t="shared" si="1275"/>
        <v>92.457321077106698</v>
      </c>
      <c r="HI212" s="9">
        <f t="shared" si="915"/>
        <v>94.04898624442184</v>
      </c>
      <c r="HJ212" s="9">
        <f t="shared" si="916"/>
        <v>90.589384040933083</v>
      </c>
      <c r="HK212" s="97">
        <f t="shared" si="1276"/>
        <v>92.319185142677469</v>
      </c>
      <c r="HL212" s="15">
        <f t="shared" si="1277"/>
        <v>2.1368103829797687E-4</v>
      </c>
      <c r="HM212" s="12"/>
      <c r="HN212" s="11">
        <f t="shared" si="1278"/>
        <v>2.2234204205928096E-4</v>
      </c>
      <c r="HO212" s="10">
        <f t="shared" si="1279"/>
        <v>92.38750044861078</v>
      </c>
      <c r="HP212" s="9">
        <f t="shared" si="917"/>
        <v>94.047325896280284</v>
      </c>
      <c r="HQ212" s="9">
        <f t="shared" si="918"/>
        <v>90.451624053509292</v>
      </c>
      <c r="HR212" s="115">
        <f t="shared" si="1280"/>
        <v>92.249474974894781</v>
      </c>
      <c r="HS212" s="15">
        <f t="shared" si="1281"/>
        <v>2.2208718169922903E-4</v>
      </c>
      <c r="HT212" s="12"/>
      <c r="HU212" s="11">
        <f t="shared" si="1672"/>
        <v>2.3074825817981761E-4</v>
      </c>
      <c r="HV212" s="10">
        <f t="shared" si="1282"/>
        <v>92.31765236863734</v>
      </c>
      <c r="HW212" s="9">
        <f t="shared" si="919"/>
        <v>94.045532343441806</v>
      </c>
      <c r="HX212" s="9">
        <f t="shared" si="920"/>
        <v>90.313946999005154</v>
      </c>
      <c r="HY212" s="115">
        <f t="shared" si="1283"/>
        <v>92.179739671223473</v>
      </c>
      <c r="HZ212" s="15">
        <f t="shared" si="1284"/>
        <v>2.3047997544129649E-4</v>
      </c>
      <c r="IA212" s="12"/>
      <c r="IB212" s="11">
        <f t="shared" si="1673"/>
        <v>2.3914110058107023E-4</v>
      </c>
      <c r="IC212" s="10">
        <f t="shared" si="1285"/>
        <v>92.247774051373227</v>
      </c>
      <c r="ID212" s="9">
        <f t="shared" si="921"/>
        <v>94.043600670538368</v>
      </c>
      <c r="IE212" s="9">
        <f t="shared" si="922"/>
        <v>90.176352203184933</v>
      </c>
      <c r="IF212" s="115">
        <f t="shared" si="1286"/>
        <v>92.109976436861643</v>
      </c>
      <c r="IG212" s="15">
        <f t="shared" si="1287"/>
        <v>2.3885915757222793E-4</v>
      </c>
      <c r="IH212" s="12"/>
      <c r="II212" s="11">
        <f t="shared" si="1674"/>
        <v>2.4752030604557033E-4</v>
      </c>
      <c r="IJ212" s="10">
        <f t="shared" si="1288"/>
        <v>92.177862720999713</v>
      </c>
      <c r="IK212" s="9">
        <f t="shared" si="923"/>
        <v>94.04152599119773</v>
      </c>
      <c r="IL212" s="9">
        <f t="shared" si="924"/>
        <v>90.038838982760794</v>
      </c>
      <c r="IM212" s="115">
        <f t="shared" si="1289"/>
        <v>92.040182486979262</v>
      </c>
      <c r="IN212" s="15">
        <f t="shared" si="1290"/>
        <v>2.472244684900839E-4</v>
      </c>
      <c r="IO212" s="12"/>
      <c r="IP212" s="11">
        <f t="shared" si="1675"/>
        <v>2.5588561368572081E-4</v>
      </c>
      <c r="IQ212" s="10">
        <f t="shared" si="1291"/>
        <v>92.107915612065</v>
      </c>
      <c r="IR212" s="9">
        <f t="shared" si="925"/>
        <v>94.039303448599838</v>
      </c>
      <c r="IS212" s="9">
        <f t="shared" si="926"/>
        <v>89.901406645578447</v>
      </c>
      <c r="IT212" s="115">
        <f t="shared" si="1292"/>
        <v>91.970355047089143</v>
      </c>
      <c r="IU212" s="15">
        <f t="shared" si="1293"/>
        <v>2.5557565096584001E-4</v>
      </c>
      <c r="IV212" s="12"/>
      <c r="IW212" s="11">
        <f t="shared" si="1676"/>
        <v>2.6423676496742452E-4</v>
      </c>
      <c r="IX212" s="10">
        <f t="shared" si="1294"/>
        <v>92.037929969851092</v>
      </c>
      <c r="IY212" s="9">
        <f t="shared" si="927"/>
        <v>94.036928216023</v>
      </c>
      <c r="IZ212" s="9">
        <f t="shared" si="928"/>
        <v>89.764054490806473</v>
      </c>
      <c r="JA212" s="115">
        <f t="shared" si="1295"/>
        <v>91.900491353414736</v>
      </c>
      <c r="JB212" s="15">
        <f t="shared" si="1296"/>
        <v>2.6391245016542343E-4</v>
      </c>
      <c r="JC212" s="12"/>
      <c r="JD212" s="11">
        <f t="shared" si="1677"/>
        <v>2.725735037328822E-4</v>
      </c>
      <c r="JE212" s="10">
        <f t="shared" si="1297"/>
        <v>91.96790305073732</v>
      </c>
      <c r="JF212" s="9">
        <f t="shared" si="929"/>
        <v>94.034395497379791</v>
      </c>
      <c r="JG212" s="9">
        <f t="shared" si="930"/>
        <v>89.626781809127166</v>
      </c>
      <c r="JH212" s="115">
        <f t="shared" si="1298"/>
        <v>91.830588653253471</v>
      </c>
      <c r="JI212" s="15">
        <f t="shared" si="1299"/>
        <v>2.7223461367102919E-4</v>
      </c>
      <c r="JJ212" s="12"/>
      <c r="JK212" s="11">
        <f t="shared" si="1678"/>
        <v>2.8089557622264975E-4</v>
      </c>
      <c r="JL212" s="10">
        <f t="shared" si="1300"/>
        <v>91.897832122559521</v>
      </c>
      <c r="JM212" s="9">
        <f t="shared" si="931"/>
        <v>94.031700527742672</v>
      </c>
      <c r="JN212" s="9">
        <f t="shared" si="932"/>
        <v>89.489587882927509</v>
      </c>
      <c r="JO212" s="115">
        <f t="shared" si="1301"/>
        <v>91.760644205335097</v>
      </c>
      <c r="JP212" s="15">
        <f t="shared" si="1302"/>
        <v>2.8054189150178373E-4</v>
      </c>
      <c r="JQ212" s="12"/>
      <c r="JR212" s="11">
        <f t="shared" si="1679"/>
        <v>2.8920273109707265E-4</v>
      </c>
      <c r="JS212" s="10">
        <f t="shared" si="1303"/>
        <v>91.827714464964032</v>
      </c>
      <c r="JT212" s="9">
        <f t="shared" si="933"/>
        <v>94.028838573859133</v>
      </c>
      <c r="JU212" s="9">
        <f t="shared" si="934"/>
        <v>89.352471986493242</v>
      </c>
      <c r="JV212" s="115">
        <f t="shared" si="1304"/>
        <v>91.690655280176188</v>
      </c>
      <c r="JW212" s="15">
        <f t="shared" si="1305"/>
        <v>2.888340361335886E-4</v>
      </c>
      <c r="JX212" s="12"/>
      <c r="JY212" s="11">
        <f t="shared" si="1680"/>
        <v>2.9749471945687714E-4</v>
      </c>
      <c r="JZ212" s="10">
        <f t="shared" si="1306"/>
        <v>91.757547369758015</v>
      </c>
      <c r="KA212" s="9">
        <f t="shared" si="935"/>
        <v>94.025804934656449</v>
      </c>
      <c r="KB212" s="9">
        <f t="shared" si="936"/>
        <v>89.215433386202946</v>
      </c>
      <c r="KC212" s="115">
        <f t="shared" si="1307"/>
        <v>91.620619160429698</v>
      </c>
      <c r="KD212" s="15">
        <f t="shared" si="1308"/>
        <v>2.971108025182919E-4</v>
      </c>
      <c r="KE212" s="12"/>
      <c r="KF212" s="11">
        <f t="shared" si="1681"/>
        <v>3.0577129486311936E-4</v>
      </c>
      <c r="KG212" s="10">
        <f t="shared" si="1309"/>
        <v>91.68732814125454</v>
      </c>
      <c r="KH212" s="9">
        <f t="shared" si="937"/>
        <v>94.02259494173579</v>
      </c>
      <c r="KI212" s="9">
        <f t="shared" si="938"/>
        <v>89.078471340723937</v>
      </c>
      <c r="KJ212" s="115">
        <f t="shared" si="1310"/>
        <v>91.550533141229863</v>
      </c>
      <c r="KK212" s="15">
        <f t="shared" si="1311"/>
        <v>3.0537194810212022E-4</v>
      </c>
      <c r="KL212" s="12"/>
      <c r="KM212" s="11">
        <f t="shared" si="1682"/>
        <v>3.1403221335638654E-4</v>
      </c>
      <c r="KN212" s="10">
        <f t="shared" si="1312"/>
        <v>91.617054096613231</v>
      </c>
      <c r="KO212" s="9">
        <f t="shared" si="939"/>
        <v>94.01920395985583</v>
      </c>
      <c r="KP212" s="9">
        <f t="shared" si="940"/>
        <v>88.941585101209625</v>
      </c>
      <c r="KQ212" s="115">
        <f t="shared" si="1313"/>
        <v>91.48039453053272</v>
      </c>
      <c r="KR212" s="15">
        <f t="shared" si="1314"/>
        <v>3.1361723284335476E-4</v>
      </c>
      <c r="KS212" s="12"/>
      <c r="KT212" s="11">
        <f t="shared" si="1683"/>
        <v>3.2227723347524168E-4</v>
      </c>
      <c r="KU212" s="10">
        <f t="shared" si="1315"/>
        <v>91.546722566176356</v>
      </c>
      <c r="KV212" s="9">
        <f t="shared" si="941"/>
        <v>94.015627387405644</v>
      </c>
      <c r="KW212" s="9">
        <f t="shared" si="942"/>
        <v>88.804773911497236</v>
      </c>
      <c r="KX212" s="115">
        <f t="shared" si="1316"/>
        <v>91.41020064945144</v>
      </c>
      <c r="KY212" s="15">
        <f t="shared" si="1317"/>
        <v>3.2184641922932387E-4</v>
      </c>
      <c r="KZ212" s="12"/>
      <c r="LA212" s="11">
        <f t="shared" si="1684"/>
        <v>3.3050611627399894E-4</v>
      </c>
      <c r="LB212" s="10">
        <f t="shared" si="1318"/>
        <v>91.476330893799741</v>
      </c>
      <c r="LC212" s="9">
        <f t="shared" si="943"/>
        <v>94.011860656866986</v>
      </c>
      <c r="LD212" s="9">
        <f t="shared" si="944"/>
        <v>88.668037008306413</v>
      </c>
      <c r="LE212" s="115">
        <f t="shared" si="1319"/>
        <v>91.3399488325867</v>
      </c>
      <c r="LF212" s="15">
        <f t="shared" si="1320"/>
        <v>3.3005927229269724E-4</v>
      </c>
      <c r="LG212" s="12"/>
      <c r="LH212" s="11">
        <f t="shared" si="1685"/>
        <v>3.3871862533978885E-4</v>
      </c>
      <c r="LI212" s="10">
        <f t="shared" si="1321"/>
        <v>91.405876437178733</v>
      </c>
      <c r="LJ212" s="9">
        <f t="shared" si="945"/>
        <v>94.007899235265754</v>
      </c>
      <c r="LK212" s="9">
        <f t="shared" si="946"/>
        <v>88.531373621439684</v>
      </c>
      <c r="LL212" s="115">
        <f t="shared" si="1322"/>
        <v>91.269636428352726</v>
      </c>
      <c r="LM212" s="15">
        <f t="shared" si="1323"/>
        <v>3.3825555962697966E-4</v>
      </c>
      <c r="LN212" s="12"/>
      <c r="LO212" s="11">
        <f t="shared" si="1686"/>
        <v>3.4691452680884175E-4</v>
      </c>
      <c r="LP212" s="10">
        <f t="shared" si="1324"/>
        <v>91.335356568169715</v>
      </c>
      <c r="LQ212" s="9">
        <f t="shared" si="947"/>
        <v>94.003738624612723</v>
      </c>
      <c r="LR212" s="9">
        <f t="shared" si="948"/>
        <v>88.394782973983183</v>
      </c>
      <c r="LS212" s="115">
        <f t="shared" si="1325"/>
        <v>91.199260799297946</v>
      </c>
      <c r="LT212" s="15">
        <f t="shared" si="1326"/>
        <v>3.4643505140134458E-4</v>
      </c>
      <c r="LU212" s="12"/>
      <c r="LV212" s="11">
        <f t="shared" si="1687"/>
        <v>3.5509358938209023E-4</v>
      </c>
      <c r="LW212" s="10">
        <f t="shared" si="1327"/>
        <v>91.264768673106346</v>
      </c>
      <c r="LX212" s="9">
        <f t="shared" si="949"/>
        <v>93.999374362333512</v>
      </c>
      <c r="LY212" s="9">
        <f t="shared" si="950"/>
        <v>88.25826428250754</v>
      </c>
      <c r="LZ212" s="115">
        <f t="shared" si="1328"/>
        <v>91.128819322420526</v>
      </c>
      <c r="MA212" s="15">
        <f t="shared" si="1329"/>
        <v>3.5459752037476884E-4</v>
      </c>
      <c r="MB212" s="12"/>
      <c r="MC212" s="11">
        <f t="shared" si="1688"/>
        <v>3.6325558434010277E-4</v>
      </c>
      <c r="MD212" s="10">
        <f t="shared" si="1330"/>
        <v>91.194110153110444</v>
      </c>
      <c r="ME212" s="9">
        <f t="shared" si="951"/>
        <v>93.994802021687633</v>
      </c>
      <c r="MF212" s="9">
        <f t="shared" si="952"/>
        <v>88.121816757269315</v>
      </c>
      <c r="MG212" s="115">
        <f t="shared" si="1331"/>
        <v>91.058309389478467</v>
      </c>
      <c r="MH212" s="15">
        <f t="shared" si="1332"/>
        <v>3.6274274190949222E-4</v>
      </c>
      <c r="MI212" s="12"/>
      <c r="MJ212" s="11">
        <f t="shared" si="1689"/>
        <v>3.7140028555730672E-4</v>
      </c>
      <c r="MK212" s="10">
        <f t="shared" si="1333"/>
        <v>91.123378424397714</v>
      </c>
      <c r="ML212" s="9">
        <f t="shared" si="953"/>
        <v>93.990017212176795</v>
      </c>
      <c r="MM212" s="9">
        <f t="shared" si="954"/>
        <v>87.985439602414999</v>
      </c>
      <c r="MN212" s="115">
        <f t="shared" si="1334"/>
        <v>90.98772840729589</v>
      </c>
      <c r="MO212" s="15">
        <f t="shared" si="1335"/>
        <v>3.7087049398361929E-4</v>
      </c>
      <c r="MP212" s="12"/>
      <c r="MQ212" s="11">
        <f t="shared" si="1690"/>
        <v>3.7952746951538556E-4</v>
      </c>
      <c r="MR212" s="10">
        <f t="shared" si="1336"/>
        <v>91.05257091857932</v>
      </c>
      <c r="MS212" s="9">
        <f t="shared" si="955"/>
        <v>93.985015579942257</v>
      </c>
      <c r="MT212" s="9">
        <f t="shared" si="956"/>
        <v>87.849132016182637</v>
      </c>
      <c r="MU212" s="115">
        <f t="shared" si="1337"/>
        <v>90.917073798062447</v>
      </c>
      <c r="MV212" s="15">
        <f t="shared" si="1338"/>
        <v>3.7898055720321847E-4</v>
      </c>
      <c r="MW212" s="12"/>
      <c r="MX212" s="11">
        <f t="shared" si="1691"/>
        <v>3.8763691531615714E-4</v>
      </c>
      <c r="MY212" s="10">
        <f t="shared" si="1339"/>
        <v>90.981685082956773</v>
      </c>
      <c r="MZ212" s="9">
        <f t="shared" si="957"/>
        <v>93.979792808151331</v>
      </c>
      <c r="NA212" s="9">
        <f t="shared" si="958"/>
        <v>87.712893191105337</v>
      </c>
      <c r="NB212" s="115">
        <f t="shared" si="1340"/>
        <v>90.846342999628334</v>
      </c>
      <c r="NC212" s="15">
        <f t="shared" si="1341"/>
        <v>3.8707271481362346E-4</v>
      </c>
      <c r="ND212" s="12"/>
      <c r="NE212" s="11">
        <f t="shared" si="1692"/>
        <v>3.9572840469364614E-4</v>
      </c>
      <c r="NF212" s="10">
        <f t="shared" si="1342"/>
        <v>90.910718380812355</v>
      </c>
      <c r="NG212" s="9">
        <f t="shared" si="959"/>
        <v>93.974344617372978</v>
      </c>
      <c r="NH212" s="9">
        <f t="shared" si="960"/>
        <v>87.57672231421499</v>
      </c>
      <c r="NI212" s="115">
        <f t="shared" si="1343"/>
        <v>90.775533465793984</v>
      </c>
      <c r="NJ212" s="15">
        <f t="shared" si="1344"/>
        <v>3.9514675271004498E-4</v>
      </c>
      <c r="NK212" s="12"/>
      <c r="NL212" s="11">
        <f t="shared" si="1693"/>
        <v>4.0380172202548694E-4</v>
      </c>
      <c r="NM212" s="10">
        <f t="shared" si="1345"/>
        <v>90.839668291694153</v>
      </c>
      <c r="NN212" s="9">
        <f t="shared" si="961"/>
        <v>93.968666765942572</v>
      </c>
      <c r="NO212" s="9">
        <f t="shared" si="962"/>
        <v>87.440618567245849</v>
      </c>
      <c r="NP212" s="115">
        <f t="shared" si="1346"/>
        <v>90.704642666594211</v>
      </c>
      <c r="NQ212" s="15">
        <f t="shared" si="1347"/>
        <v>4.0320245944752947E-4</v>
      </c>
      <c r="NR212" s="12"/>
      <c r="NS212" s="11">
        <f t="shared" si="1694"/>
        <v>4.1185665434365364E-4</v>
      </c>
      <c r="NT212" s="10">
        <f t="shared" si="1348"/>
        <v>90.768532311695537</v>
      </c>
      <c r="NU212" s="9">
        <f t="shared" si="963"/>
        <v>93.962755050315664</v>
      </c>
      <c r="NV212" s="9">
        <f t="shared" si="964"/>
        <v>87.304581126838443</v>
      </c>
      <c r="NW212" s="115">
        <f t="shared" si="1349"/>
        <v>90.633668088577053</v>
      </c>
      <c r="NX212" s="15">
        <f t="shared" si="1350"/>
        <v>4.1123962625021394E-4</v>
      </c>
      <c r="NY212" s="12"/>
      <c r="NZ212" s="11">
        <f t="shared" si="1695"/>
        <v>4.1989299134448507E-4</v>
      </c>
      <c r="OA212" s="10">
        <f t="shared" si="1351"/>
        <v>90.697307953729393</v>
      </c>
      <c r="OB212" s="9">
        <f t="shared" si="965"/>
        <v>93.956605305410946</v>
      </c>
      <c r="OC212" s="9">
        <f t="shared" si="966"/>
        <v>87.16860916474279</v>
      </c>
      <c r="OD212" s="115">
        <f t="shared" si="1352"/>
        <v>90.562607235076868</v>
      </c>
      <c r="OE212" s="15">
        <f t="shared" si="1353"/>
        <v>4.1925804701995736E-4</v>
      </c>
      <c r="OF212" s="12"/>
      <c r="OG212" s="11">
        <f t="shared" si="1696"/>
        <v>4.27910525398094E-4</v>
      </c>
      <c r="OH212" s="10">
        <f t="shared" si="1354"/>
        <v>90.625992747796488</v>
      </c>
      <c r="OI212" s="9">
        <f t="shared" si="967"/>
        <v>93.950213404942289</v>
      </c>
      <c r="OJ212" s="9">
        <f t="shared" si="968"/>
        <v>87.032701848022867</v>
      </c>
      <c r="OK212" s="115">
        <f t="shared" si="1355"/>
        <v>90.491457626482571</v>
      </c>
      <c r="OL212" s="15">
        <f t="shared" si="1356"/>
        <v>4.2725751834422123E-4</v>
      </c>
      <c r="OM212" s="12"/>
      <c r="ON212" s="11">
        <f t="shared" si="1697"/>
        <v>4.3590905155700774E-4</v>
      </c>
      <c r="OO212" s="10">
        <f t="shared" si="1357"/>
        <v>90.55458424124906</v>
      </c>
      <c r="OP212" s="9">
        <f t="shared" si="969"/>
        <v>93.943575261739966</v>
      </c>
      <c r="OQ212" s="9">
        <f t="shared" si="970"/>
        <v>86.896858339259737</v>
      </c>
      <c r="OR212" s="115">
        <f t="shared" si="1358"/>
        <v>90.420216800499844</v>
      </c>
      <c r="OS212" s="15">
        <f t="shared" si="1359"/>
        <v>4.3523783950335962E-4</v>
      </c>
      <c r="OT212" s="12"/>
      <c r="OU212" s="11">
        <f t="shared" si="1698"/>
        <v>4.4388836756423087E-4</v>
      </c>
      <c r="OV212" s="10">
        <f t="shared" si="1360"/>
        <v>90.483079999048243</v>
      </c>
      <c r="OW212" s="9">
        <f t="shared" si="971"/>
        <v>93.936686828060928</v>
      </c>
      <c r="OX212" s="9">
        <f t="shared" si="972"/>
        <v>86.761077796754478</v>
      </c>
      <c r="OY212" s="115">
        <f t="shared" si="1361"/>
        <v>90.34888231240771</v>
      </c>
      <c r="OZ212" s="15">
        <f t="shared" si="1362"/>
        <v>4.4319881247725324E-4</v>
      </c>
      <c r="PA212" s="12"/>
      <c r="PB212" s="11">
        <f t="shared" si="1699"/>
        <v>4.5184827386063559E-4</v>
      </c>
      <c r="PC212" s="10">
        <f t="shared" si="1363"/>
        <v>90.411477604015971</v>
      </c>
      <c r="PD212" s="9">
        <f t="shared" si="973"/>
        <v>93.929544095888374</v>
      </c>
      <c r="PE212" s="9">
        <f t="shared" si="974"/>
        <v>86.625359374732611</v>
      </c>
      <c r="PF212" s="115">
        <f t="shared" si="1364"/>
        <v>90.277451735310493</v>
      </c>
      <c r="PG212" s="15">
        <f t="shared" si="1365"/>
        <v>4.5114024195119025E-4</v>
      </c>
      <c r="PH212" s="12"/>
      <c r="PI212" s="11">
        <f t="shared" si="1700"/>
        <v>4.5978857359158692E-4</v>
      </c>
      <c r="PJ212" s="10">
        <f t="shared" si="1366"/>
        <v>90.339774657082216</v>
      </c>
      <c r="PK212" s="9">
        <f t="shared" si="975"/>
        <v>93.922143097220427</v>
      </c>
      <c r="PL212" s="9">
        <f t="shared" si="976"/>
        <v>86.489702223544754</v>
      </c>
      <c r="PM212" s="115">
        <f t="shared" si="1367"/>
        <v>90.205922660382583</v>
      </c>
      <c r="PN212" s="15">
        <f t="shared" si="1368"/>
        <v>4.590619353212905E-4</v>
      </c>
      <c r="PO212" s="12"/>
      <c r="PP212" s="11">
        <f t="shared" si="1701"/>
        <v>4.677090726131359E-4</v>
      </c>
      <c r="PQ212" s="10">
        <f t="shared" si="1369"/>
        <v>90.267968777524914</v>
      </c>
      <c r="PR212" s="9">
        <f t="shared" si="977"/>
        <v>93.914479904348084</v>
      </c>
      <c r="PS212" s="9">
        <f t="shared" si="978"/>
        <v>86.354105489870363</v>
      </c>
      <c r="PT212" s="115">
        <f t="shared" si="1370"/>
        <v>90.134292697109231</v>
      </c>
      <c r="PU212" s="15">
        <f t="shared" si="1371"/>
        <v>4.6696370269909621E-4</v>
      </c>
      <c r="PV212" s="12"/>
      <c r="PW212" s="11">
        <f t="shared" si="1702"/>
        <v>4.7560957949734745E-4</v>
      </c>
      <c r="PX212" s="10">
        <f t="shared" si="1372"/>
        <v>90.196057603206015</v>
      </c>
      <c r="PY212" s="9">
        <f t="shared" si="979"/>
        <v>93.906550630122396</v>
      </c>
      <c r="PZ212" s="9">
        <f t="shared" si="980"/>
        <v>86.218568316918308</v>
      </c>
      <c r="QA212" s="115">
        <f t="shared" si="1373"/>
        <v>90.062559473520352</v>
      </c>
      <c r="QB212" s="15">
        <f t="shared" si="1374"/>
        <v>4.7484535691569345E-4</v>
      </c>
      <c r="QC212" s="12"/>
      <c r="QD212" s="11">
        <f t="shared" si="1703"/>
        <v>4.834899055371472E-4</v>
      </c>
      <c r="QE212" s="10">
        <f t="shared" si="1375"/>
        <v>90.124038790800626</v>
      </c>
      <c r="QF212" s="9">
        <f t="shared" si="981"/>
        <v>93.898351428211015</v>
      </c>
      <c r="QG212" s="9">
        <f t="shared" si="982"/>
        <v>86.083089844628503</v>
      </c>
      <c r="QH212" s="115">
        <f t="shared" si="1376"/>
        <v>89.990720636419752</v>
      </c>
      <c r="QI212" s="15">
        <f t="shared" si="1377"/>
        <v>4.8270671352508842E-4</v>
      </c>
      <c r="QJ212" s="12"/>
      <c r="QK212" s="11">
        <f t="shared" si="1704"/>
        <v>4.9134986475045373E-4</v>
      </c>
      <c r="QL212" s="10">
        <f t="shared" si="1378"/>
        <v>90.051910016021253</v>
      </c>
      <c r="QM212" s="9">
        <f t="shared" si="983"/>
        <v>93.889878493343971</v>
      </c>
      <c r="QN212" s="9">
        <f t="shared" si="984"/>
        <v>85.947669209871833</v>
      </c>
      <c r="QO212" s="115">
        <f t="shared" si="1379"/>
        <v>89.918773851607909</v>
      </c>
      <c r="QP212" s="15">
        <f t="shared" si="1380"/>
        <v>4.905475908070472E-4</v>
      </c>
      <c r="QQ212" s="12"/>
      <c r="QR212" s="11">
        <f t="shared" si="1705"/>
        <v>4.9918927388372986E-4</v>
      </c>
      <c r="QS212" s="10">
        <f t="shared" si="1381"/>
        <v>89.979668973835913</v>
      </c>
      <c r="QT212" s="9">
        <f t="shared" si="985"/>
        <v>93.881128061548949</v>
      </c>
      <c r="QU212" s="9">
        <f t="shared" si="986"/>
        <v>85.812305546649654</v>
      </c>
      <c r="QV212" s="115">
        <f t="shared" si="1382"/>
        <v>89.846716804099302</v>
      </c>
      <c r="QW212" s="15">
        <f t="shared" si="1383"/>
        <v>4.9836780976931323E-4</v>
      </c>
      <c r="QX212" s="12"/>
      <c r="QY212" s="11">
        <f t="shared" si="1706"/>
        <v>5.0700795241491806E-4</v>
      </c>
      <c r="QZ212" s="10">
        <f t="shared" si="1384"/>
        <v>89.907313378680669</v>
      </c>
      <c r="RA212" s="9">
        <f t="shared" si="987"/>
        <v>93.872096410375917</v>
      </c>
      <c r="RB212" s="9">
        <f t="shared" si="988"/>
        <v>85.676997986292747</v>
      </c>
      <c r="RC212" s="115">
        <f t="shared" si="1385"/>
        <v>89.774547198334332</v>
      </c>
      <c r="RD212" s="15">
        <f t="shared" si="1386"/>
        <v>5.0616719414917663E-4</v>
      </c>
      <c r="RE212" s="12"/>
      <c r="RF212" s="11">
        <f t="shared" si="1707"/>
        <v>5.1480572255573434E-4</v>
      </c>
      <c r="RG212" s="10">
        <f t="shared" si="1387"/>
        <v>89.834840964666625</v>
      </c>
      <c r="RH212" s="9">
        <f t="shared" si="989"/>
        <v>93.862779859111271</v>
      </c>
      <c r="RI212" s="9">
        <f t="shared" si="990"/>
        <v>85.541745657658879</v>
      </c>
      <c r="RJ212" s="115">
        <f t="shared" si="1388"/>
        <v>89.702262758385075</v>
      </c>
      <c r="RK212" s="15">
        <f t="shared" si="1389"/>
        <v>5.1394557041451188E-4</v>
      </c>
      <c r="RL212" s="12"/>
      <c r="RM212" s="11">
        <f t="shared" si="1708"/>
        <v>5.2258240925339957E-4</v>
      </c>
      <c r="RN212" s="10">
        <f t="shared" si="1390"/>
        <v>89.762249485780956</v>
      </c>
      <c r="RO212" s="9">
        <f t="shared" si="991"/>
        <v>93.85317476898156</v>
      </c>
      <c r="RP212" s="9">
        <f t="shared" si="992"/>
        <v>85.406547687329166</v>
      </c>
      <c r="RQ212" s="115">
        <f t="shared" si="1391"/>
        <v>89.629861228155363</v>
      </c>
      <c r="RR212" s="15">
        <f t="shared" si="1392"/>
        <v>5.2170276776422652E-4</v>
      </c>
      <c r="RS212" s="12"/>
      <c r="RT212" s="11">
        <f t="shared" si="1709"/>
        <v>5.3033784019178905E-4</v>
      </c>
      <c r="RU212" s="10">
        <f t="shared" si="1393"/>
        <v>89.689536716082088</v>
      </c>
      <c r="RV212" s="9">
        <f t="shared" si="993"/>
        <v>93.843277543346701</v>
      </c>
      <c r="RW212" s="9">
        <f t="shared" si="994"/>
        <v>85.271403199804695</v>
      </c>
      <c r="RX212" s="115">
        <f t="shared" si="1394"/>
        <v>89.557340371575691</v>
      </c>
      <c r="RY212" s="15">
        <f t="shared" si="1395"/>
        <v>5.2943861812805321E-4</v>
      </c>
      <c r="RZ212" s="12"/>
      <c r="SA212" s="11">
        <f t="shared" si="1710"/>
        <v>5.3807184579191198E-4</v>
      </c>
      <c r="SB212" s="10">
        <f t="shared" si="1396"/>
        <v>89.616700449889834</v>
      </c>
      <c r="SC212" s="9">
        <f t="shared" si="995"/>
        <v>93.833084627882997</v>
      </c>
      <c r="SD212" s="9">
        <f t="shared" si="996"/>
        <v>85.136311317700446</v>
      </c>
      <c r="SE212" s="115">
        <f t="shared" si="1397"/>
        <v>89.484697972791722</v>
      </c>
      <c r="SF212" s="15">
        <f t="shared" si="1398"/>
        <v>5.3715295616587136E-4</v>
      </c>
      <c r="SG212" s="12"/>
      <c r="SH212" s="11">
        <f t="shared" si="1711"/>
        <v>5.4578425921191626E-4</v>
      </c>
      <c r="SI212" s="10">
        <f t="shared" si="1399"/>
        <v>89.543738501968974</v>
      </c>
      <c r="SJ212" s="9">
        <f t="shared" si="997"/>
        <v>93.82259251075574</v>
      </c>
      <c r="SK212" s="9">
        <f t="shared" si="998"/>
        <v>85.001271161938675</v>
      </c>
      <c r="SL212" s="115">
        <f t="shared" si="1400"/>
        <v>89.411931836347208</v>
      </c>
      <c r="SM212" s="15">
        <f t="shared" si="1401"/>
        <v>5.4484561926643302E-4</v>
      </c>
      <c r="SN212" s="12"/>
      <c r="SO212" s="11">
        <f t="shared" si="1712"/>
        <v>5.5347491634648348E-4</v>
      </c>
      <c r="SP212" s="10">
        <f t="shared" si="1402"/>
        <v>89.470648707707426</v>
      </c>
      <c r="SQ212" s="9">
        <f t="shared" si="999"/>
        <v>93.811797722781733</v>
      </c>
      <c r="SR212" s="9">
        <f t="shared" si="1000"/>
        <v>84.866281851941963</v>
      </c>
      <c r="SS212" s="115">
        <f t="shared" si="1403"/>
        <v>89.339039787361855</v>
      </c>
      <c r="ST212" s="15">
        <f t="shared" si="1404"/>
        <v>5.5251644754546702E-4</v>
      </c>
      <c r="SU212" s="12"/>
      <c r="SV212" s="11">
        <f t="shared" si="1713"/>
        <v>5.611436558255943E-4</v>
      </c>
      <c r="SW212" s="10">
        <f t="shared" si="1405"/>
        <v>89.397428923289169</v>
      </c>
      <c r="SX212" s="9">
        <f t="shared" si="1001"/>
        <v>93.800696837581583</v>
      </c>
      <c r="SY212" s="9">
        <f t="shared" si="1002"/>
        <v>84.731342505823122</v>
      </c>
      <c r="SZ212" s="115">
        <f t="shared" si="1406"/>
        <v>89.266019671702352</v>
      </c>
      <c r="TA212" s="15">
        <f t="shared" si="1407"/>
        <v>5.6016528384336488E-4</v>
      </c>
      <c r="TB212" s="12"/>
      <c r="TC212" s="11">
        <f t="shared" si="1714"/>
        <v>5.6879031901286832E-4</v>
      </c>
      <c r="TD212" s="10">
        <f t="shared" si="1408"/>
        <v>89.324077025860504</v>
      </c>
      <c r="TE212" s="9">
        <f t="shared" si="1003"/>
        <v>93.789286471722008</v>
      </c>
      <c r="TF212" s="9">
        <f t="shared" si="1004"/>
        <v>84.596452240574934</v>
      </c>
      <c r="TG212" s="115">
        <f t="shared" si="1409"/>
        <v>89.192869356148464</v>
      </c>
      <c r="TH212" s="15">
        <f t="shared" si="1410"/>
        <v>5.6779197372224292E-4</v>
      </c>
      <c r="TI212" s="12"/>
      <c r="TJ212" s="11">
        <f t="shared" si="1715"/>
        <v>5.7641475000327425E-4</v>
      </c>
      <c r="TK212" s="10">
        <f t="shared" si="1411"/>
        <v>89.250590913691184</v>
      </c>
      <c r="TL212" s="9">
        <f t="shared" si="1005"/>
        <v>93.777563284848071</v>
      </c>
      <c r="TM212" s="9">
        <f t="shared" si="1006"/>
        <v>84.461610172258958</v>
      </c>
      <c r="TN212" s="115">
        <f t="shared" si="1412"/>
        <v>89.119586728553514</v>
      </c>
      <c r="TO212" s="15">
        <f t="shared" si="1413"/>
        <v>5.7539636546245158E-4</v>
      </c>
      <c r="TP212" s="12"/>
      <c r="TQ212" s="11">
        <f t="shared" si="1716"/>
        <v>5.840167956202675E-4</v>
      </c>
      <c r="TR212" s="10">
        <f t="shared" si="1414"/>
        <v>89.176968506330127</v>
      </c>
      <c r="TS212" s="9">
        <f t="shared" si="1007"/>
        <v>93.765523979805607</v>
      </c>
      <c r="TT212" s="9">
        <f t="shared" si="1008"/>
        <v>84.326815416191252</v>
      </c>
      <c r="TU212" s="115">
        <f t="shared" si="1415"/>
        <v>89.046169697998437</v>
      </c>
      <c r="TV212" s="15">
        <f t="shared" si="1416"/>
        <v>5.8297831005866998E-4</v>
      </c>
      <c r="TW212" s="12"/>
      <c r="TX212" s="11">
        <f t="shared" si="1717"/>
        <v>5.9159630541250703E-4</v>
      </c>
      <c r="TY212" s="10">
        <f t="shared" si="1417"/>
        <v>89.103207744754599</v>
      </c>
      <c r="TZ212" s="9">
        <f t="shared" si="1009"/>
        <v>93.753165302753757</v>
      </c>
      <c r="UA212" s="9">
        <f t="shared" si="1010"/>
        <v>84.192067087127768</v>
      </c>
      <c r="UB212" s="115">
        <f t="shared" si="1418"/>
        <v>88.97261619494077</v>
      </c>
      <c r="UC212" s="15">
        <f t="shared" si="1419"/>
        <v>5.9053766121540169E-4</v>
      </c>
      <c r="UD212" s="12"/>
      <c r="UE212" s="11">
        <f t="shared" si="1718"/>
        <v>5.9915313164996887E-4</v>
      </c>
      <c r="UF212" s="10">
        <f t="shared" si="1420"/>
        <v>89.029306591514327</v>
      </c>
      <c r="UG212" s="9">
        <f t="shared" si="1011"/>
        <v>93.740484043267813</v>
      </c>
      <c r="UH212" s="9">
        <f t="shared" si="1012"/>
        <v>84.057364299448423</v>
      </c>
      <c r="UI212" s="115">
        <f t="shared" si="1421"/>
        <v>88.898924171358118</v>
      </c>
      <c r="UJ212" s="15">
        <f t="shared" si="1422"/>
        <v>5.980742753419569E-4</v>
      </c>
      <c r="UK212" s="12"/>
      <c r="UL212" s="11">
        <f t="shared" si="1719"/>
        <v>6.066871293195277E-4</v>
      </c>
      <c r="UM212" s="10">
        <f t="shared" si="1423"/>
        <v>88.9552630308701</v>
      </c>
      <c r="UN212" s="9">
        <f t="shared" si="1013"/>
        <v>93.727477034432354</v>
      </c>
      <c r="UO212" s="9">
        <f t="shared" si="1014"/>
        <v>83.922706167337708</v>
      </c>
      <c r="UP212" s="115">
        <f t="shared" si="1424"/>
        <v>88.825091600885031</v>
      </c>
      <c r="UQ212" s="15">
        <f t="shared" si="1425"/>
        <v>6.0558801154704967E-4</v>
      </c>
      <c r="UR212" s="12"/>
      <c r="US212" s="11">
        <f t="shared" si="1720"/>
        <v>6.1419815612015201E-4</v>
      </c>
      <c r="UT212" s="10">
        <f t="shared" si="1426"/>
        <v>88.881075068925782</v>
      </c>
      <c r="UU212" s="9">
        <f t="shared" si="1015"/>
        <v>93.714141152924896</v>
      </c>
      <c r="UV212" s="9">
        <f t="shared" si="1016"/>
        <v>83.788091804965944</v>
      </c>
      <c r="UW212" s="115">
        <f t="shared" si="1427"/>
        <v>88.75111647894542</v>
      </c>
      <c r="UX212" s="15">
        <f t="shared" si="1428"/>
        <v>6.13078731632773E-4</v>
      </c>
      <c r="UY212" s="12"/>
      <c r="UZ212" s="11">
        <f t="shared" si="1721"/>
        <v>6.2168607245744844E-4</v>
      </c>
      <c r="VA212" s="10">
        <f t="shared" si="1429"/>
        <v>88.806740733755916</v>
      </c>
      <c r="VB212" s="9">
        <f t="shared" si="1017"/>
        <v>93.700473319089994</v>
      </c>
      <c r="VC212" s="9">
        <f t="shared" si="1018"/>
        <v>83.653520326667589</v>
      </c>
      <c r="VD212" s="115">
        <f t="shared" si="1430"/>
        <v>88.676996822878792</v>
      </c>
      <c r="VE212" s="15">
        <f t="shared" si="1431"/>
        <v>6.2054630008816008E-4</v>
      </c>
      <c r="VF212" s="12"/>
      <c r="VG212" s="11">
        <f t="shared" si="1722"/>
        <v>6.2915074143780349E-4</v>
      </c>
      <c r="VH212" s="10">
        <f t="shared" si="1432"/>
        <v>88.732258075527085</v>
      </c>
      <c r="VI212" s="9">
        <f t="shared" si="1019"/>
        <v>93.686470497004038</v>
      </c>
      <c r="VJ212" s="9">
        <f t="shared" si="1020"/>
        <v>83.518990847116939</v>
      </c>
      <c r="VK212" s="115">
        <f t="shared" si="1433"/>
        <v>88.602730672060488</v>
      </c>
      <c r="VL212" s="15">
        <f t="shared" si="1434"/>
        <v>6.2799058408233408E-4</v>
      </c>
      <c r="VM212" s="12"/>
      <c r="VN212" s="11">
        <f t="shared" si="1723"/>
        <v>6.3659202886208867E-4</v>
      </c>
      <c r="VO212" s="10">
        <f t="shared" si="1435"/>
        <v>88.657625166613286</v>
      </c>
      <c r="VP212" s="9">
        <f t="shared" si="1021"/>
        <v>93.672129694530724</v>
      </c>
      <c r="VQ212" s="9">
        <f t="shared" si="1022"/>
        <v>83.384502481503986</v>
      </c>
      <c r="VR212" s="115">
        <f t="shared" si="1436"/>
        <v>88.528316088017363</v>
      </c>
      <c r="VS212" s="15">
        <f t="shared" si="1437"/>
        <v>6.3541145345707246E-4</v>
      </c>
      <c r="VT212" s="12"/>
      <c r="VU212" s="11">
        <f t="shared" si="1724"/>
        <v>6.4400980321876837E-4</v>
      </c>
      <c r="VV212" s="10">
        <f t="shared" si="1438"/>
        <v>88.582840101706779</v>
      </c>
      <c r="VW212" s="9">
        <f t="shared" si="1023"/>
        <v>93.657447963367375</v>
      </c>
      <c r="VX212" s="9">
        <f t="shared" si="1024"/>
        <v>83.250054345706559</v>
      </c>
      <c r="VY212" s="115">
        <f t="shared" si="1439"/>
        <v>88.453751154536974</v>
      </c>
      <c r="VZ212" s="15">
        <f t="shared" si="1440"/>
        <v>6.428087807190386E-4</v>
      </c>
      <c r="WA212" s="12"/>
      <c r="WB212" s="11">
        <f t="shared" si="1725"/>
        <v>6.5140393567666782E-4</v>
      </c>
      <c r="WC212" s="10">
        <f t="shared" si="1441"/>
        <v>88.507900997922462</v>
      </c>
      <c r="WD212" s="9">
        <f t="shared" si="1025"/>
        <v>93.64242239908215</v>
      </c>
      <c r="WE212" s="9">
        <f t="shared" si="1026"/>
        <v>83.115645556461573</v>
      </c>
      <c r="WF212" s="115">
        <f t="shared" si="1442"/>
        <v>88.379033977771854</v>
      </c>
      <c r="WG212" s="15">
        <f t="shared" si="1443"/>
        <v>6.5018244103149997E-4</v>
      </c>
      <c r="WH212" s="12"/>
      <c r="WI212" s="11">
        <f t="shared" si="1726"/>
        <v>6.5877430007721676E-4</v>
      </c>
      <c r="WJ212" s="10">
        <f t="shared" si="1444"/>
        <v>88.432805994897279</v>
      </c>
      <c r="WK212" s="9">
        <f t="shared" si="1027"/>
        <v>93.627050141142334</v>
      </c>
      <c r="WL212" s="9">
        <f t="shared" si="1028"/>
        <v>82.981275231534042</v>
      </c>
      <c r="WM212" s="115">
        <f t="shared" si="1445"/>
        <v>88.304162686338188</v>
      </c>
      <c r="WN212" s="15">
        <f t="shared" si="1446"/>
        <v>6.5753231220563152E-4</v>
      </c>
      <c r="WO212" s="12"/>
      <c r="WP212" s="11">
        <f t="shared" si="1727"/>
        <v>6.6612077292626463E-4</v>
      </c>
      <c r="WQ212" s="10">
        <f t="shared" si="1447"/>
        <v>88.357553254884039</v>
      </c>
      <c r="WR212" s="9">
        <f t="shared" si="1029"/>
        <v>93.61132837293367</v>
      </c>
      <c r="WS212" s="9">
        <f t="shared" si="1030"/>
        <v>82.846942489883546</v>
      </c>
      <c r="WT212" s="115">
        <f t="shared" si="1448"/>
        <v>88.229135431408608</v>
      </c>
      <c r="WU212" s="15">
        <f t="shared" si="1449"/>
        <v>6.6485827469144163E-4</v>
      </c>
      <c r="WV212" s="12"/>
      <c r="WW212" s="11">
        <f t="shared" si="1728"/>
        <v>6.7344323338550084E-4</v>
      </c>
      <c r="WX212" s="10">
        <f t="shared" si="1450"/>
        <v>88.282140962839492</v>
      </c>
      <c r="WY212" s="9">
        <f t="shared" si="1031"/>
        <v>93.595254321771009</v>
      </c>
      <c r="WZ212" s="9">
        <f t="shared" si="1032"/>
        <v>82.712646451830025</v>
      </c>
      <c r="XA212" s="115">
        <f t="shared" si="1451"/>
        <v>88.153950386800517</v>
      </c>
      <c r="XB212" s="15">
        <f t="shared" si="1452"/>
        <v>6.721602115681767E-4</v>
      </c>
      <c r="XC212" s="12"/>
      <c r="XD212" s="11">
        <f t="shared" si="1729"/>
        <v>6.807415632633496E-4</v>
      </c>
      <c r="XE212" s="10">
        <f t="shared" si="1453"/>
        <v>88.206567326507738</v>
      </c>
      <c r="XF212" s="9">
        <f t="shared" si="1033"/>
        <v>93.57882525890021</v>
      </c>
      <c r="XG212" s="9">
        <f t="shared" si="1034"/>
        <v>82.578386239215504</v>
      </c>
      <c r="XH212" s="115">
        <f t="shared" si="1454"/>
        <v>88.078605749057857</v>
      </c>
      <c r="XI212" s="15">
        <f t="shared" si="1455"/>
        <v>6.7943800853445589E-4</v>
      </c>
      <c r="XJ212" s="12"/>
      <c r="XK212" s="11">
        <f t="shared" si="1730"/>
        <v>6.880156470055785E-4</v>
      </c>
      <c r="XL212" s="10">
        <f t="shared" si="1456"/>
        <v>88.13083057649726</v>
      </c>
      <c r="XM212" s="9">
        <f t="shared" si="1035"/>
        <v>93.562038499491592</v>
      </c>
      <c r="XN212" s="9">
        <f t="shared" si="1036"/>
        <v>82.444160975565694</v>
      </c>
      <c r="XO212" s="115">
        <f t="shared" si="1457"/>
        <v>88.003099737528643</v>
      </c>
      <c r="XP212" s="15">
        <f t="shared" si="1458"/>
        <v>6.8669155389788341E-4</v>
      </c>
      <c r="XQ212" s="12"/>
      <c r="XR212" s="11">
        <f t="shared" si="1731"/>
        <v>6.9526537168537251E-4</v>
      </c>
      <c r="XS212" s="10">
        <f t="shared" si="1459"/>
        <v>88.054928966353629</v>
      </c>
      <c r="XT212" s="9">
        <f t="shared" si="1037"/>
        <v>93.54489140262487</v>
      </c>
      <c r="XU212" s="9">
        <f t="shared" si="1038"/>
        <v>82.309969786248061</v>
      </c>
      <c r="XV212" s="115">
        <f t="shared" si="1460"/>
        <v>87.927430594436458</v>
      </c>
      <c r="XW212" s="15">
        <f t="shared" si="1461"/>
        <v>6.939207385643567E-4</v>
      </c>
      <c r="XX212" s="12"/>
      <c r="XY212" s="11">
        <f t="shared" si="1732"/>
        <v>7.0249062699308967E-4</v>
      </c>
      <c r="XZ212" s="10">
        <f t="shared" si="1462"/>
        <v>87.978860772626234</v>
      </c>
      <c r="YA212" s="9">
        <f t="shared" si="1039"/>
        <v>93.527381371265761</v>
      </c>
      <c r="YB212" s="9">
        <f t="shared" si="1040"/>
        <v>82.175811798628047</v>
      </c>
      <c r="YC212" s="115">
        <f t="shared" si="1463"/>
        <v>87.851596584946904</v>
      </c>
      <c r="YD212" s="15">
        <f t="shared" si="1464"/>
        <v>7.0112545602696807E-4</v>
      </c>
      <c r="YE212" s="12"/>
      <c r="YF212" s="11">
        <f t="shared" si="1733"/>
        <v>7.0969130522560871E-4</v>
      </c>
      <c r="YG212" s="10">
        <f t="shared" si="1465"/>
        <v>87.902624294929922</v>
      </c>
      <c r="YH212" s="9">
        <f t="shared" si="1041"/>
        <v>93.50950585223444</v>
      </c>
      <c r="YI212" s="9">
        <f t="shared" si="1042"/>
        <v>82.041686142223213</v>
      </c>
      <c r="YJ212" s="115">
        <f t="shared" si="1466"/>
        <v>87.775595997228834</v>
      </c>
      <c r="YK212" s="15">
        <f t="shared" si="1467"/>
        <v>7.0830560235454353E-4</v>
      </c>
      <c r="YL212" s="12"/>
      <c r="YM212" s="11">
        <f t="shared" si="1734"/>
        <v>7.1686730127527344E-4</v>
      </c>
      <c r="YN212" s="10">
        <f t="shared" si="1468"/>
        <v>87.826217856001534</v>
      </c>
      <c r="YO212" s="9">
        <f t="shared" si="1043"/>
        <v>93.491262336165818</v>
      </c>
      <c r="YP212" s="9">
        <f t="shared" si="1044"/>
        <v>81.907591948855242</v>
      </c>
      <c r="YQ212" s="115">
        <f t="shared" si="1469"/>
        <v>87.69942714251053</v>
      </c>
      <c r="YR212" s="15">
        <f t="shared" si="1470"/>
        <v>7.1546107617979666E-4</v>
      </c>
      <c r="YS212" s="12"/>
      <c r="YT212" s="11">
        <f t="shared" si="1735"/>
        <v>7.2401851261847327E-4</v>
      </c>
      <c r="YU212" s="10">
        <f t="shared" si="1471"/>
        <v>87.7496398017513</v>
      </c>
      <c r="YV212" s="9">
        <f t="shared" si="1045"/>
        <v>93.472648357461864</v>
      </c>
      <c r="YW212" s="9">
        <f t="shared" si="1046"/>
        <v>81.773528352799602</v>
      </c>
      <c r="YX212" s="115">
        <f t="shared" si="1472"/>
        <v>87.623088355130733</v>
      </c>
      <c r="YY212" s="15">
        <f t="shared" si="1473"/>
        <v>7.2259177868713557E-4</v>
      </c>
      <c r="YZ212" s="12"/>
      <c r="ZA212" s="11">
        <f t="shared" si="1736"/>
        <v>7.3114483930384819E-4</v>
      </c>
      <c r="ZB212" s="10">
        <f t="shared" si="1474"/>
        <v>87.672888501309089</v>
      </c>
      <c r="ZC212" s="9">
        <f t="shared" si="1047"/>
        <v>93.453661494236087</v>
      </c>
      <c r="ZD212" s="9">
        <f t="shared" si="1048"/>
        <v>81.639494490931867</v>
      </c>
      <c r="ZE212" s="115">
        <f t="shared" si="1475"/>
        <v>87.546577992583977</v>
      </c>
      <c r="ZF212" s="15">
        <f t="shared" si="1476"/>
        <v>7.2969761360020425E-4</v>
      </c>
      <c r="ZG212" s="12"/>
      <c r="ZH212" s="11">
        <f t="shared" si="1737"/>
        <v>7.3824618394020293E-4</v>
      </c>
      <c r="ZI212" s="10">
        <f t="shared" si="1477"/>
        <v>87.595962347065097</v>
      </c>
      <c r="ZJ212" s="9">
        <f t="shared" si="1049"/>
        <v>93.434299368250237</v>
      </c>
      <c r="ZK212" s="9">
        <f t="shared" si="1050"/>
        <v>81.505489502873772</v>
      </c>
      <c r="ZL212" s="115">
        <f t="shared" si="1478"/>
        <v>87.469894435561997</v>
      </c>
      <c r="ZM212" s="15">
        <f t="shared" si="1479"/>
        <v>7.367784871689483E-4</v>
      </c>
      <c r="ZN212" s="12"/>
      <c r="ZO212" s="11">
        <f t="shared" si="1738"/>
        <v>7.453224516839566E-4</v>
      </c>
      <c r="ZP212" s="10">
        <f t="shared" si="1480"/>
        <v>87.518859754706497</v>
      </c>
      <c r="ZQ212" s="9">
        <f t="shared" si="1051"/>
        <v>93.414559644843337</v>
      </c>
      <c r="ZR212" s="9">
        <f t="shared" si="1052"/>
        <v>81.371512531135181</v>
      </c>
      <c r="ZS212" s="115">
        <f t="shared" si="1481"/>
        <v>87.393036087989259</v>
      </c>
      <c r="ZT212" s="15">
        <f t="shared" si="1482"/>
        <v>7.4383430815645963E-4</v>
      </c>
      <c r="ZU212" s="12"/>
      <c r="ZV212" s="11">
        <f t="shared" si="1739"/>
        <v>7.5237355022634775E-4</v>
      </c>
      <c r="ZW212" s="10">
        <f t="shared" si="1483"/>
        <v>87.441579163248264</v>
      </c>
      <c r="ZX212" s="9">
        <f t="shared" si="1053"/>
        <v>93.394440032853311</v>
      </c>
      <c r="ZY212" s="9">
        <f t="shared" si="1054"/>
        <v>81.23756272125425</v>
      </c>
      <c r="ZZ212" s="115">
        <f t="shared" si="1484"/>
        <v>87.31600137705378</v>
      </c>
      <c r="AAA212" s="15">
        <f t="shared" si="1485"/>
        <v>7.5086498782548771E-4</v>
      </c>
      <c r="AAB212" s="12"/>
      <c r="AAC212" s="11">
        <f t="shared" si="1740"/>
        <v>7.5939938978027697E-4</v>
      </c>
      <c r="AAD212" s="10">
        <f t="shared" si="1486"/>
        <v>87.36411903505936</v>
      </c>
      <c r="AAE212" s="9">
        <f t="shared" si="1055"/>
        <v>93.373938284531079</v>
      </c>
      <c r="AAF212" s="9">
        <f t="shared" si="1056"/>
        <v>81.103639221934827</v>
      </c>
      <c r="AAG212" s="115">
        <f t="shared" si="1487"/>
        <v>87.238788753232953</v>
      </c>
      <c r="AAH212" s="15">
        <f t="shared" si="1488"/>
        <v>7.5787043992463763E-4</v>
      </c>
      <c r="AAI212" s="12"/>
      <c r="AAJ212" s="11">
        <f t="shared" si="1741"/>
        <v>7.6639988306685268E-4</v>
      </c>
      <c r="AAK212" s="10">
        <f t="shared" si="1489"/>
        <v>87.286477855883874</v>
      </c>
      <c r="AAL212" s="9">
        <f t="shared" si="1057"/>
        <v>93.353052195447503</v>
      </c>
      <c r="AAM212" s="9">
        <f t="shared" si="1058"/>
        <v>80.969741185182272</v>
      </c>
      <c r="AAN212" s="115">
        <f t="shared" si="1490"/>
        <v>87.161396690314888</v>
      </c>
      <c r="AAO212" s="15">
        <f t="shared" si="1491"/>
        <v>7.6485058067423956E-4</v>
      </c>
      <c r="AAP212" s="12"/>
      <c r="AAQ212" s="11">
        <f t="shared" si="1742"/>
        <v>7.7337494530158003E-4</v>
      </c>
      <c r="AAR212" s="10">
        <f t="shared" si="1492"/>
        <v>87.208654134857682</v>
      </c>
      <c r="AAS212" s="9">
        <f t="shared" si="1059"/>
        <v>93.331779604393091</v>
      </c>
      <c r="AAT212" s="9">
        <f t="shared" si="1060"/>
        <v>80.835867766436209</v>
      </c>
      <c r="AAU212" s="115">
        <f t="shared" si="1493"/>
        <v>87.083823685414643</v>
      </c>
      <c r="AAV212" s="15">
        <f t="shared" si="1494"/>
        <v>7.7180532875195304E-4</v>
      </c>
      <c r="AAW212" s="11"/>
      <c r="AAX212" s="11">
        <f t="shared" si="1743"/>
        <v>7.8032449418026029E-4</v>
      </c>
      <c r="AAY212" s="10">
        <f t="shared" si="1495"/>
        <v>87.130646404520121</v>
      </c>
      <c r="AAZ212" s="9">
        <f t="shared" si="1061"/>
        <v>93.310118393270741</v>
      </c>
      <c r="ABA212" s="9">
        <f t="shared" si="1062"/>
        <v>80.702018124700672</v>
      </c>
      <c r="ABB212" s="115">
        <f t="shared" si="1496"/>
        <v>87.006068258985707</v>
      </c>
      <c r="ABC212" s="15">
        <f t="shared" si="1497"/>
        <v>7.7873460527810075E-4</v>
      </c>
      <c r="ABD212" s="11"/>
      <c r="ABE212" s="11">
        <f t="shared" si="1744"/>
        <v>7.8724844986463702E-4</v>
      </c>
      <c r="ABF212" s="10">
        <f t="shared" si="1498"/>
        <v>87.052453220820766</v>
      </c>
      <c r="ABG212" s="9">
        <f t="shared" si="1063"/>
        <v>93.288066486981521</v>
      </c>
      <c r="ABH212" s="9">
        <f t="shared" si="1064"/>
        <v>80.568191422672243</v>
      </c>
      <c r="ABI212" s="115">
        <f t="shared" si="1499"/>
        <v>86.928128954826889</v>
      </c>
      <c r="ABJ212" s="15">
        <f t="shared" si="1500"/>
        <v>7.8563833380070655E-4</v>
      </c>
      <c r="ABK212" s="11"/>
      <c r="ABL212" s="11">
        <f t="shared" si="1745"/>
        <v>7.9414673496769751E-4</v>
      </c>
      <c r="ABM212" s="10">
        <f t="shared" si="1501"/>
        <v>86.97407316312183</v>
      </c>
      <c r="ABN212" s="9">
        <f t="shared" si="1065"/>
        <v>93.265621853303742</v>
      </c>
      <c r="ABO212" s="9">
        <f t="shared" si="1066"/>
        <v>80.434386826865278</v>
      </c>
      <c r="ABP212" s="115">
        <f t="shared" si="1502"/>
        <v>86.85000434008451</v>
      </c>
      <c r="ABQ212" s="15">
        <f t="shared" si="1503"/>
        <v>7.9251644028028819E-4</v>
      </c>
      <c r="ABR212" s="11"/>
      <c r="ABS212" s="11">
        <f t="shared" si="1746"/>
        <v>8.0101927453873857E-4</v>
      </c>
      <c r="ABT212" s="10">
        <f t="shared" si="1504"/>
        <v>86.895504834195719</v>
      </c>
      <c r="ABU212" s="9">
        <f t="shared" si="1067"/>
        <v>93.242782502765294</v>
      </c>
      <c r="ABV212" s="9">
        <f t="shared" si="1068"/>
        <v>80.300603507735261</v>
      </c>
      <c r="ABW212" s="115">
        <f t="shared" si="1505"/>
        <v>86.771693005250285</v>
      </c>
      <c r="ABX212" s="15">
        <f t="shared" si="1506"/>
        <v>7.9936885307434744E-4</v>
      </c>
      <c r="ABY212" s="11"/>
      <c r="ABZ212" s="11">
        <f t="shared" si="1747"/>
        <v>8.0786599604812327E-4</v>
      </c>
      <c r="ACA212" s="10">
        <f t="shared" si="1507"/>
        <v>86.816746860218331</v>
      </c>
      <c r="ACB212" s="9">
        <f t="shared" si="1069"/>
        <v>93.219546488509465</v>
      </c>
      <c r="ACC212" s="9">
        <f t="shared" si="1070"/>
        <v>80.166840639798508</v>
      </c>
      <c r="ACD212" s="115">
        <f t="shared" si="1508"/>
        <v>86.693193564153987</v>
      </c>
      <c r="ACE212" s="15">
        <f t="shared" si="1509"/>
        <v>8.0619550292170125E-4</v>
      </c>
      <c r="ACF212" s="11"/>
      <c r="ACG212" s="11">
        <f t="shared" si="1748"/>
        <v>8.1468682937183695E-4</v>
      </c>
      <c r="ACH212" s="10">
        <f t="shared" si="1510"/>
        <v>86.737797890757292</v>
      </c>
      <c r="ACI212" s="9">
        <f t="shared" si="1071"/>
        <v>93.195911906154407</v>
      </c>
      <c r="ACJ212" s="9">
        <f t="shared" si="1072"/>
        <v>80.033097401750766</v>
      </c>
      <c r="ACK212" s="115">
        <f t="shared" si="1511"/>
        <v>86.614504653952594</v>
      </c>
      <c r="ACL212" s="15">
        <f t="shared" si="1512"/>
        <v>8.1299632292646299E-4</v>
      </c>
      <c r="ACM212" s="11"/>
      <c r="ACN212" s="11">
        <f t="shared" si="1749"/>
        <v>8.2148170677571184E-4</v>
      </c>
      <c r="ACO212" s="10">
        <f t="shared" si="1513"/>
        <v>86.658656598756465</v>
      </c>
      <c r="ACP212" s="9">
        <f t="shared" si="1073"/>
        <v>93.171876893646271</v>
      </c>
      <c r="ACQ212" s="9">
        <f t="shared" si="1074"/>
        <v>79.899372976582114</v>
      </c>
      <c r="ACR212" s="115">
        <f t="shared" si="1514"/>
        <v>86.535624935114186</v>
      </c>
      <c r="ACS212" s="15">
        <f t="shared" si="1515"/>
        <v>8.1977124854188906E-4</v>
      </c>
      <c r="ACT212" s="11"/>
      <c r="ACU212" s="11">
        <f t="shared" si="1750"/>
        <v>8.2825056289947485E-4</v>
      </c>
      <c r="ACV212" s="10">
        <f t="shared" si="1516"/>
        <v>86.579321680515477</v>
      </c>
      <c r="ACW212" s="9">
        <f t="shared" si="1075"/>
        <v>93.147439631106138</v>
      </c>
      <c r="ACX212" s="9">
        <f t="shared" si="1076"/>
        <v>79.765666551690359</v>
      </c>
      <c r="ACY212" s="115">
        <f t="shared" si="1517"/>
        <v>86.456553091398249</v>
      </c>
      <c r="ACZ212" s="15">
        <f t="shared" si="1518"/>
        <v>8.2652021755390335E-4</v>
      </c>
      <c r="ADA212" s="11"/>
      <c r="ADB212" s="11">
        <f t="shared" si="1751"/>
        <v>8.3499333474049739E-4</v>
      </c>
      <c r="ADC212" s="10">
        <f t="shared" si="1519"/>
        <v>86.499791855665435</v>
      </c>
      <c r="ADD212" s="9">
        <f t="shared" si="1077"/>
        <v>93.122598340671018</v>
      </c>
      <c r="ADE212" s="9">
        <f t="shared" si="1078"/>
        <v>79.631977318990224</v>
      </c>
      <c r="ADF212" s="115">
        <f t="shared" si="1520"/>
        <v>86.377287829830621</v>
      </c>
      <c r="ADG212" s="15">
        <f t="shared" si="1521"/>
        <v>8.3324317006455099E-4</v>
      </c>
      <c r="ADH212" s="11"/>
      <c r="ADI212" s="11">
        <f t="shared" si="1752"/>
        <v>8.4170996163741678E-4</v>
      </c>
      <c r="ADJ212" s="10">
        <f t="shared" si="1522"/>
        <v>86.420065867139556</v>
      </c>
      <c r="ADK212" s="9">
        <f t="shared" si="1079"/>
        <v>93.097351286328859</v>
      </c>
      <c r="ADL212" s="9">
        <f t="shared" si="1080"/>
        <v>79.498304475022323</v>
      </c>
      <c r="ADM212" s="115">
        <f t="shared" si="1523"/>
        <v>86.297827880675584</v>
      </c>
      <c r="ADN212" s="15">
        <f t="shared" si="1524"/>
        <v>8.3994004847506474E-4</v>
      </c>
      <c r="ADO212" s="11"/>
      <c r="ADP212" s="11">
        <f t="shared" si="1753"/>
        <v>8.4840038525339659E-4</v>
      </c>
      <c r="ADQ212" s="10">
        <f t="shared" si="1525"/>
        <v>86.340142481140731</v>
      </c>
      <c r="ADR212" s="9">
        <f t="shared" si="1081"/>
        <v>93.071696773747775</v>
      </c>
      <c r="ADS212" s="9">
        <f t="shared" si="1082"/>
        <v>79.36464722105768</v>
      </c>
      <c r="ADT212" s="115">
        <f t="shared" si="1526"/>
        <v>86.21817199740272</v>
      </c>
      <c r="ADU212" s="15">
        <f t="shared" si="1527"/>
        <v>8.4661079746886354E-4</v>
      </c>
      <c r="ADV212" s="11"/>
      <c r="ADW212" s="11">
        <f t="shared" si="1754"/>
        <v>8.5506454955928631E-4</v>
      </c>
      <c r="ADX212" s="10">
        <f t="shared" si="1528"/>
        <v>86.260020487104029</v>
      </c>
      <c r="ADY212" s="9">
        <f t="shared" si="1083"/>
        <v>93.045633150099647</v>
      </c>
      <c r="ADZ212" s="9">
        <f t="shared" si="1084"/>
        <v>79.231004763200431</v>
      </c>
      <c r="AEA212" s="115">
        <f t="shared" si="1529"/>
        <v>86.138318956650039</v>
      </c>
      <c r="AEB212" s="15">
        <f t="shared" si="1530"/>
        <v>8.5325536399431746E-4</v>
      </c>
      <c r="AEC212" s="11"/>
      <c r="AED212" s="11">
        <f t="shared" si="1755"/>
        <v>8.6170240081653881E-4</v>
      </c>
      <c r="AEE212" s="10">
        <f t="shared" si="1531"/>
        <v>86.179698697655454</v>
      </c>
      <c r="AEF212" s="9">
        <f t="shared" si="1085"/>
        <v>93.019158803878156</v>
      </c>
      <c r="AEG212" s="9">
        <f t="shared" si="1086"/>
        <v>79.09737631248781</v>
      </c>
      <c r="AEH212" s="115">
        <f t="shared" si="1532"/>
        <v>86.05826755818299</v>
      </c>
      <c r="AEI212" s="15">
        <f t="shared" si="1533"/>
        <v>8.5987369724733185E-4</v>
      </c>
      <c r="AEJ212" s="11"/>
      <c r="AEK212" s="11">
        <f t="shared" si="1756"/>
        <v>8.6831388755993376E-4</v>
      </c>
      <c r="AEL212" s="10">
        <f t="shared" si="1534"/>
        <v>86.099175948566625</v>
      </c>
      <c r="AEM212" s="9">
        <f t="shared" si="1087"/>
        <v>92.992272164711409</v>
      </c>
      <c r="AEN212" s="9">
        <f t="shared" si="1088"/>
        <v>78.963761084988207</v>
      </c>
      <c r="AEO212" s="115">
        <f t="shared" si="1535"/>
        <v>85.978016624849801</v>
      </c>
      <c r="AEP212" s="15">
        <f t="shared" si="1536"/>
        <v>8.6646574865371906E-4</v>
      </c>
      <c r="AEQ212" s="11"/>
      <c r="AER212" s="11">
        <f t="shared" si="1757"/>
        <v>8.7489896058008188E-4</v>
      </c>
      <c r="AES212" s="10">
        <f t="shared" si="1537"/>
        <v>86.018451098705782</v>
      </c>
      <c r="AET212" s="9">
        <f t="shared" si="1089"/>
        <v>92.964971703169283</v>
      </c>
      <c r="AEU212" s="9">
        <f t="shared" si="1090"/>
        <v>78.83015830189558</v>
      </c>
      <c r="AEV212" s="115">
        <f t="shared" si="1538"/>
        <v>85.897565002532431</v>
      </c>
      <c r="AEW212" s="15">
        <f t="shared" si="1539"/>
        <v>8.7303147185145756E-4</v>
      </c>
      <c r="AEX212" s="11"/>
      <c r="AEY212" s="11">
        <f t="shared" si="1758"/>
        <v>8.8145757290580275E-4</v>
      </c>
      <c r="AEZ212" s="10">
        <f t="shared" si="1540"/>
        <v>85.937523029984391</v>
      </c>
      <c r="AFA212" s="9">
        <f t="shared" si="1091"/>
        <v>92.937255930565613</v>
      </c>
      <c r="AFB212" s="9">
        <f t="shared" si="1092"/>
        <v>78.696567189621902</v>
      </c>
      <c r="AFC212" s="115">
        <f t="shared" si="1541"/>
        <v>85.816911560093757</v>
      </c>
      <c r="AFD212" s="15">
        <f t="shared" si="1542"/>
        <v>8.7957082267278144E-4</v>
      </c>
      <c r="AFE212" s="11"/>
      <c r="AFF212" s="11">
        <f t="shared" si="1759"/>
        <v>8.8798967978630824E-4</v>
      </c>
      <c r="AFG212" s="10">
        <f t="shared" si="1543"/>
        <v>85.856390647300174</v>
      </c>
      <c r="AFH212" s="9">
        <f t="shared" si="1093"/>
        <v>92.909123398755284</v>
      </c>
      <c r="AFI212" s="9">
        <f t="shared" si="1094"/>
        <v>78.562986979887626</v>
      </c>
      <c r="AFJ212" s="115">
        <f t="shared" si="1544"/>
        <v>85.736055189321462</v>
      </c>
      <c r="AFK212" s="15">
        <f t="shared" si="1545"/>
        <v>8.8608375912604628E-4</v>
      </c>
      <c r="AFL212" s="11"/>
      <c r="AFM212" s="11">
        <f t="shared" si="1760"/>
        <v>8.9449523867317566E-4</v>
      </c>
      <c r="AFN212" s="10">
        <f t="shared" si="1546"/>
        <v>85.775052878476657</v>
      </c>
      <c r="AFO212" s="9">
        <f t="shared" si="1095"/>
        <v>92.880572699926489</v>
      </c>
      <c r="AFP212" s="9">
        <f t="shared" si="1096"/>
        <v>78.429416909808097</v>
      </c>
      <c r="AFQ212" s="115">
        <f t="shared" si="1547"/>
        <v>85.6549948048673</v>
      </c>
      <c r="AFR212" s="15">
        <f t="shared" si="1548"/>
        <v>8.9257024137756862E-4</v>
      </c>
      <c r="AFS212" s="11"/>
      <c r="AFT212" s="11">
        <f t="shared" si="1761"/>
        <v>9.0097420920224941E-4</v>
      </c>
      <c r="AFU212" s="10">
        <f t="shared" si="1549"/>
        <v>85.693508674198313</v>
      </c>
      <c r="AFV212" s="9">
        <f t="shared" si="1097"/>
        <v>92.851602466388073</v>
      </c>
      <c r="AFW212" s="9">
        <f t="shared" si="1098"/>
        <v>78.295856221979562</v>
      </c>
      <c r="AFX212" s="115">
        <f t="shared" si="1550"/>
        <v>85.573729344183818</v>
      </c>
      <c r="AFY212" s="15">
        <f t="shared" si="1551"/>
        <v>8.9903023173317517E-4</v>
      </c>
      <c r="AFZ212" s="11"/>
      <c r="AGA212" s="11">
        <f t="shared" si="1762"/>
        <v>9.0742655317528208E-4</v>
      </c>
      <c r="AGB212" s="10">
        <f t="shared" si="1552"/>
        <v>85.611757007943041</v>
      </c>
      <c r="AGC212" s="9">
        <f t="shared" si="1099"/>
        <v>92.822211370352349</v>
      </c>
      <c r="AGD212" s="9">
        <f t="shared" si="1100"/>
        <v>78.162304164560538</v>
      </c>
      <c r="AGE212" s="115">
        <f t="shared" si="1553"/>
        <v>85.492257767456437</v>
      </c>
      <c r="AGF212" s="15">
        <f t="shared" si="1554"/>
        <v>9.0546369461976298E-4</v>
      </c>
      <c r="AGG212" s="11"/>
      <c r="AGH212" s="11">
        <f t="shared" si="1763"/>
        <v>9.1385223454153186E-4</v>
      </c>
      <c r="AGI212" s="10">
        <f t="shared" si="1555"/>
        <v>85.529796875910108</v>
      </c>
      <c r="AGJ212" s="9">
        <f t="shared" si="1101"/>
        <v>92.792398123713241</v>
      </c>
      <c r="AGK212" s="9">
        <f t="shared" si="1102"/>
        <v>78.028759991351777</v>
      </c>
      <c r="AGL212" s="115">
        <f t="shared" si="1556"/>
        <v>85.410579057532516</v>
      </c>
      <c r="AGM212" s="15">
        <f t="shared" si="1557"/>
        <v>9.1187059656665638E-4</v>
      </c>
      <c r="AGN212" s="11"/>
      <c r="AGO212" s="11">
        <f t="shared" si="1764"/>
        <v>9.2025121937917983E-4</v>
      </c>
      <c r="AGP212" s="10">
        <f t="shared" si="1558"/>
        <v>85.447627296945086</v>
      </c>
      <c r="AGQ212" s="9">
        <f t="shared" si="1103"/>
        <v>92.762161477820015</v>
      </c>
      <c r="AGR212" s="9">
        <f t="shared" si="1104"/>
        <v>77.895222961873756</v>
      </c>
      <c r="AGS212" s="115">
        <f t="shared" si="1559"/>
        <v>85.328692219846886</v>
      </c>
      <c r="AGT212" s="15">
        <f t="shared" si="1560"/>
        <v>9.1825090618685549E-4</v>
      </c>
      <c r="AGU212" s="11"/>
      <c r="AGV212" s="11">
        <f t="shared" si="1765"/>
        <v>9.266234758766005E-4</v>
      </c>
      <c r="AGW212" s="10">
        <f t="shared" si="1561"/>
        <v>85.365247312461378</v>
      </c>
      <c r="AGX212" s="9">
        <f t="shared" si="1105"/>
        <v>92.731500223246741</v>
      </c>
      <c r="AGY212" s="9">
        <f t="shared" si="1106"/>
        <v>77.761692341441602</v>
      </c>
      <c r="AGZ212" s="115">
        <f t="shared" si="1562"/>
        <v>85.246596282344171</v>
      </c>
      <c r="AHA212" s="15">
        <f t="shared" si="1563"/>
        <v>9.2460459415815268E-4</v>
      </c>
      <c r="AHB212" s="11"/>
      <c r="AHC212" s="11">
        <f t="shared" si="1766"/>
        <v>9.3296897431351545E-4</v>
      </c>
      <c r="AHD212" s="10">
        <f t="shared" si="1564"/>
        <v>85.28265598635835</v>
      </c>
      <c r="AHE212" s="9">
        <f t="shared" si="1107"/>
        <v>92.700413189557551</v>
      </c>
      <c r="AHF212" s="9">
        <f t="shared" si="1108"/>
        <v>77.628167401236453</v>
      </c>
      <c r="AHG212" s="115">
        <f t="shared" si="1565"/>
        <v>85.164290295396995</v>
      </c>
      <c r="AHH212" s="15">
        <f t="shared" si="1566"/>
        <v>9.3093163320424042E-4</v>
      </c>
      <c r="AHI212" s="11"/>
      <c r="AHJ212" s="11">
        <f t="shared" si="1767"/>
        <v>9.3928768704210292E-4</v>
      </c>
      <c r="AHK212" s="10">
        <f t="shared" si="1567"/>
        <v>85.199852404935598</v>
      </c>
      <c r="AHL212" s="9">
        <f t="shared" si="1109"/>
        <v>92.668899245067777</v>
      </c>
      <c r="AHM212" s="9">
        <f t="shared" si="1110"/>
        <v>77.494647418376871</v>
      </c>
      <c r="AHN212" s="115">
        <f t="shared" si="1568"/>
        <v>85.081773331722331</v>
      </c>
      <c r="AHO212" s="15">
        <f t="shared" si="1569"/>
        <v>9.3723199807553613E-4</v>
      </c>
      <c r="AHP212" s="11"/>
      <c r="AHQ212" s="11">
        <f t="shared" si="1768"/>
        <v>9.4557958846783153E-4</v>
      </c>
      <c r="AHR212" s="10">
        <f t="shared" si="1570"/>
        <v>85.116835676805266</v>
      </c>
      <c r="AHS212" s="9">
        <f t="shared" si="1111"/>
        <v>92.636957296601196</v>
      </c>
      <c r="AHT212" s="9">
        <f t="shared" si="1112"/>
        <v>77.361131675984694</v>
      </c>
      <c r="AHU212" s="115">
        <f t="shared" si="1571"/>
        <v>84.999044486292945</v>
      </c>
      <c r="AHV212" s="15">
        <f t="shared" si="1572"/>
        <v>9.4350566553013597E-4</v>
      </c>
      <c r="AHW212" s="11"/>
      <c r="AHX212" s="11">
        <f t="shared" si="1769"/>
        <v>9.5184465503039785E-4</v>
      </c>
      <c r="AHY212" s="10">
        <f t="shared" si="1573"/>
        <v>85.033604932799591</v>
      </c>
      <c r="AHZ212" s="9">
        <f t="shared" si="1113"/>
        <v>92.604586289243372</v>
      </c>
      <c r="AIA212" s="9">
        <f t="shared" si="1114"/>
        <v>77.179003470798037</v>
      </c>
      <c r="AIB212" s="115">
        <f t="shared" si="1574"/>
        <v>84.891794880020711</v>
      </c>
      <c r="AIC212" s="15">
        <f t="shared" si="1575"/>
        <v>9.5275536293534281E-4</v>
      </c>
      <c r="AID212" s="11"/>
      <c r="AIE212" s="11">
        <f t="shared" si="1770"/>
        <v>9.610986130488572E-4</v>
      </c>
      <c r="AIF212" s="10">
        <f t="shared" si="1576"/>
        <v>84.925746097543026</v>
      </c>
      <c r="AIG212" s="9">
        <f t="shared" si="1115"/>
        <v>92.571577469666849</v>
      </c>
      <c r="AIH212" s="9">
        <f t="shared" si="1116"/>
        <v>77.119642473715032</v>
      </c>
      <c r="AII212" s="115">
        <f t="shared" si="1577"/>
        <v>84.845609971690948</v>
      </c>
      <c r="AIJ212" s="15">
        <f t="shared" si="1578"/>
        <v>9.543829953392414E-4</v>
      </c>
      <c r="AIK212" s="11"/>
      <c r="AIL212" s="11">
        <f t="shared" si="1771"/>
        <v>9.6269728967607684E-4</v>
      </c>
      <c r="AIM212" s="10">
        <f t="shared" si="1579"/>
        <v>84.879214947670633</v>
      </c>
      <c r="AIN212" s="9">
        <f t="shared" si="1117"/>
        <v>92.538455773022733</v>
      </c>
      <c r="AIO212" s="9">
        <f t="shared" si="1118"/>
        <v>77.866128860353484</v>
      </c>
      <c r="AIP212" s="115">
        <f t="shared" si="1580"/>
        <v>85.202292316688101</v>
      </c>
      <c r="AIQ212" s="15">
        <f t="shared" si="1581"/>
        <v>9.0623079317758313E-4</v>
      </c>
      <c r="AIR212" s="11"/>
      <c r="AIS212" s="11">
        <f t="shared" si="1772"/>
        <v>9.1430528115092103E-4</v>
      </c>
      <c r="AIT212" s="10">
        <f t="shared" si="1582"/>
        <v>85.237258978751129</v>
      </c>
      <c r="AIU212" s="9">
        <f t="shared" si="1119"/>
        <v>92.508591990097926</v>
      </c>
      <c r="AIV212" s="9">
        <f t="shared" si="1120"/>
        <v>78.721956016778449</v>
      </c>
      <c r="AIW212" s="115">
        <f t="shared" si="1583"/>
        <v>85.615274003438188</v>
      </c>
      <c r="AIX212" s="15">
        <f t="shared" si="1584"/>
        <v>8.5152642302181107E-4</v>
      </c>
      <c r="AIY212" s="11"/>
      <c r="AIZ212" s="11">
        <f t="shared" si="1773"/>
        <v>8.593489711528115E-4</v>
      </c>
      <c r="AJA212" s="10">
        <f t="shared" si="1585"/>
        <v>85.651745639575779</v>
      </c>
      <c r="AJB212" s="9">
        <f t="shared" si="1121"/>
        <v>92.48222482446883</v>
      </c>
      <c r="AJC212" s="9">
        <f t="shared" si="1122"/>
        <v>79.719586864954735</v>
      </c>
      <c r="AJD212" s="115">
        <f t="shared" si="1586"/>
        <v>86.100905844711775</v>
      </c>
      <c r="AJE212" s="15">
        <f t="shared" si="1587"/>
        <v>7.8827956805555368E-4</v>
      </c>
      <c r="AJF212" s="11"/>
      <c r="AJG212" s="11">
        <f t="shared" si="1774"/>
        <v>7.9583594619012197E-4</v>
      </c>
      <c r="AJH212" s="10">
        <f t="shared" si="1588"/>
        <v>86.139045523963404</v>
      </c>
      <c r="AJI212" s="9">
        <f t="shared" si="1123"/>
        <v>92.459629024072413</v>
      </c>
      <c r="AJJ212" s="9">
        <f t="shared" si="1124"/>
        <v>80.918591847260984</v>
      </c>
      <c r="AJK212" s="115">
        <f t="shared" si="1589"/>
        <v>86.689110435666692</v>
      </c>
      <c r="AJL212" s="15">
        <f t="shared" si="1590"/>
        <v>7.128278518523742E-4</v>
      </c>
      <c r="AJM212" s="11"/>
      <c r="AJN212" s="11">
        <f t="shared" si="1775"/>
        <v>7.200994799335794E-4</v>
      </c>
      <c r="AJO212" s="10">
        <f t="shared" si="1591"/>
        <v>86.729119958352044</v>
      </c>
      <c r="AJP212" s="9">
        <f t="shared" si="1125"/>
        <v>92.441151809155514</v>
      </c>
      <c r="AJQ212" s="9">
        <f t="shared" si="1126"/>
        <v>82.44036906172218</v>
      </c>
      <c r="AJR212" s="115">
        <f t="shared" si="1592"/>
        <v>87.440760435438847</v>
      </c>
      <c r="AJS212" s="15">
        <f t="shared" si="1593"/>
        <v>6.1769461214618E-4</v>
      </c>
      <c r="AJT212" s="11"/>
      <c r="AJU212" s="11">
        <f t="shared" si="1776"/>
        <v>6.2465456556269107E-4</v>
      </c>
      <c r="AJV212" s="10">
        <f t="shared" si="1594"/>
        <v>87.482914143369584</v>
      </c>
      <c r="AJW212" s="9">
        <f t="shared" si="1127"/>
        <v>92.427277389823459</v>
      </c>
      <c r="AJX212" s="9">
        <f t="shared" si="1128"/>
        <v>84.621141062672976</v>
      </c>
      <c r="AJY212" s="115">
        <f t="shared" si="1595"/>
        <v>88.524209226248217</v>
      </c>
      <c r="AJZ212" s="15">
        <f t="shared" si="1596"/>
        <v>4.821430954688946E-4</v>
      </c>
      <c r="AKA212" s="11"/>
      <c r="AKB212" s="11">
        <f t="shared" si="1777"/>
        <v>4.8874375953052596E-4</v>
      </c>
      <c r="AKC212" s="10">
        <f t="shared" si="1597"/>
        <v>88.568957045690979</v>
      </c>
      <c r="AKD212" s="9">
        <f t="shared" si="1129"/>
        <v>92.418824229742896</v>
      </c>
      <c r="AKE212" s="9">
        <f t="shared" si="1130"/>
        <v>89.262537817480336</v>
      </c>
      <c r="AKF212" s="115">
        <f t="shared" si="1598"/>
        <v>90.840681023611609</v>
      </c>
      <c r="AKG212" s="15">
        <f t="shared" si="1599"/>
        <v>1.9494685170969763E-4</v>
      </c>
      <c r="AKH212" s="11"/>
      <c r="AKI212" s="11">
        <f t="shared" si="1778"/>
        <v>2.0108744174442386E-4</v>
      </c>
      <c r="AKJ212" s="10">
        <f t="shared" si="1600"/>
        <v>90.888920220396628</v>
      </c>
      <c r="AKK212" s="9">
        <f t="shared" si="1131"/>
        <v>92.417442256477173</v>
      </c>
      <c r="AKL212" s="9">
        <f t="shared" si="1132"/>
        <v>89.346918464072203</v>
      </c>
      <c r="AKM212" s="115">
        <f t="shared" si="1601"/>
        <v>90.882180360274688</v>
      </c>
      <c r="AKN212" s="15">
        <f t="shared" si="1602"/>
        <v>1.8964975551758416E-4</v>
      </c>
      <c r="AKO212" s="11"/>
      <c r="AKP212" s="11">
        <f t="shared" si="1779"/>
        <v>1.9578015287515503E-4</v>
      </c>
      <c r="AKQ212" s="10">
        <f t="shared" si="1603"/>
        <v>90.930413637183676</v>
      </c>
      <c r="AKR212" s="9">
        <f t="shared" si="1133"/>
        <v>92.416134364836083</v>
      </c>
      <c r="AKS212" s="9">
        <f t="shared" si="1134"/>
        <v>89.432091052012964</v>
      </c>
      <c r="AKT212" s="115">
        <f t="shared" si="1604"/>
        <v>90.924112708424531</v>
      </c>
      <c r="AKU212" s="15">
        <f t="shared" si="1605"/>
        <v>1.8430832098764743E-4</v>
      </c>
      <c r="AKV212" s="11"/>
      <c r="AKW212" s="11">
        <f t="shared" si="1780"/>
        <v>1.904287695478113E-4</v>
      </c>
      <c r="AKX212" s="10">
        <f t="shared" si="1606"/>
        <v>90.972340601943984</v>
      </c>
      <c r="AKY212" s="9">
        <f t="shared" si="1135"/>
        <v>92.414899108542173</v>
      </c>
      <c r="AKZ212" s="9">
        <f t="shared" si="1136"/>
        <v>89.518047965623722</v>
      </c>
      <c r="ALA212" s="115">
        <f t="shared" si="1607"/>
        <v>90.966473537082948</v>
      </c>
      <c r="ALB212" s="15">
        <f t="shared" si="1608"/>
        <v>1.7892292917066573E-4</v>
      </c>
      <c r="ALC212" s="11"/>
      <c r="ALD212" s="11">
        <f t="shared" si="1781"/>
        <v>1.8503367683789511E-4</v>
      </c>
      <c r="ALE212" s="10">
        <f t="shared" si="1609"/>
        <v>91.014696559615004</v>
      </c>
      <c r="ALF212" s="9">
        <f t="shared" si="1137"/>
        <v>92.413734984687466</v>
      </c>
      <c r="ALG212" s="9">
        <f t="shared" si="1138"/>
        <v>89.604781494857477</v>
      </c>
      <c r="ALH212" s="115">
        <f t="shared" si="1610"/>
        <v>91.009258239772464</v>
      </c>
      <c r="ALI212" s="15">
        <f t="shared" si="1611"/>
        <v>1.7349396344826145E-4</v>
      </c>
      <c r="ALJ212" s="11"/>
      <c r="ALK212" s="11">
        <f t="shared" si="1782"/>
        <v>1.7959526214003164E-4</v>
      </c>
      <c r="ALL212" s="10">
        <f t="shared" si="1612"/>
        <v>91.057476879694789</v>
      </c>
      <c r="ALM212" s="9">
        <f t="shared" si="1139"/>
        <v>92.41264043387703</v>
      </c>
      <c r="ALN212" s="9">
        <f t="shared" si="1140"/>
        <v>89.692283836935061</v>
      </c>
      <c r="ALO212" s="115">
        <f t="shared" si="1613"/>
        <v>91.052462135406046</v>
      </c>
      <c r="ALP212" s="15">
        <f t="shared" si="1614"/>
        <v>1.6802180944072874E-4</v>
      </c>
      <c r="ALQ212" s="12"/>
      <c r="ALR212" s="11">
        <f t="shared" si="1783"/>
        <v>1.7411391507538251E-4</v>
      </c>
      <c r="ALS212" s="10">
        <f t="shared" si="1615"/>
        <v>91.100676857146325</v>
      </c>
      <c r="ALT212" s="9">
        <f t="shared" si="1141"/>
        <v>92.411613840390388</v>
      </c>
      <c r="ALU212" s="9">
        <f t="shared" si="1142"/>
        <v>89.780547098058165</v>
      </c>
      <c r="ALV212" s="115">
        <f t="shared" si="1616"/>
        <v>91.096080469224276</v>
      </c>
      <c r="ALW212" s="15">
        <f t="shared" si="1617"/>
        <v>1.6250685491120349E-4</v>
      </c>
      <c r="ALX212" s="12"/>
      <c r="ALY212" s="11">
        <f t="shared" si="1784"/>
        <v>1.6859002739541001E-4</v>
      </c>
      <c r="ALZ212" s="10">
        <f t="shared" si="1618"/>
        <v>91.144291713349318</v>
      </c>
      <c r="AMA212" s="9">
        <f t="shared" si="1143"/>
        <v>92.410653532360698</v>
      </c>
      <c r="AMB212" s="9">
        <f t="shared" si="1144"/>
        <v>89.869563295194382</v>
      </c>
      <c r="AMC212" s="115">
        <f t="shared" si="1619"/>
        <v>91.14010841377754</v>
      </c>
      <c r="AMD212" s="15">
        <f t="shared" si="1620"/>
        <v>1.5694948966646924E-4</v>
      </c>
      <c r="AME212" s="12"/>
      <c r="AMF212" s="11">
        <f t="shared" si="1785"/>
        <v>1.6302399288230392E-4</v>
      </c>
      <c r="AMG212" s="10">
        <f t="shared" si="1621"/>
        <v>91.188316597096815</v>
      </c>
      <c r="AMH212" s="9">
        <f t="shared" si="1145"/>
        <v>92.409757781971408</v>
      </c>
      <c r="AMI212" s="9">
        <f t="shared" si="1146"/>
        <v>89.959324357935955</v>
      </c>
      <c r="AMJ212" s="115">
        <f t="shared" si="1622"/>
        <v>91.184541069953681</v>
      </c>
      <c r="AMK212" s="15">
        <f t="shared" si="1623"/>
        <v>1.5135010545430354E-4</v>
      </c>
      <c r="AML212" s="12"/>
      <c r="AMM212" s="11">
        <f t="shared" si="1786"/>
        <v>1.5741620724596283E-4</v>
      </c>
      <c r="AMN212" s="10">
        <f t="shared" si="1624"/>
        <v>91.232746585637358</v>
      </c>
      <c r="AMO212" s="9">
        <f t="shared" si="1147"/>
        <v>92.408924805670225</v>
      </c>
      <c r="AMP212" s="9">
        <f t="shared" si="1148"/>
        <v>90.049822130429106</v>
      </c>
      <c r="AMQ212" s="115">
        <f t="shared" si="1625"/>
        <v>91.229373468049658</v>
      </c>
      <c r="AMR212" s="15">
        <f t="shared" si="1626"/>
        <v>1.4570909585752911E-4</v>
      </c>
      <c r="AMS212" s="12"/>
      <c r="AMT212" s="11">
        <f t="shared" si="1787"/>
        <v>1.5176706801770629E-4</v>
      </c>
      <c r="AMU212" s="10">
        <f t="shared" si="1627"/>
        <v>91.277576685760977</v>
      </c>
      <c r="AMV212" s="9">
        <f t="shared" si="1149"/>
        <v>92.408152764400171</v>
      </c>
      <c r="AMW212" s="9">
        <f t="shared" si="1150"/>
        <v>90.141048373373692</v>
      </c>
      <c r="AMX212" s="115">
        <f t="shared" si="1628"/>
        <v>91.274600568886939</v>
      </c>
      <c r="AMY212" s="15">
        <f t="shared" si="1629"/>
        <v>1.400268561847717E-4</v>
      </c>
      <c r="AMZ212" s="12"/>
      <c r="ANA212" s="11">
        <f t="shared" si="1788"/>
        <v>1.4607697444070462E-4</v>
      </c>
      <c r="ANB212" s="10">
        <f t="shared" si="1630"/>
        <v>91.322801834928839</v>
      </c>
      <c r="ANC212" s="9">
        <f t="shared" si="1151"/>
        <v>92.407439763847492</v>
      </c>
      <c r="AND212" s="9">
        <f t="shared" si="1152"/>
        <v>90.23299476608959</v>
      </c>
      <c r="ANE212" s="115">
        <f t="shared" si="1631"/>
        <v>91.320217264968534</v>
      </c>
      <c r="ANF212" s="15">
        <f t="shared" si="1632"/>
        <v>1.3430378335815669E-4</v>
      </c>
      <c r="ANG212" s="12"/>
      <c r="ANH212" s="11">
        <f t="shared" si="1789"/>
        <v>1.4034632735736633E-4</v>
      </c>
      <c r="ANI212" s="10">
        <f t="shared" si="1633"/>
        <v>91.368416902444523</v>
      </c>
      <c r="ANJ212" s="9">
        <f t="shared" si="1153"/>
        <v>92.406783854706006</v>
      </c>
      <c r="ANK212" s="9">
        <f t="shared" si="1154"/>
        <v>90.325652908650312</v>
      </c>
      <c r="ANL212" s="115">
        <f t="shared" si="1634"/>
        <v>91.366218381678152</v>
      </c>
      <c r="ANM212" s="15">
        <f t="shared" si="1635"/>
        <v>1.2854027579783326E-4</v>
      </c>
      <c r="ANN212" s="12"/>
      <c r="ANO212" s="11">
        <f t="shared" si="1790"/>
        <v>1.3457552909359915E-4</v>
      </c>
      <c r="ANP212" s="10">
        <f t="shared" si="1636"/>
        <v>91.41441669066711</v>
      </c>
      <c r="ANQ212" s="9">
        <f t="shared" si="1155"/>
        <v>92.406183032957841</v>
      </c>
      <c r="ANR212" s="9">
        <f t="shared" si="1156"/>
        <v>90.419014324081729</v>
      </c>
      <c r="ANS212" s="115">
        <f t="shared" si="1637"/>
        <v>91.412598678519785</v>
      </c>
      <c r="ANT212" s="15">
        <f t="shared" si="1638"/>
        <v>1.2273673330352863E-4</v>
      </c>
      <c r="ANU212" s="12"/>
      <c r="ANV212" s="11">
        <f t="shared" si="1791"/>
        <v>1.2876498334009562E-4</v>
      </c>
      <c r="ANW212" s="10">
        <f t="shared" si="1639"/>
        <v>91.460795936264788</v>
      </c>
      <c r="ANX212" s="9">
        <f t="shared" si="1157"/>
        <v>92.405635240170014</v>
      </c>
      <c r="ANY212" s="9">
        <f t="shared" si="1158"/>
        <v>90.513070460621179</v>
      </c>
      <c r="ANZ212" s="115">
        <f t="shared" si="1640"/>
        <v>91.459352850395589</v>
      </c>
      <c r="AOA212" s="15">
        <f t="shared" si="1641"/>
        <v>1.1689355693332839E-4</v>
      </c>
      <c r="AOB212" s="12"/>
      <c r="AOC212" s="11">
        <f t="shared" si="1792"/>
        <v>1.2291509503087471E-4</v>
      </c>
      <c r="AOD212" s="10">
        <f t="shared" si="1642"/>
        <v>91.507549311506551</v>
      </c>
      <c r="AOE212" s="9">
        <f t="shared" si="1159"/>
        <v>92.405138363806699</v>
      </c>
      <c r="AOF212" s="9">
        <f t="shared" si="1160"/>
        <v>90.607812694039751</v>
      </c>
      <c r="AOG212" s="115">
        <f t="shared" si="1643"/>
        <v>91.506475528923232</v>
      </c>
      <c r="AOH212" s="15">
        <f t="shared" si="1644"/>
        <v>1.1101114887952027E-4</v>
      </c>
      <c r="AOI212" s="12"/>
      <c r="AOJ212" s="11">
        <f t="shared" si="1793"/>
        <v>1.1702627021894115E-4</v>
      </c>
      <c r="AOK212" s="10">
        <f t="shared" si="1645"/>
        <v>91.554671425593085</v>
      </c>
      <c r="AOL212" s="9">
        <f t="shared" si="1161"/>
        <v>92.404690237556764</v>
      </c>
      <c r="AOM212" s="9">
        <f t="shared" si="1162"/>
        <v>90.703232330021905</v>
      </c>
      <c r="AON212" s="115">
        <f t="shared" si="1646"/>
        <v>91.553961283789334</v>
      </c>
      <c r="AOO212" s="15">
        <f t="shared" si="1647"/>
        <v>1.0508991234186409E-4</v>
      </c>
      <c r="AOP212" s="12"/>
      <c r="AOQ212" s="11">
        <f t="shared" si="1794"/>
        <v>1.1109891594934487E-4</v>
      </c>
      <c r="AOR212" s="10">
        <f t="shared" si="1648"/>
        <v>91.602156826023844</v>
      </c>
      <c r="AOS212" s="9">
        <f t="shared" si="1163"/>
        <v>92.40428864167616</v>
      </c>
      <c r="AOT212" s="9">
        <f t="shared" si="1164"/>
        <v>90.799320606602265</v>
      </c>
      <c r="AOU212" s="115">
        <f t="shared" si="1649"/>
        <v>91.60180462413922</v>
      </c>
      <c r="AOV212" s="15">
        <f t="shared" si="1650"/>
        <v>9.9130251398212992E-5</v>
      </c>
      <c r="AOW212" s="12"/>
      <c r="AOX212" s="11">
        <f t="shared" si="1795"/>
        <v>1.0513344012967398E-4</v>
      </c>
      <c r="AOY212" s="10">
        <f t="shared" si="1815"/>
        <v>91.649999999999991</v>
      </c>
      <c r="AOZ212" s="9">
        <f t="shared" si="1165"/>
        <v>92.403931303344919</v>
      </c>
      <c r="APA212" s="9"/>
      <c r="APB212" s="97">
        <f t="shared" si="1652"/>
        <v>91.649999999999991</v>
      </c>
      <c r="APC212" s="15">
        <f t="shared" si="1816"/>
        <v>9.3132570872820751E-5</v>
      </c>
      <c r="APD212" s="11"/>
      <c r="APE212" s="11"/>
    </row>
    <row r="213" spans="1:1097" x14ac:dyDescent="0.2">
      <c r="A213" s="183"/>
      <c r="B213" s="183"/>
      <c r="C213" s="1">
        <f t="shared" si="1654"/>
        <v>180</v>
      </c>
      <c r="D213" s="1">
        <f t="shared" si="1655"/>
        <v>6024.5844021139956</v>
      </c>
      <c r="E213" s="1">
        <f t="shared" si="1656"/>
        <v>-16317921.817764627</v>
      </c>
      <c r="F213" s="2">
        <f t="shared" si="1657"/>
        <v>113.16</v>
      </c>
      <c r="G213" s="8">
        <f t="shared" si="1658"/>
        <v>1.9810000000000001E-3</v>
      </c>
      <c r="H213" s="6">
        <f t="shared" si="1659"/>
        <v>0.14400020254000001</v>
      </c>
      <c r="I213" s="2">
        <f t="shared" si="1660"/>
        <v>3500</v>
      </c>
      <c r="J213" s="3">
        <f t="shared" si="857"/>
        <v>58.333333333333336</v>
      </c>
      <c r="K213" s="3">
        <f t="shared" si="858"/>
        <v>366.52</v>
      </c>
      <c r="L213" s="1">
        <f t="shared" si="1661"/>
        <v>0.82</v>
      </c>
      <c r="M213" s="1">
        <f t="shared" si="1662"/>
        <v>0.66</v>
      </c>
      <c r="N213" s="1">
        <f t="shared" si="1797"/>
        <v>0.54120000000000001</v>
      </c>
      <c r="O213" s="3">
        <f t="shared" si="1167"/>
        <v>7.5227878787878781</v>
      </c>
      <c r="P213" s="40">
        <f t="shared" si="859"/>
        <v>570.9796</v>
      </c>
      <c r="Q213" s="1">
        <f t="shared" si="1663"/>
        <v>21.51</v>
      </c>
      <c r="R213" s="1">
        <f t="shared" si="1664"/>
        <v>151</v>
      </c>
      <c r="S213" s="2">
        <f t="shared" si="1665"/>
        <v>12587.54</v>
      </c>
      <c r="T213" s="1">
        <f t="shared" si="860"/>
        <v>83.916933333333333</v>
      </c>
      <c r="U213" s="7">
        <f t="shared" si="1666"/>
        <v>9.1849501318337995E-2</v>
      </c>
      <c r="V213" s="7">
        <f t="shared" si="861"/>
        <v>6.6258942829124593E-3</v>
      </c>
      <c r="W213" s="159">
        <f t="shared" si="1667"/>
        <v>3.4283282369456214E-2</v>
      </c>
      <c r="X213" s="40">
        <f t="shared" si="1798"/>
        <v>8095.2484858865882</v>
      </c>
      <c r="Y213" s="1">
        <f t="shared" si="1668"/>
        <v>0</v>
      </c>
      <c r="Z213" s="1">
        <f t="shared" si="1669"/>
        <v>113.16</v>
      </c>
      <c r="AA213" s="1">
        <f t="shared" si="1670"/>
        <v>91.649999999999991</v>
      </c>
      <c r="AB213" s="6">
        <f t="shared" si="863"/>
        <v>0.2895550479995273</v>
      </c>
      <c r="AC213" s="1">
        <f t="shared" si="1671"/>
        <v>526.19133708825245</v>
      </c>
      <c r="AD213" s="40">
        <f t="shared" si="1799"/>
        <v>36363.626619283568</v>
      </c>
      <c r="AE213" s="1">
        <f t="shared" si="1800"/>
        <v>0.15947988387208822</v>
      </c>
      <c r="AF213" s="2">
        <f t="shared" si="1801"/>
        <v>28</v>
      </c>
      <c r="AG213" s="10">
        <f t="shared" si="1802"/>
        <v>4.4654367484184707</v>
      </c>
      <c r="AH213" s="12">
        <f t="shared" si="1803"/>
        <v>0.43611184878429132</v>
      </c>
      <c r="AI213" s="43">
        <f t="shared" si="868"/>
        <v>-1.4518809317802512E-5</v>
      </c>
      <c r="AJ213" s="93">
        <f t="shared" si="869"/>
        <v>3.6577724595206471E-6</v>
      </c>
      <c r="AK213" s="43">
        <f t="shared" si="1168"/>
        <v>0</v>
      </c>
      <c r="AL213" s="43">
        <f t="shared" si="870"/>
        <v>3.3508285584326231E-4</v>
      </c>
      <c r="AM213" s="43"/>
      <c r="AN213" s="43">
        <f t="shared" si="1817"/>
        <v>0</v>
      </c>
      <c r="AO213" s="10">
        <f t="shared" si="1804"/>
        <v>94.062102717135829</v>
      </c>
      <c r="AP213" s="9"/>
      <c r="AQ213" s="9">
        <f t="shared" si="1805"/>
        <v>93.922083058640013</v>
      </c>
      <c r="AR213" s="104">
        <f t="shared" si="1171"/>
        <v>93.922083058640013</v>
      </c>
      <c r="AS213" s="15">
        <f t="shared" si="1806"/>
        <v>0</v>
      </c>
      <c r="AT213" s="49"/>
      <c r="AU213" s="11">
        <f t="shared" si="1807"/>
        <v>8.6484299135315518E-6</v>
      </c>
      <c r="AV213" s="10">
        <f t="shared" si="1808"/>
        <v>93.992091527973017</v>
      </c>
      <c r="AW213" s="9">
        <f t="shared" si="1809"/>
        <v>93.922083058640013</v>
      </c>
      <c r="AX213" s="9">
        <f t="shared" si="1810"/>
        <v>93.782165176317221</v>
      </c>
      <c r="AY213" s="97">
        <f t="shared" si="1175"/>
        <v>93.85212411747861</v>
      </c>
      <c r="AZ213" s="15">
        <f t="shared" si="1176"/>
        <v>8.6419757569357547E-6</v>
      </c>
      <c r="BA213" s="49"/>
      <c r="BB213" s="11">
        <f t="shared" si="1811"/>
        <v>1.7290741173696285E-5</v>
      </c>
      <c r="BC213" s="10">
        <f t="shared" si="1812"/>
        <v>93.922127150999799</v>
      </c>
      <c r="BD213" s="9">
        <f t="shared" si="1813"/>
        <v>93.922080342868199</v>
      </c>
      <c r="BE213" s="9">
        <f t="shared" si="875"/>
        <v>93.642348664230198</v>
      </c>
      <c r="BF213" s="97">
        <f t="shared" si="1179"/>
        <v>93.782214503549199</v>
      </c>
      <c r="BG213" s="15">
        <f t="shared" si="1814"/>
        <v>1.7277522680476731E-5</v>
      </c>
      <c r="BH213" s="49"/>
      <c r="BI213" s="11">
        <f t="shared" si="1181"/>
        <v>2.5926622600988437E-5</v>
      </c>
      <c r="BJ213" s="10">
        <f t="shared" si="1182"/>
        <v>93.852206673327572</v>
      </c>
      <c r="BK213" s="9">
        <f t="shared" si="876"/>
        <v>93.922069487860568</v>
      </c>
      <c r="BL213" s="9">
        <f t="shared" si="1183"/>
        <v>93.502633102741555</v>
      </c>
      <c r="BM213" s="97">
        <f t="shared" si="1184"/>
        <v>93.712351295301062</v>
      </c>
      <c r="BN213" s="15">
        <f t="shared" si="1185"/>
        <v>2.590633171114307E-5</v>
      </c>
      <c r="BO213" s="49"/>
      <c r="BP213" s="11">
        <f t="shared" si="1186"/>
        <v>3.455576456342119E-5</v>
      </c>
      <c r="BQ213" s="10">
        <f t="shared" si="1187"/>
        <v>93.782327181664257</v>
      </c>
      <c r="BR213" s="9">
        <f t="shared" si="877"/>
        <v>93.922045082848101</v>
      </c>
      <c r="BS213" s="9">
        <f t="shared" si="1188"/>
        <v>93.363018058638161</v>
      </c>
      <c r="BT213" s="97">
        <f t="shared" si="1189"/>
        <v>93.642531570743131</v>
      </c>
      <c r="BU213" s="15">
        <f t="shared" si="1190"/>
        <v>3.4528095412052993E-5</v>
      </c>
      <c r="BV213" s="12"/>
      <c r="BW213" s="11">
        <f t="shared" si="1191"/>
        <v>4.3177859016744215E-5</v>
      </c>
      <c r="BX213" s="10">
        <f t="shared" si="1192"/>
        <v>93.712485762757836</v>
      </c>
      <c r="BY213" s="9">
        <f t="shared" si="878"/>
        <v>93.922001730518886</v>
      </c>
      <c r="BZ213" s="9">
        <f t="shared" si="1193"/>
        <v>93.223503085258827</v>
      </c>
      <c r="CA213" s="97">
        <f t="shared" si="1194"/>
        <v>93.572752407888856</v>
      </c>
      <c r="CB213" s="15">
        <f t="shared" si="1195"/>
        <v>4.3142508008113367E-5</v>
      </c>
      <c r="CC213" s="12"/>
      <c r="CD213" s="11">
        <f t="shared" si="1196"/>
        <v>5.1792599544076577E-5</v>
      </c>
      <c r="CE213" s="10">
        <f t="shared" si="1197"/>
        <v>93.642679503838195</v>
      </c>
      <c r="CF213" s="9">
        <f t="shared" si="879"/>
        <v>93.92193404777349</v>
      </c>
      <c r="CG213" s="9">
        <f t="shared" si="1198"/>
        <v>93.084087722625227</v>
      </c>
      <c r="CH213" s="97">
        <f t="shared" si="1199"/>
        <v>93.503010885199359</v>
      </c>
      <c r="CI213" s="15">
        <f t="shared" si="1200"/>
        <v>5.1749265424587042E-5</v>
      </c>
      <c r="CJ213" s="12"/>
      <c r="CK213" s="11">
        <f t="shared" si="1201"/>
        <v>6.0399681394942818E-5</v>
      </c>
      <c r="CL213" s="10">
        <f t="shared" si="1202"/>
        <v>93.572905493057121</v>
      </c>
      <c r="CM213" s="9">
        <f t="shared" si="880"/>
        <v>93.921836666473325</v>
      </c>
      <c r="CN213" s="9">
        <f t="shared" si="1203"/>
        <v>92.944771497579026</v>
      </c>
      <c r="CO213" s="97">
        <f t="shared" si="1204"/>
        <v>93.433304082026183</v>
      </c>
      <c r="CP213" s="15">
        <f t="shared" si="1205"/>
        <v>6.0348065324845745E-5</v>
      </c>
      <c r="CQ213" s="12"/>
      <c r="CR213" s="11">
        <f t="shared" si="1206"/>
        <v>6.8998801523499799E-5</v>
      </c>
      <c r="CS213" s="10">
        <f t="shared" si="1207"/>
        <v>93.503160819927913</v>
      </c>
      <c r="CT213" s="9">
        <f t="shared" si="881"/>
        <v>93.921704234181959</v>
      </c>
      <c r="CU213" s="9">
        <f t="shared" si="882"/>
        <v>92.805553923919589</v>
      </c>
      <c r="CV213" s="97">
        <f t="shared" si="1208"/>
        <v>93.363629079050781</v>
      </c>
      <c r="CW213" s="15">
        <f t="shared" si="1209"/>
        <v>6.893860714765417E-5</v>
      </c>
      <c r="CX213" s="12"/>
      <c r="CY213" s="11">
        <f t="shared" si="1210"/>
        <v>7.7589658626322865E-5</v>
      </c>
      <c r="CZ213" s="10">
        <f t="shared" si="1211"/>
        <v>93.433442575761603</v>
      </c>
      <c r="DA213" s="9">
        <f t="shared" si="883"/>
        <v>93.921531414898979</v>
      </c>
      <c r="DB213" s="9">
        <f t="shared" si="884"/>
        <v>92.666434502547432</v>
      </c>
      <c r="DC213" s="97">
        <f t="shared" si="1212"/>
        <v>93.293982958723205</v>
      </c>
      <c r="DD213" s="15">
        <f t="shared" si="1213"/>
        <v>7.7520592143632606E-5</v>
      </c>
      <c r="DE213" s="12"/>
      <c r="DF213" s="11">
        <f t="shared" si="1214"/>
        <v>8.6171953179381018E-5</v>
      </c>
      <c r="DG213" s="10">
        <f t="shared" si="1215"/>
        <v>93.363747854102343</v>
      </c>
      <c r="DH213" s="9">
        <f t="shared" si="885"/>
        <v>93.921312889786392</v>
      </c>
      <c r="DI213" s="9">
        <f t="shared" si="886"/>
        <v>92.527412721610077</v>
      </c>
      <c r="DJ213" s="97">
        <f t="shared" si="1216"/>
        <v>93.224362805698235</v>
      </c>
      <c r="DK213" s="15">
        <f t="shared" si="1217"/>
        <v>8.6093723411113826E-5</v>
      </c>
      <c r="DL213" s="12"/>
      <c r="DM213" s="11">
        <f t="shared" si="1218"/>
        <v>9.4745387474425838E-5</v>
      </c>
      <c r="DN213" s="10">
        <f t="shared" si="1219"/>
        <v>93.29407375116017</v>
      </c>
      <c r="DO213" s="9">
        <f t="shared" si="887"/>
        <v>93.921043357887314</v>
      </c>
      <c r="DP213" s="9">
        <f t="shared" si="888"/>
        <v>92.388488056652832</v>
      </c>
      <c r="DQ213" s="97">
        <f t="shared" si="1220"/>
        <v>93.154765707270073</v>
      </c>
      <c r="DR213" s="15">
        <f t="shared" si="1221"/>
        <v>9.4657705931224201E-5</v>
      </c>
      <c r="DS213" s="12"/>
      <c r="DT213" s="11">
        <f t="shared" si="1222"/>
        <v>1.0330966565461132E-4</v>
      </c>
      <c r="DU213" s="10">
        <f t="shared" si="1223"/>
        <v>93.224417366242321</v>
      </c>
      <c r="DV213" s="9">
        <f t="shared" si="889"/>
        <v>93.920717536836733</v>
      </c>
      <c r="DW213" s="9">
        <f t="shared" si="890"/>
        <v>92.249659970770693</v>
      </c>
      <c r="DX213" s="97">
        <f t="shared" si="1224"/>
        <v>93.08518875380372</v>
      </c>
      <c r="DY213" s="15">
        <f t="shared" si="1225"/>
        <v>1.0321224660239764E-4</v>
      </c>
      <c r="DZ213" s="12"/>
      <c r="EA213" s="11">
        <f t="shared" si="1226"/>
        <v>1.1186449374957504E-4</v>
      </c>
      <c r="EB213" s="10">
        <f t="shared" si="1227"/>
        <v>93.154775802181092</v>
      </c>
      <c r="EC213" s="9">
        <f t="shared" si="891"/>
        <v>93.920330163564216</v>
      </c>
      <c r="ED213" s="9">
        <f t="shared" si="892"/>
        <v>92.110927914765739</v>
      </c>
      <c r="EE213" s="97">
        <f t="shared" si="1228"/>
        <v>93.015629039164978</v>
      </c>
      <c r="EF213" s="15">
        <f t="shared" si="1229"/>
        <v>1.1175705427406114E-4</v>
      </c>
      <c r="EG213" s="12"/>
      <c r="EH213" s="11">
        <f t="shared" si="1230"/>
        <v>1.2040957970968529E-4</v>
      </c>
      <c r="EI213" s="10">
        <f t="shared" si="1231"/>
        <v>93.08514616576042</v>
      </c>
      <c r="EJ213" s="9">
        <f t="shared" si="893"/>
        <v>93.919875994988459</v>
      </c>
      <c r="EK213" s="9">
        <f t="shared" si="894"/>
        <v>91.972291327306209</v>
      </c>
      <c r="EL213" s="97">
        <f t="shared" si="1232"/>
        <v>92.946083661147327</v>
      </c>
      <c r="EM213" s="15">
        <f t="shared" si="1233"/>
        <v>1.2029183977970044E-4</v>
      </c>
      <c r="EN213" s="12"/>
      <c r="EO213" s="11">
        <f t="shared" si="1234"/>
        <v>1.2894463343971247E-4</v>
      </c>
      <c r="EP213" s="10">
        <f t="shared" si="1235"/>
        <v>93.015525568139068</v>
      </c>
      <c r="EQ213" s="9">
        <f t="shared" si="895"/>
        <v>93.919349808703373</v>
      </c>
      <c r="ER213" s="9">
        <f t="shared" si="896"/>
        <v>91.833749635089802</v>
      </c>
      <c r="ES213" s="97">
        <f t="shared" si="1236"/>
        <v>92.876549721896595</v>
      </c>
      <c r="ET213" s="15">
        <f t="shared" si="1237"/>
        <v>1.2881631596915353E-4</v>
      </c>
      <c r="EU213" s="12"/>
      <c r="EV213" s="11">
        <f t="shared" si="1238"/>
        <v>1.3746936683171231E-4</v>
      </c>
      <c r="EW213" s="10">
        <f t="shared" si="1239"/>
        <v>92.945911125271721</v>
      </c>
      <c r="EX213" s="9">
        <f t="shared" si="897"/>
        <v>93.918746403655618</v>
      </c>
      <c r="EY213" s="9">
        <f t="shared" si="898"/>
        <v>91.695302253009316</v>
      </c>
      <c r="EZ213" s="97">
        <f t="shared" si="1240"/>
        <v>92.80702432833246</v>
      </c>
      <c r="FA213" s="15">
        <f t="shared" si="1241"/>
        <v>1.3733019774023682E-4</v>
      </c>
      <c r="FB213" s="12"/>
      <c r="FC213" s="11">
        <f t="shared" si="1242"/>
        <v>1.4598349379726138E-4</v>
      </c>
      <c r="FD213" s="10">
        <f t="shared" si="1243"/>
        <v>92.876299958326925</v>
      </c>
      <c r="FE213" s="9">
        <f t="shared" si="899"/>
        <v>93.918060600813519</v>
      </c>
      <c r="FF213" s="9">
        <f t="shared" si="900"/>
        <v>91.556948584321617</v>
      </c>
      <c r="FG213" s="97">
        <f t="shared" si="1244"/>
        <v>92.737504592567575</v>
      </c>
      <c r="FH213" s="15">
        <f t="shared" si="1245"/>
        <v>1.4583320206960264E-4</v>
      </c>
      <c r="FI213" s="12"/>
      <c r="FJ213" s="11">
        <f t="shared" si="1246"/>
        <v>1.5448673029896216E-4</v>
      </c>
      <c r="FK213" s="10">
        <f t="shared" si="1247"/>
        <v>92.80668919410229</v>
      </c>
      <c r="FL213" s="9">
        <f t="shared" si="901"/>
        <v>93.91728724382709</v>
      </c>
      <c r="FM213" s="9">
        <f t="shared" si="902"/>
        <v>91.418688020818763</v>
      </c>
      <c r="FN213" s="97">
        <f t="shared" si="1248"/>
        <v>92.667987632322934</v>
      </c>
      <c r="FO213" s="15">
        <f t="shared" si="1249"/>
        <v>1.5432504804296115E-4</v>
      </c>
      <c r="FP213" s="12"/>
      <c r="FQ213" s="11">
        <f t="shared" si="1250"/>
        <v>1.6297879438127586E-4</v>
      </c>
      <c r="FR213" s="10">
        <f t="shared" si="1251"/>
        <v>92.737075965436318</v>
      </c>
      <c r="FS213" s="9">
        <f t="shared" si="903"/>
        <v>93.916421199679036</v>
      </c>
      <c r="FT213" s="9">
        <f t="shared" si="904"/>
        <v>91.280519943003526</v>
      </c>
      <c r="FU213" s="97">
        <f t="shared" si="1252"/>
        <v>92.598470571341281</v>
      </c>
      <c r="FV213" s="15">
        <f t="shared" si="1253"/>
        <v>1.6280545688442984E-4</v>
      </c>
      <c r="FW213" s="12"/>
      <c r="FX213" s="11">
        <f t="shared" si="1254"/>
        <v>1.7145940620055141E-4</v>
      </c>
      <c r="FY213" s="10">
        <f t="shared" si="1255"/>
        <v>92.667457411617846</v>
      </c>
      <c r="FZ213" s="9">
        <f t="shared" si="905"/>
        <v>93.915457359326723</v>
      </c>
      <c r="GA213" s="9">
        <f t="shared" si="906"/>
        <v>91.142443720265476</v>
      </c>
      <c r="GB213" s="97">
        <f t="shared" si="1256"/>
        <v>92.528950539796099</v>
      </c>
      <c r="GC213" s="15">
        <f t="shared" si="1257"/>
        <v>1.7127415198531413E-4</v>
      </c>
      <c r="GD213" s="12"/>
      <c r="GE213" s="11">
        <f t="shared" si="1258"/>
        <v>1.7992828805444679E-4</v>
      </c>
      <c r="GF213" s="10">
        <f t="shared" si="1259"/>
        <v>92.59783067879124</v>
      </c>
      <c r="GG213" s="9">
        <f t="shared" si="907"/>
        <v>93.914390638334822</v>
      </c>
      <c r="GH213" s="9">
        <f t="shared" si="908"/>
        <v>91.004458711061531</v>
      </c>
      <c r="GI213" s="97">
        <f t="shared" si="1260"/>
        <v>92.45942467469817</v>
      </c>
      <c r="GJ213" s="15">
        <f t="shared" si="1261"/>
        <v>1.7973085893203505E-4</v>
      </c>
      <c r="GK213" s="12"/>
      <c r="GL213" s="11">
        <f t="shared" si="1262"/>
        <v>1.8838516441053944E-4</v>
      </c>
      <c r="GM213" s="10">
        <f t="shared" si="1263"/>
        <v>92.528192920359089</v>
      </c>
      <c r="GN213" s="9">
        <f t="shared" si="909"/>
        <v>93.913215977498595</v>
      </c>
      <c r="GO213" s="9">
        <f t="shared" si="910"/>
        <v>90.866564263098084</v>
      </c>
      <c r="GP213" s="115">
        <f t="shared" si="1264"/>
        <v>92.389890120298332</v>
      </c>
      <c r="GQ213" s="15">
        <f t="shared" si="1265"/>
        <v>1.8817530553337037E-4</v>
      </c>
      <c r="GR213" s="12"/>
      <c r="GS213" s="11">
        <f t="shared" si="1266"/>
        <v>1.9682976193425211E-4</v>
      </c>
      <c r="GT213" s="10">
        <f t="shared" si="1267"/>
        <v>92.458541297380975</v>
      </c>
      <c r="GU213" s="9">
        <f t="shared" si="911"/>
        <v>93.911928343457731</v>
      </c>
      <c r="GV213" s="9">
        <f t="shared" si="912"/>
        <v>90.728759713515316</v>
      </c>
      <c r="GW213" s="115">
        <f t="shared" si="1268"/>
        <v>92.320344028486517</v>
      </c>
      <c r="GX213" s="15">
        <f t="shared" si="1269"/>
        <v>1.9660722184699003E-4</v>
      </c>
      <c r="GY213" s="12"/>
      <c r="GZ213" s="11">
        <f t="shared" si="1270"/>
        <v>2.0526180951606766E-4</v>
      </c>
      <c r="HA213" s="10">
        <f t="shared" si="1271"/>
        <v>92.388872978968578</v>
      </c>
      <c r="HB213" s="9">
        <f t="shared" si="913"/>
        <v>93.910522729300482</v>
      </c>
      <c r="HC213" s="9">
        <f t="shared" si="914"/>
        <v>90.591044389074654</v>
      </c>
      <c r="HD213" s="97">
        <f t="shared" si="1272"/>
        <v>92.250783559187568</v>
      </c>
      <c r="HE213" s="15">
        <f t="shared" si="1273"/>
        <v>2.0502634020518767E-4</v>
      </c>
      <c r="HF213" s="12"/>
      <c r="HG213" s="11">
        <f t="shared" si="1274"/>
        <v>2.1368103829797687E-4</v>
      </c>
      <c r="HH213" s="10">
        <f t="shared" si="1275"/>
        <v>92.319185142677469</v>
      </c>
      <c r="HI213" s="9">
        <f t="shared" si="915"/>
        <v>93.908994155158169</v>
      </c>
      <c r="HJ213" s="9">
        <f t="shared" si="916"/>
        <v>90.453417606347756</v>
      </c>
      <c r="HK213" s="97">
        <f t="shared" si="1276"/>
        <v>92.18120588075297</v>
      </c>
      <c r="HL213" s="15">
        <f t="shared" si="1277"/>
        <v>2.1343239523993101E-4</v>
      </c>
      <c r="HM213" s="12"/>
      <c r="HN213" s="11">
        <f t="shared" si="1278"/>
        <v>2.2208718169922903E-4</v>
      </c>
      <c r="HO213" s="10">
        <f t="shared" si="1279"/>
        <v>92.249474974894781</v>
      </c>
      <c r="HP213" s="9">
        <f t="shared" si="917"/>
        <v>93.907337668789765</v>
      </c>
      <c r="HQ213" s="9">
        <f t="shared" si="918"/>
        <v>90.315878671908578</v>
      </c>
      <c r="HR213" s="115">
        <f t="shared" si="1280"/>
        <v>92.111608170349172</v>
      </c>
      <c r="HS213" s="15">
        <f t="shared" si="1281"/>
        <v>2.2182512390710461E-4</v>
      </c>
      <c r="HT213" s="12"/>
      <c r="HU213" s="11">
        <f t="shared" si="1672"/>
        <v>2.3047997544129649E-4</v>
      </c>
      <c r="HV213" s="10">
        <f t="shared" si="1282"/>
        <v>92.179739671223473</v>
      </c>
      <c r="HW213" s="9">
        <f t="shared" si="919"/>
        <v>93.90554834615665</v>
      </c>
      <c r="HX213" s="9">
        <f t="shared" si="920"/>
        <v>90.178426882525557</v>
      </c>
      <c r="HY213" s="115">
        <f t="shared" si="1283"/>
        <v>92.04198761434111</v>
      </c>
      <c r="HZ213" s="15">
        <f t="shared" si="1284"/>
        <v>2.3020426551013313E-4</v>
      </c>
      <c r="IA213" s="12"/>
      <c r="IB213" s="11">
        <f t="shared" si="1673"/>
        <v>2.3885915757222793E-4</v>
      </c>
      <c r="IC213" s="10">
        <f t="shared" si="1285"/>
        <v>92.109976436861643</v>
      </c>
      <c r="ID213" s="9">
        <f t="shared" si="921"/>
        <v>93.903621291987264</v>
      </c>
      <c r="IE213" s="9">
        <f t="shared" si="922"/>
        <v>90.041061525358685</v>
      </c>
      <c r="IF213" s="115">
        <f t="shared" si="1286"/>
        <v>91.972341408672975</v>
      </c>
      <c r="IG213" s="15">
        <f t="shared" si="1287"/>
        <v>2.3856956172269692E-4</v>
      </c>
      <c r="IH213" s="12"/>
      <c r="II213" s="11">
        <f t="shared" si="1674"/>
        <v>2.472244684900839E-4</v>
      </c>
      <c r="IJ213" s="10">
        <f t="shared" si="1288"/>
        <v>92.040182486979262</v>
      </c>
      <c r="IK213" s="9">
        <f t="shared" si="923"/>
        <v>93.901551640331661</v>
      </c>
      <c r="IL213" s="9">
        <f t="shared" si="924"/>
        <v>89.903781878155286</v>
      </c>
      <c r="IM213" s="115">
        <f t="shared" si="1289"/>
        <v>91.902666759243473</v>
      </c>
      <c r="IN213" s="15">
        <f t="shared" si="1290"/>
        <v>2.4692075661087885E-4</v>
      </c>
      <c r="IO213" s="12"/>
      <c r="IP213" s="11">
        <f t="shared" si="1675"/>
        <v>2.5557565096584001E-4</v>
      </c>
      <c r="IQ213" s="10">
        <f t="shared" si="1291"/>
        <v>91.970355047089143</v>
      </c>
      <c r="IR213" s="9">
        <f t="shared" si="925"/>
        <v>93.899334555105938</v>
      </c>
      <c r="IS213" s="9">
        <f t="shared" si="926"/>
        <v>89.766587209449682</v>
      </c>
      <c r="IT213" s="115">
        <f t="shared" si="1292"/>
        <v>91.832960882277803</v>
      </c>
      <c r="IU213" s="15">
        <f t="shared" si="1293"/>
        <v>2.5525759665446845E-4</v>
      </c>
      <c r="IV213" s="12"/>
      <c r="IW213" s="11">
        <f t="shared" si="1676"/>
        <v>2.6391245016542343E-4</v>
      </c>
      <c r="IX213" s="10">
        <f t="shared" si="1294"/>
        <v>91.900491353414736</v>
      </c>
      <c r="IY213" s="9">
        <f t="shared" si="927"/>
        <v>93.896965230626307</v>
      </c>
      <c r="IZ213" s="9">
        <f t="shared" si="928"/>
        <v>89.629476778764271</v>
      </c>
      <c r="JA213" s="115">
        <f t="shared" si="1295"/>
        <v>91.763221004695282</v>
      </c>
      <c r="JB213" s="15">
        <f t="shared" si="1296"/>
        <v>2.6357983076752195E-4</v>
      </c>
      <c r="JC213" s="12"/>
      <c r="JD213" s="11">
        <f t="shared" si="1677"/>
        <v>2.7223461367102919E-4</v>
      </c>
      <c r="JE213" s="10">
        <f t="shared" si="1297"/>
        <v>91.830588653253471</v>
      </c>
      <c r="JF213" s="9">
        <f t="shared" si="929"/>
        <v>93.89443889213284</v>
      </c>
      <c r="JG213" s="9">
        <f t="shared" si="930"/>
        <v>89.492449836811062</v>
      </c>
      <c r="JH213" s="115">
        <f t="shared" si="1298"/>
        <v>91.693444364471958</v>
      </c>
      <c r="JI213" s="15">
        <f t="shared" si="1299"/>
        <v>2.7188721031826731E-4</v>
      </c>
      <c r="JJ213" s="12"/>
      <c r="JK213" s="11">
        <f t="shared" si="1678"/>
        <v>2.8054189150178373E-4</v>
      </c>
      <c r="JL213" s="10">
        <f t="shared" si="1300"/>
        <v>91.760644205335097</v>
      </c>
      <c r="JM213" s="9">
        <f t="shared" si="931"/>
        <v>93.891750796302816</v>
      </c>
      <c r="JN213" s="9">
        <f t="shared" si="932"/>
        <v>89.355505625695926</v>
      </c>
      <c r="JO213" s="115">
        <f t="shared" si="1301"/>
        <v>91.623628210999371</v>
      </c>
      <c r="JP213" s="15">
        <f t="shared" si="1302"/>
        <v>2.8017948914820011E-4</v>
      </c>
      <c r="JQ213" s="12"/>
      <c r="JR213" s="11">
        <f t="shared" si="1679"/>
        <v>2.888340361335886E-4</v>
      </c>
      <c r="JS213" s="10">
        <f t="shared" si="1303"/>
        <v>91.690655280176188</v>
      </c>
      <c r="JT213" s="9">
        <f t="shared" si="933"/>
        <v>93.888896231753591</v>
      </c>
      <c r="JU213" s="9">
        <f t="shared" si="934"/>
        <v>89.218643379123606</v>
      </c>
      <c r="JV213" s="115">
        <f t="shared" si="1304"/>
        <v>91.553769805438606</v>
      </c>
      <c r="JW213" s="15">
        <f t="shared" si="1305"/>
        <v>2.8845642359046666E-4</v>
      </c>
      <c r="JX213" s="12"/>
      <c r="JY213" s="11">
        <f t="shared" si="1680"/>
        <v>2.971108025182919E-4</v>
      </c>
      <c r="JZ213" s="10">
        <f t="shared" si="1306"/>
        <v>91.620619160429698</v>
      </c>
      <c r="KA213" s="9">
        <f t="shared" si="935"/>
        <v>93.885870519534919</v>
      </c>
      <c r="KB213" s="9">
        <f t="shared" si="936"/>
        <v>89.081862322603897</v>
      </c>
      <c r="KC213" s="115">
        <f t="shared" si="1307"/>
        <v>91.483866421069408</v>
      </c>
      <c r="KD213" s="15">
        <f t="shared" si="1308"/>
        <v>2.9671777248755379E-4</v>
      </c>
      <c r="KE213" s="12"/>
      <c r="KF213" s="11">
        <f t="shared" si="1681"/>
        <v>3.0537194810212022E-4</v>
      </c>
      <c r="KG213" s="10">
        <f t="shared" si="1309"/>
        <v>91.550533141229863</v>
      </c>
      <c r="KH213" s="9">
        <f t="shared" si="937"/>
        <v>93.882669013610638</v>
      </c>
      <c r="KI213" s="9">
        <f t="shared" si="938"/>
        <v>88.945161673659797</v>
      </c>
      <c r="KJ213" s="115">
        <f t="shared" si="1310"/>
        <v>91.41391534363521</v>
      </c>
      <c r="KK213" s="15">
        <f t="shared" si="1311"/>
        <v>3.0496329720817094E-4</v>
      </c>
      <c r="KL213" s="12"/>
      <c r="KM213" s="11">
        <f t="shared" si="1682"/>
        <v>3.1361723284335476E-4</v>
      </c>
      <c r="KN213" s="10">
        <f t="shared" si="1312"/>
        <v>91.48039453053272</v>
      </c>
      <c r="KO213" s="9">
        <f t="shared" si="939"/>
        <v>93.879287101329837</v>
      </c>
      <c r="KP213" s="9">
        <f t="shared" si="940"/>
        <v>88.808540642035894</v>
      </c>
      <c r="KQ213" s="115">
        <f t="shared" si="1313"/>
        <v>91.343913871682872</v>
      </c>
      <c r="KR213" s="15">
        <f t="shared" si="1314"/>
        <v>3.1319276166348478E-4</v>
      </c>
      <c r="KS213" s="12"/>
      <c r="KT213" s="11">
        <f t="shared" si="1683"/>
        <v>3.2184641922932387E-4</v>
      </c>
      <c r="KU213" s="10">
        <f t="shared" si="1315"/>
        <v>91.41020064945144</v>
      </c>
      <c r="KV213" s="9">
        <f t="shared" si="941"/>
        <v>93.87572020388717</v>
      </c>
      <c r="KW213" s="9">
        <f t="shared" si="942"/>
        <v>88.671998429907646</v>
      </c>
      <c r="KX213" s="115">
        <f t="shared" si="1316"/>
        <v>91.273859316897415</v>
      </c>
      <c r="KY213" s="15">
        <f t="shared" si="1317"/>
        <v>3.214059323226321E-4</v>
      </c>
      <c r="KZ213" s="12"/>
      <c r="LA213" s="11">
        <f t="shared" si="1684"/>
        <v>3.3005927229269724E-4</v>
      </c>
      <c r="LB213" s="10">
        <f t="shared" si="1318"/>
        <v>91.3399488325867</v>
      </c>
      <c r="LC213" s="9">
        <f t="shared" si="943"/>
        <v>93.871963776772603</v>
      </c>
      <c r="LD213" s="9">
        <f t="shared" si="944"/>
        <v>88.535534232092729</v>
      </c>
      <c r="LE213" s="115">
        <f t="shared" si="1319"/>
        <v>91.203749004432666</v>
      </c>
      <c r="LF213" s="15">
        <f t="shared" si="1320"/>
        <v>3.2960257822743226E-4</v>
      </c>
      <c r="LG213" s="12"/>
      <c r="LH213" s="11">
        <f t="shared" si="1685"/>
        <v>3.3825555962697966E-4</v>
      </c>
      <c r="LI213" s="10">
        <f t="shared" si="1321"/>
        <v>91.269636428352726</v>
      </c>
      <c r="LJ213" s="9">
        <f t="shared" si="945"/>
        <v>93.86801331021033</v>
      </c>
      <c r="LK213" s="9">
        <f t="shared" si="946"/>
        <v>88.39914723626238</v>
      </c>
      <c r="LL213" s="115">
        <f t="shared" si="1322"/>
        <v>91.133580273236362</v>
      </c>
      <c r="LM213" s="15">
        <f t="shared" si="1323"/>
        <v>3.3778247100644669E-4</v>
      </c>
      <c r="LN213" s="12"/>
      <c r="LO213" s="11">
        <f t="shared" si="1686"/>
        <v>3.4643505140134458E-4</v>
      </c>
      <c r="LP213" s="10">
        <f t="shared" si="1324"/>
        <v>91.199260799297946</v>
      </c>
      <c r="LQ213" s="9">
        <f t="shared" si="947"/>
        <v>93.863864329586889</v>
      </c>
      <c r="LR213" s="9">
        <f t="shared" si="948"/>
        <v>88.262836623153419</v>
      </c>
      <c r="LS213" s="115">
        <f t="shared" si="1325"/>
        <v>91.063350476370147</v>
      </c>
      <c r="LT213" s="15">
        <f t="shared" si="1326"/>
        <v>3.4594538488833443E-4</v>
      </c>
      <c r="LU213" s="12"/>
      <c r="LV213" s="11">
        <f t="shared" si="1687"/>
        <v>3.5459752037476884E-4</v>
      </c>
      <c r="LW213" s="10">
        <f t="shared" si="1327"/>
        <v>91.128819322420526</v>
      </c>
      <c r="LX213" s="9">
        <f t="shared" si="949"/>
        <v>93.859512395868506</v>
      </c>
      <c r="LY213" s="9">
        <f t="shared" si="950"/>
        <v>88.126601566780138</v>
      </c>
      <c r="LZ213" s="115">
        <f t="shared" si="1328"/>
        <v>90.993056981324315</v>
      </c>
      <c r="MA213" s="15">
        <f t="shared" si="1329"/>
        <v>3.5409109671452637E-4</v>
      </c>
      <c r="MB213" s="12"/>
      <c r="MC213" s="11">
        <f t="shared" si="1688"/>
        <v>3.6274274190949222E-4</v>
      </c>
      <c r="MD213" s="10">
        <f t="shared" si="1330"/>
        <v>91.058309389478467</v>
      </c>
      <c r="ME213" s="9">
        <f t="shared" si="951"/>
        <v>93.854953106007628</v>
      </c>
      <c r="MF213" s="9">
        <f t="shared" si="952"/>
        <v>87.990441234649523</v>
      </c>
      <c r="MG213" s="115">
        <f t="shared" si="1331"/>
        <v>90.922697170328576</v>
      </c>
      <c r="MH213" s="15">
        <f t="shared" si="1332"/>
        <v>3.6221938595105556E-4</v>
      </c>
      <c r="MI213" s="12"/>
      <c r="MJ213" s="11">
        <f t="shared" si="1689"/>
        <v>3.7087049398361929E-4</v>
      </c>
      <c r="MK213" s="10">
        <f t="shared" si="1333"/>
        <v>90.98772840729589</v>
      </c>
      <c r="ML213" s="9">
        <f t="shared" si="953"/>
        <v>93.850182093338518</v>
      </c>
      <c r="MM213" s="9">
        <f t="shared" si="954"/>
        <v>87.854354787973563</v>
      </c>
      <c r="MN213" s="115">
        <f t="shared" si="1334"/>
        <v>90.852268440656047</v>
      </c>
      <c r="MO213" s="15">
        <f t="shared" si="1335"/>
        <v>3.7033003469987246E-4</v>
      </c>
      <c r="MP213" s="12"/>
      <c r="MQ213" s="11">
        <f t="shared" si="1690"/>
        <v>3.7898055720321847E-4</v>
      </c>
      <c r="MR213" s="10">
        <f t="shared" si="1336"/>
        <v>90.917073798062447</v>
      </c>
      <c r="MS213" s="9">
        <f t="shared" si="955"/>
        <v>93.845195027962149</v>
      </c>
      <c r="MT213" s="9">
        <f t="shared" si="956"/>
        <v>87.71834138188369</v>
      </c>
      <c r="MU213" s="115">
        <f t="shared" si="1337"/>
        <v>90.781768204922912</v>
      </c>
      <c r="MV213" s="15">
        <f t="shared" si="1338"/>
        <v>3.7842282770937468E-4</v>
      </c>
      <c r="MW213" s="12"/>
      <c r="MX213" s="11">
        <f t="shared" si="1691"/>
        <v>3.8707271481362346E-4</v>
      </c>
      <c r="MY213" s="10">
        <f t="shared" si="1339"/>
        <v>90.846342999628334</v>
      </c>
      <c r="MZ213" s="9">
        <f t="shared" si="957"/>
        <v>93.839987617120073</v>
      </c>
      <c r="NA213" s="9">
        <f t="shared" si="958"/>
        <v>87.582400165645396</v>
      </c>
      <c r="NB213" s="115">
        <f t="shared" si="1340"/>
        <v>90.711193891382734</v>
      </c>
      <c r="NC213" s="15">
        <f t="shared" si="1341"/>
        <v>3.8649755238423348E-4</v>
      </c>
      <c r="ND213" s="12"/>
      <c r="NE213" s="11">
        <f t="shared" si="1692"/>
        <v>3.9514675271004498E-4</v>
      </c>
      <c r="NF213" s="10">
        <f t="shared" si="1342"/>
        <v>90.775533465793984</v>
      </c>
      <c r="NG213" s="9">
        <f t="shared" si="959"/>
        <v>93.83455560555754</v>
      </c>
      <c r="NH213" s="9">
        <f t="shared" si="960"/>
        <v>87.446530282872757</v>
      </c>
      <c r="NI213" s="115">
        <f t="shared" si="1343"/>
        <v>90.640542944215156</v>
      </c>
      <c r="NJ213" s="15">
        <f t="shared" si="1344"/>
        <v>3.9455399879458763E-4</v>
      </c>
      <c r="NK213" s="12"/>
      <c r="NL213" s="11">
        <f t="shared" si="1693"/>
        <v>4.0320245944752947E-4</v>
      </c>
      <c r="NM213" s="10">
        <f t="shared" si="1345"/>
        <v>90.704642666594211</v>
      </c>
      <c r="NN213" s="9">
        <f t="shared" si="961"/>
        <v>93.828894775875753</v>
      </c>
      <c r="NO213" s="9">
        <f t="shared" si="962"/>
        <v>87.310730871743161</v>
      </c>
      <c r="NP213" s="115">
        <f t="shared" si="1346"/>
        <v>90.569812823809457</v>
      </c>
      <c r="NQ213" s="15">
        <f t="shared" si="1347"/>
        <v>4.0259195968452878E-4</v>
      </c>
      <c r="NR213" s="12"/>
      <c r="NS213" s="11">
        <f t="shared" si="1694"/>
        <v>4.1123962625021394E-4</v>
      </c>
      <c r="NT213" s="10">
        <f t="shared" si="1348"/>
        <v>90.633668088577053</v>
      </c>
      <c r="NU213" s="9">
        <f t="shared" si="963"/>
        <v>93.823000948873201</v>
      </c>
      <c r="NV213" s="9">
        <f t="shared" si="964"/>
        <v>87.175001065211447</v>
      </c>
      <c r="NW213" s="115">
        <f t="shared" si="1349"/>
        <v>90.499001007042324</v>
      </c>
      <c r="NX213" s="15">
        <f t="shared" si="1350"/>
        <v>4.1061123047995404E-4</v>
      </c>
      <c r="NY213" s="12"/>
      <c r="NZ213" s="11">
        <f t="shared" si="1695"/>
        <v>4.1925804701995736E-4</v>
      </c>
      <c r="OA213" s="10">
        <f t="shared" si="1351"/>
        <v>90.562607235076868</v>
      </c>
      <c r="OB213" s="9">
        <f t="shared" si="965"/>
        <v>93.816869983876245</v>
      </c>
      <c r="OC213" s="9">
        <f t="shared" si="966"/>
        <v>87.039339991225177</v>
      </c>
      <c r="OD213" s="115">
        <f t="shared" si="1352"/>
        <v>90.428104987550711</v>
      </c>
      <c r="OE213" s="15">
        <f t="shared" si="1353"/>
        <v>4.1861160929569636E-4</v>
      </c>
      <c r="OF213" s="12"/>
      <c r="OG213" s="11">
        <f t="shared" si="1696"/>
        <v>4.2725751834422123E-4</v>
      </c>
      <c r="OH213" s="10">
        <f t="shared" si="1354"/>
        <v>90.491457626482571</v>
      </c>
      <c r="OI213" s="9">
        <f t="shared" si="967"/>
        <v>93.810497779058821</v>
      </c>
      <c r="OJ213" s="9">
        <f t="shared" si="968"/>
        <v>86.90374677293876</v>
      </c>
      <c r="OK213" s="115">
        <f t="shared" si="1355"/>
        <v>90.35712227599879</v>
      </c>
      <c r="OL213" s="15">
        <f t="shared" si="1356"/>
        <v>4.2659289694204093E-4</v>
      </c>
      <c r="OM213" s="12"/>
      <c r="ON213" s="11">
        <f t="shared" si="1697"/>
        <v>4.3523783950335962E-4</v>
      </c>
      <c r="OO213" s="10">
        <f t="shared" si="1357"/>
        <v>90.420216800499844</v>
      </c>
      <c r="OP213" s="9">
        <f t="shared" si="969"/>
        <v>93.803880271751339</v>
      </c>
      <c r="OQ213" s="9">
        <f t="shared" si="970"/>
        <v>86.768220528927046</v>
      </c>
      <c r="OR213" s="115">
        <f t="shared" si="1358"/>
        <v>90.286050400339192</v>
      </c>
      <c r="OS213" s="15">
        <f t="shared" si="1359"/>
        <v>4.3455489693061293E-4</v>
      </c>
      <c r="OT213" s="12"/>
      <c r="OU213" s="11">
        <f t="shared" si="1698"/>
        <v>4.4319881247725324E-4</v>
      </c>
      <c r="OV213" s="10">
        <f t="shared" si="1360"/>
        <v>90.34888231240771</v>
      </c>
      <c r="OW213" s="9">
        <f t="shared" si="971"/>
        <v>93.797013438738844</v>
      </c>
      <c r="OX213" s="9">
        <f t="shared" si="972"/>
        <v>86.632760373400558</v>
      </c>
      <c r="OY213" s="115">
        <f t="shared" si="1361"/>
        <v>90.214886906069694</v>
      </c>
      <c r="OZ213" s="15">
        <f t="shared" si="1362"/>
        <v>4.424974154794999E-4</v>
      </c>
      <c r="PA213" s="12"/>
      <c r="PB213" s="11">
        <f t="shared" si="1699"/>
        <v>4.5114024195119025E-4</v>
      </c>
      <c r="PC213" s="10">
        <f t="shared" si="1363"/>
        <v>90.277451735310493</v>
      </c>
      <c r="PD213" s="9">
        <f t="shared" si="973"/>
        <v>93.789893296548428</v>
      </c>
      <c r="PE213" s="9">
        <f t="shared" si="974"/>
        <v>86.497365416417082</v>
      </c>
      <c r="PF213" s="115">
        <f t="shared" si="1364"/>
        <v>90.143629356482762</v>
      </c>
      <c r="PG213" s="15">
        <f t="shared" si="1365"/>
        <v>4.5042026151793018E-4</v>
      </c>
      <c r="PH213" s="12"/>
      <c r="PI213" s="11">
        <f t="shared" si="1700"/>
        <v>4.590619353212905E-4</v>
      </c>
      <c r="PJ213" s="10">
        <f t="shared" si="1366"/>
        <v>90.205922660382583</v>
      </c>
      <c r="PK213" s="9">
        <f t="shared" si="975"/>
        <v>93.782515901725858</v>
      </c>
      <c r="PL213" s="9">
        <f t="shared" si="976"/>
        <v>86.362034764096066</v>
      </c>
      <c r="PM213" s="115">
        <f t="shared" si="1367"/>
        <v>90.072275332910962</v>
      </c>
      <c r="PN213" s="15">
        <f t="shared" si="1368"/>
        <v>4.5832324669012954E-4</v>
      </c>
      <c r="PO213" s="12"/>
      <c r="PP213" s="11">
        <f t="shared" si="1701"/>
        <v>4.6696370269909621E-4</v>
      </c>
      <c r="PQ213" s="10">
        <f t="shared" si="1369"/>
        <v>90.134292697109231</v>
      </c>
      <c r="PR213" s="9">
        <f t="shared" si="977"/>
        <v>93.774877351101608</v>
      </c>
      <c r="PS213" s="9">
        <f t="shared" si="978"/>
        <v>86.226767518829689</v>
      </c>
      <c r="PT213" s="115">
        <f t="shared" si="1370"/>
        <v>90.000822434965642</v>
      </c>
      <c r="PU213" s="15">
        <f t="shared" si="1371"/>
        <v>4.6620618535869854E-4</v>
      </c>
      <c r="PV213" s="12"/>
      <c r="PW213" s="11">
        <f t="shared" si="1702"/>
        <v>4.7484535691569345E-4</v>
      </c>
      <c r="PX213" s="10">
        <f t="shared" si="1372"/>
        <v>90.062559473520352</v>
      </c>
      <c r="PY213" s="9">
        <f t="shared" si="979"/>
        <v>93.766973782046193</v>
      </c>
      <c r="PZ213" s="9">
        <f t="shared" si="980"/>
        <v>86.091562779495533</v>
      </c>
      <c r="QA213" s="115">
        <f t="shared" si="1373"/>
        <v>89.929268280770856</v>
      </c>
      <c r="QB213" s="15">
        <f t="shared" si="1374"/>
        <v>4.7406889460725841E-4</v>
      </c>
      <c r="QC213" s="12"/>
      <c r="QD213" s="11">
        <f t="shared" si="1703"/>
        <v>4.8270671352508842E-4</v>
      </c>
      <c r="QE213" s="10">
        <f t="shared" si="1375"/>
        <v>89.990720636419752</v>
      </c>
      <c r="QF213" s="9">
        <f t="shared" si="981"/>
        <v>93.758801372714913</v>
      </c>
      <c r="QG213" s="9">
        <f t="shared" si="982"/>
        <v>85.956419641666869</v>
      </c>
      <c r="QH213" s="115">
        <f t="shared" si="1376"/>
        <v>89.857610507190884</v>
      </c>
      <c r="QI213" s="15">
        <f t="shared" si="1377"/>
        <v>4.8191119424257825E-4</v>
      </c>
      <c r="QJ213" s="12"/>
      <c r="QK213" s="11">
        <f t="shared" si="1704"/>
        <v>4.905475908070472E-4</v>
      </c>
      <c r="QL213" s="10">
        <f t="shared" si="1378"/>
        <v>89.918773851607909</v>
      </c>
      <c r="QM213" s="9">
        <f t="shared" si="983"/>
        <v>93.75035634228206</v>
      </c>
      <c r="QN213" s="9">
        <f t="shared" si="984"/>
        <v>85.821337197822686</v>
      </c>
      <c r="QO213" s="115">
        <f t="shared" si="1379"/>
        <v>89.785846770052373</v>
      </c>
      <c r="QP213" s="15">
        <f t="shared" si="1380"/>
        <v>4.8973290679606553E-4</v>
      </c>
      <c r="QQ213" s="12"/>
      <c r="QR213" s="11">
        <f t="shared" si="1705"/>
        <v>4.9836780976931323E-4</v>
      </c>
      <c r="QS213" s="10">
        <f t="shared" si="1381"/>
        <v>89.846716804099302</v>
      </c>
      <c r="QT213" s="9">
        <f t="shared" si="985"/>
        <v>93.741634951164627</v>
      </c>
      <c r="QU213" s="9">
        <f t="shared" si="986"/>
        <v>85.686314537557394</v>
      </c>
      <c r="QV213" s="115">
        <f t="shared" si="1382"/>
        <v>89.71397474436101</v>
      </c>
      <c r="QW213" s="15">
        <f t="shared" si="1383"/>
        <v>4.9753385752463527E-4</v>
      </c>
      <c r="QX213" s="12"/>
      <c r="QY213" s="11">
        <f t="shared" si="1706"/>
        <v>5.0616719414917663E-4</v>
      </c>
      <c r="QZ213" s="10">
        <f t="shared" si="1384"/>
        <v>89.774547198334332</v>
      </c>
      <c r="RA213" s="9">
        <f t="shared" si="987"/>
        <v>93.732633501235526</v>
      </c>
      <c r="RB213" s="9">
        <f t="shared" si="988"/>
        <v>85.55135074778859</v>
      </c>
      <c r="RC213" s="115">
        <f t="shared" si="1385"/>
        <v>89.641992124512058</v>
      </c>
      <c r="RD213" s="15">
        <f t="shared" si="1386"/>
        <v>5.0531387441104137E-4</v>
      </c>
      <c r="RE213" s="12"/>
      <c r="RF213" s="11">
        <f t="shared" si="1707"/>
        <v>5.1394557041451188E-4</v>
      </c>
      <c r="RG213" s="10">
        <f t="shared" si="1387"/>
        <v>89.702262758385075</v>
      </c>
      <c r="RH213" s="9">
        <f t="shared" si="989"/>
        <v>93.72334833602649</v>
      </c>
      <c r="RI213" s="9">
        <f t="shared" si="990"/>
        <v>85.416444912964025</v>
      </c>
      <c r="RJ213" s="115">
        <f t="shared" si="1388"/>
        <v>89.569896624495257</v>
      </c>
      <c r="RK213" s="15">
        <f t="shared" si="1389"/>
        <v>5.1307278816362957E-4</v>
      </c>
      <c r="RL213" s="12"/>
      <c r="RM213" s="11">
        <f t="shared" si="1708"/>
        <v>5.2170276776422652E-4</v>
      </c>
      <c r="RN213" s="10">
        <f t="shared" si="1390"/>
        <v>89.629861228155363</v>
      </c>
      <c r="RO213" s="9">
        <f t="shared" si="991"/>
        <v>93.713775840920576</v>
      </c>
      <c r="RP213" s="9">
        <f t="shared" si="992"/>
        <v>85.281596115268385</v>
      </c>
      <c r="RQ213" s="115">
        <f t="shared" si="1391"/>
        <v>89.497685978094481</v>
      </c>
      <c r="RR213" s="15">
        <f t="shared" si="1392"/>
        <v>5.2081043221545421E-4</v>
      </c>
      <c r="RS213" s="12"/>
      <c r="RT213" s="11">
        <f t="shared" si="1709"/>
        <v>5.2943861812805321E-4</v>
      </c>
      <c r="RU213" s="10">
        <f t="shared" si="1393"/>
        <v>89.557340371575691</v>
      </c>
      <c r="RV213" s="9">
        <f t="shared" si="993"/>
        <v>93.703912443334417</v>
      </c>
      <c r="RW213" s="9">
        <f t="shared" si="994"/>
        <v>85.146803434827703</v>
      </c>
      <c r="RX213" s="115">
        <f t="shared" si="1394"/>
        <v>89.425357939081067</v>
      </c>
      <c r="RY213" s="15">
        <f t="shared" si="1395"/>
        <v>5.2852664272290883E-4</v>
      </c>
      <c r="RZ213" s="12"/>
      <c r="SA213" s="11">
        <f t="shared" si="1710"/>
        <v>5.3715295616587136E-4</v>
      </c>
      <c r="SB213" s="10">
        <f t="shared" si="1396"/>
        <v>89.484697972791722</v>
      </c>
      <c r="SC213" s="9">
        <f t="shared" si="995"/>
        <v>93.693754612890302</v>
      </c>
      <c r="SD213" s="9">
        <f t="shared" si="996"/>
        <v>85.012065949912682</v>
      </c>
      <c r="SE213" s="115">
        <f t="shared" si="1397"/>
        <v>89.352910281401492</v>
      </c>
      <c r="SF213" s="15">
        <f t="shared" si="1398"/>
        <v>5.3622125856380093E-4</v>
      </c>
      <c r="SG213" s="12"/>
      <c r="SH213" s="11">
        <f t="shared" si="1711"/>
        <v>5.4484561926643302E-4</v>
      </c>
      <c r="SI213" s="10">
        <f t="shared" si="1399"/>
        <v>89.411931836347208</v>
      </c>
      <c r="SJ213" s="9">
        <f t="shared" si="997"/>
        <v>93.683298861578095</v>
      </c>
      <c r="SK213" s="9">
        <f t="shared" si="998"/>
        <v>84.877382737142128</v>
      </c>
      <c r="SL213" s="115">
        <f t="shared" si="1400"/>
        <v>89.280340799360118</v>
      </c>
      <c r="SM213" s="15">
        <f t="shared" si="1401"/>
        <v>5.4389412133477779E-4</v>
      </c>
      <c r="SN213" s="12"/>
      <c r="SO213" s="11">
        <f t="shared" si="1712"/>
        <v>5.5251644754546702E-4</v>
      </c>
      <c r="SP213" s="10">
        <f t="shared" si="1402"/>
        <v>89.339039787361855</v>
      </c>
      <c r="SQ213" s="9">
        <f t="shared" si="999"/>
        <v>93.672541743907132</v>
      </c>
      <c r="SR213" s="9">
        <f t="shared" si="1000"/>
        <v>84.742752871682697</v>
      </c>
      <c r="SS213" s="115">
        <f t="shared" si="1403"/>
        <v>89.207647307794915</v>
      </c>
      <c r="ST213" s="15">
        <f t="shared" si="1404"/>
        <v>5.5154507534838494E-4</v>
      </c>
      <c r="SU213" s="12"/>
      <c r="SV213" s="11">
        <f t="shared" si="1713"/>
        <v>5.6016528384336488E-4</v>
      </c>
      <c r="SW213" s="10">
        <f t="shared" si="1405"/>
        <v>89.266019671702352</v>
      </c>
      <c r="SX213" s="9">
        <f t="shared" si="1001"/>
        <v>93.661479857048079</v>
      </c>
      <c r="SY213" s="9">
        <f t="shared" si="1002"/>
        <v>84.608175427448856</v>
      </c>
      <c r="SZ213" s="115">
        <f t="shared" si="1406"/>
        <v>89.134827642248467</v>
      </c>
      <c r="TA213" s="15">
        <f t="shared" si="1407"/>
        <v>5.5917396762946358E-4</v>
      </c>
      <c r="TB213" s="12"/>
      <c r="TC213" s="11">
        <f t="shared" si="1714"/>
        <v>5.6779197372224292E-4</v>
      </c>
      <c r="TD213" s="10">
        <f t="shared" si="1408"/>
        <v>89.192869356148464</v>
      </c>
      <c r="TE213" s="9">
        <f t="shared" si="1003"/>
        <v>93.650109840964916</v>
      </c>
      <c r="TF213" s="9">
        <f t="shared" si="1004"/>
        <v>84.473649477301421</v>
      </c>
      <c r="TG213" s="115">
        <f t="shared" si="1409"/>
        <v>89.061879659133169</v>
      </c>
      <c r="TH213" s="15">
        <f t="shared" si="1410"/>
        <v>5.6678064791105002E-4</v>
      </c>
      <c r="TI213" s="12"/>
      <c r="TJ213" s="11">
        <f t="shared" si="1715"/>
        <v>5.7539636546245158E-4</v>
      </c>
      <c r="TK213" s="10">
        <f t="shared" si="1411"/>
        <v>89.119586728553514</v>
      </c>
      <c r="TL213" s="9">
        <f t="shared" si="1005"/>
        <v>93.638428378537142</v>
      </c>
      <c r="TM213" s="9">
        <f t="shared" si="1006"/>
        <v>84.339174093243116</v>
      </c>
      <c r="TN213" s="115">
        <f t="shared" si="1412"/>
        <v>88.988801235890122</v>
      </c>
      <c r="TO213" s="15">
        <f t="shared" si="1413"/>
        <v>5.7436496862984122E-4</v>
      </c>
      <c r="TP213" s="12"/>
      <c r="TQ213" s="11">
        <f t="shared" si="1716"/>
        <v>5.8297831005866998E-4</v>
      </c>
      <c r="TR213" s="10">
        <f t="shared" si="1414"/>
        <v>89.046169697998437</v>
      </c>
      <c r="TS213" s="9">
        <f t="shared" si="1007"/>
        <v>93.626432195672152</v>
      </c>
      <c r="TT213" s="9">
        <f t="shared" si="1008"/>
        <v>84.204748346613727</v>
      </c>
      <c r="TU213" s="115">
        <f t="shared" si="1415"/>
        <v>88.915590271142946</v>
      </c>
      <c r="TV213" s="15">
        <f t="shared" si="1416"/>
        <v>5.8192678492107787E-4</v>
      </c>
      <c r="TW213" s="12"/>
      <c r="TX213" s="11">
        <f t="shared" si="1717"/>
        <v>5.9053766121540169E-4</v>
      </c>
      <c r="TY213" s="10">
        <f t="shared" si="1417"/>
        <v>88.97261619494077</v>
      </c>
      <c r="TZ213" s="9">
        <f t="shared" si="1009"/>
        <v>93.614118061408021</v>
      </c>
      <c r="UA213" s="9">
        <f t="shared" si="1010"/>
        <v>84.070371308283882</v>
      </c>
      <c r="UB213" s="115">
        <f t="shared" si="1418"/>
        <v>88.842244684845951</v>
      </c>
      <c r="UC213" s="15">
        <f t="shared" si="1419"/>
        <v>5.8946595461293694E-4</v>
      </c>
      <c r="UD213" s="12"/>
      <c r="UE213" s="11">
        <f t="shared" si="1718"/>
        <v>5.980742753419569E-4</v>
      </c>
      <c r="UF213" s="10">
        <f t="shared" si="1420"/>
        <v>88.898924171358118</v>
      </c>
      <c r="UG213" s="9">
        <f t="shared" si="1011"/>
        <v>93.601482788006706</v>
      </c>
      <c r="UH213" s="9">
        <f t="shared" si="1012"/>
        <v>83.936042048845167</v>
      </c>
      <c r="UI213" s="115">
        <f t="shared" si="1421"/>
        <v>88.768762418425936</v>
      </c>
      <c r="UJ213" s="15">
        <f t="shared" si="1422"/>
        <v>5.9698233822052865E-4</v>
      </c>
      <c r="UK213" s="12"/>
      <c r="UL213" s="11">
        <f t="shared" si="1719"/>
        <v>6.0558801154704967E-4</v>
      </c>
      <c r="UM213" s="10">
        <f t="shared" si="1423"/>
        <v>88.825091600885031</v>
      </c>
      <c r="UN213" s="9">
        <f t="shared" si="1013"/>
        <v>93.588523231037755</v>
      </c>
      <c r="UO213" s="9">
        <f t="shared" si="1014"/>
        <v>83.801759638800846</v>
      </c>
      <c r="UP213" s="115">
        <f t="shared" si="1424"/>
        <v>88.695141434919293</v>
      </c>
      <c r="UQ213" s="15">
        <f t="shared" si="1425"/>
        <v>6.0447579893930094E-4</v>
      </c>
      <c r="UR213" s="12"/>
      <c r="US213" s="11">
        <f t="shared" si="1720"/>
        <v>6.13078731632773E-4</v>
      </c>
      <c r="UT213" s="10">
        <f t="shared" si="1426"/>
        <v>88.75111647894542</v>
      </c>
      <c r="UU213" s="9">
        <f t="shared" si="1015"/>
        <v>93.575236289452675</v>
      </c>
      <c r="UV213" s="9">
        <f t="shared" si="1016"/>
        <v>83.667523148753546</v>
      </c>
      <c r="UW213" s="115">
        <f t="shared" si="1427"/>
        <v>88.621379719103118</v>
      </c>
      <c r="UX213" s="15">
        <f t="shared" si="1428"/>
        <v>6.1194620263802977E-4</v>
      </c>
      <c r="UY213" s="12"/>
      <c r="UZ213" s="11">
        <f t="shared" si="1721"/>
        <v>6.2054630008816008E-4</v>
      </c>
      <c r="VA213" s="10">
        <f t="shared" si="1429"/>
        <v>88.676996822878792</v>
      </c>
      <c r="VB213" s="9">
        <f t="shared" si="1017"/>
        <v>93.561618905649979</v>
      </c>
      <c r="VC213" s="9">
        <f t="shared" si="1018"/>
        <v>83.533331649590252</v>
      </c>
      <c r="VD213" s="115">
        <f t="shared" si="1430"/>
        <v>88.547475277620123</v>
      </c>
      <c r="VE213" s="15">
        <f t="shared" si="1431"/>
        <v>6.1939341785142369E-4</v>
      </c>
      <c r="VF213" s="12"/>
      <c r="VG213" s="11">
        <f t="shared" si="1722"/>
        <v>6.2799058408233408E-4</v>
      </c>
      <c r="VH213" s="10">
        <f t="shared" si="1432"/>
        <v>88.602730672060488</v>
      </c>
      <c r="VI213" s="9">
        <f t="shared" si="1019"/>
        <v>93.547668065531013</v>
      </c>
      <c r="VJ213" s="9">
        <f t="shared" si="1020"/>
        <v>83.39918421266735</v>
      </c>
      <c r="VK213" s="115">
        <f t="shared" si="1433"/>
        <v>88.473426139099189</v>
      </c>
      <c r="VL213" s="15">
        <f t="shared" si="1434"/>
        <v>6.2681731577212915E-4</v>
      </c>
      <c r="VM213" s="12"/>
      <c r="VN213" s="11">
        <f t="shared" si="1723"/>
        <v>6.3541145345707246E-4</v>
      </c>
      <c r="VO213" s="10">
        <f t="shared" si="1435"/>
        <v>88.528316088017363</v>
      </c>
      <c r="VP213" s="9">
        <f t="shared" si="1021"/>
        <v>93.533380798546773</v>
      </c>
      <c r="VQ213" s="9">
        <f t="shared" si="1022"/>
        <v>83.265079909991798</v>
      </c>
      <c r="VR213" s="115">
        <f t="shared" si="1436"/>
        <v>88.399230354269292</v>
      </c>
      <c r="VS213" s="15">
        <f t="shared" si="1437"/>
        <v>6.3421777024244E-4</v>
      </c>
      <c r="VT213" s="12"/>
      <c r="VU213" s="11">
        <f t="shared" si="1724"/>
        <v>6.428087807190386E-4</v>
      </c>
      <c r="VV213" s="10">
        <f t="shared" si="1438"/>
        <v>88.453751154536974</v>
      </c>
      <c r="VW213" s="9">
        <f t="shared" si="1023"/>
        <v>93.518754177735673</v>
      </c>
      <c r="VX213" s="9">
        <f t="shared" si="1024"/>
        <v>83.131017814401375</v>
      </c>
      <c r="VY213" s="115">
        <f t="shared" si="1439"/>
        <v>88.324885996068531</v>
      </c>
      <c r="VZ213" s="15">
        <f t="shared" si="1440"/>
        <v>6.41594657745495E-4</v>
      </c>
      <c r="WA213" s="12"/>
      <c r="WB213" s="11">
        <f t="shared" si="1725"/>
        <v>6.5018244103149997E-4</v>
      </c>
      <c r="WC213" s="10">
        <f t="shared" si="1441"/>
        <v>88.379033977771854</v>
      </c>
      <c r="WD213" s="9">
        <f t="shared" si="1025"/>
        <v>93.503785319752424</v>
      </c>
      <c r="WE213" s="9">
        <f t="shared" si="1026"/>
        <v>82.996996999742706</v>
      </c>
      <c r="WF213" s="115">
        <f t="shared" si="1442"/>
        <v>88.250391159747565</v>
      </c>
      <c r="WG213" s="15">
        <f t="shared" si="1443"/>
        <v>6.4894785739606732E-4</v>
      </c>
      <c r="WH213" s="12"/>
      <c r="WI213" s="11">
        <f t="shared" si="1726"/>
        <v>6.5753231220563152E-4</v>
      </c>
      <c r="WJ213" s="10">
        <f t="shared" si="1444"/>
        <v>88.304162686338188</v>
      </c>
      <c r="WK213" s="9">
        <f t="shared" si="1027"/>
        <v>93.488471384888129</v>
      </c>
      <c r="WL213" s="9">
        <f t="shared" si="1028"/>
        <v>82.863016541046207</v>
      </c>
      <c r="WM213" s="115">
        <f t="shared" si="1445"/>
        <v>88.175743962967175</v>
      </c>
      <c r="WN213" s="15">
        <f t="shared" si="1446"/>
        <v>6.5627725093099552E-4</v>
      </c>
      <c r="WO213" s="12"/>
      <c r="WP213" s="11">
        <f t="shared" si="1727"/>
        <v>6.6485827469144163E-4</v>
      </c>
      <c r="WQ213" s="10">
        <f t="shared" si="1447"/>
        <v>88.229135431408608</v>
      </c>
      <c r="WR213" s="9">
        <f t="shared" si="1029"/>
        <v>93.472809577081762</v>
      </c>
      <c r="WS213" s="9">
        <f t="shared" si="1030"/>
        <v>82.729075514700824</v>
      </c>
      <c r="WT213" s="115">
        <f t="shared" si="1448"/>
        <v>88.100942545891286</v>
      </c>
      <c r="WU213" s="15">
        <f t="shared" si="1449"/>
        <v>6.6358272269911075E-4</v>
      </c>
      <c r="WV213" s="12"/>
      <c r="WW213" s="11">
        <f t="shared" si="1728"/>
        <v>6.721602115681767E-4</v>
      </c>
      <c r="WX213" s="10">
        <f t="shared" si="1450"/>
        <v>88.153950386800517</v>
      </c>
      <c r="WY213" s="9">
        <f t="shared" si="1031"/>
        <v>93.456797143922984</v>
      </c>
      <c r="WZ213" s="9">
        <f t="shared" si="1032"/>
        <v>82.595172998624122</v>
      </c>
      <c r="XA213" s="115">
        <f t="shared" si="1451"/>
        <v>88.025985071273553</v>
      </c>
      <c r="XB213" s="15">
        <f t="shared" si="1452"/>
        <v>6.7086415965088818E-4</v>
      </c>
      <c r="XC213" s="12"/>
      <c r="XD213" s="11">
        <f t="shared" si="1729"/>
        <v>6.7943800853445589E-4</v>
      </c>
      <c r="XE213" s="10">
        <f t="shared" si="1453"/>
        <v>88.078605749057857</v>
      </c>
      <c r="XF213" s="9">
        <f t="shared" si="1033"/>
        <v>93.440431376646544</v>
      </c>
      <c r="XG213" s="9">
        <f t="shared" si="1034"/>
        <v>82.461308072432416</v>
      </c>
      <c r="XH213" s="115">
        <f t="shared" si="1454"/>
        <v>87.950869724539473</v>
      </c>
      <c r="XI213" s="15">
        <f t="shared" si="1455"/>
        <v>6.781214513276125E-4</v>
      </c>
      <c r="XJ213" s="12"/>
      <c r="XK213" s="11">
        <f t="shared" si="1730"/>
        <v>6.8669155389788341E-4</v>
      </c>
      <c r="XL213" s="10">
        <f t="shared" si="1456"/>
        <v>88.003099737528643</v>
      </c>
      <c r="XM213" s="9">
        <f t="shared" si="1035"/>
        <v>93.423709610118351</v>
      </c>
      <c r="XN213" s="9">
        <f t="shared" si="1036"/>
        <v>82.327479817607156</v>
      </c>
      <c r="XO213" s="115">
        <f t="shared" si="1457"/>
        <v>87.875594713862753</v>
      </c>
      <c r="XP213" s="15">
        <f t="shared" si="1458"/>
        <v>6.8535448985022364E-4</v>
      </c>
      <c r="XQ213" s="12"/>
      <c r="XR213" s="11">
        <f t="shared" si="1731"/>
        <v>6.939207385643567E-4</v>
      </c>
      <c r="XS213" s="10">
        <f t="shared" si="1459"/>
        <v>87.927430594436458</v>
      </c>
      <c r="XT213" s="9">
        <f t="shared" si="1037"/>
        <v>93.40662922281328</v>
      </c>
      <c r="XU213" s="9">
        <f t="shared" si="1038"/>
        <v>82.193687317659368</v>
      </c>
      <c r="XV213" s="115">
        <f t="shared" si="1460"/>
        <v>87.800158270236324</v>
      </c>
      <c r="XW213" s="15">
        <f t="shared" si="1461"/>
        <v>6.9256316990780266E-4</v>
      </c>
      <c r="XX213" s="12"/>
      <c r="XY213" s="11">
        <f t="shared" si="1732"/>
        <v>7.0112545602696807E-4</v>
      </c>
      <c r="XZ213" s="10">
        <f t="shared" si="1462"/>
        <v>87.851596584946904</v>
      </c>
      <c r="YA213" s="9">
        <f t="shared" si="1039"/>
        <v>93.389187636784811</v>
      </c>
      <c r="YB213" s="9">
        <f t="shared" si="1040"/>
        <v>82.05992965829185</v>
      </c>
      <c r="YC213" s="115">
        <f t="shared" si="1463"/>
        <v>87.724558647538331</v>
      </c>
      <c r="YD213" s="15">
        <f t="shared" si="1464"/>
        <v>6.9974738874567022E-4</v>
      </c>
      <c r="YE213" s="12"/>
      <c r="YF213" s="11">
        <f t="shared" si="1733"/>
        <v>7.0830560235454353E-4</v>
      </c>
      <c r="YG213" s="10">
        <f t="shared" si="1465"/>
        <v>87.775595997228834</v>
      </c>
      <c r="YH213" s="9">
        <f t="shared" si="1041"/>
        <v>93.371382317626768</v>
      </c>
      <c r="YI213" s="9">
        <f t="shared" si="1042"/>
        <v>81.926205927559195</v>
      </c>
      <c r="YJ213" s="115">
        <f t="shared" si="1466"/>
        <v>87.648794122592989</v>
      </c>
      <c r="YK213" s="15">
        <f t="shared" si="1467"/>
        <v>7.0690704615314153E-4</v>
      </c>
      <c r="YL213" s="12"/>
      <c r="YM213" s="11">
        <f t="shared" si="1734"/>
        <v>7.1546107617979666E-4</v>
      </c>
      <c r="YN213" s="10">
        <f t="shared" si="1468"/>
        <v>87.69942714251053</v>
      </c>
      <c r="YO213" s="9">
        <f t="shared" si="1043"/>
        <v>93.353210774427069</v>
      </c>
      <c r="YP213" s="9">
        <f t="shared" si="1044"/>
        <v>81.792515216025379</v>
      </c>
      <c r="YQ213" s="115">
        <f t="shared" si="1469"/>
        <v>87.572862995226217</v>
      </c>
      <c r="YR213" s="15">
        <f t="shared" si="1470"/>
        <v>7.1404204445094197E-4</v>
      </c>
      <c r="YS213" s="12"/>
      <c r="YT213" s="11">
        <f t="shared" si="1735"/>
        <v>7.2259177868713557E-4</v>
      </c>
      <c r="YU213" s="10">
        <f t="shared" si="1471"/>
        <v>87.623088355130733</v>
      </c>
      <c r="YV213" s="9">
        <f t="shared" si="1045"/>
        <v>93.3346705597137</v>
      </c>
      <c r="YW213" s="9">
        <f t="shared" si="1046"/>
        <v>81.658856616917717</v>
      </c>
      <c r="YX213" s="115">
        <f t="shared" si="1472"/>
        <v>87.496763588315702</v>
      </c>
      <c r="YY213" s="15">
        <f t="shared" si="1473"/>
        <v>7.2115228847834849E-4</v>
      </c>
      <c r="YZ213" s="12"/>
      <c r="ZA213" s="11">
        <f t="shared" si="1736"/>
        <v>7.2969761360020425E-4</v>
      </c>
      <c r="ZB213" s="10">
        <f t="shared" si="1474"/>
        <v>87.546577992583977</v>
      </c>
      <c r="ZC213" s="9">
        <f t="shared" si="1047"/>
        <v>93.315759269393084</v>
      </c>
      <c r="ZD213" s="9">
        <f t="shared" si="1048"/>
        <v>81.525229226280658</v>
      </c>
      <c r="ZE213" s="115">
        <f t="shared" si="1475"/>
        <v>87.420494247836871</v>
      </c>
      <c r="ZF213" s="15">
        <f t="shared" si="1476"/>
        <v>7.2823768557989685E-4</v>
      </c>
      <c r="ZG213" s="12"/>
      <c r="ZH213" s="11">
        <f t="shared" si="1737"/>
        <v>7.367784871689483E-4</v>
      </c>
      <c r="ZI213" s="10">
        <f t="shared" si="1477"/>
        <v>87.469894435561997</v>
      </c>
      <c r="ZJ213" s="9">
        <f t="shared" si="1049"/>
        <v>93.296474542680855</v>
      </c>
      <c r="ZK213" s="9">
        <f t="shared" si="1050"/>
        <v>81.391632143125207</v>
      </c>
      <c r="ZL213" s="115">
        <f t="shared" si="1478"/>
        <v>87.344053342903038</v>
      </c>
      <c r="ZM213" s="15">
        <f t="shared" si="1479"/>
        <v>7.352981455918719E-4</v>
      </c>
      <c r="ZN213" s="12"/>
      <c r="ZO213" s="11">
        <f t="shared" si="1738"/>
        <v>7.4383430815645963E-4</v>
      </c>
      <c r="ZP213" s="10">
        <f t="shared" si="1480"/>
        <v>87.393036087989259</v>
      </c>
      <c r="ZQ213" s="9">
        <f t="shared" si="1051"/>
        <v>93.276814062025238</v>
      </c>
      <c r="ZR213" s="9">
        <f t="shared" si="1052"/>
        <v>81.258064469576482</v>
      </c>
      <c r="ZS213" s="115">
        <f t="shared" si="1481"/>
        <v>87.26743926580086</v>
      </c>
      <c r="ZT213" s="15">
        <f t="shared" si="1482"/>
        <v>7.4233358082846223E-4</v>
      </c>
      <c r="ZU213" s="12"/>
      <c r="ZV213" s="11">
        <f t="shared" si="1739"/>
        <v>7.5086498782548771E-4</v>
      </c>
      <c r="ZW213" s="10">
        <f t="shared" si="1483"/>
        <v>87.31600137705378</v>
      </c>
      <c r="ZX213" s="9">
        <f t="shared" si="1053"/>
        <v>93.256775553023118</v>
      </c>
      <c r="ZY213" s="9">
        <f t="shared" si="1054"/>
        <v>81.124525311018402</v>
      </c>
      <c r="ZZ213" s="115">
        <f t="shared" si="1484"/>
        <v>87.19065043202076</v>
      </c>
      <c r="AAA213" s="15">
        <f t="shared" si="1485"/>
        <v>7.4934390606763419E-4</v>
      </c>
      <c r="AAB213" s="12"/>
      <c r="AAC213" s="11">
        <f t="shared" si="1740"/>
        <v>7.5787043992463763E-4</v>
      </c>
      <c r="AAD213" s="10">
        <f t="shared" si="1486"/>
        <v>87.238788753232953</v>
      </c>
      <c r="AAE213" s="9">
        <f t="shared" si="1055"/>
        <v>93.236356784328891</v>
      </c>
      <c r="AAF213" s="9">
        <f t="shared" si="1056"/>
        <v>80.991013776236684</v>
      </c>
      <c r="AAG213" s="115">
        <f t="shared" si="1487"/>
        <v>87.113685280282795</v>
      </c>
      <c r="AAH213" s="15">
        <f t="shared" si="1488"/>
        <v>7.5632903853667735E-4</v>
      </c>
      <c r="AAI213" s="12"/>
      <c r="AAJ213" s="11">
        <f t="shared" si="1741"/>
        <v>7.6485058067423956E-4</v>
      </c>
      <c r="AAK213" s="10">
        <f t="shared" si="1489"/>
        <v>87.161396690314888</v>
      </c>
      <c r="AAL213" s="9">
        <f t="shared" si="1057"/>
        <v>93.215555567556308</v>
      </c>
      <c r="AAM213" s="9">
        <f t="shared" si="1058"/>
        <v>80.857528977558545</v>
      </c>
      <c r="AAN213" s="115">
        <f t="shared" si="1490"/>
        <v>87.036542272557426</v>
      </c>
      <c r="AAO213" s="15">
        <f t="shared" si="1491"/>
        <v>7.6328889789751262E-4</v>
      </c>
      <c r="AAP213" s="12"/>
      <c r="AAQ213" s="11">
        <f t="shared" si="1742"/>
        <v>7.7180532875195304E-4</v>
      </c>
      <c r="AAR213" s="10">
        <f t="shared" si="1492"/>
        <v>87.083823685414643</v>
      </c>
      <c r="AAS213" s="9">
        <f t="shared" si="1059"/>
        <v>93.194369757173334</v>
      </c>
      <c r="AAT213" s="9">
        <f t="shared" si="1060"/>
        <v>80.724070030989893</v>
      </c>
      <c r="AAU213" s="115">
        <f t="shared" si="1493"/>
        <v>86.959219894081613</v>
      </c>
      <c r="AAV213" s="15">
        <f t="shared" si="1494"/>
        <v>7.7022340623171732E-4</v>
      </c>
      <c r="AAW213" s="11"/>
      <c r="AAX213" s="11">
        <f t="shared" si="1743"/>
        <v>7.7873460527810075E-4</v>
      </c>
      <c r="AAY213" s="10">
        <f t="shared" si="1495"/>
        <v>87.006068258985707</v>
      </c>
      <c r="AAZ213" s="9">
        <f t="shared" si="1061"/>
        <v>93.172797250390218</v>
      </c>
      <c r="ABA213" s="9">
        <f t="shared" si="1062"/>
        <v>80.590636056350036</v>
      </c>
      <c r="ABB213" s="115">
        <f t="shared" si="1496"/>
        <v>86.88171665337012</v>
      </c>
      <c r="ABC213" s="15">
        <f t="shared" si="1497"/>
        <v>7.7713248802530142E-4</v>
      </c>
      <c r="ABD213" s="11"/>
      <c r="ABE213" s="11">
        <f t="shared" si="1744"/>
        <v>7.8563833380070655E-4</v>
      </c>
      <c r="ABF213" s="10">
        <f t="shared" si="1498"/>
        <v>86.928128954826889</v>
      </c>
      <c r="ABG213" s="9">
        <f t="shared" si="1063"/>
        <v>93.150835987040836</v>
      </c>
      <c r="ABH213" s="9">
        <f t="shared" si="1064"/>
        <v>80.457226177403726</v>
      </c>
      <c r="ABI213" s="115">
        <f t="shared" si="1499"/>
        <v>86.804031082222281</v>
      </c>
      <c r="ABJ213" s="15">
        <f t="shared" si="1500"/>
        <v>7.8401607015321354E-4</v>
      </c>
      <c r="ABK213" s="11"/>
      <c r="ABL213" s="11">
        <f t="shared" si="1745"/>
        <v>7.9251644028028819E-4</v>
      </c>
      <c r="ABM213" s="10">
        <f t="shared" si="1501"/>
        <v>86.85000434008451</v>
      </c>
      <c r="ABN213" s="9">
        <f t="shared" si="1065"/>
        <v>93.128483949457475</v>
      </c>
      <c r="ABO213" s="9">
        <f t="shared" si="1066"/>
        <v>80.323839521991104</v>
      </c>
      <c r="ABP213" s="115">
        <f t="shared" si="1502"/>
        <v>86.72616173572429</v>
      </c>
      <c r="ABQ213" s="15">
        <f t="shared" si="1503"/>
        <v>7.9087408186359165E-4</v>
      </c>
      <c r="ABR213" s="11"/>
      <c r="ABS213" s="11">
        <f t="shared" si="1746"/>
        <v>7.9936885307434744E-4</v>
      </c>
      <c r="ABT213" s="10">
        <f t="shared" si="1504"/>
        <v>86.771693005250285</v>
      </c>
      <c r="ABU213" s="9">
        <f t="shared" si="1067"/>
        <v>93.105739162339177</v>
      </c>
      <c r="ABV213" s="9">
        <f t="shared" si="1068"/>
        <v>80.190475222153566</v>
      </c>
      <c r="ABW213" s="115">
        <f t="shared" si="1505"/>
        <v>86.648107192246371</v>
      </c>
      <c r="ABX213" s="15">
        <f t="shared" si="1506"/>
        <v>7.9770645476184767E-4</v>
      </c>
      <c r="ABY213" s="11"/>
      <c r="ABZ213" s="11">
        <f t="shared" si="1747"/>
        <v>8.0619550292170125E-4</v>
      </c>
      <c r="ACA213" s="10">
        <f t="shared" si="1507"/>
        <v>86.693193564153987</v>
      </c>
      <c r="ACB213" s="9">
        <f t="shared" si="1069"/>
        <v>93.082599692613726</v>
      </c>
      <c r="ACC213" s="9">
        <f t="shared" si="1070"/>
        <v>80.057132414258916</v>
      </c>
      <c r="ACD213" s="115">
        <f t="shared" si="1508"/>
        <v>86.569866053436328</v>
      </c>
      <c r="ACE213" s="15">
        <f t="shared" si="1509"/>
        <v>8.045131227944174E-4</v>
      </c>
      <c r="ACF213" s="11"/>
      <c r="ACG213" s="11">
        <f t="shared" si="1748"/>
        <v>8.1299632292646299E-4</v>
      </c>
      <c r="ACH213" s="10">
        <f t="shared" si="1510"/>
        <v>86.614504653952594</v>
      </c>
      <c r="ACI213" s="9">
        <f t="shared" si="1071"/>
        <v>93.059063649293464</v>
      </c>
      <c r="ACJ213" s="9">
        <f t="shared" si="1072"/>
        <v>79.923810239122233</v>
      </c>
      <c r="ACK213" s="115">
        <f t="shared" si="1511"/>
        <v>86.491436944207848</v>
      </c>
      <c r="ACL213" s="15">
        <f t="shared" si="1512"/>
        <v>8.1129402223239252E-4</v>
      </c>
      <c r="ACM213" s="11"/>
      <c r="ACN213" s="11">
        <f t="shared" si="1749"/>
        <v>8.1977124854188906E-4</v>
      </c>
      <c r="ACO213" s="10">
        <f t="shared" si="1513"/>
        <v>86.535624935114186</v>
      </c>
      <c r="ACP213" s="9">
        <f t="shared" si="1073"/>
        <v>93.035129183324997</v>
      </c>
      <c r="ACQ213" s="9">
        <f t="shared" si="1074"/>
        <v>79.790507842125479</v>
      </c>
      <c r="ACR213" s="115">
        <f t="shared" si="1514"/>
        <v>86.412818512725238</v>
      </c>
      <c r="ACS213" s="15">
        <f t="shared" si="1515"/>
        <v>8.1804909165484208E-4</v>
      </c>
      <c r="ACT213" s="11"/>
      <c r="ACU213" s="11">
        <f t="shared" si="1750"/>
        <v>8.2652021755390335E-4</v>
      </c>
      <c r="ACV213" s="10">
        <f t="shared" si="1516"/>
        <v>86.456553091398249</v>
      </c>
      <c r="ACW213" s="9">
        <f t="shared" si="1075"/>
        <v>93.010794487432975</v>
      </c>
      <c r="ACX213" s="9">
        <f t="shared" si="1076"/>
        <v>79.657224373332383</v>
      </c>
      <c r="ACY213" s="115">
        <f t="shared" si="1517"/>
        <v>86.334009430382679</v>
      </c>
      <c r="ACZ213" s="15">
        <f t="shared" si="1518"/>
        <v>8.2477827193207611E-4</v>
      </c>
      <c r="ADA213" s="11"/>
      <c r="ADB213" s="11">
        <f t="shared" si="1751"/>
        <v>8.3324317006455099E-4</v>
      </c>
      <c r="ADC213" s="10">
        <f t="shared" si="1519"/>
        <v>86.377287829830621</v>
      </c>
      <c r="ADD213" s="9">
        <f t="shared" si="1077"/>
        <v>92.986057795957976</v>
      </c>
      <c r="ADE213" s="9">
        <f t="shared" si="1078"/>
        <v>79.523958987603393</v>
      </c>
      <c r="ADF213" s="115">
        <f t="shared" si="1520"/>
        <v>86.255008391780677</v>
      </c>
      <c r="ADG213" s="15">
        <f t="shared" si="1521"/>
        <v>8.3148150620852954E-4</v>
      </c>
      <c r="ADH213" s="11"/>
      <c r="ADI213" s="11">
        <f t="shared" si="1752"/>
        <v>8.3994004847506474E-4</v>
      </c>
      <c r="ADJ213" s="10">
        <f t="shared" si="1522"/>
        <v>86.297827880675584</v>
      </c>
      <c r="ADK213" s="9">
        <f t="shared" si="1079"/>
        <v>92.960917384688784</v>
      </c>
      <c r="ADL213" s="9">
        <f t="shared" si="1080"/>
        <v>79.390710844705794</v>
      </c>
      <c r="ADM213" s="115">
        <f t="shared" si="1523"/>
        <v>86.175814114697289</v>
      </c>
      <c r="ADN213" s="15">
        <f t="shared" si="1524"/>
        <v>8.3815873988559765E-4</v>
      </c>
      <c r="ADO213" s="11"/>
      <c r="ADP213" s="11">
        <f t="shared" si="1753"/>
        <v>8.4661079746886354E-4</v>
      </c>
      <c r="ADQ213" s="10">
        <f t="shared" si="1525"/>
        <v>86.21817199740272</v>
      </c>
      <c r="ADR213" s="9">
        <f t="shared" si="1081"/>
        <v>92.935371570688957</v>
      </c>
      <c r="ADS213" s="9">
        <f t="shared" si="1082"/>
        <v>79.257479109421922</v>
      </c>
      <c r="ADT213" s="115">
        <f t="shared" si="1526"/>
        <v>86.096425340055447</v>
      </c>
      <c r="ADU213" s="15">
        <f t="shared" si="1527"/>
        <v>8.448099206042484E-4</v>
      </c>
      <c r="ADV213" s="11"/>
      <c r="ADW213" s="11">
        <f t="shared" si="1754"/>
        <v>8.5325536399431746E-4</v>
      </c>
      <c r="ADX213" s="10">
        <f t="shared" si="1528"/>
        <v>86.138318956650039</v>
      </c>
      <c r="ADY213" s="9">
        <f t="shared" si="1083"/>
        <v>92.90941871211804</v>
      </c>
      <c r="ADZ213" s="9">
        <f t="shared" si="1084"/>
        <v>79.124262951654572</v>
      </c>
      <c r="AEA213" s="115">
        <f t="shared" si="1529"/>
        <v>86.016840831886299</v>
      </c>
      <c r="AEB213" s="15">
        <f t="shared" si="1530"/>
        <v>8.5143499822746562E-4</v>
      </c>
      <c r="AEC213" s="11"/>
      <c r="AED213" s="11">
        <f t="shared" si="1755"/>
        <v>8.5987369724733185E-4</v>
      </c>
      <c r="AEE213" s="10">
        <f t="shared" si="1531"/>
        <v>86.05826755818299</v>
      </c>
      <c r="AEF213" s="9">
        <f t="shared" si="1085"/>
        <v>92.883057208047347</v>
      </c>
      <c r="AEG213" s="9">
        <f t="shared" si="1086"/>
        <v>78.991061546530318</v>
      </c>
      <c r="AEH213" s="115">
        <f t="shared" si="1532"/>
        <v>85.937059377288833</v>
      </c>
      <c r="AEI213" s="15">
        <f t="shared" si="1533"/>
        <v>8.5803392482248087E-4</v>
      </c>
      <c r="AEJ213" s="11"/>
      <c r="AEK213" s="11">
        <f t="shared" si="1756"/>
        <v>8.6646574865371906E-4</v>
      </c>
      <c r="AEL213" s="10">
        <f t="shared" si="1534"/>
        <v>85.978016624849801</v>
      </c>
      <c r="AEM213" s="9">
        <f t="shared" si="1087"/>
        <v>92.85628549827058</v>
      </c>
      <c r="AEN213" s="9">
        <f t="shared" si="1088"/>
        <v>78.85787407449925</v>
      </c>
      <c r="AEO213" s="115">
        <f t="shared" si="1535"/>
        <v>85.857079786384915</v>
      </c>
      <c r="AEP213" s="15">
        <f t="shared" si="1536"/>
        <v>8.6460665464293217E-4</v>
      </c>
      <c r="AEQ213" s="11"/>
      <c r="AER213" s="11">
        <f t="shared" si="1757"/>
        <v>8.7303147185145756E-4</v>
      </c>
      <c r="AES213" s="10">
        <f t="shared" si="1537"/>
        <v>85.897565002532431</v>
      </c>
      <c r="AET213" s="9">
        <f t="shared" si="1089"/>
        <v>92.82910206310936</v>
      </c>
      <c r="AEU213" s="9">
        <f t="shared" si="1090"/>
        <v>78.724699721432231</v>
      </c>
      <c r="AEV213" s="115">
        <f t="shared" si="1538"/>
        <v>85.776900892270788</v>
      </c>
      <c r="AEW213" s="15">
        <f t="shared" si="1539"/>
        <v>8.7115314411083421E-4</v>
      </c>
      <c r="AEX213" s="11"/>
      <c r="AEY213" s="11">
        <f t="shared" si="1758"/>
        <v>8.7957082267278144E-4</v>
      </c>
      <c r="AEZ213" s="10">
        <f t="shared" si="1540"/>
        <v>85.816911560093757</v>
      </c>
      <c r="AFA213" s="9">
        <f t="shared" si="1091"/>
        <v>92.801505423213726</v>
      </c>
      <c r="AFB213" s="9">
        <f t="shared" si="1092"/>
        <v>78.591537678716435</v>
      </c>
      <c r="AFC213" s="115">
        <f t="shared" si="1541"/>
        <v>85.696521550965087</v>
      </c>
      <c r="AFD213" s="15">
        <f t="shared" si="1542"/>
        <v>8.7767335179835481E-4</v>
      </c>
      <c r="AFE213" s="11"/>
      <c r="AFF213" s="11">
        <f t="shared" si="1759"/>
        <v>8.8608375912604628E-4</v>
      </c>
      <c r="AFG213" s="10">
        <f t="shared" si="1543"/>
        <v>85.736055189321462</v>
      </c>
      <c r="AFH213" s="9">
        <f t="shared" si="1093"/>
        <v>92.773494139357837</v>
      </c>
      <c r="AFI213" s="9">
        <f t="shared" si="1094"/>
        <v>78.458387143346528</v>
      </c>
      <c r="AFJ213" s="115">
        <f t="shared" si="1544"/>
        <v>85.615940641352182</v>
      </c>
      <c r="AFK213" s="15">
        <f t="shared" si="1545"/>
        <v>8.8416723840957707E-4</v>
      </c>
      <c r="AFL213" s="11"/>
      <c r="AFM213" s="11">
        <f t="shared" si="1760"/>
        <v>8.9257024137756862E-4</v>
      </c>
      <c r="AFN213" s="10">
        <f t="shared" si="1546"/>
        <v>85.6549948048673</v>
      </c>
      <c r="AFO213" s="9">
        <f t="shared" si="1095"/>
        <v>92.745066812230888</v>
      </c>
      <c r="AFP213" s="9">
        <f t="shared" si="1096"/>
        <v>78.325247318015286</v>
      </c>
      <c r="AFQ213" s="115">
        <f t="shared" si="1547"/>
        <v>85.535157065123087</v>
      </c>
      <c r="AFR213" s="15">
        <f t="shared" si="1548"/>
        <v>8.9063476676197104E-4</v>
      </c>
      <c r="AFS213" s="11"/>
      <c r="AFT213" s="11">
        <f t="shared" si="1761"/>
        <v>8.9903023173317517E-4</v>
      </c>
      <c r="AFU213" s="10">
        <f t="shared" si="1549"/>
        <v>85.573729344183818</v>
      </c>
      <c r="AFV213" s="9">
        <f t="shared" si="1097"/>
        <v>92.716222082223481</v>
      </c>
      <c r="AFW213" s="9">
        <f t="shared" si="1098"/>
        <v>78.192117411199632</v>
      </c>
      <c r="AFX213" s="115">
        <f t="shared" si="1550"/>
        <v>85.454169746711557</v>
      </c>
      <c r="AFY213" s="15">
        <f t="shared" si="1551"/>
        <v>8.9707590176789831E-4</v>
      </c>
      <c r="AFZ213" s="11"/>
      <c r="AGA213" s="11">
        <f t="shared" si="1762"/>
        <v>9.0546369461976298E-4</v>
      </c>
      <c r="AGB213" s="10">
        <f t="shared" si="1552"/>
        <v>85.492257767456437</v>
      </c>
      <c r="AGC213" s="9">
        <f t="shared" si="1099"/>
        <v>92.686958629209471</v>
      </c>
      <c r="AGD213" s="9">
        <f t="shared" si="1100"/>
        <v>78.058996637245016</v>
      </c>
      <c r="AGE213" s="115">
        <f t="shared" si="1553"/>
        <v>85.372977633227237</v>
      </c>
      <c r="AGF213" s="15">
        <f t="shared" si="1554"/>
        <v>9.0349061041592111E-4</v>
      </c>
      <c r="AGG213" s="11"/>
      <c r="AGH213" s="11">
        <f t="shared" si="1763"/>
        <v>9.1187059656665638E-4</v>
      </c>
      <c r="AGI213" s="10">
        <f t="shared" si="1555"/>
        <v>85.410579057532516</v>
      </c>
      <c r="AGJ213" s="9">
        <f t="shared" si="1101"/>
        <v>92.657275172323381</v>
      </c>
      <c r="AGK213" s="9">
        <f t="shared" si="1102"/>
        <v>77.925884216447031</v>
      </c>
      <c r="AGL213" s="115">
        <f t="shared" si="1556"/>
        <v>85.291579694385206</v>
      </c>
      <c r="AGM213" s="15">
        <f t="shared" si="1557"/>
        <v>9.0987886175201049E-4</v>
      </c>
      <c r="AGN213" s="11"/>
      <c r="AGO213" s="11">
        <f t="shared" si="1764"/>
        <v>9.1825090618685549E-4</v>
      </c>
      <c r="AGP213" s="10">
        <f t="shared" si="1558"/>
        <v>85.328692219846886</v>
      </c>
      <c r="AGQ213" s="9">
        <f t="shared" si="1103"/>
        <v>92.627170469733684</v>
      </c>
      <c r="AGR213" s="9">
        <f t="shared" si="1104"/>
        <v>77.792779375130792</v>
      </c>
      <c r="AGS213" s="115">
        <f t="shared" si="1559"/>
        <v>85.209974922432238</v>
      </c>
      <c r="AGT213" s="15">
        <f t="shared" si="1560"/>
        <v>9.1624062686064892E-4</v>
      </c>
      <c r="AGU213" s="11"/>
      <c r="AGV213" s="11">
        <f t="shared" si="1765"/>
        <v>9.2460459415815268E-4</v>
      </c>
      <c r="AGW213" s="10">
        <f t="shared" si="1561"/>
        <v>85.246596282344171</v>
      </c>
      <c r="AGX213" s="9">
        <f t="shared" si="1105"/>
        <v>92.59664331841185</v>
      </c>
      <c r="AGY213" s="9">
        <f t="shared" si="1106"/>
        <v>77.659681345726213</v>
      </c>
      <c r="AGZ213" s="115">
        <f t="shared" si="1562"/>
        <v>85.128162332069024</v>
      </c>
      <c r="AHA213" s="15">
        <f t="shared" si="1563"/>
        <v>9.2257587884590807E-4</v>
      </c>
      <c r="AHB213" s="11"/>
      <c r="AHC213" s="11">
        <f t="shared" si="1766"/>
        <v>9.3093163320424042E-4</v>
      </c>
      <c r="AHD213" s="10">
        <f t="shared" si="1564"/>
        <v>85.164290295396995</v>
      </c>
      <c r="AHE213" s="9">
        <f t="shared" si="1107"/>
        <v>92.565692553897421</v>
      </c>
      <c r="AHF213" s="9">
        <f t="shared" si="1108"/>
        <v>77.526589366843467</v>
      </c>
      <c r="AHG213" s="115">
        <f t="shared" si="1565"/>
        <v>85.046140960370451</v>
      </c>
      <c r="AHH213" s="15">
        <f t="shared" si="1566"/>
        <v>9.288845928122775E-4</v>
      </c>
      <c r="AHI213" s="11"/>
      <c r="AHJ213" s="11">
        <f t="shared" si="1767"/>
        <v>9.3723199807553613E-4</v>
      </c>
      <c r="AHK213" s="10">
        <f t="shared" si="1567"/>
        <v>85.081773331722331</v>
      </c>
      <c r="AHL213" s="9">
        <f t="shared" si="1109"/>
        <v>92.534317050059144</v>
      </c>
      <c r="AHM213" s="9">
        <f t="shared" si="1110"/>
        <v>77.393502683342518</v>
      </c>
      <c r="AHN213" s="115">
        <f t="shared" si="1568"/>
        <v>84.963909866700831</v>
      </c>
      <c r="AHO213" s="15">
        <f t="shared" si="1569"/>
        <v>9.3516674584562861E-4</v>
      </c>
      <c r="AHP213" s="11"/>
      <c r="AHQ213" s="11">
        <f t="shared" si="1768"/>
        <v>9.4350566553013597E-4</v>
      </c>
      <c r="AHR213" s="10">
        <f t="shared" si="1570"/>
        <v>84.999044486292945</v>
      </c>
      <c r="AHS213" s="9">
        <f t="shared" si="1111"/>
        <v>92.502515718852379</v>
      </c>
      <c r="AHT213" s="9">
        <f t="shared" si="1112"/>
        <v>77.212012290374574</v>
      </c>
      <c r="AHU213" s="115">
        <f t="shared" si="1571"/>
        <v>84.857264004613484</v>
      </c>
      <c r="AHV213" s="15">
        <f t="shared" si="1572"/>
        <v>9.4441223485205853E-4</v>
      </c>
      <c r="AHW213" s="11"/>
      <c r="AHX213" s="11">
        <f t="shared" si="1769"/>
        <v>9.5275536293534281E-4</v>
      </c>
      <c r="AHY213" s="10">
        <f t="shared" si="1573"/>
        <v>84.891794880020711</v>
      </c>
      <c r="AHZ213" s="9">
        <f t="shared" si="1113"/>
        <v>92.470082474113028</v>
      </c>
      <c r="AIA213" s="9">
        <f t="shared" si="1114"/>
        <v>77.152764170359163</v>
      </c>
      <c r="AIB213" s="115">
        <f t="shared" si="1574"/>
        <v>84.811423322236095</v>
      </c>
      <c r="AIC213" s="15">
        <f t="shared" si="1575"/>
        <v>9.4606844561092673E-4</v>
      </c>
      <c r="AID213" s="11"/>
      <c r="AIE213" s="11">
        <f t="shared" si="1770"/>
        <v>9.543829953392414E-4</v>
      </c>
      <c r="AIF213" s="10">
        <f t="shared" si="1576"/>
        <v>84.845609971690948</v>
      </c>
      <c r="AIG213" s="9">
        <f t="shared" si="1115"/>
        <v>92.437535373606281</v>
      </c>
      <c r="AIH213" s="9">
        <f t="shared" si="1116"/>
        <v>77.895992643278277</v>
      </c>
      <c r="AII213" s="115">
        <f t="shared" si="1577"/>
        <v>85.166764008442271</v>
      </c>
      <c r="AIJ213" s="15">
        <f t="shared" si="1578"/>
        <v>8.9815295698952434E-4</v>
      </c>
      <c r="AIK213" s="11"/>
      <c r="AIL213" s="11">
        <f t="shared" si="1771"/>
        <v>9.0623079317758313E-4</v>
      </c>
      <c r="AIM213" s="10">
        <f t="shared" si="1579"/>
        <v>85.202292316688101</v>
      </c>
      <c r="AIN213" s="9">
        <f t="shared" si="1117"/>
        <v>92.408201609315967</v>
      </c>
      <c r="AIO213" s="9">
        <f t="shared" si="1118"/>
        <v>78.748323182407546</v>
      </c>
      <c r="AIP213" s="115">
        <f t="shared" si="1580"/>
        <v>85.578262395861756</v>
      </c>
      <c r="AIQ213" s="15">
        <f t="shared" si="1581"/>
        <v>8.4369729049845192E-4</v>
      </c>
      <c r="AIR213" s="11"/>
      <c r="AIS213" s="11">
        <f t="shared" si="1772"/>
        <v>8.5152642302181107E-4</v>
      </c>
      <c r="AIT213" s="10">
        <f t="shared" si="1582"/>
        <v>85.615274003438188</v>
      </c>
      <c r="AIU213" s="9">
        <f t="shared" si="1119"/>
        <v>92.382317066506985</v>
      </c>
      <c r="AIV213" s="9">
        <f t="shared" si="1120"/>
        <v>79.742182665351137</v>
      </c>
      <c r="AIW213" s="115">
        <f t="shared" si="1583"/>
        <v>86.062249865929061</v>
      </c>
      <c r="AIX213" s="15">
        <f t="shared" si="1584"/>
        <v>7.8071318151585469E-4</v>
      </c>
      <c r="AIY213" s="11"/>
      <c r="AIZ213" s="11">
        <f t="shared" si="1773"/>
        <v>7.8827956805555368E-4</v>
      </c>
      <c r="AJA213" s="10">
        <f t="shared" si="1585"/>
        <v>86.100905844711775</v>
      </c>
      <c r="AJB213" s="9">
        <f t="shared" si="1121"/>
        <v>92.360152960744742</v>
      </c>
      <c r="AJC213" s="9">
        <f t="shared" si="1122"/>
        <v>80.937069062177869</v>
      </c>
      <c r="AJD213" s="115">
        <f t="shared" si="1586"/>
        <v>86.648611011461298</v>
      </c>
      <c r="AJE213" s="15">
        <f t="shared" si="1587"/>
        <v>7.0554251166484328E-4</v>
      </c>
      <c r="AJF213" s="11"/>
      <c r="AJG213" s="11">
        <f t="shared" si="1774"/>
        <v>7.128278518523742E-4</v>
      </c>
      <c r="AJH213" s="10">
        <f t="shared" si="1588"/>
        <v>86.689110435666692</v>
      </c>
      <c r="AJI213" s="9">
        <f t="shared" si="1123"/>
        <v>92.342051502476608</v>
      </c>
      <c r="AJJ213" s="9">
        <f t="shared" si="1124"/>
        <v>82.454243481054235</v>
      </c>
      <c r="AJK213" s="115">
        <f t="shared" si="1589"/>
        <v>87.398147491765428</v>
      </c>
      <c r="AJL213" s="15">
        <f t="shared" si="1590"/>
        <v>6.1071677037838638E-4</v>
      </c>
      <c r="AJM213" s="11"/>
      <c r="AJN213" s="11">
        <f t="shared" si="1775"/>
        <v>6.1769461214618E-4</v>
      </c>
      <c r="AJO213" s="10">
        <f t="shared" si="1591"/>
        <v>87.440760435438847</v>
      </c>
      <c r="AJP213" s="9">
        <f t="shared" si="1125"/>
        <v>92.328488779797496</v>
      </c>
      <c r="AJQ213" s="9">
        <f t="shared" si="1126"/>
        <v>84.629594222753539</v>
      </c>
      <c r="AJR213" s="115">
        <f t="shared" si="1592"/>
        <v>88.479041501275518</v>
      </c>
      <c r="AJS213" s="15">
        <f t="shared" si="1593"/>
        <v>4.755193475818783E-4</v>
      </c>
      <c r="AJT213" s="11"/>
      <c r="AJU213" s="11">
        <f t="shared" si="1776"/>
        <v>4.821430954688946E-4</v>
      </c>
      <c r="AJV213" s="10">
        <f t="shared" si="1594"/>
        <v>88.524209226248217</v>
      </c>
      <c r="AJW213" s="9">
        <f t="shared" si="1127"/>
        <v>92.320266285639974</v>
      </c>
      <c r="AJX213" s="9">
        <f t="shared" si="1128"/>
        <v>89.263919790746044</v>
      </c>
      <c r="AJY213" s="115">
        <f t="shared" si="1595"/>
        <v>90.792093038193002</v>
      </c>
      <c r="AJZ213" s="15">
        <f t="shared" si="1596"/>
        <v>1.8877410003055728E-4</v>
      </c>
      <c r="AKA213" s="11"/>
      <c r="AKB213" s="11">
        <f t="shared" si="1777"/>
        <v>1.9494685170969763E-4</v>
      </c>
      <c r="AKC213" s="10">
        <f t="shared" si="1597"/>
        <v>90.840681023611609</v>
      </c>
      <c r="AKD213" s="9">
        <f t="shared" si="1129"/>
        <v>92.318970443774774</v>
      </c>
      <c r="AKE213" s="9">
        <f t="shared" si="1130"/>
        <v>89.348226355713294</v>
      </c>
      <c r="AKF213" s="115">
        <f t="shared" si="1598"/>
        <v>90.833598399744034</v>
      </c>
      <c r="AKG213" s="15">
        <f t="shared" si="1599"/>
        <v>1.8348689933611872E-4</v>
      </c>
      <c r="AKH213" s="11"/>
      <c r="AKI213" s="11">
        <f t="shared" si="1778"/>
        <v>1.8964975551758416E-4</v>
      </c>
      <c r="AKJ213" s="10">
        <f t="shared" si="1600"/>
        <v>90.882180360274688</v>
      </c>
      <c r="AKK213" s="9">
        <f t="shared" si="1131"/>
        <v>92.317746173476365</v>
      </c>
      <c r="AKL213" s="9">
        <f t="shared" si="1132"/>
        <v>89.433326308306889</v>
      </c>
      <c r="AKM213" s="115">
        <f t="shared" si="1601"/>
        <v>90.87553624089162</v>
      </c>
      <c r="AKN213" s="15">
        <f t="shared" si="1602"/>
        <v>1.7815511594228663E-4</v>
      </c>
      <c r="AKO213" s="11"/>
      <c r="AKP213" s="11">
        <f t="shared" si="1779"/>
        <v>1.8430832098764743E-4</v>
      </c>
      <c r="AKQ213" s="10">
        <f t="shared" si="1603"/>
        <v>90.924112708424531</v>
      </c>
      <c r="AKR213" s="9">
        <f t="shared" si="1133"/>
        <v>92.316592019409768</v>
      </c>
      <c r="AKS213" s="9">
        <f t="shared" si="1134"/>
        <v>89.51921208947843</v>
      </c>
      <c r="AKT213" s="115">
        <f t="shared" si="1604"/>
        <v>90.917902054444099</v>
      </c>
      <c r="AKU213" s="15">
        <f t="shared" si="1605"/>
        <v>1.7277912684263765E-4</v>
      </c>
      <c r="AKV213" s="11"/>
      <c r="AKW213" s="11">
        <f t="shared" si="1780"/>
        <v>1.7892292917066573E-4</v>
      </c>
      <c r="AKX213" s="10">
        <f t="shared" si="1606"/>
        <v>90.966473537082948</v>
      </c>
      <c r="AKY213" s="9">
        <f t="shared" si="1135"/>
        <v>92.315506469639843</v>
      </c>
      <c r="AKZ213" s="9">
        <f t="shared" si="1136"/>
        <v>89.605876045667898</v>
      </c>
      <c r="ALA213" s="115">
        <f t="shared" si="1607"/>
        <v>90.960691257653878</v>
      </c>
      <c r="ALB213" s="15">
        <f t="shared" si="1608"/>
        <v>1.6735931137234095E-4</v>
      </c>
      <c r="ALC213" s="11"/>
      <c r="ALD213" s="11">
        <f t="shared" si="1781"/>
        <v>1.7349396344826145E-4</v>
      </c>
      <c r="ALE213" s="10">
        <f t="shared" si="1609"/>
        <v>91.009258239772464</v>
      </c>
      <c r="ALF213" s="9">
        <f t="shared" si="1137"/>
        <v>92.314487955763568</v>
      </c>
      <c r="ALG213" s="9">
        <f t="shared" si="1138"/>
        <v>89.693310430421704</v>
      </c>
      <c r="ALH213" s="115">
        <f t="shared" si="1610"/>
        <v>91.003899193092636</v>
      </c>
      <c r="ALI213" s="15">
        <f t="shared" si="1611"/>
        <v>1.618960511163848E-4</v>
      </c>
      <c r="ALJ213" s="11"/>
      <c r="ALK213" s="11">
        <f t="shared" si="1782"/>
        <v>1.6802180944072874E-4</v>
      </c>
      <c r="ALL213" s="10">
        <f t="shared" si="1612"/>
        <v>91.052462135406046</v>
      </c>
      <c r="ALM213" s="9">
        <f t="shared" si="1139"/>
        <v>92.313534853060162</v>
      </c>
      <c r="ALN213" s="9">
        <f t="shared" si="1140"/>
        <v>89.781507406087854</v>
      </c>
      <c r="ALO213" s="115">
        <f t="shared" si="1613"/>
        <v>91.047521129574008</v>
      </c>
      <c r="ALP213" s="15">
        <f t="shared" si="1614"/>
        <v>1.5638972981414301E-4</v>
      </c>
      <c r="ALQ213" s="12"/>
      <c r="ALR213" s="11">
        <f t="shared" si="1783"/>
        <v>1.6250685491120349E-4</v>
      </c>
      <c r="ALS213" s="10">
        <f t="shared" si="1615"/>
        <v>91.096080469224276</v>
      </c>
      <c r="ALT213" s="9">
        <f t="shared" si="1141"/>
        <v>92.312645480658801</v>
      </c>
      <c r="ALU213" s="9">
        <f t="shared" si="1142"/>
        <v>89.870459045583672</v>
      </c>
      <c r="ALV213" s="115">
        <f t="shared" si="1616"/>
        <v>91.09155226312123</v>
      </c>
      <c r="ALW213" s="15">
        <f t="shared" si="1617"/>
        <v>1.5084073326056009E-4</v>
      </c>
      <c r="ALX213" s="12"/>
      <c r="ALY213" s="11">
        <f t="shared" si="1784"/>
        <v>1.5694948966646924E-4</v>
      </c>
      <c r="ALZ213" s="10">
        <f t="shared" si="1618"/>
        <v>91.14010841377754</v>
      </c>
      <c r="AMA213" s="9">
        <f t="shared" si="1143"/>
        <v>92.311818101723759</v>
      </c>
      <c r="AMB213" s="9">
        <f t="shared" si="1144"/>
        <v>89.960157334237138</v>
      </c>
      <c r="AMC213" s="115">
        <f t="shared" si="1619"/>
        <v>91.135987717980441</v>
      </c>
      <c r="AMD213" s="15">
        <f t="shared" si="1620"/>
        <v>1.4524944920384875E-4</v>
      </c>
      <c r="AME213" s="12"/>
      <c r="AMF213" s="11">
        <f t="shared" si="1785"/>
        <v>1.5135010545430354E-4</v>
      </c>
      <c r="AMG213" s="10">
        <f t="shared" si="1621"/>
        <v>91.184541069953681</v>
      </c>
      <c r="AMH213" s="9">
        <f t="shared" si="1145"/>
        <v>92.311050923656836</v>
      </c>
      <c r="AMI213" s="9">
        <f t="shared" si="1146"/>
        <v>90.050594171699146</v>
      </c>
      <c r="AMJ213" s="115">
        <f t="shared" si="1622"/>
        <v>91.180822547677991</v>
      </c>
      <c r="AMK213" s="15">
        <f t="shared" si="1623"/>
        <v>1.3961626723988857E-4</v>
      </c>
      <c r="AML213" s="12"/>
      <c r="AMM213" s="11">
        <f t="shared" si="1786"/>
        <v>1.4570909585752911E-4</v>
      </c>
      <c r="AMN213" s="10">
        <f t="shared" si="1624"/>
        <v>91.229373468049658</v>
      </c>
      <c r="AMO213" s="9">
        <f t="shared" si="1147"/>
        <v>92.310342098316667</v>
      </c>
      <c r="AMP213" s="9">
        <f t="shared" si="1148"/>
        <v>90.141761373926386</v>
      </c>
      <c r="AMQ213" s="115">
        <f t="shared" si="1625"/>
        <v>91.226051736121519</v>
      </c>
      <c r="AMR213" s="15">
        <f t="shared" si="1626"/>
        <v>1.339415787032999E-4</v>
      </c>
      <c r="AMS213" s="12"/>
      <c r="AMT213" s="11">
        <f t="shared" si="1787"/>
        <v>1.400268561847717E-4</v>
      </c>
      <c r="AMU213" s="10">
        <f t="shared" si="1627"/>
        <v>91.274600568886939</v>
      </c>
      <c r="AMV213" s="9">
        <f t="shared" si="1149"/>
        <v>92.309689722254916</v>
      </c>
      <c r="AMW213" s="9">
        <f t="shared" si="1150"/>
        <v>90.233650675231061</v>
      </c>
      <c r="AMX213" s="115">
        <f t="shared" si="1628"/>
        <v>91.271670198742981</v>
      </c>
      <c r="AMY213" s="15">
        <f t="shared" si="1629"/>
        <v>1.2822577655542479E-4</v>
      </c>
      <c r="AMZ213" s="12"/>
      <c r="ANA213" s="11">
        <f t="shared" si="1788"/>
        <v>1.3430378335815669E-4</v>
      </c>
      <c r="ANB213" s="10">
        <f t="shared" si="1630"/>
        <v>91.320217264968534</v>
      </c>
      <c r="ANC213" s="9">
        <f t="shared" si="1151"/>
        <v>92.309091836968832</v>
      </c>
      <c r="AND213" s="9">
        <f t="shared" si="1152"/>
        <v>90.326253730398463</v>
      </c>
      <c r="ANE213" s="115">
        <f t="shared" si="1631"/>
        <v>91.317672783683648</v>
      </c>
      <c r="ANF213" s="15">
        <f t="shared" si="1632"/>
        <v>1.224692552691426E-4</v>
      </c>
      <c r="ANG213" s="12"/>
      <c r="ANH213" s="11">
        <f t="shared" si="1789"/>
        <v>1.2854027579783326E-4</v>
      </c>
      <c r="ANI213" s="10">
        <f t="shared" si="1633"/>
        <v>91.366218381678152</v>
      </c>
      <c r="ANJ213" s="9">
        <f t="shared" si="1153"/>
        <v>92.308546429170036</v>
      </c>
      <c r="ANK213" s="9">
        <f t="shared" si="1154"/>
        <v>90.419562116869557</v>
      </c>
      <c r="ANL213" s="115">
        <f t="shared" si="1634"/>
        <v>91.364054273019804</v>
      </c>
      <c r="ANM213" s="15">
        <f t="shared" si="1635"/>
        <v>1.1667241071066297E-4</v>
      </c>
      <c r="ANN213" s="12"/>
      <c r="ANO213" s="11">
        <f t="shared" si="1790"/>
        <v>1.2273673330352863E-4</v>
      </c>
      <c r="ANP213" s="10">
        <f t="shared" si="1636"/>
        <v>91.412598678519785</v>
      </c>
      <c r="ANQ213" s="9">
        <f t="shared" si="1155"/>
        <v>92.308051431069188</v>
      </c>
      <c r="ANR213" s="9">
        <f t="shared" si="1156"/>
        <v>90.51356733698448</v>
      </c>
      <c r="ANS213" s="115">
        <f t="shared" si="1637"/>
        <v>91.410809384026834</v>
      </c>
      <c r="ANT213" s="15">
        <f t="shared" si="1638"/>
        <v>1.1083564001853969E-4</v>
      </c>
      <c r="ANU213" s="12"/>
      <c r="ANV213" s="11">
        <f t="shared" si="1791"/>
        <v>1.1689355693332839E-4</v>
      </c>
      <c r="ANW213" s="10">
        <f t="shared" si="1639"/>
        <v>91.459352850395589</v>
      </c>
      <c r="ANX213" s="9">
        <f t="shared" si="1157"/>
        <v>92.307604720676224</v>
      </c>
      <c r="ANY213" s="9">
        <f t="shared" si="1158"/>
        <v>90.608260820289701</v>
      </c>
      <c r="ANZ213" s="115">
        <f t="shared" si="1640"/>
        <v>91.457932770482955</v>
      </c>
      <c r="AOA213" s="15">
        <f t="shared" si="1641"/>
        <v>1.0495934147970914E-4</v>
      </c>
      <c r="AOB213" s="12"/>
      <c r="AOC213" s="11">
        <f t="shared" si="1792"/>
        <v>1.1101114887952027E-4</v>
      </c>
      <c r="AOD213" s="10">
        <f t="shared" si="1642"/>
        <v>91.506475528923232</v>
      </c>
      <c r="AOE213" s="9">
        <f t="shared" si="1159"/>
        <v>92.307204122115792</v>
      </c>
      <c r="AOF213" s="9">
        <f t="shared" si="1160"/>
        <v>90.703633925902508</v>
      </c>
      <c r="AOG213" s="115">
        <f t="shared" si="1643"/>
        <v>91.505419024009143</v>
      </c>
      <c r="AOH213" s="15">
        <f t="shared" si="1644"/>
        <v>9.904391440293604E-5</v>
      </c>
      <c r="AOI213" s="12"/>
      <c r="AOJ213" s="11">
        <f t="shared" si="1793"/>
        <v>1.0508991234186409E-4</v>
      </c>
      <c r="AOK213" s="10">
        <f t="shared" si="1645"/>
        <v>91.553961283789334</v>
      </c>
      <c r="AOL213" s="9">
        <f t="shared" si="1161"/>
        <v>92.306847405957555</v>
      </c>
      <c r="AOM213" s="9">
        <f t="shared" si="1162"/>
        <v>90.799677944933521</v>
      </c>
      <c r="AON213" s="115">
        <f t="shared" si="1646"/>
        <v>91.553262675445538</v>
      </c>
      <c r="AOO213" s="15">
        <f t="shared" si="1647"/>
        <v>9.3089758989588927E-5</v>
      </c>
      <c r="AOP213" s="12"/>
      <c r="AOQ213" s="11">
        <f t="shared" si="1794"/>
        <v>9.9130251398212992E-5</v>
      </c>
      <c r="AOR213" s="10">
        <f t="shared" si="1648"/>
        <v>91.60180462413922</v>
      </c>
      <c r="AOS213" s="9">
        <f t="shared" si="1163"/>
        <v>92.306532289560948</v>
      </c>
      <c r="AOT213" s="9">
        <f t="shared" si="1164"/>
        <v>90.896384102961719</v>
      </c>
      <c r="AOU213" s="115">
        <f t="shared" si="1649"/>
        <v>91.601458196261333</v>
      </c>
      <c r="AOV213" s="15">
        <f t="shared" si="1650"/>
        <v>8.7097276202065271E-5</v>
      </c>
      <c r="AOW213" s="12"/>
      <c r="AOX213" s="11">
        <f t="shared" si="1795"/>
        <v>9.3132570872820751E-5</v>
      </c>
      <c r="AOY213" s="10">
        <f t="shared" si="1815"/>
        <v>91.649999999999991</v>
      </c>
      <c r="AOZ213" s="9">
        <f t="shared" si="1165"/>
        <v>92.306256437434072</v>
      </c>
      <c r="APA213" s="9"/>
      <c r="APB213" s="97">
        <f t="shared" si="1652"/>
        <v>91.649999999999991</v>
      </c>
      <c r="APC213" s="15">
        <f t="shared" si="1816"/>
        <v>8.1066867629599133E-5</v>
      </c>
      <c r="APD213" s="11"/>
      <c r="APE213" s="11"/>
    </row>
    <row r="214" spans="1:1097" x14ac:dyDescent="0.2">
      <c r="A214" s="183"/>
      <c r="B214" s="183"/>
      <c r="C214" s="1">
        <f t="shared" si="1654"/>
        <v>180</v>
      </c>
      <c r="D214" s="1">
        <f t="shared" si="1655"/>
        <v>6024.5844021139956</v>
      </c>
      <c r="E214" s="1">
        <f t="shared" si="1656"/>
        <v>-16317921.817764627</v>
      </c>
      <c r="F214" s="2">
        <f t="shared" si="1657"/>
        <v>113.16</v>
      </c>
      <c r="G214" s="8">
        <f t="shared" si="1658"/>
        <v>1.9810000000000001E-3</v>
      </c>
      <c r="H214" s="6">
        <f t="shared" si="1659"/>
        <v>0.14400020254000001</v>
      </c>
      <c r="I214" s="2">
        <f t="shared" si="1660"/>
        <v>3500</v>
      </c>
      <c r="J214" s="3">
        <f t="shared" si="857"/>
        <v>58.333333333333336</v>
      </c>
      <c r="K214" s="3">
        <f t="shared" si="858"/>
        <v>366.52</v>
      </c>
      <c r="L214" s="1">
        <f t="shared" si="1661"/>
        <v>0.82</v>
      </c>
      <c r="M214" s="1">
        <f t="shared" si="1662"/>
        <v>0.66</v>
      </c>
      <c r="N214" s="1">
        <f t="shared" si="1797"/>
        <v>0.54120000000000001</v>
      </c>
      <c r="O214" s="3">
        <f t="shared" si="1167"/>
        <v>7.5227878787878781</v>
      </c>
      <c r="P214" s="40">
        <f t="shared" si="859"/>
        <v>570.9796</v>
      </c>
      <c r="Q214" s="1">
        <f t="shared" si="1663"/>
        <v>21.51</v>
      </c>
      <c r="R214" s="1">
        <f t="shared" si="1664"/>
        <v>151</v>
      </c>
      <c r="S214" s="2">
        <f t="shared" si="1665"/>
        <v>12587.54</v>
      </c>
      <c r="T214" s="1">
        <f t="shared" si="860"/>
        <v>83.916933333333333</v>
      </c>
      <c r="U214" s="7">
        <f t="shared" si="1666"/>
        <v>9.1849501318337995E-2</v>
      </c>
      <c r="V214" s="7">
        <f t="shared" si="861"/>
        <v>6.6258942829124593E-3</v>
      </c>
      <c r="W214" s="159">
        <f t="shared" si="1667"/>
        <v>3.4283282369456214E-2</v>
      </c>
      <c r="X214" s="40">
        <f t="shared" si="1798"/>
        <v>8095.2484858865882</v>
      </c>
      <c r="Y214" s="1">
        <f t="shared" si="1668"/>
        <v>0</v>
      </c>
      <c r="Z214" s="1">
        <f t="shared" si="1669"/>
        <v>113.16</v>
      </c>
      <c r="AA214" s="1">
        <f t="shared" si="1670"/>
        <v>91.649999999999991</v>
      </c>
      <c r="AB214" s="6">
        <f t="shared" si="863"/>
        <v>0.2895550479995273</v>
      </c>
      <c r="AC214" s="1">
        <f t="shared" si="1671"/>
        <v>526.19133708825245</v>
      </c>
      <c r="AD214" s="40">
        <f t="shared" si="1799"/>
        <v>36363.626619283568</v>
      </c>
      <c r="AE214" s="1">
        <f t="shared" si="1800"/>
        <v>0.15947988387208822</v>
      </c>
      <c r="AF214" s="2">
        <f t="shared" si="1801"/>
        <v>29</v>
      </c>
      <c r="AG214" s="10">
        <f t="shared" si="1802"/>
        <v>4.6249166322905584</v>
      </c>
      <c r="AH214" s="12">
        <f t="shared" si="1803"/>
        <v>0.42750243598893384</v>
      </c>
      <c r="AI214" s="43">
        <f t="shared" si="868"/>
        <v>-1.4810437554715593E-5</v>
      </c>
      <c r="AJ214" s="93">
        <f t="shared" si="869"/>
        <v>3.7312145916792137E-6</v>
      </c>
      <c r="AK214" s="43">
        <f t="shared" si="1168"/>
        <v>0</v>
      </c>
      <c r="AL214" s="43">
        <f t="shared" si="870"/>
        <v>3.3826145509245132E-4</v>
      </c>
      <c r="AM214" s="43"/>
      <c r="AN214" s="43">
        <f t="shared" si="1817"/>
        <v>0</v>
      </c>
      <c r="AO214" s="10">
        <f t="shared" si="1804"/>
        <v>93.922083058640013</v>
      </c>
      <c r="AP214" s="9"/>
      <c r="AQ214" s="9">
        <f t="shared" si="1805"/>
        <v>93.782167892089021</v>
      </c>
      <c r="AR214" s="104">
        <f t="shared" si="1171"/>
        <v>93.782167892089021</v>
      </c>
      <c r="AS214" s="15">
        <f t="shared" si="1806"/>
        <v>0</v>
      </c>
      <c r="AT214" s="49"/>
      <c r="AU214" s="11">
        <f t="shared" si="1807"/>
        <v>8.6419757569357547E-6</v>
      </c>
      <c r="AV214" s="10">
        <f t="shared" si="1808"/>
        <v>93.85212411747861</v>
      </c>
      <c r="AW214" s="9">
        <f t="shared" si="1809"/>
        <v>93.782167892089021</v>
      </c>
      <c r="AX214" s="9">
        <f t="shared" si="1810"/>
        <v>93.642359519237829</v>
      </c>
      <c r="AY214" s="97">
        <f t="shared" si="1175"/>
        <v>93.712263705663418</v>
      </c>
      <c r="AZ214" s="15">
        <f t="shared" si="1176"/>
        <v>8.6352119453127893E-6</v>
      </c>
      <c r="BA214" s="49"/>
      <c r="BB214" s="11">
        <f t="shared" si="1811"/>
        <v>1.7277522680476731E-5</v>
      </c>
      <c r="BC214" s="10">
        <f t="shared" si="1812"/>
        <v>93.782214503549199</v>
      </c>
      <c r="BD214" s="9">
        <f t="shared" si="1813"/>
        <v>93.782165180566651</v>
      </c>
      <c r="BE214" s="9">
        <f t="shared" si="875"/>
        <v>93.502657507754023</v>
      </c>
      <c r="BF214" s="97">
        <f t="shared" si="1179"/>
        <v>93.642411344160337</v>
      </c>
      <c r="BG214" s="15">
        <f t="shared" si="1814"/>
        <v>1.7263687044315354E-5</v>
      </c>
      <c r="BH214" s="49"/>
      <c r="BI214" s="11">
        <f t="shared" si="1181"/>
        <v>2.590633171114307E-5</v>
      </c>
      <c r="BJ214" s="10">
        <f t="shared" si="1182"/>
        <v>93.712351295301062</v>
      </c>
      <c r="BK214" s="9">
        <f t="shared" si="876"/>
        <v>93.782154342937176</v>
      </c>
      <c r="BL214" s="9">
        <f t="shared" si="1183"/>
        <v>93.363061410967376</v>
      </c>
      <c r="BM214" s="97">
        <f t="shared" si="1184"/>
        <v>93.572607876952276</v>
      </c>
      <c r="BN214" s="15">
        <f t="shared" si="1185"/>
        <v>2.5885118455625832E-5</v>
      </c>
      <c r="BO214" s="49"/>
      <c r="BP214" s="11">
        <f t="shared" si="1186"/>
        <v>3.4528095412052993E-5</v>
      </c>
      <c r="BQ214" s="10">
        <f t="shared" si="1187"/>
        <v>93.642531570743131</v>
      </c>
      <c r="BR214" s="9">
        <f t="shared" si="877"/>
        <v>93.782129977876167</v>
      </c>
      <c r="BS214" s="9">
        <f t="shared" si="1188"/>
        <v>93.223570768004222</v>
      </c>
      <c r="BT214" s="97">
        <f t="shared" si="1189"/>
        <v>93.502850372940202</v>
      </c>
      <c r="BU214" s="15">
        <f t="shared" si="1190"/>
        <v>3.449920103414572E-5</v>
      </c>
      <c r="BV214" s="12"/>
      <c r="BW214" s="11">
        <f t="shared" si="1191"/>
        <v>4.3142508008113367E-5</v>
      </c>
      <c r="BX214" s="10">
        <f t="shared" si="1192"/>
        <v>93.572752407888856</v>
      </c>
      <c r="BY214" s="9">
        <f t="shared" si="878"/>
        <v>93.782086698074238</v>
      </c>
      <c r="BZ214" s="9">
        <f t="shared" si="1193"/>
        <v>93.084185103925392</v>
      </c>
      <c r="CA214" s="97">
        <f t="shared" si="1194"/>
        <v>93.433135900999815</v>
      </c>
      <c r="CB214" s="15">
        <f t="shared" si="1195"/>
        <v>4.3105631369165542E-5</v>
      </c>
      <c r="CC214" s="12"/>
      <c r="CD214" s="11">
        <f t="shared" si="1196"/>
        <v>5.1749265424587042E-5</v>
      </c>
      <c r="CE214" s="10">
        <f t="shared" si="1197"/>
        <v>93.503010885199359</v>
      </c>
      <c r="CF214" s="9">
        <f t="shared" si="879"/>
        <v>93.782019130984864</v>
      </c>
      <c r="CG214" s="9">
        <f t="shared" si="1198"/>
        <v>92.944903929870407</v>
      </c>
      <c r="CH214" s="97">
        <f t="shared" si="1199"/>
        <v>93.363461530427628</v>
      </c>
      <c r="CI214" s="15">
        <f t="shared" si="1200"/>
        <v>5.1704107821638477E-5</v>
      </c>
      <c r="CJ214" s="12"/>
      <c r="CK214" s="11">
        <f t="shared" si="1201"/>
        <v>6.0348065324845745E-5</v>
      </c>
      <c r="CL214" s="10">
        <f t="shared" si="1202"/>
        <v>93.433304082026183</v>
      </c>
      <c r="CM214" s="9">
        <f t="shared" si="880"/>
        <v>93.781921919564894</v>
      </c>
      <c r="CN214" s="9">
        <f t="shared" si="1203"/>
        <v>92.805726743202584</v>
      </c>
      <c r="CO214" s="97">
        <f t="shared" si="1204"/>
        <v>93.293824331383746</v>
      </c>
      <c r="CP214" s="15">
        <f t="shared" si="1205"/>
        <v>6.0294330560958904E-5</v>
      </c>
      <c r="CQ214" s="12"/>
      <c r="CR214" s="11">
        <f t="shared" si="1206"/>
        <v>6.893860714765417E-5</v>
      </c>
      <c r="CS214" s="10">
        <f t="shared" si="1207"/>
        <v>93.363629079050781</v>
      </c>
      <c r="CT214" s="9">
        <f t="shared" si="881"/>
        <v>93.781789723007677</v>
      </c>
      <c r="CU214" s="9">
        <f t="shared" si="882"/>
        <v>92.666653027660018</v>
      </c>
      <c r="CV214" s="97">
        <f t="shared" si="1208"/>
        <v>93.224221375333855</v>
      </c>
      <c r="CW214" s="15">
        <f t="shared" si="1209"/>
        <v>6.8876001600926446E-5</v>
      </c>
      <c r="CX214" s="12"/>
      <c r="CY214" s="11">
        <f t="shared" si="1210"/>
        <v>7.7520592143632606E-5</v>
      </c>
      <c r="CZ214" s="10">
        <f t="shared" si="1211"/>
        <v>93.293982958723205</v>
      </c>
      <c r="DA214" s="9">
        <f t="shared" si="883"/>
        <v>93.781617217468579</v>
      </c>
      <c r="DB214" s="9">
        <f t="shared" si="884"/>
        <v>92.527682253509155</v>
      </c>
      <c r="DC214" s="97">
        <f t="shared" si="1212"/>
        <v>93.154649735488874</v>
      </c>
      <c r="DD214" s="15">
        <f t="shared" si="1213"/>
        <v>7.7448824835058715E-5</v>
      </c>
      <c r="DE214" s="12"/>
      <c r="DF214" s="11">
        <f t="shared" si="1214"/>
        <v>8.6093723411113826E-5</v>
      </c>
      <c r="DG214" s="10">
        <f t="shared" si="1215"/>
        <v>93.224362805698235</v>
      </c>
      <c r="DH214" s="9">
        <f t="shared" si="885"/>
        <v>93.781399096782721</v>
      </c>
      <c r="DI214" s="9">
        <f t="shared" si="886"/>
        <v>92.388813877703413</v>
      </c>
      <c r="DJ214" s="97">
        <f t="shared" si="1216"/>
        <v>93.085106487243067</v>
      </c>
      <c r="DK214" s="15">
        <f t="shared" si="1217"/>
        <v>8.6012506071133447E-5</v>
      </c>
      <c r="DL214" s="12"/>
      <c r="DM214" s="11">
        <f t="shared" si="1218"/>
        <v>9.4657705931224201E-5</v>
      </c>
      <c r="DN214" s="10">
        <f t="shared" si="1219"/>
        <v>93.154765707270073</v>
      </c>
      <c r="DO214" s="9">
        <f t="shared" si="887"/>
        <v>93.781130073174793</v>
      </c>
      <c r="DP214" s="9">
        <f t="shared" si="888"/>
        <v>92.250047344043224</v>
      </c>
      <c r="DQ214" s="97">
        <f t="shared" si="1220"/>
        <v>93.015588708609016</v>
      </c>
      <c r="DR214" s="15">
        <f t="shared" si="1221"/>
        <v>9.4566753065139004E-5</v>
      </c>
      <c r="DS214" s="12"/>
      <c r="DT214" s="11">
        <f t="shared" si="1222"/>
        <v>1.0321224660239764E-4</v>
      </c>
      <c r="DU214" s="10">
        <f t="shared" si="1223"/>
        <v>93.08518875380372</v>
      </c>
      <c r="DV214" s="9">
        <f t="shared" si="889"/>
        <v>93.780804877960648</v>
      </c>
      <c r="DW214" s="9">
        <f t="shared" si="890"/>
        <v>92.111382083341496</v>
      </c>
      <c r="DX214" s="97">
        <f t="shared" si="1224"/>
        <v>92.946093480651072</v>
      </c>
      <c r="DY214" s="15">
        <f t="shared" si="1225"/>
        <v>1.0311127555439809E-4</v>
      </c>
      <c r="DZ214" s="12"/>
      <c r="EA214" s="11">
        <f t="shared" si="1226"/>
        <v>1.1175705427406114E-4</v>
      </c>
      <c r="EB214" s="10">
        <f t="shared" si="1227"/>
        <v>93.015629039164978</v>
      </c>
      <c r="EC214" s="9">
        <f t="shared" si="891"/>
        <v>93.780418262240744</v>
      </c>
      <c r="ED214" s="9">
        <f t="shared" si="892"/>
        <v>91.972817513591281</v>
      </c>
      <c r="EE214" s="97">
        <f t="shared" si="1228"/>
        <v>92.876617887916012</v>
      </c>
      <c r="EF214" s="15">
        <f t="shared" si="1229"/>
        <v>1.1164578529002964E-4</v>
      </c>
      <c r="EG214" s="12"/>
      <c r="EH214" s="11">
        <f t="shared" si="1230"/>
        <v>1.2029183977970044E-4</v>
      </c>
      <c r="EI214" s="10">
        <f t="shared" si="1231"/>
        <v>92.946083661147327</v>
      </c>
      <c r="EJ214" s="9">
        <f t="shared" si="893"/>
        <v>93.779964997584997</v>
      </c>
      <c r="EK214" s="9">
        <f t="shared" si="894"/>
        <v>91.834353040137572</v>
      </c>
      <c r="EL214" s="97">
        <f t="shared" si="1232"/>
        <v>92.807159018861284</v>
      </c>
      <c r="EM214" s="15">
        <f t="shared" si="1233"/>
        <v>1.2016999606864713E-4</v>
      </c>
      <c r="EN214" s="12"/>
      <c r="EO214" s="11">
        <f t="shared" si="1234"/>
        <v>1.2881631596915353E-4</v>
      </c>
      <c r="EP214" s="10">
        <f t="shared" si="1235"/>
        <v>92.876549721896595</v>
      </c>
      <c r="EQ214" s="9">
        <f t="shared" si="895"/>
        <v>93.779439876709162</v>
      </c>
      <c r="ER214" s="9">
        <f t="shared" si="896"/>
        <v>91.695988055851402</v>
      </c>
      <c r="ES214" s="97">
        <f t="shared" si="1236"/>
        <v>92.737713966280282</v>
      </c>
      <c r="ET214" s="15">
        <f t="shared" si="1237"/>
        <v>1.2868362376337739E-4</v>
      </c>
      <c r="EU214" s="12"/>
      <c r="EV214" s="11">
        <f t="shared" si="1238"/>
        <v>1.3733019774023682E-4</v>
      </c>
      <c r="EW214" s="10">
        <f t="shared" si="1239"/>
        <v>92.80702432833246</v>
      </c>
      <c r="EX214" s="9">
        <f t="shared" si="897"/>
        <v>93.778837714142341</v>
      </c>
      <c r="EY214" s="9">
        <f t="shared" si="898"/>
        <v>91.55772194130806</v>
      </c>
      <c r="EZ214" s="97">
        <f t="shared" si="1240"/>
        <v>92.6682798277252</v>
      </c>
      <c r="FA214" s="15">
        <f t="shared" si="1241"/>
        <v>1.371863863540827E-4</v>
      </c>
      <c r="FB214" s="12"/>
      <c r="FC214" s="11">
        <f t="shared" si="1242"/>
        <v>1.4583320206960264E-4</v>
      </c>
      <c r="FD214" s="10">
        <f t="shared" si="1243"/>
        <v>92.737504592567575</v>
      </c>
      <c r="FE214" s="9">
        <f t="shared" si="899"/>
        <v>93.778153346885702</v>
      </c>
      <c r="FF214" s="9">
        <f t="shared" si="900"/>
        <v>91.419554064966832</v>
      </c>
      <c r="FG214" s="97">
        <f t="shared" si="1244"/>
        <v>92.598853705926274</v>
      </c>
      <c r="FH214" s="15">
        <f t="shared" si="1245"/>
        <v>1.456780039569436E-4</v>
      </c>
      <c r="FI214" s="12"/>
      <c r="FJ214" s="11">
        <f t="shared" si="1246"/>
        <v>1.5432504804296115E-4</v>
      </c>
      <c r="FK214" s="10">
        <f t="shared" si="1247"/>
        <v>92.667987632322934</v>
      </c>
      <c r="FL214" s="9">
        <f t="shared" si="901"/>
        <v>93.777381635062071</v>
      </c>
      <c r="FM214" s="9">
        <f t="shared" si="902"/>
        <v>91.281483783355839</v>
      </c>
      <c r="FN214" s="97">
        <f t="shared" si="1248"/>
        <v>92.529432709208947</v>
      </c>
      <c r="FO214" s="15">
        <f t="shared" si="1249"/>
        <v>1.5415819885316939E-4</v>
      </c>
      <c r="FP214" s="12"/>
      <c r="FQ214" s="11">
        <f t="shared" si="1250"/>
        <v>1.6280545688442984E-4</v>
      </c>
      <c r="FR214" s="10">
        <f t="shared" si="1251"/>
        <v>92.598470571341281</v>
      </c>
      <c r="FS214" s="9">
        <f t="shared" si="903"/>
        <v>93.776517462556413</v>
      </c>
      <c r="FT214" s="9">
        <f t="shared" si="904"/>
        <v>91.143510441257376</v>
      </c>
      <c r="FU214" s="97">
        <f t="shared" si="1252"/>
        <v>92.460013951906888</v>
      </c>
      <c r="FV214" s="15">
        <f t="shared" si="1253"/>
        <v>1.6262669551709782E-4</v>
      </c>
      <c r="FW214" s="12"/>
      <c r="FX214" s="11">
        <f t="shared" si="1254"/>
        <v>1.7127415198531413E-4</v>
      </c>
      <c r="FY214" s="10">
        <f t="shared" si="1255"/>
        <v>92.528950539796099</v>
      </c>
      <c r="FZ214" s="9">
        <f t="shared" si="905"/>
        <v>93.775555737647039</v>
      </c>
      <c r="GA214" s="9">
        <f t="shared" si="906"/>
        <v>91.005633371897744</v>
      </c>
      <c r="GB214" s="97">
        <f t="shared" si="1256"/>
        <v>92.390594554772392</v>
      </c>
      <c r="GC214" s="15">
        <f t="shared" si="1257"/>
        <v>1.7108322064346949E-4</v>
      </c>
      <c r="GD214" s="12"/>
      <c r="GE214" s="11">
        <f t="shared" si="1258"/>
        <v>1.7973085893203505E-4</v>
      </c>
      <c r="GF214" s="10">
        <f t="shared" si="1259"/>
        <v>92.45942467469817</v>
      </c>
      <c r="GG214" s="9">
        <f t="shared" si="907"/>
        <v>93.774491393627315</v>
      </c>
      <c r="GH214" s="9">
        <f t="shared" si="908"/>
        <v>90.867851897138934</v>
      </c>
      <c r="GI214" s="97">
        <f t="shared" si="1260"/>
        <v>92.321171645383117</v>
      </c>
      <c r="GJ214" s="15">
        <f t="shared" si="1261"/>
        <v>1.7952750317398451E-4</v>
      </c>
      <c r="GK214" s="12"/>
      <c r="GL214" s="11">
        <f t="shared" si="1262"/>
        <v>1.8817530553337037E-4</v>
      </c>
      <c r="GM214" s="10">
        <f t="shared" si="1263"/>
        <v>92.389890120298332</v>
      </c>
      <c r="GN214" s="9">
        <f t="shared" si="909"/>
        <v>93.773319389417892</v>
      </c>
      <c r="GO214" s="9">
        <f t="shared" si="910"/>
        <v>90.730165327672552</v>
      </c>
      <c r="GP214" s="115">
        <f t="shared" si="1264"/>
        <v>92.251742358545215</v>
      </c>
      <c r="GQ214" s="15">
        <f t="shared" si="1265"/>
        <v>1.8795927432313216E-4</v>
      </c>
      <c r="GR214" s="12"/>
      <c r="GS214" s="11">
        <f t="shared" si="1266"/>
        <v>1.9660722184699003E-4</v>
      </c>
      <c r="GT214" s="10">
        <f t="shared" si="1267"/>
        <v>92.320344028486517</v>
      </c>
      <c r="GU214" s="9">
        <f t="shared" si="911"/>
        <v>93.772034710169265</v>
      </c>
      <c r="GV214" s="9">
        <f t="shared" si="912"/>
        <v>90.592572963216966</v>
      </c>
      <c r="GW214" s="115">
        <f t="shared" si="1268"/>
        <v>92.182303836693109</v>
      </c>
      <c r="GX214" s="15">
        <f t="shared" si="1269"/>
        <v>1.963782676032396E-4</v>
      </c>
      <c r="GY214" s="12"/>
      <c r="GZ214" s="11">
        <f t="shared" si="1270"/>
        <v>2.0502634020518767E-4</v>
      </c>
      <c r="HA214" s="10">
        <f t="shared" si="1271"/>
        <v>92.250783559187568</v>
      </c>
      <c r="HB214" s="9">
        <f t="shared" si="913"/>
        <v>93.770632367854617</v>
      </c>
      <c r="HC214" s="9">
        <f t="shared" si="914"/>
        <v>90.455074092716174</v>
      </c>
      <c r="HD214" s="97">
        <f t="shared" si="1272"/>
        <v>92.112853230285396</v>
      </c>
      <c r="HE214" s="15">
        <f t="shared" si="1273"/>
        <v>2.0478421884880069E-4</v>
      </c>
      <c r="HF214" s="12"/>
      <c r="HG214" s="11">
        <f t="shared" si="1274"/>
        <v>2.1343239523993101E-4</v>
      </c>
      <c r="HH214" s="10">
        <f t="shared" si="1275"/>
        <v>92.18120588075297</v>
      </c>
      <c r="HI214" s="9">
        <f t="shared" si="915"/>
        <v>93.769107401852736</v>
      </c>
      <c r="HJ214" s="9">
        <f t="shared" si="916"/>
        <v>90.317667994541694</v>
      </c>
      <c r="HK214" s="97">
        <f t="shared" si="1276"/>
        <v>92.043387698197222</v>
      </c>
      <c r="HL214" s="15">
        <f t="shared" si="1277"/>
        <v>2.1317686624001313E-4</v>
      </c>
      <c r="HM214" s="12"/>
      <c r="HN214" s="11">
        <f t="shared" si="1278"/>
        <v>2.2182512390710461E-4</v>
      </c>
      <c r="HO214" s="10">
        <f t="shared" si="1279"/>
        <v>92.111608170349172</v>
      </c>
      <c r="HP214" s="9">
        <f t="shared" si="917"/>
        <v>93.767454879521026</v>
      </c>
      <c r="HQ214" s="9">
        <f t="shared" si="918"/>
        <v>90.180353936694956</v>
      </c>
      <c r="HR214" s="115">
        <f t="shared" si="1280"/>
        <v>91.973904408107984</v>
      </c>
      <c r="HS214" s="15">
        <f t="shared" si="1281"/>
        <v>2.2155595032566968E-4</v>
      </c>
      <c r="HT214" s="12"/>
      <c r="HU214" s="11">
        <f t="shared" si="1672"/>
        <v>2.3020426551013313E-4</v>
      </c>
      <c r="HV214" s="10">
        <f t="shared" si="1282"/>
        <v>92.04198761434111</v>
      </c>
      <c r="HW214" s="9">
        <f t="shared" si="919"/>
        <v>93.765669896758453</v>
      </c>
      <c r="HX214" s="9">
        <f t="shared" si="920"/>
        <v>90.043131177014288</v>
      </c>
      <c r="HY214" s="115">
        <f t="shared" si="1283"/>
        <v>91.904400536886371</v>
      </c>
      <c r="HZ214" s="15">
        <f t="shared" si="1284"/>
        <v>2.2992121404513465E-4</v>
      </c>
      <c r="IA214" s="12"/>
      <c r="IB214" s="11">
        <f t="shared" si="1673"/>
        <v>2.3856956172269692E-4</v>
      </c>
      <c r="IC214" s="10">
        <f t="shared" si="1285"/>
        <v>91.972341408672975</v>
      </c>
      <c r="ID214" s="9">
        <f t="shared" si="921"/>
        <v>93.76374757855838</v>
      </c>
      <c r="IE214" s="9">
        <f t="shared" si="922"/>
        <v>89.905998963381009</v>
      </c>
      <c r="IF214" s="115">
        <f t="shared" si="1286"/>
        <v>91.834873270969695</v>
      </c>
      <c r="IG214" s="15">
        <f t="shared" si="1287"/>
        <v>2.3827240274977625E-4</v>
      </c>
      <c r="IH214" s="12"/>
      <c r="II214" s="11">
        <f t="shared" si="1674"/>
        <v>2.4692075661087885E-4</v>
      </c>
      <c r="IJ214" s="10">
        <f t="shared" si="1288"/>
        <v>91.902666759243473</v>
      </c>
      <c r="IK214" s="9">
        <f t="shared" si="923"/>
        <v>93.761683079551162</v>
      </c>
      <c r="IL214" s="9">
        <f t="shared" si="924"/>
        <v>89.768956533929298</v>
      </c>
      <c r="IM214" s="115">
        <f t="shared" si="1289"/>
        <v>91.765319806740223</v>
      </c>
      <c r="IN214" s="15">
        <f t="shared" si="1290"/>
        <v>2.4660926422350555E-4</v>
      </c>
      <c r="IO214" s="12"/>
      <c r="IP214" s="11">
        <f t="shared" si="1675"/>
        <v>2.5525759665446845E-4</v>
      </c>
      <c r="IQ214" s="10">
        <f t="shared" si="1291"/>
        <v>91.832960882277803</v>
      </c>
      <c r="IR214" s="9">
        <f t="shared" si="925"/>
        <v>93.75947158453647</v>
      </c>
      <c r="IS214" s="9">
        <f t="shared" si="926"/>
        <v>89.632003117257725</v>
      </c>
      <c r="IT214" s="115">
        <f t="shared" si="1292"/>
        <v>91.695737350897105</v>
      </c>
      <c r="IU214" s="15">
        <f t="shared" si="1293"/>
        <v>2.5493154870259011E-4</v>
      </c>
      <c r="IV214" s="12"/>
      <c r="IW214" s="11">
        <f t="shared" si="1676"/>
        <v>2.6357983076752195E-4</v>
      </c>
      <c r="IX214" s="10">
        <f t="shared" si="1294"/>
        <v>91.763221004695282</v>
      </c>
      <c r="IY214" s="9">
        <f t="shared" si="927"/>
        <v>93.757108309005247</v>
      </c>
      <c r="IZ214" s="9">
        <f t="shared" si="928"/>
        <v>89.4951379326411</v>
      </c>
      <c r="JA214" s="115">
        <f t="shared" si="1295"/>
        <v>91.626123120823166</v>
      </c>
      <c r="JB214" s="15">
        <f t="shared" si="1296"/>
        <v>2.6323900889482034E-4</v>
      </c>
      <c r="JC214" s="12"/>
      <c r="JD214" s="11">
        <f t="shared" si="1677"/>
        <v>2.7188721031826731E-4</v>
      </c>
      <c r="JE214" s="10">
        <f t="shared" si="1297"/>
        <v>91.693444364471958</v>
      </c>
      <c r="JF214" s="9">
        <f t="shared" si="929"/>
        <v>93.754588499651248</v>
      </c>
      <c r="JG214" s="9">
        <f t="shared" si="930"/>
        <v>89.358360190245151</v>
      </c>
      <c r="JH214" s="115">
        <f t="shared" si="1298"/>
        <v>91.556474344948199</v>
      </c>
      <c r="JI214" s="15">
        <f t="shared" si="1299"/>
        <v>2.7153139999782386E-4</v>
      </c>
      <c r="JJ214" s="12"/>
      <c r="JK214" s="11">
        <f t="shared" si="1678"/>
        <v>2.8017948914820011E-4</v>
      </c>
      <c r="JL214" s="10">
        <f t="shared" si="1300"/>
        <v>91.623628210999371</v>
      </c>
      <c r="JM214" s="9">
        <f t="shared" si="931"/>
        <v>93.751907434872066</v>
      </c>
      <c r="JN214" s="9">
        <f t="shared" si="932"/>
        <v>89.221669091342292</v>
      </c>
      <c r="JO214" s="115">
        <f t="shared" si="1301"/>
        <v>91.486788263107172</v>
      </c>
      <c r="JP214" s="15">
        <f t="shared" si="1302"/>
        <v>2.7980847971670623E-4</v>
      </c>
      <c r="JQ214" s="12"/>
      <c r="JR214" s="11">
        <f t="shared" si="1679"/>
        <v>2.8845642359046666E-4</v>
      </c>
      <c r="JS214" s="10">
        <f t="shared" si="1303"/>
        <v>91.553769805438606</v>
      </c>
      <c r="JT214" s="9">
        <f t="shared" si="933"/>
        <v>93.749060425259657</v>
      </c>
      <c r="JU214" s="9">
        <f t="shared" si="934"/>
        <v>89.085063828528178</v>
      </c>
      <c r="JV214" s="115">
        <f t="shared" si="1304"/>
        <v>91.41706212689391</v>
      </c>
      <c r="JW214" s="15">
        <f t="shared" si="1305"/>
        <v>2.8807000828095608E-4</v>
      </c>
      <c r="JX214" s="12"/>
      <c r="JY214" s="11">
        <f t="shared" si="1680"/>
        <v>2.9671777248755379E-4</v>
      </c>
      <c r="JZ214" s="10">
        <f t="shared" si="1306"/>
        <v>91.483866421069408</v>
      </c>
      <c r="KA214" s="9">
        <f t="shared" si="935"/>
        <v>93.746042814080255</v>
      </c>
      <c r="KB214" s="9">
        <f t="shared" si="936"/>
        <v>88.948543585940584</v>
      </c>
      <c r="KC214" s="115">
        <f t="shared" si="1307"/>
        <v>91.347293200010427</v>
      </c>
      <c r="KD214" s="15">
        <f t="shared" si="1308"/>
        <v>2.9631574846057592E-4</v>
      </c>
      <c r="KE214" s="12"/>
      <c r="KF214" s="11">
        <f t="shared" si="1681"/>
        <v>3.0496329720817094E-4</v>
      </c>
      <c r="KG214" s="10">
        <f t="shared" si="1309"/>
        <v>91.41391534363521</v>
      </c>
      <c r="KH214" s="9">
        <f t="shared" si="937"/>
        <v>93.742849977743631</v>
      </c>
      <c r="KI214" s="9">
        <f t="shared" si="938"/>
        <v>88.812107539478575</v>
      </c>
      <c r="KJ214" s="115">
        <f t="shared" si="1310"/>
        <v>91.277478758611096</v>
      </c>
      <c r="KK214" s="15">
        <f t="shared" si="1311"/>
        <v>3.0454546558153354E-4</v>
      </c>
      <c r="KL214" s="12"/>
      <c r="KM214" s="11">
        <f t="shared" si="1682"/>
        <v>3.1319276166348478E-4</v>
      </c>
      <c r="KN214" s="10">
        <f t="shared" si="1312"/>
        <v>91.343913871682872</v>
      </c>
      <c r="KO214" s="9">
        <f t="shared" si="939"/>
        <v>93.739477326261721</v>
      </c>
      <c r="KP214" s="9">
        <f t="shared" si="940"/>
        <v>88.675754857022227</v>
      </c>
      <c r="KQ214" s="115">
        <f t="shared" si="1313"/>
        <v>91.207616091641967</v>
      </c>
      <c r="KR214" s="15">
        <f t="shared" si="1314"/>
        <v>3.1275892754050101E-4</v>
      </c>
      <c r="KS214" s="12"/>
      <c r="KT214" s="11">
        <f t="shared" si="1683"/>
        <v>3.214059323226321E-4</v>
      </c>
      <c r="KU214" s="10">
        <f t="shared" si="1315"/>
        <v>91.273859316897415</v>
      </c>
      <c r="KV214" s="9">
        <f t="shared" si="941"/>
        <v>93.735920303696489</v>
      </c>
      <c r="KW214" s="9">
        <f t="shared" si="942"/>
        <v>88.539484698655002</v>
      </c>
      <c r="KX214" s="115">
        <f t="shared" si="1316"/>
        <v>91.137702501175738</v>
      </c>
      <c r="KY214" s="15">
        <f t="shared" si="1317"/>
        <v>3.2095590481879996E-4</v>
      </c>
      <c r="KZ214" s="12"/>
      <c r="LA214" s="11">
        <f t="shared" si="1684"/>
        <v>3.2960257822743226E-4</v>
      </c>
      <c r="LB214" s="10">
        <f t="shared" si="1318"/>
        <v>91.203749004432666</v>
      </c>
      <c r="LC214" s="9">
        <f t="shared" si="943"/>
        <v>93.732174388597073</v>
      </c>
      <c r="LD214" s="9">
        <f t="shared" si="944"/>
        <v>88.403296216885835</v>
      </c>
      <c r="LE214" s="115">
        <f t="shared" si="1319"/>
        <v>91.067735302741454</v>
      </c>
      <c r="LF214" s="15">
        <f t="shared" si="1320"/>
        <v>3.2913617049567455E-4</v>
      </c>
      <c r="LG214" s="12"/>
      <c r="LH214" s="11">
        <f t="shared" si="1685"/>
        <v>3.3778247100644669E-4</v>
      </c>
      <c r="LI214" s="10">
        <f t="shared" si="1321"/>
        <v>91.133580273236362</v>
      </c>
      <c r="LJ214" s="9">
        <f t="shared" si="945"/>
        <v>93.728235094426196</v>
      </c>
      <c r="LK214" s="9">
        <f t="shared" si="946"/>
        <v>88.267188556871787</v>
      </c>
      <c r="LL214" s="115">
        <f t="shared" si="1322"/>
        <v>90.997711825648992</v>
      </c>
      <c r="LM214" s="15">
        <f t="shared" si="1323"/>
        <v>3.372995002608816E-4</v>
      </c>
      <c r="LN214" s="12"/>
      <c r="LO214" s="11">
        <f t="shared" si="1686"/>
        <v>3.4594538488833443E-4</v>
      </c>
      <c r="LP214" s="10">
        <f t="shared" si="1324"/>
        <v>91.063350476370147</v>
      </c>
      <c r="LQ214" s="9">
        <f t="shared" si="947"/>
        <v>93.724097969975688</v>
      </c>
      <c r="LR214" s="9">
        <f t="shared" si="948"/>
        <v>88.131160856641003</v>
      </c>
      <c r="LS214" s="115">
        <f t="shared" si="1325"/>
        <v>90.927629413308352</v>
      </c>
      <c r="LT214" s="15">
        <f t="shared" si="1326"/>
        <v>3.4544567242657866E-4</v>
      </c>
      <c r="LU214" s="12"/>
      <c r="LV214" s="11">
        <f t="shared" si="1687"/>
        <v>3.5409109671452637E-4</v>
      </c>
      <c r="LW214" s="10">
        <f t="shared" si="1327"/>
        <v>90.993056981324315</v>
      </c>
      <c r="LX214" s="9">
        <f t="shared" si="949"/>
        <v>93.719758599771296</v>
      </c>
      <c r="LY214" s="9">
        <f t="shared" si="950"/>
        <v>87.995212247318634</v>
      </c>
      <c r="LZ214" s="115">
        <f t="shared" si="1328"/>
        <v>90.857485423544972</v>
      </c>
      <c r="MA214" s="15">
        <f t="shared" si="1329"/>
        <v>3.5357446793837972E-4</v>
      </c>
      <c r="MB214" s="12"/>
      <c r="MC214" s="11">
        <f t="shared" si="1688"/>
        <v>3.6221938595105556E-4</v>
      </c>
      <c r="MD214" s="10">
        <f t="shared" si="1330"/>
        <v>90.922697170328576</v>
      </c>
      <c r="ME214" s="9">
        <f t="shared" si="951"/>
        <v>93.715212604466657</v>
      </c>
      <c r="MF214" s="9">
        <f t="shared" si="952"/>
        <v>87.859341853349946</v>
      </c>
      <c r="MG214" s="115">
        <f t="shared" si="1331"/>
        <v>90.787277228908295</v>
      </c>
      <c r="MH214" s="15">
        <f t="shared" si="1332"/>
        <v>3.6168567038590374E-4</v>
      </c>
      <c r="MI214" s="12"/>
      <c r="MJ214" s="11">
        <f t="shared" si="1689"/>
        <v>3.7033003469987246E-4</v>
      </c>
      <c r="MK214" s="10">
        <f t="shared" si="1333"/>
        <v>90.852268440656047</v>
      </c>
      <c r="ML214" s="9">
        <f t="shared" si="953"/>
        <v>93.710455641226375</v>
      </c>
      <c r="MM214" s="9">
        <f t="shared" si="954"/>
        <v>87.723548792725751</v>
      </c>
      <c r="MN214" s="115">
        <f t="shared" si="1334"/>
        <v>90.717002216976056</v>
      </c>
      <c r="MO214" s="15">
        <f t="shared" si="1335"/>
        <v>3.6977906601250887E-4</v>
      </c>
      <c r="MP214" s="12"/>
      <c r="MQ214" s="11">
        <f t="shared" si="1690"/>
        <v>3.7842282770937468E-4</v>
      </c>
      <c r="MR214" s="10">
        <f t="shared" si="1336"/>
        <v>90.781768204922912</v>
      </c>
      <c r="MS214" s="9">
        <f t="shared" si="955"/>
        <v>93.705483404098388</v>
      </c>
      <c r="MT214" s="9">
        <f t="shared" si="956"/>
        <v>87.587832177207929</v>
      </c>
      <c r="MU214" s="115">
        <f t="shared" si="1337"/>
        <v>90.646657790653165</v>
      </c>
      <c r="MV214" s="15">
        <f t="shared" si="1338"/>
        <v>3.7785444372436964E-4</v>
      </c>
      <c r="MW214" s="12"/>
      <c r="MX214" s="11">
        <f t="shared" si="1691"/>
        <v>3.8649755238423348E-4</v>
      </c>
      <c r="MY214" s="10">
        <f t="shared" si="1339"/>
        <v>90.711193891382734</v>
      </c>
      <c r="MZ214" s="9">
        <f t="shared" si="957"/>
        <v>93.700291624375367</v>
      </c>
      <c r="NA214" s="9">
        <f t="shared" si="958"/>
        <v>87.452191112554559</v>
      </c>
      <c r="NB214" s="115">
        <f t="shared" si="1340"/>
        <v>90.576241368464963</v>
      </c>
      <c r="NC214" s="15">
        <f t="shared" si="1341"/>
        <v>3.859115950988946E-4</v>
      </c>
      <c r="ND214" s="12"/>
      <c r="NE214" s="11">
        <f t="shared" si="1692"/>
        <v>3.9455399879458763E-4</v>
      </c>
      <c r="NF214" s="10">
        <f t="shared" si="1342"/>
        <v>90.640542944215156</v>
      </c>
      <c r="NG214" s="9">
        <f t="shared" si="959"/>
        <v>93.694876070945412</v>
      </c>
      <c r="NH214" s="9">
        <f t="shared" si="960"/>
        <v>87.316624698745713</v>
      </c>
      <c r="NI214" s="115">
        <f t="shared" si="1343"/>
        <v>90.505750384845555</v>
      </c>
      <c r="NJ214" s="15">
        <f t="shared" si="1344"/>
        <v>3.9395031439242904E-4</v>
      </c>
      <c r="NK214" s="12"/>
      <c r="NL214" s="11">
        <f t="shared" si="1693"/>
        <v>4.0259195968452878E-4</v>
      </c>
      <c r="NM214" s="10">
        <f t="shared" si="1345"/>
        <v>90.569812823809457</v>
      </c>
      <c r="NN214" s="9">
        <f t="shared" si="961"/>
        <v>93.689232550631885</v>
      </c>
      <c r="NO214" s="9">
        <f t="shared" si="962"/>
        <v>87.181132030208403</v>
      </c>
      <c r="NP214" s="115">
        <f t="shared" si="1346"/>
        <v>90.435182290420144</v>
      </c>
      <c r="NQ214" s="15">
        <f t="shared" si="1347"/>
        <v>4.0197039854735964E-4</v>
      </c>
      <c r="NR214" s="12"/>
      <c r="NS214" s="11">
        <f t="shared" si="1694"/>
        <v>4.1061123047995404E-4</v>
      </c>
      <c r="NT214" s="10">
        <f t="shared" si="1348"/>
        <v>90.499001007042324</v>
      </c>
      <c r="NU214" s="9">
        <f t="shared" si="963"/>
        <v>93.683356908522441</v>
      </c>
      <c r="NV214" s="9">
        <f t="shared" si="964"/>
        <v>87.045712196042601</v>
      </c>
      <c r="NW214" s="115">
        <f t="shared" si="1349"/>
        <v>90.364534552282521</v>
      </c>
      <c r="NX214" s="15">
        <f t="shared" si="1350"/>
        <v>4.0997164719847929E-4</v>
      </c>
      <c r="NY214" s="12"/>
      <c r="NZ214" s="11">
        <f t="shared" si="1695"/>
        <v>4.1861160929569636E-4</v>
      </c>
      <c r="OA214" s="10">
        <f t="shared" si="1351"/>
        <v>90.428104987550711</v>
      </c>
      <c r="OB214" s="9">
        <f t="shared" si="965"/>
        <v>93.677245028287274</v>
      </c>
      <c r="OC214" s="9">
        <f t="shared" si="966"/>
        <v>86.910364280246242</v>
      </c>
      <c r="OD214" s="115">
        <f t="shared" si="1352"/>
        <v>90.293804654266751</v>
      </c>
      <c r="OE214" s="15">
        <f t="shared" si="1353"/>
        <v>4.1795386267874028E-4</v>
      </c>
      <c r="OF214" s="12"/>
      <c r="OG214" s="11">
        <f t="shared" si="1696"/>
        <v>4.2659289694204093E-4</v>
      </c>
      <c r="OH214" s="10">
        <f t="shared" si="1354"/>
        <v>90.35712227599879</v>
      </c>
      <c r="OI214" s="9">
        <f t="shared" si="967"/>
        <v>93.670892832486629</v>
      </c>
      <c r="OJ214" s="9">
        <f t="shared" si="968"/>
        <v>86.775087361939541</v>
      </c>
      <c r="OK214" s="115">
        <f t="shared" si="1355"/>
        <v>90.222990097213085</v>
      </c>
      <c r="OL214" s="15">
        <f t="shared" si="1356"/>
        <v>4.25916850024392E-4</v>
      </c>
      <c r="OM214" s="12"/>
      <c r="ON214" s="11">
        <f t="shared" si="1697"/>
        <v>4.3455489693061293E-4</v>
      </c>
      <c r="OO214" s="10">
        <f t="shared" si="1357"/>
        <v>90.286050400339192</v>
      </c>
      <c r="OP214" s="9">
        <f t="shared" si="969"/>
        <v>93.664296282867582</v>
      </c>
      <c r="OQ214" s="9">
        <f t="shared" si="970"/>
        <v>86.63988051559096</v>
      </c>
      <c r="OR214" s="115">
        <f t="shared" si="1358"/>
        <v>90.152088399229271</v>
      </c>
      <c r="OS214" s="15">
        <f t="shared" si="1359"/>
        <v>4.3386041697936287E-4</v>
      </c>
      <c r="OT214" s="12"/>
      <c r="OU214" s="11">
        <f t="shared" si="1698"/>
        <v>4.424974154794999E-4</v>
      </c>
      <c r="OV214" s="10">
        <f t="shared" si="1360"/>
        <v>90.214886906069694</v>
      </c>
      <c r="OW214" s="9">
        <f t="shared" si="971"/>
        <v>93.657451380650116</v>
      </c>
      <c r="OX214" s="9">
        <f t="shared" si="972"/>
        <v>86.504742811239666</v>
      </c>
      <c r="OY214" s="115">
        <f t="shared" si="1361"/>
        <v>90.081097095944898</v>
      </c>
      <c r="OZ214" s="15">
        <f t="shared" si="1362"/>
        <v>4.4178437399918023E-4</v>
      </c>
      <c r="PA214" s="12"/>
      <c r="PB214" s="11">
        <f t="shared" si="1699"/>
        <v>4.5042026151793018E-4</v>
      </c>
      <c r="PC214" s="10">
        <f t="shared" si="1363"/>
        <v>90.143629356482762</v>
      </c>
      <c r="PD214" s="9">
        <f t="shared" si="973"/>
        <v>93.650354166802501</v>
      </c>
      <c r="PE214" s="9">
        <f t="shared" si="974"/>
        <v>86.369673314720316</v>
      </c>
      <c r="PF214" s="115">
        <f t="shared" si="1364"/>
        <v>90.010013740761408</v>
      </c>
      <c r="PG214" s="15">
        <f t="shared" si="1365"/>
        <v>4.4968853425410375E-4</v>
      </c>
      <c r="PH214" s="12"/>
      <c r="PI214" s="11">
        <f t="shared" si="1700"/>
        <v>4.5832324669012954E-4</v>
      </c>
      <c r="PJ214" s="10">
        <f t="shared" si="1366"/>
        <v>90.072275332910962</v>
      </c>
      <c r="PK214" s="9">
        <f t="shared" si="975"/>
        <v>93.643000722306112</v>
      </c>
      <c r="PL214" s="9">
        <f t="shared" si="976"/>
        <v>86.23467108788509</v>
      </c>
      <c r="PM214" s="115">
        <f t="shared" si="1367"/>
        <v>89.938835905095601</v>
      </c>
      <c r="PN214" s="15">
        <f t="shared" si="1368"/>
        <v>4.5757271363175862E-4</v>
      </c>
      <c r="PO214" s="12"/>
      <c r="PP214" s="11">
        <f t="shared" si="1701"/>
        <v>4.6620618535869854E-4</v>
      </c>
      <c r="PQ214" s="10">
        <f t="shared" si="1369"/>
        <v>90.000822434965642</v>
      </c>
      <c r="PR214" s="9">
        <f t="shared" si="977"/>
        <v>93.635387168409579</v>
      </c>
      <c r="PS214" s="9">
        <f t="shared" si="978"/>
        <v>86.099735188826799</v>
      </c>
      <c r="PT214" s="115">
        <f t="shared" si="1370"/>
        <v>89.867561178618189</v>
      </c>
      <c r="PU214" s="15">
        <f t="shared" si="1371"/>
        <v>4.6543673073906139E-4</v>
      </c>
      <c r="PV214" s="12"/>
      <c r="PW214" s="11">
        <f t="shared" si="1702"/>
        <v>4.7406889460725841E-4</v>
      </c>
      <c r="PX214" s="10">
        <f t="shared" si="1372"/>
        <v>89.929268280770856</v>
      </c>
      <c r="PY214" s="9">
        <f t="shared" si="979"/>
        <v>93.62750966687247</v>
      </c>
      <c r="PZ214" s="9">
        <f t="shared" si="980"/>
        <v>85.964864672099708</v>
      </c>
      <c r="QA214" s="115">
        <f t="shared" si="1373"/>
        <v>89.796187169486089</v>
      </c>
      <c r="QB214" s="15">
        <f t="shared" si="1374"/>
        <v>4.7328040690362778E-4</v>
      </c>
      <c r="QC214" s="12"/>
      <c r="QD214" s="11">
        <f t="shared" si="1703"/>
        <v>4.8191119424257825E-4</v>
      </c>
      <c r="QE214" s="10">
        <f t="shared" si="1375"/>
        <v>89.857610507190884</v>
      </c>
      <c r="QF214" s="9">
        <f t="shared" si="981"/>
        <v>93.619364420198465</v>
      </c>
      <c r="QG214" s="9">
        <f t="shared" si="982"/>
        <v>85.830058588940119</v>
      </c>
      <c r="QH214" s="115">
        <f t="shared" si="1376"/>
        <v>89.724711504569285</v>
      </c>
      <c r="QI214" s="15">
        <f t="shared" si="1377"/>
        <v>4.8110356617455204E-4</v>
      </c>
      <c r="QJ214" s="12"/>
      <c r="QK214" s="11">
        <f t="shared" si="1704"/>
        <v>4.8973290679606553E-4</v>
      </c>
      <c r="QL214" s="10">
        <f t="shared" si="1378"/>
        <v>89.785846770052373</v>
      </c>
      <c r="QM214" s="9">
        <f t="shared" si="983"/>
        <v>93.610947671858057</v>
      </c>
      <c r="QN214" s="9">
        <f t="shared" si="984"/>
        <v>85.695315987486495</v>
      </c>
      <c r="QO214" s="115">
        <f t="shared" si="1379"/>
        <v>89.653131829672276</v>
      </c>
      <c r="QP214" s="15">
        <f t="shared" si="1380"/>
        <v>4.889060353225615E-4</v>
      </c>
      <c r="QQ214" s="12"/>
      <c r="QR214" s="11">
        <f t="shared" si="1705"/>
        <v>4.9753385752463527E-4</v>
      </c>
      <c r="QS214" s="10">
        <f t="shared" si="1381"/>
        <v>89.71397474436101</v>
      </c>
      <c r="QT214" s="9">
        <f t="shared" si="985"/>
        <v>93.602255706500884</v>
      </c>
      <c r="QU214" s="9">
        <f t="shared" si="986"/>
        <v>85.560635912997625</v>
      </c>
      <c r="QV214" s="115">
        <f t="shared" si="1382"/>
        <v>89.581445809749255</v>
      </c>
      <c r="QW214" s="15">
        <f t="shared" si="1383"/>
        <v>4.966876438396655E-4</v>
      </c>
      <c r="QX214" s="12"/>
      <c r="QY214" s="11">
        <f t="shared" si="1706"/>
        <v>5.0531387441104137E-4</v>
      </c>
      <c r="QZ214" s="10">
        <f t="shared" si="1384"/>
        <v>89.641992124512058</v>
      </c>
      <c r="RA214" s="9">
        <f t="shared" si="987"/>
        <v>93.593284850157787</v>
      </c>
      <c r="RB214" s="9">
        <f t="shared" si="988"/>
        <v>85.426017408069939</v>
      </c>
      <c r="RC214" s="115">
        <f t="shared" si="1385"/>
        <v>89.509651129113863</v>
      </c>
      <c r="RD214" s="15">
        <f t="shared" si="1386"/>
        <v>5.0444822393820392E-4</v>
      </c>
      <c r="RE214" s="12"/>
      <c r="RF214" s="11">
        <f t="shared" si="1707"/>
        <v>5.1307278816362957E-4</v>
      </c>
      <c r="RG214" s="10">
        <f t="shared" si="1387"/>
        <v>89.569896624495257</v>
      </c>
      <c r="RH214" s="9">
        <f t="shared" si="989"/>
        <v>93.584031470432521</v>
      </c>
      <c r="RI214" s="9">
        <f t="shared" si="990"/>
        <v>85.291459512854544</v>
      </c>
      <c r="RJ214" s="115">
        <f t="shared" si="1388"/>
        <v>89.43774549164354</v>
      </c>
      <c r="RK214" s="15">
        <f t="shared" si="1389"/>
        <v>5.1218761054928647E-4</v>
      </c>
      <c r="RL214" s="12"/>
      <c r="RM214" s="11">
        <f t="shared" si="1708"/>
        <v>5.2081043221545421E-4</v>
      </c>
      <c r="RN214" s="10">
        <f t="shared" si="1390"/>
        <v>89.497685978094481</v>
      </c>
      <c r="RO214" s="9">
        <f t="shared" si="991"/>
        <v>93.574491976683362</v>
      </c>
      <c r="RP214" s="9">
        <f t="shared" si="992"/>
        <v>85.156961265271832</v>
      </c>
      <c r="RQ214" s="115">
        <f t="shared" si="1391"/>
        <v>89.365726620977597</v>
      </c>
      <c r="RR214" s="15">
        <f t="shared" si="1392"/>
        <v>5.1990564132075841E-4</v>
      </c>
      <c r="RS214" s="12"/>
      <c r="RT214" s="11">
        <f t="shared" si="1709"/>
        <v>5.2852664272290883E-4</v>
      </c>
      <c r="RU214" s="10">
        <f t="shared" si="1393"/>
        <v>89.425357939081067</v>
      </c>
      <c r="RV214" s="9">
        <f t="shared" si="993"/>
        <v>93.564662820194471</v>
      </c>
      <c r="RW214" s="9">
        <f t="shared" si="994"/>
        <v>85.022521701224889</v>
      </c>
      <c r="RX214" s="115">
        <f t="shared" si="1394"/>
        <v>89.293592260709687</v>
      </c>
      <c r="RY214" s="15">
        <f t="shared" si="1395"/>
        <v>5.276021566145931E-4</v>
      </c>
      <c r="RZ214" s="12"/>
      <c r="SA214" s="11">
        <f t="shared" si="1710"/>
        <v>5.3622125856380093E-4</v>
      </c>
      <c r="SB214" s="10">
        <f t="shared" si="1396"/>
        <v>89.352910281401492</v>
      </c>
      <c r="SC214" s="9">
        <f t="shared" si="995"/>
        <v>93.554540494337331</v>
      </c>
      <c r="SD214" s="9">
        <f t="shared" si="996"/>
        <v>84.888139854813105</v>
      </c>
      <c r="SE214" s="115">
        <f t="shared" si="1397"/>
        <v>89.221340174575218</v>
      </c>
      <c r="SF214" s="15">
        <f t="shared" si="1398"/>
        <v>5.3527699950368392E-4</v>
      </c>
      <c r="SG214" s="12"/>
      <c r="SH214" s="11">
        <f t="shared" si="1711"/>
        <v>5.4389412133477779E-4</v>
      </c>
      <c r="SI214" s="10">
        <f t="shared" si="1399"/>
        <v>89.280340799360118</v>
      </c>
      <c r="SJ214" s="9">
        <f t="shared" si="997"/>
        <v>93.544121534722109</v>
      </c>
      <c r="SK214" s="9">
        <f t="shared" si="998"/>
        <v>84.753814758541751</v>
      </c>
      <c r="SL214" s="115">
        <f t="shared" si="1400"/>
        <v>89.14896814663193</v>
      </c>
      <c r="SM214" s="15">
        <f t="shared" si="1401"/>
        <v>5.4293001576823422E-4</v>
      </c>
      <c r="SN214" s="12"/>
      <c r="SO214" s="11">
        <f t="shared" si="1712"/>
        <v>5.5154507534838494E-4</v>
      </c>
      <c r="SP214" s="10">
        <f t="shared" si="1402"/>
        <v>89.207647307794915</v>
      </c>
      <c r="SQ214" s="9">
        <f t="shared" si="999"/>
        <v>93.533402519339134</v>
      </c>
      <c r="SR214" s="9">
        <f t="shared" si="1000"/>
        <v>84.619545443532019</v>
      </c>
      <c r="SS214" s="115">
        <f t="shared" si="1403"/>
        <v>89.076473981435583</v>
      </c>
      <c r="ST214" s="15">
        <f t="shared" si="1404"/>
        <v>5.5056105389153227E-4</v>
      </c>
      <c r="SU214" s="12"/>
      <c r="SV214" s="11">
        <f t="shared" si="1713"/>
        <v>5.5917396762946358E-4</v>
      </c>
      <c r="SW214" s="10">
        <f t="shared" si="1405"/>
        <v>89.134827642248467</v>
      </c>
      <c r="SX214" s="9">
        <f t="shared" si="1001"/>
        <v>93.522380068690552</v>
      </c>
      <c r="SY214" s="9">
        <f t="shared" si="1002"/>
        <v>84.485330939729195</v>
      </c>
      <c r="SZ214" s="115">
        <f t="shared" si="1406"/>
        <v>89.003855504209866</v>
      </c>
      <c r="TA214" s="15">
        <f t="shared" si="1407"/>
        <v>5.5816996505522569E-4</v>
      </c>
      <c r="TB214" s="12"/>
      <c r="TC214" s="11">
        <f t="shared" si="1714"/>
        <v>5.6678064791105002E-4</v>
      </c>
      <c r="TD214" s="10">
        <f t="shared" si="1408"/>
        <v>89.061879659133169</v>
      </c>
      <c r="TE214" s="9">
        <f t="shared" si="1003"/>
        <v>93.511050845912266</v>
      </c>
      <c r="TF214" s="9">
        <f t="shared" si="1004"/>
        <v>84.351170276108093</v>
      </c>
      <c r="TG214" s="115">
        <f t="shared" si="1409"/>
        <v>88.931110561010172</v>
      </c>
      <c r="TH214" s="15">
        <f t="shared" si="1410"/>
        <v>5.6575660313415324E-4</v>
      </c>
      <c r="TI214" s="12"/>
      <c r="TJ214" s="11">
        <f t="shared" si="1715"/>
        <v>5.7436496862984122E-4</v>
      </c>
      <c r="TK214" s="10">
        <f t="shared" si="1411"/>
        <v>88.988801235890122</v>
      </c>
      <c r="TL214" s="9">
        <f t="shared" si="1005"/>
        <v>93.499411556886159</v>
      </c>
      <c r="TM214" s="9">
        <f t="shared" si="1006"/>
        <v>84.217062480877871</v>
      </c>
      <c r="TN214" s="115">
        <f t="shared" si="1412"/>
        <v>88.858237018882022</v>
      </c>
      <c r="TO214" s="15">
        <f t="shared" si="1413"/>
        <v>5.7332082469063793E-4</v>
      </c>
      <c r="TP214" s="12"/>
      <c r="TQ214" s="11">
        <f t="shared" si="1716"/>
        <v>5.8192678492107787E-4</v>
      </c>
      <c r="TR214" s="10">
        <f t="shared" si="1414"/>
        <v>88.915590271142946</v>
      </c>
      <c r="TS214" s="9">
        <f t="shared" si="1007"/>
        <v>93.48745895034277</v>
      </c>
      <c r="TT214" s="9">
        <f t="shared" si="1008"/>
        <v>84.083006581685197</v>
      </c>
      <c r="TU214" s="115">
        <f t="shared" si="1415"/>
        <v>88.785232766013991</v>
      </c>
      <c r="TV214" s="15">
        <f t="shared" si="1416"/>
        <v>5.8086248896827941E-4</v>
      </c>
      <c r="TW214" s="12"/>
      <c r="TX214" s="11">
        <f t="shared" si="1717"/>
        <v>5.8946595461293694E-4</v>
      </c>
      <c r="TY214" s="10">
        <f t="shared" si="1417"/>
        <v>88.842244684845951</v>
      </c>
      <c r="TZ214" s="9">
        <f t="shared" si="1009"/>
        <v>93.475189817954515</v>
      </c>
      <c r="UA214" s="9">
        <f t="shared" si="1010"/>
        <v>83.949001605814118</v>
      </c>
      <c r="UB214" s="115">
        <f t="shared" si="1418"/>
        <v>88.712095711884317</v>
      </c>
      <c r="UC214" s="15">
        <f t="shared" si="1419"/>
        <v>5.8838145788535931E-4</v>
      </c>
      <c r="UD214" s="12"/>
      <c r="UE214" s="11">
        <f t="shared" si="1718"/>
        <v>5.9698233822052865E-4</v>
      </c>
      <c r="UF214" s="10">
        <f t="shared" si="1420"/>
        <v>88.768762418425936</v>
      </c>
      <c r="UG214" s="9">
        <f t="shared" si="1011"/>
        <v>93.462600994419461</v>
      </c>
      <c r="UH214" s="9">
        <f t="shared" si="1012"/>
        <v>83.815046580385911</v>
      </c>
      <c r="UI214" s="115">
        <f t="shared" si="1421"/>
        <v>88.638823787402686</v>
      </c>
      <c r="UJ214" s="15">
        <f t="shared" si="1422"/>
        <v>5.9587759602767489E-4</v>
      </c>
      <c r="UK214" s="12"/>
      <c r="UL214" s="11">
        <f t="shared" si="1719"/>
        <v>6.0447579893930094E-4</v>
      </c>
      <c r="UM214" s="10">
        <f t="shared" si="1423"/>
        <v>88.695141434919293</v>
      </c>
      <c r="UN214" s="9">
        <f t="shared" si="1013"/>
        <v>93.449689357535831</v>
      </c>
      <c r="UO214" s="9">
        <f t="shared" si="1014"/>
        <v>83.681140532556256</v>
      </c>
      <c r="UP214" s="115">
        <f t="shared" si="1424"/>
        <v>88.565414945046044</v>
      </c>
      <c r="UQ214" s="15">
        <f t="shared" si="1425"/>
        <v>6.0335077064096619E-4</v>
      </c>
      <c r="UR214" s="12"/>
      <c r="US214" s="11">
        <f t="shared" si="1720"/>
        <v>6.1194620263802977E-4</v>
      </c>
      <c r="UT214" s="10">
        <f t="shared" si="1426"/>
        <v>88.621379719103118</v>
      </c>
      <c r="UU214" s="9">
        <f t="shared" si="1015"/>
        <v>93.436451828267337</v>
      </c>
      <c r="UV214" s="9">
        <f t="shared" si="1016"/>
        <v>83.547282489709232</v>
      </c>
      <c r="UW214" s="115">
        <f t="shared" si="1427"/>
        <v>88.491867158988285</v>
      </c>
      <c r="UX214" s="15">
        <f t="shared" si="1428"/>
        <v>6.1080085162296583E-4</v>
      </c>
      <c r="UY214" s="12"/>
      <c r="UZ214" s="11">
        <f t="shared" si="1721"/>
        <v>6.1939341785142369E-4</v>
      </c>
      <c r="VA214" s="10">
        <f t="shared" si="1429"/>
        <v>88.547475277620123</v>
      </c>
      <c r="VB214" s="9">
        <f t="shared" si="1017"/>
        <v>93.422885370799349</v>
      </c>
      <c r="VC214" s="9">
        <f t="shared" si="1018"/>
        <v>83.413471479651605</v>
      </c>
      <c r="VD214" s="115">
        <f t="shared" si="1430"/>
        <v>88.418178425225477</v>
      </c>
      <c r="VE214" s="15">
        <f t="shared" si="1431"/>
        <v>6.1822771151486878E-4</v>
      </c>
      <c r="VF214" s="12"/>
      <c r="VG214" s="11">
        <f t="shared" si="1722"/>
        <v>6.2681731577212915E-4</v>
      </c>
      <c r="VH214" s="10">
        <f t="shared" si="1432"/>
        <v>88.473426139099189</v>
      </c>
      <c r="VI214" s="9">
        <f t="shared" si="1019"/>
        <v>93.408986992586065</v>
      </c>
      <c r="VJ214" s="9">
        <f t="shared" si="1020"/>
        <v>83.279706530802912</v>
      </c>
      <c r="VK214" s="115">
        <f t="shared" si="1433"/>
        <v>88.344346761694482</v>
      </c>
      <c r="VL214" s="15">
        <f t="shared" si="1434"/>
        <v>6.2563122549250648E-4</v>
      </c>
      <c r="VM214" s="12"/>
      <c r="VN214" s="11">
        <f t="shared" si="1723"/>
        <v>6.3421777024244E-4</v>
      </c>
      <c r="VO214" s="10">
        <f t="shared" si="1435"/>
        <v>88.399230354269292</v>
      </c>
      <c r="VP214" s="9">
        <f t="shared" si="1021"/>
        <v>93.394753744388822</v>
      </c>
      <c r="VQ214" s="9">
        <f t="shared" si="1022"/>
        <v>83.145986672384637</v>
      </c>
      <c r="VR214" s="115">
        <f t="shared" si="1436"/>
        <v>88.270370208386737</v>
      </c>
      <c r="VS214" s="15">
        <f t="shared" si="1437"/>
        <v>6.3301127135702306E-4</v>
      </c>
      <c r="VT214" s="12"/>
      <c r="VU214" s="11">
        <f t="shared" si="1724"/>
        <v>6.41594657745495E-4</v>
      </c>
      <c r="VV214" s="10">
        <f t="shared" si="1438"/>
        <v>88.324885996068531</v>
      </c>
      <c r="VW214" s="9">
        <f t="shared" si="1023"/>
        <v>93.380182720305598</v>
      </c>
      <c r="VX214" s="9">
        <f t="shared" si="1024"/>
        <v>83.012310934607001</v>
      </c>
      <c r="VY214" s="115">
        <f t="shared" si="1439"/>
        <v>88.196246827456292</v>
      </c>
      <c r="VZ214" s="15">
        <f t="shared" si="1440"/>
        <v>6.4036772952517505E-4</v>
      </c>
      <c r="WA214" s="12"/>
      <c r="WB214" s="11">
        <f t="shared" si="1725"/>
        <v>6.4894785739606732E-4</v>
      </c>
      <c r="WC214" s="10">
        <f t="shared" si="1441"/>
        <v>88.250391159747565</v>
      </c>
      <c r="WD214" s="9">
        <f t="shared" si="1025"/>
        <v>93.365271057791759</v>
      </c>
      <c r="WE214" s="9">
        <f t="shared" si="1026"/>
        <v>82.878678348852588</v>
      </c>
      <c r="WF214" s="115">
        <f t="shared" si="1442"/>
        <v>88.121974703322167</v>
      </c>
      <c r="WG214" s="15">
        <f t="shared" si="1443"/>
        <v>6.4770048301924957E-4</v>
      </c>
      <c r="WH214" s="12"/>
      <c r="WI214" s="11">
        <f t="shared" si="1726"/>
        <v>6.5627725093099552E-4</v>
      </c>
      <c r="WJ214" s="10">
        <f t="shared" si="1444"/>
        <v>88.175743962967175</v>
      </c>
      <c r="WK214" s="9">
        <f t="shared" si="1027"/>
        <v>93.350015937672268</v>
      </c>
      <c r="WL214" s="9">
        <f t="shared" si="1028"/>
        <v>82.745087947859588</v>
      </c>
      <c r="WM214" s="115">
        <f t="shared" si="1445"/>
        <v>88.047551942765921</v>
      </c>
      <c r="WN214" s="15">
        <f t="shared" si="1446"/>
        <v>6.5500941745651967E-4</v>
      </c>
      <c r="WO214" s="12"/>
      <c r="WP214" s="11">
        <f t="shared" si="1727"/>
        <v>6.6358272269911075E-4</v>
      </c>
      <c r="WQ214" s="10">
        <f t="shared" si="1447"/>
        <v>88.100942545891286</v>
      </c>
      <c r="WR214" s="9">
        <f t="shared" si="1029"/>
        <v>93.334414584145435</v>
      </c>
      <c r="WS214" s="9">
        <f t="shared" si="1030"/>
        <v>82.611538765900562</v>
      </c>
      <c r="WT214" s="115">
        <f t="shared" si="1448"/>
        <v>87.972976675023006</v>
      </c>
      <c r="WU214" s="15">
        <f t="shared" si="1449"/>
        <v>6.6229442103842311E-4</v>
      </c>
      <c r="WV214" s="12"/>
      <c r="WW214" s="11">
        <f t="shared" si="1728"/>
        <v>6.7086415965088818E-4</v>
      </c>
      <c r="WX214" s="10">
        <f t="shared" si="1450"/>
        <v>88.025985071273553</v>
      </c>
      <c r="WY214" s="9">
        <f t="shared" si="1031"/>
        <v>93.318464264778228</v>
      </c>
      <c r="WZ214" s="9">
        <f t="shared" si="1032"/>
        <v>82.478029838960595</v>
      </c>
      <c r="XA214" s="115">
        <f t="shared" si="1451"/>
        <v>87.898247051869419</v>
      </c>
      <c r="XB214" s="15">
        <f t="shared" si="1452"/>
        <v>6.6955538453927885E-4</v>
      </c>
      <c r="XC214" s="12"/>
      <c r="XD214" s="11">
        <f t="shared" si="1729"/>
        <v>6.781214513276125E-4</v>
      </c>
      <c r="XE214" s="10">
        <f t="shared" si="1453"/>
        <v>87.950869724539473</v>
      </c>
      <c r="XF214" s="9">
        <f t="shared" si="1033"/>
        <v>93.302162290493371</v>
      </c>
      <c r="XG214" s="9">
        <f t="shared" si="1034"/>
        <v>82.344560204912227</v>
      </c>
      <c r="XH214" s="115">
        <f t="shared" si="1454"/>
        <v>87.823361247702792</v>
      </c>
      <c r="XI214" s="15">
        <f t="shared" si="1455"/>
        <v>6.7679220129467619E-4</v>
      </c>
      <c r="XJ214" s="12"/>
      <c r="XK214" s="11">
        <f t="shared" si="1730"/>
        <v>6.8535448985022364E-4</v>
      </c>
      <c r="XL214" s="10">
        <f t="shared" si="1456"/>
        <v>87.875594713862753</v>
      </c>
      <c r="XM214" s="9">
        <f t="shared" si="1035"/>
        <v>93.285506015548265</v>
      </c>
      <c r="XN214" s="9">
        <f t="shared" si="1036"/>
        <v>82.211128903687836</v>
      </c>
      <c r="XO214" s="115">
        <f t="shared" si="1457"/>
        <v>87.74831745961805</v>
      </c>
      <c r="XP214" s="15">
        <f t="shared" si="1458"/>
        <v>6.8400476718952544E-4</v>
      </c>
      <c r="XQ214" s="12"/>
      <c r="XR214" s="11">
        <f t="shared" si="1731"/>
        <v>6.9256316990780266E-4</v>
      </c>
      <c r="XS214" s="10">
        <f t="shared" si="1459"/>
        <v>87.800158270236324</v>
      </c>
      <c r="XT214" s="9">
        <f t="shared" si="1037"/>
        <v>93.268492837505903</v>
      </c>
      <c r="XU214" s="9">
        <f t="shared" si="1038"/>
        <v>82.077734977449893</v>
      </c>
      <c r="XV214" s="115">
        <f t="shared" si="1460"/>
        <v>87.673113907477898</v>
      </c>
      <c r="XW214" s="15">
        <f t="shared" si="1461"/>
        <v>6.9119298064575739E-4</v>
      </c>
      <c r="XX214" s="12"/>
      <c r="XY214" s="11">
        <f t="shared" si="1732"/>
        <v>6.9974738874567022E-4</v>
      </c>
      <c r="XZ214" s="10">
        <f t="shared" si="1462"/>
        <v>87.724558647538331</v>
      </c>
      <c r="YA214" s="9">
        <f t="shared" si="1039"/>
        <v>93.251120197197835</v>
      </c>
      <c r="YB214" s="9">
        <f t="shared" si="1040"/>
        <v>81.944377470758909</v>
      </c>
      <c r="YC214" s="115">
        <f t="shared" si="1463"/>
        <v>87.597748833978372</v>
      </c>
      <c r="YD214" s="15">
        <f t="shared" si="1464"/>
        <v>6.9835674260965055E-4</v>
      </c>
      <c r="YE214" s="12"/>
      <c r="YF214" s="11">
        <f t="shared" si="1733"/>
        <v>7.0690704615314153E-4</v>
      </c>
      <c r="YG214" s="10">
        <f t="shared" si="1465"/>
        <v>87.648794122592989</v>
      </c>
      <c r="YH214" s="9">
        <f t="shared" si="1041"/>
        <v>93.233385578679332</v>
      </c>
      <c r="YI214" s="9">
        <f t="shared" si="1042"/>
        <v>81.811055430738733</v>
      </c>
      <c r="YJ214" s="115">
        <f t="shared" si="1466"/>
        <v>87.522220504709026</v>
      </c>
      <c r="YK214" s="15">
        <f t="shared" si="1467"/>
        <v>7.0549595653885875E-4</v>
      </c>
      <c r="YL214" s="12"/>
      <c r="YM214" s="11">
        <f t="shared" si="1734"/>
        <v>7.1404204445094197E-4</v>
      </c>
      <c r="YN214" s="10">
        <f t="shared" si="1468"/>
        <v>87.572862995226217</v>
      </c>
      <c r="YO214" s="9">
        <f t="shared" si="1043"/>
        <v>93.215286509176877</v>
      </c>
      <c r="YP214" s="9">
        <f t="shared" si="1044"/>
        <v>81.677767907238319</v>
      </c>
      <c r="YQ214" s="115">
        <f t="shared" si="1469"/>
        <v>87.446527208207598</v>
      </c>
      <c r="YR214" s="15">
        <f t="shared" si="1470"/>
        <v>7.1261052838917109E-4</v>
      </c>
      <c r="YS214" s="12"/>
      <c r="YT214" s="11">
        <f t="shared" si="1735"/>
        <v>7.2115228847834849E-4</v>
      </c>
      <c r="YU214" s="10">
        <f t="shared" si="1471"/>
        <v>87.496763588315702</v>
      </c>
      <c r="YV214" s="9">
        <f t="shared" si="1045"/>
        <v>93.196820559028069</v>
      </c>
      <c r="YW214" s="9">
        <f t="shared" si="1046"/>
        <v>81.544513952992887</v>
      </c>
      <c r="YX214" s="115">
        <f t="shared" si="1472"/>
        <v>87.370667256010478</v>
      </c>
      <c r="YY214" s="15">
        <f t="shared" si="1473"/>
        <v>7.1970036660085469E-4</v>
      </c>
      <c r="YZ214" s="12"/>
      <c r="ZA214" s="11">
        <f t="shared" si="1736"/>
        <v>7.2823768557989685E-4</v>
      </c>
      <c r="ZB214" s="10">
        <f t="shared" si="1474"/>
        <v>87.420494247836871</v>
      </c>
      <c r="ZC214" s="9">
        <f t="shared" si="1047"/>
        <v>93.177985341614047</v>
      </c>
      <c r="ZD214" s="9">
        <f t="shared" si="1048"/>
        <v>81.411292623780838</v>
      </c>
      <c r="ZE214" s="115">
        <f t="shared" si="1475"/>
        <v>87.29463898269745</v>
      </c>
      <c r="ZF214" s="15">
        <f t="shared" si="1476"/>
        <v>7.2676538208477927E-4</v>
      </c>
      <c r="ZG214" s="12"/>
      <c r="ZH214" s="11">
        <f t="shared" si="1737"/>
        <v>7.352981455918719E-4</v>
      </c>
      <c r="ZI214" s="10">
        <f t="shared" si="1477"/>
        <v>87.344053342903038</v>
      </c>
      <c r="ZJ214" s="9">
        <f t="shared" si="1049"/>
        <v>93.158778513284645</v>
      </c>
      <c r="ZK214" s="9">
        <f t="shared" si="1050"/>
        <v>81.278102978578602</v>
      </c>
      <c r="ZL214" s="115">
        <f t="shared" si="1478"/>
        <v>87.218440745931616</v>
      </c>
      <c r="ZM214" s="15">
        <f t="shared" si="1479"/>
        <v>7.3380548820824068E-4</v>
      </c>
      <c r="ZN214" s="12"/>
      <c r="ZO214" s="11">
        <f t="shared" si="1738"/>
        <v>7.4233358082846223E-4</v>
      </c>
      <c r="ZP214" s="10">
        <f t="shared" si="1480"/>
        <v>87.26743926580086</v>
      </c>
      <c r="ZQ214" s="9">
        <f t="shared" si="1051"/>
        <v>93.139197773276251</v>
      </c>
      <c r="ZR214" s="9">
        <f t="shared" si="1052"/>
        <v>81.14494407971263</v>
      </c>
      <c r="ZS214" s="115">
        <f t="shared" si="1481"/>
        <v>87.142070926494441</v>
      </c>
      <c r="ZT214" s="15">
        <f t="shared" si="1482"/>
        <v>7.408206007804846E-4</v>
      </c>
      <c r="ZU214" s="12"/>
      <c r="ZV214" s="11">
        <f t="shared" si="1739"/>
        <v>7.4934390606763419E-4</v>
      </c>
      <c r="ZW214" s="10">
        <f t="shared" si="1483"/>
        <v>87.19065043202076</v>
      </c>
      <c r="ZX214" s="9">
        <f t="shared" si="1053"/>
        <v>93.119240863622622</v>
      </c>
      <c r="ZY214" s="9">
        <f t="shared" si="1054"/>
        <v>81.011814993009281</v>
      </c>
      <c r="ZZ214" s="115">
        <f t="shared" si="1484"/>
        <v>87.065527928315959</v>
      </c>
      <c r="AAA214" s="15">
        <f t="shared" si="1485"/>
        <v>7.4781063803795798E-4</v>
      </c>
      <c r="AAB214" s="12"/>
      <c r="AAC214" s="11">
        <f t="shared" si="1740"/>
        <v>7.5632903853667735E-4</v>
      </c>
      <c r="AAD214" s="10">
        <f t="shared" si="1486"/>
        <v>87.113685280282795</v>
      </c>
      <c r="AAE214" s="9">
        <f t="shared" si="1055"/>
        <v>93.098905569058672</v>
      </c>
      <c r="AAF214" s="9">
        <f t="shared" si="1056"/>
        <v>80.878714787941519</v>
      </c>
      <c r="AAG214" s="115">
        <f t="shared" si="1487"/>
        <v>86.988810178500103</v>
      </c>
      <c r="AAH214" s="15">
        <f t="shared" si="1488"/>
        <v>7.5477552062929603E-4</v>
      </c>
      <c r="AAI214" s="12"/>
      <c r="AAJ214" s="11">
        <f t="shared" si="1741"/>
        <v>7.6328889789751262E-4</v>
      </c>
      <c r="AAK214" s="10">
        <f t="shared" si="1489"/>
        <v>87.036542272557426</v>
      </c>
      <c r="AAL214" s="9">
        <f t="shared" si="1057"/>
        <v>93.078189716917493</v>
      </c>
      <c r="AAM214" s="9">
        <f t="shared" si="1058"/>
        <v>80.745642537773008</v>
      </c>
      <c r="AAN214" s="115">
        <f t="shared" si="1490"/>
        <v>86.911916127345251</v>
      </c>
      <c r="AAO214" s="15">
        <f t="shared" si="1491"/>
        <v>7.6171517160006168E-4</v>
      </c>
      <c r="AAP214" s="12"/>
      <c r="AAQ214" s="11">
        <f t="shared" si="1742"/>
        <v>7.7022340623171732E-4</v>
      </c>
      <c r="AAR214" s="10">
        <f t="shared" si="1492"/>
        <v>86.959219894081613</v>
      </c>
      <c r="AAS214" s="9">
        <f t="shared" si="1059"/>
        <v>93.05709117702051</v>
      </c>
      <c r="AAT214" s="9">
        <f t="shared" si="1060"/>
        <v>80.612597319699404</v>
      </c>
      <c r="AAU214" s="115">
        <f t="shared" si="1493"/>
        <v>86.834844248359957</v>
      </c>
      <c r="AAV214" s="15">
        <f t="shared" si="1494"/>
        <v>7.6862951637723508E-4</v>
      </c>
      <c r="AAW214" s="11"/>
      <c r="AAX214" s="11">
        <f t="shared" si="1743"/>
        <v>7.7713248802530142E-4</v>
      </c>
      <c r="AAY214" s="10">
        <f t="shared" si="1495"/>
        <v>86.88171665337012</v>
      </c>
      <c r="AAZ214" s="9">
        <f t="shared" si="1061"/>
        <v>93.035607861561161</v>
      </c>
      <c r="ABA214" s="9">
        <f t="shared" si="1062"/>
        <v>80.479578214987086</v>
      </c>
      <c r="ABB214" s="115">
        <f t="shared" si="1496"/>
        <v>86.757593038274123</v>
      </c>
      <c r="ABC214" s="15">
        <f t="shared" si="1497"/>
        <v>7.7551848275346318E-4</v>
      </c>
      <c r="ABD214" s="11"/>
      <c r="ABE214" s="11">
        <f t="shared" si="1744"/>
        <v>7.8401607015321354E-4</v>
      </c>
      <c r="ABF214" s="10">
        <f t="shared" si="1498"/>
        <v>86.804031082222281</v>
      </c>
      <c r="ABG214" s="9">
        <f t="shared" si="1063"/>
        <v>93.013737724981979</v>
      </c>
      <c r="ABH214" s="9">
        <f t="shared" si="1064"/>
        <v>80.346584309109403</v>
      </c>
      <c r="ABI214" s="115">
        <f t="shared" si="1499"/>
        <v>86.680161017045691</v>
      </c>
      <c r="ABJ214" s="15">
        <f t="shared" si="1500"/>
        <v>7.8238200087105017E-4</v>
      </c>
      <c r="ABK214" s="11"/>
      <c r="ABL214" s="11">
        <f t="shared" si="1745"/>
        <v>7.9087408186359165E-4</v>
      </c>
      <c r="ABM214" s="10">
        <f t="shared" si="1501"/>
        <v>86.72616173572429</v>
      </c>
      <c r="ABN214" s="9">
        <f t="shared" si="1065"/>
        <v>92.991478763845365</v>
      </c>
      <c r="ABO214" s="9">
        <f t="shared" si="1066"/>
        <v>80.213614691879016</v>
      </c>
      <c r="ABP214" s="115">
        <f t="shared" si="1502"/>
        <v>86.60254672786219</v>
      </c>
      <c r="ABQ214" s="15">
        <f t="shared" si="1503"/>
        <v>7.8922000320580171E-4</v>
      </c>
      <c r="ABR214" s="11"/>
      <c r="ABS214" s="11">
        <f t="shared" si="1746"/>
        <v>7.9770645476184767E-4</v>
      </c>
      <c r="ABT214" s="10">
        <f t="shared" si="1504"/>
        <v>86.648107192246371</v>
      </c>
      <c r="ABU214" s="9">
        <f t="shared" si="1067"/>
        <v>92.968829016698081</v>
      </c>
      <c r="ABV214" s="9">
        <f t="shared" si="1068"/>
        <v>80.080668457579193</v>
      </c>
      <c r="ABW214" s="115">
        <f t="shared" si="1505"/>
        <v>86.524748737138637</v>
      </c>
      <c r="ABX214" s="15">
        <f t="shared" si="1506"/>
        <v>7.9603242455054675E-4</v>
      </c>
      <c r="ABY214" s="11"/>
      <c r="ABZ214" s="11">
        <f t="shared" si="1747"/>
        <v>8.045131227944174E-4</v>
      </c>
      <c r="ACA214" s="10">
        <f t="shared" si="1507"/>
        <v>86.569866053436328</v>
      </c>
      <c r="ACB214" s="9">
        <f t="shared" si="1069"/>
        <v>92.945786563929644</v>
      </c>
      <c r="ACC214" s="9">
        <f t="shared" si="1070"/>
        <v>79.947744705090699</v>
      </c>
      <c r="ACD214" s="115">
        <f t="shared" si="1508"/>
        <v>86.446765634510172</v>
      </c>
      <c r="ACE214" s="15">
        <f t="shared" si="1509"/>
        <v>8.0281920199855392E-4</v>
      </c>
      <c r="ACF214" s="11"/>
      <c r="ACG214" s="11">
        <f t="shared" si="1748"/>
        <v>8.1129402223239252E-4</v>
      </c>
      <c r="ACH214" s="10">
        <f t="shared" si="1510"/>
        <v>86.491436944207848</v>
      </c>
      <c r="ACI214" s="9">
        <f t="shared" si="1071"/>
        <v>92.922349527624689</v>
      </c>
      <c r="ACJ214" s="9">
        <f t="shared" si="1072"/>
        <v>79.814842538017501</v>
      </c>
      <c r="ACK214" s="115">
        <f t="shared" si="1511"/>
        <v>86.368596032821102</v>
      </c>
      <c r="ACL214" s="15">
        <f t="shared" si="1512"/>
        <v>8.0958027492664694E-4</v>
      </c>
      <c r="ACM214" s="11"/>
      <c r="ACN214" s="11">
        <f t="shared" si="1749"/>
        <v>8.1804909165484208E-4</v>
      </c>
      <c r="ACO214" s="10">
        <f t="shared" si="1513"/>
        <v>86.412818512725238</v>
      </c>
      <c r="ACP214" s="9">
        <f t="shared" si="1073"/>
        <v>92.898516071409503</v>
      </c>
      <c r="ACQ214" s="9">
        <f t="shared" si="1074"/>
        <v>79.681961064807382</v>
      </c>
      <c r="ACR214" s="115">
        <f t="shared" si="1514"/>
        <v>86.290238568108435</v>
      </c>
      <c r="ACS214" s="15">
        <f t="shared" si="1515"/>
        <v>8.1631558497828269E-4</v>
      </c>
      <c r="ACT214" s="11"/>
      <c r="ACU214" s="11">
        <f t="shared" si="1750"/>
        <v>8.2477827193207611E-4</v>
      </c>
      <c r="ACV214" s="10">
        <f t="shared" si="1516"/>
        <v>86.334009430382679</v>
      </c>
      <c r="ACW214" s="9">
        <f t="shared" si="1075"/>
        <v>92.874284400292737</v>
      </c>
      <c r="ACX214" s="9">
        <f t="shared" si="1076"/>
        <v>79.549099398872571</v>
      </c>
      <c r="ACY214" s="115">
        <f t="shared" si="1517"/>
        <v>86.211691899582661</v>
      </c>
      <c r="ACZ214" s="15">
        <f t="shared" si="1518"/>
        <v>8.2302507604624711E-4</v>
      </c>
      <c r="ADA214" s="11"/>
      <c r="ADB214" s="11">
        <f t="shared" si="1751"/>
        <v>8.3148150620852954E-4</v>
      </c>
      <c r="ADC214" s="10">
        <f t="shared" si="1519"/>
        <v>86.255008391780677</v>
      </c>
      <c r="ADD214" s="9">
        <f t="shared" si="1077"/>
        <v>92.849652760500504</v>
      </c>
      <c r="ADE214" s="9">
        <f t="shared" si="1078"/>
        <v>79.41625665870562</v>
      </c>
      <c r="ADF214" s="115">
        <f t="shared" si="1520"/>
        <v>86.132954709603069</v>
      </c>
      <c r="ADG214" s="15">
        <f t="shared" si="1521"/>
        <v>8.297086942553345E-4</v>
      </c>
      <c r="ADH214" s="11"/>
      <c r="ADI214" s="11">
        <f t="shared" si="1752"/>
        <v>8.3815873988559765E-4</v>
      </c>
      <c r="ADJ214" s="10">
        <f t="shared" si="1522"/>
        <v>86.175814114697289</v>
      </c>
      <c r="ADK214" s="9">
        <f t="shared" si="1079"/>
        <v>92.824619439306034</v>
      </c>
      <c r="ADL214" s="9">
        <f t="shared" si="1080"/>
        <v>79.283431967992854</v>
      </c>
      <c r="ADM214" s="115">
        <f t="shared" si="1523"/>
        <v>86.054025703649444</v>
      </c>
      <c r="ADN214" s="15">
        <f t="shared" si="1524"/>
        <v>8.3636638794480156E-4</v>
      </c>
      <c r="ADO214" s="11"/>
      <c r="ADP214" s="11">
        <f t="shared" si="1753"/>
        <v>8.448099206042484E-4</v>
      </c>
      <c r="ADQ214" s="10">
        <f t="shared" si="1525"/>
        <v>86.096425340055447</v>
      </c>
      <c r="ADR214" s="9">
        <f t="shared" si="1081"/>
        <v>92.799182764853796</v>
      </c>
      <c r="ADS214" s="9">
        <f t="shared" si="1082"/>
        <v>79.15062445572525</v>
      </c>
      <c r="ADT214" s="115">
        <f t="shared" si="1526"/>
        <v>85.974903610289516</v>
      </c>
      <c r="ADU214" s="15">
        <f t="shared" si="1527"/>
        <v>8.429981076506619E-4</v>
      </c>
      <c r="ADV214" s="11"/>
      <c r="ADW214" s="11">
        <f t="shared" si="1754"/>
        <v>8.5143499822746562E-4</v>
      </c>
      <c r="ADX214" s="10">
        <f t="shared" si="1528"/>
        <v>86.016840831886299</v>
      </c>
      <c r="ADY214" s="9">
        <f t="shared" si="1083"/>
        <v>92.773341105978488</v>
      </c>
      <c r="ADZ214" s="9">
        <f t="shared" si="1084"/>
        <v>79.017833256307085</v>
      </c>
      <c r="AEA214" s="115">
        <f t="shared" si="1529"/>
        <v>85.895587181142787</v>
      </c>
      <c r="AEB214" s="15">
        <f t="shared" si="1530"/>
        <v>8.4960380608779459E-4</v>
      </c>
      <c r="AEC214" s="11"/>
      <c r="AED214" s="11">
        <f t="shared" si="1755"/>
        <v>8.5803392482248087E-4</v>
      </c>
      <c r="AEE214" s="10">
        <f t="shared" si="1531"/>
        <v>85.937059377288833</v>
      </c>
      <c r="AEF214" s="9">
        <f t="shared" si="1085"/>
        <v>92.747092872018811</v>
      </c>
      <c r="AEG214" s="9">
        <f t="shared" si="1086"/>
        <v>78.88505750966047</v>
      </c>
      <c r="AEH214" s="115">
        <f t="shared" si="1532"/>
        <v>85.816075190839641</v>
      </c>
      <c r="AEI214" s="15">
        <f t="shared" si="1533"/>
        <v>8.5618343813199059E-4</v>
      </c>
      <c r="AEJ214" s="11"/>
      <c r="AEK214" s="11">
        <f t="shared" si="1756"/>
        <v>8.6460665464293217E-4</v>
      </c>
      <c r="AEL214" s="10">
        <f t="shared" si="1534"/>
        <v>85.857079786384915</v>
      </c>
      <c r="AEM214" s="9">
        <f t="shared" si="1087"/>
        <v>92.720436512626222</v>
      </c>
      <c r="AEN214" s="9">
        <f t="shared" si="1088"/>
        <v>78.752296361327851</v>
      </c>
      <c r="AEO214" s="115">
        <f t="shared" si="1535"/>
        <v>85.736366436977036</v>
      </c>
      <c r="AEP214" s="15">
        <f t="shared" si="1536"/>
        <v>8.6273696080180217E-4</v>
      </c>
      <c r="AEQ214" s="11"/>
      <c r="AER214" s="11">
        <f t="shared" si="1757"/>
        <v>8.7115314411083421E-4</v>
      </c>
      <c r="AES214" s="10">
        <f t="shared" si="1537"/>
        <v>85.776900892270788</v>
      </c>
      <c r="AET214" s="9">
        <f t="shared" si="1089"/>
        <v>92.693370517568781</v>
      </c>
      <c r="AEU214" s="9">
        <f t="shared" si="1090"/>
        <v>78.619548962572338</v>
      </c>
      <c r="AEV214" s="115">
        <f t="shared" si="1538"/>
        <v>85.656459740070559</v>
      </c>
      <c r="AEW214" s="15">
        <f t="shared" si="1539"/>
        <v>8.6926433324023425E-4</v>
      </c>
      <c r="AEX214" s="11"/>
      <c r="AEY214" s="11">
        <f t="shared" si="1758"/>
        <v>8.7767335179835481E-4</v>
      </c>
      <c r="AEZ214" s="10">
        <f t="shared" si="1540"/>
        <v>85.696521550965087</v>
      </c>
      <c r="AFA214" s="9">
        <f t="shared" si="1091"/>
        <v>92.665893416530224</v>
      </c>
      <c r="AFB214" s="9">
        <f t="shared" si="1092"/>
        <v>78.486814470473476</v>
      </c>
      <c r="AFC214" s="115">
        <f t="shared" si="1541"/>
        <v>85.576353943501857</v>
      </c>
      <c r="AFD214" s="15">
        <f t="shared" si="1542"/>
        <v>8.7576551669641843E-4</v>
      </c>
      <c r="AFE214" s="11"/>
      <c r="AFF214" s="11">
        <f t="shared" si="1759"/>
        <v>8.8416723840957707E-4</v>
      </c>
      <c r="AFG214" s="10">
        <f t="shared" si="1543"/>
        <v>85.615940641352182</v>
      </c>
      <c r="AFH214" s="9">
        <f t="shared" si="1093"/>
        <v>92.638003778904363</v>
      </c>
      <c r="AFI214" s="9">
        <f t="shared" si="1094"/>
        <v>78.354092048022693</v>
      </c>
      <c r="AFJ214" s="115">
        <f t="shared" si="1544"/>
        <v>85.496047913463528</v>
      </c>
      <c r="AFK214" s="15">
        <f t="shared" si="1545"/>
        <v>8.8224047450702196E-4</v>
      </c>
      <c r="AFL214" s="11"/>
      <c r="AFM214" s="11">
        <f t="shared" si="1760"/>
        <v>8.9063476676197104E-4</v>
      </c>
      <c r="AFN214" s="10">
        <f t="shared" si="1546"/>
        <v>85.535157065123087</v>
      </c>
      <c r="AFO214" s="9">
        <f t="shared" si="1095"/>
        <v>92.609700213584915</v>
      </c>
      <c r="AFP214" s="9">
        <f t="shared" si="1096"/>
        <v>78.221380864213643</v>
      </c>
      <c r="AFQ214" s="115">
        <f t="shared" si="1547"/>
        <v>85.415540538899279</v>
      </c>
      <c r="AFR214" s="15">
        <f t="shared" si="1548"/>
        <v>8.8868917207767894E-4</v>
      </c>
      <c r="AFS214" s="11"/>
      <c r="AFT214" s="11">
        <f t="shared" si="1761"/>
        <v>8.9707590176789831E-4</v>
      </c>
      <c r="AFU214" s="10">
        <f t="shared" si="1549"/>
        <v>85.454169746711557</v>
      </c>
      <c r="AFV214" s="9">
        <f t="shared" si="1097"/>
        <v>92.58098136875094</v>
      </c>
      <c r="AFW214" s="9">
        <f t="shared" si="1098"/>
        <v>78.088680094131092</v>
      </c>
      <c r="AFX214" s="115">
        <f t="shared" si="1550"/>
        <v>85.334830731441016</v>
      </c>
      <c r="AFY214" s="15">
        <f t="shared" si="1551"/>
        <v>8.9511157686425588E-4</v>
      </c>
      <c r="AFZ214" s="11"/>
      <c r="AGA214" s="11">
        <f t="shared" si="1762"/>
        <v>9.0349061041592111E-4</v>
      </c>
      <c r="AGB214" s="10">
        <f t="shared" si="1552"/>
        <v>85.372977633227237</v>
      </c>
      <c r="AGC214" s="9">
        <f t="shared" si="1099"/>
        <v>92.551845931647946</v>
      </c>
      <c r="AGD214" s="9">
        <f t="shared" si="1100"/>
        <v>77.955988919036727</v>
      </c>
      <c r="AGE214" s="115">
        <f t="shared" si="1553"/>
        <v>85.253917425342337</v>
      </c>
      <c r="AGF214" s="15">
        <f t="shared" si="1554"/>
        <v>9.0150765835402805E-4</v>
      </c>
      <c r="AGG214" s="11"/>
      <c r="AGH214" s="11">
        <f t="shared" si="1763"/>
        <v>9.0987886175201049E-4</v>
      </c>
      <c r="AGI214" s="10">
        <f t="shared" si="1555"/>
        <v>85.291579694385206</v>
      </c>
      <c r="AGJ214" s="9">
        <f t="shared" si="1101"/>
        <v>92.522292628364752</v>
      </c>
      <c r="AGK214" s="9">
        <f t="shared" si="1102"/>
        <v>77.823306526452626</v>
      </c>
      <c r="AGL214" s="115">
        <f t="shared" si="1556"/>
        <v>85.172799577408682</v>
      </c>
      <c r="AGM214" s="15">
        <f t="shared" si="1557"/>
        <v>9.0787738804674347E-4</v>
      </c>
      <c r="AGN214" s="11"/>
      <c r="AGO214" s="11">
        <f t="shared" si="1764"/>
        <v>9.1624062686064892E-4</v>
      </c>
      <c r="AGP214" s="10">
        <f t="shared" si="1558"/>
        <v>85.209974922432238</v>
      </c>
      <c r="AGQ214" s="9">
        <f t="shared" si="1103"/>
        <v>92.492320223606399</v>
      </c>
      <c r="AGR214" s="9">
        <f t="shared" si="1104"/>
        <v>77.690632110240628</v>
      </c>
      <c r="AGS214" s="115">
        <f t="shared" si="1559"/>
        <v>85.091476166923513</v>
      </c>
      <c r="AGT214" s="15">
        <f t="shared" si="1560"/>
        <v>9.1422073943568985E-4</v>
      </c>
      <c r="AGU214" s="11"/>
      <c r="AGV214" s="11">
        <f t="shared" si="1765"/>
        <v>9.2257587884590807E-4</v>
      </c>
      <c r="AGW214" s="10">
        <f t="shared" si="1561"/>
        <v>85.128162332069024</v>
      </c>
      <c r="AGX214" s="9">
        <f t="shared" si="1105"/>
        <v>92.461927520462936</v>
      </c>
      <c r="AGY214" s="9">
        <f t="shared" si="1106"/>
        <v>77.557964870681758</v>
      </c>
      <c r="AGZ214" s="115">
        <f t="shared" si="1562"/>
        <v>85.009946195572354</v>
      </c>
      <c r="AHA214" s="15">
        <f t="shared" si="1563"/>
        <v>9.2053768798851688E-4</v>
      </c>
      <c r="AHB214" s="11"/>
      <c r="AHC214" s="11">
        <f t="shared" si="1766"/>
        <v>9.288845928122775E-4</v>
      </c>
      <c r="AHD214" s="10">
        <f t="shared" si="1564"/>
        <v>85.046140960370451</v>
      </c>
      <c r="AHE214" s="9">
        <f t="shared" si="1107"/>
        <v>92.431113360174479</v>
      </c>
      <c r="AHF214" s="9">
        <f t="shared" si="1108"/>
        <v>77.425304014549283</v>
      </c>
      <c r="AHG214" s="115">
        <f t="shared" si="1565"/>
        <v>84.928208687361888</v>
      </c>
      <c r="AHH214" s="15">
        <f t="shared" si="1566"/>
        <v>9.268282111282067E-4</v>
      </c>
      <c r="AHI214" s="11"/>
      <c r="AHJ214" s="11">
        <f t="shared" si="1767"/>
        <v>9.3516674584562861E-4</v>
      </c>
      <c r="AHK214" s="10">
        <f t="shared" si="1567"/>
        <v>84.963909866700831</v>
      </c>
      <c r="AHL214" s="9">
        <f t="shared" si="1109"/>
        <v>92.399876621892503</v>
      </c>
      <c r="AHM214" s="9">
        <f t="shared" si="1110"/>
        <v>77.24444553511394</v>
      </c>
      <c r="AHN214" s="115">
        <f t="shared" si="1568"/>
        <v>84.822161078503228</v>
      </c>
      <c r="AHO214" s="15">
        <f t="shared" si="1569"/>
        <v>9.3606954210243324E-4</v>
      </c>
      <c r="AHP214" s="11"/>
      <c r="AHQ214" s="11">
        <f t="shared" si="1768"/>
        <v>9.4441223485205853E-4</v>
      </c>
      <c r="AHR214" s="10">
        <f t="shared" si="1570"/>
        <v>84.857264004613484</v>
      </c>
      <c r="AHS214" s="9">
        <f t="shared" si="1111"/>
        <v>92.368013859970688</v>
      </c>
      <c r="AHT214" s="9">
        <f t="shared" si="1112"/>
        <v>77.18531127086591</v>
      </c>
      <c r="AHU214" s="115">
        <f t="shared" si="1571"/>
        <v>84.776662565418292</v>
      </c>
      <c r="AHV214" s="15">
        <f t="shared" si="1572"/>
        <v>9.3775395626055256E-4</v>
      </c>
      <c r="AHW214" s="11"/>
      <c r="AHX214" s="11">
        <f t="shared" si="1769"/>
        <v>9.4606844561092673E-4</v>
      </c>
      <c r="AHY214" s="10">
        <f t="shared" si="1573"/>
        <v>84.811423322236095</v>
      </c>
      <c r="AHZ214" s="9">
        <f t="shared" si="1113"/>
        <v>92.336036323722169</v>
      </c>
      <c r="AIA214" s="9">
        <f t="shared" si="1114"/>
        <v>77.925326407568576</v>
      </c>
      <c r="AIB214" s="115">
        <f t="shared" si="1574"/>
        <v>85.130681365645373</v>
      </c>
      <c r="AIC214" s="15">
        <f t="shared" si="1575"/>
        <v>8.9007211707444812E-4</v>
      </c>
      <c r="AID214" s="11"/>
      <c r="AIE214" s="11">
        <f t="shared" si="1770"/>
        <v>8.9815295698952434E-4</v>
      </c>
      <c r="AIF214" s="10">
        <f t="shared" si="1576"/>
        <v>85.166764008442271</v>
      </c>
      <c r="AIG214" s="9">
        <f t="shared" si="1115"/>
        <v>92.307228026947612</v>
      </c>
      <c r="AIH214" s="9">
        <f t="shared" si="1116"/>
        <v>78.774207725216527</v>
      </c>
      <c r="AII214" s="115">
        <f t="shared" si="1577"/>
        <v>85.54071787608207</v>
      </c>
      <c r="AIJ214" s="15">
        <f t="shared" si="1578"/>
        <v>8.3586194576514927E-4</v>
      </c>
      <c r="AIK214" s="11"/>
      <c r="AIL214" s="11">
        <f t="shared" si="1771"/>
        <v>8.4369729049845192E-4</v>
      </c>
      <c r="AIM214" s="10">
        <f t="shared" si="1579"/>
        <v>85.578262395861756</v>
      </c>
      <c r="AIN214" s="9">
        <f t="shared" si="1117"/>
        <v>92.281822026760082</v>
      </c>
      <c r="AIO214" s="9">
        <f t="shared" si="1118"/>
        <v>79.764346771113381</v>
      </c>
      <c r="AIP214" s="115">
        <f t="shared" si="1580"/>
        <v>86.023084398936732</v>
      </c>
      <c r="AIQ214" s="15">
        <f t="shared" si="1581"/>
        <v>7.7313718519387686E-4</v>
      </c>
      <c r="AIR214" s="11"/>
      <c r="AIS214" s="11">
        <f t="shared" si="1772"/>
        <v>7.8071318151585469E-4</v>
      </c>
      <c r="AIT214" s="10">
        <f t="shared" si="1582"/>
        <v>86.062249865929061</v>
      </c>
      <c r="AIU214" s="9">
        <f t="shared" si="1119"/>
        <v>92.260085992325429</v>
      </c>
      <c r="AIV214" s="9">
        <f t="shared" si="1120"/>
        <v>80.955170520445989</v>
      </c>
      <c r="AIW214" s="115">
        <f t="shared" si="1583"/>
        <v>86.607628256385709</v>
      </c>
      <c r="AIX214" s="15">
        <f t="shared" si="1584"/>
        <v>6.9824388291407277E-4</v>
      </c>
      <c r="AIY214" s="11"/>
      <c r="AIZ214" s="11">
        <f t="shared" si="1773"/>
        <v>7.0554251166484328E-4</v>
      </c>
      <c r="AJA214" s="10">
        <f t="shared" si="1585"/>
        <v>86.648611011461298</v>
      </c>
      <c r="AJB214" s="9">
        <f t="shared" si="1121"/>
        <v>92.242357105438899</v>
      </c>
      <c r="AJC214" s="9">
        <f t="shared" si="1122"/>
        <v>82.46780620373336</v>
      </c>
      <c r="AJD214" s="115">
        <f t="shared" si="1586"/>
        <v>87.35508165458613</v>
      </c>
      <c r="AJE214" s="15">
        <f t="shared" si="1587"/>
        <v>6.0372148666879575E-4</v>
      </c>
      <c r="AJF214" s="11"/>
      <c r="AJG214" s="11">
        <f t="shared" si="1774"/>
        <v>6.1071677037838638E-4</v>
      </c>
      <c r="AJH214" s="10">
        <f t="shared" si="1588"/>
        <v>87.398147491765428</v>
      </c>
      <c r="AJI214" s="9">
        <f t="shared" si="1123"/>
        <v>92.229103304137226</v>
      </c>
      <c r="AJJ214" s="9">
        <f t="shared" si="1124"/>
        <v>84.637816716911061</v>
      </c>
      <c r="AJK214" s="115">
        <f t="shared" si="1589"/>
        <v>88.433460010524144</v>
      </c>
      <c r="AJL214" s="15">
        <f t="shared" si="1590"/>
        <v>4.6887298150643305E-4</v>
      </c>
      <c r="AJM214" s="11"/>
      <c r="AJN214" s="11">
        <f t="shared" si="1775"/>
        <v>4.755193475818783E-4</v>
      </c>
      <c r="AJO214" s="10">
        <f t="shared" si="1591"/>
        <v>88.479041501275518</v>
      </c>
      <c r="AJP214" s="9">
        <f t="shared" si="1125"/>
        <v>92.221109056359921</v>
      </c>
      <c r="AJQ214" s="9">
        <f t="shared" si="1126"/>
        <v>89.26521563261123</v>
      </c>
      <c r="AJR214" s="115">
        <f t="shared" si="1592"/>
        <v>90.743162344485569</v>
      </c>
      <c r="AJS214" s="15">
        <f t="shared" si="1593"/>
        <v>1.8256965360001403E-4</v>
      </c>
      <c r="AJT214" s="11"/>
      <c r="AJU214" s="11">
        <f t="shared" si="1776"/>
        <v>1.8877410003055728E-4</v>
      </c>
      <c r="AJV214" s="10">
        <f t="shared" si="1594"/>
        <v>90.792093038193002</v>
      </c>
      <c r="AJW214" s="9">
        <f t="shared" si="1127"/>
        <v>92.219896995651425</v>
      </c>
      <c r="AJX214" s="9">
        <f t="shared" si="1128"/>
        <v>89.349450626011702</v>
      </c>
      <c r="AJY214" s="115">
        <f t="shared" si="1595"/>
        <v>90.784673810831563</v>
      </c>
      <c r="AJZ214" s="15">
        <f t="shared" si="1596"/>
        <v>1.7729204820853331E-4</v>
      </c>
      <c r="AKA214" s="11"/>
      <c r="AKB214" s="11">
        <f t="shared" si="1777"/>
        <v>1.8348689933611872E-4</v>
      </c>
      <c r="AKC214" s="10">
        <f t="shared" si="1597"/>
        <v>90.833598399744034</v>
      </c>
      <c r="AKD214" s="9">
        <f t="shared" si="1129"/>
        <v>92.218753997035606</v>
      </c>
      <c r="AKE214" s="9">
        <f t="shared" si="1130"/>
        <v>89.434480462373472</v>
      </c>
      <c r="AKF214" s="115">
        <f t="shared" si="1598"/>
        <v>90.826617229704539</v>
      </c>
      <c r="AKG214" s="15">
        <f t="shared" si="1599"/>
        <v>1.7196961523270656E-4</v>
      </c>
      <c r="AKH214" s="11"/>
      <c r="AKI214" s="11">
        <f t="shared" si="1778"/>
        <v>1.7815511594228663E-4</v>
      </c>
      <c r="AKJ214" s="10">
        <f t="shared" si="1600"/>
        <v>90.87553624089162</v>
      </c>
      <c r="AKK214" s="9">
        <f t="shared" si="1131"/>
        <v>92.217678595557842</v>
      </c>
      <c r="AKL214" s="9">
        <f t="shared" si="1132"/>
        <v>89.520297639248355</v>
      </c>
      <c r="AKM214" s="115">
        <f t="shared" si="1601"/>
        <v>90.868988117403092</v>
      </c>
      <c r="AKN214" s="15">
        <f t="shared" si="1602"/>
        <v>1.6660272757606931E-4</v>
      </c>
      <c r="AKO214" s="11"/>
      <c r="AKP214" s="11">
        <f t="shared" si="1779"/>
        <v>1.7277912684263765E-4</v>
      </c>
      <c r="AKQ214" s="10">
        <f t="shared" si="1603"/>
        <v>90.917902054444099</v>
      </c>
      <c r="AKR214" s="9">
        <f t="shared" si="1133"/>
        <v>92.216669269688822</v>
      </c>
      <c r="AKS214" s="9">
        <f t="shared" si="1134"/>
        <v>89.606894559544187</v>
      </c>
      <c r="AKT214" s="115">
        <f t="shared" si="1604"/>
        <v>90.911781914616512</v>
      </c>
      <c r="AKU214" s="15">
        <f t="shared" si="1605"/>
        <v>1.6119176049348897E-4</v>
      </c>
      <c r="AKV214" s="11"/>
      <c r="AKW214" s="11">
        <f t="shared" si="1780"/>
        <v>1.6735931137234095E-4</v>
      </c>
      <c r="AKX214" s="10">
        <f t="shared" si="1606"/>
        <v>90.960691257653878</v>
      </c>
      <c r="AKY214" s="9">
        <f t="shared" si="1135"/>
        <v>92.215724441445602</v>
      </c>
      <c r="AKZ214" s="9">
        <f t="shared" si="1136"/>
        <v>89.69426353312511</v>
      </c>
      <c r="ALA214" s="115">
        <f t="shared" si="1607"/>
        <v>90.954993987285349</v>
      </c>
      <c r="ALB214" s="15">
        <f t="shared" si="1608"/>
        <v>1.5573709149981435E-4</v>
      </c>
      <c r="ALC214" s="11"/>
      <c r="ALD214" s="11">
        <f t="shared" si="1781"/>
        <v>1.618960511163848E-4</v>
      </c>
      <c r="ALE214" s="10">
        <f t="shared" si="1609"/>
        <v>91.003899193092636</v>
      </c>
      <c r="ALF214" s="9">
        <f t="shared" si="1137"/>
        <v>92.21484247653035</v>
      </c>
      <c r="ALG214" s="9">
        <f t="shared" si="1138"/>
        <v>89.782396778489215</v>
      </c>
      <c r="ALH214" s="115">
        <f t="shared" si="1610"/>
        <v>90.998619627509783</v>
      </c>
      <c r="ALI214" s="15">
        <f t="shared" si="1611"/>
        <v>1.5023910027480369E-4</v>
      </c>
      <c r="ALJ214" s="11"/>
      <c r="ALK214" s="11">
        <f t="shared" si="1782"/>
        <v>1.5638972981414301E-4</v>
      </c>
      <c r="ALL214" s="10">
        <f t="shared" si="1612"/>
        <v>91.047521129574008</v>
      </c>
      <c r="ALM214" s="9">
        <f t="shared" si="1139"/>
        <v>92.21402168448661</v>
      </c>
      <c r="ALN214" s="9">
        <f t="shared" si="1140"/>
        <v>89.871286424518701</v>
      </c>
      <c r="ALO214" s="115">
        <f t="shared" si="1613"/>
        <v>91.042654054502663</v>
      </c>
      <c r="ALP214" s="15">
        <f t="shared" si="1614"/>
        <v>1.4469816856469973E-4</v>
      </c>
      <c r="ALQ214" s="12"/>
      <c r="ALR214" s="11">
        <f t="shared" si="1783"/>
        <v>1.5084073326056009E-4</v>
      </c>
      <c r="ALS214" s="10">
        <f t="shared" si="1615"/>
        <v>91.09155226312123</v>
      </c>
      <c r="ALT214" s="9">
        <f t="shared" si="1141"/>
        <v>92.213260318872955</v>
      </c>
      <c r="ALU214" s="9">
        <f t="shared" si="1142"/>
        <v>89.960924512304047</v>
      </c>
      <c r="ALV214" s="115">
        <f t="shared" si="1616"/>
        <v>91.087092415588501</v>
      </c>
      <c r="ALW214" s="15">
        <f t="shared" si="1617"/>
        <v>1.3911468008027632E-4</v>
      </c>
      <c r="ALX214" s="12"/>
      <c r="ALY214" s="11">
        <f t="shared" si="1784"/>
        <v>1.4524944920384875E-4</v>
      </c>
      <c r="ALZ214" s="10">
        <f t="shared" si="1618"/>
        <v>91.135987717980441</v>
      </c>
      <c r="AMA214" s="9">
        <f t="shared" si="1143"/>
        <v>92.212556577453753</v>
      </c>
      <c r="AMB214" s="9">
        <f t="shared" si="1144"/>
        <v>90.051302997039315</v>
      </c>
      <c r="AMC214" s="115">
        <f t="shared" si="1619"/>
        <v>91.131929787246534</v>
      </c>
      <c r="AMD214" s="15">
        <f t="shared" si="1620"/>
        <v>1.3348902039155496E-4</v>
      </c>
      <c r="AME214" s="12"/>
      <c r="AMF214" s="11">
        <f t="shared" si="1785"/>
        <v>1.3961626723988857E-4</v>
      </c>
      <c r="AMG214" s="10">
        <f t="shared" si="1621"/>
        <v>91.180822547677991</v>
      </c>
      <c r="AMH214" s="9">
        <f t="shared" si="1145"/>
        <v>92.211908602406837</v>
      </c>
      <c r="AMI214" s="9">
        <f t="shared" si="1146"/>
        <v>90.142413749988123</v>
      </c>
      <c r="AMJ214" s="115">
        <f t="shared" si="1622"/>
        <v>91.177161176197473</v>
      </c>
      <c r="AMK214" s="15">
        <f t="shared" si="1623"/>
        <v>1.2782157681921224E-4</v>
      </c>
      <c r="AML214" s="12"/>
      <c r="AMM214" s="11">
        <f t="shared" si="1786"/>
        <v>1.339415787032999E-4</v>
      </c>
      <c r="AMN214" s="10">
        <f t="shared" si="1624"/>
        <v>91.226051736121519</v>
      </c>
      <c r="AMO214" s="9">
        <f t="shared" si="1147"/>
        <v>92.211314480547841</v>
      </c>
      <c r="AMP214" s="9">
        <f t="shared" si="1148"/>
        <v>90.23424856051713</v>
      </c>
      <c r="AMQ214" s="115">
        <f t="shared" si="1625"/>
        <v>91.222781520532493</v>
      </c>
      <c r="AMR214" s="15">
        <f t="shared" si="1626"/>
        <v>1.2211273832282921E-4</v>
      </c>
      <c r="AMS214" s="12"/>
      <c r="AMT214" s="11">
        <f t="shared" si="1787"/>
        <v>1.2822577655542479E-4</v>
      </c>
      <c r="AMU214" s="10">
        <f t="shared" si="1627"/>
        <v>91.271670198742981</v>
      </c>
      <c r="AMV214" s="9">
        <f t="shared" si="1149"/>
        <v>92.210772243570943</v>
      </c>
      <c r="AMW214" s="9">
        <f t="shared" si="1150"/>
        <v>90.326799138197259</v>
      </c>
      <c r="AMX214" s="115">
        <f t="shared" si="1628"/>
        <v>91.268785690884101</v>
      </c>
      <c r="AMY214" s="15">
        <f t="shared" si="1629"/>
        <v>1.1636289538599334E-4</v>
      </c>
      <c r="AMZ214" s="12"/>
      <c r="ANA214" s="11">
        <f t="shared" si="1788"/>
        <v>1.224692552691426E-4</v>
      </c>
      <c r="ANB214" s="10">
        <f t="shared" si="1630"/>
        <v>91.317672783683648</v>
      </c>
      <c r="ANC214" s="9">
        <f t="shared" si="1151"/>
        <v>92.210279868305705</v>
      </c>
      <c r="AND214" s="9">
        <f t="shared" si="1152"/>
        <v>90.420057114970419</v>
      </c>
      <c r="ANE214" s="115">
        <f t="shared" si="1631"/>
        <v>91.315168491638062</v>
      </c>
      <c r="ANF214" s="15">
        <f t="shared" si="1632"/>
        <v>1.1057243989831779E-4</v>
      </c>
      <c r="ANG214" s="12"/>
      <c r="ANH214" s="11">
        <f t="shared" si="1789"/>
        <v>1.1667241071066297E-4</v>
      </c>
      <c r="ANI214" s="10">
        <f t="shared" si="1633"/>
        <v>91.364054273019804</v>
      </c>
      <c r="ANJ214" s="9">
        <f t="shared" si="1153"/>
        <v>92.20983527698975</v>
      </c>
      <c r="ANK214" s="9">
        <f t="shared" si="1154"/>
        <v>90.514014047377444</v>
      </c>
      <c r="ANL214" s="115">
        <f t="shared" si="1634"/>
        <v>91.361924662183597</v>
      </c>
      <c r="ANM214" s="15">
        <f t="shared" si="1635"/>
        <v>1.0474176503468879E-4</v>
      </c>
      <c r="ANN214" s="12"/>
      <c r="ANO214" s="11">
        <f t="shared" si="1790"/>
        <v>1.1083564001853969E-4</v>
      </c>
      <c r="ANP214" s="10">
        <f t="shared" si="1636"/>
        <v>91.410809384026834</v>
      </c>
      <c r="ANQ214" s="9">
        <f t="shared" si="1155"/>
        <v>92.209436337556923</v>
      </c>
      <c r="ANR214" s="9">
        <f t="shared" si="1156"/>
        <v>90.608661418850119</v>
      </c>
      <c r="ANS214" s="115">
        <f t="shared" si="1637"/>
        <v>91.409048878203521</v>
      </c>
      <c r="ANT214" s="15">
        <f t="shared" si="1638"/>
        <v>9.887126513149202E-5</v>
      </c>
      <c r="ANU214" s="12"/>
      <c r="ANV214" s="11">
        <f t="shared" si="1791"/>
        <v>1.0495934147970914E-4</v>
      </c>
      <c r="ANW214" s="10">
        <f t="shared" si="1639"/>
        <v>91.457932770482955</v>
      </c>
      <c r="ANX214" s="9">
        <f t="shared" si="1157"/>
        <v>92.209080863940585</v>
      </c>
      <c r="ANY214" s="9">
        <f t="shared" si="1158"/>
        <v>90.703990642060731</v>
      </c>
      <c r="ANZ214" s="115">
        <f t="shared" si="1640"/>
        <v>91.456535753000651</v>
      </c>
      <c r="AOA214" s="15">
        <f t="shared" si="1641"/>
        <v>9.2961335560228414E-5</v>
      </c>
      <c r="AOB214" s="12"/>
      <c r="AOC214" s="11">
        <f t="shared" si="1792"/>
        <v>9.904391440293604E-5</v>
      </c>
      <c r="AOD214" s="10">
        <f t="shared" si="1642"/>
        <v>91.505419024009143</v>
      </c>
      <c r="AOE214" s="9">
        <f t="shared" si="1159"/>
        <v>92.208766616391728</v>
      </c>
      <c r="AOF214" s="9">
        <f t="shared" si="1160"/>
        <v>90.799993061330127</v>
      </c>
      <c r="AOG214" s="115">
        <f t="shared" si="1643"/>
        <v>91.504379838860928</v>
      </c>
      <c r="AOH214" s="15">
        <f t="shared" si="1644"/>
        <v>8.7012372598425068E-5</v>
      </c>
      <c r="AOI214" s="12"/>
      <c r="AOJ214" s="11">
        <f t="shared" si="1793"/>
        <v>9.3089758989588927E-5</v>
      </c>
      <c r="AOK214" s="10">
        <f t="shared" si="1645"/>
        <v>91.553262675445538</v>
      </c>
      <c r="AOL214" s="9">
        <f t="shared" si="1161"/>
        <v>92.208491301811492</v>
      </c>
      <c r="AOM214" s="9">
        <f t="shared" si="1162"/>
        <v>90.896659955088595</v>
      </c>
      <c r="AON214" s="115">
        <f t="shared" si="1646"/>
        <v>91.552575628450043</v>
      </c>
      <c r="AOO214" s="15">
        <f t="shared" si="1647"/>
        <v>8.1024773298186541E-5</v>
      </c>
      <c r="AOP214" s="12"/>
      <c r="AOQ214" s="11">
        <f t="shared" si="1794"/>
        <v>8.7097276202065271E-5</v>
      </c>
      <c r="AOR214" s="10">
        <f t="shared" si="1648"/>
        <v>91.601458196261333</v>
      </c>
      <c r="AOS214" s="9">
        <f t="shared" si="1163"/>
        <v>92.208252574097713</v>
      </c>
      <c r="AOT214" s="9">
        <f t="shared" si="1164"/>
        <v>90.99398253839378</v>
      </c>
      <c r="AOU214" s="115">
        <f t="shared" si="1649"/>
        <v>91.601117556245754</v>
      </c>
      <c r="AOV214" s="15">
        <f t="shared" si="1650"/>
        <v>7.4998935352071068E-5</v>
      </c>
      <c r="AOW214" s="12"/>
      <c r="AOX214" s="11">
        <f t="shared" si="1795"/>
        <v>8.1066867629599133E-5</v>
      </c>
      <c r="AOY214" s="10">
        <f t="shared" si="1815"/>
        <v>91.649999999999991</v>
      </c>
      <c r="AOZ214" s="9">
        <f t="shared" si="1165"/>
        <v>92.208048034505111</v>
      </c>
      <c r="APA214" s="9"/>
      <c r="APB214" s="97">
        <f t="shared" si="1652"/>
        <v>91.649999999999991</v>
      </c>
      <c r="APC214" s="15">
        <f t="shared" si="1816"/>
        <v>6.8935256956970705E-5</v>
      </c>
      <c r="APD214" s="11"/>
      <c r="APE214" s="11"/>
    </row>
    <row r="215" spans="1:1097" x14ac:dyDescent="0.2">
      <c r="A215" s="183"/>
      <c r="B215" s="183"/>
      <c r="C215" s="1">
        <f t="shared" si="1654"/>
        <v>180</v>
      </c>
      <c r="D215" s="1">
        <f t="shared" si="1655"/>
        <v>6024.5844021139956</v>
      </c>
      <c r="E215" s="1">
        <f t="shared" si="1656"/>
        <v>-16317921.817764627</v>
      </c>
      <c r="F215" s="2">
        <f t="shared" si="1657"/>
        <v>113.16</v>
      </c>
      <c r="G215" s="8">
        <f t="shared" si="1658"/>
        <v>1.9810000000000001E-3</v>
      </c>
      <c r="H215" s="6">
        <f t="shared" si="1659"/>
        <v>0.14400020254000001</v>
      </c>
      <c r="I215" s="2">
        <f t="shared" si="1660"/>
        <v>3500</v>
      </c>
      <c r="J215" s="3">
        <f t="shared" si="857"/>
        <v>58.333333333333336</v>
      </c>
      <c r="K215" s="3">
        <f t="shared" si="858"/>
        <v>366.52</v>
      </c>
      <c r="L215" s="1">
        <f t="shared" si="1661"/>
        <v>0.82</v>
      </c>
      <c r="M215" s="1">
        <f t="shared" si="1662"/>
        <v>0.66</v>
      </c>
      <c r="N215" s="1">
        <f t="shared" si="1797"/>
        <v>0.54120000000000001</v>
      </c>
      <c r="O215" s="3">
        <f t="shared" si="1167"/>
        <v>7.5227878787878781</v>
      </c>
      <c r="P215" s="40">
        <f t="shared" si="859"/>
        <v>570.9796</v>
      </c>
      <c r="Q215" s="1">
        <f t="shared" si="1663"/>
        <v>21.51</v>
      </c>
      <c r="R215" s="1">
        <f t="shared" si="1664"/>
        <v>151</v>
      </c>
      <c r="S215" s="2">
        <f t="shared" si="1665"/>
        <v>12587.54</v>
      </c>
      <c r="T215" s="1">
        <f t="shared" si="860"/>
        <v>83.916933333333333</v>
      </c>
      <c r="U215" s="7">
        <f t="shared" si="1666"/>
        <v>9.1849501318337995E-2</v>
      </c>
      <c r="V215" s="7">
        <f t="shared" si="861"/>
        <v>6.6258942829124593E-3</v>
      </c>
      <c r="W215" s="159">
        <f t="shared" si="1667"/>
        <v>3.4283282369456214E-2</v>
      </c>
      <c r="X215" s="40">
        <f t="shared" si="1798"/>
        <v>8095.2484858865882</v>
      </c>
      <c r="Y215" s="1">
        <f t="shared" si="1668"/>
        <v>0</v>
      </c>
      <c r="Z215" s="1">
        <f t="shared" si="1669"/>
        <v>113.16</v>
      </c>
      <c r="AA215" s="1">
        <f t="shared" si="1670"/>
        <v>91.649999999999991</v>
      </c>
      <c r="AB215" s="6">
        <f t="shared" si="863"/>
        <v>0.2895550479995273</v>
      </c>
      <c r="AC215" s="1">
        <f t="shared" si="1671"/>
        <v>526.19133708825245</v>
      </c>
      <c r="AD215" s="40">
        <f t="shared" si="1799"/>
        <v>36363.626619283568</v>
      </c>
      <c r="AE215" s="1">
        <f t="shared" si="1800"/>
        <v>0.15947988387208822</v>
      </c>
      <c r="AF215" s="2">
        <f t="shared" si="1801"/>
        <v>30</v>
      </c>
      <c r="AG215" s="10">
        <f t="shared" si="1802"/>
        <v>4.7843965161626469</v>
      </c>
      <c r="AH215" s="12">
        <f t="shared" si="1803"/>
        <v>0.41922636452480733</v>
      </c>
      <c r="AI215" s="43">
        <f t="shared" si="868"/>
        <v>-1.5083288295353391E-5</v>
      </c>
      <c r="AJ215" s="93">
        <f t="shared" si="869"/>
        <v>3.7999463948265743E-6</v>
      </c>
      <c r="AK215" s="43">
        <f t="shared" si="1168"/>
        <v>0</v>
      </c>
      <c r="AL215" s="43">
        <f t="shared" si="870"/>
        <v>3.4131698456552897E-4</v>
      </c>
      <c r="AM215" s="43"/>
      <c r="AN215" s="43">
        <f t="shared" si="1817"/>
        <v>0</v>
      </c>
      <c r="AO215" s="10">
        <f t="shared" si="1804"/>
        <v>93.782167892089021</v>
      </c>
      <c r="AP215" s="9"/>
      <c r="AQ215" s="9">
        <f t="shared" si="1805"/>
        <v>93.642362230760185</v>
      </c>
      <c r="AR215" s="104">
        <f t="shared" si="1171"/>
        <v>93.642362230760185</v>
      </c>
      <c r="AS215" s="15">
        <f t="shared" si="1806"/>
        <v>0</v>
      </c>
      <c r="AT215" s="49"/>
      <c r="AU215" s="11">
        <f t="shared" si="1807"/>
        <v>8.6352119453127893E-6</v>
      </c>
      <c r="AV215" s="10">
        <f t="shared" si="1808"/>
        <v>93.712263705663418</v>
      </c>
      <c r="AW215" s="9">
        <f t="shared" si="1809"/>
        <v>93.642362230760185</v>
      </c>
      <c r="AX215" s="9">
        <f t="shared" si="1810"/>
        <v>93.502668345383498</v>
      </c>
      <c r="AY215" s="97">
        <f t="shared" si="1175"/>
        <v>93.572515288071841</v>
      </c>
      <c r="AZ215" s="15">
        <f t="shared" si="1176"/>
        <v>8.6281406691982299E-6</v>
      </c>
      <c r="BA215" s="49"/>
      <c r="BB215" s="11">
        <f t="shared" si="1811"/>
        <v>1.7263687044315354E-5</v>
      </c>
      <c r="BC215" s="10">
        <f t="shared" si="1812"/>
        <v>93.642411344160337</v>
      </c>
      <c r="BD215" s="9">
        <f t="shared" si="1813"/>
        <v>93.642359523676859</v>
      </c>
      <c r="BE215" s="9">
        <f t="shared" si="875"/>
        <v>93.363085776028385</v>
      </c>
      <c r="BF215" s="97">
        <f t="shared" si="1179"/>
        <v>93.502722649852615</v>
      </c>
      <c r="BG215" s="15">
        <f t="shared" si="1814"/>
        <v>1.7249238743898966E-5</v>
      </c>
      <c r="BH215" s="49"/>
      <c r="BI215" s="11">
        <f t="shared" si="1181"/>
        <v>2.5885118455625832E-5</v>
      </c>
      <c r="BJ215" s="10">
        <f t="shared" si="1182"/>
        <v>93.572607876952276</v>
      </c>
      <c r="BK215" s="9">
        <f t="shared" si="876"/>
        <v>93.642348704180222</v>
      </c>
      <c r="BL215" s="9">
        <f t="shared" si="1183"/>
        <v>93.223614047806166</v>
      </c>
      <c r="BM215" s="97">
        <f t="shared" si="1184"/>
        <v>93.432981375993194</v>
      </c>
      <c r="BN215" s="15">
        <f t="shared" si="1185"/>
        <v>2.5862989697233273E-5</v>
      </c>
      <c r="BO215" s="49"/>
      <c r="BP215" s="11">
        <f t="shared" si="1186"/>
        <v>3.449920103414572E-5</v>
      </c>
      <c r="BQ215" s="10">
        <f t="shared" si="1187"/>
        <v>93.502850372940202</v>
      </c>
      <c r="BR215" s="9">
        <f t="shared" si="877"/>
        <v>93.642324380759973</v>
      </c>
      <c r="BS215" s="9">
        <f t="shared" si="1188"/>
        <v>93.084252671014767</v>
      </c>
      <c r="BT215" s="97">
        <f t="shared" si="1189"/>
        <v>93.36328852588737</v>
      </c>
      <c r="BU215" s="15">
        <f t="shared" si="1190"/>
        <v>3.4469090770849067E-5</v>
      </c>
      <c r="BV215" s="12"/>
      <c r="BW215" s="11">
        <f t="shared" si="1191"/>
        <v>4.3105631369165542E-5</v>
      </c>
      <c r="BX215" s="10">
        <f t="shared" si="1192"/>
        <v>93.433135900999815</v>
      </c>
      <c r="BY215" s="9">
        <f t="shared" si="878"/>
        <v>93.642281176472693</v>
      </c>
      <c r="BZ215" s="9">
        <f t="shared" si="1193"/>
        <v>92.945001141290362</v>
      </c>
      <c r="CA215" s="97">
        <f t="shared" si="1194"/>
        <v>93.293641158881528</v>
      </c>
      <c r="CB215" s="15">
        <f t="shared" si="1195"/>
        <v>4.3067241011686201E-5</v>
      </c>
      <c r="CC215" s="12"/>
      <c r="CD215" s="11">
        <f t="shared" si="1196"/>
        <v>5.1704107821638477E-5</v>
      </c>
      <c r="CE215" s="10">
        <f t="shared" si="1197"/>
        <v>93.363461530427628</v>
      </c>
      <c r="CF215" s="9">
        <f t="shared" si="879"/>
        <v>93.642213729681743</v>
      </c>
      <c r="CG215" s="9">
        <f t="shared" si="1198"/>
        <v>92.805858939759815</v>
      </c>
      <c r="CH215" s="97">
        <f t="shared" si="1199"/>
        <v>93.224036334720779</v>
      </c>
      <c r="CI215" s="15">
        <f t="shared" si="1200"/>
        <v>5.1657141308265216E-5</v>
      </c>
      <c r="CJ215" s="12"/>
      <c r="CK215" s="11">
        <f t="shared" si="1201"/>
        <v>6.0294330560958904E-5</v>
      </c>
      <c r="CL215" s="10">
        <f t="shared" si="1202"/>
        <v>93.293824331383746</v>
      </c>
      <c r="CM215" s="9">
        <f t="shared" si="880"/>
        <v>93.642116694789635</v>
      </c>
      <c r="CN215" s="9">
        <f t="shared" si="1203"/>
        <v>92.66682553319913</v>
      </c>
      <c r="CO215" s="97">
        <f t="shared" si="1204"/>
        <v>93.15447111399439</v>
      </c>
      <c r="CP215" s="15">
        <f t="shared" si="1205"/>
        <v>6.0238494426133554E-5</v>
      </c>
      <c r="CQ215" s="12"/>
      <c r="CR215" s="11">
        <f t="shared" si="1206"/>
        <v>6.8876001600926446E-5</v>
      </c>
      <c r="CS215" s="10">
        <f t="shared" si="1207"/>
        <v>93.224221375333855</v>
      </c>
      <c r="CT215" s="9">
        <f t="shared" si="881"/>
        <v>93.641984742962791</v>
      </c>
      <c r="CU215" s="9">
        <f t="shared" si="882"/>
        <v>92.527900374195028</v>
      </c>
      <c r="CV215" s="97">
        <f t="shared" si="1208"/>
        <v>93.084942558578916</v>
      </c>
      <c r="CW215" s="15">
        <f t="shared" si="1209"/>
        <v>6.8811005042653417E-5</v>
      </c>
      <c r="CX215" s="12"/>
      <c r="CY215" s="11">
        <f t="shared" si="1210"/>
        <v>7.7448824835058715E-5</v>
      </c>
      <c r="CZ215" s="10">
        <f t="shared" si="1211"/>
        <v>93.154649735488874</v>
      </c>
      <c r="DA215" s="9">
        <f t="shared" si="883"/>
        <v>93.641812562848386</v>
      </c>
      <c r="DB215" s="9">
        <f t="shared" si="884"/>
        <v>92.38908290131134</v>
      </c>
      <c r="DC215" s="97">
        <f t="shared" si="1212"/>
        <v>93.015447732079863</v>
      </c>
      <c r="DD215" s="15">
        <f t="shared" si="1213"/>
        <v>7.7374379780996156E-5</v>
      </c>
      <c r="DE215" s="12"/>
      <c r="DF215" s="11">
        <f t="shared" si="1214"/>
        <v>8.6012506071133447E-5</v>
      </c>
      <c r="DG215" s="10">
        <f t="shared" si="1215"/>
        <v>93.085106487243067</v>
      </c>
      <c r="DH215" s="9">
        <f t="shared" si="885"/>
        <v>93.64159486128321</v>
      </c>
      <c r="DI215" s="9">
        <f t="shared" si="886"/>
        <v>92.250372539257384</v>
      </c>
      <c r="DJ215" s="97">
        <f t="shared" si="1216"/>
        <v>92.94598370027029</v>
      </c>
      <c r="DK215" s="15">
        <f t="shared" si="1217"/>
        <v>8.5928327243525851E-5</v>
      </c>
      <c r="DL215" s="12"/>
      <c r="DM215" s="11">
        <f t="shared" si="1218"/>
        <v>9.4566753065139004E-5</v>
      </c>
      <c r="DN215" s="10">
        <f t="shared" si="1219"/>
        <v>93.015588708609016</v>
      </c>
      <c r="DO215" s="9">
        <f t="shared" si="887"/>
        <v>93.641326363994324</v>
      </c>
      <c r="DP215" s="9">
        <f t="shared" si="888"/>
        <v>92.1117686990614</v>
      </c>
      <c r="DQ215" s="97">
        <f t="shared" si="1220"/>
        <v>92.876547531527862</v>
      </c>
      <c r="DR215" s="15">
        <f t="shared" si="1221"/>
        <v>9.4472558044362916E-5</v>
      </c>
      <c r="DS215" s="12"/>
      <c r="DT215" s="11">
        <f t="shared" si="1222"/>
        <v>1.0311127555439809E-4</v>
      </c>
      <c r="DU215" s="10">
        <f t="shared" si="1223"/>
        <v>92.946093480651072</v>
      </c>
      <c r="DV215" s="9">
        <f t="shared" si="889"/>
        <v>93.64100181629135</v>
      </c>
      <c r="DW215" s="9">
        <f t="shared" si="890"/>
        <v>91.973270778247027</v>
      </c>
      <c r="DX215" s="97">
        <f t="shared" si="1224"/>
        <v>92.807136297269182</v>
      </c>
      <c r="DY215" s="15">
        <f t="shared" si="1225"/>
        <v>1.0300678484124926E-4</v>
      </c>
      <c r="DZ215" s="12"/>
      <c r="EA215" s="11">
        <f t="shared" si="1226"/>
        <v>1.1164578529002964E-4</v>
      </c>
      <c r="EB215" s="10">
        <f t="shared" si="1227"/>
        <v>92.876617887916012</v>
      </c>
      <c r="EC215" s="9">
        <f t="shared" si="891"/>
        <v>93.640615983750251</v>
      </c>
      <c r="ED215" s="9">
        <f t="shared" si="892"/>
        <v>91.834878161013407</v>
      </c>
      <c r="EE215" s="97">
        <f t="shared" si="1228"/>
        <v>92.737747072381836</v>
      </c>
      <c r="EF215" s="15">
        <f t="shared" si="1229"/>
        <v>1.1153072236664436E-4</v>
      </c>
      <c r="EG215" s="12"/>
      <c r="EH215" s="11">
        <f t="shared" si="1230"/>
        <v>1.2016999606864713E-4</v>
      </c>
      <c r="EI215" s="10">
        <f t="shared" si="1231"/>
        <v>92.807159018861284</v>
      </c>
      <c r="EJ215" s="9">
        <f t="shared" si="893"/>
        <v>93.640163652888489</v>
      </c>
      <c r="EK215" s="9">
        <f t="shared" si="894"/>
        <v>91.696590218418223</v>
      </c>
      <c r="EL215" s="97">
        <f t="shared" si="1232"/>
        <v>92.668376935653356</v>
      </c>
      <c r="EM215" s="15">
        <f t="shared" si="1233"/>
        <v>1.2004408745813855E-4</v>
      </c>
      <c r="EN215" s="12"/>
      <c r="EO215" s="11">
        <f t="shared" si="1234"/>
        <v>1.2868362376337739E-4</v>
      </c>
      <c r="EP215" s="10">
        <f t="shared" si="1235"/>
        <v>92.737713966280282</v>
      </c>
      <c r="EQ215" s="9">
        <f t="shared" si="895"/>
        <v>93.639639631831329</v>
      </c>
      <c r="ER215" s="9">
        <f t="shared" si="896"/>
        <v>91.558406308564699</v>
      </c>
      <c r="ES215" s="97">
        <f t="shared" si="1236"/>
        <v>92.599022970198007</v>
      </c>
      <c r="ET215" s="15">
        <f t="shared" si="1237"/>
        <v>1.2854659908803954E-4</v>
      </c>
      <c r="EU215" s="12"/>
      <c r="EV215" s="11">
        <f t="shared" si="1238"/>
        <v>1.371863863540827E-4</v>
      </c>
      <c r="EW215" s="10">
        <f t="shared" si="1239"/>
        <v>92.6682798277252</v>
      </c>
      <c r="EX215" s="9">
        <f t="shared" si="897"/>
        <v>93.639038750969178</v>
      </c>
      <c r="EY215" s="9">
        <f t="shared" si="898"/>
        <v>91.420325776790477</v>
      </c>
      <c r="EZ215" s="97">
        <f t="shared" si="1240"/>
        <v>92.529682263879835</v>
      </c>
      <c r="FA215" s="15">
        <f t="shared" si="1241"/>
        <v>1.3703797839231452E-4</v>
      </c>
      <c r="FB215" s="12"/>
      <c r="FC215" s="11">
        <f t="shared" si="1242"/>
        <v>1.456780039569436E-4</v>
      </c>
      <c r="FD215" s="10">
        <f t="shared" si="1243"/>
        <v>92.598853705926274</v>
      </c>
      <c r="FE215" s="9">
        <f t="shared" si="899"/>
        <v>93.638355863605923</v>
      </c>
      <c r="FF215" s="9">
        <f t="shared" si="900"/>
        <v>91.282347955861482</v>
      </c>
      <c r="FG215" s="97">
        <f t="shared" si="1244"/>
        <v>92.460351909733703</v>
      </c>
      <c r="FH215" s="15">
        <f t="shared" si="1245"/>
        <v>1.4551794869866879E-4</v>
      </c>
      <c r="FI215" s="12"/>
      <c r="FJ215" s="11">
        <f t="shared" si="1246"/>
        <v>1.5415819885316939E-4</v>
      </c>
      <c r="FK215" s="10">
        <f t="shared" si="1247"/>
        <v>92.529432709208947</v>
      </c>
      <c r="FL215" s="9">
        <f t="shared" si="901"/>
        <v>93.637585846597958</v>
      </c>
      <c r="FM215" s="9">
        <f t="shared" si="902"/>
        <v>91.144472166166736</v>
      </c>
      <c r="FN215" s="97">
        <f t="shared" si="1248"/>
        <v>92.391029006382354</v>
      </c>
      <c r="FO215" s="15">
        <f t="shared" si="1249"/>
        <v>1.5398623555396414E-4</v>
      </c>
      <c r="FP215" s="12"/>
      <c r="FQ215" s="11">
        <f t="shared" si="1250"/>
        <v>1.6262669551709782E-4</v>
      </c>
      <c r="FR215" s="10">
        <f t="shared" si="1251"/>
        <v>92.460013951906888</v>
      </c>
      <c r="FS215" s="9">
        <f t="shared" si="903"/>
        <v>93.636723600983913</v>
      </c>
      <c r="FT215" s="9">
        <f t="shared" si="904"/>
        <v>91.006697715917468</v>
      </c>
      <c r="FU215" s="97">
        <f t="shared" si="1252"/>
        <v>92.321710658450684</v>
      </c>
      <c r="FV215" s="15">
        <f t="shared" si="1253"/>
        <v>1.6244256675083517E-4</v>
      </c>
      <c r="FW215" s="12"/>
      <c r="FX215" s="11">
        <f t="shared" si="1254"/>
        <v>1.7108322064346949E-4</v>
      </c>
      <c r="FY215" s="10">
        <f t="shared" si="1255"/>
        <v>92.390594554772392</v>
      </c>
      <c r="FZ215" s="9">
        <f t="shared" si="905"/>
        <v>93.635764052604955</v>
      </c>
      <c r="GA215" s="9">
        <f t="shared" si="906"/>
        <v>90.869023901348342</v>
      </c>
      <c r="GB215" s="97">
        <f t="shared" si="1256"/>
        <v>92.252393976976649</v>
      </c>
      <c r="GC215" s="15">
        <f t="shared" si="1257"/>
        <v>1.7088667235355413E-4</v>
      </c>
      <c r="GD215" s="12"/>
      <c r="GE215" s="11">
        <f t="shared" si="1258"/>
        <v>1.7952750317398451E-4</v>
      </c>
      <c r="GF215" s="10">
        <f t="shared" si="1259"/>
        <v>92.321171645383117</v>
      </c>
      <c r="GG215" s="9">
        <f t="shared" si="907"/>
        <v>93.634702152715406</v>
      </c>
      <c r="GH215" s="9">
        <f t="shared" si="908"/>
        <v>90.731450006921165</v>
      </c>
      <c r="GI215" s="97">
        <f t="shared" si="1260"/>
        <v>92.183076079818278</v>
      </c>
      <c r="GJ215" s="15">
        <f t="shared" si="1261"/>
        <v>1.7931828472318303E-4</v>
      </c>
      <c r="GK215" s="12"/>
      <c r="GL215" s="11">
        <f t="shared" si="1262"/>
        <v>1.8795927432313216E-4</v>
      </c>
      <c r="GM215" s="10">
        <f t="shared" si="1263"/>
        <v>92.251742358545215</v>
      </c>
      <c r="GN215" s="9">
        <f t="shared" si="909"/>
        <v>93.633532878583793</v>
      </c>
      <c r="GO215" s="9">
        <f t="shared" si="910"/>
        <v>90.5939753055316</v>
      </c>
      <c r="GP215" s="115">
        <f t="shared" si="1264"/>
        <v>92.11375409205769</v>
      </c>
      <c r="GQ215" s="15">
        <f t="shared" si="1265"/>
        <v>1.8773713854191321E-4</v>
      </c>
      <c r="GR215" s="12"/>
      <c r="GS215" s="11">
        <f t="shared" si="1266"/>
        <v>1.963782676032396E-4</v>
      </c>
      <c r="GT215" s="10">
        <f t="shared" si="1267"/>
        <v>92.182303836693109</v>
      </c>
      <c r="GU215" s="9">
        <f t="shared" si="911"/>
        <v>93.632251234084038</v>
      </c>
      <c r="GV215" s="9">
        <f t="shared" si="912"/>
        <v>90.456599058718055</v>
      </c>
      <c r="GW215" s="115">
        <f t="shared" si="1268"/>
        <v>92.044425146401039</v>
      </c>
      <c r="GX215" s="15">
        <f t="shared" si="1269"/>
        <v>1.9614297083668831E-4</v>
      </c>
      <c r="GY215" s="12"/>
      <c r="GZ215" s="11">
        <f t="shared" si="1270"/>
        <v>2.0478421884880069E-4</v>
      </c>
      <c r="HA215" s="10">
        <f t="shared" si="1271"/>
        <v>92.112853230285396</v>
      </c>
      <c r="HB215" s="9">
        <f t="shared" si="913"/>
        <v>93.630852250276789</v>
      </c>
      <c r="HC215" s="9">
        <f t="shared" si="914"/>
        <v>90.319320516873418</v>
      </c>
      <c r="HD215" s="97">
        <f t="shared" si="1272"/>
        <v>91.975086383575103</v>
      </c>
      <c r="HE215" s="15">
        <f t="shared" si="1273"/>
        <v>2.0453552100202721E-4</v>
      </c>
      <c r="HF215" s="12"/>
      <c r="HG215" s="11">
        <f t="shared" si="1274"/>
        <v>2.1317686624001313E-4</v>
      </c>
      <c r="HH215" s="10">
        <f t="shared" si="1275"/>
        <v>92.043387698197222</v>
      </c>
      <c r="HI215" s="9">
        <f t="shared" si="915"/>
        <v>93.629330985980744</v>
      </c>
      <c r="HJ215" s="9">
        <f t="shared" si="916"/>
        <v>90.182138919457515</v>
      </c>
      <c r="HK215" s="97">
        <f t="shared" si="1276"/>
        <v>91.905734952719129</v>
      </c>
      <c r="HL215" s="15">
        <f t="shared" si="1277"/>
        <v>2.1291453082219341E-4</v>
      </c>
      <c r="HM215" s="12"/>
      <c r="HN215" s="11">
        <f t="shared" si="1278"/>
        <v>2.2155595032566968E-4</v>
      </c>
      <c r="HO215" s="10">
        <f t="shared" si="1279"/>
        <v>91.973904408107984</v>
      </c>
      <c r="HP215" s="9">
        <f t="shared" si="917"/>
        <v>93.627682528333921</v>
      </c>
      <c r="HQ215" s="9">
        <f t="shared" si="918"/>
        <v>90.045053495214361</v>
      </c>
      <c r="HR215" s="115">
        <f t="shared" si="1280"/>
        <v>91.836368011774141</v>
      </c>
      <c r="HS215" s="15">
        <f t="shared" si="1281"/>
        <v>2.2127974449243797E-4</v>
      </c>
      <c r="HT215" s="12"/>
      <c r="HU215" s="11">
        <f t="shared" si="1672"/>
        <v>2.2992121404513465E-4</v>
      </c>
      <c r="HV215" s="10">
        <f t="shared" si="1282"/>
        <v>91.904400536886371</v>
      </c>
      <c r="HW215" s="9">
        <f t="shared" si="919"/>
        <v>93.625901993344769</v>
      </c>
      <c r="HX215" s="9">
        <f t="shared" si="920"/>
        <v>89.908063462388228</v>
      </c>
      <c r="HY215" s="115">
        <f t="shared" si="1283"/>
        <v>91.766982727866491</v>
      </c>
      <c r="HZ215" s="15">
        <f t="shared" si="1284"/>
        <v>2.2963090863969813E-4</v>
      </c>
      <c r="IA215" s="12"/>
      <c r="IB215" s="11">
        <f t="shared" si="1673"/>
        <v>2.3827240274977625E-4</v>
      </c>
      <c r="IC215" s="10">
        <f t="shared" si="1285"/>
        <v>91.834873270969695</v>
      </c>
      <c r="ID215" s="9">
        <f t="shared" si="921"/>
        <v>93.623984526433034</v>
      </c>
      <c r="IE215" s="9">
        <f t="shared" si="922"/>
        <v>89.771168028943976</v>
      </c>
      <c r="IF215" s="115">
        <f t="shared" si="1286"/>
        <v>91.697576277688512</v>
      </c>
      <c r="IG215" s="15">
        <f t="shared" si="1287"/>
        <v>2.3796777234238819E-4</v>
      </c>
      <c r="IH215" s="12"/>
      <c r="II215" s="11">
        <f t="shared" si="1674"/>
        <v>2.4660926422350555E-4</v>
      </c>
      <c r="IJ215" s="10">
        <f t="shared" si="1288"/>
        <v>91.765319806740223</v>
      </c>
      <c r="IK215" s="9">
        <f t="shared" si="923"/>
        <v>93.621925302960349</v>
      </c>
      <c r="IL215" s="9">
        <f t="shared" si="924"/>
        <v>89.634366392788962</v>
      </c>
      <c r="IM215" s="115">
        <f t="shared" si="1289"/>
        <v>91.628145847874663</v>
      </c>
      <c r="IN215" s="15">
        <f t="shared" si="1290"/>
        <v>2.4629008714947788E-4</v>
      </c>
      <c r="IO215" s="12"/>
      <c r="IP215" s="11">
        <f t="shared" si="1675"/>
        <v>2.5493154870259011E-4</v>
      </c>
      <c r="IQ215" s="10">
        <f t="shared" si="1291"/>
        <v>91.695737350897105</v>
      </c>
      <c r="IR215" s="9">
        <f t="shared" si="925"/>
        <v>93.619719528750409</v>
      </c>
      <c r="IS215" s="9">
        <f t="shared" si="926"/>
        <v>89.497657741995084</v>
      </c>
      <c r="IT215" s="115">
        <f t="shared" si="1292"/>
        <v>91.558688635372746</v>
      </c>
      <c r="IU215" s="15">
        <f t="shared" si="1293"/>
        <v>2.5459760709889304E-4</v>
      </c>
      <c r="IV215" s="12"/>
      <c r="IW215" s="11">
        <f t="shared" si="1676"/>
        <v>2.6323900889482034E-4</v>
      </c>
      <c r="IX215" s="10">
        <f t="shared" si="1294"/>
        <v>91.626123120823166</v>
      </c>
      <c r="IY215" s="9">
        <f t="shared" si="927"/>
        <v>93.617362440598754</v>
      </c>
      <c r="IZ215" s="9">
        <f t="shared" si="928"/>
        <v>89.361041255024332</v>
      </c>
      <c r="JA215" s="115">
        <f t="shared" si="1295"/>
        <v>91.489201847811543</v>
      </c>
      <c r="JB215" s="15">
        <f t="shared" si="1296"/>
        <v>2.6289008873507549E-4</v>
      </c>
      <c r="JC215" s="12"/>
      <c r="JD215" s="11">
        <f t="shared" si="1677"/>
        <v>2.7153139999782386E-4</v>
      </c>
      <c r="JE215" s="10">
        <f t="shared" si="1297"/>
        <v>91.556474344948199</v>
      </c>
      <c r="JF215" s="9">
        <f t="shared" si="929"/>
        <v>93.614849306772015</v>
      </c>
      <c r="JG215" s="9">
        <f t="shared" si="930"/>
        <v>89.224516100954688</v>
      </c>
      <c r="JH215" s="115">
        <f t="shared" si="1298"/>
        <v>91.419682703863344</v>
      </c>
      <c r="JI215" s="15">
        <f t="shared" si="1299"/>
        <v>2.7116729112587054E-4</v>
      </c>
      <c r="JJ215" s="12"/>
      <c r="JK215" s="11">
        <f t="shared" si="1678"/>
        <v>2.7980847971670623E-4</v>
      </c>
      <c r="JL215" s="10">
        <f t="shared" si="1300"/>
        <v>91.486788263107172</v>
      </c>
      <c r="JM215" s="9">
        <f t="shared" si="931"/>
        <v>93.612175427496666</v>
      </c>
      <c r="JN215" s="9">
        <f t="shared" si="932"/>
        <v>89.088081439707565</v>
      </c>
      <c r="JO215" s="115">
        <f t="shared" si="1301"/>
        <v>91.350128433602123</v>
      </c>
      <c r="JP215" s="15">
        <f t="shared" si="1302"/>
        <v>2.7942897587865764E-4</v>
      </c>
      <c r="JQ215" s="12"/>
      <c r="JR215" s="11">
        <f t="shared" si="1679"/>
        <v>2.8807000828095608E-4</v>
      </c>
      <c r="JS215" s="10">
        <f t="shared" si="1303"/>
        <v>91.41706212689391</v>
      </c>
      <c r="JT215" s="9">
        <f t="shared" si="933"/>
        <v>93.609336135437132</v>
      </c>
      <c r="JU215" s="9">
        <f t="shared" si="934"/>
        <v>88.951736422277222</v>
      </c>
      <c r="JV215" s="115">
        <f t="shared" si="1304"/>
        <v>91.28053627885717</v>
      </c>
      <c r="JW215" s="15">
        <f t="shared" si="1305"/>
        <v>2.8767490715572686E-4</v>
      </c>
      <c r="JX215" s="12"/>
      <c r="JY215" s="11">
        <f t="shared" si="1680"/>
        <v>2.9631574846057592E-4</v>
      </c>
      <c r="JZ215" s="10">
        <f t="shared" si="1306"/>
        <v>91.347293200010427</v>
      </c>
      <c r="KA215" s="9">
        <f t="shared" si="935"/>
        <v>93.606326796163287</v>
      </c>
      <c r="KB215" s="9">
        <f t="shared" si="936"/>
        <v>88.815480190960471</v>
      </c>
      <c r="KC215" s="115">
        <f t="shared" si="1307"/>
        <v>91.210903493561887</v>
      </c>
      <c r="KD215" s="15">
        <f t="shared" si="1308"/>
        <v>2.9590485168894169E-4</v>
      </c>
      <c r="KE215" s="12"/>
      <c r="KF215" s="11">
        <f t="shared" si="1681"/>
        <v>3.0454546558153354E-4</v>
      </c>
      <c r="KG215" s="10">
        <f t="shared" si="1309"/>
        <v>91.277478758611096</v>
      </c>
      <c r="KH215" s="9">
        <f t="shared" si="937"/>
        <v>93.603142808607302</v>
      </c>
      <c r="KI215" s="9">
        <f t="shared" si="938"/>
        <v>88.679311879587445</v>
      </c>
      <c r="KJ215" s="115">
        <f t="shared" si="1310"/>
        <v>91.141227344097373</v>
      </c>
      <c r="KK215" s="15">
        <f t="shared" si="1311"/>
        <v>3.0411857879373059E-4</v>
      </c>
      <c r="KL215" s="12"/>
      <c r="KM215" s="11">
        <f t="shared" si="1682"/>
        <v>3.1275892754050101E-4</v>
      </c>
      <c r="KN215" s="10">
        <f t="shared" si="1312"/>
        <v>91.207616091641967</v>
      </c>
      <c r="KO215" s="9">
        <f t="shared" si="939"/>
        <v>93.599779605509724</v>
      </c>
      <c r="KP215" s="9">
        <f t="shared" si="940"/>
        <v>88.543230613754403</v>
      </c>
      <c r="KQ215" s="115">
        <f t="shared" si="1313"/>
        <v>91.071505109632056</v>
      </c>
      <c r="KR215" s="15">
        <f t="shared" si="1314"/>
        <v>3.1231586038223656E-4</v>
      </c>
      <c r="KS215" s="12"/>
      <c r="KT215" s="11">
        <f t="shared" si="1683"/>
        <v>3.2095590481879996E-4</v>
      </c>
      <c r="KU215" s="10">
        <f t="shared" si="1315"/>
        <v>91.137702501175738</v>
      </c>
      <c r="KV215" s="9">
        <f t="shared" si="941"/>
        <v>93.596232653854884</v>
      </c>
      <c r="KW215" s="9">
        <f t="shared" si="942"/>
        <v>88.407235511056712</v>
      </c>
      <c r="KX215" s="115">
        <f t="shared" si="1316"/>
        <v>91.001734082455798</v>
      </c>
      <c r="KY215" s="15">
        <f t="shared" si="1317"/>
        <v>3.2049647097583041E-4</v>
      </c>
      <c r="KZ215" s="12"/>
      <c r="LA215" s="11">
        <f t="shared" si="1684"/>
        <v>3.2913617049567455E-4</v>
      </c>
      <c r="LB215" s="10">
        <f t="shared" si="1318"/>
        <v>91.067735302741454</v>
      </c>
      <c r="LC215" s="9">
        <f t="shared" si="943"/>
        <v>93.592497455295515</v>
      </c>
      <c r="LD215" s="9">
        <f t="shared" si="944"/>
        <v>88.271325681322296</v>
      </c>
      <c r="LE215" s="115">
        <f t="shared" si="1319"/>
        <v>90.931911568308905</v>
      </c>
      <c r="LF215" s="15">
        <f t="shared" si="1320"/>
        <v>3.2866018771692137E-4</v>
      </c>
      <c r="LG215" s="12"/>
      <c r="LH215" s="11">
        <f t="shared" si="1685"/>
        <v>3.372995002608816E-4</v>
      </c>
      <c r="LI215" s="10">
        <f t="shared" si="1321"/>
        <v>90.997711825648992</v>
      </c>
      <c r="LJ215" s="9">
        <f t="shared" si="945"/>
        <v>93.588569546566617</v>
      </c>
      <c r="LK215" s="9">
        <f t="shared" si="946"/>
        <v>88.135500226845409</v>
      </c>
      <c r="LL215" s="115">
        <f t="shared" si="1322"/>
        <v>90.862034886706013</v>
      </c>
      <c r="LM215" s="15">
        <f t="shared" si="1323"/>
        <v>3.3680679038007263E-4</v>
      </c>
      <c r="LN215" s="12"/>
      <c r="LO215" s="11">
        <f t="shared" si="1686"/>
        <v>3.4544567242657866E-4</v>
      </c>
      <c r="LP215" s="10">
        <f t="shared" si="1324"/>
        <v>90.927629413308352</v>
      </c>
      <c r="LQ215" s="9">
        <f t="shared" si="947"/>
        <v>93.584444499888505</v>
      </c>
      <c r="LR215" s="9">
        <f t="shared" si="948"/>
        <v>87.999758242623287</v>
      </c>
      <c r="LS215" s="115">
        <f t="shared" si="1325"/>
        <v>90.792101371255896</v>
      </c>
      <c r="LT215" s="15">
        <f t="shared" si="1326"/>
        <v>3.4493606138228294E-4</v>
      </c>
      <c r="LU215" s="12"/>
      <c r="LV215" s="11">
        <f t="shared" si="1687"/>
        <v>3.5357446793837972E-4</v>
      </c>
      <c r="LW215" s="10">
        <f t="shared" si="1327"/>
        <v>90.857485423544972</v>
      </c>
      <c r="LX215" s="9">
        <f t="shared" si="949"/>
        <v>93.580117923359097</v>
      </c>
      <c r="LY215" s="9">
        <f t="shared" si="950"/>
        <v>87.864098816590214</v>
      </c>
      <c r="LZ215" s="115">
        <f t="shared" si="1328"/>
        <v>90.722108369974649</v>
      </c>
      <c r="MA215" s="15">
        <f t="shared" si="1329"/>
        <v>3.5304778579275947E-4</v>
      </c>
      <c r="MB215" s="12"/>
      <c r="MC215" s="11">
        <f t="shared" si="1688"/>
        <v>3.6168567038590374E-4</v>
      </c>
      <c r="MD215" s="10">
        <f t="shared" si="1330"/>
        <v>90.787277228908295</v>
      </c>
      <c r="ME215" s="9">
        <f t="shared" si="951"/>
        <v>93.575585461335365</v>
      </c>
      <c r="MF215" s="9">
        <f t="shared" si="952"/>
        <v>87.728521029853724</v>
      </c>
      <c r="MG215" s="115">
        <f t="shared" si="1331"/>
        <v>90.652053245594544</v>
      </c>
      <c r="MH215" s="15">
        <f t="shared" si="1332"/>
        <v>3.6114175134188442E-4</v>
      </c>
      <c r="MI215" s="12"/>
      <c r="MJ215" s="11">
        <f t="shared" si="1689"/>
        <v>3.6977906601250887E-4</v>
      </c>
      <c r="MK215" s="10">
        <f t="shared" si="1333"/>
        <v>90.717002216976056</v>
      </c>
      <c r="ML215" s="9">
        <f t="shared" si="953"/>
        <v>93.570842794803994</v>
      </c>
      <c r="MM215" s="9">
        <f t="shared" si="954"/>
        <v>87.593023956930963</v>
      </c>
      <c r="MN215" s="115">
        <f t="shared" si="1334"/>
        <v>90.581933375867479</v>
      </c>
      <c r="MO215" s="15">
        <f t="shared" si="1335"/>
        <v>3.6921774842951853E-4</v>
      </c>
      <c r="MP215" s="12"/>
      <c r="MQ215" s="11">
        <f t="shared" si="1690"/>
        <v>3.7785444372436964E-4</v>
      </c>
      <c r="MR215" s="10">
        <f t="shared" si="1336"/>
        <v>90.646657790653165</v>
      </c>
      <c r="MS215" s="9">
        <f t="shared" si="955"/>
        <v>93.565885641741261</v>
      </c>
      <c r="MT215" s="9">
        <f t="shared" si="956"/>
        <v>87.457606665984514</v>
      </c>
      <c r="MU215" s="115">
        <f t="shared" si="1337"/>
        <v>90.511746153862887</v>
      </c>
      <c r="MV215" s="15">
        <f t="shared" si="1338"/>
        <v>3.7727557013265484E-4</v>
      </c>
      <c r="MW215" s="12"/>
      <c r="MX215" s="11">
        <f t="shared" si="1691"/>
        <v>3.859115950988946E-4</v>
      </c>
      <c r="MY215" s="10">
        <f t="shared" si="1339"/>
        <v>90.576241368464963</v>
      </c>
      <c r="MZ215" s="9">
        <f t="shared" si="957"/>
        <v>93.560709757462092</v>
      </c>
      <c r="NA215" s="9">
        <f t="shared" si="958"/>
        <v>87.322268219059225</v>
      </c>
      <c r="NB215" s="115">
        <f t="shared" si="1340"/>
        <v>90.441488988260659</v>
      </c>
      <c r="NC215" s="15">
        <f t="shared" si="1341"/>
        <v>3.8531501221235434E-4</v>
      </c>
      <c r="ND215" s="12"/>
      <c r="NE215" s="11">
        <f t="shared" si="1692"/>
        <v>3.9395031439242904E-4</v>
      </c>
      <c r="NF215" s="10">
        <f t="shared" si="1342"/>
        <v>90.505750384845555</v>
      </c>
      <c r="NG215" s="9">
        <f t="shared" si="959"/>
        <v>93.555310934958413</v>
      </c>
      <c r="NH215" s="9">
        <f t="shared" si="960"/>
        <v>87.187007672317847</v>
      </c>
      <c r="NI215" s="115">
        <f t="shared" si="1343"/>
        <v>90.371159303638137</v>
      </c>
      <c r="NJ215" s="15">
        <f t="shared" si="1344"/>
        <v>3.9333587312008857E-4</v>
      </c>
      <c r="NK215" s="12"/>
      <c r="NL215" s="11">
        <f t="shared" si="1693"/>
        <v>4.0197039854735964E-4</v>
      </c>
      <c r="NM215" s="10">
        <f t="shared" si="1345"/>
        <v>90.435182290420144</v>
      </c>
      <c r="NN215" s="9">
        <f t="shared" si="961"/>
        <v>93.549685005226607</v>
      </c>
      <c r="NO215" s="9">
        <f t="shared" si="962"/>
        <v>87.051824076277768</v>
      </c>
      <c r="NP215" s="115">
        <f t="shared" si="1346"/>
        <v>90.300754540752195</v>
      </c>
      <c r="NQ215" s="15">
        <f t="shared" si="1347"/>
        <v>4.0133795400334657E-4</v>
      </c>
      <c r="NR215" s="12"/>
      <c r="NS215" s="11">
        <f t="shared" si="1694"/>
        <v>4.0997164719847929E-4</v>
      </c>
      <c r="NT215" s="10">
        <f t="shared" si="1348"/>
        <v>90.364534552282521</v>
      </c>
      <c r="NU215" s="9">
        <f t="shared" si="963"/>
        <v>93.543827837584388</v>
      </c>
      <c r="NV215" s="9">
        <f t="shared" si="964"/>
        <v>86.916716476046872</v>
      </c>
      <c r="NW215" s="115">
        <f t="shared" si="1349"/>
        <v>90.23027215681563</v>
      </c>
      <c r="NX215" s="15">
        <f t="shared" si="1350"/>
        <v>4.0932105871063432E-4</v>
      </c>
      <c r="NY215" s="12"/>
      <c r="NZ215" s="11">
        <f t="shared" si="1695"/>
        <v>4.1795386267874028E-4</v>
      </c>
      <c r="OA215" s="10">
        <f t="shared" si="1351"/>
        <v>90.293804654266751</v>
      </c>
      <c r="OB215" s="9">
        <f t="shared" si="965"/>
        <v>93.537735339976848</v>
      </c>
      <c r="OC215" s="9">
        <f t="shared" si="966"/>
        <v>86.781683911558588</v>
      </c>
      <c r="OD215" s="115">
        <f t="shared" si="1352"/>
        <v>90.159709625767718</v>
      </c>
      <c r="OE215" s="15">
        <f t="shared" si="1353"/>
        <v>4.1728499379586003E-4</v>
      </c>
      <c r="OF215" s="12"/>
      <c r="OG215" s="11">
        <f t="shared" si="1696"/>
        <v>4.25916850024392E-4</v>
      </c>
      <c r="OH215" s="10">
        <f t="shared" si="1354"/>
        <v>90.222990097213085</v>
      </c>
      <c r="OI215" s="9">
        <f t="shared" si="967"/>
        <v>93.531403459271885</v>
      </c>
      <c r="OJ215" s="9">
        <f t="shared" si="968"/>
        <v>86.646725417808426</v>
      </c>
      <c r="OK215" s="115">
        <f t="shared" si="1355"/>
        <v>90.089064438540163</v>
      </c>
      <c r="OL215" s="15">
        <f t="shared" si="1356"/>
        <v>4.2522956852197467E-4</v>
      </c>
      <c r="OM215" s="12"/>
      <c r="ON215" s="11">
        <f t="shared" si="1697"/>
        <v>4.3386041697936287E-4</v>
      </c>
      <c r="OO215" s="10">
        <f t="shared" si="1357"/>
        <v>90.152088399229271</v>
      </c>
      <c r="OP215" s="9">
        <f t="shared" si="969"/>
        <v>93.524828181544933</v>
      </c>
      <c r="OQ215" s="9">
        <f t="shared" si="970"/>
        <v>86.511840025087295</v>
      </c>
      <c r="OR215" s="115">
        <f t="shared" si="1358"/>
        <v>90.018334103316107</v>
      </c>
      <c r="OS215" s="15">
        <f t="shared" si="1359"/>
        <v>4.3315459486414969E-4</v>
      </c>
      <c r="OT215" s="12"/>
      <c r="OU215" s="11">
        <f t="shared" si="1698"/>
        <v>4.4178437399918023E-4</v>
      </c>
      <c r="OV215" s="10">
        <f t="shared" si="1360"/>
        <v>90.081097095944898</v>
      </c>
      <c r="OW215" s="9">
        <f t="shared" si="971"/>
        <v>93.518005532353129</v>
      </c>
      <c r="OX215" s="9">
        <f t="shared" si="972"/>
        <v>86.377026759216704</v>
      </c>
      <c r="OY215" s="115">
        <f t="shared" si="1361"/>
        <v>89.947516145784917</v>
      </c>
      <c r="OZ215" s="15">
        <f t="shared" si="1362"/>
        <v>4.4105988751217112E-4</v>
      </c>
      <c r="PA215" s="12"/>
      <c r="PB215" s="11">
        <f t="shared" si="1699"/>
        <v>4.4968853425410375E-4</v>
      </c>
      <c r="PC215" s="10">
        <f t="shared" si="1363"/>
        <v>90.010013740761408</v>
      </c>
      <c r="PD215" s="9">
        <f t="shared" si="973"/>
        <v>93.510931576998829</v>
      </c>
      <c r="PE215" s="9">
        <f t="shared" si="974"/>
        <v>86.242284641781623</v>
      </c>
      <c r="PF215" s="115">
        <f t="shared" si="1364"/>
        <v>89.876608109390219</v>
      </c>
      <c r="PG215" s="15">
        <f t="shared" si="1365"/>
        <v>4.4894526387235167E-4</v>
      </c>
      <c r="PH215" s="12"/>
      <c r="PI215" s="11">
        <f t="shared" si="1700"/>
        <v>4.5757271363175862E-4</v>
      </c>
      <c r="PJ215" s="10">
        <f t="shared" si="1366"/>
        <v>89.938835905095601</v>
      </c>
      <c r="PK215" s="9">
        <f t="shared" si="975"/>
        <v>93.503602420782698</v>
      </c>
      <c r="PL215" s="9">
        <f t="shared" si="976"/>
        <v>86.107612690363908</v>
      </c>
      <c r="PM215" s="115">
        <f t="shared" si="1367"/>
        <v>89.805607555573303</v>
      </c>
      <c r="PN215" s="15">
        <f t="shared" si="1368"/>
        <v>4.5681054406872756E-4</v>
      </c>
      <c r="PO215" s="12"/>
      <c r="PP215" s="11">
        <f t="shared" si="1701"/>
        <v>4.6543673073906139E-4</v>
      </c>
      <c r="PQ215" s="10">
        <f t="shared" si="1369"/>
        <v>89.867561178618189</v>
      </c>
      <c r="PR215" s="9">
        <f t="shared" si="977"/>
        <v>93.496014209246212</v>
      </c>
      <c r="PS215" s="9">
        <f t="shared" si="978"/>
        <v>85.973009918773712</v>
      </c>
      <c r="PT215" s="115">
        <f t="shared" si="1370"/>
        <v>89.734512064009962</v>
      </c>
      <c r="PU215" s="15">
        <f t="shared" si="1371"/>
        <v>4.6465555094375732E-4</v>
      </c>
      <c r="PV215" s="12"/>
      <c r="PW215" s="11">
        <f t="shared" si="1702"/>
        <v>4.7328040690362778E-4</v>
      </c>
      <c r="PX215" s="10">
        <f t="shared" si="1372"/>
        <v>89.796187169486089</v>
      </c>
      <c r="PY215" s="9">
        <f t="shared" si="979"/>
        <v>93.488163128403784</v>
      </c>
      <c r="PZ215" s="9">
        <f t="shared" si="980"/>
        <v>85.838475337280514</v>
      </c>
      <c r="QA215" s="115">
        <f t="shared" si="1373"/>
        <v>89.663319232842156</v>
      </c>
      <c r="QB215" s="15">
        <f t="shared" si="1374"/>
        <v>4.7248011005837984E-4</v>
      </c>
      <c r="QC215" s="12"/>
      <c r="QD215" s="11">
        <f t="shared" si="1703"/>
        <v>4.8110356617455204E-4</v>
      </c>
      <c r="QE215" s="10">
        <f t="shared" si="1375"/>
        <v>89.724711504569285</v>
      </c>
      <c r="QF215" s="9">
        <f t="shared" si="981"/>
        <v>93.480045404964514</v>
      </c>
      <c r="QG215" s="9">
        <f t="shared" si="982"/>
        <v>85.704007952843668</v>
      </c>
      <c r="QH215" s="115">
        <f t="shared" si="1376"/>
        <v>89.592026678904091</v>
      </c>
      <c r="QI215" s="15">
        <f t="shared" si="1377"/>
        <v>4.8028404969147883E-4</v>
      </c>
      <c r="QJ215" s="12"/>
      <c r="QK215" s="11">
        <f t="shared" si="1704"/>
        <v>4.889060353225615E-4</v>
      </c>
      <c r="QL215" s="10">
        <f t="shared" si="1378"/>
        <v>89.653131829672276</v>
      </c>
      <c r="QM215" s="9">
        <f t="shared" si="983"/>
        <v>93.471657306543619</v>
      </c>
      <c r="QN215" s="9">
        <f t="shared" si="984"/>
        <v>85.569606769340723</v>
      </c>
      <c r="QO215" s="115">
        <f t="shared" si="1379"/>
        <v>89.520632037942164</v>
      </c>
      <c r="QP215" s="15">
        <f t="shared" si="1380"/>
        <v>4.8806720083883142E-4</v>
      </c>
      <c r="QQ215" s="12"/>
      <c r="QR215" s="11">
        <f t="shared" si="1705"/>
        <v>4.966876438396655E-4</v>
      </c>
      <c r="QS215" s="10">
        <f t="shared" si="1381"/>
        <v>89.581445809749255</v>
      </c>
      <c r="QT215" s="9">
        <f t="shared" si="985"/>
        <v>93.462995141863559</v>
      </c>
      <c r="QU215" s="9">
        <f t="shared" si="986"/>
        <v>85.435270787795204</v>
      </c>
      <c r="QV215" s="115">
        <f t="shared" si="1382"/>
        <v>89.449132964829374</v>
      </c>
      <c r="QW215" s="15">
        <f t="shared" si="1383"/>
        <v>4.9582939721146656E-4</v>
      </c>
      <c r="QX215" s="12"/>
      <c r="QY215" s="11">
        <f t="shared" si="1706"/>
        <v>5.0444822393820392E-4</v>
      </c>
      <c r="QZ215" s="10">
        <f t="shared" si="1384"/>
        <v>89.509651129113863</v>
      </c>
      <c r="RA215" s="9">
        <f t="shared" si="987"/>
        <v>93.454055260945026</v>
      </c>
      <c r="RB215" s="9">
        <f t="shared" si="988"/>
        <v>85.300999006603718</v>
      </c>
      <c r="RC215" s="115">
        <f t="shared" si="1385"/>
        <v>89.377527133774379</v>
      </c>
      <c r="RD215" s="15">
        <f t="shared" si="1386"/>
        <v>5.0357047523343404E-4</v>
      </c>
      <c r="RE215" s="12"/>
      <c r="RF215" s="11">
        <f t="shared" si="1707"/>
        <v>5.1218761054928647E-4</v>
      </c>
      <c r="RG215" s="10">
        <f t="shared" si="1387"/>
        <v>89.43774549164354</v>
      </c>
      <c r="RH215" s="9">
        <f t="shared" si="989"/>
        <v>93.444834055287785</v>
      </c>
      <c r="RI215" s="9">
        <f t="shared" si="990"/>
        <v>85.166790421760723</v>
      </c>
      <c r="RJ215" s="115">
        <f t="shared" si="1388"/>
        <v>89.305812238524254</v>
      </c>
      <c r="RK215" s="15">
        <f t="shared" si="1389"/>
        <v>5.1129027403909607E-4</v>
      </c>
      <c r="RL215" s="12"/>
      <c r="RM215" s="11">
        <f t="shared" si="1708"/>
        <v>5.1990564132075841E-4</v>
      </c>
      <c r="RN215" s="10">
        <f t="shared" si="1390"/>
        <v>89.365726620977597</v>
      </c>
      <c r="RO215" s="9">
        <f t="shared" si="991"/>
        <v>93.435327958041427</v>
      </c>
      <c r="RP215" s="9">
        <f t="shared" si="992"/>
        <v>85.032644027082043</v>
      </c>
      <c r="RQ215" s="115">
        <f t="shared" si="1391"/>
        <v>89.233985992561742</v>
      </c>
      <c r="RR215" s="15">
        <f t="shared" si="1392"/>
        <v>5.1898863546985432E-4</v>
      </c>
      <c r="RS215" s="12"/>
      <c r="RT215" s="11">
        <f t="shared" si="1709"/>
        <v>5.276021566145931E-4</v>
      </c>
      <c r="RU215" s="10">
        <f t="shared" si="1393"/>
        <v>89.293592260709687</v>
      </c>
      <c r="RV215" s="9">
        <f t="shared" si="993"/>
        <v>93.425533444166177</v>
      </c>
      <c r="RW215" s="9">
        <f t="shared" si="994"/>
        <v>84.898558814428327</v>
      </c>
      <c r="RX215" s="115">
        <f t="shared" si="1394"/>
        <v>89.162046129297252</v>
      </c>
      <c r="RY215" s="15">
        <f t="shared" si="1395"/>
        <v>5.2666540407029767E-4</v>
      </c>
      <c r="RZ215" s="12"/>
      <c r="SA215" s="11">
        <f t="shared" si="1710"/>
        <v>5.3527699950368392E-4</v>
      </c>
      <c r="SB215" s="10">
        <f t="shared" si="1396"/>
        <v>89.221340174575218</v>
      </c>
      <c r="SC215" s="9">
        <f t="shared" si="995"/>
        <v>93.415447030583778</v>
      </c>
      <c r="SD215" s="9">
        <f t="shared" si="996"/>
        <v>84.764533773924725</v>
      </c>
      <c r="SE215" s="115">
        <f t="shared" si="1397"/>
        <v>89.089990402254244</v>
      </c>
      <c r="SF215" s="15">
        <f t="shared" si="1398"/>
        <v>5.3432042708393909E-4</v>
      </c>
      <c r="SG215" s="12"/>
      <c r="SH215" s="11">
        <f t="shared" si="1711"/>
        <v>5.4293001576823422E-4</v>
      </c>
      <c r="SI215" s="10">
        <f t="shared" si="1399"/>
        <v>89.14896814663193</v>
      </c>
      <c r="SJ215" s="9">
        <f t="shared" si="997"/>
        <v>93.405065276318538</v>
      </c>
      <c r="SK215" s="9">
        <f t="shared" si="998"/>
        <v>84.630567894180615</v>
      </c>
      <c r="SL215" s="115">
        <f t="shared" si="1400"/>
        <v>89.017816585249577</v>
      </c>
      <c r="SM215" s="15">
        <f t="shared" si="1401"/>
        <v>5.4195355444836251E-4</v>
      </c>
      <c r="SN215" s="12"/>
      <c r="SO215" s="11">
        <f t="shared" si="1712"/>
        <v>5.5056105389153227E-4</v>
      </c>
      <c r="SP215" s="10">
        <f t="shared" si="1402"/>
        <v>89.076473981435583</v>
      </c>
      <c r="SQ215" s="9">
        <f t="shared" si="999"/>
        <v>93.39438478262862</v>
      </c>
      <c r="SR215" s="9">
        <f t="shared" si="1000"/>
        <v>84.496660162507467</v>
      </c>
      <c r="SS215" s="115">
        <f t="shared" si="1403"/>
        <v>88.945522472568044</v>
      </c>
      <c r="ST215" s="15">
        <f t="shared" si="1404"/>
        <v>5.4956463878987885E-4</v>
      </c>
      <c r="SU215" s="12"/>
      <c r="SV215" s="11">
        <f t="shared" si="1713"/>
        <v>5.5816996505522569E-4</v>
      </c>
      <c r="SW215" s="10">
        <f t="shared" si="1405"/>
        <v>89.003855504209866</v>
      </c>
      <c r="SX215" s="9">
        <f t="shared" si="1001"/>
        <v>93.383402193127679</v>
      </c>
      <c r="SY215" s="9">
        <f t="shared" si="1002"/>
        <v>84.362809565134185</v>
      </c>
      <c r="SZ215" s="115">
        <f t="shared" si="1406"/>
        <v>88.873105879130932</v>
      </c>
      <c r="TA215" s="15">
        <f t="shared" si="1407"/>
        <v>5.571535354177311E-4</v>
      </c>
      <c r="TB215" s="12"/>
      <c r="TC215" s="11">
        <f t="shared" si="1714"/>
        <v>5.6575660313415324E-4</v>
      </c>
      <c r="TD215" s="10">
        <f t="shared" si="1408"/>
        <v>88.931110561010172</v>
      </c>
      <c r="TE215" s="9">
        <f t="shared" si="1003"/>
        <v>93.372114193896948</v>
      </c>
      <c r="TF215" s="9">
        <f t="shared" si="1004"/>
        <v>84.229015087421274</v>
      </c>
      <c r="TG215" s="115">
        <f t="shared" si="1409"/>
        <v>88.800564640659104</v>
      </c>
      <c r="TH215" s="15">
        <f t="shared" si="1410"/>
        <v>5.6472010231779432E-4</v>
      </c>
      <c r="TI215" s="12"/>
      <c r="TJ215" s="11">
        <f t="shared" si="1715"/>
        <v>5.7332082469063793E-4</v>
      </c>
      <c r="TK215" s="10">
        <f t="shared" si="1411"/>
        <v>88.858237018882022</v>
      </c>
      <c r="TL215" s="9">
        <f t="shared" si="1005"/>
        <v>93.360517513587709</v>
      </c>
      <c r="TM215" s="9">
        <f t="shared" si="1006"/>
        <v>84.095275714073466</v>
      </c>
      <c r="TN215" s="115">
        <f t="shared" si="1412"/>
        <v>88.72789661383058</v>
      </c>
      <c r="TO215" s="15">
        <f t="shared" si="1413"/>
        <v>5.7226420014576808E-4</v>
      </c>
      <c r="TP215" s="12"/>
      <c r="TQ215" s="11">
        <f t="shared" si="1716"/>
        <v>5.8086248896827941E-4</v>
      </c>
      <c r="TR215" s="10">
        <f t="shared" si="1414"/>
        <v>88.785232766013991</v>
      </c>
      <c r="TS215" s="9">
        <f t="shared" si="1007"/>
        <v>93.348608923514547</v>
      </c>
      <c r="TT215" s="9">
        <f t="shared" si="1008"/>
        <v>83.961590429349172</v>
      </c>
      <c r="TU215" s="115">
        <f t="shared" si="1415"/>
        <v>88.65509967643186</v>
      </c>
      <c r="TV215" s="15">
        <f t="shared" si="1416"/>
        <v>5.7978569222000309E-4</v>
      </c>
      <c r="TW215" s="12"/>
      <c r="TX215" s="11">
        <f t="shared" si="1717"/>
        <v>5.8838145788535931E-4</v>
      </c>
      <c r="TY215" s="10">
        <f t="shared" si="1417"/>
        <v>88.712095711884317</v>
      </c>
      <c r="TZ215" s="9">
        <f t="shared" si="1009"/>
        <v>93.336385237739108</v>
      </c>
      <c r="UA215" s="9">
        <f t="shared" si="1010"/>
        <v>83.82795821726954</v>
      </c>
      <c r="UB215" s="115">
        <f t="shared" si="1418"/>
        <v>88.582171727504317</v>
      </c>
      <c r="UC215" s="15">
        <f t="shared" si="1419"/>
        <v>5.8728444451376367E-4</v>
      </c>
      <c r="UD215" s="12"/>
      <c r="UE215" s="11">
        <f t="shared" si="1718"/>
        <v>5.9587759602767489E-4</v>
      </c>
      <c r="UF215" s="10">
        <f t="shared" si="1420"/>
        <v>88.638823787402686</v>
      </c>
      <c r="UG215" s="9">
        <f t="shared" si="1011"/>
        <v>93.323843313144778</v>
      </c>
      <c r="UH215" s="9">
        <f t="shared" si="1012"/>
        <v>83.69437806182475</v>
      </c>
      <c r="UI215" s="115">
        <f t="shared" si="1421"/>
        <v>88.509110687484764</v>
      </c>
      <c r="UJ215" s="15">
        <f t="shared" si="1422"/>
        <v>5.9476032564708932E-4</v>
      </c>
      <c r="UK215" s="12"/>
      <c r="UL215" s="11">
        <f t="shared" si="1719"/>
        <v>6.0335077064096619E-4</v>
      </c>
      <c r="UM215" s="10">
        <f t="shared" si="1423"/>
        <v>88.565414945046044</v>
      </c>
      <c r="UN215" s="9">
        <f t="shared" si="1013"/>
        <v>93.310980049502149</v>
      </c>
      <c r="UO215" s="9">
        <f t="shared" si="1014"/>
        <v>83.56084894717722</v>
      </c>
      <c r="UP215" s="115">
        <f t="shared" si="1424"/>
        <v>88.435914498339685</v>
      </c>
      <c r="UQ215" s="15">
        <f t="shared" si="1425"/>
        <v>6.0221320687829996E-4</v>
      </c>
      <c r="UR215" s="12"/>
      <c r="US215" s="11">
        <f t="shared" si="1720"/>
        <v>6.1080085162296583E-4</v>
      </c>
      <c r="UT215" s="10">
        <f t="shared" si="1426"/>
        <v>88.491867158988285</v>
      </c>
      <c r="UU215" s="9">
        <f t="shared" si="1015"/>
        <v>93.29779238952554</v>
      </c>
      <c r="UV215" s="9">
        <f t="shared" si="1016"/>
        <v>83.427369857864889</v>
      </c>
      <c r="UW215" s="115">
        <f t="shared" si="1427"/>
        <v>88.362581123695207</v>
      </c>
      <c r="UX215" s="15">
        <f t="shared" si="1428"/>
        <v>6.0964296209492204E-4</v>
      </c>
      <c r="UY215" s="12"/>
      <c r="UZ215" s="11">
        <f t="shared" si="1721"/>
        <v>6.1822771151486878E-4</v>
      </c>
      <c r="VA215" s="10">
        <f t="shared" si="1429"/>
        <v>88.418178425225477</v>
      </c>
      <c r="VB215" s="9">
        <f t="shared" si="1017"/>
        <v>93.284277318920559</v>
      </c>
      <c r="VC215" s="9">
        <f t="shared" si="1018"/>
        <v>83.293939779000141</v>
      </c>
      <c r="VD215" s="115">
        <f t="shared" si="1430"/>
        <v>88.289108548960343</v>
      </c>
      <c r="VE215" s="15">
        <f t="shared" si="1431"/>
        <v>6.1704946780434099E-4</v>
      </c>
      <c r="VF215" s="12"/>
      <c r="VG215" s="11">
        <f t="shared" si="1722"/>
        <v>6.2563122549250648E-4</v>
      </c>
      <c r="VH215" s="10">
        <f t="shared" si="1432"/>
        <v>88.344346761694482</v>
      </c>
      <c r="VI215" s="9">
        <f t="shared" si="1019"/>
        <v>93.270431866422811</v>
      </c>
      <c r="VJ215" s="9">
        <f t="shared" si="1020"/>
        <v>83.160557696467876</v>
      </c>
      <c r="VK215" s="115">
        <f t="shared" si="1433"/>
        <v>88.215494781445344</v>
      </c>
      <c r="VL215" s="15">
        <f t="shared" si="1434"/>
        <v>6.2443260312396122E-4</v>
      </c>
      <c r="VM215" s="12"/>
      <c r="VN215" s="11">
        <f t="shared" si="1723"/>
        <v>6.3301127135702306E-4</v>
      </c>
      <c r="VO215" s="10">
        <f t="shared" si="1435"/>
        <v>88.270370208386737</v>
      </c>
      <c r="VP215" s="9">
        <f t="shared" si="1021"/>
        <v>93.256253103827959</v>
      </c>
      <c r="VQ215" s="9">
        <f t="shared" si="1022"/>
        <v>83.027222597120826</v>
      </c>
      <c r="VR215" s="115">
        <f t="shared" si="1436"/>
        <v>88.141737850474385</v>
      </c>
      <c r="VS215" s="15">
        <f t="shared" si="1437"/>
        <v>6.3179224977100059E-4</v>
      </c>
      <c r="VT215" s="12"/>
      <c r="VU215" s="11">
        <f t="shared" si="1724"/>
        <v>6.4036772952517505E-4</v>
      </c>
      <c r="VV215" s="10">
        <f t="shared" si="1438"/>
        <v>88.196246827456292</v>
      </c>
      <c r="VW215" s="9">
        <f t="shared" si="1023"/>
        <v>93.241738146013134</v>
      </c>
      <c r="VX215" s="9">
        <f t="shared" si="1024"/>
        <v>82.893933468972065</v>
      </c>
      <c r="VY215" s="115">
        <f t="shared" si="1439"/>
        <v>88.0678358074926</v>
      </c>
      <c r="VZ215" s="15">
        <f t="shared" si="1440"/>
        <v>6.3912829205191356E-4</v>
      </c>
      <c r="WA215" s="12"/>
      <c r="WB215" s="11">
        <f t="shared" si="1725"/>
        <v>6.4770048301924957E-4</v>
      </c>
      <c r="WC215" s="10">
        <f t="shared" si="1441"/>
        <v>88.121974703322167</v>
      </c>
      <c r="WD215" s="9">
        <f t="shared" si="1025"/>
        <v>93.226884150949871</v>
      </c>
      <c r="WE215" s="9">
        <f t="shared" si="1026"/>
        <v>82.760689301386407</v>
      </c>
      <c r="WF215" s="115">
        <f t="shared" si="1442"/>
        <v>87.993786726168139</v>
      </c>
      <c r="WG215" s="15">
        <f t="shared" si="1443"/>
        <v>6.4644061685138082E-4</v>
      </c>
      <c r="WH215" s="12"/>
      <c r="WI215" s="11">
        <f t="shared" si="1726"/>
        <v>6.5500941745651967E-4</v>
      </c>
      <c r="WJ215" s="10">
        <f t="shared" si="1444"/>
        <v>88.047551942765921</v>
      </c>
      <c r="WK215" s="9">
        <f t="shared" si="1027"/>
        <v>93.211688319708614</v>
      </c>
      <c r="WL215" s="9">
        <f t="shared" si="1028"/>
        <v>82.627489085267783</v>
      </c>
      <c r="WM215" s="115">
        <f t="shared" si="1445"/>
        <v>87.919588702488198</v>
      </c>
      <c r="WN215" s="15">
        <f t="shared" si="1446"/>
        <v>6.5372911362100424E-4</v>
      </c>
      <c r="WO215" s="12"/>
      <c r="WP215" s="11">
        <f t="shared" si="1727"/>
        <v>6.6229442103842311E-4</v>
      </c>
      <c r="WQ215" s="10">
        <f t="shared" si="1447"/>
        <v>87.972976675023006</v>
      </c>
      <c r="WR215" s="9">
        <f t="shared" si="1029"/>
        <v>93.196147896454946</v>
      </c>
      <c r="WS215" s="9">
        <f t="shared" si="1030"/>
        <v>82.494331813245466</v>
      </c>
      <c r="WT215" s="115">
        <f t="shared" si="1448"/>
        <v>87.845239854850206</v>
      </c>
      <c r="WU215" s="15">
        <f t="shared" si="1449"/>
        <v>6.6099367436757688E-4</v>
      </c>
      <c r="WV215" s="12"/>
      <c r="WW215" s="11">
        <f t="shared" si="1728"/>
        <v>6.6955538453927885E-4</v>
      </c>
      <c r="WX215" s="10">
        <f t="shared" si="1450"/>
        <v>87.898247051869419</v>
      </c>
      <c r="WY215" s="9">
        <f t="shared" si="1031"/>
        <v>93.180260168437684</v>
      </c>
      <c r="WZ215" s="9">
        <f t="shared" si="1032"/>
        <v>82.361216479857319</v>
      </c>
      <c r="XA215" s="115">
        <f t="shared" si="1451"/>
        <v>87.770738324147501</v>
      </c>
      <c r="XB215" s="15">
        <f t="shared" si="1452"/>
        <v>6.6823419364102864E-4</v>
      </c>
      <c r="XC215" s="12"/>
      <c r="XD215" s="11">
        <f t="shared" si="1729"/>
        <v>6.7679220129467619E-4</v>
      </c>
      <c r="XE215" s="10">
        <f t="shared" si="1453"/>
        <v>87.823361247702792</v>
      </c>
      <c r="XF215" s="9">
        <f t="shared" si="1033"/>
        <v>93.164022465968856</v>
      </c>
      <c r="XG215" s="9">
        <f t="shared" si="1034"/>
        <v>82.228142081730198</v>
      </c>
      <c r="XH215" s="115">
        <f t="shared" si="1454"/>
        <v>87.696082273849527</v>
      </c>
      <c r="XI215" s="15">
        <f t="shared" si="1455"/>
        <v>6.7545056852204614E-4</v>
      </c>
      <c r="XJ215" s="12"/>
      <c r="XK215" s="11">
        <f t="shared" si="1730"/>
        <v>6.8400476718952544E-4</v>
      </c>
      <c r="XL215" s="10">
        <f t="shared" si="1456"/>
        <v>87.74831745961805</v>
      </c>
      <c r="XM215" s="9">
        <f t="shared" si="1035"/>
        <v>93.147432162395759</v>
      </c>
      <c r="XN215" s="9">
        <f t="shared" si="1036"/>
        <v>82.095107617757961</v>
      </c>
      <c r="XO215" s="115">
        <f t="shared" si="1457"/>
        <v>87.62126989007686</v>
      </c>
      <c r="XP215" s="15">
        <f t="shared" si="1458"/>
        <v>6.82642698609353E-4</v>
      </c>
      <c r="XQ215" s="12"/>
      <c r="XR215" s="11">
        <f t="shared" si="1731"/>
        <v>6.9119298064575739E-4</v>
      </c>
      <c r="XS215" s="10">
        <f t="shared" si="1459"/>
        <v>87.673113907477898</v>
      </c>
      <c r="XT215" s="9">
        <f t="shared" si="1037"/>
        <v>93.130486674065196</v>
      </c>
      <c r="XU215" s="9">
        <f t="shared" si="1038"/>
        <v>81.962112089277412</v>
      </c>
      <c r="XV215" s="115">
        <f t="shared" si="1460"/>
        <v>87.546299381671304</v>
      </c>
      <c r="XW215" s="15">
        <f t="shared" si="1461"/>
        <v>6.898104860066336E-4</v>
      </c>
      <c r="XX215" s="12"/>
      <c r="XY215" s="11">
        <f t="shared" si="1732"/>
        <v>6.9835674260965055E-4</v>
      </c>
      <c r="XZ215" s="10">
        <f t="shared" si="1462"/>
        <v>87.597748833978372</v>
      </c>
      <c r="YA215" s="9">
        <f t="shared" si="1039"/>
        <v>93.113183460279942</v>
      </c>
      <c r="YB215" s="9">
        <f t="shared" si="1040"/>
        <v>81.829154500241174</v>
      </c>
      <c r="YC215" s="115">
        <f t="shared" si="1463"/>
        <v>87.471168980260558</v>
      </c>
      <c r="YD215" s="15">
        <f t="shared" si="1464"/>
        <v>6.9695383530916693E-4</v>
      </c>
      <c r="YE215" s="12"/>
      <c r="YF215" s="11">
        <f t="shared" si="1733"/>
        <v>7.0549595653885875E-4</v>
      </c>
      <c r="YG215" s="10">
        <f t="shared" si="1465"/>
        <v>87.522220504709026</v>
      </c>
      <c r="YH215" s="9">
        <f t="shared" si="1041"/>
        <v>93.095520023247673</v>
      </c>
      <c r="YI215" s="9">
        <f t="shared" si="1042"/>
        <v>81.696233857387128</v>
      </c>
      <c r="YJ215" s="115">
        <f t="shared" si="1466"/>
        <v>87.395876940317407</v>
      </c>
      <c r="YK215" s="15">
        <f t="shared" si="1467"/>
        <v>7.0407265359020575E-4</v>
      </c>
      <c r="YL215" s="12"/>
      <c r="YM215" s="11">
        <f t="shared" si="1734"/>
        <v>7.1261052838917109E-4</v>
      </c>
      <c r="YN215" s="10">
        <f t="shared" si="1468"/>
        <v>87.446527208207598</v>
      </c>
      <c r="YO215" s="9">
        <f t="shared" si="1043"/>
        <v>93.077493908022362</v>
      </c>
      <c r="YP215" s="9">
        <f t="shared" si="1044"/>
        <v>81.563349170406909</v>
      </c>
      <c r="YQ215" s="115">
        <f t="shared" si="1469"/>
        <v>87.320421539214635</v>
      </c>
      <c r="YR215" s="15">
        <f t="shared" si="1470"/>
        <v>7.1116685038695438E-4</v>
      </c>
      <c r="YS215" s="12"/>
      <c r="YT215" s="11">
        <f t="shared" si="1735"/>
        <v>7.1970036660085469E-4</v>
      </c>
      <c r="YU215" s="10">
        <f t="shared" si="1471"/>
        <v>87.370667256010478</v>
      </c>
      <c r="YV215" s="9">
        <f t="shared" si="1045"/>
        <v>93.05910270243831</v>
      </c>
      <c r="YW215" s="9">
        <f t="shared" si="1046"/>
        <v>81.430499452110254</v>
      </c>
      <c r="YX215" s="115">
        <f t="shared" si="1472"/>
        <v>87.244801077274275</v>
      </c>
      <c r="YY215" s="15">
        <f t="shared" si="1473"/>
        <v>7.1823633768633541E-4</v>
      </c>
      <c r="YZ215" s="12"/>
      <c r="ZA215" s="11">
        <f t="shared" si="1736"/>
        <v>7.2676538208477927E-4</v>
      </c>
      <c r="ZB215" s="10">
        <f t="shared" si="1474"/>
        <v>87.29463898269745</v>
      </c>
      <c r="ZC215" s="9">
        <f t="shared" si="1047"/>
        <v>93.040344037036959</v>
      </c>
      <c r="ZD215" s="9">
        <f t="shared" si="1048"/>
        <v>81.297683718586981</v>
      </c>
      <c r="ZE215" s="115">
        <f t="shared" si="1475"/>
        <v>87.169013877811977</v>
      </c>
      <c r="ZF215" s="15">
        <f t="shared" si="1476"/>
        <v>7.2528102991046813E-4</v>
      </c>
      <c r="ZG215" s="12"/>
      <c r="ZH215" s="11">
        <f t="shared" si="1737"/>
        <v>7.3380548820824068E-4</v>
      </c>
      <c r="ZI215" s="10">
        <f t="shared" si="1477"/>
        <v>87.218440745931616</v>
      </c>
      <c r="ZJ215" s="9">
        <f t="shared" si="1049"/>
        <v>93.021215584986521</v>
      </c>
      <c r="ZK215" s="9">
        <f t="shared" si="1050"/>
        <v>81.164900989366259</v>
      </c>
      <c r="ZL215" s="115">
        <f t="shared" si="1478"/>
        <v>87.09305828717639</v>
      </c>
      <c r="ZM215" s="15">
        <f t="shared" si="1479"/>
        <v>7.3230084390187575E-4</v>
      </c>
      <c r="ZN215" s="12"/>
      <c r="ZO215" s="11">
        <f t="shared" si="1738"/>
        <v>7.408206007804846E-4</v>
      </c>
      <c r="ZP215" s="10">
        <f t="shared" si="1480"/>
        <v>87.142070926494441</v>
      </c>
      <c r="ZQ215" s="9">
        <f t="shared" si="1051"/>
        <v>93.001715061994645</v>
      </c>
      <c r="ZR215" s="9">
        <f t="shared" si="1052"/>
        <v>81.032150287573245</v>
      </c>
      <c r="ZS215" s="115">
        <f t="shared" si="1481"/>
        <v>87.016932674783945</v>
      </c>
      <c r="ZT215" s="15">
        <f t="shared" si="1482"/>
        <v>7.3929569890840094E-4</v>
      </c>
      <c r="ZU215" s="12"/>
      <c r="ZV215" s="11">
        <f t="shared" si="1739"/>
        <v>7.4781063803795798E-4</v>
      </c>
      <c r="ZW215" s="10">
        <f t="shared" si="1483"/>
        <v>87.065527928315959</v>
      </c>
      <c r="ZX215" s="9">
        <f t="shared" si="1053"/>
        <v>92.98184022621416</v>
      </c>
      <c r="ZY215" s="9">
        <f t="shared" si="1054"/>
        <v>80.899430640082713</v>
      </c>
      <c r="ZZ215" s="115">
        <f t="shared" si="1484"/>
        <v>86.940635433148429</v>
      </c>
      <c r="AAA215" s="15">
        <f t="shared" si="1485"/>
        <v>7.462655165679081E-4</v>
      </c>
      <c r="AAB215" s="12"/>
      <c r="AAC215" s="11">
        <f t="shared" si="1740"/>
        <v>7.5477552062929603E-4</v>
      </c>
      <c r="AAD215" s="10">
        <f t="shared" si="1486"/>
        <v>86.988810178500103</v>
      </c>
      <c r="AAE215" s="9">
        <f t="shared" si="1055"/>
        <v>92.961588878142067</v>
      </c>
      <c r="AAF215" s="9">
        <f t="shared" si="1056"/>
        <v>80.766741077669991</v>
      </c>
      <c r="AAG215" s="115">
        <f t="shared" si="1487"/>
        <v>86.864164977906029</v>
      </c>
      <c r="AAH215" s="15">
        <f t="shared" si="1488"/>
        <v>7.5321022089271301E-4</v>
      </c>
      <c r="AAI215" s="12"/>
      <c r="AAJ215" s="11">
        <f t="shared" si="1741"/>
        <v>7.6171517160006168E-4</v>
      </c>
      <c r="AAK215" s="10">
        <f t="shared" si="1489"/>
        <v>86.911916127345251</v>
      </c>
      <c r="AAL215" s="9">
        <f t="shared" si="1057"/>
        <v>92.940958860511842</v>
      </c>
      <c r="AAM215" s="9">
        <f t="shared" si="1058"/>
        <v>80.634080635158753</v>
      </c>
      <c r="AAN215" s="115">
        <f t="shared" si="1490"/>
        <v>86.78751974783529</v>
      </c>
      <c r="AAO215" s="15">
        <f t="shared" si="1491"/>
        <v>7.6012973825381335E-4</v>
      </c>
      <c r="AAP215" s="12"/>
      <c r="AAQ215" s="11">
        <f t="shared" si="1742"/>
        <v>7.6862951637723508E-4</v>
      </c>
      <c r="AAR215" s="10">
        <f t="shared" si="1492"/>
        <v>86.834844248359957</v>
      </c>
      <c r="AAS215" s="9">
        <f t="shared" si="1059"/>
        <v>92.919948058179273</v>
      </c>
      <c r="AAT215" s="9">
        <f t="shared" si="1060"/>
        <v>80.501448351566268</v>
      </c>
      <c r="AAU215" s="115">
        <f t="shared" si="1493"/>
        <v>86.71069820487277</v>
      </c>
      <c r="AAV215" s="15">
        <f t="shared" si="1494"/>
        <v>7.6702399736485274E-4</v>
      </c>
      <c r="AAW215" s="11"/>
      <c r="AAX215" s="11">
        <f t="shared" si="1743"/>
        <v>7.7551848275346318E-4</v>
      </c>
      <c r="AAY215" s="10">
        <f t="shared" si="1495"/>
        <v>86.757593038274123</v>
      </c>
      <c r="AAZ215" s="9">
        <f t="shared" si="1061"/>
        <v>92.898554398001821</v>
      </c>
      <c r="ABA215" s="9">
        <f t="shared" si="1062"/>
        <v>80.368843270246018</v>
      </c>
      <c r="ABB215" s="115">
        <f t="shared" si="1496"/>
        <v>86.633698834123919</v>
      </c>
      <c r="ABC215" s="15">
        <f t="shared" si="1497"/>
        <v>7.7389292926587387E-4</v>
      </c>
      <c r="ABD215" s="11"/>
      <c r="ABE215" s="11">
        <f t="shared" si="1744"/>
        <v>7.8238200087105017E-4</v>
      </c>
      <c r="ABF215" s="10">
        <f t="shared" si="1498"/>
        <v>86.680161017045691</v>
      </c>
      <c r="ABG215" s="9">
        <f t="shared" si="1063"/>
        <v>92.876775848711716</v>
      </c>
      <c r="ABH215" s="9">
        <f t="shared" si="1064"/>
        <v>80.2362644390263</v>
      </c>
      <c r="ABI215" s="115">
        <f t="shared" si="1499"/>
        <v>86.556520143869008</v>
      </c>
      <c r="ABJ215" s="15">
        <f t="shared" si="1500"/>
        <v>7.8073646730691016E-4</v>
      </c>
      <c r="ABK215" s="11"/>
      <c r="ABL215" s="11">
        <f t="shared" si="1745"/>
        <v>7.8922000320580171E-4</v>
      </c>
      <c r="ABM215" s="10">
        <f t="shared" si="1501"/>
        <v>86.60254672786219</v>
      </c>
      <c r="ABN215" s="9">
        <f t="shared" si="1065"/>
        <v>92.854610420782919</v>
      </c>
      <c r="ABO215" s="9">
        <f t="shared" si="1066"/>
        <v>80.10371091034763</v>
      </c>
      <c r="ABP215" s="115">
        <f t="shared" si="1502"/>
        <v>86.479160665565274</v>
      </c>
      <c r="ABQ215" s="15">
        <f t="shared" si="1503"/>
        <v>7.8755454713128645E-4</v>
      </c>
      <c r="ABR215" s="11"/>
      <c r="ABS215" s="11">
        <f t="shared" si="1746"/>
        <v>7.9603242455054675E-4</v>
      </c>
      <c r="ABT215" s="10">
        <f t="shared" si="1504"/>
        <v>86.524748737138637</v>
      </c>
      <c r="ABU215" s="9">
        <f t="shared" si="1067"/>
        <v>92.832056166291977</v>
      </c>
      <c r="ABV215" s="9">
        <f t="shared" si="1068"/>
        <v>79.971181741395654</v>
      </c>
      <c r="ABW215" s="115">
        <f t="shared" si="1505"/>
        <v>86.401618953843808</v>
      </c>
      <c r="ABX215" s="15">
        <f t="shared" si="1506"/>
        <v>7.943471066588155E-4</v>
      </c>
      <c r="ABY215" s="11"/>
      <c r="ABZ215" s="11">
        <f t="shared" si="1747"/>
        <v>8.0281920199855392E-4</v>
      </c>
      <c r="ACA215" s="10">
        <f t="shared" si="1507"/>
        <v>86.446765634510172</v>
      </c>
      <c r="ACB215" s="9">
        <f t="shared" si="1069"/>
        <v>92.809111178773009</v>
      </c>
      <c r="ACC215" s="9">
        <f t="shared" si="1070"/>
        <v>79.838675994232702</v>
      </c>
      <c r="ACD215" s="115">
        <f t="shared" si="1508"/>
        <v>86.323893586502862</v>
      </c>
      <c r="ACE215" s="15">
        <f t="shared" si="1509"/>
        <v>8.0111408606871044E-4</v>
      </c>
      <c r="ACF215" s="11"/>
      <c r="ACG215" s="11">
        <f t="shared" si="1748"/>
        <v>8.0958027492664694E-4</v>
      </c>
      <c r="ACH215" s="10">
        <f t="shared" si="1510"/>
        <v>86.368596032821102</v>
      </c>
      <c r="ACI215" s="9">
        <f t="shared" si="1071"/>
        <v>92.785773593066864</v>
      </c>
      <c r="ACJ215" s="9">
        <f t="shared" si="1072"/>
        <v>79.706192735924134</v>
      </c>
      <c r="ACK215" s="115">
        <f t="shared" si="1511"/>
        <v>86.245983164495499</v>
      </c>
      <c r="ACL215" s="15">
        <f t="shared" si="1512"/>
        <v>8.0785542778247774E-4</v>
      </c>
      <c r="ACM215" s="11"/>
      <c r="ACN215" s="11">
        <f t="shared" si="1749"/>
        <v>8.1631558497828269E-4</v>
      </c>
      <c r="ACO215" s="10">
        <f t="shared" si="1513"/>
        <v>86.290238568108435</v>
      </c>
      <c r="ACP215" s="9">
        <f t="shared" si="1073"/>
        <v>92.762041585164596</v>
      </c>
      <c r="ACQ215" s="9">
        <f t="shared" si="1074"/>
        <v>79.573731038664818</v>
      </c>
      <c r="ACR215" s="115">
        <f t="shared" si="1514"/>
        <v>86.167886311914714</v>
      </c>
      <c r="ACS215" s="15">
        <f t="shared" si="1515"/>
        <v>8.1457107644641901E-4</v>
      </c>
      <c r="ACT215" s="11"/>
      <c r="ACU215" s="11">
        <f t="shared" si="1750"/>
        <v>8.2302507604624711E-4</v>
      </c>
      <c r="ACV215" s="10">
        <f t="shared" si="1516"/>
        <v>86.211691899582661</v>
      </c>
      <c r="ACW215" s="9">
        <f t="shared" si="1075"/>
        <v>92.737913372045384</v>
      </c>
      <c r="ACX215" s="9">
        <f t="shared" si="1076"/>
        <v>79.441289979900105</v>
      </c>
      <c r="ACY215" s="115">
        <f t="shared" si="1517"/>
        <v>86.089601675972744</v>
      </c>
      <c r="ACZ215" s="15">
        <f t="shared" si="1518"/>
        <v>8.2126097891416596E-4</v>
      </c>
      <c r="ADA215" s="11"/>
      <c r="ADB215" s="11">
        <f t="shared" si="1751"/>
        <v>8.297086942553345E-4</v>
      </c>
      <c r="ADC215" s="10">
        <f t="shared" si="1519"/>
        <v>86.132954709603069</v>
      </c>
      <c r="ADD215" s="9">
        <f t="shared" si="1077"/>
        <v>92.71338721150903</v>
      </c>
      <c r="ADE215" s="9">
        <f t="shared" si="1078"/>
        <v>79.308868642445091</v>
      </c>
      <c r="ADF215" s="115">
        <f t="shared" si="1520"/>
        <v>86.011127926977053</v>
      </c>
      <c r="ADG215" s="15">
        <f t="shared" si="1521"/>
        <v>8.2792508422895527E-4</v>
      </c>
      <c r="ADH215" s="11"/>
      <c r="ADI215" s="11">
        <f t="shared" si="1752"/>
        <v>8.3636638794480156E-4</v>
      </c>
      <c r="ADJ215" s="10">
        <f t="shared" si="1522"/>
        <v>86.054025703649444</v>
      </c>
      <c r="ADK215" s="9">
        <f t="shared" si="1079"/>
        <v>92.688461402003099</v>
      </c>
      <c r="ADL215" s="9">
        <f t="shared" si="1080"/>
        <v>79.176466114600544</v>
      </c>
      <c r="ADM215" s="115">
        <f t="shared" si="1523"/>
        <v>85.932463758301822</v>
      </c>
      <c r="ADN215" s="15">
        <f t="shared" si="1524"/>
        <v>8.3456334360579711E-4</v>
      </c>
      <c r="ADO215" s="11"/>
      <c r="ADP215" s="11">
        <f t="shared" si="1753"/>
        <v>8.429981076506619E-4</v>
      </c>
      <c r="ADQ215" s="10">
        <f t="shared" si="1525"/>
        <v>85.974903610289516</v>
      </c>
      <c r="ADR215" s="9">
        <f t="shared" si="1081"/>
        <v>92.663134282444886</v>
      </c>
      <c r="ADS215" s="9">
        <f t="shared" si="1082"/>
        <v>79.044081490266763</v>
      </c>
      <c r="ADT215" s="115">
        <f t="shared" si="1526"/>
        <v>85.853607886355832</v>
      </c>
      <c r="ADU215" s="15">
        <f t="shared" si="1527"/>
        <v>8.4117571041344985E-4</v>
      </c>
      <c r="ADV215" s="11"/>
      <c r="ADW215" s="11">
        <f t="shared" si="1754"/>
        <v>8.4960380608779459E-4</v>
      </c>
      <c r="ADX215" s="10">
        <f t="shared" si="1528"/>
        <v>85.895587181142787</v>
      </c>
      <c r="ADY215" s="9">
        <f t="shared" si="1083"/>
        <v>92.637404232038321</v>
      </c>
      <c r="ADZ215" s="9">
        <f t="shared" si="1084"/>
        <v>78.91171386905306</v>
      </c>
      <c r="AEA215" s="115">
        <f t="shared" si="1529"/>
        <v>85.77455905054569</v>
      </c>
      <c r="AEB215" s="15">
        <f t="shared" si="1530"/>
        <v>8.4776214015634568E-4</v>
      </c>
      <c r="AEC215" s="11"/>
      <c r="AED215" s="11">
        <f t="shared" si="1755"/>
        <v>8.5618343813199059E-4</v>
      </c>
      <c r="AEE215" s="10">
        <f t="shared" si="1531"/>
        <v>85.816075190839641</v>
      </c>
      <c r="AEF215" s="9">
        <f t="shared" si="1085"/>
        <v>92.611269670085875</v>
      </c>
      <c r="AEG215" s="9">
        <f t="shared" si="1086"/>
        <v>78.779362356385292</v>
      </c>
      <c r="AEH215" s="115">
        <f t="shared" si="1532"/>
        <v>85.695316013235583</v>
      </c>
      <c r="AEI215" s="15">
        <f t="shared" si="1533"/>
        <v>8.543225904563273E-4</v>
      </c>
      <c r="AEJ215" s="11"/>
      <c r="AEK215" s="11">
        <f t="shared" si="1756"/>
        <v>8.6273696080180217E-4</v>
      </c>
      <c r="AEL215" s="10">
        <f t="shared" si="1534"/>
        <v>85.736366436977036</v>
      </c>
      <c r="AEM215" s="9">
        <f t="shared" si="1087"/>
        <v>92.584729055795634</v>
      </c>
      <c r="AEN215" s="9">
        <f t="shared" si="1088"/>
        <v>78.647026063610895</v>
      </c>
      <c r="AEO215" s="115">
        <f t="shared" si="1535"/>
        <v>85.615877559703264</v>
      </c>
      <c r="AEP215" s="15">
        <f t="shared" si="1536"/>
        <v>8.6085702103425228E-4</v>
      </c>
      <c r="AEQ215" s="11"/>
      <c r="AER215" s="11">
        <f t="shared" si="1757"/>
        <v>8.6926433324023425E-4</v>
      </c>
      <c r="AES215" s="10">
        <f t="shared" si="1537"/>
        <v>85.656459740070559</v>
      </c>
      <c r="AET215" s="9">
        <f t="shared" si="1089"/>
        <v>92.557780888083698</v>
      </c>
      <c r="AEU215" s="9">
        <f t="shared" si="1090"/>
        <v>78.514704108099352</v>
      </c>
      <c r="AEV215" s="115">
        <f t="shared" si="1538"/>
        <v>85.536242498091525</v>
      </c>
      <c r="AEW215" s="15">
        <f t="shared" si="1539"/>
        <v>8.6736539369157829E-4</v>
      </c>
      <c r="AEX215" s="11"/>
      <c r="AEY215" s="11">
        <f t="shared" si="1758"/>
        <v>8.7576551669641843E-4</v>
      </c>
      <c r="AEZ215" s="10">
        <f t="shared" si="1540"/>
        <v>85.576353943501857</v>
      </c>
      <c r="AFA215" s="9">
        <f t="shared" si="1091"/>
        <v>92.530423705371916</v>
      </c>
      <c r="AFB215" s="9">
        <f t="shared" si="1092"/>
        <v>78.38239561334214</v>
      </c>
      <c r="AFC215" s="115">
        <f t="shared" si="1541"/>
        <v>85.456409659357035</v>
      </c>
      <c r="AFD215" s="15">
        <f t="shared" si="1542"/>
        <v>8.7384767229169711E-4</v>
      </c>
      <c r="AFE215" s="11"/>
      <c r="AFF215" s="11">
        <f t="shared" si="1759"/>
        <v>8.8224047450702196E-4</v>
      </c>
      <c r="AFG215" s="10">
        <f t="shared" si="1543"/>
        <v>85.496047913463528</v>
      </c>
      <c r="AFH215" s="9">
        <f t="shared" si="1093"/>
        <v>92.502656085381176</v>
      </c>
      <c r="AFI215" s="9">
        <f t="shared" si="1094"/>
        <v>78.250099709047618</v>
      </c>
      <c r="AFJ215" s="115">
        <f t="shared" si="1544"/>
        <v>85.376377897214397</v>
      </c>
      <c r="AFK215" s="15">
        <f t="shared" si="1545"/>
        <v>8.8030382274131174E-4</v>
      </c>
      <c r="AFL215" s="11"/>
      <c r="AFM215" s="11">
        <f t="shared" si="1760"/>
        <v>8.8868917207767894E-4</v>
      </c>
      <c r="AFN215" s="10">
        <f t="shared" si="1546"/>
        <v>85.415540538899279</v>
      </c>
      <c r="AFO215" s="9">
        <f t="shared" si="1095"/>
        <v>92.474476644920301</v>
      </c>
      <c r="AFP215" s="9">
        <f t="shared" si="1096"/>
        <v>78.117815531234086</v>
      </c>
      <c r="AFQ215" s="115">
        <f t="shared" si="1547"/>
        <v>85.296146088077194</v>
      </c>
      <c r="AFR215" s="15">
        <f t="shared" si="1548"/>
        <v>8.8673381297163967E-4</v>
      </c>
      <c r="AFS215" s="11"/>
      <c r="AFT215" s="11">
        <f t="shared" si="1761"/>
        <v>8.9511157686425588E-4</v>
      </c>
      <c r="AFU215" s="10">
        <f t="shared" si="1549"/>
        <v>85.334830731441016</v>
      </c>
      <c r="AFV215" s="9">
        <f t="shared" si="1097"/>
        <v>92.445884039670716</v>
      </c>
      <c r="AFW215" s="9">
        <f t="shared" si="1098"/>
        <v>77.985542222319921</v>
      </c>
      <c r="AFX215" s="115">
        <f t="shared" si="1550"/>
        <v>85.215713130995312</v>
      </c>
      <c r="AFY215" s="15">
        <f t="shared" si="1551"/>
        <v>8.9313761291955692E-4</v>
      </c>
      <c r="AFZ215" s="11"/>
      <c r="AGA215" s="11">
        <f t="shared" si="1762"/>
        <v>9.0150765835402805E-4</v>
      </c>
      <c r="AGB215" s="10">
        <f t="shared" si="1552"/>
        <v>85.253917425342337</v>
      </c>
      <c r="AGC215" s="9">
        <f t="shared" si="1099"/>
        <v>92.416876963966942</v>
      </c>
      <c r="AGD215" s="9">
        <f t="shared" si="1100"/>
        <v>77.853278931210966</v>
      </c>
      <c r="AGE215" s="115">
        <f t="shared" si="1553"/>
        <v>85.135077947588954</v>
      </c>
      <c r="AGF215" s="15">
        <f t="shared" si="1554"/>
        <v>8.9951519450863265E-4</v>
      </c>
      <c r="AGG215" s="11"/>
      <c r="AGH215" s="11">
        <f t="shared" si="1763"/>
        <v>9.0787738804674347E-4</v>
      </c>
      <c r="AGI215" s="10">
        <f t="shared" si="1555"/>
        <v>85.172799577408682</v>
      </c>
      <c r="AGJ215" s="9">
        <f t="shared" si="1101"/>
        <v>92.38745415057312</v>
      </c>
      <c r="AGK215" s="9">
        <f t="shared" si="1102"/>
        <v>77.721024813384091</v>
      </c>
      <c r="AGL215" s="115">
        <f t="shared" si="1556"/>
        <v>85.054239481978613</v>
      </c>
      <c r="AGM215" s="15">
        <f t="shared" si="1557"/>
        <v>9.0586653163017474E-4</v>
      </c>
      <c r="AGN215" s="11"/>
      <c r="AGO215" s="11">
        <f t="shared" si="1764"/>
        <v>9.1422073943568985E-4</v>
      </c>
      <c r="AGP215" s="10">
        <f t="shared" si="1558"/>
        <v>85.091476166923513</v>
      </c>
      <c r="AGQ215" s="9">
        <f t="shared" si="1103"/>
        <v>92.357614370455551</v>
      </c>
      <c r="AGR215" s="9">
        <f t="shared" si="1104"/>
        <v>77.58877903097023</v>
      </c>
      <c r="AGS215" s="115">
        <f t="shared" si="1559"/>
        <v>84.97319670071289</v>
      </c>
      <c r="AGT215" s="15">
        <f t="shared" si="1560"/>
        <v>9.1219160012404759E-4</v>
      </c>
      <c r="AGU215" s="11"/>
      <c r="AGV215" s="11">
        <f t="shared" si="1765"/>
        <v>9.2053768798851688E-4</v>
      </c>
      <c r="AGW215" s="10">
        <f t="shared" si="1561"/>
        <v>85.009946195572354</v>
      </c>
      <c r="AGX215" s="9">
        <f t="shared" si="1105"/>
        <v>92.327356432551511</v>
      </c>
      <c r="AGY215" s="9">
        <f t="shared" si="1106"/>
        <v>77.456540752831273</v>
      </c>
      <c r="AGZ215" s="115">
        <f t="shared" si="1562"/>
        <v>84.891948592691392</v>
      </c>
      <c r="AHA215" s="15">
        <f t="shared" si="1563"/>
        <v>9.184903777596391E-4</v>
      </c>
      <c r="AHB215" s="11"/>
      <c r="AHC215" s="11">
        <f t="shared" si="1766"/>
        <v>9.268282111282067E-4</v>
      </c>
      <c r="AHD215" s="10">
        <f t="shared" si="1564"/>
        <v>84.928208687361888</v>
      </c>
      <c r="AHE215" s="9">
        <f t="shared" si="1107"/>
        <v>92.29667918353438</v>
      </c>
      <c r="AHF215" s="9">
        <f t="shared" si="1108"/>
        <v>77.276308297035769</v>
      </c>
      <c r="AHG215" s="115">
        <f t="shared" si="1565"/>
        <v>84.786493740285067</v>
      </c>
      <c r="AHH215" s="15">
        <f t="shared" si="1566"/>
        <v>9.2772759926303865E-4</v>
      </c>
      <c r="AHI215" s="11"/>
      <c r="AHJ215" s="11">
        <f t="shared" si="1767"/>
        <v>9.3606954210243324E-4</v>
      </c>
      <c r="AHK215" s="10">
        <f t="shared" si="1567"/>
        <v>84.822161078503228</v>
      </c>
      <c r="AHL215" s="9">
        <f t="shared" si="1109"/>
        <v>92.265381791978072</v>
      </c>
      <c r="AHM215" s="9">
        <f t="shared" si="1110"/>
        <v>77.217288807114414</v>
      </c>
      <c r="AHN215" s="115">
        <f t="shared" si="1568"/>
        <v>84.74133529954625</v>
      </c>
      <c r="AHO215" s="15">
        <f t="shared" si="1569"/>
        <v>9.2943984431724232E-4</v>
      </c>
      <c r="AHP215" s="11"/>
      <c r="AHQ215" s="11">
        <f t="shared" si="1768"/>
        <v>9.3775395626055256E-4</v>
      </c>
      <c r="AHR215" s="10">
        <f t="shared" si="1570"/>
        <v>84.776662565418292</v>
      </c>
      <c r="AHS215" s="9">
        <f t="shared" si="1111"/>
        <v>92.233968766788379</v>
      </c>
      <c r="AHT215" s="9">
        <f t="shared" si="1112"/>
        <v>77.954134704343133</v>
      </c>
      <c r="AHU215" s="115">
        <f t="shared" si="1571"/>
        <v>85.094051735565756</v>
      </c>
      <c r="AHV215" s="15">
        <f t="shared" si="1572"/>
        <v>8.8198861883863008E-4</v>
      </c>
      <c r="AHW215" s="11"/>
      <c r="AHX215" s="11">
        <f t="shared" si="1769"/>
        <v>8.9007211707444812E-4</v>
      </c>
      <c r="AHY215" s="10">
        <f t="shared" si="1573"/>
        <v>85.130681365645373</v>
      </c>
      <c r="AHZ215" s="9">
        <f t="shared" si="1113"/>
        <v>92.205681358959069</v>
      </c>
      <c r="AIA215" s="9">
        <f t="shared" si="1114"/>
        <v>78.799613725404058</v>
      </c>
      <c r="AIB215" s="115">
        <f t="shared" si="1574"/>
        <v>85.502647542181563</v>
      </c>
      <c r="AIC215" s="15">
        <f t="shared" si="1575"/>
        <v>8.2802076161883154E-4</v>
      </c>
      <c r="AID215" s="11"/>
      <c r="AIE215" s="11">
        <f t="shared" si="1770"/>
        <v>8.3586194576514927E-4</v>
      </c>
      <c r="AIF215" s="10">
        <f t="shared" si="1576"/>
        <v>85.54071787608207</v>
      </c>
      <c r="AIG215" s="9">
        <f t="shared" si="1115"/>
        <v>92.180749788124643</v>
      </c>
      <c r="AIH215" s="9">
        <f t="shared" si="1116"/>
        <v>79.786082805548034</v>
      </c>
      <c r="AII215" s="115">
        <f t="shared" si="1577"/>
        <v>85.983416296836339</v>
      </c>
      <c r="AIJ215" s="15">
        <f t="shared" si="1578"/>
        <v>7.6555197806378085E-4</v>
      </c>
      <c r="AIK215" s="11"/>
      <c r="AIL215" s="11">
        <f t="shared" si="1771"/>
        <v>7.7313718519387686E-4</v>
      </c>
      <c r="AIM215" s="10">
        <f t="shared" si="1579"/>
        <v>86.023084398936732</v>
      </c>
      <c r="AIN215" s="9">
        <f t="shared" si="1117"/>
        <v>92.159438163613061</v>
      </c>
      <c r="AIO215" s="9">
        <f t="shared" si="1118"/>
        <v>80.97289940733252</v>
      </c>
      <c r="AIP215" s="115">
        <f t="shared" si="1580"/>
        <v>86.566168785472797</v>
      </c>
      <c r="AIQ215" s="15">
        <f t="shared" si="1581"/>
        <v>6.909323892764597E-4</v>
      </c>
      <c r="AIR215" s="11"/>
      <c r="AIS215" s="11">
        <f t="shared" si="1772"/>
        <v>6.9824388291407277E-4</v>
      </c>
      <c r="AIT215" s="10">
        <f t="shared" si="1582"/>
        <v>86.607628256385709</v>
      </c>
      <c r="AIU215" s="9">
        <f t="shared" si="1119"/>
        <v>92.142078620390308</v>
      </c>
      <c r="AIV215" s="9">
        <f t="shared" si="1120"/>
        <v>82.481060005035033</v>
      </c>
      <c r="AIW215" s="115">
        <f t="shared" si="1583"/>
        <v>87.311569312712663</v>
      </c>
      <c r="AIX215" s="15">
        <f t="shared" si="1584"/>
        <v>5.9670920739483748E-4</v>
      </c>
      <c r="AIY215" s="11"/>
      <c r="AIZ215" s="11">
        <f t="shared" si="1773"/>
        <v>6.0372148666879575E-4</v>
      </c>
      <c r="AJA215" s="10">
        <f t="shared" si="1585"/>
        <v>87.35508165458613</v>
      </c>
      <c r="AJB215" s="9">
        <f t="shared" si="1121"/>
        <v>92.12913091919846</v>
      </c>
      <c r="AJC215" s="9">
        <f t="shared" si="1122"/>
        <v>84.645810964688366</v>
      </c>
      <c r="AJD215" s="115">
        <f t="shared" si="1586"/>
        <v>88.387470941943405</v>
      </c>
      <c r="AJE215" s="15">
        <f t="shared" si="1587"/>
        <v>4.6220446275099965E-4</v>
      </c>
      <c r="AJF215" s="11"/>
      <c r="AJG215" s="11">
        <f t="shared" si="1774"/>
        <v>4.6887298150643305E-4</v>
      </c>
      <c r="AJH215" s="10">
        <f t="shared" si="1588"/>
        <v>88.433460010524144</v>
      </c>
      <c r="AJI215" s="9">
        <f t="shared" si="1123"/>
        <v>92.121362449811556</v>
      </c>
      <c r="AJJ215" s="9">
        <f t="shared" si="1124"/>
        <v>89.266427693319713</v>
      </c>
      <c r="AJK215" s="115">
        <f t="shared" si="1589"/>
        <v>90.693895071565635</v>
      </c>
      <c r="AJL215" s="15">
        <f t="shared" si="1590"/>
        <v>1.7633397921442385E-4</v>
      </c>
      <c r="AJM215" s="11"/>
      <c r="AJN215" s="11">
        <f t="shared" si="1775"/>
        <v>1.8256965360001403E-4</v>
      </c>
      <c r="AJO215" s="10">
        <f t="shared" si="1591"/>
        <v>90.743162344485569</v>
      </c>
      <c r="AJP215" s="9">
        <f t="shared" si="1125"/>
        <v>92.120231771124523</v>
      </c>
      <c r="AJQ215" s="9">
        <f t="shared" si="1126"/>
        <v>89.350593624627521</v>
      </c>
      <c r="AJR215" s="115">
        <f t="shared" si="1592"/>
        <v>90.735412697876029</v>
      </c>
      <c r="AJS215" s="15">
        <f t="shared" si="1593"/>
        <v>1.7106566594747696E-4</v>
      </c>
      <c r="AJT215" s="11"/>
      <c r="AJU215" s="11">
        <f t="shared" si="1776"/>
        <v>1.7729204820853331E-4</v>
      </c>
      <c r="AJV215" s="10">
        <f t="shared" si="1594"/>
        <v>90.784673810831563</v>
      </c>
      <c r="AJW215" s="9">
        <f t="shared" si="1127"/>
        <v>92.11916764551637</v>
      </c>
      <c r="AJX215" s="9">
        <f t="shared" si="1128"/>
        <v>89.435555863851235</v>
      </c>
      <c r="AJY215" s="115">
        <f t="shared" si="1595"/>
        <v>90.777361754683795</v>
      </c>
      <c r="AJZ215" s="15">
        <f t="shared" si="1596"/>
        <v>1.6575227964551117E-4</v>
      </c>
      <c r="AKA215" s="11"/>
      <c r="AKB215" s="11">
        <f t="shared" si="1777"/>
        <v>1.7196961523270656E-4</v>
      </c>
      <c r="AKC215" s="10">
        <f t="shared" si="1597"/>
        <v>90.826617229704539</v>
      </c>
      <c r="AKD215" s="9">
        <f t="shared" si="1129"/>
        <v>92.118168597849262</v>
      </c>
      <c r="AKE215" s="9">
        <f t="shared" si="1130"/>
        <v>89.521306965117361</v>
      </c>
      <c r="AKF215" s="115">
        <f t="shared" si="1598"/>
        <v>90.819737781483312</v>
      </c>
      <c r="AKG215" s="15">
        <f t="shared" si="1599"/>
        <v>1.6039418908877964E-4</v>
      </c>
      <c r="AKH215" s="11"/>
      <c r="AKI215" s="11">
        <f t="shared" si="1778"/>
        <v>1.6660272757606931E-4</v>
      </c>
      <c r="AKJ215" s="10">
        <f t="shared" si="1600"/>
        <v>90.868988117403092</v>
      </c>
      <c r="AKK215" s="9">
        <f t="shared" si="1131"/>
        <v>92.117233096431093</v>
      </c>
      <c r="AKL215" s="9">
        <f t="shared" si="1132"/>
        <v>89.607839387787422</v>
      </c>
      <c r="AKM215" s="115">
        <f t="shared" si="1601"/>
        <v>90.862536242109258</v>
      </c>
      <c r="AKN215" s="15">
        <f t="shared" si="1602"/>
        <v>1.5499176541761481E-4</v>
      </c>
      <c r="AKO215" s="11"/>
      <c r="AKP215" s="11">
        <f t="shared" si="1779"/>
        <v>1.6119176049348897E-4</v>
      </c>
      <c r="AKQ215" s="10">
        <f t="shared" si="1603"/>
        <v>90.911781914616512</v>
      </c>
      <c r="AKR215" s="9">
        <f t="shared" si="1133"/>
        <v>92.116359553125278</v>
      </c>
      <c r="AKS215" s="9">
        <f t="shared" si="1134"/>
        <v>89.695145498040347</v>
      </c>
      <c r="AKT215" s="115">
        <f t="shared" si="1604"/>
        <v>90.905752525582812</v>
      </c>
      <c r="AKU215" s="15">
        <f t="shared" si="1605"/>
        <v>1.4954538204146065E-4</v>
      </c>
      <c r="AKV215" s="11"/>
      <c r="AKW215" s="11">
        <f t="shared" si="1780"/>
        <v>1.5573709149981435E-4</v>
      </c>
      <c r="AKX215" s="10">
        <f t="shared" si="1606"/>
        <v>90.954993987285349</v>
      </c>
      <c r="AKY215" s="9">
        <f t="shared" si="1135"/>
        <v>92.115546323478114</v>
      </c>
      <c r="AKZ215" s="9">
        <f t="shared" si="1136"/>
        <v>89.783217570532955</v>
      </c>
      <c r="ALA215" s="115">
        <f t="shared" si="1607"/>
        <v>90.949381947005534</v>
      </c>
      <c r="ALB215" s="15">
        <f t="shared" si="1608"/>
        <v>1.4405541454418514E-4</v>
      </c>
      <c r="ALC215" s="11"/>
      <c r="ALD215" s="11">
        <f t="shared" si="1781"/>
        <v>1.5023910027480369E-4</v>
      </c>
      <c r="ALE215" s="10">
        <f t="shared" si="1609"/>
        <v>90.998619627509783</v>
      </c>
      <c r="ALF215" s="9">
        <f t="shared" si="1137"/>
        <v>92.114791706863613</v>
      </c>
      <c r="ALG215" s="9">
        <f t="shared" si="1138"/>
        <v>89.87204779013237</v>
      </c>
      <c r="ALH215" s="115">
        <f t="shared" si="1610"/>
        <v>90.993419748497985</v>
      </c>
      <c r="ALI215" s="15">
        <f t="shared" si="1611"/>
        <v>1.38522240586024E-4</v>
      </c>
      <c r="ALJ215" s="11"/>
      <c r="ALK215" s="11">
        <f t="shared" si="1782"/>
        <v>1.4469816856469973E-4</v>
      </c>
      <c r="ALL215" s="10">
        <f t="shared" si="1612"/>
        <v>91.042654054502663</v>
      </c>
      <c r="ALM215" s="9">
        <f t="shared" si="1139"/>
        <v>92.11409394664561</v>
      </c>
      <c r="ALN215" s="9">
        <f t="shared" si="1140"/>
        <v>89.961628253723248</v>
      </c>
      <c r="ALO215" s="115">
        <f t="shared" si="1613"/>
        <v>91.037861100184429</v>
      </c>
      <c r="ALP215" s="15">
        <f t="shared" si="1614"/>
        <v>1.329462398019661E-4</v>
      </c>
      <c r="ALQ215" s="12"/>
      <c r="ALR215" s="11">
        <f t="shared" si="1783"/>
        <v>1.3911468008027632E-4</v>
      </c>
      <c r="ALS215" s="10">
        <f t="shared" si="1615"/>
        <v>91.087092415588501</v>
      </c>
      <c r="ALT215" s="9">
        <f t="shared" si="1141"/>
        <v>92.113451230356844</v>
      </c>
      <c r="ALU215" s="9">
        <f t="shared" si="1142"/>
        <v>90.051950972086232</v>
      </c>
      <c r="ALV215" s="115">
        <f t="shared" si="1616"/>
        <v>91.082701101221545</v>
      </c>
      <c r="ALW215" s="15">
        <f t="shared" si="1617"/>
        <v>1.273277936967999E-4</v>
      </c>
      <c r="ALX215" s="12"/>
      <c r="ALY215" s="11">
        <f t="shared" si="1784"/>
        <v>1.3348902039155496E-4</v>
      </c>
      <c r="ALZ215" s="10">
        <f t="shared" si="1618"/>
        <v>91.131929787246534</v>
      </c>
      <c r="AMA215" s="9">
        <f t="shared" si="1143"/>
        <v>92.112861689894913</v>
      </c>
      <c r="AMB215" s="9">
        <f t="shared" si="1144"/>
        <v>90.143007871847104</v>
      </c>
      <c r="AMC215" s="115">
        <f t="shared" si="1619"/>
        <v>91.127934780871016</v>
      </c>
      <c r="AMD215" s="15">
        <f t="shared" si="1620"/>
        <v>1.2166728553682301E-4</v>
      </c>
      <c r="AME215" s="12"/>
      <c r="AMF215" s="11">
        <f t="shared" si="1785"/>
        <v>1.2782157681921224E-4</v>
      </c>
      <c r="AMG215" s="10">
        <f t="shared" si="1621"/>
        <v>91.177161176197473</v>
      </c>
      <c r="AMH215" s="9">
        <f t="shared" si="1145"/>
        <v>92.112323401734798</v>
      </c>
      <c r="AMI215" s="9">
        <f t="shared" si="1146"/>
        <v>90.234790797494043</v>
      </c>
      <c r="AMJ215" s="115">
        <f t="shared" si="1622"/>
        <v>91.173557099614413</v>
      </c>
      <c r="AMK215" s="15">
        <f t="shared" si="1623"/>
        <v>1.1596510023837417E-4</v>
      </c>
      <c r="AML215" s="12"/>
      <c r="AMM215" s="11">
        <f t="shared" si="1786"/>
        <v>1.2211273832282921E-4</v>
      </c>
      <c r="AMN215" s="10">
        <f t="shared" si="1624"/>
        <v>91.222781520532493</v>
      </c>
      <c r="AMO215" s="9">
        <f t="shared" si="1147"/>
        <v>92.111834387157714</v>
      </c>
      <c r="AMP215" s="9">
        <f t="shared" si="1148"/>
        <v>90.327291513462498</v>
      </c>
      <c r="AMQ215" s="115">
        <f t="shared" si="1625"/>
        <v>91.219562950310106</v>
      </c>
      <c r="AMR215" s="15">
        <f t="shared" si="1626"/>
        <v>1.1022162425319138E-4</v>
      </c>
      <c r="AMS215" s="12"/>
      <c r="AMT215" s="11">
        <f t="shared" si="1787"/>
        <v>1.1636289538599334E-4</v>
      </c>
      <c r="AMU215" s="10">
        <f t="shared" si="1627"/>
        <v>91.268785690884101</v>
      </c>
      <c r="AMV215" s="9">
        <f t="shared" si="1149"/>
        <v>92.11139261249599</v>
      </c>
      <c r="AMW215" s="9">
        <f t="shared" si="1150"/>
        <v>90.420501706286373</v>
      </c>
      <c r="AMX215" s="115">
        <f t="shared" si="1628"/>
        <v>91.265947159391175</v>
      </c>
      <c r="AMY215" s="15">
        <f t="shared" si="1629"/>
        <v>1.0443724545068401E-4</v>
      </c>
      <c r="AMZ215" s="12"/>
      <c r="ANA215" s="11">
        <f t="shared" si="1788"/>
        <v>1.1057243989831779E-4</v>
      </c>
      <c r="ANB215" s="10">
        <f t="shared" si="1630"/>
        <v>91.315168491638062</v>
      </c>
      <c r="ANC215" s="9">
        <f t="shared" si="1151"/>
        <v>92.110995989393643</v>
      </c>
      <c r="AND215" s="9">
        <f t="shared" si="1152"/>
        <v>90.514412986810271</v>
      </c>
      <c r="ANE215" s="115">
        <f t="shared" si="1631"/>
        <v>91.312704488101957</v>
      </c>
      <c r="ANF215" s="15">
        <f t="shared" si="1632"/>
        <v>9.8612352997371605E-5</v>
      </c>
      <c r="ANG215" s="12"/>
      <c r="ANH215" s="11">
        <f t="shared" si="1789"/>
        <v>1.0474176503468879E-4</v>
      </c>
      <c r="ANI215" s="10">
        <f t="shared" si="1633"/>
        <v>91.361924662183597</v>
      </c>
      <c r="ANJ215" s="9">
        <f t="shared" si="1153"/>
        <v>92.110642375082449</v>
      </c>
      <c r="ANK215" s="9">
        <f t="shared" si="1154"/>
        <v>90.609016892466457</v>
      </c>
      <c r="ANL215" s="115">
        <f t="shared" si="1634"/>
        <v>91.359829633774453</v>
      </c>
      <c r="ANM215" s="15">
        <f t="shared" si="1635"/>
        <v>9.2747337233313782E-5</v>
      </c>
      <c r="ANN215" s="12"/>
      <c r="ANO215" s="11">
        <f t="shared" si="1790"/>
        <v>9.887126513149202E-5</v>
      </c>
      <c r="ANP215" s="10">
        <f t="shared" si="1636"/>
        <v>91.409048878203521</v>
      </c>
      <c r="ANQ215" s="9">
        <f t="shared" si="1155"/>
        <v>92.110329572673038</v>
      </c>
      <c r="ANR215" s="9">
        <f t="shared" si="1156"/>
        <v>90.704304889609574</v>
      </c>
      <c r="ANS215" s="115">
        <f t="shared" si="1637"/>
        <v>91.407317231141306</v>
      </c>
      <c r="ANT215" s="15">
        <f t="shared" si="1638"/>
        <v>8.6842589545877089E-5</v>
      </c>
      <c r="ANU215" s="12"/>
      <c r="ANV215" s="11">
        <f t="shared" si="1791"/>
        <v>9.2961335560228414E-5</v>
      </c>
      <c r="ANW215" s="10">
        <f t="shared" si="1639"/>
        <v>91.456535753000651</v>
      </c>
      <c r="ANX215" s="9">
        <f t="shared" si="1157"/>
        <v>92.110055331460742</v>
      </c>
      <c r="ANY215" s="9">
        <f t="shared" si="1158"/>
        <v>90.800268375910363</v>
      </c>
      <c r="ANZ215" s="115">
        <f t="shared" si="1640"/>
        <v>91.455161853685553</v>
      </c>
      <c r="AOA215" s="15">
        <f t="shared" si="1641"/>
        <v>8.0898502240782787E-5</v>
      </c>
      <c r="AOB215" s="12"/>
      <c r="AOC215" s="11">
        <f t="shared" si="1792"/>
        <v>8.7012372598425068E-5</v>
      </c>
      <c r="AOD215" s="10">
        <f t="shared" si="1642"/>
        <v>91.504379838860928</v>
      </c>
      <c r="AOE215" s="9">
        <f t="shared" si="1159"/>
        <v>92.109817347245794</v>
      </c>
      <c r="AOF215" s="9">
        <f t="shared" si="1160"/>
        <v>90.896898682802373</v>
      </c>
      <c r="AOG215" s="115">
        <f t="shared" si="1643"/>
        <v>91.503358015024077</v>
      </c>
      <c r="AOH215" s="15">
        <f t="shared" si="1644"/>
        <v>7.4915468410763502E-5</v>
      </c>
      <c r="AOI215" s="12"/>
      <c r="AOJ215" s="11">
        <f t="shared" si="1793"/>
        <v>8.1024773298186541E-5</v>
      </c>
      <c r="AOK215" s="10">
        <f t="shared" si="1645"/>
        <v>91.552575628450043</v>
      </c>
      <c r="AOL215" s="9">
        <f t="shared" si="1161"/>
        <v>92.109613262667494</v>
      </c>
      <c r="AOM215" s="9">
        <f t="shared" si="1162"/>
        <v>90.994187077986396</v>
      </c>
      <c r="AON215" s="115">
        <f t="shared" si="1646"/>
        <v>91.551900170326945</v>
      </c>
      <c r="AOO215" s="15">
        <f t="shared" si="1647"/>
        <v>6.8893881801513176E-5</v>
      </c>
      <c r="AOP215" s="12"/>
      <c r="AOQ215" s="11">
        <f t="shared" si="1794"/>
        <v>7.4998935352071068E-5</v>
      </c>
      <c r="AOR215" s="10">
        <f t="shared" si="1648"/>
        <v>91.601117556245754</v>
      </c>
      <c r="AOS215" s="9">
        <f t="shared" si="1163"/>
        <v>92.109440667551937</v>
      </c>
      <c r="AOT215" s="9">
        <f t="shared" si="1164"/>
        <v>91.09212476798136</v>
      </c>
      <c r="AOU215" s="115">
        <f t="shared" si="1649"/>
        <v>91.600782717766648</v>
      </c>
      <c r="AOV215" s="15">
        <f t="shared" si="1650"/>
        <v>6.2834136675618064E-5</v>
      </c>
      <c r="AOW215" s="12"/>
      <c r="AOX215" s="11">
        <f t="shared" si="1795"/>
        <v>6.8935256956970705E-5</v>
      </c>
      <c r="AOY215" s="10">
        <f t="shared" si="1815"/>
        <v>91.649999999999991</v>
      </c>
      <c r="AOZ215" s="9">
        <f t="shared" si="1165"/>
        <v>92.109297099272894</v>
      </c>
      <c r="APA215" s="9"/>
      <c r="APB215" s="97">
        <f t="shared" si="1652"/>
        <v>91.649999999999991</v>
      </c>
      <c r="APC215" s="15">
        <f t="shared" si="1816"/>
        <v>5.6736627674079379E-5</v>
      </c>
      <c r="APD215" s="11"/>
      <c r="APE215" s="11"/>
    </row>
    <row r="216" spans="1:1097" x14ac:dyDescent="0.2">
      <c r="A216" s="183"/>
      <c r="B216" s="183"/>
      <c r="C216" s="1">
        <f t="shared" si="1654"/>
        <v>180</v>
      </c>
      <c r="D216" s="1">
        <f t="shared" si="1655"/>
        <v>6024.5844021139956</v>
      </c>
      <c r="E216" s="1">
        <f t="shared" si="1656"/>
        <v>-16317921.817764627</v>
      </c>
      <c r="F216" s="2">
        <f t="shared" si="1657"/>
        <v>113.16</v>
      </c>
      <c r="G216" s="8">
        <f t="shared" si="1658"/>
        <v>1.9810000000000001E-3</v>
      </c>
      <c r="H216" s="6">
        <f t="shared" si="1659"/>
        <v>0.14400020254000001</v>
      </c>
      <c r="I216" s="2">
        <f t="shared" si="1660"/>
        <v>3500</v>
      </c>
      <c r="J216" s="3">
        <f t="shared" ref="J216:J272" si="1818">I216/60</f>
        <v>58.333333333333336</v>
      </c>
      <c r="K216" s="3">
        <f t="shared" ref="K216:K272" si="1819">2*3.1416*J216</f>
        <v>366.52</v>
      </c>
      <c r="L216" s="1">
        <f t="shared" si="1661"/>
        <v>0.82</v>
      </c>
      <c r="M216" s="1">
        <f t="shared" si="1662"/>
        <v>0.66</v>
      </c>
      <c r="N216" s="1">
        <f t="shared" ref="N216:N272" si="1820">L216*M216</f>
        <v>0.54120000000000001</v>
      </c>
      <c r="O216" s="3">
        <f t="shared" si="1167"/>
        <v>7.5227878787878781</v>
      </c>
      <c r="P216" s="40">
        <f t="shared" ref="P216:P272" si="1821">O216*75.9</f>
        <v>570.9796</v>
      </c>
      <c r="Q216" s="1">
        <f t="shared" si="1663"/>
        <v>21.51</v>
      </c>
      <c r="R216" s="1">
        <f t="shared" si="1664"/>
        <v>151</v>
      </c>
      <c r="S216" s="2">
        <f t="shared" si="1665"/>
        <v>12587.54</v>
      </c>
      <c r="T216" s="1">
        <f t="shared" si="860"/>
        <v>83.916933333333333</v>
      </c>
      <c r="U216" s="7">
        <f t="shared" si="1666"/>
        <v>9.1849501318337995E-2</v>
      </c>
      <c r="V216" s="7">
        <f t="shared" ref="V216:V272" si="1822">3.1416*U216^2/4</f>
        <v>6.6258942829124593E-3</v>
      </c>
      <c r="W216" s="159">
        <f t="shared" si="1667"/>
        <v>3.4283282369456214E-2</v>
      </c>
      <c r="X216" s="40">
        <f t="shared" ref="X216:X272" si="1823">AC216/(9.81*V216)</f>
        <v>8095.2484858865882</v>
      </c>
      <c r="Y216" s="1">
        <f t="shared" si="1668"/>
        <v>0</v>
      </c>
      <c r="Z216" s="1">
        <f t="shared" si="1669"/>
        <v>113.16</v>
      </c>
      <c r="AA216" s="1">
        <f t="shared" si="1670"/>
        <v>91.649999999999991</v>
      </c>
      <c r="AB216" s="6">
        <f t="shared" si="863"/>
        <v>0.2895550479995273</v>
      </c>
      <c r="AC216" s="1">
        <f t="shared" si="1671"/>
        <v>526.19133708825245</v>
      </c>
      <c r="AD216" s="40">
        <f t="shared" ref="AD216:AD272" si="1824">(W216*T216)/(2*9.81*U216*V216^2)</f>
        <v>36363.626619283568</v>
      </c>
      <c r="AE216" s="1">
        <f t="shared" ref="AE216:AE272" si="1825">T216/AC216</f>
        <v>0.15947988387208822</v>
      </c>
      <c r="AF216" s="2">
        <f t="shared" si="1801"/>
        <v>31</v>
      </c>
      <c r="AG216" s="10">
        <f t="shared" ref="AG216:AG272" si="1826">AF216*AE216</f>
        <v>4.9438764000347346</v>
      </c>
      <c r="AH216" s="12">
        <f t="shared" ref="AH216:AH272" si="1827">1/(AB216*AG216+1)</f>
        <v>0.41126464247309058</v>
      </c>
      <c r="AI216" s="43">
        <f t="shared" ref="AI216:AI272" si="1828">AL216^2-4*AJ216</f>
        <v>-1.5338779824136954E-5</v>
      </c>
      <c r="AJ216" s="93">
        <f t="shared" si="869"/>
        <v>3.8643230829237793E-6</v>
      </c>
      <c r="AK216" s="43">
        <f t="shared" ref="AK216:AK272" si="1829">IF(AK215=0,0,IF(AI216&lt;0,0,IF(0.5*(-AL216+AI216^0.5)&lt;0,0,0.5*(-AL216+AI216^0.5))))</f>
        <v>0</v>
      </c>
      <c r="AL216" s="43">
        <f t="shared" si="870"/>
        <v>3.4425645608784759E-4</v>
      </c>
      <c r="AM216" s="43"/>
      <c r="AN216" s="43">
        <f t="shared" ref="AN216:AN272" si="1830">IF(AK216&lt;0,0,IF(AN215=0,0,AK216))</f>
        <v>0</v>
      </c>
      <c r="AO216" s="10">
        <f t="shared" ref="AO216:AO272" si="1831">AR215</f>
        <v>93.642362230760185</v>
      </c>
      <c r="AP216" s="9"/>
      <c r="AQ216" s="9">
        <f t="shared" ref="AQ216:AQ272" si="1832">AV216-AU216*(B-_R*ABS(AU216))</f>
        <v>93.502671052466823</v>
      </c>
      <c r="AR216" s="104">
        <f t="shared" si="1171"/>
        <v>93.502671052466823</v>
      </c>
      <c r="AS216" s="15">
        <f t="shared" ref="AS216:AS272" si="1833">AN215</f>
        <v>0</v>
      </c>
      <c r="AT216" s="49"/>
      <c r="AU216" s="11">
        <f t="shared" ref="AU216:AU272" si="1834">AZ215</f>
        <v>8.6281406691982299E-6</v>
      </c>
      <c r="AV216" s="10">
        <f t="shared" ref="AV216:AV272" si="1835">AY215</f>
        <v>93.572515288071841</v>
      </c>
      <c r="AW216" s="9">
        <f t="shared" ref="AW216:AW272" si="1836">AR216+AS216*(B-_R*ABS(AS216))</f>
        <v>93.502671052466823</v>
      </c>
      <c r="AX216" s="9">
        <f t="shared" ref="AX216:AX272" si="1837">BC216-BB216*(B-_R*ABS(BB216))</f>
        <v>93.363096595525008</v>
      </c>
      <c r="AY216" s="97">
        <f t="shared" si="1175"/>
        <v>93.432883823995923</v>
      </c>
      <c r="AZ216" s="15">
        <f t="shared" si="1176"/>
        <v>8.6207642165115845E-6</v>
      </c>
      <c r="BA216" s="49"/>
      <c r="BB216" s="11">
        <f t="shared" ref="BB216:BB272" si="1838">BG215</f>
        <v>1.7249238743898966E-5</v>
      </c>
      <c r="BC216" s="10">
        <f t="shared" ref="BC216:BC272" si="1839">BF215</f>
        <v>93.502722649852615</v>
      </c>
      <c r="BD216" s="9">
        <f t="shared" ref="BD216:BD272" si="1840">AY216+AZ216*(B-_R*ABS(AZ216))</f>
        <v>93.502668350010254</v>
      </c>
      <c r="BE216" s="9">
        <f t="shared" ref="BE216:BE272" si="1841">BJ216-BI216*(B-_R*ABS(BI216))</f>
        <v>93.223638371226414</v>
      </c>
      <c r="BF216" s="97">
        <f t="shared" si="1179"/>
        <v>93.363153360618327</v>
      </c>
      <c r="BG216" s="15">
        <f t="shared" ref="BG216:BG272" si="1842">(BD216-BF216)/B</f>
        <v>1.723418245099701E-5</v>
      </c>
      <c r="BH216" s="49"/>
      <c r="BI216" s="11">
        <f t="shared" ref="BI216:BI272" si="1843">BN215</f>
        <v>2.5862989697233273E-5</v>
      </c>
      <c r="BJ216" s="10">
        <f t="shared" ref="BJ216:BJ272" si="1844">BM215</f>
        <v>93.432981375993194</v>
      </c>
      <c r="BK216" s="9">
        <f t="shared" ref="BK216:BK272" si="1845">BF216+BG216*(B-_R*ABS(BG216))</f>
        <v>93.502657549393334</v>
      </c>
      <c r="BL216" s="9">
        <f t="shared" ref="BL216:BL272" si="1846">BQ216-BP216*(B-_R*ABS(BP216))</f>
        <v>93.084295875302047</v>
      </c>
      <c r="BM216" s="97">
        <f t="shared" si="1184"/>
        <v>93.293476712347683</v>
      </c>
      <c r="BN216" s="15">
        <f t="shared" ref="BN216:BN272" si="1847">(BK216-BM216)/B</f>
        <v>2.5839952585808869E-5</v>
      </c>
      <c r="BO216" s="49"/>
      <c r="BP216" s="11">
        <f t="shared" ref="BP216:BP272" si="1848">BU215</f>
        <v>3.4469090770849067E-5</v>
      </c>
      <c r="BQ216" s="10">
        <f t="shared" ref="BQ216:BQ272" si="1849">BT215</f>
        <v>93.36328852588737</v>
      </c>
      <c r="BR216" s="9">
        <f t="shared" ref="BR216:BR272" si="1850">BM216+BN216*(B-_R*ABS(BN216))</f>
        <v>93.502633269285312</v>
      </c>
      <c r="BS216" s="9">
        <f t="shared" ref="BS216:BS272" si="1851">BX216-BW216*(B-_R*ABS(BW216))</f>
        <v>92.945068588081313</v>
      </c>
      <c r="BT216" s="97">
        <f t="shared" si="1189"/>
        <v>93.223850928683305</v>
      </c>
      <c r="BU216" s="15">
        <f t="shared" ref="BU216:BU272" si="1852">(BR216-BT216)/B</f>
        <v>3.4437774342324537E-5</v>
      </c>
      <c r="BV216" s="12"/>
      <c r="BW216" s="11">
        <f t="shared" ref="BW216:BW272" si="1853">CB215</f>
        <v>4.3067241011686201E-5</v>
      </c>
      <c r="BX216" s="10">
        <f t="shared" ref="BX216:BX272" si="1854">CA215</f>
        <v>93.293641158881528</v>
      </c>
      <c r="BY216" s="9">
        <f t="shared" ref="BY216:BY272" si="1855">BT216+BU216*(B-_R*ABS(BU216))</f>
        <v>93.502590143467714</v>
      </c>
      <c r="BZ216" s="9">
        <f t="shared" ref="BZ216:BZ272" si="1856">CE216-CD216*(B-_R*ABS(CD216))</f>
        <v>92.805955974651923</v>
      </c>
      <c r="CA216" s="97">
        <f t="shared" si="1194"/>
        <v>93.154273059059818</v>
      </c>
      <c r="CB216" s="15">
        <f t="shared" ref="CB216:CB272" si="1857">(BY216-CA216)/B</f>
        <v>4.3027349316720575E-5</v>
      </c>
      <c r="CC216" s="12"/>
      <c r="CD216" s="11">
        <f t="shared" ref="CD216:CD272" si="1858">CI215</f>
        <v>5.1657141308265216E-5</v>
      </c>
      <c r="CE216" s="10">
        <f t="shared" ref="CE216:CE272" si="1859">CH215</f>
        <v>93.224036334720779</v>
      </c>
      <c r="CF216" s="9">
        <f t="shared" ref="CF216:CF272" si="1860">CA216+CB216*(B-_R*ABS(CB216))</f>
        <v>93.502522821566146</v>
      </c>
      <c r="CG216" s="9">
        <f t="shared" ref="CG216:CG272" si="1861">CL216-CK216*(B-_R*ABS(CK216))</f>
        <v>92.666957485025989</v>
      </c>
      <c r="CH216" s="97">
        <f t="shared" si="1199"/>
        <v>93.084740153296067</v>
      </c>
      <c r="CI216" s="15">
        <f t="shared" ref="CI216:CI272" si="1862">(CF216-CH216)/B</f>
        <v>5.1608381014918642E-5</v>
      </c>
      <c r="CJ216" s="12"/>
      <c r="CK216" s="11">
        <f t="shared" ref="CK216:CK272" si="1863">CP215</f>
        <v>6.0238494426133554E-5</v>
      </c>
      <c r="CL216" s="10">
        <f t="shared" ref="CL216:CL272" si="1864">CO215</f>
        <v>93.15447111399439</v>
      </c>
      <c r="CM216" s="9">
        <f t="shared" ref="CM216:CM272" si="1865">CH216+CI216*(B-_R*ABS(CI216))</f>
        <v>93.502425969774251</v>
      </c>
      <c r="CN216" s="9">
        <f t="shared" ref="CN216:CN272" si="1866">CS216-CR216*(B-_R*ABS(CR216))</f>
        <v>92.528072554309446</v>
      </c>
      <c r="CO216" s="97">
        <f t="shared" si="1204"/>
        <v>93.015249262041849</v>
      </c>
      <c r="CP216" s="15">
        <f t="shared" ref="CP216:CP272" si="1867">(CM216-CO216)/B</f>
        <v>6.0180574886830899E-5</v>
      </c>
      <c r="CQ216" s="12"/>
      <c r="CR216" s="11">
        <f t="shared" ref="CR216:CR272" si="1868">CW215</f>
        <v>6.8811005042653417E-5</v>
      </c>
      <c r="CS216" s="10">
        <f t="shared" ref="CS216:CS272" si="1869">CV215</f>
        <v>93.084942558578916</v>
      </c>
      <c r="CT216" s="9">
        <f t="shared" ref="CT216:CT272" si="1870">CO216+CP216*(B-_R*ABS(CP216))</f>
        <v>93.502294271569767</v>
      </c>
      <c r="CU216" s="9">
        <f t="shared" si="882"/>
        <v>92.389300602876517</v>
      </c>
      <c r="CV216" s="97">
        <f t="shared" si="1208"/>
        <v>92.945797437223149</v>
      </c>
      <c r="CW216" s="15">
        <f t="shared" ref="CW216:CW272" si="1871">(CT216-CV216)/B</f>
        <v>6.8743638359813783E-5</v>
      </c>
      <c r="CX216" s="12"/>
      <c r="CY216" s="11">
        <f t="shared" si="1210"/>
        <v>7.7374379780996156E-5</v>
      </c>
      <c r="CZ216" s="10">
        <f t="shared" si="1211"/>
        <v>93.015447732079863</v>
      </c>
      <c r="DA216" s="9">
        <f t="shared" si="883"/>
        <v>93.502122428422538</v>
      </c>
      <c r="DB216" s="9">
        <f t="shared" si="884"/>
        <v>92.250641036546256</v>
      </c>
      <c r="DC216" s="97">
        <f t="shared" si="1212"/>
        <v>92.87638173248439</v>
      </c>
      <c r="DD216" s="15">
        <f t="shared" si="1213"/>
        <v>7.7297280871498479E-5</v>
      </c>
      <c r="DE216" s="12"/>
      <c r="DF216" s="11">
        <f t="shared" si="1214"/>
        <v>8.5928327243525851E-5</v>
      </c>
      <c r="DG216" s="10">
        <f t="shared" si="1215"/>
        <v>92.94598370027029</v>
      </c>
      <c r="DH216" s="9">
        <f t="shared" si="885"/>
        <v>93.501905160494204</v>
      </c>
      <c r="DI216" s="9">
        <f t="shared" si="886"/>
        <v>92.112093246764374</v>
      </c>
      <c r="DJ216" s="97">
        <f t="shared" si="1216"/>
        <v>92.806999203629289</v>
      </c>
      <c r="DK216" s="15">
        <f t="shared" si="1217"/>
        <v>8.584121390176313E-5</v>
      </c>
      <c r="DL216" s="12"/>
      <c r="DM216" s="11">
        <f t="shared" si="1218"/>
        <v>9.4472558044362916E-5</v>
      </c>
      <c r="DN216" s="10">
        <f t="shared" si="1219"/>
        <v>92.876547531527862</v>
      </c>
      <c r="DO216" s="9">
        <f t="shared" si="887"/>
        <v>93.501637207329495</v>
      </c>
      <c r="DP216" s="9">
        <f t="shared" si="888"/>
        <v>91.973656610788112</v>
      </c>
      <c r="DQ216" s="97">
        <f t="shared" si="1220"/>
        <v>92.73764690905881</v>
      </c>
      <c r="DR216" s="15">
        <f t="shared" si="1221"/>
        <v>9.4375151004029054E-5</v>
      </c>
      <c r="DS216" s="12"/>
      <c r="DT216" s="11">
        <f t="shared" si="1222"/>
        <v>1.0300678484124926E-4</v>
      </c>
      <c r="DU216" s="10">
        <f t="shared" si="1223"/>
        <v>92.807136297269182</v>
      </c>
      <c r="DV216" s="9">
        <f t="shared" si="889"/>
        <v>93.501313328538942</v>
      </c>
      <c r="DW216" s="9">
        <f t="shared" si="890"/>
        <v>91.835330491875183</v>
      </c>
      <c r="DX216" s="97">
        <f t="shared" si="1224"/>
        <v>92.668321910207055</v>
      </c>
      <c r="DY216" s="15">
        <f t="shared" si="1225"/>
        <v>1.0289880783574952E-4</v>
      </c>
      <c r="DZ216" s="12"/>
      <c r="EA216" s="11">
        <f t="shared" si="1226"/>
        <v>1.1153072236664436E-4</v>
      </c>
      <c r="EB216" s="10">
        <f t="shared" si="1227"/>
        <v>92.737747072381836</v>
      </c>
      <c r="EC216" s="9">
        <f t="shared" si="891"/>
        <v>93.500928304472879</v>
      </c>
      <c r="ED216" s="9">
        <f t="shared" si="892"/>
        <v>91.697114239475383</v>
      </c>
      <c r="EE216" s="97">
        <f t="shared" si="1228"/>
        <v>92.599021271974124</v>
      </c>
      <c r="EF216" s="15">
        <f t="shared" si="1229"/>
        <v>1.1141190218819808E-4</v>
      </c>
      <c r="EG216" s="12"/>
      <c r="EH216" s="11">
        <f t="shared" si="1230"/>
        <v>1.2004408745813855E-4</v>
      </c>
      <c r="EI216" s="10">
        <f t="shared" si="1231"/>
        <v>92.668376935653356</v>
      </c>
      <c r="EJ216" s="9">
        <f t="shared" si="893"/>
        <v>93.500476936886585</v>
      </c>
      <c r="EK216" s="9">
        <f t="shared" si="894"/>
        <v>91.559007189426836</v>
      </c>
      <c r="EL216" s="97">
        <f t="shared" si="1232"/>
        <v>92.529742063156704</v>
      </c>
      <c r="EM216" s="15">
        <f t="shared" si="1233"/>
        <v>1.1991415401544244E-4</v>
      </c>
      <c r="EN216" s="12"/>
      <c r="EO216" s="11">
        <f t="shared" si="1234"/>
        <v>1.2854659908803954E-4</v>
      </c>
      <c r="EP216" s="10">
        <f t="shared" si="1235"/>
        <v>92.599022970198007</v>
      </c>
      <c r="EQ216" s="9">
        <f t="shared" si="895"/>
        <v>93.499954049596397</v>
      </c>
      <c r="ER216" s="9">
        <f t="shared" si="896"/>
        <v>91.421008664153746</v>
      </c>
      <c r="ES216" s="97">
        <f t="shared" si="1236"/>
        <v>92.460481356875079</v>
      </c>
      <c r="ET216" s="15">
        <f t="shared" si="1237"/>
        <v>1.2840528546264579E-4</v>
      </c>
      <c r="EU216" s="12"/>
      <c r="EV216" s="11">
        <f t="shared" si="1238"/>
        <v>1.3703797839231452E-4</v>
      </c>
      <c r="EW216" s="10">
        <f t="shared" si="1239"/>
        <v>92.529682263879835</v>
      </c>
      <c r="EX216" s="9">
        <f t="shared" si="897"/>
        <v>93.499354489126702</v>
      </c>
      <c r="EY216" s="9">
        <f t="shared" si="898"/>
        <v>91.283117972869448</v>
      </c>
      <c r="EZ216" s="97">
        <f t="shared" si="1240"/>
        <v>92.391236230998075</v>
      </c>
      <c r="FA216" s="15">
        <f t="shared" si="1241"/>
        <v>1.3688502089349595E-4</v>
      </c>
      <c r="FB216" s="12"/>
      <c r="FC216" s="11">
        <f t="shared" si="1242"/>
        <v>1.4551794869866879E-4</v>
      </c>
      <c r="FD216" s="10">
        <f t="shared" si="1243"/>
        <v>92.460351909733703</v>
      </c>
      <c r="FE216" s="9">
        <f t="shared" si="899"/>
        <v>93.498673125347651</v>
      </c>
      <c r="FF216" s="9">
        <f t="shared" si="900"/>
        <v>91.145334411780794</v>
      </c>
      <c r="FG216" s="97">
        <f t="shared" si="1244"/>
        <v>92.32200376856423</v>
      </c>
      <c r="FH216" s="15">
        <f t="shared" si="1245"/>
        <v>1.4535308691695492E-4</v>
      </c>
      <c r="FI216" s="12"/>
      <c r="FJ216" s="11">
        <f t="shared" si="1246"/>
        <v>1.5398623555396414E-4</v>
      </c>
      <c r="FK216" s="10">
        <f t="shared" si="1247"/>
        <v>92.391029006382354</v>
      </c>
      <c r="FL216" s="9">
        <f t="shared" si="901"/>
        <v>93.497904852103474</v>
      </c>
      <c r="FM216" s="9">
        <f t="shared" si="902"/>
        <v>91.007657264296412</v>
      </c>
      <c r="FN216" s="97">
        <f t="shared" si="1248"/>
        <v>92.252781058199943</v>
      </c>
      <c r="FO216" s="15">
        <f t="shared" si="1249"/>
        <v>1.5380921241322037E-4</v>
      </c>
      <c r="FP216" s="12"/>
      <c r="FQ216" s="11">
        <f t="shared" si="1250"/>
        <v>1.6244256675083517E-4</v>
      </c>
      <c r="FR216" s="10">
        <f t="shared" si="1251"/>
        <v>92.321710658450684</v>
      </c>
      <c r="FS216" s="9">
        <f t="shared" si="903"/>
        <v>93.49704458783134</v>
      </c>
      <c r="FT216" s="9">
        <f t="shared" si="904"/>
        <v>90.870085801237892</v>
      </c>
      <c r="FU216" s="97">
        <f t="shared" si="1252"/>
        <v>92.183565194534623</v>
      </c>
      <c r="FV216" s="15">
        <f t="shared" si="1253"/>
        <v>1.622531285588901E-4</v>
      </c>
      <c r="FW216" s="12"/>
      <c r="FX216" s="11">
        <f t="shared" si="1254"/>
        <v>1.7088667235355413E-4</v>
      </c>
      <c r="FY216" s="10">
        <f t="shared" si="1255"/>
        <v>92.252393976976649</v>
      </c>
      <c r="FZ216" s="9">
        <f t="shared" si="905"/>
        <v>93.496087276170513</v>
      </c>
      <c r="GA216" s="9">
        <f t="shared" si="906"/>
        <v>90.732619281052763</v>
      </c>
      <c r="GB216" s="97">
        <f t="shared" si="1256"/>
        <v>92.114353278611645</v>
      </c>
      <c r="GC216" s="15">
        <f t="shared" si="1257"/>
        <v>1.7068456885144535E-4</v>
      </c>
      <c r="GD216" s="12"/>
      <c r="GE216" s="11">
        <f t="shared" si="1258"/>
        <v>1.7931828472318303E-4</v>
      </c>
      <c r="GF216" s="10">
        <f t="shared" si="1259"/>
        <v>92.183076079818278</v>
      </c>
      <c r="GG216" s="9">
        <f t="shared" si="907"/>
        <v>93.495027886561886</v>
      </c>
      <c r="GH216" s="9">
        <f t="shared" si="908"/>
        <v>90.595256950031342</v>
      </c>
      <c r="GI216" s="97">
        <f t="shared" si="1260"/>
        <v>92.045142418296621</v>
      </c>
      <c r="GJ216" s="15">
        <f t="shared" si="1261"/>
        <v>1.7910326913287753E-4</v>
      </c>
      <c r="GK216" s="12"/>
      <c r="GL216" s="11">
        <f t="shared" ref="GL216:GL272" si="1872">GQ215</f>
        <v>1.8773713854191321E-4</v>
      </c>
      <c r="GM216" s="10">
        <f t="shared" ref="GM216:GM272" si="1873">GP215</f>
        <v>92.11375409205769</v>
      </c>
      <c r="GN216" s="9">
        <f t="shared" si="909"/>
        <v>93.493861414837596</v>
      </c>
      <c r="GO216" s="9">
        <f t="shared" si="910"/>
        <v>90.45799804252529</v>
      </c>
      <c r="GP216" s="115">
        <f t="shared" si="1264"/>
        <v>91.97592972868145</v>
      </c>
      <c r="GQ216" s="15">
        <f t="shared" ref="GQ216:GQ272" si="1874">(GN216-GP216)/B</f>
        <v>1.8750896761261093E-4</v>
      </c>
      <c r="GR216" s="12"/>
      <c r="GS216" s="11">
        <f t="shared" si="1266"/>
        <v>1.9614297083668831E-4</v>
      </c>
      <c r="GT216" s="10">
        <f t="shared" si="1267"/>
        <v>92.044425146401039</v>
      </c>
      <c r="GU216" s="9">
        <f t="shared" si="911"/>
        <v>93.49258288380075</v>
      </c>
      <c r="GV216" s="9">
        <f t="shared" si="912"/>
        <v>90.320841781169463</v>
      </c>
      <c r="GW216" s="115">
        <f t="shared" si="1268"/>
        <v>91.906712332485114</v>
      </c>
      <c r="GX216" s="15">
        <f t="shared" si="1269"/>
        <v>1.9590140488960576E-4</v>
      </c>
      <c r="GY216" s="12"/>
      <c r="GZ216" s="11">
        <f t="shared" si="1270"/>
        <v>2.0453552100202721E-4</v>
      </c>
      <c r="HA216" s="10">
        <f t="shared" si="1271"/>
        <v>91.975086383575103</v>
      </c>
      <c r="HB216" s="9">
        <f t="shared" si="913"/>
        <v>93.491187343795161</v>
      </c>
      <c r="HC216" s="9">
        <f t="shared" si="914"/>
        <v>90.183787377104338</v>
      </c>
      <c r="HD216" s="97">
        <f t="shared" si="1272"/>
        <v>91.837487360449757</v>
      </c>
      <c r="HE216" s="15">
        <f t="shared" si="1273"/>
        <v>2.0428032397380971E-4</v>
      </c>
      <c r="HF216" s="12"/>
      <c r="HG216" s="11">
        <f t="shared" si="1274"/>
        <v>2.1291453082219341E-4</v>
      </c>
      <c r="HH216" s="10">
        <f t="shared" si="1275"/>
        <v>91.905734952719129</v>
      </c>
      <c r="HI216" s="9">
        <f t="shared" si="915"/>
        <v>93.489669873264972</v>
      </c>
      <c r="HJ216" s="9">
        <f t="shared" si="916"/>
        <v>90.046834030203513</v>
      </c>
      <c r="HK216" s="97">
        <f t="shared" si="1276"/>
        <v>91.768251951734243</v>
      </c>
      <c r="HL216" s="15">
        <f t="shared" si="1277"/>
        <v>2.1264547030667221E-4</v>
      </c>
      <c r="HM216" s="12"/>
      <c r="HN216" s="11">
        <f t="shared" si="1278"/>
        <v>2.2127974449243797E-4</v>
      </c>
      <c r="HO216" s="10">
        <f t="shared" si="1279"/>
        <v>91.836368011774141</v>
      </c>
      <c r="HP216" s="9">
        <f t="shared" si="917"/>
        <v>93.488025579304065</v>
      </c>
      <c r="HQ216" s="9">
        <f t="shared" si="918"/>
        <v>89.909980929299948</v>
      </c>
      <c r="HR216" s="115">
        <f t="shared" si="1280"/>
        <v>91.699003254301999</v>
      </c>
      <c r="HS216" s="15">
        <f t="shared" si="1281"/>
        <v>2.2099659178110236E-4</v>
      </c>
      <c r="HT216" s="12"/>
      <c r="HU216" s="11">
        <f t="shared" si="1672"/>
        <v>2.2963090863969813E-4</v>
      </c>
      <c r="HV216" s="10">
        <f t="shared" si="1282"/>
        <v>91.766982727866491</v>
      </c>
      <c r="HW216" s="9">
        <f t="shared" si="919"/>
        <v>93.486249598195286</v>
      </c>
      <c r="HX216" s="9">
        <f t="shared" si="920"/>
        <v>89.773227252416675</v>
      </c>
      <c r="HY216" s="115">
        <f t="shared" si="1283"/>
        <v>91.629738425305987</v>
      </c>
      <c r="HZ216" s="15">
        <f t="shared" si="1284"/>
        <v>2.2933343876052427E-4</v>
      </c>
      <c r="IA216" s="12"/>
      <c r="IB216" s="11">
        <f t="shared" si="1673"/>
        <v>2.3796777234238819E-4</v>
      </c>
      <c r="IC216" s="10">
        <f t="shared" si="1285"/>
        <v>91.697576277688512</v>
      </c>
      <c r="ID216" s="9">
        <f t="shared" si="921"/>
        <v>93.484337095939281</v>
      </c>
      <c r="IE216" s="9">
        <f t="shared" si="922"/>
        <v>89.636572166998917</v>
      </c>
      <c r="IF216" s="115">
        <f t="shared" si="1286"/>
        <v>91.560454631469099</v>
      </c>
      <c r="IG216" s="15">
        <f t="shared" si="1287"/>
        <v>2.376557640972128E-4</v>
      </c>
      <c r="IH216" s="12"/>
      <c r="II216" s="11">
        <f t="shared" si="1674"/>
        <v>2.4629008714947788E-4</v>
      </c>
      <c r="IJ216" s="10">
        <f t="shared" si="1288"/>
        <v>91.628145847874663</v>
      </c>
      <c r="IK216" s="9">
        <f t="shared" si="923"/>
        <v>93.482283268772974</v>
      </c>
      <c r="IL216" s="9">
        <f t="shared" si="924"/>
        <v>89.500014830146739</v>
      </c>
      <c r="IM216" s="115">
        <f t="shared" si="1289"/>
        <v>91.491149049459864</v>
      </c>
      <c r="IN216" s="15">
        <f t="shared" si="1290"/>
        <v>2.4596332314993073E-4</v>
      </c>
      <c r="IO216" s="12"/>
      <c r="IP216" s="11">
        <f t="shared" si="1675"/>
        <v>2.5459760709889304E-4</v>
      </c>
      <c r="IQ216" s="10">
        <f t="shared" si="1291"/>
        <v>91.558688635372746</v>
      </c>
      <c r="IR216" s="9">
        <f t="shared" si="925"/>
        <v>93.480083343677578</v>
      </c>
      <c r="IS216" s="9">
        <f t="shared" si="926"/>
        <v>89.363554388851071</v>
      </c>
      <c r="IT216" s="115">
        <f t="shared" si="1292"/>
        <v>91.421818866264317</v>
      </c>
      <c r="IU216" s="15">
        <f t="shared" si="1293"/>
        <v>2.54255873800746E-4</v>
      </c>
      <c r="IV216" s="12"/>
      <c r="IW216" s="11">
        <f t="shared" si="1676"/>
        <v>2.6289008873507549E-4</v>
      </c>
      <c r="IX216" s="10">
        <f t="shared" si="1294"/>
        <v>91.489201847811543</v>
      </c>
      <c r="IY216" s="9">
        <f t="shared" si="927"/>
        <v>93.477732578876157</v>
      </c>
      <c r="IZ216" s="9">
        <f t="shared" si="928"/>
        <v>89.227189980230023</v>
      </c>
      <c r="JA216" s="115">
        <f t="shared" si="1295"/>
        <v>91.352461279553097</v>
      </c>
      <c r="JB216" s="15">
        <f t="shared" si="1296"/>
        <v>2.6253317647114837E-4</v>
      </c>
      <c r="JC216" s="12"/>
      <c r="JD216" s="11">
        <f t="shared" si="1677"/>
        <v>2.7116729112587054E-4</v>
      </c>
      <c r="JE216" s="10">
        <f t="shared" si="1297"/>
        <v>91.419682703863344</v>
      </c>
      <c r="JF216" s="9">
        <f t="shared" si="929"/>
        <v>93.475226264320568</v>
      </c>
      <c r="JG216" s="9">
        <f t="shared" si="930"/>
        <v>89.090920731767113</v>
      </c>
      <c r="JH216" s="115">
        <f t="shared" si="1298"/>
        <v>91.283073498043848</v>
      </c>
      <c r="JI216" s="15">
        <f t="shared" si="1299"/>
        <v>2.7079499413743279E-4</v>
      </c>
      <c r="JJ216" s="12"/>
      <c r="JK216" s="11">
        <f t="shared" si="1678"/>
        <v>2.7942897587865764E-4</v>
      </c>
      <c r="JL216" s="10">
        <f t="shared" si="1300"/>
        <v>91.350128433602123</v>
      </c>
      <c r="JM216" s="9">
        <f t="shared" si="931"/>
        <v>93.472559722167858</v>
      </c>
      <c r="JN216" s="9">
        <f t="shared" si="932"/>
        <v>88.954745761551052</v>
      </c>
      <c r="JO216" s="115">
        <f t="shared" si="1301"/>
        <v>91.213652741859448</v>
      </c>
      <c r="JP216" s="15">
        <f t="shared" si="1302"/>
        <v>2.7904109234529759E-4</v>
      </c>
      <c r="JQ216" s="12"/>
      <c r="JR216" s="11">
        <f t="shared" si="1679"/>
        <v>2.8767490715572686E-4</v>
      </c>
      <c r="JS216" s="10">
        <f t="shared" si="1303"/>
        <v>91.28053627885717</v>
      </c>
      <c r="JT216" s="9">
        <f t="shared" si="933"/>
        <v>93.469728307245958</v>
      </c>
      <c r="JU216" s="9">
        <f t="shared" si="934"/>
        <v>88.818664178516471</v>
      </c>
      <c r="JV216" s="115">
        <f t="shared" si="1304"/>
        <v>91.144196242881208</v>
      </c>
      <c r="JW216" s="15">
        <f t="shared" si="1305"/>
        <v>2.8727123922374072E-4</v>
      </c>
      <c r="JX216" s="12"/>
      <c r="JY216" s="11">
        <f t="shared" si="1680"/>
        <v>2.9590485168894169E-4</v>
      </c>
      <c r="JZ216" s="10">
        <f t="shared" si="1306"/>
        <v>91.210903493561887</v>
      </c>
      <c r="KA216" s="9">
        <f t="shared" si="935"/>
        <v>93.466727407508827</v>
      </c>
      <c r="KB216" s="9">
        <f t="shared" si="936"/>
        <v>88.682675082685023</v>
      </c>
      <c r="KC216" s="115">
        <f t="shared" si="1307"/>
        <v>91.074701245096918</v>
      </c>
      <c r="KD216" s="15">
        <f t="shared" si="1308"/>
        <v>2.9548520549828875E-4</v>
      </c>
      <c r="KE216" s="12"/>
      <c r="KF216" s="11">
        <f t="shared" si="1681"/>
        <v>3.0411857879373059E-4</v>
      </c>
      <c r="KG216" s="10">
        <f t="shared" si="1309"/>
        <v>91.141227344097373</v>
      </c>
      <c r="KH216" s="9">
        <f t="shared" si="937"/>
        <v>93.463552444480769</v>
      </c>
      <c r="KI216" s="9">
        <f t="shared" si="938"/>
        <v>88.546777565409229</v>
      </c>
      <c r="KJ216" s="115">
        <f t="shared" si="1310"/>
        <v>91.005165004944999</v>
      </c>
      <c r="KK216" s="15">
        <f t="shared" si="1311"/>
        <v>3.0368276450337125E-4</v>
      </c>
      <c r="KL216" s="12"/>
      <c r="KM216" s="11">
        <f t="shared" si="1682"/>
        <v>3.1231586038223656E-4</v>
      </c>
      <c r="KN216" s="10">
        <f t="shared" si="1312"/>
        <v>91.071505109632056</v>
      </c>
      <c r="KO216" s="9">
        <f t="shared" si="939"/>
        <v>93.460198873690103</v>
      </c>
      <c r="KP216" s="9">
        <f t="shared" si="940"/>
        <v>88.41097070961608</v>
      </c>
      <c r="KQ216" s="115">
        <f t="shared" si="1313"/>
        <v>90.935584791653099</v>
      </c>
      <c r="KR216" s="15">
        <f t="shared" si="1314"/>
        <v>3.1186369219406482E-4</v>
      </c>
      <c r="KS216" s="12"/>
      <c r="KT216" s="11">
        <f t="shared" si="1683"/>
        <v>3.2049647097583041E-4</v>
      </c>
      <c r="KU216" s="10">
        <f t="shared" si="1315"/>
        <v>91.001734082455798</v>
      </c>
      <c r="KV216" s="9">
        <f t="shared" si="941"/>
        <v>93.456662185092057</v>
      </c>
      <c r="KW216" s="9">
        <f t="shared" si="942"/>
        <v>88.275253590051193</v>
      </c>
      <c r="KX216" s="115">
        <f t="shared" si="1316"/>
        <v>90.865957887571625</v>
      </c>
      <c r="KY216" s="15">
        <f t="shared" si="1317"/>
        <v>3.2002776715713119E-4</v>
      </c>
      <c r="KZ216" s="12"/>
      <c r="LA216" s="11">
        <f t="shared" si="1684"/>
        <v>3.2866018771692137E-4</v>
      </c>
      <c r="LB216" s="10">
        <f t="shared" si="1318"/>
        <v>90.931911568308905</v>
      </c>
      <c r="LC216" s="9">
        <f t="shared" si="943"/>
        <v>93.452937903480901</v>
      </c>
      <c r="LD216" s="9">
        <f t="shared" si="944"/>
        <v>88.139625273523521</v>
      </c>
      <c r="LE216" s="115">
        <f t="shared" si="1319"/>
        <v>90.796281588502211</v>
      </c>
      <c r="LF216" s="15">
        <f t="shared" si="1320"/>
        <v>3.2817477062135349E-4</v>
      </c>
      <c r="LG216" s="12"/>
      <c r="LH216" s="11">
        <f t="shared" si="1685"/>
        <v>3.3680679038007263E-4</v>
      </c>
      <c r="LI216" s="10">
        <f t="shared" si="1321"/>
        <v>90.862034886706013</v>
      </c>
      <c r="LJ216" s="9">
        <f t="shared" si="945"/>
        <v>93.449021588891355</v>
      </c>
      <c r="LK216" s="9">
        <f t="shared" si="946"/>
        <v>88.004084819152695</v>
      </c>
      <c r="LL216" s="115">
        <f t="shared" si="1322"/>
        <v>90.726553204022025</v>
      </c>
      <c r="LM216" s="15">
        <f t="shared" si="1323"/>
        <v>3.3630448646705956E-4</v>
      </c>
      <c r="LN216" s="12"/>
      <c r="LO216" s="11">
        <f t="shared" si="1686"/>
        <v>3.4493606138228294E-4</v>
      </c>
      <c r="LP216" s="10">
        <f t="shared" si="1324"/>
        <v>90.792101371255896</v>
      </c>
      <c r="LQ216" s="9">
        <f t="shared" si="947"/>
        <v>93.444908836989157</v>
      </c>
      <c r="LR216" s="9">
        <f t="shared" si="948"/>
        <v>87.868631278613933</v>
      </c>
      <c r="LS216" s="115">
        <f t="shared" si="1325"/>
        <v>90.656770057801538</v>
      </c>
      <c r="LT216" s="15">
        <f t="shared" si="1326"/>
        <v>3.4441670123511517E-4</v>
      </c>
      <c r="LU216" s="12"/>
      <c r="LV216" s="11">
        <f t="shared" si="1687"/>
        <v>3.5304778579275947E-4</v>
      </c>
      <c r="LW216" s="10">
        <f t="shared" si="1327"/>
        <v>90.722108369974649</v>
      </c>
      <c r="LX216" s="9">
        <f t="shared" si="949"/>
        <v>93.440595279450889</v>
      </c>
      <c r="LY216" s="9">
        <f t="shared" si="950"/>
        <v>87.733263696385094</v>
      </c>
      <c r="LZ216" s="115">
        <f t="shared" si="1328"/>
        <v>90.586929487917985</v>
      </c>
      <c r="MA216" s="15">
        <f t="shared" si="1329"/>
        <v>3.5251120413512201E-4</v>
      </c>
      <c r="MB216" s="12"/>
      <c r="MC216" s="11">
        <f t="shared" si="1688"/>
        <v>3.6114175134188442E-4</v>
      </c>
      <c r="MD216" s="10">
        <f t="shared" si="1330"/>
        <v>90.652053245594544</v>
      </c>
      <c r="ME216" s="9">
        <f t="shared" si="951"/>
        <v>93.436076584333009</v>
      </c>
      <c r="MF216" s="9">
        <f t="shared" si="952"/>
        <v>87.597981109993697</v>
      </c>
      <c r="MG216" s="115">
        <f t="shared" si="1331"/>
        <v>90.517028847163346</v>
      </c>
      <c r="MH216" s="15">
        <f t="shared" si="1332"/>
        <v>3.6058778705295915E-4</v>
      </c>
      <c r="MI216" s="12"/>
      <c r="MJ216" s="11">
        <f t="shared" si="1689"/>
        <v>3.6921774842951853E-4</v>
      </c>
      <c r="MK216" s="10">
        <f t="shared" si="1333"/>
        <v>90.581933375867479</v>
      </c>
      <c r="ML216" s="9">
        <f t="shared" si="953"/>
        <v>93.431348456430129</v>
      </c>
      <c r="MM216" s="9">
        <f t="shared" si="954"/>
        <v>87.462782550263682</v>
      </c>
      <c r="MN216" s="115">
        <f t="shared" si="1334"/>
        <v>90.447065503346906</v>
      </c>
      <c r="MO216" s="15">
        <f t="shared" si="1335"/>
        <v>3.6864624455766609E-4</v>
      </c>
      <c r="MP216" s="12"/>
      <c r="MQ216" s="11">
        <f t="shared" si="1690"/>
        <v>3.7727557013265484E-4</v>
      </c>
      <c r="MR216" s="10">
        <f t="shared" si="1336"/>
        <v>90.511746153862887</v>
      </c>
      <c r="MS216" s="9">
        <f t="shared" si="955"/>
        <v>93.42640663762252</v>
      </c>
      <c r="MT216" s="9">
        <f t="shared" si="956"/>
        <v>87.327667041562904</v>
      </c>
      <c r="MU216" s="115">
        <f t="shared" si="1337"/>
        <v>90.377036839592705</v>
      </c>
      <c r="MV216" s="15">
        <f t="shared" si="1338"/>
        <v>3.7668637390762556E-4</v>
      </c>
      <c r="MW216" s="12"/>
      <c r="MX216" s="11">
        <f t="shared" si="1691"/>
        <v>3.8531501221235434E-4</v>
      </c>
      <c r="MY216" s="10">
        <f t="shared" si="1339"/>
        <v>90.441488988260659</v>
      </c>
      <c r="MZ216" s="9">
        <f t="shared" si="957"/>
        <v>93.42124690721289</v>
      </c>
      <c r="NA216" s="9">
        <f t="shared" si="958"/>
        <v>87.192633602049668</v>
      </c>
      <c r="NB216" s="115">
        <f t="shared" si="1340"/>
        <v>90.306940254631286</v>
      </c>
      <c r="NC216" s="15">
        <f t="shared" si="1341"/>
        <v>3.8470797505612658E-4</v>
      </c>
      <c r="ND216" s="12"/>
      <c r="NE216" s="11">
        <f t="shared" si="1692"/>
        <v>3.9333587312008857E-4</v>
      </c>
      <c r="NF216" s="10">
        <f t="shared" si="1342"/>
        <v>90.371159303638137</v>
      </c>
      <c r="NG216" s="9">
        <f t="shared" si="959"/>
        <v>93.415865082252452</v>
      </c>
      <c r="NH216" s="9">
        <f t="shared" si="960"/>
        <v>87.057681243920001</v>
      </c>
      <c r="NI216" s="115">
        <f t="shared" si="1343"/>
        <v>90.236773163086227</v>
      </c>
      <c r="NJ216" s="15">
        <f t="shared" si="1344"/>
        <v>3.9271085065624797E-4</v>
      </c>
      <c r="NK216" s="12"/>
      <c r="NL216" s="11">
        <f t="shared" si="1693"/>
        <v>4.0133795400334657E-4</v>
      </c>
      <c r="NM216" s="10">
        <f t="shared" si="1345"/>
        <v>90.300754540752195</v>
      </c>
      <c r="NN216" s="9">
        <f t="shared" si="961"/>
        <v>93.410257017856225</v>
      </c>
      <c r="NO216" s="9">
        <f t="shared" si="962"/>
        <v>86.922808973654412</v>
      </c>
      <c r="NP216" s="115">
        <f t="shared" si="1346"/>
        <v>90.166532995755318</v>
      </c>
      <c r="NQ216" s="15">
        <f t="shared" si="1347"/>
        <v>4.0069480606507346E-4</v>
      </c>
      <c r="NR216" s="12"/>
      <c r="NS216" s="11">
        <f t="shared" si="1694"/>
        <v>4.0932105871063432E-4</v>
      </c>
      <c r="NT216" s="10">
        <f t="shared" si="1348"/>
        <v>90.23027215681563</v>
      </c>
      <c r="NU216" s="9">
        <f t="shared" si="963"/>
        <v>93.404418607507736</v>
      </c>
      <c r="NV216" s="9">
        <f t="shared" si="964"/>
        <v>86.78801579226355</v>
      </c>
      <c r="NW216" s="115">
        <f t="shared" si="1349"/>
        <v>90.096217199885643</v>
      </c>
      <c r="NX216" s="15">
        <f t="shared" si="1350"/>
        <v>4.0865964934735168E-4</v>
      </c>
      <c r="NY216" s="12"/>
      <c r="NZ216" s="11">
        <f t="shared" si="1695"/>
        <v>4.1728499379586003E-4</v>
      </c>
      <c r="OA216" s="10">
        <f t="shared" si="1351"/>
        <v>90.159709625767718</v>
      </c>
      <c r="OB216" s="9">
        <f t="shared" si="965"/>
        <v>93.398345783353079</v>
      </c>
      <c r="OC216" s="9">
        <f t="shared" si="966"/>
        <v>86.653300695535393</v>
      </c>
      <c r="OD216" s="115">
        <f t="shared" si="1352"/>
        <v>90.025823239444236</v>
      </c>
      <c r="OE216" s="15">
        <f t="shared" si="1353"/>
        <v>4.1660519127838556E-4</v>
      </c>
      <c r="OF216" s="12"/>
      <c r="OG216" s="11">
        <f t="shared" si="1696"/>
        <v>4.2522956852197467E-4</v>
      </c>
      <c r="OH216" s="10">
        <f t="shared" si="1354"/>
        <v>90.089064438540163</v>
      </c>
      <c r="OI216" s="9">
        <f t="shared" si="967"/>
        <v>93.392034516484301</v>
      </c>
      <c r="OJ216" s="9">
        <f t="shared" si="968"/>
        <v>86.518662674279085</v>
      </c>
      <c r="OK216" s="115">
        <f t="shared" si="1355"/>
        <v>89.955348595381693</v>
      </c>
      <c r="OL216" s="15">
        <f t="shared" si="1356"/>
        <v>4.2453124534647606E-4</v>
      </c>
      <c r="OM216" s="12"/>
      <c r="ON216" s="11">
        <f t="shared" si="1697"/>
        <v>4.3315459486414969E-4</v>
      </c>
      <c r="OO216" s="10">
        <f t="shared" si="1357"/>
        <v>90.018334103316107</v>
      </c>
      <c r="OP216" s="9">
        <f t="shared" si="969"/>
        <v>93.385480817212297</v>
      </c>
      <c r="OQ216" s="9">
        <f t="shared" si="970"/>
        <v>86.384100714571005</v>
      </c>
      <c r="OR216" s="115">
        <f t="shared" si="1358"/>
        <v>89.884790765891651</v>
      </c>
      <c r="OS216" s="15">
        <f t="shared" si="1359"/>
        <v>4.3243762775457931E-4</v>
      </c>
      <c r="OT216" s="12"/>
      <c r="OU216" s="11">
        <f t="shared" si="1698"/>
        <v>4.4105988751217112E-4</v>
      </c>
      <c r="OV216" s="10">
        <f t="shared" si="1360"/>
        <v>89.947516145784917</v>
      </c>
      <c r="OW216" s="9">
        <f t="shared" si="971"/>
        <v>93.378680735329127</v>
      </c>
      <c r="OX216" s="9">
        <f t="shared" si="972"/>
        <v>86.249613797997739</v>
      </c>
      <c r="OY216" s="115">
        <f t="shared" si="1361"/>
        <v>89.81414726666344</v>
      </c>
      <c r="OZ216" s="15">
        <f t="shared" si="1362"/>
        <v>4.4032415742150012E-4</v>
      </c>
      <c r="PA216" s="12"/>
      <c r="PB216" s="11">
        <f t="shared" si="1699"/>
        <v>4.4894526387235167E-4</v>
      </c>
      <c r="PC216" s="10">
        <f t="shared" si="1363"/>
        <v>89.876608109390219</v>
      </c>
      <c r="PD216" s="9">
        <f t="shared" si="973"/>
        <v>93.371630360359902</v>
      </c>
      <c r="PE216" s="9">
        <f t="shared" si="974"/>
        <v>86.115200901900394</v>
      </c>
      <c r="PF216" s="115">
        <f t="shared" si="1364"/>
        <v>89.743415631130148</v>
      </c>
      <c r="PG216" s="15">
        <f t="shared" si="1365"/>
        <v>4.4819065598236457E-4</v>
      </c>
      <c r="PH216" s="12"/>
      <c r="PI216" s="11">
        <f t="shared" si="1700"/>
        <v>4.5681054406872756E-4</v>
      </c>
      <c r="PJ216" s="10">
        <f t="shared" si="1366"/>
        <v>89.805607555573303</v>
      </c>
      <c r="PK216" s="9">
        <f t="shared" si="975"/>
        <v>93.364325821804215</v>
      </c>
      <c r="PL216" s="9">
        <f t="shared" si="976"/>
        <v>85.980860999616141</v>
      </c>
      <c r="PM216" s="115">
        <f t="shared" si="1367"/>
        <v>89.672593410710178</v>
      </c>
      <c r="PN216" s="15">
        <f t="shared" si="1368"/>
        <v>4.5603694778860394E-4</v>
      </c>
      <c r="PO216" s="12"/>
      <c r="PP216" s="11">
        <f t="shared" si="1701"/>
        <v>4.6465555094375732E-4</v>
      </c>
      <c r="PQ216" s="10">
        <f t="shared" si="1369"/>
        <v>89.734512064009962</v>
      </c>
      <c r="PR216" s="9">
        <f t="shared" si="977"/>
        <v>93.356763289367166</v>
      </c>
      <c r="PS216" s="9">
        <f t="shared" si="978"/>
        <v>85.846593060719798</v>
      </c>
      <c r="PT216" s="115">
        <f t="shared" si="1370"/>
        <v>89.601678175043475</v>
      </c>
      <c r="PU216" s="15">
        <f t="shared" si="1371"/>
        <v>4.6386285990731213E-4</v>
      </c>
      <c r="PV216" s="12"/>
      <c r="PW216" s="11">
        <f t="shared" si="1702"/>
        <v>4.7248011005837984E-4</v>
      </c>
      <c r="PX216" s="10">
        <f t="shared" si="1372"/>
        <v>89.663319232842156</v>
      </c>
      <c r="PY216" s="9">
        <f t="shared" si="979"/>
        <v>93.348938973180154</v>
      </c>
      <c r="PZ216" s="9">
        <f t="shared" si="980"/>
        <v>85.712396051264562</v>
      </c>
      <c r="QA216" s="115">
        <f t="shared" si="1373"/>
        <v>89.530667512222351</v>
      </c>
      <c r="QB216" s="15">
        <f t="shared" si="1374"/>
        <v>4.7166822212000664E-4</v>
      </c>
      <c r="QC216" s="12"/>
      <c r="QD216" s="11">
        <f t="shared" si="1703"/>
        <v>4.8028404969147883E-4</v>
      </c>
      <c r="QE216" s="10">
        <f t="shared" si="1375"/>
        <v>89.592026678904091</v>
      </c>
      <c r="QF216" s="9">
        <f t="shared" si="981"/>
        <v>93.340849124011342</v>
      </c>
      <c r="QG216" s="9">
        <f t="shared" si="982"/>
        <v>85.57826893402077</v>
      </c>
      <c r="QH216" s="115">
        <f t="shared" si="1376"/>
        <v>89.459559029016049</v>
      </c>
      <c r="QI216" s="15">
        <f t="shared" si="1377"/>
        <v>4.7945286692088686E-4</v>
      </c>
      <c r="QJ216" s="12"/>
      <c r="QK216" s="11">
        <f t="shared" si="1704"/>
        <v>4.8806720083883142E-4</v>
      </c>
      <c r="QL216" s="10">
        <f t="shared" si="1378"/>
        <v>89.520632037942164</v>
      </c>
      <c r="QM216" s="9">
        <f t="shared" si="983"/>
        <v>93.332490033465916</v>
      </c>
      <c r="QN216" s="9">
        <f t="shared" si="984"/>
        <v>85.444210668713723</v>
      </c>
      <c r="QO216" s="115">
        <f t="shared" si="1379"/>
        <v>89.388350351089827</v>
      </c>
      <c r="QP216" s="15">
        <f t="shared" si="1380"/>
        <v>4.8721662951450824E-4</v>
      </c>
      <c r="QQ216" s="12"/>
      <c r="QR216" s="11">
        <f t="shared" si="1705"/>
        <v>4.9582939721146656E-4</v>
      </c>
      <c r="QS216" s="10">
        <f t="shared" si="1381"/>
        <v>89.449132964829374</v>
      </c>
      <c r="QT216" s="9">
        <f t="shared" si="985"/>
        <v>93.323858034176283</v>
      </c>
      <c r="QU216" s="9">
        <f t="shared" si="986"/>
        <v>85.310220212260973</v>
      </c>
      <c r="QV216" s="115">
        <f t="shared" si="1382"/>
        <v>89.31703912321862</v>
      </c>
      <c r="QW216" s="15">
        <f t="shared" si="1383"/>
        <v>4.9495934781288397E-4</v>
      </c>
      <c r="QX216" s="12"/>
      <c r="QY216" s="11">
        <f t="shared" si="1706"/>
        <v>5.0357047523343404E-4</v>
      </c>
      <c r="QZ216" s="10">
        <f t="shared" si="1384"/>
        <v>89.377527133774379</v>
      </c>
      <c r="RA216" s="9">
        <f t="shared" si="987"/>
        <v>93.314949499982148</v>
      </c>
      <c r="RB216" s="9">
        <f t="shared" si="988"/>
        <v>85.176296519007082</v>
      </c>
      <c r="RC216" s="115">
        <f t="shared" si="1385"/>
        <v>89.245623009494608</v>
      </c>
      <c r="RD216" s="15">
        <f t="shared" si="1386"/>
        <v>5.0268086243208997E-4</v>
      </c>
      <c r="RE216" s="12"/>
      <c r="RF216" s="11">
        <f t="shared" si="1707"/>
        <v>5.1129027403909607E-4</v>
      </c>
      <c r="RG216" s="10">
        <f t="shared" si="1387"/>
        <v>89.305812238524254</v>
      </c>
      <c r="RH216" s="9">
        <f t="shared" si="989"/>
        <v>93.305760846100597</v>
      </c>
      <c r="RI216" s="9">
        <f t="shared" si="990"/>
        <v>85.042438540957306</v>
      </c>
      <c r="RJ216" s="115">
        <f t="shared" si="1388"/>
        <v>89.174099693528944</v>
      </c>
      <c r="RK216" s="15">
        <f t="shared" si="1389"/>
        <v>5.1038101668835368E-4</v>
      </c>
      <c r="RL216" s="12"/>
      <c r="RM216" s="11">
        <f t="shared" si="1708"/>
        <v>5.1898863546985432E-4</v>
      </c>
      <c r="RN216" s="10">
        <f t="shared" si="1390"/>
        <v>89.233985992561742</v>
      </c>
      <c r="RO216" s="9">
        <f t="shared" si="991"/>
        <v>93.296288529286315</v>
      </c>
      <c r="RP216" s="9">
        <f t="shared" si="992"/>
        <v>84.908645228010727</v>
      </c>
      <c r="RQ216" s="115">
        <f t="shared" si="1391"/>
        <v>89.102466878648528</v>
      </c>
      <c r="RR216" s="15">
        <f t="shared" si="1392"/>
        <v>5.1805965659354079E-4</v>
      </c>
      <c r="RS216" s="12"/>
      <c r="RT216" s="11">
        <f t="shared" si="1709"/>
        <v>5.2666540407029767E-4</v>
      </c>
      <c r="RU216" s="10">
        <f t="shared" si="1393"/>
        <v>89.162046129297252</v>
      </c>
      <c r="RV216" s="9">
        <f t="shared" si="993"/>
        <v>93.286529047981929</v>
      </c>
      <c r="RW216" s="9">
        <f t="shared" si="994"/>
        <v>84.77491552818995</v>
      </c>
      <c r="RX216" s="115">
        <f t="shared" si="1394"/>
        <v>89.03072228808594</v>
      </c>
      <c r="RY216" s="15">
        <f t="shared" si="1395"/>
        <v>5.2571663085026294E-4</v>
      </c>
      <c r="RZ216" s="12"/>
      <c r="SA216" s="11">
        <f t="shared" si="1710"/>
        <v>5.3432042708393909E-4</v>
      </c>
      <c r="SB216" s="10">
        <f t="shared" si="1396"/>
        <v>89.089990402254244</v>
      </c>
      <c r="SC216" s="9">
        <f t="shared" si="995"/>
        <v>93.276478942458596</v>
      </c>
      <c r="SD216" s="9">
        <f t="shared" si="996"/>
        <v>84.641248387870533</v>
      </c>
      <c r="SE216" s="115">
        <f t="shared" si="1397"/>
        <v>88.958863665164557</v>
      </c>
      <c r="SF216" s="15">
        <f t="shared" si="1398"/>
        <v>5.3335179084637759E-4</v>
      </c>
      <c r="SG216" s="12"/>
      <c r="SH216" s="11">
        <f t="shared" si="1711"/>
        <v>5.4195355444836251E-4</v>
      </c>
      <c r="SI216" s="10">
        <f t="shared" si="1399"/>
        <v>89.017816585249577</v>
      </c>
      <c r="SJ216" s="9">
        <f t="shared" si="997"/>
        <v>93.266134794946908</v>
      </c>
      <c r="SK216" s="9">
        <f t="shared" si="998"/>
        <v>84.507642752008408</v>
      </c>
      <c r="SL216" s="115">
        <f t="shared" si="1400"/>
        <v>88.886888773477665</v>
      </c>
      <c r="SM216" s="15">
        <f t="shared" si="1401"/>
        <v>5.4096499064903373E-4</v>
      </c>
      <c r="SN216" s="12"/>
      <c r="SO216" s="11">
        <f t="shared" si="1712"/>
        <v>5.4956463878987885E-4</v>
      </c>
      <c r="SP216" s="10">
        <f t="shared" si="1402"/>
        <v>88.945522472568044</v>
      </c>
      <c r="SQ216" s="9">
        <f t="shared" si="999"/>
        <v>93.255493229758244</v>
      </c>
      <c r="SR216" s="9">
        <f t="shared" si="1000"/>
        <v>84.374097564364916</v>
      </c>
      <c r="SS216" s="115">
        <f t="shared" si="1403"/>
        <v>88.814795397061573</v>
      </c>
      <c r="ST216" s="15">
        <f t="shared" si="1404"/>
        <v>5.485560869982767E-4</v>
      </c>
      <c r="SU216" s="12"/>
      <c r="SV216" s="11">
        <f t="shared" si="1713"/>
        <v>5.571535354177311E-4</v>
      </c>
      <c r="SW216" s="10">
        <f t="shared" si="1405"/>
        <v>88.873105879130932</v>
      </c>
      <c r="SX216" s="9">
        <f t="shared" si="1001"/>
        <v>93.244550913396537</v>
      </c>
      <c r="SY216" s="9">
        <f t="shared" si="1002"/>
        <v>84.240611767730499</v>
      </c>
      <c r="SZ216" s="115">
        <f t="shared" si="1406"/>
        <v>88.742581340563518</v>
      </c>
      <c r="TA216" s="15">
        <f t="shared" si="1407"/>
        <v>5.5612493930011411E-4</v>
      </c>
      <c r="TB216" s="12"/>
      <c r="TC216" s="11">
        <f t="shared" si="1714"/>
        <v>5.6472010231779432E-4</v>
      </c>
      <c r="TD216" s="10">
        <f t="shared" si="1408"/>
        <v>88.800564640659104</v>
      </c>
      <c r="TE216" s="9">
        <f t="shared" si="1003"/>
        <v>93.233304554660705</v>
      </c>
      <c r="TF216" s="9">
        <f t="shared" si="1004"/>
        <v>84.107184304146614</v>
      </c>
      <c r="TG216" s="115">
        <f t="shared" si="1409"/>
        <v>88.670244429403652</v>
      </c>
      <c r="TH216" s="15">
        <f t="shared" si="1410"/>
        <v>5.6367140961915865E-4</v>
      </c>
      <c r="TI216" s="12"/>
      <c r="TJ216" s="11">
        <f t="shared" si="1715"/>
        <v>5.7226420014576808E-4</v>
      </c>
      <c r="TK216" s="10">
        <f t="shared" si="1411"/>
        <v>88.72789661383058</v>
      </c>
      <c r="TL216" s="9">
        <f t="shared" si="1005"/>
        <v>93.221750904737746</v>
      </c>
      <c r="TM216" s="9">
        <f t="shared" si="1006"/>
        <v>83.973814115124611</v>
      </c>
      <c r="TN216" s="115">
        <f t="shared" si="1412"/>
        <v>88.597782509931179</v>
      </c>
      <c r="TO216" s="15">
        <f t="shared" si="1413"/>
        <v>5.711953626708412E-4</v>
      </c>
      <c r="TP216" s="12"/>
      <c r="TQ216" s="11">
        <f t="shared" si="1716"/>
        <v>5.7978569222000309E-4</v>
      </c>
      <c r="TR216" s="10">
        <f t="shared" si="1414"/>
        <v>88.65509967643186</v>
      </c>
      <c r="TS216" s="9">
        <f t="shared" si="1007"/>
        <v>93.209886757286554</v>
      </c>
      <c r="TT216" s="9">
        <f t="shared" si="1008"/>
        <v>83.840500141863856</v>
      </c>
      <c r="TU216" s="115">
        <f t="shared" si="1415"/>
        <v>88.525193449575198</v>
      </c>
      <c r="TV216" s="15">
        <f t="shared" si="1416"/>
        <v>5.7869666581312985E-4</v>
      </c>
      <c r="TW216" s="12"/>
      <c r="TX216" s="11">
        <f t="shared" si="1717"/>
        <v>5.8728444451376367E-4</v>
      </c>
      <c r="TY216" s="10">
        <f t="shared" si="1417"/>
        <v>88.582171727504317</v>
      </c>
      <c r="TZ216" s="9">
        <f t="shared" si="1009"/>
        <v>93.197708948512627</v>
      </c>
      <c r="UA216" s="9">
        <f t="shared" si="1010"/>
        <v>83.707241325467379</v>
      </c>
      <c r="UB216" s="115">
        <f t="shared" si="1418"/>
        <v>88.452475136990003</v>
      </c>
      <c r="UC216" s="15">
        <f t="shared" si="1419"/>
        <v>5.8617518903781099E-4</v>
      </c>
      <c r="UD216" s="12"/>
      <c r="UE216" s="11">
        <f t="shared" si="1718"/>
        <v>5.9476032564708932E-4</v>
      </c>
      <c r="UF216" s="10">
        <f t="shared" si="1420"/>
        <v>88.509110687484764</v>
      </c>
      <c r="UG216" s="9">
        <f t="shared" si="1011"/>
        <v>93.185214357233761</v>
      </c>
      <c r="UH216" s="9">
        <f t="shared" si="1012"/>
        <v>83.574036607153829</v>
      </c>
      <c r="UI216" s="115">
        <f t="shared" si="1421"/>
        <v>88.379625482193802</v>
      </c>
      <c r="UJ216" s="15">
        <f t="shared" si="1422"/>
        <v>5.9363080496146786E-4</v>
      </c>
      <c r="UK216" s="12"/>
      <c r="UL216" s="11">
        <f t="shared" si="1719"/>
        <v>6.0221320687829996E-4</v>
      </c>
      <c r="UM216" s="10">
        <f t="shared" si="1423"/>
        <v>88.435914498339685</v>
      </c>
      <c r="UN216" s="9">
        <f t="shared" si="1013"/>
        <v>93.172399904936768</v>
      </c>
      <c r="UO216" s="9">
        <f t="shared" si="1014"/>
        <v>83.440884928469856</v>
      </c>
      <c r="UP216" s="115">
        <f t="shared" si="1424"/>
        <v>88.306642416703312</v>
      </c>
      <c r="UQ216" s="15">
        <f t="shared" si="1425"/>
        <v>6.0106338881586046E-4</v>
      </c>
      <c r="UR216" s="12"/>
      <c r="US216" s="11">
        <f t="shared" si="1720"/>
        <v>6.0964296209492204E-4</v>
      </c>
      <c r="UT216" s="10">
        <f t="shared" si="1426"/>
        <v>88.362581123695207</v>
      </c>
      <c r="UU216" s="9">
        <f t="shared" si="1015"/>
        <v>93.159262555825364</v>
      </c>
      <c r="UV216" s="9">
        <f t="shared" si="1016"/>
        <v>83.307785231497874</v>
      </c>
      <c r="UW216" s="115">
        <f t="shared" si="1427"/>
        <v>88.233523893661612</v>
      </c>
      <c r="UX216" s="15">
        <f t="shared" si="1428"/>
        <v>6.084728184380479E-4</v>
      </c>
      <c r="UY216" s="12"/>
      <c r="UZ216" s="11">
        <f t="shared" si="1721"/>
        <v>6.1704946780434099E-4</v>
      </c>
      <c r="VA216" s="10">
        <f t="shared" si="1429"/>
        <v>88.289108548960343</v>
      </c>
      <c r="VB216" s="9">
        <f t="shared" si="1017"/>
        <v>93.145799316859367</v>
      </c>
      <c r="VC216" s="9">
        <f t="shared" si="1018"/>
        <v>83.174736459062728</v>
      </c>
      <c r="VD216" s="115">
        <f t="shared" si="1430"/>
        <v>88.160267887961055</v>
      </c>
      <c r="VE216" s="15">
        <f t="shared" si="1431"/>
        <v>6.1585897426004693E-4</v>
      </c>
      <c r="VF216" s="12"/>
      <c r="VG216" s="11">
        <f t="shared" si="1722"/>
        <v>6.2443260312396122E-4</v>
      </c>
      <c r="VH216" s="10">
        <f t="shared" si="1432"/>
        <v>88.215494781445344</v>
      </c>
      <c r="VI216" s="9">
        <f t="shared" si="1019"/>
        <v>93.132007237785174</v>
      </c>
      <c r="VJ216" s="9">
        <f t="shared" si="1020"/>
        <v>83.041737554935636</v>
      </c>
      <c r="VK216" s="115">
        <f t="shared" si="1433"/>
        <v>88.086872396360405</v>
      </c>
      <c r="VL216" s="15">
        <f t="shared" si="1434"/>
        <v>6.2322173929812703E-4</v>
      </c>
      <c r="VM216" s="12"/>
      <c r="VN216" s="11">
        <f t="shared" si="1723"/>
        <v>6.3179224977100059E-4</v>
      </c>
      <c r="VO216" s="10">
        <f t="shared" si="1435"/>
        <v>88.141737850474385</v>
      </c>
      <c r="VP216" s="9">
        <f t="shared" si="1021"/>
        <v>93.117883411157791</v>
      </c>
      <c r="VQ216" s="9">
        <f t="shared" si="1022"/>
        <v>82.908787464035328</v>
      </c>
      <c r="VR216" s="115">
        <f t="shared" si="1436"/>
        <v>88.013335437596567</v>
      </c>
      <c r="VS216" s="15">
        <f t="shared" si="1437"/>
        <v>6.3056099914173013E-4</v>
      </c>
      <c r="VT216" s="12"/>
      <c r="VU216" s="11">
        <f t="shared" si="1724"/>
        <v>6.3912829205191356E-4</v>
      </c>
      <c r="VV216" s="10">
        <f t="shared" si="1438"/>
        <v>88.0678358074926</v>
      </c>
      <c r="VW216" s="9">
        <f t="shared" si="1023"/>
        <v>93.103424972354446</v>
      </c>
      <c r="VX216" s="9">
        <f t="shared" si="1024"/>
        <v>82.775885132627664</v>
      </c>
      <c r="VY216" s="115">
        <f t="shared" si="1439"/>
        <v>87.939655052491048</v>
      </c>
      <c r="VZ216" s="15">
        <f t="shared" si="1440"/>
        <v>6.3787664194200021E-4</v>
      </c>
      <c r="WA216" s="12"/>
      <c r="WB216" s="11">
        <f t="shared" si="1725"/>
        <v>6.4644061685138082E-4</v>
      </c>
      <c r="WC216" s="10">
        <f t="shared" si="1441"/>
        <v>87.993786726168139</v>
      </c>
      <c r="WD216" s="9">
        <f t="shared" si="1025"/>
        <v>93.088629099579833</v>
      </c>
      <c r="WE216" s="9">
        <f t="shared" si="1026"/>
        <v>82.643029508521451</v>
      </c>
      <c r="WF216" s="115">
        <f t="shared" si="1442"/>
        <v>87.865829304050635</v>
      </c>
      <c r="WG216" s="15">
        <f t="shared" si="1443"/>
        <v>6.4516855839999573E-4</v>
      </c>
      <c r="WH216" s="12"/>
      <c r="WI216" s="11">
        <f t="shared" si="1726"/>
        <v>6.5372911362100424E-4</v>
      </c>
      <c r="WJ216" s="10">
        <f t="shared" si="1444"/>
        <v>87.919588702488198</v>
      </c>
      <c r="WK216" s="9">
        <f t="shared" si="1027"/>
        <v>93.0734930138632</v>
      </c>
      <c r="WL216" s="9">
        <f t="shared" si="1028"/>
        <v>82.510219541262728</v>
      </c>
      <c r="WM216" s="115">
        <f t="shared" si="1445"/>
        <v>87.791856277562971</v>
      </c>
      <c r="WN216" s="15">
        <f t="shared" si="1446"/>
        <v>6.5243664175452252E-4</v>
      </c>
      <c r="WO216" s="12"/>
      <c r="WP216" s="11">
        <f t="shared" si="1727"/>
        <v>6.6099367436757688E-4</v>
      </c>
      <c r="WQ216" s="10">
        <f t="shared" si="1447"/>
        <v>87.845239854850206</v>
      </c>
      <c r="WR216" s="9">
        <f t="shared" si="1029"/>
        <v>93.058013979047331</v>
      </c>
      <c r="WS216" s="9">
        <f t="shared" si="1030"/>
        <v>82.377454182326147</v>
      </c>
      <c r="WT216" s="115">
        <f t="shared" si="1448"/>
        <v>87.717734080686739</v>
      </c>
      <c r="WU216" s="15">
        <f t="shared" si="1449"/>
        <v>6.5968078776963278E-4</v>
      </c>
      <c r="WV216" s="12"/>
      <c r="WW216" s="11">
        <f t="shared" si="1728"/>
        <v>6.6823419364102864E-4</v>
      </c>
      <c r="WX216" s="10">
        <f t="shared" si="1450"/>
        <v>87.770738324147501</v>
      </c>
      <c r="WY216" s="9">
        <f t="shared" si="1031"/>
        <v>93.042189301769596</v>
      </c>
      <c r="WZ216" s="9">
        <f t="shared" si="1032"/>
        <v>82.244732385303294</v>
      </c>
      <c r="XA216" s="115">
        <f t="shared" si="1451"/>
        <v>87.643460843536445</v>
      </c>
      <c r="XB216" s="15">
        <f t="shared" si="1452"/>
        <v>6.6690089472181096E-4</v>
      </c>
      <c r="XC216" s="12"/>
      <c r="XD216" s="11">
        <f t="shared" si="1729"/>
        <v>6.7545056852204614E-4</v>
      </c>
      <c r="XE216" s="10">
        <f t="shared" si="1453"/>
        <v>87.696082273849527</v>
      </c>
      <c r="XF216" s="9">
        <f t="shared" si="1033"/>
        <v>93.026016331435073</v>
      </c>
      <c r="XG216" s="9">
        <f t="shared" si="1034"/>
        <v>82.112053106088524</v>
      </c>
      <c r="XH216" s="115">
        <f t="shared" si="1454"/>
        <v>87.569034718761799</v>
      </c>
      <c r="XI216" s="15">
        <f t="shared" si="1455"/>
        <v>6.7409686338684737E-4</v>
      </c>
      <c r="XJ216" s="12"/>
      <c r="XK216" s="11">
        <f t="shared" si="1730"/>
        <v>6.82642698609353E-4</v>
      </c>
      <c r="XL216" s="10">
        <f t="shared" si="1456"/>
        <v>87.62126989007686</v>
      </c>
      <c r="XM216" s="9">
        <f t="shared" si="1035"/>
        <v>93.00949246018196</v>
      </c>
      <c r="XN216" s="9">
        <f t="shared" si="1036"/>
        <v>81.979415303062666</v>
      </c>
      <c r="XO216" s="115">
        <f t="shared" si="1457"/>
        <v>87.49445388162232</v>
      </c>
      <c r="XP216" s="15">
        <f t="shared" si="1458"/>
        <v>6.8126859702634997E-4</v>
      </c>
      <c r="XQ216" s="12"/>
      <c r="XR216" s="11">
        <f t="shared" si="1731"/>
        <v>6.898104860066336E-4</v>
      </c>
      <c r="XS216" s="10">
        <f t="shared" si="1459"/>
        <v>87.546299381671304</v>
      </c>
      <c r="XT216" s="9">
        <f t="shared" si="1037"/>
        <v>92.992615122839325</v>
      </c>
      <c r="XU216" s="9">
        <f t="shared" si="1038"/>
        <v>81.846817937273443</v>
      </c>
      <c r="XV216" s="115">
        <f t="shared" si="1460"/>
        <v>87.419716530056377</v>
      </c>
      <c r="XW216" s="15">
        <f t="shared" si="1461"/>
        <v>6.8841600137399702E-4</v>
      </c>
      <c r="XX216" s="12"/>
      <c r="XY216" s="11">
        <f t="shared" si="1732"/>
        <v>6.9695383530916693E-4</v>
      </c>
      <c r="XZ216" s="10">
        <f t="shared" si="1462"/>
        <v>87.471168980260558</v>
      </c>
      <c r="YA216" s="9">
        <f t="shared" si="1039"/>
        <v>92.975381796877414</v>
      </c>
      <c r="YB216" s="9">
        <f t="shared" si="1040"/>
        <v>81.714259972612453</v>
      </c>
      <c r="YC216" s="115">
        <f t="shared" si="1463"/>
        <v>87.344820884744934</v>
      </c>
      <c r="YD216" s="15">
        <f t="shared" si="1464"/>
        <v>6.955389846215232E-4</v>
      </c>
      <c r="YE216" s="12"/>
      <c r="YF216" s="11">
        <f t="shared" si="1733"/>
        <v>7.0407265359020575E-4</v>
      </c>
      <c r="YG216" s="10">
        <f t="shared" si="1465"/>
        <v>87.395876940317407</v>
      </c>
      <c r="YH216" s="9">
        <f t="shared" si="1041"/>
        <v>92.95779000235045</v>
      </c>
      <c r="YI216" s="9">
        <f t="shared" si="1042"/>
        <v>81.581740375990961</v>
      </c>
      <c r="YJ216" s="115">
        <f t="shared" si="1466"/>
        <v>87.269765189170698</v>
      </c>
      <c r="YK216" s="15">
        <f t="shared" si="1467"/>
        <v>7.0263745740434811E-4</v>
      </c>
      <c r="YL216" s="12"/>
      <c r="YM216" s="11">
        <f t="shared" si="1734"/>
        <v>7.1116685038695438E-4</v>
      </c>
      <c r="YN216" s="10">
        <f t="shared" si="1468"/>
        <v>87.320421539214635</v>
      </c>
      <c r="YO216" s="9">
        <f t="shared" si="1043"/>
        <v>92.939837301832227</v>
      </c>
      <c r="YP216" s="9">
        <f t="shared" si="1044"/>
        <v>81.44925811751159</v>
      </c>
      <c r="YQ216" s="115">
        <f t="shared" si="1469"/>
        <v>87.194547709671909</v>
      </c>
      <c r="YR216" s="15">
        <f t="shared" si="1470"/>
        <v>7.0971133278697584E-4</v>
      </c>
      <c r="YS216" s="12"/>
      <c r="YT216" s="11">
        <f t="shared" si="1735"/>
        <v>7.1823633768633541E-4</v>
      </c>
      <c r="YU216" s="10">
        <f t="shared" si="1471"/>
        <v>87.244801077274275</v>
      </c>
      <c r="YV216" s="9">
        <f t="shared" si="1045"/>
        <v>92.921521300344494</v>
      </c>
      <c r="YW216" s="9">
        <f t="shared" si="1046"/>
        <v>81.316812170637434</v>
      </c>
      <c r="YX216" s="115">
        <f t="shared" si="1472"/>
        <v>87.119166735490964</v>
      </c>
      <c r="YY216" s="15">
        <f t="shared" si="1473"/>
        <v>7.1676052624814011E-4</v>
      </c>
      <c r="YZ216" s="12"/>
      <c r="ZA216" s="11">
        <f t="shared" si="1736"/>
        <v>7.2528102991046813E-4</v>
      </c>
      <c r="ZB216" s="10">
        <f t="shared" si="1474"/>
        <v>87.169013877811977</v>
      </c>
      <c r="ZC216" s="9">
        <f t="shared" si="1047"/>
        <v>92.902839645278334</v>
      </c>
      <c r="ZD216" s="9">
        <f t="shared" si="1048"/>
        <v>81.184401512358136</v>
      </c>
      <c r="ZE216" s="115">
        <f t="shared" si="1475"/>
        <v>87.043620578818235</v>
      </c>
      <c r="ZF216" s="15">
        <f t="shared" si="1476"/>
        <v>7.2378495566568146E-4</v>
      </c>
      <c r="ZG216" s="12"/>
      <c r="ZH216" s="11">
        <f t="shared" si="1737"/>
        <v>7.3230084390187575E-4</v>
      </c>
      <c r="ZI216" s="10">
        <f t="shared" si="1477"/>
        <v>87.09305828717639</v>
      </c>
      <c r="ZJ216" s="9">
        <f t="shared" si="1049"/>
        <v>92.883790026308588</v>
      </c>
      <c r="ZK216" s="9">
        <f t="shared" si="1050"/>
        <v>81.052025123353729</v>
      </c>
      <c r="ZL216" s="115">
        <f t="shared" si="1478"/>
        <v>86.967907574831159</v>
      </c>
      <c r="ZM216" s="15">
        <f t="shared" si="1479"/>
        <v>7.3078454130114632E-4</v>
      </c>
      <c r="ZN216" s="12"/>
      <c r="ZO216" s="11">
        <f t="shared" si="1738"/>
        <v>7.3929569890840094E-4</v>
      </c>
      <c r="ZP216" s="10">
        <f t="shared" si="1480"/>
        <v>87.016932674783945</v>
      </c>
      <c r="ZQ216" s="9">
        <f t="shared" si="1051"/>
        <v>92.864370175301445</v>
      </c>
      <c r="ZR216" s="9">
        <f t="shared" si="1052"/>
        <v>80.919681988154792</v>
      </c>
      <c r="ZS216" s="115">
        <f t="shared" si="1481"/>
        <v>86.892026081728119</v>
      </c>
      <c r="ZT216" s="15">
        <f t="shared" si="1482"/>
        <v>7.377592057841864E-4</v>
      </c>
      <c r="ZU216" s="12"/>
      <c r="ZV216" s="11">
        <f t="shared" si="1739"/>
        <v>7.462655165679081E-4</v>
      </c>
      <c r="ZW216" s="10">
        <f t="shared" si="1483"/>
        <v>86.940635433148429</v>
      </c>
      <c r="ZX216" s="9">
        <f t="shared" si="1053"/>
        <v>92.844577866215388</v>
      </c>
      <c r="ZY216" s="9">
        <f t="shared" si="1054"/>
        <v>80.787371095300216</v>
      </c>
      <c r="ZZ216" s="115">
        <f t="shared" si="1484"/>
        <v>86.815974480757802</v>
      </c>
      <c r="AAA216" s="15">
        <f t="shared" si="1485"/>
        <v>7.4470887409669624E-4</v>
      </c>
      <c r="AAB216" s="12"/>
      <c r="AAC216" s="11">
        <f t="shared" si="1740"/>
        <v>7.5321022089271301E-4</v>
      </c>
      <c r="AAD216" s="10">
        <f t="shared" si="1486"/>
        <v>86.864164977906029</v>
      </c>
      <c r="AAE216" s="9">
        <f t="shared" si="1055"/>
        <v>92.824410914995582</v>
      </c>
      <c r="AAF216" s="9">
        <f t="shared" si="1056"/>
        <v>80.655091437491308</v>
      </c>
      <c r="AAG216" s="115">
        <f t="shared" si="1487"/>
        <v>86.739751176243445</v>
      </c>
      <c r="AAH216" s="15">
        <f t="shared" si="1488"/>
        <v>7.5163347355677217E-4</v>
      </c>
      <c r="AAI216" s="12"/>
      <c r="AAJ216" s="11">
        <f t="shared" si="1741"/>
        <v>7.6012973825381335E-4</v>
      </c>
      <c r="AAK216" s="10">
        <f t="shared" si="1489"/>
        <v>86.78751974783529</v>
      </c>
      <c r="AAL216" s="9">
        <f t="shared" si="1057"/>
        <v>92.803867179461733</v>
      </c>
      <c r="AAM216" s="9">
        <f t="shared" si="1058"/>
        <v>80.52284201174372</v>
      </c>
      <c r="AAN216" s="115">
        <f t="shared" si="1490"/>
        <v>86.663354595602726</v>
      </c>
      <c r="AAO216" s="15">
        <f t="shared" si="1491"/>
        <v>7.5853293380240207E-4</v>
      </c>
      <c r="AAP216" s="12"/>
      <c r="AAQ216" s="11">
        <f t="shared" si="1742"/>
        <v>7.6702399736485274E-4</v>
      </c>
      <c r="AAR216" s="10">
        <f t="shared" si="1492"/>
        <v>86.71069820487277</v>
      </c>
      <c r="AAS216" s="9">
        <f t="shared" si="1059"/>
        <v>92.782944559189716</v>
      </c>
      <c r="AAT216" s="9">
        <f t="shared" si="1060"/>
        <v>80.390621819536122</v>
      </c>
      <c r="AAU216" s="115">
        <f t="shared" si="1493"/>
        <v>86.586783189362919</v>
      </c>
      <c r="AAV216" s="15">
        <f t="shared" si="1494"/>
        <v>7.6540718677497099E-4</v>
      </c>
      <c r="AAW216" s="11"/>
      <c r="AAX216" s="11">
        <f t="shared" si="1743"/>
        <v>7.7389292926587387E-4</v>
      </c>
      <c r="AAY216" s="10">
        <f t="shared" si="1495"/>
        <v>86.633698834123919</v>
      </c>
      <c r="AAZ216" s="9">
        <f t="shared" si="1061"/>
        <v>92.761640995386912</v>
      </c>
      <c r="ABA216" s="9">
        <f t="shared" si="1062"/>
        <v>80.258429866955098</v>
      </c>
      <c r="ABB216" s="115">
        <f t="shared" si="1496"/>
        <v>86.510035431171005</v>
      </c>
      <c r="ABC216" s="15">
        <f t="shared" si="1497"/>
        <v>7.722561667026129E-4</v>
      </c>
      <c r="ABD216" s="11"/>
      <c r="ABE216" s="11">
        <f t="shared" si="1744"/>
        <v>7.8073646730691016E-4</v>
      </c>
      <c r="ABF216" s="10">
        <f t="shared" si="1498"/>
        <v>86.556520143869008</v>
      </c>
      <c r="ABG216" s="9">
        <f t="shared" si="1063"/>
        <v>92.739954470761518</v>
      </c>
      <c r="ABH216" s="9">
        <f t="shared" si="1064"/>
        <v>80.126265164838571</v>
      </c>
      <c r="ABI216" s="115">
        <f t="shared" si="1499"/>
        <v>86.433109817800045</v>
      </c>
      <c r="ABJ216" s="15">
        <f t="shared" si="1500"/>
        <v>7.7907981008327879E-4</v>
      </c>
      <c r="ABK216" s="11"/>
      <c r="ABL216" s="11">
        <f t="shared" si="1745"/>
        <v>7.8755454713128645E-4</v>
      </c>
      <c r="ABM216" s="10">
        <f t="shared" si="1501"/>
        <v>86.479160665565274</v>
      </c>
      <c r="ABN216" s="9">
        <f t="shared" si="1065"/>
        <v>92.717883009385844</v>
      </c>
      <c r="ABO216" s="9">
        <f t="shared" si="1066"/>
        <v>79.994126728914608</v>
      </c>
      <c r="ABP216" s="115">
        <f t="shared" si="1502"/>
        <v>86.356004869150226</v>
      </c>
      <c r="ABQ216" s="15">
        <f t="shared" si="1503"/>
        <v>7.8587805566772146E-4</v>
      </c>
      <c r="ABR216" s="11"/>
      <c r="ABS216" s="11">
        <f t="shared" si="1746"/>
        <v>7.943471066588155E-4</v>
      </c>
      <c r="ABT216" s="10">
        <f t="shared" si="1504"/>
        <v>86.401618953843808</v>
      </c>
      <c r="ABU216" s="9">
        <f t="shared" si="1067"/>
        <v>92.695424676553813</v>
      </c>
      <c r="ABV216" s="9">
        <f t="shared" si="1068"/>
        <v>79.862013579938861</v>
      </c>
      <c r="ABW216" s="115">
        <f t="shared" si="1505"/>
        <v>86.278719128246337</v>
      </c>
      <c r="ABX216" s="15">
        <f t="shared" si="1506"/>
        <v>7.9265084444220387E-4</v>
      </c>
      <c r="ABY216" s="11"/>
      <c r="ABZ216" s="11">
        <f t="shared" si="1747"/>
        <v>8.0111408606871044E-4</v>
      </c>
      <c r="ACA216" s="10">
        <f t="shared" si="1507"/>
        <v>86.323893586502862</v>
      </c>
      <c r="ACB216" s="9">
        <f t="shared" si="1069"/>
        <v>92.672577578632698</v>
      </c>
      <c r="ACC216" s="9">
        <f t="shared" si="1070"/>
        <v>79.729924743826402</v>
      </c>
      <c r="ACD216" s="115">
        <f t="shared" si="1508"/>
        <v>86.20125116122955</v>
      </c>
      <c r="ACE216" s="15">
        <f t="shared" si="1509"/>
        <v>7.9939811961119941E-4</v>
      </c>
      <c r="ACF216" s="11"/>
      <c r="ACG216" s="11">
        <f t="shared" si="1748"/>
        <v>8.0785542778247774E-4</v>
      </c>
      <c r="ACH216" s="10">
        <f t="shared" si="1510"/>
        <v>86.245983164495499</v>
      </c>
      <c r="ACI216" s="9">
        <f t="shared" si="1071"/>
        <v>92.64933986290923</v>
      </c>
      <c r="ACJ216" s="9">
        <f t="shared" si="1072"/>
        <v>79.597859251784044</v>
      </c>
      <c r="ACK216" s="115">
        <f t="shared" si="1511"/>
        <v>86.123599557346637</v>
      </c>
      <c r="ACL216" s="15">
        <f t="shared" si="1512"/>
        <v>8.061198265797145E-4</v>
      </c>
      <c r="ACM216" s="11"/>
      <c r="ACN216" s="11">
        <f t="shared" si="1749"/>
        <v>8.1457107644641901E-4</v>
      </c>
      <c r="ACO216" s="10">
        <f t="shared" si="1513"/>
        <v>86.167886311914714</v>
      </c>
      <c r="ACP216" s="9">
        <f t="shared" si="1073"/>
        <v>92.625709717430311</v>
      </c>
      <c r="ACQ216" s="9">
        <f t="shared" si="1074"/>
        <v>79.465816140436459</v>
      </c>
      <c r="ACR216" s="115">
        <f t="shared" si="1514"/>
        <v>86.045762928933385</v>
      </c>
      <c r="ACS216" s="15">
        <f t="shared" si="1515"/>
        <v>8.1281591293565995E-4</v>
      </c>
      <c r="ACT216" s="11"/>
      <c r="ACU216" s="11">
        <f t="shared" si="1750"/>
        <v>8.2126097891416596E-4</v>
      </c>
      <c r="ACV216" s="10">
        <f t="shared" si="1516"/>
        <v>86.089601675972744</v>
      </c>
      <c r="ACW216" s="9">
        <f t="shared" si="1075"/>
        <v>92.60168537083824</v>
      </c>
      <c r="ACX216" s="9">
        <f t="shared" si="1076"/>
        <v>79.333794451951007</v>
      </c>
      <c r="ACY216" s="115">
        <f t="shared" si="1517"/>
        <v>85.967739911394631</v>
      </c>
      <c r="ACZ216" s="15">
        <f t="shared" si="1518"/>
        <v>8.1948632843196318E-4</v>
      </c>
      <c r="ADA216" s="11"/>
      <c r="ADB216" s="11">
        <f t="shared" si="1751"/>
        <v>8.2792508422895527E-4</v>
      </c>
      <c r="ADC216" s="10">
        <f t="shared" si="1519"/>
        <v>86.011127926977053</v>
      </c>
      <c r="ADD216" s="9">
        <f t="shared" si="1077"/>
        <v>92.57726509220079</v>
      </c>
      <c r="ADE216" s="9">
        <f t="shared" si="1078"/>
        <v>79.201793234158757</v>
      </c>
      <c r="ADF216" s="115">
        <f t="shared" si="1520"/>
        <v>85.889529163179773</v>
      </c>
      <c r="ADG216" s="15">
        <f t="shared" si="1521"/>
        <v>8.2613102496860273E-4</v>
      </c>
      <c r="ADH216" s="11"/>
      <c r="ADI216" s="11">
        <f t="shared" si="1752"/>
        <v>8.3456334360579711E-4</v>
      </c>
      <c r="ADJ216" s="10">
        <f t="shared" si="1522"/>
        <v>85.932463758301822</v>
      </c>
      <c r="ADK216" s="9">
        <f t="shared" si="1079"/>
        <v>92.552447190836119</v>
      </c>
      <c r="ADL216" s="9">
        <f t="shared" si="1080"/>
        <v>79.069811540673342</v>
      </c>
      <c r="ADM216" s="115">
        <f t="shared" si="1523"/>
        <v>85.811129365754738</v>
      </c>
      <c r="ADN216" s="15">
        <f t="shared" si="1524"/>
        <v>8.3274995657444295E-4</v>
      </c>
      <c r="ADO216" s="11"/>
      <c r="ADP216" s="11">
        <f t="shared" si="1753"/>
        <v>8.4117571041344985E-4</v>
      </c>
      <c r="ADQ216" s="10">
        <f t="shared" si="1525"/>
        <v>85.853607886355832</v>
      </c>
      <c r="ADR216" s="9">
        <f t="shared" si="1081"/>
        <v>92.527230016132663</v>
      </c>
      <c r="ADS216" s="9">
        <f t="shared" si="1082"/>
        <v>78.937848431005506</v>
      </c>
      <c r="ADT216" s="115">
        <f t="shared" si="1526"/>
        <v>85.732539223569091</v>
      </c>
      <c r="ADU216" s="15">
        <f t="shared" si="1527"/>
        <v>8.393430793890473E-4</v>
      </c>
      <c r="ADV216" s="11"/>
      <c r="ADW216" s="11">
        <f t="shared" si="1754"/>
        <v>8.4776214015634568E-4</v>
      </c>
      <c r="ADX216" s="10">
        <f t="shared" si="1528"/>
        <v>85.77455905054569</v>
      </c>
      <c r="ADY216" s="9">
        <f t="shared" si="1083"/>
        <v>92.501611957364133</v>
      </c>
      <c r="ADZ216" s="9">
        <f t="shared" si="1084"/>
        <v>78.805902970675533</v>
      </c>
      <c r="AEA216" s="115">
        <f t="shared" si="1529"/>
        <v>85.653757464019833</v>
      </c>
      <c r="AEB216" s="15">
        <f t="shared" si="1530"/>
        <v>8.4591035164429871E-4</v>
      </c>
      <c r="AEC216" s="11"/>
      <c r="AED216" s="11">
        <f t="shared" si="1755"/>
        <v>8.543225904563273E-4</v>
      </c>
      <c r="AEE216" s="10">
        <f t="shared" si="1531"/>
        <v>85.695316013235583</v>
      </c>
      <c r="AEF216" s="9">
        <f t="shared" si="1085"/>
        <v>92.475591443499795</v>
      </c>
      <c r="AEG216" s="9">
        <f t="shared" si="1086"/>
        <v>78.673974231322831</v>
      </c>
      <c r="AEH216" s="115">
        <f t="shared" si="1532"/>
        <v>85.574782837411306</v>
      </c>
      <c r="AEI216" s="15">
        <f t="shared" si="1533"/>
        <v>8.524517336459148E-4</v>
      </c>
      <c r="AEJ216" s="11"/>
      <c r="AEK216" s="11">
        <f t="shared" si="1756"/>
        <v>8.6085702103425228E-4</v>
      </c>
      <c r="AEL216" s="10">
        <f t="shared" si="1534"/>
        <v>85.615877559703264</v>
      </c>
      <c r="AEM216" s="9">
        <f t="shared" si="1087"/>
        <v>92.449166943009999</v>
      </c>
      <c r="AEN216" s="9">
        <f t="shared" si="1088"/>
        <v>78.542061290811134</v>
      </c>
      <c r="AEO216" s="115">
        <f t="shared" si="1535"/>
        <v>85.495614116910559</v>
      </c>
      <c r="AEP216" s="15">
        <f t="shared" si="1536"/>
        <v>8.5896718775494015E-4</v>
      </c>
      <c r="AEQ216" s="11"/>
      <c r="AER216" s="11">
        <f t="shared" si="1757"/>
        <v>8.6736539369157829E-4</v>
      </c>
      <c r="AES216" s="10">
        <f t="shared" si="1537"/>
        <v>85.536242498091525</v>
      </c>
      <c r="AET216" s="9">
        <f t="shared" si="1089"/>
        <v>92.422336963667277</v>
      </c>
      <c r="AEU216" s="9">
        <f t="shared" si="1090"/>
        <v>78.410163233332895</v>
      </c>
      <c r="AEV216" s="115">
        <f t="shared" si="1538"/>
        <v>85.416250098500086</v>
      </c>
      <c r="AEW216" s="15">
        <f t="shared" si="1539"/>
        <v>8.6545667836901332E-4</v>
      </c>
      <c r="AEX216" s="11"/>
      <c r="AEY216" s="11">
        <f t="shared" si="1758"/>
        <v>8.7384767229169711E-4</v>
      </c>
      <c r="AEZ216" s="10">
        <f t="shared" si="1540"/>
        <v>85.456409659357035</v>
      </c>
      <c r="AFA216" s="9">
        <f t="shared" si="1091"/>
        <v>92.395100052342912</v>
      </c>
      <c r="AFB216" s="9">
        <f t="shared" si="1092"/>
        <v>78.278279149508492</v>
      </c>
      <c r="AFC216" s="115">
        <f t="shared" si="1541"/>
        <v>85.336689600925695</v>
      </c>
      <c r="AFD216" s="15">
        <f t="shared" si="1542"/>
        <v>8.7192017190367726E-4</v>
      </c>
      <c r="AFE216" s="11"/>
      <c r="AFF216" s="11">
        <f t="shared" si="1759"/>
        <v>8.8030382274131174E-4</v>
      </c>
      <c r="AFG216" s="10">
        <f t="shared" si="1543"/>
        <v>85.376377897214397</v>
      </c>
      <c r="AFH216" s="9">
        <f t="shared" si="1093"/>
        <v>92.367454794799272</v>
      </c>
      <c r="AFI216" s="9">
        <f t="shared" si="1094"/>
        <v>78.146408136483672</v>
      </c>
      <c r="AFJ216" s="115">
        <f t="shared" si="1544"/>
        <v>85.256931465641472</v>
      </c>
      <c r="AFK216" s="15">
        <f t="shared" si="1545"/>
        <v>8.7835763677352504E-4</v>
      </c>
      <c r="AFL216" s="11"/>
      <c r="AFM216" s="11">
        <f t="shared" si="1760"/>
        <v>8.8673381297163967E-4</v>
      </c>
      <c r="AFN216" s="10">
        <f t="shared" si="1546"/>
        <v>85.296146088077194</v>
      </c>
      <c r="AFO216" s="9">
        <f t="shared" si="1095"/>
        <v>92.339399815477947</v>
      </c>
      <c r="AFP216" s="9">
        <f t="shared" si="1096"/>
        <v>78.014549298023681</v>
      </c>
      <c r="AFQ216" s="115">
        <f t="shared" si="1547"/>
        <v>85.176974556750821</v>
      </c>
      <c r="AFR216" s="15">
        <f t="shared" si="1548"/>
        <v>8.8476904337331155E-4</v>
      </c>
      <c r="AFS216" s="11"/>
      <c r="AFT216" s="11">
        <f t="shared" si="1761"/>
        <v>8.9313761291955692E-4</v>
      </c>
      <c r="AFU216" s="10">
        <f t="shared" si="1549"/>
        <v>85.215713130995312</v>
      </c>
      <c r="AFV216" s="9">
        <f t="shared" si="1097"/>
        <v>92.310933777283736</v>
      </c>
      <c r="AFW216" s="9">
        <f t="shared" si="1098"/>
        <v>77.882701744604788</v>
      </c>
      <c r="AFX216" s="115">
        <f t="shared" si="1550"/>
        <v>85.096817760944262</v>
      </c>
      <c r="AFY216" s="15">
        <f t="shared" si="1551"/>
        <v>8.9115436405895422E-4</v>
      </c>
      <c r="AFZ216" s="11"/>
      <c r="AGA216" s="11">
        <f t="shared" si="1762"/>
        <v>8.9951519450863265E-4</v>
      </c>
      <c r="AGB216" s="10">
        <f t="shared" si="1552"/>
        <v>85.135077947588954</v>
      </c>
      <c r="AGC216" s="9">
        <f t="shared" si="1099"/>
        <v>92.282055381364771</v>
      </c>
      <c r="AGD216" s="9">
        <f t="shared" si="1100"/>
        <v>77.750864593501674</v>
      </c>
      <c r="AGE216" s="115">
        <f t="shared" si="1553"/>
        <v>85.016459987433223</v>
      </c>
      <c r="AGF216" s="15">
        <f t="shared" si="1554"/>
        <v>8.9751357312854902E-4</v>
      </c>
      <c r="AGG216" s="11"/>
      <c r="AGH216" s="11">
        <f t="shared" si="1763"/>
        <v>9.0586653163017474E-4</v>
      </c>
      <c r="AGI216" s="10">
        <f t="shared" si="1555"/>
        <v>85.054239481978613</v>
      </c>
      <c r="AGJ216" s="9">
        <f t="shared" si="1101"/>
        <v>92.252763366888686</v>
      </c>
      <c r="AGK216" s="9">
        <f t="shared" si="1102"/>
        <v>77.619036968874269</v>
      </c>
      <c r="AGL216" s="115">
        <f t="shared" si="1556"/>
        <v>84.935900167881471</v>
      </c>
      <c r="AGM216" s="15">
        <f t="shared" si="1557"/>
        <v>9.0384664680319274E-4</v>
      </c>
      <c r="AGN216" s="11"/>
      <c r="AGO216" s="11">
        <f t="shared" si="1764"/>
        <v>9.1219160012404759E-4</v>
      </c>
      <c r="AGP216" s="10">
        <f t="shared" si="1558"/>
        <v>84.97319670071289</v>
      </c>
      <c r="AGQ216" s="9">
        <f t="shared" si="1103"/>
        <v>92.223056510815141</v>
      </c>
      <c r="AGR216" s="9">
        <f t="shared" si="1104"/>
        <v>77.487218001848404</v>
      </c>
      <c r="AGS216" s="115">
        <f t="shared" si="1559"/>
        <v>84.855137256331773</v>
      </c>
      <c r="AGT216" s="15">
        <f t="shared" si="1560"/>
        <v>9.1015356320794114E-4</v>
      </c>
      <c r="AGU216" s="11"/>
      <c r="AGV216" s="11">
        <f t="shared" si="1765"/>
        <v>9.184903777596391E-4</v>
      </c>
      <c r="AGW216" s="10">
        <f t="shared" si="1561"/>
        <v>84.891948592691392</v>
      </c>
      <c r="AGX216" s="9">
        <f t="shared" si="1105"/>
        <v>92.192933627664615</v>
      </c>
      <c r="AGY216" s="9">
        <f t="shared" si="1106"/>
        <v>77.307605688592062</v>
      </c>
      <c r="AGZ216" s="115">
        <f t="shared" si="1562"/>
        <v>84.750269658128332</v>
      </c>
      <c r="AHA216" s="15">
        <f t="shared" si="1563"/>
        <v>9.1938672203972088E-4</v>
      </c>
      <c r="AHB216" s="11"/>
      <c r="AHC216" s="11">
        <f t="shared" si="1766"/>
        <v>9.2772759926303865E-4</v>
      </c>
      <c r="AHD216" s="10">
        <f t="shared" si="1564"/>
        <v>84.786493740285067</v>
      </c>
      <c r="AHE216" s="9">
        <f t="shared" si="1107"/>
        <v>92.162196474277138</v>
      </c>
      <c r="AHF216" s="9">
        <f t="shared" si="1108"/>
        <v>77.248701832304121</v>
      </c>
      <c r="AHG216" s="115">
        <f t="shared" si="1565"/>
        <v>84.70544915329063</v>
      </c>
      <c r="AHH216" s="15">
        <f t="shared" si="1566"/>
        <v>9.2112642792704198E-4</v>
      </c>
      <c r="AHI216" s="11"/>
      <c r="AHJ216" s="11">
        <f t="shared" si="1767"/>
        <v>9.2943984431724232E-4</v>
      </c>
      <c r="AHK216" s="10">
        <f t="shared" si="1567"/>
        <v>84.74133529954625</v>
      </c>
      <c r="AHL216" s="9">
        <f t="shared" si="1109"/>
        <v>92.131342886318578</v>
      </c>
      <c r="AHM216" s="9">
        <f t="shared" si="1110"/>
        <v>77.982422112172443</v>
      </c>
      <c r="AHN216" s="115">
        <f t="shared" si="1568"/>
        <v>85.056882499245518</v>
      </c>
      <c r="AHO216" s="15">
        <f t="shared" si="1569"/>
        <v>8.739028084692904E-4</v>
      </c>
      <c r="AHP216" s="11"/>
      <c r="AHQ216" s="11">
        <f t="shared" si="1768"/>
        <v>8.8198861883863008E-4</v>
      </c>
      <c r="AHR216" s="10">
        <f t="shared" si="1570"/>
        <v>85.094051735565756</v>
      </c>
      <c r="AHS216" s="9">
        <f t="shared" si="1111"/>
        <v>92.103571762173104</v>
      </c>
      <c r="AHT216" s="9">
        <f t="shared" si="1112"/>
        <v>78.824545296238483</v>
      </c>
      <c r="AHU216" s="115">
        <f t="shared" si="1571"/>
        <v>85.464058529205801</v>
      </c>
      <c r="AHV216" s="15">
        <f t="shared" si="1572"/>
        <v>8.2017411133737997E-4</v>
      </c>
      <c r="AHW216" s="11"/>
      <c r="AHX216" s="11">
        <f t="shared" si="1769"/>
        <v>8.2802076161883154E-4</v>
      </c>
      <c r="AHY216" s="10">
        <f t="shared" si="1573"/>
        <v>85.502647542181563</v>
      </c>
      <c r="AHZ216" s="9">
        <f t="shared" si="1113"/>
        <v>92.079110475167695</v>
      </c>
      <c r="AIA216" s="9">
        <f t="shared" si="1114"/>
        <v>79.807394430059617</v>
      </c>
      <c r="AIB216" s="115">
        <f t="shared" si="1574"/>
        <v>85.943252452613649</v>
      </c>
      <c r="AIC216" s="15">
        <f t="shared" si="1575"/>
        <v>7.5795795932038644E-4</v>
      </c>
      <c r="AID216" s="11"/>
      <c r="AIE216" s="11">
        <f t="shared" si="1770"/>
        <v>7.6555197806378085E-4</v>
      </c>
      <c r="AIF216" s="10">
        <f t="shared" si="1576"/>
        <v>85.983416296836339</v>
      </c>
      <c r="AIG216" s="9">
        <f t="shared" si="1115"/>
        <v>92.058219561925938</v>
      </c>
      <c r="AIH216" s="9">
        <f t="shared" si="1116"/>
        <v>80.990258950555287</v>
      </c>
      <c r="AII216" s="115">
        <f t="shared" si="1577"/>
        <v>86.524239256240605</v>
      </c>
      <c r="AIJ216" s="15">
        <f t="shared" si="1578"/>
        <v>6.8360845443266873E-4</v>
      </c>
      <c r="AIK216" s="11"/>
      <c r="AIL216" s="11">
        <f t="shared" si="1771"/>
        <v>6.909323892764597E-4</v>
      </c>
      <c r="AIM216" s="10">
        <f t="shared" si="1579"/>
        <v>86.566168785472797</v>
      </c>
      <c r="AIN216" s="9">
        <f t="shared" si="1117"/>
        <v>92.041226093062519</v>
      </c>
      <c r="AIO216" s="9">
        <f t="shared" si="1118"/>
        <v>82.494007706226867</v>
      </c>
      <c r="AIP216" s="115">
        <f t="shared" si="1580"/>
        <v>87.267616899644693</v>
      </c>
      <c r="AIQ216" s="15">
        <f t="shared" si="1581"/>
        <v>5.8968037877283545E-4</v>
      </c>
      <c r="AIR216" s="11"/>
      <c r="AIS216" s="11">
        <f t="shared" si="1772"/>
        <v>5.9670920739483748E-4</v>
      </c>
      <c r="AIT216" s="10">
        <f t="shared" si="1582"/>
        <v>87.311569312712663</v>
      </c>
      <c r="AIU216" s="9">
        <f t="shared" si="1119"/>
        <v>92.028581625574134</v>
      </c>
      <c r="AIV216" s="9">
        <f t="shared" si="1120"/>
        <v>84.653579434075255</v>
      </c>
      <c r="AIW216" s="115">
        <f t="shared" si="1583"/>
        <v>88.341080529824694</v>
      </c>
      <c r="AIX216" s="15">
        <f t="shared" si="1584"/>
        <v>4.5551425656399554E-4</v>
      </c>
      <c r="AIY216" s="11"/>
      <c r="AIZ216" s="11">
        <f t="shared" si="1773"/>
        <v>4.6220446275099965E-4</v>
      </c>
      <c r="AJA216" s="10">
        <f t="shared" si="1585"/>
        <v>88.387470941943405</v>
      </c>
      <c r="AJB216" s="9">
        <f t="shared" si="1121"/>
        <v>92.021036418943908</v>
      </c>
      <c r="AJC216" s="9">
        <f t="shared" si="1122"/>
        <v>89.267558372006746</v>
      </c>
      <c r="AJD216" s="115">
        <f t="shared" si="1586"/>
        <v>90.64429739547532</v>
      </c>
      <c r="AJE216" s="15">
        <f t="shared" si="1587"/>
        <v>1.7006754343227646E-4</v>
      </c>
      <c r="AJF216" s="11"/>
      <c r="AJG216" s="11">
        <f t="shared" si="1774"/>
        <v>1.7633397921442385E-4</v>
      </c>
      <c r="AJH216" s="10">
        <f t="shared" si="1588"/>
        <v>90.693895071565635</v>
      </c>
      <c r="AJI216" s="9">
        <f t="shared" si="1123"/>
        <v>92.019984674886501</v>
      </c>
      <c r="AJJ216" s="9">
        <f t="shared" si="1124"/>
        <v>89.351657750235688</v>
      </c>
      <c r="AJK216" s="115">
        <f t="shared" si="1589"/>
        <v>90.685821212561095</v>
      </c>
      <c r="AJL216" s="15">
        <f t="shared" si="1590"/>
        <v>1.6480821615932022E-4</v>
      </c>
      <c r="AJM216" s="11"/>
      <c r="AJN216" s="11">
        <f t="shared" si="1775"/>
        <v>1.7106566594747696E-4</v>
      </c>
      <c r="AJO216" s="10">
        <f t="shared" si="1591"/>
        <v>90.735412697876029</v>
      </c>
      <c r="AJP216" s="9">
        <f t="shared" si="1125"/>
        <v>92.018996975219764</v>
      </c>
      <c r="AJQ216" s="9">
        <f t="shared" si="1126"/>
        <v>89.436554911518328</v>
      </c>
      <c r="AJR216" s="115">
        <f t="shared" si="1592"/>
        <v>90.727775943369039</v>
      </c>
      <c r="AJS216" s="15">
        <f t="shared" si="1593"/>
        <v>1.5950356979181857E-4</v>
      </c>
      <c r="AJT216" s="11"/>
      <c r="AJU216" s="11">
        <f t="shared" si="1776"/>
        <v>1.6575227964551117E-4</v>
      </c>
      <c r="AJV216" s="10">
        <f t="shared" si="1594"/>
        <v>90.777361754683795</v>
      </c>
      <c r="AJW216" s="9">
        <f t="shared" si="1127"/>
        <v>92.018071834057622</v>
      </c>
      <c r="AJX216" s="9">
        <f t="shared" si="1128"/>
        <v>89.522242466535531</v>
      </c>
      <c r="AJY216" s="115">
        <f t="shared" si="1595"/>
        <v>90.770157150296569</v>
      </c>
      <c r="AJZ216" s="15">
        <f t="shared" si="1596"/>
        <v>1.5415396895310766E-4</v>
      </c>
      <c r="AKA216" s="11"/>
      <c r="AKB216" s="11">
        <f t="shared" si="1777"/>
        <v>1.6039418908877964E-4</v>
      </c>
      <c r="AKC216" s="10">
        <f t="shared" si="1597"/>
        <v>90.819737781483312</v>
      </c>
      <c r="AKD216" s="9">
        <f t="shared" si="1129"/>
        <v>92.017207708974851</v>
      </c>
      <c r="AKE216" s="9">
        <f t="shared" si="1130"/>
        <v>89.608712931093237</v>
      </c>
      <c r="AKF216" s="115">
        <f t="shared" si="1598"/>
        <v>90.812960320034051</v>
      </c>
      <c r="AKG216" s="15">
        <f t="shared" si="1599"/>
        <v>1.4875978063432001E-4</v>
      </c>
      <c r="AKH216" s="11"/>
      <c r="AKI216" s="11">
        <f t="shared" si="1778"/>
        <v>1.5499176541761481E-4</v>
      </c>
      <c r="AKJ216" s="10">
        <f t="shared" si="1600"/>
        <v>90.862536242109258</v>
      </c>
      <c r="AKK216" s="9">
        <f t="shared" si="1131"/>
        <v>92.016403001105601</v>
      </c>
      <c r="AKL216" s="9">
        <f t="shared" si="1132"/>
        <v>89.695958727687511</v>
      </c>
      <c r="AKM216" s="115">
        <f t="shared" si="1601"/>
        <v>90.856180864396549</v>
      </c>
      <c r="AKN216" s="15">
        <f t="shared" si="1602"/>
        <v>1.4332137410380988E-4</v>
      </c>
      <c r="AKO216" s="11"/>
      <c r="AKP216" s="11">
        <f t="shared" si="1779"/>
        <v>1.4954538204146065E-4</v>
      </c>
      <c r="AKQ216" s="10">
        <f t="shared" si="1603"/>
        <v>90.905752525582812</v>
      </c>
      <c r="AKR216" s="9">
        <f t="shared" si="1133"/>
        <v>92.015656055259399</v>
      </c>
      <c r="AKS216" s="9">
        <f t="shared" si="1134"/>
        <v>89.783972187147455</v>
      </c>
      <c r="AKT216" s="115">
        <f t="shared" si="1604"/>
        <v>90.899814121203434</v>
      </c>
      <c r="AKU216" s="15">
        <f t="shared" si="1605"/>
        <v>1.3783912081282557E-4</v>
      </c>
      <c r="AKV216" s="11"/>
      <c r="AKW216" s="11">
        <f t="shared" si="1780"/>
        <v>1.4405541454418514E-4</v>
      </c>
      <c r="AKX216" s="10">
        <f t="shared" si="1606"/>
        <v>90.949381947005534</v>
      </c>
      <c r="AKY216" s="9">
        <f t="shared" si="1135"/>
        <v>92.014965160054487</v>
      </c>
      <c r="AKZ216" s="9">
        <f t="shared" si="1136"/>
        <v>89.872745550350359</v>
      </c>
      <c r="ALA216" s="115">
        <f t="shared" si="1607"/>
        <v>90.94385535520243</v>
      </c>
      <c r="ALB216" s="15">
        <f t="shared" si="1608"/>
        <v>1.3231339429783413E-4</v>
      </c>
      <c r="ALC216" s="11"/>
      <c r="ALD216" s="11">
        <f t="shared" si="1781"/>
        <v>1.38522240586024E-4</v>
      </c>
      <c r="ALE216" s="10">
        <f t="shared" si="1609"/>
        <v>90.993419748497985</v>
      </c>
      <c r="ALF216" s="9">
        <f t="shared" si="1137"/>
        <v>92.014328548068335</v>
      </c>
      <c r="ALG216" s="9">
        <f t="shared" si="1138"/>
        <v>89.962270970012014</v>
      </c>
      <c r="ALH216" s="115">
        <f t="shared" si="1610"/>
        <v>90.988299759040174</v>
      </c>
      <c r="ALI216" s="15">
        <f t="shared" si="1611"/>
        <v>1.26744570079221E-4</v>
      </c>
      <c r="ALJ216" s="11"/>
      <c r="ALK216" s="11">
        <f t="shared" si="1782"/>
        <v>1.329462398019661E-4</v>
      </c>
      <c r="ALL216" s="10">
        <f t="shared" si="1612"/>
        <v>91.037861100184429</v>
      </c>
      <c r="ALM216" s="9">
        <f t="shared" si="1139"/>
        <v>92.013744396005066</v>
      </c>
      <c r="ALN216" s="9">
        <f t="shared" si="1140"/>
        <v>90.052540512548177</v>
      </c>
      <c r="ALO216" s="115">
        <f t="shared" si="1613"/>
        <v>91.033142454276629</v>
      </c>
      <c r="ALP216" s="15">
        <f t="shared" si="1614"/>
        <v>1.2113302555666299E-4</v>
      </c>
      <c r="ALQ216" s="12"/>
      <c r="ALR216" s="11">
        <f t="shared" si="1783"/>
        <v>1.273277936967999E-4</v>
      </c>
      <c r="ALS216" s="10">
        <f t="shared" si="1615"/>
        <v>91.082701101221545</v>
      </c>
      <c r="ALT216" s="9">
        <f t="shared" si="1141"/>
        <v>92.013210824879664</v>
      </c>
      <c r="ALU216" s="9">
        <f t="shared" si="1142"/>
        <v>90.143546160007233</v>
      </c>
      <c r="ALV216" s="115">
        <f t="shared" si="1616"/>
        <v>91.078378492443449</v>
      </c>
      <c r="ALW216" s="15">
        <f t="shared" si="1617"/>
        <v>1.1547913990114327E-4</v>
      </c>
      <c r="ALX216" s="12"/>
      <c r="ALY216" s="11">
        <f t="shared" si="1784"/>
        <v>1.2166728553682301E-4</v>
      </c>
      <c r="ALZ216" s="10">
        <f t="shared" si="1618"/>
        <v>91.127934780871016</v>
      </c>
      <c r="AMA216" s="9">
        <f t="shared" si="1143"/>
        <v>92.012725900218612</v>
      </c>
      <c r="AMB216" s="9">
        <f t="shared" si="1144"/>
        <v>90.235279812071113</v>
      </c>
      <c r="AMC216" s="115">
        <f t="shared" si="1619"/>
        <v>91.12400285614487</v>
      </c>
      <c r="AMD216" s="15">
        <f t="shared" si="1620"/>
        <v>1.0978329394374484E-4</v>
      </c>
      <c r="AME216" s="12"/>
      <c r="AMF216" s="11">
        <f t="shared" si="1785"/>
        <v>1.1596510023837417E-4</v>
      </c>
      <c r="AMG216" s="10">
        <f t="shared" si="1621"/>
        <v>91.173557099614413</v>
      </c>
      <c r="AMH216" s="9">
        <f t="shared" si="1145"/>
        <v>92.012287632276809</v>
      </c>
      <c r="AMI216" s="9">
        <f t="shared" si="1146"/>
        <v>90.327733288124222</v>
      </c>
      <c r="AMJ216" s="115">
        <f t="shared" si="1622"/>
        <v>91.170010460200515</v>
      </c>
      <c r="AMK216" s="15">
        <f t="shared" si="1623"/>
        <v>1.0404587006127557E-4</v>
      </c>
      <c r="AML216" s="12"/>
      <c r="AMM216" s="11">
        <f t="shared" si="1786"/>
        <v>1.1022162425319138E-4</v>
      </c>
      <c r="AMN216" s="10">
        <f t="shared" si="1624"/>
        <v>91.219562950310106</v>
      </c>
      <c r="AMO216" s="9">
        <f t="shared" si="1147"/>
        <v>92.011893976270414</v>
      </c>
      <c r="AMP216" s="9">
        <f t="shared" si="1148"/>
        <v>90.420898329388706</v>
      </c>
      <c r="AMQ216" s="115">
        <f t="shared" si="1625"/>
        <v>91.21639615282956</v>
      </c>
      <c r="AMR216" s="15">
        <f t="shared" si="1626"/>
        <v>9.8267252058752789E-5</v>
      </c>
      <c r="AMS216" s="12"/>
      <c r="AMT216" s="11">
        <f t="shared" si="1787"/>
        <v>1.0443724545068401E-4</v>
      </c>
      <c r="AMU216" s="10">
        <f t="shared" si="1627"/>
        <v>91.265947159391175</v>
      </c>
      <c r="AMV216" s="9">
        <f t="shared" si="1149"/>
        <v>92.011542832625338</v>
      </c>
      <c r="AMW216" s="9">
        <f t="shared" si="1150"/>
        <v>90.514766601121465</v>
      </c>
      <c r="AMX216" s="115">
        <f t="shared" si="1628"/>
        <v>91.263154716873402</v>
      </c>
      <c r="AMY216" s="15">
        <f t="shared" si="1629"/>
        <v>9.2447825049063104E-5</v>
      </c>
      <c r="AMZ216" s="12"/>
      <c r="ANA216" s="11">
        <f t="shared" si="1788"/>
        <v>9.8612352997371605E-5</v>
      </c>
      <c r="ANB216" s="10">
        <f t="shared" si="1630"/>
        <v>91.312704488101957</v>
      </c>
      <c r="ANC216" s="9">
        <f t="shared" si="1151"/>
        <v>92.011232047241123</v>
      </c>
      <c r="AND216" s="9">
        <f t="shared" si="1152"/>
        <v>90.609329694875868</v>
      </c>
      <c r="ANE216" s="115">
        <f t="shared" si="1631"/>
        <v>91.310280871058495</v>
      </c>
      <c r="ANF216" s="15">
        <f t="shared" si="1632"/>
        <v>8.6587975329562668E-5</v>
      </c>
      <c r="ANG216" s="12"/>
      <c r="ANH216" s="11">
        <f t="shared" si="1789"/>
        <v>9.2747337233313782E-5</v>
      </c>
      <c r="ANI216" s="10">
        <f t="shared" si="1633"/>
        <v>91.359829633774453</v>
      </c>
      <c r="ANJ216" s="9">
        <f t="shared" si="1153"/>
        <v>92.010959411769761</v>
      </c>
      <c r="ANK216" s="9">
        <f t="shared" si="1154"/>
        <v>90.70457913082187</v>
      </c>
      <c r="ANL216" s="115">
        <f t="shared" si="1634"/>
        <v>91.357769271295808</v>
      </c>
      <c r="ANM216" s="15">
        <f t="shared" si="1635"/>
        <v>8.0688090255998581E-5</v>
      </c>
      <c r="ANN216" s="12"/>
      <c r="ANO216" s="11">
        <f t="shared" si="1790"/>
        <v>8.6842589545877089E-5</v>
      </c>
      <c r="ANP216" s="10">
        <f t="shared" si="1636"/>
        <v>91.407317231141306</v>
      </c>
      <c r="ANQ216" s="9">
        <f t="shared" si="1155"/>
        <v>92.010722663909235</v>
      </c>
      <c r="ANR216" s="9">
        <f t="shared" si="1156"/>
        <v>90.800506360125311</v>
      </c>
      <c r="ANS216" s="115">
        <f t="shared" si="1637"/>
        <v>91.40561451201728</v>
      </c>
      <c r="ANT216" s="15">
        <f t="shared" si="1638"/>
        <v>7.4748558113677639E-5</v>
      </c>
      <c r="ANU216" s="12"/>
      <c r="ANV216" s="11">
        <f t="shared" si="1791"/>
        <v>8.0898502240782787E-5</v>
      </c>
      <c r="ANW216" s="10">
        <f t="shared" si="1639"/>
        <v>91.455161853685553</v>
      </c>
      <c r="ANX216" s="9">
        <f t="shared" si="1157"/>
        <v>92.010519487711306</v>
      </c>
      <c r="ANY216" s="9">
        <f t="shared" si="1158"/>
        <v>90.897102767380659</v>
      </c>
      <c r="ANZ216" s="115">
        <f t="shared" si="1640"/>
        <v>91.453811127545976</v>
      </c>
      <c r="AOA216" s="15">
        <f t="shared" si="1641"/>
        <v>6.8769767986233762E-5</v>
      </c>
      <c r="AOB216" s="12"/>
      <c r="AOC216" s="11">
        <f t="shared" si="1792"/>
        <v>7.4915468410763502E-5</v>
      </c>
      <c r="AOD216" s="10">
        <f t="shared" si="1642"/>
        <v>91.503358015024077</v>
      </c>
      <c r="AOE216" s="9">
        <f t="shared" si="1159"/>
        <v>92.010347513903255</v>
      </c>
      <c r="AOF216" s="9">
        <f t="shared" si="1160"/>
        <v>90.994359673101954</v>
      </c>
      <c r="AOG216" s="115">
        <f t="shared" si="1643"/>
        <v>91.502353593502605</v>
      </c>
      <c r="AOH216" s="15">
        <f t="shared" si="1644"/>
        <v>6.2752109621625211E-5</v>
      </c>
      <c r="AOI216" s="12"/>
      <c r="AOJ216" s="11">
        <f t="shared" ref="AOJ216:AOJ272" si="1875">AOO215</f>
        <v>6.8893881801513176E-5</v>
      </c>
      <c r="AOK216" s="10">
        <f t="shared" ref="AOK216:AOK272" si="1876">AON215</f>
        <v>91.551900170326945</v>
      </c>
      <c r="AOL216" s="9">
        <f t="shared" si="1161"/>
        <v>92.010204320223011</v>
      </c>
      <c r="AOM216" s="9">
        <f t="shared" si="1162"/>
        <v>91.092268336260403</v>
      </c>
      <c r="AON216" s="115">
        <f t="shared" si="1646"/>
        <v>91.551236328241714</v>
      </c>
      <c r="AOO216" s="15">
        <f t="shared" ref="AOO216:AOO272" si="1877">(AOL216-AON216)/B</f>
        <v>5.6695973296121817E-5</v>
      </c>
      <c r="AOP216" s="12"/>
      <c r="AOQ216" s="11">
        <f t="shared" si="1794"/>
        <v>6.2834136675618064E-5</v>
      </c>
      <c r="AOR216" s="10">
        <f t="shared" si="1648"/>
        <v>91.600782717766648</v>
      </c>
      <c r="AOS216" s="9">
        <f t="shared" si="1163"/>
        <v>92.010087431767502</v>
      </c>
      <c r="AOT216" s="9">
        <f t="shared" si="1164"/>
        <v>91.19081995687462</v>
      </c>
      <c r="AOU216" s="115">
        <f t="shared" si="1649"/>
        <v>91.600453694321061</v>
      </c>
      <c r="AOV216" s="15">
        <f t="shared" si="1650"/>
        <v>5.0601749675825824E-5</v>
      </c>
      <c r="AOW216" s="12"/>
      <c r="AOX216" s="11">
        <f t="shared" ref="AOX216:AOX272" si="1878">APC215</f>
        <v>5.6736627674079379E-5</v>
      </c>
      <c r="AOY216" s="10">
        <f t="shared" ref="AOY216:AOY272" si="1879">APB215</f>
        <v>91.649999999999991</v>
      </c>
      <c r="AOZ216" s="9">
        <f t="shared" si="1165"/>
        <v>92.009994321353531</v>
      </c>
      <c r="APA216" s="9"/>
      <c r="APB216" s="97">
        <f t="shared" si="1652"/>
        <v>91.649999999999991</v>
      </c>
      <c r="APC216" s="15">
        <f t="shared" ref="APC216:APC272" si="1880">(AOZ216-APB216)/B</f>
        <v>4.4469829676156415E-5</v>
      </c>
      <c r="APD216" s="11"/>
      <c r="APE216" s="11"/>
    </row>
    <row r="217" spans="1:1097" x14ac:dyDescent="0.2">
      <c r="A217" s="183"/>
      <c r="B217" s="183"/>
      <c r="C217" s="1">
        <f t="shared" si="1654"/>
        <v>180</v>
      </c>
      <c r="D217" s="1">
        <f t="shared" si="1655"/>
        <v>6024.5844021139956</v>
      </c>
      <c r="E217" s="1">
        <f t="shared" si="1656"/>
        <v>-16317921.817764627</v>
      </c>
      <c r="F217" s="2">
        <f t="shared" si="1657"/>
        <v>113.16</v>
      </c>
      <c r="G217" s="8">
        <f t="shared" si="1658"/>
        <v>1.9810000000000001E-3</v>
      </c>
      <c r="H217" s="6">
        <f t="shared" si="1659"/>
        <v>0.14400020254000001</v>
      </c>
      <c r="I217" s="2">
        <f t="shared" si="1660"/>
        <v>3500</v>
      </c>
      <c r="J217" s="3">
        <f t="shared" si="1818"/>
        <v>58.333333333333336</v>
      </c>
      <c r="K217" s="3">
        <f t="shared" si="1819"/>
        <v>366.52</v>
      </c>
      <c r="L217" s="1">
        <f t="shared" si="1661"/>
        <v>0.82</v>
      </c>
      <c r="M217" s="1">
        <f t="shared" si="1662"/>
        <v>0.66</v>
      </c>
      <c r="N217" s="1">
        <f t="shared" si="1820"/>
        <v>0.54120000000000001</v>
      </c>
      <c r="O217" s="3">
        <f t="shared" si="1167"/>
        <v>7.5227878787878781</v>
      </c>
      <c r="P217" s="40">
        <f t="shared" si="1821"/>
        <v>570.9796</v>
      </c>
      <c r="Q217" s="1">
        <f t="shared" si="1663"/>
        <v>21.51</v>
      </c>
      <c r="R217" s="1">
        <f t="shared" si="1664"/>
        <v>151</v>
      </c>
      <c r="S217" s="2">
        <f t="shared" si="1665"/>
        <v>12587.54</v>
      </c>
      <c r="T217" s="1">
        <f t="shared" ref="T217:T248" si="1881">S217/(R217-1)</f>
        <v>83.916933333333333</v>
      </c>
      <c r="U217" s="7">
        <f t="shared" si="1666"/>
        <v>9.1849501318337995E-2</v>
      </c>
      <c r="V217" s="7">
        <f t="shared" si="1822"/>
        <v>6.6258942829124593E-3</v>
      </c>
      <c r="W217" s="159">
        <f t="shared" si="1667"/>
        <v>3.4283282369456214E-2</v>
      </c>
      <c r="X217" s="40">
        <f t="shared" si="1823"/>
        <v>8095.2484858865882</v>
      </c>
      <c r="Y217" s="1">
        <f t="shared" si="1668"/>
        <v>0</v>
      </c>
      <c r="Z217" s="1">
        <f t="shared" si="1669"/>
        <v>113.16</v>
      </c>
      <c r="AA217" s="1">
        <f t="shared" si="1670"/>
        <v>91.649999999999991</v>
      </c>
      <c r="AB217" s="6">
        <f t="shared" ref="AB217:AB248" si="1882">(9.81*P217)/(K217^2*H217)</f>
        <v>0.2895550479995273</v>
      </c>
      <c r="AC217" s="1">
        <f t="shared" si="1671"/>
        <v>526.19133708825245</v>
      </c>
      <c r="AD217" s="40">
        <f t="shared" si="1824"/>
        <v>36363.626619283568</v>
      </c>
      <c r="AE217" s="1">
        <f t="shared" si="1825"/>
        <v>0.15947988387208822</v>
      </c>
      <c r="AF217" s="2">
        <f t="shared" si="1801"/>
        <v>32</v>
      </c>
      <c r="AG217" s="10">
        <f t="shared" si="1826"/>
        <v>5.1033562839068232</v>
      </c>
      <c r="AH217" s="12">
        <f t="shared" si="1827"/>
        <v>0.4035996937632374</v>
      </c>
      <c r="AI217" s="43">
        <f t="shared" si="1828"/>
        <v>-1.5578199482704988E-5</v>
      </c>
      <c r="AJ217" s="93">
        <f t="shared" ref="AJ217:AJ248" si="1883">(AH217^2*C217-AQ217)/E217</f>
        <v>3.9246671057843359E-6</v>
      </c>
      <c r="AK217" s="43">
        <f t="shared" si="1829"/>
        <v>0</v>
      </c>
      <c r="AL217" s="43">
        <f t="shared" ref="AL217:AL248" si="1884">(AH217*D217-X217)/E217</f>
        <v>3.4708635875291076E-4</v>
      </c>
      <c r="AM217" s="43"/>
      <c r="AN217" s="43">
        <f t="shared" si="1830"/>
        <v>0</v>
      </c>
      <c r="AO217" s="10">
        <f t="shared" si="1831"/>
        <v>93.502671052466823</v>
      </c>
      <c r="AP217" s="9"/>
      <c r="AQ217" s="9">
        <f t="shared" si="1832"/>
        <v>93.363099297981591</v>
      </c>
      <c r="AR217" s="104">
        <f t="shared" si="1171"/>
        <v>93.363099297981591</v>
      </c>
      <c r="AS217" s="15">
        <f t="shared" si="1833"/>
        <v>0</v>
      </c>
      <c r="AT217" s="49"/>
      <c r="AU217" s="11">
        <f t="shared" si="1834"/>
        <v>8.6207642165115845E-6</v>
      </c>
      <c r="AV217" s="10">
        <f t="shared" si="1835"/>
        <v>93.432883823995923</v>
      </c>
      <c r="AW217" s="9">
        <f t="shared" si="1836"/>
        <v>93.363099297981591</v>
      </c>
      <c r="AX217" s="9">
        <f t="shared" si="1837"/>
        <v>93.22364917184332</v>
      </c>
      <c r="AY217" s="97">
        <f t="shared" si="1175"/>
        <v>93.293374234912449</v>
      </c>
      <c r="AZ217" s="15">
        <f t="shared" si="1176"/>
        <v>8.6130849708570212E-6</v>
      </c>
      <c r="BA217" s="49"/>
      <c r="BB217" s="11">
        <f t="shared" si="1838"/>
        <v>1.723418245099701E-5</v>
      </c>
      <c r="BC217" s="10">
        <f t="shared" si="1839"/>
        <v>93.363153360618327</v>
      </c>
      <c r="BD217" s="9">
        <f t="shared" si="1840"/>
        <v>93.363096600337485</v>
      </c>
      <c r="BE217" s="9">
        <f t="shared" si="1841"/>
        <v>93.084320155410055</v>
      </c>
      <c r="BF217" s="97">
        <f t="shared" si="1179"/>
        <v>93.223708377873777</v>
      </c>
      <c r="BG217" s="15">
        <f t="shared" si="1842"/>
        <v>1.7218523027022615E-5</v>
      </c>
      <c r="BH217" s="49"/>
      <c r="BI217" s="11">
        <f t="shared" si="1843"/>
        <v>2.5839952585808869E-5</v>
      </c>
      <c r="BJ217" s="10">
        <f t="shared" si="1844"/>
        <v>93.293476712347683</v>
      </c>
      <c r="BK217" s="9">
        <f t="shared" si="1845"/>
        <v>93.363085819339091</v>
      </c>
      <c r="BL217" s="9">
        <f t="shared" si="1846"/>
        <v>92.945111713898896</v>
      </c>
      <c r="BM217" s="97">
        <f t="shared" si="1184"/>
        <v>93.154098766619001</v>
      </c>
      <c r="BN217" s="15">
        <f t="shared" si="1847"/>
        <v>2.5816014552788856E-5</v>
      </c>
      <c r="BO217" s="49"/>
      <c r="BP217" s="11">
        <f t="shared" si="1848"/>
        <v>3.4437774342324537E-5</v>
      </c>
      <c r="BQ217" s="10">
        <f t="shared" si="1849"/>
        <v>93.223850928683305</v>
      </c>
      <c r="BR217" s="9">
        <f t="shared" si="1850"/>
        <v>93.363061584196231</v>
      </c>
      <c r="BS217" s="9">
        <f t="shared" si="1851"/>
        <v>92.806023296553491</v>
      </c>
      <c r="BT217" s="97">
        <f t="shared" si="1189"/>
        <v>93.084542440374861</v>
      </c>
      <c r="BU217" s="15">
        <f t="shared" si="1852"/>
        <v>3.440526184056558E-5</v>
      </c>
      <c r="BV217" s="12"/>
      <c r="BW217" s="11">
        <f t="shared" si="1853"/>
        <v>4.3027349316720575E-5</v>
      </c>
      <c r="BX217" s="10">
        <f t="shared" si="1854"/>
        <v>93.154273059059818</v>
      </c>
      <c r="BY217" s="9">
        <f t="shared" si="1855"/>
        <v>93.363018539769868</v>
      </c>
      <c r="BZ217" s="9">
        <f t="shared" si="1856"/>
        <v>92.667054336817884</v>
      </c>
      <c r="CA217" s="97">
        <f t="shared" si="1194"/>
        <v>93.015036438293876</v>
      </c>
      <c r="CB217" s="15">
        <f t="shared" si="1857"/>
        <v>4.2985969125304891E-5</v>
      </c>
      <c r="CC217" s="12"/>
      <c r="CD217" s="11">
        <f t="shared" si="1858"/>
        <v>5.1608381014918642E-5</v>
      </c>
      <c r="CE217" s="10">
        <f t="shared" si="1859"/>
        <v>93.084740153296067</v>
      </c>
      <c r="CF217" s="9">
        <f t="shared" si="1860"/>
        <v>93.36295134729545</v>
      </c>
      <c r="CG217" s="9">
        <f t="shared" si="1861"/>
        <v>92.52820425251393</v>
      </c>
      <c r="CH217" s="97">
        <f t="shared" si="1199"/>
        <v>92.945577799904697</v>
      </c>
      <c r="CI217" s="15">
        <f t="shared" si="1862"/>
        <v>5.1557842618223488E-5</v>
      </c>
      <c r="CJ217" s="12"/>
      <c r="CK217" s="11">
        <f t="shared" si="1863"/>
        <v>6.0180574886830899E-5</v>
      </c>
      <c r="CL217" s="10">
        <f t="shared" si="1864"/>
        <v>93.015249262041849</v>
      </c>
      <c r="CM217" s="9">
        <f t="shared" si="1865"/>
        <v>93.362854685098242</v>
      </c>
      <c r="CN217" s="9">
        <f t="shared" si="1866"/>
        <v>92.38947244602376</v>
      </c>
      <c r="CO217" s="97">
        <f t="shared" si="1204"/>
        <v>92.876163565561001</v>
      </c>
      <c r="CP217" s="15">
        <f t="shared" si="1867"/>
        <v>6.0120590539715687E-5</v>
      </c>
      <c r="CQ217" s="12"/>
      <c r="CR217" s="11">
        <f t="shared" si="1868"/>
        <v>6.8743638359813783E-5</v>
      </c>
      <c r="CS217" s="10">
        <f t="shared" si="1869"/>
        <v>92.945797437223149</v>
      </c>
      <c r="CT217" s="9">
        <f t="shared" si="1870"/>
        <v>93.362723249300487</v>
      </c>
      <c r="CU217" s="9">
        <f t="shared" si="882"/>
        <v>92.250858304474576</v>
      </c>
      <c r="CV217" s="97">
        <f t="shared" si="1208"/>
        <v>92.806790776887539</v>
      </c>
      <c r="CW217" s="15">
        <f t="shared" si="1871"/>
        <v>6.8673923151608201E-5</v>
      </c>
      <c r="CX217" s="12"/>
      <c r="CY217" s="11">
        <f t="shared" si="1210"/>
        <v>7.7297280871498479E-5</v>
      </c>
      <c r="CZ217" s="10">
        <f t="shared" si="1211"/>
        <v>92.87638173248439</v>
      </c>
      <c r="DA217" s="9">
        <f t="shared" si="883"/>
        <v>93.362551754520226</v>
      </c>
      <c r="DB217" s="9">
        <f t="shared" si="884"/>
        <v>92.112361199929083</v>
      </c>
      <c r="DC217" s="97">
        <f t="shared" si="1212"/>
        <v>92.737456477224654</v>
      </c>
      <c r="DD217" s="15">
        <f t="shared" si="1213"/>
        <v>7.7217552788573992E-5</v>
      </c>
      <c r="DE217" s="12"/>
      <c r="DF217" s="11">
        <f t="shared" si="1214"/>
        <v>8.584121390176313E-5</v>
      </c>
      <c r="DG217" s="10">
        <f t="shared" si="1215"/>
        <v>92.806999203629289</v>
      </c>
      <c r="DH217" s="9">
        <f t="shared" si="885"/>
        <v>93.362334934561645</v>
      </c>
      <c r="DI217" s="9">
        <f t="shared" si="886"/>
        <v>91.973980489578679</v>
      </c>
      <c r="DJ217" s="97">
        <f t="shared" si="1216"/>
        <v>92.668157712070155</v>
      </c>
      <c r="DK217" s="15">
        <f t="shared" si="1217"/>
        <v>8.5751193888826489E-5</v>
      </c>
      <c r="DL217" s="12"/>
      <c r="DM217" s="11">
        <f t="shared" si="1218"/>
        <v>9.4375151004029054E-5</v>
      </c>
      <c r="DN217" s="10">
        <f t="shared" si="1219"/>
        <v>92.73764690905881</v>
      </c>
      <c r="DO217" s="9">
        <f t="shared" si="887"/>
        <v>93.362067543096813</v>
      </c>
      <c r="DP217" s="9">
        <f t="shared" si="888"/>
        <v>91.835715515941232</v>
      </c>
      <c r="DQ217" s="97">
        <f t="shared" si="1220"/>
        <v>92.598891529519022</v>
      </c>
      <c r="DR217" s="15">
        <f t="shared" si="1221"/>
        <v>9.4274563024016703E-5</v>
      </c>
      <c r="DS217" s="12"/>
      <c r="DT217" s="11">
        <f t="shared" si="1222"/>
        <v>1.0289880783574952E-4</v>
      </c>
      <c r="DU217" s="10">
        <f t="shared" si="1223"/>
        <v>92.668321910207055</v>
      </c>
      <c r="DV217" s="9">
        <f t="shared" si="889"/>
        <v>93.361744354338569</v>
      </c>
      <c r="DW217" s="9">
        <f t="shared" si="890"/>
        <v>91.697565607061662</v>
      </c>
      <c r="DX217" s="97">
        <f t="shared" si="1224"/>
        <v>92.529654980700116</v>
      </c>
      <c r="DY217" s="15">
        <f t="shared" si="1225"/>
        <v>1.0278737892840893E-4</v>
      </c>
      <c r="DZ217" s="12"/>
      <c r="EA217" s="11">
        <f t="shared" si="1226"/>
        <v>1.1141190218819808E-4</v>
      </c>
      <c r="EB217" s="10">
        <f t="shared" si="1227"/>
        <v>92.599021271974124</v>
      </c>
      <c r="EC217" s="9">
        <f t="shared" si="891"/>
        <v>93.361360163704546</v>
      </c>
      <c r="ED217" s="9">
        <f t="shared" si="892"/>
        <v>91.55953007671701</v>
      </c>
      <c r="EE217" s="97">
        <f t="shared" si="1228"/>
        <v>92.460445120210778</v>
      </c>
      <c r="EF217" s="15">
        <f t="shared" si="1229"/>
        <v>1.1128936252722083E-4</v>
      </c>
      <c r="EG217" s="12"/>
      <c r="EH217" s="11">
        <f t="shared" si="1230"/>
        <v>1.1991415401544244E-4</v>
      </c>
      <c r="EI217" s="10">
        <f t="shared" si="1231"/>
        <v>92.529742063156704</v>
      </c>
      <c r="EJ217" s="9">
        <f t="shared" si="893"/>
        <v>93.360909788472085</v>
      </c>
      <c r="EK217" s="9">
        <f t="shared" si="894"/>
        <v>91.421608224623455</v>
      </c>
      <c r="EL217" s="97">
        <f t="shared" si="1232"/>
        <v>92.39125900654777</v>
      </c>
      <c r="EM217" s="15">
        <f t="shared" si="1233"/>
        <v>1.1978023696429122E-4</v>
      </c>
      <c r="EN217" s="12"/>
      <c r="EO217" s="11">
        <f t="shared" si="1234"/>
        <v>1.2840528546264579E-4</v>
      </c>
      <c r="EP217" s="10">
        <f t="shared" si="1235"/>
        <v>92.460481356875079</v>
      </c>
      <c r="EQ217" s="9">
        <f t="shared" si="895"/>
        <v>93.360388068423987</v>
      </c>
      <c r="ER217" s="9">
        <f t="shared" si="896"/>
        <v>91.283799336648499</v>
      </c>
      <c r="ES217" s="97">
        <f t="shared" si="1236"/>
        <v>92.32209370253625</v>
      </c>
      <c r="ET217" s="15">
        <f t="shared" si="1237"/>
        <v>1.282597276288577E-4</v>
      </c>
      <c r="EU217" s="12"/>
      <c r="EV217" s="11">
        <f t="shared" si="1238"/>
        <v>1.3688502089349595E-4</v>
      </c>
      <c r="EW217" s="10">
        <f t="shared" si="1239"/>
        <v>92.391236230998075</v>
      </c>
      <c r="EX217" s="9">
        <f t="shared" si="897"/>
        <v>93.359789866484959</v>
      </c>
      <c r="EY217" s="9">
        <f t="shared" si="898"/>
        <v>91.146102685024985</v>
      </c>
      <c r="EZ217" s="97">
        <f t="shared" si="1240"/>
        <v>92.252946275754965</v>
      </c>
      <c r="FA217" s="15">
        <f t="shared" si="1241"/>
        <v>1.3672756218165342E-4</v>
      </c>
      <c r="FB217" s="12"/>
      <c r="FC217" s="11">
        <f t="shared" si="1242"/>
        <v>1.4535308691695492E-4</v>
      </c>
      <c r="FD217" s="10">
        <f t="shared" si="1243"/>
        <v>92.32200376856423</v>
      </c>
      <c r="FE217" s="9">
        <f t="shared" si="899"/>
        <v>93.359110069348574</v>
      </c>
      <c r="FF217" s="9">
        <f t="shared" si="900"/>
        <v>91.008517528568547</v>
      </c>
      <c r="FG217" s="97">
        <f t="shared" si="1244"/>
        <v>92.183813798958568</v>
      </c>
      <c r="FH217" s="15">
        <f t="shared" si="1245"/>
        <v>1.451834705801855E-4</v>
      </c>
      <c r="FI217" s="12"/>
      <c r="FJ217" s="11">
        <f t="shared" si="1246"/>
        <v>1.5380921241322037E-4</v>
      </c>
      <c r="FK217" s="10">
        <f t="shared" si="1247"/>
        <v>92.252781058199943</v>
      </c>
      <c r="FL217" s="9">
        <f t="shared" si="901"/>
        <v>93.358343588094712</v>
      </c>
      <c r="FM217" s="9">
        <f t="shared" si="902"/>
        <v>90.871043112898732</v>
      </c>
      <c r="FN217" s="97">
        <f t="shared" si="1248"/>
        <v>92.114693350496722</v>
      </c>
      <c r="FO217" s="15">
        <f t="shared" si="1249"/>
        <v>1.53627185103236E-4</v>
      </c>
      <c r="FP217" s="12"/>
      <c r="FQ217" s="11">
        <f t="shared" si="1250"/>
        <v>1.622531285588901E-4</v>
      </c>
      <c r="FR217" s="10">
        <f t="shared" si="1251"/>
        <v>92.183565194534623</v>
      </c>
      <c r="FS217" s="9">
        <f t="shared" si="903"/>
        <v>93.357485358797319</v>
      </c>
      <c r="FT217" s="9">
        <f t="shared" si="904"/>
        <v>90.733678670661405</v>
      </c>
      <c r="FU217" s="97">
        <f t="shared" si="1252"/>
        <v>92.045582014729362</v>
      </c>
      <c r="FV217" s="15">
        <f t="shared" si="1253"/>
        <v>1.6205844037464135E-4</v>
      </c>
      <c r="FW217" s="12"/>
      <c r="FX217" s="11">
        <f t="shared" si="1254"/>
        <v>1.7068456885144535E-4</v>
      </c>
      <c r="FY217" s="10">
        <f t="shared" si="1255"/>
        <v>92.114353278611645</v>
      </c>
      <c r="FZ217" s="9">
        <f t="shared" si="905"/>
        <v>93.356530343122444</v>
      </c>
      <c r="GA217" s="9">
        <f t="shared" si="906"/>
        <v>90.596423421755645</v>
      </c>
      <c r="GB217" s="97">
        <f t="shared" si="1256"/>
        <v>91.976476882439044</v>
      </c>
      <c r="GC217" s="15">
        <f t="shared" si="1257"/>
        <v>1.7047697338622909E-4</v>
      </c>
      <c r="GD217" s="12"/>
      <c r="GE217" s="11">
        <f t="shared" si="1258"/>
        <v>1.7910326913287753E-4</v>
      </c>
      <c r="GF217" s="10">
        <f t="shared" si="1259"/>
        <v>92.045142418296621</v>
      </c>
      <c r="GG217" s="9">
        <f t="shared" si="907"/>
        <v>93.355473528916363</v>
      </c>
      <c r="GH217" s="9">
        <f t="shared" si="908"/>
        <v>90.45927657356215</v>
      </c>
      <c r="GI217" s="97">
        <f t="shared" si="1260"/>
        <v>91.907375051239256</v>
      </c>
      <c r="GJ217" s="15">
        <f t="shared" si="1261"/>
        <v>1.7888252352003144E-4</v>
      </c>
      <c r="GK217" s="12"/>
      <c r="GL217" s="11">
        <f t="shared" si="1872"/>
        <v>1.8750896761261093E-4</v>
      </c>
      <c r="GM217" s="10">
        <f t="shared" si="1873"/>
        <v>91.97592972868145</v>
      </c>
      <c r="GN217" s="9">
        <f t="shared" si="909"/>
        <v>93.354309930783771</v>
      </c>
      <c r="GO217" s="9">
        <f t="shared" ref="GO217:GO248" si="1885">GT217-GS217*(B-_R*ABS(GS217))</f>
        <v>90.322237321175066</v>
      </c>
      <c r="GP217" s="115">
        <f t="shared" si="1264"/>
        <v>91.838273625979411</v>
      </c>
      <c r="GQ217" s="15">
        <f t="shared" si="1874"/>
        <v>1.8727483256967913E-4</v>
      </c>
      <c r="GR217" s="12"/>
      <c r="GS217" s="11">
        <f t="shared" si="1266"/>
        <v>1.9590140488960576E-4</v>
      </c>
      <c r="GT217" s="10">
        <f t="shared" si="1267"/>
        <v>91.906712332485114</v>
      </c>
      <c r="GU217" s="9">
        <f t="shared" si="911"/>
        <v>93.353034590655923</v>
      </c>
      <c r="GV217" s="9">
        <f t="shared" ref="GV217:GV248" si="1886">HA217-GZ217*(B-_R*ABS(GZ217))</f>
        <v>90.185304847634541</v>
      </c>
      <c r="GW217" s="115">
        <f t="shared" si="1268"/>
        <v>91.769169719145225</v>
      </c>
      <c r="GX217" s="15">
        <f t="shared" si="1269"/>
        <v>1.9565364476112609E-4</v>
      </c>
      <c r="GY217" s="12"/>
      <c r="GZ217" s="11">
        <f t="shared" si="1270"/>
        <v>2.0428032397380971E-4</v>
      </c>
      <c r="HA217" s="10">
        <f t="shared" si="1271"/>
        <v>91.837487360449757</v>
      </c>
      <c r="HB217" s="9">
        <f t="shared" si="913"/>
        <v>93.351642578348631</v>
      </c>
      <c r="HC217" s="9">
        <f t="shared" si="914"/>
        <v>90.048478324164421</v>
      </c>
      <c r="HD217" s="97">
        <f t="shared" si="1272"/>
        <v>91.700060451256519</v>
      </c>
      <c r="HE217" s="15">
        <f t="shared" si="1273"/>
        <v>2.0401870677243722E-4</v>
      </c>
      <c r="HF217" s="12"/>
      <c r="HG217" s="11">
        <f t="shared" si="1274"/>
        <v>2.1264547030667221E-4</v>
      </c>
      <c r="HH217" s="10">
        <f t="shared" si="1275"/>
        <v>91.768251951734243</v>
      </c>
      <c r="HI217" s="9">
        <f t="shared" si="915"/>
        <v>93.350128992110115</v>
      </c>
      <c r="HJ217" s="9">
        <f t="shared" si="916"/>
        <v>89.911756910408712</v>
      </c>
      <c r="HK217" s="97">
        <f t="shared" si="1276"/>
        <v>91.630942951259414</v>
      </c>
      <c r="HL217" s="15">
        <f t="shared" si="1277"/>
        <v>2.1236976775301748E-4</v>
      </c>
      <c r="HM217" s="12"/>
      <c r="HN217" s="11">
        <f t="shared" si="1278"/>
        <v>2.2099659178110236E-4</v>
      </c>
      <c r="HO217" s="10">
        <f t="shared" si="1279"/>
        <v>91.699003254301999</v>
      </c>
      <c r="HP217" s="9">
        <f t="shared" si="917"/>
        <v>93.348488959158487</v>
      </c>
      <c r="HQ217" s="9">
        <f t="shared" ref="HQ217:HQ248" si="1887">HV217-HU217*(B-_R*ABS(HU217))</f>
        <v>89.775139754672693</v>
      </c>
      <c r="HR217" s="115">
        <f t="shared" si="1280"/>
        <v>91.56181435691559</v>
      </c>
      <c r="HS217" s="15">
        <f t="shared" si="1281"/>
        <v>2.2070657934192134E-4</v>
      </c>
      <c r="HT217" s="12"/>
      <c r="HU217" s="11">
        <f t="shared" si="1672"/>
        <v>2.2933343876052427E-4</v>
      </c>
      <c r="HV217" s="10">
        <f t="shared" si="1282"/>
        <v>91.629738425305987</v>
      </c>
      <c r="HW217" s="9">
        <f t="shared" ref="HW217:HW248" si="1888">HR217+HS217*(B-_R*ABS(HS217))</f>
        <v>93.346717636208979</v>
      </c>
      <c r="HX217" s="9">
        <f t="shared" si="920"/>
        <v>89.638625994165224</v>
      </c>
      <c r="HY217" s="115">
        <f t="shared" si="1283"/>
        <v>91.492671815187094</v>
      </c>
      <c r="HZ217" s="15">
        <f t="shared" si="1284"/>
        <v>2.2902889568544605E-4</v>
      </c>
      <c r="IA217" s="12"/>
      <c r="IB217" s="11">
        <f t="shared" si="1673"/>
        <v>2.376557640972128E-4</v>
      </c>
      <c r="IC217" s="10">
        <f t="shared" si="1285"/>
        <v>91.560454631469099</v>
      </c>
      <c r="ID217" s="9">
        <f t="shared" ref="ID217:ID248" si="1889">HY217+HZ217*(B-_R*ABS(HZ217))</f>
        <v>93.344810209990698</v>
      </c>
      <c r="IE217" s="9">
        <f t="shared" si="922"/>
        <v>89.50221475524215</v>
      </c>
      <c r="IF217" s="115">
        <f t="shared" si="1286"/>
        <v>91.423512482616417</v>
      </c>
      <c r="IG217" s="15">
        <f t="shared" si="1287"/>
        <v>2.3733647345401543E-4</v>
      </c>
      <c r="IH217" s="12"/>
      <c r="II217" s="11">
        <f t="shared" si="1674"/>
        <v>2.4596332314993073E-4</v>
      </c>
      <c r="IJ217" s="10">
        <f t="shared" si="1288"/>
        <v>91.491149049459864</v>
      </c>
      <c r="IK217" s="9">
        <f t="shared" ref="IK217:IK248" si="1890">IF217+IG217*(B-_R*ABS(IG217))</f>
        <v>93.342761897752979</v>
      </c>
      <c r="IL217" s="9">
        <f t="shared" si="924"/>
        <v>89.365905153652477</v>
      </c>
      <c r="IM217" s="115">
        <f t="shared" si="1289"/>
        <v>91.354333525702728</v>
      </c>
      <c r="IN217" s="15">
        <f t="shared" si="1290"/>
        <v>2.4562907185825305E-4</v>
      </c>
      <c r="IO217" s="12"/>
      <c r="IP217" s="11">
        <f t="shared" si="1675"/>
        <v>2.54255873800746E-4</v>
      </c>
      <c r="IQ217" s="10">
        <f t="shared" si="1291"/>
        <v>91.421818866264317</v>
      </c>
      <c r="IR217" s="9">
        <f t="shared" ref="IR217:IR248" si="1891">IM217+IN217*(B-_R*ABS(IN217))</f>
        <v>93.340567947761187</v>
      </c>
      <c r="IS217" s="9">
        <f t="shared" si="926"/>
        <v>89.229696294785626</v>
      </c>
      <c r="IT217" s="115">
        <f t="shared" si="1292"/>
        <v>91.285132121273406</v>
      </c>
      <c r="IU217" s="15">
        <f t="shared" si="1293"/>
        <v>2.5390645266433351E-4</v>
      </c>
      <c r="IV217" s="12"/>
      <c r="IW217" s="11">
        <f t="shared" si="1676"/>
        <v>2.6253317647114837E-4</v>
      </c>
      <c r="IX217" s="10">
        <f t="shared" si="1294"/>
        <v>91.352461279553097</v>
      </c>
      <c r="IY217" s="9">
        <f t="shared" ref="IY217:IY248" si="1892">IT217+IU217*(B-_R*ABS(IU217))</f>
        <v>93.338223639781944</v>
      </c>
      <c r="IZ217" s="9">
        <f t="shared" si="928"/>
        <v>89.093587273919837</v>
      </c>
      <c r="JA217" s="115">
        <f t="shared" si="1295"/>
        <v>91.215905456850891</v>
      </c>
      <c r="JB217" s="15">
        <f t="shared" si="1296"/>
        <v>2.6216838020860555E-4</v>
      </c>
      <c r="JC217" s="12"/>
      <c r="JD217" s="11">
        <f t="shared" si="1677"/>
        <v>2.7079499413743279E-4</v>
      </c>
      <c r="JE217" s="10">
        <f t="shared" si="1297"/>
        <v>91.283073498043848</v>
      </c>
      <c r="JF217" s="9">
        <f t="shared" ref="JF217:JF248" si="1893">JA217+JB217*(B-_R*ABS(JB217))</f>
        <v>93.335724285557831</v>
      </c>
      <c r="JG217" s="9">
        <f t="shared" si="930"/>
        <v>88.957577176472938</v>
      </c>
      <c r="JH217" s="115">
        <f t="shared" si="1298"/>
        <v>91.146650731015384</v>
      </c>
      <c r="JI217" s="15">
        <f t="shared" si="1299"/>
        <v>2.7041462141142662E-4</v>
      </c>
      <c r="JJ217" s="12"/>
      <c r="JK217" s="11">
        <f t="shared" si="1678"/>
        <v>2.7904109234529759E-4</v>
      </c>
      <c r="JL217" s="10">
        <f t="shared" si="1300"/>
        <v>91.213652741859448</v>
      </c>
      <c r="JM217" s="9">
        <f t="shared" ref="JM217:JM248" si="1894">JH217+JI217*(B-_R*ABS(JI217))</f>
        <v>93.333065229271355</v>
      </c>
      <c r="JN217" s="9">
        <f t="shared" si="932"/>
        <v>88.821665078253588</v>
      </c>
      <c r="JO217" s="115">
        <f t="shared" si="1301"/>
        <v>91.077365153762472</v>
      </c>
      <c r="JP217" s="15">
        <f t="shared" si="1302"/>
        <v>2.7864494579030088E-4</v>
      </c>
      <c r="JQ217" s="12"/>
      <c r="JR217" s="11">
        <f t="shared" si="1679"/>
        <v>2.8727123922374072E-4</v>
      </c>
      <c r="JS217" s="10">
        <f t="shared" si="1303"/>
        <v>91.144196242881208</v>
      </c>
      <c r="JT217" s="9">
        <f t="shared" ref="JT217:JT248" si="1895">JO217+JP217*(B-_R*ABS(JP217))</f>
        <v>93.330241847998323</v>
      </c>
      <c r="JU217" s="9">
        <f t="shared" si="934"/>
        <v>88.685850045713067</v>
      </c>
      <c r="JV217" s="115">
        <f t="shared" si="1304"/>
        <v>91.008045946855702</v>
      </c>
      <c r="JW217" s="15">
        <f t="shared" si="1305"/>
        <v>2.868591254723288E-4</v>
      </c>
      <c r="JX217" s="12"/>
      <c r="JY217" s="11">
        <f t="shared" si="1680"/>
        <v>2.9548520549828875E-4</v>
      </c>
      <c r="JZ217" s="10">
        <f t="shared" si="1306"/>
        <v>91.074701245096918</v>
      </c>
      <c r="KA217" s="9">
        <f t="shared" ref="KA217:KA248" si="1896">JV217+JW217*(B-_R*ABS(JW217))</f>
        <v>93.327249552150462</v>
      </c>
      <c r="KB217" s="9">
        <f t="shared" si="936"/>
        <v>88.550131136199894</v>
      </c>
      <c r="KC217" s="115">
        <f t="shared" si="1307"/>
        <v>90.938690344175171</v>
      </c>
      <c r="KD217" s="15">
        <f t="shared" si="1308"/>
        <v>2.9505693520582487E-4</v>
      </c>
      <c r="KE217" s="12"/>
      <c r="KF217" s="11">
        <f t="shared" si="1681"/>
        <v>3.0368276450337125E-4</v>
      </c>
      <c r="KG217" s="10">
        <f t="shared" si="1309"/>
        <v>91.005165004944999</v>
      </c>
      <c r="KH217" s="9">
        <f t="shared" ref="KH217:KH248" si="1897">KC217+KD217*(B-_R*ABS(KD217))</f>
        <v>93.324083785907405</v>
      </c>
      <c r="KI217" s="9">
        <f t="shared" si="938"/>
        <v>88.414507398214141</v>
      </c>
      <c r="KJ217" s="115">
        <f t="shared" si="1310"/>
        <v>90.86929559206078</v>
      </c>
      <c r="KK217" s="15">
        <f t="shared" si="1311"/>
        <v>3.0323815237127678E-4</v>
      </c>
      <c r="KL217" s="12"/>
      <c r="KM217" s="11">
        <f t="shared" si="1682"/>
        <v>3.1186369219406482E-4</v>
      </c>
      <c r="KN217" s="10">
        <f t="shared" si="1312"/>
        <v>90.935584791653099</v>
      </c>
      <c r="KO217" s="9">
        <f t="shared" ref="KO217:KO248" si="1898">KJ217+KK217*(B-_R*ABS(KK217))</f>
        <v>93.320740027637854</v>
      </c>
      <c r="KP217" s="9">
        <f t="shared" si="940"/>
        <v>88.278977871662349</v>
      </c>
      <c r="KQ217" s="115">
        <f t="shared" si="1313"/>
        <v>90.799858949650101</v>
      </c>
      <c r="KR217" s="15">
        <f t="shared" si="1314"/>
        <v>3.1140255699163588E-4</v>
      </c>
      <c r="KS217" s="12"/>
      <c r="KT217" s="11">
        <f t="shared" si="1683"/>
        <v>3.2002776715713119E-4</v>
      </c>
      <c r="KU217" s="10">
        <f t="shared" si="1315"/>
        <v>90.865957887571625</v>
      </c>
      <c r="KV217" s="9">
        <f t="shared" ref="KV217:KV248" si="1899">KQ217+KR217*(B-_R*ABS(KR217))</f>
        <v>93.317213790310021</v>
      </c>
      <c r="KW217" s="9">
        <f t="shared" si="942"/>
        <v>88.143541588113067</v>
      </c>
      <c r="KX217" s="115">
        <f t="shared" si="1316"/>
        <v>90.730377689211537</v>
      </c>
      <c r="KY217" s="15">
        <f t="shared" si="1317"/>
        <v>3.1954993174186365E-4</v>
      </c>
      <c r="KZ217" s="12"/>
      <c r="LA217" s="11">
        <f t="shared" si="1684"/>
        <v>3.2817477062135349E-4</v>
      </c>
      <c r="LB217" s="10">
        <f t="shared" si="1318"/>
        <v>90.796281588502211</v>
      </c>
      <c r="LC217" s="9">
        <f t="shared" ref="LC217:LC248" si="1900">KX217+KY217*(B-_R*ABS(KY217))</f>
        <v>93.31350062189135</v>
      </c>
      <c r="LD217" s="9">
        <f t="shared" si="944"/>
        <v>88.008197571054893</v>
      </c>
      <c r="LE217" s="115">
        <f t="shared" si="1319"/>
        <v>90.660849096473129</v>
      </c>
      <c r="LF217" s="15">
        <f t="shared" si="1320"/>
        <v>3.2768006195769099E-4</v>
      </c>
      <c r="LG217" s="12"/>
      <c r="LH217" s="11">
        <f t="shared" si="1685"/>
        <v>3.3630448646705956E-4</v>
      </c>
      <c r="LI217" s="10">
        <f t="shared" si="1321"/>
        <v>90.726553204022025</v>
      </c>
      <c r="LJ217" s="9">
        <f t="shared" ref="LJ217:LJ248" si="1901">LE217+LF217*(B-_R*ABS(LF217))</f>
        <v>93.309596105737469</v>
      </c>
      <c r="LK217" s="9">
        <f t="shared" si="946"/>
        <v>87.872944836152186</v>
      </c>
      <c r="LL217" s="115">
        <f t="shared" si="1322"/>
        <v>90.591270470944835</v>
      </c>
      <c r="LM217" s="15">
        <f t="shared" si="1323"/>
        <v>3.3579273564385525E-4</v>
      </c>
      <c r="LN217" s="12"/>
      <c r="LO217" s="11">
        <f t="shared" si="1686"/>
        <v>3.4441670123511517E-4</v>
      </c>
      <c r="LP217" s="10">
        <f t="shared" si="1324"/>
        <v>90.656770057801538</v>
      </c>
      <c r="LQ217" s="9">
        <f t="shared" ref="LQ217:LQ248" si="1902">LL217+LM217*(B-_R*ABS(LM217))</f>
        <v>93.305495860970353</v>
      </c>
      <c r="LR217" s="9">
        <f t="shared" si="948"/>
        <v>87.737782391502961</v>
      </c>
      <c r="LS217" s="115">
        <f t="shared" si="1325"/>
        <v>90.521639126236664</v>
      </c>
      <c r="LT217" s="15">
        <f t="shared" si="1326"/>
        <v>3.4388774348151493E-4</v>
      </c>
      <c r="LU217" s="12"/>
      <c r="LV217" s="11">
        <f t="shared" si="1687"/>
        <v>3.5251120413512201E-4</v>
      </c>
      <c r="LW217" s="10">
        <f t="shared" si="1327"/>
        <v>90.586929487917985</v>
      </c>
      <c r="LX217" s="9">
        <f t="shared" ref="LX217:LX248" si="1903">LS217+LT217*(B-_R*ABS(LT217))</f>
        <v>93.301195542845733</v>
      </c>
      <c r="LY217" s="9">
        <f t="shared" si="950"/>
        <v>87.602709237896562</v>
      </c>
      <c r="LZ217" s="115">
        <f t="shared" si="1328"/>
        <v>90.451952390371147</v>
      </c>
      <c r="MA217" s="15">
        <f t="shared" si="1329"/>
        <v>3.5196487883503645E-4</v>
      </c>
      <c r="MB217" s="12"/>
      <c r="MC217" s="11">
        <f t="shared" si="1688"/>
        <v>3.6058778705295915E-4</v>
      </c>
      <c r="MD217" s="10">
        <f t="shared" si="1330"/>
        <v>90.517028847163346</v>
      </c>
      <c r="ME217" s="9">
        <f t="shared" ref="ME217:ME248" si="1904">LZ217+MA217*(B-_R*ABS(MA217))</f>
        <v>93.296690843109829</v>
      </c>
      <c r="MF217" s="9">
        <f t="shared" si="952"/>
        <v>87.467724369071291</v>
      </c>
      <c r="MG217" s="115">
        <f t="shared" si="1331"/>
        <v>90.38220760609056</v>
      </c>
      <c r="MH217" s="15">
        <f t="shared" si="1332"/>
        <v>3.6002393775811021E-4</v>
      </c>
      <c r="MI217" s="12"/>
      <c r="MJ217" s="11">
        <f t="shared" si="1689"/>
        <v>3.6864624455766609E-4</v>
      </c>
      <c r="MK217" s="10">
        <f t="shared" si="1333"/>
        <v>90.447065503346906</v>
      </c>
      <c r="ML217" s="9">
        <f t="shared" ref="ML217:ML248" si="1905">MG217+MH217*(B-_R*ABS(MH217))</f>
        <v>93.291977490345275</v>
      </c>
      <c r="MM217" s="9">
        <f t="shared" si="954"/>
        <v>87.33282677197252</v>
      </c>
      <c r="MN217" s="115">
        <f t="shared" si="1334"/>
        <v>90.312402131158905</v>
      </c>
      <c r="MO217" s="15">
        <f t="shared" si="1335"/>
        <v>3.6806471899917821E-4</v>
      </c>
      <c r="MP217" s="12"/>
      <c r="MQ217" s="11">
        <f t="shared" si="1690"/>
        <v>3.7668637390762556E-4</v>
      </c>
      <c r="MR217" s="10">
        <f t="shared" si="1336"/>
        <v>90.377036839592705</v>
      </c>
      <c r="MS217" s="9">
        <f t="shared" ref="MS217:MS248" si="1906">MN217+MO217*(B-_R*ABS(MO217))</f>
        <v>93.287051250306376</v>
      </c>
      <c r="MT217" s="9">
        <f t="shared" si="956"/>
        <v>87.19801542701012</v>
      </c>
      <c r="MU217" s="115">
        <f t="shared" si="1337"/>
        <v>90.242533338658248</v>
      </c>
      <c r="MV217" s="15">
        <f t="shared" si="1338"/>
        <v>3.7608702400624262E-4</v>
      </c>
      <c r="MW217" s="12"/>
      <c r="MX217" s="11">
        <f t="shared" si="1691"/>
        <v>3.8470797505612658E-4</v>
      </c>
      <c r="MY217" s="10">
        <f t="shared" si="1339"/>
        <v>90.306940254631286</v>
      </c>
      <c r="MZ217" s="9">
        <f t="shared" ref="MZ217:MZ248" si="1907">MU217+MV217*(B-_R*ABS(MV217))</f>
        <v>93.28190792624369</v>
      </c>
      <c r="NA217" s="9">
        <f t="shared" ref="NA217:NA248" si="1908">NF217-NE217*(B-_R*ABS(NE217))</f>
        <v>87.063289308316229</v>
      </c>
      <c r="NB217" s="115">
        <f t="shared" si="1340"/>
        <v>90.172598617279959</v>
      </c>
      <c r="NC217" s="15">
        <f t="shared" si="1341"/>
        <v>3.840906569309837E-4</v>
      </c>
      <c r="ND217" s="12"/>
      <c r="NE217" s="11">
        <f t="shared" si="1692"/>
        <v>3.9271085065624797E-4</v>
      </c>
      <c r="NF217" s="10">
        <f t="shared" si="1342"/>
        <v>90.236773163086227</v>
      </c>
      <c r="NG217" s="9">
        <f t="shared" si="959"/>
        <v>93.276543359217897</v>
      </c>
      <c r="NH217" s="9">
        <f t="shared" ref="NH217:NH248" si="1909">NM217-NL217*(B-_R*ABS(NL217))</f>
        <v>86.9286473840029</v>
      </c>
      <c r="NI217" s="115">
        <f t="shared" si="1343"/>
        <v>90.102595371610391</v>
      </c>
      <c r="NJ217" s="15">
        <f t="shared" si="1344"/>
        <v>3.9207542463224286E-4</v>
      </c>
      <c r="NK217" s="12"/>
      <c r="NL217" s="11">
        <f t="shared" si="1693"/>
        <v>4.0069480606507346E-4</v>
      </c>
      <c r="NM217" s="10">
        <f t="shared" si="1345"/>
        <v>90.166532995755318</v>
      </c>
      <c r="NN217" s="9">
        <f t="shared" si="961"/>
        <v>93.270953428403075</v>
      </c>
      <c r="NO217" s="9">
        <f t="shared" ref="NO217:NO248" si="1910">NT217-NS217*(B-_R*ABS(NS217))</f>
        <v>86.794088616418207</v>
      </c>
      <c r="NP217" s="115">
        <f t="shared" si="1346"/>
        <v>90.032521022410634</v>
      </c>
      <c r="NQ217" s="15">
        <f t="shared" si="1347"/>
        <v>4.000411366789279E-4</v>
      </c>
      <c r="NR217" s="12"/>
      <c r="NS217" s="11">
        <f t="shared" si="1694"/>
        <v>4.0865964934735168E-4</v>
      </c>
      <c r="NT217" s="10">
        <f t="shared" si="1348"/>
        <v>90.096217199885643</v>
      </c>
      <c r="NU217" s="9">
        <f t="shared" si="963"/>
        <v>93.265134051379391</v>
      </c>
      <c r="NV217" s="9">
        <f t="shared" ref="NV217:NV248" si="1911">OA217-NZ217*(B-_R*ABS(NZ217))</f>
        <v>86.659611962404171</v>
      </c>
      <c r="NW217" s="115">
        <f t="shared" si="1349"/>
        <v>89.962373006891781</v>
      </c>
      <c r="NX217" s="15">
        <f t="shared" si="1350"/>
        <v>4.0798760535216521E-4</v>
      </c>
      <c r="NY217" s="12"/>
      <c r="NZ217" s="11">
        <f t="shared" si="1695"/>
        <v>4.1660519127838556E-4</v>
      </c>
      <c r="OA217" s="10">
        <f t="shared" si="1351"/>
        <v>90.025823239444236</v>
      </c>
      <c r="OB217" s="9">
        <f t="shared" si="965"/>
        <v>93.259081184415152</v>
      </c>
      <c r="OC217" s="9">
        <f t="shared" ref="OC217:OC248" si="1912">OH217-OG217*(B-_R*ABS(OG217))</f>
        <v>86.525216373551089</v>
      </c>
      <c r="OD217" s="115">
        <f t="shared" si="1352"/>
        <v>89.892148778983113</v>
      </c>
      <c r="OE217" s="15">
        <f t="shared" si="1353"/>
        <v>4.1591464564701293E-4</v>
      </c>
      <c r="OF217" s="12"/>
      <c r="OG217" s="11">
        <f t="shared" si="1696"/>
        <v>4.2453124534647606E-4</v>
      </c>
      <c r="OH217" s="10">
        <f t="shared" si="1354"/>
        <v>89.955348595381693</v>
      </c>
      <c r="OI217" s="9">
        <f t="shared" si="967"/>
        <v>93.252790822738461</v>
      </c>
      <c r="OJ217" s="9">
        <f t="shared" ref="OJ217:OJ248" si="1913">OO217-ON217*(B-_R*ABS(ON217))</f>
        <v>86.390900796454176</v>
      </c>
      <c r="OK217" s="115">
        <f t="shared" si="1355"/>
        <v>89.821845809596311</v>
      </c>
      <c r="OL217" s="15">
        <f t="shared" si="1356"/>
        <v>4.2382207527338108E-4</v>
      </c>
      <c r="OM217" s="12"/>
      <c r="ON217" s="11">
        <f t="shared" si="1697"/>
        <v>4.3243762775457931E-4</v>
      </c>
      <c r="OO217" s="10">
        <f t="shared" si="1357"/>
        <v>89.884790765891651</v>
      </c>
      <c r="OP217" s="9">
        <f t="shared" si="969"/>
        <v>93.246259000798275</v>
      </c>
      <c r="OQ217" s="9">
        <f t="shared" ref="OQ217:OQ248" si="1914">OV217-OU217*(B-_R*ABS(OU217))</f>
        <v>86.256664172966978</v>
      </c>
      <c r="OR217" s="115">
        <f t="shared" si="1358"/>
        <v>89.751461586882627</v>
      </c>
      <c r="OS217" s="15">
        <f t="shared" si="1359"/>
        <v>4.3170971465651063E-4</v>
      </c>
      <c r="OT217" s="12"/>
      <c r="OU217" s="11">
        <f t="shared" si="1698"/>
        <v>4.4032415742150012E-4</v>
      </c>
      <c r="OV217" s="10">
        <f t="shared" si="1360"/>
        <v>89.81414726666344</v>
      </c>
      <c r="OW217" s="9">
        <f t="shared" si="971"/>
        <v>93.239481792515136</v>
      </c>
      <c r="OX217" s="9">
        <f t="shared" ref="OX217:OX248" si="1915">PC217-PB217*(B-_R*ABS(PB217))</f>
        <v>86.122505440456081</v>
      </c>
      <c r="OY217" s="115">
        <f t="shared" si="1361"/>
        <v>89.680993616485608</v>
      </c>
      <c r="OZ217" s="15">
        <f t="shared" si="1362"/>
        <v>4.3957738693672764E-4</v>
      </c>
      <c r="PA217" s="12"/>
      <c r="PB217" s="11">
        <f t="shared" si="1699"/>
        <v>4.4819065598236457E-4</v>
      </c>
      <c r="PC217" s="10">
        <f t="shared" si="1363"/>
        <v>89.743415631130148</v>
      </c>
      <c r="PD217" s="9">
        <f t="shared" si="973"/>
        <v>93.232455311521434</v>
      </c>
      <c r="PE217" s="9">
        <f t="shared" ref="PE217:PE248" si="1916">PJ217-PI217*(B-_R*ABS(PI217))</f>
        <v>85.98842353205319</v>
      </c>
      <c r="PF217" s="115">
        <f t="shared" si="1364"/>
        <v>89.610439421787305</v>
      </c>
      <c r="PG217" s="15">
        <f t="shared" si="1365"/>
        <v>4.4742491796870981E-4</v>
      </c>
      <c r="PH217" s="12"/>
      <c r="PI217" s="11">
        <f t="shared" si="1700"/>
        <v>4.5603694778860394E-4</v>
      </c>
      <c r="PJ217" s="10">
        <f t="shared" si="1366"/>
        <v>89.672593410710178</v>
      </c>
      <c r="PK217" s="9">
        <f t="shared" si="975"/>
        <v>93.225175711391444</v>
      </c>
      <c r="PL217" s="9">
        <f t="shared" ref="PL217:PL248" si="1917">PQ217-PP217*(B-_R*ABS(PP217))</f>
        <v>85.854417376906795</v>
      </c>
      <c r="PM217" s="115">
        <f t="shared" si="1367"/>
        <v>89.539796544149112</v>
      </c>
      <c r="PN217" s="15">
        <f t="shared" si="1368"/>
        <v>4.5525213632015027E-4</v>
      </c>
      <c r="PO217" s="12"/>
      <c r="PP217" s="11">
        <f t="shared" si="1701"/>
        <v>4.6386285990731213E-4</v>
      </c>
      <c r="PQ217" s="10">
        <f t="shared" si="1369"/>
        <v>89.601678175043475</v>
      </c>
      <c r="PR217" s="9">
        <f t="shared" si="977"/>
        <v>93.217639185861046</v>
      </c>
      <c r="PS217" s="9">
        <f t="shared" ref="PS217:PS248" si="1918">PX217-PW217*(B-_R*ABS(PW217))</f>
        <v>85.72048590043336</v>
      </c>
      <c r="PT217" s="115">
        <f t="shared" si="1370"/>
        <v>89.469062543147203</v>
      </c>
      <c r="PU217" s="15">
        <f t="shared" si="1371"/>
        <v>4.6305887326981792E-4</v>
      </c>
      <c r="PV217" s="12"/>
      <c r="PW217" s="11">
        <f t="shared" si="1702"/>
        <v>4.7166822212000664E-4</v>
      </c>
      <c r="PX217" s="10">
        <f t="shared" si="1372"/>
        <v>89.530667512222351</v>
      </c>
      <c r="PY217" s="9">
        <f t="shared" si="979"/>
        <v>93.209841969037228</v>
      </c>
      <c r="PZ217" s="9">
        <f t="shared" ref="PZ217:PZ248" si="1919">QE217-QD217*(B-_R*ABS(QD217))</f>
        <v>85.586628024566181</v>
      </c>
      <c r="QA217" s="115">
        <f t="shared" si="1373"/>
        <v>89.398234996801705</v>
      </c>
      <c r="QB217" s="15">
        <f t="shared" si="1374"/>
        <v>4.7084496280512604E-4</v>
      </c>
      <c r="QC217" s="12"/>
      <c r="QD217" s="11">
        <f t="shared" si="1703"/>
        <v>4.7945286692088686E-4</v>
      </c>
      <c r="QE217" s="10">
        <f t="shared" si="1375"/>
        <v>89.459559029016049</v>
      </c>
      <c r="QF217" s="9">
        <f t="shared" si="981"/>
        <v>93.201780335597533</v>
      </c>
      <c r="QG217" s="9">
        <f t="shared" ref="QG217:QG248" si="1920">QL217-QK217*(B-_R*ABS(QK217))</f>
        <v>85.45284266800337</v>
      </c>
      <c r="QH217" s="115">
        <f t="shared" si="1376"/>
        <v>89.327311501800452</v>
      </c>
      <c r="QI217" s="15">
        <f t="shared" si="1377"/>
        <v>4.7861024161913065E-4</v>
      </c>
      <c r="QJ217" s="12"/>
      <c r="QK217" s="11">
        <f t="shared" si="1704"/>
        <v>4.8721662951450824E-4</v>
      </c>
      <c r="QL217" s="10">
        <f t="shared" si="1378"/>
        <v>89.388350351089827</v>
      </c>
      <c r="QM217" s="9">
        <f t="shared" si="983"/>
        <v>93.193450600979375</v>
      </c>
      <c r="QN217" s="9">
        <f t="shared" ref="QN217:QN248" si="1921">QS217-QR217*(B-_R*ABS(QR217))</f>
        <v>85.319128746455092</v>
      </c>
      <c r="QO217" s="115">
        <f t="shared" si="1379"/>
        <v>89.256289673717234</v>
      </c>
      <c r="QP217" s="15">
        <f t="shared" si="1380"/>
        <v>4.8635454910695618E-4</v>
      </c>
      <c r="QQ217" s="12"/>
      <c r="QR217" s="11">
        <f t="shared" si="1705"/>
        <v>4.9495934781288397E-4</v>
      </c>
      <c r="QS217" s="10">
        <f t="shared" si="1381"/>
        <v>89.31703912321862</v>
      </c>
      <c r="QT217" s="9">
        <f t="shared" si="985"/>
        <v>93.184849121559324</v>
      </c>
      <c r="QU217" s="9">
        <f t="shared" ref="QU217:QU248" si="1922">QZ217-QY217*(B-_R*ABS(QY217))</f>
        <v>85.185485172888619</v>
      </c>
      <c r="QV217" s="115">
        <f t="shared" si="1382"/>
        <v>89.185167147223979</v>
      </c>
      <c r="QW217" s="15">
        <f t="shared" si="1383"/>
        <v>4.9407772736173171E-4</v>
      </c>
      <c r="QX217" s="12"/>
      <c r="QY217" s="11">
        <f t="shared" si="1706"/>
        <v>5.0268086243208997E-4</v>
      </c>
      <c r="QZ217" s="10">
        <f t="shared" si="1384"/>
        <v>89.245623009494608</v>
      </c>
      <c r="RA217" s="9">
        <f t="shared" si="987"/>
        <v>93.1759722948226</v>
      </c>
      <c r="RB217" s="9">
        <f t="shared" ref="RB217:RB248" si="1923">RG217-RF217*(B-_R*ABS(RF217))</f>
        <v>85.051910857771574</v>
      </c>
      <c r="RC217" s="115">
        <f t="shared" si="1385"/>
        <v>89.113941576297094</v>
      </c>
      <c r="RD217" s="15">
        <f t="shared" si="1386"/>
        <v>5.0177962117003917E-4</v>
      </c>
      <c r="RE217" s="12"/>
      <c r="RF217" s="11">
        <f t="shared" si="1707"/>
        <v>5.1038101668835368E-4</v>
      </c>
      <c r="RG217" s="10">
        <f t="shared" si="1387"/>
        <v>89.174099693528944</v>
      </c>
      <c r="RH217" s="9">
        <f t="shared" si="989"/>
        <v>93.166816559522545</v>
      </c>
      <c r="RI217" s="9">
        <f t="shared" ref="RI217:RI248" si="1924">RN217-RM217*(B-_R*ABS(RM217))</f>
        <v>84.918404709315126</v>
      </c>
      <c r="RJ217" s="115">
        <f t="shared" si="1388"/>
        <v>89.042610634418836</v>
      </c>
      <c r="RK217" s="15">
        <f t="shared" si="1389"/>
        <v>5.09460078006738E-4</v>
      </c>
      <c r="RL217" s="12"/>
      <c r="RM217" s="11">
        <f t="shared" si="1708"/>
        <v>5.1805965659354079E-4</v>
      </c>
      <c r="RN217" s="10">
        <f t="shared" si="1390"/>
        <v>89.102466878648528</v>
      </c>
      <c r="RO217" s="9">
        <f t="shared" si="991"/>
        <v>93.157378395830506</v>
      </c>
      <c r="RP217" s="9">
        <f t="shared" ref="RP217:RP248" si="1925">RU217-RT217*(B-_R*ABS(RT217))</f>
        <v>84.784965633713284</v>
      </c>
      <c r="RQ217" s="115">
        <f t="shared" si="1391"/>
        <v>88.971172014771895</v>
      </c>
      <c r="RR217" s="15">
        <f t="shared" si="1392"/>
        <v>5.1711894802944261E-4</v>
      </c>
      <c r="RS217" s="12"/>
      <c r="RT217" s="11">
        <f t="shared" si="1709"/>
        <v>5.2571663085026294E-4</v>
      </c>
      <c r="RU217" s="10">
        <f t="shared" si="1393"/>
        <v>89.03072228808594</v>
      </c>
      <c r="RV217" s="9">
        <f t="shared" si="993"/>
        <v>93.147654325475855</v>
      </c>
      <c r="RW217" s="9">
        <f t="shared" ref="RW217:RW248" si="1926">SB217-SA217*(B-_R*ABS(SA217))</f>
        <v>84.651592535382207</v>
      </c>
      <c r="RX217" s="115">
        <f t="shared" si="1394"/>
        <v>88.899623430429031</v>
      </c>
      <c r="RY217" s="15">
        <f t="shared" si="1395"/>
        <v>5.2475608407239415E-4</v>
      </c>
      <c r="RZ217" s="12"/>
      <c r="SA217" s="11">
        <f t="shared" si="1710"/>
        <v>5.3335179084637759E-4</v>
      </c>
      <c r="SB217" s="10">
        <f t="shared" si="1396"/>
        <v>88.958863665164557</v>
      </c>
      <c r="SC217" s="9">
        <f t="shared" si="995"/>
        <v>93.137640911876559</v>
      </c>
      <c r="SD217" s="9">
        <f t="shared" ref="SD217:SD248" si="1927">SI217-SH217*(B-_R*ABS(SH217))</f>
        <v>84.518284317197086</v>
      </c>
      <c r="SE217" s="115">
        <f t="shared" si="1397"/>
        <v>88.82796261453683</v>
      </c>
      <c r="SF217" s="15">
        <f t="shared" si="1398"/>
        <v>5.3237134163988979E-4</v>
      </c>
      <c r="SG217" s="12"/>
      <c r="SH217" s="11">
        <f t="shared" si="1711"/>
        <v>5.4096499064903373E-4</v>
      </c>
      <c r="SI217" s="10">
        <f t="shared" si="1399"/>
        <v>88.886888773477665</v>
      </c>
      <c r="SJ217" s="9">
        <f t="shared" si="997"/>
        <v>93.12733476026014</v>
      </c>
      <c r="SK217" s="9">
        <f t="shared" ref="SK217:SK248" si="1928">SP217-SO217*(B-_R*ABS(SO217))</f>
        <v>84.385039880726609</v>
      </c>
      <c r="SL217" s="115">
        <f t="shared" si="1400"/>
        <v>88.756187320493382</v>
      </c>
      <c r="SM217" s="15">
        <f t="shared" si="1401"/>
        <v>5.399645788992767E-4</v>
      </c>
      <c r="SN217" s="12"/>
      <c r="SO217" s="11">
        <f t="shared" si="1712"/>
        <v>5.485560869982767E-4</v>
      </c>
      <c r="SP217" s="10">
        <f t="shared" si="1402"/>
        <v>88.814795397061573</v>
      </c>
      <c r="SQ217" s="9">
        <f t="shared" si="999"/>
        <v>93.116732517775191</v>
      </c>
      <c r="SR217" s="9">
        <f t="shared" ref="SR217:SR248" si="1929">SW217-SV217*(B-_R*ABS(SV217))</f>
        <v>84.251858126466331</v>
      </c>
      <c r="SS217" s="115">
        <f t="shared" si="1403"/>
        <v>88.684295322120761</v>
      </c>
      <c r="ST217" s="15">
        <f t="shared" si="1404"/>
        <v>5.4753565667342097E-4</v>
      </c>
      <c r="SU217" s="12"/>
      <c r="SV217" s="11">
        <f t="shared" si="1713"/>
        <v>5.5612493930011411E-4</v>
      </c>
      <c r="SW217" s="10">
        <f t="shared" si="1405"/>
        <v>88.742581340563518</v>
      </c>
      <c r="SX217" s="9">
        <f t="shared" si="1001"/>
        <v>93.105830873593632</v>
      </c>
      <c r="SY217" s="9">
        <f t="shared" ref="SY217:SY248" si="1930">TD217-TC217*(B-_R*ABS(TC217))</f>
        <v>84.118737954069559</v>
      </c>
      <c r="SZ217" s="115">
        <f t="shared" si="1406"/>
        <v>88.612284413831588</v>
      </c>
      <c r="TA217" s="15">
        <f t="shared" si="1407"/>
        <v>5.5508443843276445E-4</v>
      </c>
      <c r="TB217" s="12"/>
      <c r="TC217" s="11">
        <f t="shared" si="1714"/>
        <v>5.6367140961915865E-4</v>
      </c>
      <c r="TD217" s="10">
        <f t="shared" si="1408"/>
        <v>88.670244429403652</v>
      </c>
      <c r="TE217" s="9">
        <f t="shared" si="1003"/>
        <v>93.094626559003672</v>
      </c>
      <c r="TF217" s="9">
        <f t="shared" ref="TF217:TF248" si="1931">TK217-TJ217*(B-_R*ABS(TJ217))</f>
        <v>83.985678262575803</v>
      </c>
      <c r="TG217" s="115">
        <f t="shared" si="1409"/>
        <v>88.540152410789744</v>
      </c>
      <c r="TH217" s="15">
        <f t="shared" si="1410"/>
        <v>5.6261079028695476E-4</v>
      </c>
      <c r="TI217" s="12"/>
      <c r="TJ217" s="11">
        <f t="shared" si="1715"/>
        <v>5.711953626708412E-4</v>
      </c>
      <c r="TK217" s="10">
        <f t="shared" si="1411"/>
        <v>88.597782509931179</v>
      </c>
      <c r="TL217" s="9">
        <f t="shared" si="1005"/>
        <v>93.083116347493615</v>
      </c>
      <c r="TM217" s="9">
        <f t="shared" ref="TM217:TM248" si="1932">TR217-TQ217*(B-_R*ABS(TQ217))</f>
        <v>83.852677950637769</v>
      </c>
      <c r="TN217" s="115">
        <f t="shared" si="1412"/>
        <v>88.467897149065692</v>
      </c>
      <c r="TO217" s="15">
        <f t="shared" si="1413"/>
        <v>5.7011458097601137E-4</v>
      </c>
      <c r="TP217" s="12"/>
      <c r="TQ217" s="11">
        <f t="shared" si="1716"/>
        <v>5.7869666581312985E-4</v>
      </c>
      <c r="TR217" s="10">
        <f t="shared" si="1414"/>
        <v>88.525193449575198</v>
      </c>
      <c r="TS217" s="9">
        <f t="shared" si="1007"/>
        <v>93.071297054826587</v>
      </c>
      <c r="TT217" s="9">
        <f t="shared" ref="TT217:TT248" si="1933">TY217-TX217*(B-_R*ABS(TX217))</f>
        <v>83.719735916746245</v>
      </c>
      <c r="TU217" s="115">
        <f t="shared" si="1415"/>
        <v>88.395516485786416</v>
      </c>
      <c r="TV217" s="15">
        <f t="shared" si="1416"/>
        <v>5.7759568186103452E-4</v>
      </c>
      <c r="TW217" s="12"/>
      <c r="TX217" s="11">
        <f t="shared" si="1717"/>
        <v>5.8617518903781099E-4</v>
      </c>
      <c r="TY217" s="10">
        <f t="shared" si="1417"/>
        <v>88.452475136990003</v>
      </c>
      <c r="TZ217" s="9">
        <f t="shared" si="1009"/>
        <v>93.059165539106388</v>
      </c>
      <c r="UA217" s="9">
        <f t="shared" ref="UA217:UA248" si="1934">UF217-UE217*(B-_R*ABS(UE217))</f>
        <v>83.586851059450836</v>
      </c>
      <c r="UB217" s="115">
        <f t="shared" si="1418"/>
        <v>88.323008299278612</v>
      </c>
      <c r="UC217" s="15">
        <f t="shared" si="1419"/>
        <v>5.8505396691465163E-4</v>
      </c>
      <c r="UD217" s="12"/>
      <c r="UE217" s="11">
        <f t="shared" si="1718"/>
        <v>5.9363080496146786E-4</v>
      </c>
      <c r="UF217" s="10">
        <f t="shared" si="1420"/>
        <v>88.379625482193802</v>
      </c>
      <c r="UG217" s="9">
        <f t="shared" si="1011"/>
        <v>93.046718700834404</v>
      </c>
      <c r="UH217" s="9">
        <f t="shared" ref="UH217:UH248" si="1935">UM217-UL217*(B-_R*ABS(UL217))</f>
        <v>83.454022277581259</v>
      </c>
      <c r="UI217" s="115">
        <f t="shared" si="1421"/>
        <v>88.250370489207825</v>
      </c>
      <c r="UJ217" s="15">
        <f t="shared" si="1422"/>
        <v>5.9248931271086054E-4</v>
      </c>
      <c r="UK217" s="12"/>
      <c r="UL217" s="11">
        <f t="shared" si="1719"/>
        <v>6.0106338881586046E-4</v>
      </c>
      <c r="UM217" s="10">
        <f t="shared" si="1423"/>
        <v>88.306642416703312</v>
      </c>
      <c r="UN217" s="9">
        <f t="shared" si="1013"/>
        <v>93.03395348295777</v>
      </c>
      <c r="UO217" s="9">
        <f t="shared" ref="UO217:UO248" si="1936">UT217-US217*(B-_R*ABS(US217))</f>
        <v>83.321248470463857</v>
      </c>
      <c r="UP217" s="115">
        <f t="shared" si="1424"/>
        <v>88.177600976710806</v>
      </c>
      <c r="UQ217" s="15">
        <f t="shared" si="1425"/>
        <v>5.999015984146283E-4</v>
      </c>
      <c r="UR217" s="12"/>
      <c r="US217" s="11">
        <f t="shared" si="1720"/>
        <v>6.084728184380479E-4</v>
      </c>
      <c r="UT217" s="10">
        <f t="shared" si="1426"/>
        <v>88.233523893661612</v>
      </c>
      <c r="UU217" s="9">
        <f t="shared" si="1015"/>
        <v>93.020866870908932</v>
      </c>
      <c r="UV217" s="9">
        <f t="shared" ref="UV217:UV248" si="1937">VA217-UZ217*(B-_R*ABS(UZ217))</f>
        <v>83.188528538136936</v>
      </c>
      <c r="UW217" s="115">
        <f t="shared" si="1427"/>
        <v>88.104697704522934</v>
      </c>
      <c r="UX217" s="15">
        <f t="shared" si="1428"/>
        <v>6.0729070577103864E-4</v>
      </c>
      <c r="UY217" s="12"/>
      <c r="UZ217" s="11">
        <f t="shared" si="1721"/>
        <v>6.1585897426004693E-4</v>
      </c>
      <c r="VA217" s="10">
        <f t="shared" si="1429"/>
        <v>88.160267887961055</v>
      </c>
      <c r="VB217" s="9">
        <f t="shared" si="1017"/>
        <v>93.007455892636642</v>
      </c>
      <c r="VC217" s="9">
        <f t="shared" ref="VC217:VC248" si="1938">VH217-VG217*(B-_R*ABS(VG217))</f>
        <v>83.05586138156302</v>
      </c>
      <c r="VD217" s="115">
        <f t="shared" si="1430"/>
        <v>88.031658637099838</v>
      </c>
      <c r="VE217" s="15">
        <f t="shared" si="1431"/>
        <v>6.1465651909409637E-4</v>
      </c>
      <c r="VF217" s="12"/>
      <c r="VG217" s="11">
        <f t="shared" si="1722"/>
        <v>6.2322173929812703E-4</v>
      </c>
      <c r="VH217" s="10">
        <f t="shared" si="1432"/>
        <v>88.086872396360405</v>
      </c>
      <c r="VI217" s="9">
        <f t="shared" si="1019"/>
        <v>92.993717618628452</v>
      </c>
      <c r="VJ217" s="9">
        <f t="shared" ref="VJ217:VJ248" si="1939">VO217-VN217*(B-_R*ABS(VN217))</f>
        <v>82.923245902838687</v>
      </c>
      <c r="VK217" s="115">
        <f t="shared" si="1433"/>
        <v>87.958481760733576</v>
      </c>
      <c r="VL217" s="15">
        <f t="shared" si="1434"/>
        <v>6.2199892525515463E-4</v>
      </c>
      <c r="VM217" s="12"/>
      <c r="VN217" s="11">
        <f t="shared" si="1723"/>
        <v>6.3056099914173013E-4</v>
      </c>
      <c r="VO217" s="10">
        <f t="shared" si="1435"/>
        <v>88.013335437596567</v>
      </c>
      <c r="VP217" s="9">
        <f t="shared" si="1021"/>
        <v>92.979649161924968</v>
      </c>
      <c r="VQ217" s="9">
        <f t="shared" ref="VQ217:VQ248" si="1940">VV217-VU217*(B-_R*ABS(VU217))</f>
        <v>82.790681005402263</v>
      </c>
      <c r="VR217" s="115">
        <f t="shared" si="1436"/>
        <v>87.885165083663622</v>
      </c>
      <c r="VS217" s="15">
        <f t="shared" si="1437"/>
        <v>6.2931781367096601E-4</v>
      </c>
      <c r="VT217" s="12"/>
      <c r="VU217" s="11">
        <f t="shared" si="1724"/>
        <v>6.3787664194200021E-4</v>
      </c>
      <c r="VV217" s="10">
        <f t="shared" si="1438"/>
        <v>87.939655052491048</v>
      </c>
      <c r="VW217" s="9">
        <f t="shared" si="1023"/>
        <v>92.96524767812582</v>
      </c>
      <c r="VX217" s="9">
        <f t="shared" ref="VX217:VX248" si="1941">WC217-WB217*(B-_R*ABS(WB217))</f>
        <v>82.658165594238071</v>
      </c>
      <c r="VY217" s="115">
        <f t="shared" si="1439"/>
        <v>87.811706636181952</v>
      </c>
      <c r="VZ217" s="15">
        <f t="shared" si="1440"/>
        <v>6.3661307629143819E-4</v>
      </c>
      <c r="WA217" s="12"/>
      <c r="WB217" s="11">
        <f t="shared" si="1725"/>
        <v>6.4516855839999573E-4</v>
      </c>
      <c r="WC217" s="10">
        <f t="shared" si="1441"/>
        <v>87.865829304050635</v>
      </c>
      <c r="WD217" s="9">
        <f t="shared" si="1025"/>
        <v>92.950510365387515</v>
      </c>
      <c r="WE217" s="9">
        <f t="shared" ref="WE217:WE248" si="1942">WJ217-WI217*(B-_R*ABS(WI217))</f>
        <v>82.525698576078611</v>
      </c>
      <c r="WF217" s="115">
        <f t="shared" si="1442"/>
        <v>87.738104470733063</v>
      </c>
      <c r="WG217" s="15">
        <f t="shared" si="1443"/>
        <v>6.4388460758701364E-4</v>
      </c>
      <c r="WH217" s="12"/>
      <c r="WI217" s="11">
        <f t="shared" si="1726"/>
        <v>6.5243664175452252E-4</v>
      </c>
      <c r="WJ217" s="10">
        <f t="shared" si="1444"/>
        <v>87.791856277562971</v>
      </c>
      <c r="WK217" s="9">
        <f t="shared" si="1027"/>
        <v>92.935434464413305</v>
      </c>
      <c r="WL217" s="9">
        <f t="shared" ref="WL217:WL248" si="1943">WQ217-WP217*(B-_R*ABS(WP217))</f>
        <v>82.393278859603882</v>
      </c>
      <c r="WM217" s="115">
        <f t="shared" si="1445"/>
        <v>87.664356662008601</v>
      </c>
      <c r="WN217" s="15">
        <f t="shared" si="1446"/>
        <v>6.511323045357289E-4</v>
      </c>
      <c r="WO217" s="12"/>
      <c r="WP217" s="11">
        <f t="shared" si="1727"/>
        <v>6.5968078776963278E-4</v>
      </c>
      <c r="WQ217" s="10">
        <f t="shared" si="1447"/>
        <v>87.717734080686739</v>
      </c>
      <c r="WR217" s="9">
        <f t="shared" si="1029"/>
        <v>92.920017258435195</v>
      </c>
      <c r="WS217" s="9">
        <f t="shared" ref="WS217:WS248" si="1944">WX217-WW217*(B-_R*ABS(WW217))</f>
        <v>82.260905355637817</v>
      </c>
      <c r="WT217" s="115">
        <f t="shared" si="1448"/>
        <v>87.590461307036506</v>
      </c>
      <c r="WU217" s="15">
        <f t="shared" si="1449"/>
        <v>6.5835606660997982E-4</v>
      </c>
      <c r="WV217" s="12"/>
      <c r="WW217" s="11">
        <f t="shared" si="1728"/>
        <v>6.6690089472181096E-4</v>
      </c>
      <c r="WX217" s="10">
        <f t="shared" si="1450"/>
        <v>87.643460843536445</v>
      </c>
      <c r="WY217" s="9">
        <f t="shared" si="1031"/>
        <v>92.904256073188094</v>
      </c>
      <c r="WZ217" s="9">
        <f t="shared" ref="WZ217:WZ248" si="1945">XE217-XD217*(B-_R*ABS(XD217))</f>
        <v>82.128576977341638</v>
      </c>
      <c r="XA217" s="115">
        <f t="shared" si="1451"/>
        <v>87.516416525264873</v>
      </c>
      <c r="XB217" s="15">
        <f t="shared" si="1452"/>
        <v>6.6555579576296937E-4</v>
      </c>
      <c r="XC217" s="12"/>
      <c r="XD217" s="11">
        <f t="shared" si="1729"/>
        <v>6.7409686338684737E-4</v>
      </c>
      <c r="XE217" s="10">
        <f t="shared" si="1453"/>
        <v>87.569034718761799</v>
      </c>
      <c r="XF217" s="9">
        <f t="shared" si="1033"/>
        <v>92.888148276876365</v>
      </c>
      <c r="XG217" s="9">
        <f t="shared" ref="XG217:XG248" si="1946">XL217-XK217*(B-_R*ABS(XK217))</f>
        <v>81.996292640405315</v>
      </c>
      <c r="XH217" s="115">
        <f t="shared" si="1454"/>
        <v>87.442220458640833</v>
      </c>
      <c r="XI217" s="15">
        <f t="shared" si="1455"/>
        <v>6.7273139641483117E-4</v>
      </c>
      <c r="XJ217" s="12"/>
      <c r="XK217" s="11">
        <f t="shared" si="1730"/>
        <v>6.8126859702634997E-4</v>
      </c>
      <c r="XL217" s="10">
        <f t="shared" si="1456"/>
        <v>87.49445388162232</v>
      </c>
      <c r="XM217" s="9">
        <f t="shared" si="1035"/>
        <v>92.871691280132808</v>
      </c>
      <c r="XN217" s="9">
        <f t="shared" ref="XN217:XN248" si="1947">XS217-XR217*(B-_R*ABS(XR217))</f>
        <v>81.864051263235339</v>
      </c>
      <c r="XO217" s="115">
        <f t="shared" si="1457"/>
        <v>87.367871271684066</v>
      </c>
      <c r="XP217" s="15">
        <f t="shared" si="1458"/>
        <v>6.798827754384818E-4</v>
      </c>
      <c r="XQ217" s="12"/>
      <c r="XR217" s="11">
        <f t="shared" si="1731"/>
        <v>6.8841600137399702E-4</v>
      </c>
      <c r="XS217" s="10">
        <f t="shared" si="1459"/>
        <v>87.419716530056377</v>
      </c>
      <c r="XT217" s="9">
        <f t="shared" si="1037"/>
        <v>92.854882535970205</v>
      </c>
      <c r="XU217" s="9">
        <f t="shared" ref="XU217:XU248" si="1948">XZ217-XY217*(B-_R*ABS(XY217))</f>
        <v>81.731851767139418</v>
      </c>
      <c r="XV217" s="115">
        <f t="shared" si="1460"/>
        <v>87.293367151554804</v>
      </c>
      <c r="XW217" s="15">
        <f t="shared" si="1461"/>
        <v>6.8700984214523542E-4</v>
      </c>
      <c r="XX217" s="12"/>
      <c r="XY217" s="11">
        <f t="shared" si="1732"/>
        <v>6.955389846215232E-4</v>
      </c>
      <c r="XZ217" s="10">
        <f t="shared" si="1462"/>
        <v>87.344820884744934</v>
      </c>
      <c r="YA217" s="9">
        <f t="shared" si="1039"/>
        <v>92.837719539725569</v>
      </c>
      <c r="YB217" s="9">
        <f t="shared" ref="YB217:YB248" si="1949">YG217-YF217*(B-_R*ABS(YF217))</f>
        <v>81.599693076509169</v>
      </c>
      <c r="YC217" s="115">
        <f t="shared" si="1463"/>
        <v>87.218706308117362</v>
      </c>
      <c r="YD217" s="15">
        <f t="shared" si="1464"/>
        <v>6.9411250827006762E-4</v>
      </c>
      <c r="YE217" s="12"/>
      <c r="YF217" s="11">
        <f t="shared" si="1733"/>
        <v>7.0263745740434811E-4</v>
      </c>
      <c r="YG217" s="10">
        <f t="shared" si="1465"/>
        <v>87.269765189170698</v>
      </c>
      <c r="YH217" s="9">
        <f t="shared" si="1041"/>
        <v>92.820199828997161</v>
      </c>
      <c r="YI217" s="9">
        <f t="shared" ref="YI217:YI248" si="1950">YN217-YM217*(B-_R*ABS(YM217))</f>
        <v>81.467574118999323</v>
      </c>
      <c r="YJ217" s="115">
        <f t="shared" si="1466"/>
        <v>87.143886973998235</v>
      </c>
      <c r="YK217" s="15">
        <f t="shared" si="1467"/>
        <v>7.0119068795665993E-4</v>
      </c>
      <c r="YL217" s="12"/>
      <c r="YM217" s="11">
        <f t="shared" si="1734"/>
        <v>7.0971133278697584E-4</v>
      </c>
      <c r="YN217" s="10">
        <f t="shared" si="1468"/>
        <v>87.194547709671909</v>
      </c>
      <c r="YO217" s="9">
        <f t="shared" si="1043"/>
        <v>92.802320983574432</v>
      </c>
      <c r="YP217" s="9">
        <f t="shared" ref="YP217:YP248" si="1951">YU217-YT217*(B-_R*ABS(YT217))</f>
        <v>81.335493825703594</v>
      </c>
      <c r="YQ217" s="115">
        <f t="shared" si="1469"/>
        <v>87.06890740463902</v>
      </c>
      <c r="YR217" s="15">
        <f t="shared" si="1470"/>
        <v>7.082442977422071E-4</v>
      </c>
      <c r="YS217" s="12"/>
      <c r="YT217" s="11">
        <f t="shared" si="1735"/>
        <v>7.1676052624814011E-4</v>
      </c>
      <c r="YU217" s="10">
        <f t="shared" si="1471"/>
        <v>87.119166735490964</v>
      </c>
      <c r="YV217" s="9">
        <f t="shared" si="1045"/>
        <v>92.784080625361042</v>
      </c>
      <c r="YW217" s="9">
        <f t="shared" ref="YW217:YW248" si="1952">ZB217-ZA217*(B-_R*ABS(ZA217))</f>
        <v>81.203451131327881</v>
      </c>
      <c r="YX217" s="115">
        <f t="shared" si="1472"/>
        <v>86.993765878344462</v>
      </c>
      <c r="YY217" s="15">
        <f t="shared" si="1473"/>
        <v>7.1527325654197353E-4</v>
      </c>
      <c r="YZ217" s="12"/>
      <c r="ZA217" s="11">
        <f t="shared" si="1736"/>
        <v>7.2378495566568146E-4</v>
      </c>
      <c r="ZB217" s="10">
        <f t="shared" si="1474"/>
        <v>87.043620578818235</v>
      </c>
      <c r="ZC217" s="9">
        <f t="shared" si="1047"/>
        <v>92.765476418290987</v>
      </c>
      <c r="ZD217" s="9">
        <f t="shared" ref="ZD217:ZD248" si="1953">ZI217-ZH217*(B-_R*ABS(ZH217))</f>
        <v>81.071444974360872</v>
      </c>
      <c r="ZE217" s="115">
        <f t="shared" si="1475"/>
        <v>86.918460696325923</v>
      </c>
      <c r="ZF217" s="15">
        <f t="shared" si="1476"/>
        <v>7.2227748563356191E-4</v>
      </c>
      <c r="ZG217" s="12"/>
      <c r="ZH217" s="11">
        <f t="shared" si="1737"/>
        <v>7.3078454130114632E-4</v>
      </c>
      <c r="ZI217" s="10">
        <f t="shared" si="1477"/>
        <v>86.967907574831159</v>
      </c>
      <c r="ZJ217" s="9">
        <f t="shared" si="1049"/>
        <v>92.746506068237991</v>
      </c>
      <c r="ZK217" s="9">
        <f t="shared" ref="ZK217:ZK248" si="1954">ZP217-ZO217*(B-_R*ABS(ZO217))</f>
        <v>80.939474297240849</v>
      </c>
      <c r="ZL217" s="115">
        <f t="shared" si="1478"/>
        <v>86.842990182739413</v>
      </c>
      <c r="ZM217" s="15">
        <f t="shared" si="1479"/>
        <v>7.2925690864102327E-4</v>
      </c>
      <c r="ZN217" s="12"/>
      <c r="ZO217" s="11">
        <f t="shared" si="1738"/>
        <v>7.377592057841864E-4</v>
      </c>
      <c r="ZP217" s="10">
        <f t="shared" si="1480"/>
        <v>86.892026081728119</v>
      </c>
      <c r="ZQ217" s="9">
        <f t="shared" si="1051"/>
        <v>92.727167322918348</v>
      </c>
      <c r="ZR217" s="9">
        <f t="shared" ref="ZR217:ZR248" si="1955">ZW217-ZV217*(B-_R*ABS(ZV217))</f>
        <v>80.807538046520023</v>
      </c>
      <c r="ZS217" s="115">
        <f t="shared" si="1481"/>
        <v>86.767352684719185</v>
      </c>
      <c r="ZT217" s="15">
        <f t="shared" si="1482"/>
        <v>7.3621145151870487E-4</v>
      </c>
      <c r="ZU217" s="12"/>
      <c r="ZV217" s="11">
        <f t="shared" si="1739"/>
        <v>7.4470887409669624E-4</v>
      </c>
      <c r="ZW217" s="10">
        <f t="shared" si="1483"/>
        <v>86.815974480757802</v>
      </c>
      <c r="ZX217" s="9">
        <f t="shared" si="1053"/>
        <v>92.707457971787235</v>
      </c>
      <c r="ZY217" s="9">
        <f t="shared" ref="ZY217:ZY248" si="1956">AAD217-AAC217*(B-_R*ABS(AAC217))</f>
        <v>80.675635173025157</v>
      </c>
      <c r="ZZ217" s="115">
        <f t="shared" si="1484"/>
        <v>86.691546572406196</v>
      </c>
      <c r="AAA217" s="15">
        <f t="shared" si="1485"/>
        <v>7.4314104253492589E-4</v>
      </c>
      <c r="AAB217" s="12"/>
      <c r="AAC217" s="11">
        <f t="shared" si="1740"/>
        <v>7.5163347355677217E-4</v>
      </c>
      <c r="AAD217" s="10">
        <f t="shared" si="1486"/>
        <v>86.739751176243445</v>
      </c>
      <c r="AAE217" s="9">
        <f t="shared" si="1055"/>
        <v>92.687375845928642</v>
      </c>
      <c r="AAF217" s="9">
        <f t="shared" ref="AAF217:AAF248" si="1957">AAK217-AAJ217*(B-_R*ABS(AAJ217))</f>
        <v>80.543764632015737</v>
      </c>
      <c r="AAG217" s="115">
        <f t="shared" si="1487"/>
        <v>86.615570238972197</v>
      </c>
      <c r="AAH217" s="15">
        <f t="shared" si="1488"/>
        <v>7.5004561225540487E-4</v>
      </c>
      <c r="AAI217" s="12"/>
      <c r="AAJ217" s="11">
        <f t="shared" si="1741"/>
        <v>7.5853293380240207E-4</v>
      </c>
      <c r="AAK217" s="10">
        <f t="shared" si="1489"/>
        <v>86.663354595602726</v>
      </c>
      <c r="AAL217" s="9">
        <f t="shared" si="1057"/>
        <v>92.666918817939106</v>
      </c>
      <c r="AAM217" s="9">
        <f t="shared" ref="AAM217:AAM248" si="1958">AAR217-AAQ217*(B-_R*ABS(AAQ217))</f>
        <v>80.411925383338925</v>
      </c>
      <c r="AAN217" s="115">
        <f t="shared" si="1490"/>
        <v>86.539422100639015</v>
      </c>
      <c r="AAO217" s="15">
        <f t="shared" si="1491"/>
        <v>7.5692509352651572E-4</v>
      </c>
      <c r="AAP217" s="12"/>
      <c r="AAQ217" s="11">
        <f t="shared" si="1742"/>
        <v>7.6540718677497099E-4</v>
      </c>
      <c r="AAR217" s="10">
        <f t="shared" si="1492"/>
        <v>86.586783189362919</v>
      </c>
      <c r="AAS217" s="9">
        <f t="shared" si="1059"/>
        <v>92.646084801805259</v>
      </c>
      <c r="AAT217" s="9">
        <f t="shared" si="1060"/>
        <v>80.280116391580492</v>
      </c>
      <c r="AAU217" s="115">
        <f t="shared" si="1493"/>
        <v>86.463100596692868</v>
      </c>
      <c r="AAV217" s="15">
        <f t="shared" si="1494"/>
        <v>7.6377942145839305E-4</v>
      </c>
      <c r="AAW217" s="11"/>
      <c r="AAX217" s="11">
        <f t="shared" si="1743"/>
        <v>7.722561667026129E-4</v>
      </c>
      <c r="AAY217" s="10">
        <f t="shared" si="1495"/>
        <v>86.510035431171005</v>
      </c>
      <c r="AAZ217" s="9">
        <f t="shared" si="1061"/>
        <v>92.62487175277542</v>
      </c>
      <c r="ABA217" s="9">
        <f t="shared" si="1062"/>
        <v>80.148336626214245</v>
      </c>
      <c r="ABB217" s="115">
        <f t="shared" si="1496"/>
        <v>86.386604189494832</v>
      </c>
      <c r="ABC217" s="15">
        <f t="shared" si="1497"/>
        <v>7.7060853340777649E-4</v>
      </c>
      <c r="ABD217" s="11"/>
      <c r="ABE217" s="11">
        <f t="shared" si="1744"/>
        <v>7.7907981008327879E-4</v>
      </c>
      <c r="ABF217" s="10">
        <f t="shared" si="1498"/>
        <v>86.433109817800045</v>
      </c>
      <c r="ABG217" s="9">
        <f t="shared" si="1063"/>
        <v>92.603277667225228</v>
      </c>
      <c r="ABH217" s="9">
        <f t="shared" si="1064"/>
        <v>80.016585061746639</v>
      </c>
      <c r="ABI217" s="115">
        <f t="shared" si="1499"/>
        <v>86.309931364485934</v>
      </c>
      <c r="ABJ217" s="15">
        <f t="shared" si="1500"/>
        <v>7.7741236896078424E-4</v>
      </c>
      <c r="ABK217" s="11"/>
      <c r="ABL217" s="11">
        <f t="shared" si="1745"/>
        <v>7.8587805566772146E-4</v>
      </c>
      <c r="ABM217" s="10">
        <f t="shared" si="1501"/>
        <v>86.356004869150226</v>
      </c>
      <c r="ABN217" s="9">
        <f t="shared" si="1065"/>
        <v>92.581300582517571</v>
      </c>
      <c r="ABO217" s="9">
        <f t="shared" si="1066"/>
        <v>79.884860677859976</v>
      </c>
      <c r="ABP217" s="115">
        <f t="shared" si="1502"/>
        <v>86.233080630188766</v>
      </c>
      <c r="ABQ217" s="15">
        <f t="shared" si="1503"/>
        <v>7.8419086991540939E-4</v>
      </c>
      <c r="ABR217" s="11"/>
      <c r="ABS217" s="11">
        <f t="shared" si="1746"/>
        <v>7.9265084444220387E-4</v>
      </c>
      <c r="ABT217" s="10">
        <f t="shared" si="1504"/>
        <v>86.278719128246337</v>
      </c>
      <c r="ABU217" s="9">
        <f t="shared" si="1067"/>
        <v>92.558938576856875</v>
      </c>
      <c r="ABV217" s="9">
        <f t="shared" si="1068"/>
        <v>79.75316245954987</v>
      </c>
      <c r="ABW217" s="115">
        <f t="shared" si="1505"/>
        <v>86.156050518203372</v>
      </c>
      <c r="ABX217" s="15">
        <f t="shared" si="1506"/>
        <v>7.9094398026403022E-4</v>
      </c>
      <c r="ABY217" s="11"/>
      <c r="ABZ217" s="11">
        <f t="shared" si="1747"/>
        <v>7.9939811961119941E-4</v>
      </c>
      <c r="ACA217" s="10">
        <f t="shared" si="1507"/>
        <v>86.20125116122955</v>
      </c>
      <c r="ACB217" s="9">
        <f t="shared" si="1069"/>
        <v>92.536189769137749</v>
      </c>
      <c r="ACC217" s="9">
        <f t="shared" si="1070"/>
        <v>79.621489397262962</v>
      </c>
      <c r="ACD217" s="115">
        <f t="shared" si="1508"/>
        <v>86.078839583200363</v>
      </c>
      <c r="ACE217" s="15">
        <f t="shared" si="1509"/>
        <v>7.9767164617556272E-4</v>
      </c>
      <c r="ACF217" s="11"/>
      <c r="ACG217" s="11">
        <f t="shared" si="1748"/>
        <v>8.061198265797145E-4</v>
      </c>
      <c r="ACH217" s="10">
        <f t="shared" si="1510"/>
        <v>86.123599557346637</v>
      </c>
      <c r="ACI217" s="9">
        <f t="shared" si="1071"/>
        <v>92.51305231878834</v>
      </c>
      <c r="ACJ217" s="9">
        <f t="shared" si="1072"/>
        <v>79.48984048702853</v>
      </c>
      <c r="ACK217" s="115">
        <f t="shared" si="1511"/>
        <v>86.001446402908442</v>
      </c>
      <c r="ACL217" s="15">
        <f t="shared" si="1512"/>
        <v>8.0437381597765116E-4</v>
      </c>
      <c r="ACM217" s="11"/>
      <c r="ACN217" s="11">
        <f t="shared" si="1749"/>
        <v>8.1281591293565995E-4</v>
      </c>
      <c r="ACO217" s="10">
        <f t="shared" si="1513"/>
        <v>86.045762928933385</v>
      </c>
      <c r="ACP217" s="9">
        <f t="shared" si="1073"/>
        <v>92.489524425608366</v>
      </c>
      <c r="ACQ217" s="9">
        <f t="shared" si="1074"/>
        <v>79.358214730588472</v>
      </c>
      <c r="ACR217" s="115">
        <f t="shared" si="1514"/>
        <v>85.923869578098419</v>
      </c>
      <c r="ACS217" s="15">
        <f t="shared" si="1515"/>
        <v>8.1105044013863638E-4</v>
      </c>
      <c r="ACT217" s="11"/>
      <c r="ACU217" s="11">
        <f t="shared" si="1750"/>
        <v>8.1948632843196318E-4</v>
      </c>
      <c r="ACV217" s="10">
        <f t="shared" si="1516"/>
        <v>85.967739911394631</v>
      </c>
      <c r="ACW217" s="9">
        <f t="shared" si="1075"/>
        <v>92.465604329601902</v>
      </c>
      <c r="ACX217" s="9">
        <f t="shared" si="1076"/>
        <v>79.226611135523427</v>
      </c>
      <c r="ACY217" s="115">
        <f t="shared" si="1517"/>
        <v>85.846107732562672</v>
      </c>
      <c r="ACZ217" s="15">
        <f t="shared" si="1518"/>
        <v>8.1770147124943574E-4</v>
      </c>
      <c r="ADA217" s="11"/>
      <c r="ADB217" s="11">
        <f t="shared" si="1751"/>
        <v>8.2613102496860273E-4</v>
      </c>
      <c r="ADC217" s="10">
        <f t="shared" si="1519"/>
        <v>85.889529163179773</v>
      </c>
      <c r="ADD217" s="9">
        <f t="shared" si="1077"/>
        <v>92.441290310805201</v>
      </c>
      <c r="ADE217" s="9">
        <f t="shared" si="1078"/>
        <v>79.095028715376813</v>
      </c>
      <c r="ADF217" s="115">
        <f t="shared" si="1520"/>
        <v>85.768159513091007</v>
      </c>
      <c r="ADG217" s="15">
        <f t="shared" si="1521"/>
        <v>8.2432686400525667E-4</v>
      </c>
      <c r="ADH217" s="11"/>
      <c r="ADI217" s="11">
        <f t="shared" si="1752"/>
        <v>8.3274995657444295E-4</v>
      </c>
      <c r="ADJ217" s="10">
        <f t="shared" si="1522"/>
        <v>85.811129365754738</v>
      </c>
      <c r="ADK217" s="9">
        <f t="shared" si="1079"/>
        <v>92.416580689109509</v>
      </c>
      <c r="ADL217" s="9">
        <f t="shared" si="1080"/>
        <v>78.963466489774049</v>
      </c>
      <c r="ADM217" s="115">
        <f t="shared" si="1523"/>
        <v>85.690023589441779</v>
      </c>
      <c r="ADN217" s="15">
        <f t="shared" si="1524"/>
        <v>8.3092657518727667E-4</v>
      </c>
      <c r="ADO217" s="11"/>
      <c r="ADP217" s="11">
        <f t="shared" si="1753"/>
        <v>8.393430793890473E-4</v>
      </c>
      <c r="ADQ217" s="10">
        <f t="shared" si="1525"/>
        <v>85.732539223569091</v>
      </c>
      <c r="ADR217" s="9">
        <f t="shared" si="1081"/>
        <v>92.391473824079114</v>
      </c>
      <c r="ADS217" s="9">
        <f t="shared" si="1082"/>
        <v>78.831923484539871</v>
      </c>
      <c r="ADT217" s="115">
        <f t="shared" si="1526"/>
        <v>85.611698654309492</v>
      </c>
      <c r="ADU217" s="15">
        <f t="shared" si="1527"/>
        <v>8.375005636441688E-4</v>
      </c>
      <c r="ADV217" s="11"/>
      <c r="ADW217" s="11">
        <f t="shared" si="1754"/>
        <v>8.4591035164429871E-4</v>
      </c>
      <c r="ADX217" s="10">
        <f t="shared" si="1528"/>
        <v>85.653757464019833</v>
      </c>
      <c r="ADY217" s="9">
        <f t="shared" si="1083"/>
        <v>92.365968114764627</v>
      </c>
      <c r="ADZ217" s="9">
        <f t="shared" si="1084"/>
        <v>78.700398731812612</v>
      </c>
      <c r="AEA217" s="115">
        <f t="shared" si="1529"/>
        <v>85.533183423288619</v>
      </c>
      <c r="AEB217" s="15">
        <f t="shared" si="1530"/>
        <v>8.4404879027350616E-4</v>
      </c>
      <c r="AEC217" s="11"/>
      <c r="AED217" s="11">
        <f t="shared" si="1755"/>
        <v>8.524517336459148E-4</v>
      </c>
      <c r="AEE217" s="10">
        <f t="shared" si="1531"/>
        <v>85.574782837411306</v>
      </c>
      <c r="AEF217" s="9">
        <f t="shared" si="1085"/>
        <v>92.34006199951169</v>
      </c>
      <c r="AEG217" s="9">
        <f t="shared" si="1086"/>
        <v>78.568891270153841</v>
      </c>
      <c r="AEH217" s="115">
        <f t="shared" si="1532"/>
        <v>85.454476634832758</v>
      </c>
      <c r="AEI217" s="15">
        <f t="shared" si="1533"/>
        <v>8.505712180031772E-4</v>
      </c>
      <c r="AEJ217" s="11"/>
      <c r="AEK217" s="11">
        <f t="shared" si="1756"/>
        <v>8.5896718775494015E-4</v>
      </c>
      <c r="AEL217" s="10">
        <f t="shared" si="1534"/>
        <v>85.495614116910559</v>
      </c>
      <c r="AEM217" s="9">
        <f t="shared" si="1087"/>
        <v>92.31375395576525</v>
      </c>
      <c r="AEN217" s="9">
        <f t="shared" si="1088"/>
        <v>78.437400144657261</v>
      </c>
      <c r="AEO217" s="115">
        <f t="shared" si="1535"/>
        <v>85.375577050211263</v>
      </c>
      <c r="AEP217" s="15">
        <f t="shared" si="1536"/>
        <v>8.5706781177256495E-4</v>
      </c>
      <c r="AEQ217" s="11"/>
      <c r="AER217" s="11">
        <f t="shared" si="1757"/>
        <v>8.6545667836901332E-4</v>
      </c>
      <c r="AES217" s="10">
        <f t="shared" si="1537"/>
        <v>85.416250098500086</v>
      </c>
      <c r="AET217" s="9">
        <f t="shared" si="1089"/>
        <v>92.287042499869415</v>
      </c>
      <c r="AEU217" s="9">
        <f t="shared" si="1090"/>
        <v>78.305924407052117</v>
      </c>
      <c r="AEV217" s="115">
        <f t="shared" si="1538"/>
        <v>85.296483453460766</v>
      </c>
      <c r="AEW217" s="15">
        <f t="shared" si="1539"/>
        <v>8.6353853851381141E-4</v>
      </c>
      <c r="AEX217" s="11"/>
      <c r="AEY217" s="11">
        <f t="shared" si="1758"/>
        <v>8.7192017190367726E-4</v>
      </c>
      <c r="AEZ217" s="10">
        <f t="shared" si="1540"/>
        <v>85.336689600925695</v>
      </c>
      <c r="AFA217" s="9">
        <f t="shared" si="1091"/>
        <v>92.259926186863098</v>
      </c>
      <c r="AFB217" s="9">
        <f t="shared" si="1092"/>
        <v>78.174463115804997</v>
      </c>
      <c r="AFC217" s="115">
        <f t="shared" si="1541"/>
        <v>85.21719465133404</v>
      </c>
      <c r="AFD217" s="15">
        <f t="shared" si="1542"/>
        <v>8.6998336713289175E-4</v>
      </c>
      <c r="AFE217" s="11"/>
      <c r="AFF217" s="11">
        <f t="shared" si="1759"/>
        <v>8.7835763677352504E-4</v>
      </c>
      <c r="AFG217" s="10">
        <f t="shared" si="1543"/>
        <v>85.256931465641472</v>
      </c>
      <c r="AFH217" s="9">
        <f t="shared" si="1093"/>
        <v>92.23240361027149</v>
      </c>
      <c r="AFI217" s="9">
        <f t="shared" si="1094"/>
        <v>78.043015336217906</v>
      </c>
      <c r="AFJ217" s="115">
        <f t="shared" si="1544"/>
        <v>85.137709473244698</v>
      </c>
      <c r="AFK217" s="15">
        <f t="shared" si="1545"/>
        <v>8.7640226849068539E-4</v>
      </c>
      <c r="AFL217" s="11"/>
      <c r="AFM217" s="11">
        <f t="shared" si="1760"/>
        <v>8.8476904337331155E-4</v>
      </c>
      <c r="AFN217" s="10">
        <f t="shared" si="1546"/>
        <v>85.176974556750821</v>
      </c>
      <c r="AFO217" s="9">
        <f t="shared" si="1095"/>
        <v>92.204473401893551</v>
      </c>
      <c r="AFP217" s="9">
        <f t="shared" si="1096"/>
        <v>77.911580140523753</v>
      </c>
      <c r="AFQ217" s="115">
        <f t="shared" si="1547"/>
        <v>85.05802677120866</v>
      </c>
      <c r="AFR217" s="15">
        <f t="shared" si="1548"/>
        <v>8.827952153839557E-4</v>
      </c>
      <c r="AFS217" s="11"/>
      <c r="AFT217" s="11">
        <f t="shared" si="1761"/>
        <v>8.9115436405895422E-4</v>
      </c>
      <c r="AFU217" s="10">
        <f t="shared" si="1549"/>
        <v>85.096817760944262</v>
      </c>
      <c r="AFV217" s="9">
        <f t="shared" si="1097"/>
        <v>92.176134231585593</v>
      </c>
      <c r="AFW217" s="9">
        <f t="shared" si="1098"/>
        <v>77.780156607977759</v>
      </c>
      <c r="AFX217" s="115">
        <f t="shared" si="1550"/>
        <v>84.978145419781669</v>
      </c>
      <c r="AFY217" s="15">
        <f t="shared" si="1551"/>
        <v>8.8916218252633452E-4</v>
      </c>
      <c r="AFZ217" s="11"/>
      <c r="AGA217" s="11">
        <f t="shared" si="1762"/>
        <v>8.9751357312854902E-4</v>
      </c>
      <c r="AGB217" s="10">
        <f t="shared" si="1552"/>
        <v>85.016459987433223</v>
      </c>
      <c r="AGC217" s="9">
        <f t="shared" si="1099"/>
        <v>92.147384807041021</v>
      </c>
      <c r="AGD217" s="9">
        <f t="shared" si="1100"/>
        <v>77.6487438249478</v>
      </c>
      <c r="AGE217" s="115">
        <f t="shared" si="1553"/>
        <v>84.898064315994418</v>
      </c>
      <c r="AGF217" s="15">
        <f t="shared" si="1554"/>
        <v>8.9550314652912853E-4</v>
      </c>
      <c r="AGG217" s="11"/>
      <c r="AGH217" s="11">
        <f t="shared" si="1763"/>
        <v>9.0384664680319274E-4</v>
      </c>
      <c r="AGI217" s="10">
        <f t="shared" si="1555"/>
        <v>84.935900167881471</v>
      </c>
      <c r="AGJ217" s="9">
        <f t="shared" si="1101"/>
        <v>92.118223873566407</v>
      </c>
      <c r="AGK217" s="9">
        <f t="shared" si="1102"/>
        <v>77.51734088499893</v>
      </c>
      <c r="AGL217" s="115">
        <f t="shared" si="1556"/>
        <v>84.817782379282676</v>
      </c>
      <c r="AGM217" s="15">
        <f t="shared" si="1557"/>
        <v>9.018180858822878E-4</v>
      </c>
      <c r="AGN217" s="11"/>
      <c r="AGO217" s="11">
        <f t="shared" si="1764"/>
        <v>9.1015356320794114E-4</v>
      </c>
      <c r="AGP217" s="10">
        <f t="shared" si="1558"/>
        <v>84.855137256331773</v>
      </c>
      <c r="AGQ217" s="9">
        <f t="shared" si="1103"/>
        <v>92.08865021385401</v>
      </c>
      <c r="AGR217" s="9">
        <f t="shared" si="1104"/>
        <v>77.338342841979525</v>
      </c>
      <c r="AGS217" s="115">
        <f t="shared" si="1559"/>
        <v>84.71349652791676</v>
      </c>
      <c r="AGT217" s="15">
        <f t="shared" si="1560"/>
        <v>9.1104722712282815E-4</v>
      </c>
      <c r="AGU217" s="11"/>
      <c r="AGV217" s="11">
        <f t="shared" si="1765"/>
        <v>9.1938672203972088E-4</v>
      </c>
      <c r="AGW217" s="10">
        <f t="shared" si="1561"/>
        <v>84.750269658128332</v>
      </c>
      <c r="AGX217" s="9">
        <f t="shared" si="1105"/>
        <v>92.058468147394677</v>
      </c>
      <c r="AGY217" s="9">
        <f t="shared" si="1106"/>
        <v>77.279555420262682</v>
      </c>
      <c r="AGZ217" s="115">
        <f t="shared" si="1562"/>
        <v>84.66901178382868</v>
      </c>
      <c r="AHA217" s="15">
        <f t="shared" si="1563"/>
        <v>9.1281402620919147E-4</v>
      </c>
      <c r="AHB217" s="11"/>
      <c r="AHC217" s="11">
        <f t="shared" si="1766"/>
        <v>9.2112642792704198E-4</v>
      </c>
      <c r="AHD217" s="10">
        <f t="shared" si="1564"/>
        <v>84.70544915329063</v>
      </c>
      <c r="AHE217" s="9">
        <f t="shared" si="1107"/>
        <v>92.028168902915993</v>
      </c>
      <c r="AHF217" s="9">
        <f t="shared" si="1108"/>
        <v>78.010193236317932</v>
      </c>
      <c r="AHG217" s="115">
        <f t="shared" si="1565"/>
        <v>85.019181069616963</v>
      </c>
      <c r="AHH217" s="15">
        <f t="shared" si="1566"/>
        <v>8.6581503279592161E-4</v>
      </c>
      <c r="AHI217" s="11"/>
      <c r="AHJ217" s="11">
        <f t="shared" si="1767"/>
        <v>8.739028084692904E-4</v>
      </c>
      <c r="AHK217" s="10">
        <f t="shared" si="1567"/>
        <v>85.056882499245518</v>
      </c>
      <c r="AHL217" s="9">
        <f t="shared" si="1109"/>
        <v>92.000909431274692</v>
      </c>
      <c r="AHM217" s="9">
        <f t="shared" si="1110"/>
        <v>78.849006583243906</v>
      </c>
      <c r="AHN217" s="115">
        <f t="shared" si="1568"/>
        <v>85.424958007259306</v>
      </c>
      <c r="AHO217" s="15">
        <f t="shared" si="1569"/>
        <v>8.1232236854495896E-4</v>
      </c>
      <c r="AHP217" s="11"/>
      <c r="AHQ217" s="11">
        <f t="shared" si="1768"/>
        <v>8.2017411133737997E-4</v>
      </c>
      <c r="AHR217" s="10">
        <f t="shared" si="1570"/>
        <v>85.464058529205801</v>
      </c>
      <c r="AHS217" s="9">
        <f t="shared" si="1111"/>
        <v>91.97691425114327</v>
      </c>
      <c r="AHT217" s="9">
        <f t="shared" si="1112"/>
        <v>79.82828534330136</v>
      </c>
      <c r="AHU217" s="115">
        <f t="shared" si="1571"/>
        <v>85.902599797222308</v>
      </c>
      <c r="AHV217" s="15">
        <f t="shared" si="1572"/>
        <v>7.5035552824734644E-4</v>
      </c>
      <c r="AHW217" s="11"/>
      <c r="AHX217" s="11">
        <f t="shared" si="1769"/>
        <v>7.5795795932038644E-4</v>
      </c>
      <c r="AHY217" s="10">
        <f t="shared" si="1573"/>
        <v>85.943252452613649</v>
      </c>
      <c r="AHZ217" s="9">
        <f t="shared" si="1113"/>
        <v>91.956440314128884</v>
      </c>
      <c r="AIA217" s="9">
        <f t="shared" si="1114"/>
        <v>81.007252419418691</v>
      </c>
      <c r="AIB217" s="115">
        <f t="shared" si="1574"/>
        <v>86.481846366773794</v>
      </c>
      <c r="AIC217" s="15">
        <f t="shared" si="1575"/>
        <v>6.7627250193735269E-4</v>
      </c>
      <c r="AID217" s="11"/>
      <c r="AIE217" s="11">
        <f t="shared" si="1770"/>
        <v>6.8360845443266873E-4</v>
      </c>
      <c r="AIF217" s="10">
        <f t="shared" si="1576"/>
        <v>86.524239256240605</v>
      </c>
      <c r="AIG217" s="9">
        <f t="shared" si="1115"/>
        <v>91.939809609608076</v>
      </c>
      <c r="AIH217" s="9">
        <f t="shared" si="1116"/>
        <v>82.506652173715253</v>
      </c>
      <c r="AII217" s="115">
        <f t="shared" si="1577"/>
        <v>87.223230891661672</v>
      </c>
      <c r="AIJ217" s="15">
        <f t="shared" si="1578"/>
        <v>5.8263544672771674E-4</v>
      </c>
      <c r="AIK217" s="11"/>
      <c r="AIL217" s="11">
        <f t="shared" si="1771"/>
        <v>5.8968037877283545E-4</v>
      </c>
      <c r="AIM217" s="10">
        <f t="shared" si="1579"/>
        <v>87.267616899644693</v>
      </c>
      <c r="AIN217" s="9">
        <f t="shared" si="1117"/>
        <v>91.927465465141978</v>
      </c>
      <c r="AIO217" s="9">
        <f t="shared" si="1118"/>
        <v>84.661124640705481</v>
      </c>
      <c r="AIP217" s="115">
        <f t="shared" si="1580"/>
        <v>88.294295052923729</v>
      </c>
      <c r="AIQ217" s="15">
        <f t="shared" si="1581"/>
        <v>4.4880282780107215E-4</v>
      </c>
      <c r="AIR217" s="11"/>
      <c r="AIS217" s="11">
        <f t="shared" si="1772"/>
        <v>4.5551425656399554E-4</v>
      </c>
      <c r="AIT217" s="10">
        <f t="shared" si="1582"/>
        <v>88.341080529824694</v>
      </c>
      <c r="AIU217" s="9">
        <f t="shared" si="1119"/>
        <v>91.920140958805007</v>
      </c>
      <c r="AIV217" s="9">
        <f t="shared" si="1120"/>
        <v>89.268610116064139</v>
      </c>
      <c r="AIW217" s="115">
        <f t="shared" si="1583"/>
        <v>90.594375537434573</v>
      </c>
      <c r="AIX217" s="15">
        <f t="shared" si="1584"/>
        <v>1.6377081243173686E-4</v>
      </c>
      <c r="AIY217" s="11"/>
      <c r="AIZ217" s="11">
        <f t="shared" si="1773"/>
        <v>1.7006754343227646E-4</v>
      </c>
      <c r="AJA217" s="10">
        <f t="shared" si="1585"/>
        <v>90.64429739547532</v>
      </c>
      <c r="AJB217" s="9">
        <f t="shared" si="1121"/>
        <v>91.919165654375291</v>
      </c>
      <c r="AJC217" s="9">
        <f t="shared" si="1122"/>
        <v>89.352645449902425</v>
      </c>
      <c r="AJD217" s="115">
        <f t="shared" si="1586"/>
        <v>90.635905552138865</v>
      </c>
      <c r="AJE217" s="15">
        <f t="shared" si="1587"/>
        <v>1.5852016210171759E-4</v>
      </c>
      <c r="AJF217" s="11"/>
      <c r="AJG217" s="11">
        <f t="shared" si="1774"/>
        <v>1.6480821615932022E-4</v>
      </c>
      <c r="AJH217" s="10">
        <f t="shared" si="1588"/>
        <v>90.685821212561095</v>
      </c>
      <c r="AJI217" s="9">
        <f t="shared" si="1123"/>
        <v>91.918251885827686</v>
      </c>
      <c r="AJJ217" s="9">
        <f t="shared" si="1124"/>
        <v>89.437480052680456</v>
      </c>
      <c r="AJK217" s="115">
        <f t="shared" si="1589"/>
        <v>90.677865969254071</v>
      </c>
      <c r="AJL217" s="15">
        <f t="shared" si="1590"/>
        <v>1.5322394596486169E-4</v>
      </c>
      <c r="AJM217" s="11"/>
      <c r="AJN217" s="11">
        <f t="shared" si="1775"/>
        <v>1.5950356979181857E-4</v>
      </c>
      <c r="AJO217" s="10">
        <f t="shared" si="1591"/>
        <v>90.727775943369039</v>
      </c>
      <c r="AJP217" s="9">
        <f t="shared" si="1125"/>
        <v>91.917398155961294</v>
      </c>
      <c r="AJQ217" s="9">
        <f t="shared" si="1126"/>
        <v>89.523106591618287</v>
      </c>
      <c r="AJR217" s="115">
        <f t="shared" si="1592"/>
        <v>90.720252373789791</v>
      </c>
      <c r="AJS217" s="15">
        <f t="shared" si="1593"/>
        <v>1.4788252445352732E-4</v>
      </c>
      <c r="AJT217" s="11"/>
      <c r="AJU217" s="11">
        <f t="shared" si="1776"/>
        <v>1.5415396895310766E-4</v>
      </c>
      <c r="AJV217" s="10">
        <f t="shared" si="1594"/>
        <v>90.770157150296569</v>
      </c>
      <c r="AJW217" s="9">
        <f t="shared" si="1127"/>
        <v>91.916602911045715</v>
      </c>
      <c r="AJX217" s="9">
        <f t="shared" si="1128"/>
        <v>89.609517638962501</v>
      </c>
      <c r="AJY217" s="115">
        <f t="shared" si="1595"/>
        <v>90.763060275004108</v>
      </c>
      <c r="AJZ217" s="15">
        <f t="shared" si="1596"/>
        <v>1.4249626037455369E-4</v>
      </c>
      <c r="AKA217" s="11"/>
      <c r="AKB217" s="11">
        <f t="shared" si="1777"/>
        <v>1.4875978063432001E-4</v>
      </c>
      <c r="AKC217" s="10">
        <f t="shared" si="1597"/>
        <v>90.812960320034051</v>
      </c>
      <c r="AKD217" s="9">
        <f t="shared" si="1129"/>
        <v>91.915864540908274</v>
      </c>
      <c r="AKE217" s="9">
        <f t="shared" si="1130"/>
        <v>89.6967056735337</v>
      </c>
      <c r="AKF217" s="115">
        <f t="shared" si="1598"/>
        <v>90.806285107220987</v>
      </c>
      <c r="AKG217" s="15">
        <f t="shared" si="1599"/>
        <v>1.3706551881906395E-4</v>
      </c>
      <c r="AKH217" s="11"/>
      <c r="AKI217" s="11">
        <f t="shared" si="1778"/>
        <v>1.4332137410380988E-4</v>
      </c>
      <c r="AKJ217" s="10">
        <f t="shared" si="1600"/>
        <v>90.856180864396549</v>
      </c>
      <c r="AKK217" s="9">
        <f t="shared" si="1131"/>
        <v>91.915181379038643</v>
      </c>
      <c r="AKL217" s="9">
        <f t="shared" si="1132"/>
        <v>89.784663082352381</v>
      </c>
      <c r="AKM217" s="115">
        <f t="shared" si="1601"/>
        <v>90.849922230695512</v>
      </c>
      <c r="AKN217" s="15">
        <f t="shared" si="1602"/>
        <v>1.3159066706850618E-4</v>
      </c>
      <c r="AKO217" s="11"/>
      <c r="AKP217" s="11">
        <f t="shared" si="1779"/>
        <v>1.3783912081282557E-4</v>
      </c>
      <c r="AKQ217" s="10">
        <f t="shared" si="1603"/>
        <v>90.899814121203434</v>
      </c>
      <c r="AKR217" s="9">
        <f t="shared" si="1133"/>
        <v>91.914551702710668</v>
      </c>
      <c r="AKS217" s="9">
        <f t="shared" si="1134"/>
        <v>89.873382162336526</v>
      </c>
      <c r="AKT217" s="115">
        <f t="shared" si="1604"/>
        <v>90.893966932523597</v>
      </c>
      <c r="AKU217" s="15">
        <f t="shared" si="1605"/>
        <v>1.2607207449732741E-4</v>
      </c>
      <c r="AKV217" s="11"/>
      <c r="AKW217" s="11">
        <f t="shared" si="1780"/>
        <v>1.3231339429783413E-4</v>
      </c>
      <c r="AKX217" s="10">
        <f t="shared" si="1606"/>
        <v>90.94385535520243</v>
      </c>
      <c r="AKY217" s="9">
        <f t="shared" si="1135"/>
        <v>91.913973733121253</v>
      </c>
      <c r="AKZ217" s="9">
        <f t="shared" si="1136"/>
        <v>89.962855122075283</v>
      </c>
      <c r="ALA217" s="115">
        <f t="shared" si="1607"/>
        <v>90.938414427598275</v>
      </c>
      <c r="ALB217" s="15">
        <f t="shared" si="1608"/>
        <v>1.2051011247199971E-4</v>
      </c>
      <c r="ALC217" s="11"/>
      <c r="ALD217" s="11">
        <f t="shared" si="1781"/>
        <v>1.26744570079221E-4</v>
      </c>
      <c r="ALE217" s="10">
        <f t="shared" si="1609"/>
        <v>90.988299759040174</v>
      </c>
      <c r="ALF217" s="9">
        <f t="shared" si="1137"/>
        <v>91.913445635546111</v>
      </c>
      <c r="ALG217" s="9">
        <f t="shared" si="1138"/>
        <v>90.053074083673593</v>
      </c>
      <c r="ALH217" s="115">
        <f t="shared" si="1610"/>
        <v>90.983259859609859</v>
      </c>
      <c r="ALI217" s="15">
        <f t="shared" si="1611"/>
        <v>1.1490515424671098E-4</v>
      </c>
      <c r="ALJ217" s="11"/>
      <c r="ALK217" s="11">
        <f t="shared" si="1782"/>
        <v>1.2113302555666299E-4</v>
      </c>
      <c r="ALL217" s="10">
        <f t="shared" si="1612"/>
        <v>91.033142454276629</v>
      </c>
      <c r="ALM217" s="9">
        <f t="shared" si="1139"/>
        <v>91.912965519512127</v>
      </c>
      <c r="ALN217" s="9">
        <f t="shared" si="1140"/>
        <v>90.144031084668285</v>
      </c>
      <c r="ALO217" s="115">
        <f t="shared" si="1613"/>
        <v>91.028498302090213</v>
      </c>
      <c r="ALP217" s="15">
        <f t="shared" si="1614"/>
        <v>1.0925757485565901E-4</v>
      </c>
      <c r="ALQ217" s="12"/>
      <c r="ALR217" s="11">
        <f t="shared" si="1783"/>
        <v>1.1547913990114327E-4</v>
      </c>
      <c r="ALS217" s="10">
        <f t="shared" si="1615"/>
        <v>91.078378492443449</v>
      </c>
      <c r="ALT217" s="9">
        <f t="shared" si="1141"/>
        <v>91.91253143898615</v>
      </c>
      <c r="ALU217" s="9">
        <f t="shared" si="1142"/>
        <v>90.23571808001293</v>
      </c>
      <c r="ALV217" s="115">
        <f t="shared" si="1616"/>
        <v>91.07412475949954</v>
      </c>
      <c r="ALW217" s="15">
        <f t="shared" si="1617"/>
        <v>1.0356775100212234E-4</v>
      </c>
      <c r="ALX217" s="12"/>
      <c r="ALY217" s="11">
        <f t="shared" si="1784"/>
        <v>1.0978329394374484E-4</v>
      </c>
      <c r="ALZ217" s="10">
        <f t="shared" si="1618"/>
        <v>91.12400285614487</v>
      </c>
      <c r="AMA217" s="9">
        <f t="shared" si="1143"/>
        <v>91.912141392579841</v>
      </c>
      <c r="AMB217" s="9">
        <f t="shared" si="1144"/>
        <v>90.328126944130616</v>
      </c>
      <c r="AMC217" s="115">
        <f t="shared" si="1619"/>
        <v>91.120134168355236</v>
      </c>
      <c r="AMD217" s="15">
        <f t="shared" si="1620"/>
        <v>9.7836060944318836E-5</v>
      </c>
      <c r="AME217" s="12"/>
      <c r="AMF217" s="11">
        <f t="shared" si="1785"/>
        <v>1.0404587006127557E-4</v>
      </c>
      <c r="AMG217" s="10">
        <f t="shared" si="1621"/>
        <v>91.170010460200515</v>
      </c>
      <c r="AMH217" s="9">
        <f t="shared" si="1145"/>
        <v>91.911793323770524</v>
      </c>
      <c r="AMI217" s="9">
        <f t="shared" si="1146"/>
        <v>90.421249473033782</v>
      </c>
      <c r="AMJ217" s="115">
        <f t="shared" si="1622"/>
        <v>91.166521398402153</v>
      </c>
      <c r="AMK217" s="15">
        <f t="shared" si="1623"/>
        <v>9.2062884378125325E-5</v>
      </c>
      <c r="AML217" s="12"/>
      <c r="AMM217" s="11">
        <f t="shared" si="1786"/>
        <v>9.8267252058752789E-5</v>
      </c>
      <c r="AMN217" s="10">
        <f t="shared" si="1624"/>
        <v>91.21639615282956</v>
      </c>
      <c r="AMO217" s="9">
        <f t="shared" si="1147"/>
        <v>91.911485121137474</v>
      </c>
      <c r="AMP217" s="9">
        <f t="shared" si="1148"/>
        <v>90.515077386505681</v>
      </c>
      <c r="AMQ217" s="115">
        <f t="shared" si="1625"/>
        <v>91.213281253821577</v>
      </c>
      <c r="AMR217" s="15">
        <f t="shared" si="1626"/>
        <v>8.6248602316921929E-5</v>
      </c>
      <c r="AMS217" s="12"/>
      <c r="AMT217" s="11">
        <f t="shared" si="1787"/>
        <v>9.2447825049063104E-5</v>
      </c>
      <c r="AMU217" s="10">
        <f t="shared" si="1627"/>
        <v>91.263154716873402</v>
      </c>
      <c r="AMV217" s="9">
        <f t="shared" si="1149"/>
        <v>91.911214618613542</v>
      </c>
      <c r="AMW217" s="9">
        <f t="shared" si="1150"/>
        <v>90.609602330347229</v>
      </c>
      <c r="AMX217" s="115">
        <f t="shared" si="1628"/>
        <v>91.260408474480386</v>
      </c>
      <c r="AMY217" s="15">
        <f t="shared" si="1629"/>
        <v>8.0393596968367833E-5</v>
      </c>
      <c r="AMZ217" s="12"/>
      <c r="ANA217" s="11">
        <f t="shared" si="1788"/>
        <v>8.6587975329562668E-5</v>
      </c>
      <c r="ANB217" s="10">
        <f t="shared" si="1630"/>
        <v>91.310280871058495</v>
      </c>
      <c r="ANC217" s="9">
        <f t="shared" si="1151"/>
        <v>91.91097959575167</v>
      </c>
      <c r="AND217" s="9">
        <f t="shared" si="1152"/>
        <v>90.704815878682382</v>
      </c>
      <c r="ANE217" s="115">
        <f t="shared" si="1631"/>
        <v>91.307897737217019</v>
      </c>
      <c r="ANF217" s="15">
        <f t="shared" si="1632"/>
        <v>7.4498251608468276E-5</v>
      </c>
      <c r="ANG217" s="12"/>
      <c r="ANH217" s="11">
        <f t="shared" si="1789"/>
        <v>8.0688090255998581E-5</v>
      </c>
      <c r="ANI217" s="10">
        <f t="shared" si="1633"/>
        <v>91.357769271295808</v>
      </c>
      <c r="ANJ217" s="9">
        <f t="shared" si="1153"/>
        <v>91.910777778006022</v>
      </c>
      <c r="ANK217" s="9">
        <f t="shared" si="1154"/>
        <v>90.800709536323254</v>
      </c>
      <c r="ANL217" s="115">
        <f t="shared" si="1634"/>
        <v>91.355743657164638</v>
      </c>
      <c r="ANM217" s="15">
        <f t="shared" si="1635"/>
        <v>6.856295045285406E-5</v>
      </c>
      <c r="ANN217" s="12"/>
      <c r="ANO217" s="11">
        <f t="shared" si="1790"/>
        <v>7.4748558113677639E-5</v>
      </c>
      <c r="ANP217" s="10">
        <f t="shared" si="1636"/>
        <v>91.40561451201728</v>
      </c>
      <c r="ANQ217" s="9">
        <f t="shared" si="1155"/>
        <v>91.910606837027288</v>
      </c>
      <c r="ANR217" s="9">
        <f t="shared" si="1156"/>
        <v>90.897274741188696</v>
      </c>
      <c r="ANS217" s="115">
        <f t="shared" si="1637"/>
        <v>91.403940789107992</v>
      </c>
      <c r="ANT217" s="15">
        <f t="shared" si="1638"/>
        <v>6.2588078525647171E-5</v>
      </c>
      <c r="ANU217" s="12"/>
      <c r="ANV217" s="11">
        <f t="shared" si="1791"/>
        <v>6.8769767986233762E-5</v>
      </c>
      <c r="ANW217" s="10">
        <f t="shared" si="1639"/>
        <v>91.453811127545976</v>
      </c>
      <c r="ANX217" s="9">
        <f t="shared" si="1157"/>
        <v>91.910464390971882</v>
      </c>
      <c r="ANY217" s="9">
        <f t="shared" si="1158"/>
        <v>90.994502866782199</v>
      </c>
      <c r="ANZ217" s="115">
        <f t="shared" si="1640"/>
        <v>91.452483628877047</v>
      </c>
      <c r="AOA217" s="15">
        <f t="shared" si="1641"/>
        <v>5.6574021525501885E-5</v>
      </c>
      <c r="AOB217" s="12"/>
      <c r="AOC217" s="11">
        <f t="shared" si="1792"/>
        <v>6.2752109621625211E-5</v>
      </c>
      <c r="AOD217" s="10">
        <f t="shared" si="1642"/>
        <v>91.502353593502605</v>
      </c>
      <c r="AOE217" s="9">
        <f t="shared" si="1159"/>
        <v>91.910348004824471</v>
      </c>
      <c r="AOF217" s="9">
        <f t="shared" si="1160"/>
        <v>91.092385224715926</v>
      </c>
      <c r="AOG217" s="115">
        <f t="shared" si="1643"/>
        <v>91.501366614770205</v>
      </c>
      <c r="AOH217" s="15">
        <f t="shared" si="1644"/>
        <v>5.0521165689637716E-5</v>
      </c>
      <c r="AOI217" s="12"/>
      <c r="AOJ217" s="11">
        <f t="shared" si="1875"/>
        <v>5.6695973296121817E-5</v>
      </c>
      <c r="AOK217" s="10">
        <f t="shared" si="1876"/>
        <v>91.551236328241714</v>
      </c>
      <c r="AOL217" s="9">
        <f t="shared" si="1161"/>
        <v>91.910255190733608</v>
      </c>
      <c r="AOM217" s="9">
        <f t="shared" si="1162"/>
        <v>91.190913067288591</v>
      </c>
      <c r="AON217" s="115">
        <f t="shared" si="1646"/>
        <v>91.550584129011099</v>
      </c>
      <c r="AOO217" s="15">
        <f t="shared" si="1877"/>
        <v>4.4429897655342633E-5</v>
      </c>
      <c r="AOP217" s="12"/>
      <c r="AOQ217" s="11">
        <f t="shared" si="1794"/>
        <v>5.0601749675825824E-5</v>
      </c>
      <c r="AOR217" s="10">
        <f t="shared" si="1648"/>
        <v>91.600453694321061</v>
      </c>
      <c r="AOS217" s="9">
        <f t="shared" si="1163"/>
        <v>91.910183408359913</v>
      </c>
      <c r="AOT217" s="9">
        <f t="shared" si="1164"/>
        <v>91.29007759010905</v>
      </c>
      <c r="AOU217" s="115">
        <f t="shared" si="1649"/>
        <v>91.600130499234481</v>
      </c>
      <c r="AOV217" s="15">
        <f t="shared" si="1650"/>
        <v>3.8300604319433033E-5</v>
      </c>
      <c r="AOW217" s="12"/>
      <c r="AOX217" s="11">
        <f t="shared" si="1878"/>
        <v>4.4469829676156415E-5</v>
      </c>
      <c r="AOY217" s="10">
        <f t="shared" si="1879"/>
        <v>91.649999999999991</v>
      </c>
      <c r="AOZ217" s="9">
        <f t="shared" si="1165"/>
        <v>91.910130065236345</v>
      </c>
      <c r="APA217" s="9"/>
      <c r="APB217" s="97">
        <f t="shared" si="1652"/>
        <v>91.649999999999991</v>
      </c>
      <c r="APC217" s="15">
        <f t="shared" si="1880"/>
        <v>3.2133672695763343E-5</v>
      </c>
      <c r="APD217" s="11"/>
      <c r="APE217" s="11"/>
    </row>
    <row r="218" spans="1:1097" x14ac:dyDescent="0.2">
      <c r="A218" s="183"/>
      <c r="B218" s="183"/>
      <c r="C218" s="1">
        <f t="shared" si="1654"/>
        <v>180</v>
      </c>
      <c r="D218" s="1">
        <f t="shared" si="1655"/>
        <v>6024.5844021139956</v>
      </c>
      <c r="E218" s="1">
        <f t="shared" si="1656"/>
        <v>-16317921.817764627</v>
      </c>
      <c r="F218" s="2">
        <f t="shared" si="1657"/>
        <v>113.16</v>
      </c>
      <c r="G218" s="8">
        <f t="shared" si="1658"/>
        <v>1.9810000000000001E-3</v>
      </c>
      <c r="H218" s="6">
        <f t="shared" si="1659"/>
        <v>0.14400020254000001</v>
      </c>
      <c r="I218" s="2">
        <f t="shared" si="1660"/>
        <v>3500</v>
      </c>
      <c r="J218" s="3">
        <f t="shared" si="1818"/>
        <v>58.333333333333336</v>
      </c>
      <c r="K218" s="3">
        <f t="shared" si="1819"/>
        <v>366.52</v>
      </c>
      <c r="L218" s="1">
        <f t="shared" si="1661"/>
        <v>0.82</v>
      </c>
      <c r="M218" s="1">
        <f t="shared" si="1662"/>
        <v>0.66</v>
      </c>
      <c r="N218" s="1">
        <f t="shared" si="1820"/>
        <v>0.54120000000000001</v>
      </c>
      <c r="O218" s="3">
        <f t="shared" si="1167"/>
        <v>7.5227878787878781</v>
      </c>
      <c r="P218" s="40">
        <f t="shared" si="1821"/>
        <v>570.9796</v>
      </c>
      <c r="Q218" s="1">
        <f t="shared" si="1663"/>
        <v>21.51</v>
      </c>
      <c r="R218" s="1">
        <f t="shared" si="1664"/>
        <v>151</v>
      </c>
      <c r="S218" s="2">
        <f t="shared" si="1665"/>
        <v>12587.54</v>
      </c>
      <c r="T218" s="1">
        <f t="shared" si="1881"/>
        <v>83.916933333333333</v>
      </c>
      <c r="U218" s="7">
        <f t="shared" si="1666"/>
        <v>9.1849501318337995E-2</v>
      </c>
      <c r="V218" s="7">
        <f t="shared" si="1822"/>
        <v>6.6258942829124593E-3</v>
      </c>
      <c r="W218" s="159">
        <f t="shared" si="1667"/>
        <v>3.4283282369456214E-2</v>
      </c>
      <c r="X218" s="40">
        <f t="shared" si="1823"/>
        <v>8095.2484858865882</v>
      </c>
      <c r="Y218" s="1">
        <f t="shared" si="1668"/>
        <v>0</v>
      </c>
      <c r="Z218" s="1">
        <f t="shared" si="1669"/>
        <v>113.16</v>
      </c>
      <c r="AA218" s="1">
        <f t="shared" si="1670"/>
        <v>91.649999999999991</v>
      </c>
      <c r="AB218" s="6">
        <f t="shared" si="1882"/>
        <v>0.2895550479995273</v>
      </c>
      <c r="AC218" s="1">
        <f t="shared" si="1671"/>
        <v>526.19133708825245</v>
      </c>
      <c r="AD218" s="40">
        <f t="shared" si="1824"/>
        <v>36363.626619283568</v>
      </c>
      <c r="AE218" s="1">
        <f t="shared" si="1825"/>
        <v>0.15947988387208822</v>
      </c>
      <c r="AF218" s="2">
        <f t="shared" si="1801"/>
        <v>33</v>
      </c>
      <c r="AG218" s="10">
        <f t="shared" si="1826"/>
        <v>5.2628361677789117</v>
      </c>
      <c r="AH218" s="12">
        <f t="shared" si="1827"/>
        <v>0.39621522864757841</v>
      </c>
      <c r="AI218" s="43">
        <f t="shared" si="1828"/>
        <v>-1.5802717919080506E-5</v>
      </c>
      <c r="AJ218" s="93">
        <f t="shared" si="1883"/>
        <v>3.9812717122198798E-6</v>
      </c>
      <c r="AK218" s="43">
        <f t="shared" si="1829"/>
        <v>0</v>
      </c>
      <c r="AL218" s="43">
        <f t="shared" si="1884"/>
        <v>3.4981270674321193E-4</v>
      </c>
      <c r="AM218" s="43"/>
      <c r="AN218" s="43">
        <f t="shared" si="1830"/>
        <v>0</v>
      </c>
      <c r="AO218" s="10">
        <f t="shared" si="1831"/>
        <v>93.363099297981591</v>
      </c>
      <c r="AP218" s="9"/>
      <c r="AQ218" s="9">
        <f t="shared" si="1832"/>
        <v>93.223651869487412</v>
      </c>
      <c r="AR218" s="104">
        <f t="shared" si="1171"/>
        <v>93.223651869487412</v>
      </c>
      <c r="AS218" s="15">
        <f t="shared" si="1833"/>
        <v>0</v>
      </c>
      <c r="AT218" s="49"/>
      <c r="AU218" s="11">
        <f t="shared" si="1834"/>
        <v>8.6130849708570212E-6</v>
      </c>
      <c r="AV218" s="10">
        <f t="shared" si="1835"/>
        <v>93.293374234912449</v>
      </c>
      <c r="AW218" s="9">
        <f t="shared" si="1836"/>
        <v>93.223651869487412</v>
      </c>
      <c r="AX218" s="9">
        <f t="shared" si="1837"/>
        <v>93.084330936408463</v>
      </c>
      <c r="AY218" s="97">
        <f t="shared" si="1175"/>
        <v>93.153991402947938</v>
      </c>
      <c r="AZ218" s="15">
        <f t="shared" si="1176"/>
        <v>8.6051054097872151E-6</v>
      </c>
      <c r="BA218" s="49"/>
      <c r="BB218" s="11">
        <f t="shared" si="1838"/>
        <v>1.7218523027022615E-5</v>
      </c>
      <c r="BC218" s="10">
        <f t="shared" si="1839"/>
        <v>93.223708377873777</v>
      </c>
      <c r="BD218" s="9">
        <f t="shared" si="1840"/>
        <v>93.223649176839444</v>
      </c>
      <c r="BE218" s="9">
        <f t="shared" si="1841"/>
        <v>92.94513594904177</v>
      </c>
      <c r="BF218" s="97">
        <f t="shared" si="1179"/>
        <v>93.084392562940607</v>
      </c>
      <c r="BG218" s="15">
        <f t="shared" si="1842"/>
        <v>1.7202265519288233E-5</v>
      </c>
      <c r="BH218" s="49"/>
      <c r="BI218" s="11">
        <f t="shared" si="1843"/>
        <v>2.5816014552788856E-5</v>
      </c>
      <c r="BJ218" s="10">
        <f t="shared" si="1844"/>
        <v>93.154098766619001</v>
      </c>
      <c r="BK218" s="9">
        <f t="shared" si="1845"/>
        <v>93.223638416189999</v>
      </c>
      <c r="BL218" s="9">
        <f t="shared" si="1846"/>
        <v>92.806066340979854</v>
      </c>
      <c r="BM218" s="97">
        <f t="shared" si="1184"/>
        <v>93.014852378584919</v>
      </c>
      <c r="BN218" s="15">
        <f t="shared" si="1847"/>
        <v>2.5791183305747989E-5</v>
      </c>
      <c r="BO218" s="49"/>
      <c r="BP218" s="11">
        <f t="shared" si="1848"/>
        <v>3.440526184056558E-5</v>
      </c>
      <c r="BQ218" s="10">
        <f t="shared" si="1849"/>
        <v>93.084542440374861</v>
      </c>
      <c r="BR218" s="9">
        <f t="shared" si="1850"/>
        <v>93.223614227646067</v>
      </c>
      <c r="BS218" s="9">
        <f t="shared" si="1851"/>
        <v>92.667121529292302</v>
      </c>
      <c r="BT218" s="97">
        <f t="shared" si="1189"/>
        <v>92.945367878469185</v>
      </c>
      <c r="BU218" s="15">
        <f t="shared" si="1852"/>
        <v>3.4371563721852679E-5</v>
      </c>
      <c r="BV218" s="12"/>
      <c r="BW218" s="11">
        <f t="shared" si="1853"/>
        <v>4.2985969125304891E-5</v>
      </c>
      <c r="BX218" s="10">
        <f t="shared" si="1854"/>
        <v>93.015036438293876</v>
      </c>
      <c r="BY218" s="9">
        <f t="shared" si="1855"/>
        <v>93.223571267497846</v>
      </c>
      <c r="BZ218" s="9">
        <f t="shared" si="1856"/>
        <v>92.528300914711153</v>
      </c>
      <c r="CA218" s="97">
        <f t="shared" si="1194"/>
        <v>92.875936091104506</v>
      </c>
      <c r="CB218" s="15">
        <f t="shared" si="1857"/>
        <v>4.2943113728925459E-5</v>
      </c>
      <c r="CC218" s="12"/>
      <c r="CD218" s="11">
        <f t="shared" si="1858"/>
        <v>5.1557842618223488E-5</v>
      </c>
      <c r="CE218" s="10">
        <f t="shared" si="1859"/>
        <v>92.945577799904697</v>
      </c>
      <c r="CF218" s="9">
        <f t="shared" si="1860"/>
        <v>93.223504208933392</v>
      </c>
      <c r="CG218" s="9">
        <f t="shared" si="1861"/>
        <v>92.389603881821515</v>
      </c>
      <c r="CH218" s="97">
        <f t="shared" si="1199"/>
        <v>92.806554045377453</v>
      </c>
      <c r="CI218" s="15">
        <f t="shared" si="1862"/>
        <v>5.1505542329288278E-5</v>
      </c>
      <c r="CJ218" s="12"/>
      <c r="CK218" s="11">
        <f t="shared" si="1863"/>
        <v>6.0120590539715687E-5</v>
      </c>
      <c r="CL218" s="10">
        <f t="shared" si="1864"/>
        <v>92.876163565561001</v>
      </c>
      <c r="CM218" s="9">
        <f t="shared" si="1865"/>
        <v>93.223407742745039</v>
      </c>
      <c r="CN218" s="9">
        <f t="shared" si="1866"/>
        <v>92.251029799254852</v>
      </c>
      <c r="CO218" s="97">
        <f t="shared" si="1204"/>
        <v>92.737218770999945</v>
      </c>
      <c r="CP218" s="15">
        <f t="shared" si="1867"/>
        <v>6.0058560597951347E-5</v>
      </c>
      <c r="CQ218" s="12"/>
      <c r="CR218" s="11">
        <f t="shared" si="1868"/>
        <v>6.8673923151608201E-5</v>
      </c>
      <c r="CS218" s="10">
        <f t="shared" si="1869"/>
        <v>92.806790776887539</v>
      </c>
      <c r="CT218" s="9">
        <f t="shared" si="1870"/>
        <v>93.223276578027424</v>
      </c>
      <c r="CU218" s="9">
        <f t="shared" si="882"/>
        <v>92.112578019887664</v>
      </c>
      <c r="CV218" s="97">
        <f t="shared" si="1208"/>
        <v>92.667927298957551</v>
      </c>
      <c r="CW218" s="15">
        <f t="shared" si="1871"/>
        <v>6.8601881713461821E-5</v>
      </c>
      <c r="CX218" s="12"/>
      <c r="CY218" s="11">
        <f t="shared" si="1210"/>
        <v>7.7217552788573992E-5</v>
      </c>
      <c r="CZ218" s="10">
        <f t="shared" si="1211"/>
        <v>92.737456477224654</v>
      </c>
      <c r="DA218" s="9">
        <f t="shared" si="883"/>
        <v>93.223105442866938</v>
      </c>
      <c r="DB218" s="9">
        <f t="shared" si="884"/>
        <v>91.974247881043496</v>
      </c>
      <c r="DC218" s="97">
        <f t="shared" si="1212"/>
        <v>92.59867666195521</v>
      </c>
      <c r="DD218" s="15">
        <f t="shared" si="1213"/>
        <v>7.7135220988011581E-5</v>
      </c>
      <c r="DE218" s="12"/>
      <c r="DF218" s="11">
        <f t="shared" si="1214"/>
        <v>8.5751193888826489E-5</v>
      </c>
      <c r="DG218" s="10">
        <f t="shared" si="1215"/>
        <v>92.668157712070155</v>
      </c>
      <c r="DH218" s="9">
        <f t="shared" si="885"/>
        <v>93.222889085022487</v>
      </c>
      <c r="DI218" s="9">
        <f t="shared" si="886"/>
        <v>91.836038704699476</v>
      </c>
      <c r="DJ218" s="97">
        <f t="shared" si="1216"/>
        <v>92.529463894860982</v>
      </c>
      <c r="DK218" s="15">
        <f t="shared" si="1217"/>
        <v>8.5658295896714776E-5</v>
      </c>
      <c r="DL218" s="12"/>
      <c r="DM218" s="11">
        <f t="shared" si="1218"/>
        <v>9.4274563024016703E-5</v>
      </c>
      <c r="DN218" s="10">
        <f t="shared" si="1219"/>
        <v>92.598891529519022</v>
      </c>
      <c r="DO218" s="9">
        <f t="shared" si="887"/>
        <v>93.222622272597405</v>
      </c>
      <c r="DP218" s="9">
        <f t="shared" si="888"/>
        <v>91.697949797695685</v>
      </c>
      <c r="DQ218" s="97">
        <f t="shared" si="1220"/>
        <v>92.460286035146538</v>
      </c>
      <c r="DR218" s="15">
        <f t="shared" si="1221"/>
        <v>9.4170826106195374E-5</v>
      </c>
      <c r="DS218" s="12"/>
      <c r="DT218" s="11">
        <f t="shared" si="1222"/>
        <v>1.0278737892840893E-4</v>
      </c>
      <c r="DU218" s="10">
        <f t="shared" si="1223"/>
        <v>92.529654980700116</v>
      </c>
      <c r="DV218" s="9">
        <f t="shared" si="889"/>
        <v>93.22229979470238</v>
      </c>
      <c r="DW218" s="9">
        <f t="shared" si="890"/>
        <v>91.559980451949471</v>
      </c>
      <c r="DX218" s="97">
        <f t="shared" si="1224"/>
        <v>92.391140123325926</v>
      </c>
      <c r="DY218" s="15">
        <f t="shared" si="1225"/>
        <v>1.0267253350227781E-4</v>
      </c>
      <c r="DZ218" s="12"/>
      <c r="EA218" s="11">
        <f t="shared" si="1226"/>
        <v>1.1128936252722083E-4</v>
      </c>
      <c r="EB218" s="10">
        <f t="shared" si="1227"/>
        <v>92.460445120210778</v>
      </c>
      <c r="EC218" s="9">
        <f t="shared" si="891"/>
        <v>93.221916462109249</v>
      </c>
      <c r="ED218" s="9">
        <f t="shared" si="892"/>
        <v>91.422129944671553</v>
      </c>
      <c r="EE218" s="97">
        <f t="shared" si="1228"/>
        <v>92.322023203390401</v>
      </c>
      <c r="EF218" s="15">
        <f t="shared" si="1229"/>
        <v>1.1116314221703496E-4</v>
      </c>
      <c r="EG218" s="12"/>
      <c r="EH218" s="11">
        <f t="shared" si="1230"/>
        <v>1.1978023696429122E-4</v>
      </c>
      <c r="EI218" s="10">
        <f t="shared" si="1231"/>
        <v>92.39125900654777</v>
      </c>
      <c r="EJ218" s="9">
        <f t="shared" si="893"/>
        <v>93.221467107895563</v>
      </c>
      <c r="EK218" s="9">
        <f t="shared" si="894"/>
        <v>91.284397538587541</v>
      </c>
      <c r="EL218" s="97">
        <f t="shared" si="1232"/>
        <v>92.252932323241552</v>
      </c>
      <c r="EM218" s="15">
        <f t="shared" si="1233"/>
        <v>1.1964237865490766E-4</v>
      </c>
      <c r="EN218" s="12"/>
      <c r="EO218" s="11">
        <f t="shared" si="1234"/>
        <v>1.282597276288577E-4</v>
      </c>
      <c r="EP218" s="10">
        <f t="shared" si="1235"/>
        <v>92.32209370253625</v>
      </c>
      <c r="EQ218" s="9">
        <f t="shared" si="895"/>
        <v>93.220946588079769</v>
      </c>
      <c r="ER218" s="9">
        <f t="shared" si="896"/>
        <v>91.146782482161356</v>
      </c>
      <c r="ES218" s="97">
        <f t="shared" si="1236"/>
        <v>92.183864535120563</v>
      </c>
      <c r="ET218" s="15">
        <f t="shared" si="1237"/>
        <v>1.2810997151814122E-4</v>
      </c>
      <c r="EU218" s="12"/>
      <c r="EV218" s="11">
        <f t="shared" si="1238"/>
        <v>1.3672756218165342E-4</v>
      </c>
      <c r="EW218" s="10">
        <f t="shared" si="1239"/>
        <v>92.252946275754965</v>
      </c>
      <c r="EX218" s="9">
        <f t="shared" si="897"/>
        <v>93.220349782246885</v>
      </c>
      <c r="EY218" s="9">
        <f t="shared" si="898"/>
        <v>91.009284009822423</v>
      </c>
      <c r="EZ218" s="97">
        <f t="shared" si="1240"/>
        <v>92.114816896034654</v>
      </c>
      <c r="FA218" s="15">
        <f t="shared" si="1241"/>
        <v>1.3656565183139691E-4</v>
      </c>
      <c r="FB218" s="12"/>
      <c r="FC218" s="11">
        <f t="shared" si="1242"/>
        <v>1.451834705801855E-4</v>
      </c>
      <c r="FD218" s="10">
        <f t="shared" si="1243"/>
        <v>92.183813798958568</v>
      </c>
      <c r="FE218" s="9">
        <f t="shared" si="899"/>
        <v>93.219671594164609</v>
      </c>
      <c r="FF218" s="9">
        <f t="shared" si="900"/>
        <v>90.871901342196125</v>
      </c>
      <c r="FG218" s="97">
        <f t="shared" si="1244"/>
        <v>92.045786468180367</v>
      </c>
      <c r="FH218" s="15">
        <f t="shared" si="1245"/>
        <v>1.4500915296557183E-4</v>
      </c>
      <c r="FI218" s="12"/>
      <c r="FJ218" s="11">
        <f t="shared" si="1246"/>
        <v>1.53627185103236E-4</v>
      </c>
      <c r="FK218" s="10">
        <f t="shared" si="1247"/>
        <v>92.114693350496722</v>
      </c>
      <c r="FL218" s="9">
        <f t="shared" si="901"/>
        <v>93.21890695238973</v>
      </c>
      <c r="FM218" s="9">
        <f t="shared" si="902"/>
        <v>90.734633686336281</v>
      </c>
      <c r="FN218" s="97">
        <f t="shared" si="1248"/>
        <v>91.976770319362998</v>
      </c>
      <c r="FO218" s="15">
        <f t="shared" si="1249"/>
        <v>1.534402106608953E-4</v>
      </c>
      <c r="FP218" s="12"/>
      <c r="FQ218" s="11">
        <f t="shared" si="1250"/>
        <v>1.6205844037464135E-4</v>
      </c>
      <c r="FR218" s="10">
        <f t="shared" si="1251"/>
        <v>92.045582014729362</v>
      </c>
      <c r="FS218" s="9">
        <f t="shared" si="903"/>
        <v>93.218050810864696</v>
      </c>
      <c r="FT218" s="9">
        <f t="shared" si="904"/>
        <v>90.597480235961726</v>
      </c>
      <c r="FU218" s="97">
        <f t="shared" si="1252"/>
        <v>91.907765523413218</v>
      </c>
      <c r="FV218" s="15">
        <f t="shared" si="1253"/>
        <v>1.6185856304915837E-4</v>
      </c>
      <c r="FW218" s="12"/>
      <c r="FX218" s="11">
        <f t="shared" si="1254"/>
        <v>1.7047697338622909E-4</v>
      </c>
      <c r="FY218" s="10">
        <f t="shared" si="1255"/>
        <v>91.976476882439044</v>
      </c>
      <c r="FZ218" s="9">
        <f t="shared" si="905"/>
        <v>93.217098149504253</v>
      </c>
      <c r="GA218" s="9">
        <f t="shared" si="906"/>
        <v>90.460440171694742</v>
      </c>
      <c r="GB218" s="97">
        <f t="shared" si="1256"/>
        <v>91.838769160599497</v>
      </c>
      <c r="GC218" s="15">
        <f t="shared" si="1257"/>
        <v>1.702639506752338E-4</v>
      </c>
      <c r="GD218" s="12"/>
      <c r="GE218" s="11">
        <f t="shared" si="1258"/>
        <v>1.7888252352003144E-4</v>
      </c>
      <c r="GF218" s="10">
        <f t="shared" si="1259"/>
        <v>91.907375051239256</v>
      </c>
      <c r="GG218" s="9">
        <f t="shared" si="907"/>
        <v>93.216043974772205</v>
      </c>
      <c r="GH218" s="9">
        <f t="shared" si="908"/>
        <v>90.3235126613029</v>
      </c>
      <c r="GI218" s="97">
        <f t="shared" si="1260"/>
        <v>91.769778318037552</v>
      </c>
      <c r="GJ218" s="15">
        <f t="shared" si="1261"/>
        <v>1.7865611651774496E-4</v>
      </c>
      <c r="GK218" s="12"/>
      <c r="GL218" s="11">
        <f t="shared" si="1872"/>
        <v>1.8727483256967913E-4</v>
      </c>
      <c r="GM218" s="10">
        <f t="shared" si="1873"/>
        <v>91.838273625979411</v>
      </c>
      <c r="GN218" s="9">
        <f t="shared" si="909"/>
        <v>93.214883320247978</v>
      </c>
      <c r="GO218" s="9">
        <f t="shared" si="1885"/>
        <v>90.186696859941819</v>
      </c>
      <c r="GP218" s="115">
        <f t="shared" si="1264"/>
        <v>91.700790090094898</v>
      </c>
      <c r="GQ218" s="15">
        <f t="shared" si="1874"/>
        <v>1.8703480600907791E-4</v>
      </c>
      <c r="GR218" s="12"/>
      <c r="GS218" s="11">
        <f t="shared" si="1266"/>
        <v>1.9565364476112609E-4</v>
      </c>
      <c r="GT218" s="10">
        <f t="shared" si="1267"/>
        <v>91.769169719145225</v>
      </c>
      <c r="GU218" s="9">
        <f t="shared" si="911"/>
        <v>93.213611247183081</v>
      </c>
      <c r="GV218" s="9">
        <f t="shared" si="1886"/>
        <v>90.049991910402923</v>
      </c>
      <c r="GW218" s="115">
        <f t="shared" si="1268"/>
        <v>91.631801578793002</v>
      </c>
      <c r="GX218" s="15">
        <f t="shared" si="1269"/>
        <v>1.9539976705444391E-4</v>
      </c>
      <c r="GY218" s="12"/>
      <c r="GZ218" s="11">
        <f t="shared" si="1270"/>
        <v>2.0401870677243722E-4</v>
      </c>
      <c r="HA218" s="10">
        <f t="shared" si="1271"/>
        <v>91.700060451256519</v>
      </c>
      <c r="HB218" s="9">
        <f t="shared" si="913"/>
        <v>93.212222845047322</v>
      </c>
      <c r="HC218" s="9">
        <f t="shared" si="914"/>
        <v>89.91339694336034</v>
      </c>
      <c r="HD218" s="97">
        <f t="shared" si="1272"/>
        <v>91.562809894203838</v>
      </c>
      <c r="HE218" s="15">
        <f t="shared" si="1273"/>
        <v>2.0375075005036621E-4</v>
      </c>
      <c r="HF218" s="12"/>
      <c r="HG218" s="11">
        <f t="shared" si="1274"/>
        <v>2.1236976775301748E-4</v>
      </c>
      <c r="HH218" s="10">
        <f t="shared" si="1275"/>
        <v>91.630942951259414</v>
      </c>
      <c r="HI218" s="9">
        <f t="shared" si="915"/>
        <v>93.21071323206472</v>
      </c>
      <c r="HJ218" s="9">
        <f t="shared" si="916"/>
        <v>89.776911077622202</v>
      </c>
      <c r="HK218" s="97">
        <f t="shared" si="1276"/>
        <v>91.493812154843454</v>
      </c>
      <c r="HL218" s="15">
        <f t="shared" si="1277"/>
        <v>2.1208750790226443E-4</v>
      </c>
      <c r="HM218" s="12"/>
      <c r="HN218" s="11">
        <f t="shared" si="1278"/>
        <v>2.2070657934192134E-4</v>
      </c>
      <c r="HO218" s="10">
        <f t="shared" si="1279"/>
        <v>91.56181435691559</v>
      </c>
      <c r="HP218" s="9">
        <f t="shared" si="917"/>
        <v>93.2090775557391</v>
      </c>
      <c r="HQ218" s="9">
        <f t="shared" si="1887"/>
        <v>89.640533420383491</v>
      </c>
      <c r="HR218" s="115">
        <f t="shared" si="1280"/>
        <v>91.424805488061295</v>
      </c>
      <c r="HS218" s="15">
        <f t="shared" si="1281"/>
        <v>2.2040979604128749E-4</v>
      </c>
      <c r="HT218" s="12"/>
      <c r="HU218" s="11">
        <f t="shared" si="1672"/>
        <v>2.2902889568544605E-4</v>
      </c>
      <c r="HV218" s="10">
        <f t="shared" si="1282"/>
        <v>91.492671815187094</v>
      </c>
      <c r="HW218" s="9">
        <f t="shared" si="1888"/>
        <v>93.207310993369177</v>
      </c>
      <c r="HX218" s="9">
        <f t="shared" si="920"/>
        <v>89.504263067479854</v>
      </c>
      <c r="HY218" s="115">
        <f t="shared" si="1283"/>
        <v>91.355787030424523</v>
      </c>
      <c r="HZ218" s="15">
        <f t="shared" si="1284"/>
        <v>2.2871737244046757E-4</v>
      </c>
      <c r="IA218" s="12"/>
      <c r="IB218" s="11">
        <f t="shared" si="1673"/>
        <v>2.3733647345401543E-4</v>
      </c>
      <c r="IC218" s="10">
        <f t="shared" si="1285"/>
        <v>91.423512482616417</v>
      </c>
      <c r="ID218" s="9">
        <f t="shared" si="1889"/>
        <v>93.20540875255324</v>
      </c>
      <c r="IE218" s="9">
        <f t="shared" si="922"/>
        <v>89.368099103644269</v>
      </c>
      <c r="IF218" s="115">
        <f t="shared" si="1286"/>
        <v>91.286753928098761</v>
      </c>
      <c r="IG218" s="15">
        <f t="shared" si="1287"/>
        <v>2.3700999763002925E-4</v>
      </c>
      <c r="IH218" s="12"/>
      <c r="II218" s="11">
        <f t="shared" si="1674"/>
        <v>2.4562907185825305E-4</v>
      </c>
      <c r="IJ218" s="10">
        <f t="shared" si="1288"/>
        <v>91.354333525702728</v>
      </c>
      <c r="IK218" s="9">
        <f t="shared" si="1890"/>
        <v>93.203366071683291</v>
      </c>
      <c r="IL218" s="9">
        <f t="shared" si="924"/>
        <v>89.232040602764869</v>
      </c>
      <c r="IM218" s="115">
        <f t="shared" si="1289"/>
        <v>91.21770333722408</v>
      </c>
      <c r="IN218" s="15">
        <f t="shared" si="1290"/>
        <v>2.4528743471198615E-4</v>
      </c>
      <c r="IO218" s="12"/>
      <c r="IP218" s="11">
        <f t="shared" si="1675"/>
        <v>2.5390645266433351E-4</v>
      </c>
      <c r="IQ218" s="10">
        <f t="shared" si="1291"/>
        <v>91.285132121273406</v>
      </c>
      <c r="IR218" s="9">
        <f t="shared" si="1891"/>
        <v>93.201178220428559</v>
      </c>
      <c r="IS218" s="9">
        <f t="shared" si="926"/>
        <v>89.096086628143951</v>
      </c>
      <c r="IT218" s="115">
        <f t="shared" si="1292"/>
        <v>91.148632424286262</v>
      </c>
      <c r="IU218" s="15">
        <f t="shared" si="1293"/>
        <v>2.5354944937400561E-4</v>
      </c>
      <c r="IV218" s="12"/>
      <c r="IW218" s="11">
        <f t="shared" si="1676"/>
        <v>2.6216838020860555E-4</v>
      </c>
      <c r="IX218" s="10">
        <f t="shared" si="1294"/>
        <v>91.215905456850891</v>
      </c>
      <c r="IY218" s="9">
        <f t="shared" si="1892"/>
        <v>93.198840500208533</v>
      </c>
      <c r="IZ218" s="9">
        <f t="shared" si="928"/>
        <v>88.960236232759414</v>
      </c>
      <c r="JA218" s="115">
        <f t="shared" si="1295"/>
        <v>91.079538366483973</v>
      </c>
      <c r="JB218" s="15">
        <f t="shared" si="1296"/>
        <v>2.6179580990248681E-4</v>
      </c>
      <c r="JC218" s="12"/>
      <c r="JD218" s="11">
        <f t="shared" si="1677"/>
        <v>2.7041462141142662E-4</v>
      </c>
      <c r="JE218" s="10">
        <f t="shared" si="1297"/>
        <v>91.146650731015384</v>
      </c>
      <c r="JF218" s="9">
        <f t="shared" si="1893"/>
        <v>93.196348244655198</v>
      </c>
      <c r="JG218" s="9">
        <f t="shared" si="930"/>
        <v>88.82448845952662</v>
      </c>
      <c r="JH218" s="115">
        <f t="shared" si="1298"/>
        <v>91.010418352090909</v>
      </c>
      <c r="JI218" s="15">
        <f t="shared" si="1299"/>
        <v>2.700262871949244E-4</v>
      </c>
      <c r="JJ218" s="12"/>
      <c r="JK218" s="11">
        <f t="shared" si="1678"/>
        <v>2.7864494579030088E-4</v>
      </c>
      <c r="JL218" s="10">
        <f t="shared" si="1300"/>
        <v>91.077365153762472</v>
      </c>
      <c r="JM218" s="9">
        <f t="shared" si="1894"/>
        <v>93.193696820064744</v>
      </c>
      <c r="JN218" s="9">
        <f t="shared" si="932"/>
        <v>88.688842341560942</v>
      </c>
      <c r="JO218" s="115">
        <f t="shared" si="1301"/>
        <v>90.941269580812843</v>
      </c>
      <c r="JP218" s="15">
        <f t="shared" si="1302"/>
        <v>2.782406547716016E-4</v>
      </c>
      <c r="JQ218" s="12"/>
      <c r="JR218" s="11">
        <f t="shared" si="1679"/>
        <v>2.868591254723288E-4</v>
      </c>
      <c r="JS218" s="10">
        <f t="shared" si="1303"/>
        <v>91.008045946855702</v>
      </c>
      <c r="JT218" s="9">
        <f t="shared" si="1895"/>
        <v>93.190881625838486</v>
      </c>
      <c r="JU218" s="9">
        <f t="shared" si="934"/>
        <v>88.553296902442938</v>
      </c>
      <c r="JV218" s="115">
        <f t="shared" si="1304"/>
        <v>90.872089264140712</v>
      </c>
      <c r="JW218" s="15">
        <f t="shared" si="1305"/>
        <v>2.8643868878644072E-4</v>
      </c>
      <c r="JX218" s="12"/>
      <c r="JY218" s="11">
        <f t="shared" si="1680"/>
        <v>2.9505693520582487E-4</v>
      </c>
      <c r="JZ218" s="10">
        <f t="shared" si="1306"/>
        <v>90.938690344175171</v>
      </c>
      <c r="KA218" s="9">
        <f t="shared" si="1896"/>
        <v>93.187898094913123</v>
      </c>
      <c r="KB218" s="9">
        <f t="shared" si="936"/>
        <v>88.417851156483707</v>
      </c>
      <c r="KC218" s="115">
        <f t="shared" si="1307"/>
        <v>90.802874625698422</v>
      </c>
      <c r="KD218" s="15">
        <f t="shared" si="1308"/>
        <v>2.9462016803718833E-4</v>
      </c>
      <c r="KE218" s="12"/>
      <c r="KF218" s="11">
        <f t="shared" si="1681"/>
        <v>3.0323815237127678E-4</v>
      </c>
      <c r="KG218" s="10">
        <f t="shared" si="1309"/>
        <v>90.86929559206078</v>
      </c>
      <c r="KH218" s="9">
        <f t="shared" si="1897"/>
        <v>93.184741694180246</v>
      </c>
      <c r="KI218" s="9">
        <f t="shared" si="938"/>
        <v>88.282504108990182</v>
      </c>
      <c r="KJ218" s="115">
        <f t="shared" si="1310"/>
        <v>90.733622901585221</v>
      </c>
      <c r="KK218" s="15">
        <f t="shared" si="1311"/>
        <v>3.027848739749438E-4</v>
      </c>
      <c r="KL218" s="12"/>
      <c r="KM218" s="11">
        <f t="shared" si="1682"/>
        <v>3.1140255699163588E-4</v>
      </c>
      <c r="KN218" s="10">
        <f t="shared" si="1312"/>
        <v>90.799858949650101</v>
      </c>
      <c r="KO218" s="9">
        <f t="shared" si="1898"/>
        <v>93.181407924895126</v>
      </c>
      <c r="KP218" s="9">
        <f t="shared" si="940"/>
        <v>88.147254756531723</v>
      </c>
      <c r="KQ218" s="115">
        <f t="shared" si="1313"/>
        <v>90.664331340713431</v>
      </c>
      <c r="KR218" s="15">
        <f t="shared" si="1314"/>
        <v>3.1093259071293661E-4</v>
      </c>
      <c r="KS218" s="12"/>
      <c r="KT218" s="11">
        <f t="shared" si="1683"/>
        <v>3.1954993174186365E-4</v>
      </c>
      <c r="KU218" s="10">
        <f t="shared" si="1315"/>
        <v>90.730377689211537</v>
      </c>
      <c r="KV218" s="9">
        <f t="shared" si="1899"/>
        <v>93.177892323074744</v>
      </c>
      <c r="KW218" s="9">
        <f t="shared" si="942"/>
        <v>88.012102087208788</v>
      </c>
      <c r="KX218" s="115">
        <f t="shared" si="1316"/>
        <v>90.594997205141766</v>
      </c>
      <c r="KY218" s="15">
        <f t="shared" si="1317"/>
        <v>3.1906310503452076E-4</v>
      </c>
      <c r="KZ218" s="12"/>
      <c r="LA218" s="11">
        <f t="shared" si="1684"/>
        <v>3.2768006195769099E-4</v>
      </c>
      <c r="LB218" s="10">
        <f t="shared" si="1318"/>
        <v>90.660849096473129</v>
      </c>
      <c r="LC218" s="9">
        <f t="shared" si="1900"/>
        <v>93.174190459885125</v>
      </c>
      <c r="LD218" s="9">
        <f t="shared" si="944"/>
        <v>87.877045080919316</v>
      </c>
      <c r="LE218" s="115">
        <f t="shared" si="1319"/>
        <v>90.525617770402221</v>
      </c>
      <c r="LF218" s="15">
        <f t="shared" si="1320"/>
        <v>3.2717620640064065E-4</v>
      </c>
      <c r="LG218" s="12"/>
      <c r="LH218" s="11">
        <f t="shared" si="1685"/>
        <v>3.3579273564385525E-4</v>
      </c>
      <c r="LI218" s="10">
        <f t="shared" si="1321"/>
        <v>90.591270470944835</v>
      </c>
      <c r="LJ218" s="9">
        <f t="shared" si="1901"/>
        <v>93.170297942017854</v>
      </c>
      <c r="LK218" s="9">
        <f t="shared" si="946"/>
        <v>87.742082709627596</v>
      </c>
      <c r="LL218" s="115">
        <f t="shared" si="1322"/>
        <v>90.456190325822718</v>
      </c>
      <c r="LM218" s="15">
        <f t="shared" si="1323"/>
        <v>3.3527168695648605E-4</v>
      </c>
      <c r="LN218" s="12"/>
      <c r="LO218" s="11">
        <f t="shared" si="1686"/>
        <v>3.4388774348151493E-4</v>
      </c>
      <c r="LP218" s="10">
        <f t="shared" si="1324"/>
        <v>90.521639126236664</v>
      </c>
      <c r="LQ218" s="9">
        <f t="shared" si="1902"/>
        <v>93.166210412055932</v>
      </c>
      <c r="LR218" s="9">
        <f t="shared" si="948"/>
        <v>87.607213937632466</v>
      </c>
      <c r="LS218" s="115">
        <f t="shared" si="1325"/>
        <v>90.386712174844206</v>
      </c>
      <c r="LT218" s="15">
        <f t="shared" si="1326"/>
        <v>3.4334934153751508E-4</v>
      </c>
      <c r="LU218" s="12"/>
      <c r="LV218" s="11">
        <f t="shared" si="1687"/>
        <v>3.5196487883503645E-4</v>
      </c>
      <c r="LW218" s="10">
        <f t="shared" si="1327"/>
        <v>90.451952390371147</v>
      </c>
      <c r="LX218" s="9">
        <f t="shared" si="1903"/>
        <v>93.161923548828895</v>
      </c>
      <c r="LY218" s="9">
        <f t="shared" si="950"/>
        <v>87.472437721835846</v>
      </c>
      <c r="LZ218" s="115">
        <f t="shared" si="1328"/>
        <v>90.317180635332363</v>
      </c>
      <c r="MA218" s="15">
        <f t="shared" si="1329"/>
        <v>3.5140896767481706E-4</v>
      </c>
      <c r="MB218" s="12"/>
      <c r="MC218" s="11">
        <f t="shared" si="1688"/>
        <v>3.6002393775811021E-4</v>
      </c>
      <c r="MD218" s="10">
        <f t="shared" si="1330"/>
        <v>90.38220760609056</v>
      </c>
      <c r="ME218" s="9">
        <f t="shared" si="1904"/>
        <v>93.157433067757211</v>
      </c>
      <c r="MF218" s="9">
        <f t="shared" si="952"/>
        <v>87.337753012011433</v>
      </c>
      <c r="MG218" s="115">
        <f t="shared" si="1331"/>
        <v>90.247593039884322</v>
      </c>
      <c r="MH218" s="15">
        <f t="shared" si="1332"/>
        <v>3.5945036559976632E-4</v>
      </c>
      <c r="MI218" s="12"/>
      <c r="MJ218" s="11">
        <f t="shared" si="1689"/>
        <v>3.6806471899917821E-4</v>
      </c>
      <c r="MK218" s="10">
        <f t="shared" si="1333"/>
        <v>90.312402131158905</v>
      </c>
      <c r="ML218" s="9">
        <f t="shared" si="1905"/>
        <v>93.15273472118605</v>
      </c>
      <c r="MM218" s="9">
        <f t="shared" si="954"/>
        <v>87.203158751072806</v>
      </c>
      <c r="MN218" s="115">
        <f t="shared" si="1334"/>
        <v>90.177946736129428</v>
      </c>
      <c r="MO218" s="15">
        <f t="shared" si="1335"/>
        <v>3.6747333824810004E-4</v>
      </c>
      <c r="MP218" s="12"/>
      <c r="MQ218" s="11">
        <f t="shared" si="1690"/>
        <v>3.7608702400624262E-4</v>
      </c>
      <c r="MR218" s="10">
        <f t="shared" si="1336"/>
        <v>90.242533338658248</v>
      </c>
      <c r="MS218" s="9">
        <f t="shared" si="1906"/>
        <v>93.147824298708329</v>
      </c>
      <c r="MT218" s="9">
        <f t="shared" si="956"/>
        <v>87.068653875342022</v>
      </c>
      <c r="MU218" s="115">
        <f t="shared" si="1337"/>
        <v>90.108239087025169</v>
      </c>
      <c r="MV218" s="15">
        <f t="shared" si="1338"/>
        <v>3.754776912632678E-4</v>
      </c>
      <c r="MW218" s="12"/>
      <c r="MX218" s="11">
        <f t="shared" si="1691"/>
        <v>3.840906569309837E-4</v>
      </c>
      <c r="MY218" s="10">
        <f t="shared" si="1339"/>
        <v>90.172598617279959</v>
      </c>
      <c r="MZ218" s="9">
        <f t="shared" si="1907"/>
        <v>93.142697627477162</v>
      </c>
      <c r="NA218" s="9">
        <f t="shared" si="1908"/>
        <v>86.934237314817707</v>
      </c>
      <c r="NB218" s="115">
        <f t="shared" si="1340"/>
        <v>90.038467471147442</v>
      </c>
      <c r="NC218" s="15">
        <f t="shared" si="1341"/>
        <v>3.8346323299917162E-4</v>
      </c>
      <c r="ND218" s="12"/>
      <c r="NE218" s="11">
        <f t="shared" si="1692"/>
        <v>3.9207542463224286E-4</v>
      </c>
      <c r="NF218" s="10">
        <f t="shared" si="1342"/>
        <v>90.102595371610391</v>
      </c>
      <c r="NG218" s="9">
        <f t="shared" si="959"/>
        <v>93.137350572507756</v>
      </c>
      <c r="NH218" s="9">
        <f t="shared" si="1909"/>
        <v>86.799907993441877</v>
      </c>
      <c r="NI218" s="115">
        <f t="shared" si="1343"/>
        <v>89.968629282974817</v>
      </c>
      <c r="NJ218" s="15">
        <f t="shared" si="1344"/>
        <v>3.9142977452234469E-4</v>
      </c>
      <c r="NK218" s="12"/>
      <c r="NL218" s="11">
        <f t="shared" si="1693"/>
        <v>4.000411366789279E-4</v>
      </c>
      <c r="NM218" s="10">
        <f t="shared" si="1345"/>
        <v>90.032521022410634</v>
      </c>
      <c r="NN218" s="9">
        <f t="shared" si="961"/>
        <v>93.131779036968666</v>
      </c>
      <c r="NO218" s="9">
        <f t="shared" si="1910"/>
        <v>86.66566482936841</v>
      </c>
      <c r="NP218" s="115">
        <f t="shared" si="1346"/>
        <v>89.898721933168531</v>
      </c>
      <c r="NQ218" s="15">
        <f t="shared" si="1347"/>
        <v>3.9937712961334157E-4</v>
      </c>
      <c r="NR218" s="12"/>
      <c r="NS218" s="11">
        <f t="shared" si="1694"/>
        <v>4.0798760535216521E-4</v>
      </c>
      <c r="NT218" s="10">
        <f t="shared" si="1348"/>
        <v>89.962373006891781</v>
      </c>
      <c r="NU218" s="9">
        <f t="shared" si="963"/>
        <v>93.125978962462611</v>
      </c>
      <c r="NV218" s="9">
        <f t="shared" si="1911"/>
        <v>86.531506735227765</v>
      </c>
      <c r="NW218" s="115">
        <f t="shared" si="1349"/>
        <v>89.828742848845195</v>
      </c>
      <c r="NX218" s="15">
        <f t="shared" si="1350"/>
        <v>4.0730511476774067E-4</v>
      </c>
      <c r="NY218" s="12"/>
      <c r="NZ218" s="11">
        <f t="shared" si="1695"/>
        <v>4.1591464564701293E-4</v>
      </c>
      <c r="OA218" s="10">
        <f t="shared" si="1351"/>
        <v>89.892148778983113</v>
      </c>
      <c r="OB218" s="9">
        <f t="shared" si="965"/>
        <v>93.119946329296781</v>
      </c>
      <c r="OC218" s="9">
        <f t="shared" si="1912"/>
        <v>86.397432618394348</v>
      </c>
      <c r="OD218" s="115">
        <f t="shared" si="1352"/>
        <v>89.758689473845564</v>
      </c>
      <c r="OE218" s="15">
        <f t="shared" si="1353"/>
        <v>4.1521354919633364E-4</v>
      </c>
      <c r="OF218" s="12"/>
      <c r="OG218" s="11">
        <f t="shared" si="1696"/>
        <v>4.2382207527338108E-4</v>
      </c>
      <c r="OH218" s="10">
        <f t="shared" si="1354"/>
        <v>89.821845809596311</v>
      </c>
      <c r="OI218" s="9">
        <f t="shared" si="967"/>
        <v>93.113677156742682</v>
      </c>
      <c r="OJ218" s="9">
        <f t="shared" si="1913"/>
        <v>86.263441381250118</v>
      </c>
      <c r="OK218" s="115">
        <f t="shared" si="1355"/>
        <v>89.6885592689964</v>
      </c>
      <c r="OL218" s="15">
        <f t="shared" si="1356"/>
        <v>4.2310225482487639E-4</v>
      </c>
      <c r="OM218" s="12"/>
      <c r="ON218" s="11">
        <f t="shared" si="1697"/>
        <v>4.3170971465651063E-4</v>
      </c>
      <c r="OO218" s="10">
        <f t="shared" si="1357"/>
        <v>89.751461586882627</v>
      </c>
      <c r="OP218" s="9">
        <f t="shared" si="969"/>
        <v>93.107167503285694</v>
      </c>
      <c r="OQ218" s="9">
        <f t="shared" si="1914"/>
        <v>86.129531921449782</v>
      </c>
      <c r="OR218" s="115">
        <f t="shared" si="1358"/>
        <v>89.618349712367745</v>
      </c>
      <c r="OS218" s="15">
        <f t="shared" si="1359"/>
        <v>4.3097105629313551E-4</v>
      </c>
      <c r="OT218" s="12"/>
      <c r="OU218" s="11">
        <f t="shared" si="1698"/>
        <v>4.3957738693672764E-4</v>
      </c>
      <c r="OV218" s="10">
        <f t="shared" si="1360"/>
        <v>89.680993616485608</v>
      </c>
      <c r="OW218" s="9">
        <f t="shared" si="971"/>
        <v>93.100413466864211</v>
      </c>
      <c r="OX218" s="9">
        <f t="shared" si="1915"/>
        <v>85.995703132183166</v>
      </c>
      <c r="OY218" s="115">
        <f t="shared" si="1361"/>
        <v>89.548058299523689</v>
      </c>
      <c r="OZ218" s="15">
        <f t="shared" si="1362"/>
        <v>4.3881978095345269E-4</v>
      </c>
      <c r="PA218" s="12"/>
      <c r="PB218" s="11">
        <f t="shared" si="1699"/>
        <v>4.4742491796870981E-4</v>
      </c>
      <c r="PC218" s="10">
        <f t="shared" si="1363"/>
        <v>89.610439421787305</v>
      </c>
      <c r="PD218" s="9">
        <f t="shared" si="973"/>
        <v>93.093411185098574</v>
      </c>
      <c r="PE218" s="9">
        <f t="shared" si="1916"/>
        <v>85.861953902437179</v>
      </c>
      <c r="PF218" s="115">
        <f t="shared" si="1364"/>
        <v>89.477682543767884</v>
      </c>
      <c r="PG218" s="15">
        <f t="shared" si="1365"/>
        <v>4.466482588686958E-4</v>
      </c>
      <c r="PH218" s="12"/>
      <c r="PI218" s="11">
        <f t="shared" si="1700"/>
        <v>4.5525213632015027E-4</v>
      </c>
      <c r="PJ218" s="10">
        <f t="shared" si="1366"/>
        <v>89.539796544149112</v>
      </c>
      <c r="PK218" s="9">
        <f t="shared" si="975"/>
        <v>93.086156835509783</v>
      </c>
      <c r="PL218" s="9">
        <f t="shared" si="1917"/>
        <v>85.728283117257178</v>
      </c>
      <c r="PM218" s="115">
        <f t="shared" si="1367"/>
        <v>89.407219976383487</v>
      </c>
      <c r="PN218" s="15">
        <f t="shared" si="1368"/>
        <v>4.5445632280963639E-4</v>
      </c>
      <c r="PO218" s="12"/>
      <c r="PP218" s="11">
        <f t="shared" si="1701"/>
        <v>4.6305887326981792E-4</v>
      </c>
      <c r="PQ218" s="10">
        <f t="shared" si="1369"/>
        <v>89.469062543147203</v>
      </c>
      <c r="PR218" s="9">
        <f t="shared" si="977"/>
        <v>93.078646635728049</v>
      </c>
      <c r="PS218" s="9">
        <f t="shared" si="1918"/>
        <v>85.594689658005876</v>
      </c>
      <c r="PT218" s="115">
        <f t="shared" si="1370"/>
        <v>89.33666814686697</v>
      </c>
      <c r="PU218" s="15">
        <f t="shared" si="1371"/>
        <v>4.6224380825183025E-4</v>
      </c>
      <c r="PV218" s="12"/>
      <c r="PW218" s="11">
        <f t="shared" si="1702"/>
        <v>4.7084496280512604E-4</v>
      </c>
      <c r="PX218" s="10">
        <f t="shared" si="1372"/>
        <v>89.398234996801705</v>
      </c>
      <c r="PY218" s="9">
        <f t="shared" si="979"/>
        <v>93.070876843691309</v>
      </c>
      <c r="PZ218" s="9">
        <f t="shared" si="1919"/>
        <v>85.461172402621528</v>
      </c>
      <c r="QA218" s="115">
        <f t="shared" si="1373"/>
        <v>89.266024623156426</v>
      </c>
      <c r="QB218" s="15">
        <f t="shared" si="1374"/>
        <v>4.7001055337193609E-4</v>
      </c>
      <c r="QC218" s="12"/>
      <c r="QD218" s="11">
        <f t="shared" si="1703"/>
        <v>4.7861024161913065E-4</v>
      </c>
      <c r="QE218" s="10">
        <f t="shared" si="1375"/>
        <v>89.327311501800452</v>
      </c>
      <c r="QF218" s="9">
        <f t="shared" si="981"/>
        <v>93.062843757833718</v>
      </c>
      <c r="QG218" s="9">
        <f t="shared" si="1920"/>
        <v>85.327730225875143</v>
      </c>
      <c r="QH218" s="115">
        <f t="shared" si="1376"/>
        <v>89.195286991854431</v>
      </c>
      <c r="QI218" s="15">
        <f t="shared" si="1377"/>
        <v>4.7775639904347103E-4</v>
      </c>
      <c r="QJ218" s="12"/>
      <c r="QK218" s="11">
        <f t="shared" si="1704"/>
        <v>4.8635454910695618E-4</v>
      </c>
      <c r="QL218" s="10">
        <f t="shared" si="1378"/>
        <v>89.256289673717234</v>
      </c>
      <c r="QM218" s="9">
        <f t="shared" si="983"/>
        <v>93.054543717264167</v>
      </c>
      <c r="QN218" s="9">
        <f t="shared" si="1921"/>
        <v>85.194361999625357</v>
      </c>
      <c r="QO218" s="115">
        <f t="shared" si="1379"/>
        <v>89.124452858444755</v>
      </c>
      <c r="QP218" s="15">
        <f t="shared" si="1380"/>
        <v>4.8548118883209179E-4</v>
      </c>
      <c r="QQ218" s="12"/>
      <c r="QR218" s="11">
        <f t="shared" si="1705"/>
        <v>4.9407772736173171E-4</v>
      </c>
      <c r="QS218" s="10">
        <f t="shared" si="1381"/>
        <v>89.185167147223979</v>
      </c>
      <c r="QT218" s="9">
        <f t="shared" si="985"/>
        <v>93.045973101935019</v>
      </c>
      <c r="QU218" s="9">
        <f t="shared" si="1922"/>
        <v>85.061066593071644</v>
      </c>
      <c r="QV218" s="115">
        <f t="shared" si="1382"/>
        <v>89.053519847503338</v>
      </c>
      <c r="QW218" s="15">
        <f t="shared" si="1383"/>
        <v>4.9318476899037748E-4</v>
      </c>
      <c r="QX218" s="12"/>
      <c r="QY218" s="11">
        <f t="shared" si="1706"/>
        <v>5.0177962117003917E-4</v>
      </c>
      <c r="QZ218" s="10">
        <f t="shared" si="1384"/>
        <v>89.113941576297094</v>
      </c>
      <c r="RA218" s="9">
        <f t="shared" si="987"/>
        <v>93.037128332801004</v>
      </c>
      <c r="RB218" s="9">
        <f t="shared" si="1923"/>
        <v>84.927842873007165</v>
      </c>
      <c r="RC218" s="115">
        <f t="shared" si="1385"/>
        <v>88.982485602904092</v>
      </c>
      <c r="RD218" s="15">
        <f t="shared" si="1386"/>
        <v>5.0086698845203505E-4</v>
      </c>
      <c r="RE218" s="12"/>
      <c r="RF218" s="11">
        <f t="shared" si="1707"/>
        <v>5.09460078006738E-4</v>
      </c>
      <c r="RG218" s="10">
        <f t="shared" si="1387"/>
        <v>89.042610634418836</v>
      </c>
      <c r="RH218" s="9">
        <f t="shared" si="989"/>
        <v>93.028005871968418</v>
      </c>
      <c r="RI218" s="9">
        <f t="shared" si="1924"/>
        <v>84.794689704067935</v>
      </c>
      <c r="RJ218" s="115">
        <f t="shared" si="1388"/>
        <v>88.911347788018176</v>
      </c>
      <c r="RK218" s="15">
        <f t="shared" si="1389"/>
        <v>5.0852769882571273E-4</v>
      </c>
      <c r="RL218" s="12"/>
      <c r="RM218" s="11">
        <f t="shared" si="1708"/>
        <v>5.1711894802944261E-4</v>
      </c>
      <c r="RN218" s="10">
        <f t="shared" si="1390"/>
        <v>88.971172014771895</v>
      </c>
      <c r="RO218" s="9">
        <f t="shared" si="991"/>
        <v>93.018602222834744</v>
      </c>
      <c r="RP218" s="9">
        <f t="shared" si="1925"/>
        <v>84.661605948981503</v>
      </c>
      <c r="RQ218" s="115">
        <f t="shared" si="1391"/>
        <v>88.840104085908123</v>
      </c>
      <c r="RR218" s="15">
        <f t="shared" si="1392"/>
        <v>5.1616675438826798E-4</v>
      </c>
      <c r="RS218" s="12"/>
      <c r="RT218" s="11">
        <f t="shared" si="1709"/>
        <v>5.2475608407239415E-4</v>
      </c>
      <c r="RU218" s="10">
        <f t="shared" si="1393"/>
        <v>88.899623430429031</v>
      </c>
      <c r="RV218" s="9">
        <f t="shared" si="993"/>
        <v>93.008913930218711</v>
      </c>
      <c r="RW218" s="9">
        <f t="shared" si="1926"/>
        <v>84.528590468813519</v>
      </c>
      <c r="RX218" s="115">
        <f t="shared" si="1394"/>
        <v>88.768752199516115</v>
      </c>
      <c r="RY218" s="15">
        <f t="shared" si="1395"/>
        <v>5.237840120775755E-4</v>
      </c>
      <c r="RZ218" s="12"/>
      <c r="SA218" s="11">
        <f t="shared" si="1710"/>
        <v>5.3237134163988979E-4</v>
      </c>
      <c r="SB218" s="10">
        <f t="shared" si="1396"/>
        <v>88.82796261453683</v>
      </c>
      <c r="SC218" s="9">
        <f t="shared" si="995"/>
        <v>92.99893758048087</v>
      </c>
      <c r="SD218" s="9">
        <f t="shared" si="1927"/>
        <v>84.395642123211573</v>
      </c>
      <c r="SE218" s="115">
        <f t="shared" si="1397"/>
        <v>88.697289851846222</v>
      </c>
      <c r="SF218" s="15">
        <f t="shared" si="1398"/>
        <v>5.3137933148491039E-4</v>
      </c>
      <c r="SG218" s="12"/>
      <c r="SH218" s="11">
        <f t="shared" si="1711"/>
        <v>5.399645788992767E-4</v>
      </c>
      <c r="SI218" s="10">
        <f t="shared" si="1399"/>
        <v>88.756187320493382</v>
      </c>
      <c r="SJ218" s="9">
        <f t="shared" si="997"/>
        <v>92.988669801634899</v>
      </c>
      <c r="SK218" s="9">
        <f t="shared" si="1928"/>
        <v>84.262759770647889</v>
      </c>
      <c r="SL218" s="115">
        <f t="shared" si="1400"/>
        <v>88.625714786141401</v>
      </c>
      <c r="SM218" s="15">
        <f t="shared" si="1401"/>
        <v>5.3895257484683234E-4</v>
      </c>
      <c r="SN218" s="12"/>
      <c r="SO218" s="11">
        <f t="shared" si="1712"/>
        <v>5.4753565667342097E-4</v>
      </c>
      <c r="SP218" s="10">
        <f t="shared" si="1402"/>
        <v>88.684295322120761</v>
      </c>
      <c r="SQ218" s="9">
        <f t="shared" si="999"/>
        <v>92.978107263449559</v>
      </c>
      <c r="SR218" s="9">
        <f t="shared" si="1929"/>
        <v>84.129942268659505</v>
      </c>
      <c r="SS218" s="115">
        <f t="shared" si="1403"/>
        <v>88.554024766054539</v>
      </c>
      <c r="ST218" s="15">
        <f t="shared" si="1404"/>
        <v>5.4650360703665244E-4</v>
      </c>
      <c r="SU218" s="12"/>
      <c r="SV218" s="11">
        <f t="shared" si="1713"/>
        <v>5.5508443843276445E-4</v>
      </c>
      <c r="SW218" s="10">
        <f t="shared" si="1405"/>
        <v>88.612284413831588</v>
      </c>
      <c r="SX218" s="9">
        <f t="shared" si="1001"/>
        <v>92.967246677541539</v>
      </c>
      <c r="SY218" s="9">
        <f t="shared" si="1930"/>
        <v>83.997188474085874</v>
      </c>
      <c r="SZ218" s="115">
        <f t="shared" si="1406"/>
        <v>88.482217575813706</v>
      </c>
      <c r="TA218" s="15">
        <f t="shared" si="1407"/>
        <v>5.5403229555548762E-4</v>
      </c>
      <c r="TB218" s="12"/>
      <c r="TC218" s="11">
        <f t="shared" si="1714"/>
        <v>5.6261079028695476E-4</v>
      </c>
      <c r="TD218" s="10">
        <f t="shared" si="1408"/>
        <v>88.540152410789744</v>
      </c>
      <c r="TE218" s="9">
        <f t="shared" si="1003"/>
        <v>92.956084797459184</v>
      </c>
      <c r="TF218" s="9">
        <f t="shared" si="1931"/>
        <v>83.864497243304797</v>
      </c>
      <c r="TG218" s="115">
        <f t="shared" si="1409"/>
        <v>88.41029102038199</v>
      </c>
      <c r="TH218" s="15">
        <f t="shared" si="1410"/>
        <v>5.6153851052286009E-4</v>
      </c>
      <c r="TI218" s="12"/>
      <c r="TJ218" s="11">
        <f t="shared" si="1715"/>
        <v>5.7011458097601137E-4</v>
      </c>
      <c r="TK218" s="10">
        <f t="shared" si="1411"/>
        <v>88.467897149065692</v>
      </c>
      <c r="TL218" s="9">
        <f t="shared" si="1005"/>
        <v>92.944618418757273</v>
      </c>
      <c r="TM218" s="9">
        <f t="shared" si="1932"/>
        <v>83.731867432466444</v>
      </c>
      <c r="TN218" s="115">
        <f t="shared" si="1412"/>
        <v>88.338242925611866</v>
      </c>
      <c r="TO218" s="15">
        <f t="shared" si="1413"/>
        <v>5.690221246668648E-4</v>
      </c>
      <c r="TP218" s="12"/>
      <c r="TQ218" s="11">
        <f t="shared" si="1716"/>
        <v>5.7759568186103452E-4</v>
      </c>
      <c r="TR218" s="10">
        <f t="shared" si="1414"/>
        <v>88.395516485786416</v>
      </c>
      <c r="TS218" s="9">
        <f t="shared" si="1007"/>
        <v>92.932844379062885</v>
      </c>
      <c r="TT218" s="9">
        <f t="shared" si="1933"/>
        <v>83.59929789772282</v>
      </c>
      <c r="TU218" s="115">
        <f t="shared" si="1415"/>
        <v>88.266071138392846</v>
      </c>
      <c r="TV218" s="15">
        <f t="shared" si="1416"/>
        <v>5.7648301331406711E-4</v>
      </c>
      <c r="TW218" s="12"/>
      <c r="TX218" s="11">
        <f t="shared" si="1717"/>
        <v>5.8505396691465163E-4</v>
      </c>
      <c r="TY218" s="10">
        <f t="shared" si="1417"/>
        <v>88.323008299278612</v>
      </c>
      <c r="TZ218" s="9">
        <f t="shared" si="1009"/>
        <v>92.920759558132531</v>
      </c>
      <c r="UA218" s="9">
        <f t="shared" si="1934"/>
        <v>83.466787495457879</v>
      </c>
      <c r="UB218" s="115">
        <f t="shared" si="1418"/>
        <v>88.193773526795212</v>
      </c>
      <c r="UC218" s="15">
        <f t="shared" si="1419"/>
        <v>5.8392105437880468E-4</v>
      </c>
      <c r="UD218" s="12"/>
      <c r="UE218" s="11">
        <f t="shared" si="1718"/>
        <v>5.9248931271086054E-4</v>
      </c>
      <c r="UF218" s="10">
        <f t="shared" si="1420"/>
        <v>88.250370489207825</v>
      </c>
      <c r="UG218" s="9">
        <f t="shared" si="1011"/>
        <v>92.908360877900577</v>
      </c>
      <c r="UH218" s="9">
        <f t="shared" si="1935"/>
        <v>83.334335082512681</v>
      </c>
      <c r="UI218" s="115">
        <f t="shared" si="1421"/>
        <v>88.121347980206622</v>
      </c>
      <c r="UJ218" s="15">
        <f t="shared" si="1422"/>
        <v>5.913361283522953E-4</v>
      </c>
      <c r="UK218" s="12"/>
      <c r="UL218" s="11">
        <f t="shared" si="1719"/>
        <v>5.999015984146283E-4</v>
      </c>
      <c r="UM218" s="10">
        <f t="shared" si="1423"/>
        <v>88.177600976710806</v>
      </c>
      <c r="UN218" s="9">
        <f t="shared" si="1013"/>
        <v>92.895645302519071</v>
      </c>
      <c r="UO218" s="9">
        <f t="shared" si="1936"/>
        <v>83.201939516409226</v>
      </c>
      <c r="UP218" s="115">
        <f t="shared" si="1424"/>
        <v>88.048792409464141</v>
      </c>
      <c r="UQ218" s="15">
        <f t="shared" si="1425"/>
        <v>5.9872811829124527E-4</v>
      </c>
      <c r="UR218" s="12"/>
      <c r="US218" s="11">
        <f t="shared" si="1720"/>
        <v>6.0729070577103864E-4</v>
      </c>
      <c r="UT218" s="10">
        <f t="shared" si="1426"/>
        <v>88.104697704522934</v>
      </c>
      <c r="UU218" s="9">
        <f t="shared" si="1015"/>
        <v>92.882609838389172</v>
      </c>
      <c r="UV218" s="9">
        <f t="shared" si="1937"/>
        <v>83.069599655571224</v>
      </c>
      <c r="UW218" s="115">
        <f t="shared" si="1427"/>
        <v>87.976104746980198</v>
      </c>
      <c r="UX218" s="15">
        <f t="shared" si="1428"/>
        <v>6.060969098061745E-4</v>
      </c>
      <c r="UY218" s="12"/>
      <c r="UZ218" s="11">
        <f t="shared" si="1721"/>
        <v>6.1465651909409637E-4</v>
      </c>
      <c r="VA218" s="10">
        <f t="shared" si="1429"/>
        <v>88.031658637099838</v>
      </c>
      <c r="VB218" s="9">
        <f t="shared" si="1017"/>
        <v>92.869251534184187</v>
      </c>
      <c r="VC218" s="9">
        <f t="shared" si="1938"/>
        <v>82.937314359542185</v>
      </c>
      <c r="VD218" s="115">
        <f t="shared" si="1430"/>
        <v>87.903282946863186</v>
      </c>
      <c r="VE218" s="15">
        <f t="shared" si="1431"/>
        <v>6.1344239104936255E-4</v>
      </c>
      <c r="VF218" s="12"/>
      <c r="VG218" s="11">
        <f t="shared" si="1722"/>
        <v>6.2199892525515463E-4</v>
      </c>
      <c r="VH218" s="10">
        <f t="shared" si="1432"/>
        <v>87.958481760733576</v>
      </c>
      <c r="VI218" s="9">
        <f t="shared" si="1019"/>
        <v>92.855567480864323</v>
      </c>
      <c r="VJ218" s="9">
        <f t="shared" si="1939"/>
        <v>82.805082489201425</v>
      </c>
      <c r="VK218" s="115">
        <f t="shared" si="1433"/>
        <v>87.830324985032874</v>
      </c>
      <c r="VL218" s="15">
        <f t="shared" si="1434"/>
        <v>6.2076445270241591E-4</v>
      </c>
      <c r="VM218" s="12"/>
      <c r="VN218" s="11">
        <f t="shared" si="1723"/>
        <v>6.2931781367096601E-4</v>
      </c>
      <c r="VO218" s="10">
        <f t="shared" si="1435"/>
        <v>87.885165083663622</v>
      </c>
      <c r="VP218" s="9">
        <f t="shared" si="1021"/>
        <v>92.841554811683338</v>
      </c>
      <c r="VQ218" s="9">
        <f t="shared" si="1940"/>
        <v>82.67290290697639</v>
      </c>
      <c r="VR218" s="115">
        <f t="shared" si="1436"/>
        <v>87.757228859329871</v>
      </c>
      <c r="VS218" s="15">
        <f t="shared" si="1437"/>
        <v>6.2806298796356629E-4</v>
      </c>
      <c r="VT218" s="12"/>
      <c r="VU218" s="11">
        <f t="shared" si="1724"/>
        <v>6.3661307629143819E-4</v>
      </c>
      <c r="VV218" s="10">
        <f t="shared" si="1438"/>
        <v>87.811706636181952</v>
      </c>
      <c r="VW218" s="9">
        <f t="shared" si="1023"/>
        <v>92.827210702187131</v>
      </c>
      <c r="VX218" s="9">
        <f t="shared" si="1941"/>
        <v>82.540774477052821</v>
      </c>
      <c r="VY218" s="115">
        <f t="shared" si="1439"/>
        <v>87.683992589619976</v>
      </c>
      <c r="VZ218" s="15">
        <f t="shared" si="1440"/>
        <v>6.3533789253460724E-4</v>
      </c>
      <c r="WA218" s="12"/>
      <c r="WB218" s="11">
        <f t="shared" si="1725"/>
        <v>6.4388460758701364E-4</v>
      </c>
      <c r="WC218" s="10">
        <f t="shared" si="1441"/>
        <v>87.738104470733063</v>
      </c>
      <c r="WD218" s="9">
        <f t="shared" si="1025"/>
        <v>92.812532370204465</v>
      </c>
      <c r="WE218" s="9">
        <f t="shared" si="1942"/>
        <v>82.408696065582006</v>
      </c>
      <c r="WF218" s="115">
        <f t="shared" si="1442"/>
        <v>87.610614217893243</v>
      </c>
      <c r="WG218" s="15">
        <f t="shared" si="1443"/>
        <v>6.4258906460750971E-4</v>
      </c>
      <c r="WH218" s="12"/>
      <c r="WI218" s="11">
        <f t="shared" si="1726"/>
        <v>6.511323045357289E-4</v>
      </c>
      <c r="WJ218" s="10">
        <f t="shared" si="1444"/>
        <v>87.664356662008601</v>
      </c>
      <c r="WK218" s="9">
        <f t="shared" si="1027"/>
        <v>92.797517075829816</v>
      </c>
      <c r="WL218" s="9">
        <f t="shared" si="1943"/>
        <v>82.276666540884918</v>
      </c>
      <c r="WM218" s="115">
        <f t="shared" si="1445"/>
        <v>87.53709180835736</v>
      </c>
      <c r="WN218" s="15">
        <f t="shared" si="1446"/>
        <v>6.4981640485076934E-4</v>
      </c>
      <c r="WO218" s="12"/>
      <c r="WP218" s="11">
        <f t="shared" si="1727"/>
        <v>6.5835606660997982E-4</v>
      </c>
      <c r="WQ218" s="10">
        <f t="shared" si="1447"/>
        <v>87.590461307036506</v>
      </c>
      <c r="WR218" s="9">
        <f t="shared" si="1029"/>
        <v>92.782162121398542</v>
      </c>
      <c r="WS218" s="9">
        <f t="shared" si="1944"/>
        <v>82.144684773653381</v>
      </c>
      <c r="WT218" s="115">
        <f t="shared" si="1448"/>
        <v>87.463423447525969</v>
      </c>
      <c r="WU218" s="15">
        <f t="shared" si="1449"/>
        <v>6.5701981639542805E-4</v>
      </c>
      <c r="WV218" s="12"/>
      <c r="WW218" s="11">
        <f t="shared" si="1728"/>
        <v>6.6555579576296937E-4</v>
      </c>
      <c r="WX218" s="10">
        <f t="shared" si="1450"/>
        <v>87.516416525264873</v>
      </c>
      <c r="WY218" s="9">
        <f t="shared" si="1031"/>
        <v>92.766464851454529</v>
      </c>
      <c r="WZ218" s="9">
        <f t="shared" si="1945"/>
        <v>82.012749637148858</v>
      </c>
      <c r="XA218" s="115">
        <f t="shared" si="1451"/>
        <v>87.389607244301686</v>
      </c>
      <c r="XB218" s="15">
        <f t="shared" si="1452"/>
        <v>6.6419920482082293E-4</v>
      </c>
      <c r="XC218" s="12"/>
      <c r="XD218" s="11">
        <f t="shared" si="1729"/>
        <v>6.7273139641483117E-4</v>
      </c>
      <c r="XE218" s="10">
        <f t="shared" si="1453"/>
        <v>87.442220458640833</v>
      </c>
      <c r="XF218" s="9">
        <f t="shared" si="1033"/>
        <v>92.75042265271027</v>
      </c>
      <c r="XG218" s="9">
        <f t="shared" si="1946"/>
        <v>81.880860007397928</v>
      </c>
      <c r="XH218" s="115">
        <f t="shared" si="1454"/>
        <v>87.315641330054092</v>
      </c>
      <c r="XI218" s="15">
        <f t="shared" si="1455"/>
        <v>6.7135447814002007E-4</v>
      </c>
      <c r="XJ218" s="12"/>
      <c r="XK218" s="11">
        <f t="shared" si="1730"/>
        <v>6.798827754384818E-4</v>
      </c>
      <c r="XL218" s="10">
        <f t="shared" si="1456"/>
        <v>87.367871271684066</v>
      </c>
      <c r="XM218" s="9">
        <f t="shared" si="1035"/>
        <v>92.734032953999716</v>
      </c>
      <c r="XN218" s="9">
        <f t="shared" si="1947"/>
        <v>81.749014763384039</v>
      </c>
      <c r="XO218" s="115">
        <f t="shared" si="1457"/>
        <v>87.241523858691878</v>
      </c>
      <c r="XP218" s="15">
        <f t="shared" si="1458"/>
        <v>6.784855467850782E-4</v>
      </c>
      <c r="XQ218" s="12"/>
      <c r="XR218" s="11">
        <f t="shared" si="1731"/>
        <v>6.8700984214523542E-4</v>
      </c>
      <c r="XS218" s="10">
        <f t="shared" si="1459"/>
        <v>87.293367151554804</v>
      </c>
      <c r="XT218" s="9">
        <f t="shared" si="1037"/>
        <v>92.717293226223774</v>
      </c>
      <c r="XU218" s="9">
        <f t="shared" si="1948"/>
        <v>81.617212787237563</v>
      </c>
      <c r="XV218" s="115">
        <f t="shared" si="1460"/>
        <v>87.167253006730675</v>
      </c>
      <c r="XW218" s="15">
        <f t="shared" si="1461"/>
        <v>6.8559232359193727E-4</v>
      </c>
      <c r="XX218" s="12"/>
      <c r="XY218" s="11">
        <f t="shared" si="1732"/>
        <v>6.9411250827006762E-4</v>
      </c>
      <c r="XZ218" s="10">
        <f t="shared" si="1462"/>
        <v>87.218706308117362</v>
      </c>
      <c r="YA218" s="9">
        <f t="shared" si="1039"/>
        <v>92.700200982288777</v>
      </c>
      <c r="YB218" s="9">
        <f t="shared" si="1949"/>
        <v>81.485452964422038</v>
      </c>
      <c r="YC218" s="115">
        <f t="shared" si="1463"/>
        <v>87.092826973355415</v>
      </c>
      <c r="YD218" s="15">
        <f t="shared" si="1464"/>
        <v>6.9267472378511496E-4</v>
      </c>
      <c r="YE218" s="12"/>
      <c r="YF218" s="11">
        <f t="shared" si="1733"/>
        <v>7.0119068795665993E-4</v>
      </c>
      <c r="YG218" s="10">
        <f t="shared" si="1465"/>
        <v>87.143886973998235</v>
      </c>
      <c r="YH218" s="9">
        <f t="shared" si="1041"/>
        <v>92.682753777037888</v>
      </c>
      <c r="YI218" s="9">
        <f t="shared" si="1950"/>
        <v>81.353734183916998</v>
      </c>
      <c r="YJ218" s="115">
        <f t="shared" si="1466"/>
        <v>87.01824398047745</v>
      </c>
      <c r="YK218" s="15">
        <f t="shared" si="1467"/>
        <v>6.9973266496217539E-4</v>
      </c>
      <c r="YL218" s="12"/>
      <c r="YM218" s="11">
        <f t="shared" si="1734"/>
        <v>7.082442977422071E-4</v>
      </c>
      <c r="YN218" s="10">
        <f t="shared" si="1468"/>
        <v>87.06890740463902</v>
      </c>
      <c r="YO218" s="9">
        <f t="shared" si="1043"/>
        <v>92.664949207175695</v>
      </c>
      <c r="YP218" s="9">
        <f t="shared" si="1951"/>
        <v>81.222055338397936</v>
      </c>
      <c r="YQ218" s="115">
        <f t="shared" si="1469"/>
        <v>86.943502272786816</v>
      </c>
      <c r="YR218" s="15">
        <f t="shared" si="1470"/>
        <v>7.0676606707796065E-4</v>
      </c>
      <c r="YS218" s="12"/>
      <c r="YT218" s="11">
        <f t="shared" si="1735"/>
        <v>7.1527325654197353E-4</v>
      </c>
      <c r="YU218" s="10">
        <f t="shared" si="1471"/>
        <v>86.993765878344462</v>
      </c>
      <c r="YV218" s="9">
        <f t="shared" si="1045"/>
        <v>92.646784911185989</v>
      </c>
      <c r="YW218" s="9">
        <f t="shared" si="1952"/>
        <v>81.090415324413854</v>
      </c>
      <c r="YX218" s="115">
        <f t="shared" si="1472"/>
        <v>86.868600117799929</v>
      </c>
      <c r="YY218" s="15">
        <f t="shared" si="1473"/>
        <v>7.1377485242853989E-4</v>
      </c>
      <c r="YZ218" s="12"/>
      <c r="ZA218" s="11">
        <f t="shared" si="1736"/>
        <v>7.2227748563356191E-4</v>
      </c>
      <c r="ZB218" s="10">
        <f t="shared" si="1474"/>
        <v>86.918460696325923</v>
      </c>
      <c r="ZC218" s="9">
        <f t="shared" si="1047"/>
        <v>92.628258569242874</v>
      </c>
      <c r="ZD218" s="9">
        <f t="shared" si="1953"/>
        <v>80.958813042560479</v>
      </c>
      <c r="ZE218" s="115">
        <f t="shared" si="1475"/>
        <v>86.793535805901683</v>
      </c>
      <c r="ZF218" s="15">
        <f t="shared" si="1476"/>
        <v>7.2075894563502997E-4</v>
      </c>
      <c r="ZG218" s="12"/>
      <c r="ZH218" s="11">
        <f t="shared" si="1737"/>
        <v>7.2925690864102327E-4</v>
      </c>
      <c r="ZI218" s="10">
        <f t="shared" si="1477"/>
        <v>86.842990182739413</v>
      </c>
      <c r="ZJ218" s="9">
        <f t="shared" si="1049"/>
        <v>92.609367903115441</v>
      </c>
      <c r="ZK218" s="9">
        <f t="shared" si="1954"/>
        <v>80.827247397651135</v>
      </c>
      <c r="ZL218" s="115">
        <f t="shared" si="1478"/>
        <v>86.718307650383281</v>
      </c>
      <c r="ZM218" s="15">
        <f t="shared" si="1479"/>
        <v>7.2771827362714658E-4</v>
      </c>
      <c r="ZN218" s="12"/>
      <c r="ZO218" s="11">
        <f t="shared" si="1738"/>
        <v>7.3621145151870487E-4</v>
      </c>
      <c r="ZP218" s="10">
        <f t="shared" si="1480"/>
        <v>86.767352684719185</v>
      </c>
      <c r="ZQ218" s="9">
        <f t="shared" si="1051"/>
        <v>92.590110676065947</v>
      </c>
      <c r="ZR218" s="9">
        <f t="shared" si="1955"/>
        <v>80.69571729888375</v>
      </c>
      <c r="ZS218" s="115">
        <f t="shared" si="1481"/>
        <v>86.642913987474856</v>
      </c>
      <c r="ZT218" s="15">
        <f t="shared" si="1482"/>
        <v>7.3465276562659546E-4</v>
      </c>
      <c r="ZU218" s="12"/>
      <c r="ZV218" s="11">
        <f t="shared" si="1739"/>
        <v>7.4314104253492589E-4</v>
      </c>
      <c r="ZW218" s="10">
        <f t="shared" si="1483"/>
        <v>86.691546572406196</v>
      </c>
      <c r="ZX218" s="9">
        <f t="shared" si="1053"/>
        <v>92.570484692741744</v>
      </c>
      <c r="ZY218" s="9">
        <f t="shared" si="1956"/>
        <v>80.564221660005288</v>
      </c>
      <c r="ZZ218" s="115">
        <f t="shared" si="1484"/>
        <v>86.567353176373516</v>
      </c>
      <c r="AAA218" s="15">
        <f t="shared" si="1485"/>
        <v>7.4156235313025938E-4</v>
      </c>
      <c r="AAB218" s="12"/>
      <c r="AAC218" s="11">
        <f t="shared" si="1740"/>
        <v>7.5004561225540487E-4</v>
      </c>
      <c r="AAD218" s="10">
        <f t="shared" si="1486"/>
        <v>86.615570238972197</v>
      </c>
      <c r="AAE218" s="9">
        <f t="shared" si="1055"/>
        <v>92.550487799061031</v>
      </c>
      <c r="AAF218" s="9">
        <f t="shared" si="1957"/>
        <v>80.432759399472772</v>
      </c>
      <c r="AAG218" s="115">
        <f t="shared" si="1487"/>
        <v>86.491623599266902</v>
      </c>
      <c r="AAH218" s="15">
        <f t="shared" si="1488"/>
        <v>7.4844696989317494E-4</v>
      </c>
      <c r="AAI218" s="12"/>
      <c r="AAJ218" s="11">
        <f t="shared" si="1741"/>
        <v>7.5692509352651572E-4</v>
      </c>
      <c r="AAK218" s="10">
        <f t="shared" si="1489"/>
        <v>86.539422100639015</v>
      </c>
      <c r="AAL218" s="9">
        <f t="shared" si="1057"/>
        <v>92.530117882092554</v>
      </c>
      <c r="AAM218" s="9">
        <f t="shared" si="1958"/>
        <v>80.301329440610317</v>
      </c>
      <c r="AAN218" s="115">
        <f t="shared" si="1490"/>
        <v>86.415723661351436</v>
      </c>
      <c r="AAO218" s="15">
        <f t="shared" si="1491"/>
        <v>7.5530655191141704E-4</v>
      </c>
      <c r="AAP218" s="12"/>
      <c r="AAQ218" s="11">
        <f t="shared" si="1742"/>
        <v>7.6377942145839305E-4</v>
      </c>
      <c r="AAR218" s="10">
        <f t="shared" si="1492"/>
        <v>86.463100596692868</v>
      </c>
      <c r="AAS218" s="9">
        <f t="shared" si="1059"/>
        <v>92.509372869929393</v>
      </c>
      <c r="AAT218" s="9">
        <f t="shared" si="1060"/>
        <v>80.169930711764437</v>
      </c>
      <c r="AAU218" s="115">
        <f t="shared" si="1493"/>
        <v>86.339651790846915</v>
      </c>
      <c r="AAV218" s="15">
        <f t="shared" si="1494"/>
        <v>7.6214103740470578E-4</v>
      </c>
      <c r="AAW218" s="11"/>
      <c r="AAX218" s="11">
        <f t="shared" si="1743"/>
        <v>7.7060853340777649E-4</v>
      </c>
      <c r="AAY218" s="10">
        <f t="shared" si="1495"/>
        <v>86.386604189494832</v>
      </c>
      <c r="AAZ218" s="9">
        <f t="shared" si="1061"/>
        <v>92.488250731556889</v>
      </c>
      <c r="ABA218" s="9">
        <f t="shared" si="1062"/>
        <v>80.038562146454296</v>
      </c>
      <c r="ABB218" s="115">
        <f t="shared" si="1496"/>
        <v>86.263406439005593</v>
      </c>
      <c r="ABC218" s="15">
        <f t="shared" si="1497"/>
        <v>7.6895036679896969E-4</v>
      </c>
      <c r="ABD218" s="11"/>
      <c r="ABE218" s="11">
        <f t="shared" si="1744"/>
        <v>7.7741236896078424E-4</v>
      </c>
      <c r="ABF218" s="10">
        <f t="shared" si="1498"/>
        <v>86.309931364485934</v>
      </c>
      <c r="ABG218" s="9">
        <f t="shared" si="1063"/>
        <v>92.466749476714924</v>
      </c>
      <c r="ABH218" s="9">
        <f t="shared" si="1064"/>
        <v>79.907222683520658</v>
      </c>
      <c r="ABI218" s="115">
        <f t="shared" si="1499"/>
        <v>86.186986080117791</v>
      </c>
      <c r="ABJ218" s="15">
        <f t="shared" si="1500"/>
        <v>7.7573448270863992E-4</v>
      </c>
      <c r="ABK218" s="11"/>
      <c r="ABL218" s="11">
        <f t="shared" si="1745"/>
        <v>7.8419086991540939E-4</v>
      </c>
      <c r="ABM218" s="10">
        <f t="shared" si="1501"/>
        <v>86.233080630188766</v>
      </c>
      <c r="ABN218" s="9">
        <f t="shared" si="1065"/>
        <v>92.444867155754608</v>
      </c>
      <c r="ABO218" s="9">
        <f t="shared" si="1066"/>
        <v>79.775911267268995</v>
      </c>
      <c r="ABP218" s="115">
        <f t="shared" si="1502"/>
        <v>86.110389211511801</v>
      </c>
      <c r="ABQ218" s="15">
        <f t="shared" si="1503"/>
        <v>7.824933299189589E-4</v>
      </c>
      <c r="ABR218" s="11"/>
      <c r="ABS218" s="11">
        <f t="shared" si="1746"/>
        <v>7.9094398026403022E-4</v>
      </c>
      <c r="ABT218" s="10">
        <f t="shared" si="1504"/>
        <v>86.156050518203372</v>
      </c>
      <c r="ABU218" s="9">
        <f t="shared" si="1067"/>
        <v>92.42260185948949</v>
      </c>
      <c r="ABV218" s="9">
        <f t="shared" si="1068"/>
        <v>79.644626847612386</v>
      </c>
      <c r="ABW218" s="115">
        <f t="shared" si="1505"/>
        <v>86.033614353550945</v>
      </c>
      <c r="ABX218" s="15">
        <f t="shared" si="1506"/>
        <v>7.8922685536796404E-4</v>
      </c>
      <c r="ABY218" s="11"/>
      <c r="ABZ218" s="11">
        <f t="shared" si="1747"/>
        <v>7.9767164617556272E-4</v>
      </c>
      <c r="ACA218" s="10">
        <f t="shared" si="1507"/>
        <v>86.078839583200363</v>
      </c>
      <c r="ACB218" s="9">
        <f t="shared" si="1069"/>
        <v>92.399951719041439</v>
      </c>
      <c r="ACC218" s="9">
        <f t="shared" si="1070"/>
        <v>79.513368380208519</v>
      </c>
      <c r="ACD218" s="115">
        <f t="shared" si="1508"/>
        <v>85.956660049624986</v>
      </c>
      <c r="ACE218" s="15">
        <f t="shared" si="1509"/>
        <v>7.9593500812851045E-4</v>
      </c>
      <c r="ACF218" s="11"/>
      <c r="ACG218" s="11">
        <f t="shared" si="1748"/>
        <v>8.0437381597765116E-4</v>
      </c>
      <c r="ACH218" s="10">
        <f t="shared" si="1510"/>
        <v>86.001446402908442</v>
      </c>
      <c r="ACI218" s="9">
        <f t="shared" si="1071"/>
        <v>92.37691490568136</v>
      </c>
      <c r="ACJ218" s="9">
        <f t="shared" si="1072"/>
        <v>79.382134826594935</v>
      </c>
      <c r="ACK218" s="115">
        <f t="shared" si="1511"/>
        <v>85.879524866138155</v>
      </c>
      <c r="ACL218" s="15">
        <f t="shared" si="1512"/>
        <v>8.0261773939007308E-4</v>
      </c>
      <c r="ACM218" s="11"/>
      <c r="ACN218" s="11">
        <f t="shared" si="1749"/>
        <v>8.1105044013863638E-4</v>
      </c>
      <c r="ACO218" s="10">
        <f t="shared" si="1513"/>
        <v>85.923869578098419</v>
      </c>
      <c r="ACP218" s="9">
        <f t="shared" si="1073"/>
        <v>92.353489630664683</v>
      </c>
      <c r="ACQ218" s="9">
        <f t="shared" si="1074"/>
        <v>79.250925154320143</v>
      </c>
      <c r="ACR218" s="115">
        <f t="shared" si="1514"/>
        <v>85.80220739249242</v>
      </c>
      <c r="ACS218" s="15">
        <f t="shared" si="1515"/>
        <v>8.0927500244049261E-4</v>
      </c>
      <c r="ACT218" s="11"/>
      <c r="ACU218" s="11">
        <f t="shared" si="1750"/>
        <v>8.1770147124943574E-4</v>
      </c>
      <c r="ACV218" s="10">
        <f t="shared" si="1516"/>
        <v>85.846107732562672</v>
      </c>
      <c r="ACW218" s="9">
        <f t="shared" si="1075"/>
        <v>92.329674145061972</v>
      </c>
      <c r="ACX218" s="9">
        <f t="shared" si="1076"/>
        <v>79.119738337072505</v>
      </c>
      <c r="ACY218" s="115">
        <f t="shared" si="1517"/>
        <v>85.724706241067238</v>
      </c>
      <c r="ACZ218" s="15">
        <f t="shared" si="1518"/>
        <v>8.1590675264755141E-4</v>
      </c>
      <c r="ADA218" s="11"/>
      <c r="ADB218" s="11">
        <f t="shared" si="1751"/>
        <v>8.2432686400525667E-4</v>
      </c>
      <c r="ADC218" s="10">
        <f t="shared" si="1519"/>
        <v>85.768159513091007</v>
      </c>
      <c r="ADD218" s="9">
        <f t="shared" si="1077"/>
        <v>92.305466739584617</v>
      </c>
      <c r="ADE218" s="9">
        <f t="shared" si="1078"/>
        <v>78.988573354804444</v>
      </c>
      <c r="ADF218" s="115">
        <f t="shared" si="1520"/>
        <v>85.64702004719453</v>
      </c>
      <c r="ADG218" s="15">
        <f t="shared" si="1521"/>
        <v>8.2251294744053256E-4</v>
      </c>
      <c r="ADH218" s="11"/>
      <c r="ADI218" s="11">
        <f t="shared" si="1752"/>
        <v>8.3092657518727667E-4</v>
      </c>
      <c r="ADJ218" s="10">
        <f t="shared" si="1522"/>
        <v>85.690023589441779</v>
      </c>
      <c r="ADK218" s="9">
        <f t="shared" si="1079"/>
        <v>92.280865744405759</v>
      </c>
      <c r="ADL218" s="9">
        <f t="shared" si="1080"/>
        <v>78.857429193854358</v>
      </c>
      <c r="ADM218" s="115">
        <f t="shared" si="1523"/>
        <v>85.569147469130058</v>
      </c>
      <c r="ADN218" s="15">
        <f t="shared" si="1524"/>
        <v>8.2909354629163501E-4</v>
      </c>
      <c r="ADO218" s="11"/>
      <c r="ADP218" s="11">
        <f t="shared" si="1753"/>
        <v>8.375005636441688E-4</v>
      </c>
      <c r="ADQ218" s="10">
        <f t="shared" si="1525"/>
        <v>85.611698654309492</v>
      </c>
      <c r="ADR218" s="9">
        <f t="shared" si="1081"/>
        <v>92.255869528976632</v>
      </c>
      <c r="ADS218" s="9">
        <f t="shared" si="1082"/>
        <v>78.726304847065549</v>
      </c>
      <c r="ADT218" s="115">
        <f t="shared" si="1526"/>
        <v>85.491087188021083</v>
      </c>
      <c r="ADU218" s="15">
        <f t="shared" si="1527"/>
        <v>8.3564851069728126E-4</v>
      </c>
      <c r="ADV218" s="11"/>
      <c r="ADW218" s="11">
        <f t="shared" si="1754"/>
        <v>8.4404879027350616E-4</v>
      </c>
      <c r="ADX218" s="10">
        <f t="shared" si="1528"/>
        <v>85.533183423288619</v>
      </c>
      <c r="ADY218" s="9">
        <f t="shared" si="1083"/>
        <v>92.230476501838268</v>
      </c>
      <c r="ADZ218" s="9">
        <f t="shared" si="1084"/>
        <v>78.595199313900267</v>
      </c>
      <c r="AEA218" s="115">
        <f t="shared" si="1529"/>
        <v>85.41283790786926</v>
      </c>
      <c r="AEB218" s="15">
        <f t="shared" si="1530"/>
        <v>8.4217780415944113E-4</v>
      </c>
      <c r="AEC218" s="11"/>
      <c r="AED218" s="11">
        <f t="shared" si="1755"/>
        <v>8.505712180031772E-4</v>
      </c>
      <c r="AEE218" s="10">
        <f t="shared" si="1531"/>
        <v>85.454476634832758</v>
      </c>
      <c r="AEF218" s="9">
        <f t="shared" si="1085"/>
        <v>92.204685110428898</v>
      </c>
      <c r="AEG218" s="9">
        <f t="shared" si="1086"/>
        <v>78.46411160055311</v>
      </c>
      <c r="AEH218" s="115">
        <f t="shared" si="1532"/>
        <v>85.334398355491004</v>
      </c>
      <c r="AEI218" s="15">
        <f t="shared" si="1533"/>
        <v>8.4868139216673626E-4</v>
      </c>
      <c r="AEJ218" s="11"/>
      <c r="AEK218" s="11">
        <f t="shared" si="1756"/>
        <v>8.5706781177256495E-4</v>
      </c>
      <c r="AEL218" s="10">
        <f t="shared" si="1534"/>
        <v>85.375577050211263</v>
      </c>
      <c r="AEM218" s="9">
        <f t="shared" si="1087"/>
        <v>92.178493840887</v>
      </c>
      <c r="AEN218" s="9">
        <f t="shared" si="1088"/>
        <v>78.333040720058435</v>
      </c>
      <c r="AEO218" s="115">
        <f t="shared" si="1535"/>
        <v>85.255767280472725</v>
      </c>
      <c r="AEP218" s="15">
        <f t="shared" si="1536"/>
        <v>8.5515924217564052E-4</v>
      </c>
      <c r="AEQ218" s="11"/>
      <c r="AER218" s="11">
        <f t="shared" si="1757"/>
        <v>8.6353853851381141E-4</v>
      </c>
      <c r="AES218" s="10">
        <f t="shared" si="1537"/>
        <v>85.296483453460766</v>
      </c>
      <c r="AET218" s="9">
        <f t="shared" si="1089"/>
        <v>92.151901217850167</v>
      </c>
      <c r="AEU218" s="9">
        <f t="shared" si="1090"/>
        <v>78.20198569239659</v>
      </c>
      <c r="AEV218" s="115">
        <f t="shared" si="1538"/>
        <v>85.176943455123379</v>
      </c>
      <c r="AEW218" s="15">
        <f t="shared" si="1539"/>
        <v>8.6161132359149494E-4</v>
      </c>
      <c r="AEX218" s="11"/>
      <c r="AEY218" s="11">
        <f t="shared" si="1758"/>
        <v>8.6998336713289175E-4</v>
      </c>
      <c r="AEZ218" s="10">
        <f t="shared" si="1540"/>
        <v>85.21719465133404</v>
      </c>
      <c r="AFA218" s="9">
        <f t="shared" si="1091"/>
        <v>92.124905804249906</v>
      </c>
      <c r="AFB218" s="9">
        <f t="shared" si="1092"/>
        <v>78.070945544595844</v>
      </c>
      <c r="AFC218" s="115">
        <f t="shared" si="1541"/>
        <v>85.097925674422868</v>
      </c>
      <c r="AFD218" s="15">
        <f t="shared" si="1542"/>
        <v>8.6803760774953483E-4</v>
      </c>
      <c r="AFE218" s="11"/>
      <c r="AFF218" s="11">
        <f t="shared" si="1759"/>
        <v>8.7640226849068539E-4</v>
      </c>
      <c r="AFG218" s="10">
        <f t="shared" si="1543"/>
        <v>85.137709473244698</v>
      </c>
      <c r="AFH218" s="9">
        <f t="shared" si="1093"/>
        <v>92.097506201102448</v>
      </c>
      <c r="AFI218" s="9">
        <f t="shared" si="1094"/>
        <v>77.939919310831726</v>
      </c>
      <c r="AFJ218" s="115">
        <f t="shared" si="1544"/>
        <v>85.018712755967087</v>
      </c>
      <c r="AFK218" s="15">
        <f t="shared" si="1545"/>
        <v>8.7443806789583604E-4</v>
      </c>
      <c r="AFL218" s="11"/>
      <c r="AFM218" s="11">
        <f t="shared" si="1760"/>
        <v>8.827952153839557E-4</v>
      </c>
      <c r="AFN218" s="10">
        <f t="shared" si="1546"/>
        <v>85.05802677120866</v>
      </c>
      <c r="AFO218" s="9">
        <f t="shared" si="1095"/>
        <v>92.069701047295737</v>
      </c>
      <c r="AFP218" s="9">
        <f t="shared" si="1096"/>
        <v>77.808906032522316</v>
      </c>
      <c r="AFQ218" s="115">
        <f t="shared" si="1547"/>
        <v>84.939303539909019</v>
      </c>
      <c r="AFR218" s="15">
        <f t="shared" si="1548"/>
        <v>8.8081267916827871E-4</v>
      </c>
      <c r="AFS218" s="11"/>
      <c r="AFT218" s="11">
        <f t="shared" si="1761"/>
        <v>8.8916218252633452E-4</v>
      </c>
      <c r="AFU218" s="10">
        <f t="shared" si="1549"/>
        <v>84.978145419781669</v>
      </c>
      <c r="AFV218" s="9">
        <f t="shared" si="1097"/>
        <v>92.041489019372662</v>
      </c>
      <c r="AFW218" s="9">
        <f t="shared" si="1098"/>
        <v>77.677904758422429</v>
      </c>
      <c r="AFX218" s="115">
        <f t="shared" si="1550"/>
        <v>84.859696888897545</v>
      </c>
      <c r="AFY218" s="15">
        <f t="shared" si="1551"/>
        <v>8.8716141857732853E-4</v>
      </c>
      <c r="AFZ218" s="11"/>
      <c r="AGA218" s="11">
        <f t="shared" si="1762"/>
        <v>8.9550314652912853E-4</v>
      </c>
      <c r="AGB218" s="10">
        <f t="shared" si="1552"/>
        <v>84.898064315994418</v>
      </c>
      <c r="AGC218" s="9">
        <f t="shared" si="1099"/>
        <v>92.012868831310655</v>
      </c>
      <c r="AGD218" s="9">
        <f t="shared" si="1100"/>
        <v>77.546914544711342</v>
      </c>
      <c r="AGE218" s="115">
        <f t="shared" si="1553"/>
        <v>84.779891688010991</v>
      </c>
      <c r="AGF218" s="15">
        <f t="shared" si="1554"/>
        <v>8.934842649870199E-4</v>
      </c>
      <c r="AGG218" s="11"/>
      <c r="AGH218" s="11">
        <f t="shared" si="1763"/>
        <v>9.018180858822878E-4</v>
      </c>
      <c r="AGI218" s="10">
        <f t="shared" si="1555"/>
        <v>84.817782379282676</v>
      </c>
      <c r="AGJ218" s="9">
        <f t="shared" si="1101"/>
        <v>91.983839234297733</v>
      </c>
      <c r="AGK218" s="9">
        <f t="shared" si="1102"/>
        <v>77.368524908438843</v>
      </c>
      <c r="AGL218" s="115">
        <f t="shared" si="1556"/>
        <v>84.676182071368288</v>
      </c>
      <c r="AGM218" s="15">
        <f t="shared" si="1557"/>
        <v>9.0270943204149386E-4</v>
      </c>
      <c r="AGN218" s="11"/>
      <c r="AGO218" s="11">
        <f t="shared" si="1764"/>
        <v>9.1104722712282815E-4</v>
      </c>
      <c r="AGP218" s="10">
        <f t="shared" si="1558"/>
        <v>84.71349652791676</v>
      </c>
      <c r="AGQ218" s="9">
        <f t="shared" si="1103"/>
        <v>91.954207085194739</v>
      </c>
      <c r="AGR218" s="9">
        <f t="shared" si="1104"/>
        <v>77.309854664741366</v>
      </c>
      <c r="AGS218" s="115">
        <f t="shared" si="1559"/>
        <v>84.632030874968052</v>
      </c>
      <c r="AGT218" s="15">
        <f t="shared" si="1560"/>
        <v>9.0450295911142316E-4</v>
      </c>
      <c r="AGU218" s="11"/>
      <c r="AGV218" s="11">
        <f t="shared" si="1765"/>
        <v>9.1281402620919147E-4</v>
      </c>
      <c r="AGW218" s="10">
        <f t="shared" si="1561"/>
        <v>84.66901178382868</v>
      </c>
      <c r="AGX218" s="9">
        <f t="shared" si="1105"/>
        <v>91.924457071238066</v>
      </c>
      <c r="AGY218" s="9">
        <f t="shared" si="1106"/>
        <v>78.037452707959233</v>
      </c>
      <c r="AGZ218" s="115">
        <f t="shared" si="1562"/>
        <v>84.98095488959865</v>
      </c>
      <c r="AHA218" s="15">
        <f t="shared" si="1563"/>
        <v>8.5772563915052791E-4</v>
      </c>
      <c r="AHB218" s="11"/>
      <c r="AHC218" s="11">
        <f t="shared" si="1766"/>
        <v>8.6581503279592161E-4</v>
      </c>
      <c r="AHD218" s="10">
        <f t="shared" si="1564"/>
        <v>85.019181069616963</v>
      </c>
      <c r="AHE218" s="9">
        <f t="shared" si="1107"/>
        <v>91.897704595786692</v>
      </c>
      <c r="AHF218" s="9">
        <f t="shared" si="1108"/>
        <v>78.873001763375342</v>
      </c>
      <c r="AHG218" s="115">
        <f t="shared" si="1565"/>
        <v>85.385353179581017</v>
      </c>
      <c r="AHH218" s="15">
        <f t="shared" si="1566"/>
        <v>8.0446590707616123E-4</v>
      </c>
      <c r="AHI218" s="11"/>
      <c r="AHJ218" s="11">
        <f t="shared" si="1767"/>
        <v>8.1232236854495896E-4</v>
      </c>
      <c r="AHK218" s="10">
        <f t="shared" si="1567"/>
        <v>85.424958007259306</v>
      </c>
      <c r="AHL218" s="9">
        <f t="shared" si="1109"/>
        <v>91.874171314978426</v>
      </c>
      <c r="AHM218" s="9">
        <f t="shared" si="1110"/>
        <v>79.848759280315733</v>
      </c>
      <c r="AHN218" s="115">
        <f t="shared" si="1568"/>
        <v>85.861465297647072</v>
      </c>
      <c r="AHO218" s="15">
        <f t="shared" si="1569"/>
        <v>7.4274508408407982E-4</v>
      </c>
      <c r="AHP218" s="11"/>
      <c r="AHQ218" s="11">
        <f t="shared" si="1768"/>
        <v>7.5035552824734644E-4</v>
      </c>
      <c r="AHR218" s="10">
        <f t="shared" si="1570"/>
        <v>85.902599797222308</v>
      </c>
      <c r="AHS218" s="9">
        <f t="shared" si="1111"/>
        <v>91.854110583629335</v>
      </c>
      <c r="AHT218" s="9">
        <f t="shared" si="1112"/>
        <v>81.023883123939513</v>
      </c>
      <c r="AHU218" s="115">
        <f t="shared" si="1571"/>
        <v>86.438996853784431</v>
      </c>
      <c r="AHV218" s="15">
        <f t="shared" si="1572"/>
        <v>6.689249550876317E-4</v>
      </c>
      <c r="AHW218" s="11"/>
      <c r="AHX218" s="11">
        <f t="shared" si="1769"/>
        <v>6.7627250193735269E-4</v>
      </c>
      <c r="AHY218" s="10">
        <f t="shared" si="1573"/>
        <v>86.481846366773794</v>
      </c>
      <c r="AHZ218" s="9">
        <f t="shared" si="1113"/>
        <v>91.837839293606308</v>
      </c>
      <c r="AIA218" s="9">
        <f t="shared" si="1114"/>
        <v>82.518996318181365</v>
      </c>
      <c r="AIB218" s="115">
        <f t="shared" si="1574"/>
        <v>87.178417805893844</v>
      </c>
      <c r="AIC218" s="15">
        <f t="shared" si="1575"/>
        <v>5.755748567614434E-4</v>
      </c>
      <c r="AID218" s="11"/>
      <c r="AIE218" s="11">
        <f t="shared" si="1770"/>
        <v>5.8263544672771674E-4</v>
      </c>
      <c r="AIF218" s="10">
        <f t="shared" si="1576"/>
        <v>87.223230891661672</v>
      </c>
      <c r="AIG218" s="9">
        <f t="shared" si="1115"/>
        <v>91.825792518080448</v>
      </c>
      <c r="AIH218" s="9">
        <f t="shared" si="1116"/>
        <v>84.668449147042452</v>
      </c>
      <c r="AII218" s="115">
        <f t="shared" si="1577"/>
        <v>88.24712083256145</v>
      </c>
      <c r="AIJ218" s="15">
        <f t="shared" si="1578"/>
        <v>4.420706407910916E-4</v>
      </c>
      <c r="AIK218" s="11"/>
      <c r="AIL218" s="11">
        <f t="shared" si="1771"/>
        <v>4.4880282780107215E-4</v>
      </c>
      <c r="AIM218" s="10">
        <f t="shared" si="1579"/>
        <v>88.294295052923729</v>
      </c>
      <c r="AIN218" s="9">
        <f t="shared" si="1117"/>
        <v>91.81868610356841</v>
      </c>
      <c r="AIO218" s="9">
        <f t="shared" si="1118"/>
        <v>89.269585420493854</v>
      </c>
      <c r="AIP218" s="115">
        <f t="shared" si="1580"/>
        <v>90.544135762031132</v>
      </c>
      <c r="AIQ218" s="15">
        <f t="shared" si="1581"/>
        <v>1.5744425186692585E-4</v>
      </c>
      <c r="AIR218" s="11"/>
      <c r="AIS218" s="11">
        <f t="shared" si="1772"/>
        <v>1.6377081243173686E-4</v>
      </c>
      <c r="AIT218" s="10">
        <f t="shared" si="1582"/>
        <v>90.594375537434573</v>
      </c>
      <c r="AIU218" s="9">
        <f t="shared" si="1119"/>
        <v>91.817784696811927</v>
      </c>
      <c r="AIV218" s="9">
        <f t="shared" si="1120"/>
        <v>89.353559218450044</v>
      </c>
      <c r="AIW218" s="115">
        <f t="shared" si="1583"/>
        <v>90.585671957630979</v>
      </c>
      <c r="AIX218" s="15">
        <f t="shared" si="1584"/>
        <v>1.5220196653988291E-4</v>
      </c>
      <c r="AIY218" s="11"/>
      <c r="AIZ218" s="11">
        <f t="shared" si="1773"/>
        <v>1.5852016210171759E-4</v>
      </c>
      <c r="AJA218" s="10">
        <f t="shared" si="1585"/>
        <v>90.635905552138865</v>
      </c>
      <c r="AJB218" s="9">
        <f t="shared" si="1121"/>
        <v>91.816942317451534</v>
      </c>
      <c r="AJC218" s="9">
        <f t="shared" si="1122"/>
        <v>89.438333782546849</v>
      </c>
      <c r="AJD218" s="115">
        <f t="shared" si="1586"/>
        <v>90.627638049999192</v>
      </c>
      <c r="AJE218" s="15">
        <f t="shared" si="1587"/>
        <v>1.4691386799624479E-4</v>
      </c>
      <c r="AJF218" s="11"/>
      <c r="AJG218" s="11">
        <f t="shared" si="1774"/>
        <v>1.5322394596486169E-4</v>
      </c>
      <c r="AJH218" s="10">
        <f t="shared" si="1588"/>
        <v>90.677865969254071</v>
      </c>
      <c r="AJI218" s="9">
        <f t="shared" si="1123"/>
        <v>91.816157456403317</v>
      </c>
      <c r="AJJ218" s="9">
        <f t="shared" si="1124"/>
        <v>89.523901836533867</v>
      </c>
      <c r="AJK218" s="115">
        <f t="shared" si="1589"/>
        <v>90.670029646468592</v>
      </c>
      <c r="AJL218" s="15">
        <f t="shared" si="1590"/>
        <v>1.4158031244289866E-4</v>
      </c>
      <c r="AJM218" s="11"/>
      <c r="AJN218" s="11">
        <f t="shared" si="1775"/>
        <v>1.4788252445352732E-4</v>
      </c>
      <c r="AJO218" s="10">
        <f t="shared" si="1591"/>
        <v>90.720252373789791</v>
      </c>
      <c r="AJP218" s="9">
        <f t="shared" si="1125"/>
        <v>91.815428548057866</v>
      </c>
      <c r="AJQ218" s="9">
        <f t="shared" si="1126"/>
        <v>89.610256009099942</v>
      </c>
      <c r="AJR218" s="115">
        <f t="shared" si="1592"/>
        <v>90.712842278578904</v>
      </c>
      <c r="AJS218" s="15">
        <f t="shared" si="1593"/>
        <v>1.3620165846684414E-4</v>
      </c>
      <c r="AJT218" s="11"/>
      <c r="AJU218" s="11">
        <f t="shared" si="1776"/>
        <v>1.4249626037455369E-4</v>
      </c>
      <c r="AJV218" s="10">
        <f t="shared" si="1594"/>
        <v>90.763060275004108</v>
      </c>
      <c r="AJW218" s="9">
        <f t="shared" si="1127"/>
        <v>91.814753970356122</v>
      </c>
      <c r="AJX218" s="9">
        <f t="shared" si="1128"/>
        <v>89.697388835403331</v>
      </c>
      <c r="AJY218" s="115">
        <f t="shared" si="1595"/>
        <v>90.756071402879726</v>
      </c>
      <c r="AJZ218" s="15">
        <f t="shared" si="1596"/>
        <v>1.3077826694537213E-4</v>
      </c>
      <c r="AKA218" s="11"/>
      <c r="AKB218" s="11">
        <f t="shared" si="1777"/>
        <v>1.3706551881906395E-4</v>
      </c>
      <c r="AKC218" s="10">
        <f t="shared" si="1597"/>
        <v>90.806285107220987</v>
      </c>
      <c r="AKD218" s="9">
        <f t="shared" si="1129"/>
        <v>91.814132044882584</v>
      </c>
      <c r="AKE218" s="9">
        <f t="shared" si="1130"/>
        <v>89.785292758680356</v>
      </c>
      <c r="AKF218" s="115">
        <f t="shared" si="1598"/>
        <v>90.799712401781477</v>
      </c>
      <c r="AKG218" s="15">
        <f t="shared" si="1599"/>
        <v>1.2531050095246186E-4</v>
      </c>
      <c r="AKH218" s="11"/>
      <c r="AKI218" s="11">
        <f t="shared" si="1778"/>
        <v>1.3159066706850618E-4</v>
      </c>
      <c r="AKJ218" s="10">
        <f t="shared" si="1600"/>
        <v>90.849922230695512</v>
      </c>
      <c r="AKK218" s="9">
        <f t="shared" si="1131"/>
        <v>91.813561036975628</v>
      </c>
      <c r="AKL218" s="9">
        <f t="shared" si="1132"/>
        <v>89.873960131925941</v>
      </c>
      <c r="AKM218" s="115">
        <f t="shared" si="1601"/>
        <v>90.843760584450791</v>
      </c>
      <c r="AKN218" s="15">
        <f t="shared" si="1602"/>
        <v>1.1979872566180089E-4</v>
      </c>
      <c r="AKO218" s="11"/>
      <c r="AKP218" s="11">
        <f t="shared" si="1779"/>
        <v>1.2607207449732741E-4</v>
      </c>
      <c r="AKQ218" s="10">
        <f t="shared" si="1603"/>
        <v>90.893966932523597</v>
      </c>
      <c r="AKR218" s="9">
        <f t="shared" si="1133"/>
        <v>91.813039155854739</v>
      </c>
      <c r="AKS218" s="9">
        <f t="shared" si="1134"/>
        <v>89.963383219650439</v>
      </c>
      <c r="AKT218" s="115">
        <f t="shared" si="1604"/>
        <v>90.888211187752589</v>
      </c>
      <c r="AKU218" s="15">
        <f t="shared" si="1605"/>
        <v>1.1424330824612894E-4</v>
      </c>
      <c r="AKV218" s="11"/>
      <c r="AKW218" s="11">
        <f t="shared" si="1780"/>
        <v>1.2051011247199971E-4</v>
      </c>
      <c r="AKX218" s="10">
        <f t="shared" si="1606"/>
        <v>90.938414427598275</v>
      </c>
      <c r="AKY218" s="9">
        <f t="shared" si="1135"/>
        <v>91.812564554764492</v>
      </c>
      <c r="AKZ218" s="9">
        <f t="shared" si="1136"/>
        <v>90.053554199707591</v>
      </c>
      <c r="ALA218" s="115">
        <f t="shared" si="1607"/>
        <v>90.933059377236049</v>
      </c>
      <c r="ALB218" s="15">
        <f t="shared" si="1608"/>
        <v>1.0864461777322706E-4</v>
      </c>
      <c r="ALC218" s="11"/>
      <c r="ALD218" s="11">
        <f t="shared" si="1781"/>
        <v>1.1490515424671098E-4</v>
      </c>
      <c r="ALE218" s="10">
        <f t="shared" si="1609"/>
        <v>90.983259859609859</v>
      </c>
      <c r="ALF218" s="9">
        <f t="shared" si="1137"/>
        <v>91.81213533113511</v>
      </c>
      <c r="ALG218" s="9">
        <f t="shared" si="1138"/>
        <v>90.144465165194276</v>
      </c>
      <c r="ALH218" s="115">
        <f t="shared" si="1610"/>
        <v>90.978300248164686</v>
      </c>
      <c r="ALI218" s="15">
        <f t="shared" si="1611"/>
        <v>1.0300302509850662E-4</v>
      </c>
      <c r="ALJ218" s="11"/>
      <c r="ALK218" s="11">
        <f t="shared" si="1782"/>
        <v>1.0925757485565901E-4</v>
      </c>
      <c r="ALL218" s="10">
        <f t="shared" si="1612"/>
        <v>91.028498302090213</v>
      </c>
      <c r="ALM218" s="9">
        <f t="shared" si="1139"/>
        <v>91.811749526759243</v>
      </c>
      <c r="ALN218" s="9">
        <f t="shared" si="1140"/>
        <v>90.236108126419239</v>
      </c>
      <c r="ALO218" s="115">
        <f t="shared" si="1613"/>
        <v>91.023928826589241</v>
      </c>
      <c r="ALP218" s="15">
        <f t="shared" si="1614"/>
        <v>9.7318902754313678E-5</v>
      </c>
      <c r="ALQ218" s="12"/>
      <c r="ALR218" s="11">
        <f t="shared" si="1783"/>
        <v>1.0356775100212234E-4</v>
      </c>
      <c r="ALS218" s="10">
        <f t="shared" si="1615"/>
        <v>91.07412475949954</v>
      </c>
      <c r="ALT218" s="9">
        <f t="shared" si="1141"/>
        <v>91.81140512798487</v>
      </c>
      <c r="ALU218" s="9">
        <f t="shared" si="1142"/>
        <v>90.328475012939947</v>
      </c>
      <c r="ALV218" s="115">
        <f t="shared" si="1616"/>
        <v>91.069940070462408</v>
      </c>
      <c r="ALW218" s="15">
        <f t="shared" si="1617"/>
        <v>9.1592624836056078E-5</v>
      </c>
      <c r="ALX218" s="12"/>
      <c r="ALY218" s="11">
        <f t="shared" si="1784"/>
        <v>9.7836060944318836E-5</v>
      </c>
      <c r="ALZ218" s="10">
        <f t="shared" si="1618"/>
        <v>91.120134168355236</v>
      </c>
      <c r="AMA218" s="9">
        <f t="shared" si="1143"/>
        <v>91.81110006592391</v>
      </c>
      <c r="AMB218" s="9">
        <f t="shared" si="1144"/>
        <v>90.421557675666833</v>
      </c>
      <c r="AMC218" s="115">
        <f t="shared" si="1619"/>
        <v>91.116328870795371</v>
      </c>
      <c r="AMD218" s="15">
        <f t="shared" si="1620"/>
        <v>8.582456688510747E-5</v>
      </c>
      <c r="AME218" s="12"/>
      <c r="AMF218" s="11">
        <f t="shared" si="1785"/>
        <v>9.2062884378125325E-5</v>
      </c>
      <c r="AMG218" s="10">
        <f t="shared" si="1621"/>
        <v>91.166521398402153</v>
      </c>
      <c r="AMH218" s="9">
        <f t="shared" si="1145"/>
        <v>91.810832216676374</v>
      </c>
      <c r="AMI218" s="9">
        <f t="shared" si="1146"/>
        <v>90.515347889029613</v>
      </c>
      <c r="AMJ218" s="115">
        <f t="shared" si="1622"/>
        <v>91.163090052852993</v>
      </c>
      <c r="AMK218" s="15">
        <f t="shared" si="1623"/>
        <v>8.0015105768855248E-5</v>
      </c>
      <c r="AML218" s="12"/>
      <c r="AMM218" s="11">
        <f t="shared" si="1786"/>
        <v>8.6248602316921929E-5</v>
      </c>
      <c r="AMN218" s="10">
        <f t="shared" si="1624"/>
        <v>91.213281253821577</v>
      </c>
      <c r="AMO218" s="9">
        <f t="shared" si="1147"/>
        <v>91.810599401569633</v>
      </c>
      <c r="AMP218" s="9">
        <f t="shared" si="1148"/>
        <v>90.609837353209102</v>
      </c>
      <c r="AMQ218" s="115">
        <f t="shared" si="1625"/>
        <v>91.210218377389367</v>
      </c>
      <c r="AMR218" s="15">
        <f t="shared" si="1626"/>
        <v>7.4164619557630775E-5</v>
      </c>
      <c r="AMS218" s="12"/>
      <c r="AMT218" s="11">
        <f t="shared" si="1787"/>
        <v>8.0393596968367833E-5</v>
      </c>
      <c r="AMU218" s="10">
        <f t="shared" si="1627"/>
        <v>91.260408474480386</v>
      </c>
      <c r="AMV218" s="9">
        <f t="shared" si="1149"/>
        <v>91.810399387412531</v>
      </c>
      <c r="AMW218" s="9">
        <f t="shared" si="1150"/>
        <v>90.705017696428015</v>
      </c>
      <c r="AMX218" s="115">
        <f t="shared" si="1628"/>
        <v>91.257708541920266</v>
      </c>
      <c r="AMY218" s="15">
        <f t="shared" si="1629"/>
        <v>6.8273487398915134E-5</v>
      </c>
      <c r="AMZ218" s="12"/>
      <c r="ANA218" s="11">
        <f t="shared" si="1788"/>
        <v>7.4498251608468276E-5</v>
      </c>
      <c r="ANB218" s="10">
        <f t="shared" si="1630"/>
        <v>91.307897737217019</v>
      </c>
      <c r="ANC218" s="9">
        <f t="shared" si="1151"/>
        <v>91.810229886764077</v>
      </c>
      <c r="AND218" s="9">
        <f t="shared" si="1152"/>
        <v>90.800880477301988</v>
      </c>
      <c r="ANE218" s="115">
        <f t="shared" si="1631"/>
        <v>91.305555182033032</v>
      </c>
      <c r="ANF218" s="15">
        <f t="shared" si="1632"/>
        <v>6.2342089388720337E-5</v>
      </c>
      <c r="ANG218" s="12"/>
      <c r="ANH218" s="11">
        <f t="shared" si="1789"/>
        <v>6.856295045285406E-5</v>
      </c>
      <c r="ANI218" s="10">
        <f t="shared" si="1633"/>
        <v>91.355743657164638</v>
      </c>
      <c r="ANJ218" s="9">
        <f t="shared" si="1153"/>
        <v>91.810088558216151</v>
      </c>
      <c r="ANK218" s="9">
        <f t="shared" si="1154"/>
        <v>90.897417187244102</v>
      </c>
      <c r="ANL218" s="115">
        <f t="shared" si="1634"/>
        <v>91.353752872730126</v>
      </c>
      <c r="ANM218" s="15">
        <f t="shared" si="1635"/>
        <v>5.6370806440544589E-5</v>
      </c>
      <c r="ANN218" s="12"/>
      <c r="ANO218" s="11">
        <f t="shared" si="1790"/>
        <v>6.2588078525647171E-5</v>
      </c>
      <c r="ANP218" s="10">
        <f t="shared" si="1636"/>
        <v>91.403940789107992</v>
      </c>
      <c r="ANQ218" s="9">
        <f t="shared" si="1155"/>
        <v>91.809973006690072</v>
      </c>
      <c r="ANR218" s="9">
        <f t="shared" si="1156"/>
        <v>90.994619252929624</v>
      </c>
      <c r="ANS218" s="115">
        <f t="shared" si="1637"/>
        <v>91.402296129809855</v>
      </c>
      <c r="ANT218" s="15">
        <f t="shared" si="1638"/>
        <v>5.0360020151446679E-5</v>
      </c>
      <c r="ANU218" s="12"/>
      <c r="ANV218" s="11">
        <f t="shared" si="1791"/>
        <v>5.6574021525501885E-5</v>
      </c>
      <c r="ANW218" s="10">
        <f t="shared" si="1639"/>
        <v>91.452483628877047</v>
      </c>
      <c r="ANX218" s="9">
        <f t="shared" si="1157"/>
        <v>91.809880783746436</v>
      </c>
      <c r="ANY218" s="9">
        <f t="shared" si="1158"/>
        <v>91.092478038806803</v>
      </c>
      <c r="ANZ218" s="115">
        <f t="shared" si="1640"/>
        <v>91.451179411276627</v>
      </c>
      <c r="AOA218" s="15">
        <f t="shared" si="1641"/>
        <v>4.431011266611228E-5</v>
      </c>
      <c r="AOB218" s="12"/>
      <c r="AOC218" s="11">
        <f t="shared" si="1792"/>
        <v>5.0521165689637716E-5</v>
      </c>
      <c r="AOD218" s="10">
        <f t="shared" si="1642"/>
        <v>91.501366614770205</v>
      </c>
      <c r="AOE218" s="9">
        <f t="shared" si="1159"/>
        <v>91.809809387907947</v>
      </c>
      <c r="AOF218" s="9">
        <f t="shared" si="1160"/>
        <v>91.190984849662286</v>
      </c>
      <c r="AOG218" s="115">
        <f t="shared" si="1643"/>
        <v>91.500397118785116</v>
      </c>
      <c r="AOH218" s="15">
        <f t="shared" si="1644"/>
        <v>3.8221466538336161E-5</v>
      </c>
      <c r="AOI218" s="12"/>
      <c r="AOJ218" s="11">
        <f t="shared" si="1875"/>
        <v>4.4429897655342633E-5</v>
      </c>
      <c r="AOK218" s="10">
        <f t="shared" si="1876"/>
        <v>91.550584129011099</v>
      </c>
      <c r="AOL218" s="9">
        <f t="shared" si="1161"/>
        <v>91.809756264994746</v>
      </c>
      <c r="AOM218" s="9">
        <f t="shared" si="1162"/>
        <v>91.290130933232618</v>
      </c>
      <c r="AON218" s="115">
        <f t="shared" si="1646"/>
        <v>91.549943599113675</v>
      </c>
      <c r="AOO218" s="15">
        <f t="shared" si="1877"/>
        <v>3.2094464590436443E-5</v>
      </c>
      <c r="AOP218" s="12"/>
      <c r="AOQ218" s="11">
        <f t="shared" si="1794"/>
        <v>3.8300604319433033E-5</v>
      </c>
      <c r="AOR218" s="10">
        <f t="shared" si="1648"/>
        <v>91.600130499234481</v>
      </c>
      <c r="AOS218" s="9">
        <f t="shared" si="1163"/>
        <v>91.809718808471786</v>
      </c>
      <c r="AOT218" s="9">
        <f t="shared" si="1164"/>
        <v>91.389907482859797</v>
      </c>
      <c r="AOU218" s="115">
        <f t="shared" si="1649"/>
        <v>91.599813145665792</v>
      </c>
      <c r="AOV218" s="15">
        <f t="shared" si="1650"/>
        <v>2.5929489770690508E-5</v>
      </c>
      <c r="AOW218" s="12"/>
      <c r="AOX218" s="11">
        <f t="shared" si="1878"/>
        <v>3.2133672695763343E-5</v>
      </c>
      <c r="AOY218" s="10">
        <f t="shared" si="1879"/>
        <v>91.649999999999991</v>
      </c>
      <c r="AOZ218" s="9">
        <f t="shared" si="1165"/>
        <v>91.809694359807807</v>
      </c>
      <c r="APA218" s="9"/>
      <c r="APB218" s="97">
        <f t="shared" si="1652"/>
        <v>91.649999999999991</v>
      </c>
      <c r="APC218" s="15">
        <f t="shared" si="1880"/>
        <v>1.9726925008692416E-5</v>
      </c>
      <c r="APD218" s="11"/>
      <c r="APE218" s="11"/>
    </row>
    <row r="219" spans="1:1097" x14ac:dyDescent="0.2">
      <c r="A219" s="183"/>
      <c r="B219" s="183"/>
      <c r="C219" s="1">
        <f t="shared" si="1654"/>
        <v>180</v>
      </c>
      <c r="D219" s="1">
        <f t="shared" si="1655"/>
        <v>6024.5844021139956</v>
      </c>
      <c r="E219" s="1">
        <f t="shared" si="1656"/>
        <v>-16317921.817764627</v>
      </c>
      <c r="F219" s="2">
        <f t="shared" si="1657"/>
        <v>113.16</v>
      </c>
      <c r="G219" s="8">
        <f t="shared" si="1658"/>
        <v>1.9810000000000001E-3</v>
      </c>
      <c r="H219" s="6">
        <f t="shared" si="1659"/>
        <v>0.14400020254000001</v>
      </c>
      <c r="I219" s="2">
        <f t="shared" si="1660"/>
        <v>3500</v>
      </c>
      <c r="J219" s="3">
        <f t="shared" si="1818"/>
        <v>58.333333333333336</v>
      </c>
      <c r="K219" s="3">
        <f t="shared" si="1819"/>
        <v>366.52</v>
      </c>
      <c r="L219" s="1">
        <f t="shared" si="1661"/>
        <v>0.82</v>
      </c>
      <c r="M219" s="1">
        <f t="shared" si="1662"/>
        <v>0.66</v>
      </c>
      <c r="N219" s="1">
        <f t="shared" si="1820"/>
        <v>0.54120000000000001</v>
      </c>
      <c r="O219" s="3">
        <f t="shared" si="1167"/>
        <v>7.5227878787878781</v>
      </c>
      <c r="P219" s="40">
        <f t="shared" si="1821"/>
        <v>570.9796</v>
      </c>
      <c r="Q219" s="1">
        <f t="shared" si="1663"/>
        <v>21.51</v>
      </c>
      <c r="R219" s="1">
        <f t="shared" si="1664"/>
        <v>151</v>
      </c>
      <c r="S219" s="2">
        <f t="shared" si="1665"/>
        <v>12587.54</v>
      </c>
      <c r="T219" s="1">
        <f t="shared" si="1881"/>
        <v>83.916933333333333</v>
      </c>
      <c r="U219" s="7">
        <f t="shared" si="1666"/>
        <v>9.1849501318337995E-2</v>
      </c>
      <c r="V219" s="7">
        <f t="shared" si="1822"/>
        <v>6.6258942829124593E-3</v>
      </c>
      <c r="W219" s="159">
        <f t="shared" si="1667"/>
        <v>3.4283282369456214E-2</v>
      </c>
      <c r="X219" s="40">
        <f t="shared" si="1823"/>
        <v>8095.2484858865882</v>
      </c>
      <c r="Y219" s="1">
        <f t="shared" si="1668"/>
        <v>0</v>
      </c>
      <c r="Z219" s="1">
        <f t="shared" si="1669"/>
        <v>113.16</v>
      </c>
      <c r="AA219" s="1">
        <f t="shared" si="1670"/>
        <v>91.649999999999991</v>
      </c>
      <c r="AB219" s="6">
        <f t="shared" si="1882"/>
        <v>0.2895550479995273</v>
      </c>
      <c r="AC219" s="1">
        <f t="shared" si="1671"/>
        <v>526.19133708825245</v>
      </c>
      <c r="AD219" s="40">
        <f t="shared" si="1824"/>
        <v>36363.626619283568</v>
      </c>
      <c r="AE219" s="1">
        <f t="shared" si="1825"/>
        <v>0.15947988387208822</v>
      </c>
      <c r="AF219" s="2">
        <f t="shared" si="1801"/>
        <v>34</v>
      </c>
      <c r="AG219" s="10">
        <f t="shared" si="1826"/>
        <v>5.4223160516509994</v>
      </c>
      <c r="AH219" s="12">
        <f t="shared" si="1827"/>
        <v>0.38909612813961214</v>
      </c>
      <c r="AI219" s="43">
        <f t="shared" si="1828"/>
        <v>-1.6013401560177709E-5</v>
      </c>
      <c r="AJ219" s="93">
        <f t="shared" si="1883"/>
        <v>4.0344040691139972E-6</v>
      </c>
      <c r="AK219" s="43">
        <f t="shared" si="1829"/>
        <v>0</v>
      </c>
      <c r="AL219" s="43">
        <f t="shared" si="1884"/>
        <v>3.524410819956711E-4</v>
      </c>
      <c r="AM219" s="43"/>
      <c r="AN219" s="43">
        <f t="shared" si="1830"/>
        <v>0</v>
      </c>
      <c r="AO219" s="10">
        <f t="shared" si="1831"/>
        <v>93.223651869487412</v>
      </c>
      <c r="AP219" s="9"/>
      <c r="AQ219" s="9">
        <f t="shared" si="1832"/>
        <v>93.084333629056431</v>
      </c>
      <c r="AR219" s="104">
        <f t="shared" si="1171"/>
        <v>93.084333629056431</v>
      </c>
      <c r="AS219" s="15">
        <f t="shared" si="1833"/>
        <v>0</v>
      </c>
      <c r="AT219" s="49"/>
      <c r="AU219" s="11">
        <f t="shared" si="1834"/>
        <v>8.6051054097872151E-6</v>
      </c>
      <c r="AV219" s="10">
        <f t="shared" si="1835"/>
        <v>93.153991402947938</v>
      </c>
      <c r="AW219" s="9">
        <f t="shared" si="1836"/>
        <v>93.084333629056431</v>
      </c>
      <c r="AX219" s="9">
        <f t="shared" si="1837"/>
        <v>92.945146709691215</v>
      </c>
      <c r="AY219" s="97">
        <f t="shared" si="1175"/>
        <v>93.014740169373823</v>
      </c>
      <c r="AZ219" s="15">
        <f t="shared" si="1176"/>
        <v>8.5968281027986158E-6</v>
      </c>
      <c r="BA219" s="49"/>
      <c r="BB219" s="11">
        <f t="shared" si="1838"/>
        <v>1.7202265519288233E-5</v>
      </c>
      <c r="BC219" s="10">
        <f t="shared" si="1839"/>
        <v>93.084392562940607</v>
      </c>
      <c r="BD219" s="9">
        <f t="shared" si="1840"/>
        <v>93.084330941586117</v>
      </c>
      <c r="BE219" s="9">
        <f t="shared" si="1841"/>
        <v>92.806090529523772</v>
      </c>
      <c r="BF219" s="97">
        <f t="shared" si="1179"/>
        <v>92.945210735554951</v>
      </c>
      <c r="BG219" s="15">
        <f t="shared" si="1842"/>
        <v>1.7185415157262984E-5</v>
      </c>
      <c r="BH219" s="49"/>
      <c r="BI219" s="11">
        <f t="shared" si="1843"/>
        <v>2.5791183305747989E-5</v>
      </c>
      <c r="BJ219" s="10">
        <f t="shared" si="1844"/>
        <v>93.014852378584919</v>
      </c>
      <c r="BK219" s="9">
        <f t="shared" si="1845"/>
        <v>93.08432020200739</v>
      </c>
      <c r="BL219" s="9">
        <f t="shared" si="1846"/>
        <v>92.667164489440523</v>
      </c>
      <c r="BM219" s="97">
        <f t="shared" si="1184"/>
        <v>92.87574234572395</v>
      </c>
      <c r="BN219" s="15">
        <f t="shared" si="1847"/>
        <v>2.5765466822553905E-5</v>
      </c>
      <c r="BO219" s="49"/>
      <c r="BP219" s="11">
        <f t="shared" si="1848"/>
        <v>3.4371563721852679E-5</v>
      </c>
      <c r="BQ219" s="10">
        <f t="shared" si="1849"/>
        <v>92.945367878469185</v>
      </c>
      <c r="BR219" s="9">
        <f t="shared" si="1850"/>
        <v>93.084296061676383</v>
      </c>
      <c r="BS219" s="9">
        <f t="shared" si="1851"/>
        <v>92.528367973275621</v>
      </c>
      <c r="BT219" s="97">
        <f t="shared" si="1189"/>
        <v>92.806332017475995</v>
      </c>
      <c r="BU219" s="15">
        <f t="shared" si="1852"/>
        <v>3.4336690798929267E-5</v>
      </c>
      <c r="BV219" s="12"/>
      <c r="BW219" s="11">
        <f t="shared" si="1853"/>
        <v>4.2943113728925459E-5</v>
      </c>
      <c r="BX219" s="10">
        <f t="shared" si="1854"/>
        <v>92.875936091104506</v>
      </c>
      <c r="BY219" s="9">
        <f t="shared" si="1855"/>
        <v>93.084253188657513</v>
      </c>
      <c r="BZ219" s="9">
        <f t="shared" si="1856"/>
        <v>92.389700348009868</v>
      </c>
      <c r="CA219" s="97">
        <f t="shared" si="1194"/>
        <v>92.73697676833369</v>
      </c>
      <c r="CB219" s="15">
        <f t="shared" si="1857"/>
        <v>4.2898796859574001E-5</v>
      </c>
      <c r="CC219" s="12"/>
      <c r="CD219" s="11">
        <f t="shared" si="1858"/>
        <v>5.1505542329288278E-5</v>
      </c>
      <c r="CE219" s="10">
        <f t="shared" si="1859"/>
        <v>92.806554045377453</v>
      </c>
      <c r="CF219" s="9">
        <f t="shared" si="1860"/>
        <v>93.084186268429193</v>
      </c>
      <c r="CG219" s="9">
        <f t="shared" si="1861"/>
        <v>92.251160963972467</v>
      </c>
      <c r="CH219" s="97">
        <f t="shared" si="1199"/>
        <v>92.66767361620083</v>
      </c>
      <c r="CI219" s="15">
        <f t="shared" si="1862"/>
        <v>5.1451496881722534E-5</v>
      </c>
      <c r="CJ219" s="12"/>
      <c r="CK219" s="11">
        <f t="shared" si="1863"/>
        <v>6.0058560597951347E-5</v>
      </c>
      <c r="CL219" s="10">
        <f t="shared" si="1864"/>
        <v>92.737218770999945</v>
      </c>
      <c r="CM219" s="9">
        <f t="shared" si="1865"/>
        <v>93.084090004581114</v>
      </c>
      <c r="CN219" s="9">
        <f t="shared" si="1866"/>
        <v>92.112749155048164</v>
      </c>
      <c r="CO219" s="97">
        <f t="shared" si="1204"/>
        <v>92.598419579814646</v>
      </c>
      <c r="CP219" s="15">
        <f t="shared" si="1867"/>
        <v>5.9994504876928135E-5</v>
      </c>
      <c r="CQ219" s="12"/>
      <c r="CR219" s="11">
        <f t="shared" si="1868"/>
        <v>6.8601881713461821E-5</v>
      </c>
      <c r="CS219" s="10">
        <f t="shared" si="1869"/>
        <v>92.667927298957551</v>
      </c>
      <c r="CT219" s="9">
        <f t="shared" si="1870"/>
        <v>93.083959119502893</v>
      </c>
      <c r="CU219" s="9">
        <f t="shared" si="882"/>
        <v>91.974464238887933</v>
      </c>
      <c r="CV219" s="97">
        <f t="shared" si="1208"/>
        <v>92.529211679195413</v>
      </c>
      <c r="CW219" s="15">
        <f t="shared" si="1871"/>
        <v>6.8527537020591464E-5</v>
      </c>
      <c r="CX219" s="12"/>
      <c r="CY219" s="11">
        <f t="shared" si="1210"/>
        <v>7.7135220988011581E-5</v>
      </c>
      <c r="CZ219" s="10">
        <f t="shared" si="1211"/>
        <v>92.59867666195521</v>
      </c>
      <c r="DA219" s="9">
        <f t="shared" si="883"/>
        <v>93.083788355063916</v>
      </c>
      <c r="DB219" s="9">
        <f t="shared" si="884"/>
        <v>91.836305517124558</v>
      </c>
      <c r="DC219" s="97">
        <f t="shared" si="1212"/>
        <v>92.460046936094244</v>
      </c>
      <c r="DD219" s="15">
        <f t="shared" si="1213"/>
        <v>7.7050311680625363E-5</v>
      </c>
      <c r="DE219" s="12"/>
      <c r="DF219" s="11">
        <f t="shared" si="1214"/>
        <v>8.5658295896714776E-5</v>
      </c>
      <c r="DG219" s="10">
        <f t="shared" si="1215"/>
        <v>92.529463894860982</v>
      </c>
      <c r="DH219" s="9">
        <f t="shared" si="885"/>
        <v>93.083572473284306</v>
      </c>
      <c r="DI219" s="9">
        <f t="shared" si="886"/>
        <v>91.698272275590696</v>
      </c>
      <c r="DJ219" s="97">
        <f t="shared" si="1216"/>
        <v>92.390922374437508</v>
      </c>
      <c r="DK219" s="15">
        <f t="shared" si="1217"/>
        <v>8.5562549445440417E-5</v>
      </c>
      <c r="DL219" s="12"/>
      <c r="DM219" s="11">
        <f t="shared" si="1218"/>
        <v>9.4170826106195374E-5</v>
      </c>
      <c r="DN219" s="10">
        <f t="shared" si="1219"/>
        <v>92.460286035146538</v>
      </c>
      <c r="DO219" s="9">
        <f t="shared" si="887"/>
        <v>93.083306256996821</v>
      </c>
      <c r="DP219" s="9">
        <f t="shared" si="888"/>
        <v>91.560363784542602</v>
      </c>
      <c r="DQ219" s="97">
        <f t="shared" si="1220"/>
        <v>92.321835020769711</v>
      </c>
      <c r="DR219" s="15">
        <f t="shared" si="1221"/>
        <v>9.4063973150999966E-5</v>
      </c>
      <c r="DS219" s="12"/>
      <c r="DT219" s="11">
        <f t="shared" si="1222"/>
        <v>1.0267253350227781E-4</v>
      </c>
      <c r="DU219" s="10">
        <f t="shared" si="1223"/>
        <v>92.391140123325926</v>
      </c>
      <c r="DV219" s="9">
        <f t="shared" si="889"/>
        <v>93.082984510499585</v>
      </c>
      <c r="DW219" s="9">
        <f t="shared" si="890"/>
        <v>91.422579298885239</v>
      </c>
      <c r="DX219" s="97">
        <f t="shared" si="1224"/>
        <v>92.252781904692412</v>
      </c>
      <c r="DY219" s="15">
        <f t="shared" si="1225"/>
        <v>1.0255430790723279E-4</v>
      </c>
      <c r="DZ219" s="12"/>
      <c r="EA219" s="11">
        <f t="shared" si="1226"/>
        <v>1.1116314221703496E-4</v>
      </c>
      <c r="EB219" s="10">
        <f t="shared" si="1227"/>
        <v>92.322023203390401</v>
      </c>
      <c r="EC219" s="9">
        <f t="shared" si="891"/>
        <v>93.08260206019952</v>
      </c>
      <c r="ED219" s="9">
        <f t="shared" si="892"/>
        <v>91.284918058403335</v>
      </c>
      <c r="EE219" s="97">
        <f t="shared" si="1228"/>
        <v>92.18376005930142</v>
      </c>
      <c r="EF219" s="15">
        <f t="shared" si="1229"/>
        <v>1.1103328112350819E-4</v>
      </c>
      <c r="EG219" s="12"/>
      <c r="EH219" s="11">
        <f t="shared" si="1230"/>
        <v>1.1964237865490766E-4</v>
      </c>
      <c r="EI219" s="10">
        <f t="shared" si="1231"/>
        <v>92.252932323241552</v>
      </c>
      <c r="EJ219" s="9">
        <f t="shared" si="893"/>
        <v>93.08215375524631</v>
      </c>
      <c r="EK219" s="9">
        <f t="shared" si="894"/>
        <v>91.147379287994241</v>
      </c>
      <c r="EL219" s="97">
        <f t="shared" si="1232"/>
        <v>92.114766521620282</v>
      </c>
      <c r="EM219" s="15">
        <f t="shared" si="1233"/>
        <v>1.1950062253340202E-4</v>
      </c>
      <c r="EN219" s="12"/>
      <c r="EO219" s="11">
        <f t="shared" si="1234"/>
        <v>1.2810997151814122E-4</v>
      </c>
      <c r="EP219" s="10">
        <f t="shared" si="1235"/>
        <v>92.183864535120563</v>
      </c>
      <c r="EQ219" s="9">
        <f t="shared" si="895"/>
        <v>93.081634468156892</v>
      </c>
      <c r="ER219" s="9">
        <f t="shared" si="896"/>
        <v>91.009962197904699</v>
      </c>
      <c r="ES219" s="97">
        <f t="shared" si="1236"/>
        <v>92.045798333030802</v>
      </c>
      <c r="ET219" s="15">
        <f t="shared" si="1237"/>
        <v>1.2795606421865693E-4</v>
      </c>
      <c r="EU219" s="12"/>
      <c r="EV219" s="11">
        <f t="shared" si="1238"/>
        <v>1.3656565183139691E-4</v>
      </c>
      <c r="EW219" s="10">
        <f t="shared" si="1239"/>
        <v>92.114816896034654</v>
      </c>
      <c r="EX219" s="9">
        <f t="shared" si="897"/>
        <v>93.081039095430242</v>
      </c>
      <c r="EY219" s="9">
        <f t="shared" si="898"/>
        <v>90.872665983971004</v>
      </c>
      <c r="EZ219" s="97">
        <f t="shared" si="1240"/>
        <v>91.976852539700616</v>
      </c>
      <c r="FA219" s="15">
        <f t="shared" si="1241"/>
        <v>1.3639934063230873E-4</v>
      </c>
      <c r="FB219" s="12"/>
      <c r="FC219" s="11">
        <f t="shared" si="1242"/>
        <v>1.4500915296557183E-4</v>
      </c>
      <c r="FD219" s="10">
        <f t="shared" si="1243"/>
        <v>92.045786468180367</v>
      </c>
      <c r="FE219" s="9">
        <f t="shared" si="899"/>
        <v>93.080362558152444</v>
      </c>
      <c r="FF219" s="9">
        <f t="shared" si="900"/>
        <v>90.735489827861301</v>
      </c>
      <c r="FG219" s="97">
        <f t="shared" si="1244"/>
        <v>91.907926193006872</v>
      </c>
      <c r="FH219" s="15">
        <f t="shared" si="1245"/>
        <v>1.4483018862109295E-4</v>
      </c>
      <c r="FI219" s="12"/>
      <c r="FJ219" s="11">
        <f t="shared" si="1246"/>
        <v>1.534402106608953E-4</v>
      </c>
      <c r="FK219" s="10">
        <f t="shared" si="1247"/>
        <v>91.976770319362998</v>
      </c>
      <c r="FL219" s="9">
        <f t="shared" si="901"/>
        <v>93.0795998025919</v>
      </c>
      <c r="FM219" s="9">
        <f t="shared" si="902"/>
        <v>90.598432897322184</v>
      </c>
      <c r="FN219" s="97">
        <f t="shared" si="1248"/>
        <v>91.839016349957035</v>
      </c>
      <c r="FO219" s="15">
        <f t="shared" si="1249"/>
        <v>1.5324834744698975E-4</v>
      </c>
      <c r="FP219" s="12"/>
      <c r="FQ219" s="11">
        <f t="shared" si="1250"/>
        <v>1.6185856304915837E-4</v>
      </c>
      <c r="FR219" s="10">
        <f t="shared" si="1251"/>
        <v>91.907765523413218</v>
      </c>
      <c r="FS219" s="9">
        <f t="shared" si="903"/>
        <v>93.07874580078456</v>
      </c>
      <c r="FT219" s="9">
        <f t="shared" si="904"/>
        <v>90.46149434642679</v>
      </c>
      <c r="FU219" s="97">
        <f t="shared" si="1252"/>
        <v>91.770120073605682</v>
      </c>
      <c r="FV219" s="15">
        <f t="shared" si="1253"/>
        <v>1.6165355880802936E-4</v>
      </c>
      <c r="FW219" s="12"/>
      <c r="FX219" s="11">
        <f t="shared" si="1254"/>
        <v>1.702639506752338E-4</v>
      </c>
      <c r="FY219" s="10">
        <f t="shared" si="1255"/>
        <v>91.838769160599497</v>
      </c>
      <c r="FZ219" s="9">
        <f t="shared" si="905"/>
        <v>93.07779555110919</v>
      </c>
      <c r="GA219" s="9">
        <f t="shared" si="906"/>
        <v>90.324673315827127</v>
      </c>
      <c r="GB219" s="97">
        <f t="shared" si="1256"/>
        <v>91.701234433468159</v>
      </c>
      <c r="GC219" s="15">
        <f t="shared" si="1257"/>
        <v>1.7004556685825702E-4</v>
      </c>
      <c r="GD219" s="12"/>
      <c r="GE219" s="11">
        <f t="shared" si="1258"/>
        <v>1.7865611651774496E-4</v>
      </c>
      <c r="GF219" s="10">
        <f t="shared" si="1259"/>
        <v>91.769778318037552</v>
      </c>
      <c r="GG219" s="9">
        <f t="shared" si="907"/>
        <v>93.076744078852471</v>
      </c>
      <c r="GH219" s="9">
        <f t="shared" si="908"/>
        <v>90.187968933006715</v>
      </c>
      <c r="GI219" s="97">
        <f t="shared" si="1260"/>
        <v>91.632356505929593</v>
      </c>
      <c r="GJ219" s="15">
        <f t="shared" si="1261"/>
        <v>1.7842411822701317E-4</v>
      </c>
      <c r="GK219" s="12"/>
      <c r="GL219" s="11">
        <f t="shared" si="1872"/>
        <v>1.8703480600907791E-4</v>
      </c>
      <c r="GM219" s="10">
        <f t="shared" si="1873"/>
        <v>91.700790090094898</v>
      </c>
      <c r="GN219" s="9">
        <f t="shared" si="909"/>
        <v>93.075586436763956</v>
      </c>
      <c r="GO219" s="9">
        <f t="shared" si="1885"/>
        <v>90.051380312538683</v>
      </c>
      <c r="GP219" s="115">
        <f t="shared" si="1264"/>
        <v>91.563483374651327</v>
      </c>
      <c r="GQ219" s="15">
        <f t="shared" si="1874"/>
        <v>1.8678896203728137E-4</v>
      </c>
      <c r="GR219" s="12"/>
      <c r="GS219" s="11">
        <f t="shared" si="1266"/>
        <v>1.9539976705444391E-4</v>
      </c>
      <c r="GT219" s="10">
        <f t="shared" si="1267"/>
        <v>91.631801578793002</v>
      </c>
      <c r="GU219" s="9">
        <f t="shared" si="911"/>
        <v>93.074317705600706</v>
      </c>
      <c r="GV219" s="9">
        <f t="shared" si="1886"/>
        <v>89.914906556342956</v>
      </c>
      <c r="GW219" s="115">
        <f t="shared" si="1268"/>
        <v>91.494612130971831</v>
      </c>
      <c r="GX219" s="15">
        <f t="shared" si="1269"/>
        <v>1.9513984992344138E-4</v>
      </c>
      <c r="GY219" s="12"/>
      <c r="GZ219" s="11">
        <f t="shared" si="1270"/>
        <v>2.0375075005036621E-4</v>
      </c>
      <c r="HA219" s="10">
        <f t="shared" si="1271"/>
        <v>91.562809894203838</v>
      </c>
      <c r="HB219" s="9">
        <f t="shared" si="913"/>
        <v>93.072932994661656</v>
      </c>
      <c r="HC219" s="9">
        <f t="shared" si="914"/>
        <v>89.778546753947808</v>
      </c>
      <c r="HD219" s="97">
        <f t="shared" si="1272"/>
        <v>91.425739874304725</v>
      </c>
      <c r="HE219" s="15">
        <f t="shared" si="1273"/>
        <v>2.034765360481126E-4</v>
      </c>
      <c r="HF219" s="12"/>
      <c r="HG219" s="11">
        <f t="shared" si="1274"/>
        <v>2.1208750790226443E-4</v>
      </c>
      <c r="HH219" s="10">
        <f t="shared" si="1275"/>
        <v>91.493812154843454</v>
      </c>
      <c r="HI219" s="9">
        <f t="shared" si="915"/>
        <v>93.07142744231156</v>
      </c>
      <c r="HJ219" s="9">
        <f t="shared" si="916"/>
        <v>89.642299982753414</v>
      </c>
      <c r="HK219" s="97">
        <f t="shared" si="1276"/>
        <v>91.356863712532487</v>
      </c>
      <c r="HL219" s="15">
        <f t="shared" si="1277"/>
        <v>2.1179877711824117E-4</v>
      </c>
      <c r="HM219" s="12"/>
      <c r="HN219" s="11">
        <f t="shared" si="1278"/>
        <v>2.2040979604128749E-4</v>
      </c>
      <c r="HO219" s="10">
        <f t="shared" si="1279"/>
        <v>91.424805488061295</v>
      </c>
      <c r="HP219" s="9">
        <f t="shared" si="917"/>
        <v>93.069796216494538</v>
      </c>
      <c r="HQ219" s="9">
        <f t="shared" si="1887"/>
        <v>89.506165308295806</v>
      </c>
      <c r="HR219" s="115">
        <f t="shared" si="1280"/>
        <v>91.287980762395165</v>
      </c>
      <c r="HS219" s="15">
        <f t="shared" si="1281"/>
        <v>2.2010633240052168E-4</v>
      </c>
      <c r="HT219" s="12"/>
      <c r="HU219" s="11">
        <f t="shared" si="1672"/>
        <v>2.2871737244046757E-4</v>
      </c>
      <c r="HV219" s="10">
        <f t="shared" si="1282"/>
        <v>91.355787030424523</v>
      </c>
      <c r="HW219" s="9">
        <f t="shared" si="1888"/>
        <v>93.068034515237059</v>
      </c>
      <c r="HX219" s="9">
        <f t="shared" si="920"/>
        <v>89.370141784514232</v>
      </c>
      <c r="HY219" s="115">
        <f t="shared" si="1283"/>
        <v>91.219088149875645</v>
      </c>
      <c r="HZ219" s="15">
        <f t="shared" si="1284"/>
        <v>2.2839896373593748E-4</v>
      </c>
      <c r="IA219" s="12"/>
      <c r="IB219" s="11">
        <f t="shared" si="1673"/>
        <v>2.3700999763002925E-4</v>
      </c>
      <c r="IC219" s="10">
        <f t="shared" si="1285"/>
        <v>91.286753928098761</v>
      </c>
      <c r="ID219" s="9">
        <f t="shared" si="1889"/>
        <v>93.066137567140444</v>
      </c>
      <c r="IE219" s="9">
        <f t="shared" si="922"/>
        <v>89.2342284540196</v>
      </c>
      <c r="IF219" s="115">
        <f t="shared" si="1286"/>
        <v>91.150183010580022</v>
      </c>
      <c r="IG219" s="15">
        <f t="shared" si="1287"/>
        <v>2.366764355536132E-4</v>
      </c>
      <c r="IH219" s="12"/>
      <c r="II219" s="11">
        <f t="shared" si="1674"/>
        <v>2.4528743471198615E-4</v>
      </c>
      <c r="IJ219" s="10">
        <f t="shared" si="1288"/>
        <v>91.21770333722408</v>
      </c>
      <c r="IK219" s="9">
        <f t="shared" si="1890"/>
        <v>93.064100631862772</v>
      </c>
      <c r="IL219" s="9">
        <f t="shared" si="924"/>
        <v>89.098424348363991</v>
      </c>
      <c r="IM219" s="115">
        <f t="shared" si="1289"/>
        <v>91.081262490113374</v>
      </c>
      <c r="IN219" s="15">
        <f t="shared" si="1290"/>
        <v>2.4493851488392423E-4</v>
      </c>
      <c r="IO219" s="12"/>
      <c r="IP219" s="11">
        <f t="shared" si="1675"/>
        <v>2.5354944937400561E-4</v>
      </c>
      <c r="IQ219" s="10">
        <f t="shared" si="1291"/>
        <v>91.148632424286262</v>
      </c>
      <c r="IR219" s="9">
        <f t="shared" si="1891"/>
        <v>93.061919000590166</v>
      </c>
      <c r="IS219" s="9">
        <f t="shared" si="926"/>
        <v>88.962728488312749</v>
      </c>
      <c r="IT219" s="115">
        <f t="shared" si="1292"/>
        <v>91.012323744451464</v>
      </c>
      <c r="IU219" s="15">
        <f t="shared" si="1293"/>
        <v>2.5318497137079922E-4</v>
      </c>
      <c r="IV219" s="12"/>
      <c r="IW219" s="11">
        <f t="shared" si="1676"/>
        <v>2.6179580990248681E-4</v>
      </c>
      <c r="IX219" s="10">
        <f t="shared" si="1294"/>
        <v>91.079538366483973</v>
      </c>
      <c r="IY219" s="9">
        <f t="shared" si="1892"/>
        <v>93.059587996497427</v>
      </c>
      <c r="IZ219" s="9">
        <f t="shared" si="928"/>
        <v>88.827139884117074</v>
      </c>
      <c r="JA219" s="115">
        <f t="shared" si="1295"/>
        <v>90.94336394030725</v>
      </c>
      <c r="JB219" s="15">
        <f t="shared" si="1296"/>
        <v>2.6141557728334621E-4</v>
      </c>
      <c r="JC219" s="12"/>
      <c r="JD219" s="11">
        <f t="shared" si="1677"/>
        <v>2.700262871949244E-4</v>
      </c>
      <c r="JE219" s="10">
        <f t="shared" si="1297"/>
        <v>91.010418352090909</v>
      </c>
      <c r="JF219" s="9">
        <f t="shared" si="1893"/>
        <v>93.057102975198021</v>
      </c>
      <c r="JG219" s="9">
        <f t="shared" si="930"/>
        <v>88.691657535787201</v>
      </c>
      <c r="JH219" s="115">
        <f t="shared" si="1298"/>
        <v>90.874380255492611</v>
      </c>
      <c r="JI219" s="15">
        <f t="shared" si="1299"/>
        <v>2.6963010752675609E-4</v>
      </c>
      <c r="JJ219" s="12"/>
      <c r="JK219" s="11">
        <f t="shared" si="1678"/>
        <v>2.782406547716016E-4</v>
      </c>
      <c r="JL219" s="10">
        <f t="shared" si="1300"/>
        <v>90.941269580812843</v>
      </c>
      <c r="JM219" s="9">
        <f t="shared" si="1894"/>
        <v>93.054459325183359</v>
      </c>
      <c r="JN219" s="9">
        <f t="shared" si="932"/>
        <v>88.5562804333683</v>
      </c>
      <c r="JO219" s="115">
        <f t="shared" si="1301"/>
        <v>90.80536987927583</v>
      </c>
      <c r="JP219" s="15">
        <f t="shared" si="1302"/>
        <v>2.7782833965240661E-4</v>
      </c>
      <c r="JQ219" s="12"/>
      <c r="JR219" s="11">
        <f t="shared" si="1679"/>
        <v>2.8643868878644072E-4</v>
      </c>
      <c r="JS219" s="10">
        <f t="shared" si="1303"/>
        <v>90.872089264140712</v>
      </c>
      <c r="JT219" s="9">
        <f t="shared" si="1895"/>
        <v>93.051652468251362</v>
      </c>
      <c r="JU219" s="9">
        <f t="shared" si="934"/>
        <v>88.421007557216598</v>
      </c>
      <c r="JV219" s="115">
        <f t="shared" si="1304"/>
        <v>90.736330012733987</v>
      </c>
      <c r="JW219" s="15">
        <f t="shared" si="1305"/>
        <v>2.8601005386727198E-4</v>
      </c>
      <c r="JX219" s="12"/>
      <c r="JY219" s="11">
        <f t="shared" si="1680"/>
        <v>2.9462016803718833E-4</v>
      </c>
      <c r="JZ219" s="10">
        <f t="shared" si="1306"/>
        <v>90.802874625698422</v>
      </c>
      <c r="KA219" s="9">
        <f t="shared" si="1896"/>
        <v>93.048677859924354</v>
      </c>
      <c r="KB219" s="9">
        <f t="shared" si="936"/>
        <v>88.285837878275316</v>
      </c>
      <c r="KC219" s="115">
        <f t="shared" si="1307"/>
        <v>90.667257869099842</v>
      </c>
      <c r="KD219" s="15">
        <f t="shared" si="1308"/>
        <v>2.941750330426947E-4</v>
      </c>
      <c r="KE219" s="12"/>
      <c r="KF219" s="11">
        <f t="shared" si="1681"/>
        <v>3.027848739749438E-4</v>
      </c>
      <c r="KG219" s="10">
        <f t="shared" si="1309"/>
        <v>90.733622901585221</v>
      </c>
      <c r="KH219" s="9">
        <f t="shared" si="1897"/>
        <v>93.045530989856147</v>
      </c>
      <c r="KI219" s="9">
        <f t="shared" si="938"/>
        <v>88.150770358352119</v>
      </c>
      <c r="KJ219" s="115">
        <f t="shared" si="1310"/>
        <v>90.598150674104133</v>
      </c>
      <c r="KK219" s="15">
        <f t="shared" si="1311"/>
        <v>3.0232306272238876E-4</v>
      </c>
      <c r="KL219" s="12"/>
      <c r="KM219" s="11">
        <f t="shared" si="1682"/>
        <v>3.1093259071293661E-4</v>
      </c>
      <c r="KN219" s="10">
        <f t="shared" si="1312"/>
        <v>90.664331340713431</v>
      </c>
      <c r="KO219" s="9">
        <f t="shared" si="1898"/>
        <v>93.042207382228455</v>
      </c>
      <c r="KP219" s="9">
        <f t="shared" si="940"/>
        <v>88.015803950398407</v>
      </c>
      <c r="KQ219" s="115">
        <f t="shared" si="1313"/>
        <v>90.529005666313424</v>
      </c>
      <c r="KR219" s="15">
        <f t="shared" si="1314"/>
        <v>3.1045393112967378E-4</v>
      </c>
      <c r="KS219" s="12"/>
      <c r="KT219" s="11">
        <f t="shared" si="1683"/>
        <v>3.1906310503452076E-4</v>
      </c>
      <c r="KU219" s="10">
        <f t="shared" si="1315"/>
        <v>90.594997205141766</v>
      </c>
      <c r="KV219" s="9">
        <f t="shared" si="1899"/>
        <v>93.038702596136588</v>
      </c>
      <c r="KW219" s="9">
        <f t="shared" si="942"/>
        <v>87.880937598786588</v>
      </c>
      <c r="KX219" s="115">
        <f t="shared" si="1316"/>
        <v>90.459820097461588</v>
      </c>
      <c r="KY219" s="15">
        <f t="shared" si="1317"/>
        <v>3.1856742917417218E-4</v>
      </c>
      <c r="KZ219" s="12"/>
      <c r="LA219" s="11">
        <f t="shared" si="1684"/>
        <v>3.2717620640064065E-4</v>
      </c>
      <c r="LB219" s="10">
        <f t="shared" si="1318"/>
        <v>90.525617770402221</v>
      </c>
      <c r="LC219" s="9">
        <f t="shared" si="1900"/>
        <v>93.03501222596438</v>
      </c>
      <c r="LD219" s="9">
        <f t="shared" si="944"/>
        <v>87.746170239589503</v>
      </c>
      <c r="LE219" s="115">
        <f t="shared" si="1319"/>
        <v>90.390591232776941</v>
      </c>
      <c r="LF219" s="15">
        <f t="shared" si="1320"/>
        <v>3.2666335045771264E-4</v>
      </c>
      <c r="LG219" s="12"/>
      <c r="LH219" s="11">
        <f t="shared" si="1685"/>
        <v>3.3527168695648605E-4</v>
      </c>
      <c r="LI219" s="10">
        <f t="shared" si="1321"/>
        <v>90.456190325822718</v>
      </c>
      <c r="LJ219" s="9">
        <f t="shared" si="1901"/>
        <v>93.031131901748466</v>
      </c>
      <c r="LK219" s="9">
        <f t="shared" si="946"/>
        <v>87.611500800859517</v>
      </c>
      <c r="LL219" s="115">
        <f t="shared" si="1322"/>
        <v>90.321316351303992</v>
      </c>
      <c r="LM219" s="15">
        <f t="shared" si="1323"/>
        <v>3.3474149127958445E-4</v>
      </c>
      <c r="LN219" s="12"/>
      <c r="LO219" s="11">
        <f t="shared" si="1686"/>
        <v>3.4334934153751508E-4</v>
      </c>
      <c r="LP219" s="10">
        <f t="shared" si="1324"/>
        <v>90.386712174844206</v>
      </c>
      <c r="LQ219" s="9">
        <f t="shared" si="1902"/>
        <v>93.027057289531825</v>
      </c>
      <c r="LR219" s="9">
        <f t="shared" si="948"/>
        <v>87.476928202907516</v>
      </c>
      <c r="LS219" s="115">
        <f t="shared" si="1325"/>
        <v>90.25199274621967</v>
      </c>
      <c r="LT219" s="15">
        <f t="shared" si="1326"/>
        <v>3.4280165064114529E-4</v>
      </c>
      <c r="LU219" s="12"/>
      <c r="LV219" s="11">
        <f t="shared" si="1687"/>
        <v>3.5140896767481706E-4</v>
      </c>
      <c r="LW219" s="10">
        <f t="shared" si="1327"/>
        <v>90.317180635332363</v>
      </c>
      <c r="LX219" s="9">
        <f t="shared" si="1903"/>
        <v>93.022784091706654</v>
      </c>
      <c r="LY219" s="9">
        <f t="shared" si="950"/>
        <v>87.342451358582593</v>
      </c>
      <c r="LZ219" s="115">
        <f t="shared" si="1328"/>
        <v>90.182617725144624</v>
      </c>
      <c r="MA219" s="15">
        <f t="shared" si="1329"/>
        <v>3.5084363024972376E-4</v>
      </c>
      <c r="MB219" s="12"/>
      <c r="MC219" s="11">
        <f t="shared" si="1688"/>
        <v>3.5945036559976632E-4</v>
      </c>
      <c r="MD219" s="10">
        <f t="shared" si="1330"/>
        <v>90.247593039884322</v>
      </c>
      <c r="ME219" s="9">
        <f t="shared" si="1904"/>
        <v>93.018308047346579</v>
      </c>
      <c r="MF219" s="9">
        <f t="shared" si="952"/>
        <v>87.208069173550527</v>
      </c>
      <c r="MG219" s="115">
        <f t="shared" si="1331"/>
        <v>90.11318861044856</v>
      </c>
      <c r="MH219" s="15">
        <f t="shared" si="1332"/>
        <v>3.5886723452193715E-4</v>
      </c>
      <c r="MI219" s="12"/>
      <c r="MJ219" s="11">
        <f t="shared" si="1689"/>
        <v>3.6747333824810004E-4</v>
      </c>
      <c r="MK219" s="10">
        <f t="shared" si="1333"/>
        <v>90.177946736129428</v>
      </c>
      <c r="ML219" s="9">
        <f t="shared" si="1905"/>
        <v>93.013624932528302</v>
      </c>
      <c r="MM219" s="9">
        <f t="shared" si="954"/>
        <v>87.073780546573175</v>
      </c>
      <c r="MN219" s="115">
        <f t="shared" si="1334"/>
        <v>90.043702739550739</v>
      </c>
      <c r="MO219" s="15">
        <f t="shared" si="1335"/>
        <v>3.6687227058630539E-4</v>
      </c>
      <c r="MP219" s="12"/>
      <c r="MQ219" s="11">
        <f t="shared" si="1690"/>
        <v>3.754776912632678E-4</v>
      </c>
      <c r="MR219" s="10">
        <f t="shared" si="1336"/>
        <v>90.108239087025169</v>
      </c>
      <c r="MS219" s="9">
        <f t="shared" si="1906"/>
        <v>93.008730560642562</v>
      </c>
      <c r="MT219" s="9">
        <f t="shared" si="956"/>
        <v>86.939584369787127</v>
      </c>
      <c r="MU219" s="115">
        <f t="shared" si="1337"/>
        <v>89.974157465214844</v>
      </c>
      <c r="MV219" s="15">
        <f t="shared" si="1338"/>
        <v>3.7485854828523795E-4</v>
      </c>
      <c r="MW219" s="12"/>
      <c r="MX219" s="11">
        <f t="shared" si="1691"/>
        <v>3.8346323299917162E-4</v>
      </c>
      <c r="MY219" s="10">
        <f t="shared" si="1339"/>
        <v>90.038467471147442</v>
      </c>
      <c r="MZ219" s="9">
        <f t="shared" si="1907"/>
        <v>93.00362078269464</v>
      </c>
      <c r="NA219" s="9">
        <f t="shared" si="1908"/>
        <v>86.805479528980968</v>
      </c>
      <c r="NB219" s="115">
        <f t="shared" si="1340"/>
        <v>89.904550155837796</v>
      </c>
      <c r="NC219" s="15">
        <f t="shared" si="1341"/>
        <v>3.8282588017647911E-4</v>
      </c>
      <c r="ND219" s="12"/>
      <c r="NE219" s="11">
        <f t="shared" si="1692"/>
        <v>3.9142977452234469E-4</v>
      </c>
      <c r="NF219" s="10">
        <f t="shared" si="1342"/>
        <v>89.968629282974817</v>
      </c>
      <c r="NG219" s="9">
        <f t="shared" si="959"/>
        <v>92.998291487594258</v>
      </c>
      <c r="NH219" s="9">
        <f t="shared" si="1909"/>
        <v>86.671464903874451</v>
      </c>
      <c r="NI219" s="115">
        <f t="shared" si="1343"/>
        <v>89.834878195734348</v>
      </c>
      <c r="NJ219" s="15">
        <f t="shared" si="1344"/>
        <v>3.907740815337622E-4</v>
      </c>
      <c r="NK219" s="12"/>
      <c r="NL219" s="11">
        <f t="shared" si="1693"/>
        <v>3.9937712961334157E-4</v>
      </c>
      <c r="NM219" s="10">
        <f t="shared" si="1345"/>
        <v>89.898721933168531</v>
      </c>
      <c r="NN219" s="9">
        <f t="shared" si="961"/>
        <v>92.99273860243504</v>
      </c>
      <c r="NO219" s="9">
        <f t="shared" si="1910"/>
        <v>86.53753936839361</v>
      </c>
      <c r="NP219" s="115">
        <f t="shared" si="1346"/>
        <v>89.765138985414325</v>
      </c>
      <c r="NQ219" s="15">
        <f t="shared" si="1347"/>
        <v>3.9870297034708374E-4</v>
      </c>
      <c r="NR219" s="12"/>
      <c r="NS219" s="11">
        <f t="shared" si="1694"/>
        <v>4.0730511476774067E-4</v>
      </c>
      <c r="NT219" s="10">
        <f t="shared" si="1348"/>
        <v>89.828742848845195</v>
      </c>
      <c r="NU219" s="9">
        <f t="shared" si="963"/>
        <v>92.986958092763544</v>
      </c>
      <c r="NV219" s="9">
        <f t="shared" si="1911"/>
        <v>86.403701790948446</v>
      </c>
      <c r="NW219" s="115">
        <f t="shared" si="1349"/>
        <v>89.695329941855988</v>
      </c>
      <c r="NX219" s="15">
        <f t="shared" si="1350"/>
        <v>4.0661236732216974E-4</v>
      </c>
      <c r="NY219" s="12"/>
      <c r="NZ219" s="11">
        <f t="shared" si="1695"/>
        <v>4.1521354919633364E-4</v>
      </c>
      <c r="OA219" s="10">
        <f t="shared" si="1351"/>
        <v>89.758689473845564</v>
      </c>
      <c r="OB219" s="9">
        <f t="shared" si="965"/>
        <v>92.980945962837907</v>
      </c>
      <c r="OC219" s="9">
        <f t="shared" si="1912"/>
        <v>86.269951034707105</v>
      </c>
      <c r="OD219" s="115">
        <f t="shared" si="1352"/>
        <v>89.625448498772499</v>
      </c>
      <c r="OE219" s="15">
        <f t="shared" si="1353"/>
        <v>4.1450209587950846E-4</v>
      </c>
      <c r="OF219" s="12"/>
      <c r="OG219" s="11">
        <f t="shared" si="1696"/>
        <v>4.2310225482487639E-4</v>
      </c>
      <c r="OH219" s="10">
        <f t="shared" si="1354"/>
        <v>89.6885592689964</v>
      </c>
      <c r="OI219" s="9">
        <f t="shared" si="967"/>
        <v>92.974698255876163</v>
      </c>
      <c r="OJ219" s="9">
        <f t="shared" si="1913"/>
        <v>86.13628595787128</v>
      </c>
      <c r="OK219" s="115">
        <f t="shared" si="1355"/>
        <v>89.555492106873714</v>
      </c>
      <c r="OL219" s="15">
        <f t="shared" si="1356"/>
        <v>4.22371982152686E-4</v>
      </c>
      <c r="OM219" s="12"/>
      <c r="ON219" s="11">
        <f t="shared" si="1697"/>
        <v>4.3097105629313551E-4</v>
      </c>
      <c r="OO219" s="10">
        <f t="shared" si="1357"/>
        <v>89.618349712367745</v>
      </c>
      <c r="OP219" s="9">
        <f t="shared" si="969"/>
        <v>92.968211054294258</v>
      </c>
      <c r="OQ219" s="9">
        <f t="shared" si="1914"/>
        <v>86.002705413948803</v>
      </c>
      <c r="OR219" s="115">
        <f t="shared" si="1358"/>
        <v>89.485458234121523</v>
      </c>
      <c r="OS219" s="15">
        <f t="shared" si="1359"/>
        <v>4.3022185498624689E-4</v>
      </c>
      <c r="OT219" s="12"/>
      <c r="OU219" s="11">
        <f t="shared" si="1698"/>
        <v>4.3881978095345269E-4</v>
      </c>
      <c r="OV219" s="10">
        <f t="shared" si="1360"/>
        <v>89.548058299523689</v>
      </c>
      <c r="OW219" s="9">
        <f t="shared" si="971"/>
        <v>92.961480479933925</v>
      </c>
      <c r="OX219" s="9">
        <f t="shared" si="1915"/>
        <v>85.869208252025985</v>
      </c>
      <c r="OY219" s="115">
        <f t="shared" si="1361"/>
        <v>89.415344365979962</v>
      </c>
      <c r="OZ219" s="15">
        <f t="shared" si="1362"/>
        <v>4.3805154593294638E-4</v>
      </c>
      <c r="PA219" s="12"/>
      <c r="PB219" s="11">
        <f t="shared" si="1699"/>
        <v>4.466482588686958E-4</v>
      </c>
      <c r="PC219" s="10">
        <f t="shared" si="1363"/>
        <v>89.477682543767884</v>
      </c>
      <c r="PD219" s="9">
        <f t="shared" si="973"/>
        <v>92.954502694280336</v>
      </c>
      <c r="PE219" s="9">
        <f t="shared" si="1916"/>
        <v>85.735793317038926</v>
      </c>
      <c r="PF219" s="115">
        <f t="shared" si="1364"/>
        <v>89.345148005659638</v>
      </c>
      <c r="PG219" s="15">
        <f t="shared" si="1365"/>
        <v>4.4586088925044316E-4</v>
      </c>
      <c r="PH219" s="12"/>
      <c r="PI219" s="11">
        <f t="shared" si="1700"/>
        <v>4.5445632280963639E-4</v>
      </c>
      <c r="PJ219" s="10">
        <f t="shared" si="1366"/>
        <v>89.407219976383487</v>
      </c>
      <c r="PK219" s="9">
        <f t="shared" si="975"/>
        <v>92.947273898669678</v>
      </c>
      <c r="PL219" s="9">
        <f t="shared" si="1917"/>
        <v>85.60245945004263</v>
      </c>
      <c r="PM219" s="115">
        <f t="shared" si="1367"/>
        <v>89.274866674356161</v>
      </c>
      <c r="PN219" s="15">
        <f t="shared" si="1368"/>
        <v>4.5364972189748865E-4</v>
      </c>
      <c r="PO219" s="12"/>
      <c r="PP219" s="11">
        <f t="shared" si="1701"/>
        <v>4.6224380825183025E-4</v>
      </c>
      <c r="PQ219" s="10">
        <f t="shared" si="1369"/>
        <v>89.33666814686697</v>
      </c>
      <c r="PR219" s="9">
        <f t="shared" si="977"/>
        <v>92.939790334486773</v>
      </c>
      <c r="PS219" s="9">
        <f t="shared" si="1918"/>
        <v>85.469205488479133</v>
      </c>
      <c r="PT219" s="115">
        <f t="shared" si="1370"/>
        <v>89.204497911482946</v>
      </c>
      <c r="PU219" s="15">
        <f t="shared" si="1371"/>
        <v>4.6141788352958005E-4</v>
      </c>
      <c r="PV219" s="12"/>
      <c r="PW219" s="11">
        <f t="shared" si="1702"/>
        <v>4.7001055337193609E-4</v>
      </c>
      <c r="PX219" s="10">
        <f t="shared" si="1372"/>
        <v>89.266024623156426</v>
      </c>
      <c r="PY219" s="9">
        <f t="shared" si="979"/>
        <v>92.932048283352643</v>
      </c>
      <c r="PZ219" s="9">
        <f t="shared" si="1919"/>
        <v>85.336030266444695</v>
      </c>
      <c r="QA219" s="115">
        <f t="shared" si="1373"/>
        <v>89.134039274898669</v>
      </c>
      <c r="QB219" s="15">
        <f t="shared" si="1374"/>
        <v>4.69165216494033E-4</v>
      </c>
      <c r="QC219" s="12"/>
      <c r="QD219" s="11">
        <f t="shared" si="1703"/>
        <v>4.7775639904347103E-4</v>
      </c>
      <c r="QE219" s="10">
        <f t="shared" si="1375"/>
        <v>89.195286991854431</v>
      </c>
      <c r="QF219" s="9">
        <f t="shared" si="981"/>
        <v>92.924044067302333</v>
      </c>
      <c r="QG219" s="9">
        <f t="shared" si="1920"/>
        <v>85.202932614954491</v>
      </c>
      <c r="QH219" s="115">
        <f t="shared" si="1376"/>
        <v>89.063488341128419</v>
      </c>
      <c r="QI219" s="15">
        <f t="shared" si="1377"/>
        <v>4.7689156582462919E-4</v>
      </c>
      <c r="QJ219" s="12"/>
      <c r="QK219" s="11">
        <f t="shared" si="1704"/>
        <v>4.8548118883209179E-4</v>
      </c>
      <c r="QL219" s="10">
        <f t="shared" si="1378"/>
        <v>89.124452858444755</v>
      </c>
      <c r="QM219" s="9">
        <f t="shared" si="983"/>
        <v>92.915774048952827</v>
      </c>
      <c r="QN219" s="9">
        <f t="shared" si="1921"/>
        <v>85.069911362205673</v>
      </c>
      <c r="QO219" s="115">
        <f t="shared" si="1379"/>
        <v>88.99284270557925</v>
      </c>
      <c r="QP219" s="15">
        <f t="shared" si="1380"/>
        <v>4.8459677923573199E-4</v>
      </c>
      <c r="QQ219" s="12"/>
      <c r="QR219" s="11">
        <f t="shared" si="1705"/>
        <v>4.9318476899037748E-4</v>
      </c>
      <c r="QS219" s="10">
        <f t="shared" si="1381"/>
        <v>89.053519847503338</v>
      </c>
      <c r="QT219" s="9">
        <f t="shared" si="985"/>
        <v>92.907234631661296</v>
      </c>
      <c r="QU219" s="9">
        <f t="shared" si="1922"/>
        <v>84.936965333839765</v>
      </c>
      <c r="QV219" s="115">
        <f t="shared" si="1382"/>
        <v>88.922099982750524</v>
      </c>
      <c r="QW219" s="15">
        <f t="shared" si="1383"/>
        <v>4.9228070711585111E-4</v>
      </c>
      <c r="QX219" s="12"/>
      <c r="QY219" s="11">
        <f t="shared" si="1706"/>
        <v>5.0086698845203505E-4</v>
      </c>
      <c r="QZ219" s="10">
        <f t="shared" si="1384"/>
        <v>88.982485602904092</v>
      </c>
      <c r="RA219" s="9">
        <f t="shared" si="987"/>
        <v>92.898422259673708</v>
      </c>
      <c r="RB219" s="9">
        <f t="shared" si="1923"/>
        <v>84.804093353201608</v>
      </c>
      <c r="RC219" s="115">
        <f t="shared" si="1385"/>
        <v>88.851257806437658</v>
      </c>
      <c r="RD219" s="15">
        <f t="shared" si="1386"/>
        <v>4.9994320252083114E-4</v>
      </c>
      <c r="RE219" s="12"/>
      <c r="RF219" s="11">
        <f t="shared" si="1707"/>
        <v>5.0852769882571273E-4</v>
      </c>
      <c r="RG219" s="10">
        <f t="shared" si="1387"/>
        <v>88.911347788018176</v>
      </c>
      <c r="RH219" s="9">
        <f t="shared" si="989"/>
        <v>92.889333418263902</v>
      </c>
      <c r="RI219" s="9">
        <f t="shared" si="1924"/>
        <v>84.671294241597536</v>
      </c>
      <c r="RJ219" s="115">
        <f t="shared" si="1388"/>
        <v>88.780313829930719</v>
      </c>
      <c r="RK219" s="15">
        <f t="shared" si="1389"/>
        <v>5.0758412116649995E-4</v>
      </c>
      <c r="RL219" s="12"/>
      <c r="RM219" s="11">
        <f t="shared" si="1708"/>
        <v>5.1616675438826798E-4</v>
      </c>
      <c r="RN219" s="10">
        <f t="shared" si="1390"/>
        <v>88.840104085908123</v>
      </c>
      <c r="RO219" s="9">
        <f t="shared" si="991"/>
        <v>92.879964633863167</v>
      </c>
      <c r="RP219" s="9">
        <f t="shared" si="1925"/>
        <v>84.538566818551359</v>
      </c>
      <c r="RQ219" s="115">
        <f t="shared" si="1391"/>
        <v>88.709265726207263</v>
      </c>
      <c r="RR219" s="15">
        <f t="shared" si="1392"/>
        <v>5.1520332142085336E-4</v>
      </c>
      <c r="RS219" s="12"/>
      <c r="RT219" s="11">
        <f t="shared" si="1709"/>
        <v>5.237840120775755E-4</v>
      </c>
      <c r="RU219" s="10">
        <f t="shared" si="1393"/>
        <v>88.768752199516115</v>
      </c>
      <c r="RV219" s="9">
        <f t="shared" si="993"/>
        <v>92.870312474180452</v>
      </c>
      <c r="RW219" s="9">
        <f t="shared" si="1926"/>
        <v>84.405909902057545</v>
      </c>
      <c r="RX219" s="115">
        <f t="shared" si="1394"/>
        <v>88.638111188118998</v>
      </c>
      <c r="RY219" s="15">
        <f t="shared" si="1395"/>
        <v>5.2280066429584644E-4</v>
      </c>
      <c r="RZ219" s="12"/>
      <c r="SA219" s="11">
        <f t="shared" si="1710"/>
        <v>5.3137933148491039E-4</v>
      </c>
      <c r="SB219" s="10">
        <f t="shared" si="1396"/>
        <v>88.697289851846222</v>
      </c>
      <c r="SC219" s="9">
        <f t="shared" si="995"/>
        <v>92.860373548313305</v>
      </c>
      <c r="SD219" s="9">
        <f t="shared" si="1927"/>
        <v>84.273322308833244</v>
      </c>
      <c r="SE219" s="115">
        <f t="shared" si="1397"/>
        <v>88.566847928573281</v>
      </c>
      <c r="SF219" s="15">
        <f t="shared" si="1398"/>
        <v>5.3037601343867806E-4</v>
      </c>
      <c r="SG219" s="12"/>
      <c r="SH219" s="11">
        <f t="shared" si="1711"/>
        <v>5.3895257484683234E-4</v>
      </c>
      <c r="SI219" s="10">
        <f t="shared" si="1399"/>
        <v>88.625714786141401</v>
      </c>
      <c r="SJ219" s="9">
        <f t="shared" si="997"/>
        <v>92.850144506849617</v>
      </c>
      <c r="SK219" s="9">
        <f t="shared" si="1928"/>
        <v>84.140802854567539</v>
      </c>
      <c r="SL219" s="115">
        <f t="shared" si="1400"/>
        <v>88.495473680708585</v>
      </c>
      <c r="SM219" s="15">
        <f t="shared" si="1401"/>
        <v>5.3792923512268318E-4</v>
      </c>
      <c r="SN219" s="12"/>
      <c r="SO219" s="11">
        <f t="shared" si="1712"/>
        <v>5.4650360703665244E-4</v>
      </c>
      <c r="SP219" s="10">
        <f t="shared" si="1402"/>
        <v>88.554024766054539</v>
      </c>
      <c r="SQ219" s="9">
        <f t="shared" si="999"/>
        <v>92.83962204196024</v>
      </c>
      <c r="SR219" s="9">
        <f t="shared" si="1929"/>
        <v>84.008350354168229</v>
      </c>
      <c r="SS219" s="115">
        <f t="shared" si="1403"/>
        <v>88.423986198064227</v>
      </c>
      <c r="ST219" s="15">
        <f t="shared" si="1404"/>
        <v>5.454601982378079E-4</v>
      </c>
      <c r="SU219" s="12"/>
      <c r="SV219" s="11">
        <f t="shared" si="1713"/>
        <v>5.5403229555548762E-4</v>
      </c>
      <c r="SW219" s="10">
        <f t="shared" si="1405"/>
        <v>88.482217575813706</v>
      </c>
      <c r="SX219" s="9">
        <f t="shared" si="1001"/>
        <v>92.828802887482652</v>
      </c>
      <c r="SY219" s="9">
        <f t="shared" si="1930"/>
        <v>83.875963622006708</v>
      </c>
      <c r="SZ219" s="115">
        <f t="shared" si="1406"/>
        <v>88.35238325474468</v>
      </c>
      <c r="TA219" s="15">
        <f t="shared" si="1407"/>
        <v>5.5296877428064723E-4</v>
      </c>
      <c r="TB219" s="12"/>
      <c r="TC219" s="11">
        <f t="shared" si="1714"/>
        <v>5.6153851052286009E-4</v>
      </c>
      <c r="TD219" s="10">
        <f t="shared" si="1408"/>
        <v>88.41029102038199</v>
      </c>
      <c r="TE219" s="9">
        <f t="shared" si="1003"/>
        <v>92.817683818995704</v>
      </c>
      <c r="TF219" s="9">
        <f t="shared" si="1931"/>
        <v>83.743641472160846</v>
      </c>
      <c r="TG219" s="115">
        <f t="shared" si="1409"/>
        <v>88.280662645578275</v>
      </c>
      <c r="TH219" s="15">
        <f t="shared" si="1410"/>
        <v>5.6045483734407401E-4</v>
      </c>
      <c r="TI219" s="12"/>
      <c r="TJ219" s="11">
        <f t="shared" si="1715"/>
        <v>5.690221246668648E-4</v>
      </c>
      <c r="TK219" s="10">
        <f t="shared" si="1411"/>
        <v>88.338242925611866</v>
      </c>
      <c r="TL219" s="9">
        <f t="shared" si="1005"/>
        <v>92.8062616538855</v>
      </c>
      <c r="TM219" s="9">
        <f t="shared" si="1932"/>
        <v>83.611382718653161</v>
      </c>
      <c r="TN219" s="115">
        <f t="shared" si="1412"/>
        <v>88.20882218626933</v>
      </c>
      <c r="TO219" s="15">
        <f t="shared" si="1413"/>
        <v>5.6791826410658474E-4</v>
      </c>
      <c r="TP219" s="12"/>
      <c r="TQ219" s="11">
        <f t="shared" si="1716"/>
        <v>5.7648301331406711E-4</v>
      </c>
      <c r="TR219" s="10">
        <f t="shared" si="1414"/>
        <v>88.266071138392846</v>
      </c>
      <c r="TS219" s="9">
        <f t="shared" si="1007"/>
        <v>92.794533251402697</v>
      </c>
      <c r="TT219" s="9">
        <f t="shared" si="1933"/>
        <v>83.479186175689847</v>
      </c>
      <c r="TU219" s="115">
        <f t="shared" si="1415"/>
        <v>88.136859713546272</v>
      </c>
      <c r="TV219" s="15">
        <f t="shared" si="1416"/>
        <v>5.7535893382108067E-4</v>
      </c>
      <c r="TW219" s="12"/>
      <c r="TX219" s="11">
        <f t="shared" si="1717"/>
        <v>5.8392105437880468E-4</v>
      </c>
      <c r="TY219" s="10">
        <f t="shared" si="1417"/>
        <v>88.193773526795212</v>
      </c>
      <c r="TZ219" s="9">
        <f t="shared" si="1009"/>
        <v>92.78249551271108</v>
      </c>
      <c r="UA219" s="9">
        <f t="shared" si="1934"/>
        <v>83.347050657894172</v>
      </c>
      <c r="UB219" s="115">
        <f t="shared" si="1418"/>
        <v>88.064773085302619</v>
      </c>
      <c r="UC219" s="15">
        <f t="shared" si="1419"/>
        <v>5.8277672830345218E-4</v>
      </c>
      <c r="UD219" s="12"/>
      <c r="UE219" s="11">
        <f t="shared" si="1718"/>
        <v>5.913361283522953E-4</v>
      </c>
      <c r="UF219" s="10">
        <f t="shared" si="1420"/>
        <v>88.121347980206622</v>
      </c>
      <c r="UG219" s="9">
        <f t="shared" si="1011"/>
        <v>92.770145380927744</v>
      </c>
      <c r="UH219" s="9">
        <f t="shared" si="1935"/>
        <v>83.214974980539111</v>
      </c>
      <c r="UI219" s="115">
        <f t="shared" si="1421"/>
        <v>87.99256018073342</v>
      </c>
      <c r="UJ219" s="15">
        <f t="shared" si="1422"/>
        <v>5.9017153192068871E-4</v>
      </c>
      <c r="UK219" s="12"/>
      <c r="UL219" s="11">
        <f t="shared" si="1719"/>
        <v>5.9872811829124527E-4</v>
      </c>
      <c r="UM219" s="10">
        <f t="shared" si="1423"/>
        <v>88.048792409464141</v>
      </c>
      <c r="UN219" s="9">
        <f t="shared" si="1013"/>
        <v>92.757479841154833</v>
      </c>
      <c r="UO219" s="9">
        <f t="shared" si="1936"/>
        <v>83.082957959776209</v>
      </c>
      <c r="UP219" s="115">
        <f t="shared" si="1424"/>
        <v>87.920218900465528</v>
      </c>
      <c r="UQ219" s="15">
        <f t="shared" si="1425"/>
        <v>5.975432315787067E-4</v>
      </c>
      <c r="UR219" s="12"/>
      <c r="US219" s="11">
        <f t="shared" si="1720"/>
        <v>6.060969098061745E-4</v>
      </c>
      <c r="UT219" s="10">
        <f t="shared" si="1426"/>
        <v>87.976104746980198</v>
      </c>
      <c r="UU219" s="9">
        <f t="shared" si="1015"/>
        <v>92.744495920503027</v>
      </c>
      <c r="UV219" s="9">
        <f t="shared" si="1937"/>
        <v>82.950998412862049</v>
      </c>
      <c r="UW219" s="115">
        <f t="shared" si="1427"/>
        <v>87.847747166682538</v>
      </c>
      <c r="UX219" s="15">
        <f t="shared" si="1428"/>
        <v>6.0489171670981756E-4</v>
      </c>
      <c r="UY219" s="12"/>
      <c r="UZ219" s="11">
        <f t="shared" si="1721"/>
        <v>6.1344239104936255E-4</v>
      </c>
      <c r="VA219" s="10">
        <f t="shared" si="1429"/>
        <v>87.903282946863186</v>
      </c>
      <c r="VB219" s="9">
        <f t="shared" si="1017"/>
        <v>92.731190688106821</v>
      </c>
      <c r="VC219" s="9">
        <f t="shared" si="1938"/>
        <v>82.81909515838241</v>
      </c>
      <c r="VD219" s="115">
        <f t="shared" si="1430"/>
        <v>87.775142923244616</v>
      </c>
      <c r="VE219" s="15">
        <f t="shared" si="1431"/>
        <v>6.1221687925981205E-4</v>
      </c>
      <c r="VF219" s="12"/>
      <c r="VG219" s="11">
        <f t="shared" si="1722"/>
        <v>6.2076445270241591E-4</v>
      </c>
      <c r="VH219" s="10">
        <f t="shared" si="1432"/>
        <v>87.830324985032874</v>
      </c>
      <c r="VI219" s="9">
        <f t="shared" si="1019"/>
        <v>92.717561255131798</v>
      </c>
      <c r="VJ219" s="9">
        <f t="shared" si="1939"/>
        <v>82.687247016472611</v>
      </c>
      <c r="VK219" s="115">
        <f t="shared" si="1433"/>
        <v>87.702404135802198</v>
      </c>
      <c r="VL219" s="15">
        <f t="shared" si="1434"/>
        <v>6.1951861367481452E-4</v>
      </c>
      <c r="VM219" s="12"/>
      <c r="VN219" s="11">
        <f t="shared" si="1723"/>
        <v>6.2806298796356629E-4</v>
      </c>
      <c r="VO219" s="10">
        <f t="shared" si="1435"/>
        <v>87.757228859329871</v>
      </c>
      <c r="VP219" s="9">
        <f t="shared" si="1021"/>
        <v>92.703604774773908</v>
      </c>
      <c r="VQ219" s="9">
        <f t="shared" si="1940"/>
        <v>82.555452809035486</v>
      </c>
      <c r="VR219" s="115">
        <f t="shared" si="1436"/>
        <v>87.629528791904704</v>
      </c>
      <c r="VS219" s="15">
        <f t="shared" si="1437"/>
        <v>6.2679681688776381E-4</v>
      </c>
      <c r="VT219" s="12"/>
      <c r="VU219" s="11">
        <f t="shared" si="1724"/>
        <v>6.3533789253460724E-4</v>
      </c>
      <c r="VV219" s="10">
        <f t="shared" si="1438"/>
        <v>87.683992589619976</v>
      </c>
      <c r="VW219" s="9">
        <f t="shared" si="1023"/>
        <v>92.689318442250922</v>
      </c>
      <c r="VX219" s="9">
        <f t="shared" si="1941"/>
        <v>82.42371135995667</v>
      </c>
      <c r="VY219" s="115">
        <f t="shared" si="1439"/>
        <v>87.556514901103796</v>
      </c>
      <c r="VZ219" s="15">
        <f t="shared" si="1440"/>
        <v>6.3405138830460294E-4</v>
      </c>
      <c r="WA219" s="12"/>
      <c r="WB219" s="11">
        <f t="shared" si="1725"/>
        <v>6.4258906460750971E-4</v>
      </c>
      <c r="WC219" s="10">
        <f t="shared" si="1441"/>
        <v>87.610614217893243</v>
      </c>
      <c r="WD219" s="9">
        <f t="shared" si="1025"/>
        <v>92.67469949478614</v>
      </c>
      <c r="WE219" s="9">
        <f t="shared" si="1942"/>
        <v>82.292021495316177</v>
      </c>
      <c r="WF219" s="115">
        <f t="shared" si="1442"/>
        <v>87.483360495051159</v>
      </c>
      <c r="WG219" s="15">
        <f t="shared" si="1443"/>
        <v>6.412822297901863E-4</v>
      </c>
      <c r="WH219" s="12"/>
      <c r="WI219" s="11">
        <f t="shared" si="1726"/>
        <v>6.4981640485076934E-4</v>
      </c>
      <c r="WJ219" s="10">
        <f t="shared" si="1444"/>
        <v>87.53709180835736</v>
      </c>
      <c r="WK219" s="9">
        <f t="shared" si="1027"/>
        <v>92.659745211584536</v>
      </c>
      <c r="WL219" s="9">
        <f t="shared" si="1943"/>
        <v>82.160382043597409</v>
      </c>
      <c r="WM219" s="115">
        <f t="shared" si="1445"/>
        <v>87.410063627590972</v>
      </c>
      <c r="WN219" s="15">
        <f t="shared" si="1446"/>
        <v>6.4848924565391163E-4</v>
      </c>
      <c r="WO219" s="12"/>
      <c r="WP219" s="11">
        <f t="shared" si="1727"/>
        <v>6.5701981639542805E-4</v>
      </c>
      <c r="WQ219" s="10">
        <f t="shared" si="1447"/>
        <v>87.463423447525969</v>
      </c>
      <c r="WR219" s="9">
        <f t="shared" si="1029"/>
        <v>92.644452913801359</v>
      </c>
      <c r="WS219" s="9">
        <f t="shared" si="1944"/>
        <v>82.028791835893102</v>
      </c>
      <c r="WT219" s="115">
        <f t="shared" si="1448"/>
        <v>87.336622374847224</v>
      </c>
      <c r="WU219" s="15">
        <f t="shared" si="1449"/>
        <v>6.5567234263505427E-4</v>
      </c>
      <c r="WV219" s="12"/>
      <c r="WW219" s="11">
        <f t="shared" si="1728"/>
        <v>6.6419920482082293E-4</v>
      </c>
      <c r="WX219" s="10">
        <f t="shared" si="1450"/>
        <v>87.389607244301686</v>
      </c>
      <c r="WY219" s="9">
        <f t="shared" si="1031"/>
        <v>92.628819964503364</v>
      </c>
      <c r="WZ219" s="9">
        <f t="shared" si="1945"/>
        <v>81.897249706108468</v>
      </c>
      <c r="XA219" s="115">
        <f t="shared" si="1451"/>
        <v>87.263034835305916</v>
      </c>
      <c r="XB219" s="15">
        <f t="shared" si="1452"/>
        <v>6.6283142988782381E-4</v>
      </c>
      <c r="XC219" s="12"/>
      <c r="XD219" s="11">
        <f t="shared" si="1729"/>
        <v>6.7135447814002007E-4</v>
      </c>
      <c r="XE219" s="10">
        <f t="shared" si="1453"/>
        <v>87.315641330054092</v>
      </c>
      <c r="XF219" s="9">
        <f t="shared" si="1033"/>
        <v>92.612843768622781</v>
      </c>
      <c r="XG219" s="9">
        <f t="shared" si="1946"/>
        <v>81.765754491159981</v>
      </c>
      <c r="XH219" s="115">
        <f t="shared" si="1454"/>
        <v>87.189299129891381</v>
      </c>
      <c r="XI219" s="15">
        <f t="shared" si="1455"/>
        <v>6.6996641896625061E-4</v>
      </c>
      <c r="XJ219" s="12"/>
      <c r="XK219" s="11">
        <f t="shared" si="1730"/>
        <v>6.784855467850782E-4</v>
      </c>
      <c r="XL219" s="10">
        <f t="shared" si="1456"/>
        <v>87.241523858691878</v>
      </c>
      <c r="XM219" s="9">
        <f t="shared" si="1035"/>
        <v>92.596521772904126</v>
      </c>
      <c r="XN219" s="9">
        <f t="shared" si="1947"/>
        <v>81.634305031172573</v>
      </c>
      <c r="XO219" s="115">
        <f t="shared" si="1457"/>
        <v>87.115413402038342</v>
      </c>
      <c r="XP219" s="15">
        <f t="shared" si="1458"/>
        <v>6.7707722380871364E-4</v>
      </c>
      <c r="XQ219" s="12"/>
      <c r="XR219" s="11">
        <f t="shared" si="1731"/>
        <v>6.8559232359193727E-4</v>
      </c>
      <c r="XS219" s="10">
        <f t="shared" si="1459"/>
        <v>87.167253006730675</v>
      </c>
      <c r="XT219" s="9">
        <f t="shared" si="1037"/>
        <v>92.579851465843973</v>
      </c>
      <c r="XU219" s="9">
        <f t="shared" si="1948"/>
        <v>81.502900169672941</v>
      </c>
      <c r="XV219" s="115">
        <f t="shared" si="1460"/>
        <v>87.04137581775845</v>
      </c>
      <c r="XW219" s="15">
        <f t="shared" si="1461"/>
        <v>6.841637607222815E-4</v>
      </c>
      <c r="XX219" s="12"/>
      <c r="XY219" s="11">
        <f t="shared" si="1732"/>
        <v>6.9267472378511496E-4</v>
      </c>
      <c r="XZ219" s="10">
        <f t="shared" si="1462"/>
        <v>87.092826973355415</v>
      </c>
      <c r="YA219" s="9">
        <f t="shared" si="1039"/>
        <v>92.562830377623811</v>
      </c>
      <c r="YB219" s="9">
        <f t="shared" si="1949"/>
        <v>81.371538753779205</v>
      </c>
      <c r="YC219" s="115">
        <f t="shared" si="1463"/>
        <v>86.967184565701501</v>
      </c>
      <c r="YD219" s="15">
        <f t="shared" si="1464"/>
        <v>6.9122594836685571E-4</v>
      </c>
      <c r="YE219" s="12"/>
      <c r="YF219" s="11">
        <f t="shared" si="1733"/>
        <v>6.9973266496217539E-4</v>
      </c>
      <c r="YG219" s="10">
        <f t="shared" si="1465"/>
        <v>87.01824398047745</v>
      </c>
      <c r="YH219" s="9">
        <f t="shared" si="1041"/>
        <v>92.545456080036118</v>
      </c>
      <c r="YI219" s="9">
        <f t="shared" si="1950"/>
        <v>81.240219634387643</v>
      </c>
      <c r="YJ219" s="115">
        <f t="shared" si="1466"/>
        <v>86.892837857211873</v>
      </c>
      <c r="YK219" s="15">
        <f t="shared" si="1467"/>
        <v>6.9826370773906795E-4</v>
      </c>
      <c r="YL219" s="12"/>
      <c r="YM219" s="11">
        <f t="shared" si="1734"/>
        <v>7.0676606707796065E-4</v>
      </c>
      <c r="YN219" s="10">
        <f t="shared" si="1468"/>
        <v>86.943502272786816</v>
      </c>
      <c r="YO219" s="9">
        <f t="shared" si="1043"/>
        <v>92.527726186403726</v>
      </c>
      <c r="YP219" s="9">
        <f t="shared" si="1951"/>
        <v>81.108941666356984</v>
      </c>
      <c r="YQ219" s="115">
        <f t="shared" si="1469"/>
        <v>86.818333926380348</v>
      </c>
      <c r="YR219" s="15">
        <f t="shared" si="1470"/>
        <v>7.052769621559168E-4</v>
      </c>
      <c r="YS219" s="12"/>
      <c r="YT219" s="11">
        <f t="shared" si="1735"/>
        <v>7.1377485242853989E-4</v>
      </c>
      <c r="YU219" s="10">
        <f t="shared" si="1471"/>
        <v>86.868600117799929</v>
      </c>
      <c r="YV219" s="9">
        <f t="shared" si="1045"/>
        <v>92.509638351492612</v>
      </c>
      <c r="YW219" s="9">
        <f t="shared" si="1952"/>
        <v>80.977703708687926</v>
      </c>
      <c r="YX219" s="115">
        <f t="shared" si="1472"/>
        <v>86.743671030090269</v>
      </c>
      <c r="YY219" s="15">
        <f t="shared" si="1473"/>
        <v>7.1226563723829372E-4</v>
      </c>
      <c r="YZ219" s="12"/>
      <c r="ZA219" s="11">
        <f t="shared" si="1736"/>
        <v>7.2075894563502997E-4</v>
      </c>
      <c r="ZB219" s="10">
        <f t="shared" si="1474"/>
        <v>86.793535805901683</v>
      </c>
      <c r="ZC219" s="9">
        <f t="shared" si="1047"/>
        <v>92.491190271418304</v>
      </c>
      <c r="ZD219" s="9">
        <f t="shared" si="1953"/>
        <v>80.846504624700614</v>
      </c>
      <c r="ZE219" s="115">
        <f t="shared" si="1475"/>
        <v>86.668847448059466</v>
      </c>
      <c r="ZF219" s="15">
        <f t="shared" si="1476"/>
        <v>7.1922966089424216E-4</v>
      </c>
      <c r="ZG219" s="12"/>
      <c r="ZH219" s="11">
        <f t="shared" si="1737"/>
        <v>7.2771827362714658E-4</v>
      </c>
      <c r="ZI219" s="10">
        <f t="shared" si="1477"/>
        <v>86.718307650383281</v>
      </c>
      <c r="ZJ219" s="9">
        <f t="shared" si="1049"/>
        <v>92.472379683545881</v>
      </c>
      <c r="ZK219" s="9">
        <f t="shared" si="1954"/>
        <v>80.715343282207968</v>
      </c>
      <c r="ZL219" s="115">
        <f t="shared" si="1478"/>
        <v>86.593861482876918</v>
      </c>
      <c r="ZM219" s="15">
        <f t="shared" si="1479"/>
        <v>7.2616896330207593E-4</v>
      </c>
      <c r="ZN219" s="12"/>
      <c r="ZO219" s="11">
        <f t="shared" si="1738"/>
        <v>7.3465276562659546E-4</v>
      </c>
      <c r="ZP219" s="10">
        <f t="shared" si="1480"/>
        <v>86.642913987474856</v>
      </c>
      <c r="ZQ219" s="9">
        <f t="shared" si="1051"/>
        <v>92.453204366383801</v>
      </c>
      <c r="ZR219" s="9">
        <f t="shared" si="1955"/>
        <v>80.584218553686</v>
      </c>
      <c r="ZS219" s="115">
        <f t="shared" si="1481"/>
        <v>86.518711460034893</v>
      </c>
      <c r="ZT219" s="15">
        <f t="shared" si="1482"/>
        <v>7.3308347689329323E-4</v>
      </c>
      <c r="ZU219" s="12"/>
      <c r="ZV219" s="11">
        <f t="shared" si="1739"/>
        <v>7.4156235313025938E-4</v>
      </c>
      <c r="ZW219" s="10">
        <f t="shared" si="1483"/>
        <v>86.567353176373516</v>
      </c>
      <c r="ZX219" s="9">
        <f t="shared" si="1053"/>
        <v>92.43366213947165</v>
      </c>
      <c r="ZY219" s="9">
        <f t="shared" si="1956"/>
        <v>80.453129316441249</v>
      </c>
      <c r="ZZ219" s="115">
        <f t="shared" si="1484"/>
        <v>86.443395727956442</v>
      </c>
      <c r="AAA219" s="15">
        <f t="shared" si="1485"/>
        <v>7.3997313633531489E-4</v>
      </c>
      <c r="AAB219" s="12"/>
      <c r="AAC219" s="11">
        <f t="shared" si="1740"/>
        <v>7.4844696989317494E-4</v>
      </c>
      <c r="AAD219" s="10">
        <f t="shared" si="1486"/>
        <v>86.491623599266902</v>
      </c>
      <c r="AAE219" s="9">
        <f t="shared" si="1055"/>
        <v>92.413750863261896</v>
      </c>
      <c r="AAF219" s="9">
        <f t="shared" si="1957"/>
        <v>80.322074452773478</v>
      </c>
      <c r="AAG219" s="115">
        <f t="shared" si="1487"/>
        <v>86.367912658017687</v>
      </c>
      <c r="AAH219" s="15">
        <f t="shared" si="1488"/>
        <v>7.4683787851412341E-4</v>
      </c>
      <c r="AAI219" s="12"/>
      <c r="AAJ219" s="11">
        <f t="shared" si="1741"/>
        <v>7.5530655191141704E-4</v>
      </c>
      <c r="AAK219" s="10">
        <f t="shared" si="1489"/>
        <v>86.415723661351436</v>
      </c>
      <c r="AAL219" s="9">
        <f t="shared" si="1057"/>
        <v>92.393468438995754</v>
      </c>
      <c r="AAM219" s="9">
        <f t="shared" si="1958"/>
        <v>80.191052850136941</v>
      </c>
      <c r="AAN219" s="115">
        <f t="shared" si="1490"/>
        <v>86.29226064456634</v>
      </c>
      <c r="AAO219" s="15">
        <f t="shared" si="1491"/>
        <v>7.5367764251664125E-4</v>
      </c>
      <c r="AAP219" s="12"/>
      <c r="AAQ219" s="11">
        <f t="shared" si="1742"/>
        <v>7.6214103740470578E-4</v>
      </c>
      <c r="AAR219" s="10">
        <f t="shared" si="1492"/>
        <v>86.339651790846915</v>
      </c>
      <c r="AAS219" s="9">
        <f t="shared" si="1059"/>
        <v>92.3728128085734</v>
      </c>
      <c r="AAT219" s="9">
        <f t="shared" si="1060"/>
        <v>80.060063401296262</v>
      </c>
      <c r="AAU219" s="115">
        <f t="shared" si="1493"/>
        <v>86.216438104934838</v>
      </c>
      <c r="AAV219" s="15">
        <f t="shared" si="1494"/>
        <v>7.6049236961307656E-4</v>
      </c>
      <c r="AAW219" s="11"/>
      <c r="AAX219" s="11">
        <f t="shared" si="1743"/>
        <v>7.6895036679896969E-4</v>
      </c>
      <c r="AAY219" s="10">
        <f t="shared" si="1495"/>
        <v>86.263406439005593</v>
      </c>
      <c r="AAZ219" s="9">
        <f t="shared" si="1061"/>
        <v>92.351781954418499</v>
      </c>
      <c r="ABA219" s="9">
        <f t="shared" si="1062"/>
        <v>79.929105004480974</v>
      </c>
      <c r="ABB219" s="115">
        <f t="shared" si="1496"/>
        <v>86.140443479449743</v>
      </c>
      <c r="ABC219" s="15">
        <f t="shared" si="1497"/>
        <v>7.6728200323902622E-4</v>
      </c>
      <c r="ABD219" s="11"/>
      <c r="ABE219" s="11">
        <f t="shared" si="1744"/>
        <v>7.7573448270863992E-4</v>
      </c>
      <c r="ABF219" s="10">
        <f t="shared" si="1498"/>
        <v>86.186986080117791</v>
      </c>
      <c r="ABG219" s="9">
        <f t="shared" si="1063"/>
        <v>92.330373899337232</v>
      </c>
      <c r="ABH219" s="9">
        <f t="shared" si="1064"/>
        <v>79.798176563534113</v>
      </c>
      <c r="ABI219" s="115">
        <f t="shared" si="1499"/>
        <v>86.064275231435673</v>
      </c>
      <c r="ABJ219" s="15">
        <f t="shared" si="1500"/>
        <v>7.7404648897757688E-4</v>
      </c>
      <c r="ABK219" s="11"/>
      <c r="ABL219" s="11">
        <f t="shared" si="1745"/>
        <v>7.824933299189589E-4</v>
      </c>
      <c r="ABM219" s="10">
        <f t="shared" si="1501"/>
        <v>86.110389211511801</v>
      </c>
      <c r="ABN219" s="9">
        <f t="shared" si="1065"/>
        <v>92.308586706371955</v>
      </c>
      <c r="ABO219" s="9">
        <f t="shared" si="1066"/>
        <v>79.667276988060451</v>
      </c>
      <c r="ABP219" s="115">
        <f t="shared" si="1502"/>
        <v>85.987931847216203</v>
      </c>
      <c r="ABQ219" s="15">
        <f t="shared" si="1503"/>
        <v>7.8078577454111548E-4</v>
      </c>
      <c r="ABR219" s="11"/>
      <c r="ABS219" s="11">
        <f t="shared" si="1746"/>
        <v>7.8922685536796404E-4</v>
      </c>
      <c r="ABT219" s="10">
        <f t="shared" si="1504"/>
        <v>86.033614353550945</v>
      </c>
      <c r="ABU219" s="9">
        <f t="shared" si="1067"/>
        <v>92.286418478649608</v>
      </c>
      <c r="ABV219" s="9">
        <f t="shared" si="1068"/>
        <v>79.536405193568612</v>
      </c>
      <c r="ABW219" s="115">
        <f t="shared" si="1505"/>
        <v>85.91141183610911</v>
      </c>
      <c r="ABX219" s="15">
        <f t="shared" si="1506"/>
        <v>7.8749980975319125E-4</v>
      </c>
      <c r="ABY219" s="11"/>
      <c r="ABZ219" s="11">
        <f t="shared" si="1747"/>
        <v>7.9593500812851045E-4</v>
      </c>
      <c r="ACA219" s="10">
        <f t="shared" si="1507"/>
        <v>85.956660049624986</v>
      </c>
      <c r="ACB219" s="9">
        <f t="shared" si="1069"/>
        <v>92.263867359224946</v>
      </c>
      <c r="ACC219" s="9">
        <f t="shared" si="1070"/>
        <v>79.405560101611627</v>
      </c>
      <c r="ACD219" s="115">
        <f t="shared" si="1508"/>
        <v>85.834713730418287</v>
      </c>
      <c r="ACE219" s="15">
        <f t="shared" si="1509"/>
        <v>7.9418854653014908E-4</v>
      </c>
      <c r="ACF219" s="11"/>
      <c r="ACG219" s="11">
        <f t="shared" si="1748"/>
        <v>8.0261773939007308E-4</v>
      </c>
      <c r="ACH219" s="10">
        <f t="shared" si="1510"/>
        <v>85.879524866138155</v>
      </c>
      <c r="ACI219" s="9">
        <f t="shared" si="1071"/>
        <v>92.240931530918701</v>
      </c>
      <c r="ACJ219" s="9">
        <f t="shared" si="1072"/>
        <v>79.274740639922868</v>
      </c>
      <c r="ACK219" s="115">
        <f t="shared" si="1511"/>
        <v>85.757836085420792</v>
      </c>
      <c r="ACL219" s="15">
        <f t="shared" si="1512"/>
        <v>8.008519388627369E-4</v>
      </c>
      <c r="ACM219" s="11"/>
      <c r="ACN219" s="11">
        <f t="shared" si="1749"/>
        <v>8.0927500244049261E-4</v>
      </c>
      <c r="ACO219" s="10">
        <f t="shared" si="1513"/>
        <v>85.80220739249242</v>
      </c>
      <c r="ACP219" s="9">
        <f t="shared" si="1073"/>
        <v>92.217609216150919</v>
      </c>
      <c r="ACQ219" s="9">
        <f t="shared" si="1074"/>
        <v>79.14394574254986</v>
      </c>
      <c r="ACR219" s="115">
        <f t="shared" si="1514"/>
        <v>85.680777479350382</v>
      </c>
      <c r="ACS219" s="15">
        <f t="shared" si="1515"/>
        <v>8.0748994279755269E-4</v>
      </c>
      <c r="ACT219" s="11"/>
      <c r="ACU219" s="11">
        <f t="shared" si="1750"/>
        <v>8.1590675264755141E-4</v>
      </c>
      <c r="ACV219" s="10">
        <f t="shared" si="1516"/>
        <v>85.724706241067238</v>
      </c>
      <c r="ACW219" s="9">
        <f t="shared" si="1075"/>
        <v>92.193898676769379</v>
      </c>
      <c r="ACX219" s="9">
        <f t="shared" si="1076"/>
        <v>79.013174349983302</v>
      </c>
      <c r="ACY219" s="115">
        <f t="shared" si="1517"/>
        <v>85.603536513376341</v>
      </c>
      <c r="ACZ219" s="15">
        <f t="shared" si="1518"/>
        <v>8.1410251641846477E-4</v>
      </c>
      <c r="ADA219" s="11"/>
      <c r="ADB219" s="11">
        <f t="shared" si="1751"/>
        <v>8.2251294744053256E-4</v>
      </c>
      <c r="ADC219" s="10">
        <f t="shared" si="1519"/>
        <v>85.64702004719453</v>
      </c>
      <c r="ADD219" s="9">
        <f t="shared" si="1077"/>
        <v>92.169798213873435</v>
      </c>
      <c r="ADE219" s="9">
        <f t="shared" si="1078"/>
        <v>78.882425409283485</v>
      </c>
      <c r="ADF219" s="115">
        <f t="shared" si="1520"/>
        <v>85.52611181157846</v>
      </c>
      <c r="ADG219" s="15">
        <f t="shared" si="1521"/>
        <v>8.2068961982794048E-4</v>
      </c>
      <c r="ADH219" s="11"/>
      <c r="ADI219" s="11">
        <f t="shared" si="1752"/>
        <v>8.2909354629163501E-4</v>
      </c>
      <c r="ADJ219" s="10">
        <f t="shared" si="1522"/>
        <v>85.569147469130058</v>
      </c>
      <c r="ADK219" s="9">
        <f t="shared" si="1079"/>
        <v>92.145306167633166</v>
      </c>
      <c r="ADL219" s="9">
        <f t="shared" si="1080"/>
        <v>78.751697874203899</v>
      </c>
      <c r="ADM219" s="115">
        <f t="shared" si="1523"/>
        <v>85.448502020918539</v>
      </c>
      <c r="ADN219" s="15">
        <f t="shared" si="1524"/>
        <v>8.2725121512822782E-4</v>
      </c>
      <c r="ADO219" s="11"/>
      <c r="ADP219" s="11">
        <f t="shared" si="1753"/>
        <v>8.3564851069728126E-4</v>
      </c>
      <c r="ADQ219" s="10">
        <f t="shared" si="1525"/>
        <v>85.491087188021083</v>
      </c>
      <c r="ADR219" s="9">
        <f t="shared" si="1081"/>
        <v>92.12042091710417</v>
      </c>
      <c r="ADS219" s="9">
        <f t="shared" si="1082"/>
        <v>78.620990705309623</v>
      </c>
      <c r="ADT219" s="115">
        <f t="shared" si="1526"/>
        <v>85.370705811206903</v>
      </c>
      <c r="ADU219" s="15">
        <f t="shared" si="1527"/>
        <v>8.3378726640261254E-4</v>
      </c>
      <c r="ADV219" s="11"/>
      <c r="ADW219" s="11">
        <f t="shared" si="1754"/>
        <v>8.4217780415944113E-4</v>
      </c>
      <c r="ADX219" s="10">
        <f t="shared" si="1528"/>
        <v>85.41283790786926</v>
      </c>
      <c r="ADY219" s="9">
        <f t="shared" si="1083"/>
        <v>92.095140880037903</v>
      </c>
      <c r="ADZ219" s="9">
        <f t="shared" si="1084"/>
        <v>78.490302870095007</v>
      </c>
      <c r="AEA219" s="115">
        <f t="shared" si="1529"/>
        <v>85.292721875066462</v>
      </c>
      <c r="AEB219" s="15">
        <f t="shared" si="1530"/>
        <v>8.4029773969642916E-4</v>
      </c>
      <c r="AEC219" s="11"/>
      <c r="AED219" s="11">
        <f t="shared" si="1755"/>
        <v>8.4868139216673626E-4</v>
      </c>
      <c r="AEE219" s="10">
        <f t="shared" si="1531"/>
        <v>85.334398355491004</v>
      </c>
      <c r="AEF219" s="9">
        <f t="shared" si="1085"/>
        <v>92.069464512687887</v>
      </c>
      <c r="AEG219" s="9">
        <f t="shared" si="1086"/>
        <v>78.359633343095282</v>
      </c>
      <c r="AEH219" s="115">
        <f t="shared" si="1532"/>
        <v>85.214548927891585</v>
      </c>
      <c r="AEI219" s="15">
        <f t="shared" si="1533"/>
        <v>8.4678260299820239E-4</v>
      </c>
      <c r="AEJ219" s="11"/>
      <c r="AEK219" s="11">
        <f t="shared" si="1756"/>
        <v>8.5515924217564052E-4</v>
      </c>
      <c r="AEL219" s="10">
        <f t="shared" si="1534"/>
        <v>85.255767280472725</v>
      </c>
      <c r="AEM219" s="9">
        <f t="shared" si="1087"/>
        <v>92.043390309611695</v>
      </c>
      <c r="AEN219" s="9">
        <f t="shared" si="1088"/>
        <v>78.228981105996851</v>
      </c>
      <c r="AEO219" s="115">
        <f t="shared" si="1535"/>
        <v>85.136185707804273</v>
      </c>
      <c r="AEP219" s="15">
        <f t="shared" si="1536"/>
        <v>8.5324182622060032E-4</v>
      </c>
      <c r="AEQ219" s="11"/>
      <c r="AER219" s="11">
        <f t="shared" si="1757"/>
        <v>8.6161132359149494E-4</v>
      </c>
      <c r="AES219" s="10">
        <f t="shared" si="1537"/>
        <v>85.176943455123379</v>
      </c>
      <c r="AET219" s="9">
        <f t="shared" si="1089"/>
        <v>92.016916803468987</v>
      </c>
      <c r="AEU219" s="9">
        <f t="shared" si="1090"/>
        <v>78.098345147743288</v>
      </c>
      <c r="AEV219" s="115">
        <f t="shared" si="1538"/>
        <v>85.057630975606145</v>
      </c>
      <c r="AEW219" s="15">
        <f t="shared" si="1539"/>
        <v>8.5967538118141712E-4</v>
      </c>
      <c r="AEX219" s="11"/>
      <c r="AEY219" s="11">
        <f t="shared" si="1758"/>
        <v>8.6803760774953483E-4</v>
      </c>
      <c r="AEZ219" s="10">
        <f t="shared" si="1540"/>
        <v>85.097925674422868</v>
      </c>
      <c r="AFA219" s="9">
        <f t="shared" si="1091"/>
        <v>91.990042564815582</v>
      </c>
      <c r="AFB219" s="9">
        <f t="shared" si="1092"/>
        <v>77.967724464638437</v>
      </c>
      <c r="AFC219" s="115">
        <f t="shared" si="1541"/>
        <v>84.978883514727016</v>
      </c>
      <c r="AFD219" s="15">
        <f t="shared" si="1542"/>
        <v>8.6608324158448681E-4</v>
      </c>
      <c r="AFE219" s="11"/>
      <c r="AFF219" s="11">
        <f t="shared" si="1759"/>
        <v>8.7443806789583604E-4</v>
      </c>
      <c r="AFG219" s="10">
        <f t="shared" si="1543"/>
        <v>85.018712755967087</v>
      </c>
      <c r="AFH219" s="9">
        <f t="shared" si="1093"/>
        <v>91.962766201893785</v>
      </c>
      <c r="AFI219" s="9">
        <f t="shared" si="1094"/>
        <v>77.837118060445377</v>
      </c>
      <c r="AFJ219" s="115">
        <f t="shared" si="1544"/>
        <v>84.899942131169581</v>
      </c>
      <c r="AFK219" s="15">
        <f t="shared" si="1545"/>
        <v>8.7246538300061668E-4</v>
      </c>
      <c r="AFL219" s="11"/>
      <c r="AFM219" s="11">
        <f t="shared" si="1760"/>
        <v>8.8081267916827871E-4</v>
      </c>
      <c r="AFN219" s="10">
        <f t="shared" si="1546"/>
        <v>84.939303539909019</v>
      </c>
      <c r="AFO219" s="9">
        <f t="shared" si="1095"/>
        <v>91.935086360418993</v>
      </c>
      <c r="AFP219" s="9">
        <f t="shared" si="1096"/>
        <v>77.706524946484436</v>
      </c>
      <c r="AFQ219" s="115">
        <f t="shared" si="1547"/>
        <v>84.820805653451714</v>
      </c>
      <c r="AFR219" s="15">
        <f t="shared" si="1548"/>
        <v>8.7882178284835256E-4</v>
      </c>
      <c r="AFS219" s="11"/>
      <c r="AFT219" s="11">
        <f t="shared" si="1761"/>
        <v>8.8716141857732853E-4</v>
      </c>
      <c r="AFU219" s="10">
        <f t="shared" si="1549"/>
        <v>84.859696888897545</v>
      </c>
      <c r="AFV219" s="9">
        <f t="shared" si="1097"/>
        <v>91.907001723362697</v>
      </c>
      <c r="AFW219" s="9">
        <f t="shared" si="1098"/>
        <v>77.57594414172425</v>
      </c>
      <c r="AFX219" s="115">
        <f t="shared" si="1550"/>
        <v>84.741472932543473</v>
      </c>
      <c r="AFY219" s="15">
        <f t="shared" si="1551"/>
        <v>8.8515242037495755E-4</v>
      </c>
      <c r="AFZ219" s="11"/>
      <c r="AGA219" s="11">
        <f t="shared" si="1762"/>
        <v>8.934842649870199E-4</v>
      </c>
      <c r="AGB219" s="10">
        <f t="shared" si="1552"/>
        <v>84.779891688010991</v>
      </c>
      <c r="AGC219" s="9">
        <f t="shared" si="1099"/>
        <v>91.878511010732055</v>
      </c>
      <c r="AGD219" s="9">
        <f t="shared" si="1100"/>
        <v>77.398157057541837</v>
      </c>
      <c r="AGE219" s="115">
        <f t="shared" si="1553"/>
        <v>84.638334034136946</v>
      </c>
      <c r="AGF219" s="15">
        <f t="shared" si="1554"/>
        <v>8.943736550172329E-4</v>
      </c>
      <c r="AGG219" s="11"/>
      <c r="AGH219" s="11">
        <f t="shared" si="1763"/>
        <v>9.0270943204149386E-4</v>
      </c>
      <c r="AGI219" s="10">
        <f t="shared" si="1555"/>
        <v>84.676182071368288</v>
      </c>
      <c r="AGJ219" s="9">
        <f t="shared" si="1101"/>
        <v>91.84942359180701</v>
      </c>
      <c r="AGK219" s="9">
        <f t="shared" si="1102"/>
        <v>77.339604678698038</v>
      </c>
      <c r="AGL219" s="115">
        <f t="shared" si="1556"/>
        <v>84.594514135252524</v>
      </c>
      <c r="AGM219" s="15">
        <f t="shared" si="1557"/>
        <v>8.9619354726452622E-4</v>
      </c>
      <c r="AGN219" s="11"/>
      <c r="AGO219" s="11">
        <f t="shared" si="1764"/>
        <v>9.0450295911142316E-4</v>
      </c>
      <c r="AGP219" s="10">
        <f t="shared" si="1558"/>
        <v>84.632030874968052</v>
      </c>
      <c r="AGQ219" s="9">
        <f t="shared" si="1103"/>
        <v>91.820217676936636</v>
      </c>
      <c r="AGR219" s="9">
        <f t="shared" si="1104"/>
        <v>78.064205183410607</v>
      </c>
      <c r="AGS219" s="115">
        <f t="shared" si="1559"/>
        <v>84.942211430173614</v>
      </c>
      <c r="AGT219" s="15">
        <f t="shared" si="1560"/>
        <v>8.4963497522704456E-4</v>
      </c>
      <c r="AGU219" s="11"/>
      <c r="AGV219" s="11">
        <f t="shared" si="1765"/>
        <v>8.5772563915052791E-4</v>
      </c>
      <c r="AGW219" s="10">
        <f t="shared" si="1561"/>
        <v>84.98095488959865</v>
      </c>
      <c r="AGX219" s="9">
        <f t="shared" si="1105"/>
        <v>91.793967517020732</v>
      </c>
      <c r="AGY219" s="9">
        <f t="shared" si="1106"/>
        <v>78.896535044183608</v>
      </c>
      <c r="AGZ219" s="115">
        <f t="shared" si="1562"/>
        <v>85.34525128060217</v>
      </c>
      <c r="AHA219" s="15">
        <f t="shared" si="1563"/>
        <v>7.9660510083926124E-4</v>
      </c>
      <c r="AHB219" s="11"/>
      <c r="AHC219" s="11">
        <f t="shared" si="1766"/>
        <v>8.0446590707616123E-4</v>
      </c>
      <c r="AHD219" s="10">
        <f t="shared" si="1564"/>
        <v>85.385353179581017</v>
      </c>
      <c r="AHE219" s="9">
        <f t="shared" si="1107"/>
        <v>91.770891898233998</v>
      </c>
      <c r="AHF219" s="9">
        <f t="shared" si="1108"/>
        <v>79.868820011664809</v>
      </c>
      <c r="AHG219" s="115">
        <f t="shared" si="1565"/>
        <v>85.819855954949404</v>
      </c>
      <c r="AHH219" s="15">
        <f t="shared" si="1566"/>
        <v>7.3512702589176163E-4</v>
      </c>
      <c r="AHI219" s="11"/>
      <c r="AHJ219" s="11">
        <f t="shared" si="1767"/>
        <v>7.4274508408407982E-4</v>
      </c>
      <c r="AHK219" s="10">
        <f t="shared" si="1567"/>
        <v>85.861465297647072</v>
      </c>
      <c r="AHL219" s="9">
        <f t="shared" si="1109"/>
        <v>91.751240567347367</v>
      </c>
      <c r="AHM219" s="9">
        <f t="shared" si="1110"/>
        <v>81.040154413962554</v>
      </c>
      <c r="AHN219" s="115">
        <f t="shared" si="1568"/>
        <v>86.395697490654953</v>
      </c>
      <c r="AHO219" s="15">
        <f t="shared" si="1569"/>
        <v>6.6156623679055314E-4</v>
      </c>
      <c r="AHP219" s="11"/>
      <c r="AHQ219" s="11">
        <f t="shared" si="1768"/>
        <v>6.689249550876317E-4</v>
      </c>
      <c r="AHR219" s="10">
        <f t="shared" si="1570"/>
        <v>86.438996853784431</v>
      </c>
      <c r="AHS219" s="9">
        <f t="shared" si="1111"/>
        <v>91.735325303042671</v>
      </c>
      <c r="AHT219" s="9">
        <f t="shared" si="1112"/>
        <v>82.53104309370724</v>
      </c>
      <c r="AHU219" s="115">
        <f t="shared" si="1571"/>
        <v>87.133184198374948</v>
      </c>
      <c r="AHV219" s="15">
        <f t="shared" si="1572"/>
        <v>5.6849905382042119E-4</v>
      </c>
      <c r="AHW219" s="11"/>
      <c r="AHX219" s="11">
        <f t="shared" si="1769"/>
        <v>5.755748567614434E-4</v>
      </c>
      <c r="AHY219" s="10">
        <f t="shared" si="1573"/>
        <v>87.178417805893844</v>
      </c>
      <c r="AHZ219" s="9">
        <f t="shared" si="1113"/>
        <v>91.723572899857601</v>
      </c>
      <c r="AIA219" s="9">
        <f t="shared" si="1114"/>
        <v>84.675555561554489</v>
      </c>
      <c r="AIB219" s="115">
        <f t="shared" si="1574"/>
        <v>88.199564230706045</v>
      </c>
      <c r="AIC219" s="15">
        <f t="shared" si="1575"/>
        <v>4.353181592010894E-4</v>
      </c>
      <c r="AID219" s="11"/>
      <c r="AIE219" s="11">
        <f t="shared" si="1770"/>
        <v>4.420706407910916E-4</v>
      </c>
      <c r="AIF219" s="10">
        <f t="shared" si="1576"/>
        <v>88.24712083256145</v>
      </c>
      <c r="AIG219" s="9">
        <f t="shared" si="1115"/>
        <v>91.716681923532164</v>
      </c>
      <c r="AIH219" s="9">
        <f t="shared" si="1116"/>
        <v>89.270486827250338</v>
      </c>
      <c r="AII219" s="115">
        <f t="shared" si="1577"/>
        <v>90.493584375391251</v>
      </c>
      <c r="AIJ219" s="15">
        <f t="shared" si="1578"/>
        <v>1.5108832672317408E-4</v>
      </c>
      <c r="AIK219" s="11"/>
      <c r="AIL219" s="11">
        <f t="shared" si="1771"/>
        <v>1.5744425186692585E-4</v>
      </c>
      <c r="AIM219" s="10">
        <f t="shared" si="1579"/>
        <v>90.544135762031132</v>
      </c>
      <c r="AIN219" s="9">
        <f t="shared" si="1117"/>
        <v>91.715851826210169</v>
      </c>
      <c r="AIO219" s="9">
        <f t="shared" si="1118"/>
        <v>89.354401597810423</v>
      </c>
      <c r="AIP219" s="115">
        <f t="shared" si="1580"/>
        <v>90.535126712010296</v>
      </c>
      <c r="AIQ219" s="15">
        <f t="shared" si="1581"/>
        <v>1.458540916018047E-4</v>
      </c>
      <c r="AIR219" s="11"/>
      <c r="AIS219" s="11">
        <f t="shared" si="1772"/>
        <v>1.5220196653988291E-4</v>
      </c>
      <c r="AIT219" s="10">
        <f t="shared" si="1582"/>
        <v>90.585671957630979</v>
      </c>
      <c r="AIU219" s="9">
        <f t="shared" si="1119"/>
        <v>91.715078247652485</v>
      </c>
      <c r="AIV219" s="9">
        <f t="shared" si="1120"/>
        <v>89.439118643595066</v>
      </c>
      <c r="AIW219" s="115">
        <f t="shared" si="1583"/>
        <v>90.577098445623776</v>
      </c>
      <c r="AIX219" s="15">
        <f t="shared" si="1584"/>
        <v>1.4057379511113038E-4</v>
      </c>
      <c r="AIY219" s="11"/>
      <c r="AIZ219" s="11">
        <f t="shared" si="1773"/>
        <v>1.4691386799624479E-4</v>
      </c>
      <c r="AJA219" s="10">
        <f t="shared" si="1585"/>
        <v>90.627638049999192</v>
      </c>
      <c r="AJB219" s="9">
        <f t="shared" si="1121"/>
        <v>91.714359666322423</v>
      </c>
      <c r="AJC219" s="9">
        <f t="shared" si="1122"/>
        <v>89.524630744879317</v>
      </c>
      <c r="AJD219" s="115">
        <f t="shared" si="1586"/>
        <v>90.61949520560087</v>
      </c>
      <c r="AJE219" s="15">
        <f t="shared" si="1587"/>
        <v>1.3524778919762136E-4</v>
      </c>
      <c r="AJF219" s="11"/>
      <c r="AJG219" s="11">
        <f t="shared" si="1774"/>
        <v>1.4158031244289866E-4</v>
      </c>
      <c r="AJH219" s="10">
        <f t="shared" si="1588"/>
        <v>90.670029646468592</v>
      </c>
      <c r="AJI219" s="9">
        <f t="shared" si="1123"/>
        <v>91.713694504155839</v>
      </c>
      <c r="AJJ219" s="9">
        <f t="shared" si="1124"/>
        <v>89.610930586801686</v>
      </c>
      <c r="AJK219" s="115">
        <f t="shared" si="1589"/>
        <v>90.662312545478756</v>
      </c>
      <c r="AJL219" s="15">
        <f t="shared" si="1590"/>
        <v>1.2987642819242462E-4</v>
      </c>
      <c r="AJM219" s="11"/>
      <c r="AJN219" s="11">
        <f t="shared" si="1775"/>
        <v>1.3620165846684414E-4</v>
      </c>
      <c r="AJO219" s="10">
        <f t="shared" si="1591"/>
        <v>90.712842278578904</v>
      </c>
      <c r="AJP219" s="9">
        <f t="shared" si="1125"/>
        <v>91.713081126625653</v>
      </c>
      <c r="AJQ219" s="9">
        <f t="shared" si="1126"/>
        <v>89.698010760876869</v>
      </c>
      <c r="AJR219" s="115">
        <f t="shared" si="1592"/>
        <v>90.705545943751261</v>
      </c>
      <c r="AJS219" s="15">
        <f t="shared" si="1593"/>
        <v>1.2446006872191115E-4</v>
      </c>
      <c r="AJT219" s="11"/>
      <c r="AJU219" s="11">
        <f t="shared" si="1776"/>
        <v>1.3077826694537213E-4</v>
      </c>
      <c r="AJV219" s="10">
        <f t="shared" si="1594"/>
        <v>90.756071402879726</v>
      </c>
      <c r="AJW219" s="9">
        <f t="shared" si="1127"/>
        <v>91.712517842823644</v>
      </c>
      <c r="AJX219" s="9">
        <f t="shared" si="1128"/>
        <v>89.785863766587326</v>
      </c>
      <c r="AJY219" s="115">
        <f t="shared" si="1595"/>
        <v>90.749190804705478</v>
      </c>
      <c r="AJZ219" s="15">
        <f t="shared" si="1596"/>
        <v>1.189990696144348E-4</v>
      </c>
      <c r="AKA219" s="11"/>
      <c r="AKB219" s="11">
        <f t="shared" si="1777"/>
        <v>1.2531050095246186E-4</v>
      </c>
      <c r="AKC219" s="10">
        <f t="shared" si="1597"/>
        <v>90.799712401781477</v>
      </c>
      <c r="AKD219" s="9">
        <f t="shared" si="1129"/>
        <v>91.712002905559117</v>
      </c>
      <c r="AKE219" s="9">
        <f t="shared" si="1130"/>
        <v>89.874482013046844</v>
      </c>
      <c r="AKF219" s="115">
        <f t="shared" si="1598"/>
        <v>90.793242459302974</v>
      </c>
      <c r="AKG219" s="15">
        <f t="shared" si="1599"/>
        <v>1.1349379180366463E-4</v>
      </c>
      <c r="AKH219" s="11"/>
      <c r="AKI219" s="11">
        <f t="shared" si="1778"/>
        <v>1.1979872566180089E-4</v>
      </c>
      <c r="AKJ219" s="10">
        <f t="shared" si="1600"/>
        <v>90.843760584450791</v>
      </c>
      <c r="AKK219" s="9">
        <f t="shared" si="1131"/>
        <v>91.711534511474525</v>
      </c>
      <c r="AKL219" s="9">
        <f t="shared" si="1132"/>
        <v>89.963857820740685</v>
      </c>
      <c r="AKM219" s="115">
        <f t="shared" si="1601"/>
        <v>90.837696166107605</v>
      </c>
      <c r="AKN219" s="15">
        <f t="shared" si="1602"/>
        <v>1.0794459822825533E-4</v>
      </c>
      <c r="AKO219" s="11"/>
      <c r="AKP219" s="11">
        <f t="shared" si="1779"/>
        <v>1.1424330824612894E-4</v>
      </c>
      <c r="AKQ219" s="10">
        <f t="shared" si="1603"/>
        <v>90.888211187752589</v>
      </c>
      <c r="AKR219" s="9">
        <f t="shared" si="1133"/>
        <v>91.711110801177639</v>
      </c>
      <c r="AKS219" s="9">
        <f t="shared" si="1134"/>
        <v>90.053983423336987</v>
      </c>
      <c r="AKT219" s="115">
        <f t="shared" si="1604"/>
        <v>90.882547112257313</v>
      </c>
      <c r="AKU219" s="15">
        <f t="shared" si="1605"/>
        <v>1.0235185372812951E-4</v>
      </c>
      <c r="AKV219" s="11"/>
      <c r="AKW219" s="11">
        <f t="shared" si="1780"/>
        <v>1.0864461777322706E-4</v>
      </c>
      <c r="AKX219" s="10">
        <f t="shared" si="1606"/>
        <v>90.933059377236049</v>
      </c>
      <c r="AKY219" s="9">
        <f t="shared" si="1135"/>
        <v>91.710729859390213</v>
      </c>
      <c r="AKZ219" s="9">
        <f t="shared" si="1136"/>
        <v>90.144850969570129</v>
      </c>
      <c r="ALA219" s="115">
        <f t="shared" si="1607"/>
        <v>90.927790414480171</v>
      </c>
      <c r="ALB219" s="15">
        <f t="shared" si="1608"/>
        <v>9.671592493733004E-5</v>
      </c>
      <c r="ALC219" s="11"/>
      <c r="ALD219" s="11">
        <f t="shared" si="1781"/>
        <v>1.0300302509850662E-4</v>
      </c>
      <c r="ALE219" s="10">
        <f t="shared" si="1609"/>
        <v>90.978300248164686</v>
      </c>
      <c r="ALF219" s="9">
        <f t="shared" si="1137"/>
        <v>91.710389715112768</v>
      </c>
      <c r="ALG219" s="9">
        <f t="shared" si="1138"/>
        <v>90.236452525193613</v>
      </c>
      <c r="ALH219" s="115">
        <f t="shared" si="1610"/>
        <v>90.973421120153191</v>
      </c>
      <c r="ALI219" s="15">
        <f t="shared" si="1611"/>
        <v>9.1037180173582423E-5</v>
      </c>
      <c r="ALJ219" s="11"/>
      <c r="ALK219" s="11">
        <f t="shared" si="1782"/>
        <v>9.7318902754313678E-5</v>
      </c>
      <c r="ALL219" s="10">
        <f t="shared" si="1612"/>
        <v>91.023928826589241</v>
      </c>
      <c r="ALM219" s="9">
        <f t="shared" si="1139"/>
        <v>91.710088341805388</v>
      </c>
      <c r="ALN219" s="9">
        <f t="shared" si="1140"/>
        <v>90.328780075000907</v>
      </c>
      <c r="ALO219" s="115">
        <f t="shared" si="1613"/>
        <v>91.01943420840314</v>
      </c>
      <c r="ALP219" s="15">
        <f t="shared" si="1614"/>
        <v>8.5315989324644877E-5</v>
      </c>
      <c r="ALQ219" s="12"/>
      <c r="ALR219" s="11">
        <f t="shared" si="1783"/>
        <v>9.1592624836056078E-5</v>
      </c>
      <c r="ALS219" s="10">
        <f t="shared" si="1615"/>
        <v>91.069940070462408</v>
      </c>
      <c r="ALT219" s="9">
        <f t="shared" si="1141"/>
        <v>91.709823657584153</v>
      </c>
      <c r="ALU219" s="9">
        <f t="shared" si="1142"/>
        <v>90.421825524914368</v>
      </c>
      <c r="ALV219" s="115">
        <f t="shared" si="1616"/>
        <v>91.065824591249253</v>
      </c>
      <c r="ALW219" s="15">
        <f t="shared" si="1617"/>
        <v>7.9552723731415983E-5</v>
      </c>
      <c r="ALX219" s="12"/>
      <c r="ALY219" s="11">
        <f t="shared" si="1784"/>
        <v>8.582456688510747E-5</v>
      </c>
      <c r="ALZ219" s="10">
        <f t="shared" si="1618"/>
        <v>91.116328870795371</v>
      </c>
      <c r="AMA219" s="9">
        <f t="shared" si="1143"/>
        <v>91.709593525432979</v>
      </c>
      <c r="AMB219" s="9">
        <f t="shared" si="1144"/>
        <v>90.515580704136354</v>
      </c>
      <c r="AMC219" s="115">
        <f t="shared" si="1619"/>
        <v>91.112587114784674</v>
      </c>
      <c r="AMD219" s="15">
        <f t="shared" si="1620"/>
        <v>7.3747756068159927E-5</v>
      </c>
      <c r="AME219" s="12"/>
      <c r="AMF219" s="11">
        <f t="shared" si="1785"/>
        <v>8.0015105768855248E-5</v>
      </c>
      <c r="AMG219" s="10">
        <f t="shared" si="1621"/>
        <v>91.163090052852993</v>
      </c>
      <c r="AMH219" s="9">
        <f t="shared" si="1145"/>
        <v>91.709395753430513</v>
      </c>
      <c r="AMI219" s="9">
        <f t="shared" si="1146"/>
        <v>90.610037367366203</v>
      </c>
      <c r="AMJ219" s="115">
        <f t="shared" si="1622"/>
        <v>91.159716560398351</v>
      </c>
      <c r="AMK219" s="15">
        <f t="shared" si="1623"/>
        <v>6.7901460219594665E-5</v>
      </c>
      <c r="AML219" s="12"/>
      <c r="AMM219" s="11">
        <f t="shared" si="1786"/>
        <v>7.4164619557630775E-5</v>
      </c>
      <c r="AMN219" s="10">
        <f t="shared" si="1624"/>
        <v>91.210218377389367</v>
      </c>
      <c r="AMO219" s="9">
        <f t="shared" si="1147"/>
        <v>91.709228094991801</v>
      </c>
      <c r="AMP219" s="9">
        <f t="shared" si="1148"/>
        <v>90.705187197076455</v>
      </c>
      <c r="AMQ219" s="115">
        <f t="shared" si="1625"/>
        <v>91.207207646034135</v>
      </c>
      <c r="AMR219" s="15">
        <f t="shared" si="1626"/>
        <v>6.201421115521009E-5</v>
      </c>
      <c r="AMS219" s="12"/>
      <c r="AMT219" s="11">
        <f t="shared" si="1787"/>
        <v>6.8273487398915134E-5</v>
      </c>
      <c r="AMU219" s="10">
        <f t="shared" si="1627"/>
        <v>91.257708541920266</v>
      </c>
      <c r="AMV219" s="9">
        <f t="shared" si="1149"/>
        <v>91.709088249124363</v>
      </c>
      <c r="AMW219" s="9">
        <f t="shared" si="1150"/>
        <v>90.801021805849913</v>
      </c>
      <c r="AMX219" s="115">
        <f t="shared" si="1628"/>
        <v>91.255055027487145</v>
      </c>
      <c r="AMY219" s="15">
        <f t="shared" si="1629"/>
        <v>5.6086384800761592E-5</v>
      </c>
      <c r="AMZ219" s="12"/>
      <c r="ANA219" s="11">
        <f t="shared" si="1788"/>
        <v>6.2342089388720337E-5</v>
      </c>
      <c r="ANB219" s="10">
        <f t="shared" si="1630"/>
        <v>91.305555182033032</v>
      </c>
      <c r="ANC219" s="9">
        <f t="shared" si="1151"/>
        <v>91.708973860698293</v>
      </c>
      <c r="AND219" s="9">
        <f t="shared" si="1152"/>
        <v>90.897532738770181</v>
      </c>
      <c r="ANE219" s="115">
        <f t="shared" si="1631"/>
        <v>91.303253299734237</v>
      </c>
      <c r="ANF219" s="15">
        <f t="shared" si="1632"/>
        <v>5.0118357907283167E-5</v>
      </c>
      <c r="ANG219" s="12"/>
      <c r="ANH219" s="11">
        <f t="shared" si="1789"/>
        <v>5.6370806440544589E-5</v>
      </c>
      <c r="ANI219" s="10">
        <f t="shared" si="1633"/>
        <v>91.353752872730126</v>
      </c>
      <c r="ANJ219" s="9">
        <f t="shared" si="1153"/>
        <v>91.708882520730072</v>
      </c>
      <c r="ANK219" s="9">
        <f t="shared" si="1154"/>
        <v>90.994711475873274</v>
      </c>
      <c r="ANL219" s="115">
        <f t="shared" si="1634"/>
        <v>91.351796998301666</v>
      </c>
      <c r="ANM219" s="15">
        <f t="shared" si="1635"/>
        <v>4.411050791720053E-5</v>
      </c>
      <c r="ANN219" s="12"/>
      <c r="ANO219" s="11">
        <f t="shared" si="1790"/>
        <v>5.0360020151446679E-5</v>
      </c>
      <c r="ANP219" s="10">
        <f t="shared" si="1636"/>
        <v>91.402296129809855</v>
      </c>
      <c r="ANQ219" s="9">
        <f t="shared" si="1155"/>
        <v>91.708811766679631</v>
      </c>
      <c r="ANR219" s="9">
        <f t="shared" si="1156"/>
        <v>91.092549434645306</v>
      </c>
      <c r="ANS219" s="115">
        <f t="shared" si="1637"/>
        <v>91.400680600662469</v>
      </c>
      <c r="ANT219" s="15">
        <f t="shared" si="1638"/>
        <v>3.8063212828409652E-5</v>
      </c>
      <c r="ANU219" s="12"/>
      <c r="ANV219" s="11">
        <f t="shared" si="1791"/>
        <v>4.431011266611228E-5</v>
      </c>
      <c r="ANW219" s="10">
        <f t="shared" si="1639"/>
        <v>91.451179411276627</v>
      </c>
      <c r="ANX219" s="9">
        <f t="shared" si="1157"/>
        <v>91.708759082760267</v>
      </c>
      <c r="ANY219" s="9">
        <f t="shared" si="1158"/>
        <v>91.191037972575486</v>
      </c>
      <c r="ANZ219" s="115">
        <f t="shared" si="1640"/>
        <v>91.44989852766787</v>
      </c>
      <c r="AOA219" s="15">
        <f t="shared" si="1641"/>
        <v>3.1976851055739635E-5</v>
      </c>
      <c r="AOB219" s="12"/>
      <c r="AOC219" s="11">
        <f t="shared" si="1792"/>
        <v>3.8221466538336161E-5</v>
      </c>
      <c r="AOD219" s="10">
        <f t="shared" si="1642"/>
        <v>91.500397118785116</v>
      </c>
      <c r="AOE219" s="9">
        <f t="shared" si="1159"/>
        <v>91.708721900261011</v>
      </c>
      <c r="AOF219" s="9">
        <f t="shared" si="1160"/>
        <v>91.290168389755564</v>
      </c>
      <c r="AOG219" s="115">
        <f t="shared" si="1643"/>
        <v>91.499445145008281</v>
      </c>
      <c r="AOH219" s="15">
        <f t="shared" si="1644"/>
        <v>2.5851801290298589E-5</v>
      </c>
      <c r="AOI219" s="12"/>
      <c r="AOJ219" s="11">
        <f t="shared" si="1875"/>
        <v>3.2094464590436443E-5</v>
      </c>
      <c r="AOK219" s="10">
        <f t="shared" si="1876"/>
        <v>91.549943599113675</v>
      </c>
      <c r="AOL219" s="9">
        <f t="shared" si="1161"/>
        <v>91.708697597880985</v>
      </c>
      <c r="AOM219" s="9">
        <f t="shared" si="1162"/>
        <v>91.389931931523776</v>
      </c>
      <c r="AON219" s="115">
        <f t="shared" si="1646"/>
        <v>91.549314764702387</v>
      </c>
      <c r="AOO219" s="15">
        <f t="shared" si="1877"/>
        <v>1.9688442356830458E-5</v>
      </c>
      <c r="AOP219" s="12"/>
      <c r="AOQ219" s="11">
        <f t="shared" si="1794"/>
        <v>2.5929489770690508E-5</v>
      </c>
      <c r="AOR219" s="10">
        <f t="shared" si="1648"/>
        <v>91.599813145665792</v>
      </c>
      <c r="AOS219" s="9">
        <f t="shared" si="1163"/>
        <v>91.708683502075218</v>
      </c>
      <c r="AOT219" s="9">
        <f t="shared" si="1164"/>
        <v>91.490319791154576</v>
      </c>
      <c r="AOU219" s="115">
        <f t="shared" si="1649"/>
        <v>91.599501646614897</v>
      </c>
      <c r="AOV219" s="15">
        <f t="shared" si="1650"/>
        <v>1.3487153068947855E-5</v>
      </c>
      <c r="AOW219" s="12"/>
      <c r="AOX219" s="11">
        <f t="shared" si="1878"/>
        <v>1.9726925008692416E-5</v>
      </c>
      <c r="AOY219" s="10">
        <f t="shared" si="1879"/>
        <v>91.649999999999991</v>
      </c>
      <c r="AOZ219" s="9">
        <f t="shared" si="1165"/>
        <v>91.708676887411613</v>
      </c>
      <c r="APA219" s="9"/>
      <c r="APB219" s="97">
        <f t="shared" si="1652"/>
        <v>91.649999999999991</v>
      </c>
      <c r="APC219" s="15">
        <f t="shared" si="1880"/>
        <v>7.2483120825654836E-6</v>
      </c>
      <c r="APD219" s="11"/>
      <c r="APE219" s="11"/>
    </row>
    <row r="220" spans="1:1097" x14ac:dyDescent="0.2">
      <c r="A220" s="183"/>
      <c r="B220" s="183"/>
      <c r="C220" s="1">
        <f t="shared" si="1654"/>
        <v>180</v>
      </c>
      <c r="D220" s="1">
        <f t="shared" si="1655"/>
        <v>6024.5844021139956</v>
      </c>
      <c r="E220" s="1">
        <f t="shared" si="1656"/>
        <v>-16317921.817764627</v>
      </c>
      <c r="F220" s="2">
        <f t="shared" si="1657"/>
        <v>113.16</v>
      </c>
      <c r="G220" s="8">
        <f t="shared" si="1658"/>
        <v>1.9810000000000001E-3</v>
      </c>
      <c r="H220" s="6">
        <f t="shared" si="1659"/>
        <v>0.14400020254000001</v>
      </c>
      <c r="I220" s="2">
        <f t="shared" si="1660"/>
        <v>3500</v>
      </c>
      <c r="J220" s="3">
        <f t="shared" si="1818"/>
        <v>58.333333333333336</v>
      </c>
      <c r="K220" s="3">
        <f t="shared" si="1819"/>
        <v>366.52</v>
      </c>
      <c r="L220" s="1">
        <f t="shared" si="1661"/>
        <v>0.82</v>
      </c>
      <c r="M220" s="1">
        <f t="shared" si="1662"/>
        <v>0.66</v>
      </c>
      <c r="N220" s="1">
        <f t="shared" si="1820"/>
        <v>0.54120000000000001</v>
      </c>
      <c r="O220" s="3">
        <f t="shared" si="1167"/>
        <v>7.5227878787878781</v>
      </c>
      <c r="P220" s="40">
        <f t="shared" si="1821"/>
        <v>570.9796</v>
      </c>
      <c r="Q220" s="1">
        <f t="shared" si="1663"/>
        <v>21.51</v>
      </c>
      <c r="R220" s="1">
        <f t="shared" si="1664"/>
        <v>151</v>
      </c>
      <c r="S220" s="2">
        <f t="shared" si="1665"/>
        <v>12587.54</v>
      </c>
      <c r="T220" s="1">
        <f t="shared" si="1881"/>
        <v>83.916933333333333</v>
      </c>
      <c r="U220" s="7">
        <f t="shared" si="1666"/>
        <v>9.1849501318337995E-2</v>
      </c>
      <c r="V220" s="7">
        <f t="shared" si="1822"/>
        <v>6.6258942829124593E-3</v>
      </c>
      <c r="W220" s="159">
        <f t="shared" si="1667"/>
        <v>3.4283282369456214E-2</v>
      </c>
      <c r="X220" s="40">
        <f t="shared" si="1823"/>
        <v>8095.2484858865882</v>
      </c>
      <c r="Y220" s="1">
        <f t="shared" si="1668"/>
        <v>0</v>
      </c>
      <c r="Z220" s="1">
        <f t="shared" si="1669"/>
        <v>113.16</v>
      </c>
      <c r="AA220" s="1">
        <f t="shared" si="1670"/>
        <v>91.649999999999991</v>
      </c>
      <c r="AB220" s="6">
        <f t="shared" si="1882"/>
        <v>0.2895550479995273</v>
      </c>
      <c r="AC220" s="1">
        <f t="shared" si="1671"/>
        <v>526.19133708825245</v>
      </c>
      <c r="AD220" s="40">
        <f t="shared" si="1824"/>
        <v>36363.626619283568</v>
      </c>
      <c r="AE220" s="1">
        <f t="shared" si="1825"/>
        <v>0.15947988387208822</v>
      </c>
      <c r="AF220" s="2">
        <f t="shared" si="1801"/>
        <v>35</v>
      </c>
      <c r="AG220" s="10">
        <f t="shared" si="1826"/>
        <v>5.5817959355230879</v>
      </c>
      <c r="AH220" s="12">
        <f t="shared" si="1827"/>
        <v>0.38222834069070849</v>
      </c>
      <c r="AI220" s="43">
        <f t="shared" si="1828"/>
        <v>-1.6211223556352234E-5</v>
      </c>
      <c r="AJ220" s="93">
        <f t="shared" si="1883"/>
        <v>4.0843079985659879E-6</v>
      </c>
      <c r="AK220" s="43">
        <f t="shared" si="1829"/>
        <v>0</v>
      </c>
      <c r="AL220" s="43">
        <f t="shared" si="1884"/>
        <v>3.5497667234864449E-4</v>
      </c>
      <c r="AM220" s="43"/>
      <c r="AN220" s="43">
        <f t="shared" si="1830"/>
        <v>0</v>
      </c>
      <c r="AO220" s="10">
        <f t="shared" si="1831"/>
        <v>93.084333629056431</v>
      </c>
      <c r="AP220" s="9"/>
      <c r="AQ220" s="9">
        <f t="shared" si="1832"/>
        <v>92.945149397161529</v>
      </c>
      <c r="AR220" s="104">
        <f t="shared" si="1171"/>
        <v>92.945149397161529</v>
      </c>
      <c r="AS220" s="15">
        <f t="shared" si="1833"/>
        <v>0</v>
      </c>
      <c r="AT220" s="49"/>
      <c r="AU220" s="11">
        <f t="shared" si="1834"/>
        <v>8.5968281027986158E-6</v>
      </c>
      <c r="AV220" s="10">
        <f t="shared" si="1835"/>
        <v>93.014740169373823</v>
      </c>
      <c r="AW220" s="9">
        <f t="shared" si="1836"/>
        <v>92.945149397161529</v>
      </c>
      <c r="AX220" s="9">
        <f t="shared" si="1837"/>
        <v>92.806101269102513</v>
      </c>
      <c r="AY220" s="97">
        <f t="shared" si="1175"/>
        <v>92.875625333132021</v>
      </c>
      <c r="AZ220" s="15">
        <f t="shared" si="1176"/>
        <v>8.5882557095953097E-6</v>
      </c>
      <c r="BA220" s="49"/>
      <c r="BB220" s="11">
        <f t="shared" si="1838"/>
        <v>1.7185415157262984E-5</v>
      </c>
      <c r="BC220" s="10">
        <f t="shared" si="1839"/>
        <v>92.945210735554951</v>
      </c>
      <c r="BD220" s="9">
        <f t="shared" si="1840"/>
        <v>92.94514671504821</v>
      </c>
      <c r="BE220" s="9">
        <f t="shared" si="1841"/>
        <v>92.667188629771516</v>
      </c>
      <c r="BF220" s="97">
        <f t="shared" si="1179"/>
        <v>92.806167672409856</v>
      </c>
      <c r="BG220" s="15">
        <f t="shared" si="1842"/>
        <v>1.7167977348768587E-5</v>
      </c>
      <c r="BH220" s="49"/>
      <c r="BI220" s="11">
        <f t="shared" si="1843"/>
        <v>2.5765466822553905E-5</v>
      </c>
      <c r="BJ220" s="10">
        <f t="shared" si="1844"/>
        <v>92.87574234572395</v>
      </c>
      <c r="BK220" s="9">
        <f t="shared" si="1845"/>
        <v>92.945135997253033</v>
      </c>
      <c r="BL220" s="9">
        <f t="shared" si="1846"/>
        <v>92.528410846294477</v>
      </c>
      <c r="BM220" s="97">
        <f t="shared" si="1184"/>
        <v>92.736773421773762</v>
      </c>
      <c r="BN220" s="15">
        <f t="shared" si="1847"/>
        <v>2.5738873345584626E-5</v>
      </c>
      <c r="BO220" s="49"/>
      <c r="BP220" s="11">
        <f t="shared" si="1848"/>
        <v>3.4336690798929267E-5</v>
      </c>
      <c r="BQ220" s="10">
        <f t="shared" si="1849"/>
        <v>92.806332017475995</v>
      </c>
      <c r="BR220" s="9">
        <f t="shared" si="1850"/>
        <v>92.945111906728542</v>
      </c>
      <c r="BS220" s="9">
        <f t="shared" si="1851"/>
        <v>92.389767268238188</v>
      </c>
      <c r="BT220" s="97">
        <f t="shared" si="1189"/>
        <v>92.667439587483358</v>
      </c>
      <c r="BU220" s="15">
        <f t="shared" si="1852"/>
        <v>3.4300654233070578E-5</v>
      </c>
      <c r="BV220" s="12"/>
      <c r="BW220" s="11">
        <f t="shared" si="1853"/>
        <v>4.2898796859574001E-5</v>
      </c>
      <c r="BX220" s="10">
        <f t="shared" si="1854"/>
        <v>92.73697676833369</v>
      </c>
      <c r="BY220" s="9">
        <f t="shared" si="1855"/>
        <v>92.945069123653425</v>
      </c>
      <c r="BZ220" s="9">
        <f t="shared" si="1856"/>
        <v>92.251257227820545</v>
      </c>
      <c r="CA220" s="97">
        <f t="shared" si="1194"/>
        <v>92.598163175736985</v>
      </c>
      <c r="CB220" s="15">
        <f t="shared" si="1857"/>
        <v>4.2853032679755601E-5</v>
      </c>
      <c r="CC220" s="12"/>
      <c r="CD220" s="11">
        <f t="shared" si="1858"/>
        <v>5.1451496881722534E-5</v>
      </c>
      <c r="CE220" s="10">
        <f t="shared" si="1859"/>
        <v>92.66767361620083</v>
      </c>
      <c r="CF220" s="9">
        <f t="shared" si="1860"/>
        <v>92.945002346129144</v>
      </c>
      <c r="CG220" s="9">
        <f t="shared" si="1861"/>
        <v>92.112880040126399</v>
      </c>
      <c r="CH220" s="97">
        <f t="shared" si="1199"/>
        <v>92.528941193127764</v>
      </c>
      <c r="CI220" s="15">
        <f t="shared" si="1862"/>
        <v>5.1395723519389005E-5</v>
      </c>
      <c r="CJ220" s="12"/>
      <c r="CK220" s="11">
        <f t="shared" si="1863"/>
        <v>5.9994504876928135E-5</v>
      </c>
      <c r="CL220" s="10">
        <f t="shared" si="1864"/>
        <v>92.598419579814646</v>
      </c>
      <c r="CM220" s="9">
        <f t="shared" si="1865"/>
        <v>92.944906290867749</v>
      </c>
      <c r="CN220" s="9">
        <f t="shared" si="1866"/>
        <v>91.97463500332691</v>
      </c>
      <c r="CO220" s="97">
        <f t="shared" si="1204"/>
        <v>92.459770647097329</v>
      </c>
      <c r="CP220" s="15">
        <f t="shared" si="1867"/>
        <v>5.9928443779856111E-5</v>
      </c>
      <c r="CQ220" s="12"/>
      <c r="CR220" s="11">
        <f t="shared" si="1868"/>
        <v>6.8527537020591464E-5</v>
      </c>
      <c r="CS220" s="10">
        <f t="shared" si="1869"/>
        <v>92.529211679195413</v>
      </c>
      <c r="CT220" s="9">
        <f t="shared" si="1870"/>
        <v>92.944775693870966</v>
      </c>
      <c r="CU220" s="9">
        <f t="shared" si="882"/>
        <v>91.836521398904182</v>
      </c>
      <c r="CV220" s="97">
        <f t="shared" si="1208"/>
        <v>92.390648546387581</v>
      </c>
      <c r="CW220" s="15">
        <f t="shared" si="1871"/>
        <v>6.8450912711260286E-5</v>
      </c>
      <c r="CX220" s="12"/>
      <c r="CY220" s="11">
        <f t="shared" si="1210"/>
        <v>7.7050311680625363E-5</v>
      </c>
      <c r="CZ220" s="10">
        <f t="shared" si="1211"/>
        <v>92.460046936094244</v>
      </c>
      <c r="DA220" s="9">
        <f t="shared" si="883"/>
        <v>92.944605311100219</v>
      </c>
      <c r="DB220" s="9">
        <f t="shared" si="884"/>
        <v>91.698538491878196</v>
      </c>
      <c r="DC220" s="97">
        <f t="shared" si="1212"/>
        <v>92.321571901489207</v>
      </c>
      <c r="DD220" s="15">
        <f t="shared" si="1213"/>
        <v>7.6962851813285244E-5</v>
      </c>
      <c r="DE220" s="12"/>
      <c r="DF220" s="11">
        <f t="shared" si="1214"/>
        <v>8.5562549445440417E-5</v>
      </c>
      <c r="DG220" s="10">
        <f t="shared" si="1215"/>
        <v>92.390922374437508</v>
      </c>
      <c r="DH220" s="9">
        <f t="shared" si="885"/>
        <v>92.944389919137606</v>
      </c>
      <c r="DI220" s="9">
        <f t="shared" si="886"/>
        <v>91.560685531039837</v>
      </c>
      <c r="DJ220" s="97">
        <f t="shared" si="1216"/>
        <v>92.252537725088729</v>
      </c>
      <c r="DK220" s="15">
        <f t="shared" si="1217"/>
        <v>8.546398486162169E-5</v>
      </c>
      <c r="DL220" s="12"/>
      <c r="DM220" s="11">
        <f t="shared" si="1218"/>
        <v>9.4063973150999966E-5</v>
      </c>
      <c r="DN220" s="10">
        <f t="shared" si="1219"/>
        <v>92.321835020769711</v>
      </c>
      <c r="DO220" s="9">
        <f t="shared" si="887"/>
        <v>92.94412431583757</v>
      </c>
      <c r="DP220" s="9">
        <f t="shared" si="888"/>
        <v>91.422961749185305</v>
      </c>
      <c r="DQ220" s="97">
        <f t="shared" si="1220"/>
        <v>92.183543032511437</v>
      </c>
      <c r="DR220" s="15">
        <f t="shared" si="1221"/>
        <v>9.3954037933751452E-5</v>
      </c>
      <c r="DS220" s="12"/>
      <c r="DT220" s="11">
        <f t="shared" si="1222"/>
        <v>1.0255430790723279E-4</v>
      </c>
      <c r="DU220" s="10">
        <f t="shared" si="1223"/>
        <v>92.252781904692412</v>
      </c>
      <c r="DV220" s="9">
        <f t="shared" si="889"/>
        <v>92.943803320969252</v>
      </c>
      <c r="DW220" s="9">
        <f t="shared" si="890"/>
        <v>91.28536636335653</v>
      </c>
      <c r="DX220" s="97">
        <f t="shared" si="1224"/>
        <v>92.114584842162884</v>
      </c>
      <c r="DY220" s="15">
        <f t="shared" si="1225"/>
        <v>1.0243273943376084E-4</v>
      </c>
      <c r="DZ220" s="12"/>
      <c r="EA220" s="11">
        <f t="shared" si="1226"/>
        <v>1.1103328112350819E-4</v>
      </c>
      <c r="EB220" s="10">
        <f t="shared" si="1227"/>
        <v>92.18376005930142</v>
      </c>
      <c r="EC220" s="9">
        <f t="shared" si="891"/>
        <v>92.943421776849391</v>
      </c>
      <c r="ED220" s="9">
        <f t="shared" si="892"/>
        <v>91.147898575083673</v>
      </c>
      <c r="EE220" s="97">
        <f t="shared" si="1228"/>
        <v>92.045660175966532</v>
      </c>
      <c r="EF220" s="15">
        <f t="shared" si="1229"/>
        <v>1.1089982011645891E-4</v>
      </c>
      <c r="EG220" s="12"/>
      <c r="EH220" s="11">
        <f t="shared" si="1230"/>
        <v>1.1950062253340202E-4</v>
      </c>
      <c r="EI220" s="10">
        <f t="shared" si="1231"/>
        <v>92.114766521620282</v>
      </c>
      <c r="EJ220" s="9">
        <f t="shared" si="893"/>
        <v>92.942974548965523</v>
      </c>
      <c r="EK220" s="9">
        <f t="shared" si="894"/>
        <v>91.010557570631363</v>
      </c>
      <c r="EL220" s="97">
        <f t="shared" si="1232"/>
        <v>91.97676605979845</v>
      </c>
      <c r="EM220" s="15">
        <f t="shared" si="1233"/>
        <v>1.1935501311066355E-4</v>
      </c>
      <c r="EN220" s="12"/>
      <c r="EO220" s="11">
        <f t="shared" si="1234"/>
        <v>1.2795606421865693E-4</v>
      </c>
      <c r="EP220" s="10">
        <f t="shared" si="1235"/>
        <v>92.045798333030802</v>
      </c>
      <c r="EQ220" s="9">
        <f t="shared" si="895"/>
        <v>92.942456526589623</v>
      </c>
      <c r="ER220" s="9">
        <f t="shared" si="896"/>
        <v>90.873342521248787</v>
      </c>
      <c r="ES220" s="97">
        <f t="shared" si="1236"/>
        <v>91.907899523919212</v>
      </c>
      <c r="ET220" s="15">
        <f t="shared" si="1237"/>
        <v>1.2779805394165202E-4</v>
      </c>
      <c r="EU220" s="12"/>
      <c r="EV220" s="11">
        <f t="shared" si="1238"/>
        <v>1.3639934063230873E-4</v>
      </c>
      <c r="EW220" s="10">
        <f t="shared" si="1239"/>
        <v>91.976852539700616</v>
      </c>
      <c r="EX220" s="9">
        <f t="shared" si="897"/>
        <v>92.941862623381823</v>
      </c>
      <c r="EY220" s="9">
        <f t="shared" si="898"/>
        <v>90.736252583421845</v>
      </c>
      <c r="EZ220" s="97">
        <f t="shared" si="1240"/>
        <v>91.839057603401841</v>
      </c>
      <c r="FA220" s="15">
        <f t="shared" si="1241"/>
        <v>1.3622868055287416E-4</v>
      </c>
      <c r="FB220" s="12"/>
      <c r="FC220" s="11">
        <f t="shared" si="1242"/>
        <v>1.4483018862109295E-4</v>
      </c>
      <c r="FD220" s="10">
        <f t="shared" si="1243"/>
        <v>91.907926193006872</v>
      </c>
      <c r="FE220" s="9">
        <f t="shared" si="899"/>
        <v>92.941187777984297</v>
      </c>
      <c r="FF220" s="9">
        <f t="shared" si="900"/>
        <v>90.59928689912951</v>
      </c>
      <c r="FG220" s="97">
        <f t="shared" si="1244"/>
        <v>91.77023733855691</v>
      </c>
      <c r="FH220" s="15">
        <f t="shared" si="1245"/>
        <v>1.4464663332680201E-4</v>
      </c>
      <c r="FI220" s="12"/>
      <c r="FJ220" s="11">
        <f t="shared" si="1246"/>
        <v>1.5324834744698975E-4</v>
      </c>
      <c r="FK220" s="10">
        <f t="shared" si="1247"/>
        <v>91.839016349957035</v>
      </c>
      <c r="FL220" s="9">
        <f t="shared" si="901"/>
        <v>92.940426954605158</v>
      </c>
      <c r="FM220" s="9">
        <f t="shared" si="902"/>
        <v>90.462444596102173</v>
      </c>
      <c r="FN220" s="97">
        <f t="shared" si="1248"/>
        <v>91.701435775353673</v>
      </c>
      <c r="FO220" s="15">
        <f t="shared" si="1249"/>
        <v>1.5305165510503675E-4</v>
      </c>
      <c r="FP220" s="12"/>
      <c r="FQ220" s="11">
        <f t="shared" si="1250"/>
        <v>1.6165355880802936E-4</v>
      </c>
      <c r="FR220" s="10">
        <f t="shared" si="1251"/>
        <v>91.770120073605682</v>
      </c>
      <c r="FS220" s="9">
        <f t="shared" si="903"/>
        <v>92.939575143592307</v>
      </c>
      <c r="FT220" s="9">
        <f t="shared" si="904"/>
        <v>90.325724788083846</v>
      </c>
      <c r="FU220" s="97">
        <f t="shared" si="1252"/>
        <v>91.632649965838084</v>
      </c>
      <c r="FV220" s="15">
        <f t="shared" si="1253"/>
        <v>1.6144349120755737E-4</v>
      </c>
      <c r="FW220" s="12"/>
      <c r="FX220" s="11">
        <f t="shared" si="1254"/>
        <v>1.7004556685825702E-4</v>
      </c>
      <c r="FY220" s="10">
        <f t="shared" si="1255"/>
        <v>91.701234433468159</v>
      </c>
      <c r="FZ220" s="9">
        <f t="shared" si="905"/>
        <v>92.938627361997078</v>
      </c>
      <c r="GA220" s="9">
        <f t="shared" si="906"/>
        <v>90.18912657509523</v>
      </c>
      <c r="GB220" s="97">
        <f t="shared" si="1256"/>
        <v>91.563876968546154</v>
      </c>
      <c r="GC220" s="15">
        <f t="shared" si="1257"/>
        <v>1.6982188945128618E-4</v>
      </c>
      <c r="GD220" s="12"/>
      <c r="GE220" s="11">
        <f t="shared" si="1258"/>
        <v>1.7842411822701317E-4</v>
      </c>
      <c r="GF220" s="10">
        <f t="shared" si="1259"/>
        <v>91.632356505929593</v>
      </c>
      <c r="GG220" s="9">
        <f t="shared" si="907"/>
        <v>92.937578654127677</v>
      </c>
      <c r="GH220" s="9">
        <f t="shared" si="908"/>
        <v>90.052649043701948</v>
      </c>
      <c r="GI220" s="97">
        <f t="shared" si="1260"/>
        <v>91.495113848914812</v>
      </c>
      <c r="GJ220" s="15">
        <f t="shared" si="1261"/>
        <v>1.7818660016770152E-4</v>
      </c>
      <c r="GK220" s="12"/>
      <c r="GL220" s="11">
        <f t="shared" si="1872"/>
        <v>1.8678896203728137E-4</v>
      </c>
      <c r="GM220" s="10">
        <f t="shared" si="1873"/>
        <v>91.563483374651327</v>
      </c>
      <c r="GN220" s="9">
        <f t="shared" si="909"/>
        <v>92.936424092092366</v>
      </c>
      <c r="GO220" s="9">
        <f t="shared" si="1885"/>
        <v>89.916291267282006</v>
      </c>
      <c r="GP220" s="115">
        <f t="shared" si="1264"/>
        <v>91.426357679687186</v>
      </c>
      <c r="GQ220" s="15">
        <f t="shared" si="1874"/>
        <v>1.8653737621987258E-4</v>
      </c>
      <c r="GR220" s="12"/>
      <c r="GS220" s="11">
        <f t="shared" si="1266"/>
        <v>1.9513984992344138E-4</v>
      </c>
      <c r="GT220" s="10">
        <f t="shared" si="1267"/>
        <v>91.494612130971831</v>
      </c>
      <c r="GU220" s="9">
        <f t="shared" si="911"/>
        <v>92.935158776332273</v>
      </c>
      <c r="GV220" s="9">
        <f t="shared" si="1886"/>
        <v>89.78005230629789</v>
      </c>
      <c r="GW220" s="115">
        <f t="shared" si="1268"/>
        <v>91.357605541315081</v>
      </c>
      <c r="GX220" s="15">
        <f t="shared" si="1269"/>
        <v>1.9487397301855874E-4</v>
      </c>
      <c r="GY220" s="12"/>
      <c r="GZ220" s="11">
        <f t="shared" si="1270"/>
        <v>2.034765360481126E-4</v>
      </c>
      <c r="HA220" s="10">
        <f t="shared" si="1271"/>
        <v>91.425739874304725</v>
      </c>
      <c r="HB220" s="9">
        <f t="shared" si="913"/>
        <v>92.933777836143776</v>
      </c>
      <c r="HC220" s="9">
        <f t="shared" si="914"/>
        <v>89.643931208570436</v>
      </c>
      <c r="HD220" s="97">
        <f t="shared" si="1272"/>
        <v>91.288854522357099</v>
      </c>
      <c r="HE220" s="15">
        <f t="shared" si="1273"/>
        <v>2.0319614853756099E-4</v>
      </c>
      <c r="HF220" s="12"/>
      <c r="HG220" s="11">
        <f t="shared" si="1274"/>
        <v>2.1179877711824117E-4</v>
      </c>
      <c r="HH220" s="10">
        <f t="shared" si="1275"/>
        <v>91.356863712532487</v>
      </c>
      <c r="HI220" s="9">
        <f t="shared" si="915"/>
        <v>92.932276430190456</v>
      </c>
      <c r="HJ220" s="9">
        <f t="shared" si="916"/>
        <v>89.507927009553271</v>
      </c>
      <c r="HK220" s="97">
        <f t="shared" si="1276"/>
        <v>91.220101719871863</v>
      </c>
      <c r="HL220" s="15">
        <f t="shared" si="1277"/>
        <v>2.115036633283871E-4</v>
      </c>
      <c r="HM220" s="12"/>
      <c r="HN220" s="11">
        <f t="shared" si="1278"/>
        <v>2.2010633240052168E-4</v>
      </c>
      <c r="HO220" s="10">
        <f t="shared" si="1279"/>
        <v>91.287980762395165</v>
      </c>
      <c r="HP220" s="9">
        <f t="shared" si="917"/>
        <v>92.930649747004495</v>
      </c>
      <c r="HQ220" s="9">
        <f t="shared" si="1887"/>
        <v>89.372038732610847</v>
      </c>
      <c r="HR220" s="115">
        <f t="shared" si="1280"/>
        <v>91.151344239807671</v>
      </c>
      <c r="HS220" s="15">
        <f t="shared" si="1281"/>
        <v>2.1979628053405643E-4</v>
      </c>
      <c r="HT220" s="12"/>
      <c r="HU220" s="11">
        <f t="shared" si="1672"/>
        <v>2.2839896373593748E-4</v>
      </c>
      <c r="HV220" s="10">
        <f t="shared" si="1282"/>
        <v>91.219088149875645</v>
      </c>
      <c r="HW220" s="9">
        <f t="shared" si="1888"/>
        <v>92.928893005477548</v>
      </c>
      <c r="HX220" s="9">
        <f t="shared" si="920"/>
        <v>89.236265389297273</v>
      </c>
      <c r="HY220" s="115">
        <f t="shared" si="1283"/>
        <v>91.082579197387417</v>
      </c>
      <c r="HZ220" s="15">
        <f t="shared" si="1284"/>
        <v>2.2807376590218686E-4</v>
      </c>
      <c r="IA220" s="12"/>
      <c r="IB220" s="11">
        <f t="shared" si="1673"/>
        <v>2.366764355536132E-4</v>
      </c>
      <c r="IC220" s="10">
        <f t="shared" si="1285"/>
        <v>91.150183010580022</v>
      </c>
      <c r="ID220" s="9">
        <f t="shared" si="1889"/>
        <v>92.927001455341056</v>
      </c>
      <c r="IE220" s="9">
        <f t="shared" si="922"/>
        <v>89.100605979636583</v>
      </c>
      <c r="IF220" s="115">
        <f t="shared" si="1286"/>
        <v>91.013803717488827</v>
      </c>
      <c r="IG220" s="15">
        <f t="shared" si="1287"/>
        <v>2.3633588779735853E-4</v>
      </c>
      <c r="IH220" s="12"/>
      <c r="II220" s="11">
        <f t="shared" si="1674"/>
        <v>2.4493851488392423E-4</v>
      </c>
      <c r="IJ220" s="10">
        <f t="shared" si="1288"/>
        <v>91.081262490113374</v>
      </c>
      <c r="IK220" s="9">
        <f t="shared" si="1890"/>
        <v>92.92497037763583</v>
      </c>
      <c r="IL220" s="9">
        <f t="shared" si="924"/>
        <v>88.965059492405501</v>
      </c>
      <c r="IM220" s="115">
        <f t="shared" si="1289"/>
        <v>90.945014935020666</v>
      </c>
      <c r="IN220" s="15">
        <f t="shared" si="1290"/>
        <v>2.4458241721264727E-4</v>
      </c>
      <c r="IO220" s="12"/>
      <c r="IP220" s="11">
        <f t="shared" si="1675"/>
        <v>2.5318497137079922E-4</v>
      </c>
      <c r="IQ220" s="10">
        <f t="shared" si="1291"/>
        <v>91.012323744451464</v>
      </c>
      <c r="IR220" s="9">
        <f t="shared" si="1891"/>
        <v>92.922795085171117</v>
      </c>
      <c r="IS220" s="9">
        <f t="shared" si="926"/>
        <v>88.82962490541648</v>
      </c>
      <c r="IT220" s="115">
        <f t="shared" si="1292"/>
        <v>90.876209995293806</v>
      </c>
      <c r="IU220" s="15">
        <f t="shared" si="1293"/>
        <v>2.5281312778049583E-4</v>
      </c>
      <c r="IV220" s="12"/>
      <c r="IW220" s="11">
        <f t="shared" si="1676"/>
        <v>2.6141557728334621E-4</v>
      </c>
      <c r="IX220" s="10">
        <f t="shared" si="1294"/>
        <v>90.94336394030725</v>
      </c>
      <c r="IY220" s="9">
        <f t="shared" si="1892"/>
        <v>92.920470922972896</v>
      </c>
      <c r="IZ220" s="9">
        <f t="shared" si="928"/>
        <v>88.694301185801862</v>
      </c>
      <c r="JA220" s="115">
        <f t="shared" si="1295"/>
        <v>90.807386054387379</v>
      </c>
      <c r="JB220" s="15">
        <f t="shared" si="1296"/>
        <v>2.6102779578286077E-4</v>
      </c>
      <c r="JC220" s="12"/>
      <c r="JD220" s="11">
        <f t="shared" si="1677"/>
        <v>2.6963010752675609E-4</v>
      </c>
      <c r="JE220" s="10">
        <f t="shared" si="1297"/>
        <v>90.874380255492611</v>
      </c>
      <c r="JF220" s="9">
        <f t="shared" si="1893"/>
        <v>92.917993268721517</v>
      </c>
      <c r="JG220" s="9">
        <f t="shared" si="930"/>
        <v>88.559087290300297</v>
      </c>
      <c r="JH220" s="115">
        <f t="shared" si="1298"/>
        <v>90.738540279510914</v>
      </c>
      <c r="JI220" s="15">
        <f t="shared" si="1299"/>
        <v>2.6922620016053898E-4</v>
      </c>
      <c r="JJ220" s="12"/>
      <c r="JK220" s="11">
        <f t="shared" si="1678"/>
        <v>2.7782833965240661E-4</v>
      </c>
      <c r="JL220" s="10">
        <f t="shared" si="1300"/>
        <v>90.80536987927583</v>
      </c>
      <c r="JM220" s="9">
        <f t="shared" si="1894"/>
        <v>92.915357533178621</v>
      </c>
      <c r="JN220" s="9">
        <f t="shared" si="932"/>
        <v>88.42398216554362</v>
      </c>
      <c r="JO220" s="115">
        <f t="shared" si="1301"/>
        <v>90.669669849361128</v>
      </c>
      <c r="JP220" s="15">
        <f t="shared" si="1302"/>
        <v>2.7740812252183099E-4</v>
      </c>
      <c r="JQ220" s="12"/>
      <c r="JR220" s="11">
        <f t="shared" si="1679"/>
        <v>2.8601005386727198E-4</v>
      </c>
      <c r="JS220" s="10">
        <f t="shared" si="1303"/>
        <v>90.736330012733987</v>
      </c>
      <c r="JT220" s="9">
        <f t="shared" si="1895"/>
        <v>92.912559160603365</v>
      </c>
      <c r="JU220" s="9">
        <f t="shared" si="934"/>
        <v>88.288984748343537</v>
      </c>
      <c r="JV220" s="115">
        <f t="shared" si="1304"/>
        <v>90.600771954473458</v>
      </c>
      <c r="JW220" s="15">
        <f t="shared" si="1305"/>
        <v>2.8557334715053169E-4</v>
      </c>
      <c r="JX220" s="12"/>
      <c r="JY220" s="11">
        <f t="shared" si="1680"/>
        <v>2.941750330426947E-4</v>
      </c>
      <c r="JZ220" s="10">
        <f t="shared" si="1306"/>
        <v>90.667257869099842</v>
      </c>
      <c r="KA220" s="9">
        <f t="shared" si="1896"/>
        <v>92.909593629157939</v>
      </c>
      <c r="KB220" s="9">
        <f t="shared" si="936"/>
        <v>88.154093965979811</v>
      </c>
      <c r="KC220" s="115">
        <f t="shared" si="1307"/>
        <v>90.531843797568882</v>
      </c>
      <c r="KD220" s="15">
        <f t="shared" si="1308"/>
        <v>2.9372166101318217E-4</v>
      </c>
      <c r="KE220" s="12"/>
      <c r="KF220" s="11">
        <f t="shared" si="1681"/>
        <v>3.0232306272238876E-4</v>
      </c>
      <c r="KG220" s="10">
        <f t="shared" si="1309"/>
        <v>90.598150674104133</v>
      </c>
      <c r="KH220" s="9">
        <f t="shared" si="1897"/>
        <v>92.906456451302304</v>
      </c>
      <c r="KI220" s="9">
        <f t="shared" si="938"/>
        <v>88.01930873649026</v>
      </c>
      <c r="KJ220" s="115">
        <f t="shared" si="1310"/>
        <v>90.462882593896282</v>
      </c>
      <c r="KK220" s="15">
        <f t="shared" si="1311"/>
        <v>3.0185285376553865E-4</v>
      </c>
      <c r="KL220" s="12"/>
      <c r="KM220" s="11">
        <f t="shared" si="1682"/>
        <v>3.1045393112967378E-4</v>
      </c>
      <c r="KN220" s="10">
        <f t="shared" si="1312"/>
        <v>90.529005666313424</v>
      </c>
      <c r="KO220" s="9">
        <f t="shared" si="1898"/>
        <v>92.903143174178297</v>
      </c>
      <c r="KP220" s="9">
        <f t="shared" si="940"/>
        <v>87.884627968958796</v>
      </c>
      <c r="KQ220" s="115">
        <f t="shared" si="1313"/>
        <v>90.393885571568546</v>
      </c>
      <c r="KR220" s="15">
        <f t="shared" si="1314"/>
        <v>3.0996671775850222E-4</v>
      </c>
      <c r="KS220" s="12"/>
      <c r="KT220" s="11">
        <f t="shared" si="1683"/>
        <v>3.1856742917417218E-4</v>
      </c>
      <c r="KU220" s="10">
        <f t="shared" si="1315"/>
        <v>90.459820097461588</v>
      </c>
      <c r="KV220" s="9">
        <f t="shared" si="1899"/>
        <v>92.899649379982961</v>
      </c>
      <c r="KW220" s="9">
        <f t="shared" si="942"/>
        <v>87.750050563805416</v>
      </c>
      <c r="KX220" s="115">
        <f t="shared" si="1316"/>
        <v>90.324849971894196</v>
      </c>
      <c r="KY220" s="15">
        <f t="shared" si="1317"/>
        <v>3.1806304804327129E-4</v>
      </c>
      <c r="KZ220" s="12"/>
      <c r="LA220" s="11">
        <f t="shared" si="1684"/>
        <v>3.2666335045771264E-4</v>
      </c>
      <c r="LB220" s="10">
        <f t="shared" si="1318"/>
        <v>90.390591232776941</v>
      </c>
      <c r="LC220" s="9">
        <f t="shared" si="1900"/>
        <v>92.895970686331268</v>
      </c>
      <c r="LD220" s="9">
        <f t="shared" si="944"/>
        <v>87.615575413076158</v>
      </c>
      <c r="LE220" s="115">
        <f t="shared" si="1319"/>
        <v>90.25577304970372</v>
      </c>
      <c r="LF220" s="15">
        <f t="shared" si="1320"/>
        <v>3.2614164237583553E-4</v>
      </c>
      <c r="LG220" s="12"/>
      <c r="LH220" s="11">
        <f t="shared" si="1685"/>
        <v>3.3474149127958445E-4</v>
      </c>
      <c r="LI220" s="10">
        <f t="shared" si="1321"/>
        <v>90.321316351303992</v>
      </c>
      <c r="LJ220" s="9">
        <f t="shared" si="1901"/>
        <v>92.89210274660806</v>
      </c>
      <c r="LK220" s="9">
        <f t="shared" si="946"/>
        <v>87.481201400732687</v>
      </c>
      <c r="LL220" s="115">
        <f t="shared" si="1322"/>
        <v>90.186652073670373</v>
      </c>
      <c r="LM220" s="15">
        <f t="shared" si="1323"/>
        <v>3.3420230122082375E-4</v>
      </c>
      <c r="LN220" s="12"/>
      <c r="LO220" s="11">
        <f t="shared" si="1686"/>
        <v>3.4280165064114529E-4</v>
      </c>
      <c r="LP220" s="10">
        <f t="shared" si="1324"/>
        <v>90.25199274621967</v>
      </c>
      <c r="LQ220" s="9">
        <f t="shared" si="1902"/>
        <v>92.888041250309456</v>
      </c>
      <c r="LR220" s="9">
        <f t="shared" si="948"/>
        <v>87.346927402942669</v>
      </c>
      <c r="LS220" s="115">
        <f t="shared" si="1325"/>
        <v>90.117484326626055</v>
      </c>
      <c r="LT220" s="15">
        <f t="shared" si="1326"/>
        <v>3.4224482775465671E-4</v>
      </c>
      <c r="LU220" s="12"/>
      <c r="LV220" s="11">
        <f t="shared" si="1687"/>
        <v>3.5084363024972376E-4</v>
      </c>
      <c r="LW220" s="10">
        <f t="shared" si="1327"/>
        <v>90.182617725144624</v>
      </c>
      <c r="LX220" s="9">
        <f t="shared" si="1903"/>
        <v>92.883781923373562</v>
      </c>
      <c r="LY220" s="9">
        <f t="shared" si="950"/>
        <v>87.212752288368819</v>
      </c>
      <c r="LZ220" s="115">
        <f t="shared" si="1328"/>
        <v>90.04826710587119</v>
      </c>
      <c r="MA220" s="15">
        <f t="shared" si="1329"/>
        <v>3.5026902786812074E-4</v>
      </c>
      <c r="MB220" s="12"/>
      <c r="MC220" s="11">
        <f t="shared" si="1688"/>
        <v>3.5886723452193715E-4</v>
      </c>
      <c r="MD220" s="10">
        <f t="shared" si="1330"/>
        <v>90.11318861044856</v>
      </c>
      <c r="ME220" s="9">
        <f t="shared" si="1904"/>
        <v>92.879320528500585</v>
      </c>
      <c r="MF220" s="9">
        <f t="shared" si="952"/>
        <v>87.078674918458915</v>
      </c>
      <c r="MG220" s="115">
        <f t="shared" si="1331"/>
        <v>89.97899772347975</v>
      </c>
      <c r="MH220" s="15">
        <f t="shared" si="1332"/>
        <v>3.5827471016823184E-4</v>
      </c>
      <c r="MI220" s="12"/>
      <c r="MJ220" s="11">
        <f t="shared" si="1689"/>
        <v>3.6687227058630539E-4</v>
      </c>
      <c r="MK220" s="10">
        <f t="shared" si="1333"/>
        <v>90.043702739550739</v>
      </c>
      <c r="ML220" s="9">
        <f t="shared" si="1905"/>
        <v>92.874652865462423</v>
      </c>
      <c r="MM220" s="9">
        <f t="shared" si="954"/>
        <v>86.944694147735049</v>
      </c>
      <c r="MN220" s="115">
        <f t="shared" si="1334"/>
        <v>89.909673506598736</v>
      </c>
      <c r="MO220" s="15">
        <f t="shared" si="1335"/>
        <v>3.6626168597948399E-4</v>
      </c>
      <c r="MP220" s="12"/>
      <c r="MQ220" s="11">
        <f t="shared" si="1690"/>
        <v>3.7485854828523795E-4</v>
      </c>
      <c r="MR220" s="10">
        <f t="shared" si="1336"/>
        <v>89.974157465214844</v>
      </c>
      <c r="MS220" s="9">
        <f t="shared" si="1906"/>
        <v>92.869774771401737</v>
      </c>
      <c r="MT220" s="9">
        <f t="shared" si="956"/>
        <v>86.810808824081334</v>
      </c>
      <c r="MU220" s="115">
        <f t="shared" si="1337"/>
        <v>89.840291797741543</v>
      </c>
      <c r="MV220" s="15">
        <f t="shared" si="1338"/>
        <v>3.7422976934455476E-4</v>
      </c>
      <c r="MW220" s="12"/>
      <c r="MX220" s="11">
        <f t="shared" si="1691"/>
        <v>3.8282588017647911E-4</v>
      </c>
      <c r="MY220" s="10">
        <f t="shared" si="1339"/>
        <v>89.904550155837796</v>
      </c>
      <c r="MZ220" s="9">
        <f t="shared" si="1907"/>
        <v>92.864682121120467</v>
      </c>
      <c r="NA220" s="9">
        <f t="shared" si="1908"/>
        <v>86.677017789033656</v>
      </c>
      <c r="NB220" s="115">
        <f t="shared" si="1340"/>
        <v>89.770849955077068</v>
      </c>
      <c r="NC220" s="15">
        <f t="shared" si="1341"/>
        <v>3.8217877702423158E-4</v>
      </c>
      <c r="ND220" s="12"/>
      <c r="NE220" s="11">
        <f t="shared" si="1692"/>
        <v>3.907740815337622E-4</v>
      </c>
      <c r="NF220" s="10">
        <f t="shared" si="1342"/>
        <v>89.834878195734348</v>
      </c>
      <c r="NG220" s="9">
        <f t="shared" si="959"/>
        <v>92.859370827357992</v>
      </c>
      <c r="NH220" s="9">
        <f t="shared" si="1909"/>
        <v>86.543319878065105</v>
      </c>
      <c r="NI220" s="115">
        <f t="shared" si="1343"/>
        <v>89.701345352711542</v>
      </c>
      <c r="NJ220" s="15">
        <f t="shared" si="1344"/>
        <v>3.9010852849695877E-4</v>
      </c>
      <c r="NK220" s="12"/>
      <c r="NL220" s="11">
        <f t="shared" si="1693"/>
        <v>3.9870297034708374E-4</v>
      </c>
      <c r="NM220" s="10">
        <f t="shared" si="1345"/>
        <v>89.765138985414325</v>
      </c>
      <c r="NN220" s="9">
        <f t="shared" si="961"/>
        <v>92.853836841058893</v>
      </c>
      <c r="NO220" s="9">
        <f t="shared" si="1910"/>
        <v>86.409713920874069</v>
      </c>
      <c r="NP220" s="115">
        <f t="shared" si="1346"/>
        <v>89.631775380966474</v>
      </c>
      <c r="NQ220" s="15">
        <f t="shared" si="1347"/>
        <v>3.9801884595757909E-4</v>
      </c>
      <c r="NR220" s="12"/>
      <c r="NS220" s="11">
        <f t="shared" si="1694"/>
        <v>4.0661236732216974E-4</v>
      </c>
      <c r="NT220" s="10">
        <f t="shared" si="1348"/>
        <v>89.695329941855988</v>
      </c>
      <c r="NU220" s="9">
        <f t="shared" si="963"/>
        <v>92.848076151630309</v>
      </c>
      <c r="NV220" s="9">
        <f t="shared" si="1911"/>
        <v>86.276198741668836</v>
      </c>
      <c r="NW220" s="115">
        <f t="shared" si="1349"/>
        <v>89.562137446649572</v>
      </c>
      <c r="NX220" s="15">
        <f t="shared" si="1350"/>
        <v>4.0590955431565878E-4</v>
      </c>
      <c r="NY220" s="12"/>
      <c r="NZ220" s="11">
        <f t="shared" si="1695"/>
        <v>4.1450209587950846E-4</v>
      </c>
      <c r="OA220" s="10">
        <f t="shared" si="1351"/>
        <v>89.625448498772499</v>
      </c>
      <c r="OB220" s="9">
        <f t="shared" si="965"/>
        <v>92.842084787189094</v>
      </c>
      <c r="OC220" s="9">
        <f t="shared" si="1912"/>
        <v>86.142773159453171</v>
      </c>
      <c r="OD220" s="115">
        <f t="shared" si="1352"/>
        <v>89.492428973321125</v>
      </c>
      <c r="OE220" s="15">
        <f t="shared" si="1353"/>
        <v>4.1378048119311263E-4</v>
      </c>
      <c r="OF220" s="12"/>
      <c r="OG220" s="11">
        <f t="shared" si="1696"/>
        <v>4.22371982152686E-4</v>
      </c>
      <c r="OH220" s="10">
        <f t="shared" si="1354"/>
        <v>89.555492106873714</v>
      </c>
      <c r="OI220" s="9">
        <f t="shared" si="967"/>
        <v>92.835858814798684</v>
      </c>
      <c r="OJ220" s="9">
        <f t="shared" si="1913"/>
        <v>86.009435988309122</v>
      </c>
      <c r="OK220" s="115">
        <f t="shared" si="1355"/>
        <v>89.422647401553903</v>
      </c>
      <c r="OL220" s="15">
        <f t="shared" si="1356"/>
        <v>4.2163145692135817E-4</v>
      </c>
      <c r="OM220" s="12"/>
      <c r="ON220" s="11">
        <f t="shared" si="1697"/>
        <v>4.3022185498624689E-4</v>
      </c>
      <c r="OO220" s="10">
        <f t="shared" si="1357"/>
        <v>89.485458234121523</v>
      </c>
      <c r="OP220" s="9">
        <f t="shared" si="969"/>
        <v>92.829394340695856</v>
      </c>
      <c r="OQ220" s="9">
        <f t="shared" si="1914"/>
        <v>85.876186037679588</v>
      </c>
      <c r="OR220" s="115">
        <f t="shared" si="1358"/>
        <v>89.352790189187715</v>
      </c>
      <c r="OS220" s="15">
        <f t="shared" si="1359"/>
        <v>4.2946231453788226E-4</v>
      </c>
      <c r="OT220" s="12"/>
      <c r="OU220" s="11">
        <f t="shared" si="1698"/>
        <v>4.3805154593294638E-4</v>
      </c>
      <c r="OV220" s="10">
        <f t="shared" si="1360"/>
        <v>89.415344365979962</v>
      </c>
      <c r="OW220" s="9">
        <f t="shared" si="971"/>
        <v>92.822687510507336</v>
      </c>
      <c r="OX220" s="9">
        <f t="shared" si="1915"/>
        <v>85.743022112649598</v>
      </c>
      <c r="OY220" s="115">
        <f t="shared" si="1361"/>
        <v>89.28285481157846</v>
      </c>
      <c r="OZ220" s="15">
        <f t="shared" si="1362"/>
        <v>4.3727288978223319E-4</v>
      </c>
      <c r="PA220" s="12"/>
      <c r="PB220" s="11">
        <f t="shared" si="1699"/>
        <v>4.4586088925044316E-4</v>
      </c>
      <c r="PC220" s="10">
        <f t="shared" si="1363"/>
        <v>89.345148005659638</v>
      </c>
      <c r="PD220" s="9">
        <f t="shared" si="973"/>
        <v>92.815734509456405</v>
      </c>
      <c r="PE220" s="9">
        <f t="shared" si="1916"/>
        <v>85.60994301422555</v>
      </c>
      <c r="PF220" s="115">
        <f t="shared" si="1364"/>
        <v>89.21283876184097</v>
      </c>
      <c r="PG220" s="15">
        <f t="shared" si="1365"/>
        <v>4.450630210915443E-4</v>
      </c>
      <c r="PH220" s="12"/>
      <c r="PI220" s="11">
        <f t="shared" si="1700"/>
        <v>4.5364972189748865E-4</v>
      </c>
      <c r="PJ220" s="10">
        <f t="shared" si="1366"/>
        <v>89.274866674356161</v>
      </c>
      <c r="PK220" s="9">
        <f t="shared" si="975"/>
        <v>92.808531562559551</v>
      </c>
      <c r="PL220" s="9">
        <f t="shared" si="1917"/>
        <v>85.476947539613249</v>
      </c>
      <c r="PM220" s="115">
        <f t="shared" si="1367"/>
        <v>89.142739551086407</v>
      </c>
      <c r="PN220" s="15">
        <f t="shared" si="1368"/>
        <v>4.5283254959550113E-4</v>
      </c>
      <c r="PO220" s="12"/>
      <c r="PP220" s="11">
        <f t="shared" si="1701"/>
        <v>4.6141788352958005E-4</v>
      </c>
      <c r="PQ220" s="10">
        <f t="shared" si="1369"/>
        <v>89.204497911482946</v>
      </c>
      <c r="PR220" s="9">
        <f t="shared" si="977"/>
        <v>92.801074934813229</v>
      </c>
      <c r="PS220" s="9">
        <f t="shared" si="1918"/>
        <v>85.344034482495005</v>
      </c>
      <c r="PT220" s="115">
        <f t="shared" si="1370"/>
        <v>89.07255470865411</v>
      </c>
      <c r="PU220" s="15">
        <f t="shared" si="1371"/>
        <v>4.6058131911077139E-4</v>
      </c>
      <c r="PV220" s="12"/>
      <c r="PW220" s="11">
        <f t="shared" si="1702"/>
        <v>4.69165216494033E-4</v>
      </c>
      <c r="PX220" s="10">
        <f t="shared" si="1372"/>
        <v>89.134039274898669</v>
      </c>
      <c r="PY220" s="9">
        <f t="shared" si="979"/>
        <v>92.793360931370756</v>
      </c>
      <c r="PZ220" s="9">
        <f t="shared" si="1919"/>
        <v>85.211202633304012</v>
      </c>
      <c r="QA220" s="115">
        <f t="shared" si="1373"/>
        <v>89.002281782337377</v>
      </c>
      <c r="QB220" s="15">
        <f t="shared" si="1374"/>
        <v>4.6830917613496602E-4</v>
      </c>
      <c r="QC220" s="12"/>
      <c r="QD220" s="11">
        <f t="shared" si="1703"/>
        <v>4.7689156582462919E-4</v>
      </c>
      <c r="QE220" s="10">
        <f t="shared" si="1375"/>
        <v>89.063488341128419</v>
      </c>
      <c r="QF220" s="9">
        <f t="shared" si="981"/>
        <v>92.78538589770956</v>
      </c>
      <c r="QG220" s="9">
        <f t="shared" si="1920"/>
        <v>85.078450779497203</v>
      </c>
      <c r="QH220" s="115">
        <f t="shared" si="1376"/>
        <v>88.931918338603381</v>
      </c>
      <c r="QI220" s="15">
        <f t="shared" si="1377"/>
        <v>4.7601596984013375E-4</v>
      </c>
      <c r="QJ220" s="12"/>
      <c r="QK220" s="11">
        <f t="shared" si="1704"/>
        <v>4.8459677923573199E-4</v>
      </c>
      <c r="QL220" s="10">
        <f t="shared" si="1378"/>
        <v>88.99284270557925</v>
      </c>
      <c r="QM220" s="9">
        <f t="shared" si="983"/>
        <v>92.777146219788719</v>
      </c>
      <c r="QN220" s="9">
        <f t="shared" si="1921"/>
        <v>84.945777705827339</v>
      </c>
      <c r="QO220" s="115">
        <f t="shared" si="1379"/>
        <v>88.861461962808022</v>
      </c>
      <c r="QP220" s="15">
        <f t="shared" si="1380"/>
        <v>4.8370155206568099E-4</v>
      </c>
      <c r="QQ220" s="12"/>
      <c r="QR220" s="11">
        <f t="shared" si="1705"/>
        <v>4.9228070711585111E-4</v>
      </c>
      <c r="QS220" s="10">
        <f t="shared" si="1381"/>
        <v>88.922099982750524</v>
      </c>
      <c r="QT220" s="9">
        <f t="shared" si="985"/>
        <v>92.768638324196914</v>
      </c>
      <c r="QU220" s="9">
        <f t="shared" si="1922"/>
        <v>84.813182194611414</v>
      </c>
      <c r="QV220" s="115">
        <f t="shared" si="1382"/>
        <v>88.790910259404171</v>
      </c>
      <c r="QW220" s="15">
        <f t="shared" si="1383"/>
        <v>4.9136577731092386E-4</v>
      </c>
      <c r="QX220" s="12"/>
      <c r="QY220" s="11">
        <f t="shared" si="1706"/>
        <v>4.9994320252083114E-4</v>
      </c>
      <c r="QZ220" s="10">
        <f t="shared" si="1384"/>
        <v>88.851257806437658</v>
      </c>
      <c r="RA220" s="9">
        <f t="shared" si="987"/>
        <v>92.759858678290968</v>
      </c>
      <c r="RB220" s="9">
        <f t="shared" si="1923"/>
        <v>84.680663025998271</v>
      </c>
      <c r="RC220" s="115">
        <f t="shared" si="1385"/>
        <v>88.720260852144619</v>
      </c>
      <c r="RD220" s="15">
        <f t="shared" si="1386"/>
        <v>4.9900850272713195E-4</v>
      </c>
      <c r="RE220" s="12"/>
      <c r="RF220" s="11">
        <f t="shared" si="1707"/>
        <v>5.0758412116649995E-4</v>
      </c>
      <c r="RG220" s="10">
        <f t="shared" si="1387"/>
        <v>88.780313829930719</v>
      </c>
      <c r="RH220" s="9">
        <f t="shared" si="989"/>
        <v>92.750803790324895</v>
      </c>
      <c r="RI220" s="9">
        <f t="shared" si="1924"/>
        <v>84.548218978234075</v>
      </c>
      <c r="RJ220" s="115">
        <f t="shared" si="1388"/>
        <v>88.649511384279492</v>
      </c>
      <c r="RK220" s="15">
        <f t="shared" si="1389"/>
        <v>5.0662958810908333E-4</v>
      </c>
      <c r="RL220" s="12"/>
      <c r="RM220" s="11">
        <f t="shared" si="1708"/>
        <v>5.1520332142085336E-4</v>
      </c>
      <c r="RN220" s="10">
        <f t="shared" si="1390"/>
        <v>88.709265726207263</v>
      </c>
      <c r="RO220" s="9">
        <f t="shared" si="991"/>
        <v>92.741470209569741</v>
      </c>
      <c r="RP220" s="9">
        <f t="shared" si="1925"/>
        <v>84.415848827924691</v>
      </c>
      <c r="RQ220" s="115">
        <f t="shared" si="1391"/>
        <v>88.578659518747216</v>
      </c>
      <c r="RR220" s="15">
        <f t="shared" si="1392"/>
        <v>5.1422889588627807E-4</v>
      </c>
      <c r="RS220" s="12"/>
      <c r="RT220" s="11">
        <f t="shared" si="1709"/>
        <v>5.2280066429584644E-4</v>
      </c>
      <c r="RU220" s="10">
        <f t="shared" si="1393"/>
        <v>88.638111188118998</v>
      </c>
      <c r="RV220" s="9">
        <f t="shared" si="993"/>
        <v>92.731854526424115</v>
      </c>
      <c r="RW220" s="9">
        <f t="shared" si="1926"/>
        <v>84.283551350296946</v>
      </c>
      <c r="RX220" s="115">
        <f t="shared" si="1394"/>
        <v>88.507702938360524</v>
      </c>
      <c r="RY220" s="15">
        <f t="shared" si="1395"/>
        <v>5.218062911136154E-4</v>
      </c>
      <c r="RZ220" s="12"/>
      <c r="SA220" s="11">
        <f t="shared" si="1710"/>
        <v>5.3037601343867806E-4</v>
      </c>
      <c r="SB220" s="10">
        <f t="shared" si="1396"/>
        <v>88.566847928573281</v>
      </c>
      <c r="SC220" s="9">
        <f t="shared" si="995"/>
        <v>92.721953372515657</v>
      </c>
      <c r="SD220" s="9">
        <f t="shared" si="1927"/>
        <v>84.15132531945693</v>
      </c>
      <c r="SE220" s="115">
        <f t="shared" si="1397"/>
        <v>88.436639345986293</v>
      </c>
      <c r="SF220" s="15">
        <f t="shared" si="1398"/>
        <v>5.2936164146171198E-4</v>
      </c>
      <c r="SG220" s="12"/>
      <c r="SH220" s="11">
        <f t="shared" si="1711"/>
        <v>5.3792923512268318E-4</v>
      </c>
      <c r="SI220" s="10">
        <f t="shared" si="1399"/>
        <v>88.495473680708585</v>
      </c>
      <c r="SJ220" s="9">
        <f t="shared" si="997"/>
        <v>92.711763420793488</v>
      </c>
      <c r="SK220" s="9">
        <f t="shared" si="1928"/>
        <v>84.019169508645803</v>
      </c>
      <c r="SL220" s="115">
        <f t="shared" si="1400"/>
        <v>88.365466464719646</v>
      </c>
      <c r="SM220" s="15">
        <f t="shared" si="1401"/>
        <v>5.3689481720681708E-4</v>
      </c>
      <c r="SN220" s="12"/>
      <c r="SO220" s="11">
        <f t="shared" si="1712"/>
        <v>5.454601982378079E-4</v>
      </c>
      <c r="SP220" s="10">
        <f t="shared" si="1402"/>
        <v>88.423986198064227</v>
      </c>
      <c r="SQ220" s="9">
        <f t="shared" si="999"/>
        <v>92.701281385611679</v>
      </c>
      <c r="SR220" s="9">
        <f t="shared" si="1929"/>
        <v>83.887082690493656</v>
      </c>
      <c r="SS220" s="115">
        <f t="shared" si="1403"/>
        <v>88.294182038052668</v>
      </c>
      <c r="ST220" s="15">
        <f t="shared" si="1404"/>
        <v>5.4440569122027977E-4</v>
      </c>
      <c r="SU220" s="12"/>
      <c r="SV220" s="11">
        <f t="shared" si="1713"/>
        <v>5.5296877428064723E-4</v>
      </c>
      <c r="SW220" s="10">
        <f t="shared" si="1405"/>
        <v>88.35238325474468</v>
      </c>
      <c r="SX220" s="9">
        <f t="shared" si="1001"/>
        <v>92.690504022803935</v>
      </c>
      <c r="SY220" s="9">
        <f t="shared" si="1930"/>
        <v>83.75506363727105</v>
      </c>
      <c r="SZ220" s="115">
        <f t="shared" si="1406"/>
        <v>88.222783830037486</v>
      </c>
      <c r="TA220" s="15">
        <f t="shared" si="1407"/>
        <v>5.5189413895763168E-4</v>
      </c>
      <c r="TB220" s="12"/>
      <c r="TC220" s="11">
        <f t="shared" si="1714"/>
        <v>5.6045483734407401E-4</v>
      </c>
      <c r="TD220" s="10">
        <f t="shared" si="1408"/>
        <v>88.280662645578275</v>
      </c>
      <c r="TE220" s="9">
        <f t="shared" si="1003"/>
        <v>92.679428129749553</v>
      </c>
      <c r="TF220" s="9">
        <f t="shared" si="1931"/>
        <v>83.623111121135963</v>
      </c>
      <c r="TG220" s="115">
        <f t="shared" si="1409"/>
        <v>88.151269625442751</v>
      </c>
      <c r="TH220" s="15">
        <f t="shared" si="1410"/>
        <v>5.5936003844740288E-4</v>
      </c>
      <c r="TI220" s="12"/>
      <c r="TJ220" s="11">
        <f t="shared" si="1715"/>
        <v>5.6791826410658474E-4</v>
      </c>
      <c r="TK220" s="10">
        <f t="shared" si="1411"/>
        <v>88.20882218626933</v>
      </c>
      <c r="TL220" s="9">
        <f t="shared" si="1005"/>
        <v>92.668050545430702</v>
      </c>
      <c r="TM220" s="9">
        <f t="shared" si="1932"/>
        <v>83.491223914381465</v>
      </c>
      <c r="TN220" s="115">
        <f t="shared" si="1412"/>
        <v>88.079637229906083</v>
      </c>
      <c r="TO220" s="15">
        <f t="shared" si="1413"/>
        <v>5.6680327027936784E-4</v>
      </c>
      <c r="TP220" s="12"/>
      <c r="TQ220" s="11">
        <f t="shared" si="1716"/>
        <v>5.7535893382108067E-4</v>
      </c>
      <c r="TR220" s="10">
        <f t="shared" si="1414"/>
        <v>88.136859713546272</v>
      </c>
      <c r="TS220" s="9">
        <f t="shared" si="1007"/>
        <v>92.656368150481256</v>
      </c>
      <c r="TT220" s="9">
        <f t="shared" si="1933"/>
        <v>83.359400789677494</v>
      </c>
      <c r="TU220" s="115">
        <f t="shared" si="1415"/>
        <v>88.007884470079375</v>
      </c>
      <c r="TV220" s="15">
        <f t="shared" si="1416"/>
        <v>5.7422371759262693E-4</v>
      </c>
      <c r="TW220" s="12"/>
      <c r="TX220" s="11">
        <f t="shared" si="1717"/>
        <v>5.8277672830345218E-4</v>
      </c>
      <c r="TY220" s="10">
        <f t="shared" si="1417"/>
        <v>88.064773085302619</v>
      </c>
      <c r="TZ220" s="9">
        <f t="shared" si="1009"/>
        <v>92.644377867227163</v>
      </c>
      <c r="UA220" s="9">
        <f t="shared" si="1934"/>
        <v>83.227640520312008</v>
      </c>
      <c r="UB220" s="115">
        <f t="shared" si="1418"/>
        <v>87.936009193769593</v>
      </c>
      <c r="UC220" s="15">
        <f t="shared" si="1419"/>
        <v>5.8162126606320125E-4</v>
      </c>
      <c r="UD220" s="12"/>
      <c r="UE220" s="11">
        <f t="shared" si="1718"/>
        <v>5.9017153192068871E-4</v>
      </c>
      <c r="UF220" s="10">
        <f t="shared" si="1420"/>
        <v>87.99256018073342</v>
      </c>
      <c r="UG220" s="9">
        <f t="shared" si="1011"/>
        <v>92.632076659718535</v>
      </c>
      <c r="UH220" s="9">
        <f t="shared" si="1935"/>
        <v>83.095941880428029</v>
      </c>
      <c r="UI220" s="115">
        <f t="shared" si="1421"/>
        <v>87.864009270073282</v>
      </c>
      <c r="UJ220" s="15">
        <f t="shared" si="1422"/>
        <v>5.8899580389138069E-4</v>
      </c>
      <c r="UK220" s="12"/>
      <c r="UL220" s="11">
        <f t="shared" si="1719"/>
        <v>5.975432315787067E-4</v>
      </c>
      <c r="UM220" s="10">
        <f t="shared" si="1423"/>
        <v>87.920218900465528</v>
      </c>
      <c r="UN220" s="9">
        <f t="shared" si="1013"/>
        <v>92.619461533753494</v>
      </c>
      <c r="UO220" s="9">
        <f t="shared" si="1936"/>
        <v>82.964303645258255</v>
      </c>
      <c r="UP220" s="115">
        <f t="shared" si="1424"/>
        <v>87.791882589505875</v>
      </c>
      <c r="UQ220" s="15">
        <f t="shared" si="1425"/>
        <v>5.9634722178869657E-4</v>
      </c>
      <c r="UR220" s="12"/>
      <c r="US220" s="11">
        <f t="shared" si="1720"/>
        <v>6.0489171670981756E-4</v>
      </c>
      <c r="UT220" s="10">
        <f t="shared" si="1426"/>
        <v>87.847747166682538</v>
      </c>
      <c r="UU220" s="9">
        <f t="shared" si="1015"/>
        <v>92.606529536893959</v>
      </c>
      <c r="UV220" s="9">
        <f t="shared" si="1937"/>
        <v>82.832724591357433</v>
      </c>
      <c r="UW220" s="115">
        <f t="shared" si="1427"/>
        <v>87.719627064125689</v>
      </c>
      <c r="UX220" s="15">
        <f t="shared" si="1428"/>
        <v>6.0367541296455439E-4</v>
      </c>
      <c r="UY220" s="12"/>
      <c r="UZ220" s="11">
        <f t="shared" si="1721"/>
        <v>6.1221687925981205E-4</v>
      </c>
      <c r="VA220" s="10">
        <f t="shared" si="1429"/>
        <v>87.775142923244616</v>
      </c>
      <c r="VB220" s="9">
        <f t="shared" si="1017"/>
        <v>92.593277758473477</v>
      </c>
      <c r="VC220" s="9">
        <f t="shared" si="1938"/>
        <v>82.701203496830487</v>
      </c>
      <c r="VD220" s="115">
        <f t="shared" si="1430"/>
        <v>87.647240627651982</v>
      </c>
      <c r="VE220" s="15">
        <f t="shared" si="1431"/>
        <v>6.1098027311261792E-4</v>
      </c>
      <c r="VF220" s="12"/>
      <c r="VG220" s="11">
        <f t="shared" si="1722"/>
        <v>6.1951861367481452E-4</v>
      </c>
      <c r="VH220" s="10">
        <f t="shared" si="1432"/>
        <v>87.702404135802198</v>
      </c>
      <c r="VI220" s="9">
        <f t="shared" si="1019"/>
        <v>92.579703329597095</v>
      </c>
      <c r="VJ220" s="9">
        <f t="shared" si="1939"/>
        <v>82.569739141558486</v>
      </c>
      <c r="VK220" s="115">
        <f t="shared" si="1433"/>
        <v>87.574721235577783</v>
      </c>
      <c r="VL220" s="15">
        <f t="shared" si="1434"/>
        <v>6.1826170039685547E-4</v>
      </c>
      <c r="VM220" s="12"/>
      <c r="VN220" s="11">
        <f t="shared" si="1723"/>
        <v>6.2679681688776381E-4</v>
      </c>
      <c r="VO220" s="10">
        <f t="shared" si="1435"/>
        <v>87.629528791904704</v>
      </c>
      <c r="VP220" s="9">
        <f t="shared" si="1021"/>
        <v>92.565803423133573</v>
      </c>
      <c r="VQ220" s="9">
        <f t="shared" si="1940"/>
        <v>82.438330307421452</v>
      </c>
      <c r="VR220" s="115">
        <f t="shared" si="1436"/>
        <v>87.502066865277513</v>
      </c>
      <c r="VS220" s="15">
        <f t="shared" si="1437"/>
        <v>6.2551959543728352E-4</v>
      </c>
      <c r="VT220" s="12"/>
      <c r="VU220" s="11">
        <f t="shared" si="1724"/>
        <v>6.3405138830460294E-4</v>
      </c>
      <c r="VV220" s="10">
        <f t="shared" si="1438"/>
        <v>87.556514901103796</v>
      </c>
      <c r="VW220" s="9">
        <f t="shared" si="1023"/>
        <v>92.551575253699895</v>
      </c>
      <c r="VX220" s="9">
        <f t="shared" si="1941"/>
        <v>82.306975778517781</v>
      </c>
      <c r="VY220" s="115">
        <f t="shared" si="1439"/>
        <v>87.429275516108845</v>
      </c>
      <c r="VZ220" s="15">
        <f t="shared" si="1440"/>
        <v>6.327538612954705E-4</v>
      </c>
      <c r="WA220" s="12"/>
      <c r="WB220" s="11">
        <f t="shared" si="1725"/>
        <v>6.412822297901863E-4</v>
      </c>
      <c r="WC220" s="10">
        <f t="shared" si="1441"/>
        <v>87.483360495051159</v>
      </c>
      <c r="WD220" s="9">
        <f t="shared" si="1025"/>
        <v>92.537016077638242</v>
      </c>
      <c r="WE220" s="9">
        <f t="shared" si="1942"/>
        <v>82.175674341380585</v>
      </c>
      <c r="WF220" s="115">
        <f t="shared" si="1442"/>
        <v>87.356345209509414</v>
      </c>
      <c r="WG220" s="15">
        <f t="shared" si="1443"/>
        <v>6.3996440345974676E-4</v>
      </c>
      <c r="WH220" s="12"/>
      <c r="WI220" s="11">
        <f t="shared" si="1726"/>
        <v>6.4848924565391163E-4</v>
      </c>
      <c r="WJ220" s="10">
        <f t="shared" si="1444"/>
        <v>87.410063627590972</v>
      </c>
      <c r="WK220" s="9">
        <f t="shared" si="1027"/>
        <v>92.522123192985603</v>
      </c>
      <c r="WL220" s="9">
        <f t="shared" si="1943"/>
        <v>82.044424785191083</v>
      </c>
      <c r="WM220" s="115">
        <f t="shared" si="1445"/>
        <v>87.283273989088343</v>
      </c>
      <c r="WN220" s="15">
        <f t="shared" si="1446"/>
        <v>6.4715112983014305E-4</v>
      </c>
      <c r="WO220" s="12"/>
      <c r="WP220" s="11">
        <f t="shared" si="1727"/>
        <v>6.5567234263505427E-4</v>
      </c>
      <c r="WQ220" s="10">
        <f t="shared" si="1447"/>
        <v>87.336622374847224</v>
      </c>
      <c r="WR220" s="9">
        <f t="shared" si="1029"/>
        <v>92.506893939436026</v>
      </c>
      <c r="WS220" s="9">
        <f t="shared" si="1944"/>
        <v>81.913225901989051</v>
      </c>
      <c r="WT220" s="115">
        <f t="shared" si="1448"/>
        <v>87.210059920712538</v>
      </c>
      <c r="WU220" s="15">
        <f t="shared" si="1449"/>
        <v>6.5431395070306858E-4</v>
      </c>
      <c r="WV220" s="12"/>
      <c r="WW220" s="11">
        <f t="shared" si="1728"/>
        <v>6.6283142988782381E-4</v>
      </c>
      <c r="WX220" s="10">
        <f t="shared" si="1450"/>
        <v>87.263034835305916</v>
      </c>
      <c r="WY220" s="9">
        <f t="shared" si="1031"/>
        <v>92.491325698295668</v>
      </c>
      <c r="WZ220" s="9">
        <f t="shared" si="1945"/>
        <v>81.782076486878637</v>
      </c>
      <c r="XA220" s="115">
        <f t="shared" si="1451"/>
        <v>87.136701092587145</v>
      </c>
      <c r="XB220" s="15">
        <f t="shared" si="1452"/>
        <v>6.6145277875581936E-4</v>
      </c>
      <c r="XC220" s="12"/>
      <c r="XD220" s="11">
        <f t="shared" si="1729"/>
        <v>6.6996641896625061E-4</v>
      </c>
      <c r="XE220" s="10">
        <f t="shared" si="1453"/>
        <v>87.189299129891381</v>
      </c>
      <c r="XF220" s="9">
        <f t="shared" si="1033"/>
        <v>92.475415892430874</v>
      </c>
      <c r="XG220" s="9">
        <f t="shared" si="1946"/>
        <v>81.650975338232712</v>
      </c>
      <c r="XH220" s="115">
        <f t="shared" si="1454"/>
        <v>87.063195615331793</v>
      </c>
      <c r="XI220" s="15">
        <f t="shared" si="1455"/>
        <v>6.6856752903074565E-4</v>
      </c>
      <c r="XJ220" s="12"/>
      <c r="XK220" s="11">
        <f t="shared" si="1730"/>
        <v>6.7707722380871364E-4</v>
      </c>
      <c r="XL220" s="10">
        <f t="shared" si="1456"/>
        <v>87.115413402038342</v>
      </c>
      <c r="XM220" s="9">
        <f t="shared" si="1035"/>
        <v>92.459161986209182</v>
      </c>
      <c r="XN220" s="9">
        <f t="shared" si="1947"/>
        <v>81.519921257893088</v>
      </c>
      <c r="XO220" s="115">
        <f t="shared" si="1457"/>
        <v>86.989541622051135</v>
      </c>
      <c r="XP220" s="15">
        <f t="shared" si="1458"/>
        <v>6.7565811891925095E-4</v>
      </c>
      <c r="XQ220" s="12"/>
      <c r="XR220" s="11">
        <f t="shared" si="1731"/>
        <v>6.841637607222815E-4</v>
      </c>
      <c r="XS220" s="10">
        <f t="shared" si="1459"/>
        <v>87.04137581775845</v>
      </c>
      <c r="XT220" s="9">
        <f t="shared" si="1037"/>
        <v>92.442561485433558</v>
      </c>
      <c r="XU220" s="9">
        <f t="shared" si="1948"/>
        <v>81.388913051366885</v>
      </c>
      <c r="XV220" s="115">
        <f t="shared" si="1460"/>
        <v>86.915737268400221</v>
      </c>
      <c r="XW220" s="15">
        <f t="shared" si="1461"/>
        <v>6.8272446814559283E-4</v>
      </c>
      <c r="XX220" s="12"/>
      <c r="XY220" s="11">
        <f t="shared" si="1732"/>
        <v>6.9122594836685571E-4</v>
      </c>
      <c r="XZ220" s="10">
        <f t="shared" si="1462"/>
        <v>86.967184565701501</v>
      </c>
      <c r="YA220" s="9">
        <f t="shared" si="1039"/>
        <v>92.425611937269906</v>
      </c>
      <c r="YB220" s="9">
        <f t="shared" si="1949"/>
        <v>81.257949528020021</v>
      </c>
      <c r="YC220" s="115">
        <f t="shared" si="1463"/>
        <v>86.841780732644963</v>
      </c>
      <c r="YD220" s="15">
        <f t="shared" si="1464"/>
        <v>6.8976649875045854E-4</v>
      </c>
      <c r="YE220" s="12"/>
      <c r="YF220" s="11">
        <f t="shared" si="1733"/>
        <v>6.9826370773906795E-4</v>
      </c>
      <c r="YG220" s="10">
        <f t="shared" si="1465"/>
        <v>86.892837857211873</v>
      </c>
      <c r="YH220" s="9">
        <f t="shared" si="1041"/>
        <v>92.408310930167929</v>
      </c>
      <c r="YI220" s="9">
        <f t="shared" si="1950"/>
        <v>81.127029501268083</v>
      </c>
      <c r="YJ220" s="115">
        <f t="shared" si="1466"/>
        <v>86.767670215717999</v>
      </c>
      <c r="YK220" s="15">
        <f t="shared" si="1467"/>
        <v>6.9678413507428844E-4</v>
      </c>
      <c r="YL220" s="12"/>
      <c r="YM220" s="11">
        <f t="shared" si="1734"/>
        <v>7.052769621559168E-4</v>
      </c>
      <c r="YN220" s="10">
        <f t="shared" si="1468"/>
        <v>86.818333926380348</v>
      </c>
      <c r="YO220" s="9">
        <f t="shared" si="1043"/>
        <v>92.390656093775576</v>
      </c>
      <c r="YP220" s="9">
        <f t="shared" si="1951"/>
        <v>80.996151788762234</v>
      </c>
      <c r="YQ220" s="115">
        <f t="shared" si="1469"/>
        <v>86.693403941268912</v>
      </c>
      <c r="YR220" s="15">
        <f t="shared" si="1470"/>
        <v>7.0377730374050448E-4</v>
      </c>
      <c r="YS220" s="12"/>
      <c r="YT220" s="11">
        <f t="shared" si="1735"/>
        <v>7.1226563723829372E-4</v>
      </c>
      <c r="YU220" s="10">
        <f t="shared" si="1471"/>
        <v>86.743671030090269</v>
      </c>
      <c r="YV220" s="9">
        <f t="shared" si="1045"/>
        <v>92.372645098847059</v>
      </c>
      <c r="YW220" s="9">
        <f t="shared" si="1952"/>
        <v>80.865315212573051</v>
      </c>
      <c r="YX220" s="115">
        <f t="shared" si="1472"/>
        <v>86.618980155710062</v>
      </c>
      <c r="YY220" s="15">
        <f t="shared" si="1473"/>
        <v>7.1074593363848514E-4</v>
      </c>
      <c r="YZ220" s="12"/>
      <c r="ZA220" s="11">
        <f t="shared" si="1736"/>
        <v>7.1922966089424216E-4</v>
      </c>
      <c r="ZB220" s="10">
        <f t="shared" si="1474"/>
        <v>86.668847448059466</v>
      </c>
      <c r="ZC220" s="9">
        <f t="shared" si="1047"/>
        <v>92.354275657144655</v>
      </c>
      <c r="ZD220" s="9">
        <f t="shared" si="1953"/>
        <v>80.734518599370034</v>
      </c>
      <c r="ZE220" s="115">
        <f t="shared" si="1475"/>
        <v>86.544397128257344</v>
      </c>
      <c r="ZF220" s="15">
        <f t="shared" si="1476"/>
        <v>7.1768995590640165E-4</v>
      </c>
      <c r="ZG220" s="12"/>
      <c r="ZH220" s="11">
        <f t="shared" si="1737"/>
        <v>7.2616896330207593E-4</v>
      </c>
      <c r="ZI220" s="10">
        <f t="shared" si="1477"/>
        <v>86.593861482876918</v>
      </c>
      <c r="ZJ220" s="9">
        <f t="shared" si="1049"/>
        <v>92.335545521334353</v>
      </c>
      <c r="ZK220" s="9">
        <f t="shared" si="1954"/>
        <v>80.603760780598137</v>
      </c>
      <c r="ZL220" s="115">
        <f t="shared" si="1478"/>
        <v>86.469653150966252</v>
      </c>
      <c r="ZM220" s="15">
        <f t="shared" si="1479"/>
        <v>7.2460930391387126E-4</v>
      </c>
      <c r="ZN220" s="12"/>
      <c r="ZO220" s="11">
        <f t="shared" si="1738"/>
        <v>7.3308347689329323E-4</v>
      </c>
      <c r="ZP220" s="10">
        <f t="shared" si="1480"/>
        <v>86.518711460034893</v>
      </c>
      <c r="ZQ220" s="9">
        <f t="shared" si="1051"/>
        <v>92.316452484875484</v>
      </c>
      <c r="ZR220" s="9">
        <f t="shared" si="1955"/>
        <v>80.473040592650989</v>
      </c>
      <c r="ZS220" s="115">
        <f t="shared" si="1481"/>
        <v>86.394746538763229</v>
      </c>
      <c r="ZT220" s="15">
        <f t="shared" si="1482"/>
        <v>7.3150391324445076E-4</v>
      </c>
      <c r="ZU220" s="12"/>
      <c r="ZV220" s="11">
        <f t="shared" si="1739"/>
        <v>7.3997313633531489E-4</v>
      </c>
      <c r="ZW220" s="10">
        <f t="shared" si="1483"/>
        <v>86.443395727956442</v>
      </c>
      <c r="ZX220" s="9">
        <f t="shared" si="1053"/>
        <v>92.296994381904511</v>
      </c>
      <c r="ZY220" s="9">
        <f t="shared" si="1956"/>
        <v>80.34235687703962</v>
      </c>
      <c r="ZZ220" s="115">
        <f t="shared" si="1484"/>
        <v>86.319675629472073</v>
      </c>
      <c r="AAA220" s="15">
        <f t="shared" si="1485"/>
        <v>7.3837372167802025E-4</v>
      </c>
      <c r="AAB220" s="12"/>
      <c r="AAC220" s="11">
        <f t="shared" si="1740"/>
        <v>7.4683787851412341E-4</v>
      </c>
      <c r="AAD220" s="10">
        <f t="shared" si="1486"/>
        <v>86.367912658017687</v>
      </c>
      <c r="AAE220" s="9">
        <f t="shared" si="1055"/>
        <v>92.277169087112924</v>
      </c>
      <c r="AAF220" s="9">
        <f t="shared" si="1957"/>
        <v>80.211708480559281</v>
      </c>
      <c r="AAG220" s="115">
        <f t="shared" si="1487"/>
        <v>86.244438783836102</v>
      </c>
      <c r="AAH220" s="15">
        <f t="shared" si="1488"/>
        <v>7.4521866917295985E-4</v>
      </c>
      <c r="AAI220" s="12"/>
      <c r="AAJ220" s="11">
        <f t="shared" si="1741"/>
        <v>7.5367764251664125E-4</v>
      </c>
      <c r="AAK220" s="10">
        <f t="shared" si="1489"/>
        <v>86.29226064456634</v>
      </c>
      <c r="AAL220" s="9">
        <f t="shared" si="1057"/>
        <v>92.256974515619589</v>
      </c>
      <c r="AAM220" s="9">
        <f t="shared" si="1958"/>
        <v>80.081094255451177</v>
      </c>
      <c r="AAN220" s="115">
        <f t="shared" si="1490"/>
        <v>86.169034385535383</v>
      </c>
      <c r="AAO220" s="15">
        <f t="shared" si="1491"/>
        <v>7.5203869784825478E-4</v>
      </c>
      <c r="AAP220" s="12"/>
      <c r="AAQ220" s="11">
        <f t="shared" si="1742"/>
        <v>7.6049236961307656E-4</v>
      </c>
      <c r="AAR220" s="10">
        <f t="shared" si="1492"/>
        <v>86.216438104934838</v>
      </c>
      <c r="AAS220" s="9">
        <f t="shared" si="1059"/>
        <v>92.236408622837487</v>
      </c>
      <c r="AAT220" s="9">
        <f t="shared" si="1060"/>
        <v>79.950513059562255</v>
      </c>
      <c r="AAU220" s="115">
        <f t="shared" si="1493"/>
        <v>86.093460841199871</v>
      </c>
      <c r="AAV220" s="15">
        <f t="shared" si="1494"/>
        <v>7.5883375196540898E-4</v>
      </c>
      <c r="AAW220" s="11"/>
      <c r="AAX220" s="11">
        <f t="shared" si="1743"/>
        <v>7.6728200323902622E-4</v>
      </c>
      <c r="AAY220" s="10">
        <f t="shared" si="1495"/>
        <v>86.140443479449743</v>
      </c>
      <c r="AAZ220" s="9">
        <f t="shared" si="1061"/>
        <v>92.215469404335039</v>
      </c>
      <c r="ABA220" s="9">
        <f t="shared" si="1062"/>
        <v>79.819963756499391</v>
      </c>
      <c r="ABB220" s="115">
        <f t="shared" si="1496"/>
        <v>86.017716580417215</v>
      </c>
      <c r="ABC220" s="15">
        <f t="shared" si="1497"/>
        <v>7.6560377791035138E-4</v>
      </c>
      <c r="ABD220" s="11"/>
      <c r="ABE220" s="11">
        <f t="shared" si="1744"/>
        <v>7.7404648897757688E-4</v>
      </c>
      <c r="ABF220" s="10">
        <f t="shared" si="1498"/>
        <v>86.064275231435673</v>
      </c>
      <c r="ABG220" s="9">
        <f t="shared" si="1063"/>
        <v>92.194154895692122</v>
      </c>
      <c r="ABH220" s="9">
        <f t="shared" si="1064"/>
        <v>79.689445215782797</v>
      </c>
      <c r="ABI220" s="115">
        <f t="shared" si="1499"/>
        <v>85.94180005573746</v>
      </c>
      <c r="ABJ220" s="15">
        <f t="shared" si="1500"/>
        <v>7.7234872417506861E-4</v>
      </c>
      <c r="ABK220" s="11"/>
      <c r="ABL220" s="11">
        <f t="shared" si="1745"/>
        <v>7.8078577454111548E-4</v>
      </c>
      <c r="ABM220" s="10">
        <f t="shared" si="1501"/>
        <v>85.987931847216203</v>
      </c>
      <c r="ABN220" s="9">
        <f t="shared" si="1065"/>
        <v>92.172463172350859</v>
      </c>
      <c r="ABO220" s="9">
        <f t="shared" si="1066"/>
        <v>79.558956312993274</v>
      </c>
      <c r="ABP220" s="115">
        <f t="shared" si="1502"/>
        <v>85.865709742672067</v>
      </c>
      <c r="ABQ220" s="15">
        <f t="shared" si="1503"/>
        <v>7.7906854133929398E-4</v>
      </c>
      <c r="ABR220" s="11"/>
      <c r="ABS220" s="11">
        <f t="shared" si="1746"/>
        <v>7.8749980975319125E-4</v>
      </c>
      <c r="ABT220" s="10">
        <f t="shared" si="1504"/>
        <v>85.91141183610911</v>
      </c>
      <c r="ABU220" s="9">
        <f t="shared" si="1067"/>
        <v>92.15039234946137</v>
      </c>
      <c r="ABV220" s="9">
        <f t="shared" si="1068"/>
        <v>79.428495929917872</v>
      </c>
      <c r="ABW220" s="115">
        <f t="shared" si="1505"/>
        <v>85.789444139689621</v>
      </c>
      <c r="ABX220" s="15">
        <f t="shared" si="1506"/>
        <v>7.8576318205198371E-4</v>
      </c>
      <c r="ABY220" s="11"/>
      <c r="ABZ220" s="11">
        <f t="shared" si="1747"/>
        <v>7.9418854653014908E-4</v>
      </c>
      <c r="ACA220" s="10">
        <f t="shared" si="1507"/>
        <v>85.834713730418287</v>
      </c>
      <c r="ACB220" s="9">
        <f t="shared" si="1069"/>
        <v>92.127940581722555</v>
      </c>
      <c r="ACC220" s="9">
        <f t="shared" si="1070"/>
        <v>79.298062954690664</v>
      </c>
      <c r="ACD220" s="115">
        <f t="shared" si="1508"/>
        <v>85.71300176820661</v>
      </c>
      <c r="ACE220" s="15">
        <f t="shared" si="1509"/>
        <v>7.9243260101278829E-4</v>
      </c>
      <c r="ACF220" s="11"/>
      <c r="ACG220" s="11">
        <f t="shared" si="1748"/>
        <v>8.008519388627369E-4</v>
      </c>
      <c r="ACH220" s="10">
        <f t="shared" si="1510"/>
        <v>85.757836085420792</v>
      </c>
      <c r="ACI220" s="9">
        <f t="shared" si="1071"/>
        <v>92.10510606321796</v>
      </c>
      <c r="ACJ220" s="9">
        <f t="shared" si="1072"/>
        <v>79.167656281931386</v>
      </c>
      <c r="ACK220" s="115">
        <f t="shared" si="1511"/>
        <v>85.636381172574673</v>
      </c>
      <c r="ACL220" s="15">
        <f t="shared" si="1512"/>
        <v>7.9907675495335148E-4</v>
      </c>
      <c r="ACM220" s="11"/>
      <c r="ACN220" s="11">
        <f t="shared" si="1749"/>
        <v>8.0748994279755269E-4</v>
      </c>
      <c r="ACO220" s="10">
        <f t="shared" si="1513"/>
        <v>85.680777479350382</v>
      </c>
      <c r="ACP220" s="9">
        <f t="shared" si="1073"/>
        <v>92.081887027246992</v>
      </c>
      <c r="ACQ220" s="9">
        <f t="shared" si="1074"/>
        <v>79.037274812879247</v>
      </c>
      <c r="ACR220" s="115">
        <f t="shared" si="1514"/>
        <v>85.559580920063127</v>
      </c>
      <c r="ACS220" s="15">
        <f t="shared" si="1515"/>
        <v>8.0569560261861998E-4</v>
      </c>
      <c r="ACT220" s="11"/>
      <c r="ACU220" s="11">
        <f t="shared" si="1750"/>
        <v>8.1410251641846477E-4</v>
      </c>
      <c r="ACV220" s="10">
        <f t="shared" si="1516"/>
        <v>85.603536513376341</v>
      </c>
      <c r="ACW220" s="9">
        <f t="shared" si="1075"/>
        <v>92.058281746151437</v>
      </c>
      <c r="ACX220" s="9">
        <f t="shared" si="1076"/>
        <v>78.906917455523754</v>
      </c>
      <c r="ACY220" s="115">
        <f t="shared" si="1517"/>
        <v>85.482599600837602</v>
      </c>
      <c r="ACZ220" s="15">
        <f t="shared" si="1518"/>
        <v>8.1228910474805127E-4</v>
      </c>
      <c r="ADA220" s="11"/>
      <c r="ADB220" s="11">
        <f t="shared" si="1751"/>
        <v>8.2068961982794048E-4</v>
      </c>
      <c r="ADC220" s="10">
        <f t="shared" si="1519"/>
        <v>85.52611181157846</v>
      </c>
      <c r="ADD220" s="9">
        <f t="shared" si="1077"/>
        <v>92.034288531137534</v>
      </c>
      <c r="ADE220" s="9">
        <f t="shared" si="1078"/>
        <v>78.776583124732909</v>
      </c>
      <c r="ADF220" s="115">
        <f t="shared" si="1520"/>
        <v>85.405435827935221</v>
      </c>
      <c r="ADG220" s="15">
        <f t="shared" si="1521"/>
        <v>8.188572240567021E-4</v>
      </c>
      <c r="ADH220" s="11"/>
      <c r="ADI220" s="11">
        <f t="shared" si="1752"/>
        <v>8.2725121512822782E-4</v>
      </c>
      <c r="ADJ220" s="10">
        <f t="shared" si="1522"/>
        <v>85.448502020918539</v>
      </c>
      <c r="ADK220" s="9">
        <f t="shared" si="1079"/>
        <v>92.009905732093571</v>
      </c>
      <c r="ADL220" s="9">
        <f t="shared" si="1080"/>
        <v>78.646270742375904</v>
      </c>
      <c r="ADM220" s="115">
        <f t="shared" si="1523"/>
        <v>85.328088237234738</v>
      </c>
      <c r="ADN220" s="15">
        <f t="shared" si="1524"/>
        <v>8.2539992521638375E-4</v>
      </c>
      <c r="ADO220" s="11"/>
      <c r="ADP220" s="11">
        <f t="shared" si="1753"/>
        <v>8.3378726640261254E-4</v>
      </c>
      <c r="ADQ220" s="10">
        <f t="shared" si="1525"/>
        <v>85.370705811206903</v>
      </c>
      <c r="ADR220" s="9">
        <f t="shared" si="1081"/>
        <v>91.985131737403265</v>
      </c>
      <c r="ADS220" s="9">
        <f t="shared" si="1082"/>
        <v>78.515979237445038</v>
      </c>
      <c r="ADT220" s="115">
        <f t="shared" si="1526"/>
        <v>85.250555487424151</v>
      </c>
      <c r="ADU220" s="15">
        <f t="shared" si="1527"/>
        <v>8.3191717483660976E-4</v>
      </c>
      <c r="ADV220" s="11"/>
      <c r="ADW220" s="11">
        <f t="shared" si="1754"/>
        <v>8.4029773969642916E-4</v>
      </c>
      <c r="ADX220" s="10">
        <f t="shared" si="1528"/>
        <v>85.292721875066462</v>
      </c>
      <c r="ADY220" s="9">
        <f t="shared" si="1083"/>
        <v>91.959964973754907</v>
      </c>
      <c r="ADZ220" s="9">
        <f t="shared" si="1084"/>
        <v>78.385707546171474</v>
      </c>
      <c r="AEA220" s="115">
        <f t="shared" si="1529"/>
        <v>85.172836259963191</v>
      </c>
      <c r="AEB220" s="15">
        <f t="shared" si="1530"/>
        <v>8.3840894144565506E-4</v>
      </c>
      <c r="AEC220" s="11"/>
      <c r="AED220" s="11">
        <f t="shared" si="1755"/>
        <v>8.4678260299820239E-4</v>
      </c>
      <c r="AEE220" s="10">
        <f t="shared" si="1531"/>
        <v>85.214548927891585</v>
      </c>
      <c r="AEF220" s="9">
        <f t="shared" si="1085"/>
        <v>91.934403905946468</v>
      </c>
      <c r="AEG220" s="9">
        <f t="shared" si="1086"/>
        <v>78.255454612139559</v>
      </c>
      <c r="AEH220" s="115">
        <f t="shared" si="1532"/>
        <v>85.094929259043013</v>
      </c>
      <c r="AEI220" s="15">
        <f t="shared" si="1533"/>
        <v>8.4487519547145784E-4</v>
      </c>
      <c r="AEJ220" s="11"/>
      <c r="AEK220" s="11">
        <f t="shared" si="1756"/>
        <v>8.5324182622060032E-4</v>
      </c>
      <c r="AEL220" s="10">
        <f t="shared" si="1534"/>
        <v>85.136185707804273</v>
      </c>
      <c r="AEM220" s="9">
        <f t="shared" si="1087"/>
        <v>91.908447036686738</v>
      </c>
      <c r="AEN220" s="9">
        <f t="shared" si="1088"/>
        <v>78.125219386396708</v>
      </c>
      <c r="AEO220" s="115">
        <f t="shared" si="1535"/>
        <v>85.016833211541723</v>
      </c>
      <c r="AEP220" s="15">
        <f t="shared" si="1536"/>
        <v>8.5131590922255039E-4</v>
      </c>
      <c r="AEQ220" s="11"/>
      <c r="AER220" s="11">
        <f t="shared" si="1757"/>
        <v>8.5967538118141712E-4</v>
      </c>
      <c r="AES220" s="10">
        <f t="shared" si="1537"/>
        <v>85.057630975606145</v>
      </c>
      <c r="AET220" s="9">
        <f t="shared" si="1089"/>
        <v>91.882092906392657</v>
      </c>
      <c r="AEU220" s="9">
        <f t="shared" si="1090"/>
        <v>77.995000827560247</v>
      </c>
      <c r="AEV220" s="115">
        <f t="shared" si="1538"/>
        <v>84.938546866976452</v>
      </c>
      <c r="AEW220" s="15">
        <f t="shared" si="1539"/>
        <v>8.5773105686894188E-4</v>
      </c>
      <c r="AEX220" s="11"/>
      <c r="AEY220" s="11">
        <f t="shared" si="1758"/>
        <v>8.6608324158448681E-4</v>
      </c>
      <c r="AEZ220" s="10">
        <f t="shared" si="1540"/>
        <v>84.978883514727016</v>
      </c>
      <c r="AFA220" s="9">
        <f t="shared" si="1091"/>
        <v>91.855340092982786</v>
      </c>
      <c r="AFB220" s="9">
        <f t="shared" si="1092"/>
        <v>77.86479790192017</v>
      </c>
      <c r="AFC220" s="115">
        <f t="shared" si="1541"/>
        <v>84.860068997451478</v>
      </c>
      <c r="AFD220" s="15">
        <f t="shared" si="1542"/>
        <v>8.6412061442301595E-4</v>
      </c>
      <c r="AFE220" s="11"/>
      <c r="AFF220" s="11">
        <f t="shared" si="1759"/>
        <v>8.7246538300061668E-4</v>
      </c>
      <c r="AFG220" s="10">
        <f t="shared" si="1543"/>
        <v>84.899942131169581</v>
      </c>
      <c r="AFH220" s="9">
        <f t="shared" si="1093"/>
        <v>91.82818721166727</v>
      </c>
      <c r="AFI220" s="9">
        <f t="shared" si="1094"/>
        <v>77.734609583540731</v>
      </c>
      <c r="AFJ220" s="115">
        <f t="shared" si="1544"/>
        <v>84.781398397603994</v>
      </c>
      <c r="AFK220" s="15">
        <f t="shared" si="1545"/>
        <v>8.7048455972028329E-4</v>
      </c>
      <c r="AFL220" s="11"/>
      <c r="AFM220" s="11">
        <f t="shared" si="1760"/>
        <v>8.7882178284835256E-4</v>
      </c>
      <c r="AFN220" s="10">
        <f t="shared" si="1546"/>
        <v>84.820805653451714</v>
      </c>
      <c r="AFO220" s="9">
        <f t="shared" si="1095"/>
        <v>91.800632914734209</v>
      </c>
      <c r="AFP220" s="9">
        <f t="shared" si="1096"/>
        <v>77.604434854354892</v>
      </c>
      <c r="AFQ220" s="115">
        <f t="shared" si="1547"/>
        <v>84.70253388454455</v>
      </c>
      <c r="AFR220" s="15">
        <f t="shared" si="1548"/>
        <v>8.7682287240034953E-4</v>
      </c>
      <c r="AFS220" s="11"/>
      <c r="AFT220" s="11">
        <f t="shared" si="1761"/>
        <v>8.8515242037495755E-4</v>
      </c>
      <c r="AFU220" s="10">
        <f t="shared" si="1549"/>
        <v>84.741472932543473</v>
      </c>
      <c r="AFV220" s="9">
        <f t="shared" si="1097"/>
        <v>91.772675891332597</v>
      </c>
      <c r="AFW220" s="9">
        <f t="shared" si="1098"/>
        <v>77.427244476466882</v>
      </c>
      <c r="AFX220" s="115">
        <f t="shared" si="1550"/>
        <v>84.599960183899739</v>
      </c>
      <c r="AFY220" s="15">
        <f t="shared" si="1551"/>
        <v>8.860402148171125E-4</v>
      </c>
      <c r="AFZ220" s="11"/>
      <c r="AGA220" s="11">
        <f t="shared" si="1762"/>
        <v>8.943736550172329E-4</v>
      </c>
      <c r="AGB220" s="10">
        <f t="shared" si="1552"/>
        <v>84.638334034136946</v>
      </c>
      <c r="AGC220" s="9">
        <f t="shared" si="1099"/>
        <v>91.744127998536271</v>
      </c>
      <c r="AGD220" s="9">
        <f t="shared" si="1100"/>
        <v>77.368810593568412</v>
      </c>
      <c r="AGE220" s="115">
        <f t="shared" si="1553"/>
        <v>84.556469296052342</v>
      </c>
      <c r="AGF220" s="15">
        <f t="shared" si="1554"/>
        <v>8.87886111836472E-4</v>
      </c>
      <c r="AGG220" s="11"/>
      <c r="AGH220" s="11">
        <f t="shared" si="1763"/>
        <v>8.9619354726452622E-4</v>
      </c>
      <c r="AGI220" s="10">
        <f t="shared" si="1555"/>
        <v>84.594514135252524</v>
      </c>
      <c r="AGJ220" s="9">
        <f t="shared" si="1101"/>
        <v>91.715461033578435</v>
      </c>
      <c r="AGK220" s="9">
        <f t="shared" si="1102"/>
        <v>78.090455343326497</v>
      </c>
      <c r="AGL220" s="115">
        <f t="shared" si="1556"/>
        <v>84.902958188452459</v>
      </c>
      <c r="AGM220" s="15">
        <f t="shared" si="1557"/>
        <v>8.4154338894019433E-4</v>
      </c>
      <c r="AGN220" s="11"/>
      <c r="AGO220" s="11">
        <f t="shared" si="1764"/>
        <v>8.4963497522704456E-4</v>
      </c>
      <c r="AGP220" s="10">
        <f t="shared" si="1558"/>
        <v>84.942211430173614</v>
      </c>
      <c r="AGQ220" s="9">
        <f t="shared" si="1103"/>
        <v>91.689708485007742</v>
      </c>
      <c r="AGR220" s="9">
        <f t="shared" si="1104"/>
        <v>78.919610662970342</v>
      </c>
      <c r="AGS220" s="115">
        <f t="shared" si="1559"/>
        <v>85.304659573989042</v>
      </c>
      <c r="AGT220" s="15">
        <f t="shared" si="1560"/>
        <v>7.8874032367882432E-4</v>
      </c>
      <c r="AGU220" s="11"/>
      <c r="AGV220" s="11">
        <f t="shared" si="1765"/>
        <v>7.9660510083926124E-4</v>
      </c>
      <c r="AGW220" s="10">
        <f t="shared" si="1561"/>
        <v>85.34525128060217</v>
      </c>
      <c r="AGX220" s="9">
        <f t="shared" si="1105"/>
        <v>91.667086262044464</v>
      </c>
      <c r="AGY220" s="9">
        <f t="shared" si="1106"/>
        <v>79.888471342551441</v>
      </c>
      <c r="AGZ220" s="115">
        <f t="shared" si="1562"/>
        <v>85.777778802297945</v>
      </c>
      <c r="AHA220" s="15">
        <f t="shared" si="1563"/>
        <v>7.2750175241860092E-4</v>
      </c>
      <c r="AHB220" s="11"/>
      <c r="AHC220" s="11">
        <f t="shared" si="1766"/>
        <v>7.3512702589176163E-4</v>
      </c>
      <c r="AHD220" s="10">
        <f t="shared" si="1564"/>
        <v>85.819855954949404</v>
      </c>
      <c r="AHE220" s="9">
        <f t="shared" si="1107"/>
        <v>91.647840492664585</v>
      </c>
      <c r="AHF220" s="9">
        <f t="shared" si="1108"/>
        <v>81.056069678267235</v>
      </c>
      <c r="AHG220" s="115">
        <f t="shared" si="1565"/>
        <v>86.351955085465903</v>
      </c>
      <c r="AHH220" s="15">
        <f t="shared" si="1566"/>
        <v>6.5419676942982423E-4</v>
      </c>
      <c r="AHI220" s="11"/>
      <c r="AHJ220" s="11">
        <f t="shared" si="1767"/>
        <v>6.6156623679055314E-4</v>
      </c>
      <c r="AHK220" s="10">
        <f t="shared" si="1567"/>
        <v>86.395697490654953</v>
      </c>
      <c r="AHL220" s="9">
        <f t="shared" si="1109"/>
        <v>91.632277827266464</v>
      </c>
      <c r="AHM220" s="9">
        <f t="shared" si="1110"/>
        <v>82.542795496892296</v>
      </c>
      <c r="AHN220" s="115">
        <f t="shared" si="1568"/>
        <v>87.087536662079373</v>
      </c>
      <c r="AHO220" s="15">
        <f t="shared" si="1569"/>
        <v>5.6140848216215721E-4</v>
      </c>
      <c r="AHP220" s="11"/>
      <c r="AHQ220" s="11">
        <f t="shared" si="1768"/>
        <v>5.6849905382042119E-4</v>
      </c>
      <c r="AHR220" s="10">
        <f t="shared" si="1570"/>
        <v>87.133184198374948</v>
      </c>
      <c r="AHS220" s="9">
        <f t="shared" si="1111"/>
        <v>91.620816758197918</v>
      </c>
      <c r="AHT220" s="9">
        <f t="shared" si="1112"/>
        <v>84.682446537879926</v>
      </c>
      <c r="AHU220" s="115">
        <f t="shared" si="1571"/>
        <v>88.151631648038915</v>
      </c>
      <c r="AHV220" s="15">
        <f t="shared" si="1572"/>
        <v>4.2854584590049918E-4</v>
      </c>
      <c r="AHW220" s="11"/>
      <c r="AHX220" s="11">
        <f t="shared" si="1769"/>
        <v>4.353181592010894E-4</v>
      </c>
      <c r="AHY220" s="10">
        <f t="shared" si="1573"/>
        <v>88.199564230706045</v>
      </c>
      <c r="AHZ220" s="9">
        <f t="shared" si="1113"/>
        <v>91.614138522095175</v>
      </c>
      <c r="AIA220" s="9">
        <f t="shared" si="1114"/>
        <v>89.271316924572332</v>
      </c>
      <c r="AIB220" s="115">
        <f t="shared" si="1574"/>
        <v>90.442727723333746</v>
      </c>
      <c r="AIC220" s="15">
        <f t="shared" si="1575"/>
        <v>1.4470350117154384E-4</v>
      </c>
      <c r="AID220" s="11"/>
      <c r="AIE220" s="11">
        <f t="shared" si="1770"/>
        <v>1.5108832672317408E-4</v>
      </c>
      <c r="AIF220" s="10">
        <f t="shared" si="1576"/>
        <v>90.493584375391251</v>
      </c>
      <c r="AIG220" s="9">
        <f t="shared" si="1115"/>
        <v>91.613377100362797</v>
      </c>
      <c r="AIH220" s="9">
        <f t="shared" si="1116"/>
        <v>89.355175176368107</v>
      </c>
      <c r="AII220" s="115">
        <f t="shared" si="1577"/>
        <v>90.484276138365459</v>
      </c>
      <c r="AIJ220" s="15">
        <f t="shared" si="1578"/>
        <v>1.3947699863269599E-4</v>
      </c>
      <c r="AIK220" s="11"/>
      <c r="AIL220" s="11">
        <f t="shared" si="1771"/>
        <v>1.458540916018047E-4</v>
      </c>
      <c r="AIM220" s="10">
        <f t="shared" si="1579"/>
        <v>90.535126712010296</v>
      </c>
      <c r="AIN220" s="9">
        <f t="shared" si="1117"/>
        <v>91.612669688437904</v>
      </c>
      <c r="AIO220" s="9">
        <f t="shared" si="1118"/>
        <v>89.439837224925128</v>
      </c>
      <c r="AIP220" s="115">
        <f t="shared" si="1580"/>
        <v>90.526253456681516</v>
      </c>
      <c r="AIQ220" s="15">
        <f t="shared" si="1581"/>
        <v>1.3420418578261891E-4</v>
      </c>
      <c r="AIR220" s="11"/>
      <c r="AIS220" s="11">
        <f t="shared" si="1772"/>
        <v>1.4057379511113038E-4</v>
      </c>
      <c r="AIT220" s="10">
        <f t="shared" si="1582"/>
        <v>90.577098445623776</v>
      </c>
      <c r="AIU220" s="9">
        <f t="shared" si="1119"/>
        <v>91.612014751759531</v>
      </c>
      <c r="AIV220" s="9">
        <f t="shared" si="1120"/>
        <v>89.525295907045901</v>
      </c>
      <c r="AIW220" s="115">
        <f t="shared" si="1583"/>
        <v>90.568655329402716</v>
      </c>
      <c r="AIX220" s="15">
        <f t="shared" si="1584"/>
        <v>1.2888541027194258E-4</v>
      </c>
      <c r="AIY220" s="11"/>
      <c r="AIZ220" s="11">
        <f t="shared" si="1773"/>
        <v>1.3524778919762136E-4</v>
      </c>
      <c r="AJA220" s="10">
        <f t="shared" si="1585"/>
        <v>90.61949520560087</v>
      </c>
      <c r="AJB220" s="9">
        <f t="shared" si="1121"/>
        <v>91.611410699231186</v>
      </c>
      <c r="AJC220" s="9">
        <f t="shared" si="1122"/>
        <v>89.611543964331858</v>
      </c>
      <c r="AJD220" s="115">
        <f t="shared" si="1586"/>
        <v>90.611477331781515</v>
      </c>
      <c r="AJE220" s="15">
        <f t="shared" si="1587"/>
        <v>1.2352102213946542E-4</v>
      </c>
      <c r="AJF220" s="11"/>
      <c r="AJG220" s="11">
        <f t="shared" si="1774"/>
        <v>1.2987642819242462E-4</v>
      </c>
      <c r="AJH220" s="10">
        <f t="shared" si="1588"/>
        <v>90.662312545478756</v>
      </c>
      <c r="AJI220" s="9">
        <f t="shared" si="1123"/>
        <v>91.610855883274027</v>
      </c>
      <c r="AJJ220" s="9">
        <f t="shared" si="1124"/>
        <v>89.698574044678878</v>
      </c>
      <c r="AJK220" s="115">
        <f t="shared" si="1589"/>
        <v>90.65471496397646</v>
      </c>
      <c r="AJL220" s="15">
        <f t="shared" si="1590"/>
        <v>1.1811137372305765E-4</v>
      </c>
      <c r="AJM220" s="11"/>
      <c r="AJN220" s="11">
        <f t="shared" si="1775"/>
        <v>1.2446006872191115E-4</v>
      </c>
      <c r="AJO220" s="10">
        <f t="shared" si="1591"/>
        <v>90.705545943751261</v>
      </c>
      <c r="AJP220" s="9">
        <f t="shared" si="1125"/>
        <v>91.610348599897137</v>
      </c>
      <c r="AJQ220" s="9">
        <f t="shared" si="1126"/>
        <v>89.786378703851838</v>
      </c>
      <c r="AJR220" s="115">
        <f t="shared" si="1592"/>
        <v>90.698363651874487</v>
      </c>
      <c r="AJS220" s="15">
        <f t="shared" si="1593"/>
        <v>1.1265681956676454E-4</v>
      </c>
      <c r="AJT220" s="11"/>
      <c r="AJU220" s="11">
        <f t="shared" si="1776"/>
        <v>1.189990696144348E-4</v>
      </c>
      <c r="AJV220" s="10">
        <f t="shared" si="1594"/>
        <v>90.749190804705478</v>
      </c>
      <c r="AJW220" s="9">
        <f t="shared" si="1127"/>
        <v>91.609887088784632</v>
      </c>
      <c r="AJX220" s="9">
        <f t="shared" si="1128"/>
        <v>89.874950407131422</v>
      </c>
      <c r="AJY220" s="115">
        <f t="shared" si="1595"/>
        <v>90.742418747958027</v>
      </c>
      <c r="AJZ220" s="15">
        <f t="shared" si="1596"/>
        <v>1.071577163244545E-4</v>
      </c>
      <c r="AKA220" s="11"/>
      <c r="AKB220" s="11">
        <f t="shared" si="1777"/>
        <v>1.1349379180366463E-4</v>
      </c>
      <c r="AKC220" s="10">
        <f t="shared" si="1597"/>
        <v>90.793242459302974</v>
      </c>
      <c r="AKD220" s="9">
        <f t="shared" si="1129"/>
        <v>91.609469533399505</v>
      </c>
      <c r="AKE220" s="9">
        <f t="shared" si="1130"/>
        <v>89.964281531037571</v>
      </c>
      <c r="AKF220" s="115">
        <f t="shared" si="1598"/>
        <v>90.786875532218545</v>
      </c>
      <c r="AKG220" s="15">
        <f t="shared" si="1599"/>
        <v>1.0161442265979679E-4</v>
      </c>
      <c r="AKH220" s="11"/>
      <c r="AKI220" s="11">
        <f t="shared" si="1778"/>
        <v>1.0794459822825533E-4</v>
      </c>
      <c r="AKJ220" s="10">
        <f t="shared" si="1600"/>
        <v>90.837696166107605</v>
      </c>
      <c r="AKK220" s="9">
        <f t="shared" si="1131"/>
        <v>91.609094061104031</v>
      </c>
      <c r="AKL220" s="9">
        <f t="shared" si="1132"/>
        <v>90.054364365124414</v>
      </c>
      <c r="AKM220" s="115">
        <f t="shared" si="1601"/>
        <v>90.831729213114215</v>
      </c>
      <c r="AKN220" s="15">
        <f t="shared" si="1602"/>
        <v>9.6027299142835266E-5</v>
      </c>
      <c r="AKO220" s="11"/>
      <c r="AKP220" s="11">
        <f t="shared" si="1779"/>
        <v>1.0235185372812951E-4</v>
      </c>
      <c r="AKQ220" s="10">
        <f t="shared" si="1603"/>
        <v>90.882547112257313</v>
      </c>
      <c r="AKR220" s="9">
        <f t="shared" si="1133"/>
        <v>91.608758743296406</v>
      </c>
      <c r="AKS220" s="9">
        <f t="shared" si="1134"/>
        <v>90.145191113847574</v>
      </c>
      <c r="AKT220" s="115">
        <f t="shared" si="1604"/>
        <v>90.876974928571997</v>
      </c>
      <c r="AKU220" s="15">
        <f t="shared" si="1605"/>
        <v>9.0396708143081073E-5</v>
      </c>
      <c r="AKV220" s="11"/>
      <c r="AKW220" s="11">
        <f t="shared" si="1780"/>
        <v>9.671592493733004E-5</v>
      </c>
      <c r="AKX220" s="10">
        <f t="shared" si="1606"/>
        <v>90.927790414480171</v>
      </c>
      <c r="AKY220" s="9">
        <f t="shared" si="1135"/>
        <v>91.608461595563554</v>
      </c>
      <c r="AKZ220" s="9">
        <f t="shared" si="1136"/>
        <v>90.236753898500993</v>
      </c>
      <c r="ALA220" s="115">
        <f t="shared" si="1607"/>
        <v>90.922607747032274</v>
      </c>
      <c r="ALB220" s="15">
        <f t="shared" si="1608"/>
        <v>8.4723013719345533E-5</v>
      </c>
      <c r="ALC220" s="11"/>
      <c r="ALD220" s="11">
        <f t="shared" si="1781"/>
        <v>9.1037180173582423E-5</v>
      </c>
      <c r="ALE220" s="10">
        <f t="shared" si="1609"/>
        <v>90.973421120153191</v>
      </c>
      <c r="ALF220" s="9">
        <f t="shared" si="1137"/>
        <v>91.608200577849729</v>
      </c>
      <c r="ALG220" s="9">
        <f t="shared" si="1138"/>
        <v>90.329044759222128</v>
      </c>
      <c r="ALH220" s="115">
        <f t="shared" si="1610"/>
        <v>90.968622668535929</v>
      </c>
      <c r="ALI220" s="15">
        <f t="shared" si="1611"/>
        <v>7.9006581506281464E-5</v>
      </c>
      <c r="ALJ220" s="11"/>
      <c r="ALK220" s="11">
        <f t="shared" si="1782"/>
        <v>8.5315989324644877E-5</v>
      </c>
      <c r="ALL220" s="10">
        <f t="shared" si="1612"/>
        <v>91.01943420840314</v>
      </c>
      <c r="ALM220" s="9">
        <f t="shared" si="1139"/>
        <v>91.607973594640683</v>
      </c>
      <c r="ALN220" s="9">
        <f t="shared" si="1140"/>
        <v>90.422055657065528</v>
      </c>
      <c r="ALO220" s="115">
        <f t="shared" si="1613"/>
        <v>91.015014625853098</v>
      </c>
      <c r="ALP220" s="15">
        <f t="shared" si="1614"/>
        <v>7.3247778597699712E-5</v>
      </c>
      <c r="ALQ220" s="12"/>
      <c r="ALR220" s="11">
        <f t="shared" si="1783"/>
        <v>7.9552723731415983E-5</v>
      </c>
      <c r="ALS220" s="10">
        <f t="shared" si="1615"/>
        <v>91.065824591249253</v>
      </c>
      <c r="ALT220" s="9">
        <f t="shared" si="1141"/>
        <v>91.60777849516316</v>
      </c>
      <c r="ALU220" s="9">
        <f t="shared" si="1142"/>
        <v>90.515778476138834</v>
      </c>
      <c r="ALV220" s="115">
        <f t="shared" si="1616"/>
        <v>91.06177848565099</v>
      </c>
      <c r="ALW220" s="15">
        <f t="shared" si="1617"/>
        <v>6.7446973426952479E-5</v>
      </c>
      <c r="ALX220" s="12"/>
      <c r="ALY220" s="11">
        <f t="shared" si="1784"/>
        <v>7.3747756068159927E-5</v>
      </c>
      <c r="ALZ220" s="10">
        <f t="shared" si="1618"/>
        <v>91.112587114784674</v>
      </c>
      <c r="AMA220" s="9">
        <f t="shared" si="1143"/>
        <v>91.607613073599325</v>
      </c>
      <c r="AMB220" s="9">
        <f t="shared" si="1144"/>
        <v>90.610205025804902</v>
      </c>
      <c r="AMC220" s="115">
        <f t="shared" si="1619"/>
        <v>91.108909049702106</v>
      </c>
      <c r="AMD220" s="15">
        <f t="shared" si="1620"/>
        <v>6.1604535644170608E-5</v>
      </c>
      <c r="AME220" s="12"/>
      <c r="AMF220" s="11">
        <f t="shared" si="1785"/>
        <v>6.7901460219594665E-5</v>
      </c>
      <c r="AMG220" s="10">
        <f t="shared" si="1621"/>
        <v>91.159716560398351</v>
      </c>
      <c r="AMH220" s="9">
        <f t="shared" si="1145"/>
        <v>91.607475069315868</v>
      </c>
      <c r="AMI220" s="9">
        <f t="shared" si="1146"/>
        <v>90.705327042943907</v>
      </c>
      <c r="AMJ220" s="115">
        <f t="shared" si="1622"/>
        <v>91.15640105612988</v>
      </c>
      <c r="AMK220" s="15">
        <f t="shared" si="1623"/>
        <v>5.5720835990692404E-5</v>
      </c>
      <c r="AML220" s="12"/>
      <c r="AMM220" s="11">
        <f t="shared" si="1786"/>
        <v>6.201421115521009E-5</v>
      </c>
      <c r="AMN220" s="10">
        <f t="shared" si="1624"/>
        <v>91.207207646034135</v>
      </c>
      <c r="AMO220" s="9">
        <f t="shared" si="1147"/>
        <v>91.607362167107453</v>
      </c>
      <c r="AMP220" s="9">
        <f t="shared" si="1148"/>
        <v>90.801136194275998</v>
      </c>
      <c r="AMQ220" s="115">
        <f t="shared" si="1625"/>
        <v>91.204249180691733</v>
      </c>
      <c r="AMR220" s="15">
        <f t="shared" si="1626"/>
        <v>4.9796246170641423E-5</v>
      </c>
      <c r="AMS220" s="12"/>
      <c r="AMT220" s="11">
        <f t="shared" si="1787"/>
        <v>5.6086384800761592E-5</v>
      </c>
      <c r="AMU220" s="10">
        <f t="shared" si="1627"/>
        <v>91.255055027487145</v>
      </c>
      <c r="AMV220" s="9">
        <f t="shared" si="1149"/>
        <v>91.607271997454063</v>
      </c>
      <c r="AMW220" s="9">
        <f t="shared" si="1150"/>
        <v>90.897624078738403</v>
      </c>
      <c r="AMX220" s="115">
        <f t="shared" si="1628"/>
        <v>91.252448038096233</v>
      </c>
      <c r="AMY220" s="15">
        <f t="shared" si="1629"/>
        <v>4.383113872000805E-5</v>
      </c>
      <c r="AMZ220" s="12"/>
      <c r="ANA220" s="11">
        <f t="shared" si="1788"/>
        <v>5.0118357907283167E-5</v>
      </c>
      <c r="ANB220" s="10">
        <f t="shared" si="1630"/>
        <v>91.303253299734237</v>
      </c>
      <c r="ANC220" s="9">
        <f t="shared" si="1151"/>
        <v>91.607202136791997</v>
      </c>
      <c r="AND220" s="9">
        <f t="shared" si="1152"/>
        <v>90.9947822299237</v>
      </c>
      <c r="ANE220" s="115">
        <f t="shared" si="1631"/>
        <v>91.300992183357849</v>
      </c>
      <c r="ANF220" s="15">
        <f t="shared" si="1632"/>
        <v>3.782588687277491E-5</v>
      </c>
      <c r="ANG220" s="12"/>
      <c r="ANH220" s="11">
        <f t="shared" si="1789"/>
        <v>4.411050791720053E-5</v>
      </c>
      <c r="ANI220" s="10">
        <f t="shared" si="1633"/>
        <v>91.351796998301666</v>
      </c>
      <c r="ANJ220" s="9">
        <f t="shared" si="1153"/>
        <v>91.60715010779802</v>
      </c>
      <c r="ANK220" s="9">
        <f t="shared" si="1154"/>
        <v>91.09260211856467</v>
      </c>
      <c r="ANL220" s="115">
        <f t="shared" si="1634"/>
        <v>91.349876113181352</v>
      </c>
      <c r="ANM220" s="15">
        <f t="shared" si="1635"/>
        <v>3.1780864425002421E-5</v>
      </c>
      <c r="ANN220" s="12"/>
      <c r="ANO220" s="11">
        <f t="shared" si="1790"/>
        <v>3.8063212828409652E-5</v>
      </c>
      <c r="ANP220" s="10">
        <f t="shared" si="1636"/>
        <v>91.400680600662469</v>
      </c>
      <c r="ANQ220" s="9">
        <f t="shared" si="1155"/>
        <v>91.607113379686282</v>
      </c>
      <c r="ANR220" s="9">
        <f t="shared" si="1156"/>
        <v>91.191075155074728</v>
      </c>
      <c r="ANS220" s="115">
        <f t="shared" si="1637"/>
        <v>91.399094267380505</v>
      </c>
      <c r="ANT220" s="15">
        <f t="shared" si="1638"/>
        <v>2.5696445596258326E-5</v>
      </c>
      <c r="ANU220" s="12"/>
      <c r="ANV220" s="11">
        <f t="shared" si="1791"/>
        <v>3.1976851055739635E-5</v>
      </c>
      <c r="ANW220" s="10">
        <f t="shared" si="1639"/>
        <v>91.44989852766787</v>
      </c>
      <c r="ANX220" s="9">
        <f t="shared" si="1157"/>
        <v>91.607089368517578</v>
      </c>
      <c r="ANY220" s="9">
        <f t="shared" si="1158"/>
        <v>91.290192692135577</v>
      </c>
      <c r="ANZ220" s="115">
        <f t="shared" si="1640"/>
        <v>91.44864103032657</v>
      </c>
      <c r="AOA220" s="15">
        <f t="shared" si="1641"/>
        <v>1.9573004888886293E-5</v>
      </c>
      <c r="AOB220" s="12"/>
      <c r="AOC220" s="11">
        <f t="shared" si="1792"/>
        <v>2.5851801290298589E-5</v>
      </c>
      <c r="AOD220" s="10">
        <f t="shared" si="1642"/>
        <v>91.499445145008281</v>
      </c>
      <c r="AOE220" s="9">
        <f t="shared" si="1159"/>
        <v>91.607075437520564</v>
      </c>
      <c r="AOF220" s="9">
        <f t="shared" si="1160"/>
        <v>91.389946027329557</v>
      </c>
      <c r="AOG220" s="115">
        <f t="shared" si="1643"/>
        <v>91.498510732425061</v>
      </c>
      <c r="AOH220" s="15">
        <f t="shared" si="1644"/>
        <v>1.3410916945264496E-5</v>
      </c>
      <c r="AOI220" s="12"/>
      <c r="AOJ220" s="11">
        <f t="shared" si="1875"/>
        <v>1.9688442356830458E-5</v>
      </c>
      <c r="AOK220" s="10">
        <f t="shared" si="1876"/>
        <v>91.549314764702387</v>
      </c>
      <c r="AOL220" s="9">
        <f t="shared" si="1161"/>
        <v>91.607068897424384</v>
      </c>
      <c r="AOM220" s="9">
        <f t="shared" si="1162"/>
        <v>91.49032640581818</v>
      </c>
      <c r="AON220" s="115">
        <f t="shared" si="1646"/>
        <v>91.548697651621282</v>
      </c>
      <c r="AOO220" s="15">
        <f t="shared" si="1877"/>
        <v>7.2105564029155072E-6</v>
      </c>
      <c r="AOP220" s="12"/>
      <c r="AOQ220" s="11">
        <f t="shared" si="1794"/>
        <v>1.3487153068947855E-5</v>
      </c>
      <c r="AOR220" s="10">
        <f t="shared" si="1648"/>
        <v>91.599501646614897</v>
      </c>
      <c r="AOS220" s="9">
        <f t="shared" si="1163"/>
        <v>91.607067006802211</v>
      </c>
      <c r="AOT220" s="9">
        <f t="shared" si="1164"/>
        <v>91.5913250230616</v>
      </c>
      <c r="AOU220" s="115">
        <f t="shared" si="1649"/>
        <v>91.599196014931906</v>
      </c>
      <c r="AOV220" s="15">
        <f t="shared" si="1650"/>
        <v>9.7229774775016814E-7</v>
      </c>
      <c r="AOW220" s="12"/>
      <c r="AOX220" s="11">
        <f t="shared" si="1878"/>
        <v>7.2483120825654836E-6</v>
      </c>
      <c r="AOY220" s="10">
        <f t="shared" si="1879"/>
        <v>91.649999999999991</v>
      </c>
      <c r="AOZ220" s="9">
        <f t="shared" si="1165"/>
        <v>91.607066972425386</v>
      </c>
      <c r="APA220" s="9"/>
      <c r="APB220" s="97">
        <f t="shared" si="1652"/>
        <v>91.649999999999991</v>
      </c>
      <c r="APC220" s="15">
        <f t="shared" si="1880"/>
        <v>-5.3034848342772482E-6</v>
      </c>
      <c r="APD220" s="11"/>
      <c r="APE220" s="11"/>
    </row>
    <row r="221" spans="1:1097" x14ac:dyDescent="0.2">
      <c r="A221" s="183"/>
      <c r="B221" s="183"/>
      <c r="C221" s="1">
        <f t="shared" si="1654"/>
        <v>180</v>
      </c>
      <c r="D221" s="1">
        <f t="shared" si="1655"/>
        <v>6024.5844021139956</v>
      </c>
      <c r="E221" s="1">
        <f t="shared" si="1656"/>
        <v>-16317921.817764627</v>
      </c>
      <c r="F221" s="2">
        <f t="shared" si="1657"/>
        <v>113.16</v>
      </c>
      <c r="G221" s="8">
        <f t="shared" si="1658"/>
        <v>1.9810000000000001E-3</v>
      </c>
      <c r="H221" s="6">
        <f t="shared" si="1659"/>
        <v>0.14400020254000001</v>
      </c>
      <c r="I221" s="2">
        <f t="shared" si="1660"/>
        <v>3500</v>
      </c>
      <c r="J221" s="3">
        <f t="shared" si="1818"/>
        <v>58.333333333333336</v>
      </c>
      <c r="K221" s="3">
        <f t="shared" si="1819"/>
        <v>366.52</v>
      </c>
      <c r="L221" s="1">
        <f t="shared" si="1661"/>
        <v>0.82</v>
      </c>
      <c r="M221" s="1">
        <f t="shared" si="1662"/>
        <v>0.66</v>
      </c>
      <c r="N221" s="1">
        <f t="shared" si="1820"/>
        <v>0.54120000000000001</v>
      </c>
      <c r="O221" s="3">
        <f t="shared" si="1167"/>
        <v>7.5227878787878781</v>
      </c>
      <c r="P221" s="40">
        <f t="shared" si="1821"/>
        <v>570.9796</v>
      </c>
      <c r="Q221" s="1">
        <f t="shared" si="1663"/>
        <v>21.51</v>
      </c>
      <c r="R221" s="1">
        <f t="shared" si="1664"/>
        <v>151</v>
      </c>
      <c r="S221" s="2">
        <f t="shared" si="1665"/>
        <v>12587.54</v>
      </c>
      <c r="T221" s="1">
        <f t="shared" si="1881"/>
        <v>83.916933333333333</v>
      </c>
      <c r="U221" s="7">
        <f t="shared" si="1666"/>
        <v>9.1849501318337995E-2</v>
      </c>
      <c r="V221" s="7">
        <f t="shared" si="1822"/>
        <v>6.6258942829124593E-3</v>
      </c>
      <c r="W221" s="159">
        <f t="shared" si="1667"/>
        <v>3.4283282369456214E-2</v>
      </c>
      <c r="X221" s="40">
        <f t="shared" si="1823"/>
        <v>8095.2484858865882</v>
      </c>
      <c r="Y221" s="1">
        <f t="shared" si="1668"/>
        <v>0</v>
      </c>
      <c r="Z221" s="1">
        <f t="shared" si="1669"/>
        <v>113.16</v>
      </c>
      <c r="AA221" s="1">
        <f t="shared" si="1670"/>
        <v>91.649999999999991</v>
      </c>
      <c r="AB221" s="6">
        <f t="shared" si="1882"/>
        <v>0.2895550479995273</v>
      </c>
      <c r="AC221" s="1">
        <f t="shared" si="1671"/>
        <v>526.19133708825245</v>
      </c>
      <c r="AD221" s="40">
        <f t="shared" si="1824"/>
        <v>36363.626619283568</v>
      </c>
      <c r="AE221" s="1">
        <f t="shared" si="1825"/>
        <v>0.15947988387208822</v>
      </c>
      <c r="AF221" s="2">
        <f t="shared" si="1801"/>
        <v>36</v>
      </c>
      <c r="AG221" s="10">
        <f t="shared" si="1826"/>
        <v>5.7412758193951756</v>
      </c>
      <c r="AH221" s="12">
        <f t="shared" si="1827"/>
        <v>0.37559878961934551</v>
      </c>
      <c r="AI221" s="43">
        <f t="shared" si="1828"/>
        <v>-1.6397073408206711E-5</v>
      </c>
      <c r="AJ221" s="93">
        <f t="shared" si="1883"/>
        <v>4.1312063856313717E-6</v>
      </c>
      <c r="AK221" s="43">
        <f t="shared" si="1829"/>
        <v>0</v>
      </c>
      <c r="AL221" s="43">
        <f t="shared" si="1884"/>
        <v>3.5742430571909431E-4</v>
      </c>
      <c r="AM221" s="43"/>
      <c r="AN221" s="43">
        <f t="shared" si="1830"/>
        <v>0</v>
      </c>
      <c r="AO221" s="10">
        <f t="shared" si="1831"/>
        <v>92.945149397161529</v>
      </c>
      <c r="AP221" s="9"/>
      <c r="AQ221" s="9">
        <f t="shared" si="1832"/>
        <v>92.806103951215832</v>
      </c>
      <c r="AR221" s="104">
        <f t="shared" si="1171"/>
        <v>92.806103951215832</v>
      </c>
      <c r="AS221" s="15">
        <f t="shared" si="1833"/>
        <v>0</v>
      </c>
      <c r="AT221" s="49"/>
      <c r="AU221" s="11">
        <f t="shared" si="1834"/>
        <v>8.5882557095953097E-6</v>
      </c>
      <c r="AV221" s="10">
        <f t="shared" si="1835"/>
        <v>92.875625333132021</v>
      </c>
      <c r="AW221" s="9">
        <f t="shared" si="1836"/>
        <v>92.806103951215832</v>
      </c>
      <c r="AX221" s="9">
        <f t="shared" si="1837"/>
        <v>92.66719934756668</v>
      </c>
      <c r="AY221" s="97">
        <f t="shared" si="1175"/>
        <v>92.736651649391263</v>
      </c>
      <c r="AZ221" s="15">
        <f t="shared" si="1176"/>
        <v>8.5793909780105503E-6</v>
      </c>
      <c r="BA221" s="49"/>
      <c r="BB221" s="11">
        <f t="shared" si="1838"/>
        <v>1.7167977348768587E-5</v>
      </c>
      <c r="BC221" s="10">
        <f t="shared" si="1839"/>
        <v>92.806167672409856</v>
      </c>
      <c r="BD221" s="9">
        <f t="shared" si="1840"/>
        <v>92.806101274636561</v>
      </c>
      <c r="BE221" s="9">
        <f t="shared" si="1841"/>
        <v>92.528434936818982</v>
      </c>
      <c r="BF221" s="97">
        <f t="shared" si="1179"/>
        <v>92.667268105727771</v>
      </c>
      <c r="BG221" s="15">
        <f t="shared" si="1842"/>
        <v>1.7149957675892663E-5</v>
      </c>
      <c r="BH221" s="49"/>
      <c r="BI221" s="11">
        <f t="shared" si="1843"/>
        <v>2.5738873345584626E-5</v>
      </c>
      <c r="BJ221" s="10">
        <f t="shared" si="1844"/>
        <v>92.736773421773762</v>
      </c>
      <c r="BK221" s="9">
        <f t="shared" si="1845"/>
        <v>92.806090579328583</v>
      </c>
      <c r="BL221" s="9">
        <f t="shared" si="1846"/>
        <v>92.38981005131329</v>
      </c>
      <c r="BM221" s="97">
        <f t="shared" si="1184"/>
        <v>92.597950315320929</v>
      </c>
      <c r="BN221" s="15">
        <f t="shared" si="1847"/>
        <v>2.5711411375516024E-5</v>
      </c>
      <c r="BO221" s="49"/>
      <c r="BP221" s="11">
        <f t="shared" si="1848"/>
        <v>3.4300654233070578E-5</v>
      </c>
      <c r="BQ221" s="10">
        <f t="shared" si="1849"/>
        <v>92.667439587483358</v>
      </c>
      <c r="BR221" s="9">
        <f t="shared" si="1850"/>
        <v>92.80606654018321</v>
      </c>
      <c r="BS221" s="9">
        <f t="shared" si="1851"/>
        <v>92.251324005344827</v>
      </c>
      <c r="BT221" s="97">
        <f t="shared" si="1189"/>
        <v>92.528695272764026</v>
      </c>
      <c r="BU221" s="15">
        <f t="shared" si="1852"/>
        <v>3.4263465525827719E-5</v>
      </c>
      <c r="BV221" s="12"/>
      <c r="BW221" s="11">
        <f t="shared" si="1853"/>
        <v>4.2853032679755601E-5</v>
      </c>
      <c r="BX221" s="10">
        <f t="shared" si="1854"/>
        <v>92.598163175736985</v>
      </c>
      <c r="BY221" s="9">
        <f t="shared" si="1855"/>
        <v>92.806023849828478</v>
      </c>
      <c r="BZ221" s="9">
        <f t="shared" si="1856"/>
        <v>92.112976095387779</v>
      </c>
      <c r="CA221" s="97">
        <f t="shared" si="1194"/>
        <v>92.459499972608128</v>
      </c>
      <c r="CB221" s="15">
        <f t="shared" si="1857"/>
        <v>4.2805835771994588E-5</v>
      </c>
      <c r="CC221" s="12"/>
      <c r="CD221" s="11">
        <f t="shared" si="1858"/>
        <v>5.1395723519389005E-5</v>
      </c>
      <c r="CE221" s="10">
        <f t="shared" si="1859"/>
        <v>92.528941193127764</v>
      </c>
      <c r="CF221" s="9">
        <f t="shared" si="1860"/>
        <v>92.805957219316298</v>
      </c>
      <c r="CG221" s="9">
        <f t="shared" si="1861"/>
        <v>91.974765600323693</v>
      </c>
      <c r="CH221" s="97">
        <f t="shared" si="1199"/>
        <v>92.390361409820002</v>
      </c>
      <c r="CI221" s="15">
        <f t="shared" si="1862"/>
        <v>5.1338239983720473E-5</v>
      </c>
      <c r="CJ221" s="12"/>
      <c r="CK221" s="11">
        <f t="shared" si="1863"/>
        <v>5.9928443779856111E-5</v>
      </c>
      <c r="CL221" s="10">
        <f t="shared" si="1864"/>
        <v>92.459770647097329</v>
      </c>
      <c r="CM221" s="9">
        <f t="shared" si="1865"/>
        <v>92.805861378800728</v>
      </c>
      <c r="CN221" s="9">
        <f t="shared" si="1866"/>
        <v>91.836691781674944</v>
      </c>
      <c r="CO221" s="97">
        <f t="shared" si="1204"/>
        <v>92.321276580237836</v>
      </c>
      <c r="CP221" s="15">
        <f t="shared" si="1867"/>
        <v>5.9860398282736672E-5</v>
      </c>
      <c r="CQ221" s="12"/>
      <c r="CR221" s="11">
        <f t="shared" si="1868"/>
        <v>6.8450912711260286E-5</v>
      </c>
      <c r="CS221" s="10">
        <f t="shared" si="1869"/>
        <v>92.390648546387581</v>
      </c>
      <c r="CT221" s="9">
        <f t="shared" si="1870"/>
        <v>92.805731078207188</v>
      </c>
      <c r="CU221" s="9">
        <f t="shared" si="882"/>
        <v>91.698753883840808</v>
      </c>
      <c r="CV221" s="97">
        <f t="shared" si="1208"/>
        <v>92.252242481023998</v>
      </c>
      <c r="CW221" s="15">
        <f t="shared" si="1871"/>
        <v>6.8372033069541031E-5</v>
      </c>
      <c r="CX221" s="12"/>
      <c r="CY221" s="11">
        <f t="shared" si="1210"/>
        <v>7.6962851813285244E-5</v>
      </c>
      <c r="CZ221" s="10">
        <f t="shared" si="1211"/>
        <v>92.321571901489207</v>
      </c>
      <c r="DA221" s="9">
        <f t="shared" si="883"/>
        <v>92.805561087892514</v>
      </c>
      <c r="DB221" s="9">
        <f t="shared" si="884"/>
        <v>91.560951134339888</v>
      </c>
      <c r="DC221" s="97">
        <f t="shared" si="1212"/>
        <v>92.183256111116208</v>
      </c>
      <c r="DD221" s="15">
        <f t="shared" si="1213"/>
        <v>7.6872869049201422E-5</v>
      </c>
      <c r="DE221" s="12"/>
      <c r="DF221" s="11">
        <f t="shared" si="1214"/>
        <v>8.546398486162169E-5</v>
      </c>
      <c r="DG221" s="10">
        <f t="shared" si="1215"/>
        <v>92.252537725088729</v>
      </c>
      <c r="DH221" s="9">
        <f t="shared" si="885"/>
        <v>92.805346199295698</v>
      </c>
      <c r="DI221" s="9">
        <f t="shared" si="886"/>
        <v>91.423282744053623</v>
      </c>
      <c r="DJ221" s="97">
        <f t="shared" si="1216"/>
        <v>92.11431447167466</v>
      </c>
      <c r="DK221" s="15">
        <f t="shared" si="1217"/>
        <v>8.5362633256507914E-5</v>
      </c>
      <c r="DL221" s="12"/>
      <c r="DM221" s="11">
        <f t="shared" si="1218"/>
        <v>9.3954037933751452E-5</v>
      </c>
      <c r="DN221" s="10">
        <f t="shared" si="1219"/>
        <v>92.183543032511437</v>
      </c>
      <c r="DO221" s="9">
        <f t="shared" si="887"/>
        <v>92.805081225579201</v>
      </c>
      <c r="DP221" s="9">
        <f t="shared" si="888"/>
        <v>91.285747907476377</v>
      </c>
      <c r="DQ221" s="97">
        <f t="shared" si="1220"/>
        <v>92.045414566527796</v>
      </c>
      <c r="DR221" s="15">
        <f t="shared" si="1221"/>
        <v>9.3841055080127835E-5</v>
      </c>
      <c r="DS221" s="12"/>
      <c r="DT221" s="11">
        <f t="shared" si="1222"/>
        <v>1.0243273943376084E-4</v>
      </c>
      <c r="DU221" s="10">
        <f t="shared" si="1223"/>
        <v>92.114584842162884</v>
      </c>
      <c r="DV221" s="9">
        <f t="shared" si="889"/>
        <v>92.804761002260705</v>
      </c>
      <c r="DW221" s="9">
        <f t="shared" si="890"/>
        <v>91.14834580296754</v>
      </c>
      <c r="DX221" s="97">
        <f t="shared" si="1224"/>
        <v>91.976553402614115</v>
      </c>
      <c r="DY221" s="15">
        <f t="shared" si="1225"/>
        <v>1.023078662860692E-4</v>
      </c>
      <c r="DZ221" s="12"/>
      <c r="EA221" s="11">
        <f t="shared" si="1226"/>
        <v>1.1089982011645891E-4</v>
      </c>
      <c r="EB221" s="10">
        <f t="shared" si="1227"/>
        <v>92.045660175966532</v>
      </c>
      <c r="EC221" s="9">
        <f t="shared" si="891"/>
        <v>92.80438038783528</v>
      </c>
      <c r="ED221" s="9">
        <f t="shared" si="892"/>
        <v>91.011075593007277</v>
      </c>
      <c r="EE221" s="97">
        <f t="shared" si="1228"/>
        <v>91.907727990421279</v>
      </c>
      <c r="EF221" s="15">
        <f t="shared" si="1229"/>
        <v>1.1076280104029453E-4</v>
      </c>
      <c r="EG221" s="12"/>
      <c r="EH221" s="11">
        <f t="shared" si="1230"/>
        <v>1.1935501311066355E-4</v>
      </c>
      <c r="EI221" s="10">
        <f t="shared" si="1231"/>
        <v>91.97676605979845</v>
      </c>
      <c r="EJ221" s="9">
        <f t="shared" si="893"/>
        <v>92.803934264387763</v>
      </c>
      <c r="EK221" s="9">
        <f t="shared" si="894"/>
        <v>90.873936424456602</v>
      </c>
      <c r="EL221" s="97">
        <f t="shared" si="1232"/>
        <v>91.838935344422183</v>
      </c>
      <c r="EM221" s="15">
        <f t="shared" si="1233"/>
        <v>1.1920559593049902E-4</v>
      </c>
      <c r="EN221" s="12"/>
      <c r="EO221" s="11">
        <f t="shared" si="1234"/>
        <v>1.2779805394165202E-4</v>
      </c>
      <c r="EP221" s="10">
        <f t="shared" si="1235"/>
        <v>91.907899523919212</v>
      </c>
      <c r="EQ221" s="9">
        <f t="shared" si="895"/>
        <v>92.803417538195276</v>
      </c>
      <c r="ER221" s="9">
        <f t="shared" si="896"/>
        <v>90.736927428819385</v>
      </c>
      <c r="ES221" s="97">
        <f t="shared" si="1236"/>
        <v>91.770172483507338</v>
      </c>
      <c r="ET221" s="15">
        <f t="shared" si="1237"/>
        <v>1.2763598998712862E-4</v>
      </c>
      <c r="EU221" s="12"/>
      <c r="EV221" s="11">
        <f t="shared" si="1238"/>
        <v>1.3622868055287416E-4</v>
      </c>
      <c r="EW221" s="10">
        <f t="shared" si="1239"/>
        <v>91.839057603401841</v>
      </c>
      <c r="EX221" s="9">
        <f t="shared" si="897"/>
        <v>92.80282514031984</v>
      </c>
      <c r="EY221" s="9">
        <f t="shared" si="898"/>
        <v>90.600047722508663</v>
      </c>
      <c r="EZ221" s="97">
        <f t="shared" si="1240"/>
        <v>91.701436431414251</v>
      </c>
      <c r="FA221" s="15">
        <f t="shared" si="1241"/>
        <v>1.3605372470354315E-4</v>
      </c>
      <c r="FB221" s="12"/>
      <c r="FC221" s="11">
        <f t="shared" si="1242"/>
        <v>1.4464663332680201E-4</v>
      </c>
      <c r="FD221" s="10">
        <f t="shared" si="1243"/>
        <v>91.77023733855691</v>
      </c>
      <c r="FE221" s="9">
        <f t="shared" si="899"/>
        <v>92.802152027190914</v>
      </c>
      <c r="FF221" s="9">
        <f t="shared" si="900"/>
        <v>90.463296407115038</v>
      </c>
      <c r="FG221" s="97">
        <f t="shared" si="1244"/>
        <v>91.632724217152969</v>
      </c>
      <c r="FH221" s="15">
        <f t="shared" si="1245"/>
        <v>1.4445854405541075E-4</v>
      </c>
      <c r="FI221" s="12"/>
      <c r="FJ221" s="11">
        <f t="shared" si="1246"/>
        <v>1.5305165510503675E-4</v>
      </c>
      <c r="FK221" s="10">
        <f t="shared" si="1247"/>
        <v>91.701435775353673</v>
      </c>
      <c r="FL221" s="9">
        <f t="shared" si="901"/>
        <v>92.801393181177872</v>
      </c>
      <c r="FM221" s="9">
        <f t="shared" si="902"/>
        <v>90.32667256967909</v>
      </c>
      <c r="FN221" s="97">
        <f t="shared" si="1248"/>
        <v>91.564032875428481</v>
      </c>
      <c r="FO221" s="15">
        <f t="shared" si="1249"/>
        <v>1.528501945192453E-4</v>
      </c>
      <c r="FP221" s="12"/>
      <c r="FQ221" s="11">
        <f t="shared" si="1250"/>
        <v>1.6144349120755737E-4</v>
      </c>
      <c r="FR221" s="10">
        <f t="shared" si="1251"/>
        <v>91.632649965838084</v>
      </c>
      <c r="FS221" s="9">
        <f t="shared" si="903"/>
        <v>92.800543611152278</v>
      </c>
      <c r="FT221" s="9">
        <f t="shared" si="904"/>
        <v>90.190175282964631</v>
      </c>
      <c r="FU221" s="97">
        <f t="shared" si="1252"/>
        <v>91.495359447058462</v>
      </c>
      <c r="FV221" s="15">
        <f t="shared" si="1253"/>
        <v>1.6122842509026122E-4</v>
      </c>
      <c r="FW221" s="12"/>
      <c r="FX221" s="11">
        <f t="shared" si="1254"/>
        <v>1.6982188945128618E-4</v>
      </c>
      <c r="FY221" s="10">
        <f t="shared" si="1255"/>
        <v>91.563876968546154</v>
      </c>
      <c r="FZ221" s="9">
        <f t="shared" si="905"/>
        <v>92.799598353039869</v>
      </c>
      <c r="GA221" s="9">
        <f t="shared" si="906"/>
        <v>90.053803605737258</v>
      </c>
      <c r="GB221" s="97">
        <f t="shared" si="1256"/>
        <v>91.426700979388556</v>
      </c>
      <c r="GC221" s="15">
        <f t="shared" si="1257"/>
        <v>1.6959298729925934E-4</v>
      </c>
      <c r="GD221" s="12"/>
      <c r="GE221" s="11">
        <f t="shared" si="1258"/>
        <v>1.7818660016770152E-4</v>
      </c>
      <c r="GF221" s="10">
        <f t="shared" si="1259"/>
        <v>91.495113848914812</v>
      </c>
      <c r="GG221" s="9">
        <f t="shared" si="907"/>
        <v>92.798552470362281</v>
      </c>
      <c r="GH221" s="9">
        <f t="shared" si="908"/>
        <v>89.917556583042099</v>
      </c>
      <c r="GI221" s="97">
        <f t="shared" si="1260"/>
        <v>91.35805452670219</v>
      </c>
      <c r="GJ221" s="15">
        <f t="shared" si="1261"/>
        <v>1.7794363522892262E-4</v>
      </c>
      <c r="GK221" s="12"/>
      <c r="GL221" s="11">
        <f t="shared" si="1872"/>
        <v>1.8653737621987258E-4</v>
      </c>
      <c r="GM221" s="10">
        <f t="shared" si="1873"/>
        <v>91.426357679687186</v>
      </c>
      <c r="GN221" s="9">
        <f t="shared" si="909"/>
        <v>92.797401054768329</v>
      </c>
      <c r="GO221" s="9">
        <f t="shared" si="1885"/>
        <v>89.781433246486387</v>
      </c>
      <c r="GP221" s="115">
        <f t="shared" si="1264"/>
        <v>91.289417150627358</v>
      </c>
      <c r="GQ221" s="15">
        <f t="shared" si="1874"/>
        <v>1.8628012552919399E-4</v>
      </c>
      <c r="GR221" s="12"/>
      <c r="GS221" s="11">
        <f t="shared" si="1266"/>
        <v>1.9487397301855874E-4</v>
      </c>
      <c r="GT221" s="10">
        <f t="shared" si="1267"/>
        <v>91.357605541315081</v>
      </c>
      <c r="GU221" s="9">
        <f t="shared" si="911"/>
        <v>92.796139226554928</v>
      </c>
      <c r="GV221" s="9">
        <f t="shared" si="1886"/>
        <v>89.645432614523742</v>
      </c>
      <c r="GW221" s="115">
        <f t="shared" si="1268"/>
        <v>91.220785920539328</v>
      </c>
      <c r="GX221" s="15">
        <f t="shared" si="1269"/>
        <v>1.9460221743188014E-4</v>
      </c>
      <c r="GY221" s="12"/>
      <c r="GZ221" s="11">
        <f t="shared" si="1270"/>
        <v>2.0319614853756099E-4</v>
      </c>
      <c r="HA221" s="10">
        <f t="shared" si="1271"/>
        <v>91.288854522357099</v>
      </c>
      <c r="HB221" s="9">
        <f t="shared" si="913"/>
        <v>92.794762135177422</v>
      </c>
      <c r="HC221" s="9">
        <f t="shared" si="914"/>
        <v>89.509553692739232</v>
      </c>
      <c r="HD221" s="97">
        <f t="shared" si="1272"/>
        <v>91.15215791395832</v>
      </c>
      <c r="HE221" s="15">
        <f t="shared" si="1273"/>
        <v>2.0290967276456674E-4</v>
      </c>
      <c r="HF221" s="12"/>
      <c r="HG221" s="11">
        <f t="shared" si="1274"/>
        <v>2.115036633283871E-4</v>
      </c>
      <c r="HH221" s="10">
        <f t="shared" si="1275"/>
        <v>91.220101719871863</v>
      </c>
      <c r="HI221" s="9">
        <f t="shared" si="915"/>
        <v>92.793264959749479</v>
      </c>
      <c r="HJ221" s="9">
        <f t="shared" si="916"/>
        <v>89.373795474137793</v>
      </c>
      <c r="HK221" s="97">
        <f t="shared" si="1276"/>
        <v>91.083530216943643</v>
      </c>
      <c r="HL221" s="15">
        <f t="shared" si="1277"/>
        <v>2.1120225596368288E-4</v>
      </c>
      <c r="HM221" s="12"/>
      <c r="HN221" s="11">
        <f t="shared" si="1278"/>
        <v>2.1979628053405643E-4</v>
      </c>
      <c r="HO221" s="10">
        <f t="shared" si="1279"/>
        <v>91.151344239807671</v>
      </c>
      <c r="HP221" s="9">
        <f t="shared" si="917"/>
        <v>92.791642909532356</v>
      </c>
      <c r="HQ221" s="9">
        <f t="shared" si="1887"/>
        <v>89.238156939433779</v>
      </c>
      <c r="HR221" s="115">
        <f t="shared" si="1280"/>
        <v>91.014899924483075</v>
      </c>
      <c r="HS221" s="15">
        <f t="shared" si="1281"/>
        <v>2.1947973408683992E-4</v>
      </c>
      <c r="HT221" s="12"/>
      <c r="HU221" s="11">
        <f t="shared" si="1672"/>
        <v>2.2807376590218686E-4</v>
      </c>
      <c r="HV221" s="10">
        <f t="shared" si="1282"/>
        <v>91.082579197387417</v>
      </c>
      <c r="HW221" s="9">
        <f t="shared" si="1888"/>
        <v>92.78989122441358</v>
      </c>
      <c r="HX221" s="9">
        <f t="shared" si="920"/>
        <v>89.102637057341823</v>
      </c>
      <c r="HY221" s="115">
        <f t="shared" si="1283"/>
        <v>90.946264140877702</v>
      </c>
      <c r="HZ221" s="15">
        <f t="shared" si="1284"/>
        <v>2.2774187682442277E-4</v>
      </c>
      <c r="IA221" s="12"/>
      <c r="IB221" s="11">
        <f t="shared" si="1673"/>
        <v>2.3633588779735853E-4</v>
      </c>
      <c r="IC221" s="10">
        <f t="shared" si="1285"/>
        <v>91.013803717488827</v>
      </c>
      <c r="ID221" s="9">
        <f t="shared" si="1889"/>
        <v>92.788005175375005</v>
      </c>
      <c r="IE221" s="9">
        <f t="shared" si="922"/>
        <v>88.967234784870215</v>
      </c>
      <c r="IF221" s="115">
        <f t="shared" si="1286"/>
        <v>90.877619980122603</v>
      </c>
      <c r="IG221" s="15">
        <f t="shared" si="1287"/>
        <v>2.3598845651038442E-4</v>
      </c>
      <c r="IH221" s="12"/>
      <c r="II221" s="11">
        <f t="shared" si="1674"/>
        <v>2.4458241721264727E-4</v>
      </c>
      <c r="IJ221" s="10">
        <f t="shared" si="1288"/>
        <v>90.945014935020666</v>
      </c>
      <c r="IK221" s="9">
        <f t="shared" si="1890"/>
        <v>92.785980064950181</v>
      </c>
      <c r="IL221" s="9">
        <f t="shared" si="924"/>
        <v>88.831949067614715</v>
      </c>
      <c r="IM221" s="115">
        <f t="shared" si="1289"/>
        <v>90.808964566282441</v>
      </c>
      <c r="IN221" s="15">
        <f t="shared" si="1290"/>
        <v>2.4421924813234659E-4</v>
      </c>
      <c r="IO221" s="12"/>
      <c r="IP221" s="11">
        <f t="shared" si="1675"/>
        <v>2.5281312778049583E-4</v>
      </c>
      <c r="IQ221" s="10">
        <f t="shared" si="1291"/>
        <v>90.876209995293806</v>
      </c>
      <c r="IR221" s="9">
        <f t="shared" si="1891"/>
        <v>92.783811227671066</v>
      </c>
      <c r="IS221" s="9">
        <f t="shared" si="926"/>
        <v>88.696778840053241</v>
      </c>
      <c r="IT221" s="115">
        <f t="shared" si="1292"/>
        <v>90.740295033862154</v>
      </c>
      <c r="IU221" s="15">
        <f t="shared" si="1293"/>
        <v>2.5243402934099155E-4</v>
      </c>
      <c r="IV221" s="12"/>
      <c r="IW221" s="11">
        <f t="shared" si="1676"/>
        <v>2.6102779578286077E-4</v>
      </c>
      <c r="IX221" s="10">
        <f t="shared" si="1294"/>
        <v>90.807386054387379</v>
      </c>
      <c r="IY221" s="9">
        <f t="shared" si="1892"/>
        <v>92.781494030504035</v>
      </c>
      <c r="IZ221" s="9">
        <f t="shared" si="928"/>
        <v>88.561723025843207</v>
      </c>
      <c r="JA221" s="115">
        <f t="shared" si="1295"/>
        <v>90.671608528173621</v>
      </c>
      <c r="JB221" s="15">
        <f t="shared" si="1296"/>
        <v>2.6063258045862692E-4</v>
      </c>
      <c r="JC221" s="12"/>
      <c r="JD221" s="11">
        <f t="shared" si="1677"/>
        <v>2.6922620016053898E-4</v>
      </c>
      <c r="JE221" s="10">
        <f t="shared" si="1297"/>
        <v>90.738540279510914</v>
      </c>
      <c r="JF221" s="9">
        <f t="shared" si="1893"/>
        <v>92.779023873275179</v>
      </c>
      <c r="JG221" s="9">
        <f t="shared" si="930"/>
        <v>88.426780538118891</v>
      </c>
      <c r="JH221" s="115">
        <f t="shared" si="1298"/>
        <v>90.602902205697035</v>
      </c>
      <c r="JI221" s="15">
        <f t="shared" si="1299"/>
        <v>2.6881468448708353E-4</v>
      </c>
      <c r="JJ221" s="12"/>
      <c r="JK221" s="11">
        <f t="shared" si="1678"/>
        <v>2.7740812252183099E-4</v>
      </c>
      <c r="JL221" s="10">
        <f t="shared" si="1300"/>
        <v>90.669669849361128</v>
      </c>
      <c r="JM221" s="9">
        <f t="shared" si="1894"/>
        <v>92.77639618908492</v>
      </c>
      <c r="JN221" s="9">
        <f t="shared" si="932"/>
        <v>88.291950279788978</v>
      </c>
      <c r="JO221" s="115">
        <f t="shared" si="1301"/>
        <v>90.534173234436949</v>
      </c>
      <c r="JP221" s="15">
        <f t="shared" si="1302"/>
        <v>2.7698012711494972E-4</v>
      </c>
      <c r="JQ221" s="12"/>
      <c r="JR221" s="11">
        <f t="shared" si="1679"/>
        <v>2.8557334715053169E-4</v>
      </c>
      <c r="JS221" s="10">
        <f t="shared" si="1303"/>
        <v>90.600771954473458</v>
      </c>
      <c r="JT221" s="9">
        <f t="shared" si="1895"/>
        <v>92.773606444711888</v>
      </c>
      <c r="JU221" s="9">
        <f t="shared" si="934"/>
        <v>88.15723114383546</v>
      </c>
      <c r="JV221" s="115">
        <f t="shared" si="1304"/>
        <v>90.465418794273674</v>
      </c>
      <c r="JW221" s="15">
        <f t="shared" si="1305"/>
        <v>2.8512869672405394E-4</v>
      </c>
      <c r="JX221" s="12"/>
      <c r="JY221" s="11">
        <f t="shared" si="1680"/>
        <v>2.9372166101318217E-4</v>
      </c>
      <c r="JZ221" s="10">
        <f t="shared" si="1306"/>
        <v>90.531843797568882</v>
      </c>
      <c r="KA221" s="9">
        <f t="shared" si="1896"/>
        <v>92.770650141006072</v>
      </c>
      <c r="KB221" s="9">
        <f t="shared" si="936"/>
        <v>88.022622013614267</v>
      </c>
      <c r="KC221" s="115">
        <f t="shared" si="1307"/>
        <v>90.396636077310177</v>
      </c>
      <c r="KD221" s="15">
        <f t="shared" si="1308"/>
        <v>2.9326018439517913E-4</v>
      </c>
      <c r="KE221" s="12"/>
      <c r="KF221" s="11">
        <f t="shared" si="1681"/>
        <v>3.0185285376553865E-4</v>
      </c>
      <c r="KG221" s="10">
        <f t="shared" si="1309"/>
        <v>90.462882593896282</v>
      </c>
      <c r="KH221" s="9">
        <f t="shared" si="1897"/>
        <v>92.767522813271313</v>
      </c>
      <c r="KI221" s="9">
        <f t="shared" si="938"/>
        <v>87.888121763154132</v>
      </c>
      <c r="KJ221" s="115">
        <f t="shared" si="1310"/>
        <v>90.32782228821273</v>
      </c>
      <c r="KK221" s="15">
        <f t="shared" si="1311"/>
        <v>3.0137438391323061E-4</v>
      </c>
      <c r="KL221" s="12"/>
      <c r="KM221" s="11">
        <f t="shared" si="1682"/>
        <v>3.0996671775850222E-4</v>
      </c>
      <c r="KN221" s="10">
        <f t="shared" si="1312"/>
        <v>90.393885571568546</v>
      </c>
      <c r="KO221" s="9">
        <f t="shared" si="1898"/>
        <v>92.764220031637123</v>
      </c>
      <c r="KP221" s="9">
        <f t="shared" si="940"/>
        <v>87.753729257457124</v>
      </c>
      <c r="KQ221" s="115">
        <f t="shared" si="1313"/>
        <v>90.258974644547123</v>
      </c>
      <c r="KR221" s="15">
        <f t="shared" si="1314"/>
        <v>3.0947109177163523E-4</v>
      </c>
      <c r="KS221" s="12"/>
      <c r="KT221" s="11">
        <f t="shared" si="1683"/>
        <v>3.1806304804327129E-4</v>
      </c>
      <c r="KU221" s="10">
        <f t="shared" si="1315"/>
        <v>90.324849971894196</v>
      </c>
      <c r="KV221" s="9">
        <f t="shared" si="1899"/>
        <v>92.760737401419732</v>
      </c>
      <c r="KW221" s="9">
        <f t="shared" si="942"/>
        <v>87.619443352799379</v>
      </c>
      <c r="KX221" s="115">
        <f t="shared" si="1316"/>
        <v>90.190090377109556</v>
      </c>
      <c r="KY221" s="15">
        <f t="shared" si="1317"/>
        <v>3.1755010717606652E-4</v>
      </c>
      <c r="KZ221" s="12"/>
      <c r="LA221" s="11">
        <f t="shared" si="1684"/>
        <v>3.2614164237583553E-4</v>
      </c>
      <c r="LB221" s="10">
        <f t="shared" si="1318"/>
        <v>90.25577304970372</v>
      </c>
      <c r="LC221" s="9">
        <f t="shared" si="1900"/>
        <v>92.75707056347261</v>
      </c>
      <c r="LD221" s="9">
        <f t="shared" si="944"/>
        <v>87.485262897031291</v>
      </c>
      <c r="LE221" s="115">
        <f t="shared" si="1319"/>
        <v>90.121166730251957</v>
      </c>
      <c r="LF221" s="15">
        <f t="shared" si="1320"/>
        <v>3.2561123204755702E-4</v>
      </c>
      <c r="LG221" s="12"/>
      <c r="LH221" s="11">
        <f t="shared" si="1685"/>
        <v>3.3420230122082375E-4</v>
      </c>
      <c r="LI221" s="10">
        <f t="shared" si="1321"/>
        <v>90.186652073670373</v>
      </c>
      <c r="LJ221" s="9">
        <f t="shared" si="1901"/>
        <v>92.753215194526263</v>
      </c>
      <c r="LK221" s="9">
        <f t="shared" si="946"/>
        <v>87.351186729878549</v>
      </c>
      <c r="LL221" s="115">
        <f t="shared" si="1322"/>
        <v>90.052200962202406</v>
      </c>
      <c r="LM221" s="15">
        <f t="shared" si="1323"/>
        <v>3.3365427102489281E-4</v>
      </c>
      <c r="LN221" s="12"/>
      <c r="LO221" s="11">
        <f t="shared" si="1686"/>
        <v>3.4224482775465671E-4</v>
      </c>
      <c r="LP221" s="10">
        <f t="shared" si="1324"/>
        <v>90.117484326626055</v>
      </c>
      <c r="LQ221" s="9">
        <f t="shared" si="1902"/>
        <v>92.749167007517485</v>
      </c>
      <c r="LR221" s="9">
        <f t="shared" si="948"/>
        <v>87.217213683241795</v>
      </c>
      <c r="LS221" s="115">
        <f t="shared" si="1325"/>
        <v>89.98319034537964</v>
      </c>
      <c r="LT221" s="15">
        <f t="shared" si="1326"/>
        <v>3.4167903146643396E-4</v>
      </c>
      <c r="LU221" s="12"/>
      <c r="LV221" s="11">
        <f t="shared" si="1687"/>
        <v>3.5026902786812074E-4</v>
      </c>
      <c r="LW221" s="10">
        <f t="shared" si="1327"/>
        <v>90.04826710587119</v>
      </c>
      <c r="LX221" s="9">
        <f t="shared" si="1903"/>
        <v>92.744921751908038</v>
      </c>
      <c r="LY221" s="9">
        <f t="shared" si="950"/>
        <v>87.083342581497078</v>
      </c>
      <c r="LZ221" s="115">
        <f t="shared" si="1328"/>
        <v>89.914132166702558</v>
      </c>
      <c r="MA221" s="15">
        <f t="shared" si="1329"/>
        <v>3.4968532345124834E-4</v>
      </c>
      <c r="MB221" s="12"/>
      <c r="MC221" s="11">
        <f t="shared" si="1688"/>
        <v>3.5827471016823184E-4</v>
      </c>
      <c r="MD221" s="10">
        <f t="shared" si="1330"/>
        <v>89.97899772347975</v>
      </c>
      <c r="ME221" s="9">
        <f t="shared" si="1904"/>
        <v>92.740475213992767</v>
      </c>
      <c r="MF221" s="9">
        <f t="shared" si="952"/>
        <v>86.949572241795735</v>
      </c>
      <c r="MG221" s="115">
        <f t="shared" si="1331"/>
        <v>89.845023727894244</v>
      </c>
      <c r="MH221" s="15">
        <f t="shared" si="1332"/>
        <v>3.5767295977961745E-4</v>
      </c>
      <c r="MI221" s="12"/>
      <c r="MJ221" s="11">
        <f t="shared" si="1689"/>
        <v>3.6626168597948399E-4</v>
      </c>
      <c r="MK221" s="10">
        <f t="shared" si="1333"/>
        <v>89.909673506598736</v>
      </c>
      <c r="ML221" s="9">
        <f t="shared" si="1905"/>
        <v>92.735823217197265</v>
      </c>
      <c r="MM221" s="9">
        <f t="shared" si="954"/>
        <v>86.815901474362619</v>
      </c>
      <c r="MN221" s="115">
        <f t="shared" si="1334"/>
        <v>89.775862345779942</v>
      </c>
      <c r="MO221" s="15">
        <f t="shared" si="1335"/>
        <v>3.6564175597299768E-4</v>
      </c>
      <c r="MP221" s="12"/>
      <c r="MQ221" s="11">
        <f t="shared" si="1690"/>
        <v>3.7422976934455476E-4</v>
      </c>
      <c r="MR221" s="10">
        <f t="shared" si="1336"/>
        <v>89.840291797741543</v>
      </c>
      <c r="MS221" s="9">
        <f t="shared" si="1906"/>
        <v>92.730961622365072</v>
      </c>
      <c r="MT221" s="9">
        <f t="shared" si="956"/>
        <v>86.682329082796144</v>
      </c>
      <c r="MU221" s="115">
        <f t="shared" si="1337"/>
        <v>89.706645352580608</v>
      </c>
      <c r="MV221" s="15">
        <f t="shared" si="1338"/>
        <v>3.7359153027323558E-4</v>
      </c>
      <c r="MW221" s="12"/>
      <c r="MX221" s="11">
        <f t="shared" si="1691"/>
        <v>3.8217877702423158E-4</v>
      </c>
      <c r="MY221" s="10">
        <f t="shared" si="1339"/>
        <v>89.770849955077068</v>
      </c>
      <c r="MZ221" s="9">
        <f t="shared" si="1907"/>
        <v>92.725886328034477</v>
      </c>
      <c r="NA221" s="9">
        <f t="shared" si="1908"/>
        <v>86.54885386436419</v>
      </c>
      <c r="NB221" s="115">
        <f t="shared" si="1340"/>
        <v>89.637370096199334</v>
      </c>
      <c r="NC221" s="15">
        <f t="shared" si="1341"/>
        <v>3.8152210364137952E-4</v>
      </c>
      <c r="ND221" s="12"/>
      <c r="NE221" s="11">
        <f t="shared" si="1692"/>
        <v>3.9010852849695877E-4</v>
      </c>
      <c r="NF221" s="10">
        <f t="shared" si="1342"/>
        <v>89.701345352711542</v>
      </c>
      <c r="NG221" s="9">
        <f t="shared" si="959"/>
        <v>92.720593270704967</v>
      </c>
      <c r="NH221" s="9">
        <f t="shared" si="1909"/>
        <v>86.415474610302638</v>
      </c>
      <c r="NI221" s="115">
        <f t="shared" si="1343"/>
        <v>89.568033940503796</v>
      </c>
      <c r="NJ221" s="15">
        <f t="shared" si="1344"/>
        <v>3.8943329975570285E-4</v>
      </c>
      <c r="NK221" s="12"/>
      <c r="NL221" s="11">
        <f t="shared" si="1693"/>
        <v>3.9801884595757909E-4</v>
      </c>
      <c r="NM221" s="10">
        <f t="shared" si="1345"/>
        <v>89.631775380966474</v>
      </c>
      <c r="NN221" s="9">
        <f t="shared" si="961"/>
        <v>92.715078425093381</v>
      </c>
      <c r="NO221" s="9">
        <f t="shared" si="1910"/>
        <v>86.28219010611005</v>
      </c>
      <c r="NP221" s="115">
        <f t="shared" si="1346"/>
        <v>89.498634265601709</v>
      </c>
      <c r="NQ221" s="15">
        <f t="shared" si="1347"/>
        <v>3.9732494500932031E-4</v>
      </c>
      <c r="NR221" s="12"/>
      <c r="NS221" s="11">
        <f t="shared" si="1694"/>
        <v>4.0590955431565878E-4</v>
      </c>
      <c r="NT221" s="10">
        <f t="shared" si="1348"/>
        <v>89.562137446649572</v>
      </c>
      <c r="NU221" s="9">
        <f t="shared" si="963"/>
        <v>92.709337804379814</v>
      </c>
      <c r="NV221" s="9">
        <f t="shared" si="1911"/>
        <v>86.148999131843567</v>
      </c>
      <c r="NW221" s="115">
        <f t="shared" si="1349"/>
        <v>89.429168468111698</v>
      </c>
      <c r="NX221" s="15">
        <f t="shared" si="1350"/>
        <v>4.0519686850710345E-4</v>
      </c>
      <c r="NY221" s="12"/>
      <c r="NZ221" s="11">
        <f t="shared" si="1695"/>
        <v>4.1378048119311263E-4</v>
      </c>
      <c r="OA221" s="10">
        <f t="shared" si="1351"/>
        <v>89.492428973321125</v>
      </c>
      <c r="OB221" s="9">
        <f t="shared" si="965"/>
        <v>92.703367460443403</v>
      </c>
      <c r="OC221" s="9">
        <f t="shared" si="1912"/>
        <v>86.015900462411949</v>
      </c>
      <c r="OD221" s="115">
        <f t="shared" si="1352"/>
        <v>89.359633961427676</v>
      </c>
      <c r="OE221" s="15">
        <f t="shared" si="1353"/>
        <v>4.1304890206214867E-4</v>
      </c>
      <c r="OF221" s="12"/>
      <c r="OG221" s="11">
        <f t="shared" si="1696"/>
        <v>4.2163145692135817E-4</v>
      </c>
      <c r="OH221" s="10">
        <f t="shared" si="1354"/>
        <v>89.422647401553903</v>
      </c>
      <c r="OI221" s="9">
        <f t="shared" si="967"/>
        <v>92.697163484087895</v>
      </c>
      <c r="OJ221" s="9">
        <f t="shared" si="1913"/>
        <v>85.882892867868094</v>
      </c>
      <c r="OK221" s="115">
        <f t="shared" si="1355"/>
        <v>89.290028175977994</v>
      </c>
      <c r="OL221" s="15">
        <f t="shared" si="1356"/>
        <v>4.2088088019162916E-4</v>
      </c>
      <c r="OM221" s="12"/>
      <c r="ON221" s="11">
        <f t="shared" si="1697"/>
        <v>4.2946231453788226E-4</v>
      </c>
      <c r="OO221" s="10">
        <f t="shared" si="1357"/>
        <v>89.352790189187715</v>
      </c>
      <c r="OP221" s="9">
        <f t="shared" si="969"/>
        <v>92.690722005257257</v>
      </c>
      <c r="OQ221" s="9">
        <f t="shared" si="1914"/>
        <v>85.749975113700515</v>
      </c>
      <c r="OR221" s="115">
        <f t="shared" si="1358"/>
        <v>89.220348559478879</v>
      </c>
      <c r="OS221" s="15">
        <f t="shared" si="1359"/>
        <v>4.2869264011212183E-4</v>
      </c>
      <c r="OT221" s="12"/>
      <c r="OU221" s="11">
        <f t="shared" si="1698"/>
        <v>4.3727288978223319E-4</v>
      </c>
      <c r="OV221" s="10">
        <f t="shared" si="1360"/>
        <v>89.28285481157846</v>
      </c>
      <c r="OW221" s="9">
        <f t="shared" si="971"/>
        <v>92.684039193241276</v>
      </c>
      <c r="OX221" s="9">
        <f t="shared" si="1915"/>
        <v>85.61714596112239</v>
      </c>
      <c r="OY221" s="115">
        <f t="shared" si="1361"/>
        <v>89.15059257718184</v>
      </c>
      <c r="OZ221" s="15">
        <f t="shared" si="1362"/>
        <v>4.364840217344427E-4</v>
      </c>
      <c r="PA221" s="12"/>
      <c r="PB221" s="11">
        <f t="shared" si="1699"/>
        <v>4.450630210915443E-4</v>
      </c>
      <c r="PC221" s="10">
        <f t="shared" si="1363"/>
        <v>89.21283876184097</v>
      </c>
      <c r="PD221" s="9">
        <f t="shared" si="973"/>
        <v>92.677111256871228</v>
      </c>
      <c r="PE221" s="9">
        <f t="shared" si="1916"/>
        <v>85.484404167359585</v>
      </c>
      <c r="PF221" s="115">
        <f t="shared" si="1364"/>
        <v>89.0807577121154</v>
      </c>
      <c r="PG221" s="15">
        <f t="shared" si="1365"/>
        <v>4.4425486765795768E-4</v>
      </c>
      <c r="PH221" s="12"/>
      <c r="PI221" s="11">
        <f t="shared" si="1700"/>
        <v>4.5283254959550113E-4</v>
      </c>
      <c r="PJ221" s="10">
        <f t="shared" si="1366"/>
        <v>89.142739551086407</v>
      </c>
      <c r="PK221" s="9">
        <f t="shared" si="975"/>
        <v>92.669934444705746</v>
      </c>
      <c r="PL221" s="9">
        <f t="shared" si="1917"/>
        <v>85.351748485937463</v>
      </c>
      <c r="PM221" s="115">
        <f t="shared" si="1367"/>
        <v>89.010841465321604</v>
      </c>
      <c r="PN221" s="15">
        <f t="shared" si="1368"/>
        <v>4.5200502316432588E-4</v>
      </c>
      <c r="PO221" s="12"/>
      <c r="PP221" s="11">
        <f t="shared" si="1701"/>
        <v>4.6058131911077139E-4</v>
      </c>
      <c r="PQ221" s="10">
        <f t="shared" si="1369"/>
        <v>89.07255470865411</v>
      </c>
      <c r="PR221" s="9">
        <f t="shared" si="977"/>
        <v>92.662505045206942</v>
      </c>
      <c r="PS221" s="9">
        <f t="shared" si="1918"/>
        <v>85.219177666965194</v>
      </c>
      <c r="PT221" s="115">
        <f t="shared" si="1370"/>
        <v>88.940841356086068</v>
      </c>
      <c r="PU221" s="15">
        <f t="shared" si="1371"/>
        <v>4.5973433621083944E-4</v>
      </c>
      <c r="PV221" s="12"/>
      <c r="PW221" s="11">
        <f t="shared" si="1702"/>
        <v>4.6830917613496602E-4</v>
      </c>
      <c r="PX221" s="10">
        <f t="shared" si="1372"/>
        <v>89.002281782337377</v>
      </c>
      <c r="PY221" s="9">
        <f t="shared" si="979"/>
        <v>92.65481938690678</v>
      </c>
      <c r="PZ221" s="9">
        <f t="shared" si="1919"/>
        <v>85.086690457418044</v>
      </c>
      <c r="QA221" s="115">
        <f t="shared" si="1373"/>
        <v>88.870754922162405</v>
      </c>
      <c r="QB221" s="15">
        <f t="shared" si="1374"/>
        <v>4.6744265742325092E-4</v>
      </c>
      <c r="QC221" s="12"/>
      <c r="QD221" s="11">
        <f t="shared" si="1703"/>
        <v>4.7601596984013375E-4</v>
      </c>
      <c r="QE221" s="10">
        <f t="shared" si="1375"/>
        <v>88.931918338603381</v>
      </c>
      <c r="QF221" s="9">
        <f t="shared" si="981"/>
        <v>92.646873838563991</v>
      </c>
      <c r="QG221" s="9">
        <f t="shared" si="1920"/>
        <v>84.95428560141913</v>
      </c>
      <c r="QH221" s="115">
        <f t="shared" si="1376"/>
        <v>88.800579719991561</v>
      </c>
      <c r="QI221" s="15">
        <f t="shared" si="1377"/>
        <v>4.7512984008806321E-4</v>
      </c>
      <c r="QJ221" s="12"/>
      <c r="QK221" s="11">
        <f t="shared" si="1704"/>
        <v>4.8370155206568099E-4</v>
      </c>
      <c r="QL221" s="10">
        <f t="shared" si="1378"/>
        <v>88.861461962808022</v>
      </c>
      <c r="QM221" s="9">
        <f t="shared" si="983"/>
        <v>92.638664809311322</v>
      </c>
      <c r="QN221" s="9">
        <f t="shared" si="1921"/>
        <v>84.821961840517375</v>
      </c>
      <c r="QO221" s="115">
        <f t="shared" si="1379"/>
        <v>88.730313324914349</v>
      </c>
      <c r="QP221" s="15">
        <f t="shared" si="1380"/>
        <v>4.8279574014446487E-4</v>
      </c>
      <c r="QQ221" s="12"/>
      <c r="QR221" s="11">
        <f t="shared" si="1705"/>
        <v>4.9136577731092386E-4</v>
      </c>
      <c r="QS221" s="10">
        <f t="shared" si="1381"/>
        <v>88.790910259404171</v>
      </c>
      <c r="QT221" s="9">
        <f t="shared" si="985"/>
        <v>92.630188748793501</v>
      </c>
      <c r="QU221" s="9">
        <f t="shared" si="1922"/>
        <v>84.689717913964344</v>
      </c>
      <c r="QV221" s="115">
        <f t="shared" si="1382"/>
        <v>88.659953331378915</v>
      </c>
      <c r="QW221" s="15">
        <f t="shared" si="1383"/>
        <v>4.9044021617574438E-4</v>
      </c>
      <c r="QX221" s="12"/>
      <c r="QY221" s="11">
        <f t="shared" si="1706"/>
        <v>4.9900850272713195E-4</v>
      </c>
      <c r="QZ221" s="10">
        <f t="shared" si="1384"/>
        <v>88.720260852144619</v>
      </c>
      <c r="RA221" s="9">
        <f t="shared" si="987"/>
        <v>92.621442147295781</v>
      </c>
      <c r="RB221" s="9">
        <f t="shared" si="1923"/>
        <v>84.557552558989244</v>
      </c>
      <c r="RC221" s="115">
        <f t="shared" si="1385"/>
        <v>88.589497353142519</v>
      </c>
      <c r="RD221" s="15">
        <f t="shared" si="1386"/>
        <v>4.9806312940024408E-4</v>
      </c>
      <c r="RE221" s="12"/>
      <c r="RF221" s="11">
        <f t="shared" si="1707"/>
        <v>5.0662958810908333E-4</v>
      </c>
      <c r="RG221" s="10">
        <f t="shared" si="1387"/>
        <v>88.649511384279492</v>
      </c>
      <c r="RH221" s="9">
        <f t="shared" si="989"/>
        <v>92.612421535863291</v>
      </c>
      <c r="RI221" s="9">
        <f t="shared" si="1924"/>
        <v>84.425464511070317</v>
      </c>
      <c r="RJ221" s="115">
        <f t="shared" si="1388"/>
        <v>88.518943023466804</v>
      </c>
      <c r="RK221" s="15">
        <f t="shared" si="1389"/>
        <v>5.05664343661981E-4</v>
      </c>
      <c r="RL221" s="12"/>
      <c r="RM221" s="11">
        <f t="shared" si="1708"/>
        <v>5.1422889588627807E-4</v>
      </c>
      <c r="RN221" s="10">
        <f t="shared" si="1390"/>
        <v>88.578659518747216</v>
      </c>
      <c r="RO221" s="9">
        <f t="shared" si="991"/>
        <v>92.603123486411206</v>
      </c>
      <c r="RP221" s="9">
        <f t="shared" si="1925"/>
        <v>84.293452504205391</v>
      </c>
      <c r="RQ221" s="115">
        <f t="shared" si="1391"/>
        <v>88.448287995308306</v>
      </c>
      <c r="RR221" s="15">
        <f t="shared" si="1392"/>
        <v>5.1324372542072309E-4</v>
      </c>
      <c r="RS221" s="12"/>
      <c r="RT221" s="11">
        <f t="shared" si="1709"/>
        <v>5.218062911136154E-4</v>
      </c>
      <c r="RU221" s="10">
        <f t="shared" si="1393"/>
        <v>88.507702938360524</v>
      </c>
      <c r="RV221" s="9">
        <f t="shared" si="993"/>
        <v>92.593544611825919</v>
      </c>
      <c r="RW221" s="9">
        <f t="shared" si="1926"/>
        <v>84.161515271179098</v>
      </c>
      <c r="RX221" s="115">
        <f t="shared" si="1394"/>
        <v>88.377529941502502</v>
      </c>
      <c r="RY221" s="15">
        <f t="shared" si="1395"/>
        <v>5.2080114374175156E-4</v>
      </c>
      <c r="RZ221" s="12"/>
      <c r="SA221" s="11">
        <f t="shared" si="1710"/>
        <v>5.2936164146171198E-4</v>
      </c>
      <c r="SB221" s="10">
        <f t="shared" si="1396"/>
        <v>88.436639345986293</v>
      </c>
      <c r="SC221" s="9">
        <f t="shared" si="995"/>
        <v>92.58368156605718</v>
      </c>
      <c r="SD221" s="9">
        <f t="shared" si="1927"/>
        <v>84.029651543827612</v>
      </c>
      <c r="SE221" s="115">
        <f t="shared" si="1397"/>
        <v>88.306666554942396</v>
      </c>
      <c r="SF221" s="15">
        <f t="shared" si="1398"/>
        <v>5.2833647028518202E-4</v>
      </c>
      <c r="SG221" s="12"/>
      <c r="SH221" s="11">
        <f t="shared" si="1711"/>
        <v>5.3689481720681708E-4</v>
      </c>
      <c r="SI221" s="10">
        <f t="shared" si="1399"/>
        <v>88.365466464719646</v>
      </c>
      <c r="SJ221" s="9">
        <f t="shared" si="997"/>
        <v>92.573531044201459</v>
      </c>
      <c r="SK221" s="9">
        <f t="shared" si="1928"/>
        <v>83.8978600533014</v>
      </c>
      <c r="SL221" s="115">
        <f t="shared" si="1400"/>
        <v>88.235695548751437</v>
      </c>
      <c r="SM221" s="15">
        <f t="shared" si="1401"/>
        <v>5.3584957929490222E-4</v>
      </c>
      <c r="SN221" s="12"/>
      <c r="SO221" s="11">
        <f t="shared" si="1712"/>
        <v>5.4440569122027977E-4</v>
      </c>
      <c r="SP221" s="10">
        <f t="shared" si="1402"/>
        <v>88.294182038052668</v>
      </c>
      <c r="SQ221" s="9">
        <f t="shared" si="999"/>
        <v>92.563089782576469</v>
      </c>
      <c r="SR221" s="9">
        <f t="shared" si="1929"/>
        <v>83.766139530325418</v>
      </c>
      <c r="SS221" s="115">
        <f t="shared" si="1403"/>
        <v>88.164614656450937</v>
      </c>
      <c r="ST221" s="15">
        <f t="shared" si="1404"/>
        <v>5.4334034758709616E-4</v>
      </c>
      <c r="SU221" s="12"/>
      <c r="SV221" s="11">
        <f t="shared" si="1713"/>
        <v>5.5189413895763168E-4</v>
      </c>
      <c r="SW221" s="10">
        <f t="shared" si="1405"/>
        <v>88.222783830037486</v>
      </c>
      <c r="SX221" s="9">
        <f t="shared" si="1001"/>
        <v>92.552354558787144</v>
      </c>
      <c r="SY221" s="9">
        <f t="shared" si="1930"/>
        <v>83.6344887054548</v>
      </c>
      <c r="SZ221" s="115">
        <f t="shared" si="1406"/>
        <v>88.093421632120965</v>
      </c>
      <c r="TA221" s="15">
        <f t="shared" si="1407"/>
        <v>5.5080865453851959E-4</v>
      </c>
      <c r="TB221" s="12"/>
      <c r="TC221" s="11">
        <f t="shared" si="1714"/>
        <v>5.5936003844740288E-4</v>
      </c>
      <c r="TD221" s="10">
        <f t="shared" si="1408"/>
        <v>88.151269625442751</v>
      </c>
      <c r="TE221" s="9">
        <f t="shared" si="1003"/>
        <v>92.541322191782953</v>
      </c>
      <c r="TF221" s="9">
        <f t="shared" si="1931"/>
        <v>83.502906309330911</v>
      </c>
      <c r="TG221" s="115">
        <f t="shared" si="1409"/>
        <v>88.022114250556939</v>
      </c>
      <c r="TH221" s="15">
        <f t="shared" si="1410"/>
        <v>5.5825438207423629E-4</v>
      </c>
      <c r="TI221" s="12"/>
      <c r="TJ221" s="11">
        <f t="shared" si="1715"/>
        <v>5.6680327027936784E-4</v>
      </c>
      <c r="TK221" s="10">
        <f t="shared" si="1411"/>
        <v>88.079637229906083</v>
      </c>
      <c r="TL221" s="9">
        <f t="shared" si="1005"/>
        <v>92.529989541906843</v>
      </c>
      <c r="TM221" s="9">
        <f t="shared" si="1932"/>
        <v>83.371391072931587</v>
      </c>
      <c r="TN221" s="115">
        <f t="shared" si="1412"/>
        <v>87.950690307419222</v>
      </c>
      <c r="TO221" s="15">
        <f t="shared" si="1413"/>
        <v>5.6567741465518443E-4</v>
      </c>
      <c r="TP221" s="12"/>
      <c r="TQ221" s="11">
        <f t="shared" si="1716"/>
        <v>5.7422371759262693E-4</v>
      </c>
      <c r="TR221" s="10">
        <f t="shared" si="1414"/>
        <v>88.007884470079375</v>
      </c>
      <c r="TS221" s="9">
        <f t="shared" si="1007"/>
        <v>92.518353510935825</v>
      </c>
      <c r="TT221" s="9">
        <f t="shared" si="1933"/>
        <v>83.23994172782065</v>
      </c>
      <c r="TU221" s="115">
        <f t="shared" si="1415"/>
        <v>87.879147619378244</v>
      </c>
      <c r="TV221" s="15">
        <f t="shared" si="1416"/>
        <v>5.7307763926526297E-4</v>
      </c>
      <c r="TW221" s="12"/>
      <c r="TX221" s="11">
        <f t="shared" si="1717"/>
        <v>5.8162126606320125E-4</v>
      </c>
      <c r="TY221" s="10">
        <f t="shared" si="1417"/>
        <v>87.936009193769593</v>
      </c>
      <c r="TZ221" s="9">
        <f t="shared" si="1009"/>
        <v>92.506411042113285</v>
      </c>
      <c r="UA221" s="9">
        <f t="shared" si="1934"/>
        <v>83.10855700639307</v>
      </c>
      <c r="UB221" s="115">
        <f t="shared" si="1418"/>
        <v>87.807484024253171</v>
      </c>
      <c r="UC221" s="15">
        <f t="shared" si="1419"/>
        <v>5.804549453981943E-4</v>
      </c>
      <c r="UD221" s="12"/>
      <c r="UE221" s="11">
        <f t="shared" si="1718"/>
        <v>5.8899580389138069E-4</v>
      </c>
      <c r="UF221" s="10">
        <f t="shared" si="1420"/>
        <v>87.864009270073282</v>
      </c>
      <c r="UG221" s="9">
        <f t="shared" si="1011"/>
        <v>92.494159120173265</v>
      </c>
      <c r="UH221" s="9">
        <f t="shared" si="1935"/>
        <v>82.97723564211779</v>
      </c>
      <c r="UI221" s="115">
        <f t="shared" si="1421"/>
        <v>87.735697381145528</v>
      </c>
      <c r="UJ221" s="15">
        <f t="shared" si="1422"/>
        <v>5.8780922504401577E-4</v>
      </c>
      <c r="UK221" s="12"/>
      <c r="UL221" s="11">
        <f t="shared" si="1719"/>
        <v>5.9634722178869657E-4</v>
      </c>
      <c r="UM221" s="10">
        <f t="shared" si="1423"/>
        <v>87.791882589505875</v>
      </c>
      <c r="UN221" s="9">
        <f t="shared" si="1013"/>
        <v>92.481594771356612</v>
      </c>
      <c r="UO221" s="9">
        <f t="shared" si="1936"/>
        <v>82.845976369777901</v>
      </c>
      <c r="UP221" s="115">
        <f t="shared" si="1424"/>
        <v>87.663785570567256</v>
      </c>
      <c r="UQ221" s="15">
        <f t="shared" si="1425"/>
        <v>5.9514037267525716E-4</v>
      </c>
      <c r="UR221" s="12"/>
      <c r="US221" s="11">
        <f t="shared" si="1720"/>
        <v>6.0367541296455439E-4</v>
      </c>
      <c r="UT221" s="10">
        <f t="shared" si="1426"/>
        <v>87.719627064125689</v>
      </c>
      <c r="UU221" s="9">
        <f t="shared" si="1015"/>
        <v>92.468715063419324</v>
      </c>
      <c r="UV221" s="9">
        <f t="shared" si="1937"/>
        <v>82.714777925706869</v>
      </c>
      <c r="UW221" s="115">
        <f t="shared" si="1427"/>
        <v>87.591746494563097</v>
      </c>
      <c r="UX221" s="15">
        <f t="shared" si="1428"/>
        <v>6.024482852328534E-4</v>
      </c>
      <c r="UY221" s="12"/>
      <c r="UZ221" s="11">
        <f t="shared" si="1721"/>
        <v>6.1098027311261792E-4</v>
      </c>
      <c r="VA221" s="10">
        <f t="shared" si="1429"/>
        <v>87.647240627651982</v>
      </c>
      <c r="VB221" s="9">
        <f t="shared" si="1017"/>
        <v>92.455517105633064</v>
      </c>
      <c r="VC221" s="9">
        <f t="shared" si="1938"/>
        <v>82.583639048021993</v>
      </c>
      <c r="VD221" s="115">
        <f t="shared" si="1430"/>
        <v>87.519578076827528</v>
      </c>
      <c r="VE221" s="15">
        <f t="shared" si="1431"/>
        <v>6.0973286211176174E-4</v>
      </c>
      <c r="VF221" s="12"/>
      <c r="VG221" s="11">
        <f t="shared" si="1722"/>
        <v>6.1826170039685547E-4</v>
      </c>
      <c r="VH221" s="10">
        <f t="shared" si="1432"/>
        <v>87.574721235577783</v>
      </c>
      <c r="VI221" s="9">
        <f t="shared" si="1019"/>
        <v>92.441998048777975</v>
      </c>
      <c r="VJ221" s="9">
        <f t="shared" si="1939"/>
        <v>82.452558476855131</v>
      </c>
      <c r="VK221" s="115">
        <f t="shared" si="1433"/>
        <v>87.447278262816553</v>
      </c>
      <c r="VL221" s="15">
        <f t="shared" si="1434"/>
        <v>6.1699400514626725E-4</v>
      </c>
      <c r="VM221" s="12"/>
      <c r="VN221" s="11">
        <f t="shared" si="1723"/>
        <v>6.2551959543728352E-4</v>
      </c>
      <c r="VO221" s="10">
        <f t="shared" si="1435"/>
        <v>87.502066865277513</v>
      </c>
      <c r="VP221" s="9">
        <f t="shared" si="1021"/>
        <v>92.428155085127969</v>
      </c>
      <c r="VQ221" s="9">
        <f t="shared" si="1940"/>
        <v>82.321534954579448</v>
      </c>
      <c r="VR221" s="115">
        <f t="shared" si="1436"/>
        <v>87.374845019853709</v>
      </c>
      <c r="VS221" s="15">
        <f t="shared" si="1437"/>
        <v>6.2423161859506823E-4</v>
      </c>
      <c r="VT221" s="12"/>
      <c r="VU221" s="11">
        <f t="shared" si="1724"/>
        <v>6.327538612954705E-4</v>
      </c>
      <c r="VV221" s="10">
        <f t="shared" si="1438"/>
        <v>87.429275516108845</v>
      </c>
      <c r="VW221" s="9">
        <f t="shared" si="1023"/>
        <v>92.413985448428505</v>
      </c>
      <c r="VX221" s="9">
        <f t="shared" si="1941"/>
        <v>82.190567226033224</v>
      </c>
      <c r="VY221" s="115">
        <f t="shared" si="1439"/>
        <v>87.302276337230865</v>
      </c>
      <c r="VZ221" s="15">
        <f t="shared" si="1440"/>
        <v>6.3144560912608086E-4</v>
      </c>
      <c r="WA221" s="12"/>
      <c r="WB221" s="11">
        <f t="shared" si="1725"/>
        <v>6.3996440345974676E-4</v>
      </c>
      <c r="WC221" s="10">
        <f t="shared" si="1441"/>
        <v>87.356345209509414</v>
      </c>
      <c r="WD221" s="9">
        <f t="shared" si="1025"/>
        <v>92.399486413867095</v>
      </c>
      <c r="WE221" s="9">
        <f t="shared" si="1942"/>
        <v>82.059654038740661</v>
      </c>
      <c r="WF221" s="115">
        <f t="shared" si="1442"/>
        <v>87.229570226303878</v>
      </c>
      <c r="WG221" s="15">
        <f t="shared" si="1443"/>
        <v>6.3863588580097925E-4</v>
      </c>
      <c r="WH221" s="12"/>
      <c r="WI221" s="11">
        <f t="shared" si="1726"/>
        <v>6.4715112983014305E-4</v>
      </c>
      <c r="WJ221" s="10">
        <f t="shared" si="1444"/>
        <v>87.283273989088343</v>
      </c>
      <c r="WK221" s="9">
        <f t="shared" si="1027"/>
        <v>92.384655298036563</v>
      </c>
      <c r="WL221" s="9">
        <f t="shared" si="1943"/>
        <v>81.928794143129409</v>
      </c>
      <c r="WM221" s="115">
        <f t="shared" si="1445"/>
        <v>87.156724720582986</v>
      </c>
      <c r="WN221" s="15">
        <f t="shared" si="1446"/>
        <v>6.4580236005949069E-4</v>
      </c>
      <c r="WO221" s="12"/>
      <c r="WP221" s="11">
        <f t="shared" si="1727"/>
        <v>6.5431395070306858E-4</v>
      </c>
      <c r="WQ221" s="10">
        <f t="shared" si="1447"/>
        <v>87.210059920712538</v>
      </c>
      <c r="WR221" s="9">
        <f t="shared" si="1029"/>
        <v>92.369489458891152</v>
      </c>
      <c r="WS221" s="9">
        <f t="shared" si="1944"/>
        <v>81.797986292743417</v>
      </c>
      <c r="WT221" s="115">
        <f t="shared" si="1448"/>
        <v>87.083737875817292</v>
      </c>
      <c r="WU221" s="15">
        <f t="shared" si="1449"/>
        <v>6.5294494570353732E-4</v>
      </c>
      <c r="WV221" s="12"/>
      <c r="WW221" s="11">
        <f t="shared" si="1728"/>
        <v>6.6145277875581936E-4</v>
      </c>
      <c r="WX221" s="10">
        <f t="shared" si="1450"/>
        <v>87.136701092587145</v>
      </c>
      <c r="WY221" s="9">
        <f t="shared" si="1031"/>
        <v>92.353986295695719</v>
      </c>
      <c r="WZ221" s="9">
        <f t="shared" si="1945"/>
        <v>81.667229244454404</v>
      </c>
      <c r="XA221" s="115">
        <f t="shared" si="1451"/>
        <v>87.010607770075069</v>
      </c>
      <c r="XB221" s="15">
        <f t="shared" si="1452"/>
        <v>6.6006355888103988E-4</v>
      </c>
      <c r="XC221" s="12"/>
      <c r="XD221" s="11">
        <f t="shared" si="1729"/>
        <v>6.6856752903074565E-4</v>
      </c>
      <c r="XE221" s="10">
        <f t="shared" si="1453"/>
        <v>87.063195615331793</v>
      </c>
      <c r="XF221" s="9">
        <f t="shared" si="1033"/>
        <v>92.338143248967981</v>
      </c>
      <c r="XG221" s="9">
        <f t="shared" si="1946"/>
        <v>81.536521758668712</v>
      </c>
      <c r="XH221" s="115">
        <f t="shared" si="1454"/>
        <v>86.93733250381834</v>
      </c>
      <c r="XI221" s="15">
        <f t="shared" si="1455"/>
        <v>6.671581180695711E-4</v>
      </c>
      <c r="XJ221" s="12"/>
      <c r="XK221" s="11">
        <f t="shared" si="1730"/>
        <v>6.7565811891925095E-4</v>
      </c>
      <c r="XL221" s="10">
        <f t="shared" si="1456"/>
        <v>86.989541622051135</v>
      </c>
      <c r="XM221" s="9">
        <f t="shared" si="1035"/>
        <v>92.321957800414054</v>
      </c>
      <c r="XN221" s="9">
        <f t="shared" si="1947"/>
        <v>81.405862599530536</v>
      </c>
      <c r="XO221" s="115">
        <f t="shared" si="1457"/>
        <v>86.863910199972295</v>
      </c>
      <c r="XP221" s="15">
        <f t="shared" si="1458"/>
        <v>6.7422854405981784E-4</v>
      </c>
      <c r="XQ221" s="12"/>
      <c r="XR221" s="11">
        <f t="shared" si="1731"/>
        <v>6.8272446814559283E-4</v>
      </c>
      <c r="XS221" s="10">
        <f t="shared" si="1459"/>
        <v>86.915737268400221</v>
      </c>
      <c r="XT221" s="9">
        <f t="shared" si="1037"/>
        <v>92.305427472857318</v>
      </c>
      <c r="XU221" s="9">
        <f t="shared" si="1948"/>
        <v>81.275250535121998</v>
      </c>
      <c r="XV221" s="115">
        <f t="shared" si="1460"/>
        <v>86.790339003989658</v>
      </c>
      <c r="XW221" s="15">
        <f t="shared" si="1461"/>
        <v>6.8127475993884205E-4</v>
      </c>
      <c r="XX221" s="12"/>
      <c r="XY221" s="11">
        <f t="shared" si="1732"/>
        <v>6.8976649875045854E-4</v>
      </c>
      <c r="XZ221" s="10">
        <f t="shared" si="1462"/>
        <v>86.841780732644963</v>
      </c>
      <c r="YA221" s="9">
        <f t="shared" si="1039"/>
        <v>92.288549830160747</v>
      </c>
      <c r="YB221" s="9">
        <f t="shared" si="1949"/>
        <v>81.144684337660422</v>
      </c>
      <c r="YC221" s="115">
        <f t="shared" si="1463"/>
        <v>86.716617083910592</v>
      </c>
      <c r="YD221" s="15">
        <f t="shared" si="1464"/>
        <v>6.8829669107308691E-4</v>
      </c>
      <c r="YE221" s="12"/>
      <c r="YF221" s="11">
        <f t="shared" si="1733"/>
        <v>6.9678413507428844E-4</v>
      </c>
      <c r="YG221" s="10">
        <f t="shared" si="1465"/>
        <v>86.767670215717999</v>
      </c>
      <c r="YH221" s="9">
        <f t="shared" si="1041"/>
        <v>92.271322477142903</v>
      </c>
      <c r="YI221" s="9">
        <f t="shared" si="1950"/>
        <v>81.014162783690765</v>
      </c>
      <c r="YJ221" s="115">
        <f t="shared" si="1466"/>
        <v>86.642742630416834</v>
      </c>
      <c r="YK221" s="15">
        <f t="shared" si="1467"/>
        <v>6.952942650913117E-4</v>
      </c>
      <c r="YL221" s="12"/>
      <c r="YM221" s="11">
        <f t="shared" si="1734"/>
        <v>7.0377730374050448E-4</v>
      </c>
      <c r="YN221" s="10">
        <f t="shared" si="1468"/>
        <v>86.693403941268912</v>
      </c>
      <c r="YO221" s="9">
        <f t="shared" si="1043"/>
        <v>92.253743059487519</v>
      </c>
      <c r="YP221" s="9">
        <f t="shared" si="1951"/>
        <v>80.88368465427547</v>
      </c>
      <c r="YQ221" s="115">
        <f t="shared" si="1469"/>
        <v>86.568713856881487</v>
      </c>
      <c r="YR221" s="15">
        <f t="shared" si="1470"/>
        <v>7.0226741186727262E-4</v>
      </c>
      <c r="YS221" s="12"/>
      <c r="YT221" s="11">
        <f t="shared" si="1735"/>
        <v>7.1074593363848514E-4</v>
      </c>
      <c r="YU221" s="10">
        <f t="shared" si="1471"/>
        <v>86.618980155710062</v>
      </c>
      <c r="YV221" s="9">
        <f t="shared" si="1045"/>
        <v>92.235809263647027</v>
      </c>
      <c r="YW221" s="9">
        <f t="shared" si="1952"/>
        <v>80.753248735180335</v>
      </c>
      <c r="YX221" s="115">
        <f t="shared" si="1472"/>
        <v>86.494528999413689</v>
      </c>
      <c r="YY221" s="15">
        <f t="shared" si="1473"/>
        <v>7.0921606350228745E-4</v>
      </c>
      <c r="YZ221" s="12"/>
      <c r="ZA221" s="11">
        <f t="shared" si="1736"/>
        <v>7.1768995590640165E-4</v>
      </c>
      <c r="ZB221" s="10">
        <f t="shared" si="1474"/>
        <v>86.544397128257344</v>
      </c>
      <c r="ZC221" s="9">
        <f t="shared" si="1047"/>
        <v>92.217518816739968</v>
      </c>
      <c r="ZD221" s="9">
        <f t="shared" si="1953"/>
        <v>80.62285381705702</v>
      </c>
      <c r="ZE221" s="115">
        <f t="shared" si="1475"/>
        <v>86.420186316898494</v>
      </c>
      <c r="ZF221" s="15">
        <f t="shared" si="1476"/>
        <v>7.1614015430763545E-4</v>
      </c>
      <c r="ZG221" s="12"/>
      <c r="ZH221" s="11">
        <f t="shared" si="1737"/>
        <v>7.2460930391387126E-4</v>
      </c>
      <c r="ZI221" s="10">
        <f t="shared" si="1477"/>
        <v>86.469653150966252</v>
      </c>
      <c r="ZJ221" s="9">
        <f t="shared" si="1049"/>
        <v>92.198869486442447</v>
      </c>
      <c r="ZK221" s="9">
        <f t="shared" si="1954"/>
        <v>80.492498695621947</v>
      </c>
      <c r="ZL221" s="115">
        <f t="shared" si="1478"/>
        <v>86.345684091032197</v>
      </c>
      <c r="ZM221" s="15">
        <f t="shared" si="1479"/>
        <v>7.2303962078678697E-4</v>
      </c>
      <c r="ZN221" s="12"/>
      <c r="ZO221" s="11">
        <f t="shared" si="1738"/>
        <v>7.3150391324445076E-4</v>
      </c>
      <c r="ZP221" s="10">
        <f t="shared" si="1480"/>
        <v>86.394746538763229</v>
      </c>
      <c r="ZQ221" s="9">
        <f t="shared" si="1051"/>
        <v>92.17985908087384</v>
      </c>
      <c r="ZR221" s="9">
        <f t="shared" si="1955"/>
        <v>80.362182171831222</v>
      </c>
      <c r="ZS221" s="115">
        <f t="shared" si="1481"/>
        <v>86.271020626352538</v>
      </c>
      <c r="ZT221" s="15">
        <f t="shared" si="1482"/>
        <v>7.2991440161755184E-4</v>
      </c>
      <c r="ZU221" s="12"/>
      <c r="ZV221" s="11">
        <f t="shared" si="1739"/>
        <v>7.3837372167802025E-4</v>
      </c>
      <c r="ZW221" s="10">
        <f t="shared" si="1483"/>
        <v>86.319675629472073</v>
      </c>
      <c r="ZX221" s="9">
        <f t="shared" si="1053"/>
        <v>92.160485448476706</v>
      </c>
      <c r="ZY221" s="9">
        <f t="shared" si="1956"/>
        <v>80.231903052052616</v>
      </c>
      <c r="ZZ221" s="115">
        <f t="shared" si="1484"/>
        <v>86.196194250264654</v>
      </c>
      <c r="AAA221" s="15">
        <f t="shared" si="1485"/>
        <v>7.3676443763404076E-4</v>
      </c>
      <c r="AAB221" s="12"/>
      <c r="AAC221" s="11">
        <f t="shared" si="1740"/>
        <v>7.4521866917295985E-4</v>
      </c>
      <c r="AAD221" s="10">
        <f t="shared" si="1486"/>
        <v>86.244438783836102</v>
      </c>
      <c r="AAE221" s="9">
        <f t="shared" si="1055"/>
        <v>92.14074647789117</v>
      </c>
      <c r="AAF221" s="9">
        <f t="shared" si="1957"/>
        <v>80.101660148233279</v>
      </c>
      <c r="AAG221" s="115">
        <f t="shared" si="1487"/>
        <v>86.121203313062225</v>
      </c>
      <c r="AAH221" s="15">
        <f t="shared" si="1488"/>
        <v>7.435896718085347E-4</v>
      </c>
      <c r="AAI221" s="12"/>
      <c r="AAJ221" s="11">
        <f t="shared" si="1741"/>
        <v>7.5203869784825478E-4</v>
      </c>
      <c r="AAK221" s="10">
        <f t="shared" si="1489"/>
        <v>86.169034385535383</v>
      </c>
      <c r="AAL221" s="9">
        <f t="shared" si="1057"/>
        <v>92.120640097823781</v>
      </c>
      <c r="AAM221" s="9">
        <f t="shared" si="1958"/>
        <v>79.971452278064703</v>
      </c>
      <c r="AAN221" s="115">
        <f t="shared" si="1490"/>
        <v>86.046046187944242</v>
      </c>
      <c r="AAO221" s="15">
        <f t="shared" si="1491"/>
        <v>7.5039004923321416E-4</v>
      </c>
      <c r="AAP221" s="12"/>
      <c r="AAQ221" s="11">
        <f t="shared" si="1742"/>
        <v>7.5883375196540898E-4</v>
      </c>
      <c r="AAR221" s="10">
        <f t="shared" si="1492"/>
        <v>86.093460841199871</v>
      </c>
      <c r="AAS221" s="9">
        <f t="shared" si="1059"/>
        <v>92.100164276911116</v>
      </c>
      <c r="AAT221" s="9">
        <f t="shared" si="1060"/>
        <v>79.841278265142307</v>
      </c>
      <c r="AAU221" s="115">
        <f t="shared" si="1493"/>
        <v>85.970721271026719</v>
      </c>
      <c r="AAV221" s="15">
        <f t="shared" si="1494"/>
        <v>7.5716551710186368E-4</v>
      </c>
      <c r="AAW221" s="11"/>
      <c r="AAX221" s="11">
        <f t="shared" si="1743"/>
        <v>7.6560377791035138E-4</v>
      </c>
      <c r="AAY221" s="10">
        <f t="shared" si="1495"/>
        <v>86.017716580417215</v>
      </c>
      <c r="AAZ221" s="9">
        <f t="shared" si="1061"/>
        <v>92.079317023577985</v>
      </c>
      <c r="ABA221" s="9">
        <f t="shared" si="1062"/>
        <v>79.71113693912406</v>
      </c>
      <c r="ABB221" s="115">
        <f t="shared" si="1496"/>
        <v>85.895226981351016</v>
      </c>
      <c r="ABC221" s="15">
        <f t="shared" si="1497"/>
        <v>7.6391602469132744E-4</v>
      </c>
      <c r="ABD221" s="11"/>
      <c r="ABE221" s="11">
        <f t="shared" si="1744"/>
        <v>7.7234872417506861E-4</v>
      </c>
      <c r="ABF221" s="10">
        <f t="shared" si="1498"/>
        <v>85.94180005573746</v>
      </c>
      <c r="ABG221" s="9">
        <f t="shared" si="1063"/>
        <v>92.05809638589065</v>
      </c>
      <c r="ABH221" s="9">
        <f t="shared" si="1064"/>
        <v>79.581027135882763</v>
      </c>
      <c r="ABI221" s="115">
        <f t="shared" si="1499"/>
        <v>85.8195617608867</v>
      </c>
      <c r="ABJ221" s="15">
        <f t="shared" si="1500"/>
        <v>7.7064152334302416E-4</v>
      </c>
      <c r="ABK221" s="11"/>
      <c r="ABL221" s="11">
        <f t="shared" si="1745"/>
        <v>7.7906854133929398E-4</v>
      </c>
      <c r="ABM221" s="10">
        <f t="shared" si="1501"/>
        <v>85.865709742672067</v>
      </c>
      <c r="ABN221" s="9">
        <f t="shared" si="1065"/>
        <v>92.036500451404962</v>
      </c>
      <c r="ABO221" s="9">
        <f t="shared" si="1066"/>
        <v>79.450947697656687</v>
      </c>
      <c r="ABP221" s="115">
        <f t="shared" si="1502"/>
        <v>85.743724074530832</v>
      </c>
      <c r="ABQ221" s="15">
        <f t="shared" si="1503"/>
        <v>7.7734196644427625E-4</v>
      </c>
      <c r="ABR221" s="11"/>
      <c r="ABS221" s="11">
        <f t="shared" si="1746"/>
        <v>7.8576318205198371E-4</v>
      </c>
      <c r="ABT221" s="10">
        <f t="shared" si="1504"/>
        <v>85.789444139689621</v>
      </c>
      <c r="ABU221" s="9">
        <f t="shared" si="1067"/>
        <v>92.014527347009619</v>
      </c>
      <c r="ABV221" s="9">
        <f t="shared" si="1068"/>
        <v>79.320897473195259</v>
      </c>
      <c r="ABW221" s="115">
        <f t="shared" si="1505"/>
        <v>85.667712410102439</v>
      </c>
      <c r="ABX221" s="15">
        <f t="shared" si="1506"/>
        <v>7.8401730940962945E-4</v>
      </c>
      <c r="ABY221" s="11"/>
      <c r="ABZ221" s="11">
        <f t="shared" si="1747"/>
        <v>7.9243260101278829E-4</v>
      </c>
      <c r="ACA221" s="10">
        <f t="shared" si="1507"/>
        <v>85.71300176820661</v>
      </c>
      <c r="ACB221" s="9">
        <f t="shared" si="1069"/>
        <v>91.992175238764617</v>
      </c>
      <c r="ACC221" s="9">
        <f t="shared" si="1070"/>
        <v>79.190875317902353</v>
      </c>
      <c r="ACD221" s="115">
        <f t="shared" si="1508"/>
        <v>85.591525278333478</v>
      </c>
      <c r="ACE221" s="15">
        <f t="shared" si="1509"/>
        <v>7.9066750966201409E-4</v>
      </c>
      <c r="ACF221" s="11"/>
      <c r="ACG221" s="11">
        <f t="shared" si="1748"/>
        <v>7.9907675495335148E-4</v>
      </c>
      <c r="ACH221" s="10">
        <f t="shared" si="1510"/>
        <v>85.636381172574673</v>
      </c>
      <c r="ACI221" s="9">
        <f t="shared" si="1071"/>
        <v>91.969442331735067</v>
      </c>
      <c r="ACJ221" s="9">
        <f t="shared" si="1072"/>
        <v>79.060880093974816</v>
      </c>
      <c r="ACK221" s="115">
        <f t="shared" si="1511"/>
        <v>85.515161212854935</v>
      </c>
      <c r="ACL221" s="15">
        <f t="shared" si="1512"/>
        <v>7.9729252661393281E-4</v>
      </c>
      <c r="ACM221" s="11"/>
      <c r="ACN221" s="11">
        <f t="shared" si="1749"/>
        <v>8.0569560261861998E-4</v>
      </c>
      <c r="ACO221" s="10">
        <f t="shared" si="1513"/>
        <v>85.559580920063127</v>
      </c>
      <c r="ACP221" s="9">
        <f t="shared" si="1073"/>
        <v>91.946326869820425</v>
      </c>
      <c r="ACQ221" s="9">
        <f t="shared" si="1074"/>
        <v>78.930910670537671</v>
      </c>
      <c r="ACR221" s="115">
        <f t="shared" si="1514"/>
        <v>85.438618770179048</v>
      </c>
      <c r="ACS221" s="15">
        <f t="shared" si="1515"/>
        <v>8.0389232164856212E-4</v>
      </c>
      <c r="ACT221" s="11"/>
      <c r="ACU221" s="11">
        <f t="shared" si="1750"/>
        <v>8.1228910474805127E-4</v>
      </c>
      <c r="ACV221" s="10">
        <f t="shared" si="1516"/>
        <v>85.482599600837602</v>
      </c>
      <c r="ACW221" s="9">
        <f t="shared" si="1075"/>
        <v>91.922827135579254</v>
      </c>
      <c r="ACX221" s="9">
        <f t="shared" si="1076"/>
        <v>78.800965923776872</v>
      </c>
      <c r="ACY221" s="115">
        <f t="shared" si="1517"/>
        <v>85.361896529678063</v>
      </c>
      <c r="ACZ221" s="15">
        <f t="shared" si="1518"/>
        <v>8.1046685810072961E-4</v>
      </c>
      <c r="ADA221" s="11"/>
      <c r="ADB221" s="11">
        <f t="shared" si="1751"/>
        <v>8.188572240567021E-4</v>
      </c>
      <c r="ADC221" s="10">
        <f t="shared" si="1519"/>
        <v>85.405435827935221</v>
      </c>
      <c r="ADD221" s="9">
        <f t="shared" si="1077"/>
        <v>91.898941450049733</v>
      </c>
      <c r="ADE221" s="9">
        <f t="shared" si="1078"/>
        <v>78.671044737066211</v>
      </c>
      <c r="ADF221" s="115">
        <f t="shared" si="1520"/>
        <v>85.284993093557972</v>
      </c>
      <c r="ADG221" s="15">
        <f t="shared" si="1521"/>
        <v>8.1701610123798495E-4</v>
      </c>
      <c r="ADH221" s="11"/>
      <c r="ADI221" s="11">
        <f t="shared" si="1752"/>
        <v>8.2539992521638375E-4</v>
      </c>
      <c r="ADJ221" s="10">
        <f t="shared" si="1522"/>
        <v>85.328088237234738</v>
      </c>
      <c r="ADK221" s="9">
        <f t="shared" si="1079"/>
        <v>91.874668172565791</v>
      </c>
      <c r="ADL221" s="9">
        <f t="shared" si="1080"/>
        <v>78.541146001093395</v>
      </c>
      <c r="ADM221" s="115">
        <f t="shared" si="1523"/>
        <v>85.207907086829593</v>
      </c>
      <c r="ADN221" s="15">
        <f t="shared" si="1524"/>
        <v>8.2354001824146063E-4</v>
      </c>
      <c r="ADO221" s="11"/>
      <c r="ADP221" s="11">
        <f t="shared" si="1753"/>
        <v>8.3191717483660976E-4</v>
      </c>
      <c r="ADQ221" s="10">
        <f t="shared" si="1525"/>
        <v>85.250555487424151</v>
      </c>
      <c r="ADR221" s="9">
        <f t="shared" si="1081"/>
        <v>91.850005700569312</v>
      </c>
      <c r="ADS221" s="9">
        <f t="shared" si="1082"/>
        <v>78.411268613979914</v>
      </c>
      <c r="ADT221" s="115">
        <f t="shared" si="1526"/>
        <v>85.130637157274606</v>
      </c>
      <c r="ADU221" s="15">
        <f t="shared" si="1527"/>
        <v>8.3003857818686878E-4</v>
      </c>
      <c r="ADV221" s="11"/>
      <c r="ADW221" s="11">
        <f t="shared" si="1754"/>
        <v>8.3840894144565506E-4</v>
      </c>
      <c r="ADX221" s="10">
        <f t="shared" si="1528"/>
        <v>85.172836259963191</v>
      </c>
      <c r="ADY221" s="9">
        <f t="shared" si="1083"/>
        <v>91.82495246941815</v>
      </c>
      <c r="ADZ221" s="9">
        <f t="shared" si="1084"/>
        <v>78.281411481399289</v>
      </c>
      <c r="AEA221" s="115">
        <f t="shared" si="1529"/>
        <v>85.053181975408719</v>
      </c>
      <c r="AEB221" s="15">
        <f t="shared" si="1530"/>
        <v>8.3651175202533509E-4</v>
      </c>
      <c r="AEC221" s="11"/>
      <c r="AED221" s="11">
        <f t="shared" si="1755"/>
        <v>8.4487519547145784E-4</v>
      </c>
      <c r="AEE221" s="10">
        <f t="shared" si="1531"/>
        <v>85.094929259043013</v>
      </c>
      <c r="AEF221" s="9">
        <f t="shared" si="1085"/>
        <v>91.799506952190356</v>
      </c>
      <c r="AEG221" s="9">
        <f t="shared" si="1086"/>
        <v>78.151573516690789</v>
      </c>
      <c r="AEH221" s="115">
        <f t="shared" si="1532"/>
        <v>84.975540234440572</v>
      </c>
      <c r="AEI221" s="15">
        <f t="shared" si="1533"/>
        <v>8.4295951256429234E-4</v>
      </c>
      <c r="AEJ221" s="11"/>
      <c r="AEK221" s="11">
        <f t="shared" si="1756"/>
        <v>8.5131590922255039E-4</v>
      </c>
      <c r="AEL221" s="10">
        <f t="shared" si="1534"/>
        <v>85.016833211541723</v>
      </c>
      <c r="AEM221" s="9">
        <f t="shared" si="1087"/>
        <v>91.773667659484587</v>
      </c>
      <c r="AEN221" s="9">
        <f t="shared" si="1088"/>
        <v>78.021753640970118</v>
      </c>
      <c r="AEO221" s="115">
        <f t="shared" si="1535"/>
        <v>84.897710650227353</v>
      </c>
      <c r="AEP221" s="15">
        <f t="shared" si="1536"/>
        <v>8.4938183444830762E-4</v>
      </c>
      <c r="AEQ221" s="11"/>
      <c r="AER221" s="11">
        <f t="shared" si="1757"/>
        <v>8.5773105686894188E-4</v>
      </c>
      <c r="AES221" s="10">
        <f t="shared" si="1537"/>
        <v>84.938546866976452</v>
      </c>
      <c r="AET221" s="9">
        <f t="shared" si="1089"/>
        <v>91.747433139216795</v>
      </c>
      <c r="AEU221" s="9">
        <f t="shared" si="1090"/>
        <v>77.891950783235686</v>
      </c>
      <c r="AEV221" s="115">
        <f t="shared" si="1538"/>
        <v>84.819691961226241</v>
      </c>
      <c r="AEW221" s="15">
        <f t="shared" si="1539"/>
        <v>8.557786941399652E-4</v>
      </c>
      <c r="AEX221" s="11"/>
      <c r="AEY221" s="11">
        <f t="shared" si="1758"/>
        <v>8.6412061442301595E-4</v>
      </c>
      <c r="AEZ221" s="10">
        <f t="shared" si="1540"/>
        <v>84.860068997451478</v>
      </c>
      <c r="AFA221" s="9">
        <f t="shared" si="1091"/>
        <v>91.72080197641337</v>
      </c>
      <c r="AFB221" s="9">
        <f t="shared" si="1092"/>
        <v>77.762163880473778</v>
      </c>
      <c r="AFC221" s="115">
        <f t="shared" si="1541"/>
        <v>84.741482928443574</v>
      </c>
      <c r="AFD221" s="15">
        <f t="shared" si="1542"/>
        <v>8.6215006990059346E-4</v>
      </c>
      <c r="AFE221" s="11"/>
      <c r="AFF221" s="11">
        <f t="shared" si="1759"/>
        <v>8.7048455972028329E-4</v>
      </c>
      <c r="AFG221" s="10">
        <f t="shared" si="1543"/>
        <v>84.781398397603994</v>
      </c>
      <c r="AFH221" s="9">
        <f t="shared" si="1093"/>
        <v>91.693772793000747</v>
      </c>
      <c r="AFI221" s="9">
        <f t="shared" si="1094"/>
        <v>77.632391877756504</v>
      </c>
      <c r="AFJ221" s="115">
        <f t="shared" si="1544"/>
        <v>84.663082335378618</v>
      </c>
      <c r="AFK221" s="15">
        <f t="shared" si="1545"/>
        <v>8.6849594177122161E-4</v>
      </c>
      <c r="AFL221" s="11"/>
      <c r="AFM221" s="11">
        <f t="shared" si="1760"/>
        <v>8.7682287240034953E-4</v>
      </c>
      <c r="AFN221" s="10">
        <f t="shared" si="1546"/>
        <v>84.70253388454455</v>
      </c>
      <c r="AFO221" s="9">
        <f t="shared" si="1095"/>
        <v>91.666344247591752</v>
      </c>
      <c r="AFP221" s="9">
        <f t="shared" si="1096"/>
        <v>77.455792369263207</v>
      </c>
      <c r="AFQ221" s="115">
        <f t="shared" si="1547"/>
        <v>84.56106830842748</v>
      </c>
      <c r="AFR221" s="15">
        <f t="shared" si="1548"/>
        <v>8.7770943060632995E-4</v>
      </c>
      <c r="AFS221" s="11"/>
      <c r="AFT221" s="11">
        <f t="shared" si="1761"/>
        <v>8.860402148171125E-4</v>
      </c>
      <c r="AFU221" s="10">
        <f t="shared" si="1549"/>
        <v>84.599960183899739</v>
      </c>
      <c r="AFV221" s="9">
        <f t="shared" si="1097"/>
        <v>91.638330660750356</v>
      </c>
      <c r="AFW221" s="9">
        <f t="shared" si="1098"/>
        <v>77.397477558526248</v>
      </c>
      <c r="AFX221" s="115">
        <f t="shared" si="1550"/>
        <v>84.517904109638295</v>
      </c>
      <c r="AFY221" s="15">
        <f t="shared" si="1551"/>
        <v>8.7958097438589438E-4</v>
      </c>
      <c r="AFZ221" s="11"/>
      <c r="AGA221" s="11">
        <f t="shared" si="1762"/>
        <v>8.87886111836472E-4</v>
      </c>
      <c r="AGB221" s="10">
        <f t="shared" si="1552"/>
        <v>84.556469296052342</v>
      </c>
      <c r="AGC221" s="9">
        <f t="shared" si="1099"/>
        <v>91.610197479543686</v>
      </c>
      <c r="AGD221" s="9">
        <f t="shared" si="1100"/>
        <v>78.116207891897176</v>
      </c>
      <c r="AGE221" s="115">
        <f t="shared" si="1553"/>
        <v>84.863202685720438</v>
      </c>
      <c r="AGF221" s="15">
        <f t="shared" si="1554"/>
        <v>8.3345122828361459E-4</v>
      </c>
      <c r="AGG221" s="11"/>
      <c r="AGH221" s="11">
        <f t="shared" si="1763"/>
        <v>8.4154338894019433E-4</v>
      </c>
      <c r="AGI221" s="10">
        <f t="shared" si="1555"/>
        <v>84.902958188452459</v>
      </c>
      <c r="AGJ221" s="9">
        <f t="shared" si="1101"/>
        <v>91.584937815406064</v>
      </c>
      <c r="AGK221" s="9">
        <f t="shared" si="1102"/>
        <v>78.94223288593362</v>
      </c>
      <c r="AGL221" s="115">
        <f t="shared" si="1556"/>
        <v>85.263585350669842</v>
      </c>
      <c r="AGM221" s="15">
        <f t="shared" si="1557"/>
        <v>7.8087194923750515E-4</v>
      </c>
      <c r="AGN221" s="11"/>
      <c r="AGO221" s="11">
        <f t="shared" si="1764"/>
        <v>7.8874032367882432E-4</v>
      </c>
      <c r="AGP221" s="10">
        <f t="shared" si="1558"/>
        <v>85.304659573989042</v>
      </c>
      <c r="AGQ221" s="9">
        <f t="shared" si="1103"/>
        <v>91.56276469403484</v>
      </c>
      <c r="AGR221" s="9">
        <f t="shared" si="1104"/>
        <v>79.907717111931305</v>
      </c>
      <c r="AGS221" s="115">
        <f t="shared" si="1559"/>
        <v>85.735240902983065</v>
      </c>
      <c r="AGT221" s="15">
        <f t="shared" si="1560"/>
        <v>7.1986966196424876E-4</v>
      </c>
      <c r="AGU221" s="11"/>
      <c r="AGV221" s="11">
        <f t="shared" si="1765"/>
        <v>7.2750175241860092E-4</v>
      </c>
      <c r="AGW221" s="10">
        <f t="shared" si="1561"/>
        <v>85.777778802297945</v>
      </c>
      <c r="AGX221" s="9">
        <f t="shared" si="1105"/>
        <v>91.543920614349332</v>
      </c>
      <c r="AGY221" s="9">
        <f t="shared" si="1106"/>
        <v>81.071632343665343</v>
      </c>
      <c r="AGZ221" s="115">
        <f t="shared" si="1562"/>
        <v>86.307776479007345</v>
      </c>
      <c r="AHA221" s="15">
        <f t="shared" si="1563"/>
        <v>6.4681697473163203E-4</v>
      </c>
      <c r="AHB221" s="11"/>
      <c r="AHC221" s="11">
        <f t="shared" si="1766"/>
        <v>6.5419676942982423E-4</v>
      </c>
      <c r="AHD221" s="10">
        <f t="shared" si="1564"/>
        <v>86.351955085465903</v>
      </c>
      <c r="AHE221" s="9">
        <f t="shared" si="1107"/>
        <v>91.528707083924246</v>
      </c>
      <c r="AHF221" s="9">
        <f t="shared" si="1108"/>
        <v>82.554256565960827</v>
      </c>
      <c r="AHG221" s="115">
        <f t="shared" si="1565"/>
        <v>87.041481824942537</v>
      </c>
      <c r="AHH221" s="15">
        <f t="shared" si="1566"/>
        <v>5.543035852209879E-4</v>
      </c>
      <c r="AHI221" s="11"/>
      <c r="AHJ221" s="11">
        <f t="shared" si="1767"/>
        <v>5.6140848216215721E-4</v>
      </c>
      <c r="AHK221" s="10">
        <f t="shared" si="1567"/>
        <v>87.087536662079373</v>
      </c>
      <c r="AHL221" s="9">
        <f t="shared" si="1109"/>
        <v>91.517534270024086</v>
      </c>
      <c r="AHM221" s="9">
        <f t="shared" si="1110"/>
        <v>84.689124773982655</v>
      </c>
      <c r="AHN221" s="115">
        <f t="shared" si="1568"/>
        <v>88.103329522003378</v>
      </c>
      <c r="AHO221" s="15">
        <f t="shared" si="1569"/>
        <v>4.2175416282441464E-4</v>
      </c>
      <c r="AHP221" s="11"/>
      <c r="AHQ221" s="11">
        <f t="shared" si="1768"/>
        <v>4.2854584590049918E-4</v>
      </c>
      <c r="AHR221" s="10">
        <f t="shared" si="1570"/>
        <v>88.151631648038915</v>
      </c>
      <c r="AHS221" s="9">
        <f t="shared" si="1111"/>
        <v>91.51106603270793</v>
      </c>
      <c r="AHT221" s="9">
        <f t="shared" si="1112"/>
        <v>89.272078346304696</v>
      </c>
      <c r="AHU221" s="115">
        <f t="shared" si="1571"/>
        <v>90.39157218950632</v>
      </c>
      <c r="AHV221" s="15">
        <f t="shared" si="1572"/>
        <v>1.3829023842237297E-4</v>
      </c>
      <c r="AHW221" s="11"/>
      <c r="AHX221" s="11">
        <f t="shared" si="1769"/>
        <v>1.4470350117154384E-4</v>
      </c>
      <c r="AHY221" s="10">
        <f t="shared" si="1573"/>
        <v>90.442727723333746</v>
      </c>
      <c r="AHZ221" s="9">
        <f t="shared" si="1113"/>
        <v>91.510370607801818</v>
      </c>
      <c r="AIA221" s="9">
        <f t="shared" si="1114"/>
        <v>89.355882588293014</v>
      </c>
      <c r="AIB221" s="115">
        <f t="shared" si="1574"/>
        <v>90.433126598047409</v>
      </c>
      <c r="AIC221" s="15">
        <f t="shared" si="1575"/>
        <v>1.3307114804845052E-4</v>
      </c>
      <c r="AID221" s="11"/>
      <c r="AIE221" s="11">
        <f t="shared" si="1770"/>
        <v>1.3947699863269599E-4</v>
      </c>
      <c r="AIF221" s="10">
        <f t="shared" si="1576"/>
        <v>90.484276138365459</v>
      </c>
      <c r="AIG221" s="9">
        <f t="shared" si="1115"/>
        <v>91.509726683230994</v>
      </c>
      <c r="AIH221" s="9">
        <f t="shared" si="1116"/>
        <v>89.440492161603501</v>
      </c>
      <c r="AII221" s="115">
        <f t="shared" si="1577"/>
        <v>90.475109422417248</v>
      </c>
      <c r="AIJ221" s="15">
        <f t="shared" si="1578"/>
        <v>1.2780549758509798E-4</v>
      </c>
      <c r="AIK221" s="11"/>
      <c r="AIL221" s="11">
        <f t="shared" si="1771"/>
        <v>1.3420418578261891E-4</v>
      </c>
      <c r="AIM221" s="10">
        <f t="shared" si="1579"/>
        <v>90.526253456681516</v>
      </c>
      <c r="AIN221" s="9">
        <f t="shared" si="1117"/>
        <v>91.509132710836965</v>
      </c>
      <c r="AIO221" s="9">
        <f t="shared" si="1118"/>
        <v>89.525899959574247</v>
      </c>
      <c r="AIP221" s="115">
        <f t="shared" si="1580"/>
        <v>90.517516335205613</v>
      </c>
      <c r="AIQ221" s="15">
        <f t="shared" si="1581"/>
        <v>1.2249363035120607E-4</v>
      </c>
      <c r="AIR221" s="11"/>
      <c r="AIS221" s="11">
        <f t="shared" si="1772"/>
        <v>1.2888541027194258E-4</v>
      </c>
      <c r="AIT221" s="10">
        <f t="shared" si="1582"/>
        <v>90.568655329402716</v>
      </c>
      <c r="AIU221" s="9">
        <f t="shared" si="1119"/>
        <v>91.508587085911302</v>
      </c>
      <c r="AIV221" s="9">
        <f t="shared" si="1120"/>
        <v>89.612098780289003</v>
      </c>
      <c r="AIW221" s="115">
        <f t="shared" si="1583"/>
        <v>90.560342933100145</v>
      </c>
      <c r="AIX221" s="15">
        <f t="shared" si="1584"/>
        <v>1.1713589205622824E-4</v>
      </c>
      <c r="AIY221" s="11"/>
      <c r="AIZ221" s="11">
        <f t="shared" si="1773"/>
        <v>1.2352102213946542E-4</v>
      </c>
      <c r="AJA221" s="10">
        <f t="shared" si="1585"/>
        <v>90.611477331781515</v>
      </c>
      <c r="AJB221" s="9">
        <f t="shared" si="1121"/>
        <v>91.508088147237444</v>
      </c>
      <c r="AJC221" s="9">
        <f t="shared" si="1122"/>
        <v>89.699081328055783</v>
      </c>
      <c r="AJD221" s="115">
        <f t="shared" si="1586"/>
        <v>90.603584737646614</v>
      </c>
      <c r="AJE221" s="15">
        <f t="shared" si="1587"/>
        <v>1.1173263071143021E-4</v>
      </c>
      <c r="AJF221" s="11"/>
      <c r="AJG221" s="11">
        <f t="shared" si="1774"/>
        <v>1.1811137372305765E-4</v>
      </c>
      <c r="AJH221" s="10">
        <f t="shared" si="1588"/>
        <v>90.65471496397646</v>
      </c>
      <c r="AJI221" s="9">
        <f t="shared" si="1123"/>
        <v>91.507634177149427</v>
      </c>
      <c r="AJJ221" s="9">
        <f t="shared" si="1124"/>
        <v>89.786840214964343</v>
      </c>
      <c r="AJK221" s="115">
        <f t="shared" si="1589"/>
        <v>90.647237196056892</v>
      </c>
      <c r="AJL221" s="15">
        <f t="shared" si="1590"/>
        <v>1.0628419653733515E-4</v>
      </c>
      <c r="AJM221" s="11"/>
      <c r="AJN221" s="11">
        <f t="shared" si="1775"/>
        <v>1.1265681956676454E-4</v>
      </c>
      <c r="AJO221" s="10">
        <f t="shared" si="1591"/>
        <v>90.698363651874487</v>
      </c>
      <c r="AJP221" s="9">
        <f t="shared" si="1125"/>
        <v>91.507223401607376</v>
      </c>
      <c r="AJQ221" s="9">
        <f t="shared" si="1126"/>
        <v>89.875367962516549</v>
      </c>
      <c r="AJR221" s="115">
        <f t="shared" si="1592"/>
        <v>90.691295682061963</v>
      </c>
      <c r="AJS221" s="15">
        <f t="shared" si="1593"/>
        <v>1.0079094186767927E-4</v>
      </c>
      <c r="AJT221" s="11"/>
      <c r="AJU221" s="11">
        <f t="shared" si="1776"/>
        <v>1.071577163244545E-4</v>
      </c>
      <c r="AJV221" s="10">
        <f t="shared" si="1594"/>
        <v>90.742418747958027</v>
      </c>
      <c r="AJW221" s="9">
        <f t="shared" si="1127"/>
        <v>91.506853990289542</v>
      </c>
      <c r="AJX221" s="9">
        <f t="shared" si="1128"/>
        <v>89.964657003333059</v>
      </c>
      <c r="AJY221" s="115">
        <f t="shared" si="1595"/>
        <v>90.735755496811294</v>
      </c>
      <c r="AJZ221" s="15">
        <f t="shared" si="1596"/>
        <v>9.5253221049680775E-5</v>
      </c>
      <c r="AKA221" s="11"/>
      <c r="AKB221" s="11">
        <f t="shared" si="1777"/>
        <v>1.0161442265979679E-4</v>
      </c>
      <c r="AKC221" s="10">
        <f t="shared" si="1597"/>
        <v>90.786875532218545</v>
      </c>
      <c r="AKD221" s="9">
        <f t="shared" si="1129"/>
        <v>91.506524056700854</v>
      </c>
      <c r="AKE221" s="9">
        <f t="shared" si="1130"/>
        <v>90.054699682932025</v>
      </c>
      <c r="AKF221" s="115">
        <f t="shared" si="1598"/>
        <v>90.78061186981644</v>
      </c>
      <c r="AKG221" s="15">
        <f t="shared" si="1599"/>
        <v>8.9671390340887491E-5</v>
      </c>
      <c r="AKH221" s="11"/>
      <c r="AKI221" s="11">
        <f t="shared" si="1778"/>
        <v>9.6027299142835266E-5</v>
      </c>
      <c r="AKJ221" s="10">
        <f t="shared" si="1600"/>
        <v>90.831729213114215</v>
      </c>
      <c r="AKK221" s="9">
        <f t="shared" si="1131"/>
        <v>91.506231658297551</v>
      </c>
      <c r="AKL221" s="9">
        <f t="shared" si="1132"/>
        <v>90.145488261580439</v>
      </c>
      <c r="AKM221" s="115">
        <f t="shared" si="1601"/>
        <v>90.825859959938995</v>
      </c>
      <c r="AKN221" s="15">
        <f t="shared" si="1602"/>
        <v>8.4045807802531205E-5</v>
      </c>
      <c r="AKO221" s="11"/>
      <c r="AKP221" s="11">
        <f t="shared" si="1779"/>
        <v>9.0396708143081073E-5</v>
      </c>
      <c r="AKQ221" s="10">
        <f t="shared" si="1603"/>
        <v>90.876974928571997</v>
      </c>
      <c r="AKR221" s="9">
        <f t="shared" si="1133"/>
        <v>91.505974796627868</v>
      </c>
      <c r="AKS221" s="9">
        <f t="shared" si="1134"/>
        <v>90.237014916214818</v>
      </c>
      <c r="AKT221" s="115">
        <f t="shared" si="1604"/>
        <v>90.87149485642135</v>
      </c>
      <c r="AKU221" s="15">
        <f t="shared" si="1605"/>
        <v>7.8376833189578091E-5</v>
      </c>
      <c r="AKV221" s="11"/>
      <c r="AKW221" s="11">
        <f t="shared" si="1780"/>
        <v>8.4723013719345533E-5</v>
      </c>
      <c r="AKX221" s="10">
        <f t="shared" si="1606"/>
        <v>90.922607747032274</v>
      </c>
      <c r="AKY221" s="9">
        <f t="shared" si="1135"/>
        <v>91.505751417488426</v>
      </c>
      <c r="AKZ221" s="9">
        <f t="shared" si="1136"/>
        <v>90.329271742431175</v>
      </c>
      <c r="ALA221" s="115">
        <f t="shared" si="1607"/>
        <v>90.917511579959807</v>
      </c>
      <c r="ALB221" s="15">
        <f t="shared" si="1608"/>
        <v>7.2664827837486056E-5</v>
      </c>
      <c r="ALC221" s="11"/>
      <c r="ALD221" s="11">
        <f t="shared" si="1781"/>
        <v>7.9006581506281464E-5</v>
      </c>
      <c r="ALE221" s="10">
        <f t="shared" si="1609"/>
        <v>90.968622668535929</v>
      </c>
      <c r="ALF221" s="9">
        <f t="shared" si="1137"/>
        <v>91.505559411096073</v>
      </c>
      <c r="ALG221" s="9">
        <f t="shared" si="1138"/>
        <v>90.422250756543036</v>
      </c>
      <c r="ALH221" s="115">
        <f t="shared" si="1610"/>
        <v>90.963905083819554</v>
      </c>
      <c r="ALI221" s="15">
        <f t="shared" si="1611"/>
        <v>6.6910154545700328E-5</v>
      </c>
      <c r="ALJ221" s="11"/>
      <c r="ALK221" s="11">
        <f t="shared" si="1782"/>
        <v>7.3247778597699712E-5</v>
      </c>
      <c r="ALL221" s="10">
        <f t="shared" si="1612"/>
        <v>91.015014625853098</v>
      </c>
      <c r="ALM221" s="9">
        <f t="shared" si="1139"/>
        <v>91.505396612274922</v>
      </c>
      <c r="ALN221" s="9">
        <f t="shared" si="1140"/>
        <v>90.515943897702655</v>
      </c>
      <c r="ALO221" s="115">
        <f t="shared" si="1613"/>
        <v>91.010670254988781</v>
      </c>
      <c r="ALP221" s="15">
        <f t="shared" si="1614"/>
        <v>6.111317745819115E-5</v>
      </c>
      <c r="ALQ221" s="12"/>
      <c r="ALR221" s="11">
        <f t="shared" si="1783"/>
        <v>6.7446973426952479E-5</v>
      </c>
      <c r="ALS221" s="10">
        <f t="shared" si="1615"/>
        <v>91.06177848565099</v>
      </c>
      <c r="ALT221" s="9">
        <f t="shared" si="1141"/>
        <v>91.505260800658263</v>
      </c>
      <c r="ALU221" s="9">
        <f t="shared" si="1142"/>
        <v>90.610343030088345</v>
      </c>
      <c r="ALV221" s="115">
        <f t="shared" si="1616"/>
        <v>91.057801915373304</v>
      </c>
      <c r="ALW221" s="15">
        <f t="shared" si="1617"/>
        <v>5.5274261940824628E-5</v>
      </c>
      <c r="ALX221" s="12"/>
      <c r="ALY221" s="11">
        <f t="shared" si="1784"/>
        <v>6.1604535644170608E-5</v>
      </c>
      <c r="ALZ221" s="10">
        <f t="shared" si="1618"/>
        <v>91.108909049702106</v>
      </c>
      <c r="AMA221" s="9">
        <f t="shared" si="1143"/>
        <v>91.505149700905008</v>
      </c>
      <c r="AMB221" s="9">
        <f t="shared" si="1144"/>
        <v>90.705439945152307</v>
      </c>
      <c r="AMC221" s="115">
        <f t="shared" si="1619"/>
        <v>91.105294823028657</v>
      </c>
      <c r="AMD221" s="15">
        <f t="shared" si="1620"/>
        <v>4.9393774455900315E-5</v>
      </c>
      <c r="AME221" s="12"/>
      <c r="AMF221" s="11">
        <f t="shared" si="1785"/>
        <v>5.5720835990692404E-5</v>
      </c>
      <c r="AMG221" s="10">
        <f t="shared" si="1621"/>
        <v>91.15640105612988</v>
      </c>
      <c r="AMH221" s="9">
        <f t="shared" si="1145"/>
        <v>91.505060982930416</v>
      </c>
      <c r="AMI221" s="9">
        <f t="shared" si="1146"/>
        <v>90.801226363929402</v>
      </c>
      <c r="AMJ221" s="115">
        <f t="shared" si="1622"/>
        <v>91.153143673429909</v>
      </c>
      <c r="AMK221" s="15">
        <f t="shared" si="1623"/>
        <v>4.3472082433793928E-5</v>
      </c>
      <c r="AML221" s="12"/>
      <c r="AMM221" s="11">
        <f t="shared" si="1786"/>
        <v>4.9796246170641423E-5</v>
      </c>
      <c r="AMN221" s="10">
        <f t="shared" si="1624"/>
        <v>91.204249180691733</v>
      </c>
      <c r="AMO221" s="9">
        <f t="shared" si="1147"/>
        <v>91.504992262150608</v>
      </c>
      <c r="AMP221" s="9">
        <f t="shared" si="1148"/>
        <v>90.897693939400469</v>
      </c>
      <c r="AMQ221" s="115">
        <f t="shared" si="1625"/>
        <v>91.201343100775546</v>
      </c>
      <c r="AMR221" s="15">
        <f t="shared" si="1626"/>
        <v>3.7509554142093414E-5</v>
      </c>
      <c r="AMS221" s="12"/>
      <c r="AMT221" s="11">
        <f t="shared" si="1787"/>
        <v>4.383113872000805E-5</v>
      </c>
      <c r="AMU221" s="10">
        <f t="shared" si="1627"/>
        <v>91.252448038096233</v>
      </c>
      <c r="AMV221" s="9">
        <f t="shared" si="1149"/>
        <v>91.504941099740606</v>
      </c>
      <c r="AMW221" s="9">
        <f t="shared" si="1150"/>
        <v>90.994834258917678</v>
      </c>
      <c r="AMX221" s="115">
        <f t="shared" si="1628"/>
        <v>91.249887679329134</v>
      </c>
      <c r="AMY221" s="15">
        <f t="shared" si="1629"/>
        <v>3.1506558551740097E-5</v>
      </c>
      <c r="AMZ221" s="12"/>
      <c r="ANA221" s="11">
        <f t="shared" si="1788"/>
        <v>3.782588687277491E-5</v>
      </c>
      <c r="ANB221" s="10">
        <f t="shared" si="1630"/>
        <v>91.300992183357849</v>
      </c>
      <c r="ANC221" s="9">
        <f t="shared" si="1151"/>
        <v>91.504905002905488</v>
      </c>
      <c r="AND221" s="9">
        <f t="shared" si="1152"/>
        <v>91.092638846676422</v>
      </c>
      <c r="ANE221" s="115">
        <f t="shared" si="1631"/>
        <v>91.298771924790955</v>
      </c>
      <c r="ANF221" s="15">
        <f t="shared" si="1632"/>
        <v>2.5463465201087938E-5</v>
      </c>
      <c r="ANG221" s="12"/>
      <c r="ANH221" s="11">
        <f t="shared" si="1789"/>
        <v>3.1780864425002421E-5</v>
      </c>
      <c r="ANI221" s="10">
        <f t="shared" si="1633"/>
        <v>91.349876113181352</v>
      </c>
      <c r="ANJ221" s="9">
        <f t="shared" si="1153"/>
        <v>91.504881425164172</v>
      </c>
      <c r="ANK221" s="9">
        <f t="shared" si="1154"/>
        <v>91.191099166243433</v>
      </c>
      <c r="ANL221" s="115">
        <f t="shared" si="1634"/>
        <v>91.347990295703795</v>
      </c>
      <c r="ANM221" s="15">
        <f t="shared" si="1635"/>
        <v>1.9380644057301459E-5</v>
      </c>
      <c r="ANN221" s="12"/>
      <c r="ANO221" s="11">
        <f t="shared" si="1790"/>
        <v>2.5696445596258326E-5</v>
      </c>
      <c r="ANP221" s="10">
        <f t="shared" si="1636"/>
        <v>91.399094267380505</v>
      </c>
      <c r="ANQ221" s="9">
        <f t="shared" si="1155"/>
        <v>91.504867766645503</v>
      </c>
      <c r="ANR221" s="9">
        <f t="shared" si="1156"/>
        <v>91.290206623132576</v>
      </c>
      <c r="ANS221" s="115">
        <f t="shared" si="1637"/>
        <v>91.39753719488904</v>
      </c>
      <c r="ANT221" s="15">
        <f t="shared" si="1638"/>
        <v>1.3258465375533048E-5</v>
      </c>
      <c r="ANU221" s="12"/>
      <c r="ANV221" s="11">
        <f t="shared" si="1791"/>
        <v>1.9573004888886293E-5</v>
      </c>
      <c r="ANW221" s="10">
        <f t="shared" si="1639"/>
        <v>91.44864103032657</v>
      </c>
      <c r="ANX221" s="9">
        <f t="shared" si="1157"/>
        <v>91.504861374396157</v>
      </c>
      <c r="ANY221" s="9">
        <f t="shared" si="1158"/>
        <v>91.389952567425738</v>
      </c>
      <c r="ANZ221" s="115">
        <f t="shared" si="1640"/>
        <v>91.447406970910947</v>
      </c>
      <c r="AOA221" s="15">
        <f t="shared" si="1641"/>
        <v>7.0972995560762206E-6</v>
      </c>
      <c r="AOB221" s="12"/>
      <c r="AOC221" s="11">
        <f t="shared" si="1792"/>
        <v>1.3410916945264496E-5</v>
      </c>
      <c r="AOD221" s="10">
        <f t="shared" si="1642"/>
        <v>91.498510732425061</v>
      </c>
      <c r="AOE221" s="9">
        <f t="shared" si="1159"/>
        <v>91.50485954269989</v>
      </c>
      <c r="AOF221" s="9">
        <f t="shared" si="1160"/>
        <v>91.490328296440353</v>
      </c>
      <c r="AOG221" s="115">
        <f t="shared" si="1643"/>
        <v>91.497593919570122</v>
      </c>
      <c r="AOH221" s="15">
        <f t="shared" si="1644"/>
        <v>8.9751699931577825E-7</v>
      </c>
      <c r="AOI221" s="12"/>
      <c r="AOJ221" s="11">
        <f t="shared" si="1875"/>
        <v>7.2105564029155072E-6</v>
      </c>
      <c r="AOK221" s="10">
        <f t="shared" si="1876"/>
        <v>91.548697651621282</v>
      </c>
      <c r="AOL221" s="9">
        <f t="shared" si="1161"/>
        <v>91.504859513407652</v>
      </c>
      <c r="AOM221" s="9">
        <f t="shared" si="1162"/>
        <v>91.591325057438425</v>
      </c>
      <c r="AON221" s="115">
        <f t="shared" si="1646"/>
        <v>91.548092285423039</v>
      </c>
      <c r="AOO221" s="15">
        <f t="shared" si="1877"/>
        <v>-5.3405120412003774E-6</v>
      </c>
      <c r="AOP221" s="12"/>
      <c r="AOQ221" s="11">
        <f t="shared" si="1794"/>
        <v>9.7229774775016814E-7</v>
      </c>
      <c r="AOR221" s="10">
        <f t="shared" si="1648"/>
        <v>91.599196014931906</v>
      </c>
      <c r="AOS221" s="9">
        <f t="shared" si="1163"/>
        <v>91.504860550537146</v>
      </c>
      <c r="AOT221" s="9">
        <f t="shared" si="1164"/>
        <v>91.692932004776637</v>
      </c>
      <c r="AOU221" s="115">
        <f t="shared" si="1649"/>
        <v>91.598896277656891</v>
      </c>
      <c r="AOV221" s="15">
        <f t="shared" si="1650"/>
        <v>-1.1616163146034283E-5</v>
      </c>
      <c r="AOW221" s="12"/>
      <c r="AOX221" s="11">
        <f t="shared" si="1878"/>
        <v>-5.3034848342772482E-6</v>
      </c>
      <c r="AOY221" s="10">
        <f t="shared" si="1879"/>
        <v>91.649999999999991</v>
      </c>
      <c r="AOZ221" s="9">
        <f t="shared" si="1165"/>
        <v>91.504865457272061</v>
      </c>
      <c r="APA221" s="9"/>
      <c r="APB221" s="97">
        <f t="shared" si="1652"/>
        <v>91.649999999999991</v>
      </c>
      <c r="APC221" s="15">
        <f t="shared" si="1880"/>
        <v>-1.7928361677959736E-5</v>
      </c>
      <c r="APD221" s="11"/>
      <c r="APE221" s="11"/>
    </row>
    <row r="222" spans="1:1097" x14ac:dyDescent="0.2">
      <c r="A222" s="183"/>
      <c r="B222" s="183"/>
      <c r="C222" s="1">
        <f t="shared" si="1654"/>
        <v>180</v>
      </c>
      <c r="D222" s="1">
        <f t="shared" si="1655"/>
        <v>6024.5844021139956</v>
      </c>
      <c r="E222" s="1">
        <f t="shared" si="1656"/>
        <v>-16317921.817764627</v>
      </c>
      <c r="F222" s="2">
        <f t="shared" si="1657"/>
        <v>113.16</v>
      </c>
      <c r="G222" s="8">
        <f t="shared" si="1658"/>
        <v>1.9810000000000001E-3</v>
      </c>
      <c r="H222" s="6">
        <f t="shared" si="1659"/>
        <v>0.14400020254000001</v>
      </c>
      <c r="I222" s="2">
        <f t="shared" si="1660"/>
        <v>3500</v>
      </c>
      <c r="J222" s="3">
        <f t="shared" si="1818"/>
        <v>58.333333333333336</v>
      </c>
      <c r="K222" s="3">
        <f t="shared" si="1819"/>
        <v>366.52</v>
      </c>
      <c r="L222" s="1">
        <f t="shared" si="1661"/>
        <v>0.82</v>
      </c>
      <c r="M222" s="1">
        <f t="shared" si="1662"/>
        <v>0.66</v>
      </c>
      <c r="N222" s="1">
        <f t="shared" si="1820"/>
        <v>0.54120000000000001</v>
      </c>
      <c r="O222" s="3">
        <f t="shared" si="1167"/>
        <v>7.5227878787878781</v>
      </c>
      <c r="P222" s="40">
        <f t="shared" si="1821"/>
        <v>570.9796</v>
      </c>
      <c r="Q222" s="1">
        <f t="shared" si="1663"/>
        <v>21.51</v>
      </c>
      <c r="R222" s="1">
        <f t="shared" si="1664"/>
        <v>151</v>
      </c>
      <c r="S222" s="2">
        <f t="shared" si="1665"/>
        <v>12587.54</v>
      </c>
      <c r="T222" s="1">
        <f t="shared" si="1881"/>
        <v>83.916933333333333</v>
      </c>
      <c r="U222" s="7">
        <f t="shared" si="1666"/>
        <v>9.1849501318337995E-2</v>
      </c>
      <c r="V222" s="7">
        <f t="shared" si="1822"/>
        <v>6.6258942829124593E-3</v>
      </c>
      <c r="W222" s="159">
        <f t="shared" si="1667"/>
        <v>3.4283282369456214E-2</v>
      </c>
      <c r="X222" s="40">
        <f t="shared" si="1823"/>
        <v>8095.2484858865882</v>
      </c>
      <c r="Y222" s="1">
        <f t="shared" si="1668"/>
        <v>0</v>
      </c>
      <c r="Z222" s="1">
        <f t="shared" si="1669"/>
        <v>113.16</v>
      </c>
      <c r="AA222" s="1">
        <f t="shared" si="1670"/>
        <v>91.649999999999991</v>
      </c>
      <c r="AB222" s="6">
        <f t="shared" si="1882"/>
        <v>0.2895550479995273</v>
      </c>
      <c r="AC222" s="1">
        <f t="shared" si="1671"/>
        <v>526.19133708825245</v>
      </c>
      <c r="AD222" s="40">
        <f t="shared" si="1824"/>
        <v>36363.626619283568</v>
      </c>
      <c r="AE222" s="1">
        <f t="shared" si="1825"/>
        <v>0.15947988387208822</v>
      </c>
      <c r="AF222" s="2">
        <f t="shared" si="1801"/>
        <v>37</v>
      </c>
      <c r="AG222" s="10">
        <f t="shared" si="1826"/>
        <v>5.9007557032672642</v>
      </c>
      <c r="AH222" s="12">
        <f t="shared" si="1827"/>
        <v>0.36919529000965479</v>
      </c>
      <c r="AI222" s="43">
        <f t="shared" si="1828"/>
        <v>-1.657176545388396E-5</v>
      </c>
      <c r="AJ222" s="93">
        <f t="shared" si="1883"/>
        <v>4.1753033011971483E-6</v>
      </c>
      <c r="AK222" s="43">
        <f t="shared" si="1829"/>
        <v>0</v>
      </c>
      <c r="AL222" s="43">
        <f t="shared" si="1884"/>
        <v>3.5978848078368418E-4</v>
      </c>
      <c r="AM222" s="43"/>
      <c r="AN222" s="43">
        <f t="shared" si="1830"/>
        <v>0</v>
      </c>
      <c r="AO222" s="10">
        <f t="shared" si="1831"/>
        <v>92.806103951215832</v>
      </c>
      <c r="AP222" s="9"/>
      <c r="AQ222" s="9">
        <f t="shared" si="1832"/>
        <v>92.667202024145965</v>
      </c>
      <c r="AR222" s="104">
        <f t="shared" si="1171"/>
        <v>92.667202024145965</v>
      </c>
      <c r="AS222" s="15">
        <f t="shared" si="1833"/>
        <v>0</v>
      </c>
      <c r="AT222" s="49"/>
      <c r="AU222" s="11">
        <f t="shared" si="1834"/>
        <v>8.5793909780105503E-6</v>
      </c>
      <c r="AV222" s="10">
        <f t="shared" si="1835"/>
        <v>92.736651649391263</v>
      </c>
      <c r="AW222" s="9">
        <f t="shared" si="1836"/>
        <v>92.667202024145965</v>
      </c>
      <c r="AX222" s="9">
        <f t="shared" si="1837"/>
        <v>92.52844563212696</v>
      </c>
      <c r="AY222" s="97">
        <f t="shared" si="1175"/>
        <v>92.597823828136455</v>
      </c>
      <c r="AZ222" s="15">
        <f t="shared" si="1176"/>
        <v>8.5702367420178311E-6</v>
      </c>
      <c r="BA222" s="49"/>
      <c r="BB222" s="11">
        <f t="shared" si="1838"/>
        <v>1.7149957675892663E-5</v>
      </c>
      <c r="BC222" s="10">
        <f t="shared" si="1839"/>
        <v>92.667268105727771</v>
      </c>
      <c r="BD222" s="9">
        <f t="shared" si="1840"/>
        <v>92.667199353275493</v>
      </c>
      <c r="BE222" s="9">
        <f t="shared" si="1841"/>
        <v>92.389834090458649</v>
      </c>
      <c r="BF222" s="97">
        <f t="shared" si="1179"/>
        <v>92.528516721867078</v>
      </c>
      <c r="BG222" s="15">
        <f t="shared" si="1842"/>
        <v>1.7131361890891503E-5</v>
      </c>
      <c r="BH222" s="49"/>
      <c r="BI222" s="11">
        <f t="shared" si="1843"/>
        <v>2.5711411375516024E-5</v>
      </c>
      <c r="BJ222" s="10">
        <f t="shared" si="1844"/>
        <v>92.597950315320929</v>
      </c>
      <c r="BK222" s="9">
        <f t="shared" si="1845"/>
        <v>92.667188681148886</v>
      </c>
      <c r="BL222" s="9">
        <f t="shared" si="1846"/>
        <v>92.251366695699573</v>
      </c>
      <c r="BM222" s="97">
        <f t="shared" si="1184"/>
        <v>92.459277688424237</v>
      </c>
      <c r="BN222" s="15">
        <f t="shared" si="1847"/>
        <v>2.5683089665144339E-5</v>
      </c>
      <c r="BO222" s="49"/>
      <c r="BP222" s="11">
        <f t="shared" si="1848"/>
        <v>3.4263465525827719E-5</v>
      </c>
      <c r="BQ222" s="10">
        <f t="shared" si="1849"/>
        <v>92.528695272764026</v>
      </c>
      <c r="BR222" s="9">
        <f t="shared" si="1850"/>
        <v>92.667164694933689</v>
      </c>
      <c r="BS222" s="9">
        <f t="shared" si="1851"/>
        <v>92.113042725899959</v>
      </c>
      <c r="BT222" s="97">
        <f t="shared" si="1189"/>
        <v>92.390103710416824</v>
      </c>
      <c r="BU222" s="15">
        <f t="shared" si="1852"/>
        <v>3.4225136510620826E-5</v>
      </c>
      <c r="BV222" s="12"/>
      <c r="BW222" s="11">
        <f t="shared" si="1853"/>
        <v>4.2805835771994588E-5</v>
      </c>
      <c r="BX222" s="10">
        <f t="shared" si="1854"/>
        <v>92.459499972608128</v>
      </c>
      <c r="BY222" s="9">
        <f t="shared" si="1855"/>
        <v>92.667122100037133</v>
      </c>
      <c r="BZ222" s="9">
        <f t="shared" si="1856"/>
        <v>91.974861440839277</v>
      </c>
      <c r="CA222" s="97">
        <f t="shared" si="1194"/>
        <v>92.320991770438212</v>
      </c>
      <c r="CB222" s="15">
        <f t="shared" si="1857"/>
        <v>4.2757221128217541E-5</v>
      </c>
      <c r="CC222" s="12"/>
      <c r="CD222" s="11">
        <f t="shared" si="1858"/>
        <v>5.1338239983720473E-5</v>
      </c>
      <c r="CE222" s="10">
        <f t="shared" si="1859"/>
        <v>92.390361409820002</v>
      </c>
      <c r="CF222" s="9">
        <f t="shared" si="1860"/>
        <v>92.667055620783728</v>
      </c>
      <c r="CG222" s="9">
        <f t="shared" si="1861"/>
        <v>91.836822082268483</v>
      </c>
      <c r="CH222" s="97">
        <f t="shared" si="1199"/>
        <v>92.251938851526106</v>
      </c>
      <c r="CI222" s="15">
        <f t="shared" si="1862"/>
        <v>5.1279064500780288E-5</v>
      </c>
      <c r="CJ222" s="12"/>
      <c r="CK222" s="11">
        <f t="shared" si="1863"/>
        <v>5.9860398282736672E-5</v>
      </c>
      <c r="CL222" s="10">
        <f t="shared" si="1864"/>
        <v>92.321276580237836</v>
      </c>
      <c r="CM222" s="9">
        <f t="shared" si="1865"/>
        <v>92.66696000108368</v>
      </c>
      <c r="CN222" s="9">
        <f t="shared" si="1866"/>
        <v>91.698923874155483</v>
      </c>
      <c r="CO222" s="97">
        <f t="shared" si="1204"/>
        <v>92.182941937619574</v>
      </c>
      <c r="CP222" s="15">
        <f t="shared" si="1867"/>
        <v>5.9790389919216464E-5</v>
      </c>
      <c r="CQ222" s="12"/>
      <c r="CR222" s="11">
        <f t="shared" si="1868"/>
        <v>6.8372033069541031E-5</v>
      </c>
      <c r="CS222" s="10">
        <f t="shared" si="1869"/>
        <v>92.252242481023998</v>
      </c>
      <c r="CT222" s="9">
        <f t="shared" si="1870"/>
        <v>92.666830005092095</v>
      </c>
      <c r="CU222" s="9">
        <f t="shared" si="882"/>
        <v>91.561166022936717</v>
      </c>
      <c r="CV222" s="97">
        <f t="shared" si="1208"/>
        <v>92.113998014014413</v>
      </c>
      <c r="CW222" s="15">
        <f t="shared" si="1871"/>
        <v>6.8290923007675362E-5</v>
      </c>
      <c r="CX222" s="12"/>
      <c r="CY222" s="11">
        <f t="shared" si="1210"/>
        <v>7.6872869049201422E-5</v>
      </c>
      <c r="CZ222" s="10">
        <f t="shared" si="1211"/>
        <v>92.183256111116208</v>
      </c>
      <c r="DA222" s="9">
        <f t="shared" si="883"/>
        <v>92.666660417858807</v>
      </c>
      <c r="DB222" s="9">
        <f t="shared" si="884"/>
        <v>91.42354771777012</v>
      </c>
      <c r="DC222" s="97">
        <f t="shared" si="1212"/>
        <v>92.045104067814464</v>
      </c>
      <c r="DD222" s="15">
        <f t="shared" si="1213"/>
        <v>7.678039174807012E-5</v>
      </c>
      <c r="DE222" s="12"/>
      <c r="DF222" s="11">
        <f t="shared" si="1214"/>
        <v>8.5362633256507914E-5</v>
      </c>
      <c r="DG222" s="10">
        <f t="shared" si="1215"/>
        <v>92.11431447167466</v>
      </c>
      <c r="DH222" s="9">
        <f t="shared" si="885"/>
        <v>92.666446045968726</v>
      </c>
      <c r="DI222" s="9">
        <f t="shared" si="886"/>
        <v>91.286068130794888</v>
      </c>
      <c r="DJ222" s="97">
        <f t="shared" si="1216"/>
        <v>91.9762570883818</v>
      </c>
      <c r="DK222" s="15">
        <f t="shared" si="1217"/>
        <v>8.5258526503567485E-5</v>
      </c>
      <c r="DL222" s="12"/>
      <c r="DM222" s="11">
        <f t="shared" si="1218"/>
        <v>9.3841055080127835E-5</v>
      </c>
      <c r="DN222" s="10">
        <f t="shared" si="1219"/>
        <v>92.045414566527796</v>
      </c>
      <c r="DO222" s="9">
        <f t="shared" si="887"/>
        <v>92.666181718172595</v>
      </c>
      <c r="DP222" s="9">
        <f t="shared" si="888"/>
        <v>91.14872641739295</v>
      </c>
      <c r="DQ222" s="97">
        <f t="shared" si="1220"/>
        <v>91.907454067782766</v>
      </c>
      <c r="DR222" s="15">
        <f t="shared" si="1221"/>
        <v>9.3725060041406988E-5</v>
      </c>
      <c r="DS222" s="12"/>
      <c r="DT222" s="11">
        <f t="shared" si="1222"/>
        <v>1.023078662860692E-4</v>
      </c>
      <c r="DU222" s="10">
        <f t="shared" si="1223"/>
        <v>91.976553402614115</v>
      </c>
      <c r="DV222" s="9">
        <f t="shared" si="889"/>
        <v>92.665862286008021</v>
      </c>
      <c r="DW222" s="9">
        <f t="shared" si="890"/>
        <v>91.011521716454794</v>
      </c>
      <c r="DX222" s="97">
        <f t="shared" si="1224"/>
        <v>91.838692001231408</v>
      </c>
      <c r="DY222" s="15">
        <f t="shared" si="1225"/>
        <v>1.0217972755483888E-4</v>
      </c>
      <c r="DZ222" s="12"/>
      <c r="EA222" s="11">
        <f t="shared" si="1226"/>
        <v>1.1076280104029453E-4</v>
      </c>
      <c r="EB222" s="10">
        <f t="shared" si="1227"/>
        <v>91.907727990421279</v>
      </c>
      <c r="EC222" s="9">
        <f t="shared" si="891"/>
        <v>92.665482624410728</v>
      </c>
      <c r="ED222" s="9">
        <f t="shared" si="892"/>
        <v>90.874453150649089</v>
      </c>
      <c r="EE222" s="97">
        <f t="shared" si="1228"/>
        <v>91.769967887529901</v>
      </c>
      <c r="EF222" s="15">
        <f t="shared" si="1229"/>
        <v>1.106222666842265E-4</v>
      </c>
      <c r="EG222" s="12"/>
      <c r="EH222" s="11">
        <f t="shared" si="1230"/>
        <v>1.1920559593049902E-4</v>
      </c>
      <c r="EI222" s="10">
        <f t="shared" si="1231"/>
        <v>91.838935344422183</v>
      </c>
      <c r="EJ222" s="9">
        <f t="shared" si="893"/>
        <v>92.665037632315929</v>
      </c>
      <c r="EK222" s="9">
        <f t="shared" si="894"/>
        <v>90.737519826694836</v>
      </c>
      <c r="EL222" s="97">
        <f t="shared" si="1232"/>
        <v>91.70127872950539</v>
      </c>
      <c r="EM222" s="15">
        <f t="shared" si="1233"/>
        <v>1.1905241753737089E-4</v>
      </c>
      <c r="EN222" s="12"/>
      <c r="EO222" s="11">
        <f t="shared" si="1234"/>
        <v>1.2763598998712862E-4</v>
      </c>
      <c r="EP222" s="10">
        <f t="shared" si="1235"/>
        <v>91.770172483507338</v>
      </c>
      <c r="EQ222" s="9">
        <f t="shared" si="895"/>
        <v>92.664522233249627</v>
      </c>
      <c r="ER222" s="9">
        <f t="shared" si="896"/>
        <v>90.600720835637588</v>
      </c>
      <c r="ES222" s="97">
        <f t="shared" si="1236"/>
        <v>91.632621534443615</v>
      </c>
      <c r="ET222" s="15">
        <f t="shared" si="1237"/>
        <v>1.2746992270898762E-4</v>
      </c>
      <c r="EU222" s="12"/>
      <c r="EV222" s="11">
        <f t="shared" si="1238"/>
        <v>1.3605372470354315E-4</v>
      </c>
      <c r="EW222" s="10">
        <f t="shared" si="1239"/>
        <v>91.701436431414251</v>
      </c>
      <c r="EX222" s="9">
        <f t="shared" si="897"/>
        <v>92.663931375909939</v>
      </c>
      <c r="EY222" s="9">
        <f t="shared" si="898"/>
        <v>90.464055253128066</v>
      </c>
      <c r="EZ222" s="97">
        <f t="shared" si="1240"/>
        <v>91.563993314518996</v>
      </c>
      <c r="FA222" s="15">
        <f t="shared" si="1241"/>
        <v>1.3587452729939013E-4</v>
      </c>
      <c r="FB222" s="12"/>
      <c r="FC222" s="11">
        <f t="shared" si="1242"/>
        <v>1.4445854405541075E-4</v>
      </c>
      <c r="FD222" s="10">
        <f t="shared" si="1243"/>
        <v>91.632724217152969</v>
      </c>
      <c r="FE222" s="9">
        <f t="shared" si="899"/>
        <v>92.663260034738244</v>
      </c>
      <c r="FF222" s="9">
        <f t="shared" si="900"/>
        <v>90.327522139704683</v>
      </c>
      <c r="FG222" s="97">
        <f t="shared" si="1244"/>
        <v>91.495391087221464</v>
      </c>
      <c r="FH222" s="15">
        <f t="shared" si="1245"/>
        <v>1.4426597893231631E-4</v>
      </c>
      <c r="FI222" s="12"/>
      <c r="FJ222" s="11">
        <f t="shared" si="1246"/>
        <v>1.528501945192453E-4</v>
      </c>
      <c r="FK222" s="10">
        <f t="shared" si="1247"/>
        <v>91.564032875428481</v>
      </c>
      <c r="FL222" s="9">
        <f t="shared" si="901"/>
        <v>92.662503210480054</v>
      </c>
      <c r="FM222" s="9">
        <f t="shared" si="902"/>
        <v>90.191120541077055</v>
      </c>
      <c r="FN222" s="97">
        <f t="shared" si="1248"/>
        <v>91.426811875778554</v>
      </c>
      <c r="FO222" s="15">
        <f t="shared" si="1249"/>
        <v>1.5264402777207241E-4</v>
      </c>
      <c r="FP222" s="12"/>
      <c r="FQ222" s="11">
        <f t="shared" si="1250"/>
        <v>1.6122842509026122E-4</v>
      </c>
      <c r="FR222" s="10">
        <f t="shared" si="1251"/>
        <v>91.495359447058462</v>
      </c>
      <c r="FS222" s="9">
        <f t="shared" si="903"/>
        <v>92.661655930735662</v>
      </c>
      <c r="FT222" s="9">
        <f t="shared" si="904"/>
        <v>90.054849488414831</v>
      </c>
      <c r="FU222" s="97">
        <f t="shared" si="1252"/>
        <v>91.358252709575254</v>
      </c>
      <c r="FV222" s="15">
        <f t="shared" si="1253"/>
        <v>1.6100842653969012E-4</v>
      </c>
      <c r="FW222" s="12"/>
      <c r="FX222" s="11">
        <f t="shared" si="1254"/>
        <v>1.6959298729925934E-4</v>
      </c>
      <c r="FY222" s="10">
        <f t="shared" si="1255"/>
        <v>91.426700979388556</v>
      </c>
      <c r="FZ222" s="9">
        <f t="shared" si="905"/>
        <v>92.660713250500393</v>
      </c>
      <c r="GA222" s="9">
        <f t="shared" si="906"/>
        <v>89.918707998636052</v>
      </c>
      <c r="GB222" s="97">
        <f t="shared" si="1256"/>
        <v>91.289710624568215</v>
      </c>
      <c r="GC222" s="15">
        <f t="shared" si="1257"/>
        <v>1.6935893052849585E-4</v>
      </c>
      <c r="GD222" s="12"/>
      <c r="GE222" s="11">
        <f t="shared" si="1258"/>
        <v>1.7794363522892262E-4</v>
      </c>
      <c r="GF222" s="10">
        <f t="shared" si="1259"/>
        <v>91.35805452670219</v>
      </c>
      <c r="GG222" s="9">
        <f t="shared" si="907"/>
        <v>92.65967025269444</v>
      </c>
      <c r="GH222" s="9">
        <f t="shared" si="908"/>
        <v>89.782695074699788</v>
      </c>
      <c r="GI222" s="97">
        <f t="shared" si="1260"/>
        <v>91.221182663697107</v>
      </c>
      <c r="GJ222" s="15">
        <f t="shared" si="1261"/>
        <v>1.7769529761874758E-4</v>
      </c>
      <c r="GK222" s="12"/>
      <c r="GL222" s="11">
        <f t="shared" si="1872"/>
        <v>1.8628012552919399E-4</v>
      </c>
      <c r="GM222" s="10">
        <f t="shared" si="1873"/>
        <v>91.289417150627358</v>
      </c>
      <c r="GN222" s="9">
        <f t="shared" si="909"/>
        <v>92.658522048682272</v>
      </c>
      <c r="GO222" s="9">
        <f t="shared" si="1885"/>
        <v>89.646809705901234</v>
      </c>
      <c r="GP222" s="115">
        <f t="shared" si="1264"/>
        <v>91.152665877291753</v>
      </c>
      <c r="GQ222" s="15">
        <f t="shared" si="1874"/>
        <v>1.8601728829150307E-4</v>
      </c>
      <c r="GR222" s="12"/>
      <c r="GS222" s="11">
        <f t="shared" si="1266"/>
        <v>1.9460221743188014E-4</v>
      </c>
      <c r="GT222" s="10">
        <f t="shared" si="1267"/>
        <v>91.220785920539328</v>
      </c>
      <c r="GU222" s="9">
        <f t="shared" si="911"/>
        <v>92.657263778781513</v>
      </c>
      <c r="GV222" s="9">
        <f t="shared" si="1886"/>
        <v>89.51105086816716</v>
      </c>
      <c r="GW222" s="115">
        <f t="shared" si="1268"/>
        <v>91.084157323474329</v>
      </c>
      <c r="GX222" s="15">
        <f t="shared" si="1269"/>
        <v>1.9432466564179806E-4</v>
      </c>
      <c r="GY222" s="12"/>
      <c r="GZ222" s="11">
        <f t="shared" si="1270"/>
        <v>2.0290967276456674E-4</v>
      </c>
      <c r="HA222" s="10">
        <f t="shared" si="1271"/>
        <v>91.15215791395832</v>
      </c>
      <c r="HB222" s="9">
        <f t="shared" si="913"/>
        <v>92.655890612761226</v>
      </c>
      <c r="HC222" s="9">
        <f t="shared" si="914"/>
        <v>89.37541752435493</v>
      </c>
      <c r="HD222" s="97">
        <f t="shared" si="1272"/>
        <v>91.015654068558078</v>
      </c>
      <c r="HE222" s="15">
        <f t="shared" si="1273"/>
        <v>2.0261719539094668E-4</v>
      </c>
      <c r="HF222" s="12"/>
      <c r="HG222" s="11">
        <f t="shared" si="1274"/>
        <v>2.1120225596368288E-4</v>
      </c>
      <c r="HH222" s="10">
        <f t="shared" si="1275"/>
        <v>91.083530216943643</v>
      </c>
      <c r="HI222" s="9">
        <f t="shared" si="915"/>
        <v>92.654397750329707</v>
      </c>
      <c r="HJ222" s="9">
        <f t="shared" si="916"/>
        <v>89.239908624552569</v>
      </c>
      <c r="HK222" s="97">
        <f t="shared" si="1276"/>
        <v>90.947153187441131</v>
      </c>
      <c r="HL222" s="15">
        <f t="shared" si="1277"/>
        <v>2.1089464589814865E-4</v>
      </c>
      <c r="HM222" s="12"/>
      <c r="HN222" s="11">
        <f t="shared" si="1278"/>
        <v>2.1947973408683992E-4</v>
      </c>
      <c r="HO222" s="10">
        <f t="shared" si="1279"/>
        <v>91.014899924483075</v>
      </c>
      <c r="HP222" s="9">
        <f t="shared" si="917"/>
        <v>92.652780421611524</v>
      </c>
      <c r="HQ222" s="9">
        <f t="shared" si="1887"/>
        <v>89.104523106380398</v>
      </c>
      <c r="HR222" s="115">
        <f t="shared" si="1280"/>
        <v>90.878651763995961</v>
      </c>
      <c r="HS222" s="15">
        <f t="shared" si="1281"/>
        <v>2.1915678817130977E-4</v>
      </c>
      <c r="HT222" s="12"/>
      <c r="HU222" s="11">
        <f t="shared" si="1672"/>
        <v>2.2774187682442277E-4</v>
      </c>
      <c r="HV222" s="10">
        <f t="shared" si="1282"/>
        <v>90.946264140877702</v>
      </c>
      <c r="HW222" s="9">
        <f t="shared" si="1888"/>
        <v>92.651033887614034</v>
      </c>
      <c r="HX222" s="9">
        <f t="shared" si="920"/>
        <v>88.969259895295025</v>
      </c>
      <c r="HY222" s="115">
        <f t="shared" si="1283"/>
        <v>90.810146891454536</v>
      </c>
      <c r="HZ222" s="15">
        <f t="shared" si="1284"/>
        <v>2.27403395877092E-4</v>
      </c>
      <c r="IA222" s="12"/>
      <c r="IB222" s="11">
        <f t="shared" si="1673"/>
        <v>2.3598845651038442E-4</v>
      </c>
      <c r="IC222" s="10">
        <f t="shared" si="1285"/>
        <v>90.877619980122603</v>
      </c>
      <c r="ID222" s="9">
        <f t="shared" si="1889"/>
        <v>92.649153440683151</v>
      </c>
      <c r="IE222" s="9">
        <f t="shared" si="922"/>
        <v>88.834117904893816</v>
      </c>
      <c r="IF222" s="115">
        <f t="shared" si="1286"/>
        <v>90.741635672788476</v>
      </c>
      <c r="IG222" s="15">
        <f t="shared" si="1287"/>
        <v>2.3563424535025422E-4</v>
      </c>
      <c r="IH222" s="12"/>
      <c r="II222" s="11">
        <f t="shared" si="1674"/>
        <v>2.4421924813234659E-4</v>
      </c>
      <c r="IJ222" s="10">
        <f t="shared" si="1288"/>
        <v>90.808964566282441</v>
      </c>
      <c r="IK222" s="9">
        <f t="shared" si="1890"/>
        <v>92.647134404948488</v>
      </c>
      <c r="IL222" s="9">
        <f t="shared" si="924"/>
        <v>88.699096037220272</v>
      </c>
      <c r="IM222" s="115">
        <f t="shared" si="1289"/>
        <v>90.673115221084373</v>
      </c>
      <c r="IN222" s="15">
        <f t="shared" si="1290"/>
        <v>2.4384911560227683E-4</v>
      </c>
      <c r="IO222" s="12"/>
      <c r="IP222" s="11">
        <f t="shared" si="1675"/>
        <v>2.5243402934099155E-4</v>
      </c>
      <c r="IQ222" s="10">
        <f t="shared" si="1291"/>
        <v>90.740295033862154</v>
      </c>
      <c r="IR222" s="9">
        <f t="shared" si="1891"/>
        <v>92.64497213675773</v>
      </c>
      <c r="IS222" s="9">
        <f t="shared" si="926"/>
        <v>88.564193183072064</v>
      </c>
      <c r="IT222" s="115">
        <f t="shared" si="1292"/>
        <v>90.604582659914897</v>
      </c>
      <c r="IU222" s="15">
        <f t="shared" si="1293"/>
        <v>2.5204778832917693E-4</v>
      </c>
      <c r="IV222" s="12"/>
      <c r="IW222" s="11">
        <f t="shared" si="1676"/>
        <v>2.6063258045862692E-4</v>
      </c>
      <c r="IX222" s="10">
        <f t="shared" si="1294"/>
        <v>90.671608528173621</v>
      </c>
      <c r="IY222" s="9">
        <f t="shared" si="1892"/>
        <v>92.64266202510035</v>
      </c>
      <c r="IZ222" s="9">
        <f t="shared" si="928"/>
        <v>88.429408222309149</v>
      </c>
      <c r="JA222" s="115">
        <f t="shared" si="1295"/>
        <v>90.53603512370475</v>
      </c>
      <c r="JB222" s="15">
        <f t="shared" si="1296"/>
        <v>2.6023004791864439E-4</v>
      </c>
      <c r="JC222" s="12"/>
      <c r="JD222" s="11">
        <f t="shared" si="1677"/>
        <v>2.6881468448708353E-4</v>
      </c>
      <c r="JE222" s="10">
        <f t="shared" si="1297"/>
        <v>90.602902205697035</v>
      </c>
      <c r="JF222" s="9">
        <f t="shared" si="1893"/>
        <v>92.640199492020614</v>
      </c>
      <c r="JG222" s="9">
        <f t="shared" si="930"/>
        <v>88.29474002416201</v>
      </c>
      <c r="JH222" s="115">
        <f t="shared" si="1298"/>
        <v>90.467469758091312</v>
      </c>
      <c r="JI222" s="15">
        <f t="shared" si="1299"/>
        <v>2.6839568145650878E-4</v>
      </c>
      <c r="JJ222" s="12"/>
      <c r="JK222" s="11">
        <f t="shared" si="1678"/>
        <v>2.7698012711494972E-4</v>
      </c>
      <c r="JL222" s="10">
        <f t="shared" si="1300"/>
        <v>90.534173234436949</v>
      </c>
      <c r="JM222" s="9">
        <f t="shared" si="1894"/>
        <v>92.637579993019855</v>
      </c>
      <c r="JN222" s="9">
        <f t="shared" si="932"/>
        <v>88.160187447541276</v>
      </c>
      <c r="JO222" s="115">
        <f t="shared" si="1301"/>
        <v>90.398883720280566</v>
      </c>
      <c r="JP222" s="15">
        <f t="shared" si="1302"/>
        <v>2.7654447873246582E-4</v>
      </c>
      <c r="JQ222" s="12"/>
      <c r="JR222" s="11">
        <f t="shared" si="1679"/>
        <v>2.8512869672405394E-4</v>
      </c>
      <c r="JS222" s="10">
        <f t="shared" si="1303"/>
        <v>90.465418794273674</v>
      </c>
      <c r="JT222" s="9">
        <f t="shared" si="1895"/>
        <v>92.634799017448074</v>
      </c>
      <c r="JU222" s="9">
        <f t="shared" si="934"/>
        <v>88.025749341349041</v>
      </c>
      <c r="JV222" s="115">
        <f t="shared" si="1304"/>
        <v>90.330274179398558</v>
      </c>
      <c r="JW222" s="15">
        <f t="shared" si="1305"/>
        <v>2.8467623224503482E-4</v>
      </c>
      <c r="JX222" s="12"/>
      <c r="JY222" s="11">
        <f t="shared" si="1680"/>
        <v>2.9326018439517913E-4</v>
      </c>
      <c r="JZ222" s="10">
        <f t="shared" si="1306"/>
        <v>90.396636077310177</v>
      </c>
      <c r="KA222" s="9">
        <f t="shared" si="1896"/>
        <v>92.631852088884841</v>
      </c>
      <c r="KB222" s="9">
        <f t="shared" si="936"/>
        <v>87.891424544788336</v>
      </c>
      <c r="KC222" s="115">
        <f t="shared" si="1307"/>
        <v>90.261638316836581</v>
      </c>
      <c r="KD222" s="15">
        <f t="shared" si="1308"/>
        <v>2.9279073720597164E-4</v>
      </c>
      <c r="KE222" s="12"/>
      <c r="KF222" s="11">
        <f t="shared" si="1681"/>
        <v>3.0137438391323061E-4</v>
      </c>
      <c r="KG222" s="10">
        <f t="shared" si="1309"/>
        <v>90.32782228821273</v>
      </c>
      <c r="KH222" s="9">
        <f t="shared" si="1897"/>
        <v>92.628734765509506</v>
      </c>
      <c r="KI222" s="9">
        <f t="shared" si="938"/>
        <v>87.757211887674515</v>
      </c>
      <c r="KJ222" s="115">
        <f t="shared" si="1310"/>
        <v>90.192973326592011</v>
      </c>
      <c r="KK222" s="15">
        <f t="shared" si="1311"/>
        <v>3.0088779154389749E-4</v>
      </c>
      <c r="KL222" s="12"/>
      <c r="KM222" s="11">
        <f t="shared" si="1682"/>
        <v>3.0947109177163523E-4</v>
      </c>
      <c r="KN222" s="10">
        <f t="shared" si="1312"/>
        <v>90.258974644547123</v>
      </c>
      <c r="KO222" s="9">
        <f t="shared" si="1898"/>
        <v>92.625442640460776</v>
      </c>
      <c r="KP222" s="9">
        <f t="shared" si="940"/>
        <v>87.623110190746502</v>
      </c>
      <c r="KQ222" s="115">
        <f t="shared" si="1313"/>
        <v>90.124276415603646</v>
      </c>
      <c r="KR222" s="15">
        <f t="shared" si="1314"/>
        <v>3.0896719590729191E-4</v>
      </c>
      <c r="KS222" s="12"/>
      <c r="KT222" s="11">
        <f t="shared" si="1683"/>
        <v>3.1755010717606652E-4</v>
      </c>
      <c r="KU222" s="10">
        <f t="shared" si="1315"/>
        <v>90.190090377109556</v>
      </c>
      <c r="KV222" s="9">
        <f t="shared" si="1899"/>
        <v>92.621971342185645</v>
      </c>
      <c r="KW222" s="9">
        <f t="shared" si="942"/>
        <v>87.489118265977652</v>
      </c>
      <c r="KX222" s="115">
        <f t="shared" si="1316"/>
        <v>90.055544804081649</v>
      </c>
      <c r="KY222" s="15">
        <f t="shared" si="1317"/>
        <v>3.1702875366683978E-4</v>
      </c>
      <c r="KZ222" s="12"/>
      <c r="LA222" s="11">
        <f t="shared" si="1684"/>
        <v>3.2561123204755702E-4</v>
      </c>
      <c r="LB222" s="10">
        <f t="shared" si="1318"/>
        <v>90.121166730251957</v>
      </c>
      <c r="LC222" s="9">
        <f t="shared" si="1900"/>
        <v>92.618316534777691</v>
      </c>
      <c r="LD222" s="9">
        <f t="shared" si="944"/>
        <v>87.355234916887326</v>
      </c>
      <c r="LE222" s="115">
        <f t="shared" si="1319"/>
        <v>89.986775725832501</v>
      </c>
      <c r="LF222" s="15">
        <f t="shared" si="1320"/>
        <v>3.2507227091707787E-4</v>
      </c>
      <c r="LG222" s="12"/>
      <c r="LH222" s="11">
        <f t="shared" si="1685"/>
        <v>3.3365427102489281E-4</v>
      </c>
      <c r="LI222" s="10">
        <f t="shared" si="1321"/>
        <v>90.052200962202406</v>
      </c>
      <c r="LJ222" s="9">
        <f t="shared" si="1901"/>
        <v>92.614473918304881</v>
      </c>
      <c r="LK222" s="9">
        <f t="shared" si="946"/>
        <v>87.221458938851242</v>
      </c>
      <c r="LL222" s="115">
        <f t="shared" si="1322"/>
        <v>89.917966428578069</v>
      </c>
      <c r="LM222" s="15">
        <f t="shared" si="1323"/>
        <v>3.3309755647747632E-4</v>
      </c>
      <c r="LN222" s="12"/>
      <c r="LO222" s="11">
        <f t="shared" si="1686"/>
        <v>3.4167903146643396E-4</v>
      </c>
      <c r="LP222" s="10">
        <f t="shared" si="1324"/>
        <v>89.98319034537964</v>
      </c>
      <c r="LQ222" s="9">
        <f t="shared" si="1902"/>
        <v>92.61043922912674</v>
      </c>
      <c r="LR222" s="9">
        <f t="shared" si="948"/>
        <v>87.087789119412349</v>
      </c>
      <c r="LS222" s="115">
        <f t="shared" si="1325"/>
        <v>89.849114174269545</v>
      </c>
      <c r="LT222" s="15">
        <f t="shared" si="1326"/>
        <v>3.4110442189283534E-4</v>
      </c>
      <c r="LU222" s="12"/>
      <c r="LV222" s="11">
        <f t="shared" si="1687"/>
        <v>3.4968532345124834E-4</v>
      </c>
      <c r="LW222" s="10">
        <f t="shared" si="1327"/>
        <v>89.914132166702558</v>
      </c>
      <c r="LX222" s="9">
        <f t="shared" si="1903"/>
        <v>92.60620824020107</v>
      </c>
      <c r="LY222" s="9">
        <f t="shared" si="950"/>
        <v>86.954224238591223</v>
      </c>
      <c r="LZ222" s="115">
        <f t="shared" si="1328"/>
        <v>89.78021623939614</v>
      </c>
      <c r="MA222" s="15">
        <f t="shared" si="1329"/>
        <v>3.4909268143304303E-4</v>
      </c>
      <c r="MB222" s="12"/>
      <c r="MC222" s="11">
        <f t="shared" si="1688"/>
        <v>3.5767295977961745E-4</v>
      </c>
      <c r="MD222" s="10">
        <f t="shared" si="1330"/>
        <v>89.845023727894244</v>
      </c>
      <c r="ME222" s="9">
        <f t="shared" si="1904"/>
        <v>92.601776761380208</v>
      </c>
      <c r="MF222" s="9">
        <f t="shared" si="952"/>
        <v>86.820763069194811</v>
      </c>
      <c r="MG222" s="115">
        <f t="shared" si="1331"/>
        <v>89.711269915287517</v>
      </c>
      <c r="MH222" s="15">
        <f t="shared" si="1332"/>
        <v>3.5706215209231151E-4</v>
      </c>
      <c r="MI222" s="12"/>
      <c r="MJ222" s="11">
        <f t="shared" si="1689"/>
        <v>3.6564175597299768E-4</v>
      </c>
      <c r="MK222" s="10">
        <f t="shared" si="1333"/>
        <v>89.775862345779942</v>
      </c>
      <c r="ML222" s="9">
        <f t="shared" si="1905"/>
        <v>92.597140639696846</v>
      </c>
      <c r="MM222" s="9">
        <f t="shared" si="954"/>
        <v>86.68740437712674</v>
      </c>
      <c r="MN222" s="115">
        <f t="shared" si="1334"/>
        <v>89.642272508411793</v>
      </c>
      <c r="MO222" s="15">
        <f t="shared" si="1335"/>
        <v>3.6501265358767271E-4</v>
      </c>
      <c r="MP222" s="12"/>
      <c r="MQ222" s="11">
        <f t="shared" si="1690"/>
        <v>3.7359153027323558E-4</v>
      </c>
      <c r="MR222" s="10">
        <f t="shared" si="1336"/>
        <v>89.706645352580608</v>
      </c>
      <c r="MS222" s="9">
        <f t="shared" si="1906"/>
        <v>92.592295759639526</v>
      </c>
      <c r="MT222" s="9">
        <f t="shared" si="956"/>
        <v>86.5541469216937</v>
      </c>
      <c r="MU222" s="115">
        <f t="shared" si="1337"/>
        <v>89.573221340666606</v>
      </c>
      <c r="MV222" s="15">
        <f t="shared" si="1338"/>
        <v>3.7294400835705447E-4</v>
      </c>
      <c r="MW222" s="12"/>
      <c r="MX222" s="11">
        <f t="shared" si="1691"/>
        <v>3.8152210364137952E-4</v>
      </c>
      <c r="MY222" s="10">
        <f t="shared" si="1339"/>
        <v>89.637370096199334</v>
      </c>
      <c r="MZ222" s="9">
        <f t="shared" si="1907"/>
        <v>92.58723804341777</v>
      </c>
      <c r="NA222" s="9">
        <f t="shared" si="1908"/>
        <v>86.42098945591421</v>
      </c>
      <c r="NB222" s="115">
        <f t="shared" si="1340"/>
        <v>89.50411374966599</v>
      </c>
      <c r="NC222" s="15">
        <f t="shared" si="1341"/>
        <v>3.8085604155659437E-4</v>
      </c>
      <c r="ND222" s="12"/>
      <c r="NE222" s="11">
        <f t="shared" si="1692"/>
        <v>3.8943329975570285E-4</v>
      </c>
      <c r="NF222" s="10">
        <f t="shared" si="1342"/>
        <v>89.568033940503796</v>
      </c>
      <c r="NG222" s="9">
        <f t="shared" si="959"/>
        <v>92.581963451217007</v>
      </c>
      <c r="NH222" s="9">
        <f t="shared" si="1909"/>
        <v>86.287930726823603</v>
      </c>
      <c r="NI222" s="115">
        <f t="shared" si="1343"/>
        <v>89.434947089020312</v>
      </c>
      <c r="NJ222" s="15">
        <f t="shared" si="1344"/>
        <v>3.8874858105755045E-4</v>
      </c>
      <c r="NK222" s="12"/>
      <c r="NL222" s="11">
        <f t="shared" si="1693"/>
        <v>3.9732494500932031E-4</v>
      </c>
      <c r="NM222" s="10">
        <f t="shared" si="1345"/>
        <v>89.498634265601709</v>
      </c>
      <c r="NN222" s="9">
        <f t="shared" si="961"/>
        <v>92.576467981443287</v>
      </c>
      <c r="NO222" s="9">
        <f t="shared" si="1910"/>
        <v>86.154969475779993</v>
      </c>
      <c r="NP222" s="115">
        <f t="shared" si="1346"/>
        <v>89.36571872861164</v>
      </c>
      <c r="NQ222" s="15">
        <f t="shared" si="1347"/>
        <v>3.9662145744251447E-4</v>
      </c>
      <c r="NR222" s="12"/>
      <c r="NS222" s="11">
        <f t="shared" si="1694"/>
        <v>4.0519686850710345E-4</v>
      </c>
      <c r="NT222" s="10">
        <f t="shared" si="1348"/>
        <v>89.429168468111698</v>
      </c>
      <c r="NU222" s="9">
        <f t="shared" si="963"/>
        <v>92.570747670957843</v>
      </c>
      <c r="NV222" s="9">
        <f t="shared" si="1911"/>
        <v>86.022104438767457</v>
      </c>
      <c r="NW222" s="115">
        <f t="shared" si="1349"/>
        <v>89.29642605486265</v>
      </c>
      <c r="NX222" s="15">
        <f t="shared" si="1350"/>
        <v>4.0447450400116913E-4</v>
      </c>
      <c r="NY222" s="12"/>
      <c r="NZ222" s="11">
        <f t="shared" si="1695"/>
        <v>4.1304890206214867E-4</v>
      </c>
      <c r="OA222" s="10">
        <f t="shared" si="1351"/>
        <v>89.359633961427676</v>
      </c>
      <c r="OB222" s="9">
        <f t="shared" si="965"/>
        <v>92.564798595301582</v>
      </c>
      <c r="OC222" s="9">
        <f t="shared" si="1912"/>
        <v>85.889334346698732</v>
      </c>
      <c r="OD222" s="115">
        <f t="shared" si="1352"/>
        <v>89.227066471000157</v>
      </c>
      <c r="OE222" s="15">
        <f t="shared" si="1353"/>
        <v>4.1230755672546574E-4</v>
      </c>
      <c r="OF222" s="12"/>
      <c r="OG222" s="11">
        <f t="shared" si="1696"/>
        <v>4.2088088019162916E-4</v>
      </c>
      <c r="OH222" s="10">
        <f t="shared" si="1354"/>
        <v>89.290028175977994</v>
      </c>
      <c r="OI222" s="9">
        <f t="shared" si="967"/>
        <v>92.558616868909624</v>
      </c>
      <c r="OJ222" s="9">
        <f t="shared" si="1913"/>
        <v>85.756657925716482</v>
      </c>
      <c r="OK222" s="115">
        <f t="shared" si="1355"/>
        <v>89.157637397313053</v>
      </c>
      <c r="OL222" s="15">
        <f t="shared" si="1356"/>
        <v>4.2012045430426306E-4</v>
      </c>
      <c r="OM222" s="12"/>
      <c r="ON222" s="11">
        <f t="shared" si="1697"/>
        <v>4.2869264011212183E-4</v>
      </c>
      <c r="OO222" s="10">
        <f t="shared" si="1357"/>
        <v>89.220348559478879</v>
      </c>
      <c r="OP222" s="9">
        <f t="shared" si="969"/>
        <v>92.552198645315883</v>
      </c>
      <c r="OQ222" s="9">
        <f t="shared" si="1914"/>
        <v>85.624073897492451</v>
      </c>
      <c r="OR222" s="115">
        <f t="shared" si="1358"/>
        <v>89.088136271404167</v>
      </c>
      <c r="OS222" s="15">
        <f t="shared" si="1359"/>
        <v>4.2791303811748696E-4</v>
      </c>
      <c r="OT222" s="12"/>
      <c r="OU222" s="11">
        <f t="shared" si="1698"/>
        <v>4.364840217344427E-4</v>
      </c>
      <c r="OV222" s="10">
        <f t="shared" si="1360"/>
        <v>89.15059257718184</v>
      </c>
      <c r="OW222" s="9">
        <f t="shared" si="971"/>
        <v>92.54554011734777</v>
      </c>
      <c r="OX222" s="9">
        <f t="shared" si="1915"/>
        <v>85.491580979525054</v>
      </c>
      <c r="OY222" s="115">
        <f t="shared" si="1361"/>
        <v>89.018560548436412</v>
      </c>
      <c r="OZ222" s="15">
        <f t="shared" si="1362"/>
        <v>4.356851522297755E-4</v>
      </c>
      <c r="PA222" s="12"/>
      <c r="PB222" s="11">
        <f t="shared" si="1699"/>
        <v>4.4425486765795768E-4</v>
      </c>
      <c r="PC222" s="10">
        <f t="shared" si="1363"/>
        <v>89.0807577121154</v>
      </c>
      <c r="PD222" s="9">
        <f t="shared" si="973"/>
        <v>92.538637517311145</v>
      </c>
      <c r="PE222" s="9">
        <f t="shared" si="1916"/>
        <v>85.359177885436267</v>
      </c>
      <c r="PF222" s="115">
        <f t="shared" si="1364"/>
        <v>88.948907701373713</v>
      </c>
      <c r="PG222" s="15">
        <f t="shared" si="1365"/>
        <v>4.4343664338356448E-4</v>
      </c>
      <c r="PH222" s="12"/>
      <c r="PI222" s="11">
        <f t="shared" si="1700"/>
        <v>4.5200502316432588E-4</v>
      </c>
      <c r="PJ222" s="10">
        <f t="shared" si="1366"/>
        <v>89.010841465321604</v>
      </c>
      <c r="PK222" s="9">
        <f t="shared" si="975"/>
        <v>92.531487117165582</v>
      </c>
      <c r="PL222" s="9">
        <f t="shared" si="1917"/>
        <v>85.226863325265356</v>
      </c>
      <c r="PM222" s="115">
        <f t="shared" si="1367"/>
        <v>88.879175221215462</v>
      </c>
      <c r="PN222" s="15">
        <f t="shared" si="1368"/>
        <v>4.5116736099177574E-4</v>
      </c>
      <c r="PO222" s="12"/>
      <c r="PP222" s="11">
        <f t="shared" si="1701"/>
        <v>4.5973433621083944E-4</v>
      </c>
      <c r="PQ222" s="10">
        <f t="shared" si="1369"/>
        <v>88.940841356086068</v>
      </c>
      <c r="PR222" s="9">
        <f t="shared" si="977"/>
        <v>92.524085228689998</v>
      </c>
      <c r="PS222" s="9">
        <f t="shared" si="1918"/>
        <v>85.094636005760819</v>
      </c>
      <c r="PT222" s="115">
        <f t="shared" si="1370"/>
        <v>88.809360617225408</v>
      </c>
      <c r="PU222" s="15">
        <f t="shared" si="1371"/>
        <v>4.5887715713000183E-4</v>
      </c>
      <c r="PV222" s="12"/>
      <c r="PW222" s="11">
        <f t="shared" si="1702"/>
        <v>4.6744265742325092E-4</v>
      </c>
      <c r="PX222" s="10">
        <f t="shared" si="1372"/>
        <v>88.870754922162405</v>
      </c>
      <c r="PY222" s="9">
        <f t="shared" si="979"/>
        <v>92.516428203638725</v>
      </c>
      <c r="PZ222" s="9">
        <f t="shared" si="1919"/>
        <v>84.962494630671799</v>
      </c>
      <c r="QA222" s="115">
        <f t="shared" si="1373"/>
        <v>88.739461417155269</v>
      </c>
      <c r="QB222" s="15">
        <f t="shared" si="1374"/>
        <v>4.665658865281643E-4</v>
      </c>
      <c r="QC222" s="12"/>
      <c r="QD222" s="11">
        <f t="shared" si="1703"/>
        <v>4.7512984008806321E-4</v>
      </c>
      <c r="QE222" s="10">
        <f t="shared" si="1375"/>
        <v>88.800579719991561</v>
      </c>
      <c r="QF222" s="9">
        <f t="shared" si="981"/>
        <v>92.508512433888214</v>
      </c>
      <c r="QG222" s="9">
        <f t="shared" si="1920"/>
        <v>84.830437901035197</v>
      </c>
      <c r="QH222" s="115">
        <f t="shared" si="1376"/>
        <v>88.669475167461712</v>
      </c>
      <c r="QI222" s="15">
        <f t="shared" si="1377"/>
        <v>4.7423340656183103E-4</v>
      </c>
      <c r="QJ222" s="12"/>
      <c r="QK222" s="11">
        <f t="shared" si="1704"/>
        <v>4.8279574014446487E-4</v>
      </c>
      <c r="QL222" s="10">
        <f t="shared" si="1378"/>
        <v>88.730313324914349</v>
      </c>
      <c r="QM222" s="9">
        <f t="shared" si="983"/>
        <v>92.500334351574267</v>
      </c>
      <c r="QN222" s="9">
        <f t="shared" si="1921"/>
        <v>84.698464515462049</v>
      </c>
      <c r="QO222" s="115">
        <f t="shared" si="1379"/>
        <v>88.599399433518158</v>
      </c>
      <c r="QP222" s="15">
        <f t="shared" si="1380"/>
        <v>4.818795772430054E-4</v>
      </c>
      <c r="QQ222" s="12"/>
      <c r="QR222" s="11">
        <f t="shared" si="1705"/>
        <v>4.9044021617574438E-4</v>
      </c>
      <c r="QS222" s="10">
        <f t="shared" si="1381"/>
        <v>88.659953331378915</v>
      </c>
      <c r="QT222" s="9">
        <f t="shared" si="985"/>
        <v>92.49189042922012</v>
      </c>
      <c r="QU222" s="9">
        <f t="shared" si="1922"/>
        <v>84.566573170421748</v>
      </c>
      <c r="QV222" s="115">
        <f t="shared" si="1382"/>
        <v>88.529231799820934</v>
      </c>
      <c r="QW222" s="15">
        <f t="shared" si="1383"/>
        <v>4.8950426121048183E-4</v>
      </c>
      <c r="QX222" s="12"/>
      <c r="QY222" s="11">
        <f t="shared" si="1706"/>
        <v>4.9806312940024408E-4</v>
      </c>
      <c r="QZ222" s="10">
        <f t="shared" si="1384"/>
        <v>88.589497353142519</v>
      </c>
      <c r="RA222" s="9">
        <f t="shared" si="987"/>
        <v>92.483177179855261</v>
      </c>
      <c r="RB222" s="9">
        <f t="shared" si="1923"/>
        <v>84.434762560522401</v>
      </c>
      <c r="RC222" s="115">
        <f t="shared" si="1385"/>
        <v>88.458969870188838</v>
      </c>
      <c r="RD222" s="15">
        <f t="shared" si="1386"/>
        <v>4.9710732371987133E-4</v>
      </c>
      <c r="RE222" s="12"/>
      <c r="RF222" s="11">
        <f t="shared" si="1707"/>
        <v>5.05664343661981E-4</v>
      </c>
      <c r="RG222" s="10">
        <f t="shared" si="1387"/>
        <v>88.518943023466804</v>
      </c>
      <c r="RH222" s="9">
        <f t="shared" si="989"/>
        <v>92.474191157125205</v>
      </c>
      <c r="RI222" s="9">
        <f t="shared" si="1924"/>
        <v>84.303031378790692</v>
      </c>
      <c r="RJ222" s="115">
        <f t="shared" si="1388"/>
        <v>88.388611267957941</v>
      </c>
      <c r="RK222" s="15">
        <f t="shared" si="1389"/>
        <v>5.0468863263309857E-4</v>
      </c>
      <c r="RL222" s="12"/>
      <c r="RM222" s="11">
        <f t="shared" si="1708"/>
        <v>5.1324372542072309E-4</v>
      </c>
      <c r="RN222" s="10">
        <f t="shared" si="1390"/>
        <v>88.448287995308306</v>
      </c>
      <c r="RO222" s="9">
        <f t="shared" si="991"/>
        <v>92.464928955392324</v>
      </c>
      <c r="RP222" s="9">
        <f t="shared" si="1925"/>
        <v>84.171378316947823</v>
      </c>
      <c r="RQ222" s="115">
        <f t="shared" si="1391"/>
        <v>88.318153636170081</v>
      </c>
      <c r="RR222" s="15">
        <f t="shared" si="1392"/>
        <v>5.1224805840757216E-4</v>
      </c>
      <c r="RS222" s="12"/>
      <c r="RT222" s="11">
        <f t="shared" si="1709"/>
        <v>5.2080114374175156E-4</v>
      </c>
      <c r="RU222" s="10">
        <f t="shared" si="1393"/>
        <v>88.377529941502502</v>
      </c>
      <c r="RV222" s="9">
        <f t="shared" si="993"/>
        <v>92.455387209827677</v>
      </c>
      <c r="RW222" s="9">
        <f t="shared" si="1926"/>
        <v>84.039802065683332</v>
      </c>
      <c r="RX222" s="115">
        <f t="shared" si="1394"/>
        <v>88.247594637755498</v>
      </c>
      <c r="RY222" s="15">
        <f t="shared" si="1395"/>
        <v>5.1978547408496794E-4</v>
      </c>
      <c r="RZ222" s="12"/>
      <c r="SA222" s="11">
        <f t="shared" si="1710"/>
        <v>5.2833647028518202E-4</v>
      </c>
      <c r="SB222" s="10">
        <f t="shared" si="1396"/>
        <v>88.306666554942396</v>
      </c>
      <c r="SC222" s="9">
        <f t="shared" si="995"/>
        <v>92.445562596494199</v>
      </c>
      <c r="SD222" s="9">
        <f t="shared" si="1927"/>
        <v>83.908301314926405</v>
      </c>
      <c r="SE222" s="115">
        <f t="shared" si="1397"/>
        <v>88.176931955710302</v>
      </c>
      <c r="SF222" s="15">
        <f t="shared" si="1398"/>
        <v>5.2730075527958277E-4</v>
      </c>
      <c r="SG222" s="12"/>
      <c r="SH222" s="11">
        <f t="shared" si="1711"/>
        <v>5.3584957929490222E-4</v>
      </c>
      <c r="SI222" s="10">
        <f t="shared" si="1399"/>
        <v>88.235695548751437</v>
      </c>
      <c r="SJ222" s="9">
        <f t="shared" si="997"/>
        <v>92.435451832421094</v>
      </c>
      <c r="SK222" s="9">
        <f t="shared" si="1928"/>
        <v>83.776874754114729</v>
      </c>
      <c r="SL222" s="115">
        <f t="shared" si="1400"/>
        <v>88.106163293267912</v>
      </c>
      <c r="SM222" s="15">
        <f t="shared" si="1401"/>
        <v>5.3479378016634666E-4</v>
      </c>
      <c r="SN222" s="12"/>
      <c r="SO222" s="11">
        <f t="shared" si="1712"/>
        <v>5.4334034758709616E-4</v>
      </c>
      <c r="SP222" s="10">
        <f t="shared" si="1402"/>
        <v>88.164614656450937</v>
      </c>
      <c r="SQ222" s="9">
        <f t="shared" si="999"/>
        <v>92.425051675669678</v>
      </c>
      <c r="SR222" s="9">
        <f t="shared" si="1929"/>
        <v>83.645521072458976</v>
      </c>
      <c r="SS222" s="115">
        <f t="shared" si="1403"/>
        <v>88.035286374064327</v>
      </c>
      <c r="ST222" s="15">
        <f t="shared" si="1404"/>
        <v>5.4226442946853971E-4</v>
      </c>
      <c r="SU222" s="12"/>
      <c r="SV222" s="11">
        <f t="shared" si="1713"/>
        <v>5.5080865453851959E-4</v>
      </c>
      <c r="SW222" s="10">
        <f t="shared" si="1405"/>
        <v>88.093421632120965</v>
      </c>
      <c r="SX222" s="9">
        <f t="shared" si="1001"/>
        <v>92.414358925390758</v>
      </c>
      <c r="SY222" s="9">
        <f t="shared" si="1930"/>
        <v>83.514238959207034</v>
      </c>
      <c r="SZ222" s="115">
        <f t="shared" si="1406"/>
        <v>87.964298942298896</v>
      </c>
      <c r="TA222" s="15">
        <f t="shared" si="1407"/>
        <v>5.4971258644502161E-4</v>
      </c>
      <c r="TB222" s="12"/>
      <c r="TC222" s="11">
        <f t="shared" si="1714"/>
        <v>5.5825438207423629E-4</v>
      </c>
      <c r="TD222" s="10">
        <f t="shared" si="1408"/>
        <v>88.022114250556939</v>
      </c>
      <c r="TE222" s="9">
        <f t="shared" si="1003"/>
        <v>92.403370421873674</v>
      </c>
      <c r="TF222" s="9">
        <f t="shared" si="1931"/>
        <v>83.38302710390262</v>
      </c>
      <c r="TG222" s="115">
        <f t="shared" si="1409"/>
        <v>87.893198762888147</v>
      </c>
      <c r="TH222" s="15">
        <f t="shared" si="1410"/>
        <v>5.5713813687728641E-4</v>
      </c>
      <c r="TI222" s="12"/>
      <c r="TJ222" s="11">
        <f t="shared" si="1715"/>
        <v>5.6567741465518443E-4</v>
      </c>
      <c r="TK222" s="10">
        <f t="shared" si="1411"/>
        <v>87.950690307419222</v>
      </c>
      <c r="TL222" s="9">
        <f t="shared" si="1005"/>
        <v>92.392083046586961</v>
      </c>
      <c r="TM222" s="9">
        <f t="shared" si="1932"/>
        <v>83.251884196643203</v>
      </c>
      <c r="TN222" s="115">
        <f t="shared" si="1412"/>
        <v>87.82198362161509</v>
      </c>
      <c r="TO222" s="15">
        <f t="shared" si="1413"/>
        <v>5.645409690560421E-4</v>
      </c>
      <c r="TP222" s="12"/>
      <c r="TQ222" s="11">
        <f t="shared" si="1716"/>
        <v>5.7307763926526297E-4</v>
      </c>
      <c r="TR222" s="10">
        <f t="shared" si="1414"/>
        <v>87.879147619378244</v>
      </c>
      <c r="TS222" s="9">
        <f t="shared" si="1007"/>
        <v>92.380493722211</v>
      </c>
      <c r="TT222" s="9">
        <f t="shared" si="1933"/>
        <v>83.120808928333076</v>
      </c>
      <c r="TU222" s="115">
        <f t="shared" si="1415"/>
        <v>87.750651325272031</v>
      </c>
      <c r="TV222" s="15">
        <f t="shared" si="1416"/>
        <v>5.7192097376760264E-4</v>
      </c>
      <c r="TW222" s="12"/>
      <c r="TX222" s="11">
        <f t="shared" si="1717"/>
        <v>5.804549453981943E-4</v>
      </c>
      <c r="TY222" s="10">
        <f t="shared" si="1417"/>
        <v>87.807484024253171</v>
      </c>
      <c r="TZ222" s="9">
        <f t="shared" si="1009"/>
        <v>92.368599412662491</v>
      </c>
      <c r="UA222" s="9">
        <f t="shared" si="1934"/>
        <v>82.989799990934443</v>
      </c>
      <c r="UB222" s="115">
        <f t="shared" si="1418"/>
        <v>87.679199701798467</v>
      </c>
      <c r="UC222" s="15">
        <f t="shared" si="1419"/>
        <v>5.7927804427987764E-4</v>
      </c>
      <c r="UD222" s="12"/>
      <c r="UE222" s="11">
        <f t="shared" si="1718"/>
        <v>5.8780922504401577E-4</v>
      </c>
      <c r="UF222" s="10">
        <f t="shared" si="1420"/>
        <v>87.735697381145528</v>
      </c>
      <c r="UG222" s="9">
        <f t="shared" si="1011"/>
        <v>92.356397123111066</v>
      </c>
      <c r="UH222" s="9">
        <f t="shared" si="1935"/>
        <v>82.858856077715188</v>
      </c>
      <c r="UI222" s="115">
        <f t="shared" si="1421"/>
        <v>87.607626600413127</v>
      </c>
      <c r="UJ222" s="15">
        <f t="shared" si="1422"/>
        <v>5.8661207632811226E-4</v>
      </c>
      <c r="UK222" s="12"/>
      <c r="UL222" s="11">
        <f t="shared" si="1719"/>
        <v>5.9514037267525716E-4</v>
      </c>
      <c r="UM222" s="10">
        <f t="shared" si="1423"/>
        <v>87.663785570567256</v>
      </c>
      <c r="UN222" s="9">
        <f t="shared" si="1013"/>
        <v>92.343883899988086</v>
      </c>
      <c r="UO222" s="9">
        <f t="shared" si="1936"/>
        <v>82.72797588349313</v>
      </c>
      <c r="UP222" s="115">
        <f t="shared" si="1424"/>
        <v>87.535929891740608</v>
      </c>
      <c r="UQ222" s="15">
        <f t="shared" si="1425"/>
        <v>5.9392296810033165E-4</v>
      </c>
      <c r="UR222" s="12"/>
      <c r="US222" s="11">
        <f t="shared" si="1720"/>
        <v>6.024482852328534E-4</v>
      </c>
      <c r="UT222" s="10">
        <f t="shared" si="1426"/>
        <v>87.591746494563097</v>
      </c>
      <c r="UU222" s="9">
        <f t="shared" si="1015"/>
        <v>92.331056830987634</v>
      </c>
      <c r="UV222" s="9">
        <f t="shared" si="1937"/>
        <v>82.597158104877082</v>
      </c>
      <c r="UW222" s="115">
        <f t="shared" si="1427"/>
        <v>87.464107467932365</v>
      </c>
      <c r="UX222" s="15">
        <f t="shared" si="1428"/>
        <v>6.0121062022251725E-4</v>
      </c>
      <c r="UY222" s="12"/>
      <c r="UZ222" s="11">
        <f t="shared" si="1721"/>
        <v>6.0973286211176174E-4</v>
      </c>
      <c r="VA222" s="10">
        <f t="shared" si="1429"/>
        <v>87.519578076827528</v>
      </c>
      <c r="VB222" s="9">
        <f t="shared" si="1017"/>
        <v>92.31791304506001</v>
      </c>
      <c r="VC222" s="9">
        <f t="shared" si="1938"/>
        <v>82.466401440505138</v>
      </c>
      <c r="VD222" s="115">
        <f t="shared" si="1430"/>
        <v>87.392157242782574</v>
      </c>
      <c r="VE222" s="15">
        <f t="shared" si="1431"/>
        <v>6.0847493574349117E-4</v>
      </c>
      <c r="VF222" s="12"/>
      <c r="VG222" s="11">
        <f t="shared" si="1722"/>
        <v>6.1699400514626725E-4</v>
      </c>
      <c r="VH222" s="10">
        <f t="shared" si="1432"/>
        <v>87.447278262816553</v>
      </c>
      <c r="VI222" s="9">
        <f t="shared" si="1019"/>
        <v>92.30444971239767</v>
      </c>
      <c r="VJ222" s="9">
        <f t="shared" si="1939"/>
        <v>82.335704591278912</v>
      </c>
      <c r="VK222" s="115">
        <f t="shared" si="1433"/>
        <v>87.320077151838291</v>
      </c>
      <c r="VL222" s="15">
        <f t="shared" si="1434"/>
        <v>6.157158201195714E-4</v>
      </c>
      <c r="VM222" s="12"/>
      <c r="VN222" s="11">
        <f t="shared" si="1723"/>
        <v>6.2423161859506823E-4</v>
      </c>
      <c r="VO222" s="10">
        <f t="shared" si="1435"/>
        <v>87.374845019853709</v>
      </c>
      <c r="VP222" s="9">
        <f t="shared" si="1021"/>
        <v>92.290664044413788</v>
      </c>
      <c r="VQ222" s="9">
        <f t="shared" si="1940"/>
        <v>82.205066260594634</v>
      </c>
      <c r="VR222" s="115">
        <f t="shared" si="1436"/>
        <v>87.247865152504204</v>
      </c>
      <c r="VS222" s="15">
        <f t="shared" si="1437"/>
        <v>6.2293318119898311E-4</v>
      </c>
      <c r="VT222" s="12"/>
      <c r="VU222" s="11">
        <f t="shared" si="1724"/>
        <v>6.3144560912608086E-4</v>
      </c>
      <c r="VV222" s="10">
        <f t="shared" si="1438"/>
        <v>87.302276337230865</v>
      </c>
      <c r="VW222" s="9">
        <f t="shared" si="1023"/>
        <v>92.276553293713633</v>
      </c>
      <c r="VX222" s="9">
        <f t="shared" si="1941"/>
        <v>82.074485154571192</v>
      </c>
      <c r="VY222" s="115">
        <f t="shared" si="1439"/>
        <v>87.17551922414242</v>
      </c>
      <c r="VZ222" s="15">
        <f t="shared" si="1440"/>
        <v>6.3012692920599704E-4</v>
      </c>
      <c r="WA222" s="12"/>
      <c r="WB222" s="11">
        <f t="shared" si="1725"/>
        <v>6.3863588580097925E-4</v>
      </c>
      <c r="WC222" s="10">
        <f t="shared" si="1441"/>
        <v>87.229570226303878</v>
      </c>
      <c r="WD222" s="9">
        <f t="shared" si="1025"/>
        <v>92.2621147540587</v>
      </c>
      <c r="WE222" s="9">
        <f t="shared" si="1942"/>
        <v>81.943959982274819</v>
      </c>
      <c r="WF222" s="115">
        <f t="shared" si="1442"/>
        <v>87.103037368166753</v>
      </c>
      <c r="WG222" s="15">
        <f t="shared" si="1443"/>
        <v>6.3729697672485072E-4</v>
      </c>
      <c r="WH222" s="12"/>
      <c r="WI222" s="11">
        <f t="shared" si="1726"/>
        <v>6.4580236005949069E-4</v>
      </c>
      <c r="WJ222" s="10">
        <f t="shared" si="1444"/>
        <v>87.156724720582986</v>
      </c>
      <c r="WK222" s="9">
        <f t="shared" si="1027"/>
        <v>92.247345760323881</v>
      </c>
      <c r="WL222" s="9">
        <f t="shared" si="1943"/>
        <v>81.813489455938864</v>
      </c>
      <c r="WM222" s="115">
        <f t="shared" si="1445"/>
        <v>87.030417608131373</v>
      </c>
      <c r="WN222" s="15">
        <f t="shared" si="1446"/>
        <v>6.4444323868350696E-4</v>
      </c>
      <c r="WO222" s="12"/>
      <c r="WP222" s="11">
        <f t="shared" si="1727"/>
        <v>6.5294494570353732E-4</v>
      </c>
      <c r="WQ222" s="10">
        <f t="shared" si="1447"/>
        <v>87.083737875817292</v>
      </c>
      <c r="WR222" s="9">
        <f t="shared" si="1029"/>
        <v>92.232243688447696</v>
      </c>
      <c r="WS222" s="9">
        <f t="shared" si="1944"/>
        <v>81.683072291182157</v>
      </c>
      <c r="WT222" s="115">
        <f t="shared" si="1448"/>
        <v>86.957657989814919</v>
      </c>
      <c r="WU222" s="15">
        <f t="shared" si="1449"/>
        <v>6.5156563233711615E-4</v>
      </c>
      <c r="WV222" s="12"/>
      <c r="WW222" s="11">
        <f t="shared" si="1728"/>
        <v>6.6006355888103988E-4</v>
      </c>
      <c r="WX222" s="10">
        <f t="shared" si="1450"/>
        <v>87.010607770075069</v>
      </c>
      <c r="WY222" s="9">
        <f t="shared" si="1031"/>
        <v>92.216805955375705</v>
      </c>
      <c r="WZ222" s="9">
        <f t="shared" si="1945"/>
        <v>81.552707207222625</v>
      </c>
      <c r="XA222" s="115">
        <f t="shared" si="1451"/>
        <v>86.884756581299172</v>
      </c>
      <c r="XB222" s="15">
        <f t="shared" si="1452"/>
        <v>6.5866407725130734E-4</v>
      </c>
      <c r="XC222" s="12"/>
      <c r="XD222" s="11">
        <f t="shared" si="1729"/>
        <v>6.671581180695711E-4</v>
      </c>
      <c r="XE222" s="10">
        <f t="shared" si="1453"/>
        <v>86.93733250381834</v>
      </c>
      <c r="XF222" s="9">
        <f t="shared" si="1033"/>
        <v>92.201030018997315</v>
      </c>
      <c r="XG222" s="9">
        <f t="shared" si="1946"/>
        <v>81.422392927087273</v>
      </c>
      <c r="XH222" s="115">
        <f t="shared" si="1454"/>
        <v>86.811711473042294</v>
      </c>
      <c r="XI222" s="15">
        <f t="shared" si="1455"/>
        <v>6.6573849528533469E-4</v>
      </c>
      <c r="XJ222" s="12"/>
      <c r="XK222" s="11">
        <f t="shared" si="1730"/>
        <v>6.7422854405981784E-4</v>
      </c>
      <c r="XL222" s="10">
        <f t="shared" si="1456"/>
        <v>86.863910199972295</v>
      </c>
      <c r="XM222" s="9">
        <f t="shared" si="1035"/>
        <v>92.184913378075919</v>
      </c>
      <c r="XN222" s="9">
        <f t="shared" si="1947"/>
        <v>81.292128177818569</v>
      </c>
      <c r="XO222" s="115">
        <f t="shared" si="1457"/>
        <v>86.738520777947244</v>
      </c>
      <c r="XP222" s="15">
        <f t="shared" si="1458"/>
        <v>6.7278881057499602E-4</v>
      </c>
      <c r="XQ222" s="12"/>
      <c r="XR222" s="11">
        <f t="shared" si="1731"/>
        <v>6.8127475993884205E-4</v>
      </c>
      <c r="XS222" s="10">
        <f t="shared" si="1459"/>
        <v>86.790339003989658</v>
      </c>
      <c r="XT222" s="9">
        <f t="shared" si="1037"/>
        <v>92.168453572172652</v>
      </c>
      <c r="XU222" s="9">
        <f t="shared" si="1948"/>
        <v>81.161911690678281</v>
      </c>
      <c r="XV222" s="115">
        <f t="shared" si="1460"/>
        <v>86.665182631425466</v>
      </c>
      <c r="XW222" s="15">
        <f t="shared" si="1461"/>
        <v>6.7981494951534769E-4</v>
      </c>
      <c r="XX222" s="12"/>
      <c r="XY222" s="11">
        <f t="shared" si="1732"/>
        <v>6.8829669107308691E-4</v>
      </c>
      <c r="XZ222" s="10">
        <f t="shared" si="1462"/>
        <v>86.716617083910592</v>
      </c>
      <c r="YA222" s="9">
        <f t="shared" si="1039"/>
        <v>92.151648181563829</v>
      </c>
      <c r="YB222" s="9">
        <f t="shared" si="1949"/>
        <v>81.031742201346148</v>
      </c>
      <c r="YC222" s="115">
        <f t="shared" si="1463"/>
        <v>86.591695191454988</v>
      </c>
      <c r="YD222" s="15">
        <f t="shared" si="1464"/>
        <v>6.868168407433285E-4</v>
      </c>
      <c r="YE222" s="12"/>
      <c r="YF222" s="11">
        <f t="shared" si="1733"/>
        <v>6.952942650913117E-4</v>
      </c>
      <c r="YG222" s="10">
        <f t="shared" si="1465"/>
        <v>86.642742630416834</v>
      </c>
      <c r="YH222" s="9">
        <f t="shared" si="1041"/>
        <v>92.134494827152096</v>
      </c>
      <c r="YI222" s="9">
        <f t="shared" si="1950"/>
        <v>80.901618450115947</v>
      </c>
      <c r="YJ222" s="115">
        <f t="shared" si="1466"/>
        <v>86.518056638634022</v>
      </c>
      <c r="YK222" s="15">
        <f t="shared" si="1467"/>
        <v>6.9379441512016347E-4</v>
      </c>
      <c r="YL222" s="12"/>
      <c r="YM222" s="11">
        <f t="shared" si="1734"/>
        <v>7.0226741186727262E-4</v>
      </c>
      <c r="YN222" s="10">
        <f t="shared" si="1468"/>
        <v>86.568713856881487</v>
      </c>
      <c r="YO222" s="9">
        <f t="shared" si="1043"/>
        <v>92.116991170371563</v>
      </c>
      <c r="YP222" s="9">
        <f t="shared" si="1951"/>
        <v>80.771539182087409</v>
      </c>
      <c r="YQ222" s="115">
        <f t="shared" si="1469"/>
        <v>86.444265176229493</v>
      </c>
      <c r="YR222" s="15">
        <f t="shared" si="1470"/>
        <v>7.007476057136491E-4</v>
      </c>
      <c r="YS222" s="12"/>
      <c r="YT222" s="11">
        <f t="shared" si="1735"/>
        <v>7.0921606350228745E-4</v>
      </c>
      <c r="YU222" s="10">
        <f t="shared" si="1471"/>
        <v>86.494528999413689</v>
      </c>
      <c r="YV222" s="9">
        <f t="shared" si="1045"/>
        <v>92.099134913086914</v>
      </c>
      <c r="YW222" s="9">
        <f t="shared" si="1952"/>
        <v>80.641503147354541</v>
      </c>
      <c r="YX222" s="115">
        <f t="shared" si="1472"/>
        <v>86.370319030220728</v>
      </c>
      <c r="YY222" s="15">
        <f t="shared" si="1473"/>
        <v>7.076763477802953E-4</v>
      </c>
      <c r="YZ222" s="12"/>
      <c r="ZA222" s="11">
        <f t="shared" si="1736"/>
        <v>7.1614015430763545E-4</v>
      </c>
      <c r="ZB222" s="10">
        <f t="shared" si="1474"/>
        <v>86.420186316898494</v>
      </c>
      <c r="ZC222" s="9">
        <f t="shared" si="1047"/>
        <v>92.080923797486662</v>
      </c>
      <c r="ZD222" s="9">
        <f t="shared" si="1953"/>
        <v>80.511509101190555</v>
      </c>
      <c r="ZE222" s="115">
        <f t="shared" si="1475"/>
        <v>86.296216449338601</v>
      </c>
      <c r="ZF222" s="15">
        <f t="shared" si="1476"/>
        <v>7.1458057874730229E-4</v>
      </c>
      <c r="ZG222" s="12"/>
      <c r="ZH222" s="11">
        <f t="shared" si="1737"/>
        <v>7.2303962078678697E-4</v>
      </c>
      <c r="ZI222" s="10">
        <f t="shared" si="1477"/>
        <v>86.345684091032197</v>
      </c>
      <c r="ZJ222" s="9">
        <f t="shared" si="1049"/>
        <v>92.062355605970637</v>
      </c>
      <c r="ZK222" s="9">
        <f t="shared" si="1954"/>
        <v>80.38155580422837</v>
      </c>
      <c r="ZL222" s="115">
        <f t="shared" si="1478"/>
        <v>86.221955705099504</v>
      </c>
      <c r="ZM222" s="15">
        <f t="shared" si="1479"/>
        <v>7.2146023819446669E-4</v>
      </c>
      <c r="ZN222" s="12"/>
      <c r="ZO222" s="11">
        <f t="shared" si="1738"/>
        <v>7.2991440161755184E-4</v>
      </c>
      <c r="ZP222" s="10">
        <f t="shared" si="1480"/>
        <v>86.271020626352538</v>
      </c>
      <c r="ZQ222" s="9">
        <f t="shared" si="1051"/>
        <v>92.043428161031869</v>
      </c>
      <c r="ZR222" s="9">
        <f t="shared" si="1955"/>
        <v>80.251642022638137</v>
      </c>
      <c r="ZS222" s="115">
        <f t="shared" si="1481"/>
        <v>86.14753509183501</v>
      </c>
      <c r="ZT222" s="15">
        <f t="shared" si="1482"/>
        <v>7.2831526783592531E-4</v>
      </c>
      <c r="ZU222" s="12"/>
      <c r="ZV222" s="11">
        <f t="shared" si="1739"/>
        <v>7.3676443763404076E-4</v>
      </c>
      <c r="ZW222" s="10">
        <f t="shared" si="1483"/>
        <v>86.196194250264654</v>
      </c>
      <c r="ZX222" s="9">
        <f t="shared" si="1053"/>
        <v>92.02413932513295</v>
      </c>
      <c r="ZY222" s="9">
        <f t="shared" si="1956"/>
        <v>80.121766528300668</v>
      </c>
      <c r="ZZ222" s="115">
        <f t="shared" si="1484"/>
        <v>86.072952926716809</v>
      </c>
      <c r="AAA222" s="15">
        <f t="shared" si="1485"/>
        <v>7.3514561150180306E-4</v>
      </c>
      <c r="AAB222" s="12"/>
      <c r="AAC222" s="11">
        <f t="shared" si="1740"/>
        <v>7.435896718085347E-4</v>
      </c>
      <c r="AAD222" s="10">
        <f t="shared" si="1486"/>
        <v>86.121203313062225</v>
      </c>
      <c r="AAE222" s="9">
        <f t="shared" si="1055"/>
        <v>92.004487000576987</v>
      </c>
      <c r="AAF222" s="9">
        <f t="shared" si="1957"/>
        <v>79.991928098977368</v>
      </c>
      <c r="AAG222" s="115">
        <f t="shared" si="1487"/>
        <v>85.998207549777177</v>
      </c>
      <c r="AAH222" s="15">
        <f t="shared" si="1488"/>
        <v>7.4195121511974247E-4</v>
      </c>
      <c r="AAI222" s="12"/>
      <c r="AAJ222" s="11">
        <f t="shared" si="1741"/>
        <v>7.5039004923321416E-4</v>
      </c>
      <c r="AAK222" s="10">
        <f t="shared" si="1489"/>
        <v>86.046046187944242</v>
      </c>
      <c r="AAL222" s="9">
        <f t="shared" si="1057"/>
        <v>91.984469129373252</v>
      </c>
      <c r="AAM222" s="9">
        <f t="shared" si="1958"/>
        <v>79.862125518475452</v>
      </c>
      <c r="AAN222" s="115">
        <f t="shared" si="1490"/>
        <v>85.923297323924345</v>
      </c>
      <c r="AAO222" s="15">
        <f t="shared" si="1491"/>
        <v>7.4873202669640973E-4</v>
      </c>
      <c r="AAP222" s="12"/>
      <c r="AAQ222" s="11">
        <f t="shared" si="1742"/>
        <v>7.5716551710186368E-4</v>
      </c>
      <c r="AAR222" s="10">
        <f t="shared" si="1492"/>
        <v>85.970721271026719</v>
      </c>
      <c r="AAS222" s="9">
        <f t="shared" si="1059"/>
        <v>91.96408369309772</v>
      </c>
      <c r="AAT222" s="9">
        <f t="shared" si="1060"/>
        <v>79.732357576811381</v>
      </c>
      <c r="AAU222" s="115">
        <f t="shared" si="1493"/>
        <v>85.848220634954544</v>
      </c>
      <c r="AAV222" s="15">
        <f t="shared" si="1494"/>
        <v>7.5548799629877818E-4</v>
      </c>
      <c r="AAW222" s="11"/>
      <c r="AAX222" s="11">
        <f t="shared" si="1743"/>
        <v>7.6391602469132744E-4</v>
      </c>
      <c r="AAY222" s="10">
        <f t="shared" si="1495"/>
        <v>85.895226981351016</v>
      </c>
      <c r="AAZ222" s="9">
        <f t="shared" si="1061"/>
        <v>91.943328712748468</v>
      </c>
      <c r="ABA222" s="9">
        <f t="shared" si="1062"/>
        <v>79.602623070368438</v>
      </c>
      <c r="ABB222" s="115">
        <f t="shared" si="1496"/>
        <v>85.772975891558445</v>
      </c>
      <c r="ABC222" s="15">
        <f t="shared" si="1497"/>
        <v>7.6221907603547117E-4</v>
      </c>
      <c r="ABD222" s="11"/>
      <c r="ABE222" s="11">
        <f t="shared" si="1744"/>
        <v>7.7064152334302416E-4</v>
      </c>
      <c r="ABF222" s="10">
        <f t="shared" si="1498"/>
        <v>85.8195617608867</v>
      </c>
      <c r="ABG222" s="9">
        <f t="shared" si="1063"/>
        <v>91.922202248596179</v>
      </c>
      <c r="ABH222" s="9">
        <f t="shared" si="1064"/>
        <v>79.472920802052045</v>
      </c>
      <c r="ABI222" s="115">
        <f t="shared" si="1499"/>
        <v>85.697561525324119</v>
      </c>
      <c r="ABJ222" s="15">
        <f t="shared" si="1500"/>
        <v>7.6892522003792945E-4</v>
      </c>
      <c r="ABK222" s="11"/>
      <c r="ABL222" s="11">
        <f t="shared" si="1745"/>
        <v>7.7734196644427625E-4</v>
      </c>
      <c r="ABM222" s="10">
        <f t="shared" si="1501"/>
        <v>85.743724074530832</v>
      </c>
      <c r="ABN222" s="9">
        <f t="shared" si="1065"/>
        <v>91.900702400029843</v>
      </c>
      <c r="ABO222" s="9">
        <f t="shared" si="1066"/>
        <v>79.343249581440261</v>
      </c>
      <c r="ABP222" s="115">
        <f t="shared" si="1502"/>
        <v>85.621975990735052</v>
      </c>
      <c r="ABQ222" s="15">
        <f t="shared" si="1503"/>
        <v>7.7560638444159474E-4</v>
      </c>
      <c r="ABR222" s="11"/>
      <c r="ABS222" s="11">
        <f t="shared" si="1746"/>
        <v>7.8401730940962945E-4</v>
      </c>
      <c r="ABT222" s="10">
        <f t="shared" si="1504"/>
        <v>85.667712410102439</v>
      </c>
      <c r="ABU222" s="9">
        <f t="shared" si="1067"/>
        <v>91.87882730539765</v>
      </c>
      <c r="ABV222" s="9">
        <f t="shared" si="1068"/>
        <v>79.213608224931889</v>
      </c>
      <c r="ABW222" s="115">
        <f t="shared" si="1505"/>
        <v>85.546217765164769</v>
      </c>
      <c r="ABX222" s="15">
        <f t="shared" si="1506"/>
        <v>7.8226252736692068E-4</v>
      </c>
      <c r="ABY222" s="11"/>
      <c r="ABZ222" s="11">
        <f t="shared" si="1747"/>
        <v>7.9066750966201409E-4</v>
      </c>
      <c r="ACA222" s="10">
        <f t="shared" si="1507"/>
        <v>85.591525278333478</v>
      </c>
      <c r="ACB222" s="9">
        <f t="shared" si="1069"/>
        <v>91.856575141843379</v>
      </c>
      <c r="ACC222" s="9">
        <f t="shared" si="1070"/>
        <v>79.083995555889445</v>
      </c>
      <c r="ACD222" s="115">
        <f t="shared" si="1508"/>
        <v>85.470285348866412</v>
      </c>
      <c r="ACE222" s="15">
        <f t="shared" si="1509"/>
        <v>7.888936089004492E-4</v>
      </c>
      <c r="ACF222" s="11"/>
      <c r="ACG222" s="11">
        <f t="shared" si="1748"/>
        <v>7.9729252661393281E-4</v>
      </c>
      <c r="ACH222" s="10">
        <f t="shared" si="1510"/>
        <v>85.515161212854935</v>
      </c>
      <c r="ACI222" s="9">
        <f t="shared" si="1071"/>
        <v>91.833944125138203</v>
      </c>
      <c r="ACJ222" s="9">
        <f t="shared" si="1072"/>
        <v>78.954410404778841</v>
      </c>
      <c r="ACK222" s="115">
        <f t="shared" si="1511"/>
        <v>85.394177264958529</v>
      </c>
      <c r="ACL222" s="15">
        <f t="shared" si="1512"/>
        <v>7.9549959107578811E-4</v>
      </c>
      <c r="ACM222" s="11"/>
      <c r="ACN222" s="11">
        <f t="shared" si="1749"/>
        <v>8.0389232164856212E-4</v>
      </c>
      <c r="ACO222" s="10">
        <f t="shared" si="1513"/>
        <v>85.438618770179048</v>
      </c>
      <c r="ACP222" s="9">
        <f t="shared" si="1073"/>
        <v>91.810932509508191</v>
      </c>
      <c r="ACQ222" s="9">
        <f t="shared" si="1074"/>
        <v>78.824851609306393</v>
      </c>
      <c r="ACR222" s="115">
        <f t="shared" si="1514"/>
        <v>85.317892059407285</v>
      </c>
      <c r="ACS222" s="15">
        <f t="shared" si="1515"/>
        <v>8.0208043785450172E-4</v>
      </c>
      <c r="ACT222" s="11"/>
      <c r="ACU222" s="11">
        <f t="shared" si="1750"/>
        <v>8.1046685810072961E-4</v>
      </c>
      <c r="ACV222" s="10">
        <f t="shared" si="1516"/>
        <v>85.361896529678063</v>
      </c>
      <c r="ACW222" s="9">
        <f t="shared" si="1075"/>
        <v>91.787538587457462</v>
      </c>
      <c r="ACX222" s="9">
        <f t="shared" si="1076"/>
        <v>78.695318014550153</v>
      </c>
      <c r="ACY222" s="115">
        <f t="shared" si="1517"/>
        <v>85.241428301003808</v>
      </c>
      <c r="ACZ222" s="15">
        <f t="shared" si="1518"/>
        <v>8.0863611510706174E-4</v>
      </c>
      <c r="ADA222" s="11"/>
      <c r="ADB222" s="11">
        <f t="shared" si="1751"/>
        <v>8.1701610123798495E-4</v>
      </c>
      <c r="ADC222" s="10">
        <f t="shared" si="1519"/>
        <v>85.284993093557972</v>
      </c>
      <c r="ADD222" s="9">
        <f t="shared" si="1077"/>
        <v>91.763760689587201</v>
      </c>
      <c r="ADE222" s="9">
        <f t="shared" si="1078"/>
        <v>78.565808473089874</v>
      </c>
      <c r="ADF222" s="115">
        <f t="shared" si="1520"/>
        <v>85.164784581338537</v>
      </c>
      <c r="ADG222" s="15">
        <f t="shared" si="1521"/>
        <v>8.1516659059366065E-4</v>
      </c>
      <c r="ADH222" s="11"/>
      <c r="ADI222" s="11">
        <f t="shared" si="1752"/>
        <v>8.2354001824146063E-4</v>
      </c>
      <c r="ADJ222" s="10">
        <f t="shared" si="1522"/>
        <v>85.207907086829593</v>
      </c>
      <c r="ADK222" s="9">
        <f t="shared" si="1079"/>
        <v>91.739597184410655</v>
      </c>
      <c r="ADL222" s="9">
        <f t="shared" si="1080"/>
        <v>78.436321845131062</v>
      </c>
      <c r="ADM222" s="115">
        <f t="shared" si="1523"/>
        <v>85.087959514770859</v>
      </c>
      <c r="ADN222" s="15">
        <f t="shared" si="1524"/>
        <v>8.2167183394510866E-4</v>
      </c>
      <c r="ADO222" s="11"/>
      <c r="ADP222" s="11">
        <f t="shared" si="1753"/>
        <v>8.3003857818686878E-4</v>
      </c>
      <c r="ADQ222" s="10">
        <f t="shared" si="1525"/>
        <v>85.130637157274606</v>
      </c>
      <c r="ADR222" s="9">
        <f t="shared" si="1081"/>
        <v>91.715046478164098</v>
      </c>
      <c r="ADS222" s="9">
        <f t="shared" si="1082"/>
        <v>78.306856998627083</v>
      </c>
      <c r="ADT222" s="115">
        <f t="shared" si="1526"/>
        <v>85.01095173839559</v>
      </c>
      <c r="ADU222" s="15">
        <f t="shared" si="1527"/>
        <v>8.2815181664362182E-4</v>
      </c>
      <c r="ADV222" s="11"/>
      <c r="ADW222" s="11">
        <f t="shared" si="1754"/>
        <v>8.3651175202533509E-4</v>
      </c>
      <c r="ADX222" s="10">
        <f t="shared" si="1528"/>
        <v>85.053181975408719</v>
      </c>
      <c r="ADY222" s="9">
        <f t="shared" si="1083"/>
        <v>91.690107014614028</v>
      </c>
      <c r="ADZ222" s="9">
        <f t="shared" si="1084"/>
        <v>78.177412809396557</v>
      </c>
      <c r="AEA222" s="115">
        <f t="shared" si="1529"/>
        <v>84.933759912005286</v>
      </c>
      <c r="AEB222" s="15">
        <f t="shared" si="1530"/>
        <v>8.3460651200366342E-4</v>
      </c>
      <c r="AEC222" s="11"/>
      <c r="AED222" s="11">
        <f t="shared" si="1755"/>
        <v>8.4295951256429234E-4</v>
      </c>
      <c r="AEE222" s="10">
        <f t="shared" si="1531"/>
        <v>84.975540234440572</v>
      </c>
      <c r="AEF222" s="9">
        <f t="shared" si="1085"/>
        <v>91.664777274860583</v>
      </c>
      <c r="AEG222" s="9">
        <f t="shared" si="1086"/>
        <v>78.04798816123791</v>
      </c>
      <c r="AEH222" s="115">
        <f t="shared" si="1532"/>
        <v>84.856382718049247</v>
      </c>
      <c r="AEI222" s="15">
        <f t="shared" si="1533"/>
        <v>8.41035895152721E-4</v>
      </c>
      <c r="AEJ222" s="11"/>
      <c r="AEK222" s="11">
        <f t="shared" si="1756"/>
        <v>8.4938183444830762E-4</v>
      </c>
      <c r="AEL222" s="10">
        <f t="shared" si="1534"/>
        <v>84.897710650227353</v>
      </c>
      <c r="AEM222" s="9">
        <f t="shared" si="1087"/>
        <v>91.63905577713733</v>
      </c>
      <c r="AEN222" s="9">
        <f t="shared" si="1088"/>
        <v>77.918581946039112</v>
      </c>
      <c r="AEO222" s="115">
        <f t="shared" si="1535"/>
        <v>84.778818861588221</v>
      </c>
      <c r="AEP222" s="15">
        <f t="shared" si="1536"/>
        <v>8.4743994301217287E-4</v>
      </c>
      <c r="AEQ222" s="11"/>
      <c r="AER222" s="11">
        <f t="shared" si="1757"/>
        <v>8.557786941399652E-4</v>
      </c>
      <c r="AES222" s="10">
        <f t="shared" si="1537"/>
        <v>84.819691961226241</v>
      </c>
      <c r="AET222" s="9">
        <f t="shared" si="1089"/>
        <v>91.612941076607555</v>
      </c>
      <c r="AEU222" s="9">
        <f t="shared" si="1090"/>
        <v>77.789193063886401</v>
      </c>
      <c r="AEV222" s="115">
        <f t="shared" si="1538"/>
        <v>84.701067070246978</v>
      </c>
      <c r="AEW222" s="15">
        <f t="shared" si="1539"/>
        <v>8.5381863427798062E-4</v>
      </c>
      <c r="AEX222" s="11"/>
      <c r="AEY222" s="11">
        <f t="shared" si="1758"/>
        <v>8.6215006990059346E-4</v>
      </c>
      <c r="AEZ222" s="10">
        <f t="shared" si="1540"/>
        <v>84.741482928443574</v>
      </c>
      <c r="AFA222" s="9">
        <f t="shared" si="1091"/>
        <v>91.586431765157059</v>
      </c>
      <c r="AFB222" s="9">
        <f t="shared" si="1092"/>
        <v>77.659820423165485</v>
      </c>
      <c r="AFC222" s="115">
        <f t="shared" si="1541"/>
        <v>84.623126094161279</v>
      </c>
      <c r="AFD222" s="15">
        <f t="shared" si="1542"/>
        <v>8.6017194940164483E-4</v>
      </c>
      <c r="AFE222" s="11"/>
      <c r="AFF222" s="11">
        <f t="shared" si="1759"/>
        <v>8.6849594177122161E-4</v>
      </c>
      <c r="AFG222" s="10">
        <f t="shared" si="1543"/>
        <v>84.663082335378618</v>
      </c>
      <c r="AFH222" s="9">
        <f t="shared" si="1093"/>
        <v>91.559526471183688</v>
      </c>
      <c r="AFI222" s="9">
        <f t="shared" si="1094"/>
        <v>77.483805956104604</v>
      </c>
      <c r="AFJ222" s="115">
        <f t="shared" si="1544"/>
        <v>84.521666213644153</v>
      </c>
      <c r="AFK222" s="15">
        <f t="shared" si="1545"/>
        <v>8.6938162180067423E-4</v>
      </c>
      <c r="AFL222" s="11"/>
      <c r="AFM222" s="11">
        <f t="shared" si="1760"/>
        <v>8.7770943060632995E-4</v>
      </c>
      <c r="AFN222" s="10">
        <f t="shared" si="1546"/>
        <v>84.56106830842748</v>
      </c>
      <c r="AFO222" s="9">
        <f t="shared" si="1095"/>
        <v>91.532041954755073</v>
      </c>
      <c r="AFP222" s="9">
        <f t="shared" si="1096"/>
        <v>77.425610739732903</v>
      </c>
      <c r="AFQ222" s="115">
        <f t="shared" si="1547"/>
        <v>84.478826347243995</v>
      </c>
      <c r="AFR222" s="15">
        <f t="shared" si="1548"/>
        <v>8.7127845671541642E-4</v>
      </c>
      <c r="AFS222" s="11"/>
      <c r="AFT222" s="11">
        <f t="shared" si="1761"/>
        <v>8.7958097438589438E-4</v>
      </c>
      <c r="AFU222" s="10">
        <f t="shared" si="1549"/>
        <v>84.517904109638295</v>
      </c>
      <c r="AFV222" s="9">
        <f t="shared" si="1097"/>
        <v>91.50443737491095</v>
      </c>
      <c r="AFW222" s="9">
        <f t="shared" si="1098"/>
        <v>78.141467556034812</v>
      </c>
      <c r="AFX222" s="115">
        <f t="shared" si="1550"/>
        <v>84.822952465472881</v>
      </c>
      <c r="AFY222" s="15">
        <f t="shared" si="1551"/>
        <v>8.2535884118772863E-4</v>
      </c>
      <c r="AFZ222" s="11"/>
      <c r="AGA222" s="11">
        <f t="shared" si="1762"/>
        <v>8.3345122828361459E-4</v>
      </c>
      <c r="AGB222" s="10">
        <f t="shared" si="1552"/>
        <v>84.863202685720438</v>
      </c>
      <c r="AGC222" s="9">
        <f t="shared" si="1099"/>
        <v>91.479665846395278</v>
      </c>
      <c r="AGD222" s="9">
        <f t="shared" si="1100"/>
        <v>78.964406007304845</v>
      </c>
      <c r="AGE222" s="115">
        <f t="shared" si="1553"/>
        <v>85.222035926850054</v>
      </c>
      <c r="AGF222" s="15">
        <f t="shared" si="1554"/>
        <v>7.730003508175068E-4</v>
      </c>
      <c r="AGG222" s="11"/>
      <c r="AGH222" s="11">
        <f t="shared" si="1763"/>
        <v>7.8087194923750515E-4</v>
      </c>
      <c r="AGI222" s="10">
        <f t="shared" si="1555"/>
        <v>85.263585350669842</v>
      </c>
      <c r="AGJ222" s="9">
        <f t="shared" si="1101"/>
        <v>91.457937505222759</v>
      </c>
      <c r="AGK222" s="9">
        <f t="shared" si="1102"/>
        <v>79.926561191616798</v>
      </c>
      <c r="AGL222" s="115">
        <f t="shared" si="1556"/>
        <v>85.692249348419779</v>
      </c>
      <c r="AGM222" s="15">
        <f t="shared" si="1557"/>
        <v>7.1223115224381209E-4</v>
      </c>
      <c r="AGN222" s="11"/>
      <c r="AGO222" s="11">
        <f t="shared" si="1764"/>
        <v>7.1986966196424876E-4</v>
      </c>
      <c r="AGP222" s="10">
        <f t="shared" si="1558"/>
        <v>85.735240902983065</v>
      </c>
      <c r="AGQ222" s="9">
        <f t="shared" si="1103"/>
        <v>91.43949121146666</v>
      </c>
      <c r="AGR222" s="9">
        <f t="shared" si="1104"/>
        <v>81.086845874090443</v>
      </c>
      <c r="AGS222" s="115">
        <f t="shared" si="1559"/>
        <v>86.263168542778544</v>
      </c>
      <c r="AGT222" s="15">
        <f t="shared" si="1560"/>
        <v>6.3942727363003316E-4</v>
      </c>
      <c r="AGU222" s="11"/>
      <c r="AGV222" s="11">
        <f t="shared" si="1765"/>
        <v>6.4681697473163203E-4</v>
      </c>
      <c r="AGW222" s="10">
        <f t="shared" si="1561"/>
        <v>86.307776479007345</v>
      </c>
      <c r="AGX222" s="9">
        <f t="shared" si="1105"/>
        <v>91.424623315877639</v>
      </c>
      <c r="AGY222" s="9">
        <f t="shared" si="1106"/>
        <v>82.565429379860987</v>
      </c>
      <c r="AGZ222" s="115">
        <f t="shared" si="1562"/>
        <v>86.995026347869313</v>
      </c>
      <c r="AHA222" s="15">
        <f t="shared" si="1563"/>
        <v>5.4718480547335515E-4</v>
      </c>
      <c r="AHB222" s="11"/>
      <c r="AHC222" s="11">
        <f t="shared" si="1766"/>
        <v>5.543035852209879E-4</v>
      </c>
      <c r="AHD222" s="10">
        <f t="shared" si="1564"/>
        <v>87.041481824942537</v>
      </c>
      <c r="AHE222" s="9">
        <f t="shared" si="1107"/>
        <v>91.413735638382803</v>
      </c>
      <c r="AHF222" s="9">
        <f t="shared" si="1108"/>
        <v>84.695593011298826</v>
      </c>
      <c r="AHG222" s="115">
        <f t="shared" si="1565"/>
        <v>88.054664324840815</v>
      </c>
      <c r="AHH222" s="15">
        <f t="shared" si="1566"/>
        <v>4.1494357083643056E-4</v>
      </c>
      <c r="AHI222" s="11"/>
      <c r="AHJ222" s="11">
        <f t="shared" si="1767"/>
        <v>4.2175416282441464E-4</v>
      </c>
      <c r="AHK222" s="10">
        <f t="shared" si="1567"/>
        <v>88.103329522003378</v>
      </c>
      <c r="AHL222" s="9">
        <f t="shared" si="1109"/>
        <v>91.407474615806805</v>
      </c>
      <c r="AHM222" s="9">
        <f t="shared" si="1110"/>
        <v>89.272773771210822</v>
      </c>
      <c r="AHN222" s="115">
        <f t="shared" si="1568"/>
        <v>90.340124193508814</v>
      </c>
      <c r="AHO222" s="15">
        <f t="shared" si="1569"/>
        <v>1.3184900057840483E-4</v>
      </c>
      <c r="AHP222" s="11"/>
      <c r="AHQ222" s="11">
        <f t="shared" si="1768"/>
        <v>1.3829023842237297E-4</v>
      </c>
      <c r="AHR222" s="10">
        <f t="shared" si="1570"/>
        <v>90.39157218950632</v>
      </c>
      <c r="AHS222" s="9">
        <f t="shared" si="1111"/>
        <v>91.40684246474153</v>
      </c>
      <c r="AHT222" s="9">
        <f t="shared" si="1112"/>
        <v>89.356526512863823</v>
      </c>
      <c r="AHU222" s="115">
        <f t="shared" si="1571"/>
        <v>90.381684488802676</v>
      </c>
      <c r="AHV222" s="15">
        <f t="shared" si="1572"/>
        <v>1.2663699918861459E-4</v>
      </c>
      <c r="AHW222" s="11"/>
      <c r="AHX222" s="11">
        <f t="shared" si="1769"/>
        <v>1.3307114804845052E-4</v>
      </c>
      <c r="AHY222" s="10">
        <f t="shared" si="1573"/>
        <v>90.433126598047409</v>
      </c>
      <c r="AHZ222" s="9">
        <f t="shared" si="1113"/>
        <v>91.406259303822765</v>
      </c>
      <c r="AIA222" s="9">
        <f t="shared" si="1114"/>
        <v>89.44108613399753</v>
      </c>
      <c r="AIB222" s="115">
        <f t="shared" si="1574"/>
        <v>90.423672718910154</v>
      </c>
      <c r="AIC222" s="15">
        <f t="shared" si="1575"/>
        <v>1.2137818704708949E-4</v>
      </c>
      <c r="AID222" s="11"/>
      <c r="AIE222" s="11">
        <f t="shared" si="1770"/>
        <v>1.2780549758509798E-4</v>
      </c>
      <c r="AIF222" s="10">
        <f t="shared" si="1576"/>
        <v>90.475109422417248</v>
      </c>
      <c r="AIG222" s="9">
        <f t="shared" si="1115"/>
        <v>91.405723570719388</v>
      </c>
      <c r="AIH222" s="9">
        <f t="shared" si="1116"/>
        <v>89.526445584499925</v>
      </c>
      <c r="AII222" s="115">
        <f t="shared" si="1577"/>
        <v>90.466084577609649</v>
      </c>
      <c r="AIJ222" s="15">
        <f t="shared" si="1578"/>
        <v>1.1607290310457098E-4</v>
      </c>
      <c r="AIK222" s="11"/>
      <c r="AIL222" s="11">
        <f t="shared" si="1771"/>
        <v>1.2249363035120607E-4</v>
      </c>
      <c r="AIM222" s="10">
        <f t="shared" si="1579"/>
        <v>90.517516335205613</v>
      </c>
      <c r="AIN222" s="9">
        <f t="shared" si="1117"/>
        <v>91.405233646529396</v>
      </c>
      <c r="AIO222" s="9">
        <f t="shared" si="1118"/>
        <v>89.612597718962846</v>
      </c>
      <c r="AIP222" s="115">
        <f t="shared" si="1580"/>
        <v>90.508915682746121</v>
      </c>
      <c r="AIQ222" s="15">
        <f t="shared" si="1581"/>
        <v>1.1072148870364302E-4</v>
      </c>
      <c r="AIR222" s="11"/>
      <c r="AIS222" s="11">
        <f t="shared" si="1772"/>
        <v>1.1713589205622824E-4</v>
      </c>
      <c r="AIT222" s="10">
        <f t="shared" si="1582"/>
        <v>90.560342933100145</v>
      </c>
      <c r="AIU222" s="9">
        <f t="shared" si="1119"/>
        <v>91.404787855810284</v>
      </c>
      <c r="AIV222" s="9">
        <f t="shared" si="1120"/>
        <v>89.6995352981438</v>
      </c>
      <c r="AIW222" s="115">
        <f t="shared" si="1583"/>
        <v>90.552161576977042</v>
      </c>
      <c r="AIX222" s="15">
        <f t="shared" si="1584"/>
        <v>1.0532428749033792E-4</v>
      </c>
      <c r="AIY222" s="11"/>
      <c r="AIZ222" s="11">
        <f t="shared" si="1773"/>
        <v>1.1173263071143021E-4</v>
      </c>
      <c r="AJA222" s="10">
        <f t="shared" si="1585"/>
        <v>90.603584737646614</v>
      </c>
      <c r="AJB222" s="9">
        <f t="shared" si="1121"/>
        <v>91.404384466626183</v>
      </c>
      <c r="AJC222" s="9">
        <f t="shared" si="1122"/>
        <v>89.787250990506408</v>
      </c>
      <c r="AJD222" s="115">
        <f t="shared" si="1586"/>
        <v>90.595817728566288</v>
      </c>
      <c r="AJE222" s="15">
        <f t="shared" si="1587"/>
        <v>9.9881645321890449E-5</v>
      </c>
      <c r="AJF222" s="11"/>
      <c r="AJG222" s="11">
        <f t="shared" si="1774"/>
        <v>1.0628419653733515E-4</v>
      </c>
      <c r="AJH222" s="10">
        <f t="shared" si="1588"/>
        <v>90.647237196056892</v>
      </c>
      <c r="AJI222" s="9">
        <f t="shared" si="1123"/>
        <v>91.404021690611685</v>
      </c>
      <c r="AJJ222" s="9">
        <f t="shared" si="1124"/>
        <v>89.875737373834383</v>
      </c>
      <c r="AJK222" s="115">
        <f t="shared" si="1589"/>
        <v>90.639879532223034</v>
      </c>
      <c r="AJL222" s="15">
        <f t="shared" si="1590"/>
        <v>9.439391017099367E-5</v>
      </c>
      <c r="AJM222" s="11"/>
      <c r="AJN222" s="11">
        <f t="shared" si="1775"/>
        <v>1.0079094186767927E-4</v>
      </c>
      <c r="AJO222" s="10">
        <f t="shared" si="1591"/>
        <v>90.691295682061963</v>
      </c>
      <c r="AJP222" s="9">
        <f t="shared" si="1125"/>
        <v>91.403697683052059</v>
      </c>
      <c r="AJQ222" s="9">
        <f t="shared" si="1126"/>
        <v>89.964986936921733</v>
      </c>
      <c r="AJR222" s="115">
        <f t="shared" si="1592"/>
        <v>90.684342309986903</v>
      </c>
      <c r="AJS222" s="15">
        <f t="shared" si="1593"/>
        <v>8.8861432026366303E-5</v>
      </c>
      <c r="AJT222" s="11"/>
      <c r="AJU222" s="11">
        <f t="shared" si="1776"/>
        <v>9.5253221049680775E-5</v>
      </c>
      <c r="AJV222" s="10">
        <f t="shared" si="1594"/>
        <v>90.735755496811294</v>
      </c>
      <c r="AJW222" s="9">
        <f t="shared" si="1127"/>
        <v>91.403410542979842</v>
      </c>
      <c r="AJX222" s="9">
        <f t="shared" si="1128"/>
        <v>90.054992081335328</v>
      </c>
      <c r="AJY222" s="115">
        <f t="shared" si="1595"/>
        <v>90.729201312157585</v>
      </c>
      <c r="AJZ222" s="15">
        <f t="shared" si="1596"/>
        <v>8.3284562789849633E-5</v>
      </c>
      <c r="AKA222" s="11"/>
      <c r="AKB222" s="11">
        <f t="shared" si="1777"/>
        <v>8.9671390340887491E-5</v>
      </c>
      <c r="AKC222" s="10">
        <f t="shared" si="1597"/>
        <v>90.78061186981644</v>
      </c>
      <c r="AKD222" s="9">
        <f t="shared" si="1129"/>
        <v>91.403158313287463</v>
      </c>
      <c r="AKE222" s="9">
        <f t="shared" si="1130"/>
        <v>90.145745123250123</v>
      </c>
      <c r="AKF222" s="115">
        <f t="shared" si="1598"/>
        <v>90.774451718268793</v>
      </c>
      <c r="AKG222" s="15">
        <f t="shared" si="1599"/>
        <v>7.7663656170007535E-5</v>
      </c>
      <c r="AKH222" s="11"/>
      <c r="AKI222" s="11">
        <f t="shared" si="1778"/>
        <v>8.4045807802531205E-5</v>
      </c>
      <c r="AKJ222" s="10">
        <f t="shared" si="1600"/>
        <v>90.825859959938995</v>
      </c>
      <c r="AKK222" s="9">
        <f t="shared" si="1131"/>
        <v>91.402938980855708</v>
      </c>
      <c r="AKL222" s="9">
        <f t="shared" si="1132"/>
        <v>90.237238295354274</v>
      </c>
      <c r="AKM222" s="115">
        <f t="shared" si="1601"/>
        <v>90.820088638104991</v>
      </c>
      <c r="AKN222" s="15">
        <f t="shared" si="1602"/>
        <v>7.19990675724E-5</v>
      </c>
      <c r="AKO222" s="11"/>
      <c r="AKP222" s="11">
        <f t="shared" si="1779"/>
        <v>7.8376833189578091E-5</v>
      </c>
      <c r="AKQ222" s="10">
        <f t="shared" si="1603"/>
        <v>90.87149485642135</v>
      </c>
      <c r="AKR222" s="9">
        <f t="shared" si="1133"/>
        <v>91.402750476697804</v>
      </c>
      <c r="AKS222" s="9">
        <f t="shared" si="1134"/>
        <v>90.329463748823542</v>
      </c>
      <c r="AKT222" s="115">
        <f t="shared" si="1604"/>
        <v>90.866107112760673</v>
      </c>
      <c r="AKU222" s="15">
        <f t="shared" si="1605"/>
        <v>6.62911539865299E-5</v>
      </c>
      <c r="AKV222" s="11"/>
      <c r="AKW222" s="11">
        <f t="shared" si="1780"/>
        <v>7.2664827837486056E-5</v>
      </c>
      <c r="AKX222" s="10">
        <f t="shared" si="1606"/>
        <v>90.917511579959807</v>
      </c>
      <c r="AKY222" s="9">
        <f t="shared" si="1135"/>
        <v>91.402590676118919</v>
      </c>
      <c r="AKZ222" s="9">
        <f t="shared" si="1136"/>
        <v>90.422413555364187</v>
      </c>
      <c r="ALA222" s="115">
        <f t="shared" si="1607"/>
        <v>90.912502115741546</v>
      </c>
      <c r="ALB222" s="15">
        <f t="shared" si="1608"/>
        <v>6.0540273869517762E-5</v>
      </c>
      <c r="ALC222" s="11"/>
      <c r="ALD222" s="11">
        <f t="shared" si="1781"/>
        <v>6.6910154545700328E-5</v>
      </c>
      <c r="ALE222" s="10">
        <f t="shared" si="1609"/>
        <v>90.963905083819554</v>
      </c>
      <c r="ALF222" s="9">
        <f t="shared" si="1137"/>
        <v>91.402457398890633</v>
      </c>
      <c r="ALG222" s="9">
        <f t="shared" si="1138"/>
        <v>90.5160797093193</v>
      </c>
      <c r="ALH222" s="115">
        <f t="shared" si="1610"/>
        <v>90.959268554104966</v>
      </c>
      <c r="ALI222" s="15">
        <f t="shared" si="1611"/>
        <v>5.4746787026776311E-5</v>
      </c>
      <c r="ALJ222" s="11"/>
      <c r="ALK222" s="11">
        <f t="shared" si="1782"/>
        <v>6.111317745819115E-5</v>
      </c>
      <c r="ALL222" s="10">
        <f t="shared" si="1612"/>
        <v>91.010670254988781</v>
      </c>
      <c r="ALM222" s="9">
        <f t="shared" si="1139"/>
        <v>91.402348409440208</v>
      </c>
      <c r="ALN222" s="9">
        <f t="shared" si="1140"/>
        <v>90.6104541298416</v>
      </c>
      <c r="ALO222" s="115">
        <f t="shared" si="1613"/>
        <v>91.006401269640904</v>
      </c>
      <c r="ALP222" s="15">
        <f t="shared" si="1614"/>
        <v>4.8911054489507768E-5</v>
      </c>
      <c r="ALQ222" s="12"/>
      <c r="ALR222" s="11">
        <f t="shared" si="1783"/>
        <v>5.5274261940824628E-5</v>
      </c>
      <c r="ALS222" s="10">
        <f t="shared" si="1615"/>
        <v>91.057801915373304</v>
      </c>
      <c r="ALT222" s="9">
        <f t="shared" si="1141"/>
        <v>91.402261417054376</v>
      </c>
      <c r="ALU222" s="9">
        <f t="shared" si="1142"/>
        <v>90.705528663126898</v>
      </c>
      <c r="ALV222" s="115">
        <f t="shared" si="1616"/>
        <v>91.053895040090637</v>
      </c>
      <c r="ALW222" s="15">
        <f t="shared" si="1617"/>
        <v>4.3033438389332641E-5</v>
      </c>
      <c r="ALX222" s="12"/>
      <c r="ALY222" s="11">
        <f t="shared" si="1784"/>
        <v>4.9393774455900315E-5</v>
      </c>
      <c r="ALZ222" s="10">
        <f t="shared" si="1618"/>
        <v>91.105294823028657</v>
      </c>
      <c r="AMA222" s="9">
        <f t="shared" si="1143"/>
        <v>91.40219407609716</v>
      </c>
      <c r="AMB222" s="9">
        <f t="shared" si="1144"/>
        <v>90.80129508470921</v>
      </c>
      <c r="AMC222" s="115">
        <f t="shared" si="1619"/>
        <v>91.101744580403192</v>
      </c>
      <c r="AMD222" s="15">
        <f t="shared" si="1620"/>
        <v>3.7114301829990455E-5</v>
      </c>
      <c r="AME222" s="12"/>
      <c r="AMF222" s="11">
        <f t="shared" si="1785"/>
        <v>4.3472082433793928E-5</v>
      </c>
      <c r="AMG222" s="10">
        <f t="shared" si="1621"/>
        <v>91.153143673429909</v>
      </c>
      <c r="AMH222" s="9">
        <f t="shared" si="1145"/>
        <v>91.402143986241484</v>
      </c>
      <c r="AMI222" s="9">
        <f t="shared" si="1146"/>
        <v>90.897745101810486</v>
      </c>
      <c r="AMJ222" s="115">
        <f t="shared" si="1622"/>
        <v>91.149944544025985</v>
      </c>
      <c r="AMK222" s="15">
        <f t="shared" si="1623"/>
        <v>3.1154008756517891E-5</v>
      </c>
      <c r="AML222" s="12"/>
      <c r="AMM222" s="11">
        <f t="shared" si="1786"/>
        <v>3.7509554142093414E-5</v>
      </c>
      <c r="AMN222" s="10">
        <f t="shared" si="1624"/>
        <v>91.201343100775546</v>
      </c>
      <c r="AMO222" s="9">
        <f t="shared" si="1147"/>
        <v>91.402108692714151</v>
      </c>
      <c r="AMP222" s="9">
        <f t="shared" si="1148"/>
        <v>90.994870355752781</v>
      </c>
      <c r="AMQ222" s="115">
        <f t="shared" si="1625"/>
        <v>91.198489524233466</v>
      </c>
      <c r="AMR222" s="15">
        <f t="shared" si="1626"/>
        <v>2.5152923821384699E-5</v>
      </c>
      <c r="AMS222" s="12"/>
      <c r="AMT222" s="11">
        <f t="shared" si="1787"/>
        <v>3.1506558551740097E-5</v>
      </c>
      <c r="AMU222" s="10">
        <f t="shared" si="1627"/>
        <v>91.249887679329134</v>
      </c>
      <c r="AMV222" s="9">
        <f t="shared" si="1149"/>
        <v>91.402085686553889</v>
      </c>
      <c r="AMW222" s="9">
        <f t="shared" si="1150"/>
        <v>91.092662424417739</v>
      </c>
      <c r="AMX222" s="115">
        <f t="shared" si="1628"/>
        <v>91.247374055485807</v>
      </c>
      <c r="AMY222" s="15">
        <f t="shared" si="1629"/>
        <v>1.9111412248531875E-5</v>
      </c>
      <c r="AMZ222" s="12"/>
      <c r="ANA222" s="11">
        <f t="shared" si="1788"/>
        <v>2.5463465201087938E-5</v>
      </c>
      <c r="ANB222" s="10">
        <f t="shared" si="1630"/>
        <v>91.298771924790955</v>
      </c>
      <c r="ANC222" s="9">
        <f t="shared" si="1151"/>
        <v>91.402072404881878</v>
      </c>
      <c r="AND222" s="9">
        <f t="shared" si="1152"/>
        <v>91.191112824762087</v>
      </c>
      <c r="ANE222" s="115">
        <f t="shared" si="1631"/>
        <v>91.296592614821975</v>
      </c>
      <c r="ANF222" s="15">
        <f t="shared" si="1632"/>
        <v>1.3029839694704641E-5</v>
      </c>
      <c r="ANG222" s="12"/>
      <c r="ANH222" s="11">
        <f t="shared" si="1789"/>
        <v>1.9380644057301459E-5</v>
      </c>
      <c r="ANI222" s="10">
        <f t="shared" si="1633"/>
        <v>91.347990295703795</v>
      </c>
      <c r="ANJ222" s="9">
        <f t="shared" si="1153"/>
        <v>91.402066231184534</v>
      </c>
      <c r="ANK222" s="9">
        <f t="shared" si="1154"/>
        <v>91.290213015381923</v>
      </c>
      <c r="ANL222" s="115">
        <f t="shared" si="1634"/>
        <v>91.346139623283221</v>
      </c>
      <c r="ANM222" s="15">
        <f t="shared" si="1635"/>
        <v>6.9085721085419785E-6</v>
      </c>
      <c r="ANN222" s="12"/>
      <c r="ANO222" s="11">
        <f t="shared" si="1790"/>
        <v>1.3258465375533048E-5</v>
      </c>
      <c r="ANP222" s="10">
        <f t="shared" si="1636"/>
        <v>91.39753719488904</v>
      </c>
      <c r="ANQ222" s="9">
        <f t="shared" si="1155"/>
        <v>91.402064495607959</v>
      </c>
      <c r="ANR222" s="9">
        <f t="shared" si="1156"/>
        <v>91.389954399122004</v>
      </c>
      <c r="ANS222" s="115">
        <f t="shared" si="1637"/>
        <v>91.396009447364975</v>
      </c>
      <c r="ANT222" s="15">
        <f t="shared" si="1638"/>
        <v>7.4797558759822224E-7</v>
      </c>
      <c r="ANU222" s="12"/>
      <c r="ANV222" s="11">
        <f t="shared" si="1791"/>
        <v>7.0972995560762206E-6</v>
      </c>
      <c r="ANW222" s="10">
        <f t="shared" si="1639"/>
        <v>91.447406970910947</v>
      </c>
      <c r="ANX222" s="9">
        <f t="shared" si="1157"/>
        <v>91.4020644752637</v>
      </c>
      <c r="ANY222" s="9">
        <f t="shared" si="1158"/>
        <v>91.490328325732591</v>
      </c>
      <c r="ANZ222" s="115">
        <f t="shared" si="1640"/>
        <v>91.446196400498138</v>
      </c>
      <c r="AOA222" s="15">
        <f t="shared" si="1641"/>
        <v>-5.4515837668700335E-6</v>
      </c>
      <c r="AOB222" s="12"/>
      <c r="AOC222" s="11">
        <f t="shared" si="1792"/>
        <v>8.9751699931577825E-7</v>
      </c>
      <c r="AOD222" s="10">
        <f t="shared" si="1642"/>
        <v>91.497593919570122</v>
      </c>
      <c r="AOE222" s="9">
        <f t="shared" si="1159"/>
        <v>91.402065555982162</v>
      </c>
      <c r="AOF222" s="9">
        <f t="shared" si="1160"/>
        <v>91.591324020308932</v>
      </c>
      <c r="AOG222" s="115">
        <f t="shared" si="1643"/>
        <v>91.496694788145547</v>
      </c>
      <c r="AOH222" s="15">
        <f t="shared" si="1644"/>
        <v>-1.1689478380850598E-5</v>
      </c>
      <c r="AOI222" s="12"/>
      <c r="AOJ222" s="11">
        <f t="shared" si="1875"/>
        <v>-5.3405120412003774E-6</v>
      </c>
      <c r="AOK222" s="10">
        <f t="shared" si="1876"/>
        <v>91.548092285423039</v>
      </c>
      <c r="AOL222" s="9">
        <f t="shared" si="1161"/>
        <v>91.402070524850103</v>
      </c>
      <c r="AOM222" s="9">
        <f t="shared" si="1162"/>
        <v>91.692927098041721</v>
      </c>
      <c r="AON222" s="115">
        <f t="shared" si="1646"/>
        <v>91.547498811445905</v>
      </c>
      <c r="AOO222" s="15">
        <f t="shared" si="1877"/>
        <v>-1.7964647638592511E-5</v>
      </c>
      <c r="AOP222" s="12"/>
      <c r="AOQ222" s="11">
        <f t="shared" si="1794"/>
        <v>-1.1616163146034283E-5</v>
      </c>
      <c r="AOR222" s="10">
        <f t="shared" si="1648"/>
        <v>91.598896277656891</v>
      </c>
      <c r="AOS222" s="9">
        <f t="shared" si="1163"/>
        <v>91.402082260431129</v>
      </c>
      <c r="AOT222" s="9">
        <f t="shared" si="1164"/>
        <v>91.795122854507326</v>
      </c>
      <c r="AOU222" s="115">
        <f t="shared" si="1649"/>
        <v>91.598602557469235</v>
      </c>
      <c r="AOV222" s="15">
        <f t="shared" si="1650"/>
        <v>-2.4276005533458666E-5</v>
      </c>
      <c r="AOW222" s="12"/>
      <c r="AOX222" s="11">
        <f t="shared" si="1878"/>
        <v>-1.7928361677959736E-5</v>
      </c>
      <c r="AOY222" s="10">
        <f t="shared" si="1879"/>
        <v>91.649999999999991</v>
      </c>
      <c r="AOZ222" s="9">
        <f t="shared" si="1165"/>
        <v>91.402103690405198</v>
      </c>
      <c r="APA222" s="9"/>
      <c r="APB222" s="97">
        <f t="shared" si="1652"/>
        <v>91.649999999999991</v>
      </c>
      <c r="APC222" s="15">
        <f t="shared" si="1880"/>
        <v>-3.0622445997424348E-5</v>
      </c>
      <c r="APD222" s="11"/>
      <c r="APE222" s="11"/>
    </row>
    <row r="223" spans="1:1097" x14ac:dyDescent="0.2">
      <c r="A223" s="183"/>
      <c r="B223" s="183"/>
      <c r="C223" s="1">
        <f t="shared" si="1654"/>
        <v>180</v>
      </c>
      <c r="D223" s="1">
        <f t="shared" si="1655"/>
        <v>6024.5844021139956</v>
      </c>
      <c r="E223" s="1">
        <f t="shared" si="1656"/>
        <v>-16317921.817764627</v>
      </c>
      <c r="F223" s="2">
        <f t="shared" si="1657"/>
        <v>113.16</v>
      </c>
      <c r="G223" s="8">
        <f t="shared" si="1658"/>
        <v>1.9810000000000001E-3</v>
      </c>
      <c r="H223" s="6">
        <f t="shared" si="1659"/>
        <v>0.14400020254000001</v>
      </c>
      <c r="I223" s="2">
        <f t="shared" si="1660"/>
        <v>3500</v>
      </c>
      <c r="J223" s="3">
        <f t="shared" si="1818"/>
        <v>58.333333333333336</v>
      </c>
      <c r="K223" s="3">
        <f t="shared" si="1819"/>
        <v>366.52</v>
      </c>
      <c r="L223" s="1">
        <f t="shared" si="1661"/>
        <v>0.82</v>
      </c>
      <c r="M223" s="1">
        <f t="shared" si="1662"/>
        <v>0.66</v>
      </c>
      <c r="N223" s="1">
        <f t="shared" si="1820"/>
        <v>0.54120000000000001</v>
      </c>
      <c r="O223" s="3">
        <f t="shared" si="1167"/>
        <v>7.5227878787878781</v>
      </c>
      <c r="P223" s="40">
        <f t="shared" si="1821"/>
        <v>570.9796</v>
      </c>
      <c r="Q223" s="1">
        <f t="shared" si="1663"/>
        <v>21.51</v>
      </c>
      <c r="R223" s="1">
        <f t="shared" si="1664"/>
        <v>151</v>
      </c>
      <c r="S223" s="2">
        <f t="shared" si="1665"/>
        <v>12587.54</v>
      </c>
      <c r="T223" s="1">
        <f t="shared" si="1881"/>
        <v>83.916933333333333</v>
      </c>
      <c r="U223" s="7">
        <f t="shared" si="1666"/>
        <v>9.1849501318337995E-2</v>
      </c>
      <c r="V223" s="7">
        <f t="shared" si="1822"/>
        <v>6.6258942829124593E-3</v>
      </c>
      <c r="W223" s="159">
        <f t="shared" si="1667"/>
        <v>3.4283282369456214E-2</v>
      </c>
      <c r="X223" s="40">
        <f t="shared" si="1823"/>
        <v>8095.2484858865882</v>
      </c>
      <c r="Y223" s="1">
        <f t="shared" si="1668"/>
        <v>0</v>
      </c>
      <c r="Z223" s="1">
        <f t="shared" si="1669"/>
        <v>113.16</v>
      </c>
      <c r="AA223" s="1">
        <f t="shared" si="1670"/>
        <v>91.649999999999991</v>
      </c>
      <c r="AB223" s="6">
        <f t="shared" si="1882"/>
        <v>0.2895550479995273</v>
      </c>
      <c r="AC223" s="1">
        <f t="shared" si="1671"/>
        <v>526.19133708825245</v>
      </c>
      <c r="AD223" s="40">
        <f t="shared" si="1824"/>
        <v>36363.626619283568</v>
      </c>
      <c r="AE223" s="1">
        <f t="shared" si="1825"/>
        <v>0.15947988387208822</v>
      </c>
      <c r="AF223" s="2">
        <f t="shared" si="1801"/>
        <v>38</v>
      </c>
      <c r="AG223" s="10">
        <f t="shared" si="1826"/>
        <v>6.0602355871393527</v>
      </c>
      <c r="AH223" s="12">
        <f t="shared" si="1827"/>
        <v>0.36300647396813884</v>
      </c>
      <c r="AI223" s="43">
        <f t="shared" si="1828"/>
        <v>-1.6736046368411877E-5</v>
      </c>
      <c r="AJ223" s="93">
        <f t="shared" si="1883"/>
        <v>4.2167858778675603E-6</v>
      </c>
      <c r="AK223" s="43">
        <f t="shared" si="1829"/>
        <v>0</v>
      </c>
      <c r="AL223" s="43">
        <f t="shared" si="1884"/>
        <v>3.6207339457403455E-4</v>
      </c>
      <c r="AM223" s="43"/>
      <c r="AN223" s="43">
        <f t="shared" si="1830"/>
        <v>0</v>
      </c>
      <c r="AO223" s="10">
        <f t="shared" si="1831"/>
        <v>92.667202024145965</v>
      </c>
      <c r="AP223" s="9"/>
      <c r="AQ223" s="9">
        <f t="shared" si="1832"/>
        <v>92.528448302997418</v>
      </c>
      <c r="AR223" s="104">
        <f t="shared" si="1171"/>
        <v>92.528448302997418</v>
      </c>
      <c r="AS223" s="15">
        <f t="shared" si="1833"/>
        <v>0</v>
      </c>
      <c r="AT223" s="49"/>
      <c r="AU223" s="11">
        <f t="shared" si="1834"/>
        <v>8.5702367420178311E-6</v>
      </c>
      <c r="AV223" s="10">
        <f t="shared" si="1835"/>
        <v>92.597823828136455</v>
      </c>
      <c r="AW223" s="9">
        <f t="shared" si="1836"/>
        <v>92.528448302997418</v>
      </c>
      <c r="AX223" s="9">
        <f t="shared" si="1837"/>
        <v>92.38984476258527</v>
      </c>
      <c r="AY223" s="97">
        <f t="shared" si="1175"/>
        <v>92.459146532791351</v>
      </c>
      <c r="AZ223" s="15">
        <f t="shared" si="1176"/>
        <v>8.5607959195927396E-6</v>
      </c>
      <c r="BA223" s="49"/>
      <c r="BB223" s="11">
        <f t="shared" si="1838"/>
        <v>1.7131361890891503E-5</v>
      </c>
      <c r="BC223" s="10">
        <f t="shared" si="1839"/>
        <v>92.528516721867078</v>
      </c>
      <c r="BD223" s="9">
        <f t="shared" si="1840"/>
        <v>92.528445638008066</v>
      </c>
      <c r="BE223" s="9">
        <f t="shared" si="1841"/>
        <v>92.251390681914785</v>
      </c>
      <c r="BF223" s="97">
        <f t="shared" si="1179"/>
        <v>92.389918159961425</v>
      </c>
      <c r="BG223" s="15">
        <f t="shared" si="1842"/>
        <v>1.7112195911978712E-5</v>
      </c>
      <c r="BH223" s="49"/>
      <c r="BI223" s="11">
        <f t="shared" si="1843"/>
        <v>2.5683089665144339E-5</v>
      </c>
      <c r="BJ223" s="10">
        <f t="shared" si="1844"/>
        <v>92.459277688424237</v>
      </c>
      <c r="BK223" s="9">
        <f t="shared" si="1845"/>
        <v>92.528434989747325</v>
      </c>
      <c r="BL223" s="9">
        <f t="shared" si="1846"/>
        <v>92.113085320796515</v>
      </c>
      <c r="BM223" s="97">
        <f t="shared" si="1184"/>
        <v>92.320760155271927</v>
      </c>
      <c r="BN223" s="15">
        <f t="shared" si="1847"/>
        <v>2.5653917212975283E-5</v>
      </c>
      <c r="BO223" s="49"/>
      <c r="BP223" s="11">
        <f t="shared" si="1848"/>
        <v>3.4225136510620826E-5</v>
      </c>
      <c r="BQ223" s="10">
        <f t="shared" si="1849"/>
        <v>92.390103710416824</v>
      </c>
      <c r="BR223" s="9">
        <f t="shared" si="1850"/>
        <v>92.528411057991249</v>
      </c>
      <c r="BS223" s="9">
        <f t="shared" si="1851"/>
        <v>91.974927920092696</v>
      </c>
      <c r="BT223" s="97">
        <f t="shared" si="1189"/>
        <v>92.251669489041973</v>
      </c>
      <c r="BU223" s="15">
        <f t="shared" si="1852"/>
        <v>3.4185679344093395E-5</v>
      </c>
      <c r="BV223" s="12"/>
      <c r="BW223" s="11">
        <f t="shared" si="1853"/>
        <v>4.2757221128217541E-5</v>
      </c>
      <c r="BX223" s="10">
        <f t="shared" si="1854"/>
        <v>92.320991770438212</v>
      </c>
      <c r="BY223" s="9">
        <f t="shared" si="1855"/>
        <v>92.528368561250915</v>
      </c>
      <c r="BZ223" s="9">
        <f t="shared" si="1856"/>
        <v>91.836917701968531</v>
      </c>
      <c r="CA223" s="97">
        <f t="shared" si="1194"/>
        <v>92.182643131609723</v>
      </c>
      <c r="CB223" s="15">
        <f t="shared" si="1857"/>
        <v>4.2707204138815026E-5</v>
      </c>
      <c r="CC223" s="12"/>
      <c r="CD223" s="11">
        <f t="shared" si="1858"/>
        <v>5.1279064500780288E-5</v>
      </c>
      <c r="CE223" s="10">
        <f t="shared" si="1859"/>
        <v>92.251938851526106</v>
      </c>
      <c r="CF223" s="9">
        <f t="shared" si="1860"/>
        <v>92.52830223744013</v>
      </c>
      <c r="CG223" s="9">
        <f t="shared" si="1861"/>
        <v>91.699053870147054</v>
      </c>
      <c r="CH223" s="97">
        <f t="shared" si="1199"/>
        <v>92.113678053793592</v>
      </c>
      <c r="CI223" s="15">
        <f t="shared" si="1862"/>
        <v>5.1218215768101699E-5</v>
      </c>
      <c r="CJ223" s="12"/>
      <c r="CK223" s="11">
        <f t="shared" si="1863"/>
        <v>5.9790389919216464E-5</v>
      </c>
      <c r="CL223" s="10">
        <f t="shared" si="1864"/>
        <v>92.182941937619574</v>
      </c>
      <c r="CM223" s="9">
        <f t="shared" si="1865"/>
        <v>92.528206844533827</v>
      </c>
      <c r="CN223" s="9">
        <f t="shared" si="1866"/>
        <v>91.561335610170019</v>
      </c>
      <c r="CO223" s="97">
        <f t="shared" si="1204"/>
        <v>92.04477122735193</v>
      </c>
      <c r="CP223" s="15">
        <f t="shared" si="1867"/>
        <v>5.9718440764941025E-5</v>
      </c>
      <c r="CQ223" s="12"/>
      <c r="CR223" s="11">
        <f t="shared" si="1868"/>
        <v>6.8290923007675362E-5</v>
      </c>
      <c r="CS223" s="10">
        <f t="shared" si="1869"/>
        <v>92.113998014014413</v>
      </c>
      <c r="CT223" s="9">
        <f t="shared" si="1870"/>
        <v>92.528077161217041</v>
      </c>
      <c r="CU223" s="9">
        <f t="shared" si="882"/>
        <v>91.423762089660201</v>
      </c>
      <c r="CV223" s="97">
        <f t="shared" si="1208"/>
        <v>91.975919625438621</v>
      </c>
      <c r="CW223" s="15">
        <f t="shared" si="1871"/>
        <v>6.8207608048234978E-5</v>
      </c>
      <c r="CX223" s="12"/>
      <c r="CY223" s="11">
        <f t="shared" si="1210"/>
        <v>7.678039174807012E-5</v>
      </c>
      <c r="CZ223" s="10">
        <f t="shared" si="1211"/>
        <v>92.045104067814464</v>
      </c>
      <c r="DA223" s="9">
        <f t="shared" si="883"/>
        <v>92.527907987524344</v>
      </c>
      <c r="DB223" s="9">
        <f t="shared" si="884"/>
        <v>91.286332458591005</v>
      </c>
      <c r="DC223" s="97">
        <f t="shared" si="1212"/>
        <v>91.907120223057674</v>
      </c>
      <c r="DD223" s="15">
        <f t="shared" si="1213"/>
        <v>7.6685448945633085E-5</v>
      </c>
      <c r="DE223" s="12"/>
      <c r="DF223" s="11">
        <f t="shared" si="1214"/>
        <v>8.5258526503567485E-5</v>
      </c>
      <c r="DG223" s="10">
        <f t="shared" si="1215"/>
        <v>91.9762570883818</v>
      </c>
      <c r="DH223" s="9">
        <f t="shared" si="885"/>
        <v>92.527694145469653</v>
      </c>
      <c r="DI223" s="9">
        <f t="shared" si="886"/>
        <v>91.14904584955751</v>
      </c>
      <c r="DJ223" s="97">
        <f t="shared" si="1216"/>
        <v>91.838369997513581</v>
      </c>
      <c r="DK223" s="15">
        <f t="shared" si="1217"/>
        <v>8.5151697215700347E-5</v>
      </c>
      <c r="DL223" s="12"/>
      <c r="DM223" s="11">
        <f t="shared" si="1218"/>
        <v>9.3725060041406988E-5</v>
      </c>
      <c r="DN223" s="10">
        <f t="shared" si="1219"/>
        <v>91.907454067782766</v>
      </c>
      <c r="DO223" s="9">
        <f t="shared" si="887"/>
        <v>92.527430479666165</v>
      </c>
      <c r="DP223" s="9">
        <f t="shared" si="888"/>
        <v>91.011901378052087</v>
      </c>
      <c r="DQ223" s="97">
        <f t="shared" si="1220"/>
        <v>91.769665928859126</v>
      </c>
      <c r="DR223" s="15">
        <f t="shared" si="1221"/>
        <v>9.3606089069179317E-5</v>
      </c>
      <c r="DS223" s="12"/>
      <c r="DT223" s="11">
        <f t="shared" si="1222"/>
        <v>1.0217972755483888E-4</v>
      </c>
      <c r="DU223" s="10">
        <f t="shared" si="1223"/>
        <v>91.838692001231408</v>
      </c>
      <c r="DV223" s="9">
        <f t="shared" si="889"/>
        <v>92.527111857936603</v>
      </c>
      <c r="DW223" s="9">
        <f t="shared" si="890"/>
        <v>90.874898142743874</v>
      </c>
      <c r="DX223" s="97">
        <f t="shared" si="1224"/>
        <v>91.701005000340245</v>
      </c>
      <c r="DY223" s="15">
        <f t="shared" si="1225"/>
        <v>1.020483631894201E-4</v>
      </c>
      <c r="DZ223" s="12"/>
      <c r="EA223" s="11">
        <f t="shared" si="1226"/>
        <v>1.106222666842265E-4</v>
      </c>
      <c r="EB223" s="10">
        <f t="shared" si="1227"/>
        <v>91.769967887529901</v>
      </c>
      <c r="EC223" s="9">
        <f t="shared" si="891"/>
        <v>92.526733171913364</v>
      </c>
      <c r="ED223" s="9">
        <f t="shared" si="892"/>
        <v>90.738035225761152</v>
      </c>
      <c r="EE223" s="97">
        <f t="shared" si="1228"/>
        <v>91.632384198837258</v>
      </c>
      <c r="EF223" s="15">
        <f t="shared" si="1229"/>
        <v>1.1047826075201163E-4</v>
      </c>
      <c r="EG223" s="12"/>
      <c r="EH223" s="11">
        <f t="shared" si="1230"/>
        <v>1.1905241753737089E-4</v>
      </c>
      <c r="EI223" s="10">
        <f t="shared" si="1231"/>
        <v>91.70127872950539</v>
      </c>
      <c r="EJ223" s="9">
        <f t="shared" si="893"/>
        <v>92.526289337628711</v>
      </c>
      <c r="EK223" s="9">
        <f t="shared" si="894"/>
        <v>90.601311692977291</v>
      </c>
      <c r="EL223" s="97">
        <f t="shared" si="1232"/>
        <v>91.563800515303001</v>
      </c>
      <c r="EM223" s="15">
        <f t="shared" si="1233"/>
        <v>1.1889552544356503E-4</v>
      </c>
      <c r="EN223" s="12"/>
      <c r="EO223" s="11">
        <f t="shared" si="1234"/>
        <v>1.2746992270898762E-4</v>
      </c>
      <c r="EP223" s="10">
        <f t="shared" si="1235"/>
        <v>91.632621534443615</v>
      </c>
      <c r="EQ223" s="9">
        <f t="shared" si="895"/>
        <v>92.525775296094807</v>
      </c>
      <c r="ER223" s="9">
        <f t="shared" si="896"/>
        <v>90.464726594299748</v>
      </c>
      <c r="ES223" s="97">
        <f t="shared" si="1236"/>
        <v>91.495250945197284</v>
      </c>
      <c r="ET223" s="15">
        <f t="shared" si="1237"/>
        <v>1.2729990347969656E-4</v>
      </c>
      <c r="EU223" s="12"/>
      <c r="EV223" s="11">
        <f t="shared" si="1238"/>
        <v>1.3587452729939013E-4</v>
      </c>
      <c r="EW223" s="10">
        <f t="shared" si="1239"/>
        <v>91.563993314518996</v>
      </c>
      <c r="EX223" s="9">
        <f t="shared" si="897"/>
        <v>92.525186013873594</v>
      </c>
      <c r="EY223" s="9">
        <f t="shared" si="898"/>
        <v>90.328278963962873</v>
      </c>
      <c r="EZ223" s="97">
        <f t="shared" si="1240"/>
        <v>91.426732488918233</v>
      </c>
      <c r="FA223" s="15">
        <f t="shared" si="1241"/>
        <v>1.3569114362214145E-4</v>
      </c>
      <c r="FB223" s="12"/>
      <c r="FC223" s="11">
        <f t="shared" si="1242"/>
        <v>1.4426597893231631E-4</v>
      </c>
      <c r="FD223" s="10">
        <f t="shared" si="1243"/>
        <v>91.495391087221464</v>
      </c>
      <c r="FE223" s="9">
        <f t="shared" si="899"/>
        <v>92.524516483636376</v>
      </c>
      <c r="FF223" s="9">
        <f t="shared" si="900"/>
        <v>90.191967820821446</v>
      </c>
      <c r="FG223" s="97">
        <f t="shared" si="1244"/>
        <v>91.358242152228911</v>
      </c>
      <c r="FH223" s="15">
        <f t="shared" si="1245"/>
        <v>1.4406899719517809E-4</v>
      </c>
      <c r="FI223" s="12"/>
      <c r="FJ223" s="11">
        <f t="shared" si="1246"/>
        <v>1.5264402777207241E-4</v>
      </c>
      <c r="FK223" s="10">
        <f t="shared" si="1247"/>
        <v>91.426811875778554</v>
      </c>
      <c r="FL223" s="9">
        <f t="shared" si="901"/>
        <v>92.523761724713069</v>
      </c>
      <c r="FM223" s="9">
        <f t="shared" si="902"/>
        <v>90.055792168650115</v>
      </c>
      <c r="FN223" s="97">
        <f t="shared" si="1248"/>
        <v>91.289776946681599</v>
      </c>
      <c r="FO223" s="15">
        <f t="shared" si="1249"/>
        <v>1.5243321810106542E-4</v>
      </c>
      <c r="FP223" s="12"/>
      <c r="FQ223" s="11">
        <f t="shared" si="1250"/>
        <v>1.6100842653969012E-4</v>
      </c>
      <c r="FR223" s="10">
        <f t="shared" si="1251"/>
        <v>91.358252709575254</v>
      </c>
      <c r="FS223" s="9">
        <f t="shared" si="903"/>
        <v>92.522916783631103</v>
      </c>
      <c r="FT223" s="9">
        <f t="shared" si="904"/>
        <v>89.919750996441991</v>
      </c>
      <c r="FU223" s="97">
        <f t="shared" si="1252"/>
        <v>91.221333890036547</v>
      </c>
      <c r="FV223" s="15">
        <f t="shared" si="1253"/>
        <v>1.6078356283488532E-4</v>
      </c>
      <c r="FW223" s="12"/>
      <c r="FX223" s="11">
        <f t="shared" si="1254"/>
        <v>1.6935893052849585E-4</v>
      </c>
      <c r="FY223" s="10">
        <f t="shared" si="1255"/>
        <v>91.289710624568215</v>
      </c>
      <c r="FZ223" s="9">
        <f t="shared" si="905"/>
        <v>92.521976734643815</v>
      </c>
      <c r="GA223" s="9">
        <f t="shared" si="906"/>
        <v>89.783843278711942</v>
      </c>
      <c r="GB223" s="97">
        <f t="shared" si="1256"/>
        <v>91.152910006677871</v>
      </c>
      <c r="GC223" s="15">
        <f t="shared" si="1257"/>
        <v>1.6911979049843878E-4</v>
      </c>
      <c r="GD223" s="12"/>
      <c r="GE223" s="11">
        <f t="shared" si="1258"/>
        <v>1.7769529761874758E-4</v>
      </c>
      <c r="GF223" s="10">
        <f t="shared" si="1259"/>
        <v>91.221182663697107</v>
      </c>
      <c r="GG223" s="9">
        <f t="shared" si="907"/>
        <v>92.520936680248397</v>
      </c>
      <c r="GH223" s="9">
        <f t="shared" si="908"/>
        <v>89.648067975801993</v>
      </c>
      <c r="GI223" s="97">
        <f t="shared" si="1260"/>
        <v>91.084502328025195</v>
      </c>
      <c r="GJ223" s="15">
        <f t="shared" si="1261"/>
        <v>1.7744166281337864E-4</v>
      </c>
      <c r="GK223" s="12"/>
      <c r="GL223" s="11">
        <f t="shared" si="1872"/>
        <v>1.8601728829150307E-4</v>
      </c>
      <c r="GM223" s="10">
        <f t="shared" si="1873"/>
        <v>91.152665877291753</v>
      </c>
      <c r="GN223" s="9">
        <f t="shared" si="909"/>
        <v>92.519791751693319</v>
      </c>
      <c r="GO223" s="9">
        <f t="shared" si="1885"/>
        <v>89.512424034187433</v>
      </c>
      <c r="GP223" s="115">
        <f t="shared" si="1264"/>
        <v>91.016107892940369</v>
      </c>
      <c r="GQ223" s="15">
        <f t="shared" si="1874"/>
        <v>1.8574894413364847E-4</v>
      </c>
      <c r="GR223" s="12"/>
      <c r="GS223" s="11">
        <f t="shared" si="1266"/>
        <v>1.9432466564179806E-4</v>
      </c>
      <c r="GT223" s="10">
        <f t="shared" si="1267"/>
        <v>91.084157323474329</v>
      </c>
      <c r="GU223" s="9">
        <f t="shared" si="911"/>
        <v>92.518537109475091</v>
      </c>
      <c r="GV223" s="9">
        <f t="shared" si="1886"/>
        <v>89.376910386786449</v>
      </c>
      <c r="GW223" s="115">
        <f t="shared" si="1268"/>
        <v>90.94772374813077</v>
      </c>
      <c r="GX223" s="15">
        <f t="shared" si="1269"/>
        <v>1.9404140145702842E-4</v>
      </c>
      <c r="GY223" s="12"/>
      <c r="GZ223" s="11">
        <f t="shared" si="1270"/>
        <v>2.0261719539094668E-4</v>
      </c>
      <c r="HA223" s="10">
        <f t="shared" si="1271"/>
        <v>91.015654068558078</v>
      </c>
      <c r="HB223" s="9">
        <f t="shared" si="913"/>
        <v>92.517167943824546</v>
      </c>
      <c r="HC223" s="9">
        <f t="shared" si="914"/>
        <v>89.241525953270738</v>
      </c>
      <c r="HD223" s="97">
        <f t="shared" si="1272"/>
        <v>90.879346948547635</v>
      </c>
      <c r="HE223" s="15">
        <f t="shared" si="1273"/>
        <v>2.0231880443599969E-4</v>
      </c>
      <c r="HF223" s="12"/>
      <c r="HG223" s="11">
        <f t="shared" si="1274"/>
        <v>2.1089464589814865E-4</v>
      </c>
      <c r="HH223" s="10">
        <f t="shared" si="1275"/>
        <v>90.947153187441131</v>
      </c>
      <c r="HI223" s="9">
        <f t="shared" si="915"/>
        <v>92.515679475182381</v>
      </c>
      <c r="HJ223" s="9">
        <f t="shared" si="916"/>
        <v>89.106269640377889</v>
      </c>
      <c r="HK223" s="97">
        <f t="shared" si="1276"/>
        <v>90.810974557780128</v>
      </c>
      <c r="HL223" s="15">
        <f t="shared" si="1277"/>
        <v>2.1058092538780849E-4</v>
      </c>
      <c r="HM223" s="12"/>
      <c r="HN223" s="11">
        <f t="shared" si="1278"/>
        <v>2.1915678817130977E-4</v>
      </c>
      <c r="HO223" s="10">
        <f t="shared" si="1279"/>
        <v>90.878651763995961</v>
      </c>
      <c r="HP223" s="9">
        <f t="shared" si="917"/>
        <v>92.514066954664045</v>
      </c>
      <c r="HQ223" s="9">
        <f t="shared" si="1887"/>
        <v>88.971140342225922</v>
      </c>
      <c r="HR223" s="115">
        <f t="shared" si="1280"/>
        <v>90.742603648444984</v>
      </c>
      <c r="HS223" s="15">
        <f t="shared" si="1281"/>
        <v>2.1882753930376129E-4</v>
      </c>
      <c r="HT223" s="12"/>
      <c r="HU223" s="11">
        <f t="shared" si="1672"/>
        <v>2.27403395877092E-4</v>
      </c>
      <c r="HV223" s="10">
        <f t="shared" si="1282"/>
        <v>90.810146891454536</v>
      </c>
      <c r="HW223" s="9">
        <f t="shared" si="1888"/>
        <v>92.512325664514009</v>
      </c>
      <c r="HX223" s="9">
        <f t="shared" si="920"/>
        <v>88.836136940628464</v>
      </c>
      <c r="HY223" s="115">
        <f t="shared" si="1283"/>
        <v>90.674231302571229</v>
      </c>
      <c r="HZ223" s="15">
        <f t="shared" si="1284"/>
        <v>2.2705842385781593E-4</v>
      </c>
      <c r="IA223" s="12"/>
      <c r="IB223" s="11">
        <f t="shared" si="1673"/>
        <v>2.3563424535025422E-4</v>
      </c>
      <c r="IC223" s="10">
        <f t="shared" si="1285"/>
        <v>90.741635672788476</v>
      </c>
      <c r="ID223" s="9">
        <f t="shared" si="1889"/>
        <v>92.510450918549296</v>
      </c>
      <c r="IE223" s="9">
        <f t="shared" si="922"/>
        <v>88.701258305411017</v>
      </c>
      <c r="IF223" s="115">
        <f t="shared" si="1286"/>
        <v>90.605854611980163</v>
      </c>
      <c r="IG223" s="15">
        <f t="shared" si="1287"/>
        <v>2.3527335941443209E-4</v>
      </c>
      <c r="IH223" s="12"/>
      <c r="II223" s="11">
        <f t="shared" si="1674"/>
        <v>2.4384911560227683E-4</v>
      </c>
      <c r="IJ223" s="10">
        <f t="shared" si="1288"/>
        <v>90.673115221084373</v>
      </c>
      <c r="IK223" s="9">
        <f t="shared" si="1890"/>
        <v>92.508438062592305</v>
      </c>
      <c r="IL223" s="9">
        <f t="shared" si="924"/>
        <v>88.566503294729443</v>
      </c>
      <c r="IM223" s="115">
        <f t="shared" si="1289"/>
        <v>90.537470678660867</v>
      </c>
      <c r="IN223" s="15">
        <f t="shared" si="1290"/>
        <v>2.4347212903565098E-4</v>
      </c>
      <c r="IO223" s="12"/>
      <c r="IP223" s="11">
        <f t="shared" si="1675"/>
        <v>2.5204778832917693E-4</v>
      </c>
      <c r="IQ223" s="10">
        <f t="shared" si="1291"/>
        <v>90.604582659914897</v>
      </c>
      <c r="IR223" s="9">
        <f t="shared" si="1891"/>
        <v>92.506282474892956</v>
      </c>
      <c r="IS223" s="9">
        <f t="shared" si="926"/>
        <v>88.431870755388886</v>
      </c>
      <c r="IT223" s="115">
        <f t="shared" si="1292"/>
        <v>90.469076615140921</v>
      </c>
      <c r="IU223" s="15">
        <f t="shared" si="1293"/>
        <v>2.5165451848744837E-4</v>
      </c>
      <c r="IV223" s="12"/>
      <c r="IW223" s="11">
        <f t="shared" si="1676"/>
        <v>2.6023004791864439E-4</v>
      </c>
      <c r="IX223" s="10">
        <f t="shared" si="1294"/>
        <v>90.53603512370475</v>
      </c>
      <c r="IY223" s="9">
        <f t="shared" si="1892"/>
        <v>92.503979566540053</v>
      </c>
      <c r="IZ223" s="9">
        <f t="shared" si="928"/>
        <v>88.297359523162768</v>
      </c>
      <c r="JA223" s="115">
        <f t="shared" si="1295"/>
        <v>90.400669544851411</v>
      </c>
      <c r="JB223" s="15">
        <f t="shared" si="1296"/>
        <v>2.5982031624546099E-4</v>
      </c>
      <c r="JC223" s="12"/>
      <c r="JD223" s="11">
        <f t="shared" si="1677"/>
        <v>2.6839568145650878E-4</v>
      </c>
      <c r="JE223" s="10">
        <f t="shared" si="1297"/>
        <v>90.467469758091312</v>
      </c>
      <c r="JF223" s="9">
        <f t="shared" si="1893"/>
        <v>92.501524781862088</v>
      </c>
      <c r="JG223" s="9">
        <f t="shared" si="930"/>
        <v>88.162968423113057</v>
      </c>
      <c r="JH223" s="115">
        <f t="shared" si="1298"/>
        <v>90.332246602487572</v>
      </c>
      <c r="JI223" s="15">
        <f t="shared" si="1299"/>
        <v>2.6796931349994715E-4</v>
      </c>
      <c r="JJ223" s="12"/>
      <c r="JK223" s="11">
        <f t="shared" si="1678"/>
        <v>2.7654447873246582E-4</v>
      </c>
      <c r="JL223" s="10">
        <f t="shared" si="1300"/>
        <v>90.398883720280566</v>
      </c>
      <c r="JM223" s="9">
        <f t="shared" si="1894"/>
        <v>92.498913598817168</v>
      </c>
      <c r="JN223" s="9">
        <f t="shared" si="932"/>
        <v>88.028696269912274</v>
      </c>
      <c r="JO223" s="115">
        <f t="shared" si="1301"/>
        <v>90.263804934364714</v>
      </c>
      <c r="JP223" s="15">
        <f t="shared" si="1302"/>
        <v>2.7610130415998789E-4</v>
      </c>
      <c r="JQ223" s="12"/>
      <c r="JR223" s="11">
        <f t="shared" si="1679"/>
        <v>2.8467623224503482E-4</v>
      </c>
      <c r="JS223" s="10">
        <f t="shared" si="1303"/>
        <v>90.330274179398558</v>
      </c>
      <c r="JT223" s="9">
        <f t="shared" si="1895"/>
        <v>92.496141529372409</v>
      </c>
      <c r="JU223" s="9">
        <f t="shared" si="934"/>
        <v>87.894541868163657</v>
      </c>
      <c r="JV223" s="115">
        <f t="shared" si="1304"/>
        <v>90.195341698768033</v>
      </c>
      <c r="JW223" s="15">
        <f t="shared" si="1305"/>
        <v>2.8421608485713993E-4</v>
      </c>
      <c r="JX223" s="12"/>
      <c r="JY223" s="11">
        <f t="shared" si="1680"/>
        <v>2.9279073720597164E-4</v>
      </c>
      <c r="JZ223" s="10">
        <f t="shared" si="1306"/>
        <v>90.261638316836581</v>
      </c>
      <c r="KA223" s="9">
        <f t="shared" si="1896"/>
        <v>92.493204119872587</v>
      </c>
      <c r="KB223" s="9">
        <f t="shared" si="936"/>
        <v>87.760504012723246</v>
      </c>
      <c r="KC223" s="115">
        <f t="shared" si="1307"/>
        <v>90.126854066297909</v>
      </c>
      <c r="KD223" s="15">
        <f t="shared" si="1308"/>
        <v>2.9231345494832157E-4</v>
      </c>
      <c r="KE223" s="12"/>
      <c r="KF223" s="11">
        <f t="shared" si="1681"/>
        <v>3.0088779154389749E-4</v>
      </c>
      <c r="KG223" s="10">
        <f t="shared" si="1309"/>
        <v>90.192973326592011</v>
      </c>
      <c r="KH223" s="9">
        <f t="shared" si="1897"/>
        <v>92.490096951398172</v>
      </c>
      <c r="KI223" s="9">
        <f t="shared" si="938"/>
        <v>87.626581489021646</v>
      </c>
      <c r="KJ223" s="115">
        <f t="shared" si="1310"/>
        <v>90.058339220209916</v>
      </c>
      <c r="KK223" s="15">
        <f t="shared" si="1311"/>
        <v>3.0039321651803883E-4</v>
      </c>
      <c r="KL223" s="12"/>
      <c r="KM223" s="11">
        <f t="shared" si="1682"/>
        <v>3.0896719590729191E-4</v>
      </c>
      <c r="KN223" s="10">
        <f t="shared" si="1312"/>
        <v>90.124276415603646</v>
      </c>
      <c r="KO223" s="9">
        <f t="shared" si="1898"/>
        <v>92.486815640112738</v>
      </c>
      <c r="KP223" s="9">
        <f t="shared" si="940"/>
        <v>87.492773073385607</v>
      </c>
      <c r="KQ223" s="115">
        <f t="shared" si="1313"/>
        <v>89.989794356749172</v>
      </c>
      <c r="KR223" s="15">
        <f t="shared" si="1314"/>
        <v>3.0845517437999841E-4</v>
      </c>
      <c r="KS223" s="12"/>
      <c r="KT223" s="11">
        <f t="shared" si="1683"/>
        <v>3.1702875366683978E-4</v>
      </c>
      <c r="KU223" s="10">
        <f t="shared" si="1315"/>
        <v>90.055544804081649</v>
      </c>
      <c r="KV223" s="9">
        <f t="shared" si="1899"/>
        <v>92.483355837599788</v>
      </c>
      <c r="KW223" s="9">
        <f t="shared" si="942"/>
        <v>87.359077533360121</v>
      </c>
      <c r="KX223" s="115">
        <f t="shared" si="1316"/>
        <v>89.921216685479948</v>
      </c>
      <c r="KY223" s="15">
        <f t="shared" si="1317"/>
        <v>3.1649913607799971E-4</v>
      </c>
      <c r="KZ223" s="12"/>
      <c r="LA223" s="11">
        <f t="shared" si="1684"/>
        <v>3.2507227091707787E-4</v>
      </c>
      <c r="LB223" s="10">
        <f t="shared" si="1318"/>
        <v>89.986775725832501</v>
      </c>
      <c r="LC223" s="9">
        <f t="shared" si="1900"/>
        <v>92.479713231189052</v>
      </c>
      <c r="LD223" s="9">
        <f t="shared" si="944"/>
        <v>87.225493628029398</v>
      </c>
      <c r="LE223" s="115">
        <f t="shared" si="1319"/>
        <v>89.852603429609218</v>
      </c>
      <c r="LF223" s="15">
        <f t="shared" si="1320"/>
        <v>3.2452491188627355E-4</v>
      </c>
      <c r="LG223" s="12"/>
      <c r="LH223" s="11">
        <f t="shared" si="1685"/>
        <v>3.3309755647747632E-4</v>
      </c>
      <c r="LI223" s="10">
        <f t="shared" si="1321"/>
        <v>89.917966428578069</v>
      </c>
      <c r="LJ223" s="9">
        <f t="shared" si="1901"/>
        <v>92.475883544272207</v>
      </c>
      <c r="LK223" s="9">
        <f t="shared" si="946"/>
        <v>87.092020108338019</v>
      </c>
      <c r="LL223" s="115">
        <f t="shared" si="1322"/>
        <v>89.783951826305113</v>
      </c>
      <c r="LM223" s="15">
        <f t="shared" si="1323"/>
        <v>3.3253231480914508E-4</v>
      </c>
      <c r="LN223" s="12"/>
      <c r="LO223" s="11">
        <f t="shared" si="1686"/>
        <v>3.4110442189283534E-4</v>
      </c>
      <c r="LP223" s="10">
        <f t="shared" si="1324"/>
        <v>89.849114174269545</v>
      </c>
      <c r="LQ223" s="9">
        <f t="shared" si="1902"/>
        <v>92.471862536608171</v>
      </c>
      <c r="LR223" s="9">
        <f t="shared" si="948"/>
        <v>86.958655717412071</v>
      </c>
      <c r="LS223" s="115">
        <f t="shared" si="1325"/>
        <v>89.715259127010114</v>
      </c>
      <c r="LT223" s="15">
        <f t="shared" si="1326"/>
        <v>3.4052116058005781E-4</v>
      </c>
      <c r="LU223" s="12"/>
      <c r="LV223" s="11">
        <f t="shared" si="1687"/>
        <v>3.4909268143304303E-4</v>
      </c>
      <c r="LW223" s="10">
        <f t="shared" si="1327"/>
        <v>89.78021623939614</v>
      </c>
      <c r="LX223" s="9">
        <f t="shared" si="1903"/>
        <v>92.467646004617976</v>
      </c>
      <c r="LY223" s="9">
        <f t="shared" si="950"/>
        <v>86.825399190878187</v>
      </c>
      <c r="LZ223" s="115">
        <f t="shared" si="1328"/>
        <v>89.646522597748088</v>
      </c>
      <c r="MA223" s="15">
        <f t="shared" si="1329"/>
        <v>3.4849126766007095E-4</v>
      </c>
      <c r="MB223" s="12"/>
      <c r="MC223" s="11">
        <f t="shared" si="1688"/>
        <v>3.5706215209231151E-4</v>
      </c>
      <c r="MD223" s="10">
        <f t="shared" si="1330"/>
        <v>89.711269915287517</v>
      </c>
      <c r="ME223" s="9">
        <f t="shared" si="1904"/>
        <v>92.463229781669199</v>
      </c>
      <c r="MF223" s="9">
        <f t="shared" si="952"/>
        <v>86.692249257184059</v>
      </c>
      <c r="MG223" s="115">
        <f t="shared" si="1331"/>
        <v>89.577739519426629</v>
      </c>
      <c r="MH223" s="15">
        <f t="shared" si="1332"/>
        <v>3.564424572356474E-4</v>
      </c>
      <c r="MI223" s="12"/>
      <c r="MJ223" s="11">
        <f t="shared" si="1689"/>
        <v>3.6501265358767271E-4</v>
      </c>
      <c r="MK223" s="10">
        <f t="shared" si="1333"/>
        <v>89.642272508411793</v>
      </c>
      <c r="ML223" s="9">
        <f t="shared" si="1905"/>
        <v>92.458609738350134</v>
      </c>
      <c r="MM223" s="9">
        <f t="shared" si="954"/>
        <v>86.559204637915443</v>
      </c>
      <c r="MN223" s="115">
        <f t="shared" si="1334"/>
        <v>89.508907188132781</v>
      </c>
      <c r="MO223" s="15">
        <f t="shared" si="1335"/>
        <v>3.6437455321599097E-4</v>
      </c>
      <c r="MP223" s="12"/>
      <c r="MQ223" s="11">
        <f t="shared" si="1690"/>
        <v>3.7294400835705447E-4</v>
      </c>
      <c r="MR223" s="10">
        <f t="shared" si="1336"/>
        <v>89.573221340666606</v>
      </c>
      <c r="MS223" s="9">
        <f t="shared" si="1906"/>
        <v>92.453781782733643</v>
      </c>
      <c r="MT223" s="9">
        <f t="shared" si="956"/>
        <v>86.426264048114973</v>
      </c>
      <c r="MU223" s="115">
        <f t="shared" si="1337"/>
        <v>89.440022915424308</v>
      </c>
      <c r="MV223" s="15">
        <f t="shared" si="1338"/>
        <v>3.7228738222965977E-4</v>
      </c>
      <c r="MW223" s="12"/>
      <c r="MX223" s="11">
        <f t="shared" si="1691"/>
        <v>3.8085604155659437E-4</v>
      </c>
      <c r="MY223" s="10">
        <f t="shared" si="1339"/>
        <v>89.50411374966599</v>
      </c>
      <c r="MZ223" s="9">
        <f t="shared" si="1907"/>
        <v>92.448741860630832</v>
      </c>
      <c r="NA223" s="9">
        <f t="shared" si="1908"/>
        <v>86.293426196597338</v>
      </c>
      <c r="NB223" s="115">
        <f t="shared" si="1340"/>
        <v>89.371084028614092</v>
      </c>
      <c r="NC223" s="15">
        <f t="shared" si="1341"/>
        <v>3.8018077362077127E-4</v>
      </c>
      <c r="ND223" s="12"/>
      <c r="NE223" s="11">
        <f t="shared" si="1692"/>
        <v>3.8874858105755045E-4</v>
      </c>
      <c r="NF223" s="10">
        <f t="shared" si="1342"/>
        <v>89.434947089020312</v>
      </c>
      <c r="NG223" s="9">
        <f t="shared" si="959"/>
        <v>92.44348595583449</v>
      </c>
      <c r="NH223" s="9">
        <f t="shared" si="1909"/>
        <v>86.160689786265436</v>
      </c>
      <c r="NI223" s="115">
        <f t="shared" si="1343"/>
        <v>89.302087871049963</v>
      </c>
      <c r="NJ223" s="15">
        <f t="shared" si="1344"/>
        <v>3.8805455944450627E-4</v>
      </c>
      <c r="NK223" s="12"/>
      <c r="NL223" s="11">
        <f t="shared" si="1693"/>
        <v>3.9662145744251447E-4</v>
      </c>
      <c r="NM223" s="10">
        <f t="shared" si="1345"/>
        <v>89.36571872861164</v>
      </c>
      <c r="NN223" s="9">
        <f t="shared" si="961"/>
        <v>92.438010090352563</v>
      </c>
      <c r="NO223" s="9">
        <f t="shared" si="1910"/>
        <v>86.028053514423718</v>
      </c>
      <c r="NP223" s="115">
        <f t="shared" si="1346"/>
        <v>89.23303180238814</v>
      </c>
      <c r="NQ223" s="15">
        <f t="shared" si="1347"/>
        <v>3.9590857446217286E-4</v>
      </c>
      <c r="NR223" s="12"/>
      <c r="NS223" s="11">
        <f t="shared" si="1694"/>
        <v>4.0447450400116913E-4</v>
      </c>
      <c r="NT223" s="10">
        <f t="shared" si="1348"/>
        <v>89.29642605486265</v>
      </c>
      <c r="NU223" s="9">
        <f t="shared" si="963"/>
        <v>92.432310324631473</v>
      </c>
      <c r="NV223" s="9">
        <f t="shared" si="1911"/>
        <v>85.89551607309069</v>
      </c>
      <c r="NW223" s="115">
        <f t="shared" si="1349"/>
        <v>89.163913198861081</v>
      </c>
      <c r="NX223" s="15">
        <f t="shared" si="1350"/>
        <v>4.0374265613570454E-4</v>
      </c>
      <c r="NY223" s="12"/>
      <c r="NZ223" s="11">
        <f t="shared" si="1695"/>
        <v>4.1230755672546574E-4</v>
      </c>
      <c r="OA223" s="10">
        <f t="shared" si="1351"/>
        <v>89.227066471000157</v>
      </c>
      <c r="OB223" s="9">
        <f t="shared" si="965"/>
        <v>92.426382757769574</v>
      </c>
      <c r="OC223" s="9">
        <f t="shared" si="1912"/>
        <v>85.763076149310223</v>
      </c>
      <c r="OD223" s="115">
        <f t="shared" si="1352"/>
        <v>89.094729453539898</v>
      </c>
      <c r="OE223" s="15">
        <f t="shared" si="1353"/>
        <v>4.1155664462161275E-4</v>
      </c>
      <c r="OF223" s="12"/>
      <c r="OG223" s="11">
        <f t="shared" si="1696"/>
        <v>4.2012045430426306E-4</v>
      </c>
      <c r="OH223" s="10">
        <f t="shared" si="1354"/>
        <v>89.157637397313053</v>
      </c>
      <c r="OI223" s="9">
        <f t="shared" si="967"/>
        <v>92.420223527720708</v>
      </c>
      <c r="OJ223" s="9">
        <f t="shared" si="1913"/>
        <v>85.630732425460565</v>
      </c>
      <c r="OK223" s="115">
        <f t="shared" si="1355"/>
        <v>89.025477976590636</v>
      </c>
      <c r="OL223" s="15">
        <f t="shared" si="1356"/>
        <v>4.1935038276447428E-4</v>
      </c>
      <c r="OM223" s="12"/>
      <c r="ON223" s="11">
        <f t="shared" si="1697"/>
        <v>4.2791303811748696E-4</v>
      </c>
      <c r="OO223" s="10">
        <f t="shared" si="1357"/>
        <v>89.088136271404167</v>
      </c>
      <c r="OP223" s="9">
        <f t="shared" si="969"/>
        <v>92.413828811487946</v>
      </c>
      <c r="OQ223" s="9">
        <f t="shared" si="1914"/>
        <v>85.498483579561679</v>
      </c>
      <c r="OR223" s="115">
        <f t="shared" si="1358"/>
        <v>88.956156195524812</v>
      </c>
      <c r="OS223" s="15">
        <f t="shared" si="1359"/>
        <v>4.2712371608991453E-4</v>
      </c>
      <c r="OT223" s="12"/>
      <c r="OU223" s="11">
        <f t="shared" si="1698"/>
        <v>4.356851522297755E-4</v>
      </c>
      <c r="OV223" s="10">
        <f t="shared" si="1360"/>
        <v>89.018560548436412</v>
      </c>
      <c r="OW223" s="9">
        <f t="shared" si="971"/>
        <v>92.407194825307599</v>
      </c>
      <c r="OX223" s="9">
        <f t="shared" si="1915"/>
        <v>85.366328285581844</v>
      </c>
      <c r="OY223" s="115">
        <f t="shared" si="1361"/>
        <v>88.886761555444721</v>
      </c>
      <c r="OZ223" s="15">
        <f t="shared" si="1362"/>
        <v>4.3487649279703625E-4</v>
      </c>
      <c r="PA223" s="12"/>
      <c r="PB223" s="11">
        <f t="shared" si="1699"/>
        <v>4.4343664338356448E-4</v>
      </c>
      <c r="PC223" s="10">
        <f t="shared" si="1363"/>
        <v>88.948907701373713</v>
      </c>
      <c r="PD223" s="9">
        <f t="shared" si="973"/>
        <v>92.400317824823617</v>
      </c>
      <c r="PE223" s="9">
        <f t="shared" si="1916"/>
        <v>85.234265213740926</v>
      </c>
      <c r="PF223" s="115">
        <f t="shared" si="1364"/>
        <v>88.817291519282264</v>
      </c>
      <c r="PG223" s="15">
        <f t="shared" si="1365"/>
        <v>4.4260856375046047E-4</v>
      </c>
      <c r="PH223" s="12"/>
      <c r="PI223" s="11">
        <f t="shared" si="1700"/>
        <v>4.5116736099177574E-4</v>
      </c>
      <c r="PJ223" s="10">
        <f t="shared" si="1366"/>
        <v>88.879175221215462</v>
      </c>
      <c r="PK223" s="9">
        <f t="shared" si="975"/>
        <v>92.393194105252363</v>
      </c>
      <c r="PL223" s="9">
        <f t="shared" si="1917"/>
        <v>85.102293030812092</v>
      </c>
      <c r="PM223" s="115">
        <f t="shared" si="1367"/>
        <v>88.747743568032234</v>
      </c>
      <c r="PN223" s="15">
        <f t="shared" si="1368"/>
        <v>4.5031978247186321E-4</v>
      </c>
      <c r="PO223" s="12"/>
      <c r="PP223" s="11">
        <f t="shared" si="1701"/>
        <v>4.5887715713000183E-4</v>
      </c>
      <c r="PQ223" s="10">
        <f t="shared" si="1369"/>
        <v>88.809360617225408</v>
      </c>
      <c r="PR223" s="9">
        <f t="shared" si="977"/>
        <v>92.385820001538022</v>
      </c>
      <c r="PS223" s="9">
        <f t="shared" si="1918"/>
        <v>84.970410400422324</v>
      </c>
      <c r="PT223" s="115">
        <f t="shared" si="1370"/>
        <v>88.678115200980173</v>
      </c>
      <c r="PU223" s="15">
        <f t="shared" si="1371"/>
        <v>4.5801000513102626E-4</v>
      </c>
      <c r="PV223" s="12"/>
      <c r="PW223" s="11">
        <f t="shared" si="1702"/>
        <v>4.665658865281643E-4</v>
      </c>
      <c r="PX223" s="10">
        <f t="shared" si="1372"/>
        <v>88.739461417155269</v>
      </c>
      <c r="PY223" s="9">
        <f t="shared" si="979"/>
        <v>92.378191888498492</v>
      </c>
      <c r="PZ223" s="9">
        <f t="shared" si="1919"/>
        <v>84.838615983349158</v>
      </c>
      <c r="QA223" s="115">
        <f t="shared" si="1373"/>
        <v>88.608403935923832</v>
      </c>
      <c r="QB223" s="15">
        <f t="shared" si="1374"/>
        <v>4.6567909053650184E-4</v>
      </c>
      <c r="QC223" s="12"/>
      <c r="QD223" s="11">
        <f t="shared" si="1703"/>
        <v>4.7423340656183103E-4</v>
      </c>
      <c r="QE223" s="10">
        <f t="shared" si="1375"/>
        <v>88.669475167461712</v>
      </c>
      <c r="QF223" s="9">
        <f t="shared" si="981"/>
        <v>92.370306180962061</v>
      </c>
      <c r="QG223" s="9">
        <f t="shared" si="1920"/>
        <v>84.706908437816196</v>
      </c>
      <c r="QH223" s="115">
        <f t="shared" si="1376"/>
        <v>88.538607309389135</v>
      </c>
      <c r="QI223" s="15">
        <f t="shared" si="1377"/>
        <v>4.733269001258186E-4</v>
      </c>
      <c r="QJ223" s="12"/>
      <c r="QK223" s="11">
        <f t="shared" si="1704"/>
        <v>4.818795772430054E-4</v>
      </c>
      <c r="QL223" s="10">
        <f t="shared" si="1378"/>
        <v>88.599399433518158</v>
      </c>
      <c r="QM223" s="9">
        <f t="shared" si="983"/>
        <v>92.362159333894894</v>
      </c>
      <c r="QN223" s="9">
        <f t="shared" si="1921"/>
        <v>84.575286419786607</v>
      </c>
      <c r="QO223" s="115">
        <f t="shared" si="1379"/>
        <v>88.468722876840758</v>
      </c>
      <c r="QP223" s="15">
        <f t="shared" si="1380"/>
        <v>4.8095329795521757E-4</v>
      </c>
      <c r="QQ223" s="12"/>
      <c r="QR223" s="11">
        <f t="shared" si="1705"/>
        <v>4.8950426121048183E-4</v>
      </c>
      <c r="QS223" s="10">
        <f t="shared" si="1381"/>
        <v>88.529231799820934</v>
      </c>
      <c r="QT223" s="9">
        <f t="shared" si="985"/>
        <v>92.353747842519326</v>
      </c>
      <c r="QU223" s="9">
        <f t="shared" si="1922"/>
        <v>84.443748583252471</v>
      </c>
      <c r="QV223" s="115">
        <f t="shared" si="1382"/>
        <v>88.398748212885891</v>
      </c>
      <c r="QW223" s="15">
        <f t="shared" si="1383"/>
        <v>4.885581506890933E-4</v>
      </c>
      <c r="QX223" s="12"/>
      <c r="QY223" s="11">
        <f t="shared" si="1706"/>
        <v>4.9710732371987133E-4</v>
      </c>
      <c r="QZ223" s="10">
        <f t="shared" si="1384"/>
        <v>88.458969870188838</v>
      </c>
      <c r="RA223" s="9">
        <f t="shared" si="987"/>
        <v>92.34506824242321</v>
      </c>
      <c r="RB223" s="9">
        <f t="shared" si="1923"/>
        <v>84.312293580523558</v>
      </c>
      <c r="RC223" s="115">
        <f t="shared" si="1385"/>
        <v>88.328680911473384</v>
      </c>
      <c r="RD223" s="15">
        <f t="shared" si="1386"/>
        <v>4.9614132758890258E-4</v>
      </c>
      <c r="RE223" s="12"/>
      <c r="RF223" s="11">
        <f t="shared" si="1707"/>
        <v>5.0468863263309857E-4</v>
      </c>
      <c r="RG223" s="10">
        <f t="shared" si="1387"/>
        <v>88.388611267957941</v>
      </c>
      <c r="RH223" s="9">
        <f t="shared" si="989"/>
        <v>92.336117109660321</v>
      </c>
      <c r="RI223" s="9">
        <f t="shared" si="1924"/>
        <v>84.180920062512484</v>
      </c>
      <c r="RJ223" s="115">
        <f t="shared" si="1388"/>
        <v>88.25851858608641</v>
      </c>
      <c r="RK223" s="15">
        <f t="shared" si="1389"/>
        <v>5.0370270050176659E-4</v>
      </c>
      <c r="RL223" s="12"/>
      <c r="RM223" s="11">
        <f t="shared" si="1708"/>
        <v>5.1224805840757216E-4</v>
      </c>
      <c r="RN223" s="10">
        <f t="shared" si="1390"/>
        <v>88.318153636170081</v>
      </c>
      <c r="RO223" s="9">
        <f t="shared" si="991"/>
        <v>92.326891060841973</v>
      </c>
      <c r="RP223" s="9">
        <f t="shared" si="1925"/>
        <v>84.049626679016797</v>
      </c>
      <c r="RQ223" s="115">
        <f t="shared" si="1391"/>
        <v>88.188258869929385</v>
      </c>
      <c r="RR223" s="15">
        <f t="shared" si="1392"/>
        <v>5.1124214384869833E-4</v>
      </c>
      <c r="RS223" s="12"/>
      <c r="RT223" s="11">
        <f t="shared" si="1709"/>
        <v>5.1978547408496794E-4</v>
      </c>
      <c r="RU223" s="10">
        <f t="shared" si="1393"/>
        <v>88.247594637755498</v>
      </c>
      <c r="RV223" s="9">
        <f t="shared" si="993"/>
        <v>92.317386753219864</v>
      </c>
      <c r="RW223" s="9">
        <f t="shared" si="1926"/>
        <v>83.918412078999509</v>
      </c>
      <c r="RX223" s="115">
        <f t="shared" si="1394"/>
        <v>88.11789941610968</v>
      </c>
      <c r="RY223" s="15">
        <f t="shared" si="1395"/>
        <v>5.1875953461239042E-4</v>
      </c>
      <c r="RZ223" s="12"/>
      <c r="SA223" s="11">
        <f t="shared" si="1710"/>
        <v>5.2730075527958277E-4</v>
      </c>
      <c r="SB223" s="10">
        <f t="shared" si="1396"/>
        <v>88.176931955710302</v>
      </c>
      <c r="SC223" s="9">
        <f t="shared" si="995"/>
        <v>92.307600884760319</v>
      </c>
      <c r="SD223" s="9">
        <f t="shared" si="1927"/>
        <v>83.787274910866145</v>
      </c>
      <c r="SE223" s="115">
        <f t="shared" si="1397"/>
        <v>88.047437897813239</v>
      </c>
      <c r="SF223" s="15">
        <f t="shared" si="1398"/>
        <v>5.2625475232469146E-4</v>
      </c>
      <c r="SG223" s="12"/>
      <c r="SH223" s="11">
        <f t="shared" si="1711"/>
        <v>5.3479378016634666E-4</v>
      </c>
      <c r="SI223" s="10">
        <f t="shared" si="1399"/>
        <v>88.106163293267912</v>
      </c>
      <c r="SJ223" s="9">
        <f t="shared" si="997"/>
        <v>92.297530194210083</v>
      </c>
      <c r="SK223" s="9">
        <f t="shared" si="1928"/>
        <v>83.656213822737897</v>
      </c>
      <c r="SL223" s="115">
        <f t="shared" si="1400"/>
        <v>87.97687200847399</v>
      </c>
      <c r="SM223" s="15">
        <f t="shared" si="1401"/>
        <v>5.337276790538069E-4</v>
      </c>
      <c r="SN223" s="12"/>
      <c r="SO223" s="11">
        <f t="shared" si="1712"/>
        <v>5.4226442946853971E-4</v>
      </c>
      <c r="SP223" s="10">
        <f t="shared" si="1402"/>
        <v>88.035286374064327</v>
      </c>
      <c r="SQ223" s="9">
        <f t="shared" si="999"/>
        <v>92.287171461153619</v>
      </c>
      <c r="SR223" s="9">
        <f t="shared" si="1929"/>
        <v>83.525227462724118</v>
      </c>
      <c r="SS223" s="115">
        <f t="shared" si="1403"/>
        <v>87.906199461938868</v>
      </c>
      <c r="ST223" s="15">
        <f t="shared" si="1404"/>
        <v>5.4117819939099104E-4</v>
      </c>
      <c r="SU223" s="12"/>
      <c r="SV223" s="11">
        <f t="shared" si="1713"/>
        <v>5.4971258644502161E-4</v>
      </c>
      <c r="SW223" s="10">
        <f t="shared" si="1405"/>
        <v>87.964298942298896</v>
      </c>
      <c r="SX223" s="9">
        <f t="shared" si="1001"/>
        <v>92.276521506062167</v>
      </c>
      <c r="SY223" s="9">
        <f t="shared" si="1930"/>
        <v>83.394314479189333</v>
      </c>
      <c r="SZ223" s="115">
        <f t="shared" si="1406"/>
        <v>87.83541799262575</v>
      </c>
      <c r="TA223" s="15">
        <f t="shared" si="1407"/>
        <v>5.4860620043709865E-4</v>
      </c>
      <c r="TB223" s="12"/>
      <c r="TC223" s="11">
        <f t="shared" si="1714"/>
        <v>5.5713813687728641E-4</v>
      </c>
      <c r="TD223" s="10">
        <f t="shared" si="1408"/>
        <v>87.893198762888147</v>
      </c>
      <c r="TE223" s="9">
        <f t="shared" si="1003"/>
        <v>92.265577190334625</v>
      </c>
      <c r="TF223" s="9">
        <f t="shared" si="1931"/>
        <v>83.263473521019179</v>
      </c>
      <c r="TG223" s="115">
        <f t="shared" si="1409"/>
        <v>87.764525355676909</v>
      </c>
      <c r="TH223" s="15">
        <f t="shared" si="1410"/>
        <v>5.5601157178867774E-4</v>
      </c>
      <c r="TI223" s="12"/>
      <c r="TJ223" s="11">
        <f t="shared" si="1715"/>
        <v>5.645409690560421E-4</v>
      </c>
      <c r="TK223" s="10">
        <f t="shared" si="1411"/>
        <v>87.82198362161509</v>
      </c>
      <c r="TL223" s="9">
        <f t="shared" si="1005"/>
        <v>92.25433541633025</v>
      </c>
      <c r="TM223" s="9">
        <f t="shared" si="1932"/>
        <v>83.132703237881572</v>
      </c>
      <c r="TN223" s="115">
        <f t="shared" si="1412"/>
        <v>87.693519327105918</v>
      </c>
      <c r="TO223" s="15">
        <f t="shared" si="1413"/>
        <v>5.6339420552386328E-4</v>
      </c>
      <c r="TP223" s="12"/>
      <c r="TQ223" s="11">
        <f t="shared" si="1716"/>
        <v>5.7192097376760264E-4</v>
      </c>
      <c r="TR223" s="10">
        <f t="shared" si="1414"/>
        <v>87.750651325272031</v>
      </c>
      <c r="TS223" s="9">
        <f t="shared" si="1007"/>
        <v>92.242793127393497</v>
      </c>
      <c r="TT223" s="9">
        <f t="shared" si="1933"/>
        <v>83.002002280485868</v>
      </c>
      <c r="TU223" s="115">
        <f t="shared" si="1415"/>
        <v>87.622397703939683</v>
      </c>
      <c r="TV223" s="15">
        <f t="shared" si="1416"/>
        <v>5.7075399618789966E-4</v>
      </c>
      <c r="TW223" s="12"/>
      <c r="TX223" s="11">
        <f t="shared" si="1717"/>
        <v>5.7927804427987764E-4</v>
      </c>
      <c r="TY223" s="10">
        <f t="shared" si="1417"/>
        <v>87.679199701798467</v>
      </c>
      <c r="TZ223" s="9">
        <f t="shared" si="1009"/>
        <v>92.230947307870935</v>
      </c>
      <c r="UA223" s="9">
        <f t="shared" si="1934"/>
        <v>82.871369300838168</v>
      </c>
      <c r="UB223" s="115">
        <f t="shared" si="1418"/>
        <v>87.551158304354544</v>
      </c>
      <c r="UC223" s="15">
        <f t="shared" si="1419"/>
        <v>5.7809084077841766E-4</v>
      </c>
      <c r="UD223" s="12"/>
      <c r="UE223" s="11">
        <f t="shared" si="1718"/>
        <v>5.8661207632811226E-4</v>
      </c>
      <c r="UF223" s="10">
        <f t="shared" si="1420"/>
        <v>87.607626600413127</v>
      </c>
      <c r="UG223" s="9">
        <f t="shared" si="1011"/>
        <v>92.218794983120418</v>
      </c>
      <c r="UH223" s="9">
        <f t="shared" si="1935"/>
        <v>82.740802952493581</v>
      </c>
      <c r="UI223" s="115">
        <f t="shared" si="1421"/>
        <v>87.479798967807</v>
      </c>
      <c r="UJ223" s="15">
        <f t="shared" si="1422"/>
        <v>5.854046387304201E-4</v>
      </c>
      <c r="UK223" s="12"/>
      <c r="UL223" s="11">
        <f t="shared" si="1719"/>
        <v>5.9392296810033165E-4</v>
      </c>
      <c r="UM223" s="10">
        <f t="shared" si="1423"/>
        <v>87.535929891740608</v>
      </c>
      <c r="UN223" s="9">
        <f t="shared" si="1013"/>
        <v>92.206333219512629</v>
      </c>
      <c r="UO223" s="9">
        <f t="shared" si="1936"/>
        <v>82.61030189080472</v>
      </c>
      <c r="UP223" s="115">
        <f t="shared" si="1424"/>
        <v>87.408317555158675</v>
      </c>
      <c r="UQ223" s="15">
        <f t="shared" si="1425"/>
        <v>5.9269529190103391E-4</v>
      </c>
      <c r="UR223" s="12"/>
      <c r="US223" s="11">
        <f t="shared" si="1720"/>
        <v>6.0121062022251725E-4</v>
      </c>
      <c r="UT223" s="10">
        <f t="shared" si="1426"/>
        <v>87.464107467932365</v>
      </c>
      <c r="UU223" s="9">
        <f t="shared" si="1015"/>
        <v>92.193559124425093</v>
      </c>
      <c r="UV223" s="9">
        <f t="shared" si="1937"/>
        <v>82.479864773167478</v>
      </c>
      <c r="UW223" s="115">
        <f t="shared" si="1427"/>
        <v>87.336711948796278</v>
      </c>
      <c r="UX223" s="15">
        <f t="shared" si="1428"/>
        <v>5.9996270455395348E-4</v>
      </c>
      <c r="UY223" s="12"/>
      <c r="UZ223" s="11">
        <f t="shared" si="1721"/>
        <v>6.0847493574349117E-4</v>
      </c>
      <c r="VA223" s="10">
        <f t="shared" si="1429"/>
        <v>87.392157242782574</v>
      </c>
      <c r="VB223" s="9">
        <f t="shared" si="1017"/>
        <v>92.180469846228775</v>
      </c>
      <c r="VC223" s="9">
        <f t="shared" si="1938"/>
        <v>82.349490259262794</v>
      </c>
      <c r="VD223" s="115">
        <f t="shared" si="1430"/>
        <v>87.264980052745784</v>
      </c>
      <c r="VE223" s="15">
        <f t="shared" si="1431"/>
        <v>6.0720678334367996E-4</v>
      </c>
      <c r="VF223" s="12"/>
      <c r="VG223" s="11">
        <f t="shared" si="1722"/>
        <v>6.157158201195714E-4</v>
      </c>
      <c r="VH223" s="10">
        <f t="shared" si="1432"/>
        <v>87.320077151838291</v>
      </c>
      <c r="VI223" s="9">
        <f t="shared" si="1019"/>
        <v>92.167062574267391</v>
      </c>
      <c r="VJ223" s="9">
        <f t="shared" si="1939"/>
        <v>82.219177011294775</v>
      </c>
      <c r="VK223" s="115">
        <f t="shared" si="1433"/>
        <v>87.19311979278109</v>
      </c>
      <c r="VL223" s="15">
        <f t="shared" si="1434"/>
        <v>6.1442743729954279E-4</v>
      </c>
      <c r="VM223" s="12"/>
      <c r="VN223" s="11">
        <f t="shared" si="1723"/>
        <v>6.2293318119898311E-4</v>
      </c>
      <c r="VO223" s="10">
        <f t="shared" si="1435"/>
        <v>87.247865152504204</v>
      </c>
      <c r="VP223" s="9">
        <f t="shared" si="1021"/>
        <v>92.153334538829483</v>
      </c>
      <c r="VQ223" s="9">
        <f t="shared" si="1940"/>
        <v>82.088923694226139</v>
      </c>
      <c r="VR223" s="115">
        <f t="shared" si="1436"/>
        <v>87.121129116527811</v>
      </c>
      <c r="VS223" s="15">
        <f t="shared" si="1437"/>
        <v>6.216245778094293E-4</v>
      </c>
      <c r="VT223" s="12"/>
      <c r="VU223" s="11">
        <f t="shared" si="1724"/>
        <v>6.3012692920599704E-4</v>
      </c>
      <c r="VV223" s="10">
        <f t="shared" si="1438"/>
        <v>87.17551922414242</v>
      </c>
      <c r="VW223" s="9">
        <f t="shared" si="1023"/>
        <v>92.139283011113534</v>
      </c>
      <c r="VX223" s="9">
        <f t="shared" si="1941"/>
        <v>81.958728976009624</v>
      </c>
      <c r="VY223" s="115">
        <f t="shared" si="1439"/>
        <v>87.049005993561579</v>
      </c>
      <c r="VZ223" s="15">
        <f t="shared" si="1440"/>
        <v>6.2879811860333155E-4</v>
      </c>
      <c r="WA223" s="12"/>
      <c r="WB223" s="11">
        <f t="shared" si="1725"/>
        <v>6.3729697672485072E-4</v>
      </c>
      <c r="WC223" s="10">
        <f t="shared" si="1441"/>
        <v>87.103037368166753</v>
      </c>
      <c r="WD223" s="9">
        <f t="shared" si="1025"/>
        <v>92.124905303185997</v>
      </c>
      <c r="WE223" s="9">
        <f t="shared" si="1942"/>
        <v>81.82859152781505</v>
      </c>
      <c r="WF223" s="115">
        <f t="shared" si="1442"/>
        <v>86.976748415500523</v>
      </c>
      <c r="WG223" s="15">
        <f t="shared" si="1443"/>
        <v>6.3594797573673857E-4</v>
      </c>
      <c r="WH223" s="12"/>
      <c r="WI223" s="11">
        <f t="shared" si="1726"/>
        <v>6.4444323868350696E-4</v>
      </c>
      <c r="WJ223" s="10">
        <f t="shared" si="1444"/>
        <v>87.030417608131373</v>
      </c>
      <c r="WK223" s="9">
        <f t="shared" si="1027"/>
        <v>92.110198767932587</v>
      </c>
      <c r="WL223" s="9">
        <f t="shared" si="1943"/>
        <v>81.698510024254134</v>
      </c>
      <c r="WM223" s="115">
        <f t="shared" si="1445"/>
        <v>86.904354396093368</v>
      </c>
      <c r="WN223" s="15">
        <f t="shared" si="1446"/>
        <v>6.4307406757373653E-4</v>
      </c>
      <c r="WO223" s="12"/>
      <c r="WP223" s="11">
        <f t="shared" si="1727"/>
        <v>6.5156563233711615E-4</v>
      </c>
      <c r="WQ223" s="10">
        <f t="shared" si="1447"/>
        <v>86.957657989814919</v>
      </c>
      <c r="WR223" s="9">
        <f t="shared" si="1029"/>
        <v>92.095160799002826</v>
      </c>
      <c r="WS223" s="9">
        <f t="shared" si="1944"/>
        <v>81.568483143601028</v>
      </c>
      <c r="WT223" s="115">
        <f t="shared" si="1448"/>
        <v>86.831821971301935</v>
      </c>
      <c r="WU223" s="15">
        <f t="shared" si="1449"/>
        <v>6.5017631476996631E-4</v>
      </c>
      <c r="WV223" s="12"/>
      <c r="WW223" s="11">
        <f t="shared" si="1728"/>
        <v>6.5866407725130734E-4</v>
      </c>
      <c r="WX223" s="10">
        <f t="shared" si="1450"/>
        <v>86.884756581299172</v>
      </c>
      <c r="WY223" s="9">
        <f t="shared" si="1031"/>
        <v>92.079788830747944</v>
      </c>
      <c r="WZ223" s="9">
        <f t="shared" si="1945"/>
        <v>81.438509568008669</v>
      </c>
      <c r="XA223" s="115">
        <f t="shared" si="1451"/>
        <v>86.759149199378299</v>
      </c>
      <c r="XB223" s="15">
        <f t="shared" si="1452"/>
        <v>6.572546402554227E-4</v>
      </c>
      <c r="XC223" s="12"/>
      <c r="XD223" s="11">
        <f t="shared" si="1729"/>
        <v>6.6573849528533469E-4</v>
      </c>
      <c r="XE223" s="10">
        <f t="shared" si="1453"/>
        <v>86.811711473042294</v>
      </c>
      <c r="XF223" s="9">
        <f t="shared" si="1033"/>
        <v>92.064080338152351</v>
      </c>
      <c r="XG223" s="9">
        <f t="shared" si="1946"/>
        <v>81.308587983721836</v>
      </c>
      <c r="XH223" s="115">
        <f t="shared" si="1454"/>
        <v>86.686334160937093</v>
      </c>
      <c r="XI223" s="15">
        <f t="shared" si="1455"/>
        <v>6.6430896921705661E-4</v>
      </c>
      <c r="XJ223" s="12"/>
      <c r="XK223" s="11">
        <f t="shared" si="1730"/>
        <v>6.7278881057499602E-4</v>
      </c>
      <c r="XL223" s="10">
        <f t="shared" si="1456"/>
        <v>86.738520777947244</v>
      </c>
      <c r="XM223" s="9">
        <f t="shared" si="1035"/>
        <v>92.048032836758694</v>
      </c>
      <c r="XN223" s="9">
        <f t="shared" si="1947"/>
        <v>81.178717081287104</v>
      </c>
      <c r="XO223" s="115">
        <f t="shared" si="1457"/>
        <v>86.613374959022906</v>
      </c>
      <c r="XP223" s="15">
        <f t="shared" si="1458"/>
        <v>6.7133922908119181E-4</v>
      </c>
      <c r="XQ223" s="12"/>
      <c r="XR223" s="11">
        <f t="shared" si="1731"/>
        <v>6.7981494951534769E-4</v>
      </c>
      <c r="XS223" s="10">
        <f t="shared" si="1459"/>
        <v>86.665182631425466</v>
      </c>
      <c r="XT223" s="9">
        <f t="shared" si="1037"/>
        <v>92.031643882586678</v>
      </c>
      <c r="XU223" s="9">
        <f t="shared" si="1948"/>
        <v>81.048895555757881</v>
      </c>
      <c r="XV223" s="115">
        <f t="shared" si="1460"/>
        <v>86.540269719172272</v>
      </c>
      <c r="XW223" s="15">
        <f t="shared" si="1461"/>
        <v>6.7834534949583983E-4</v>
      </c>
      <c r="XX223" s="12"/>
      <c r="XY223" s="11">
        <f t="shared" si="1732"/>
        <v>6.868168407433285E-4</v>
      </c>
      <c r="XZ223" s="10">
        <f t="shared" si="1462"/>
        <v>86.591695191454988</v>
      </c>
      <c r="YA223" s="9">
        <f t="shared" si="1039"/>
        <v>92.014911072045749</v>
      </c>
      <c r="YB223" s="9">
        <f t="shared" si="1949"/>
        <v>80.919122106896481</v>
      </c>
      <c r="YC223" s="115">
        <f t="shared" si="1463"/>
        <v>86.467016589471115</v>
      </c>
      <c r="YD223" s="15">
        <f t="shared" si="1464"/>
        <v>6.853272623128172E-4</v>
      </c>
      <c r="YE223" s="12"/>
      <c r="YF223" s="11">
        <f t="shared" si="1733"/>
        <v>6.9379441512016347E-4</v>
      </c>
      <c r="YG223" s="10">
        <f t="shared" si="1465"/>
        <v>86.518056638634022</v>
      </c>
      <c r="YH223" s="9">
        <f t="shared" si="1041"/>
        <v>91.997832041841718</v>
      </c>
      <c r="YI223" s="9">
        <f t="shared" si="1950"/>
        <v>80.789395439372072</v>
      </c>
      <c r="YJ223" s="115">
        <f t="shared" si="1466"/>
        <v>86.393613740606895</v>
      </c>
      <c r="YK223" s="15">
        <f t="shared" si="1467"/>
        <v>6.9228490156976962E-4</v>
      </c>
      <c r="YL223" s="12"/>
      <c r="YM223" s="11">
        <f t="shared" si="1734"/>
        <v>7.007476057136491E-4</v>
      </c>
      <c r="YN223" s="10">
        <f t="shared" si="1468"/>
        <v>86.444265176229493</v>
      </c>
      <c r="YO223" s="9">
        <f t="shared" si="1043"/>
        <v>91.980404468877552</v>
      </c>
      <c r="YP223" s="9">
        <f t="shared" si="1951"/>
        <v>80.659714262954793</v>
      </c>
      <c r="YQ223" s="115">
        <f t="shared" si="1469"/>
        <v>86.320059365916165</v>
      </c>
      <c r="YR223" s="15">
        <f t="shared" si="1470"/>
        <v>6.9921820347204177E-4</v>
      </c>
      <c r="YS223" s="12"/>
      <c r="YT223" s="11">
        <f t="shared" si="1735"/>
        <v>7.076763477802953E-4</v>
      </c>
      <c r="YU223" s="10">
        <f t="shared" si="1471"/>
        <v>86.370319030220728</v>
      </c>
      <c r="YV223" s="9">
        <f t="shared" si="1045"/>
        <v>91.962626070148289</v>
      </c>
      <c r="YW223" s="9">
        <f t="shared" si="1952"/>
        <v>80.530077292706565</v>
      </c>
      <c r="YX223" s="115">
        <f t="shared" si="1472"/>
        <v>86.246351681427427</v>
      </c>
      <c r="YY223" s="15">
        <f t="shared" si="1473"/>
        <v>7.0612710637440275E-4</v>
      </c>
      <c r="YZ223" s="12"/>
      <c r="ZA223" s="11">
        <f t="shared" si="1736"/>
        <v>7.1458057874730229E-4</v>
      </c>
      <c r="ZB223" s="10">
        <f t="shared" si="1474"/>
        <v>86.296216449338601</v>
      </c>
      <c r="ZC223" s="9">
        <f t="shared" si="1047"/>
        <v>91.944494602630371</v>
      </c>
      <c r="ZD223" s="9">
        <f t="shared" si="1953"/>
        <v>80.400483249167138</v>
      </c>
      <c r="ZE223" s="115">
        <f t="shared" si="1475"/>
        <v>86.172488925898762</v>
      </c>
      <c r="ZF223" s="15">
        <f t="shared" si="1476"/>
        <v>7.1301155076272649E-4</v>
      </c>
      <c r="ZG223" s="12"/>
      <c r="ZH223" s="11">
        <f t="shared" si="1737"/>
        <v>7.2146023819446669E-4</v>
      </c>
      <c r="ZI223" s="10">
        <f t="shared" si="1477"/>
        <v>86.221955705099504</v>
      </c>
      <c r="ZJ223" s="9">
        <f t="shared" si="1049"/>
        <v>91.92600786316531</v>
      </c>
      <c r="ZK223" s="9">
        <f t="shared" si="1954"/>
        <v>80.270930858537071</v>
      </c>
      <c r="ZL223" s="115">
        <f t="shared" si="1478"/>
        <v>86.098469360851198</v>
      </c>
      <c r="ZM223" s="15">
        <f t="shared" si="1479"/>
        <v>7.1987147923549912E-4</v>
      </c>
      <c r="ZN223" s="12"/>
      <c r="ZO223" s="11">
        <f t="shared" si="1738"/>
        <v>7.2831526783592531E-4</v>
      </c>
      <c r="ZP223" s="10">
        <f t="shared" si="1480"/>
        <v>86.14753509183501</v>
      </c>
      <c r="ZQ223" s="9">
        <f t="shared" si="1051"/>
        <v>91.907163688338002</v>
      </c>
      <c r="ZR223" s="9">
        <f t="shared" si="1955"/>
        <v>80.141418852856631</v>
      </c>
      <c r="ZS223" s="115">
        <f t="shared" si="1481"/>
        <v>86.024291270597317</v>
      </c>
      <c r="ZT223" s="15">
        <f t="shared" si="1482"/>
        <v>7.2670683648525403E-4</v>
      </c>
      <c r="ZU223" s="12"/>
      <c r="ZV223" s="11">
        <f t="shared" si="1739"/>
        <v>7.3514561150180306E-4</v>
      </c>
      <c r="ZW223" s="10">
        <f t="shared" si="1483"/>
        <v>86.072952926716809</v>
      </c>
      <c r="ZX223" s="9">
        <f t="shared" si="1053"/>
        <v>91.887959954349682</v>
      </c>
      <c r="ZY223" s="9">
        <f t="shared" si="1956"/>
        <v>80.011945970181102</v>
      </c>
      <c r="ZZ223" s="115">
        <f t="shared" si="1484"/>
        <v>85.949952962265399</v>
      </c>
      <c r="AAA223" s="15">
        <f t="shared" si="1485"/>
        <v>7.335175692798953E-4</v>
      </c>
      <c r="AAB223" s="12"/>
      <c r="AAC223" s="11">
        <f t="shared" si="1740"/>
        <v>7.4195121511974247E-4</v>
      </c>
      <c r="AAD223" s="10">
        <f t="shared" si="1486"/>
        <v>85.998207549777177</v>
      </c>
      <c r="AAE223" s="9">
        <f t="shared" si="1055"/>
        <v>91.86839457688562</v>
      </c>
      <c r="AAF223" s="9">
        <f t="shared" si="1957"/>
        <v>79.88251095475097</v>
      </c>
      <c r="AAG223" s="115">
        <f t="shared" si="1487"/>
        <v>85.875452765818295</v>
      </c>
      <c r="AAH223" s="15">
        <f t="shared" si="1488"/>
        <v>7.4030362644402273E-4</v>
      </c>
      <c r="AAI223" s="12"/>
      <c r="AAJ223" s="11">
        <f t="shared" si="1741"/>
        <v>7.4873202669640973E-4</v>
      </c>
      <c r="AAK223" s="10">
        <f t="shared" si="1489"/>
        <v>85.923297323924345</v>
      </c>
      <c r="AAL223" s="9">
        <f t="shared" si="1057"/>
        <v>91.848465510977789</v>
      </c>
      <c r="AAM223" s="9">
        <f t="shared" si="1958"/>
        <v>79.75311255716062</v>
      </c>
      <c r="AAN223" s="115">
        <f t="shared" si="1490"/>
        <v>85.800789034069197</v>
      </c>
      <c r="AAO223" s="15">
        <f t="shared" si="1491"/>
        <v>7.4706495884001918E-4</v>
      </c>
      <c r="AAP223" s="12"/>
      <c r="AAQ223" s="11">
        <f t="shared" si="1742"/>
        <v>7.5548799629877818E-4</v>
      </c>
      <c r="AAR223" s="10">
        <f t="shared" si="1492"/>
        <v>85.848220634954544</v>
      </c>
      <c r="AAS223" s="9">
        <f t="shared" si="1059"/>
        <v>91.828170750862469</v>
      </c>
      <c r="AAT223" s="9">
        <f t="shared" si="1060"/>
        <v>79.623749534520712</v>
      </c>
      <c r="AAU223" s="115">
        <f t="shared" si="1493"/>
        <v>85.725960142691591</v>
      </c>
      <c r="AAV223" s="15">
        <f t="shared" si="1494"/>
        <v>7.5380151934923182E-4</v>
      </c>
      <c r="AAW223" s="11"/>
      <c r="AAX223" s="11">
        <f t="shared" si="1743"/>
        <v>7.6221907603547117E-4</v>
      </c>
      <c r="AAY223" s="10">
        <f t="shared" si="1495"/>
        <v>85.772975891558445</v>
      </c>
      <c r="AAZ223" s="9">
        <f t="shared" si="1061"/>
        <v>91.80750832983307</v>
      </c>
      <c r="ABA223" s="9">
        <f t="shared" si="1062"/>
        <v>79.494420650618395</v>
      </c>
      <c r="ABB223" s="115">
        <f t="shared" si="1496"/>
        <v>85.650964490225732</v>
      </c>
      <c r="ABC223" s="15">
        <f t="shared" si="1497"/>
        <v>7.6051326285299012E-4</v>
      </c>
      <c r="ABD223" s="11"/>
      <c r="ABE223" s="11">
        <f t="shared" si="1744"/>
        <v>7.6892522003792945E-4</v>
      </c>
      <c r="ABF223" s="10">
        <f t="shared" si="1498"/>
        <v>85.697561525324119</v>
      </c>
      <c r="ABG223" s="9">
        <f t="shared" si="1063"/>
        <v>91.786476320088099</v>
      </c>
      <c r="ABH223" s="9">
        <f t="shared" si="1064"/>
        <v>79.365124676072455</v>
      </c>
      <c r="ABI223" s="115">
        <f t="shared" si="1499"/>
        <v>85.57580049808027</v>
      </c>
      <c r="ABJ223" s="15">
        <f t="shared" si="1500"/>
        <v>7.6720014621362649E-4</v>
      </c>
      <c r="ABK223" s="11"/>
      <c r="ABL223" s="11">
        <f t="shared" si="1745"/>
        <v>7.7560638444159474E-4</v>
      </c>
      <c r="ABM223" s="10">
        <f t="shared" si="1501"/>
        <v>85.621975990735052</v>
      </c>
      <c r="ABN223" s="9">
        <f t="shared" si="1065"/>
        <v>91.765072832574489</v>
      </c>
      <c r="ABO223" s="9">
        <f t="shared" si="1066"/>
        <v>79.235860388486159</v>
      </c>
      <c r="ABP223" s="115">
        <f t="shared" si="1502"/>
        <v>85.500466610530324</v>
      </c>
      <c r="ABQ223" s="15">
        <f t="shared" si="1503"/>
        <v>7.7386212825535864E-4</v>
      </c>
      <c r="ABR223" s="11"/>
      <c r="ABS223" s="11">
        <f t="shared" si="1746"/>
        <v>7.8226252736692068E-4</v>
      </c>
      <c r="ABT223" s="10">
        <f t="shared" si="1504"/>
        <v>85.546217765164769</v>
      </c>
      <c r="ABU223" s="9">
        <f t="shared" si="1067"/>
        <v>91.743296016826463</v>
      </c>
      <c r="ABV223" s="9">
        <f t="shared" si="1068"/>
        <v>79.106626572594621</v>
      </c>
      <c r="ABW223" s="115">
        <f t="shared" si="1505"/>
        <v>85.424961294710542</v>
      </c>
      <c r="ABX223" s="15">
        <f t="shared" si="1506"/>
        <v>7.804991697452434E-4</v>
      </c>
      <c r="ABY223" s="11"/>
      <c r="ABZ223" s="11">
        <f t="shared" si="1747"/>
        <v>7.888936089004492E-4</v>
      </c>
      <c r="ACA223" s="10">
        <f t="shared" si="1507"/>
        <v>85.470285348866412</v>
      </c>
      <c r="ACB223" s="9">
        <f t="shared" si="1069"/>
        <v>91.721144060799858</v>
      </c>
      <c r="ACC223" s="9">
        <f t="shared" si="1070"/>
        <v>78.977422020408866</v>
      </c>
      <c r="ACD223" s="115">
        <f t="shared" si="1508"/>
        <v>85.349283040604362</v>
      </c>
      <c r="ACE223" s="15">
        <f t="shared" si="1509"/>
        <v>7.8711123337403674E-4</v>
      </c>
      <c r="ACF223" s="11"/>
      <c r="ACG223" s="11">
        <f t="shared" si="1748"/>
        <v>7.9549959107578811E-4</v>
      </c>
      <c r="ACH223" s="10">
        <f t="shared" si="1510"/>
        <v>85.394177264958529</v>
      </c>
      <c r="ACI223" s="9">
        <f t="shared" si="1071"/>
        <v>91.698615190702242</v>
      </c>
      <c r="ACJ223" s="9">
        <f t="shared" si="1072"/>
        <v>78.848245531357108</v>
      </c>
      <c r="ACK223" s="115">
        <f t="shared" si="1511"/>
        <v>85.273430361029682</v>
      </c>
      <c r="ACL223" s="15">
        <f t="shared" si="1512"/>
        <v>7.9369828373697859E-4</v>
      </c>
      <c r="ACM223" s="11"/>
      <c r="ACN223" s="11">
        <f t="shared" si="1749"/>
        <v>8.0208043785450172E-4</v>
      </c>
      <c r="ACO223" s="10">
        <f t="shared" si="1513"/>
        <v>85.317892059407285</v>
      </c>
      <c r="ACP223" s="9">
        <f t="shared" si="1073"/>
        <v>91.675707670818696</v>
      </c>
      <c r="ACQ223" s="9">
        <f t="shared" si="1074"/>
        <v>78.719095912420414</v>
      </c>
      <c r="ACR223" s="115">
        <f t="shared" si="1514"/>
        <v>85.197401791619555</v>
      </c>
      <c r="ACS223" s="15">
        <f t="shared" si="1515"/>
        <v>8.0026028731465667E-4</v>
      </c>
      <c r="ACT223" s="11"/>
      <c r="ACU223" s="11">
        <f t="shared" si="1750"/>
        <v>8.0863611510706174E-4</v>
      </c>
      <c r="ACV223" s="10">
        <f t="shared" si="1516"/>
        <v>85.241428301003808</v>
      </c>
      <c r="ACW223" s="9">
        <f t="shared" si="1075"/>
        <v>91.652419803333572</v>
      </c>
      <c r="ACX223" s="9">
        <f t="shared" si="1076"/>
        <v>78.589971978266419</v>
      </c>
      <c r="ACY223" s="115">
        <f t="shared" si="1517"/>
        <v>85.121195890799996</v>
      </c>
      <c r="ACZ223" s="15">
        <f t="shared" si="1518"/>
        <v>8.0679721245372979E-4</v>
      </c>
      <c r="ADA223" s="11"/>
      <c r="ADB223" s="11">
        <f t="shared" si="1751"/>
        <v>8.1516659059366065E-4</v>
      </c>
      <c r="ADC223" s="10">
        <f t="shared" si="1519"/>
        <v>85.164784581338537</v>
      </c>
      <c r="ADD223" s="9">
        <f t="shared" si="1077"/>
        <v>91.628749928148267</v>
      </c>
      <c r="ADE223" s="9">
        <f t="shared" si="1078"/>
        <v>78.460872551377619</v>
      </c>
      <c r="ADF223" s="115">
        <f t="shared" si="1520"/>
        <v>85.044811239762936</v>
      </c>
      <c r="ADG223" s="15">
        <f t="shared" si="1521"/>
        <v>8.1330902934775829E-4</v>
      </c>
      <c r="ADH223" s="11"/>
      <c r="ADI223" s="11">
        <f t="shared" si="1752"/>
        <v>8.2167183394510866E-4</v>
      </c>
      <c r="ADJ223" s="10">
        <f t="shared" si="1522"/>
        <v>85.087959514770859</v>
      </c>
      <c r="ADK223" s="9">
        <f t="shared" si="1079"/>
        <v>91.604696422695028</v>
      </c>
      <c r="ADL223" s="9">
        <f t="shared" si="1080"/>
        <v>78.331796462177152</v>
      </c>
      <c r="ADM223" s="115">
        <f t="shared" si="1523"/>
        <v>84.968246442436083</v>
      </c>
      <c r="ADN223" s="15">
        <f t="shared" si="1524"/>
        <v>8.1979571001792706E-4</v>
      </c>
      <c r="ADO223" s="11"/>
      <c r="ADP223" s="11">
        <f t="shared" si="1753"/>
        <v>8.2815181664362182E-4</v>
      </c>
      <c r="ADQ223" s="10">
        <f t="shared" si="1525"/>
        <v>85.01095173839559</v>
      </c>
      <c r="ADR223" s="9">
        <f t="shared" si="1081"/>
        <v>91.580257701747001</v>
      </c>
      <c r="ADS223" s="9">
        <f t="shared" si="1082"/>
        <v>78.202742549149988</v>
      </c>
      <c r="ADT223" s="115">
        <f t="shared" si="1526"/>
        <v>84.891500125448488</v>
      </c>
      <c r="ADU223" s="15">
        <f t="shared" si="1527"/>
        <v>8.2625722829383463E-4</v>
      </c>
      <c r="ADV223" s="11"/>
      <c r="ADW223" s="11">
        <f t="shared" si="1754"/>
        <v>8.3460651200366342E-4</v>
      </c>
      <c r="ADX223" s="10">
        <f t="shared" si="1528"/>
        <v>84.933759912005286</v>
      </c>
      <c r="ADY223" s="9">
        <f t="shared" si="1083"/>
        <v>91.555432217224649</v>
      </c>
      <c r="ADZ223" s="9">
        <f t="shared" si="1084"/>
        <v>78.073709658961164</v>
      </c>
      <c r="AEA223" s="115">
        <f t="shared" si="1529"/>
        <v>84.814570938092913</v>
      </c>
      <c r="AEB223" s="15">
        <f t="shared" si="1530"/>
        <v>8.326935597942277E-4</v>
      </c>
      <c r="AEC223" s="11"/>
      <c r="AED223" s="11">
        <f t="shared" si="1755"/>
        <v>8.41035895152721E-4</v>
      </c>
      <c r="AEE223" s="10">
        <f t="shared" si="1531"/>
        <v>84.856382718049247</v>
      </c>
      <c r="AEF223" s="9">
        <f t="shared" si="1085"/>
        <v>91.530218457998529</v>
      </c>
      <c r="AEG223" s="9">
        <f t="shared" si="1086"/>
        <v>77.944696646568886</v>
      </c>
      <c r="AEH223" s="115">
        <f t="shared" si="1532"/>
        <v>84.737457552283701</v>
      </c>
      <c r="AEI223" s="15">
        <f t="shared" si="1533"/>
        <v>8.3910468190784488E-4</v>
      </c>
      <c r="AEJ223" s="11"/>
      <c r="AEK223" s="11">
        <f t="shared" si="1756"/>
        <v>8.4743994301217287E-4</v>
      </c>
      <c r="AEL223" s="10">
        <f t="shared" si="1534"/>
        <v>84.778818861588221</v>
      </c>
      <c r="AEM223" s="9">
        <f t="shared" si="1087"/>
        <v>91.504614949688602</v>
      </c>
      <c r="AEN223" s="9">
        <f t="shared" si="1088"/>
        <v>77.815702375336897</v>
      </c>
      <c r="AEO223" s="115">
        <f t="shared" si="1535"/>
        <v>84.660158662512742</v>
      </c>
      <c r="AEP223" s="15">
        <f t="shared" si="1536"/>
        <v>8.4549057377406218E-4</v>
      </c>
      <c r="AEQ223" s="11"/>
      <c r="AER223" s="11">
        <f t="shared" si="1757"/>
        <v>8.5381863427798062E-4</v>
      </c>
      <c r="AES223" s="10">
        <f t="shared" si="1537"/>
        <v>84.701067070246978</v>
      </c>
      <c r="AET223" s="9">
        <f t="shared" si="1089"/>
        <v>91.478620254460182</v>
      </c>
      <c r="AEU223" s="9">
        <f t="shared" si="1090"/>
        <v>77.68672571713887</v>
      </c>
      <c r="AEV223" s="115">
        <f t="shared" si="1538"/>
        <v>84.582672985799519</v>
      </c>
      <c r="AEW223" s="15">
        <f t="shared" si="1539"/>
        <v>8.5185121626386027E-4</v>
      </c>
      <c r="AEX223" s="11"/>
      <c r="AEY223" s="11">
        <f t="shared" si="1758"/>
        <v>8.6017194940164483E-4</v>
      </c>
      <c r="AEZ223" s="10">
        <f t="shared" si="1540"/>
        <v>84.623126094161279</v>
      </c>
      <c r="AFA223" s="9">
        <f t="shared" si="1091"/>
        <v>91.452232970816624</v>
      </c>
      <c r="AFB223" s="9">
        <f t="shared" si="1092"/>
        <v>77.511290472533233</v>
      </c>
      <c r="AFC223" s="115">
        <f t="shared" si="1541"/>
        <v>84.481761721674928</v>
      </c>
      <c r="AFD223" s="15">
        <f t="shared" si="1542"/>
        <v>8.610571079188179E-4</v>
      </c>
      <c r="AFE223" s="11"/>
      <c r="AFF223" s="11">
        <f t="shared" si="1759"/>
        <v>8.6938162180067423E-4</v>
      </c>
      <c r="AFG223" s="10">
        <f t="shared" si="1543"/>
        <v>84.521666213644153</v>
      </c>
      <c r="AFH223" s="9">
        <f t="shared" si="1093"/>
        <v>91.42527227465591</v>
      </c>
      <c r="AFI223" s="9">
        <f t="shared" si="1094"/>
        <v>77.453215319577041</v>
      </c>
      <c r="AFJ223" s="115">
        <f t="shared" si="1544"/>
        <v>84.439243797116475</v>
      </c>
      <c r="AFK223" s="15">
        <f t="shared" si="1545"/>
        <v>8.6297888072478708E-4</v>
      </c>
      <c r="AFL223" s="11"/>
      <c r="AFM223" s="11">
        <f t="shared" si="1760"/>
        <v>8.7127845671541642E-4</v>
      </c>
      <c r="AFN223" s="10">
        <f t="shared" si="1546"/>
        <v>84.478826347243995</v>
      </c>
      <c r="AFO223" s="9">
        <f t="shared" si="1095"/>
        <v>91.398191098328226</v>
      </c>
      <c r="AFP223" s="9">
        <f t="shared" si="1096"/>
        <v>78.166239084550483</v>
      </c>
      <c r="AFQ223" s="115">
        <f t="shared" si="1547"/>
        <v>84.782215091439355</v>
      </c>
      <c r="AFR223" s="15">
        <f t="shared" si="1548"/>
        <v>8.1726657537730817E-4</v>
      </c>
      <c r="AFS223" s="11"/>
      <c r="AFT223" s="11">
        <f t="shared" si="1761"/>
        <v>8.2535884118772863E-4</v>
      </c>
      <c r="AFU223" s="10">
        <f t="shared" si="1549"/>
        <v>84.822952465472881</v>
      </c>
      <c r="AFV223" s="9">
        <f t="shared" si="1097"/>
        <v>91.373902935555662</v>
      </c>
      <c r="AFW223" s="9">
        <f t="shared" si="1098"/>
        <v>78.98613434847735</v>
      </c>
      <c r="AFX223" s="115">
        <f t="shared" si="1550"/>
        <v>85.180018642016506</v>
      </c>
      <c r="AFY223" s="15">
        <f t="shared" si="1551"/>
        <v>7.6512590124165961E-4</v>
      </c>
      <c r="AFZ223" s="11"/>
      <c r="AGA223" s="11">
        <f t="shared" si="1762"/>
        <v>7.730003508175068E-4</v>
      </c>
      <c r="AGB223" s="10">
        <f t="shared" si="1552"/>
        <v>85.222035926850054</v>
      </c>
      <c r="AGC223" s="9">
        <f t="shared" si="1099"/>
        <v>91.352615026905596</v>
      </c>
      <c r="AGD223" s="9">
        <f t="shared" si="1100"/>
        <v>79.945007485372898</v>
      </c>
      <c r="AGE223" s="115">
        <f t="shared" si="1553"/>
        <v>85.648811256139254</v>
      </c>
      <c r="AGF223" s="15">
        <f t="shared" si="1554"/>
        <v>7.0458662025143061E-4</v>
      </c>
      <c r="AGG223" s="11"/>
      <c r="AGH223" s="11">
        <f t="shared" si="1763"/>
        <v>7.1223115224381209E-4</v>
      </c>
      <c r="AGI223" s="10">
        <f t="shared" si="1555"/>
        <v>85.692249348419779</v>
      </c>
      <c r="AGJ223" s="9">
        <f t="shared" si="1101"/>
        <v>91.334562584272661</v>
      </c>
      <c r="AGK223" s="9">
        <f t="shared" si="1102"/>
        <v>81.101713769679449</v>
      </c>
      <c r="AGL223" s="115">
        <f t="shared" si="1556"/>
        <v>86.218138176976055</v>
      </c>
      <c r="AGM223" s="15">
        <f t="shared" si="1557"/>
        <v>6.3202808613184371E-4</v>
      </c>
      <c r="AGN223" s="11"/>
      <c r="AGO223" s="11">
        <f t="shared" si="1764"/>
        <v>6.3942727363003316E-4</v>
      </c>
      <c r="AGP223" s="10">
        <f t="shared" si="1558"/>
        <v>86.263168542778544</v>
      </c>
      <c r="AGQ223" s="9">
        <f t="shared" si="1103"/>
        <v>91.320036788104787</v>
      </c>
      <c r="AGR223" s="9">
        <f t="shared" si="1104"/>
        <v>82.576317057355823</v>
      </c>
      <c r="AGS223" s="115">
        <f t="shared" si="1559"/>
        <v>86.948176922730312</v>
      </c>
      <c r="AGT223" s="15">
        <f t="shared" si="1560"/>
        <v>5.4005258430256462E-4</v>
      </c>
      <c r="AGU223" s="11"/>
      <c r="AGV223" s="11">
        <f t="shared" si="1765"/>
        <v>5.4718480547335515E-4</v>
      </c>
      <c r="AGW223" s="10">
        <f t="shared" si="1561"/>
        <v>86.995026347869313</v>
      </c>
      <c r="AGX223" s="9">
        <f t="shared" si="1105"/>
        <v>91.309431089353637</v>
      </c>
      <c r="AGY223" s="9">
        <f t="shared" si="1106"/>
        <v>84.701854033874824</v>
      </c>
      <c r="AGZ223" s="115">
        <f t="shared" si="1562"/>
        <v>88.005642561614223</v>
      </c>
      <c r="AHA223" s="15">
        <f t="shared" si="1563"/>
        <v>4.0811452959094489E-4</v>
      </c>
      <c r="AHB223" s="11"/>
      <c r="AHC223" s="11">
        <f t="shared" si="1766"/>
        <v>4.1494357083643056E-4</v>
      </c>
      <c r="AHD223" s="10">
        <f t="shared" si="1564"/>
        <v>88.054664324840815</v>
      </c>
      <c r="AHE223" s="9">
        <f t="shared" si="1107"/>
        <v>91.30337445573069</v>
      </c>
      <c r="AHF223" s="9">
        <f t="shared" si="1108"/>
        <v>89.273405922276098</v>
      </c>
      <c r="AHG223" s="115">
        <f t="shared" si="1565"/>
        <v>90.288390189003394</v>
      </c>
      <c r="AHH223" s="15">
        <f t="shared" si="1566"/>
        <v>1.2538024848734902E-4</v>
      </c>
      <c r="AHI223" s="11"/>
      <c r="AHJ223" s="11">
        <f t="shared" si="1767"/>
        <v>1.3184900057840483E-4</v>
      </c>
      <c r="AHK223" s="10">
        <f t="shared" si="1567"/>
        <v>90.340124193508814</v>
      </c>
      <c r="AHL223" s="9">
        <f t="shared" si="1109"/>
        <v>91.302802812003478</v>
      </c>
      <c r="AHM223" s="9">
        <f t="shared" si="1110"/>
        <v>89.357109673782588</v>
      </c>
      <c r="AHN223" s="115">
        <f t="shared" si="1568"/>
        <v>90.329956242893033</v>
      </c>
      <c r="AHO223" s="15">
        <f t="shared" si="1569"/>
        <v>1.2017501016880755E-4</v>
      </c>
      <c r="AHP223" s="11"/>
      <c r="AHQ223" s="11">
        <f t="shared" si="1768"/>
        <v>1.2663699918861459E-4</v>
      </c>
      <c r="AHR223" s="10">
        <f t="shared" si="1570"/>
        <v>90.381684488802676</v>
      </c>
      <c r="AHS223" s="9">
        <f t="shared" si="1111"/>
        <v>91.302277647305331</v>
      </c>
      <c r="AHT223" s="9">
        <f t="shared" si="1112"/>
        <v>89.44162186710092</v>
      </c>
      <c r="AHU223" s="115">
        <f t="shared" si="1571"/>
        <v>90.371949757203126</v>
      </c>
      <c r="AHV223" s="15">
        <f t="shared" si="1572"/>
        <v>1.1492270950350159E-4</v>
      </c>
      <c r="AHW223" s="11"/>
      <c r="AHX223" s="11">
        <f t="shared" si="1769"/>
        <v>1.2137818704708949E-4</v>
      </c>
      <c r="AHY223" s="10">
        <f t="shared" si="1573"/>
        <v>90.423672718910154</v>
      </c>
      <c r="AHZ223" s="9">
        <f t="shared" si="1113"/>
        <v>91.301797384555499</v>
      </c>
      <c r="AIA223" s="9">
        <f t="shared" si="1114"/>
        <v>89.526935508689903</v>
      </c>
      <c r="AIB223" s="115">
        <f t="shared" si="1574"/>
        <v>90.414366446622694</v>
      </c>
      <c r="AIC223" s="15">
        <f t="shared" si="1575"/>
        <v>1.0962368103708854E-4</v>
      </c>
      <c r="AID223" s="11"/>
      <c r="AIE223" s="11">
        <f t="shared" si="1770"/>
        <v>1.1607290310457098E-4</v>
      </c>
      <c r="AIF223" s="10">
        <f t="shared" si="1576"/>
        <v>90.466084577609649</v>
      </c>
      <c r="AIG223" s="9">
        <f t="shared" si="1115"/>
        <v>91.301360390074635</v>
      </c>
      <c r="AIH223" s="9">
        <f t="shared" si="1116"/>
        <v>89.613043509681958</v>
      </c>
      <c r="AII223" s="115">
        <f t="shared" si="1577"/>
        <v>90.457201949878296</v>
      </c>
      <c r="AIJ223" s="15">
        <f t="shared" si="1578"/>
        <v>1.042782617072299E-4</v>
      </c>
      <c r="AIK223" s="11"/>
      <c r="AIL223" s="11">
        <f t="shared" si="1771"/>
        <v>1.1072148870364302E-4</v>
      </c>
      <c r="AIM223" s="10">
        <f t="shared" si="1579"/>
        <v>90.508915682746121</v>
      </c>
      <c r="AIN223" s="9">
        <f t="shared" si="1117"/>
        <v>91.300964973603698</v>
      </c>
      <c r="AIO223" s="9">
        <f t="shared" si="1118"/>
        <v>89.699938687327901</v>
      </c>
      <c r="AIP223" s="115">
        <f t="shared" si="1580"/>
        <v>90.500451830465806</v>
      </c>
      <c r="AIQ223" s="15">
        <f t="shared" si="1581"/>
        <v>9.8886790755530406E-5</v>
      </c>
      <c r="AIR223" s="11"/>
      <c r="AIS223" s="11">
        <f t="shared" si="1772"/>
        <v>1.0532428749033792E-4</v>
      </c>
      <c r="AIT223" s="10">
        <f t="shared" si="1582"/>
        <v>90.552161576977042</v>
      </c>
      <c r="AIU223" s="9">
        <f t="shared" si="1119"/>
        <v>91.300609388339495</v>
      </c>
      <c r="AIV223" s="9">
        <f t="shared" si="1120"/>
        <v>89.787613766520892</v>
      </c>
      <c r="AIW223" s="115">
        <f t="shared" si="1583"/>
        <v>90.544111577430186</v>
      </c>
      <c r="AIX223" s="15">
        <f t="shared" si="1584"/>
        <v>9.3449609635603141E-5</v>
      </c>
      <c r="AIY223" s="11"/>
      <c r="AIZ223" s="11">
        <f t="shared" si="1773"/>
        <v>9.9881645321890449E-5</v>
      </c>
      <c r="AJA223" s="10">
        <f t="shared" si="1585"/>
        <v>90.595817728566288</v>
      </c>
      <c r="AJB223" s="9">
        <f t="shared" si="1121"/>
        <v>91.300291830986737</v>
      </c>
      <c r="AJC223" s="9">
        <f t="shared" si="1122"/>
        <v>89.87606138139401</v>
      </c>
      <c r="AJD223" s="115">
        <f t="shared" si="1586"/>
        <v>90.588176606190373</v>
      </c>
      <c r="AJE223" s="15">
        <f t="shared" si="1587"/>
        <v>8.7967061917602522E-5</v>
      </c>
      <c r="AJF223" s="11"/>
      <c r="AJG223" s="11">
        <f t="shared" si="1774"/>
        <v>9.439391017099367E-5</v>
      </c>
      <c r="AJH223" s="10">
        <f t="shared" si="1588"/>
        <v>90.639879532223034</v>
      </c>
      <c r="AJI223" s="9">
        <f t="shared" si="1123"/>
        <v>91.300010441826416</v>
      </c>
      <c r="AJJ223" s="9">
        <f t="shared" si="1124"/>
        <v>89.965274076993964</v>
      </c>
      <c r="AJK223" s="115">
        <f t="shared" si="1589"/>
        <v>90.63264225941019</v>
      </c>
      <c r="AJL223" s="15">
        <f t="shared" si="1590"/>
        <v>8.2439493189088433E-5</v>
      </c>
      <c r="AJM223" s="11"/>
      <c r="AJN223" s="11">
        <f t="shared" si="1775"/>
        <v>8.8861432026366303E-5</v>
      </c>
      <c r="AJO223" s="10">
        <f t="shared" si="1591"/>
        <v>90.684342309986903</v>
      </c>
      <c r="AJP223" s="9">
        <f t="shared" si="1125"/>
        <v>91.299763304800379</v>
      </c>
      <c r="AJQ223" s="9">
        <f t="shared" si="1126"/>
        <v>90.055244311027707</v>
      </c>
      <c r="AJR223" s="115">
        <f t="shared" si="1592"/>
        <v>90.677503807914036</v>
      </c>
      <c r="AJS223" s="15">
        <f t="shared" si="1593"/>
        <v>7.6867250952358348E-5</v>
      </c>
      <c r="AJT223" s="11"/>
      <c r="AJU223" s="11">
        <f t="shared" si="1776"/>
        <v>8.3284562789849633E-5</v>
      </c>
      <c r="AJV223" s="10">
        <f t="shared" si="1594"/>
        <v>90.729201312157585</v>
      </c>
      <c r="AJW223" s="9">
        <f t="shared" si="1127"/>
        <v>91.299548447611812</v>
      </c>
      <c r="AJX223" s="9">
        <f t="shared" si="1128"/>
        <v>90.145964455681877</v>
      </c>
      <c r="AJY223" s="115">
        <f t="shared" si="1595"/>
        <v>90.722756451646845</v>
      </c>
      <c r="AJZ223" s="15">
        <f t="shared" si="1596"/>
        <v>7.1250684518277317E-5</v>
      </c>
      <c r="AKA223" s="11"/>
      <c r="AKB223" s="11">
        <f t="shared" si="1777"/>
        <v>7.7663656170007535E-5</v>
      </c>
      <c r="AKC223" s="10">
        <f t="shared" si="1597"/>
        <v>90.774451718268793</v>
      </c>
      <c r="AKD223" s="9">
        <f t="shared" si="1129"/>
        <v>91.299363841841483</v>
      </c>
      <c r="AKE223" s="9">
        <f t="shared" si="1130"/>
        <v>90.237426799512178</v>
      </c>
      <c r="AKF223" s="115">
        <f t="shared" si="1598"/>
        <v>90.768395320676831</v>
      </c>
      <c r="AKG223" s="15">
        <f t="shared" si="1599"/>
        <v>6.5590144896769158E-5</v>
      </c>
      <c r="AKH223" s="11"/>
      <c r="AKI223" s="11">
        <f t="shared" si="1778"/>
        <v>7.19990675724E-5</v>
      </c>
      <c r="AKJ223" s="10">
        <f t="shared" si="1600"/>
        <v>90.820088638104991</v>
      </c>
      <c r="AKK223" s="9">
        <f t="shared" si="1131"/>
        <v>91.299207403079492</v>
      </c>
      <c r="AKL223" s="9">
        <f t="shared" si="1132"/>
        <v>90.329623549402427</v>
      </c>
      <c r="AKM223" s="115">
        <f t="shared" si="1601"/>
        <v>90.814415476240953</v>
      </c>
      <c r="AKN223" s="15">
        <f t="shared" si="1602"/>
        <v>5.9885984683945805E-5</v>
      </c>
      <c r="AKO223" s="11"/>
      <c r="AKP223" s="11">
        <f t="shared" si="1779"/>
        <v>6.62911539865299E-5</v>
      </c>
      <c r="AKQ223" s="10">
        <f t="shared" si="1603"/>
        <v>90.866107112760673</v>
      </c>
      <c r="AKR223" s="9">
        <f t="shared" si="1133"/>
        <v>91.299076991072198</v>
      </c>
      <c r="AKS223" s="9">
        <f t="shared" si="1134"/>
        <v>90.42254683259246</v>
      </c>
      <c r="AKT223" s="115">
        <f t="shared" si="1604"/>
        <v>90.860811911832329</v>
      </c>
      <c r="AKU223" s="15">
        <f t="shared" si="1605"/>
        <v>5.4138557945929518E-5</v>
      </c>
      <c r="AKV223" s="11"/>
      <c r="AKW223" s="11">
        <f t="shared" si="1780"/>
        <v>6.0540273869517762E-5</v>
      </c>
      <c r="AKX223" s="10">
        <f t="shared" si="1606"/>
        <v>90.912502115741546</v>
      </c>
      <c r="AKY223" s="9">
        <f t="shared" si="1135"/>
        <v>91.298970409884163</v>
      </c>
      <c r="AKZ223" s="9">
        <f t="shared" si="1136"/>
        <v>90.516188698769724</v>
      </c>
      <c r="ALA223" s="115">
        <f t="shared" si="1607"/>
        <v>90.907579554326944</v>
      </c>
      <c r="ALB223" s="15">
        <f t="shared" si="1608"/>
        <v>4.8348220099676683E-5</v>
      </c>
      <c r="ALC223" s="11"/>
      <c r="ALD223" s="11">
        <f t="shared" si="1781"/>
        <v>5.4746787026776311E-5</v>
      </c>
      <c r="ALE223" s="10">
        <f t="shared" si="1609"/>
        <v>90.959268554104966</v>
      </c>
      <c r="ALF223" s="9">
        <f t="shared" si="1137"/>
        <v>91.298885408074696</v>
      </c>
      <c r="ALG223" s="9">
        <f t="shared" si="1138"/>
        <v>90.610541122227431</v>
      </c>
      <c r="ALH223" s="115">
        <f t="shared" si="1610"/>
        <v>90.954713265151071</v>
      </c>
      <c r="ALI223" s="15">
        <f t="shared" si="1611"/>
        <v>4.2515327790575128E-5</v>
      </c>
      <c r="ALJ223" s="11"/>
      <c r="ALK223" s="11">
        <f t="shared" si="1782"/>
        <v>4.8911054489507768E-5</v>
      </c>
      <c r="ALL223" s="10">
        <f t="shared" si="1612"/>
        <v>91.006401269640904</v>
      </c>
      <c r="ALM223" s="9">
        <f t="shared" si="1139"/>
        <v>91.298819678888776</v>
      </c>
      <c r="ALN223" s="9">
        <f t="shared" si="1140"/>
        <v>90.705596004084114</v>
      </c>
      <c r="ALO223" s="115">
        <f t="shared" si="1613"/>
        <v>91.002207841486438</v>
      </c>
      <c r="ALP223" s="15">
        <f t="shared" si="1614"/>
        <v>3.6640238767155436E-5</v>
      </c>
      <c r="ALQ223" s="12"/>
      <c r="ALR223" s="11">
        <f t="shared" si="1783"/>
        <v>4.3033438389332641E-5</v>
      </c>
      <c r="ALS223" s="10">
        <f t="shared" si="1615"/>
        <v>91.053895040090637</v>
      </c>
      <c r="ALT223" s="9">
        <f t="shared" si="1141"/>
        <v>91.298770860461971</v>
      </c>
      <c r="ALU223" s="9">
        <f t="shared" si="1142"/>
        <v>90.801345174564901</v>
      </c>
      <c r="ALV223" s="115">
        <f t="shared" si="1616"/>
        <v>91.050058017513436</v>
      </c>
      <c r="ALW223" s="15">
        <f t="shared" si="1617"/>
        <v>3.0723311752832043E-5</v>
      </c>
      <c r="ALX223" s="12"/>
      <c r="ALY223" s="11">
        <f t="shared" si="1784"/>
        <v>3.7114301829990455E-5</v>
      </c>
      <c r="ALZ223" s="10">
        <f t="shared" si="1618"/>
        <v>91.101744580403192</v>
      </c>
      <c r="AMA223" s="9">
        <f t="shared" si="1143"/>
        <v>91.298736536038987</v>
      </c>
      <c r="AMB223" s="9">
        <f t="shared" si="1144"/>
        <v>90.897780395337819</v>
      </c>
      <c r="AMC223" s="115">
        <f t="shared" si="1619"/>
        <v>91.098258465688403</v>
      </c>
      <c r="AMD223" s="15">
        <f t="shared" si="1620"/>
        <v>2.4764906315118273E-5</v>
      </c>
      <c r="AME223" s="12"/>
      <c r="AMF223" s="11">
        <f t="shared" si="1785"/>
        <v>3.1154008756517891E-5</v>
      </c>
      <c r="AMG223" s="10">
        <f t="shared" si="1621"/>
        <v>91.149944544025985</v>
      </c>
      <c r="AMH223" s="9">
        <f t="shared" si="1145"/>
        <v>91.298714234205519</v>
      </c>
      <c r="AMI223" s="9">
        <f t="shared" si="1146"/>
        <v>90.994893361913043</v>
      </c>
      <c r="AMJ223" s="115">
        <f t="shared" si="1622"/>
        <v>91.146803798059281</v>
      </c>
      <c r="AMK223" s="15">
        <f t="shared" si="1623"/>
        <v>1.8765382731744654E-5</v>
      </c>
      <c r="AML223" s="12"/>
      <c r="AMM223" s="11">
        <f t="shared" si="1786"/>
        <v>2.5152923821384699E-5</v>
      </c>
      <c r="AMN223" s="10">
        <f t="shared" si="1624"/>
        <v>91.198489524233466</v>
      </c>
      <c r="AMO223" s="9">
        <f t="shared" si="1147"/>
        <v>91.29870142913299</v>
      </c>
      <c r="AMP223" s="9">
        <f t="shared" si="1148"/>
        <v>91.092675706089736</v>
      </c>
      <c r="AMQ223" s="115">
        <f t="shared" si="1625"/>
        <v>91.19568856761137</v>
      </c>
      <c r="AMR223" s="15">
        <f t="shared" si="1626"/>
        <v>1.2725101854651469E-5</v>
      </c>
      <c r="AMS223" s="12"/>
      <c r="AMT223" s="11">
        <f t="shared" si="1787"/>
        <v>1.9111412248531875E-5</v>
      </c>
      <c r="AMU223" s="10">
        <f t="shared" si="1627"/>
        <v>91.247374055485807</v>
      </c>
      <c r="AMV223" s="9">
        <f t="shared" si="1149"/>
        <v>91.298695540835766</v>
      </c>
      <c r="AMW223" s="9">
        <f t="shared" si="1150"/>
        <v>91.191118998459416</v>
      </c>
      <c r="AMX223" s="115">
        <f t="shared" si="1628"/>
        <v>91.244907269647598</v>
      </c>
      <c r="AMY223" s="15">
        <f t="shared" si="1629"/>
        <v>6.6444249712585563E-6</v>
      </c>
      <c r="AMZ223" s="12"/>
      <c r="ANA223" s="11">
        <f t="shared" si="1788"/>
        <v>1.3029839694704641E-5</v>
      </c>
      <c r="ANB223" s="10">
        <f t="shared" si="1630"/>
        <v>91.296592614821975</v>
      </c>
      <c r="ANC223" s="9">
        <f t="shared" si="1151"/>
        <v>91.29869393544044</v>
      </c>
      <c r="AND223" s="9">
        <f t="shared" si="1152"/>
        <v>91.290214750958484</v>
      </c>
      <c r="ANE223" s="115">
        <f t="shared" si="1631"/>
        <v>91.294454343199462</v>
      </c>
      <c r="ANF223" s="15">
        <f t="shared" si="1632"/>
        <v>5.2371366343720354E-7</v>
      </c>
      <c r="ANG223" s="12"/>
      <c r="ANH223" s="11">
        <f t="shared" si="1789"/>
        <v>6.9085721085419785E-6</v>
      </c>
      <c r="ANI223" s="10">
        <f t="shared" si="1633"/>
        <v>91.346139623283221</v>
      </c>
      <c r="ANJ223" s="9">
        <f t="shared" si="1153"/>
        <v>91.298693925466765</v>
      </c>
      <c r="ANK223" s="9">
        <f t="shared" si="1154"/>
        <v>91.38995441946625</v>
      </c>
      <c r="ANL223" s="115">
        <f t="shared" si="1634"/>
        <v>91.344324172466514</v>
      </c>
      <c r="ANM223" s="15">
        <f t="shared" si="1635"/>
        <v>-5.6366703356051706E-6</v>
      </c>
      <c r="ANN223" s="12"/>
      <c r="ANO223" s="11">
        <f t="shared" si="1790"/>
        <v>7.4797558759822224E-7</v>
      </c>
      <c r="ANP223" s="10">
        <f t="shared" si="1636"/>
        <v>91.396009447364975</v>
      </c>
      <c r="ANQ223" s="9">
        <f t="shared" si="1155"/>
        <v>91.298695080813815</v>
      </c>
      <c r="ANR223" s="9">
        <f t="shared" si="1156"/>
        <v>91.490327245014115</v>
      </c>
      <c r="ANS223" s="115">
        <f t="shared" si="1637"/>
        <v>91.394511162913972</v>
      </c>
      <c r="ANT223" s="15">
        <f t="shared" si="1638"/>
        <v>-1.1836089067210799E-5</v>
      </c>
      <c r="ANU223" s="12"/>
      <c r="ANV223" s="11">
        <f t="shared" si="1791"/>
        <v>-5.4515837668700335E-6</v>
      </c>
      <c r="ANW223" s="10">
        <f t="shared" si="1639"/>
        <v>91.446196400498138</v>
      </c>
      <c r="ANX223" s="9">
        <f t="shared" si="1157"/>
        <v>91.298700175103519</v>
      </c>
      <c r="ANY223" s="9">
        <f t="shared" si="1158"/>
        <v>91.591319051440991</v>
      </c>
      <c r="ANZ223" s="115">
        <f t="shared" si="1640"/>
        <v>91.445009613272248</v>
      </c>
      <c r="AOA223" s="15">
        <f t="shared" si="1641"/>
        <v>-1.8073495634359727E-5</v>
      </c>
      <c r="AOB223" s="12"/>
      <c r="AOC223" s="11">
        <f t="shared" si="1792"/>
        <v>-1.1689478380850598E-5</v>
      </c>
      <c r="AOD223" s="10">
        <f t="shared" si="1642"/>
        <v>91.496694788145547</v>
      </c>
      <c r="AOE223" s="9">
        <f t="shared" si="1159"/>
        <v>91.298712053327407</v>
      </c>
      <c r="AOF223" s="9">
        <f t="shared" si="1160"/>
        <v>91.692915362460681</v>
      </c>
      <c r="AOG223" s="115">
        <f t="shared" si="1643"/>
        <v>91.495813707894044</v>
      </c>
      <c r="AOH223" s="15">
        <f t="shared" si="1644"/>
        <v>-2.43478201948054E-5</v>
      </c>
      <c r="AOI223" s="12"/>
      <c r="AOJ223" s="11">
        <f t="shared" si="1875"/>
        <v>-1.7964647638592511E-5</v>
      </c>
      <c r="AOK223" s="10">
        <f t="shared" si="1876"/>
        <v>91.547498811445905</v>
      </c>
      <c r="AOL223" s="9">
        <f t="shared" si="1161"/>
        <v>91.298733610279754</v>
      </c>
      <c r="AOM223" s="9">
        <f t="shared" si="1162"/>
        <v>91.795101424533271</v>
      </c>
      <c r="AON223" s="115">
        <f t="shared" si="1646"/>
        <v>91.546917517406513</v>
      </c>
      <c r="AOO223" s="15">
        <f t="shared" si="1877"/>
        <v>-3.065797270577268E-5</v>
      </c>
      <c r="AOP223" s="12"/>
      <c r="AOQ223" s="11">
        <f t="shared" si="1794"/>
        <v>-2.4276005533458666E-5</v>
      </c>
      <c r="AOR223" s="10">
        <f t="shared" si="1648"/>
        <v>91.598602557469235</v>
      </c>
      <c r="AOS223" s="9">
        <f t="shared" si="1163"/>
        <v>91.298767788862975</v>
      </c>
      <c r="AOT223" s="9">
        <f t="shared" si="1164"/>
        <v>91.897862210178502</v>
      </c>
      <c r="AOU223" s="115">
        <f t="shared" si="1649"/>
        <v>91.598314999520738</v>
      </c>
      <c r="AOV223" s="15">
        <f t="shared" si="1650"/>
        <v>-3.7002843233286794E-5</v>
      </c>
      <c r="AOW223" s="12"/>
      <c r="AOX223" s="11">
        <f t="shared" si="1878"/>
        <v>-3.0622445997424348E-5</v>
      </c>
      <c r="AOY223" s="10">
        <f t="shared" si="1879"/>
        <v>91.649999999999991</v>
      </c>
      <c r="AOZ223" s="9">
        <f t="shared" si="1165"/>
        <v>91.298817578318989</v>
      </c>
      <c r="APA223" s="9"/>
      <c r="APB223" s="97">
        <f t="shared" si="1652"/>
        <v>91.649999999999991</v>
      </c>
      <c r="APC223" s="15">
        <f t="shared" si="1880"/>
        <v>-4.3381302290258394E-5</v>
      </c>
      <c r="APD223" s="11"/>
      <c r="APE223" s="11"/>
    </row>
    <row r="224" spans="1:1097" x14ac:dyDescent="0.2">
      <c r="A224" s="183"/>
      <c r="B224" s="183"/>
      <c r="C224" s="1">
        <f t="shared" si="1654"/>
        <v>180</v>
      </c>
      <c r="D224" s="1">
        <f t="shared" si="1655"/>
        <v>6024.5844021139956</v>
      </c>
      <c r="E224" s="1">
        <f t="shared" si="1656"/>
        <v>-16317921.817764627</v>
      </c>
      <c r="F224" s="2">
        <f t="shared" si="1657"/>
        <v>113.16</v>
      </c>
      <c r="G224" s="8">
        <f t="shared" si="1658"/>
        <v>1.9810000000000001E-3</v>
      </c>
      <c r="H224" s="6">
        <f t="shared" si="1659"/>
        <v>0.14400020254000001</v>
      </c>
      <c r="I224" s="2">
        <f t="shared" si="1660"/>
        <v>3500</v>
      </c>
      <c r="J224" s="3">
        <f t="shared" si="1818"/>
        <v>58.333333333333336</v>
      </c>
      <c r="K224" s="3">
        <f t="shared" si="1819"/>
        <v>366.52</v>
      </c>
      <c r="L224" s="1">
        <f t="shared" si="1661"/>
        <v>0.82</v>
      </c>
      <c r="M224" s="1">
        <f t="shared" si="1662"/>
        <v>0.66</v>
      </c>
      <c r="N224" s="1">
        <f t="shared" si="1820"/>
        <v>0.54120000000000001</v>
      </c>
      <c r="O224" s="3">
        <f t="shared" si="1167"/>
        <v>7.5227878787878781</v>
      </c>
      <c r="P224" s="40">
        <f t="shared" si="1821"/>
        <v>570.9796</v>
      </c>
      <c r="Q224" s="1">
        <f t="shared" si="1663"/>
        <v>21.51</v>
      </c>
      <c r="R224" s="1">
        <f t="shared" si="1664"/>
        <v>151</v>
      </c>
      <c r="S224" s="2">
        <f t="shared" si="1665"/>
        <v>12587.54</v>
      </c>
      <c r="T224" s="1">
        <f t="shared" si="1881"/>
        <v>83.916933333333333</v>
      </c>
      <c r="U224" s="7">
        <f t="shared" si="1666"/>
        <v>9.1849501318337995E-2</v>
      </c>
      <c r="V224" s="7">
        <f t="shared" si="1822"/>
        <v>6.6258942829124593E-3</v>
      </c>
      <c r="W224" s="159">
        <f t="shared" si="1667"/>
        <v>3.4283282369456214E-2</v>
      </c>
      <c r="X224" s="40">
        <f t="shared" si="1823"/>
        <v>8095.2484858865882</v>
      </c>
      <c r="Y224" s="1">
        <f t="shared" si="1668"/>
        <v>0</v>
      </c>
      <c r="Z224" s="1">
        <f t="shared" si="1669"/>
        <v>113.16</v>
      </c>
      <c r="AA224" s="1">
        <f t="shared" si="1670"/>
        <v>91.649999999999991</v>
      </c>
      <c r="AB224" s="6">
        <f t="shared" si="1882"/>
        <v>0.2895550479995273</v>
      </c>
      <c r="AC224" s="1">
        <f t="shared" si="1671"/>
        <v>526.19133708825245</v>
      </c>
      <c r="AD224" s="40">
        <f t="shared" si="1824"/>
        <v>36363.626619283568</v>
      </c>
      <c r="AE224" s="1">
        <f t="shared" si="1825"/>
        <v>0.15947988387208822</v>
      </c>
      <c r="AF224" s="2">
        <f t="shared" si="1801"/>
        <v>39</v>
      </c>
      <c r="AG224" s="10">
        <f t="shared" si="1826"/>
        <v>6.2197154710114404</v>
      </c>
      <c r="AH224" s="12">
        <f t="shared" si="1827"/>
        <v>0.35702172327397408</v>
      </c>
      <c r="AI224" s="43">
        <f t="shared" si="1828"/>
        <v>-1.6890601804359095E-5</v>
      </c>
      <c r="AJ224" s="93">
        <f t="shared" si="1883"/>
        <v>4.2558259711636945E-6</v>
      </c>
      <c r="AK224" s="43">
        <f t="shared" si="1829"/>
        <v>0</v>
      </c>
      <c r="AL224" s="43">
        <f t="shared" si="1884"/>
        <v>3.6428296734226251E-4</v>
      </c>
      <c r="AM224" s="43"/>
      <c r="AN224" s="43">
        <f t="shared" si="1830"/>
        <v>0</v>
      </c>
      <c r="AO224" s="10">
        <f t="shared" si="1831"/>
        <v>92.528448302997418</v>
      </c>
      <c r="AP224" s="9"/>
      <c r="AQ224" s="9">
        <f t="shared" si="1832"/>
        <v>92.389847427574637</v>
      </c>
      <c r="AR224" s="104">
        <f t="shared" si="1171"/>
        <v>92.389847427574637</v>
      </c>
      <c r="AS224" s="15">
        <f t="shared" si="1833"/>
        <v>0</v>
      </c>
      <c r="AT224" s="49"/>
      <c r="AU224" s="11">
        <f t="shared" si="1834"/>
        <v>8.5607959195927396E-6</v>
      </c>
      <c r="AV224" s="10">
        <f t="shared" si="1835"/>
        <v>92.459146532791351</v>
      </c>
      <c r="AW224" s="9">
        <f t="shared" si="1836"/>
        <v>92.389847427574637</v>
      </c>
      <c r="AX224" s="9">
        <f t="shared" si="1837"/>
        <v>92.251401330175526</v>
      </c>
      <c r="AY224" s="97">
        <f t="shared" si="1175"/>
        <v>92.320624378875081</v>
      </c>
      <c r="AZ224" s="15">
        <f t="shared" si="1176"/>
        <v>8.5510715106818924E-6</v>
      </c>
      <c r="BA224" s="49"/>
      <c r="BB224" s="11">
        <f t="shared" si="1838"/>
        <v>1.7112195911978712E-5</v>
      </c>
      <c r="BC224" s="10">
        <f t="shared" si="1839"/>
        <v>92.389918159961425</v>
      </c>
      <c r="BD224" s="9">
        <f t="shared" si="1840"/>
        <v>92.389844768636294</v>
      </c>
      <c r="BE224" s="9">
        <f t="shared" si="1841"/>
        <v>92.113109252552604</v>
      </c>
      <c r="BF224" s="97">
        <f t="shared" si="1179"/>
        <v>92.251477010594442</v>
      </c>
      <c r="BG224" s="15">
        <f t="shared" si="1842"/>
        <v>1.709246581906474E-5</v>
      </c>
      <c r="BH224" s="49"/>
      <c r="BI224" s="11">
        <f t="shared" si="1843"/>
        <v>2.5653917212975283E-5</v>
      </c>
      <c r="BJ224" s="10">
        <f t="shared" si="1844"/>
        <v>92.320760155271927</v>
      </c>
      <c r="BK224" s="9">
        <f t="shared" si="1845"/>
        <v>92.389834144915952</v>
      </c>
      <c r="BL224" s="9">
        <f t="shared" si="1846"/>
        <v>91.974970416833031</v>
      </c>
      <c r="BM224" s="97">
        <f t="shared" si="1184"/>
        <v>92.182402280874499</v>
      </c>
      <c r="BN224" s="15">
        <f t="shared" si="1847"/>
        <v>2.5623903256718294E-5</v>
      </c>
      <c r="BO224" s="49"/>
      <c r="BP224" s="11">
        <f t="shared" si="1848"/>
        <v>3.4185679344093395E-5</v>
      </c>
      <c r="BQ224" s="10">
        <f t="shared" si="1849"/>
        <v>92.251669489041973</v>
      </c>
      <c r="BR224" s="9">
        <f t="shared" si="1850"/>
        <v>92.389810269125334</v>
      </c>
      <c r="BS224" s="9">
        <f t="shared" si="1851"/>
        <v>91.836984025779316</v>
      </c>
      <c r="BT224" s="97">
        <f t="shared" si="1189"/>
        <v>92.113397147452332</v>
      </c>
      <c r="BU224" s="15">
        <f t="shared" si="1852"/>
        <v>3.4145106497336814E-5</v>
      </c>
      <c r="BV224" s="12"/>
      <c r="BW224" s="11">
        <f t="shared" si="1853"/>
        <v>4.2707204138815026E-5</v>
      </c>
      <c r="BX224" s="10">
        <f t="shared" si="1854"/>
        <v>92.182643131609723</v>
      </c>
      <c r="BY224" s="9">
        <f t="shared" si="1855"/>
        <v>92.389767873198593</v>
      </c>
      <c r="BZ224" s="9">
        <f t="shared" si="1856"/>
        <v>91.699149263053357</v>
      </c>
      <c r="CA224" s="97">
        <f t="shared" si="1194"/>
        <v>92.044458568125975</v>
      </c>
      <c r="CB224" s="15">
        <f t="shared" si="1857"/>
        <v>4.2655800581617354E-5</v>
      </c>
      <c r="CC224" s="12"/>
      <c r="CD224" s="11">
        <f t="shared" si="1858"/>
        <v>5.1218215768101699E-5</v>
      </c>
      <c r="CE224" s="10">
        <f t="shared" si="1859"/>
        <v>92.113678053793592</v>
      </c>
      <c r="CF224" s="9">
        <f t="shared" si="1860"/>
        <v>92.389701708950028</v>
      </c>
      <c r="CG224" s="9">
        <f t="shared" si="1861"/>
        <v>91.561465293486819</v>
      </c>
      <c r="CH224" s="97">
        <f t="shared" si="1199"/>
        <v>91.975583501218424</v>
      </c>
      <c r="CI224" s="15">
        <f t="shared" si="1862"/>
        <v>5.1155712941188427E-5</v>
      </c>
      <c r="CJ224" s="12"/>
      <c r="CK224" s="11">
        <f t="shared" si="1863"/>
        <v>5.9718440764941025E-5</v>
      </c>
      <c r="CL224" s="10">
        <f t="shared" si="1864"/>
        <v>92.04477122735193</v>
      </c>
      <c r="CM224" s="9">
        <f t="shared" si="1865"/>
        <v>92.389606548722199</v>
      </c>
      <c r="CN224" s="9">
        <f t="shared" si="1866"/>
        <v>91.423931263352898</v>
      </c>
      <c r="CO224" s="97">
        <f t="shared" si="1204"/>
        <v>91.906768906037541</v>
      </c>
      <c r="CP224" s="15">
        <f t="shared" si="1867"/>
        <v>5.9644573421859238E-5</v>
      </c>
      <c r="CQ224" s="12"/>
      <c r="CR224" s="11">
        <f t="shared" si="1868"/>
        <v>6.8207608048234978E-5</v>
      </c>
      <c r="CS224" s="10">
        <f t="shared" si="1869"/>
        <v>91.975919625438621</v>
      </c>
      <c r="CT224" s="9">
        <f t="shared" si="1870"/>
        <v>92.38947718602455</v>
      </c>
      <c r="CU224" s="9">
        <f t="shared" si="882"/>
        <v>91.286546300645696</v>
      </c>
      <c r="CV224" s="97">
        <f t="shared" si="1208"/>
        <v>91.83801174333513</v>
      </c>
      <c r="CW224" s="15">
        <f t="shared" si="1871"/>
        <v>6.8122114305799888E-5</v>
      </c>
      <c r="CX224" s="12"/>
      <c r="CY224" s="11">
        <f t="shared" si="1210"/>
        <v>7.6685448945633085E-5</v>
      </c>
      <c r="CZ224" s="10">
        <f t="shared" si="1211"/>
        <v>91.907120223057674</v>
      </c>
      <c r="DA224" s="9">
        <f t="shared" si="883"/>
        <v>92.389308436162224</v>
      </c>
      <c r="DB224" s="9">
        <f t="shared" si="884"/>
        <v>91.149309515360997</v>
      </c>
      <c r="DC224" s="97">
        <f t="shared" si="1212"/>
        <v>91.769308975761618</v>
      </c>
      <c r="DD224" s="15">
        <f t="shared" si="1213"/>
        <v>7.6588070333050981E-5</v>
      </c>
      <c r="DE224" s="12"/>
      <c r="DF224" s="11">
        <f t="shared" si="1214"/>
        <v>8.5151697215700347E-5</v>
      </c>
      <c r="DG224" s="10">
        <f t="shared" si="1215"/>
        <v>91.838369997513581</v>
      </c>
      <c r="DH224" s="9">
        <f t="shared" si="885"/>
        <v>92.389095136855119</v>
      </c>
      <c r="DI224" s="9">
        <f t="shared" si="886"/>
        <v>91.012219999781649</v>
      </c>
      <c r="DJ224" s="97">
        <f t="shared" si="1216"/>
        <v>91.700657568318377</v>
      </c>
      <c r="DK224" s="15">
        <f t="shared" si="1217"/>
        <v>8.5042178722120385E-5</v>
      </c>
      <c r="DL224" s="12"/>
      <c r="DM224" s="11">
        <f t="shared" si="1218"/>
        <v>9.3606089069179317E-5</v>
      </c>
      <c r="DN224" s="10">
        <f t="shared" si="1219"/>
        <v>91.769665928859126</v>
      </c>
      <c r="DO224" s="9">
        <f t="shared" si="887"/>
        <v>92.388832148846987</v>
      </c>
      <c r="DP224" s="9">
        <f t="shared" si="888"/>
        <v>90.875276828767127</v>
      </c>
      <c r="DQ224" s="97">
        <f t="shared" si="1220"/>
        <v>91.632054488807057</v>
      </c>
      <c r="DR224" s="15">
        <f t="shared" si="1221"/>
        <v>9.3484179189719813E-5</v>
      </c>
      <c r="DS224" s="12"/>
      <c r="DT224" s="11">
        <f t="shared" si="1222"/>
        <v>1.020483631894201E-4</v>
      </c>
      <c r="DU224" s="10">
        <f t="shared" si="1223"/>
        <v>91.701005000340245</v>
      </c>
      <c r="DV224" s="9">
        <f t="shared" si="889"/>
        <v>92.388514356504558</v>
      </c>
      <c r="DW224" s="9">
        <f t="shared" si="890"/>
        <v>90.738479060045805</v>
      </c>
      <c r="DX224" s="97">
        <f t="shared" si="1224"/>
        <v>91.563496708275181</v>
      </c>
      <c r="DY224" s="15">
        <f t="shared" si="1225"/>
        <v>1.0191381396972907E-4</v>
      </c>
      <c r="DZ224" s="12"/>
      <c r="EA224" s="11">
        <f t="shared" si="1226"/>
        <v>1.1047826075201163E-4</v>
      </c>
      <c r="EB224" s="10">
        <f t="shared" si="1227"/>
        <v>91.632384198837258</v>
      </c>
      <c r="EC224" s="9">
        <f t="shared" si="891"/>
        <v>92.388136668406574</v>
      </c>
      <c r="ED224" s="9">
        <f t="shared" si="892"/>
        <v>90.601825734511195</v>
      </c>
      <c r="EE224" s="97">
        <f t="shared" si="1228"/>
        <v>91.494981201458884</v>
      </c>
      <c r="EF224" s="15">
        <f t="shared" si="1229"/>
        <v>1.1033082783126843E-4</v>
      </c>
      <c r="EG224" s="12"/>
      <c r="EH224" s="11">
        <f t="shared" si="1230"/>
        <v>1.1889552544356503E-4</v>
      </c>
      <c r="EI224" s="10">
        <f t="shared" si="1231"/>
        <v>91.563800515303001</v>
      </c>
      <c r="EJ224" s="9">
        <f t="shared" si="893"/>
        <v>92.387694017922641</v>
      </c>
      <c r="EK224" s="9">
        <f t="shared" si="894"/>
        <v>90.465315876520975</v>
      </c>
      <c r="EL224" s="97">
        <f t="shared" si="1232"/>
        <v>91.426504947221815</v>
      </c>
      <c r="EM224" s="15">
        <f t="shared" si="1233"/>
        <v>1.1873496809598633E-4</v>
      </c>
      <c r="EN224" s="12"/>
      <c r="EO224" s="11">
        <f t="shared" si="1234"/>
        <v>1.2729990347969656E-4</v>
      </c>
      <c r="EP224" s="10">
        <f t="shared" si="1235"/>
        <v>91.495250945197284</v>
      </c>
      <c r="EQ224" s="9">
        <f t="shared" si="895"/>
        <v>92.387181363781878</v>
      </c>
      <c r="ER224" s="9">
        <f t="shared" si="896"/>
        <v>90.328948494200091</v>
      </c>
      <c r="ES224" s="97">
        <f t="shared" si="1236"/>
        <v>91.358064928990984</v>
      </c>
      <c r="ET224" s="15">
        <f t="shared" si="1237"/>
        <v>1.2712598465446423E-4</v>
      </c>
      <c r="EU224" s="12"/>
      <c r="EV224" s="11">
        <f t="shared" si="1238"/>
        <v>1.3569114362214145E-4</v>
      </c>
      <c r="EW224" s="10">
        <f t="shared" si="1239"/>
        <v>91.426732488918233</v>
      </c>
      <c r="EX224" s="9">
        <f t="shared" si="897"/>
        <v>92.386593690631202</v>
      </c>
      <c r="EY224" s="9">
        <f t="shared" si="898"/>
        <v>90.192722579744753</v>
      </c>
      <c r="EZ224" s="97">
        <f t="shared" si="1240"/>
        <v>91.289658135187977</v>
      </c>
      <c r="FA224" s="15">
        <f t="shared" si="1241"/>
        <v>1.3550362998191378E-4</v>
      </c>
      <c r="FB224" s="12"/>
      <c r="FC224" s="11">
        <f t="shared" si="1242"/>
        <v>1.4406899719517809E-4</v>
      </c>
      <c r="FD224" s="10">
        <f t="shared" si="1243"/>
        <v>91.358242152228911</v>
      </c>
      <c r="FE224" s="9">
        <f t="shared" si="899"/>
        <v>92.385926009583272</v>
      </c>
      <c r="FF224" s="9">
        <f t="shared" si="900"/>
        <v>90.056637109732094</v>
      </c>
      <c r="FG224" s="97">
        <f t="shared" si="1244"/>
        <v>91.221281559657683</v>
      </c>
      <c r="FH224" s="15">
        <f t="shared" si="1245"/>
        <v>1.4386765915290343E-4</v>
      </c>
      <c r="FI224" s="12"/>
      <c r="FJ224" s="11">
        <f t="shared" si="1246"/>
        <v>1.5243321810106542E-4</v>
      </c>
      <c r="FK224" s="10">
        <f t="shared" si="1247"/>
        <v>91.289776946681599</v>
      </c>
      <c r="FL224" s="9">
        <f t="shared" si="901"/>
        <v>92.385173358754045</v>
      </c>
      <c r="FM224" s="9">
        <f t="shared" si="902"/>
        <v>89.92069104542928</v>
      </c>
      <c r="FN224" s="97">
        <f t="shared" si="1248"/>
        <v>91.152932202091662</v>
      </c>
      <c r="FO224" s="15">
        <f t="shared" si="1249"/>
        <v>1.5221782985546344E-4</v>
      </c>
      <c r="FP224" s="12"/>
      <c r="FQ224" s="11">
        <f t="shared" si="1250"/>
        <v>1.6078356283488532E-4</v>
      </c>
      <c r="FR224" s="10">
        <f t="shared" si="1251"/>
        <v>91.221333890036547</v>
      </c>
      <c r="FS224" s="9">
        <f t="shared" si="903"/>
        <v>92.384330803789794</v>
      </c>
      <c r="FT224" s="9">
        <f t="shared" si="904"/>
        <v>89.784883333107345</v>
      </c>
      <c r="FU224" s="97">
        <f t="shared" si="1252"/>
        <v>91.084607068448577</v>
      </c>
      <c r="FV224" s="15">
        <f t="shared" si="1253"/>
        <v>1.6055390240425366E-4</v>
      </c>
      <c r="FW224" s="12"/>
      <c r="FX224" s="11">
        <f t="shared" si="1254"/>
        <v>1.6911979049843878E-4</v>
      </c>
      <c r="FY224" s="10">
        <f t="shared" si="1255"/>
        <v>91.152910006677871</v>
      </c>
      <c r="FZ224" s="9">
        <f t="shared" si="905"/>
        <v>92.383393438383621</v>
      </c>
      <c r="GA224" s="9">
        <f t="shared" si="906"/>
        <v>89.649212904357071</v>
      </c>
      <c r="GB224" s="97">
        <f t="shared" si="1256"/>
        <v>91.016303171370339</v>
      </c>
      <c r="GC224" s="15">
        <f t="shared" si="1257"/>
        <v>1.6887563975296043E-4</v>
      </c>
      <c r="GD224" s="12"/>
      <c r="GE224" s="11">
        <f t="shared" si="1258"/>
        <v>1.7744166281337864E-4</v>
      </c>
      <c r="GF224" s="10">
        <f t="shared" si="1259"/>
        <v>91.084502328025195</v>
      </c>
      <c r="GG224" s="9">
        <f t="shared" si="907"/>
        <v>92.382356384781446</v>
      </c>
      <c r="GH224" s="9">
        <f t="shared" si="908"/>
        <v>89.513678676405647</v>
      </c>
      <c r="GI224" s="97">
        <f t="shared" si="1260"/>
        <v>90.948017530593546</v>
      </c>
      <c r="GJ224" s="15">
        <f t="shared" si="1261"/>
        <v>1.7718280750597752E-4</v>
      </c>
      <c r="GK224" s="12"/>
      <c r="GL224" s="11">
        <f t="shared" si="1872"/>
        <v>1.8574894413364847E-4</v>
      </c>
      <c r="GM224" s="10">
        <f t="shared" si="1873"/>
        <v>91.016107892940369</v>
      </c>
      <c r="GN224" s="9">
        <f t="shared" si="909"/>
        <v>92.381214794277327</v>
      </c>
      <c r="GO224" s="9">
        <f t="shared" si="1885"/>
        <v>89.378279552436993</v>
      </c>
      <c r="GP224" s="115">
        <f t="shared" si="1264"/>
        <v>90.87974717335716</v>
      </c>
      <c r="GQ224" s="15">
        <f t="shared" si="1874"/>
        <v>1.8547517392923196E-4</v>
      </c>
      <c r="GR224" s="12"/>
      <c r="GS224" s="11">
        <f t="shared" si="1266"/>
        <v>1.9404140145702842E-4</v>
      </c>
      <c r="GT224" s="10">
        <f t="shared" si="1267"/>
        <v>90.94772374813077</v>
      </c>
      <c r="GU224" s="9">
        <f t="shared" si="911"/>
        <v>92.379963847698207</v>
      </c>
      <c r="GV224" s="9">
        <f t="shared" si="1886"/>
        <v>89.243014421912889</v>
      </c>
      <c r="GW224" s="115">
        <f t="shared" si="1268"/>
        <v>90.811489134805555</v>
      </c>
      <c r="GX224" s="15">
        <f t="shared" si="1269"/>
        <v>1.9375250996027615E-4</v>
      </c>
      <c r="GY224" s="12"/>
      <c r="GZ224" s="11">
        <f t="shared" si="1270"/>
        <v>2.0231880443599969E-4</v>
      </c>
      <c r="HA224" s="10">
        <f t="shared" si="1271"/>
        <v>90.879346948547635</v>
      </c>
      <c r="HB224" s="9">
        <f t="shared" si="913"/>
        <v>92.378598755877974</v>
      </c>
      <c r="HC224" s="9">
        <f t="shared" si="914"/>
        <v>89.10788216089621</v>
      </c>
      <c r="HD224" s="97">
        <f t="shared" si="1272"/>
        <v>90.743240458387092</v>
      </c>
      <c r="HE224" s="15">
        <f t="shared" si="1273"/>
        <v>2.0201458921761289E-4</v>
      </c>
      <c r="HF224" s="12"/>
      <c r="HG224" s="11">
        <f t="shared" si="1274"/>
        <v>2.1058092538780849E-4</v>
      </c>
      <c r="HH224" s="10">
        <f t="shared" si="1275"/>
        <v>90.810974557780128</v>
      </c>
      <c r="HI224" s="9">
        <f t="shared" si="915"/>
        <v>92.377114760120847</v>
      </c>
      <c r="HJ224" s="9">
        <f t="shared" si="916"/>
        <v>88.972881632375959</v>
      </c>
      <c r="HK224" s="97">
        <f t="shared" si="1276"/>
        <v>90.674998196248396</v>
      </c>
      <c r="HL224" s="15">
        <f t="shared" si="1277"/>
        <v>2.1026118800923207E-4</v>
      </c>
      <c r="HM224" s="12"/>
      <c r="HN224" s="11">
        <f t="shared" si="1278"/>
        <v>2.1882753930376129E-4</v>
      </c>
      <c r="HO224" s="10">
        <f t="shared" si="1279"/>
        <v>90.742603648444984</v>
      </c>
      <c r="HP224" s="9">
        <f t="shared" si="917"/>
        <v>92.375507132654079</v>
      </c>
      <c r="HQ224" s="9">
        <f t="shared" si="1887"/>
        <v>88.838011686593163</v>
      </c>
      <c r="HR224" s="115">
        <f t="shared" si="1280"/>
        <v>90.606759409623621</v>
      </c>
      <c r="HS224" s="15">
        <f t="shared" si="1281"/>
        <v>2.1849208534044715E-4</v>
      </c>
      <c r="HT224" s="12"/>
      <c r="HU224" s="11">
        <f t="shared" si="1672"/>
        <v>2.2705842385781593E-4</v>
      </c>
      <c r="HV224" s="10">
        <f t="shared" si="1282"/>
        <v>90.674231302571229</v>
      </c>
      <c r="HW224" s="9">
        <f t="shared" si="1888"/>
        <v>92.373771177069941</v>
      </c>
      <c r="HX224" s="9">
        <f t="shared" si="920"/>
        <v>88.703271161368022</v>
      </c>
      <c r="HY224" s="115">
        <f t="shared" si="1283"/>
        <v>90.538521169218981</v>
      </c>
      <c r="HZ224" s="15">
        <f t="shared" si="1284"/>
        <v>2.267070629209924E-4</v>
      </c>
      <c r="IA224" s="12"/>
      <c r="IB224" s="11">
        <f t="shared" si="1673"/>
        <v>2.3527335941443209E-4</v>
      </c>
      <c r="IC224" s="10">
        <f t="shared" si="1285"/>
        <v>90.605854611980163</v>
      </c>
      <c r="ID224" s="9">
        <f t="shared" si="1889"/>
        <v>92.371902228757008</v>
      </c>
      <c r="IE224" s="9">
        <f t="shared" si="922"/>
        <v>88.568658882428778</v>
      </c>
      <c r="IF224" s="115">
        <f t="shared" si="1286"/>
        <v>90.470280555592893</v>
      </c>
      <c r="IG224" s="15">
        <f t="shared" si="1287"/>
        <v>2.3490590517134081E-4</v>
      </c>
      <c r="IH224" s="12"/>
      <c r="II224" s="11">
        <f t="shared" si="1674"/>
        <v>2.4347212903565098E-4</v>
      </c>
      <c r="IJ224" s="10">
        <f t="shared" si="1288"/>
        <v>90.537470678660867</v>
      </c>
      <c r="IK224" s="9">
        <f t="shared" si="1890"/>
        <v>92.369895655320732</v>
      </c>
      <c r="IL224" s="9">
        <f t="shared" si="924"/>
        <v>88.434173663741788</v>
      </c>
      <c r="IM224" s="115">
        <f t="shared" si="1289"/>
        <v>90.402034659531267</v>
      </c>
      <c r="IN224" s="15">
        <f t="shared" si="1290"/>
        <v>2.4308839922829691E-4</v>
      </c>
      <c r="IO224" s="12"/>
      <c r="IP224" s="11">
        <f t="shared" si="1675"/>
        <v>2.5165451848744837E-4</v>
      </c>
      <c r="IQ224" s="10">
        <f t="shared" si="1291"/>
        <v>90.469076615140921</v>
      </c>
      <c r="IR224" s="9">
        <f t="shared" si="1891"/>
        <v>92.367746856993293</v>
      </c>
      <c r="IS224" s="9">
        <f t="shared" si="926"/>
        <v>88.299814307840734</v>
      </c>
      <c r="IT224" s="115">
        <f t="shared" si="1292"/>
        <v>90.333780582417006</v>
      </c>
      <c r="IU224" s="15">
        <f t="shared" si="1293"/>
        <v>2.5125433494998237E-4</v>
      </c>
      <c r="IV224" s="12"/>
      <c r="IW224" s="11">
        <f t="shared" si="1676"/>
        <v>2.5982031624546099E-4</v>
      </c>
      <c r="IX224" s="10">
        <f t="shared" si="1294"/>
        <v>90.400669544851411</v>
      </c>
      <c r="IY224" s="9">
        <f t="shared" si="1892"/>
        <v>92.365451267032768</v>
      </c>
      <c r="IZ224" s="9">
        <f t="shared" si="928"/>
        <v>88.165579606157976</v>
      </c>
      <c r="JA224" s="115">
        <f t="shared" si="1295"/>
        <v>90.265515436595365</v>
      </c>
      <c r="JB224" s="15">
        <f t="shared" si="1296"/>
        <v>2.5940350492001217E-4</v>
      </c>
      <c r="JC224" s="12"/>
      <c r="JD224" s="11">
        <f t="shared" si="1677"/>
        <v>2.6796931349994715E-4</v>
      </c>
      <c r="JE224" s="10">
        <f t="shared" si="1297"/>
        <v>90.332246602487572</v>
      </c>
      <c r="JF224" s="9">
        <f t="shared" si="1893"/>
        <v>92.36300435211156</v>
      </c>
      <c r="JG224" s="9">
        <f t="shared" si="930"/>
        <v>88.031468339357019</v>
      </c>
      <c r="JH224" s="115">
        <f t="shared" si="1298"/>
        <v>90.197236345734296</v>
      </c>
      <c r="JI224" s="15">
        <f t="shared" si="1299"/>
        <v>2.6753570445096339E-4</v>
      </c>
      <c r="JJ224" s="12"/>
      <c r="JK224" s="11">
        <f t="shared" si="1678"/>
        <v>2.7610130415998789E-4</v>
      </c>
      <c r="JL224" s="10">
        <f t="shared" si="1300"/>
        <v>90.263804934364714</v>
      </c>
      <c r="JM224" s="9">
        <f t="shared" si="1894"/>
        <v>92.360401612694247</v>
      </c>
      <c r="JN224" s="9">
        <f t="shared" si="932"/>
        <v>87.897479277663479</v>
      </c>
      <c r="JO224" s="115">
        <f t="shared" si="1301"/>
        <v>90.12894044517887</v>
      </c>
      <c r="JP224" s="15">
        <f t="shared" si="1302"/>
        <v>2.7565073158726988E-4</v>
      </c>
      <c r="JQ224" s="12"/>
      <c r="JR224" s="11">
        <f t="shared" si="1679"/>
        <v>2.8421608485713993E-4</v>
      </c>
      <c r="JS224" s="10">
        <f t="shared" si="1303"/>
        <v>90.195341698768033</v>
      </c>
      <c r="JT224" s="9">
        <f t="shared" si="1895"/>
        <v>92.357638583404665</v>
      </c>
      <c r="JU224" s="9">
        <f t="shared" si="934"/>
        <v>87.763611181197646</v>
      </c>
      <c r="JV224" s="115">
        <f t="shared" si="1304"/>
        <v>90.060624882301155</v>
      </c>
      <c r="JW224" s="15">
        <f t="shared" si="1305"/>
        <v>2.8374838710734662E-4</v>
      </c>
      <c r="JX224" s="12"/>
      <c r="JY224" s="11">
        <f t="shared" si="1680"/>
        <v>2.9231345494832157E-4</v>
      </c>
      <c r="JZ224" s="10">
        <f t="shared" si="1306"/>
        <v>90.126854066297909</v>
      </c>
      <c r="KA224" s="9">
        <f t="shared" si="1896"/>
        <v>92.354710833382455</v>
      </c>
      <c r="KB224" s="9">
        <f t="shared" si="936"/>
        <v>87.629862800307095</v>
      </c>
      <c r="KC224" s="115">
        <f t="shared" si="1307"/>
        <v>89.992286816844768</v>
      </c>
      <c r="KD224" s="15">
        <f t="shared" si="1308"/>
        <v>2.9182847452507272E-4</v>
      </c>
      <c r="KE224" s="12"/>
      <c r="KF224" s="11">
        <f t="shared" si="1681"/>
        <v>3.0039321651803883E-4</v>
      </c>
      <c r="KG224" s="10">
        <f t="shared" si="1309"/>
        <v>90.058339220209916</v>
      </c>
      <c r="KH224" s="9">
        <f t="shared" si="1897"/>
        <v>92.351613966628918</v>
      </c>
      <c r="KI224" s="9">
        <f t="shared" si="938"/>
        <v>87.496232875898556</v>
      </c>
      <c r="KJ224" s="115">
        <f t="shared" si="1310"/>
        <v>89.923923421263737</v>
      </c>
      <c r="KK224" s="15">
        <f t="shared" si="1311"/>
        <v>2.9989080009065354E-4</v>
      </c>
      <c r="KL224" s="12"/>
      <c r="KM224" s="11">
        <f t="shared" si="1682"/>
        <v>3.0845517437999841E-4</v>
      </c>
      <c r="KN224" s="10">
        <f t="shared" si="1312"/>
        <v>89.989794356749172</v>
      </c>
      <c r="KO224" s="9">
        <f t="shared" si="1898"/>
        <v>92.348343622342398</v>
      </c>
      <c r="KP224" s="9">
        <f t="shared" si="940"/>
        <v>87.362720139770843</v>
      </c>
      <c r="KQ224" s="115">
        <f t="shared" si="1313"/>
        <v>89.855531881056621</v>
      </c>
      <c r="KR224" s="15">
        <f t="shared" si="1314"/>
        <v>3.0793517279077882E-4</v>
      </c>
      <c r="KS224" s="12"/>
      <c r="KT224" s="11">
        <f t="shared" si="1683"/>
        <v>3.1649913607799971E-4</v>
      </c>
      <c r="KU224" s="10">
        <f t="shared" si="1315"/>
        <v>89.921216685479948</v>
      </c>
      <c r="KV224" s="9">
        <f t="shared" si="1899"/>
        <v>92.344895475243064</v>
      </c>
      <c r="KW224" s="9">
        <f t="shared" si="942"/>
        <v>87.229323314946228</v>
      </c>
      <c r="KX224" s="115">
        <f t="shared" si="1316"/>
        <v>89.787109395094646</v>
      </c>
      <c r="KY224" s="15">
        <f t="shared" si="1317"/>
        <v>3.1596140434820636E-4</v>
      </c>
      <c r="KZ224" s="12"/>
      <c r="LA224" s="11">
        <f t="shared" si="1684"/>
        <v>3.2452491188627355E-4</v>
      </c>
      <c r="LB224" s="10">
        <f t="shared" si="1318"/>
        <v>89.852603429609218</v>
      </c>
      <c r="LC224" s="9">
        <f t="shared" si="1900"/>
        <v>92.341265235887221</v>
      </c>
      <c r="LD224" s="9">
        <f t="shared" si="944"/>
        <v>87.096041116002056</v>
      </c>
      <c r="LE224" s="115">
        <f t="shared" si="1319"/>
        <v>89.718653175944638</v>
      </c>
      <c r="LF224" s="15">
        <f t="shared" si="1320"/>
        <v>3.2396930922069838E-4</v>
      </c>
      <c r="LG224" s="12"/>
      <c r="LH224" s="11">
        <f t="shared" si="1685"/>
        <v>3.3253231480914508E-4</v>
      </c>
      <c r="LI224" s="10">
        <f t="shared" si="1321"/>
        <v>89.783951826305113</v>
      </c>
      <c r="LJ224" s="9">
        <f t="shared" si="1901"/>
        <v>92.337448650971155</v>
      </c>
      <c r="LK224" s="9">
        <f t="shared" si="946"/>
        <v>86.962872249402253</v>
      </c>
      <c r="LL224" s="115">
        <f t="shared" si="1322"/>
        <v>89.650160450186704</v>
      </c>
      <c r="LM224" s="15">
        <f t="shared" si="1323"/>
        <v>3.3195870459931166E-4</v>
      </c>
      <c r="LN224" s="12"/>
      <c r="LO224" s="11">
        <f t="shared" si="1686"/>
        <v>3.4052116058005781E-4</v>
      </c>
      <c r="LP224" s="10">
        <f t="shared" si="1324"/>
        <v>89.715259127010114</v>
      </c>
      <c r="LQ224" s="9">
        <f t="shared" si="1902"/>
        <v>92.333441503624613</v>
      </c>
      <c r="LR224" s="9">
        <f t="shared" si="948"/>
        <v>86.829815413826978</v>
      </c>
      <c r="LS224" s="115">
        <f t="shared" si="1325"/>
        <v>89.581628458725788</v>
      </c>
      <c r="LT224" s="15">
        <f t="shared" si="1326"/>
        <v>3.3992941040616461E-4</v>
      </c>
      <c r="LU224" s="12"/>
      <c r="LV224" s="11">
        <f t="shared" si="1687"/>
        <v>3.4849126766007095E-4</v>
      </c>
      <c r="LW224" s="10">
        <f t="shared" si="1327"/>
        <v>89.646522597748088</v>
      </c>
      <c r="LX224" s="9">
        <f t="shared" si="1903"/>
        <v>92.3292396136939</v>
      </c>
      <c r="LY224" s="9">
        <f t="shared" si="950"/>
        <v>86.696869300503124</v>
      </c>
      <c r="LZ224" s="115">
        <f t="shared" si="1328"/>
        <v>89.513054457098519</v>
      </c>
      <c r="MA224" s="15">
        <f t="shared" si="1329"/>
        <v>3.4788124929150381E-4</v>
      </c>
      <c r="MB224" s="12"/>
      <c r="MC224" s="11">
        <f t="shared" si="1688"/>
        <v>3.564424572356474E-4</v>
      </c>
      <c r="MD224" s="10">
        <f t="shared" si="1330"/>
        <v>89.577739519426629</v>
      </c>
      <c r="ME224" s="9">
        <f t="shared" si="1904"/>
        <v>92.324838838014685</v>
      </c>
      <c r="MF224" s="9">
        <f t="shared" si="952"/>
        <v>86.56403259353192</v>
      </c>
      <c r="MG224" s="115">
        <f t="shared" si="1331"/>
        <v>89.444435715773295</v>
      </c>
      <c r="MH224" s="15">
        <f t="shared" si="1332"/>
        <v>3.558140466303338E-4</v>
      </c>
      <c r="MI224" s="12"/>
      <c r="MJ224" s="11">
        <f t="shared" si="1689"/>
        <v>3.6437455321599097E-4</v>
      </c>
      <c r="MK224" s="10">
        <f t="shared" si="1333"/>
        <v>89.508907188132781</v>
      </c>
      <c r="ML224" s="9">
        <f t="shared" si="1905"/>
        <v>92.320235070674556</v>
      </c>
      <c r="MM224" s="9">
        <f t="shared" si="954"/>
        <v>86.431303970217783</v>
      </c>
      <c r="MN224" s="115">
        <f t="shared" si="1334"/>
        <v>89.37576952044617</v>
      </c>
      <c r="MO224" s="15">
        <f t="shared" si="1335"/>
        <v>3.6372763051830027E-4</v>
      </c>
      <c r="MP224" s="12"/>
      <c r="MQ224" s="11">
        <f t="shared" si="1690"/>
        <v>3.7228738222965977E-4</v>
      </c>
      <c r="MR224" s="10">
        <f t="shared" si="1336"/>
        <v>89.440022915424308</v>
      </c>
      <c r="MS224" s="9">
        <f t="shared" si="1906"/>
        <v>92.31542424326544</v>
      </c>
      <c r="MT224" s="9">
        <f t="shared" si="956"/>
        <v>86.298682101393695</v>
      </c>
      <c r="MU224" s="115">
        <f t="shared" si="1337"/>
        <v>89.307053172329574</v>
      </c>
      <c r="MV224" s="15">
        <f t="shared" si="1338"/>
        <v>3.7162183176720485E-4</v>
      </c>
      <c r="MW224" s="12"/>
      <c r="MX224" s="11">
        <f t="shared" si="1691"/>
        <v>3.8018077362077127E-4</v>
      </c>
      <c r="MY224" s="10">
        <f t="shared" si="1339"/>
        <v>89.371084028614092</v>
      </c>
      <c r="MZ224" s="9">
        <f t="shared" si="1907"/>
        <v>92.31040232512585</v>
      </c>
      <c r="NA224" s="9">
        <f t="shared" si="1908"/>
        <v>86.166165651747363</v>
      </c>
      <c r="NB224" s="115">
        <f t="shared" si="1340"/>
        <v>89.238283988436606</v>
      </c>
      <c r="NC224" s="15">
        <f t="shared" si="1341"/>
        <v>3.7949648389981274E-4</v>
      </c>
      <c r="ND224" s="12"/>
      <c r="NE224" s="11">
        <f t="shared" si="1692"/>
        <v>3.8805455944450627E-4</v>
      </c>
      <c r="NF224" s="10">
        <f t="shared" si="1342"/>
        <v>89.302087871049963</v>
      </c>
      <c r="NG224" s="9">
        <f t="shared" si="959"/>
        <v>92.305165323573121</v>
      </c>
      <c r="NH224" s="9">
        <f t="shared" si="1909"/>
        <v>86.033753280144808</v>
      </c>
      <c r="NI224" s="115">
        <f t="shared" si="1343"/>
        <v>89.169459301858964</v>
      </c>
      <c r="NJ224" s="15">
        <f t="shared" si="1344"/>
        <v>3.8735142314420698E-4</v>
      </c>
      <c r="NK224" s="12"/>
      <c r="NL224" s="11">
        <f t="shared" si="1693"/>
        <v>3.9590857446217286E-4</v>
      </c>
      <c r="NM224" s="10">
        <f t="shared" si="1345"/>
        <v>89.23303180238814</v>
      </c>
      <c r="NN224" s="9">
        <f t="shared" si="961"/>
        <v>92.299709284125655</v>
      </c>
      <c r="NO224" s="9">
        <f t="shared" si="1910"/>
        <v>85.901443639952589</v>
      </c>
      <c r="NP224" s="115">
        <f t="shared" si="1346"/>
        <v>89.100576462039129</v>
      </c>
      <c r="NQ224" s="15">
        <f t="shared" si="1347"/>
        <v>3.9518648842761965E-4</v>
      </c>
      <c r="NR224" s="12"/>
      <c r="NS224" s="11">
        <f t="shared" si="1694"/>
        <v>4.0374265613570454E-4</v>
      </c>
      <c r="NT224" s="10">
        <f t="shared" si="1348"/>
        <v>89.163913198861081</v>
      </c>
      <c r="NU224" s="9">
        <f t="shared" si="963"/>
        <v>92.294030290715241</v>
      </c>
      <c r="NV224" s="9">
        <f t="shared" si="1911"/>
        <v>85.769235379359088</v>
      </c>
      <c r="NW224" s="115">
        <f t="shared" si="1349"/>
        <v>89.031632835037158</v>
      </c>
      <c r="NX224" s="15">
        <f t="shared" si="1350"/>
        <v>4.0300152136970349E-4</v>
      </c>
      <c r="NY224" s="12"/>
      <c r="NZ224" s="11">
        <f t="shared" si="1695"/>
        <v>4.1155664462161275E-4</v>
      </c>
      <c r="OA224" s="10">
        <f t="shared" si="1351"/>
        <v>89.094729453539898</v>
      </c>
      <c r="OB224" s="9">
        <f t="shared" si="965"/>
        <v>92.288124465889595</v>
      </c>
      <c r="OC224" s="9">
        <f t="shared" si="1912"/>
        <v>85.637127141693327</v>
      </c>
      <c r="OD224" s="115">
        <f t="shared" si="1352"/>
        <v>88.962625803791468</v>
      </c>
      <c r="OE224" s="15">
        <f t="shared" si="1353"/>
        <v>4.1079636627533613E-4</v>
      </c>
      <c r="OF224" s="12"/>
      <c r="OG224" s="11">
        <f t="shared" si="1696"/>
        <v>4.1935038276447428E-4</v>
      </c>
      <c r="OH224" s="10">
        <f t="shared" si="1354"/>
        <v>89.025477976590636</v>
      </c>
      <c r="OI224" s="9">
        <f t="shared" si="967"/>
        <v>92.28198797100508</v>
      </c>
      <c r="OJ224" s="9">
        <f t="shared" si="1913"/>
        <v>85.505117565742026</v>
      </c>
      <c r="OK224" s="115">
        <f t="shared" si="1355"/>
        <v>88.893552768373553</v>
      </c>
      <c r="OL224" s="15">
        <f t="shared" si="1356"/>
        <v>4.1857087012696278E-4</v>
      </c>
      <c r="OM224" s="12"/>
      <c r="ON224" s="11">
        <f t="shared" si="1697"/>
        <v>4.2712371608991453E-4</v>
      </c>
      <c r="OO224" s="10">
        <f t="shared" si="1357"/>
        <v>88.956156195524812</v>
      </c>
      <c r="OP224" s="9">
        <f t="shared" si="969"/>
        <v>92.275617006409803</v>
      </c>
      <c r="OQ224" s="9">
        <f t="shared" si="1914"/>
        <v>85.373205286065826</v>
      </c>
      <c r="OR224" s="115">
        <f t="shared" si="1358"/>
        <v>88.824411146237821</v>
      </c>
      <c r="OS224" s="15">
        <f t="shared" si="1359"/>
        <v>4.2632488257635082E-4</v>
      </c>
      <c r="OT224" s="12"/>
      <c r="OU224" s="11">
        <f t="shared" si="1698"/>
        <v>4.3487649279703625E-4</v>
      </c>
      <c r="OV224" s="10">
        <f t="shared" si="1360"/>
        <v>88.886761555444721</v>
      </c>
      <c r="OW224" s="9">
        <f t="shared" si="971"/>
        <v>92.269007811617101</v>
      </c>
      <c r="OX224" s="9">
        <f t="shared" si="1915"/>
        <v>85.241388933312166</v>
      </c>
      <c r="OY224" s="115">
        <f t="shared" si="1361"/>
        <v>88.755198372464633</v>
      </c>
      <c r="OZ224" s="15">
        <f t="shared" si="1362"/>
        <v>4.3405825593599882E-4</v>
      </c>
      <c r="PA224" s="12"/>
      <c r="PB224" s="11">
        <f t="shared" si="1699"/>
        <v>4.4260856375046047E-4</v>
      </c>
      <c r="PC224" s="10">
        <f t="shared" si="1363"/>
        <v>88.817291519282264</v>
      </c>
      <c r="PD224" s="9">
        <f t="shared" si="973"/>
        <v>92.262156665469504</v>
      </c>
      <c r="PE224" s="9">
        <f t="shared" si="1916"/>
        <v>85.109667134526447</v>
      </c>
      <c r="PF224" s="115">
        <f t="shared" si="1364"/>
        <v>88.685911899997976</v>
      </c>
      <c r="PG224" s="15">
        <f t="shared" si="1365"/>
        <v>4.4177084517003061E-4</v>
      </c>
      <c r="PH224" s="12"/>
      <c r="PI224" s="11">
        <f t="shared" si="1700"/>
        <v>4.5031978247186321E-4</v>
      </c>
      <c r="PJ224" s="10">
        <f t="shared" si="1366"/>
        <v>88.747743568032234</v>
      </c>
      <c r="PK224" s="9">
        <f t="shared" si="975"/>
        <v>92.255059886293324</v>
      </c>
      <c r="PL224" s="9">
        <f t="shared" si="1917"/>
        <v>84.978038513461854</v>
      </c>
      <c r="PM224" s="115">
        <f t="shared" si="1367"/>
        <v>88.616549199877596</v>
      </c>
      <c r="PN224" s="15">
        <f t="shared" si="1368"/>
        <v>4.4946250788461617E-4</v>
      </c>
      <c r="PO224" s="12"/>
      <c r="PP224" s="11">
        <f t="shared" si="1701"/>
        <v>4.5801000513102626E-4</v>
      </c>
      <c r="PQ224" s="10">
        <f t="shared" si="1369"/>
        <v>88.678115200980173</v>
      </c>
      <c r="PR224" s="9">
        <f t="shared" si="977"/>
        <v>92.247713832043885</v>
      </c>
      <c r="PS224" s="9">
        <f t="shared" si="1918"/>
        <v>84.846501690885603</v>
      </c>
      <c r="PT224" s="115">
        <f t="shared" si="1370"/>
        <v>88.547107761464744</v>
      </c>
      <c r="PU224" s="15">
        <f t="shared" si="1371"/>
        <v>4.5713310431802669E-4</v>
      </c>
      <c r="PV224" s="12"/>
      <c r="PW224" s="11">
        <f t="shared" si="1702"/>
        <v>4.6567909053650184E-4</v>
      </c>
      <c r="PX224" s="10">
        <f t="shared" si="1372"/>
        <v>88.608403935923832</v>
      </c>
      <c r="PY224" s="9">
        <f t="shared" si="979"/>
        <v>92.240114900441498</v>
      </c>
      <c r="PZ224" s="9">
        <f t="shared" si="1919"/>
        <v>84.715055284883377</v>
      </c>
      <c r="QA224" s="115">
        <f t="shared" si="1373"/>
        <v>88.477585092662437</v>
      </c>
      <c r="QB224" s="15">
        <f t="shared" si="1374"/>
        <v>4.6478249733022118E-4</v>
      </c>
      <c r="QC224" s="12"/>
      <c r="QD224" s="11">
        <f t="shared" si="1703"/>
        <v>4.733269001258186E-4</v>
      </c>
      <c r="QE224" s="10">
        <f t="shared" si="1375"/>
        <v>88.538607309389135</v>
      </c>
      <c r="QF224" s="9">
        <f t="shared" si="981"/>
        <v>92.232259529098329</v>
      </c>
      <c r="QG224" s="9">
        <f t="shared" si="1920"/>
        <v>84.58369791116219</v>
      </c>
      <c r="QH224" s="115">
        <f t="shared" si="1376"/>
        <v>88.407978720130259</v>
      </c>
      <c r="QI224" s="15">
        <f t="shared" si="1377"/>
        <v>4.7241055239198576E-4</v>
      </c>
      <c r="QJ224" s="12"/>
      <c r="QK224" s="11">
        <f t="shared" si="1704"/>
        <v>4.8095329795521757E-4</v>
      </c>
      <c r="QL224" s="10">
        <f t="shared" si="1378"/>
        <v>88.468722876840758</v>
      </c>
      <c r="QM224" s="9">
        <f t="shared" si="983"/>
        <v>92.224144195636214</v>
      </c>
      <c r="QN224" s="9">
        <f t="shared" si="1921"/>
        <v>84.452428183348573</v>
      </c>
      <c r="QO224" s="115">
        <f t="shared" si="1379"/>
        <v>88.338286189492393</v>
      </c>
      <c r="QP224" s="15">
        <f t="shared" si="1380"/>
        <v>4.8001713757378787E-4</v>
      </c>
      <c r="QQ224" s="12"/>
      <c r="QR224" s="11">
        <f t="shared" si="1705"/>
        <v>4.885581506890933E-4</v>
      </c>
      <c r="QS224" s="10">
        <f t="shared" si="1381"/>
        <v>88.398748212885891</v>
      </c>
      <c r="QT224" s="9">
        <f t="shared" si="985"/>
        <v>92.215765417795495</v>
      </c>
      <c r="QU224" s="9">
        <f t="shared" si="1922"/>
        <v>84.321244713286447</v>
      </c>
      <c r="QV224" s="115">
        <f t="shared" si="1382"/>
        <v>88.268505065540978</v>
      </c>
      <c r="QW224" s="15">
        <f t="shared" si="1383"/>
        <v>4.8760212353410109E-4</v>
      </c>
      <c r="QX224" s="12"/>
      <c r="QY224" s="11">
        <f t="shared" si="1706"/>
        <v>4.9614132758890258E-4</v>
      </c>
      <c r="QZ224" s="10">
        <f t="shared" si="1384"/>
        <v>88.328680911473384</v>
      </c>
      <c r="RA224" s="9">
        <f t="shared" si="987"/>
        <v>92.207119753534997</v>
      </c>
      <c r="RB224" s="9">
        <f t="shared" si="1923"/>
        <v>84.190146111330847</v>
      </c>
      <c r="RC224" s="115">
        <f t="shared" si="1385"/>
        <v>88.198632932432929</v>
      </c>
      <c r="RD224" s="15">
        <f t="shared" si="1386"/>
        <v>4.9516538350744151E-4</v>
      </c>
      <c r="RE224" s="12"/>
      <c r="RF224" s="11">
        <f t="shared" si="1707"/>
        <v>5.0370270050176659E-4</v>
      </c>
      <c r="RG224" s="10">
        <f t="shared" si="1387"/>
        <v>88.25851858608641</v>
      </c>
      <c r="RH224" s="9">
        <f t="shared" si="989"/>
        <v>92.198203801123327</v>
      </c>
      <c r="RI224" s="9">
        <f t="shared" si="1924"/>
        <v>84.059130986638905</v>
      </c>
      <c r="RJ224" s="115">
        <f t="shared" si="1388"/>
        <v>88.128667393881116</v>
      </c>
      <c r="RK224" s="15">
        <f t="shared" si="1389"/>
        <v>5.0270679329203038E-4</v>
      </c>
      <c r="RL224" s="12"/>
      <c r="RM224" s="11">
        <f t="shared" si="1708"/>
        <v>5.1124214384869833E-4</v>
      </c>
      <c r="RN224" s="10">
        <f t="shared" si="1390"/>
        <v>88.188258869929385</v>
      </c>
      <c r="RO224" s="9">
        <f t="shared" si="991"/>
        <v>92.189014199221432</v>
      </c>
      <c r="RP224" s="9">
        <f t="shared" si="1925"/>
        <v>83.92819794745904</v>
      </c>
      <c r="RQ224" s="115">
        <f t="shared" si="1391"/>
        <v>88.058606073340229</v>
      </c>
      <c r="RR224" s="15">
        <f t="shared" si="1392"/>
        <v>5.1022623123703193E-4</v>
      </c>
      <c r="RS224" s="12"/>
      <c r="RT224" s="11">
        <f t="shared" si="1709"/>
        <v>5.1875953461239042E-4</v>
      </c>
      <c r="RU224" s="10">
        <f t="shared" si="1393"/>
        <v>88.11789941610968</v>
      </c>
      <c r="RV224" s="9">
        <f t="shared" si="993"/>
        <v>92.179547626956648</v>
      </c>
      <c r="RW224" s="9">
        <f t="shared" si="1926"/>
        <v>83.797345601416396</v>
      </c>
      <c r="RX224" s="115">
        <f t="shared" si="1394"/>
        <v>87.988446614186529</v>
      </c>
      <c r="RY224" s="15">
        <f t="shared" si="1395"/>
        <v>5.1772357822949661E-4</v>
      </c>
      <c r="RZ224" s="12"/>
      <c r="SA224" s="11">
        <f t="shared" si="1710"/>
        <v>5.2625475232469146E-4</v>
      </c>
      <c r="SB224" s="10">
        <f t="shared" si="1396"/>
        <v>88.047437897813239</v>
      </c>
      <c r="SC224" s="9">
        <f t="shared" si="995"/>
        <v>92.169800803988323</v>
      </c>
      <c r="SD224" s="9">
        <f t="shared" si="1927"/>
        <v>83.66657255579436</v>
      </c>
      <c r="SE224" s="115">
        <f t="shared" si="1397"/>
        <v>87.918186679891335</v>
      </c>
      <c r="SF224" s="15">
        <f t="shared" si="1398"/>
        <v>5.251987176810365E-4</v>
      </c>
      <c r="SG224" s="12"/>
      <c r="SH224" s="11">
        <f t="shared" si="1711"/>
        <v>5.337276790538069E-4</v>
      </c>
      <c r="SI224" s="10">
        <f t="shared" si="1399"/>
        <v>87.97687200847399</v>
      </c>
      <c r="SJ224" s="9">
        <f t="shared" si="997"/>
        <v>92.159770490565094</v>
      </c>
      <c r="SK224" s="9">
        <f t="shared" si="1928"/>
        <v>83.53587741781557</v>
      </c>
      <c r="SL224" s="115">
        <f t="shared" si="1400"/>
        <v>87.847823954190332</v>
      </c>
      <c r="SM224" s="15">
        <f t="shared" si="1401"/>
        <v>5.3265153551398611E-4</v>
      </c>
      <c r="SN224" s="12"/>
      <c r="SO224" s="11">
        <f t="shared" si="1712"/>
        <v>5.4117819939099104E-4</v>
      </c>
      <c r="SP224" s="10">
        <f t="shared" si="1402"/>
        <v>87.906199461938868</v>
      </c>
      <c r="SQ224" s="9">
        <f t="shared" si="999"/>
        <v>92.149453487573908</v>
      </c>
      <c r="SR224" s="9">
        <f t="shared" si="1929"/>
        <v>83.405258794916875</v>
      </c>
      <c r="SS224" s="115">
        <f t="shared" si="1403"/>
        <v>87.777356141245392</v>
      </c>
      <c r="ST224" s="15">
        <f t="shared" si="1404"/>
        <v>5.4008192014746862E-4</v>
      </c>
      <c r="SU224" s="12"/>
      <c r="SV224" s="11">
        <f t="shared" si="1713"/>
        <v>5.4860620043709865E-4</v>
      </c>
      <c r="SW224" s="10">
        <f t="shared" si="1405"/>
        <v>87.83541799262575</v>
      </c>
      <c r="SX224" s="9">
        <f t="shared" si="1001"/>
        <v>92.138846636580951</v>
      </c>
      <c r="SY224" s="9">
        <f t="shared" si="1930"/>
        <v>83.274715295023569</v>
      </c>
      <c r="SZ224" s="115">
        <f t="shared" si="1406"/>
        <v>87.706780965802267</v>
      </c>
      <c r="TA224" s="15">
        <f t="shared" si="1407"/>
        <v>5.4748976248297158E-4</v>
      </c>
      <c r="TB224" s="12"/>
      <c r="TC224" s="11">
        <f t="shared" si="1714"/>
        <v>5.5601157178867774E-4</v>
      </c>
      <c r="TD224" s="10">
        <f t="shared" si="1408"/>
        <v>87.764525355676909</v>
      </c>
      <c r="TE224" s="9">
        <f t="shared" si="1003"/>
        <v>92.127946819864547</v>
      </c>
      <c r="TF224" s="9">
        <f t="shared" si="1931"/>
        <v>83.144245526818338</v>
      </c>
      <c r="TG224" s="115">
        <f t="shared" si="1409"/>
        <v>87.636096173341443</v>
      </c>
      <c r="TH224" s="15">
        <f t="shared" si="1410"/>
        <v>5.5487495588977696E-4</v>
      </c>
      <c r="TI224" s="12"/>
      <c r="TJ224" s="11">
        <f t="shared" si="1715"/>
        <v>5.6339420552386328E-4</v>
      </c>
      <c r="TK224" s="10">
        <f t="shared" si="1411"/>
        <v>87.693519327105918</v>
      </c>
      <c r="TL224" s="9">
        <f t="shared" si="1005"/>
        <v>92.1167509604402</v>
      </c>
      <c r="TM224" s="9">
        <f t="shared" si="1932"/>
        <v>83.013848100008431</v>
      </c>
      <c r="TN224" s="115">
        <f t="shared" si="1412"/>
        <v>87.565299530224308</v>
      </c>
      <c r="TO224" s="15">
        <f t="shared" si="1413"/>
        <v>5.6223739618999709E-4</v>
      </c>
      <c r="TP224" s="12"/>
      <c r="TQ224" s="11">
        <f t="shared" si="1716"/>
        <v>5.7075399618789966E-4</v>
      </c>
      <c r="TR224" s="10">
        <f t="shared" si="1414"/>
        <v>87.622397703939683</v>
      </c>
      <c r="TS224" s="9">
        <f t="shared" si="1007"/>
        <v>92.105256022077782</v>
      </c>
      <c r="TT224" s="9">
        <f t="shared" si="1933"/>
        <v>82.883521625588671</v>
      </c>
      <c r="TU224" s="115">
        <f t="shared" si="1415"/>
        <v>87.494388823833219</v>
      </c>
      <c r="TV224" s="15">
        <f t="shared" si="1416"/>
        <v>5.6957698164339702E-4</v>
      </c>
      <c r="TW224" s="12"/>
      <c r="TX224" s="11">
        <f t="shared" si="1717"/>
        <v>5.7809084077841766E-4</v>
      </c>
      <c r="TY224" s="10">
        <f t="shared" si="1417"/>
        <v>87.551158304354544</v>
      </c>
      <c r="TZ224" s="9">
        <f t="shared" si="1009"/>
        <v>92.093459009311104</v>
      </c>
      <c r="UA224" s="9">
        <f t="shared" si="1934"/>
        <v>82.75326471610137</v>
      </c>
      <c r="UB224" s="115">
        <f t="shared" si="1418"/>
        <v>87.42336186270623</v>
      </c>
      <c r="UC224" s="15">
        <f t="shared" si="1419"/>
        <v>5.7689361293193305E-4</v>
      </c>
      <c r="UD224" s="12"/>
      <c r="UE224" s="11">
        <f t="shared" si="1718"/>
        <v>5.854046387304201E-4</v>
      </c>
      <c r="UF224" s="10">
        <f t="shared" si="1420"/>
        <v>87.479798967807</v>
      </c>
      <c r="UG224" s="9">
        <f t="shared" si="1011"/>
        <v>92.081356967439845</v>
      </c>
      <c r="UH224" s="9">
        <f t="shared" si="1935"/>
        <v>82.623075985892257</v>
      </c>
      <c r="UI224" s="115">
        <f t="shared" si="1421"/>
        <v>87.352216476666058</v>
      </c>
      <c r="UJ224" s="15">
        <f t="shared" si="1422"/>
        <v>5.8418719314405989E-4</v>
      </c>
      <c r="UK224" s="12"/>
      <c r="UL224" s="11">
        <f t="shared" si="1719"/>
        <v>5.9269529190103391E-4</v>
      </c>
      <c r="UM224" s="10">
        <f t="shared" si="1423"/>
        <v>87.408317555158675</v>
      </c>
      <c r="UN224" s="9">
        <f t="shared" si="1013"/>
        <v>92.068946982524125</v>
      </c>
      <c r="UO224" s="9">
        <f t="shared" si="1936"/>
        <v>82.492954051363782</v>
      </c>
      <c r="UP224" s="115">
        <f t="shared" si="1424"/>
        <v>87.28095051694396</v>
      </c>
      <c r="UQ224" s="15">
        <f t="shared" si="1425"/>
        <v>5.914576277587587E-4</v>
      </c>
      <c r="UR224" s="12"/>
      <c r="US224" s="11">
        <f t="shared" si="1720"/>
        <v>5.9996270455395348E-4</v>
      </c>
      <c r="UT224" s="10">
        <f t="shared" si="1426"/>
        <v>87.336711948796278</v>
      </c>
      <c r="UU224" s="9">
        <f t="shared" si="1015"/>
        <v>92.056226181371684</v>
      </c>
      <c r="UV224" s="9">
        <f t="shared" si="1937"/>
        <v>82.362897531224178</v>
      </c>
      <c r="UW224" s="115">
        <f t="shared" si="1427"/>
        <v>87.209561856297938</v>
      </c>
      <c r="UX224" s="15">
        <f t="shared" si="1428"/>
        <v>5.9870482462935062E-4</v>
      </c>
      <c r="UY224" s="12"/>
      <c r="UZ224" s="11">
        <f t="shared" si="1721"/>
        <v>6.0720678334367996E-4</v>
      </c>
      <c r="VA224" s="10">
        <f t="shared" si="1429"/>
        <v>87.264980052745784</v>
      </c>
      <c r="VB224" s="9">
        <f t="shared" si="1017"/>
        <v>92.043191731517823</v>
      </c>
      <c r="VC224" s="9">
        <f t="shared" si="1938"/>
        <v>82.232905046732697</v>
      </c>
      <c r="VD224" s="115">
        <f t="shared" si="1430"/>
        <v>87.13804838912526</v>
      </c>
      <c r="VE224" s="15">
        <f t="shared" si="1431"/>
        <v>6.059286939671196E-4</v>
      </c>
      <c r="VF224" s="12"/>
      <c r="VG224" s="11">
        <f t="shared" si="1722"/>
        <v>6.1442743729954279E-4</v>
      </c>
      <c r="VH224" s="10">
        <f t="shared" si="1432"/>
        <v>87.19311979278109</v>
      </c>
      <c r="VI224" s="9">
        <f t="shared" si="1019"/>
        <v>92.029840841198265</v>
      </c>
      <c r="VJ224" s="9">
        <f t="shared" si="1939"/>
        <v>82.102975221942089</v>
      </c>
      <c r="VK224" s="115">
        <f t="shared" si="1433"/>
        <v>87.066408031570177</v>
      </c>
      <c r="VL224" s="15">
        <f t="shared" si="1434"/>
        <v>6.131291483246539E-4</v>
      </c>
      <c r="VM224" s="12"/>
      <c r="VN224" s="11">
        <f t="shared" si="1723"/>
        <v>6.216245778094293E-4</v>
      </c>
      <c r="VO224" s="10">
        <f t="shared" si="1435"/>
        <v>87.121129116527811</v>
      </c>
      <c r="VP224" s="9">
        <f t="shared" si="1021"/>
        <v>92.01617075931506</v>
      </c>
      <c r="VQ224" s="9">
        <f t="shared" si="1940"/>
        <v>81.973106683937161</v>
      </c>
      <c r="VR224" s="115">
        <f t="shared" si="1436"/>
        <v>86.994638721626103</v>
      </c>
      <c r="VS224" s="15">
        <f t="shared" si="1437"/>
        <v>6.2030610257901185E-4</v>
      </c>
      <c r="VT224" s="12"/>
      <c r="VU224" s="11">
        <f t="shared" si="1724"/>
        <v>6.2879811860333155E-4</v>
      </c>
      <c r="VV224" s="10">
        <f t="shared" si="1438"/>
        <v>87.049005993561579</v>
      </c>
      <c r="VW224" s="9">
        <f t="shared" si="1023"/>
        <v>92.002178775395521</v>
      </c>
      <c r="VX224" s="9">
        <f t="shared" si="1941"/>
        <v>81.84329806306846</v>
      </c>
      <c r="VY224" s="115">
        <f t="shared" si="1439"/>
        <v>86.92273841923199</v>
      </c>
      <c r="VZ224" s="15">
        <f t="shared" si="1440"/>
        <v>6.2745947391474449E-4</v>
      </c>
      <c r="WA224" s="12"/>
      <c r="WB224" s="11">
        <f t="shared" si="1725"/>
        <v>6.3594797573673857E-4</v>
      </c>
      <c r="WC224" s="10">
        <f t="shared" si="1441"/>
        <v>86.976748415500523</v>
      </c>
      <c r="WD224" s="9">
        <f t="shared" si="1025"/>
        <v>91.987862219544454</v>
      </c>
      <c r="WE224" s="9">
        <f t="shared" si="1942"/>
        <v>81.713547993183909</v>
      </c>
      <c r="WF224" s="115">
        <f t="shared" si="1442"/>
        <v>86.850705106364188</v>
      </c>
      <c r="WG224" s="15">
        <f t="shared" si="1443"/>
        <v>6.3458918180664663E-4</v>
      </c>
      <c r="WH224" s="12"/>
      <c r="WI224" s="11">
        <f t="shared" si="1726"/>
        <v>6.4307406757373653E-4</v>
      </c>
      <c r="WJ224" s="10">
        <f t="shared" si="1444"/>
        <v>86.904354396093368</v>
      </c>
      <c r="WK224" s="9">
        <f t="shared" si="1027"/>
        <v>91.973218462389767</v>
      </c>
      <c r="WL224" s="9">
        <f t="shared" si="1943"/>
        <v>81.583855111855925</v>
      </c>
      <c r="WM224" s="115">
        <f t="shared" si="1445"/>
        <v>86.778536787122846</v>
      </c>
      <c r="WN224" s="15">
        <f t="shared" si="1446"/>
        <v>6.4169514800236564E-4</v>
      </c>
      <c r="WO224" s="12"/>
      <c r="WP224" s="11">
        <f t="shared" si="1727"/>
        <v>6.5017631476996631E-4</v>
      </c>
      <c r="WQ224" s="10">
        <f t="shared" si="1447"/>
        <v>86.831821971301935</v>
      </c>
      <c r="WR224" s="9">
        <f t="shared" si="1029"/>
        <v>91.95824491502151</v>
      </c>
      <c r="WS224" s="9">
        <f t="shared" si="1944"/>
        <v>81.454218060604248</v>
      </c>
      <c r="WT224" s="115">
        <f t="shared" si="1448"/>
        <v>86.706231487812886</v>
      </c>
      <c r="WU224" s="15">
        <f t="shared" si="1449"/>
        <v>6.4877729650486765E-4</v>
      </c>
      <c r="WV224" s="12"/>
      <c r="WW224" s="11">
        <f t="shared" si="1728"/>
        <v>6.572546402554227E-4</v>
      </c>
      <c r="WX224" s="10">
        <f t="shared" si="1450"/>
        <v>86.759149199378299</v>
      </c>
      <c r="WY224" s="9">
        <f t="shared" si="1031"/>
        <v>91.942939028924471</v>
      </c>
      <c r="WZ224" s="9">
        <f t="shared" si="1945"/>
        <v>81.324635485115493</v>
      </c>
      <c r="XA224" s="115">
        <f t="shared" si="1451"/>
        <v>86.633787257019975</v>
      </c>
      <c r="XB224" s="15">
        <f t="shared" si="1452"/>
        <v>6.5583555355472692E-4</v>
      </c>
      <c r="XC224" s="12"/>
      <c r="XD224" s="11">
        <f t="shared" si="1729"/>
        <v>6.6430896921705661E-4</v>
      </c>
      <c r="XE224" s="10">
        <f t="shared" si="1453"/>
        <v>86.686334160937093</v>
      </c>
      <c r="XF224" s="9">
        <f t="shared" si="1033"/>
        <v>91.927298295904578</v>
      </c>
      <c r="XG224" s="9">
        <f t="shared" si="1946"/>
        <v>81.195106035459133</v>
      </c>
      <c r="XH224" s="115">
        <f t="shared" si="1454"/>
        <v>86.561202165681863</v>
      </c>
      <c r="XI224" s="15">
        <f t="shared" si="1455"/>
        <v>6.6286984761222212E-4</v>
      </c>
      <c r="XJ224" s="12"/>
      <c r="XK224" s="11">
        <f t="shared" si="1730"/>
        <v>6.7133922908119181E-4</v>
      </c>
      <c r="XL224" s="10">
        <f t="shared" si="1456"/>
        <v>86.613374959022906</v>
      </c>
      <c r="XM224" s="9">
        <f t="shared" si="1035"/>
        <v>91.911320248008991</v>
      </c>
      <c r="XN224" s="9">
        <f t="shared" si="1947"/>
        <v>81.065628366298796</v>
      </c>
      <c r="XO224" s="115">
        <f t="shared" si="1457"/>
        <v>86.488474307153894</v>
      </c>
      <c r="XP224" s="15">
        <f t="shared" si="1458"/>
        <v>6.6988010933937249E-4</v>
      </c>
      <c r="XQ224" s="12"/>
      <c r="XR224" s="11">
        <f t="shared" si="1731"/>
        <v>6.7834534949583983E-4</v>
      </c>
      <c r="XS224" s="10">
        <f t="shared" si="1459"/>
        <v>86.540269719172272</v>
      </c>
      <c r="XT224" s="9">
        <f t="shared" si="1037"/>
        <v>91.89500245744027</v>
      </c>
      <c r="XU224" s="9">
        <f t="shared" si="1948"/>
        <v>80.936201137100511</v>
      </c>
      <c r="XV224" s="115">
        <f t="shared" si="1460"/>
        <v>86.415601797270398</v>
      </c>
      <c r="XW224" s="15">
        <f t="shared" si="1461"/>
        <v>6.7686627158175137E-4</v>
      </c>
      <c r="XX224" s="12"/>
      <c r="XY224" s="11">
        <f t="shared" si="1732"/>
        <v>6.853272623128172E-4</v>
      </c>
      <c r="XZ224" s="10">
        <f t="shared" si="1462"/>
        <v>86.467016589471115</v>
      </c>
      <c r="YA224" s="9">
        <f t="shared" si="1039"/>
        <v>91.878342536464444</v>
      </c>
      <c r="YB224" s="9">
        <f t="shared" si="1949"/>
        <v>80.806823012336238</v>
      </c>
      <c r="YC224" s="115">
        <f t="shared" si="1463"/>
        <v>86.342582774400341</v>
      </c>
      <c r="YD224" s="15">
        <f t="shared" si="1464"/>
        <v>6.8382826935025568E-4</v>
      </c>
      <c r="YE224" s="12"/>
      <c r="YF224" s="11">
        <f t="shared" si="1733"/>
        <v>6.9228490156976962E-4</v>
      </c>
      <c r="YG224" s="10">
        <f t="shared" si="1465"/>
        <v>86.393613740606895</v>
      </c>
      <c r="YH224" s="9">
        <f t="shared" si="1041"/>
        <v>91.861338137313382</v>
      </c>
      <c r="YI224" s="9">
        <f t="shared" si="1950"/>
        <v>80.677492661684042</v>
      </c>
      <c r="YJ224" s="115">
        <f t="shared" si="1466"/>
        <v>86.269415399498712</v>
      </c>
      <c r="YK224" s="15">
        <f t="shared" si="1467"/>
        <v>6.9076603980269856E-4</v>
      </c>
      <c r="YL224" s="12"/>
      <c r="YM224" s="11">
        <f t="shared" si="1734"/>
        <v>6.9921820347204177E-4</v>
      </c>
      <c r="YN224" s="10">
        <f t="shared" si="1468"/>
        <v>86.320059365916165</v>
      </c>
      <c r="YO224" s="9">
        <f t="shared" si="1043"/>
        <v>91.843986952081352</v>
      </c>
      <c r="YP224" s="9">
        <f t="shared" si="1951"/>
        <v>80.548208760224483</v>
      </c>
      <c r="YQ224" s="115">
        <f t="shared" si="1469"/>
        <v>86.196097856152917</v>
      </c>
      <c r="YR224" s="15">
        <f t="shared" si="1470"/>
        <v>6.9767952222529956E-4</v>
      </c>
      <c r="YS224" s="12"/>
      <c r="YT224" s="11">
        <f t="shared" si="1735"/>
        <v>7.0612710637440275E-4</v>
      </c>
      <c r="YU224" s="10">
        <f t="shared" si="1471"/>
        <v>86.246351681427427</v>
      </c>
      <c r="YV224" s="9">
        <f t="shared" si="1045"/>
        <v>91.826286712616024</v>
      </c>
      <c r="YW224" s="9">
        <f t="shared" si="1952"/>
        <v>80.418969988632213</v>
      </c>
      <c r="YX224" s="115">
        <f t="shared" si="1472"/>
        <v>86.122628350624126</v>
      </c>
      <c r="YY224" s="15">
        <f t="shared" si="1473"/>
        <v>7.0456865801411361E-4</v>
      </c>
      <c r="YZ224" s="12"/>
      <c r="ZA224" s="11">
        <f t="shared" si="1736"/>
        <v>7.1301155076272649E-4</v>
      </c>
      <c r="ZB224" s="10">
        <f t="shared" si="1474"/>
        <v>86.172488925898762</v>
      </c>
      <c r="ZC224" s="9">
        <f t="shared" si="1047"/>
        <v>91.808235190403991</v>
      </c>
      <c r="ZD224" s="9">
        <f t="shared" si="1953"/>
        <v>80.289775033364393</v>
      </c>
      <c r="ZE224" s="115">
        <f t="shared" si="1475"/>
        <v>86.049005111884185</v>
      </c>
      <c r="ZF224" s="15">
        <f t="shared" si="1476"/>
        <v>7.1143339065632871E-4</v>
      </c>
      <c r="ZG224" s="12"/>
      <c r="ZH224" s="11">
        <f t="shared" si="1737"/>
        <v>7.1987147923549912E-4</v>
      </c>
      <c r="ZI224" s="10">
        <f t="shared" si="1477"/>
        <v>86.098469360851198</v>
      </c>
      <c r="ZJ224" s="9">
        <f t="shared" si="1049"/>
        <v>91.789830196450851</v>
      </c>
      <c r="ZK224" s="9">
        <f t="shared" si="1954"/>
        <v>80.160622586844951</v>
      </c>
      <c r="ZL224" s="115">
        <f t="shared" si="1478"/>
        <v>85.975226391647908</v>
      </c>
      <c r="ZM224" s="15">
        <f t="shared" si="1479"/>
        <v>7.1827366571146454E-4</v>
      </c>
      <c r="ZN224" s="12"/>
      <c r="ZO224" s="11">
        <f t="shared" si="1738"/>
        <v>7.2670683648525403E-4</v>
      </c>
      <c r="ZP224" s="10">
        <f t="shared" si="1480"/>
        <v>86.024291270597317</v>
      </c>
      <c r="ZQ224" s="9">
        <f t="shared" si="1051"/>
        <v>91.771069581156141</v>
      </c>
      <c r="ZR224" s="9">
        <f t="shared" si="1955"/>
        <v>80.031511347645178</v>
      </c>
      <c r="ZS224" s="115">
        <f t="shared" si="1481"/>
        <v>85.90129046440066</v>
      </c>
      <c r="ZT224" s="15">
        <f t="shared" si="1482"/>
        <v>7.2508943079251575E-4</v>
      </c>
      <c r="ZU224" s="12"/>
      <c r="ZV224" s="11">
        <f t="shared" si="1739"/>
        <v>7.335175692798953E-4</v>
      </c>
      <c r="ZW224" s="10">
        <f t="shared" si="1483"/>
        <v>85.949952962265399</v>
      </c>
      <c r="ZX224" s="9">
        <f t="shared" si="1053"/>
        <v>91.751951234183025</v>
      </c>
      <c r="ZY224" s="9">
        <f t="shared" si="1956"/>
        <v>79.902440020658801</v>
      </c>
      <c r="ZZ224" s="115">
        <f t="shared" si="1484"/>
        <v>85.827195627420906</v>
      </c>
      <c r="AAA224" s="15">
        <f t="shared" si="1485"/>
        <v>7.3188063554706839E-4</v>
      </c>
      <c r="AAB224" s="12"/>
      <c r="AAC224" s="11">
        <f t="shared" si="1740"/>
        <v>7.4030362644402273E-4</v>
      </c>
      <c r="AAD224" s="10">
        <f t="shared" si="1486"/>
        <v>85.875452765818295</v>
      </c>
      <c r="AAE224" s="9">
        <f t="shared" si="1055"/>
        <v>91.73247308432299</v>
      </c>
      <c r="AAF224" s="9">
        <f t="shared" si="1957"/>
        <v>79.773407317275925</v>
      </c>
      <c r="AAG224" s="115">
        <f t="shared" si="1487"/>
        <v>85.752940200799458</v>
      </c>
      <c r="AAH224" s="15">
        <f t="shared" si="1488"/>
        <v>7.3864723163820909E-4</v>
      </c>
      <c r="AAI224" s="12"/>
      <c r="AAJ224" s="11">
        <f t="shared" si="1741"/>
        <v>7.4706495884001918E-4</v>
      </c>
      <c r="AAK224" s="10">
        <f t="shared" si="1489"/>
        <v>85.800789034069197</v>
      </c>
      <c r="AAL224" s="9">
        <f t="shared" si="1057"/>
        <v>91.712633099355628</v>
      </c>
      <c r="AAM224" s="9">
        <f t="shared" si="1958"/>
        <v>79.644411955550112</v>
      </c>
      <c r="AAN224" s="115">
        <f t="shared" si="1490"/>
        <v>85.67852252745287</v>
      </c>
      <c r="AAO224" s="15">
        <f t="shared" si="1491"/>
        <v>7.4538917272554909E-4</v>
      </c>
      <c r="AAP224" s="12"/>
      <c r="AAQ224" s="11">
        <f t="shared" si="1742"/>
        <v>7.5380151934923182E-4</v>
      </c>
      <c r="AAR224" s="10">
        <f t="shared" si="1492"/>
        <v>85.725960142691591</v>
      </c>
      <c r="AAS224" s="9">
        <f t="shared" si="1059"/>
        <v>91.692429285903586</v>
      </c>
      <c r="AAT224" s="9">
        <f t="shared" si="1060"/>
        <v>79.515452660363366</v>
      </c>
      <c r="AAU224" s="115">
        <f t="shared" si="1493"/>
        <v>85.603940973133476</v>
      </c>
      <c r="AAV224" s="15">
        <f t="shared" si="1494"/>
        <v>7.5210641444606644E-4</v>
      </c>
      <c r="AAW224" s="11"/>
      <c r="AAX224" s="11">
        <f t="shared" si="1743"/>
        <v>7.6051326285299012E-4</v>
      </c>
      <c r="AAY224" s="10">
        <f t="shared" si="1495"/>
        <v>85.650964490225732</v>
      </c>
      <c r="AAZ224" s="9">
        <f t="shared" si="1061"/>
        <v>91.671859689282854</v>
      </c>
      <c r="ABA224" s="9">
        <f t="shared" si="1062"/>
        <v>79.38652816358605</v>
      </c>
      <c r="ABB224" s="115">
        <f t="shared" si="1496"/>
        <v>85.529193926434459</v>
      </c>
      <c r="ABC224" s="15">
        <f t="shared" si="1497"/>
        <v>7.5879891439498571E-4</v>
      </c>
      <c r="ABD224" s="11"/>
      <c r="ABE224" s="11">
        <f t="shared" si="1744"/>
        <v>7.6720014621362649E-4</v>
      </c>
      <c r="ABF224" s="10">
        <f t="shared" si="1498"/>
        <v>85.57580049808027</v>
      </c>
      <c r="ABG224" s="9">
        <f t="shared" si="1063"/>
        <v>91.650922393348438</v>
      </c>
      <c r="ABH224" s="9">
        <f t="shared" si="1064"/>
        <v>79.257637204234186</v>
      </c>
      <c r="ABI224" s="115">
        <f t="shared" si="1499"/>
        <v>85.454279798791305</v>
      </c>
      <c r="ABJ224" s="15">
        <f t="shared" si="1500"/>
        <v>7.6546663210653499E-4</v>
      </c>
      <c r="ABK224" s="11"/>
      <c r="ABL224" s="11">
        <f t="shared" si="1745"/>
        <v>7.7386212825535864E-4</v>
      </c>
      <c r="ABM224" s="10">
        <f t="shared" si="1501"/>
        <v>85.500466610530324</v>
      </c>
      <c r="ABN224" s="9">
        <f t="shared" si="1065"/>
        <v>91.629615520335548</v>
      </c>
      <c r="ABO224" s="9">
        <f t="shared" si="1066"/>
        <v>79.128778528621226</v>
      </c>
      <c r="ABP224" s="115">
        <f t="shared" si="1502"/>
        <v>85.379197024478387</v>
      </c>
      <c r="ABQ224" s="15">
        <f t="shared" si="1503"/>
        <v>7.7210952903474937E-4</v>
      </c>
      <c r="ABR224" s="11"/>
      <c r="ABS224" s="11">
        <f t="shared" si="1746"/>
        <v>7.804991697452434E-4</v>
      </c>
      <c r="ABT224" s="10">
        <f t="shared" si="1504"/>
        <v>85.424961294710542</v>
      </c>
      <c r="ABU224" s="9">
        <f t="shared" si="1067"/>
        <v>91.60793723069645</v>
      </c>
      <c r="ABV224" s="9">
        <f t="shared" si="1068"/>
        <v>78.999950890506483</v>
      </c>
      <c r="ABW224" s="115">
        <f t="shared" si="1505"/>
        <v>85.303944060601467</v>
      </c>
      <c r="ABX224" s="15">
        <f t="shared" si="1506"/>
        <v>7.787275685342441E-4</v>
      </c>
      <c r="ABY224" s="11"/>
      <c r="ABZ224" s="11">
        <f t="shared" si="1747"/>
        <v>7.8711123337403674E-4</v>
      </c>
      <c r="ACA224" s="10">
        <f t="shared" si="1507"/>
        <v>85.349283040604362</v>
      </c>
      <c r="ACB224" s="9">
        <f t="shared" si="1069"/>
        <v>91.585885722933028</v>
      </c>
      <c r="ACC224" s="9">
        <f t="shared" si="1070"/>
        <v>78.871153051240668</v>
      </c>
      <c r="ACD224" s="115">
        <f t="shared" si="1508"/>
        <v>85.228519387086848</v>
      </c>
      <c r="ACE224" s="15">
        <f t="shared" si="1509"/>
        <v>7.8532071584087068E-4</v>
      </c>
      <c r="ACF224" s="11"/>
      <c r="ACG224" s="11">
        <f t="shared" si="1748"/>
        <v>7.9369828373697859E-4</v>
      </c>
      <c r="ACH224" s="10">
        <f t="shared" si="1510"/>
        <v>85.273430361029682</v>
      </c>
      <c r="ACI224" s="9">
        <f t="shared" si="1071"/>
        <v>91.563459233425235</v>
      </c>
      <c r="ACJ224" s="9">
        <f t="shared" si="1072"/>
        <v>78.742383779905538</v>
      </c>
      <c r="ACK224" s="115">
        <f t="shared" si="1511"/>
        <v>85.152921506665393</v>
      </c>
      <c r="ACL224" s="15">
        <f t="shared" si="1512"/>
        <v>7.9188893805250029E-4</v>
      </c>
      <c r="ACM224" s="11"/>
      <c r="ACN224" s="11">
        <f t="shared" si="1749"/>
        <v>8.0026028731465667E-4</v>
      </c>
      <c r="ACO224" s="10">
        <f t="shared" si="1513"/>
        <v>85.197401791619555</v>
      </c>
      <c r="ACP224" s="9">
        <f t="shared" si="1073"/>
        <v>91.540656036255442</v>
      </c>
      <c r="ACQ224" s="9">
        <f t="shared" si="1074"/>
        <v>78.613641853451725</v>
      </c>
      <c r="ACR224" s="115">
        <f t="shared" si="1514"/>
        <v>85.077148944853576</v>
      </c>
      <c r="ACS224" s="15">
        <f t="shared" si="1515"/>
        <v>7.9843220410966609E-4</v>
      </c>
      <c r="ACT224" s="11"/>
      <c r="ACU224" s="11">
        <f t="shared" si="1750"/>
        <v>8.0679721245372979E-4</v>
      </c>
      <c r="ACV224" s="10">
        <f t="shared" si="1516"/>
        <v>85.121195890799996</v>
      </c>
      <c r="ACW224" s="9">
        <f t="shared" si="1075"/>
        <v>91.517474443028888</v>
      </c>
      <c r="ACX224" s="9">
        <f t="shared" si="1076"/>
        <v>78.484926056830844</v>
      </c>
      <c r="ACY224" s="115">
        <f t="shared" si="1517"/>
        <v>85.001200249929866</v>
      </c>
      <c r="ACZ224" s="15">
        <f t="shared" si="1518"/>
        <v>8.0495048477630051E-4</v>
      </c>
      <c r="ADA224" s="11"/>
      <c r="ADB224" s="11">
        <f t="shared" si="1751"/>
        <v>8.1330902934775829E-4</v>
      </c>
      <c r="ADC224" s="10">
        <f t="shared" si="1519"/>
        <v>85.044811239762936</v>
      </c>
      <c r="ADD224" s="9">
        <f t="shared" si="1077"/>
        <v>91.493912802690275</v>
      </c>
      <c r="ADE224" s="9">
        <f t="shared" si="1078"/>
        <v>78.356235183125165</v>
      </c>
      <c r="ADF224" s="115">
        <f t="shared" si="1520"/>
        <v>84.925073992907727</v>
      </c>
      <c r="ADG224" s="15">
        <f t="shared" si="1521"/>
        <v>8.1144375262041533E-4</v>
      </c>
      <c r="ADH224" s="11"/>
      <c r="ADI224" s="11">
        <f t="shared" si="1752"/>
        <v>8.1979571001792706E-4</v>
      </c>
      <c r="ADJ224" s="10">
        <f t="shared" si="1522"/>
        <v>84.968246442436083</v>
      </c>
      <c r="ADK224" s="9">
        <f t="shared" si="1079"/>
        <v>91.469969501336664</v>
      </c>
      <c r="ADL224" s="9">
        <f t="shared" si="1080"/>
        <v>78.227568033672327</v>
      </c>
      <c r="ADM224" s="115">
        <f t="shared" si="1523"/>
        <v>84.848768767504495</v>
      </c>
      <c r="ADN224" s="15">
        <f t="shared" si="1524"/>
        <v>8.1791198199483272E-4</v>
      </c>
      <c r="ADO224" s="11"/>
      <c r="ADP224" s="11">
        <f t="shared" si="1753"/>
        <v>8.2625722829383463E-4</v>
      </c>
      <c r="ADQ224" s="10">
        <f t="shared" si="1525"/>
        <v>84.891500125448488</v>
      </c>
      <c r="ADR224" s="9">
        <f t="shared" si="1081"/>
        <v>91.445642962026682</v>
      </c>
      <c r="ADS224" s="9">
        <f t="shared" si="1082"/>
        <v>78.098923418187297</v>
      </c>
      <c r="ADT224" s="115">
        <f t="shared" si="1526"/>
        <v>84.77228319010699</v>
      </c>
      <c r="ADU224" s="15">
        <f t="shared" si="1527"/>
        <v>8.24355149017866E-4</v>
      </c>
      <c r="ADV224" s="11"/>
      <c r="ADW224" s="11">
        <f t="shared" si="1754"/>
        <v>8.326935597942277E-4</v>
      </c>
      <c r="ADX224" s="10">
        <f t="shared" si="1528"/>
        <v>84.814570938092913</v>
      </c>
      <c r="ADY224" s="9">
        <f t="shared" si="1083"/>
        <v>91.420931644586304</v>
      </c>
      <c r="ADZ224" s="9">
        <f t="shared" si="1084"/>
        <v>77.9703001548788</v>
      </c>
      <c r="AEA224" s="115">
        <f t="shared" si="1529"/>
        <v>84.695615899732559</v>
      </c>
      <c r="AEB224" s="15">
        <f t="shared" si="1530"/>
        <v>8.307732315541382E-4</v>
      </c>
      <c r="AEC224" s="11"/>
      <c r="AED224" s="11">
        <f t="shared" si="1755"/>
        <v>8.3910468190784488E-4</v>
      </c>
      <c r="AEE224" s="10">
        <f t="shared" si="1531"/>
        <v>84.737457552283701</v>
      </c>
      <c r="AEF224" s="9">
        <f t="shared" si="1085"/>
        <v>91.395834045411092</v>
      </c>
      <c r="AEG224" s="9">
        <f t="shared" si="1086"/>
        <v>77.841697070565303</v>
      </c>
      <c r="AEH224" s="115">
        <f t="shared" si="1532"/>
        <v>84.618765557988198</v>
      </c>
      <c r="AEI224" s="15">
        <f t="shared" si="1533"/>
        <v>8.3716620919520464E-4</v>
      </c>
      <c r="AEJ224" s="11"/>
      <c r="AEK224" s="11">
        <f t="shared" si="1756"/>
        <v>8.4549057377406218E-4</v>
      </c>
      <c r="AEL224" s="10">
        <f t="shared" si="1534"/>
        <v>84.660158662512742</v>
      </c>
      <c r="AEM224" s="9">
        <f t="shared" si="1087"/>
        <v>91.370348697265186</v>
      </c>
      <c r="AEN224" s="9">
        <f t="shared" si="1088"/>
        <v>77.713113000782414</v>
      </c>
      <c r="AEO224" s="115">
        <f t="shared" si="1535"/>
        <v>84.541730849023793</v>
      </c>
      <c r="AEP224" s="15">
        <f t="shared" si="1536"/>
        <v>8.4353406324049677E-4</v>
      </c>
      <c r="AEQ224" s="11"/>
      <c r="AER224" s="11">
        <f t="shared" si="1757"/>
        <v>8.5185121626386027E-4</v>
      </c>
      <c r="AES224" s="10">
        <f t="shared" si="1537"/>
        <v>84.582672985799519</v>
      </c>
      <c r="AET224" s="9">
        <f t="shared" si="1089"/>
        <v>91.344474169077074</v>
      </c>
      <c r="AEU224" s="9">
        <f t="shared" si="1090"/>
        <v>77.538251168693947</v>
      </c>
      <c r="AEV224" s="115">
        <f t="shared" si="1538"/>
        <v>84.441362668885517</v>
      </c>
      <c r="AEW224" s="15">
        <f t="shared" si="1539"/>
        <v>8.527362084346853E-4</v>
      </c>
      <c r="AEX224" s="11"/>
      <c r="AEY224" s="11">
        <f t="shared" si="1758"/>
        <v>8.610571079188179E-4</v>
      </c>
      <c r="AEZ224" s="10">
        <f t="shared" si="1540"/>
        <v>84.481761721674928</v>
      </c>
      <c r="AFA224" s="9">
        <f t="shared" si="1091"/>
        <v>91.318032029210926</v>
      </c>
      <c r="AFB224" s="9">
        <f t="shared" si="1092"/>
        <v>77.480296495904724</v>
      </c>
      <c r="AFC224" s="115">
        <f t="shared" si="1541"/>
        <v>84.399164262557832</v>
      </c>
      <c r="AFD224" s="15">
        <f t="shared" si="1542"/>
        <v>8.5468256826403549E-4</v>
      </c>
      <c r="AFE224" s="11"/>
      <c r="AFF224" s="11">
        <f t="shared" si="1759"/>
        <v>8.6297888072478708E-4</v>
      </c>
      <c r="AFG224" s="10">
        <f t="shared" si="1543"/>
        <v>84.439243797116475</v>
      </c>
      <c r="AFH224" s="9">
        <f t="shared" si="1093"/>
        <v>91.291469043874656</v>
      </c>
      <c r="AFI224" s="9">
        <f t="shared" si="1094"/>
        <v>78.190527247323047</v>
      </c>
      <c r="AFJ224" s="115">
        <f t="shared" si="1544"/>
        <v>84.740998145598851</v>
      </c>
      <c r="AFK224" s="15">
        <f t="shared" si="1545"/>
        <v>8.091747782289848E-4</v>
      </c>
      <c r="AFL224" s="11"/>
      <c r="AFM224" s="11">
        <f t="shared" si="1760"/>
        <v>8.1726657537730817E-4</v>
      </c>
      <c r="AFN224" s="10">
        <f t="shared" si="1546"/>
        <v>84.782215091439355</v>
      </c>
      <c r="AFO224" s="9">
        <f t="shared" si="1095"/>
        <v>91.267659456737746</v>
      </c>
      <c r="AFP224" s="9">
        <f t="shared" si="1096"/>
        <v>79.007422257127416</v>
      </c>
      <c r="AFQ224" s="115">
        <f t="shared" si="1547"/>
        <v>85.137540856932588</v>
      </c>
      <c r="AFR224" s="15">
        <f t="shared" si="1548"/>
        <v>7.5724897271436747E-4</v>
      </c>
      <c r="AFS224" s="11"/>
      <c r="AFT224" s="11">
        <f t="shared" si="1761"/>
        <v>7.6512590124165961E-4</v>
      </c>
      <c r="AFU224" s="10">
        <f t="shared" si="1549"/>
        <v>85.180018642016506</v>
      </c>
      <c r="AFV224" s="9">
        <f t="shared" si="1097"/>
        <v>91.246807607537164</v>
      </c>
      <c r="AFW224" s="9">
        <f t="shared" si="1098"/>
        <v>79.963059928005848</v>
      </c>
      <c r="AFX224" s="115">
        <f t="shared" si="1550"/>
        <v>85.604933767771513</v>
      </c>
      <c r="AFY224" s="15">
        <f t="shared" si="1551"/>
        <v>6.9693646212365217E-4</v>
      </c>
      <c r="AFZ224" s="11"/>
      <c r="AGA224" s="11">
        <f t="shared" si="1762"/>
        <v>7.0458662025143061E-4</v>
      </c>
      <c r="AGB224" s="10">
        <f t="shared" si="1552"/>
        <v>85.648811256139254</v>
      </c>
      <c r="AGC224" s="9">
        <f t="shared" si="1099"/>
        <v>91.22914505109793</v>
      </c>
      <c r="AGD224" s="9">
        <f t="shared" si="1100"/>
        <v>81.116239565847323</v>
      </c>
      <c r="AGE224" s="115">
        <f t="shared" si="1553"/>
        <v>86.17269230847262</v>
      </c>
      <c r="AGF224" s="15">
        <f t="shared" si="1554"/>
        <v>6.2461983118131917E-4</v>
      </c>
      <c r="AGG224" s="11"/>
      <c r="AGH224" s="11">
        <f t="shared" si="1763"/>
        <v>6.3202808613184371E-4</v>
      </c>
      <c r="AGI224" s="10">
        <f t="shared" si="1555"/>
        <v>86.218138176976055</v>
      </c>
      <c r="AGJ224" s="9">
        <f t="shared" si="1101"/>
        <v>91.21495778459041</v>
      </c>
      <c r="AGK224" s="9">
        <f t="shared" si="1102"/>
        <v>82.586922756106986</v>
      </c>
      <c r="AGL224" s="115">
        <f t="shared" si="1556"/>
        <v>86.900940270348698</v>
      </c>
      <c r="AGM224" s="15">
        <f t="shared" si="1557"/>
        <v>5.3290736186330202E-4</v>
      </c>
      <c r="AGN224" s="11"/>
      <c r="AGO224" s="11">
        <f t="shared" si="1764"/>
        <v>5.4005258430256462E-4</v>
      </c>
      <c r="AGP224" s="10">
        <f t="shared" si="1558"/>
        <v>86.948176922730312</v>
      </c>
      <c r="AGQ224" s="9">
        <f t="shared" si="1103"/>
        <v>91.204630868945785</v>
      </c>
      <c r="AGR224" s="9">
        <f t="shared" si="1104"/>
        <v>84.707910667497757</v>
      </c>
      <c r="AGS224" s="115">
        <f t="shared" si="1559"/>
        <v>87.956270768221771</v>
      </c>
      <c r="AGT224" s="15">
        <f t="shared" si="1560"/>
        <v>4.0126749739520257E-4</v>
      </c>
      <c r="AGU224" s="11"/>
      <c r="AGV224" s="11">
        <f t="shared" si="1765"/>
        <v>4.0811452959094489E-4</v>
      </c>
      <c r="AGW224" s="10">
        <f t="shared" si="1561"/>
        <v>88.005642561614223</v>
      </c>
      <c r="AGX224" s="9">
        <f t="shared" si="1105"/>
        <v>91.198775757625114</v>
      </c>
      <c r="AGY224" s="9">
        <f t="shared" si="1106"/>
        <v>89.27397756600331</v>
      </c>
      <c r="AGZ224" s="115">
        <f t="shared" si="1562"/>
        <v>90.236376661814205</v>
      </c>
      <c r="AHA224" s="15">
        <f t="shared" si="1563"/>
        <v>1.1888444159419864E-4</v>
      </c>
      <c r="AHB224" s="11"/>
      <c r="AHC224" s="11">
        <f t="shared" si="1766"/>
        <v>1.2538024848734902E-4</v>
      </c>
      <c r="AHD224" s="10">
        <f t="shared" si="1564"/>
        <v>90.288390189003394</v>
      </c>
      <c r="AHE224" s="9">
        <f t="shared" si="1107"/>
        <v>91.198261811928177</v>
      </c>
      <c r="AHF224" s="9">
        <f t="shared" si="1108"/>
        <v>89.357634838480735</v>
      </c>
      <c r="AHG224" s="115">
        <f t="shared" si="1565"/>
        <v>90.277948325204449</v>
      </c>
      <c r="AHH224" s="15">
        <f t="shared" si="1566"/>
        <v>1.1368563773282814E-4</v>
      </c>
      <c r="AHI224" s="11"/>
      <c r="AHJ224" s="11">
        <f t="shared" si="1767"/>
        <v>1.2017501016880755E-4</v>
      </c>
      <c r="AHK224" s="10">
        <f t="shared" si="1567"/>
        <v>90.329956242893033</v>
      </c>
      <c r="AHL224" s="9">
        <f t="shared" si="1109"/>
        <v>91.197791832991328</v>
      </c>
      <c r="AHM224" s="9">
        <f t="shared" si="1110"/>
        <v>89.442102129850753</v>
      </c>
      <c r="AHN224" s="115">
        <f t="shared" si="1568"/>
        <v>90.31994698142104</v>
      </c>
      <c r="AHO224" s="15">
        <f t="shared" si="1569"/>
        <v>1.0843951894753315E-4</v>
      </c>
      <c r="AHP224" s="11"/>
      <c r="AHQ224" s="11">
        <f t="shared" si="1768"/>
        <v>1.1492270950350159E-4</v>
      </c>
      <c r="AHR224" s="10">
        <f t="shared" si="1570"/>
        <v>90.371949757203126</v>
      </c>
      <c r="AHS224" s="9">
        <f t="shared" si="1111"/>
        <v>91.197364228405206</v>
      </c>
      <c r="AHT224" s="9">
        <f t="shared" si="1112"/>
        <v>89.527372503170753</v>
      </c>
      <c r="AHU224" s="115">
        <f t="shared" si="1571"/>
        <v>90.362368365787972</v>
      </c>
      <c r="AHV224" s="15">
        <f t="shared" si="1572"/>
        <v>1.0314641534141684E-4</v>
      </c>
      <c r="AHW224" s="11"/>
      <c r="AHX224" s="11">
        <f t="shared" si="1769"/>
        <v>1.0962368103708854E-4</v>
      </c>
      <c r="AHY224" s="10">
        <f t="shared" si="1573"/>
        <v>90.414366446622694</v>
      </c>
      <c r="AHZ224" s="9">
        <f t="shared" si="1113"/>
        <v>91.196977349127138</v>
      </c>
      <c r="AIA224" s="9">
        <f t="shared" si="1114"/>
        <v>89.613438926152895</v>
      </c>
      <c r="AIB224" s="115">
        <f t="shared" si="1574"/>
        <v>90.405208137640017</v>
      </c>
      <c r="AIC224" s="15">
        <f t="shared" si="1575"/>
        <v>9.7806659408603355E-5</v>
      </c>
      <c r="AID224" s="11"/>
      <c r="AIE224" s="11">
        <f t="shared" si="1770"/>
        <v>1.042782617072299E-4</v>
      </c>
      <c r="AIF224" s="10">
        <f t="shared" si="1576"/>
        <v>90.457201949878296</v>
      </c>
      <c r="AIG224" s="9">
        <f t="shared" si="1115"/>
        <v>91.196629489488544</v>
      </c>
      <c r="AIH224" s="9">
        <f t="shared" si="1116"/>
        <v>89.700294272592117</v>
      </c>
      <c r="AII224" s="115">
        <f t="shared" si="1577"/>
        <v>90.44846188104033</v>
      </c>
      <c r="AIJ224" s="15">
        <f t="shared" si="1578"/>
        <v>9.2420585946507134E-5</v>
      </c>
      <c r="AIK224" s="11"/>
      <c r="AIL224" s="11">
        <f t="shared" si="1771"/>
        <v>9.8886790755530406E-5</v>
      </c>
      <c r="AIM224" s="10">
        <f t="shared" si="1579"/>
        <v>90.500451830465806</v>
      </c>
      <c r="AIN224" s="9">
        <f t="shared" si="1117"/>
        <v>91.196318887218808</v>
      </c>
      <c r="AIO224" s="9">
        <f t="shared" si="1118"/>
        <v>89.787931323873636</v>
      </c>
      <c r="AIP224" s="115">
        <f t="shared" si="1580"/>
        <v>90.492125105546222</v>
      </c>
      <c r="AIQ224" s="15">
        <f t="shared" si="1581"/>
        <v>8.6988531964187545E-5</v>
      </c>
      <c r="AIR224" s="11"/>
      <c r="AIS224" s="11">
        <f t="shared" si="1772"/>
        <v>9.3449609635603141E-5</v>
      </c>
      <c r="AIT224" s="10">
        <f t="shared" si="1582"/>
        <v>90.544111577430186</v>
      </c>
      <c r="AIU224" s="9">
        <f t="shared" si="1119"/>
        <v>91.196043723485516</v>
      </c>
      <c r="AIV224" s="9">
        <f t="shared" si="1120"/>
        <v>89.876342770554331</v>
      </c>
      <c r="AIW224" s="115">
        <f t="shared" si="1583"/>
        <v>90.536193247019924</v>
      </c>
      <c r="AIX224" s="15">
        <f t="shared" si="1584"/>
        <v>8.1510836587164531E-5</v>
      </c>
      <c r="AIY224" s="11"/>
      <c r="AIZ224" s="11">
        <f t="shared" si="1773"/>
        <v>8.7967061917602522E-5</v>
      </c>
      <c r="AJA224" s="10">
        <f t="shared" si="1585"/>
        <v>90.588176606190373</v>
      </c>
      <c r="AJB224" s="9">
        <f t="shared" si="1121"/>
        <v>91.195802122950937</v>
      </c>
      <c r="AJC224" s="9">
        <f t="shared" si="1122"/>
        <v>89.965521214020001</v>
      </c>
      <c r="AJD224" s="115">
        <f t="shared" si="1586"/>
        <v>90.580661668485476</v>
      </c>
      <c r="AJE224" s="15">
        <f t="shared" si="1587"/>
        <v>7.5987840958546089E-5</v>
      </c>
      <c r="AJF224" s="11"/>
      <c r="AJG224" s="11">
        <f t="shared" si="1774"/>
        <v>8.2439493189088433E-5</v>
      </c>
      <c r="AJH224" s="10">
        <f t="shared" si="1588"/>
        <v>90.63264225941019</v>
      </c>
      <c r="AJI224" s="9">
        <f t="shared" si="1123"/>
        <v>91.19559215384453</v>
      </c>
      <c r="AJJ224" s="9">
        <f t="shared" si="1124"/>
        <v>90.05545916821626</v>
      </c>
      <c r="AJK224" s="115">
        <f t="shared" si="1589"/>
        <v>90.625525661030395</v>
      </c>
      <c r="AJL224" s="15">
        <f t="shared" si="1590"/>
        <v>7.0419888136602583E-5</v>
      </c>
      <c r="AJM224" s="11"/>
      <c r="AJN224" s="11">
        <f t="shared" si="1775"/>
        <v>7.6867250952358348E-5</v>
      </c>
      <c r="AJO224" s="10">
        <f t="shared" si="1591"/>
        <v>90.677503807914036</v>
      </c>
      <c r="AJP224" s="9">
        <f t="shared" si="1125"/>
        <v>91.195411828051206</v>
      </c>
      <c r="AJQ224" s="9">
        <f t="shared" si="1126"/>
        <v>90.146149061452206</v>
      </c>
      <c r="AJR224" s="115">
        <f t="shared" si="1592"/>
        <v>90.670780444751699</v>
      </c>
      <c r="AJS224" s="15">
        <f t="shared" si="1593"/>
        <v>6.4807322988807512E-5</v>
      </c>
      <c r="AJT224" s="11"/>
      <c r="AJU224" s="11">
        <f t="shared" si="1776"/>
        <v>7.1250684518277317E-5</v>
      </c>
      <c r="AJV224" s="10">
        <f t="shared" si="1594"/>
        <v>90.722756451646845</v>
      </c>
      <c r="AJW224" s="9">
        <f t="shared" si="1127"/>
        <v>91.195259101215299</v>
      </c>
      <c r="AJX224" s="9">
        <f t="shared" si="1128"/>
        <v>90.237583238274169</v>
      </c>
      <c r="AJY224" s="115">
        <f t="shared" si="1595"/>
        <v>90.716421169744734</v>
      </c>
      <c r="AJZ224" s="15">
        <f t="shared" si="1596"/>
        <v>5.915049208253216E-5</v>
      </c>
      <c r="AKA224" s="11"/>
      <c r="AKB224" s="11">
        <f t="shared" si="1777"/>
        <v>6.5590144896769158E-5</v>
      </c>
      <c r="AKC224" s="10">
        <f t="shared" si="1597"/>
        <v>90.768395320676831</v>
      </c>
      <c r="AKD224" s="9">
        <f t="shared" si="1129"/>
        <v>91.195131872859804</v>
      </c>
      <c r="AKE224" s="9">
        <f t="shared" si="1130"/>
        <v>90.329753961409708</v>
      </c>
      <c r="AKF224" s="115">
        <f t="shared" si="1598"/>
        <v>90.762442917134763</v>
      </c>
      <c r="AKG224" s="15">
        <f t="shared" si="1599"/>
        <v>5.344974357234362E-5</v>
      </c>
      <c r="AKH224" s="11"/>
      <c r="AKI224" s="11">
        <f t="shared" si="1778"/>
        <v>5.9885984683945805E-5</v>
      </c>
      <c r="AKJ224" s="10">
        <f t="shared" si="1600"/>
        <v>90.814415476240953</v>
      </c>
      <c r="AKK224" s="9">
        <f t="shared" si="1131"/>
        <v>91.195027986520813</v>
      </c>
      <c r="AKL224" s="9">
        <f t="shared" si="1132"/>
        <v>90.422653413780495</v>
      </c>
      <c r="AKM224" s="115">
        <f t="shared" si="1601"/>
        <v>90.808840700150654</v>
      </c>
      <c r="AKN224" s="15">
        <f t="shared" si="1602"/>
        <v>4.7705427083979637E-5</v>
      </c>
      <c r="AKO224" s="11"/>
      <c r="AKP224" s="11">
        <f t="shared" si="1779"/>
        <v>5.4138557945929518E-5</v>
      </c>
      <c r="AKQ224" s="10">
        <f t="shared" si="1603"/>
        <v>90.860811911832329</v>
      </c>
      <c r="AKR224" s="9">
        <f t="shared" si="1133"/>
        <v>91.194945229896689</v>
      </c>
      <c r="AKS224" s="9">
        <f t="shared" si="1134"/>
        <v>90.516273700579191</v>
      </c>
      <c r="AKT224" s="115">
        <f t="shared" si="1604"/>
        <v>90.855609465237933</v>
      </c>
      <c r="AKU224" s="15">
        <f t="shared" si="1605"/>
        <v>4.1917893595281299E-5</v>
      </c>
      <c r="AKV224" s="11"/>
      <c r="AKW224" s="11">
        <f t="shared" si="1780"/>
        <v>4.8348220099676683E-5</v>
      </c>
      <c r="AKX224" s="10">
        <f t="shared" si="1606"/>
        <v>90.907579554326944</v>
      </c>
      <c r="AKY224" s="9">
        <f t="shared" si="1135"/>
        <v>91.194881335011871</v>
      </c>
      <c r="AKZ224" s="9">
        <f t="shared" si="1136"/>
        <v>90.610606851413365</v>
      </c>
      <c r="ALA224" s="115">
        <f t="shared" si="1607"/>
        <v>90.902744093212618</v>
      </c>
      <c r="ALB224" s="15">
        <f t="shared" si="1608"/>
        <v>3.6087495313895627E-5</v>
      </c>
      <c r="ALC224" s="11"/>
      <c r="ALD224" s="11">
        <f t="shared" si="1781"/>
        <v>4.2515327790575128E-5</v>
      </c>
      <c r="ALE224" s="10">
        <f t="shared" si="1609"/>
        <v>90.954713265151071</v>
      </c>
      <c r="ALF224" s="9">
        <f t="shared" si="1137"/>
        <v>91.194833978394811</v>
      </c>
      <c r="ALG224" s="9">
        <f t="shared" si="1138"/>
        <v>90.705644822510905</v>
      </c>
      <c r="ALH224" s="115">
        <f t="shared" si="1610"/>
        <v>90.950239400452858</v>
      </c>
      <c r="ALI224" s="15">
        <f t="shared" si="1611"/>
        <v>3.0214585552053658E-5</v>
      </c>
      <c r="ALJ224" s="11"/>
      <c r="ALK224" s="11">
        <f t="shared" si="1782"/>
        <v>3.6640238767155436E-5</v>
      </c>
      <c r="ALL224" s="10">
        <f t="shared" si="1612"/>
        <v>91.002207841486438</v>
      </c>
      <c r="ALM224" s="9">
        <f t="shared" si="1139"/>
        <v>91.19480078126989</v>
      </c>
      <c r="ALN224" s="9">
        <f t="shared" si="1140"/>
        <v>90.801379498987885</v>
      </c>
      <c r="ALO224" s="115">
        <f t="shared" si="1613"/>
        <v>90.99809014012888</v>
      </c>
      <c r="ALP224" s="15">
        <f t="shared" si="1614"/>
        <v>2.4299518598343104E-5</v>
      </c>
      <c r="ALQ224" s="12"/>
      <c r="ALR224" s="11">
        <f t="shared" si="1783"/>
        <v>3.0723311752832043E-5</v>
      </c>
      <c r="ALS224" s="10">
        <f t="shared" si="1615"/>
        <v>91.050058017513436</v>
      </c>
      <c r="ALT224" s="9">
        <f t="shared" si="1141"/>
        <v>91.194779309762765</v>
      </c>
      <c r="ALU224" s="9">
        <f t="shared" si="1142"/>
        <v>90.897802697171286</v>
      </c>
      <c r="ALV224" s="115">
        <f t="shared" si="1616"/>
        <v>91.046291003467019</v>
      </c>
      <c r="ALW224" s="15">
        <f t="shared" si="1617"/>
        <v>1.834264958693039E-5</v>
      </c>
      <c r="ALX224" s="12"/>
      <c r="ALY224" s="11">
        <f t="shared" si="1784"/>
        <v>2.4764906315118273E-5</v>
      </c>
      <c r="ALZ224" s="10">
        <f t="shared" si="1618"/>
        <v>91.098258465688403</v>
      </c>
      <c r="AMA224" s="9">
        <f t="shared" si="1143"/>
        <v>91.194767075118989</v>
      </c>
      <c r="AMB224" s="9">
        <f t="shared" si="1144"/>
        <v>90.994906166985572</v>
      </c>
      <c r="AMC224" s="115">
        <f t="shared" si="1619"/>
        <v>91.094836621052281</v>
      </c>
      <c r="AMD224" s="15">
        <f t="shared" si="1620"/>
        <v>1.2344334363661471E-5</v>
      </c>
      <c r="AME224" s="12"/>
      <c r="AMF224" s="11">
        <f t="shared" si="1785"/>
        <v>1.8765382731744654E-5</v>
      </c>
      <c r="AMG224" s="10">
        <f t="shared" si="1621"/>
        <v>91.146803798059281</v>
      </c>
      <c r="AMH224" s="9">
        <f t="shared" si="1145"/>
        <v>91.194761533935349</v>
      </c>
      <c r="AMI224" s="9">
        <f t="shared" si="1146"/>
        <v>91.092681594386974</v>
      </c>
      <c r="AMJ224" s="115">
        <f t="shared" si="1622"/>
        <v>91.143721564161154</v>
      </c>
      <c r="AMK224" s="15">
        <f t="shared" si="1623"/>
        <v>6.3049293499981657E-6</v>
      </c>
      <c r="AML224" s="12"/>
      <c r="AMM224" s="11">
        <f t="shared" si="1786"/>
        <v>1.2725101854651469E-5</v>
      </c>
      <c r="AMN224" s="10">
        <f t="shared" si="1624"/>
        <v>91.19568856761137</v>
      </c>
      <c r="AMO224" s="9">
        <f t="shared" si="1147"/>
        <v>91.194760088403584</v>
      </c>
      <c r="AMP224" s="9">
        <f t="shared" si="1148"/>
        <v>91.191120603854756</v>
      </c>
      <c r="AMQ224" s="115">
        <f t="shared" si="1625"/>
        <v>91.192940346129177</v>
      </c>
      <c r="AMR224" s="15">
        <f t="shared" si="1626"/>
        <v>2.2479140418965462E-7</v>
      </c>
      <c r="AMS224" s="12"/>
      <c r="AMT224" s="11">
        <f t="shared" si="1787"/>
        <v>6.6444249712585563E-6</v>
      </c>
      <c r="AMU224" s="10">
        <f t="shared" si="1627"/>
        <v>91.244907269647598</v>
      </c>
      <c r="AMV224" s="9">
        <f t="shared" si="1149"/>
        <v>91.194760086566092</v>
      </c>
      <c r="AMW224" s="9">
        <f t="shared" si="1150"/>
        <v>91.290214760932159</v>
      </c>
      <c r="AMX224" s="115">
        <f t="shared" si="1628"/>
        <v>91.242487423749125</v>
      </c>
      <c r="AMY224" s="15">
        <f t="shared" si="1629"/>
        <v>-5.895722319857423E-6</v>
      </c>
      <c r="AMZ224" s="12"/>
      <c r="ANA224" s="11">
        <f t="shared" si="1788"/>
        <v>5.2371366343720354E-7</v>
      </c>
      <c r="ANB224" s="10">
        <f t="shared" si="1630"/>
        <v>91.294454343199462</v>
      </c>
      <c r="ANC224" s="9">
        <f t="shared" si="1151"/>
        <v>91.194761350549086</v>
      </c>
      <c r="AND224" s="9">
        <f t="shared" si="1152"/>
        <v>91.389953264119214</v>
      </c>
      <c r="ANE224" s="115">
        <f t="shared" si="1631"/>
        <v>91.292357307334157</v>
      </c>
      <c r="ANF224" s="15">
        <f t="shared" si="1632"/>
        <v>-1.2055955657843176E-5</v>
      </c>
      <c r="ANG224" s="12"/>
      <c r="ANH224" s="11">
        <f t="shared" si="1789"/>
        <v>-5.6366703356051706E-6</v>
      </c>
      <c r="ANI224" s="10">
        <f t="shared" si="1633"/>
        <v>91.344324172466514</v>
      </c>
      <c r="ANJ224" s="9">
        <f t="shared" si="1153"/>
        <v>91.194766635859196</v>
      </c>
      <c r="ANK224" s="9">
        <f t="shared" si="1154"/>
        <v>91.490322150724424</v>
      </c>
      <c r="ANL224" s="115">
        <f t="shared" si="1634"/>
        <v>91.342544393291803</v>
      </c>
      <c r="ANM224" s="15">
        <f t="shared" si="1635"/>
        <v>-1.8254876016498502E-5</v>
      </c>
      <c r="ANN224" s="12"/>
      <c r="ANO224" s="11">
        <f t="shared" si="1790"/>
        <v>-1.1836089067210799E-5</v>
      </c>
      <c r="ANP224" s="10">
        <f t="shared" si="1636"/>
        <v>91.394511162913972</v>
      </c>
      <c r="ANQ224" s="9">
        <f t="shared" si="1155"/>
        <v>91.194778753692248</v>
      </c>
      <c r="ANR224" s="9">
        <f t="shared" si="1156"/>
        <v>91.591307173217089</v>
      </c>
      <c r="ANS224" s="115">
        <f t="shared" si="1637"/>
        <v>91.393042963454661</v>
      </c>
      <c r="ANT224" s="15">
        <f t="shared" si="1638"/>
        <v>-2.4491429769953484E-5</v>
      </c>
      <c r="ANU224" s="12"/>
      <c r="ANV224" s="11">
        <f t="shared" si="1791"/>
        <v>-1.8073495634359727E-5</v>
      </c>
      <c r="ANW224" s="10">
        <f t="shared" si="1639"/>
        <v>91.445009613272248</v>
      </c>
      <c r="ANX224" s="9">
        <f t="shared" si="1157"/>
        <v>91.19480056569121</v>
      </c>
      <c r="ANY224" s="9">
        <f t="shared" si="1158"/>
        <v>91.692893805508334</v>
      </c>
      <c r="ANZ224" s="115">
        <f t="shared" si="1640"/>
        <v>91.443847185599765</v>
      </c>
      <c r="AOA224" s="15">
        <f t="shared" si="1641"/>
        <v>-3.0764542971441489E-5</v>
      </c>
      <c r="AOB224" s="12"/>
      <c r="AOC224" s="11">
        <f t="shared" si="1792"/>
        <v>-2.43478201948054E-5</v>
      </c>
      <c r="AOD224" s="10">
        <f t="shared" si="1642"/>
        <v>91.495813707894044</v>
      </c>
      <c r="AOE224" s="9">
        <f t="shared" si="1159"/>
        <v>91.194834982303959</v>
      </c>
      <c r="AOF224" s="9">
        <f t="shared" si="1160"/>
        <v>91.795067245950051</v>
      </c>
      <c r="AOG224" s="115">
        <f t="shared" si="1643"/>
        <v>91.494951114127005</v>
      </c>
      <c r="AOH224" s="15">
        <f t="shared" si="1644"/>
        <v>-3.7073121639968689E-5</v>
      </c>
      <c r="AOI224" s="12"/>
      <c r="AOJ224" s="11">
        <f t="shared" si="1875"/>
        <v>-3.065797270577268E-5</v>
      </c>
      <c r="AOK224" s="10">
        <f t="shared" si="1876"/>
        <v>91.546917517406513</v>
      </c>
      <c r="AOL224" s="9">
        <f t="shared" si="1161"/>
        <v>91.194884961066862</v>
      </c>
      <c r="AOM224" s="9">
        <f t="shared" si="1162"/>
        <v>91.897812420722488</v>
      </c>
      <c r="AON224" s="115">
        <f t="shared" si="1646"/>
        <v>91.546348690894675</v>
      </c>
      <c r="AOO224" s="15">
        <f t="shared" si="1877"/>
        <v>-4.3416052075555401E-5</v>
      </c>
      <c r="AOP224" s="12"/>
      <c r="AOQ224" s="11">
        <f t="shared" si="1794"/>
        <v>-3.7002843233286794E-5</v>
      </c>
      <c r="AOR224" s="10">
        <f t="shared" si="1648"/>
        <v>91.598314999520738</v>
      </c>
      <c r="AOS224" s="9">
        <f t="shared" si="1163"/>
        <v>91.194953504814961</v>
      </c>
      <c r="AOT224" s="9">
        <f t="shared" si="1164"/>
        <v>92.001113987612484</v>
      </c>
      <c r="AOU224" s="115">
        <f t="shared" si="1649"/>
        <v>91.59803374621373</v>
      </c>
      <c r="AOV224" s="15">
        <f t="shared" si="1650"/>
        <v>-4.9792201203151017E-5</v>
      </c>
      <c r="AOW224" s="12"/>
      <c r="AOX224" s="11">
        <f t="shared" si="1878"/>
        <v>-4.3381302290258394E-5</v>
      </c>
      <c r="AOY224" s="10">
        <f t="shared" si="1879"/>
        <v>91.649999999999991</v>
      </c>
      <c r="AOZ224" s="9">
        <f t="shared" si="1165"/>
        <v>91.195043659819916</v>
      </c>
      <c r="APA224" s="9"/>
      <c r="APB224" s="97">
        <f t="shared" si="1652"/>
        <v>91.649999999999991</v>
      </c>
      <c r="APC224" s="15">
        <f t="shared" si="1880"/>
        <v>-5.6200416944983839E-5</v>
      </c>
      <c r="APD224" s="11"/>
      <c r="APE224" s="11"/>
    </row>
    <row r="225" spans="1:1097" x14ac:dyDescent="0.2">
      <c r="A225" s="183"/>
      <c r="B225" s="183"/>
      <c r="C225" s="1">
        <f t="shared" si="1654"/>
        <v>180</v>
      </c>
      <c r="D225" s="1">
        <f t="shared" si="1655"/>
        <v>6024.5844021139956</v>
      </c>
      <c r="E225" s="1">
        <f t="shared" si="1656"/>
        <v>-16317921.817764627</v>
      </c>
      <c r="F225" s="2">
        <f t="shared" si="1657"/>
        <v>113.16</v>
      </c>
      <c r="G225" s="8">
        <f t="shared" si="1658"/>
        <v>1.9810000000000001E-3</v>
      </c>
      <c r="H225" s="6">
        <f t="shared" si="1659"/>
        <v>0.14400020254000001</v>
      </c>
      <c r="I225" s="2">
        <f t="shared" si="1660"/>
        <v>3500</v>
      </c>
      <c r="J225" s="3">
        <f t="shared" si="1818"/>
        <v>58.333333333333336</v>
      </c>
      <c r="K225" s="3">
        <f t="shared" si="1819"/>
        <v>366.52</v>
      </c>
      <c r="L225" s="1">
        <f t="shared" si="1661"/>
        <v>0.82</v>
      </c>
      <c r="M225" s="1">
        <f t="shared" si="1662"/>
        <v>0.66</v>
      </c>
      <c r="N225" s="1">
        <f t="shared" si="1820"/>
        <v>0.54120000000000001</v>
      </c>
      <c r="O225" s="3">
        <f t="shared" si="1167"/>
        <v>7.5227878787878781</v>
      </c>
      <c r="P225" s="40">
        <f t="shared" si="1821"/>
        <v>570.9796</v>
      </c>
      <c r="Q225" s="1">
        <f t="shared" si="1663"/>
        <v>21.51</v>
      </c>
      <c r="R225" s="1">
        <f t="shared" si="1664"/>
        <v>151</v>
      </c>
      <c r="S225" s="2">
        <f t="shared" si="1665"/>
        <v>12587.54</v>
      </c>
      <c r="T225" s="1">
        <f t="shared" si="1881"/>
        <v>83.916933333333333</v>
      </c>
      <c r="U225" s="7">
        <f t="shared" si="1666"/>
        <v>9.1849501318337995E-2</v>
      </c>
      <c r="V225" s="7">
        <f t="shared" si="1822"/>
        <v>6.6258942829124593E-3</v>
      </c>
      <c r="W225" s="159">
        <f t="shared" si="1667"/>
        <v>3.4283282369456214E-2</v>
      </c>
      <c r="X225" s="40">
        <f t="shared" si="1823"/>
        <v>8095.2484858865882</v>
      </c>
      <c r="Y225" s="1">
        <f t="shared" si="1668"/>
        <v>0</v>
      </c>
      <c r="Z225" s="1">
        <f t="shared" si="1669"/>
        <v>113.16</v>
      </c>
      <c r="AA225" s="1">
        <f t="shared" si="1670"/>
        <v>91.649999999999991</v>
      </c>
      <c r="AB225" s="6">
        <f t="shared" si="1882"/>
        <v>0.2895550479995273</v>
      </c>
      <c r="AC225" s="1">
        <f t="shared" si="1671"/>
        <v>526.19133708825245</v>
      </c>
      <c r="AD225" s="40">
        <f t="shared" si="1824"/>
        <v>36363.626619283568</v>
      </c>
      <c r="AE225" s="1">
        <f t="shared" si="1825"/>
        <v>0.15947988387208822</v>
      </c>
      <c r="AF225" s="2">
        <f t="shared" si="1801"/>
        <v>40</v>
      </c>
      <c r="AG225" s="10">
        <f t="shared" si="1826"/>
        <v>6.379195354883529</v>
      </c>
      <c r="AH225" s="12">
        <f t="shared" si="1827"/>
        <v>0.35123110858347228</v>
      </c>
      <c r="AI225" s="43">
        <f t="shared" si="1828"/>
        <v>-1.7036062284341981E-5</v>
      </c>
      <c r="AJ225" s="93">
        <f t="shared" si="1883"/>
        <v>4.2925816336635639E-6</v>
      </c>
      <c r="AK225" s="43">
        <f t="shared" si="1829"/>
        <v>0</v>
      </c>
      <c r="AL225" s="43">
        <f t="shared" si="1884"/>
        <v>3.6642086500672305E-4</v>
      </c>
      <c r="AM225" s="43"/>
      <c r="AN225" s="43">
        <f t="shared" si="1830"/>
        <v>0</v>
      </c>
      <c r="AO225" s="10">
        <f t="shared" si="1831"/>
        <v>92.389847427574637</v>
      </c>
      <c r="AP225" s="9"/>
      <c r="AQ225" s="9">
        <f t="shared" si="1832"/>
        <v>92.251403989113868</v>
      </c>
      <c r="AR225" s="104">
        <f t="shared" si="1171"/>
        <v>92.251403989113868</v>
      </c>
      <c r="AS225" s="15">
        <f t="shared" si="1833"/>
        <v>0</v>
      </c>
      <c r="AT225" s="49"/>
      <c r="AU225" s="11">
        <f t="shared" si="1834"/>
        <v>8.5510715106818924E-6</v>
      </c>
      <c r="AV225" s="10">
        <f t="shared" si="1835"/>
        <v>92.320624378875081</v>
      </c>
      <c r="AW225" s="9">
        <f t="shared" si="1836"/>
        <v>92.251403989113868</v>
      </c>
      <c r="AX225" s="9">
        <f t="shared" si="1837"/>
        <v>92.113119876272933</v>
      </c>
      <c r="AY225" s="97">
        <f t="shared" si="1175"/>
        <v>92.182261932693393</v>
      </c>
      <c r="AZ225" s="15">
        <f t="shared" si="1176"/>
        <v>8.5410665949313805E-6</v>
      </c>
      <c r="BA225" s="49"/>
      <c r="BB225" s="11">
        <f t="shared" si="1838"/>
        <v>1.709246581906474E-5</v>
      </c>
      <c r="BC225" s="10">
        <f t="shared" si="1839"/>
        <v>92.251477010594442</v>
      </c>
      <c r="BD225" s="9">
        <f t="shared" si="1840"/>
        <v>92.251401336393897</v>
      </c>
      <c r="BE225" s="9">
        <f t="shared" si="1841"/>
        <v>91.974994292623663</v>
      </c>
      <c r="BF225" s="97">
        <f t="shared" si="1179"/>
        <v>92.11319781450878</v>
      </c>
      <c r="BG225" s="15">
        <f t="shared" si="1842"/>
        <v>1.707217784927342E-5</v>
      </c>
      <c r="BH225" s="49"/>
      <c r="BI225" s="11">
        <f t="shared" si="1843"/>
        <v>2.5623903256718294E-5</v>
      </c>
      <c r="BJ225" s="10">
        <f t="shared" si="1844"/>
        <v>92.182402280874499</v>
      </c>
      <c r="BK225" s="9">
        <f t="shared" si="1845"/>
        <v>92.251390737878324</v>
      </c>
      <c r="BL225" s="9">
        <f t="shared" si="1846"/>
        <v>91.837026421706071</v>
      </c>
      <c r="BM225" s="97">
        <f t="shared" si="1184"/>
        <v>92.044208579792198</v>
      </c>
      <c r="BN225" s="15">
        <f t="shared" si="1847"/>
        <v>2.5593057266535078E-5</v>
      </c>
      <c r="BO225" s="49"/>
      <c r="BP225" s="11">
        <f t="shared" si="1848"/>
        <v>3.4145106497336814E-5</v>
      </c>
      <c r="BQ225" s="10">
        <f t="shared" si="1849"/>
        <v>92.113397147452332</v>
      </c>
      <c r="BR225" s="9">
        <f t="shared" si="1850"/>
        <v>92.251366919536338</v>
      </c>
      <c r="BS225" s="9">
        <f t="shared" si="1851"/>
        <v>91.699215427301922</v>
      </c>
      <c r="BT225" s="97">
        <f t="shared" si="1189"/>
        <v>91.975291173419123</v>
      </c>
      <c r="BU225" s="15">
        <f t="shared" si="1852"/>
        <v>3.4103430746879546E-5</v>
      </c>
      <c r="BV225" s="12"/>
      <c r="BW225" s="11">
        <f t="shared" si="1853"/>
        <v>4.2655800581617354E-5</v>
      </c>
      <c r="BX225" s="10">
        <f t="shared" si="1854"/>
        <v>92.044458568125975</v>
      </c>
      <c r="BY225" s="9">
        <f t="shared" si="1855"/>
        <v>92.251324627038997</v>
      </c>
      <c r="BZ225" s="9">
        <f t="shared" si="1856"/>
        <v>91.561560453714648</v>
      </c>
      <c r="CA225" s="97">
        <f t="shared" si="1194"/>
        <v>91.906442540376815</v>
      </c>
      <c r="CB225" s="15">
        <f t="shared" si="1857"/>
        <v>4.2603026610419142E-5</v>
      </c>
      <c r="CC225" s="12"/>
      <c r="CD225" s="11">
        <f t="shared" si="1858"/>
        <v>5.1155712941188427E-5</v>
      </c>
      <c r="CE225" s="10">
        <f t="shared" si="1859"/>
        <v>91.975583501218424</v>
      </c>
      <c r="CF225" s="9">
        <f t="shared" si="1860"/>
        <v>92.251258626406639</v>
      </c>
      <c r="CG225" s="9">
        <f t="shared" si="1861"/>
        <v>91.424060626050533</v>
      </c>
      <c r="CH225" s="97">
        <f t="shared" si="1199"/>
        <v>91.837659626228586</v>
      </c>
      <c r="CI225" s="15">
        <f t="shared" si="1862"/>
        <v>5.1091575619837883E-5</v>
      </c>
      <c r="CJ225" s="12"/>
      <c r="CK225" s="11">
        <f t="shared" si="1863"/>
        <v>5.9644573421859238E-5</v>
      </c>
      <c r="CL225" s="10">
        <f t="shared" si="1864"/>
        <v>91.906768906037541</v>
      </c>
      <c r="CM225" s="9">
        <f t="shared" si="1865"/>
        <v>92.251163704646643</v>
      </c>
      <c r="CN225" s="9">
        <f t="shared" si="1866"/>
        <v>91.286715050508036</v>
      </c>
      <c r="CO225" s="97">
        <f t="shared" si="1204"/>
        <v>91.76893937757734</v>
      </c>
      <c r="CP225" s="15">
        <f t="shared" si="1867"/>
        <v>5.9568811001913381E-5</v>
      </c>
      <c r="CQ225" s="12"/>
      <c r="CR225" s="11">
        <f t="shared" si="1868"/>
        <v>6.8122114305799888E-5</v>
      </c>
      <c r="CS225" s="10">
        <f t="shared" si="1869"/>
        <v>91.83801174333513</v>
      </c>
      <c r="CT225" s="9">
        <f t="shared" si="1870"/>
        <v>92.251034670381429</v>
      </c>
      <c r="CU225" s="9">
        <f t="shared" si="882"/>
        <v>91.149522814668117</v>
      </c>
      <c r="CV225" s="97">
        <f t="shared" si="1208"/>
        <v>91.700278742524773</v>
      </c>
      <c r="CW225" s="15">
        <f t="shared" si="1871"/>
        <v>6.8034468468368149E-5</v>
      </c>
      <c r="CX225" s="12"/>
      <c r="CY225" s="11">
        <f t="shared" si="1210"/>
        <v>7.6588070333050981E-5</v>
      </c>
      <c r="CZ225" s="10">
        <f t="shared" si="1211"/>
        <v>91.769308975761618</v>
      </c>
      <c r="DA225" s="9">
        <f t="shared" si="883"/>
        <v>92.250866354466538</v>
      </c>
      <c r="DB225" s="9">
        <f t="shared" si="884"/>
        <v>91.012482987789767</v>
      </c>
      <c r="DC225" s="97">
        <f t="shared" si="1212"/>
        <v>91.631674671128152</v>
      </c>
      <c r="DD225" s="15">
        <f t="shared" si="1213"/>
        <v>7.6488286235795771E-5</v>
      </c>
      <c r="DE225" s="12"/>
      <c r="DF225" s="11">
        <f t="shared" si="1214"/>
        <v>8.5042178722120385E-5</v>
      </c>
      <c r="DG225" s="10">
        <f t="shared" si="1215"/>
        <v>91.700657568318377</v>
      </c>
      <c r="DH225" s="9">
        <f t="shared" si="885"/>
        <v>92.250653610598775</v>
      </c>
      <c r="DI225" s="9">
        <f t="shared" si="886"/>
        <v>90.875594621109556</v>
      </c>
      <c r="DJ225" s="97">
        <f t="shared" si="1216"/>
        <v>91.563124115854166</v>
      </c>
      <c r="DK225" s="15">
        <f t="shared" si="1217"/>
        <v>8.4930005044719933E-5</v>
      </c>
      <c r="DL225" s="12"/>
      <c r="DM225" s="11">
        <f t="shared" si="1218"/>
        <v>9.3484179189719813E-5</v>
      </c>
      <c r="DN225" s="10">
        <f t="shared" si="1219"/>
        <v>91.632054488807057</v>
      </c>
      <c r="DO225" s="9">
        <f t="shared" si="887"/>
        <v>92.250391315914271</v>
      </c>
      <c r="DP225" s="9">
        <f t="shared" si="888"/>
        <v>90.738856748143789</v>
      </c>
      <c r="DQ225" s="97">
        <f t="shared" si="1220"/>
        <v>91.494624032029037</v>
      </c>
      <c r="DR225" s="15">
        <f t="shared" si="1221"/>
        <v>9.3359368177870419E-5</v>
      </c>
      <c r="DS225" s="12"/>
      <c r="DT225" s="11">
        <f t="shared" si="1222"/>
        <v>1.0191381396972907E-4</v>
      </c>
      <c r="DU225" s="10">
        <f t="shared" si="1223"/>
        <v>91.563496708275181</v>
      </c>
      <c r="DV225" s="9">
        <f t="shared" si="889"/>
        <v>92.250074371576417</v>
      </c>
      <c r="DW225" s="9">
        <f t="shared" si="890"/>
        <v>90.602268384995128</v>
      </c>
      <c r="DX225" s="97">
        <f t="shared" si="1224"/>
        <v>91.426171378285773</v>
      </c>
      <c r="DY225" s="15">
        <f t="shared" si="1225"/>
        <v>1.0177612147756219E-4</v>
      </c>
      <c r="DZ225" s="12"/>
      <c r="EA225" s="11">
        <f t="shared" si="1226"/>
        <v>1.1033082783126843E-4</v>
      </c>
      <c r="EB225" s="10">
        <f t="shared" si="1227"/>
        <v>91.494981201458884</v>
      </c>
      <c r="EC225" s="9">
        <f t="shared" si="891"/>
        <v>92.249697703353604</v>
      </c>
      <c r="ED225" s="9">
        <f t="shared" si="892"/>
        <v>90.465828530661753</v>
      </c>
      <c r="EE225" s="97">
        <f t="shared" si="1228"/>
        <v>91.357763117007678</v>
      </c>
      <c r="EF225" s="15">
        <f t="shared" si="1229"/>
        <v>1.1018001336227559E-4</v>
      </c>
      <c r="EG225" s="12"/>
      <c r="EH225" s="11">
        <f t="shared" si="1230"/>
        <v>1.1873496809598633E-4</v>
      </c>
      <c r="EI225" s="10">
        <f t="shared" si="1231"/>
        <v>91.426504947221815</v>
      </c>
      <c r="EJ225" s="9">
        <f t="shared" si="893"/>
        <v>92.249256262186648</v>
      </c>
      <c r="EK225" s="9">
        <f t="shared" si="894"/>
        <v>90.329536167350767</v>
      </c>
      <c r="EL225" s="97">
        <f t="shared" si="1232"/>
        <v>91.289396214768715</v>
      </c>
      <c r="EM225" s="15">
        <f t="shared" si="1233"/>
        <v>1.1857079484235376E-4</v>
      </c>
      <c r="EN225" s="12"/>
      <c r="EO225" s="11">
        <f t="shared" si="1234"/>
        <v>1.2712598465446423E-4</v>
      </c>
      <c r="EP225" s="10">
        <f t="shared" si="1235"/>
        <v>91.358064928990984</v>
      </c>
      <c r="EQ225" s="9">
        <f t="shared" si="895"/>
        <v>92.248745024745844</v>
      </c>
      <c r="ER225" s="9">
        <f t="shared" si="896"/>
        <v>90.193390260792683</v>
      </c>
      <c r="ES225" s="97">
        <f t="shared" si="1236"/>
        <v>91.22106764276927</v>
      </c>
      <c r="ET225" s="15">
        <f t="shared" si="1237"/>
        <v>1.2694821953498353E-4</v>
      </c>
      <c r="EU225" s="12"/>
      <c r="EV225" s="11">
        <f t="shared" si="1238"/>
        <v>1.3550362998191378E-4</v>
      </c>
      <c r="EW225" s="10">
        <f t="shared" si="1239"/>
        <v>91.289658135187977</v>
      </c>
      <c r="EX225" s="9">
        <f t="shared" si="897"/>
        <v>92.248158993977682</v>
      </c>
      <c r="EY225" s="9">
        <f t="shared" si="898"/>
        <v>90.057389760561321</v>
      </c>
      <c r="EZ225" s="97">
        <f t="shared" si="1240"/>
        <v>91.152774377269509</v>
      </c>
      <c r="FA225" s="15">
        <f t="shared" si="1241"/>
        <v>1.3531204367820063E-4</v>
      </c>
      <c r="FB225" s="12"/>
      <c r="FC225" s="11">
        <f t="shared" si="1242"/>
        <v>1.4386765915290343E-4</v>
      </c>
      <c r="FD225" s="10">
        <f t="shared" si="1243"/>
        <v>91.221281559657683</v>
      </c>
      <c r="FE225" s="9">
        <f t="shared" si="899"/>
        <v>92.247493199641028</v>
      </c>
      <c r="FF225" s="9">
        <f t="shared" si="900"/>
        <v>89.921533600393531</v>
      </c>
      <c r="FG225" s="97">
        <f t="shared" si="1244"/>
        <v>91.084513400017272</v>
      </c>
      <c r="FH225" s="15">
        <f t="shared" si="1245"/>
        <v>1.4366202614426437E-4</v>
      </c>
      <c r="FI225" s="12"/>
      <c r="FJ225" s="11">
        <f t="shared" si="1246"/>
        <v>1.5221782985546344E-4</v>
      </c>
      <c r="FK225" s="10">
        <f t="shared" si="1247"/>
        <v>91.152932202091662</v>
      </c>
      <c r="FL225" s="9">
        <f t="shared" si="901"/>
        <v>92.246742698832833</v>
      </c>
      <c r="FM225" s="9">
        <f t="shared" si="902"/>
        <v>89.785820698513533</v>
      </c>
      <c r="FN225" s="97">
        <f t="shared" si="1248"/>
        <v>91.016281698673183</v>
      </c>
      <c r="FO225" s="15">
        <f t="shared" si="1249"/>
        <v>1.5199792845208636E-4</v>
      </c>
      <c r="FP225" s="12"/>
      <c r="FQ225" s="11">
        <f t="shared" si="1250"/>
        <v>1.6055390240425366E-4</v>
      </c>
      <c r="FR225" s="10">
        <f t="shared" si="1251"/>
        <v>91.084607068448577</v>
      </c>
      <c r="FS225" s="9">
        <f t="shared" si="903"/>
        <v>92.245902576503283</v>
      </c>
      <c r="FT225" s="9">
        <f t="shared" si="904"/>
        <v>89.650249957959232</v>
      </c>
      <c r="FU225" s="97">
        <f t="shared" si="1252"/>
        <v>90.948076267231258</v>
      </c>
      <c r="FV225" s="15">
        <f t="shared" si="1253"/>
        <v>1.6031951477890775E-4</v>
      </c>
      <c r="FW225" s="12"/>
      <c r="FX225" s="11">
        <f t="shared" si="1254"/>
        <v>1.6887563975296043E-4</v>
      </c>
      <c r="FY225" s="10">
        <f t="shared" si="1255"/>
        <v>91.016303171370339</v>
      </c>
      <c r="FZ225" s="9">
        <f t="shared" si="905"/>
        <v>92.244967945960326</v>
      </c>
      <c r="GA225" s="9">
        <f t="shared" si="906"/>
        <v>89.514820266909766</v>
      </c>
      <c r="GB225" s="97">
        <f t="shared" si="1256"/>
        <v>90.879894106435046</v>
      </c>
      <c r="GC225" s="15">
        <f t="shared" si="1257"/>
        <v>1.686265519712182E-4</v>
      </c>
      <c r="GD225" s="12"/>
      <c r="GE225" s="11">
        <f t="shared" si="1258"/>
        <v>1.7718280750597752E-4</v>
      </c>
      <c r="GF225" s="10">
        <f t="shared" si="1259"/>
        <v>90.948017530593546</v>
      </c>
      <c r="GG225" s="9">
        <f t="shared" si="907"/>
        <v>92.243933949363594</v>
      </c>
      <c r="GH225" s="9">
        <f t="shared" si="908"/>
        <v>89.379530499016113</v>
      </c>
      <c r="GI225" s="97">
        <f t="shared" si="1260"/>
        <v>90.811732224189853</v>
      </c>
      <c r="GJ225" s="15">
        <f t="shared" si="1261"/>
        <v>1.7691880955484797E-4</v>
      </c>
      <c r="GK225" s="12"/>
      <c r="GL225" s="11">
        <f t="shared" si="1872"/>
        <v>1.8547517392923196E-4</v>
      </c>
      <c r="GM225" s="10">
        <f t="shared" si="1873"/>
        <v>90.87974717335716</v>
      </c>
      <c r="GN225" s="9">
        <f t="shared" si="909"/>
        <v>92.242795758207706</v>
      </c>
      <c r="GO225" s="9">
        <f t="shared" si="1885"/>
        <v>89.244379513733136</v>
      </c>
      <c r="GP225" s="115">
        <f t="shared" si="1264"/>
        <v>90.743587635970414</v>
      </c>
      <c r="GQ225" s="15">
        <f t="shared" si="1874"/>
        <v>1.8519605974431051E-4</v>
      </c>
      <c r="GR225" s="12"/>
      <c r="GS225" s="11">
        <f t="shared" si="1266"/>
        <v>1.9375250996027615E-4</v>
      </c>
      <c r="GT225" s="10">
        <f t="shared" si="1267"/>
        <v>90.811489134805555</v>
      </c>
      <c r="GU225" s="9">
        <f t="shared" si="911"/>
        <v>92.24154857379483</v>
      </c>
      <c r="GV225" s="9">
        <f t="shared" si="1886"/>
        <v>89.109366156653337</v>
      </c>
      <c r="GW225" s="115">
        <f t="shared" si="1268"/>
        <v>90.675457365224077</v>
      </c>
      <c r="GX225" s="15">
        <f t="shared" si="1269"/>
        <v>1.9345807745137252E-4</v>
      </c>
      <c r="GY225" s="12"/>
      <c r="GZ225" s="11">
        <f t="shared" si="1270"/>
        <v>2.0201458921761289E-4</v>
      </c>
      <c r="HA225" s="10">
        <f t="shared" si="1271"/>
        <v>90.743240458387092</v>
      </c>
      <c r="HB225" s="9">
        <f t="shared" si="913"/>
        <v>92.240187627696571</v>
      </c>
      <c r="HC225" s="9">
        <f t="shared" si="914"/>
        <v>88.974489259842713</v>
      </c>
      <c r="HD225" s="97">
        <f t="shared" si="1272"/>
        <v>90.607338443769635</v>
      </c>
      <c r="HE225" s="15">
        <f t="shared" si="1273"/>
        <v>2.0170464029284298E-4</v>
      </c>
      <c r="HF225" s="12"/>
      <c r="HG225" s="11">
        <f t="shared" si="1274"/>
        <v>2.1026118800923207E-4</v>
      </c>
      <c r="HH225" s="10">
        <f t="shared" si="1275"/>
        <v>90.674998196248396</v>
      </c>
      <c r="HI225" s="9">
        <f t="shared" si="915"/>
        <v>92.238708182205173</v>
      </c>
      <c r="HJ225" s="9">
        <f t="shared" si="916"/>
        <v>88.839747642177301</v>
      </c>
      <c r="HK225" s="97">
        <f t="shared" si="1276"/>
        <v>90.539227912191237</v>
      </c>
      <c r="HL225" s="15">
        <f t="shared" si="1277"/>
        <v>2.0993552859765115E-4</v>
      </c>
      <c r="HM225" s="12"/>
      <c r="HN225" s="11">
        <f t="shared" si="1278"/>
        <v>2.1849208534044715E-4</v>
      </c>
      <c r="HO225" s="10">
        <f t="shared" si="1279"/>
        <v>90.606759409623621</v>
      </c>
      <c r="HP225" s="9">
        <f t="shared" si="917"/>
        <v>92.237105530774002</v>
      </c>
      <c r="HQ225" s="9">
        <f t="shared" si="1887"/>
        <v>88.705140109680954</v>
      </c>
      <c r="HR225" s="115">
        <f t="shared" si="1280"/>
        <v>90.471122820227478</v>
      </c>
      <c r="HS225" s="15">
        <f t="shared" si="1281"/>
        <v>2.181505254131942E-4</v>
      </c>
      <c r="HT225" s="12"/>
      <c r="HU225" s="11">
        <f t="shared" si="1672"/>
        <v>2.267070629209924E-4</v>
      </c>
      <c r="HV225" s="10">
        <f t="shared" si="1282"/>
        <v>90.538521169218981</v>
      </c>
      <c r="HW225" s="9">
        <f t="shared" si="1888"/>
        <v>92.235374998447256</v>
      </c>
      <c r="HX225" s="9">
        <f t="shared" si="920"/>
        <v>88.570665455865054</v>
      </c>
      <c r="HY225" s="115">
        <f t="shared" si="1283"/>
        <v>90.403020227156162</v>
      </c>
      <c r="HZ225" s="15">
        <f t="shared" si="1284"/>
        <v>2.2634941651088984E-4</v>
      </c>
      <c r="IA225" s="12"/>
      <c r="IB225" s="11">
        <f t="shared" si="1673"/>
        <v>2.3490590517134081E-4</v>
      </c>
      <c r="IC225" s="10">
        <f t="shared" si="1285"/>
        <v>90.470280555592893</v>
      </c>
      <c r="ID225" s="9">
        <f t="shared" si="1889"/>
        <v>92.233511942279051</v>
      </c>
      <c r="IE225" s="9">
        <f t="shared" si="922"/>
        <v>88.436322462069242</v>
      </c>
      <c r="IF225" s="115">
        <f t="shared" si="1286"/>
        <v>90.334917202174154</v>
      </c>
      <c r="IG225" s="15">
        <f t="shared" si="1287"/>
        <v>2.3453199039102308E-4</v>
      </c>
      <c r="IH225" s="12"/>
      <c r="II225" s="11">
        <f t="shared" si="1674"/>
        <v>2.4308839922829691E-4</v>
      </c>
      <c r="IJ225" s="10">
        <f t="shared" si="1288"/>
        <v>90.402034659531267</v>
      </c>
      <c r="IK225" s="9">
        <f t="shared" si="1890"/>
        <v>92.231511751741706</v>
      </c>
      <c r="IL225" s="9">
        <f t="shared" si="924"/>
        <v>88.302109897801245</v>
      </c>
      <c r="IM225" s="115">
        <f t="shared" si="1289"/>
        <v>90.266810824771483</v>
      </c>
      <c r="IN225" s="15">
        <f t="shared" si="1290"/>
        <v>2.4269803828696812E-4</v>
      </c>
      <c r="IO225" s="12"/>
      <c r="IP225" s="11">
        <f t="shared" si="1675"/>
        <v>2.5125433494998237E-4</v>
      </c>
      <c r="IQ225" s="10">
        <f t="shared" si="1291"/>
        <v>90.333780582417006</v>
      </c>
      <c r="IR225" s="9">
        <f t="shared" si="1891"/>
        <v>92.229369849123373</v>
      </c>
      <c r="IS225" s="9">
        <f t="shared" si="926"/>
        <v>88.16802652107917</v>
      </c>
      <c r="IT225" s="115">
        <f t="shared" si="1292"/>
        <v>90.198698185101279</v>
      </c>
      <c r="IU225" s="15">
        <f t="shared" si="1293"/>
        <v>2.5084735416860965E-4</v>
      </c>
      <c r="IV225" s="12"/>
      <c r="IW225" s="11">
        <f t="shared" si="1676"/>
        <v>2.5940350492001217E-4</v>
      </c>
      <c r="IX225" s="10">
        <f t="shared" si="1294"/>
        <v>90.265515436595365</v>
      </c>
      <c r="IY225" s="9">
        <f t="shared" si="1892"/>
        <v>92.227081689914954</v>
      </c>
      <c r="IZ225" s="9">
        <f t="shared" si="928"/>
        <v>88.034071078774346</v>
      </c>
      <c r="JA225" s="115">
        <f t="shared" si="1295"/>
        <v>90.13057638434465</v>
      </c>
      <c r="JB225" s="15">
        <f t="shared" si="1296"/>
        <v>2.5897973474506573E-4</v>
      </c>
      <c r="JC225" s="12"/>
      <c r="JD225" s="11">
        <f t="shared" si="1677"/>
        <v>2.6753570445096339E-4</v>
      </c>
      <c r="JE225" s="10">
        <f t="shared" si="1297"/>
        <v>90.197236345734296</v>
      </c>
      <c r="JF225" s="9">
        <f t="shared" si="1893"/>
        <v>92.224642763186381</v>
      </c>
      <c r="JG225" s="9">
        <f t="shared" si="930"/>
        <v>87.900242306953075</v>
      </c>
      <c r="JH225" s="115">
        <f t="shared" si="1298"/>
        <v>90.062442535069721</v>
      </c>
      <c r="JI225" s="15">
        <f t="shared" si="1299"/>
        <v>2.6709497946681706E-4</v>
      </c>
      <c r="JJ225" s="12"/>
      <c r="JK225" s="11">
        <f t="shared" si="1678"/>
        <v>2.7565073158726988E-4</v>
      </c>
      <c r="JL225" s="10">
        <f t="shared" si="1300"/>
        <v>90.12894044517887</v>
      </c>
      <c r="JM225" s="9">
        <f t="shared" si="1894"/>
        <v>92.222048591952216</v>
      </c>
      <c r="JN225" s="9">
        <f t="shared" si="932"/>
        <v>87.766538931219856</v>
      </c>
      <c r="JO225" s="115">
        <f t="shared" si="1301"/>
        <v>89.994293761586036</v>
      </c>
      <c r="JP225" s="15">
        <f t="shared" si="1302"/>
        <v>2.7519289052709017E-4</v>
      </c>
      <c r="JQ225" s="12"/>
      <c r="JR225" s="11">
        <f t="shared" si="1679"/>
        <v>2.8374838710734662E-4</v>
      </c>
      <c r="JS225" s="10">
        <f t="shared" si="1303"/>
        <v>90.060624882301155</v>
      </c>
      <c r="JT225" s="9">
        <f t="shared" si="1895"/>
        <v>92.219294733526652</v>
      </c>
      <c r="JU225" s="9">
        <f t="shared" si="934"/>
        <v>87.632959667060618</v>
      </c>
      <c r="JV225" s="115">
        <f t="shared" si="1304"/>
        <v>89.926127200293635</v>
      </c>
      <c r="JW225" s="15">
        <f t="shared" si="1305"/>
        <v>2.8327327286258963E-4</v>
      </c>
      <c r="JX225" s="12"/>
      <c r="JY225" s="11">
        <f t="shared" si="1680"/>
        <v>2.9182847452507272E-4</v>
      </c>
      <c r="JZ225" s="10">
        <f t="shared" si="1306"/>
        <v>89.992286816844768</v>
      </c>
      <c r="KA225" s="9">
        <f t="shared" si="1896"/>
        <v>92.216376779867915</v>
      </c>
      <c r="KB225" s="9">
        <f t="shared" si="936"/>
        <v>87.499503220185076</v>
      </c>
      <c r="KC225" s="115">
        <f t="shared" si="1307"/>
        <v>89.857940000026503</v>
      </c>
      <c r="KD225" s="15">
        <f t="shared" si="1308"/>
        <v>2.9133593415361567E-4</v>
      </c>
      <c r="KE225" s="12"/>
      <c r="KF225" s="11">
        <f t="shared" si="1681"/>
        <v>2.9989080009065354E-4</v>
      </c>
      <c r="KG225" s="10">
        <f t="shared" si="1309"/>
        <v>89.923923421263737</v>
      </c>
      <c r="KH225" s="9">
        <f t="shared" si="1897"/>
        <v>92.213290357912101</v>
      </c>
      <c r="KI225" s="9">
        <f t="shared" si="938"/>
        <v>87.366168286870177</v>
      </c>
      <c r="KJ225" s="115">
        <f t="shared" si="1310"/>
        <v>89.789729322391139</v>
      </c>
      <c r="KK225" s="15">
        <f t="shared" si="1311"/>
        <v>2.9938068482347942E-4</v>
      </c>
      <c r="KL225" s="12"/>
      <c r="KM225" s="11">
        <f t="shared" si="1682"/>
        <v>3.0793517279077882E-4</v>
      </c>
      <c r="KN225" s="10">
        <f t="shared" si="1312"/>
        <v>89.855531881056621</v>
      </c>
      <c r="KO225" s="9">
        <f t="shared" si="1898"/>
        <v>92.210031129896549</v>
      </c>
      <c r="KP225" s="9">
        <f t="shared" si="940"/>
        <v>87.232953554302071</v>
      </c>
      <c r="KQ225" s="115">
        <f t="shared" si="1313"/>
        <v>89.72149234209931</v>
      </c>
      <c r="KR225" s="15">
        <f t="shared" si="1314"/>
        <v>3.0740733803734442E-4</v>
      </c>
      <c r="KS225" s="12"/>
      <c r="KT225" s="11">
        <f t="shared" si="1683"/>
        <v>3.1596140434820636E-4</v>
      </c>
      <c r="KU225" s="10">
        <f t="shared" si="1315"/>
        <v>89.787109395094646</v>
      </c>
      <c r="KV225" s="9">
        <f t="shared" si="1899"/>
        <v>92.206594793672679</v>
      </c>
      <c r="KW225" s="9">
        <f t="shared" si="942"/>
        <v>87.099857700918122</v>
      </c>
      <c r="KX225" s="115">
        <f t="shared" si="1316"/>
        <v>89.653226247295407</v>
      </c>
      <c r="KY225" s="15">
        <f t="shared" si="1317"/>
        <v>3.1541570970043269E-4</v>
      </c>
      <c r="KZ225" s="12"/>
      <c r="LA225" s="11">
        <f t="shared" si="1684"/>
        <v>3.2396930922069838E-4</v>
      </c>
      <c r="LB225" s="10">
        <f t="shared" si="1318"/>
        <v>89.718653175944638</v>
      </c>
      <c r="LC225" s="9">
        <f t="shared" si="1900"/>
        <v>92.202977083008449</v>
      </c>
      <c r="LD225" s="9">
        <f t="shared" si="944"/>
        <v>86.966879396748794</v>
      </c>
      <c r="LE225" s="115">
        <f t="shared" si="1319"/>
        <v>89.584928239878622</v>
      </c>
      <c r="LF225" s="15">
        <f t="shared" si="1320"/>
        <v>3.2340561845558961E-4</v>
      </c>
      <c r="LG225" s="12"/>
      <c r="LH225" s="11">
        <f t="shared" si="1685"/>
        <v>3.3195870459931166E-4</v>
      </c>
      <c r="LI225" s="10">
        <f t="shared" si="1321"/>
        <v>89.650160450186704</v>
      </c>
      <c r="LJ225" s="9">
        <f t="shared" si="1901"/>
        <v>92.199173767880396</v>
      </c>
      <c r="LK225" s="9">
        <f t="shared" si="946"/>
        <v>86.834017303757676</v>
      </c>
      <c r="LL225" s="115">
        <f t="shared" si="1322"/>
        <v>89.516595535819036</v>
      </c>
      <c r="LM225" s="15">
        <f t="shared" si="1323"/>
        <v>3.3137688568031211E-4</v>
      </c>
      <c r="LN225" s="12"/>
      <c r="LO225" s="11">
        <f t="shared" si="1686"/>
        <v>3.3992941040616461E-4</v>
      </c>
      <c r="LP225" s="10">
        <f t="shared" si="1324"/>
        <v>89.581628458725788</v>
      </c>
      <c r="LQ225" s="9">
        <f t="shared" si="1902"/>
        <v>92.195180654755404</v>
      </c>
      <c r="LR225" s="9">
        <f t="shared" si="948"/>
        <v>86.701270076182354</v>
      </c>
      <c r="LS225" s="115">
        <f t="shared" si="1325"/>
        <v>89.448225365468886</v>
      </c>
      <c r="LT225" s="15">
        <f t="shared" si="1326"/>
        <v>3.3932933548310628E-4</v>
      </c>
      <c r="LU225" s="12"/>
      <c r="LV225" s="11">
        <f t="shared" si="1687"/>
        <v>3.4788124929150381E-4</v>
      </c>
      <c r="LW225" s="10">
        <f t="shared" si="1327"/>
        <v>89.513054457098519</v>
      </c>
      <c r="LX225" s="9">
        <f t="shared" si="1903"/>
        <v>92.190993586862163</v>
      </c>
      <c r="LY225" s="9">
        <f t="shared" si="950"/>
        <v>86.568636360872034</v>
      </c>
      <c r="LZ225" s="115">
        <f t="shared" si="1328"/>
        <v>89.379814973867099</v>
      </c>
      <c r="MA225" s="15">
        <f t="shared" si="1329"/>
        <v>3.4726279469940018E-4</v>
      </c>
      <c r="MB225" s="12"/>
      <c r="MC225" s="11">
        <f t="shared" si="1688"/>
        <v>3.558140466303338E-4</v>
      </c>
      <c r="MD225" s="10">
        <f t="shared" si="1330"/>
        <v>89.444435715773295</v>
      </c>
      <c r="ME225" s="9">
        <f t="shared" si="1904"/>
        <v>92.186608444452432</v>
      </c>
      <c r="MF225" s="9">
        <f t="shared" si="952"/>
        <v>86.4361147976269</v>
      </c>
      <c r="MG225" s="115">
        <f t="shared" si="1331"/>
        <v>89.311361621039666</v>
      </c>
      <c r="MH225" s="15">
        <f t="shared" si="1332"/>
        <v>3.5517709288671333E-4</v>
      </c>
      <c r="MI225" s="12"/>
      <c r="MJ225" s="11">
        <f t="shared" si="1689"/>
        <v>3.6372763051830027E-4</v>
      </c>
      <c r="MK225" s="10">
        <f t="shared" si="1333"/>
        <v>89.37576952044617</v>
      </c>
      <c r="ML225" s="9">
        <f t="shared" si="1905"/>
        <v>92.182021145052175</v>
      </c>
      <c r="MM225" s="9">
        <f t="shared" si="954"/>
        <v>86.303704019533299</v>
      </c>
      <c r="MN225" s="115">
        <f t="shared" si="1334"/>
        <v>89.24286258229273</v>
      </c>
      <c r="MO225" s="15">
        <f t="shared" si="1335"/>
        <v>3.6307206231947427E-4</v>
      </c>
      <c r="MP225" s="12"/>
      <c r="MQ225" s="11">
        <f t="shared" si="1690"/>
        <v>3.7162183176720485E-4</v>
      </c>
      <c r="MR225" s="10">
        <f t="shared" si="1336"/>
        <v>89.307053172329574</v>
      </c>
      <c r="MS225" s="9">
        <f t="shared" si="1906"/>
        <v>92.177227643702622</v>
      </c>
      <c r="MT225" s="9">
        <f t="shared" si="956"/>
        <v>86.171402653300092</v>
      </c>
      <c r="MU225" s="115">
        <f t="shared" si="1337"/>
        <v>89.174315148501364</v>
      </c>
      <c r="MV225" s="15">
        <f t="shared" si="1338"/>
        <v>3.7094753798312593E-4</v>
      </c>
      <c r="MW225" s="12"/>
      <c r="MX225" s="11">
        <f t="shared" si="1691"/>
        <v>3.7949648389981274E-4</v>
      </c>
      <c r="MY225" s="10">
        <f t="shared" si="1339"/>
        <v>89.238283988436606</v>
      </c>
      <c r="MZ225" s="9">
        <f t="shared" si="1907"/>
        <v>92.172223933191262</v>
      </c>
      <c r="NA225" s="9">
        <f t="shared" si="1908"/>
        <v>86.039209319592274</v>
      </c>
      <c r="NB225" s="115">
        <f t="shared" si="1340"/>
        <v>89.105716626391768</v>
      </c>
      <c r="NC225" s="15">
        <f t="shared" si="1341"/>
        <v>3.788033575678006E-4</v>
      </c>
      <c r="ND225" s="12"/>
      <c r="NE225" s="11">
        <f t="shared" si="1692"/>
        <v>3.8735142314420698E-4</v>
      </c>
      <c r="NF225" s="10">
        <f t="shared" si="1342"/>
        <v>89.169459301858964</v>
      </c>
      <c r="NG225" s="9">
        <f t="shared" si="959"/>
        <v>92.167006044272966</v>
      </c>
      <c r="NH225" s="9">
        <f t="shared" si="1909"/>
        <v>85.907122633363016</v>
      </c>
      <c r="NI225" s="115">
        <f t="shared" si="1343"/>
        <v>89.037064338817999</v>
      </c>
      <c r="NJ225" s="15">
        <f t="shared" si="1344"/>
        <v>3.8663936146145092E-4</v>
      </c>
      <c r="NK225" s="12"/>
      <c r="NL225" s="11">
        <f t="shared" si="1693"/>
        <v>3.9518648842761965E-4</v>
      </c>
      <c r="NM225" s="10">
        <f t="shared" si="1345"/>
        <v>89.100576462039129</v>
      </c>
      <c r="NN225" s="9">
        <f t="shared" si="961"/>
        <v>92.161570045881234</v>
      </c>
      <c r="NO225" s="9">
        <f t="shared" si="1910"/>
        <v>85.77514120418472</v>
      </c>
      <c r="NP225" s="115">
        <f t="shared" si="1346"/>
        <v>88.968355625032984</v>
      </c>
      <c r="NQ225" s="15">
        <f t="shared" si="1347"/>
        <v>3.9445539274246631E-4</v>
      </c>
      <c r="NR225" s="12"/>
      <c r="NS225" s="11">
        <f t="shared" si="1694"/>
        <v>4.0300152136970349E-4</v>
      </c>
      <c r="NT225" s="10">
        <f t="shared" si="1348"/>
        <v>89.031632835037158</v>
      </c>
      <c r="NU225" s="9">
        <f t="shared" si="963"/>
        <v>92.155912045329643</v>
      </c>
      <c r="NV225" s="9">
        <f t="shared" si="1911"/>
        <v>85.643263636577856</v>
      </c>
      <c r="NW225" s="115">
        <f t="shared" si="1349"/>
        <v>88.899587840953757</v>
      </c>
      <c r="NX225" s="15">
        <f t="shared" si="1350"/>
        <v>4.0225129717179461E-4</v>
      </c>
      <c r="NY225" s="12"/>
      <c r="NZ225" s="11">
        <f t="shared" si="1695"/>
        <v>4.1079636627533613E-4</v>
      </c>
      <c r="OA225" s="10">
        <f t="shared" si="1351"/>
        <v>88.962625803791468</v>
      </c>
      <c r="OB225" s="9">
        <f t="shared" si="965"/>
        <v>92.150028188503555</v>
      </c>
      <c r="OC225" s="9">
        <f t="shared" si="1912"/>
        <v>85.511488530337303</v>
      </c>
      <c r="OD225" s="115">
        <f t="shared" si="1352"/>
        <v>88.830758359420429</v>
      </c>
      <c r="OE225" s="15">
        <f t="shared" si="1353"/>
        <v>4.1002692318463168E-4</v>
      </c>
      <c r="OF225" s="12"/>
      <c r="OG225" s="11">
        <f t="shared" si="1696"/>
        <v>4.1857087012696278E-4</v>
      </c>
      <c r="OH225" s="10">
        <f t="shared" si="1354"/>
        <v>88.893552768373553</v>
      </c>
      <c r="OI225" s="9">
        <f t="shared" si="967"/>
        <v>92.143914660042299</v>
      </c>
      <c r="OJ225" s="9">
        <f t="shared" si="1913"/>
        <v>85.379814480858542</v>
      </c>
      <c r="OK225" s="115">
        <f t="shared" si="1355"/>
        <v>88.761864570450427</v>
      </c>
      <c r="OL225" s="15">
        <f t="shared" si="1356"/>
        <v>4.1778212188152127E-4</v>
      </c>
      <c r="OM225" s="12"/>
      <c r="ON225" s="11">
        <f t="shared" si="1697"/>
        <v>4.2632488257635082E-4</v>
      </c>
      <c r="OO225" s="10">
        <f t="shared" si="1357"/>
        <v>88.824411146237821</v>
      </c>
      <c r="OP225" s="9">
        <f t="shared" si="969"/>
        <v>92.137567683511691</v>
      </c>
      <c r="OQ225" s="9">
        <f t="shared" si="1914"/>
        <v>85.248240079459762</v>
      </c>
      <c r="OR225" s="115">
        <f t="shared" si="1358"/>
        <v>88.692903881485734</v>
      </c>
      <c r="OS225" s="15">
        <f t="shared" si="1359"/>
        <v>4.2551674701912486E-4</v>
      </c>
      <c r="OT225" s="12"/>
      <c r="OU225" s="11">
        <f t="shared" si="1698"/>
        <v>4.3405825593599882E-4</v>
      </c>
      <c r="OV225" s="10">
        <f t="shared" si="1360"/>
        <v>88.755198372464633</v>
      </c>
      <c r="OW225" s="9">
        <f t="shared" si="971"/>
        <v>92.130983521567188</v>
      </c>
      <c r="OX225" s="9">
        <f t="shared" si="1915"/>
        <v>85.116763913702627</v>
      </c>
      <c r="OY225" s="115">
        <f t="shared" si="1361"/>
        <v>88.623873717634908</v>
      </c>
      <c r="OZ225" s="15">
        <f t="shared" si="1362"/>
        <v>4.3323065500047877E-4</v>
      </c>
      <c r="PA225" s="12"/>
      <c r="PB225" s="11">
        <f t="shared" si="1699"/>
        <v>4.4177084517003061E-4</v>
      </c>
      <c r="PC225" s="10">
        <f t="shared" si="1363"/>
        <v>88.685911899997976</v>
      </c>
      <c r="PD225" s="9">
        <f t="shared" si="973"/>
        <v>92.124158476107652</v>
      </c>
      <c r="PE225" s="9">
        <f t="shared" si="1916"/>
        <v>84.985384567711307</v>
      </c>
      <c r="PF225" s="115">
        <f t="shared" si="1364"/>
        <v>88.554771521909487</v>
      </c>
      <c r="PG225" s="15">
        <f t="shared" si="1365"/>
        <v>4.4092370486478624E-4</v>
      </c>
      <c r="PH225" s="12"/>
      <c r="PI225" s="11">
        <f t="shared" si="1700"/>
        <v>4.4946250788461617E-4</v>
      </c>
      <c r="PJ225" s="10">
        <f t="shared" si="1366"/>
        <v>88.616549199877596</v>
      </c>
      <c r="PK225" s="9">
        <f t="shared" si="975"/>
        <v>92.117088888419843</v>
      </c>
      <c r="PL225" s="9">
        <f t="shared" si="1917"/>
        <v>84.854100622487991</v>
      </c>
      <c r="PM225" s="115">
        <f t="shared" si="1367"/>
        <v>88.485594755453917</v>
      </c>
      <c r="PN225" s="15">
        <f t="shared" si="1368"/>
        <v>4.4859575827686365E-4</v>
      </c>
      <c r="PO225" s="12"/>
      <c r="PP225" s="11">
        <f t="shared" si="1701"/>
        <v>4.5713310431802669E-4</v>
      </c>
      <c r="PQ225" s="10">
        <f t="shared" si="1369"/>
        <v>88.547107761464744</v>
      </c>
      <c r="PR225" s="9">
        <f t="shared" si="977"/>
        <v>92.109771139313722</v>
      </c>
      <c r="PS225" s="9">
        <f t="shared" si="1918"/>
        <v>84.722910656226546</v>
      </c>
      <c r="PT225" s="115">
        <f t="shared" si="1370"/>
        <v>88.416340897770141</v>
      </c>
      <c r="PU225" s="15">
        <f t="shared" si="1371"/>
        <v>4.5624667951611096E-4</v>
      </c>
      <c r="PV225" s="12"/>
      <c r="PW225" s="11">
        <f t="shared" si="1702"/>
        <v>4.6478249733022118E-4</v>
      </c>
      <c r="PX225" s="10">
        <f t="shared" si="1372"/>
        <v>88.477585092662437</v>
      </c>
      <c r="PY225" s="9">
        <f t="shared" si="979"/>
        <v>92.102201649248684</v>
      </c>
      <c r="PZ225" s="9">
        <f t="shared" si="1919"/>
        <v>84.591813244624305</v>
      </c>
      <c r="QA225" s="115">
        <f t="shared" si="1373"/>
        <v>88.347007446936487</v>
      </c>
      <c r="QB225" s="15">
        <f t="shared" si="1374"/>
        <v>4.6387633546506626E-4</v>
      </c>
      <c r="QC225" s="12"/>
      <c r="QD225" s="11">
        <f t="shared" si="1703"/>
        <v>4.7241055239198576E-4</v>
      </c>
      <c r="QE225" s="10">
        <f t="shared" si="1375"/>
        <v>88.407978720130259</v>
      </c>
      <c r="QF225" s="9">
        <f t="shared" si="981"/>
        <v>92.094376878450774</v>
      </c>
      <c r="QG225" s="9">
        <f t="shared" si="1920"/>
        <v>84.460806961189292</v>
      </c>
      <c r="QH225" s="115">
        <f t="shared" si="1376"/>
        <v>88.277591919820026</v>
      </c>
      <c r="QI225" s="15">
        <f t="shared" si="1377"/>
        <v>4.7148459559765267E-4</v>
      </c>
      <c r="QJ225" s="12"/>
      <c r="QK225" s="11">
        <f t="shared" si="1704"/>
        <v>4.8001713757378787E-4</v>
      </c>
      <c r="QL225" s="10">
        <f t="shared" si="1378"/>
        <v>88.338286189492393</v>
      </c>
      <c r="QM225" s="9">
        <f t="shared" si="983"/>
        <v>92.086293327021068</v>
      </c>
      <c r="QN225" s="9">
        <f t="shared" si="1921"/>
        <v>84.32989037754696</v>
      </c>
      <c r="QO225" s="115">
        <f t="shared" si="1379"/>
        <v>88.208091852284014</v>
      </c>
      <c r="QP225" s="15">
        <f t="shared" si="1380"/>
        <v>4.7907133196694148E-4</v>
      </c>
      <c r="QQ225" s="12"/>
      <c r="QR225" s="11">
        <f t="shared" si="1705"/>
        <v>4.8760212353410109E-4</v>
      </c>
      <c r="QS225" s="10">
        <f t="shared" si="1381"/>
        <v>88.268505065540978</v>
      </c>
      <c r="QT225" s="9">
        <f t="shared" si="985"/>
        <v>92.077947535035207</v>
      </c>
      <c r="QU225" s="9">
        <f t="shared" si="1922"/>
        <v>84.199062063742531</v>
      </c>
      <c r="QV225" s="115">
        <f t="shared" si="1382"/>
        <v>88.138504799388869</v>
      </c>
      <c r="QW225" s="15">
        <f t="shared" si="1383"/>
        <v>4.8663641919262124E-4</v>
      </c>
      <c r="QX225" s="12"/>
      <c r="QY225" s="11">
        <f t="shared" si="1706"/>
        <v>4.9516538350744151E-4</v>
      </c>
      <c r="QZ225" s="10">
        <f t="shared" si="1384"/>
        <v>88.198632932432929</v>
      </c>
      <c r="RA225" s="9">
        <f t="shared" si="987"/>
        <v>92.06933608263428</v>
      </c>
      <c r="RB225" s="9">
        <f t="shared" si="1923"/>
        <v>84.0683205885408</v>
      </c>
      <c r="RC225" s="115">
        <f t="shared" si="1385"/>
        <v>88.06882833558754</v>
      </c>
      <c r="RD225" s="15">
        <f t="shared" si="1386"/>
        <v>4.9417973444809042E-4</v>
      </c>
      <c r="RE225" s="12"/>
      <c r="RF225" s="11">
        <f t="shared" si="1707"/>
        <v>5.0270679329203038E-4</v>
      </c>
      <c r="RG225" s="10">
        <f t="shared" si="1387"/>
        <v>88.128667393881116</v>
      </c>
      <c r="RH225" s="9">
        <f t="shared" si="989"/>
        <v>92.060455590107111</v>
      </c>
      <c r="RI225" s="9">
        <f t="shared" si="1924"/>
        <v>83.93766451972381</v>
      </c>
      <c r="RJ225" s="115">
        <f t="shared" si="1388"/>
        <v>87.999060054915461</v>
      </c>
      <c r="RK225" s="15">
        <f t="shared" si="1389"/>
        <v>5.0170115744715743E-4</v>
      </c>
      <c r="RL225" s="12"/>
      <c r="RM225" s="11">
        <f t="shared" si="1708"/>
        <v>5.1022623123703193E-4</v>
      </c>
      <c r="RN225" s="10">
        <f t="shared" si="1390"/>
        <v>88.058606073340229</v>
      </c>
      <c r="RO225" s="9">
        <f t="shared" si="991"/>
        <v>92.051302717964035</v>
      </c>
      <c r="RP225" s="9">
        <f t="shared" si="1925"/>
        <v>83.807092424384734</v>
      </c>
      <c r="RQ225" s="115">
        <f t="shared" si="1391"/>
        <v>87.929197571174385</v>
      </c>
      <c r="RR225" s="15">
        <f t="shared" si="1392"/>
        <v>5.0920057043044541E-4</v>
      </c>
      <c r="RS225" s="12"/>
      <c r="RT225" s="11">
        <f t="shared" si="1709"/>
        <v>5.1772357822949661E-4</v>
      </c>
      <c r="RU225" s="10">
        <f t="shared" si="1393"/>
        <v>87.988446614186529</v>
      </c>
      <c r="RV225" s="9">
        <f t="shared" si="993"/>
        <v>92.041874167002362</v>
      </c>
      <c r="RW225" s="9">
        <f t="shared" si="1926"/>
        <v>83.676602869217575</v>
      </c>
      <c r="RX225" s="115">
        <f t="shared" si="1394"/>
        <v>87.859238518109976</v>
      </c>
      <c r="RY225" s="15">
        <f t="shared" si="1395"/>
        <v>5.1667785815154082E-4</v>
      </c>
      <c r="RZ225" s="12"/>
      <c r="SA225" s="11">
        <f t="shared" si="1710"/>
        <v>5.251987176810365E-4</v>
      </c>
      <c r="SB225" s="10">
        <f t="shared" si="1396"/>
        <v>87.918186679891335</v>
      </c>
      <c r="SC225" s="9">
        <f t="shared" si="995"/>
        <v>92.032166678363524</v>
      </c>
      <c r="SD225" s="9">
        <f t="shared" si="1927"/>
        <v>83.546194420806756</v>
      </c>
      <c r="SE225" s="115">
        <f t="shared" si="1397"/>
        <v>87.78918054958514</v>
      </c>
      <c r="SF225" s="15">
        <f t="shared" si="1398"/>
        <v>5.2413290786264158E-4</v>
      </c>
      <c r="SG225" s="12"/>
      <c r="SH225" s="11">
        <f t="shared" si="1711"/>
        <v>5.3265153551398611E-4</v>
      </c>
      <c r="SI225" s="10">
        <f t="shared" si="1399"/>
        <v>87.847823954190332</v>
      </c>
      <c r="SJ225" s="9">
        <f t="shared" si="997"/>
        <v>92.022177033582096</v>
      </c>
      <c r="SK225" s="9">
        <f t="shared" si="1928"/>
        <v>83.415865645909832</v>
      </c>
      <c r="SL225" s="115">
        <f t="shared" si="1400"/>
        <v>87.719021339745964</v>
      </c>
      <c r="SM225" s="15">
        <f t="shared" si="1401"/>
        <v>5.3156560930011428E-4</v>
      </c>
      <c r="SN225" s="12"/>
      <c r="SO225" s="11">
        <f t="shared" si="1712"/>
        <v>5.4008192014746862E-4</v>
      </c>
      <c r="SP225" s="10">
        <f t="shared" si="1402"/>
        <v>87.777356141245392</v>
      </c>
      <c r="SQ225" s="9">
        <f t="shared" si="999"/>
        <v>92.011902054626731</v>
      </c>
      <c r="SR225" s="9">
        <f t="shared" si="1929"/>
        <v>83.285615111739986</v>
      </c>
      <c r="SS225" s="115">
        <f t="shared" si="1403"/>
        <v>87.648758583183366</v>
      </c>
      <c r="ST225" s="15">
        <f t="shared" si="1404"/>
        <v>5.389758546695822E-4</v>
      </c>
      <c r="SU225" s="12"/>
      <c r="SV225" s="11">
        <f t="shared" si="1713"/>
        <v>5.4748976248297158E-4</v>
      </c>
      <c r="SW225" s="10">
        <f t="shared" si="1405"/>
        <v>87.706780965802267</v>
      </c>
      <c r="SX225" s="9">
        <f t="shared" si="1001"/>
        <v>92.001338603933164</v>
      </c>
      <c r="SY225" s="9">
        <f t="shared" si="1930"/>
        <v>83.155441386242686</v>
      </c>
      <c r="SZ225" s="115">
        <f t="shared" si="1406"/>
        <v>87.578389995087917</v>
      </c>
      <c r="TA225" s="15">
        <f t="shared" si="1407"/>
        <v>5.4636353863087711E-4</v>
      </c>
      <c r="TB225" s="12"/>
      <c r="TC225" s="11">
        <f t="shared" si="1714"/>
        <v>5.5487495588977696E-4</v>
      </c>
      <c r="TD225" s="10">
        <f t="shared" si="1408"/>
        <v>87.636096173341443</v>
      </c>
      <c r="TE225" s="9">
        <f t="shared" si="1003"/>
        <v>91.990483584429427</v>
      </c>
      <c r="TF225" s="9">
        <f t="shared" si="1931"/>
        <v>83.025343038370835</v>
      </c>
      <c r="TG225" s="115">
        <f t="shared" si="1409"/>
        <v>87.507913311400131</v>
      </c>
      <c r="TH225" s="15">
        <f t="shared" si="1410"/>
        <v>5.537285582825895E-4</v>
      </c>
      <c r="TI225" s="12"/>
      <c r="TJ225" s="11">
        <f t="shared" si="1715"/>
        <v>5.6223739618999709E-4</v>
      </c>
      <c r="TK225" s="10">
        <f t="shared" si="1411"/>
        <v>87.565299530224308</v>
      </c>
      <c r="TL225" s="9">
        <f t="shared" si="1005"/>
        <v>91.979333939553271</v>
      </c>
      <c r="TM225" s="9">
        <f t="shared" si="1932"/>
        <v>82.895318638355334</v>
      </c>
      <c r="TN225" s="115">
        <f t="shared" si="1412"/>
        <v>87.437326288954296</v>
      </c>
      <c r="TO225" s="15">
        <f t="shared" si="1413"/>
        <v>5.610708131464524E-4</v>
      </c>
      <c r="TP225" s="12"/>
      <c r="TQ225" s="11">
        <f t="shared" si="1716"/>
        <v>5.6957698164339702E-4</v>
      </c>
      <c r="TR225" s="10">
        <f t="shared" si="1414"/>
        <v>87.494388823833219</v>
      </c>
      <c r="TS225" s="9">
        <f t="shared" si="1007"/>
        <v>91.96788665326207</v>
      </c>
      <c r="TT225" s="9">
        <f t="shared" si="1933"/>
        <v>82.765366757972615</v>
      </c>
      <c r="TU225" s="115">
        <f t="shared" si="1415"/>
        <v>87.366626705617335</v>
      </c>
      <c r="TV225" s="15">
        <f t="shared" si="1416"/>
        <v>5.6839020515141192E-4</v>
      </c>
      <c r="TW225" s="12"/>
      <c r="TX225" s="11">
        <f t="shared" si="1717"/>
        <v>5.7689361293193305E-4</v>
      </c>
      <c r="TY225" s="10">
        <f t="shared" si="1417"/>
        <v>87.42336186270623</v>
      </c>
      <c r="TZ225" s="9">
        <f t="shared" si="1009"/>
        <v>91.956138750035166</v>
      </c>
      <c r="UA225" s="9">
        <f t="shared" si="1934"/>
        <v>82.635485970807991</v>
      </c>
      <c r="UB225" s="115">
        <f t="shared" si="1418"/>
        <v>87.295812360421579</v>
      </c>
      <c r="UC225" s="15">
        <f t="shared" si="1419"/>
        <v>5.7568663861751613E-4</v>
      </c>
      <c r="UD225" s="12"/>
      <c r="UE225" s="11">
        <f t="shared" si="1718"/>
        <v>5.8418719314405989E-4</v>
      </c>
      <c r="UF225" s="10">
        <f t="shared" si="1420"/>
        <v>87.352216476666058</v>
      </c>
      <c r="UG225" s="9">
        <f t="shared" si="1011"/>
        <v>91.944087294868851</v>
      </c>
      <c r="UH225" s="9">
        <f t="shared" si="1935"/>
        <v>82.505674852516236</v>
      </c>
      <c r="UI225" s="115">
        <f t="shared" si="1421"/>
        <v>87.224881073692544</v>
      </c>
      <c r="UJ225" s="15">
        <f t="shared" si="1422"/>
        <v>5.8296002023950993E-4</v>
      </c>
      <c r="UK225" s="12"/>
      <c r="UL225" s="11">
        <f t="shared" si="1719"/>
        <v>5.914576277587587E-4</v>
      </c>
      <c r="UM225" s="10">
        <f t="shared" si="1423"/>
        <v>87.28095051694396</v>
      </c>
      <c r="UN225" s="9">
        <f t="shared" si="1013"/>
        <v>91.931729393264121</v>
      </c>
      <c r="UO225" s="9">
        <f t="shared" si="1936"/>
        <v>82.375931981078054</v>
      </c>
      <c r="UP225" s="115">
        <f t="shared" si="1424"/>
        <v>87.15383068717108</v>
      </c>
      <c r="UQ225" s="15">
        <f t="shared" si="1425"/>
        <v>5.9021025907023367E-4</v>
      </c>
      <c r="UR225" s="12"/>
      <c r="US225" s="11">
        <f t="shared" si="1720"/>
        <v>5.9870482462935062E-4</v>
      </c>
      <c r="UT225" s="10">
        <f t="shared" si="1426"/>
        <v>87.209561856297938</v>
      </c>
      <c r="UU225" s="9">
        <f t="shared" si="1015"/>
        <v>91.919062191207217</v>
      </c>
      <c r="UV225" s="9">
        <f t="shared" si="1937"/>
        <v>82.246255937052254</v>
      </c>
      <c r="UW225" s="115">
        <f t="shared" si="1427"/>
        <v>87.082659064129729</v>
      </c>
      <c r="UX225" s="15">
        <f t="shared" si="1428"/>
        <v>5.9743726650384691E-4</v>
      </c>
      <c r="UY225" s="12"/>
      <c r="UZ225" s="11">
        <f t="shared" si="1721"/>
        <v>6.059286939671196E-4</v>
      </c>
      <c r="VA225" s="10">
        <f t="shared" si="1429"/>
        <v>87.13804838912526</v>
      </c>
      <c r="VB225" s="9">
        <f t="shared" si="1017"/>
        <v>91.906082875143184</v>
      </c>
      <c r="VC225" s="9">
        <f t="shared" si="1938"/>
        <v>82.116645303825294</v>
      </c>
      <c r="VD225" s="115">
        <f t="shared" si="1430"/>
        <v>87.011364089484232</v>
      </c>
      <c r="VE225" s="15">
        <f t="shared" si="1431"/>
        <v>6.0464095625878552E-4</v>
      </c>
      <c r="VF225" s="12"/>
      <c r="VG225" s="11">
        <f t="shared" si="1722"/>
        <v>6.131291483246539E-4</v>
      </c>
      <c r="VH225" s="10">
        <f t="shared" si="1432"/>
        <v>87.066408031570177</v>
      </c>
      <c r="VI225" s="9">
        <f t="shared" si="1019"/>
        <v>91.892788671942512</v>
      </c>
      <c r="VJ225" s="9">
        <f t="shared" si="1939"/>
        <v>81.987098667856685</v>
      </c>
      <c r="VK225" s="115">
        <f t="shared" si="1433"/>
        <v>86.939943669899606</v>
      </c>
      <c r="VL225" s="15">
        <f t="shared" si="1434"/>
        <v>6.1182124436053953E-4</v>
      </c>
      <c r="VM225" s="12"/>
      <c r="VN225" s="11">
        <f t="shared" si="1723"/>
        <v>6.2030610257901185E-4</v>
      </c>
      <c r="VO225" s="10">
        <f t="shared" si="1435"/>
        <v>86.994638721626103</v>
      </c>
      <c r="VP225" s="9">
        <f t="shared" si="1021"/>
        <v>91.879176848860951</v>
      </c>
      <c r="VQ225" s="9">
        <f t="shared" si="1940"/>
        <v>81.857614618919527</v>
      </c>
      <c r="VR225" s="115">
        <f t="shared" si="1436"/>
        <v>86.868395733890239</v>
      </c>
      <c r="VS225" s="15">
        <f t="shared" si="1437"/>
        <v>6.1897804912432327E-4</v>
      </c>
      <c r="VT225" s="12"/>
      <c r="VU225" s="11">
        <f t="shared" si="1724"/>
        <v>6.2745947391474449E-4</v>
      </c>
      <c r="VV225" s="10">
        <f t="shared" si="1438"/>
        <v>86.92273841923199</v>
      </c>
      <c r="VW225" s="9">
        <f t="shared" si="1023"/>
        <v>91.865244713492601</v>
      </c>
      <c r="VX225" s="9">
        <f t="shared" si="1941"/>
        <v>81.72819175033861</v>
      </c>
      <c r="VY225" s="115">
        <f t="shared" si="1439"/>
        <v>86.796718231915605</v>
      </c>
      <c r="VZ225" s="15">
        <f t="shared" si="1440"/>
        <v>6.2611129113745697E-4</v>
      </c>
      <c r="WA225" s="12"/>
      <c r="WB225" s="11">
        <f t="shared" si="1725"/>
        <v>6.3458918180664663E-4</v>
      </c>
      <c r="WC225" s="10">
        <f t="shared" si="1441"/>
        <v>86.850705106364188</v>
      </c>
      <c r="WD225" s="9">
        <f t="shared" si="1025"/>
        <v>91.85098961371655</v>
      </c>
      <c r="WE225" s="9">
        <f t="shared" si="1942"/>
        <v>81.598828659224182</v>
      </c>
      <c r="WF225" s="115">
        <f t="shared" si="1442"/>
        <v>86.724909136470359</v>
      </c>
      <c r="WG225" s="15">
        <f t="shared" si="1443"/>
        <v>6.3322089324164643E-4</v>
      </c>
      <c r="WH225" s="12"/>
      <c r="WI225" s="11">
        <f t="shared" si="1726"/>
        <v>6.4169514800236564E-4</v>
      </c>
      <c r="WJ225" s="10">
        <f t="shared" si="1444"/>
        <v>86.778536787122846</v>
      </c>
      <c r="WK225" s="9">
        <f t="shared" si="1027"/>
        <v>91.836408937636904</v>
      </c>
      <c r="WL225" s="9">
        <f t="shared" si="1943"/>
        <v>81.469523946701301</v>
      </c>
      <c r="WM225" s="115">
        <f t="shared" si="1445"/>
        <v>86.652966442169102</v>
      </c>
      <c r="WN225" s="15">
        <f t="shared" si="1446"/>
        <v>6.4030678051510274E-4</v>
      </c>
      <c r="WO225" s="12"/>
      <c r="WP225" s="11">
        <f t="shared" si="1727"/>
        <v>6.4877729650486765E-4</v>
      </c>
      <c r="WQ225" s="10">
        <f t="shared" si="1447"/>
        <v>86.706231487812886</v>
      </c>
      <c r="WR225" s="9">
        <f t="shared" si="1029"/>
        <v>91.821500113516606</v>
      </c>
      <c r="WS225" s="9">
        <f t="shared" si="1944"/>
        <v>81.340276218135372</v>
      </c>
      <c r="WT225" s="115">
        <f t="shared" si="1448"/>
        <v>86.580888165825996</v>
      </c>
      <c r="WU225" s="15">
        <f t="shared" si="1449"/>
        <v>6.4736888025453371E-4</v>
      </c>
      <c r="WV225" s="12"/>
      <c r="WW225" s="11">
        <f t="shared" si="1728"/>
        <v>6.5583555355472692E-4</v>
      </c>
      <c r="WX225" s="10">
        <f t="shared" si="1450"/>
        <v>86.633787257019975</v>
      </c>
      <c r="WY225" s="9">
        <f t="shared" si="1031"/>
        <v>91.806260609704992</v>
      </c>
      <c r="WZ225" s="9">
        <f t="shared" si="1945"/>
        <v>81.211084083354734</v>
      </c>
      <c r="XA225" s="115">
        <f t="shared" si="1451"/>
        <v>86.508672346529863</v>
      </c>
      <c r="XB225" s="15">
        <f t="shared" si="1452"/>
        <v>6.5440712195691665E-4</v>
      </c>
      <c r="XC225" s="12"/>
      <c r="XD225" s="11">
        <f t="shared" si="1729"/>
        <v>6.6286984761222212E-4</v>
      </c>
      <c r="XE225" s="10">
        <f t="shared" si="1453"/>
        <v>86.561202165681863</v>
      </c>
      <c r="XF225" s="9">
        <f t="shared" si="1033"/>
        <v>91.790687934559159</v>
      </c>
      <c r="XG225" s="9">
        <f t="shared" si="1946"/>
        <v>81.081946156867517</v>
      </c>
      <c r="XH225" s="115">
        <f t="shared" si="1454"/>
        <v>86.436317045713338</v>
      </c>
      <c r="XI225" s="15">
        <f t="shared" si="1455"/>
        <v>6.6142143730124332E-4</v>
      </c>
      <c r="XJ225" s="12"/>
      <c r="XK225" s="11">
        <f t="shared" si="1730"/>
        <v>6.6988010933937249E-4</v>
      </c>
      <c r="XL225" s="10">
        <f t="shared" si="1456"/>
        <v>86.488474307153894</v>
      </c>
      <c r="XM225" s="9">
        <f t="shared" si="1035"/>
        <v>91.774779636359497</v>
      </c>
      <c r="XN225" s="9">
        <f t="shared" si="1947"/>
        <v>80.952861058076351</v>
      </c>
      <c r="XO225" s="115">
        <f t="shared" si="1457"/>
        <v>86.363820347217924</v>
      </c>
      <c r="XP225" s="15">
        <f t="shared" si="1458"/>
        <v>6.6841176013004956E-4</v>
      </c>
      <c r="XQ225" s="12"/>
      <c r="XR225" s="11">
        <f t="shared" si="1731"/>
        <v>6.7686627158175137E-4</v>
      </c>
      <c r="XS225" s="10">
        <f t="shared" si="1459"/>
        <v>86.415601797270398</v>
      </c>
      <c r="XT225" s="9">
        <f t="shared" si="1037"/>
        <v>91.758533303219195</v>
      </c>
      <c r="XU225" s="9">
        <f t="shared" si="1948"/>
        <v>80.823827411487301</v>
      </c>
      <c r="XV225" s="115">
        <f t="shared" si="1460"/>
        <v>86.291180357353255</v>
      </c>
      <c r="XW225" s="15">
        <f t="shared" si="1461"/>
        <v>6.7537802643091542E-4</v>
      </c>
      <c r="XX225" s="12"/>
      <c r="XY225" s="11">
        <f t="shared" si="1732"/>
        <v>6.8382826935025568E-4</v>
      </c>
      <c r="XZ225" s="10">
        <f t="shared" si="1462"/>
        <v>86.342582774400341</v>
      </c>
      <c r="YA225" s="9">
        <f t="shared" si="1039"/>
        <v>91.74194656298809</v>
      </c>
      <c r="YB225" s="9">
        <f t="shared" si="1949"/>
        <v>80.694843846916072</v>
      </c>
      <c r="YC225" s="115">
        <f t="shared" si="1463"/>
        <v>86.218395204952088</v>
      </c>
      <c r="YD225" s="15">
        <f t="shared" si="1464"/>
        <v>6.8232017431779494E-4</v>
      </c>
      <c r="YE225" s="12"/>
      <c r="YF225" s="11">
        <f t="shared" si="1733"/>
        <v>6.9076603980269856E-4</v>
      </c>
      <c r="YG225" s="10">
        <f t="shared" si="1465"/>
        <v>86.269415399498712</v>
      </c>
      <c r="YH225" s="9">
        <f t="shared" si="1041"/>
        <v>91.725017083150817</v>
      </c>
      <c r="YI225" s="9">
        <f t="shared" si="1950"/>
        <v>80.56590899968981</v>
      </c>
      <c r="YJ225" s="115">
        <f t="shared" si="1466"/>
        <v>86.145463041420314</v>
      </c>
      <c r="YK225" s="15">
        <f t="shared" si="1467"/>
        <v>6.8923814401225666E-4</v>
      </c>
      <c r="YL225" s="12"/>
      <c r="YM225" s="11">
        <f t="shared" si="1734"/>
        <v>6.9767952222529956E-4</v>
      </c>
      <c r="YN225" s="10">
        <f t="shared" si="1468"/>
        <v>86.196097856152917</v>
      </c>
      <c r="YO225" s="9">
        <f t="shared" si="1043"/>
        <v>91.707742570719446</v>
      </c>
      <c r="YP225" s="9">
        <f t="shared" si="1951"/>
        <v>80.437021510844261</v>
      </c>
      <c r="YQ225" s="115">
        <f t="shared" si="1469"/>
        <v>86.072382040781861</v>
      </c>
      <c r="YR225" s="15">
        <f t="shared" si="1470"/>
        <v>6.9613187782467472E-4</v>
      </c>
      <c r="YS225" s="12"/>
      <c r="YT225" s="11">
        <f t="shared" si="1735"/>
        <v>7.0456865801411361E-4</v>
      </c>
      <c r="YU225" s="10">
        <f t="shared" si="1471"/>
        <v>86.122628350624126</v>
      </c>
      <c r="YV225" s="9">
        <f t="shared" si="1045"/>
        <v>91.690120772120693</v>
      </c>
      <c r="YW225" s="9">
        <f t="shared" si="1952"/>
        <v>80.308180027317519</v>
      </c>
      <c r="YX225" s="115">
        <f t="shared" si="1472"/>
        <v>85.999150399719099</v>
      </c>
      <c r="YY225" s="15">
        <f t="shared" si="1473"/>
        <v>7.030013201353042E-4</v>
      </c>
      <c r="YZ225" s="12"/>
      <c r="ZA225" s="11">
        <f t="shared" si="1736"/>
        <v>7.1143339065632871E-4</v>
      </c>
      <c r="ZB225" s="10">
        <f t="shared" si="1474"/>
        <v>86.049005111884185</v>
      </c>
      <c r="ZC225" s="9">
        <f t="shared" si="1047"/>
        <v>91.672149473077837</v>
      </c>
      <c r="ZD225" s="9">
        <f t="shared" si="1953"/>
        <v>80.179383202139675</v>
      </c>
      <c r="ZE225" s="115">
        <f t="shared" si="1475"/>
        <v>85.925766337608763</v>
      </c>
      <c r="ZF225" s="15">
        <f t="shared" si="1476"/>
        <v>7.0984641737525771E-4</v>
      </c>
      <c r="ZG225" s="12"/>
      <c r="ZH225" s="11">
        <f t="shared" si="1737"/>
        <v>7.1827366571146454E-4</v>
      </c>
      <c r="ZI225" s="10">
        <f t="shared" si="1477"/>
        <v>85.975226391647908</v>
      </c>
      <c r="ZJ225" s="9">
        <f t="shared" si="1049"/>
        <v>91.653826498487462</v>
      </c>
      <c r="ZK225" s="9">
        <f t="shared" si="1954"/>
        <v>80.050629694618294</v>
      </c>
      <c r="ZL225" s="115">
        <f t="shared" si="1478"/>
        <v>85.852228096552878</v>
      </c>
      <c r="ZM225" s="15">
        <f t="shared" si="1479"/>
        <v>7.1666711800745856E-4</v>
      </c>
      <c r="ZN225" s="12"/>
      <c r="ZO225" s="11">
        <f t="shared" si="1738"/>
        <v>7.2508943079251575E-4</v>
      </c>
      <c r="ZP225" s="10">
        <f t="shared" si="1480"/>
        <v>85.90129046440066</v>
      </c>
      <c r="ZQ225" s="9">
        <f t="shared" si="1051"/>
        <v>91.635149712291067</v>
      </c>
      <c r="ZR225" s="9">
        <f t="shared" si="1955"/>
        <v>79.921918170518822</v>
      </c>
      <c r="ZS225" s="115">
        <f t="shared" si="1481"/>
        <v>85.778533941404945</v>
      </c>
      <c r="ZT225" s="15">
        <f t="shared" si="1482"/>
        <v>7.2346337250754676E-4</v>
      </c>
      <c r="ZU225" s="12"/>
      <c r="ZV225" s="11">
        <f t="shared" si="1739"/>
        <v>7.3188063554706839E-4</v>
      </c>
      <c r="ZW225" s="10">
        <f t="shared" si="1483"/>
        <v>85.827195627420906</v>
      </c>
      <c r="ZX225" s="9">
        <f t="shared" si="1053"/>
        <v>91.616117017341793</v>
      </c>
      <c r="ZY225" s="9">
        <f t="shared" si="1956"/>
        <v>79.793247302243287</v>
      </c>
      <c r="ZZ225" s="115">
        <f t="shared" si="1484"/>
        <v>85.70468215979254</v>
      </c>
      <c r="AAA225" s="15">
        <f t="shared" si="1485"/>
        <v>7.302351333446233E-4</v>
      </c>
      <c r="AAB225" s="12"/>
      <c r="AAC225" s="11">
        <f t="shared" si="1740"/>
        <v>7.3864723163820909E-4</v>
      </c>
      <c r="AAD225" s="10">
        <f t="shared" si="1486"/>
        <v>85.752940200799458</v>
      </c>
      <c r="AAE225" s="9">
        <f t="shared" si="1055"/>
        <v>91.596726355266242</v>
      </c>
      <c r="AAF225" s="9">
        <f t="shared" si="1957"/>
        <v>79.664615769002154</v>
      </c>
      <c r="AAG225" s="115">
        <f t="shared" si="1487"/>
        <v>85.630671062134198</v>
      </c>
      <c r="AAH225" s="15">
        <f t="shared" si="1488"/>
        <v>7.3698235496209646E-4</v>
      </c>
      <c r="AAI225" s="12"/>
      <c r="AAJ225" s="11">
        <f t="shared" si="1741"/>
        <v>7.4538917272554909E-4</v>
      </c>
      <c r="AAK225" s="10">
        <f t="shared" si="1489"/>
        <v>85.67852252745287</v>
      </c>
      <c r="AAL225" s="9">
        <f t="shared" si="1057"/>
        <v>91.576975706321534</v>
      </c>
      <c r="AAM225" s="9">
        <f t="shared" si="1958"/>
        <v>79.536022256984097</v>
      </c>
      <c r="AAN225" s="115">
        <f t="shared" si="1490"/>
        <v>85.556498981652823</v>
      </c>
      <c r="AAO225" s="15">
        <f t="shared" si="1491"/>
        <v>7.4370499375836648E-4</v>
      </c>
      <c r="AAP225" s="12"/>
      <c r="AAQ225" s="11">
        <f t="shared" si="1742"/>
        <v>7.5210641444606644E-4</v>
      </c>
      <c r="AAR225" s="10">
        <f t="shared" si="1492"/>
        <v>85.603940973133476</v>
      </c>
      <c r="AAS225" s="9">
        <f t="shared" si="1059"/>
        <v>91.556863089247798</v>
      </c>
      <c r="AAT225" s="9">
        <f t="shared" si="1060"/>
        <v>79.407465459520481</v>
      </c>
      <c r="AAU225" s="115">
        <f t="shared" si="1493"/>
        <v>85.482164274384132</v>
      </c>
      <c r="AAV225" s="15">
        <f t="shared" si="1494"/>
        <v>7.5040300806756123E-4</v>
      </c>
      <c r="AAW225" s="11"/>
      <c r="AAX225" s="11">
        <f t="shared" si="1743"/>
        <v>7.5879891439498571E-4</v>
      </c>
      <c r="AAY225" s="10">
        <f t="shared" si="1495"/>
        <v>85.529193926434459</v>
      </c>
      <c r="AAZ225" s="9">
        <f t="shared" si="1061"/>
        <v>91.536386561116089</v>
      </c>
      <c r="ABA225" s="9">
        <f t="shared" si="1062"/>
        <v>79.278944077247061</v>
      </c>
      <c r="ABB225" s="115">
        <f t="shared" si="1496"/>
        <v>85.407665319181575</v>
      </c>
      <c r="ABC225" s="15">
        <f t="shared" si="1497"/>
        <v>7.5707635814014165E-4</v>
      </c>
      <c r="ABD225" s="11"/>
      <c r="ABE225" s="11">
        <f t="shared" si="1744"/>
        <v>7.6546663210653499E-4</v>
      </c>
      <c r="ABF225" s="10">
        <f t="shared" si="1498"/>
        <v>85.454279798791305</v>
      </c>
      <c r="ABG225" s="9">
        <f t="shared" si="1063"/>
        <v>91.51554421717195</v>
      </c>
      <c r="ABH225" s="9">
        <f t="shared" si="1064"/>
        <v>79.150456818260324</v>
      </c>
      <c r="ABI225" s="115">
        <f t="shared" si="1499"/>
        <v>85.33300051771613</v>
      </c>
      <c r="ABJ225" s="15">
        <f t="shared" si="1500"/>
        <v>7.6372500612360275E-4</v>
      </c>
      <c r="ABK225" s="11"/>
      <c r="ABL225" s="11">
        <f t="shared" si="1745"/>
        <v>7.7210952903474937E-4</v>
      </c>
      <c r="ABM225" s="10">
        <f t="shared" si="1501"/>
        <v>85.379197024478387</v>
      </c>
      <c r="ABN225" s="9">
        <f t="shared" si="1065"/>
        <v>91.494334190674564</v>
      </c>
      <c r="ABO225" s="9">
        <f t="shared" si="1066"/>
        <v>79.022002398269905</v>
      </c>
      <c r="ABP225" s="115">
        <f t="shared" si="1502"/>
        <v>85.258168294472227</v>
      </c>
      <c r="ABQ225" s="15">
        <f t="shared" si="1503"/>
        <v>7.7034891604310706E-4</v>
      </c>
      <c r="ABR225" s="11"/>
      <c r="ABS225" s="11">
        <f t="shared" si="1746"/>
        <v>7.787275685342441E-4</v>
      </c>
      <c r="ABT225" s="10">
        <f t="shared" si="1504"/>
        <v>85.303944060601467</v>
      </c>
      <c r="ABU225" s="9">
        <f t="shared" si="1067"/>
        <v>91.472754652731822</v>
      </c>
      <c r="ABV225" s="9">
        <f t="shared" si="1068"/>
        <v>78.893579540748462</v>
      </c>
      <c r="ABW225" s="115">
        <f t="shared" si="1505"/>
        <v>85.183167096740135</v>
      </c>
      <c r="ABX225" s="15">
        <f t="shared" si="1506"/>
        <v>7.7694805378205191E-4</v>
      </c>
      <c r="ABY225" s="11"/>
      <c r="ABZ225" s="11">
        <f t="shared" si="1747"/>
        <v>7.8532071584087068E-4</v>
      </c>
      <c r="ACA225" s="10">
        <f t="shared" si="1507"/>
        <v>85.228519387086848</v>
      </c>
      <c r="ACB225" s="9">
        <f t="shared" si="1069"/>
        <v>91.450803812131227</v>
      </c>
      <c r="ACC225" s="9">
        <f t="shared" si="1070"/>
        <v>78.765186977075345</v>
      </c>
      <c r="ACD225" s="115">
        <f t="shared" si="1508"/>
        <v>85.107995394603279</v>
      </c>
      <c r="ACE225" s="15">
        <f t="shared" si="1509"/>
        <v>7.8352238706274702E-4</v>
      </c>
      <c r="ACF225" s="11"/>
      <c r="ACG225" s="11">
        <f t="shared" si="1748"/>
        <v>7.9188893805250029E-4</v>
      </c>
      <c r="ACH225" s="10">
        <f t="shared" si="1510"/>
        <v>85.152921506665393</v>
      </c>
      <c r="ACI225" s="9">
        <f t="shared" si="1071"/>
        <v>91.428479915166861</v>
      </c>
      <c r="ACJ225" s="9">
        <f t="shared" si="1072"/>
        <v>78.636823446678264</v>
      </c>
      <c r="ACK225" s="115">
        <f t="shared" si="1511"/>
        <v>85.032651680922555</v>
      </c>
      <c r="ACL225" s="15">
        <f t="shared" si="1512"/>
        <v>7.9007188542697798E-4</v>
      </c>
      <c r="ACM225" s="11"/>
      <c r="ACN225" s="11">
        <f t="shared" si="1749"/>
        <v>7.9843220410966609E-4</v>
      </c>
      <c r="ACO225" s="10">
        <f t="shared" si="1513"/>
        <v>85.077148944853576</v>
      </c>
      <c r="ACP225" s="9">
        <f t="shared" si="1073"/>
        <v>91.405781245462435</v>
      </c>
      <c r="ACQ225" s="9">
        <f t="shared" si="1074"/>
        <v>78.508487697169457</v>
      </c>
      <c r="ACR225" s="115">
        <f t="shared" si="1514"/>
        <v>84.957134471315953</v>
      </c>
      <c r="ACS225" s="15">
        <f t="shared" si="1515"/>
        <v>7.9659652021666499E-4</v>
      </c>
      <c r="ACT225" s="11"/>
      <c r="ACU225" s="11">
        <f t="shared" si="1750"/>
        <v>8.0495048477630051E-4</v>
      </c>
      <c r="ACV225" s="10">
        <f t="shared" si="1516"/>
        <v>85.001200249929866</v>
      </c>
      <c r="ACW225" s="9">
        <f t="shared" si="1075"/>
        <v>91.382706123790555</v>
      </c>
      <c r="ACX225" s="9">
        <f t="shared" si="1076"/>
        <v>78.38017848447879</v>
      </c>
      <c r="ACY225" s="115">
        <f t="shared" si="1517"/>
        <v>84.88144230413468</v>
      </c>
      <c r="ACZ225" s="15">
        <f t="shared" si="1518"/>
        <v>8.0309626455448574E-4</v>
      </c>
      <c r="ADA225" s="11"/>
      <c r="ADB225" s="11">
        <f t="shared" si="1751"/>
        <v>8.1144375262041533E-4</v>
      </c>
      <c r="ADC225" s="10">
        <f t="shared" si="1519"/>
        <v>84.925073992907727</v>
      </c>
      <c r="ADD225" s="9">
        <f t="shared" si="1077"/>
        <v>91.359252907888347</v>
      </c>
      <c r="ADE225" s="9">
        <f t="shared" si="1078"/>
        <v>78.251894572982309</v>
      </c>
      <c r="ADF225" s="115">
        <f t="shared" si="1520"/>
        <v>84.805573740435335</v>
      </c>
      <c r="ADG225" s="15">
        <f t="shared" si="1521"/>
        <v>8.0957109332453747E-4</v>
      </c>
      <c r="ADH225" s="11"/>
      <c r="ADI225" s="11">
        <f t="shared" si="1752"/>
        <v>8.1791198199483272E-4</v>
      </c>
      <c r="ADJ225" s="10">
        <f t="shared" si="1522"/>
        <v>84.848768767504495</v>
      </c>
      <c r="ADK225" s="9">
        <f t="shared" si="1079"/>
        <v>91.335419992269507</v>
      </c>
      <c r="ADL225" s="9">
        <f t="shared" si="1080"/>
        <v>78.123634735627675</v>
      </c>
      <c r="ADM225" s="115">
        <f t="shared" si="1523"/>
        <v>84.729527363948591</v>
      </c>
      <c r="ADN225" s="15">
        <f t="shared" si="1524"/>
        <v>8.1602098315298858E-4</v>
      </c>
      <c r="ADO225" s="11"/>
      <c r="ADP225" s="11">
        <f t="shared" si="1753"/>
        <v>8.24355149017866E-4</v>
      </c>
      <c r="ADQ225" s="10">
        <f t="shared" si="1525"/>
        <v>84.77228319010699</v>
      </c>
      <c r="ADR225" s="9">
        <f t="shared" si="1081"/>
        <v>91.311205808032867</v>
      </c>
      <c r="ADS225" s="9">
        <f t="shared" si="1082"/>
        <v>77.995397754054025</v>
      </c>
      <c r="ADT225" s="115">
        <f t="shared" si="1526"/>
        <v>84.653301781043439</v>
      </c>
      <c r="ADU225" s="15">
        <f t="shared" si="1527"/>
        <v>8.2244591238884708E-4</v>
      </c>
      <c r="ADV225" s="11"/>
      <c r="ADW225" s="11">
        <f t="shared" si="1754"/>
        <v>8.307732315541382E-4</v>
      </c>
      <c r="ADX225" s="10">
        <f t="shared" si="1528"/>
        <v>84.695615899732559</v>
      </c>
      <c r="ADY225" s="9">
        <f t="shared" si="1083"/>
        <v>91.28660882266756</v>
      </c>
      <c r="ADZ225" s="9">
        <f t="shared" si="1084"/>
        <v>77.867182418711209</v>
      </c>
      <c r="AEA225" s="115">
        <f t="shared" si="1529"/>
        <v>84.576895620689385</v>
      </c>
      <c r="AEB225" s="15">
        <f t="shared" si="1530"/>
        <v>8.2884586108456317E-4</v>
      </c>
      <c r="AEC225" s="11"/>
      <c r="AED225" s="11">
        <f t="shared" si="1755"/>
        <v>8.3716620919520464E-4</v>
      </c>
      <c r="AEE225" s="10">
        <f t="shared" si="1531"/>
        <v>84.618765557988198</v>
      </c>
      <c r="AEF225" s="9">
        <f t="shared" si="1085"/>
        <v>91.261627539854985</v>
      </c>
      <c r="AEG225" s="9">
        <f t="shared" si="1086"/>
        <v>77.738987528970512</v>
      </c>
      <c r="AEH225" s="115">
        <f t="shared" si="1532"/>
        <v>84.500307534412741</v>
      </c>
      <c r="AEI225" s="15">
        <f t="shared" si="1533"/>
        <v>8.3522081097696496E-4</v>
      </c>
      <c r="AEJ225" s="11"/>
      <c r="AEK225" s="11">
        <f t="shared" si="1756"/>
        <v>8.4353406324049677E-4</v>
      </c>
      <c r="AEL225" s="10">
        <f t="shared" si="1534"/>
        <v>84.541730849023793</v>
      </c>
      <c r="AEM225" s="9">
        <f t="shared" si="1087"/>
        <v>91.23626049926753</v>
      </c>
      <c r="AEN225" s="9">
        <f t="shared" si="1088"/>
        <v>77.564693308560109</v>
      </c>
      <c r="AEO225" s="115">
        <f t="shared" si="1535"/>
        <v>84.400476903913813</v>
      </c>
      <c r="AEP225" s="15">
        <f t="shared" si="1536"/>
        <v>8.444192426299642E-4</v>
      </c>
      <c r="AEQ225" s="11"/>
      <c r="AER225" s="11">
        <f t="shared" si="1757"/>
        <v>8.527362084346853E-4</v>
      </c>
      <c r="AES225" s="10">
        <f t="shared" si="1537"/>
        <v>84.441362668885517</v>
      </c>
      <c r="AET225" s="9">
        <f t="shared" si="1089"/>
        <v>91.210331638676635</v>
      </c>
      <c r="AEU225" s="9">
        <f t="shared" si="1090"/>
        <v>77.506859481241008</v>
      </c>
      <c r="AEV225" s="115">
        <f t="shared" si="1538"/>
        <v>84.358595559958815</v>
      </c>
      <c r="AEW225" s="15">
        <f t="shared" si="1539"/>
        <v>8.4638984098675519E-4</v>
      </c>
      <c r="AEX225" s="11"/>
      <c r="AEY225" s="11">
        <f t="shared" si="1758"/>
        <v>8.5468256826403549E-4</v>
      </c>
      <c r="AEZ225" s="10">
        <f t="shared" si="1540"/>
        <v>84.399164262557832</v>
      </c>
      <c r="AFA225" s="9">
        <f t="shared" si="1091"/>
        <v>91.184281617914507</v>
      </c>
      <c r="AFB225" s="9">
        <f t="shared" si="1092"/>
        <v>78.214336834459957</v>
      </c>
      <c r="AFC225" s="115">
        <f t="shared" si="1541"/>
        <v>84.699309226187239</v>
      </c>
      <c r="AFD225" s="15">
        <f t="shared" si="1542"/>
        <v>8.0108379662876237E-4</v>
      </c>
      <c r="AFE225" s="11"/>
      <c r="AFF225" s="11">
        <f t="shared" si="1759"/>
        <v>8.091747782289848E-4</v>
      </c>
      <c r="AFG225" s="10">
        <f t="shared" si="1543"/>
        <v>84.740998145598851</v>
      </c>
      <c r="AFH225" s="9">
        <f t="shared" si="1093"/>
        <v>91.1609457969234</v>
      </c>
      <c r="AFI225" s="9">
        <f t="shared" si="1094"/>
        <v>79.028274106328013</v>
      </c>
      <c r="AFJ225" s="115">
        <f t="shared" si="1544"/>
        <v>85.094609951625699</v>
      </c>
      <c r="AFK225" s="15">
        <f t="shared" si="1545"/>
        <v>7.493699366824709E-4</v>
      </c>
      <c r="AFL225" s="11"/>
      <c r="AFM225" s="11">
        <f t="shared" si="1760"/>
        <v>7.5724897271436747E-4</v>
      </c>
      <c r="AFN225" s="10">
        <f t="shared" si="1546"/>
        <v>85.137540856932588</v>
      </c>
      <c r="AFO225" s="9">
        <f t="shared" si="1095"/>
        <v>91.140525609595272</v>
      </c>
      <c r="AFP225" s="9">
        <f t="shared" si="1096"/>
        <v>79.980722484445096</v>
      </c>
      <c r="AFQ225" s="115">
        <f t="shared" si="1547"/>
        <v>85.560624047020184</v>
      </c>
      <c r="AFR225" s="15">
        <f t="shared" si="1548"/>
        <v>6.8928107300266276E-4</v>
      </c>
      <c r="AFS225" s="11"/>
      <c r="AFT225" s="11">
        <f t="shared" si="1761"/>
        <v>6.9693646212365217E-4</v>
      </c>
      <c r="AFU225" s="10">
        <f t="shared" si="1549"/>
        <v>85.604933767771513</v>
      </c>
      <c r="AFV225" s="9">
        <f t="shared" si="1097"/>
        <v>91.123248945221277</v>
      </c>
      <c r="AFW225" s="9">
        <f t="shared" si="1098"/>
        <v>81.130426832354829</v>
      </c>
      <c r="AFX225" s="115">
        <f t="shared" si="1550"/>
        <v>86.12683788878806</v>
      </c>
      <c r="AFY225" s="15">
        <f t="shared" si="1551"/>
        <v>6.1720292652462196E-4</v>
      </c>
      <c r="AFZ225" s="11"/>
      <c r="AGA225" s="11">
        <f t="shared" si="1762"/>
        <v>6.2461983118131917E-4</v>
      </c>
      <c r="AGB225" s="10">
        <f t="shared" si="1552"/>
        <v>86.17269230847262</v>
      </c>
      <c r="AGC225" s="9">
        <f t="shared" si="1099"/>
        <v>91.109396605205632</v>
      </c>
      <c r="AGD225" s="9">
        <f t="shared" si="1100"/>
        <v>82.597249671751612</v>
      </c>
      <c r="AGE225" s="115">
        <f t="shared" si="1553"/>
        <v>86.853323138478629</v>
      </c>
      <c r="AGF225" s="15">
        <f t="shared" si="1554"/>
        <v>5.257495769459236E-4</v>
      </c>
      <c r="AGG225" s="11"/>
      <c r="AGH225" s="11">
        <f t="shared" si="1763"/>
        <v>5.3290736186330202E-4</v>
      </c>
      <c r="AGI225" s="10">
        <f t="shared" si="1555"/>
        <v>86.900940270348698</v>
      </c>
      <c r="AGJ225" s="9">
        <f t="shared" si="1101"/>
        <v>91.099345239984231</v>
      </c>
      <c r="AGK225" s="9">
        <f t="shared" si="1102"/>
        <v>84.713765778818427</v>
      </c>
      <c r="AGL225" s="115">
        <f t="shared" si="1556"/>
        <v>87.906555509401329</v>
      </c>
      <c r="AGM225" s="15">
        <f t="shared" si="1557"/>
        <v>3.944029310711429E-4</v>
      </c>
      <c r="AGN225" s="11"/>
      <c r="AGO225" s="11">
        <f t="shared" si="1764"/>
        <v>4.0126749739520257E-4</v>
      </c>
      <c r="AGP225" s="10">
        <f t="shared" si="1558"/>
        <v>87.956270768221771</v>
      </c>
      <c r="AGQ225" s="9">
        <f t="shared" si="1103"/>
        <v>91.093688744334997</v>
      </c>
      <c r="AGR225" s="9">
        <f t="shared" si="1104"/>
        <v>89.274491511700234</v>
      </c>
      <c r="AGS225" s="115">
        <f t="shared" si="1559"/>
        <v>90.184090128017615</v>
      </c>
      <c r="AGT225" s="15">
        <f t="shared" si="1560"/>
        <v>1.1236203779330476E-4</v>
      </c>
      <c r="AGU225" s="11"/>
      <c r="AGV225" s="11">
        <f t="shared" si="1765"/>
        <v>1.1888444159419864E-4</v>
      </c>
      <c r="AGW225" s="10">
        <f t="shared" si="1561"/>
        <v>90.236376661814205</v>
      </c>
      <c r="AGX225" s="9">
        <f t="shared" si="1105"/>
        <v>91.09322964527486</v>
      </c>
      <c r="AGY225" s="9">
        <f t="shared" si="1106"/>
        <v>89.358104817417569</v>
      </c>
      <c r="AGZ225" s="115">
        <f t="shared" si="1562"/>
        <v>90.225667231346222</v>
      </c>
      <c r="AHA225" s="15">
        <f t="shared" si="1563"/>
        <v>1.0716933710449573E-4</v>
      </c>
      <c r="AHB225" s="11"/>
      <c r="AHC225" s="11">
        <f t="shared" si="1766"/>
        <v>1.1368563773282814E-4</v>
      </c>
      <c r="AHD225" s="10">
        <f t="shared" si="1564"/>
        <v>90.277948325204449</v>
      </c>
      <c r="AHE225" s="9">
        <f t="shared" si="1107"/>
        <v>91.092811999320759</v>
      </c>
      <c r="AHF225" s="9">
        <f t="shared" si="1108"/>
        <v>89.442529734436874</v>
      </c>
      <c r="AHG225" s="115">
        <f t="shared" si="1565"/>
        <v>90.267670866878817</v>
      </c>
      <c r="AHH225" s="15">
        <f t="shared" si="1566"/>
        <v>1.0192906788229034E-4</v>
      </c>
      <c r="AHI225" s="11"/>
      <c r="AHJ225" s="11">
        <f t="shared" si="1767"/>
        <v>1.0843951894753315E-4</v>
      </c>
      <c r="AHK225" s="10">
        <f t="shared" si="1567"/>
        <v>90.31994698142104</v>
      </c>
      <c r="AHL225" s="9">
        <f t="shared" si="1109"/>
        <v>91.092434198153654</v>
      </c>
      <c r="AHM225" s="9">
        <f t="shared" si="1110"/>
        <v>89.527759382448806</v>
      </c>
      <c r="AHN225" s="115">
        <f t="shared" si="1568"/>
        <v>90.31009679030123</v>
      </c>
      <c r="AHO225" s="15">
        <f t="shared" si="1569"/>
        <v>9.6641555749198558E-5</v>
      </c>
      <c r="AHP225" s="11"/>
      <c r="AHQ225" s="11">
        <f t="shared" si="1768"/>
        <v>1.0314641534141684E-4</v>
      </c>
      <c r="AHR225" s="10">
        <f t="shared" si="1570"/>
        <v>90.362368365787972</v>
      </c>
      <c r="AHS225" s="9">
        <f t="shared" si="1111"/>
        <v>91.092094576779289</v>
      </c>
      <c r="AHT225" s="9">
        <f t="shared" si="1112"/>
        <v>89.61378678579149</v>
      </c>
      <c r="AHU225" s="115">
        <f t="shared" si="1571"/>
        <v>90.352940681285389</v>
      </c>
      <c r="AHV225" s="15">
        <f t="shared" si="1572"/>
        <v>9.1307128716623648E-5</v>
      </c>
      <c r="AHW225" s="11"/>
      <c r="AHX225" s="11">
        <f t="shared" si="1769"/>
        <v>9.7806659408603355E-5</v>
      </c>
      <c r="AHY225" s="10">
        <f t="shared" si="1573"/>
        <v>90.405208137640017</v>
      </c>
      <c r="AHZ225" s="9">
        <f t="shared" si="1113"/>
        <v>91.091791413524007</v>
      </c>
      <c r="AIA225" s="9">
        <f t="shared" si="1114"/>
        <v>89.700604874861853</v>
      </c>
      <c r="AIB225" s="115">
        <f t="shared" si="1574"/>
        <v>90.396198144192937</v>
      </c>
      <c r="AIC225" s="15">
        <f t="shared" si="1575"/>
        <v>8.5926117097428288E-5</v>
      </c>
      <c r="AID225" s="11"/>
      <c r="AIE225" s="11">
        <f t="shared" si="1770"/>
        <v>9.2420585946507134E-5</v>
      </c>
      <c r="AIF225" s="10">
        <f t="shared" si="1576"/>
        <v>90.44846188104033</v>
      </c>
      <c r="AIG225" s="9">
        <f t="shared" si="1115"/>
        <v>91.091522930046878</v>
      </c>
      <c r="AIH225" s="9">
        <f t="shared" si="1116"/>
        <v>89.788206487606928</v>
      </c>
      <c r="AII225" s="115">
        <f t="shared" si="1577"/>
        <v>90.439864708826903</v>
      </c>
      <c r="AIJ225" s="15">
        <f t="shared" si="1578"/>
        <v>8.0498853414578752E-5</v>
      </c>
      <c r="AIK225" s="11"/>
      <c r="AIL225" s="11">
        <f t="shared" si="1771"/>
        <v>8.6988531964187545E-5</v>
      </c>
      <c r="AIM225" s="10">
        <f t="shared" si="1579"/>
        <v>90.492125105546222</v>
      </c>
      <c r="AIN225" s="9">
        <f t="shared" si="1117"/>
        <v>91.091287291368161</v>
      </c>
      <c r="AIO225" s="9">
        <f t="shared" si="1118"/>
        <v>89.87658437108891</v>
      </c>
      <c r="AIP225" s="115">
        <f t="shared" si="1580"/>
        <v>90.483935831228536</v>
      </c>
      <c r="AIQ225" s="15">
        <f t="shared" si="1581"/>
        <v>7.5025672306229223E-5</v>
      </c>
      <c r="AIR225" s="11"/>
      <c r="AIS225" s="11">
        <f t="shared" si="1772"/>
        <v>8.1510836587164531E-5</v>
      </c>
      <c r="AIT225" s="10">
        <f t="shared" si="1582"/>
        <v>90.536193247019924</v>
      </c>
      <c r="AIU225" s="9">
        <f t="shared" si="1119"/>
        <v>91.091082605913741</v>
      </c>
      <c r="AIV225" s="9">
        <f t="shared" si="1120"/>
        <v>89.965731183126422</v>
      </c>
      <c r="AIW225" s="115">
        <f t="shared" si="1583"/>
        <v>90.528406894520089</v>
      </c>
      <c r="AIX225" s="15">
        <f t="shared" si="1584"/>
        <v>6.9506910427101975E-5</v>
      </c>
      <c r="AIY225" s="11"/>
      <c r="AIZ225" s="11">
        <f t="shared" si="1773"/>
        <v>7.5987840958546089E-5</v>
      </c>
      <c r="AJA225" s="10">
        <f t="shared" si="1585"/>
        <v>90.580661668485476</v>
      </c>
      <c r="AJB225" s="9">
        <f t="shared" si="1121"/>
        <v>91.090906925575467</v>
      </c>
      <c r="AJC225" s="9">
        <f t="shared" si="1122"/>
        <v>90.055639494009583</v>
      </c>
      <c r="AJD225" s="115">
        <f t="shared" si="1586"/>
        <v>90.573273209792518</v>
      </c>
      <c r="AJE225" s="15">
        <f t="shared" si="1587"/>
        <v>6.3942906346284732E-5</v>
      </c>
      <c r="AJF225" s="11"/>
      <c r="AJG225" s="11">
        <f t="shared" si="1774"/>
        <v>7.0419888136602583E-5</v>
      </c>
      <c r="AJH225" s="10">
        <f t="shared" si="1588"/>
        <v>90.625525661030395</v>
      </c>
      <c r="AJI225" s="9">
        <f t="shared" si="1123"/>
        <v>91.090758245787242</v>
      </c>
      <c r="AJJ225" s="9">
        <f t="shared" si="1124"/>
        <v>90.146301788288099</v>
      </c>
      <c r="AJK225" s="115">
        <f t="shared" si="1589"/>
        <v>90.618530017037671</v>
      </c>
      <c r="AJL225" s="15">
        <f t="shared" si="1590"/>
        <v>5.833400044147667E-5</v>
      </c>
      <c r="AJM225" s="11"/>
      <c r="AJN225" s="11">
        <f t="shared" si="1775"/>
        <v>6.4807322988807512E-5</v>
      </c>
      <c r="AJO225" s="10">
        <f t="shared" si="1591"/>
        <v>90.670780444751699</v>
      </c>
      <c r="AJP225" s="9">
        <f t="shared" si="1125"/>
        <v>91.090634505616492</v>
      </c>
      <c r="AJQ225" s="9">
        <f t="shared" si="1126"/>
        <v>90.237710466629665</v>
      </c>
      <c r="AJR225" s="115">
        <f t="shared" si="1592"/>
        <v>90.664172486123078</v>
      </c>
      <c r="AJS225" s="15">
        <f t="shared" si="1593"/>
        <v>5.2680534789872844E-5</v>
      </c>
      <c r="AJT225" s="11"/>
      <c r="AJU225" s="11">
        <f t="shared" si="1776"/>
        <v>5.915049208253216E-5</v>
      </c>
      <c r="AJV225" s="10">
        <f t="shared" si="1594"/>
        <v>90.716421169744734</v>
      </c>
      <c r="AJW225" s="9">
        <f t="shared" si="1127"/>
        <v>91.090533587870965</v>
      </c>
      <c r="AJX225" s="9">
        <f t="shared" si="1128"/>
        <v>90.329857847748713</v>
      </c>
      <c r="AJY225" s="115">
        <f t="shared" si="1595"/>
        <v>90.710195717809839</v>
      </c>
      <c r="AJZ225" s="15">
        <f t="shared" si="1596"/>
        <v>4.698285305561831E-5</v>
      </c>
      <c r="AKA225" s="11"/>
      <c r="AKB225" s="11">
        <f t="shared" si="1777"/>
        <v>5.344974357234362E-5</v>
      </c>
      <c r="AKC225" s="10">
        <f t="shared" si="1597"/>
        <v>90.762442917134763</v>
      </c>
      <c r="AKD225" s="9">
        <f t="shared" si="1129"/>
        <v>91.09045331922043</v>
      </c>
      <c r="AKE225" s="9">
        <f t="shared" si="1130"/>
        <v>90.422736170404619</v>
      </c>
      <c r="AKF225" s="115">
        <f t="shared" si="1598"/>
        <v>90.756594744812531</v>
      </c>
      <c r="AKG225" s="15">
        <f t="shared" si="1599"/>
        <v>4.1241300373911162E-5</v>
      </c>
      <c r="AKH225" s="11"/>
      <c r="AKI225" s="11">
        <f t="shared" si="1778"/>
        <v>4.7705427083979637E-5</v>
      </c>
      <c r="AKJ225" s="10">
        <f t="shared" si="1600"/>
        <v>90.808840700150654</v>
      </c>
      <c r="AKK225" s="9">
        <f t="shared" si="1131"/>
        <v>91.090391470333131</v>
      </c>
      <c r="AKL225" s="9">
        <f t="shared" si="1132"/>
        <v>90.516337595463995</v>
      </c>
      <c r="AKM225" s="115">
        <f t="shared" si="1601"/>
        <v>90.80336453289857</v>
      </c>
      <c r="AKN225" s="15">
        <f t="shared" si="1602"/>
        <v>3.5456223232056356E-5</v>
      </c>
      <c r="AKO225" s="11"/>
      <c r="AKP225" s="11">
        <f t="shared" si="1779"/>
        <v>4.1917893595281299E-5</v>
      </c>
      <c r="AKQ225" s="10">
        <f t="shared" si="1603"/>
        <v>90.855609465237933</v>
      </c>
      <c r="AKR225" s="9">
        <f t="shared" si="1133"/>
        <v>91.090345756026622</v>
      </c>
      <c r="AKS225" s="9">
        <f t="shared" si="1134"/>
        <v>90.610654208030425</v>
      </c>
      <c r="AKT225" s="115">
        <f t="shared" si="1604"/>
        <v>90.850499982028524</v>
      </c>
      <c r="AKU225" s="15">
        <f t="shared" si="1605"/>
        <v>2.9627969347234997E-5</v>
      </c>
      <c r="AKV225" s="11"/>
      <c r="AKW225" s="11">
        <f t="shared" si="1780"/>
        <v>3.6087495313895627E-5</v>
      </c>
      <c r="AKX225" s="10">
        <f t="shared" si="1606"/>
        <v>90.902744093212618</v>
      </c>
      <c r="AKY225" s="9">
        <f t="shared" si="1135"/>
        <v>91.09031383543271</v>
      </c>
      <c r="AKZ225" s="9">
        <f t="shared" si="1136"/>
        <v>90.705678019635826</v>
      </c>
      <c r="ALA225" s="115">
        <f t="shared" si="1607"/>
        <v>90.897995927534268</v>
      </c>
      <c r="ALB225" s="15">
        <f t="shared" si="1608"/>
        <v>2.375688754134386E-5</v>
      </c>
      <c r="ALC225" s="11"/>
      <c r="ALD225" s="11">
        <f t="shared" si="1781"/>
        <v>3.0214585552053658E-5</v>
      </c>
      <c r="ALE225" s="10">
        <f t="shared" si="1609"/>
        <v>90.950239400452858</v>
      </c>
      <c r="ALF225" s="9">
        <f t="shared" si="1137"/>
        <v>91.090293312176186</v>
      </c>
      <c r="ALG225" s="9">
        <f t="shared" si="1138"/>
        <v>90.801400970494996</v>
      </c>
      <c r="ALH225" s="115">
        <f t="shared" si="1610"/>
        <v>90.945847141335591</v>
      </c>
      <c r="ALI225" s="15">
        <f t="shared" si="1611"/>
        <v>1.7843327612787368E-5</v>
      </c>
      <c r="ALJ225" s="11"/>
      <c r="ALK225" s="11">
        <f t="shared" si="1782"/>
        <v>2.4299518598343104E-5</v>
      </c>
      <c r="ALL225" s="10">
        <f t="shared" si="1612"/>
        <v>90.99809014012888</v>
      </c>
      <c r="ALM225" s="9">
        <f t="shared" si="1139"/>
        <v>91.090281734566915</v>
      </c>
      <c r="ALN225" s="9">
        <f t="shared" si="1140"/>
        <v>90.897814931815049</v>
      </c>
      <c r="ALO225" s="115">
        <f t="shared" si="1613"/>
        <v>90.994048333190989</v>
      </c>
      <c r="ALP225" s="15">
        <f t="shared" si="1614"/>
        <v>1.1887640205696123E-5</v>
      </c>
      <c r="ALQ225" s="12"/>
      <c r="ALR225" s="11">
        <f t="shared" si="1783"/>
        <v>1.834264958693039E-5</v>
      </c>
      <c r="ALS225" s="10">
        <f t="shared" si="1615"/>
        <v>91.046291003467019</v>
      </c>
      <c r="ALT225" s="9">
        <f t="shared" si="1141"/>
        <v>91.090276595805037</v>
      </c>
      <c r="ALU225" s="9">
        <f t="shared" si="1142"/>
        <v>90.994911708169212</v>
      </c>
      <c r="ALV225" s="115">
        <f t="shared" si="1616"/>
        <v>91.042594151987117</v>
      </c>
      <c r="ALW225" s="15">
        <f t="shared" si="1617"/>
        <v>5.8901766759908356E-6</v>
      </c>
      <c r="ALX225" s="12"/>
      <c r="ALY225" s="11">
        <f t="shared" si="1784"/>
        <v>1.2344334363661471E-5</v>
      </c>
      <c r="ALZ225" s="10">
        <f t="shared" si="1618"/>
        <v>91.094836621052281</v>
      </c>
      <c r="AMA225" s="9">
        <f t="shared" si="1143"/>
        <v>91.090275334198779</v>
      </c>
      <c r="AMB225" s="9">
        <f t="shared" si="1144"/>
        <v>91.092683039918725</v>
      </c>
      <c r="AMC225" s="115">
        <f t="shared" si="1619"/>
        <v>91.091479187058752</v>
      </c>
      <c r="AMD225" s="15">
        <f t="shared" si="1620"/>
        <v>-1.4871104476557746E-7</v>
      </c>
      <c r="AME225" s="12"/>
      <c r="AMF225" s="11">
        <f t="shared" si="1785"/>
        <v>6.3049293499981657E-6</v>
      </c>
      <c r="AMG225" s="10">
        <f t="shared" si="1621"/>
        <v>91.143721564161154</v>
      </c>
      <c r="AMH225" s="9">
        <f t="shared" si="1145"/>
        <v>91.090275335002957</v>
      </c>
      <c r="AMI225" s="9">
        <f t="shared" si="1146"/>
        <v>91.191120605692262</v>
      </c>
      <c r="AMJ225" s="115">
        <f t="shared" si="1622"/>
        <v>91.140697970347617</v>
      </c>
      <c r="AMK225" s="15">
        <f t="shared" si="1623"/>
        <v>-6.2286704889377433E-6</v>
      </c>
      <c r="AML225" s="12"/>
      <c r="AMM225" s="11">
        <f t="shared" si="1786"/>
        <v>2.2479140418965462E-7</v>
      </c>
      <c r="AMN225" s="10">
        <f t="shared" si="1624"/>
        <v>91.192940346129177</v>
      </c>
      <c r="AMO225" s="9">
        <f t="shared" si="1147"/>
        <v>91.090276745778439</v>
      </c>
      <c r="AMP225" s="9">
        <f t="shared" si="1148"/>
        <v>91.290213496949164</v>
      </c>
      <c r="AMQ225" s="115">
        <f t="shared" si="1625"/>
        <v>91.190245121363802</v>
      </c>
      <c r="AMR225" s="15">
        <f t="shared" si="1626"/>
        <v>-1.2349018780541353E-5</v>
      </c>
      <c r="AMS225" s="12"/>
      <c r="AMT225" s="11">
        <f t="shared" si="1787"/>
        <v>-5.895722319857423E-6</v>
      </c>
      <c r="AMU225" s="10">
        <f t="shared" si="1627"/>
        <v>91.242487423749125</v>
      </c>
      <c r="AMV225" s="9">
        <f t="shared" si="1149"/>
        <v>91.090282291168407</v>
      </c>
      <c r="AMW225" s="9">
        <f t="shared" si="1150"/>
        <v>91.389947978809118</v>
      </c>
      <c r="AMX225" s="115">
        <f t="shared" si="1628"/>
        <v>91.24011513498877</v>
      </c>
      <c r="AMY225" s="15">
        <f t="shared" si="1629"/>
        <v>-1.8508739303257254E-5</v>
      </c>
      <c r="AMZ225" s="12"/>
      <c r="ANA225" s="11">
        <f t="shared" si="1788"/>
        <v>-1.2055955657843176E-5</v>
      </c>
      <c r="ANB225" s="10">
        <f t="shared" si="1630"/>
        <v>91.292357307334157</v>
      </c>
      <c r="ANC225" s="9">
        <f t="shared" si="1151"/>
        <v>91.090294748380728</v>
      </c>
      <c r="AND225" s="9">
        <f t="shared" si="1152"/>
        <v>91.490310032891358</v>
      </c>
      <c r="ANE225" s="115">
        <f t="shared" si="1631"/>
        <v>91.290302390636043</v>
      </c>
      <c r="ANF225" s="15">
        <f t="shared" si="1632"/>
        <v>-2.4706794683821274E-5</v>
      </c>
      <c r="ANG225" s="12"/>
      <c r="ANH225" s="11">
        <f t="shared" si="1789"/>
        <v>-1.8254876016498502E-5</v>
      </c>
      <c r="ANI225" s="10">
        <f t="shared" si="1633"/>
        <v>91.342544393291803</v>
      </c>
      <c r="ANJ225" s="9">
        <f t="shared" si="1153"/>
        <v>91.090316945673095</v>
      </c>
      <c r="ANK225" s="9">
        <f t="shared" si="1154"/>
        <v>91.591285361218112</v>
      </c>
      <c r="ANL225" s="115">
        <f t="shared" si="1634"/>
        <v>91.340801153445597</v>
      </c>
      <c r="ANM225" s="15">
        <f t="shared" si="1635"/>
        <v>-3.0942127126696671E-5</v>
      </c>
      <c r="ANN225" s="12"/>
      <c r="ANO225" s="11">
        <f t="shared" si="1790"/>
        <v>-2.4491429769953484E-5</v>
      </c>
      <c r="ANP225" s="10">
        <f t="shared" si="1636"/>
        <v>91.393042963454661</v>
      </c>
      <c r="ANQ225" s="9">
        <f t="shared" si="1155"/>
        <v>91.090351760763085</v>
      </c>
      <c r="ANR225" s="9">
        <f t="shared" si="1156"/>
        <v>91.69285938889557</v>
      </c>
      <c r="ANS225" s="115">
        <f t="shared" si="1637"/>
        <v>91.391605574829327</v>
      </c>
      <c r="ANT225" s="15">
        <f t="shared" si="1638"/>
        <v>-3.7213658677859554E-5</v>
      </c>
      <c r="ANU225" s="12"/>
      <c r="ANV225" s="11">
        <f t="shared" si="1791"/>
        <v>-3.0764542971441489E-5</v>
      </c>
      <c r="ANW225" s="10">
        <f t="shared" si="1639"/>
        <v>91.443847185599765</v>
      </c>
      <c r="ANX225" s="9">
        <f t="shared" si="1157"/>
        <v>91.090402119163855</v>
      </c>
      <c r="ANY225" s="9">
        <f t="shared" si="1158"/>
        <v>91.795017267187148</v>
      </c>
      <c r="ANZ225" s="115">
        <f t="shared" si="1640"/>
        <v>91.442709693175502</v>
      </c>
      <c r="AOA225" s="15">
        <f t="shared" si="1641"/>
        <v>-4.3520291517408835E-5</v>
      </c>
      <c r="AOB225" s="12"/>
      <c r="AOC225" s="11">
        <f t="shared" si="1792"/>
        <v>-3.7073121639968689E-5</v>
      </c>
      <c r="AOD225" s="10">
        <f t="shared" si="1642"/>
        <v>91.494951114127005</v>
      </c>
      <c r="AOE225" s="9">
        <f t="shared" si="1159"/>
        <v>91.090470992446257</v>
      </c>
      <c r="AOF225" s="9">
        <f t="shared" si="1160"/>
        <v>91.897743876974388</v>
      </c>
      <c r="AOG225" s="115">
        <f t="shared" si="1643"/>
        <v>91.494107434710315</v>
      </c>
      <c r="AOH225" s="15">
        <f t="shared" si="1644"/>
        <v>-4.9860908280674319E-5</v>
      </c>
      <c r="AOI225" s="12"/>
      <c r="AOJ225" s="11">
        <f t="shared" si="1875"/>
        <v>-4.3416052075555401E-5</v>
      </c>
      <c r="AOK225" s="10">
        <f t="shared" si="1876"/>
        <v>91.546348690894675</v>
      </c>
      <c r="AOL225" s="9">
        <f t="shared" si="1161"/>
        <v>91.090561396428384</v>
      </c>
      <c r="AOM225" s="9">
        <f t="shared" si="1162"/>
        <v>92.001023832607544</v>
      </c>
      <c r="AON225" s="115">
        <f t="shared" si="1646"/>
        <v>91.545792614517964</v>
      </c>
      <c r="AOO225" s="15">
        <f t="shared" si="1877"/>
        <v>-5.6234372407868456E-5</v>
      </c>
      <c r="AOP225" s="12"/>
      <c r="AOQ225" s="11">
        <f t="shared" si="1794"/>
        <v>-4.9792201203151017E-5</v>
      </c>
      <c r="AOR225" s="10">
        <f t="shared" si="1648"/>
        <v>91.59803374621373</v>
      </c>
      <c r="AOS225" s="9">
        <f t="shared" si="1163"/>
        <v>91.090676389293577</v>
      </c>
      <c r="AOT225" s="9">
        <f t="shared" si="1164"/>
        <v>92.10484148614303</v>
      </c>
      <c r="AOU225" s="115">
        <f t="shared" si="1649"/>
        <v>91.597758937718311</v>
      </c>
      <c r="AOV225" s="15">
        <f t="shared" si="1650"/>
        <v>-6.263952852204489E-5</v>
      </c>
      <c r="AOW225" s="12"/>
      <c r="AOX225" s="11">
        <f t="shared" si="1878"/>
        <v>-5.6200416944983839E-5</v>
      </c>
      <c r="AOY225" s="10">
        <f t="shared" si="1879"/>
        <v>91.649999999999991</v>
      </c>
      <c r="AOZ225" s="9">
        <f t="shared" si="1165"/>
        <v>91.090819069638371</v>
      </c>
      <c r="APA225" s="9"/>
      <c r="APB225" s="97">
        <f t="shared" si="1652"/>
        <v>91.649999999999991</v>
      </c>
      <c r="APC225" s="15">
        <f t="shared" si="1880"/>
        <v>-6.9075202736087343E-5</v>
      </c>
      <c r="APD225" s="11"/>
      <c r="APE225" s="11"/>
    </row>
    <row r="226" spans="1:1097" x14ac:dyDescent="0.2">
      <c r="A226" s="183"/>
      <c r="B226" s="183"/>
      <c r="C226" s="1">
        <f t="shared" si="1654"/>
        <v>180</v>
      </c>
      <c r="D226" s="1">
        <f t="shared" si="1655"/>
        <v>6024.5844021139956</v>
      </c>
      <c r="E226" s="1">
        <f t="shared" si="1656"/>
        <v>-16317921.817764627</v>
      </c>
      <c r="F226" s="2">
        <f t="shared" si="1657"/>
        <v>113.16</v>
      </c>
      <c r="G226" s="8">
        <f t="shared" si="1658"/>
        <v>1.9810000000000001E-3</v>
      </c>
      <c r="H226" s="6">
        <f t="shared" si="1659"/>
        <v>0.14400020254000001</v>
      </c>
      <c r="I226" s="2">
        <f t="shared" si="1660"/>
        <v>3500</v>
      </c>
      <c r="J226" s="3">
        <f t="shared" si="1818"/>
        <v>58.333333333333336</v>
      </c>
      <c r="K226" s="3">
        <f t="shared" si="1819"/>
        <v>366.52</v>
      </c>
      <c r="L226" s="1">
        <f t="shared" si="1661"/>
        <v>0.82</v>
      </c>
      <c r="M226" s="1">
        <f t="shared" si="1662"/>
        <v>0.66</v>
      </c>
      <c r="N226" s="1">
        <f t="shared" si="1820"/>
        <v>0.54120000000000001</v>
      </c>
      <c r="O226" s="3">
        <f t="shared" si="1167"/>
        <v>7.5227878787878781</v>
      </c>
      <c r="P226" s="40">
        <f t="shared" si="1821"/>
        <v>570.9796</v>
      </c>
      <c r="Q226" s="1">
        <f t="shared" si="1663"/>
        <v>21.51</v>
      </c>
      <c r="R226" s="1">
        <f t="shared" si="1664"/>
        <v>151</v>
      </c>
      <c r="S226" s="2">
        <f t="shared" si="1665"/>
        <v>12587.54</v>
      </c>
      <c r="T226" s="1">
        <f t="shared" si="1881"/>
        <v>83.916933333333333</v>
      </c>
      <c r="U226" s="7">
        <f t="shared" si="1666"/>
        <v>9.1849501318337995E-2</v>
      </c>
      <c r="V226" s="7">
        <f t="shared" si="1822"/>
        <v>6.6258942829124593E-3</v>
      </c>
      <c r="W226" s="159">
        <f t="shared" si="1667"/>
        <v>3.4283282369456214E-2</v>
      </c>
      <c r="X226" s="40">
        <f t="shared" si="1823"/>
        <v>8095.2484858865882</v>
      </c>
      <c r="Y226" s="1">
        <f t="shared" si="1668"/>
        <v>0</v>
      </c>
      <c r="Z226" s="1">
        <f t="shared" si="1669"/>
        <v>113.16</v>
      </c>
      <c r="AA226" s="1">
        <f t="shared" si="1670"/>
        <v>91.649999999999991</v>
      </c>
      <c r="AB226" s="6">
        <f t="shared" si="1882"/>
        <v>0.2895550479995273</v>
      </c>
      <c r="AC226" s="1">
        <f t="shared" si="1671"/>
        <v>526.19133708825245</v>
      </c>
      <c r="AD226" s="40">
        <f t="shared" si="1824"/>
        <v>36363.626619283568</v>
      </c>
      <c r="AE226" s="1">
        <f t="shared" si="1825"/>
        <v>0.15947988387208822</v>
      </c>
      <c r="AF226" s="2">
        <f t="shared" si="1801"/>
        <v>41</v>
      </c>
      <c r="AG226" s="10">
        <f t="shared" si="1826"/>
        <v>6.5386752387556175</v>
      </c>
      <c r="AH226" s="12">
        <f t="shared" si="1827"/>
        <v>0.34562533445645272</v>
      </c>
      <c r="AI226" s="43">
        <f t="shared" si="1828"/>
        <v>-1.7173008440171332E-5</v>
      </c>
      <c r="AJ226" s="93">
        <f t="shared" si="1883"/>
        <v>4.3271984257736523E-6</v>
      </c>
      <c r="AK226" s="43">
        <f t="shared" si="1829"/>
        <v>0</v>
      </c>
      <c r="AL226" s="43">
        <f t="shared" si="1884"/>
        <v>3.6849051944829847E-4</v>
      </c>
      <c r="AM226" s="43"/>
      <c r="AN226" s="43">
        <f t="shared" si="1830"/>
        <v>0</v>
      </c>
      <c r="AO226" s="10">
        <f t="shared" si="1831"/>
        <v>92.251403989113868</v>
      </c>
      <c r="AP226" s="9"/>
      <c r="AQ226" s="9">
        <f t="shared" si="1832"/>
        <v>92.113122528992889</v>
      </c>
      <c r="AR226" s="104">
        <f t="shared" si="1171"/>
        <v>92.113122528992889</v>
      </c>
      <c r="AS226" s="15">
        <f t="shared" si="1833"/>
        <v>0</v>
      </c>
      <c r="AT226" s="49"/>
      <c r="AU226" s="11">
        <f t="shared" si="1834"/>
        <v>8.5410665949313805E-6</v>
      </c>
      <c r="AV226" s="10">
        <f t="shared" si="1835"/>
        <v>92.182261932693393</v>
      </c>
      <c r="AW226" s="9">
        <f t="shared" si="1836"/>
        <v>92.113122528992889</v>
      </c>
      <c r="AX226" s="9">
        <f t="shared" si="1837"/>
        <v>91.975004891139235</v>
      </c>
      <c r="AY226" s="97">
        <f t="shared" si="1175"/>
        <v>92.044063710066069</v>
      </c>
      <c r="AZ226" s="15">
        <f t="shared" si="1176"/>
        <v>8.5307843295012164E-6</v>
      </c>
      <c r="BA226" s="49"/>
      <c r="BB226" s="11">
        <f t="shared" si="1838"/>
        <v>1.707217784927342E-5</v>
      </c>
      <c r="BC226" s="10">
        <f t="shared" si="1839"/>
        <v>92.11319781450878</v>
      </c>
      <c r="BD226" s="9">
        <f t="shared" si="1840"/>
        <v>92.113119882656093</v>
      </c>
      <c r="BE226" s="9">
        <f t="shared" si="1841"/>
        <v>91.837050240048058</v>
      </c>
      <c r="BF226" s="97">
        <f t="shared" si="1179"/>
        <v>91.975085061352075</v>
      </c>
      <c r="BG226" s="15">
        <f t="shared" si="1842"/>
        <v>1.7051338392474357E-5</v>
      </c>
      <c r="BH226" s="49"/>
      <c r="BI226" s="11">
        <f t="shared" si="1843"/>
        <v>2.5593057266535078E-5</v>
      </c>
      <c r="BJ226" s="10">
        <f t="shared" si="1844"/>
        <v>92.044208579792198</v>
      </c>
      <c r="BK226" s="9">
        <f t="shared" si="1845"/>
        <v>92.11310930999926</v>
      </c>
      <c r="BL226" s="9">
        <f t="shared" si="1846"/>
        <v>91.699257719799249</v>
      </c>
      <c r="BM226" s="97">
        <f t="shared" si="1184"/>
        <v>91.906183514899254</v>
      </c>
      <c r="BN226" s="15">
        <f t="shared" si="1847"/>
        <v>2.5561388938309159E-5</v>
      </c>
      <c r="BO226" s="49"/>
      <c r="BP226" s="11">
        <f t="shared" si="1848"/>
        <v>3.4103430746879546E-5</v>
      </c>
      <c r="BQ226" s="10">
        <f t="shared" si="1849"/>
        <v>91.975291173419123</v>
      </c>
      <c r="BR226" s="9">
        <f t="shared" si="1850"/>
        <v>92.113085550565458</v>
      </c>
      <c r="BS226" s="9">
        <f t="shared" si="1851"/>
        <v>91.561626454346992</v>
      </c>
      <c r="BT226" s="97">
        <f t="shared" si="1189"/>
        <v>91.837356002456232</v>
      </c>
      <c r="BU226" s="15">
        <f t="shared" si="1852"/>
        <v>3.4060665165490331E-5</v>
      </c>
      <c r="BV226" s="12"/>
      <c r="BW226" s="11">
        <f t="shared" si="1853"/>
        <v>4.2603026610419142E-5</v>
      </c>
      <c r="BX226" s="10">
        <f t="shared" si="1854"/>
        <v>91.906442540376815</v>
      </c>
      <c r="BY226" s="9">
        <f t="shared" si="1855"/>
        <v>92.11304336407089</v>
      </c>
      <c r="BZ226" s="9">
        <f t="shared" si="1856"/>
        <v>91.424155547810528</v>
      </c>
      <c r="CA226" s="97">
        <f t="shared" si="1194"/>
        <v>91.768599455940716</v>
      </c>
      <c r="CB226" s="15">
        <f t="shared" si="1857"/>
        <v>4.2548898743588157E-5</v>
      </c>
      <c r="CC226" s="12"/>
      <c r="CD226" s="11">
        <f t="shared" si="1858"/>
        <v>5.1091575619837883E-5</v>
      </c>
      <c r="CE226" s="10">
        <f t="shared" si="1859"/>
        <v>91.837659626228586</v>
      </c>
      <c r="CF226" s="9">
        <f t="shared" si="1860"/>
        <v>92.112977531041835</v>
      </c>
      <c r="CG226" s="9">
        <f t="shared" si="1861"/>
        <v>91.28684408477325</v>
      </c>
      <c r="CH226" s="97">
        <f t="shared" si="1199"/>
        <v>91.699910807907543</v>
      </c>
      <c r="CI226" s="15">
        <f t="shared" si="1862"/>
        <v>5.1025823834122083E-5</v>
      </c>
      <c r="CJ226" s="12"/>
      <c r="CK226" s="11">
        <f t="shared" si="1863"/>
        <v>5.9568811001913381E-5</v>
      </c>
      <c r="CL226" s="10">
        <f t="shared" si="1864"/>
        <v>91.76893937757734</v>
      </c>
      <c r="CM226" s="9">
        <f t="shared" si="1865"/>
        <v>92.112882853441832</v>
      </c>
      <c r="CN226" s="9">
        <f t="shared" si="1866"/>
        <v>91.149691130583008</v>
      </c>
      <c r="CO226" s="97">
        <f t="shared" si="1204"/>
        <v>91.63128699201242</v>
      </c>
      <c r="CP226" s="15">
        <f t="shared" si="1867"/>
        <v>5.949117711075025E-5</v>
      </c>
      <c r="CQ226" s="12"/>
      <c r="CR226" s="11">
        <f t="shared" si="1868"/>
        <v>6.8034468468368149E-5</v>
      </c>
      <c r="CS226" s="10">
        <f t="shared" si="1869"/>
        <v>91.700278742524773</v>
      </c>
      <c r="CT226" s="9">
        <f t="shared" si="1870"/>
        <v>92.112754155288897</v>
      </c>
      <c r="CU226" s="9">
        <f t="shared" si="882"/>
        <v>91.01269573165753</v>
      </c>
      <c r="CV226" s="97">
        <f t="shared" si="1208"/>
        <v>91.562724943473214</v>
      </c>
      <c r="CW226" s="15">
        <f t="shared" si="1871"/>
        <v>6.794469777853207E-5</v>
      </c>
      <c r="CX226" s="12"/>
      <c r="CY226" s="11">
        <f t="shared" si="1210"/>
        <v>7.6488286235795771E-5</v>
      </c>
      <c r="CZ226" s="10">
        <f t="shared" si="1211"/>
        <v>91.631674671128152</v>
      </c>
      <c r="DA226" s="9">
        <f t="shared" si="883"/>
        <v>92.112586283262743</v>
      </c>
      <c r="DB226" s="9">
        <f t="shared" si="884"/>
        <v>90.87585691579406</v>
      </c>
      <c r="DC226" s="97">
        <f t="shared" si="1212"/>
        <v>91.494221599528402</v>
      </c>
      <c r="DD226" s="15">
        <f t="shared" si="1213"/>
        <v>7.6386127592304367E-5</v>
      </c>
      <c r="DE226" s="12"/>
      <c r="DF226" s="11">
        <f t="shared" si="1214"/>
        <v>8.4930005044719933E-5</v>
      </c>
      <c r="DG226" s="10">
        <f t="shared" si="1215"/>
        <v>91.563124115854166</v>
      </c>
      <c r="DH226" s="9">
        <f t="shared" si="885"/>
        <v>92.112374107301832</v>
      </c>
      <c r="DI226" s="9">
        <f t="shared" si="886"/>
        <v>90.739173692481657</v>
      </c>
      <c r="DJ226" s="97">
        <f t="shared" si="1216"/>
        <v>91.425773899891738</v>
      </c>
      <c r="DK226" s="15">
        <f t="shared" si="1217"/>
        <v>8.4815210874271096E-5</v>
      </c>
      <c r="DL226" s="12"/>
      <c r="DM226" s="11">
        <f t="shared" si="1218"/>
        <v>9.3359368177870419E-5</v>
      </c>
      <c r="DN226" s="10">
        <f t="shared" si="1219"/>
        <v>91.494624032029037</v>
      </c>
      <c r="DO226" s="9">
        <f t="shared" si="887"/>
        <v>92.112112521190269</v>
      </c>
      <c r="DP226" s="9">
        <f t="shared" si="888"/>
        <v>90.602645053217941</v>
      </c>
      <c r="DQ226" s="97">
        <f t="shared" si="1220"/>
        <v>91.357378787204112</v>
      </c>
      <c r="DR226" s="15">
        <f t="shared" si="1221"/>
        <v>9.3231694530683564E-5</v>
      </c>
      <c r="DS226" s="12"/>
      <c r="DT226" s="11">
        <f t="shared" si="1222"/>
        <v>1.0177612147756219E-4</v>
      </c>
      <c r="DU226" s="10">
        <f t="shared" si="1223"/>
        <v>91.426171378285773</v>
      </c>
      <c r="DV226" s="9">
        <f t="shared" si="889"/>
        <v>92.111796443134423</v>
      </c>
      <c r="DW226" s="9">
        <f t="shared" si="890"/>
        <v>90.466269971828709</v>
      </c>
      <c r="DX226" s="97">
        <f t="shared" si="1224"/>
        <v>91.289033207481566</v>
      </c>
      <c r="DY226" s="15">
        <f t="shared" si="1225"/>
        <v>1.0163532806772746E-4</v>
      </c>
      <c r="DZ226" s="12"/>
      <c r="EA226" s="11">
        <f t="shared" si="1226"/>
        <v>1.1018001336227559E-4</v>
      </c>
      <c r="EB226" s="10">
        <f t="shared" si="1227"/>
        <v>91.357763117007678</v>
      </c>
      <c r="EC226" s="9">
        <f t="shared" si="891"/>
        <v>92.111420816329215</v>
      </c>
      <c r="ED226" s="9">
        <f t="shared" si="892"/>
        <v>90.330047404791586</v>
      </c>
      <c r="EE226" s="97">
        <f t="shared" si="1228"/>
        <v>91.2207341105604</v>
      </c>
      <c r="EF226" s="15">
        <f t="shared" si="1229"/>
        <v>1.100258636064915E-4</v>
      </c>
      <c r="EG226" s="12"/>
      <c r="EH226" s="11">
        <f t="shared" si="1230"/>
        <v>1.1857079484235376E-4</v>
      </c>
      <c r="EI226" s="10">
        <f t="shared" si="1231"/>
        <v>91.289396214768715</v>
      </c>
      <c r="EJ226" s="9">
        <f t="shared" si="893"/>
        <v>92.110980609514002</v>
      </c>
      <c r="EK226" s="9">
        <f t="shared" si="894"/>
        <v>90.193976291560858</v>
      </c>
      <c r="EL226" s="97">
        <f t="shared" si="1232"/>
        <v>91.15247845053743</v>
      </c>
      <c r="EM226" s="15">
        <f t="shared" si="1233"/>
        <v>1.1840305589725167E-4</v>
      </c>
      <c r="EN226" s="12"/>
      <c r="EO226" s="11">
        <f t="shared" si="1234"/>
        <v>1.2694821953498353E-4</v>
      </c>
      <c r="EP226" s="10">
        <f t="shared" si="1235"/>
        <v>91.22106764276927</v>
      </c>
      <c r="EQ226" s="9">
        <f t="shared" si="895"/>
        <v>92.110470817518035</v>
      </c>
      <c r="ER226" s="9">
        <f t="shared" si="896"/>
        <v>90.05805555489799</v>
      </c>
      <c r="ES226" s="97">
        <f t="shared" si="1236"/>
        <v>91.084263186208005</v>
      </c>
      <c r="ET226" s="15">
        <f t="shared" si="1237"/>
        <v>1.2676666233274242E-4</v>
      </c>
      <c r="EU226" s="12"/>
      <c r="EV226" s="11">
        <f t="shared" si="1238"/>
        <v>1.3531204367820063E-4</v>
      </c>
      <c r="EW226" s="10">
        <f t="shared" si="1239"/>
        <v>91.152774377269509</v>
      </c>
      <c r="EX226" s="9">
        <f t="shared" si="897"/>
        <v>92.109886461795384</v>
      </c>
      <c r="EY226" s="9">
        <f t="shared" si="898"/>
        <v>89.922284101201711</v>
      </c>
      <c r="EZ226" s="97">
        <f t="shared" si="1240"/>
        <v>91.016085281498547</v>
      </c>
      <c r="FA226" s="15">
        <f t="shared" si="1241"/>
        <v>1.3511644296080474E-4</v>
      </c>
      <c r="FB226" s="12"/>
      <c r="FC226" s="11">
        <f t="shared" si="1242"/>
        <v>1.4366202614426437E-4</v>
      </c>
      <c r="FD226" s="10">
        <f t="shared" si="1243"/>
        <v>91.084513400017272</v>
      </c>
      <c r="FE226" s="9">
        <f t="shared" si="899"/>
        <v>92.109222590949344</v>
      </c>
      <c r="FF226" s="9">
        <f t="shared" si="900"/>
        <v>89.786660820843082</v>
      </c>
      <c r="FG226" s="97">
        <f t="shared" si="1244"/>
        <v>90.947941705896213</v>
      </c>
      <c r="FH226" s="15">
        <f t="shared" si="1245"/>
        <v>1.434521604960898E-4</v>
      </c>
      <c r="FI226" s="12"/>
      <c r="FJ226" s="11">
        <f t="shared" si="1246"/>
        <v>1.5199792845208636E-4</v>
      </c>
      <c r="FK226" s="10">
        <f t="shared" si="1247"/>
        <v>91.016281698673183</v>
      </c>
      <c r="FL226" s="9">
        <f t="shared" si="901"/>
        <v>92.108474281246203</v>
      </c>
      <c r="FM226" s="9">
        <f t="shared" si="902"/>
        <v>89.65118458850219</v>
      </c>
      <c r="FN226" s="97">
        <f t="shared" si="1248"/>
        <v>90.879829434874196</v>
      </c>
      <c r="FO226" s="15">
        <f t="shared" si="1249"/>
        <v>1.5177358033098667E-4</v>
      </c>
      <c r="FP226" s="12"/>
      <c r="FQ226" s="11">
        <f t="shared" si="1250"/>
        <v>1.6031951477890775E-4</v>
      </c>
      <c r="FR226" s="10">
        <f t="shared" si="1251"/>
        <v>90.948076267231258</v>
      </c>
      <c r="FS226" s="9">
        <f t="shared" si="903"/>
        <v>92.107636637118432</v>
      </c>
      <c r="FT226" s="9">
        <f t="shared" si="904"/>
        <v>89.515854263506498</v>
      </c>
      <c r="FU226" s="97">
        <f t="shared" si="1252"/>
        <v>90.811745450312458</v>
      </c>
      <c r="FV226" s="15">
        <f t="shared" si="1253"/>
        <v>1.6008047054580918E-4</v>
      </c>
      <c r="FW226" s="12"/>
      <c r="FX226" s="11">
        <f t="shared" si="1254"/>
        <v>1.686265519712182E-4</v>
      </c>
      <c r="FY226" s="10">
        <f t="shared" si="1255"/>
        <v>90.879894106435046</v>
      </c>
      <c r="FZ226" s="9">
        <f t="shared" si="905"/>
        <v>92.106704791657222</v>
      </c>
      <c r="GA226" s="9">
        <f t="shared" si="906"/>
        <v>89.380668690172001</v>
      </c>
      <c r="GB226" s="97">
        <f t="shared" si="1256"/>
        <v>90.743686740914612</v>
      </c>
      <c r="GC226" s="15">
        <f t="shared" si="1257"/>
        <v>1.683726019181403E-4</v>
      </c>
      <c r="GD226" s="12"/>
      <c r="GE226" s="11">
        <f t="shared" si="1258"/>
        <v>1.7691880955484797E-4</v>
      </c>
      <c r="GF226" s="10">
        <f t="shared" si="1259"/>
        <v>90.811732224189853</v>
      </c>
      <c r="GG226" s="9">
        <f t="shared" si="907"/>
        <v>92.105673907094314</v>
      </c>
      <c r="GH226" s="9">
        <f t="shared" si="908"/>
        <v>89.245626698145998</v>
      </c>
      <c r="GI226" s="97">
        <f t="shared" si="1260"/>
        <v>90.675650302620156</v>
      </c>
      <c r="GJ226" s="15">
        <f t="shared" si="1261"/>
        <v>1.7664974793143025E-4</v>
      </c>
      <c r="GK226" s="12"/>
      <c r="GL226" s="11">
        <f t="shared" si="1872"/>
        <v>1.8519605974431051E-4</v>
      </c>
      <c r="GM226" s="10">
        <f t="shared" si="1873"/>
        <v>90.743587635970414</v>
      </c>
      <c r="GN226" s="9">
        <f t="shared" si="909"/>
        <v>92.104539175273146</v>
      </c>
      <c r="GO226" s="9">
        <f t="shared" si="1885"/>
        <v>89.110727102751582</v>
      </c>
      <c r="GP226" s="115">
        <f t="shared" si="1264"/>
        <v>90.607633139012364</v>
      </c>
      <c r="GQ226" s="15">
        <f t="shared" si="1874"/>
        <v>1.8491168478281016E-4</v>
      </c>
      <c r="GR226" s="12"/>
      <c r="GS226" s="11">
        <f t="shared" si="1266"/>
        <v>1.9345807745137252E-4</v>
      </c>
      <c r="GT226" s="10">
        <f t="shared" si="1267"/>
        <v>90.675457365224077</v>
      </c>
      <c r="GU226" s="9">
        <f t="shared" si="911"/>
        <v>92.10329581810926</v>
      </c>
      <c r="GV226" s="9">
        <f t="shared" si="1886"/>
        <v>88.975968705334097</v>
      </c>
      <c r="GW226" s="115">
        <f t="shared" si="1268"/>
        <v>90.539632261721678</v>
      </c>
      <c r="GX226" s="15">
        <f t="shared" si="1269"/>
        <v>1.9315819139013491E-4</v>
      </c>
      <c r="GY226" s="12"/>
      <c r="GZ226" s="11">
        <f t="shared" si="1270"/>
        <v>2.0170464029284298E-4</v>
      </c>
      <c r="HA226" s="10">
        <f t="shared" si="1271"/>
        <v>90.607338443769635</v>
      </c>
      <c r="HB226" s="9">
        <f t="shared" si="913"/>
        <v>92.101939088040055</v>
      </c>
      <c r="HC226" s="9">
        <f t="shared" si="914"/>
        <v>88.841350293608471</v>
      </c>
      <c r="HD226" s="97">
        <f t="shared" si="1272"/>
        <v>90.471644690824263</v>
      </c>
      <c r="HE226" s="15">
        <f t="shared" si="1273"/>
        <v>2.0138904939830796E-4</v>
      </c>
      <c r="HF226" s="12"/>
      <c r="HG226" s="11">
        <f t="shared" si="1274"/>
        <v>2.0993552859765115E-4</v>
      </c>
      <c r="HH226" s="10">
        <f t="shared" si="1275"/>
        <v>90.539227912191237</v>
      </c>
      <c r="HI226" s="9">
        <f t="shared" si="915"/>
        <v>92.10046426846371</v>
      </c>
      <c r="HJ226" s="9">
        <f t="shared" si="916"/>
        <v>88.706870642007701</v>
      </c>
      <c r="HK226" s="97">
        <f t="shared" si="1276"/>
        <v>90.403667455235706</v>
      </c>
      <c r="HL226" s="15">
        <f t="shared" si="1277"/>
        <v>2.0960404318486739E-4</v>
      </c>
      <c r="HM226" s="12"/>
      <c r="HN226" s="11">
        <f t="shared" si="1278"/>
        <v>2.181505254131942E-4</v>
      </c>
      <c r="HO226" s="10">
        <f t="shared" si="1279"/>
        <v>90.471122820227478</v>
      </c>
      <c r="HP226" s="9">
        <f t="shared" si="917"/>
        <v>92.098866674167468</v>
      </c>
      <c r="HQ226" s="9">
        <f t="shared" si="1887"/>
        <v>88.572528512033273</v>
      </c>
      <c r="HR226" s="115">
        <f t="shared" si="1280"/>
        <v>90.335697593100377</v>
      </c>
      <c r="HS226" s="15">
        <f t="shared" si="1281"/>
        <v>2.1780295986479392E-4</v>
      </c>
      <c r="HT226" s="12"/>
      <c r="HU226" s="11">
        <f t="shared" si="1672"/>
        <v>2.2634941651088984E-4</v>
      </c>
      <c r="HV226" s="10">
        <f t="shared" si="1282"/>
        <v>90.403020227156162</v>
      </c>
      <c r="HW226" s="9">
        <f t="shared" si="1888"/>
        <v>92.097141651745147</v>
      </c>
      <c r="HX226" s="9">
        <f t="shared" si="920"/>
        <v>88.438322652606601</v>
      </c>
      <c r="HY226" s="115">
        <f t="shared" si="1283"/>
        <v>90.267732152175881</v>
      </c>
      <c r="HZ226" s="15">
        <f t="shared" si="1284"/>
        <v>2.2598558929459592E-4</v>
      </c>
      <c r="IA226" s="12"/>
      <c r="IB226" s="11">
        <f t="shared" si="1673"/>
        <v>2.3453199039102308E-4</v>
      </c>
      <c r="IC226" s="10">
        <f t="shared" si="1285"/>
        <v>90.334917202174154</v>
      </c>
      <c r="ID226" s="9">
        <f t="shared" si="1889"/>
        <v>92.09528458000392</v>
      </c>
      <c r="IE226" s="9">
        <f t="shared" si="922"/>
        <v>88.304251800419593</v>
      </c>
      <c r="IF226" s="115">
        <f t="shared" si="1286"/>
        <v>90.199768190211756</v>
      </c>
      <c r="IG226" s="15">
        <f t="shared" si="1287"/>
        <v>2.3415172407577646E-4</v>
      </c>
      <c r="IH226" s="12"/>
      <c r="II226" s="11">
        <f t="shared" si="1674"/>
        <v>2.4269803828696812E-4</v>
      </c>
      <c r="IJ226" s="10">
        <f t="shared" si="1288"/>
        <v>90.266810824771483</v>
      </c>
      <c r="IK226" s="9">
        <f t="shared" si="1890"/>
        <v>92.093290870360434</v>
      </c>
      <c r="IL226" s="9">
        <f t="shared" si="924"/>
        <v>88.170314680287603</v>
      </c>
      <c r="IM226" s="115">
        <f t="shared" si="1289"/>
        <v>90.131802775324019</v>
      </c>
      <c r="IN226" s="15">
        <f t="shared" si="1290"/>
        <v>2.4230115955749986E-4</v>
      </c>
      <c r="IO226" s="12"/>
      <c r="IP226" s="11">
        <f t="shared" si="1675"/>
        <v>2.5084735416860965E-4</v>
      </c>
      <c r="IQ226" s="10">
        <f t="shared" si="1291"/>
        <v>90.198698185101279</v>
      </c>
      <c r="IR226" s="9">
        <f t="shared" si="1891"/>
        <v>92.091155967226243</v>
      </c>
      <c r="IS226" s="9">
        <f t="shared" si="926"/>
        <v>88.036510005502919</v>
      </c>
      <c r="IT226" s="115">
        <f t="shared" si="1292"/>
        <v>90.063832986364588</v>
      </c>
      <c r="IU226" s="15">
        <f t="shared" si="1293"/>
        <v>2.5043369383856824E-4</v>
      </c>
      <c r="IV226" s="12"/>
      <c r="IW226" s="11">
        <f t="shared" si="1676"/>
        <v>2.5897973474506573E-4</v>
      </c>
      <c r="IX226" s="10">
        <f t="shared" si="1294"/>
        <v>90.13057638434465</v>
      </c>
      <c r="IY226" s="9">
        <f t="shared" si="1892"/>
        <v>92.088875348382487</v>
      </c>
      <c r="IZ226" s="9">
        <f t="shared" si="928"/>
        <v>87.902836478187226</v>
      </c>
      <c r="JA226" s="115">
        <f t="shared" si="1295"/>
        <v>89.995855913284856</v>
      </c>
      <c r="JB226" s="15">
        <f t="shared" si="1296"/>
        <v>2.5854912776879436E-4</v>
      </c>
      <c r="JC226" s="12"/>
      <c r="JD226" s="11">
        <f t="shared" si="1677"/>
        <v>2.6709497946681706E-4</v>
      </c>
      <c r="JE226" s="10">
        <f t="shared" si="1297"/>
        <v>90.062442535069721</v>
      </c>
      <c r="JF226" s="9">
        <f t="shared" si="1893"/>
        <v>92.086444525344049</v>
      </c>
      <c r="JG226" s="9">
        <f t="shared" si="930"/>
        <v>87.769292789645419</v>
      </c>
      <c r="JH226" s="115">
        <f t="shared" si="1298"/>
        <v>89.927868657494741</v>
      </c>
      <c r="JI226" s="15">
        <f t="shared" si="1299"/>
        <v>2.6664726494963196E-4</v>
      </c>
      <c r="JJ226" s="12"/>
      <c r="JK226" s="11">
        <f t="shared" si="1678"/>
        <v>2.7519289052709017E-4</v>
      </c>
      <c r="JL226" s="10">
        <f t="shared" si="1300"/>
        <v>89.994293761586036</v>
      </c>
      <c r="JM226" s="9">
        <f t="shared" si="1894"/>
        <v>92.083859043713062</v>
      </c>
      <c r="JN226" s="9">
        <f t="shared" si="932"/>
        <v>87.635877620719356</v>
      </c>
      <c r="JO226" s="115">
        <f t="shared" si="1301"/>
        <v>89.859868332216209</v>
      </c>
      <c r="JP226" s="15">
        <f t="shared" si="1302"/>
        <v>2.7472791173417362E-4</v>
      </c>
      <c r="JQ226" s="12"/>
      <c r="JR226" s="11">
        <f t="shared" si="1679"/>
        <v>2.8327327286258963E-4</v>
      </c>
      <c r="JS226" s="10">
        <f t="shared" si="1303"/>
        <v>89.926127200293635</v>
      </c>
      <c r="JT226" s="9">
        <f t="shared" si="1895"/>
        <v>92.081114483521759</v>
      </c>
      <c r="JU226" s="9">
        <f t="shared" si="934"/>
        <v>87.502589642140904</v>
      </c>
      <c r="JV226" s="115">
        <f t="shared" si="1304"/>
        <v>89.791852062831339</v>
      </c>
      <c r="JW226" s="15">
        <f t="shared" si="1305"/>
        <v>2.8279087722650692E-4</v>
      </c>
      <c r="JX226" s="12"/>
      <c r="JY226" s="11">
        <f t="shared" si="1680"/>
        <v>2.9133593415361567E-4</v>
      </c>
      <c r="JZ226" s="10">
        <f t="shared" si="1306"/>
        <v>89.857940000026503</v>
      </c>
      <c r="KA226" s="9">
        <f t="shared" si="1896"/>
        <v>92.078206459564925</v>
      </c>
      <c r="KB226" s="9">
        <f t="shared" si="936"/>
        <v>87.369427514885729</v>
      </c>
      <c r="KC226" s="115">
        <f t="shared" si="1307"/>
        <v>89.72381698722532</v>
      </c>
      <c r="KD226" s="15">
        <f t="shared" si="1308"/>
        <v>2.908359732804117E-4</v>
      </c>
      <c r="KE226" s="12"/>
      <c r="KF226" s="11">
        <f t="shared" si="1681"/>
        <v>2.9938068482347942E-4</v>
      </c>
      <c r="KG226" s="10">
        <f t="shared" si="1309"/>
        <v>89.789729322391139</v>
      </c>
      <c r="KH226" s="9">
        <f t="shared" si="1897"/>
        <v>92.07513062172174</v>
      </c>
      <c r="KI226" s="9">
        <f t="shared" si="938"/>
        <v>87.236389890525942</v>
      </c>
      <c r="KJ226" s="115">
        <f t="shared" si="1310"/>
        <v>89.655760256123841</v>
      </c>
      <c r="KK226" s="15">
        <f t="shared" si="1311"/>
        <v>2.9886301449743961E-4</v>
      </c>
      <c r="KL226" s="12"/>
      <c r="KM226" s="11">
        <f t="shared" si="1682"/>
        <v>3.0740733803734442E-4</v>
      </c>
      <c r="KN226" s="10">
        <f t="shared" si="1312"/>
        <v>89.72149234209931</v>
      </c>
      <c r="KO226" s="9">
        <f t="shared" si="1898"/>
        <v>92.071882655267203</v>
      </c>
      <c r="KP226" s="9">
        <f t="shared" si="940"/>
        <v>87.103475411582366</v>
      </c>
      <c r="KQ226" s="115">
        <f t="shared" si="1313"/>
        <v>89.587679033424791</v>
      </c>
      <c r="KR226" s="15">
        <f t="shared" si="1314"/>
        <v>3.0687181822440897E-4</v>
      </c>
      <c r="KS226" s="12"/>
      <c r="KT226" s="11">
        <f t="shared" si="1683"/>
        <v>3.1541570970043269E-4</v>
      </c>
      <c r="KU226" s="10">
        <f t="shared" si="1315"/>
        <v>89.653226247295407</v>
      </c>
      <c r="KV226" s="9">
        <f t="shared" si="1899"/>
        <v>92.068458281173179</v>
      </c>
      <c r="KW226" s="9">
        <f t="shared" si="942"/>
        <v>86.970682711876847</v>
      </c>
      <c r="KX226" s="115">
        <f t="shared" si="1316"/>
        <v>89.519570496525006</v>
      </c>
      <c r="KY226" s="15">
        <f t="shared" si="1317"/>
        <v>3.1486220455023125E-4</v>
      </c>
      <c r="KZ226" s="12"/>
      <c r="LA226" s="11">
        <f t="shared" si="1684"/>
        <v>3.2340561845558961E-4</v>
      </c>
      <c r="LB226" s="10">
        <f t="shared" si="1318"/>
        <v>89.584928239878622</v>
      </c>
      <c r="LC226" s="9">
        <f t="shared" si="1900"/>
        <v>92.064853256399061</v>
      </c>
      <c r="LD226" s="9">
        <f t="shared" si="944"/>
        <v>86.838010416882668</v>
      </c>
      <c r="LE226" s="115">
        <f t="shared" si="1319"/>
        <v>89.451431836640865</v>
      </c>
      <c r="LF226" s="15">
        <f t="shared" si="1320"/>
        <v>3.2283399630221186E-4</v>
      </c>
      <c r="LG226" s="12"/>
      <c r="LH226" s="11">
        <f t="shared" si="1685"/>
        <v>3.3137688568031211E-4</v>
      </c>
      <c r="LI226" s="10">
        <f t="shared" si="1321"/>
        <v>89.516595535819036</v>
      </c>
      <c r="LJ226" s="9">
        <f t="shared" si="1901"/>
        <v>92.06106337417215</v>
      </c>
      <c r="LK226" s="9">
        <f t="shared" si="946"/>
        <v>86.705457144075609</v>
      </c>
      <c r="LL226" s="115">
        <f t="shared" si="1322"/>
        <v>89.383260259123887</v>
      </c>
      <c r="LM226" s="15">
        <f t="shared" si="1323"/>
        <v>3.3078701904170043E-4</v>
      </c>
      <c r="LN226" s="12"/>
      <c r="LO226" s="11">
        <f t="shared" si="1686"/>
        <v>3.3932933548310628E-4</v>
      </c>
      <c r="LP226" s="10">
        <f t="shared" si="1324"/>
        <v>89.448225365468886</v>
      </c>
      <c r="LQ226" s="9">
        <f t="shared" si="1902"/>
        <v>92.057084464257784</v>
      </c>
      <c r="LR226" s="9">
        <f t="shared" si="948"/>
        <v>86.573021503281765</v>
      </c>
      <c r="LS226" s="115">
        <f t="shared" si="1325"/>
        <v>89.315052983769775</v>
      </c>
      <c r="LT226" s="15">
        <f t="shared" si="1326"/>
        <v>3.3872110105928431E-4</v>
      </c>
      <c r="LU226" s="12"/>
      <c r="LV226" s="11">
        <f t="shared" si="1687"/>
        <v>3.4726279469940018E-4</v>
      </c>
      <c r="LW226" s="10">
        <f t="shared" si="1327"/>
        <v>89.379814973867099</v>
      </c>
      <c r="LX226" s="9">
        <f t="shared" si="1903"/>
        <v>92.052912393219302</v>
      </c>
      <c r="LY226" s="9">
        <f t="shared" si="950"/>
        <v>86.440702097027156</v>
      </c>
      <c r="LZ226" s="115">
        <f t="shared" si="1328"/>
        <v>89.246807245123222</v>
      </c>
      <c r="MA226" s="15">
        <f t="shared" si="1329"/>
        <v>3.4663607336924833E-4</v>
      </c>
      <c r="MB226" s="12"/>
      <c r="MC226" s="11">
        <f t="shared" si="1688"/>
        <v>3.5517709288671333E-4</v>
      </c>
      <c r="MD226" s="10">
        <f t="shared" si="1330"/>
        <v>89.311361621039666</v>
      </c>
      <c r="ME226" s="9">
        <f t="shared" si="1904"/>
        <v>92.048543064667939</v>
      </c>
      <c r="MF226" s="9">
        <f t="shared" si="952"/>
        <v>86.308497520882838</v>
      </c>
      <c r="MG226" s="115">
        <f t="shared" si="1331"/>
        <v>89.178520292775389</v>
      </c>
      <c r="MH226" s="15">
        <f t="shared" si="1332"/>
        <v>3.5453176970369759E-4</v>
      </c>
      <c r="MI226" s="12"/>
      <c r="MJ226" s="11">
        <f t="shared" si="1689"/>
        <v>3.6307206231947427E-4</v>
      </c>
      <c r="MK226" s="10">
        <f t="shared" si="1333"/>
        <v>89.24286258229273</v>
      </c>
      <c r="ML226" s="9">
        <f t="shared" si="1905"/>
        <v>92.04397241950258</v>
      </c>
      <c r="MM226" s="9">
        <f t="shared" si="954"/>
        <v>86.176406363811466</v>
      </c>
      <c r="MN226" s="115">
        <f t="shared" si="1334"/>
        <v>89.11018939165703</v>
      </c>
      <c r="MO226" s="15">
        <f t="shared" si="1335"/>
        <v>3.6240802650596381E-4</v>
      </c>
      <c r="MP226" s="12"/>
      <c r="MQ226" s="11">
        <f t="shared" si="1690"/>
        <v>3.7094753798312593E-4</v>
      </c>
      <c r="MR226" s="10">
        <f t="shared" si="1336"/>
        <v>89.174315148501364</v>
      </c>
      <c r="MS226" s="9">
        <f t="shared" si="1906"/>
        <v>92.039196436139633</v>
      </c>
      <c r="MT226" s="9">
        <f t="shared" si="956"/>
        <v>86.044427208510569</v>
      </c>
      <c r="MU226" s="115">
        <f t="shared" si="1337"/>
        <v>89.041811822325101</v>
      </c>
      <c r="MV226" s="15">
        <f t="shared" si="1338"/>
        <v>3.702646829235977E-4</v>
      </c>
      <c r="MW226" s="12"/>
      <c r="MX226" s="11">
        <f t="shared" si="1691"/>
        <v>3.788033575678006E-4</v>
      </c>
      <c r="MY226" s="10">
        <f t="shared" si="1339"/>
        <v>89.105716626391768</v>
      </c>
      <c r="MZ226" s="9">
        <f t="shared" si="1907"/>
        <v>92.034211130732984</v>
      </c>
      <c r="NA226" s="9">
        <f t="shared" si="1908"/>
        <v>85.912558631754763</v>
      </c>
      <c r="NB226" s="115">
        <f t="shared" si="1340"/>
        <v>88.973384881243874</v>
      </c>
      <c r="NC226" s="15">
        <f t="shared" si="1341"/>
        <v>3.7810158080081347E-4</v>
      </c>
      <c r="ND226" s="12"/>
      <c r="NE226" s="11">
        <f t="shared" si="1692"/>
        <v>3.8663936146145092E-4</v>
      </c>
      <c r="NF226" s="10">
        <f t="shared" si="1342"/>
        <v>89.037064338817999</v>
      </c>
      <c r="NG226" s="9">
        <f t="shared" si="959"/>
        <v>92.029012557384078</v>
      </c>
      <c r="NH226" s="9">
        <f t="shared" si="1909"/>
        <v>85.780799204736326</v>
      </c>
      <c r="NI226" s="115">
        <f t="shared" si="1343"/>
        <v>88.904905881060202</v>
      </c>
      <c r="NJ226" s="15">
        <f t="shared" si="1344"/>
        <v>3.8591856467043645E-4</v>
      </c>
      <c r="NK226" s="12"/>
      <c r="NL226" s="11">
        <f t="shared" si="1693"/>
        <v>3.9445539274246631E-4</v>
      </c>
      <c r="NM226" s="10">
        <f t="shared" si="1345"/>
        <v>88.968355625032984</v>
      </c>
      <c r="NN226" s="9">
        <f t="shared" si="961"/>
        <v>92.023596808342347</v>
      </c>
      <c r="NO226" s="9">
        <f t="shared" si="1910"/>
        <v>85.649147493403959</v>
      </c>
      <c r="NP226" s="115">
        <f t="shared" si="1346"/>
        <v>88.83637215087316</v>
      </c>
      <c r="NQ226" s="15">
        <f t="shared" si="1347"/>
        <v>3.9371548174535416E-4</v>
      </c>
      <c r="NR226" s="12"/>
      <c r="NS226" s="11">
        <f t="shared" si="1694"/>
        <v>4.0225129717179461E-4</v>
      </c>
      <c r="NT226" s="10">
        <f t="shared" si="1348"/>
        <v>88.899587840953757</v>
      </c>
      <c r="NU226" s="9">
        <f t="shared" si="963"/>
        <v>92.017960014195893</v>
      </c>
      <c r="NV226" s="9">
        <f t="shared" si="1911"/>
        <v>85.517602058798559</v>
      </c>
      <c r="NW226" s="115">
        <f t="shared" si="1349"/>
        <v>88.767781036497226</v>
      </c>
      <c r="NX226" s="15">
        <f t="shared" si="1350"/>
        <v>4.0149218190955983E-4</v>
      </c>
      <c r="NY226" s="12"/>
      <c r="NZ226" s="11">
        <f t="shared" si="1695"/>
        <v>4.1002692318463168E-4</v>
      </c>
      <c r="OA226" s="10">
        <f t="shared" si="1351"/>
        <v>88.830758359420429</v>
      </c>
      <c r="OB226" s="9">
        <f t="shared" si="965"/>
        <v>92.01209834405266</v>
      </c>
      <c r="OC226" s="9">
        <f t="shared" si="1912"/>
        <v>85.386161457389164</v>
      </c>
      <c r="OD226" s="115">
        <f t="shared" si="1352"/>
        <v>88.699129900720919</v>
      </c>
      <c r="OE226" s="15">
        <f t="shared" si="1353"/>
        <v>4.0924851770858344E-4</v>
      </c>
      <c r="OF226" s="12"/>
      <c r="OG226" s="11">
        <f t="shared" si="1696"/>
        <v>4.1778212188152127E-4</v>
      </c>
      <c r="OH226" s="10">
        <f t="shared" si="1354"/>
        <v>88.761864570450427</v>
      </c>
      <c r="OI226" s="9">
        <f t="shared" si="967"/>
        <v>92.006008005712076</v>
      </c>
      <c r="OJ226" s="9">
        <f t="shared" si="1913"/>
        <v>85.254824241404279</v>
      </c>
      <c r="OK226" s="115">
        <f t="shared" si="1355"/>
        <v>88.630416123558177</v>
      </c>
      <c r="OL226" s="15">
        <f t="shared" si="1356"/>
        <v>4.1698434433964194E-4</v>
      </c>
      <c r="OM226" s="12"/>
      <c r="ON226" s="11">
        <f t="shared" si="1697"/>
        <v>4.2551674701912486E-4</v>
      </c>
      <c r="OO226" s="10">
        <f t="shared" si="1357"/>
        <v>88.692903881485734</v>
      </c>
      <c r="OP226" s="9">
        <f t="shared" si="969"/>
        <v>91.999685245827322</v>
      </c>
      <c r="OQ226" s="9">
        <f t="shared" si="1914"/>
        <v>85.123588959162163</v>
      </c>
      <c r="OR226" s="115">
        <f t="shared" si="1358"/>
        <v>88.561637102494743</v>
      </c>
      <c r="OS226" s="15">
        <f t="shared" si="1359"/>
        <v>4.2469951964124871E-4</v>
      </c>
      <c r="OT226" s="12"/>
      <c r="OU226" s="11">
        <f t="shared" si="1698"/>
        <v>4.3323065500047877E-4</v>
      </c>
      <c r="OV226" s="10">
        <f t="shared" si="1360"/>
        <v>88.623873717634908</v>
      </c>
      <c r="OW226" s="9">
        <f t="shared" si="971"/>
        <v>91.993126350058233</v>
      </c>
      <c r="OX226" s="9">
        <f t="shared" si="1915"/>
        <v>84.99245415539913</v>
      </c>
      <c r="OY226" s="115">
        <f t="shared" si="1361"/>
        <v>88.492790252728682</v>
      </c>
      <c r="OZ226" s="15">
        <f t="shared" si="1362"/>
        <v>4.3239390408238913E-4</v>
      </c>
      <c r="PA226" s="12"/>
      <c r="PB226" s="11">
        <f t="shared" si="1699"/>
        <v>4.4092370486478624E-4</v>
      </c>
      <c r="PC226" s="10">
        <f t="shared" si="1363"/>
        <v>88.554771521909487</v>
      </c>
      <c r="PD226" s="9">
        <f t="shared" si="973"/>
        <v>91.986327643215077</v>
      </c>
      <c r="PE226" s="9">
        <f t="shared" si="1916"/>
        <v>84.861418371594112</v>
      </c>
      <c r="PF226" s="115">
        <f t="shared" si="1364"/>
        <v>88.423873007404595</v>
      </c>
      <c r="PG226" s="15">
        <f t="shared" si="1365"/>
        <v>4.4006736075135114E-4</v>
      </c>
      <c r="PH226" s="12"/>
      <c r="PI226" s="11">
        <f t="shared" si="1700"/>
        <v>4.4859575827686365E-4</v>
      </c>
      <c r="PJ226" s="10">
        <f t="shared" si="1366"/>
        <v>88.485594755453917</v>
      </c>
      <c r="PK226" s="9">
        <f t="shared" si="975"/>
        <v>91.979285489393121</v>
      </c>
      <c r="PL226" s="9">
        <f t="shared" si="1917"/>
        <v>84.730480146291598</v>
      </c>
      <c r="PM226" s="115">
        <f t="shared" si="1367"/>
        <v>88.354882817842366</v>
      </c>
      <c r="PN226" s="15">
        <f t="shared" si="1368"/>
        <v>4.4771975534408954E-4</v>
      </c>
      <c r="PO226" s="12"/>
      <c r="PP226" s="11">
        <f t="shared" si="1701"/>
        <v>4.5624667951611096E-4</v>
      </c>
      <c r="PQ226" s="10">
        <f t="shared" si="1369"/>
        <v>88.416340897770141</v>
      </c>
      <c r="PR226" s="9">
        <f t="shared" si="977"/>
        <v>91.971996292098211</v>
      </c>
      <c r="PS226" s="9">
        <f t="shared" si="1918"/>
        <v>84.599638015422201</v>
      </c>
      <c r="PT226" s="115">
        <f t="shared" si="1370"/>
        <v>88.285817153760206</v>
      </c>
      <c r="PU226" s="15">
        <f t="shared" si="1371"/>
        <v>4.5535095615218741E-4</v>
      </c>
      <c r="PV226" s="12"/>
      <c r="PW226" s="11">
        <f t="shared" si="1702"/>
        <v>4.6387633546506626E-4</v>
      </c>
      <c r="PX226" s="10">
        <f t="shared" si="1372"/>
        <v>88.347007446936487</v>
      </c>
      <c r="PY226" s="9">
        <f t="shared" si="979"/>
        <v>91.964456494363418</v>
      </c>
      <c r="PZ226" s="9">
        <f t="shared" si="1919"/>
        <v>84.468890512618984</v>
      </c>
      <c r="QA226" s="115">
        <f t="shared" si="1373"/>
        <v>88.216673503491194</v>
      </c>
      <c r="QB226" s="15">
        <f t="shared" si="1374"/>
        <v>4.6296083405051507E-4</v>
      </c>
      <c r="QC226" s="12"/>
      <c r="QD226" s="11">
        <f t="shared" si="1703"/>
        <v>4.7148459559765267E-4</v>
      </c>
      <c r="QE226" s="10">
        <f t="shared" si="1375"/>
        <v>88.277591919820026</v>
      </c>
      <c r="QF226" s="9">
        <f t="shared" si="981"/>
        <v>91.956662578856864</v>
      </c>
      <c r="QG226" s="9">
        <f t="shared" si="1920"/>
        <v>84.33823616953282</v>
      </c>
      <c r="QH226" s="115">
        <f t="shared" si="1376"/>
        <v>88.147449374194849</v>
      </c>
      <c r="QI226" s="15">
        <f t="shared" si="1377"/>
        <v>4.7054926248441545E-4</v>
      </c>
      <c r="QJ226" s="12"/>
      <c r="QK226" s="11">
        <f t="shared" si="1704"/>
        <v>4.7907133196694148E-4</v>
      </c>
      <c r="QL226" s="10">
        <f t="shared" si="1378"/>
        <v>88.208091852284014</v>
      </c>
      <c r="QM226" s="9">
        <f t="shared" si="983"/>
        <v>91.948611067980806</v>
      </c>
      <c r="QN226" s="9">
        <f t="shared" si="1921"/>
        <v>84.207673516143458</v>
      </c>
      <c r="QO226" s="115">
        <f t="shared" si="1379"/>
        <v>88.078142292062125</v>
      </c>
      <c r="QP226" s="15">
        <f t="shared" si="1380"/>
        <v>4.7811611745662049E-4</v>
      </c>
      <c r="QQ226" s="12"/>
      <c r="QR226" s="11">
        <f t="shared" si="1705"/>
        <v>4.8663641919262124E-4</v>
      </c>
      <c r="QS226" s="10">
        <f t="shared" si="1381"/>
        <v>88.138504799388869</v>
      </c>
      <c r="QT226" s="9">
        <f t="shared" si="985"/>
        <v>91.94029852396207</v>
      </c>
      <c r="QU226" s="9">
        <f t="shared" si="1922"/>
        <v>84.077201081067969</v>
      </c>
      <c r="QV226" s="115">
        <f t="shared" si="1382"/>
        <v>88.008749802515013</v>
      </c>
      <c r="QW226" s="15">
        <f t="shared" si="1383"/>
        <v>4.8566127751376568E-4</v>
      </c>
      <c r="QX226" s="12"/>
      <c r="QY226" s="11">
        <f t="shared" si="1706"/>
        <v>4.9417973444809042E-4</v>
      </c>
      <c r="QZ226" s="10">
        <f t="shared" si="1384"/>
        <v>88.06882833558754</v>
      </c>
      <c r="RA226" s="9">
        <f t="shared" si="987"/>
        <v>91.931721548934036</v>
      </c>
      <c r="RB226" s="9">
        <f t="shared" si="1923"/>
        <v>83.946817391866887</v>
      </c>
      <c r="RC226" s="115">
        <f t="shared" si="1385"/>
        <v>87.939269470400461</v>
      </c>
      <c r="RD226" s="15">
        <f t="shared" si="1386"/>
        <v>4.9318462373256259E-4</v>
      </c>
      <c r="RE226" s="12"/>
      <c r="RF226" s="11">
        <f t="shared" si="1707"/>
        <v>5.0170115744715743E-4</v>
      </c>
      <c r="RG226" s="10">
        <f t="shared" si="1387"/>
        <v>87.999060054915461</v>
      </c>
      <c r="RH226" s="9">
        <f t="shared" si="989"/>
        <v>91.922876785010118</v>
      </c>
      <c r="RI226" s="9">
        <f t="shared" si="1924"/>
        <v>83.816520975346407</v>
      </c>
      <c r="RJ226" s="115">
        <f t="shared" si="1388"/>
        <v>87.869698880178262</v>
      </c>
      <c r="RK226" s="15">
        <f t="shared" si="1389"/>
        <v>5.0068603970566733E-4</v>
      </c>
      <c r="RL226" s="12"/>
      <c r="RM226" s="11">
        <f t="shared" si="1708"/>
        <v>5.0920057043044541E-4</v>
      </c>
      <c r="RN226" s="10">
        <f t="shared" si="1390"/>
        <v>87.929197571174385</v>
      </c>
      <c r="RO226" s="9">
        <f t="shared" si="991"/>
        <v>91.913760914349041</v>
      </c>
      <c r="RP226" s="9">
        <f t="shared" si="1925"/>
        <v>83.686310357856428</v>
      </c>
      <c r="RQ226" s="115">
        <f t="shared" si="1391"/>
        <v>87.800035636102734</v>
      </c>
      <c r="RR226" s="15">
        <f t="shared" si="1392"/>
        <v>5.0816541152729953E-4</v>
      </c>
      <c r="RS226" s="12"/>
      <c r="RT226" s="11">
        <f t="shared" si="1709"/>
        <v>5.1667785815154082E-4</v>
      </c>
      <c r="RU226" s="10">
        <f t="shared" si="1393"/>
        <v>87.859238518109976</v>
      </c>
      <c r="RV226" s="9">
        <f t="shared" si="993"/>
        <v>91.904370659211793</v>
      </c>
      <c r="RW226" s="9">
        <f t="shared" si="1926"/>
        <v>83.556184065588184</v>
      </c>
      <c r="RX226" s="115">
        <f t="shared" si="1394"/>
        <v>87.730277362399988</v>
      </c>
      <c r="RY226" s="15">
        <f t="shared" si="1395"/>
        <v>5.1562262777838123E-4</v>
      </c>
      <c r="RZ226" s="12"/>
      <c r="SA226" s="11">
        <f t="shared" si="1710"/>
        <v>5.2413290786264158E-4</v>
      </c>
      <c r="SB226" s="10">
        <f t="shared" si="1396"/>
        <v>87.78918054958514</v>
      </c>
      <c r="SC226" s="9">
        <f t="shared" si="995"/>
        <v>91.894702782010597</v>
      </c>
      <c r="SD226" s="9">
        <f t="shared" si="1927"/>
        <v>83.426140624865198</v>
      </c>
      <c r="SE226" s="115">
        <f t="shared" si="1397"/>
        <v>87.660421703437891</v>
      </c>
      <c r="SF226" s="15">
        <f t="shared" si="1398"/>
        <v>5.2305757951159047E-4</v>
      </c>
      <c r="SG226" s="12"/>
      <c r="SH226" s="11">
        <f t="shared" si="1711"/>
        <v>5.3156560930011428E-4</v>
      </c>
      <c r="SI226" s="10">
        <f t="shared" si="1399"/>
        <v>87.719021339745964</v>
      </c>
      <c r="SJ226" s="9">
        <f t="shared" si="997"/>
        <v>91.88475408534984</v>
      </c>
      <c r="SK226" s="9">
        <f t="shared" si="1928"/>
        <v>83.296178562433568</v>
      </c>
      <c r="SL226" s="115">
        <f t="shared" si="1400"/>
        <v>87.590466323891704</v>
      </c>
      <c r="SM226" s="15">
        <f t="shared" si="1401"/>
        <v>5.304701602359557E-4</v>
      </c>
      <c r="SN226" s="12"/>
      <c r="SO226" s="11">
        <f t="shared" si="1712"/>
        <v>5.389758546695822E-4</v>
      </c>
      <c r="SP226" s="10">
        <f t="shared" si="1402"/>
        <v>87.648758583183366</v>
      </c>
      <c r="SQ226" s="9">
        <f t="shared" si="999"/>
        <v>91.874521412059138</v>
      </c>
      <c r="SR226" s="9">
        <f t="shared" si="1929"/>
        <v>83.166296405746408</v>
      </c>
      <c r="SS226" s="115">
        <f t="shared" si="1403"/>
        <v>87.520408908902766</v>
      </c>
      <c r="ST226" s="15">
        <f t="shared" si="1404"/>
        <v>5.3786026590133896E-4</v>
      </c>
      <c r="SU226" s="12"/>
      <c r="SV226" s="11">
        <f t="shared" si="1713"/>
        <v>5.4636353863087711E-4</v>
      </c>
      <c r="SW226" s="10">
        <f t="shared" si="1405"/>
        <v>87.578389995087917</v>
      </c>
      <c r="SX226" s="9">
        <f t="shared" si="1001"/>
        <v>91.86400164521865</v>
      </c>
      <c r="SY226" s="9">
        <f t="shared" si="1930"/>
        <v>83.036492683246991</v>
      </c>
      <c r="SZ226" s="115">
        <f t="shared" si="1406"/>
        <v>87.45024716423282</v>
      </c>
      <c r="TA226" s="15">
        <f t="shared" si="1407"/>
        <v>5.452277948824986E-4</v>
      </c>
      <c r="TB226" s="12"/>
      <c r="TC226" s="11">
        <f t="shared" si="1714"/>
        <v>5.537285582825895E-4</v>
      </c>
      <c r="TD226" s="10">
        <f t="shared" si="1408"/>
        <v>87.507913311400131</v>
      </c>
      <c r="TE226" s="9">
        <f t="shared" si="1003"/>
        <v>91.853191708176752</v>
      </c>
      <c r="TF226" s="9">
        <f t="shared" si="1931"/>
        <v>82.906765924646521</v>
      </c>
      <c r="TG226" s="115">
        <f t="shared" si="1409"/>
        <v>87.379978816411636</v>
      </c>
      <c r="TH226" s="15">
        <f t="shared" si="1410"/>
        <v>5.5257264796303661E-4</v>
      </c>
      <c r="TI226" s="12"/>
      <c r="TJ226" s="11">
        <f t="shared" si="1715"/>
        <v>5.610708131464524E-4</v>
      </c>
      <c r="TK226" s="10">
        <f t="shared" si="1411"/>
        <v>87.437326288954296</v>
      </c>
      <c r="TL226" s="9">
        <f t="shared" si="1005"/>
        <v>91.842088564560171</v>
      </c>
      <c r="TM226" s="9">
        <f t="shared" si="1932"/>
        <v>82.777114661199505</v>
      </c>
      <c r="TN226" s="115">
        <f t="shared" si="1412"/>
        <v>87.309601612879845</v>
      </c>
      <c r="TO226" s="15">
        <f t="shared" si="1413"/>
        <v>5.5989472831900723E-4</v>
      </c>
      <c r="TP226" s="12"/>
      <c r="TQ226" s="11">
        <f t="shared" si="1716"/>
        <v>5.6839020515141192E-4</v>
      </c>
      <c r="TR226" s="10">
        <f t="shared" si="1414"/>
        <v>87.366626705617335</v>
      </c>
      <c r="TS226" s="9">
        <f t="shared" si="1007"/>
        <v>91.830689218276689</v>
      </c>
      <c r="TT226" s="9">
        <f t="shared" si="1933"/>
        <v>82.647537425974306</v>
      </c>
      <c r="TU226" s="115">
        <f t="shared" si="1415"/>
        <v>87.23911332212549</v>
      </c>
      <c r="TV226" s="15">
        <f t="shared" si="1416"/>
        <v>5.6719394150238128E-4</v>
      </c>
      <c r="TW226" s="12"/>
      <c r="TX226" s="11">
        <f t="shared" si="1717"/>
        <v>5.7568663861751613E-4</v>
      </c>
      <c r="TY226" s="10">
        <f t="shared" si="1417"/>
        <v>87.295812360421579</v>
      </c>
      <c r="TZ226" s="9">
        <f t="shared" si="1009"/>
        <v>91.818990713510559</v>
      </c>
      <c r="UA226" s="9">
        <f t="shared" si="1934"/>
        <v>82.518032754120966</v>
      </c>
      <c r="UB226" s="115">
        <f t="shared" si="1418"/>
        <v>87.168511733815762</v>
      </c>
      <c r="UC226" s="15">
        <f t="shared" si="1419"/>
        <v>5.7447019542420849E-4</v>
      </c>
      <c r="UD226" s="12"/>
      <c r="UE226" s="11">
        <f t="shared" si="1718"/>
        <v>5.8296002023950993E-4</v>
      </c>
      <c r="UF226" s="10">
        <f t="shared" si="1420"/>
        <v>87.224881073692544</v>
      </c>
      <c r="UG226" s="9">
        <f t="shared" si="1011"/>
        <v>91.806990134710688</v>
      </c>
      <c r="UH226" s="9">
        <f t="shared" si="1935"/>
        <v>82.388599183134943</v>
      </c>
      <c r="UI226" s="115">
        <f t="shared" si="1421"/>
        <v>87.097794658922822</v>
      </c>
      <c r="UJ226" s="15">
        <f t="shared" si="1422"/>
        <v>5.8172340033761378E-4</v>
      </c>
      <c r="UK226" s="12"/>
      <c r="UL226" s="11">
        <f t="shared" si="1719"/>
        <v>5.9021025907023367E-4</v>
      </c>
      <c r="UM226" s="10">
        <f t="shared" si="1423"/>
        <v>87.15383068717108</v>
      </c>
      <c r="UN226" s="9">
        <f t="shared" si="1013"/>
        <v>91.79468460657182</v>
      </c>
      <c r="UO226" s="9">
        <f t="shared" si="1936"/>
        <v>82.259235253116273</v>
      </c>
      <c r="UP226" s="115">
        <f t="shared" si="1424"/>
        <v>87.026959929844054</v>
      </c>
      <c r="UQ226" s="15">
        <f t="shared" si="1425"/>
        <v>5.8895346882061864E-4</v>
      </c>
      <c r="UR226" s="12"/>
      <c r="US226" s="11">
        <f t="shared" si="1720"/>
        <v>5.9743726650384691E-4</v>
      </c>
      <c r="UT226" s="10">
        <f t="shared" si="1426"/>
        <v>87.082659064129729</v>
      </c>
      <c r="UU226" s="9">
        <f t="shared" si="1015"/>
        <v>91.782071294008688</v>
      </c>
      <c r="UV226" s="9">
        <f t="shared" si="1937"/>
        <v>82.129939507025952</v>
      </c>
      <c r="UW226" s="115">
        <f t="shared" si="1427"/>
        <v>86.956005400517313</v>
      </c>
      <c r="UX226" s="15">
        <f t="shared" si="1428"/>
        <v>5.9616031575871094E-4</v>
      </c>
      <c r="UY226" s="12"/>
      <c r="UZ226" s="11">
        <f t="shared" si="1721"/>
        <v>6.0464095625878552E-4</v>
      </c>
      <c r="VA226" s="10">
        <f t="shared" si="1429"/>
        <v>87.011364089484232</v>
      </c>
      <c r="VB226" s="9">
        <f t="shared" si="1017"/>
        <v>91.769147402123338</v>
      </c>
      <c r="VC226" s="9">
        <f t="shared" si="1938"/>
        <v>82.00071049093826</v>
      </c>
      <c r="VD226" s="115">
        <f t="shared" si="1430"/>
        <v>86.884928946530806</v>
      </c>
      <c r="VE226" s="15">
        <f t="shared" si="1431"/>
        <v>6.0334385832723622E-4</v>
      </c>
      <c r="VF226" s="12"/>
      <c r="VG226" s="11">
        <f t="shared" si="1722"/>
        <v>6.1182124436053953E-4</v>
      </c>
      <c r="VH226" s="10">
        <f t="shared" si="1432"/>
        <v>86.939943669899606</v>
      </c>
      <c r="VI226" s="9">
        <f t="shared" si="1019"/>
        <v>91.755910176165742</v>
      </c>
      <c r="VJ226" s="9">
        <f t="shared" si="1939"/>
        <v>81.871546754287877</v>
      </c>
      <c r="VK226" s="115">
        <f t="shared" si="1433"/>
        <v>86.813728465226802</v>
      </c>
      <c r="VL226" s="15">
        <f t="shared" si="1434"/>
        <v>6.1050401597372017E-4</v>
      </c>
      <c r="VM226" s="12"/>
      <c r="VN226" s="11">
        <f t="shared" si="1723"/>
        <v>6.1897804912432327E-4</v>
      </c>
      <c r="VO226" s="10">
        <f t="shared" si="1435"/>
        <v>86.868395733890239</v>
      </c>
      <c r="VP226" s="9">
        <f t="shared" si="1021"/>
        <v>91.742356901487796</v>
      </c>
      <c r="VQ226" s="9">
        <f t="shared" si="1940"/>
        <v>81.742446850114661</v>
      </c>
      <c r="VR226" s="115">
        <f t="shared" si="1436"/>
        <v>86.742401875801221</v>
      </c>
      <c r="VS226" s="15">
        <f t="shared" si="1437"/>
        <v>6.1764071039988359E-4</v>
      </c>
      <c r="VT226" s="12"/>
      <c r="VU226" s="11">
        <f t="shared" si="1724"/>
        <v>6.2611129113745697E-4</v>
      </c>
      <c r="VV226" s="10">
        <f t="shared" si="1438"/>
        <v>86.796718231915605</v>
      </c>
      <c r="VW226" s="9">
        <f t="shared" si="1023"/>
        <v>91.728484903490767</v>
      </c>
      <c r="VX226" s="9">
        <f t="shared" si="1941"/>
        <v>81.613409335303814</v>
      </c>
      <c r="VY226" s="115">
        <f t="shared" si="1439"/>
        <v>86.670947119397283</v>
      </c>
      <c r="VZ226" s="15">
        <f t="shared" si="1440"/>
        <v>6.2475386554358301E-4</v>
      </c>
      <c r="WA226" s="12"/>
      <c r="WB226" s="11">
        <f t="shared" si="1725"/>
        <v>6.3322089324164643E-4</v>
      </c>
      <c r="WC226" s="10">
        <f t="shared" si="1441"/>
        <v>86.724909136470359</v>
      </c>
      <c r="WD226" s="9">
        <f t="shared" si="1025"/>
        <v>91.714291547566461</v>
      </c>
      <c r="WE226" s="9">
        <f t="shared" si="1942"/>
        <v>81.484432770821599</v>
      </c>
      <c r="WF226" s="115">
        <f t="shared" si="1442"/>
        <v>86.59936215919403</v>
      </c>
      <c r="WG226" s="15">
        <f t="shared" si="1443"/>
        <v>6.3184340756060765E-4</v>
      </c>
      <c r="WH226" s="12"/>
      <c r="WI226" s="11">
        <f t="shared" si="1726"/>
        <v>6.4030678051510274E-4</v>
      </c>
      <c r="WJ226" s="10">
        <f t="shared" si="1444"/>
        <v>86.652966442169102</v>
      </c>
      <c r="WK226" s="9">
        <f t="shared" si="1027"/>
        <v>91.69977423903201</v>
      </c>
      <c r="WL226" s="9">
        <f t="shared" si="1943"/>
        <v>81.355515721947</v>
      </c>
      <c r="WM226" s="115">
        <f t="shared" si="1445"/>
        <v>86.527644980489498</v>
      </c>
      <c r="WN226" s="15">
        <f t="shared" si="1446"/>
        <v>6.3890926480634927E-4</v>
      </c>
      <c r="WO226" s="12"/>
      <c r="WP226" s="11">
        <f t="shared" si="1727"/>
        <v>6.4736888025453371E-4</v>
      </c>
      <c r="WQ226" s="10">
        <f t="shared" si="1447"/>
        <v>86.580888165825996</v>
      </c>
      <c r="WR226" s="9">
        <f t="shared" si="1029"/>
        <v>91.684930423058603</v>
      </c>
      <c r="WS226" s="9">
        <f t="shared" si="1944"/>
        <v>81.226656758500567</v>
      </c>
      <c r="WT226" s="115">
        <f t="shared" si="1448"/>
        <v>86.455793590779592</v>
      </c>
      <c r="WU226" s="15">
        <f t="shared" si="1449"/>
        <v>6.4595136781725579E-4</v>
      </c>
      <c r="WV226" s="12"/>
      <c r="WW226" s="11">
        <f t="shared" si="1728"/>
        <v>6.5440712195691665E-4</v>
      </c>
      <c r="WX226" s="10">
        <f t="shared" si="1450"/>
        <v>86.508672346529863</v>
      </c>
      <c r="WY226" s="9">
        <f t="shared" si="1031"/>
        <v>91.669757584594095</v>
      </c>
      <c r="WZ226" s="9">
        <f t="shared" si="1945"/>
        <v>81.097854455067178</v>
      </c>
      <c r="XA226" s="115">
        <f t="shared" si="1451"/>
        <v>86.383806019830644</v>
      </c>
      <c r="XB226" s="15">
        <f t="shared" si="1452"/>
        <v>6.5296964929230773E-4</v>
      </c>
      <c r="XC226" s="12"/>
      <c r="XD226" s="11">
        <f t="shared" si="1729"/>
        <v>6.6142143730124332E-4</v>
      </c>
      <c r="XE226" s="10">
        <f t="shared" si="1453"/>
        <v>86.436317045713338</v>
      </c>
      <c r="XF226" s="9">
        <f t="shared" si="1033"/>
        <v>91.654253248279815</v>
      </c>
      <c r="XG226" s="9">
        <f t="shared" si="1946"/>
        <v>80.969107391216653</v>
      </c>
      <c r="XH226" s="115">
        <f t="shared" si="1454"/>
        <v>86.311680319748234</v>
      </c>
      <c r="XI226" s="15">
        <f t="shared" si="1455"/>
        <v>6.5996404407424E-4</v>
      </c>
      <c r="XJ226" s="12"/>
      <c r="XK226" s="11">
        <f t="shared" si="1730"/>
        <v>6.6841176013004956E-4</v>
      </c>
      <c r="XL226" s="10">
        <f t="shared" si="1456"/>
        <v>86.363820347217924</v>
      </c>
      <c r="XM226" s="9">
        <f t="shared" si="1035"/>
        <v>91.638414978361425</v>
      </c>
      <c r="XN226" s="9">
        <f t="shared" si="1947"/>
        <v>80.84041415171842</v>
      </c>
      <c r="XO226" s="115">
        <f t="shared" si="1457"/>
        <v>86.239414565039922</v>
      </c>
      <c r="XP226" s="15">
        <f t="shared" si="1458"/>
        <v>6.6693448913078123E-4</v>
      </c>
      <c r="XQ226" s="12"/>
      <c r="XR226" s="11">
        <f t="shared" si="1731"/>
        <v>6.7537802643091542E-4</v>
      </c>
      <c r="XS226" s="10">
        <f t="shared" si="1459"/>
        <v>86.291180357353255</v>
      </c>
      <c r="XT226" s="9">
        <f t="shared" si="1037"/>
        <v>91.622240378594199</v>
      </c>
      <c r="XU226" s="9">
        <f t="shared" si="1948"/>
        <v>80.711773326753359</v>
      </c>
      <c r="XV226" s="115">
        <f t="shared" si="1460"/>
        <v>86.167006852673779</v>
      </c>
      <c r="XW226" s="15">
        <f t="shared" si="1461"/>
        <v>6.7388092353572334E-4</v>
      </c>
      <c r="XX226" s="12"/>
      <c r="XY226" s="11">
        <f t="shared" si="1732"/>
        <v>6.8232017431779494E-4</v>
      </c>
      <c r="XZ226" s="10">
        <f t="shared" si="1462"/>
        <v>86.218395204952088</v>
      </c>
      <c r="YA226" s="9">
        <f t="shared" si="1039"/>
        <v>91.6057270921427</v>
      </c>
      <c r="YB226" s="9">
        <f t="shared" si="1949"/>
        <v>80.583183512121181</v>
      </c>
      <c r="YC226" s="115">
        <f t="shared" si="1463"/>
        <v>86.094455302131934</v>
      </c>
      <c r="YD226" s="15">
        <f t="shared" si="1464"/>
        <v>6.8080328844991283E-4</v>
      </c>
      <c r="YE226" s="12"/>
      <c r="YF226" s="11">
        <f t="shared" si="1733"/>
        <v>6.8923814401225666E-4</v>
      </c>
      <c r="YG226" s="10">
        <f t="shared" si="1465"/>
        <v>86.145463041420314</v>
      </c>
      <c r="YH226" s="9">
        <f t="shared" si="1041"/>
        <v>91.588872801474992</v>
      </c>
      <c r="YI226" s="9">
        <f t="shared" si="1950"/>
        <v>80.454643309443028</v>
      </c>
      <c r="YJ226" s="115">
        <f t="shared" si="1466"/>
        <v>86.021758055459003</v>
      </c>
      <c r="YK226" s="15">
        <f t="shared" si="1467"/>
        <v>6.8770152710220117E-4</v>
      </c>
      <c r="YL226" s="12"/>
      <c r="YM226" s="11">
        <f t="shared" si="1734"/>
        <v>6.9613187782467472E-4</v>
      </c>
      <c r="YN226" s="10">
        <f t="shared" si="1468"/>
        <v>86.072382040781861</v>
      </c>
      <c r="YO226" s="9">
        <f t="shared" si="1043"/>
        <v>91.571675228251465</v>
      </c>
      <c r="YP226" s="9">
        <f t="shared" si="1951"/>
        <v>80.32615132636036</v>
      </c>
      <c r="YQ226" s="115">
        <f t="shared" si="1469"/>
        <v>85.948913277305905</v>
      </c>
      <c r="YR226" s="15">
        <f t="shared" si="1470"/>
        <v>6.9457558477029958E-4</v>
      </c>
      <c r="YS226" s="12"/>
      <c r="YT226" s="11">
        <f t="shared" si="1735"/>
        <v>7.030013201353042E-4</v>
      </c>
      <c r="YU226" s="10">
        <f t="shared" si="1471"/>
        <v>85.999150399719099</v>
      </c>
      <c r="YV226" s="9">
        <f t="shared" si="1045"/>
        <v>91.554132133208526</v>
      </c>
      <c r="YW226" s="9">
        <f t="shared" si="1952"/>
        <v>80.197706176730065</v>
      </c>
      <c r="YX226" s="115">
        <f t="shared" si="1472"/>
        <v>85.875919154969296</v>
      </c>
      <c r="YY226" s="15">
        <f t="shared" si="1473"/>
        <v>7.0142540876153904E-4</v>
      </c>
      <c r="YZ226" s="12"/>
      <c r="ZA226" s="11">
        <f t="shared" si="1736"/>
        <v>7.0984641737525771E-4</v>
      </c>
      <c r="ZB226" s="10">
        <f t="shared" si="1474"/>
        <v>85.925766337608763</v>
      </c>
      <c r="ZC226" s="9">
        <f t="shared" si="1047"/>
        <v>91.536241316037035</v>
      </c>
      <c r="ZD226" s="9">
        <f t="shared" si="1953"/>
        <v>80.069306480814689</v>
      </c>
      <c r="ZE226" s="115">
        <f t="shared" si="1475"/>
        <v>85.802773898425869</v>
      </c>
      <c r="ZF226" s="15">
        <f t="shared" si="1476"/>
        <v>7.0825094839361679E-4</v>
      </c>
      <c r="ZG226" s="12"/>
      <c r="ZH226" s="11">
        <f t="shared" si="1737"/>
        <v>7.1666711800745856E-4</v>
      </c>
      <c r="ZI226" s="10">
        <f t="shared" si="1477"/>
        <v>85.852228096552878</v>
      </c>
      <c r="ZJ226" s="9">
        <f t="shared" si="1049"/>
        <v>91.518000615255886</v>
      </c>
      <c r="ZK226" s="9">
        <f t="shared" si="1954"/>
        <v>79.940950865468096</v>
      </c>
      <c r="ZL226" s="115">
        <f t="shared" si="1478"/>
        <v>85.729475740361991</v>
      </c>
      <c r="ZM226" s="15">
        <f t="shared" si="1479"/>
        <v>7.1505215497531924E-4</v>
      </c>
      <c r="ZN226" s="12"/>
      <c r="ZO226" s="11">
        <f t="shared" si="1738"/>
        <v>7.2346337250754676E-4</v>
      </c>
      <c r="ZP226" s="10">
        <f t="shared" si="1480"/>
        <v>85.778533941404945</v>
      </c>
      <c r="ZQ226" s="9">
        <f t="shared" si="1051"/>
        <v>91.499407908080542</v>
      </c>
      <c r="ZR226" s="9">
        <f t="shared" si="1955"/>
        <v>79.812637964318839</v>
      </c>
      <c r="ZS226" s="115">
        <f t="shared" si="1481"/>
        <v>85.65602293619969</v>
      </c>
      <c r="ZT226" s="15">
        <f t="shared" si="1482"/>
        <v>7.2182898178707188E-4</v>
      </c>
      <c r="ZU226" s="12"/>
      <c r="ZV226" s="11">
        <f t="shared" si="1739"/>
        <v>7.302351333446233E-4</v>
      </c>
      <c r="ZW226" s="10">
        <f t="shared" si="1483"/>
        <v>85.70468215979254</v>
      </c>
      <c r="ZX226" s="9">
        <f t="shared" si="1053"/>
        <v>91.480461110286882</v>
      </c>
      <c r="ZY226" s="9">
        <f t="shared" si="1956"/>
        <v>79.684366417946862</v>
      </c>
      <c r="ZZ226" s="115">
        <f t="shared" si="1484"/>
        <v>85.582413764116865</v>
      </c>
      <c r="AAA226" s="15">
        <f t="shared" si="1485"/>
        <v>7.2858138406162404E-4</v>
      </c>
      <c r="AAB226" s="12"/>
      <c r="AAC226" s="11">
        <f t="shared" si="1740"/>
        <v>7.3698235496209646E-4</v>
      </c>
      <c r="AAD226" s="10">
        <f t="shared" si="1486"/>
        <v>85.630671062134198</v>
      </c>
      <c r="AAE226" s="9">
        <f t="shared" si="1055"/>
        <v>91.461158176070356</v>
      </c>
      <c r="AAF226" s="9">
        <f t="shared" si="1957"/>
        <v>79.556134874057847</v>
      </c>
      <c r="AAG226" s="115">
        <f t="shared" si="1487"/>
        <v>85.508646525064108</v>
      </c>
      <c r="AAH226" s="15">
        <f t="shared" si="1488"/>
        <v>7.3530931896457173E-4</v>
      </c>
      <c r="AAI226" s="12"/>
      <c r="AAJ226" s="11">
        <f t="shared" si="1741"/>
        <v>7.4370499375836648E-4</v>
      </c>
      <c r="AAK226" s="10">
        <f t="shared" si="1489"/>
        <v>85.556498981652823</v>
      </c>
      <c r="AAL226" s="9">
        <f t="shared" si="1057"/>
        <v>91.441497097900523</v>
      </c>
      <c r="AAM226" s="9">
        <f t="shared" si="1958"/>
        <v>79.427941987652176</v>
      </c>
      <c r="AAN226" s="115">
        <f t="shared" si="1490"/>
        <v>85.434719542776349</v>
      </c>
      <c r="AAO226" s="15">
        <f t="shared" si="1491"/>
        <v>7.4201274557495118E-4</v>
      </c>
      <c r="AAP226" s="12"/>
      <c r="AAQ226" s="11">
        <f t="shared" si="1742"/>
        <v>7.5040300806756123E-4</v>
      </c>
      <c r="AAR226" s="10">
        <f t="shared" si="1492"/>
        <v>85.482164274384132</v>
      </c>
      <c r="AAS226" s="9">
        <f t="shared" si="1059"/>
        <v>91.421475906371214</v>
      </c>
      <c r="AAT226" s="9">
        <f t="shared" si="1060"/>
        <v>79.2997864211912</v>
      </c>
      <c r="AAU226" s="115">
        <f t="shared" si="1493"/>
        <v>85.360631163781207</v>
      </c>
      <c r="AAV226" s="15">
        <f t="shared" si="1494"/>
        <v>7.4869162486569749E-4</v>
      </c>
      <c r="AAW226" s="11"/>
      <c r="AAX226" s="11">
        <f t="shared" si="1743"/>
        <v>7.5707635814014165E-4</v>
      </c>
      <c r="AAY226" s="10">
        <f t="shared" si="1495"/>
        <v>85.407665319181575</v>
      </c>
      <c r="AAZ226" s="9">
        <f t="shared" si="1061"/>
        <v>91.401092670046253</v>
      </c>
      <c r="ABA226" s="9">
        <f t="shared" si="1062"/>
        <v>79.171666844757695</v>
      </c>
      <c r="ABB226" s="115">
        <f t="shared" si="1496"/>
        <v>85.286379757401974</v>
      </c>
      <c r="ABC226" s="15">
        <f t="shared" si="1497"/>
        <v>7.5534591968421814E-4</v>
      </c>
      <c r="ABD226" s="11"/>
      <c r="ABE226" s="11">
        <f t="shared" si="1744"/>
        <v>7.6372500612360275E-4</v>
      </c>
      <c r="ABF226" s="10">
        <f t="shared" si="1498"/>
        <v>85.33300051771613</v>
      </c>
      <c r="ABG226" s="9">
        <f t="shared" si="1063"/>
        <v>91.380345495301015</v>
      </c>
      <c r="ABH226" s="9">
        <f t="shared" si="1064"/>
        <v>79.043581936212632</v>
      </c>
      <c r="ABI226" s="115">
        <f t="shared" si="1499"/>
        <v>85.211963715756823</v>
      </c>
      <c r="ABJ226" s="15">
        <f t="shared" si="1500"/>
        <v>7.6197559473291853E-4</v>
      </c>
      <c r="ABK226" s="11"/>
      <c r="ABL226" s="11">
        <f t="shared" si="1745"/>
        <v>7.7034891604310706E-4</v>
      </c>
      <c r="ABM226" s="10">
        <f t="shared" si="1501"/>
        <v>85.258168294472227</v>
      </c>
      <c r="ABN226" s="9">
        <f t="shared" si="1065"/>
        <v>91.359232526159801</v>
      </c>
      <c r="ABO226" s="9">
        <f t="shared" si="1066"/>
        <v>78.915530381349043</v>
      </c>
      <c r="ABP226" s="115">
        <f t="shared" si="1502"/>
        <v>85.137381453754415</v>
      </c>
      <c r="ABQ226" s="15">
        <f t="shared" si="1503"/>
        <v>7.6858061654965632E-4</v>
      </c>
      <c r="ABR226" s="11"/>
      <c r="ABS226" s="11">
        <f t="shared" si="1746"/>
        <v>7.7694805378205191E-4</v>
      </c>
      <c r="ABT226" s="10">
        <f t="shared" si="1504"/>
        <v>85.183167096740135</v>
      </c>
      <c r="ABU226" s="9">
        <f t="shared" si="1067"/>
        <v>91.337751944129195</v>
      </c>
      <c r="ABV226" s="9">
        <f t="shared" si="1068"/>
        <v>78.787510874039697</v>
      </c>
      <c r="ABW226" s="115">
        <f t="shared" si="1505"/>
        <v>85.062631409084446</v>
      </c>
      <c r="ABX226" s="15">
        <f t="shared" si="1506"/>
        <v>7.751609534883228E-4</v>
      </c>
      <c r="ABY226" s="11"/>
      <c r="ABZ226" s="11">
        <f t="shared" si="1747"/>
        <v>7.8352238706274702E-4</v>
      </c>
      <c r="ACA226" s="10">
        <f t="shared" si="1507"/>
        <v>85.107995394603279</v>
      </c>
      <c r="ACB226" s="9">
        <f t="shared" si="1069"/>
        <v>91.315901968027489</v>
      </c>
      <c r="ACC226" s="9">
        <f t="shared" si="1070"/>
        <v>78.659522116382675</v>
      </c>
      <c r="ACD226" s="115">
        <f t="shared" si="1508"/>
        <v>84.987712042205089</v>
      </c>
      <c r="ACE226" s="15">
        <f t="shared" si="1509"/>
        <v>7.8171657569932383E-4</v>
      </c>
      <c r="ACF226" s="11"/>
      <c r="ACG226" s="11">
        <f t="shared" si="1748"/>
        <v>7.9007188542697798E-4</v>
      </c>
      <c r="ACH226" s="10">
        <f t="shared" si="1510"/>
        <v>85.032651680922555</v>
      </c>
      <c r="ACI226" s="9">
        <f t="shared" si="1071"/>
        <v>91.293680853810329</v>
      </c>
      <c r="ACJ226" s="9">
        <f t="shared" si="1072"/>
        <v>78.531562818841351</v>
      </c>
      <c r="ACK226" s="115">
        <f t="shared" si="1511"/>
        <v>84.91262183632584</v>
      </c>
      <c r="ACL226" s="15">
        <f t="shared" si="1512"/>
        <v>7.882474551101612E-4</v>
      </c>
      <c r="ACM226" s="11"/>
      <c r="ACN226" s="11">
        <f t="shared" si="1749"/>
        <v>7.9659652021666499E-4</v>
      </c>
      <c r="ACO226" s="10">
        <f t="shared" si="1513"/>
        <v>84.957134471315953</v>
      </c>
      <c r="ACP226" s="9">
        <f t="shared" si="1073"/>
        <v>91.271086894392553</v>
      </c>
      <c r="ACQ226" s="9">
        <f t="shared" si="1074"/>
        <v>78.403631700381013</v>
      </c>
      <c r="ACR226" s="115">
        <f t="shared" si="1514"/>
        <v>84.837359297386783</v>
      </c>
      <c r="ACS226" s="15">
        <f t="shared" si="1515"/>
        <v>7.9475356540598531E-4</v>
      </c>
      <c r="ACT226" s="11"/>
      <c r="ACU226" s="11">
        <f t="shared" si="1750"/>
        <v>8.0309626455448574E-4</v>
      </c>
      <c r="ACV226" s="10">
        <f t="shared" si="1516"/>
        <v>84.88144230413468</v>
      </c>
      <c r="ACW226" s="9">
        <f t="shared" si="1075"/>
        <v>91.248118419466479</v>
      </c>
      <c r="ACX226" s="9">
        <f t="shared" si="1076"/>
        <v>78.275727488601163</v>
      </c>
      <c r="ACY226" s="115">
        <f t="shared" si="1517"/>
        <v>84.761922954033821</v>
      </c>
      <c r="ACZ226" s="15">
        <f t="shared" si="1518"/>
        <v>8.0123488201020831E-4</v>
      </c>
      <c r="ADA226" s="11"/>
      <c r="ADB226" s="11">
        <f t="shared" si="1751"/>
        <v>8.0957109332453747E-4</v>
      </c>
      <c r="ADC226" s="10">
        <f t="shared" si="1519"/>
        <v>84.805573740435335</v>
      </c>
      <c r="ADD226" s="9">
        <f t="shared" si="1077"/>
        <v>91.224773795316679</v>
      </c>
      <c r="ADE226" s="9">
        <f t="shared" si="1078"/>
        <v>78.147848919864316</v>
      </c>
      <c r="ADF226" s="115">
        <f t="shared" si="1520"/>
        <v>84.686311357590498</v>
      </c>
      <c r="ADG226" s="15">
        <f t="shared" si="1521"/>
        <v>8.076913820651043E-4</v>
      </c>
      <c r="ADH226" s="11"/>
      <c r="ADI226" s="11">
        <f t="shared" si="1752"/>
        <v>8.1602098315298858E-4</v>
      </c>
      <c r="ADJ226" s="10">
        <f t="shared" si="1522"/>
        <v>84.729527363948591</v>
      </c>
      <c r="ADK226" s="9">
        <f t="shared" si="1079"/>
        <v>91.201051424631288</v>
      </c>
      <c r="ADL226" s="9">
        <f t="shared" si="1080"/>
        <v>78.019994739419317</v>
      </c>
      <c r="ADM226" s="115">
        <f t="shared" si="1523"/>
        <v>84.61052308202531</v>
      </c>
      <c r="ADN226" s="15">
        <f t="shared" si="1524"/>
        <v>8.1412304441253803E-4</v>
      </c>
      <c r="ADO226" s="11"/>
      <c r="ADP226" s="11">
        <f t="shared" si="1753"/>
        <v>8.2244591238884708E-4</v>
      </c>
      <c r="ADQ226" s="10">
        <f t="shared" si="1525"/>
        <v>84.653301781043439</v>
      </c>
      <c r="ADR226" s="9">
        <f t="shared" si="1081"/>
        <v>91.176949746310044</v>
      </c>
      <c r="ADS226" s="9">
        <f t="shared" si="1082"/>
        <v>77.892163701523785</v>
      </c>
      <c r="ADT226" s="115">
        <f t="shared" si="1526"/>
        <v>84.534556723916921</v>
      </c>
      <c r="ADU226" s="15">
        <f t="shared" si="1527"/>
        <v>8.2052984957454956E-4</v>
      </c>
      <c r="ADV226" s="11"/>
      <c r="ADW226" s="11">
        <f t="shared" si="1754"/>
        <v>8.2884586108456317E-4</v>
      </c>
      <c r="ADX226" s="10">
        <f t="shared" si="1528"/>
        <v>84.576895620689385</v>
      </c>
      <c r="ADY226" s="9">
        <f t="shared" si="1083"/>
        <v>91.152467235269057</v>
      </c>
      <c r="ADZ226" s="9">
        <f t="shared" si="1084"/>
        <v>77.764354569557952</v>
      </c>
      <c r="AEA226" s="115">
        <f t="shared" si="1529"/>
        <v>84.458410902413505</v>
      </c>
      <c r="AEB226" s="15">
        <f t="shared" si="1530"/>
        <v>8.2691177973426007E-4</v>
      </c>
      <c r="AEC226" s="11"/>
      <c r="AED226" s="11">
        <f t="shared" si="1755"/>
        <v>8.3522081097696496E-4</v>
      </c>
      <c r="AEE226" s="10">
        <f t="shared" si="1531"/>
        <v>84.500307534412741</v>
      </c>
      <c r="AEF226" s="9">
        <f t="shared" si="1085"/>
        <v>91.127602402242502</v>
      </c>
      <c r="AEG226" s="9">
        <f t="shared" si="1086"/>
        <v>77.59062216915099</v>
      </c>
      <c r="AEH226" s="115">
        <f t="shared" si="1532"/>
        <v>84.359112285696739</v>
      </c>
      <c r="AEI226" s="15">
        <f t="shared" si="1533"/>
        <v>8.3610652944700575E-4</v>
      </c>
      <c r="AEJ226" s="11"/>
      <c r="AEK226" s="11">
        <f t="shared" si="1756"/>
        <v>8.444192426299642E-4</v>
      </c>
      <c r="AEL226" s="10">
        <f t="shared" si="1534"/>
        <v>84.400476903913813</v>
      </c>
      <c r="AEM226" s="9">
        <f t="shared" si="1087"/>
        <v>91.102181531651482</v>
      </c>
      <c r="AEN226" s="9">
        <f t="shared" si="1088"/>
        <v>77.532909502003122</v>
      </c>
      <c r="AEO226" s="115">
        <f t="shared" si="1535"/>
        <v>84.317545516827295</v>
      </c>
      <c r="AEP226" s="15">
        <f t="shared" si="1536"/>
        <v>8.3810102020372222E-4</v>
      </c>
      <c r="AEQ226" s="11"/>
      <c r="AER226" s="11">
        <f t="shared" si="1757"/>
        <v>8.4638984098675519E-4</v>
      </c>
      <c r="AES226" s="10">
        <f t="shared" si="1537"/>
        <v>84.358595559958815</v>
      </c>
      <c r="AET226" s="9">
        <f t="shared" si="1089"/>
        <v>91.076639235948164</v>
      </c>
      <c r="AEU226" s="9">
        <f t="shared" si="1090"/>
        <v>78.237672655451078</v>
      </c>
      <c r="AEV226" s="115">
        <f t="shared" si="1538"/>
        <v>84.657155945699628</v>
      </c>
      <c r="AEW226" s="15">
        <f t="shared" si="1539"/>
        <v>7.9299397682978923E-4</v>
      </c>
      <c r="AEX226" s="11"/>
      <c r="AEY226" s="11">
        <f t="shared" si="1758"/>
        <v>8.0108379662876237E-4</v>
      </c>
      <c r="AEZ226" s="10">
        <f t="shared" si="1540"/>
        <v>84.699309226187239</v>
      </c>
      <c r="AFA226" s="9">
        <f t="shared" si="1091"/>
        <v>91.053772353083488</v>
      </c>
      <c r="AFB226" s="9">
        <f t="shared" si="1092"/>
        <v>79.048694293656126</v>
      </c>
      <c r="AFC226" s="115">
        <f t="shared" si="1541"/>
        <v>85.051233323369814</v>
      </c>
      <c r="AFD226" s="15">
        <f t="shared" si="1542"/>
        <v>7.4148916369628625E-4</v>
      </c>
      <c r="AFE226" s="11"/>
      <c r="AFF226" s="11">
        <f t="shared" si="1759"/>
        <v>7.493699366824709E-4</v>
      </c>
      <c r="AFG226" s="10">
        <f t="shared" si="1543"/>
        <v>85.094609951625699</v>
      </c>
      <c r="AFH226" s="9">
        <f t="shared" si="1093"/>
        <v>91.03377940644539</v>
      </c>
      <c r="AFI226" s="9">
        <f t="shared" si="1094"/>
        <v>79.99799914881909</v>
      </c>
      <c r="AFJ226" s="115">
        <f t="shared" si="1544"/>
        <v>85.51588927763224</v>
      </c>
      <c r="AFK226" s="15">
        <f t="shared" si="1545"/>
        <v>6.8162084689965302E-4</v>
      </c>
      <c r="AFL226" s="11"/>
      <c r="AFM226" s="11">
        <f t="shared" si="1760"/>
        <v>6.8928107300266276E-4</v>
      </c>
      <c r="AFN226" s="10">
        <f t="shared" si="1546"/>
        <v>85.560624047020184</v>
      </c>
      <c r="AFO226" s="9">
        <f t="shared" si="1095"/>
        <v>91.016884611738931</v>
      </c>
      <c r="AFP226" s="9">
        <f t="shared" si="1096"/>
        <v>81.144279172370489</v>
      </c>
      <c r="AFQ226" s="115">
        <f t="shared" si="1547"/>
        <v>86.08058189205471</v>
      </c>
      <c r="AFR226" s="15">
        <f t="shared" si="1548"/>
        <v>6.097777885744046E-4</v>
      </c>
      <c r="AFS226" s="11"/>
      <c r="AFT226" s="11">
        <f t="shared" si="1761"/>
        <v>6.1720292652462196E-4</v>
      </c>
      <c r="AFU226" s="10">
        <f t="shared" si="1549"/>
        <v>86.12683788878806</v>
      </c>
      <c r="AFV226" s="9">
        <f t="shared" si="1097"/>
        <v>91.003363562582578</v>
      </c>
      <c r="AFW226" s="9">
        <f t="shared" si="1098"/>
        <v>82.607301036973027</v>
      </c>
      <c r="AFX226" s="115">
        <f t="shared" si="1550"/>
        <v>86.805332299777803</v>
      </c>
      <c r="AFY226" s="15">
        <f t="shared" si="1551"/>
        <v>5.1857966684082694E-4</v>
      </c>
      <c r="AFZ226" s="11"/>
      <c r="AGA226" s="11">
        <f t="shared" si="1762"/>
        <v>5.257495769459236E-4</v>
      </c>
      <c r="AGB226" s="10">
        <f t="shared" si="1552"/>
        <v>86.853323138478629</v>
      </c>
      <c r="AGC226" s="9">
        <f t="shared" si="1099"/>
        <v>90.993584478989959</v>
      </c>
      <c r="AGD226" s="9">
        <f t="shared" si="1100"/>
        <v>84.719422274467661</v>
      </c>
      <c r="AGE226" s="115">
        <f t="shared" si="1553"/>
        <v>87.85650337672881</v>
      </c>
      <c r="AGF226" s="15">
        <f t="shared" si="1554"/>
        <v>3.8752128581727869E-4</v>
      </c>
      <c r="AGG226" s="11"/>
      <c r="AGH226" s="11">
        <f t="shared" si="1763"/>
        <v>3.944029310711429E-4</v>
      </c>
      <c r="AGI226" s="10">
        <f t="shared" si="1555"/>
        <v>87.906555509401329</v>
      </c>
      <c r="AGJ226" s="9">
        <f t="shared" si="1101"/>
        <v>90.988123653291055</v>
      </c>
      <c r="AGK226" s="9">
        <f t="shared" si="1102"/>
        <v>89.274950610760371</v>
      </c>
      <c r="AGL226" s="115">
        <f t="shared" si="1556"/>
        <v>90.131537132025713</v>
      </c>
      <c r="AGM226" s="15">
        <f t="shared" si="1557"/>
        <v>1.0581349328050047E-4</v>
      </c>
      <c r="AGN226" s="11"/>
      <c r="AGO226" s="11">
        <f t="shared" si="1764"/>
        <v>1.1236203779330476E-4</v>
      </c>
      <c r="AGP226" s="10">
        <f t="shared" si="1558"/>
        <v>90.184090128017615</v>
      </c>
      <c r="AGQ226" s="9">
        <f t="shared" si="1103"/>
        <v>90.987716508114332</v>
      </c>
      <c r="AGR226" s="9">
        <f t="shared" si="1104"/>
        <v>89.358522463371685</v>
      </c>
      <c r="AGS226" s="115">
        <f t="shared" si="1559"/>
        <v>90.173119485743001</v>
      </c>
      <c r="AGT226" s="15">
        <f t="shared" si="1560"/>
        <v>1.0062656183951793E-4</v>
      </c>
      <c r="AGU226" s="11"/>
      <c r="AGV226" s="11">
        <f t="shared" si="1765"/>
        <v>1.0716933710449573E-4</v>
      </c>
      <c r="AGW226" s="10">
        <f t="shared" si="1561"/>
        <v>90.225667231346222</v>
      </c>
      <c r="AGX226" s="9">
        <f t="shared" si="1105"/>
        <v>90.98734830076036</v>
      </c>
      <c r="AGY226" s="9">
        <f t="shared" si="1106"/>
        <v>89.442907535603979</v>
      </c>
      <c r="AGZ226" s="115">
        <f t="shared" si="1562"/>
        <v>90.215127918182162</v>
      </c>
      <c r="AHA226" s="15">
        <f t="shared" si="1563"/>
        <v>9.5391807172380362E-5</v>
      </c>
      <c r="AHB226" s="11"/>
      <c r="AHC226" s="11">
        <f t="shared" si="1766"/>
        <v>1.0192906788229034E-4</v>
      </c>
      <c r="AHD226" s="10">
        <f t="shared" si="1564"/>
        <v>90.267670866878817</v>
      </c>
      <c r="AHE226" s="9">
        <f t="shared" si="1107"/>
        <v>90.987017406417195</v>
      </c>
      <c r="AHF226" s="9">
        <f t="shared" si="1108"/>
        <v>89.528099003823172</v>
      </c>
      <c r="AHG226" s="115">
        <f t="shared" si="1565"/>
        <v>90.257558205120176</v>
      </c>
      <c r="AHH226" s="15">
        <f t="shared" si="1566"/>
        <v>9.0109550382396736E-5</v>
      </c>
      <c r="AHI226" s="11"/>
      <c r="AHJ226" s="11">
        <f t="shared" si="1767"/>
        <v>9.6641555749198558E-5</v>
      </c>
      <c r="AHK226" s="10">
        <f t="shared" si="1567"/>
        <v>90.31009679030123</v>
      </c>
      <c r="AHL226" s="9">
        <f t="shared" si="1109"/>
        <v>90.986722143548306</v>
      </c>
      <c r="AHM226" s="9">
        <f t="shared" si="1110"/>
        <v>89.614089949046772</v>
      </c>
      <c r="AHN226" s="115">
        <f t="shared" si="1568"/>
        <v>90.300406046297539</v>
      </c>
      <c r="AHO226" s="15">
        <f t="shared" si="1569"/>
        <v>8.4780114958460365E-5</v>
      </c>
      <c r="AHP226" s="11"/>
      <c r="AHQ226" s="11">
        <f t="shared" si="1768"/>
        <v>9.1307128716623648E-5</v>
      </c>
      <c r="AHR226" s="10">
        <f t="shared" si="1570"/>
        <v>90.352940681285389</v>
      </c>
      <c r="AHS226" s="9">
        <f t="shared" si="1111"/>
        <v>90.9864607738768</v>
      </c>
      <c r="AHT226" s="9">
        <f t="shared" si="1112"/>
        <v>89.700873358338995</v>
      </c>
      <c r="AHU226" s="115">
        <f t="shared" si="1571"/>
        <v>90.343667066107898</v>
      </c>
      <c r="AHV226" s="15">
        <f t="shared" si="1572"/>
        <v>7.9403826687909736E-5</v>
      </c>
      <c r="AHW226" s="11"/>
      <c r="AHX226" s="11">
        <f t="shared" si="1769"/>
        <v>8.5926117097428288E-5</v>
      </c>
      <c r="AHY226" s="10">
        <f t="shared" si="1573"/>
        <v>90.396198144192937</v>
      </c>
      <c r="AHZ226" s="9">
        <f t="shared" si="1113"/>
        <v>90.986231502385778</v>
      </c>
      <c r="AIA226" s="9">
        <f t="shared" si="1114"/>
        <v>89.788442126285645</v>
      </c>
      <c r="AIB226" s="115">
        <f t="shared" si="1574"/>
        <v>90.387336814335711</v>
      </c>
      <c r="AIC226" s="15">
        <f t="shared" si="1575"/>
        <v>7.3981013565450245E-5</v>
      </c>
      <c r="AID226" s="11"/>
      <c r="AIE226" s="11">
        <f t="shared" si="1770"/>
        <v>8.0498853414578752E-5</v>
      </c>
      <c r="AIF226" s="10">
        <f t="shared" si="1576"/>
        <v>90.439864708826903</v>
      </c>
      <c r="AIG226" s="9">
        <f t="shared" si="1115"/>
        <v>90.986032477334817</v>
      </c>
      <c r="AIH226" s="9">
        <f t="shared" si="1116"/>
        <v>89.876789056543331</v>
      </c>
      <c r="AII226" s="115">
        <f t="shared" si="1577"/>
        <v>90.431410766939081</v>
      </c>
      <c r="AIJ226" s="15">
        <f t="shared" si="1578"/>
        <v>6.8512005698487727E-5</v>
      </c>
      <c r="AIK226" s="11"/>
      <c r="AIL226" s="11">
        <f t="shared" si="1771"/>
        <v>7.5025672306229223E-5</v>
      </c>
      <c r="AIM226" s="10">
        <f t="shared" si="1579"/>
        <v>90.483935831228536</v>
      </c>
      <c r="AIN226" s="9">
        <f t="shared" si="1117"/>
        <v>90.985861790292375</v>
      </c>
      <c r="AIO226" s="9">
        <f t="shared" si="1118"/>
        <v>89.96590686346471</v>
      </c>
      <c r="AIP226" s="115">
        <f t="shared" si="1580"/>
        <v>90.475884326878543</v>
      </c>
      <c r="AIQ226" s="15">
        <f t="shared" si="1581"/>
        <v>6.2997135208750819E-5</v>
      </c>
      <c r="AIR226" s="11"/>
      <c r="AIS226" s="11">
        <f t="shared" si="1772"/>
        <v>6.9506910427101975E-5</v>
      </c>
      <c r="AIT226" s="10">
        <f t="shared" si="1582"/>
        <v>90.528406894520089</v>
      </c>
      <c r="AIU226" s="9">
        <f t="shared" si="1119"/>
        <v>90.985717476183979</v>
      </c>
      <c r="AIV226" s="9">
        <f t="shared" si="1120"/>
        <v>90.055788173797794</v>
      </c>
      <c r="AIW226" s="115">
        <f t="shared" si="1583"/>
        <v>90.520752824990893</v>
      </c>
      <c r="AIX226" s="15">
        <f t="shared" si="1584"/>
        <v>5.7436736130300844E-5</v>
      </c>
      <c r="AIY226" s="11"/>
      <c r="AIZ226" s="11">
        <f t="shared" si="1773"/>
        <v>6.3942906346284732E-5</v>
      </c>
      <c r="AJA226" s="10">
        <f t="shared" si="1585"/>
        <v>90.573273209792518</v>
      </c>
      <c r="AJB226" s="9">
        <f t="shared" si="1121"/>
        <v>90.985597513355856</v>
      </c>
      <c r="AJC226" s="9">
        <f t="shared" si="1122"/>
        <v>90.146425528458849</v>
      </c>
      <c r="AJD226" s="115">
        <f t="shared" si="1586"/>
        <v>90.566011520907352</v>
      </c>
      <c r="AJE226" s="15">
        <f t="shared" si="1587"/>
        <v>5.1831144303972606E-5</v>
      </c>
      <c r="AJF226" s="11"/>
      <c r="AJG226" s="11">
        <f t="shared" si="1774"/>
        <v>5.833400044147667E-5</v>
      </c>
      <c r="AJH226" s="10">
        <f t="shared" si="1588"/>
        <v>90.618530017037671</v>
      </c>
      <c r="AJI226" s="9">
        <f t="shared" si="1123"/>
        <v>90.985499823654038</v>
      </c>
      <c r="AJJ226" s="9">
        <f t="shared" si="1124"/>
        <v>90.237811384375192</v>
      </c>
      <c r="AJK226" s="115">
        <f t="shared" si="1589"/>
        <v>90.611655604014615</v>
      </c>
      <c r="AJL226" s="15">
        <f t="shared" si="1590"/>
        <v>4.6180697268427318E-5</v>
      </c>
      <c r="AJM226" s="11"/>
      <c r="AJN226" s="11">
        <f t="shared" si="1775"/>
        <v>5.2680534789872844E-5</v>
      </c>
      <c r="AJO226" s="10">
        <f t="shared" si="1591"/>
        <v>90.664172486123078</v>
      </c>
      <c r="AJP226" s="9">
        <f t="shared" si="1125"/>
        <v>90.985422272518448</v>
      </c>
      <c r="AJQ226" s="9">
        <f t="shared" si="1126"/>
        <v>90.329938116399248</v>
      </c>
      <c r="AJR226" s="115">
        <f t="shared" si="1592"/>
        <v>90.657680194458848</v>
      </c>
      <c r="AJS226" s="15">
        <f t="shared" si="1593"/>
        <v>4.0485734147752494E-5</v>
      </c>
      <c r="AJT226" s="11"/>
      <c r="AJU226" s="11">
        <f t="shared" si="1776"/>
        <v>4.698285305561831E-5</v>
      </c>
      <c r="AJV226" s="10">
        <f t="shared" si="1594"/>
        <v>90.710195717809839</v>
      </c>
      <c r="AJW226" s="9">
        <f t="shared" si="1127"/>
        <v>90.985362669091899</v>
      </c>
      <c r="AJX226" s="9">
        <f t="shared" si="1128"/>
        <v>90.422798019291932</v>
      </c>
      <c r="AJY226" s="115">
        <f t="shared" si="1595"/>
        <v>90.704080344191908</v>
      </c>
      <c r="AJZ226" s="15">
        <f t="shared" si="1596"/>
        <v>3.4746595535687817E-5</v>
      </c>
      <c r="AKA226" s="11"/>
      <c r="AKB226" s="11">
        <f t="shared" si="1777"/>
        <v>4.1241300373911162E-5</v>
      </c>
      <c r="AKC226" s="10">
        <f t="shared" si="1597"/>
        <v>90.756594744812531</v>
      </c>
      <c r="AKD226" s="9">
        <f t="shared" si="1129"/>
        <v>90.98531876634361</v>
      </c>
      <c r="AKE226" s="9">
        <f t="shared" si="1130"/>
        <v>90.516383309770518</v>
      </c>
      <c r="AKF226" s="115">
        <f t="shared" si="1598"/>
        <v>90.750851038057064</v>
      </c>
      <c r="AKG226" s="15">
        <f t="shared" si="1599"/>
        <v>2.8963623376764989E-5</v>
      </c>
      <c r="AKH226" s="11"/>
      <c r="AKI226" s="11">
        <f t="shared" si="1778"/>
        <v>3.5456223232056356E-5</v>
      </c>
      <c r="AKJ226" s="10">
        <f t="shared" si="1600"/>
        <v>90.80336453289857</v>
      </c>
      <c r="AKK226" s="9">
        <f t="shared" si="1131"/>
        <v>90.985288261207089</v>
      </c>
      <c r="AKL226" s="9">
        <f t="shared" si="1132"/>
        <v>90.610686128624337</v>
      </c>
      <c r="AKM226" s="115">
        <f t="shared" si="1601"/>
        <v>90.79798719491572</v>
      </c>
      <c r="AKN226" s="15">
        <f t="shared" si="1602"/>
        <v>2.313716084415603E-5</v>
      </c>
      <c r="AKO226" s="11"/>
      <c r="AKP226" s="11">
        <f t="shared" si="1779"/>
        <v>2.9627969347234997E-5</v>
      </c>
      <c r="AKQ226" s="10">
        <f t="shared" si="1603"/>
        <v>90.850499982028524</v>
      </c>
      <c r="AKR226" s="9">
        <f t="shared" si="1133"/>
        <v>90.985268794731866</v>
      </c>
      <c r="AKS226" s="9">
        <f t="shared" si="1134"/>
        <v>90.70569854289235</v>
      </c>
      <c r="AKT226" s="115">
        <f t="shared" si="1604"/>
        <v>90.845483668812108</v>
      </c>
      <c r="AKU226" s="15">
        <f t="shared" si="1605"/>
        <v>1.7267552214544381E-5</v>
      </c>
      <c r="AKV226" s="11"/>
      <c r="AKW226" s="11">
        <f t="shared" si="1780"/>
        <v>2.375688754134386E-5</v>
      </c>
      <c r="AKX226" s="10">
        <f t="shared" si="1606"/>
        <v>90.897995927534268</v>
      </c>
      <c r="AKY226" s="9">
        <f t="shared" si="1135"/>
        <v>90.985257952248972</v>
      </c>
      <c r="AKZ226" s="9">
        <f t="shared" si="1136"/>
        <v>90.801412548104267</v>
      </c>
      <c r="ALA226" s="115">
        <f t="shared" si="1607"/>
        <v>90.893335250176619</v>
      </c>
      <c r="ALB226" s="15">
        <f t="shared" si="1608"/>
        <v>1.135514273991865E-5</v>
      </c>
      <c r="ALC226" s="11"/>
      <c r="ALD226" s="11">
        <f t="shared" si="1781"/>
        <v>1.7843327612787368E-5</v>
      </c>
      <c r="ALE226" s="10">
        <f t="shared" si="1609"/>
        <v>90.945847141335591</v>
      </c>
      <c r="ALF226" s="9">
        <f t="shared" si="1137"/>
        <v>90.985253263549623</v>
      </c>
      <c r="ALG226" s="9">
        <f t="shared" si="1138"/>
        <v>90.897820070576941</v>
      </c>
      <c r="ALH226" s="115">
        <f t="shared" si="1610"/>
        <v>90.941536667063275</v>
      </c>
      <c r="ALI226" s="15">
        <f t="shared" si="1611"/>
        <v>5.4002785167823486E-6</v>
      </c>
      <c r="ALJ226" s="11"/>
      <c r="ALK226" s="11">
        <f t="shared" si="1782"/>
        <v>1.1887640205696123E-5</v>
      </c>
      <c r="ALL226" s="10">
        <f t="shared" si="1612"/>
        <v>90.994048333190989</v>
      </c>
      <c r="ALM226" s="9">
        <f t="shared" si="1139"/>
        <v>90.985252203076882</v>
      </c>
      <c r="ALN226" s="9">
        <f t="shared" si="1140"/>
        <v>90.994912969775456</v>
      </c>
      <c r="ALO226" s="115">
        <f t="shared" si="1613"/>
        <v>90.990082586426169</v>
      </c>
      <c r="ALP226" s="15">
        <f t="shared" si="1614"/>
        <v>-5.9669364784886241E-7</v>
      </c>
      <c r="ALQ226" s="12"/>
      <c r="ALR226" s="11">
        <f t="shared" si="1783"/>
        <v>5.8901766759908356E-6</v>
      </c>
      <c r="ALS226" s="10">
        <f t="shared" si="1615"/>
        <v>91.042594151987117</v>
      </c>
      <c r="ALT226" s="9">
        <f t="shared" si="1141"/>
        <v>90.985252216023909</v>
      </c>
      <c r="ALU226" s="9">
        <f t="shared" si="1142"/>
        <v>91.092683039114547</v>
      </c>
      <c r="ALV226" s="115">
        <f t="shared" si="1616"/>
        <v>91.038967627569235</v>
      </c>
      <c r="ALW226" s="15">
        <f t="shared" si="1617"/>
        <v>-6.6354246739892786E-6</v>
      </c>
      <c r="ALX226" s="12"/>
      <c r="ALY226" s="11">
        <f t="shared" si="1784"/>
        <v>-1.4871104476557746E-7</v>
      </c>
      <c r="ALZ226" s="10">
        <f t="shared" si="1618"/>
        <v>91.091479187058752</v>
      </c>
      <c r="AMA226" s="9">
        <f t="shared" si="1143"/>
        <v>90.985253817072959</v>
      </c>
      <c r="AMB226" s="9">
        <f t="shared" si="1144"/>
        <v>91.191119194916794</v>
      </c>
      <c r="AMC226" s="115">
        <f t="shared" si="1619"/>
        <v>91.088186505994884</v>
      </c>
      <c r="AMD226" s="15">
        <f t="shared" si="1620"/>
        <v>-1.2715198193283343E-5</v>
      </c>
      <c r="AME226" s="12"/>
      <c r="AMF226" s="11">
        <f t="shared" si="1785"/>
        <v>-6.2286704889377433E-6</v>
      </c>
      <c r="AMG226" s="10">
        <f t="shared" si="1621"/>
        <v>91.140697970347617</v>
      </c>
      <c r="AMH226" s="9">
        <f t="shared" si="1145"/>
        <v>90.985259696208303</v>
      </c>
      <c r="AMI226" s="9">
        <f t="shared" si="1146"/>
        <v>91.290207951559196</v>
      </c>
      <c r="AMJ226" s="115">
        <f t="shared" si="1622"/>
        <v>91.13773382388375</v>
      </c>
      <c r="AMK226" s="15">
        <f t="shared" si="1623"/>
        <v>-1.8835015125387838E-5</v>
      </c>
      <c r="AML226" s="12"/>
      <c r="AMM226" s="11">
        <f t="shared" si="1786"/>
        <v>-1.2349018780541353E-5</v>
      </c>
      <c r="AMN226" s="10">
        <f t="shared" si="1624"/>
        <v>91.190245121363802</v>
      </c>
      <c r="AMO226" s="9">
        <f t="shared" si="1147"/>
        <v>90.985272596488286</v>
      </c>
      <c r="AMP226" s="9">
        <f t="shared" si="1148"/>
        <v>91.389935521596811</v>
      </c>
      <c r="AMQ226" s="115">
        <f t="shared" si="1625"/>
        <v>91.187604059042542</v>
      </c>
      <c r="AMR226" s="15">
        <f t="shared" si="1626"/>
        <v>-2.4993854469940478E-5</v>
      </c>
      <c r="AMS226" s="12"/>
      <c r="AMT226" s="11">
        <f t="shared" si="1787"/>
        <v>-1.8508739303257254E-5</v>
      </c>
      <c r="AMU226" s="10">
        <f t="shared" si="1627"/>
        <v>91.24011513498877</v>
      </c>
      <c r="AMV226" s="9">
        <f t="shared" si="1149"/>
        <v>90.985295312582608</v>
      </c>
      <c r="AMW226" s="9">
        <f t="shared" si="1150"/>
        <v>91.490287835598991</v>
      </c>
      <c r="AMX226" s="115">
        <f t="shared" si="1628"/>
        <v>91.237791574090807</v>
      </c>
      <c r="AMY226" s="15">
        <f t="shared" si="1629"/>
        <v>-3.1190674622083034E-5</v>
      </c>
      <c r="AMZ226" s="12"/>
      <c r="ANA226" s="11">
        <f t="shared" si="1788"/>
        <v>-2.4706794683821274E-5</v>
      </c>
      <c r="ANB226" s="10">
        <f t="shared" si="1630"/>
        <v>91.290302390636043</v>
      </c>
      <c r="ANC226" s="9">
        <f t="shared" si="1151"/>
        <v>90.985330689234345</v>
      </c>
      <c r="AND226" s="9">
        <f t="shared" si="1152"/>
        <v>91.591250546128109</v>
      </c>
      <c r="ANE226" s="115">
        <f t="shared" si="1631"/>
        <v>91.288290617681227</v>
      </c>
      <c r="ANF226" s="15">
        <f t="shared" si="1632"/>
        <v>-3.7424413713188388E-5</v>
      </c>
      <c r="ANG226" s="12"/>
      <c r="ANH226" s="11">
        <f t="shared" si="1789"/>
        <v>-3.0942127126696671E-5</v>
      </c>
      <c r="ANI226" s="10">
        <f t="shared" si="1633"/>
        <v>91.340801153445597</v>
      </c>
      <c r="ANJ226" s="9">
        <f t="shared" si="1153"/>
        <v>90.985381619647669</v>
      </c>
      <c r="ANK226" s="9">
        <f t="shared" si="1154"/>
        <v>91.6928090304948</v>
      </c>
      <c r="ANL226" s="115">
        <f t="shared" si="1634"/>
        <v>91.339095325071241</v>
      </c>
      <c r="ANM226" s="15">
        <f t="shared" si="1635"/>
        <v>-4.3693989880637281E-5</v>
      </c>
      <c r="ANN226" s="12"/>
      <c r="ANO226" s="11">
        <f t="shared" si="1790"/>
        <v>-3.7213658677859554E-5</v>
      </c>
      <c r="ANP226" s="10">
        <f t="shared" si="1636"/>
        <v>91.391605574829327</v>
      </c>
      <c r="ANQ226" s="9">
        <f t="shared" si="1155"/>
        <v>90.985451043801859</v>
      </c>
      <c r="ANR226" s="9">
        <f t="shared" si="1156"/>
        <v>91.794948393904747</v>
      </c>
      <c r="ANS226" s="115">
        <f t="shared" si="1637"/>
        <v>91.390199718853296</v>
      </c>
      <c r="ANT226" s="15">
        <f t="shared" si="1638"/>
        <v>-4.999830156629327E-5</v>
      </c>
      <c r="ANU226" s="12"/>
      <c r="ANV226" s="11">
        <f t="shared" si="1791"/>
        <v>-4.3520291517408835E-5</v>
      </c>
      <c r="ANW226" s="10">
        <f t="shared" si="1639"/>
        <v>91.442709693175502</v>
      </c>
      <c r="ANX226" s="9">
        <f t="shared" si="1157"/>
        <v>90.985541946692393</v>
      </c>
      <c r="ANY226" s="9">
        <f t="shared" si="1158"/>
        <v>91.897653472992246</v>
      </c>
      <c r="ANZ226" s="115">
        <f t="shared" si="1640"/>
        <v>91.441597709842313</v>
      </c>
      <c r="AOA226" s="15">
        <f t="shared" si="1641"/>
        <v>-5.6336227843409101E-5</v>
      </c>
      <c r="AOB226" s="12"/>
      <c r="AOC226" s="11">
        <f t="shared" si="1792"/>
        <v>-4.9860908280674319E-5</v>
      </c>
      <c r="AOD226" s="10">
        <f t="shared" si="1642"/>
        <v>91.494107434710315</v>
      </c>
      <c r="AOE226" s="9">
        <f t="shared" si="1159"/>
        <v>90.985657356500283</v>
      </c>
      <c r="AOF226" s="9">
        <f t="shared" si="1160"/>
        <v>92.000908839742351</v>
      </c>
      <c r="AOG226" s="115">
        <f t="shared" si="1643"/>
        <v>91.49328309812131</v>
      </c>
      <c r="AOH226" s="15">
        <f t="shared" si="1644"/>
        <v>-6.2706628771930998E-5</v>
      </c>
      <c r="AOI226" s="12"/>
      <c r="AOJ226" s="11">
        <f t="shared" si="1875"/>
        <v>-5.6234372407868456E-5</v>
      </c>
      <c r="AOK226" s="10">
        <f t="shared" si="1876"/>
        <v>91.545792614517964</v>
      </c>
      <c r="AOL226" s="9">
        <f t="shared" si="1161"/>
        <v>90.985800342690766</v>
      </c>
      <c r="AOM226" s="9">
        <f t="shared" si="1162"/>
        <v>92.10469880579825</v>
      </c>
      <c r="AON226" s="115">
        <f t="shared" si="1646"/>
        <v>91.545249574244508</v>
      </c>
      <c r="AOO226" s="15">
        <f t="shared" si="1877"/>
        <v>-6.9108345781985174E-5</v>
      </c>
      <c r="AOP226" s="12"/>
      <c r="AOQ226" s="11">
        <f t="shared" si="1794"/>
        <v>-6.263952852204489E-5</v>
      </c>
      <c r="AOR226" s="10">
        <f t="shared" si="1648"/>
        <v>91.597758937718311</v>
      </c>
      <c r="AOS226" s="9">
        <f t="shared" si="1163"/>
        <v>90.985974014042654</v>
      </c>
      <c r="AOT226" s="9">
        <f t="shared" si="1164"/>
        <v>92.20900742554872</v>
      </c>
      <c r="AOU226" s="115">
        <f t="shared" si="1649"/>
        <v>91.597490719795687</v>
      </c>
      <c r="AOV226" s="15">
        <f t="shared" si="1650"/>
        <v>-7.5540201986284034E-5</v>
      </c>
      <c r="AOW226" s="12"/>
      <c r="AOX226" s="11">
        <f t="shared" si="1878"/>
        <v>-6.9075202736087343E-5</v>
      </c>
      <c r="AOY226" s="10">
        <f t="shared" si="1879"/>
        <v>91.649999999999991</v>
      </c>
      <c r="AOZ226" s="9">
        <f t="shared" si="1165"/>
        <v>90.986181516609449</v>
      </c>
      <c r="APA226" s="9"/>
      <c r="APB226" s="97">
        <f t="shared" si="1652"/>
        <v>91.649999999999991</v>
      </c>
      <c r="APC226" s="15">
        <f t="shared" si="1880"/>
        <v>-8.2001001519330333E-5</v>
      </c>
      <c r="APD226" s="11"/>
      <c r="APE226" s="11"/>
    </row>
    <row r="227" spans="1:1097" x14ac:dyDescent="0.2">
      <c r="A227" s="183"/>
      <c r="B227" s="183"/>
      <c r="C227" s="1">
        <f t="shared" si="1654"/>
        <v>180</v>
      </c>
      <c r="D227" s="1">
        <f t="shared" si="1655"/>
        <v>6024.5844021139956</v>
      </c>
      <c r="E227" s="1">
        <f t="shared" si="1656"/>
        <v>-16317921.817764627</v>
      </c>
      <c r="F227" s="2">
        <f t="shared" si="1657"/>
        <v>113.16</v>
      </c>
      <c r="G227" s="8">
        <f t="shared" si="1658"/>
        <v>1.9810000000000001E-3</v>
      </c>
      <c r="H227" s="6">
        <f t="shared" si="1659"/>
        <v>0.14400020254000001</v>
      </c>
      <c r="I227" s="2">
        <f t="shared" si="1660"/>
        <v>3500</v>
      </c>
      <c r="J227" s="3">
        <f t="shared" si="1818"/>
        <v>58.333333333333336</v>
      </c>
      <c r="K227" s="3">
        <f t="shared" si="1819"/>
        <v>366.52</v>
      </c>
      <c r="L227" s="1">
        <f t="shared" si="1661"/>
        <v>0.82</v>
      </c>
      <c r="M227" s="1">
        <f t="shared" si="1662"/>
        <v>0.66</v>
      </c>
      <c r="N227" s="1">
        <f t="shared" si="1820"/>
        <v>0.54120000000000001</v>
      </c>
      <c r="O227" s="3">
        <f t="shared" si="1167"/>
        <v>7.5227878787878781</v>
      </c>
      <c r="P227" s="40">
        <f t="shared" si="1821"/>
        <v>570.9796</v>
      </c>
      <c r="Q227" s="1">
        <f t="shared" si="1663"/>
        <v>21.51</v>
      </c>
      <c r="R227" s="1">
        <f t="shared" si="1664"/>
        <v>151</v>
      </c>
      <c r="S227" s="2">
        <f t="shared" si="1665"/>
        <v>12587.54</v>
      </c>
      <c r="T227" s="1">
        <f t="shared" si="1881"/>
        <v>83.916933333333333</v>
      </c>
      <c r="U227" s="7">
        <f t="shared" si="1666"/>
        <v>9.1849501318337995E-2</v>
      </c>
      <c r="V227" s="7">
        <f t="shared" si="1822"/>
        <v>6.6258942829124593E-3</v>
      </c>
      <c r="W227" s="159">
        <f t="shared" si="1667"/>
        <v>3.4283282369456214E-2</v>
      </c>
      <c r="X227" s="40">
        <f t="shared" si="1823"/>
        <v>8095.2484858865882</v>
      </c>
      <c r="Y227" s="1">
        <f t="shared" si="1668"/>
        <v>0</v>
      </c>
      <c r="Z227" s="1">
        <f t="shared" si="1669"/>
        <v>113.16</v>
      </c>
      <c r="AA227" s="1">
        <f t="shared" si="1670"/>
        <v>91.649999999999991</v>
      </c>
      <c r="AB227" s="6">
        <f t="shared" si="1882"/>
        <v>0.2895550479995273</v>
      </c>
      <c r="AC227" s="1">
        <f t="shared" si="1671"/>
        <v>526.19133708825245</v>
      </c>
      <c r="AD227" s="40">
        <f t="shared" si="1824"/>
        <v>36363.626619283568</v>
      </c>
      <c r="AE227" s="1">
        <f t="shared" si="1825"/>
        <v>0.15947988387208822</v>
      </c>
      <c r="AF227" s="2">
        <f t="shared" si="1801"/>
        <v>42</v>
      </c>
      <c r="AG227" s="10">
        <f t="shared" si="1826"/>
        <v>6.6981551226277052</v>
      </c>
      <c r="AH227" s="12">
        <f t="shared" si="1827"/>
        <v>0.3401956895643064</v>
      </c>
      <c r="AI227" s="43">
        <f t="shared" si="1828"/>
        <v>-1.7301975680127348E-5</v>
      </c>
      <c r="AJ227" s="93">
        <f t="shared" si="1883"/>
        <v>4.3598105834997648E-6</v>
      </c>
      <c r="AK227" s="43">
        <f t="shared" si="1829"/>
        <v>0</v>
      </c>
      <c r="AL227" s="43">
        <f t="shared" si="1884"/>
        <v>3.7049514689360409E-4</v>
      </c>
      <c r="AM227" s="43"/>
      <c r="AN227" s="43">
        <f t="shared" si="1830"/>
        <v>0</v>
      </c>
      <c r="AO227" s="10">
        <f t="shared" si="1831"/>
        <v>92.113122528992889</v>
      </c>
      <c r="AP227" s="9"/>
      <c r="AQ227" s="9">
        <f t="shared" si="1832"/>
        <v>91.975007537476046</v>
      </c>
      <c r="AR227" s="104">
        <f t="shared" si="1171"/>
        <v>91.975007537476046</v>
      </c>
      <c r="AS227" s="15">
        <f t="shared" si="1833"/>
        <v>0</v>
      </c>
      <c r="AT227" s="49"/>
      <c r="AU227" s="11">
        <f t="shared" si="1834"/>
        <v>8.5307843295012164E-6</v>
      </c>
      <c r="AV227" s="10">
        <f t="shared" si="1835"/>
        <v>92.044063710066069</v>
      </c>
      <c r="AW227" s="9">
        <f t="shared" si="1836"/>
        <v>91.975007537476046</v>
      </c>
      <c r="AX227" s="9">
        <f t="shared" si="1837"/>
        <v>91.837060812704891</v>
      </c>
      <c r="AY227" s="97">
        <f t="shared" si="1175"/>
        <v>91.906034175090468</v>
      </c>
      <c r="AZ227" s="15">
        <f t="shared" si="1176"/>
        <v>8.5202279467797393E-6</v>
      </c>
      <c r="BA227" s="49"/>
      <c r="BB227" s="11">
        <f t="shared" si="1838"/>
        <v>1.7051338392474357E-5</v>
      </c>
      <c r="BC227" s="10">
        <f t="shared" si="1839"/>
        <v>91.975085061352075</v>
      </c>
      <c r="BD227" s="9">
        <f t="shared" si="1840"/>
        <v>91.975004897684599</v>
      </c>
      <c r="BE227" s="9">
        <f t="shared" si="1841"/>
        <v>91.699281479233051</v>
      </c>
      <c r="BF227" s="97">
        <f t="shared" si="1179"/>
        <v>91.837143188458825</v>
      </c>
      <c r="BG227" s="15">
        <f t="shared" si="1842"/>
        <v>1.7029953986727507E-5</v>
      </c>
      <c r="BH227" s="49"/>
      <c r="BI227" s="11">
        <f t="shared" si="1843"/>
        <v>2.5561388938309159E-5</v>
      </c>
      <c r="BJ227" s="10">
        <f t="shared" si="1844"/>
        <v>91.906183514899254</v>
      </c>
      <c r="BK227" s="9">
        <f t="shared" si="1845"/>
        <v>91.974994351529872</v>
      </c>
      <c r="BL227" s="9">
        <f t="shared" si="1846"/>
        <v>91.561668640841575</v>
      </c>
      <c r="BM227" s="97">
        <f t="shared" si="1184"/>
        <v>91.768331496185723</v>
      </c>
      <c r="BN227" s="15">
        <f t="shared" si="1847"/>
        <v>2.5528908186629348E-5</v>
      </c>
      <c r="BO227" s="49"/>
      <c r="BP227" s="11">
        <f t="shared" si="1848"/>
        <v>3.4060665165490331E-5</v>
      </c>
      <c r="BQ227" s="10">
        <f t="shared" si="1849"/>
        <v>91.837356002456232</v>
      </c>
      <c r="BR227" s="9">
        <f t="shared" si="1850"/>
        <v>91.974970652439737</v>
      </c>
      <c r="BS227" s="9">
        <f t="shared" si="1851"/>
        <v>91.424221380839597</v>
      </c>
      <c r="BT227" s="97">
        <f t="shared" si="1189"/>
        <v>91.699596016639674</v>
      </c>
      <c r="BU227" s="15">
        <f t="shared" si="1852"/>
        <v>3.4016823112984863E-5</v>
      </c>
      <c r="BV227" s="12"/>
      <c r="BW227" s="11">
        <f t="shared" si="1853"/>
        <v>4.2548898743588157E-5</v>
      </c>
      <c r="BX227" s="10">
        <f t="shared" si="1854"/>
        <v>91.768599455940716</v>
      </c>
      <c r="BY227" s="9">
        <f t="shared" si="1855"/>
        <v>91.974928574478113</v>
      </c>
      <c r="BZ227" s="9">
        <f t="shared" si="1856"/>
        <v>91.286938762373254</v>
      </c>
      <c r="CA227" s="97">
        <f t="shared" si="1194"/>
        <v>91.630933668425683</v>
      </c>
      <c r="CB227" s="15">
        <f t="shared" si="1857"/>
        <v>4.2493433852235321E-5</v>
      </c>
      <c r="CC227" s="12"/>
      <c r="CD227" s="11">
        <f t="shared" si="1858"/>
        <v>5.1025823834122083E-5</v>
      </c>
      <c r="CE227" s="10">
        <f t="shared" si="1859"/>
        <v>91.699910807907543</v>
      </c>
      <c r="CF227" s="9">
        <f t="shared" si="1860"/>
        <v>91.974862912971318</v>
      </c>
      <c r="CG227" s="9">
        <f t="shared" si="1861"/>
        <v>91.149819828735943</v>
      </c>
      <c r="CH227" s="97">
        <f t="shared" si="1199"/>
        <v>91.56234137085363</v>
      </c>
      <c r="CI227" s="15">
        <f t="shared" si="1862"/>
        <v>5.0958478030277332E-5</v>
      </c>
      <c r="CJ227" s="12"/>
      <c r="CK227" s="11">
        <f t="shared" si="1863"/>
        <v>5.949117711075025E-5</v>
      </c>
      <c r="CL227" s="10">
        <f t="shared" si="1864"/>
        <v>91.63128699201242</v>
      </c>
      <c r="CM227" s="9">
        <f t="shared" si="1865"/>
        <v>91.9747684851245</v>
      </c>
      <c r="CN227" s="9">
        <f t="shared" si="1866"/>
        <v>91.012863603683684</v>
      </c>
      <c r="CO227" s="97">
        <f t="shared" si="1204"/>
        <v>91.493816044404099</v>
      </c>
      <c r="CP227" s="15">
        <f t="shared" si="1867"/>
        <v>5.9411695831067154E-5</v>
      </c>
      <c r="CQ227" s="12"/>
      <c r="CR227" s="11">
        <f t="shared" si="1868"/>
        <v>6.794469777853207E-5</v>
      </c>
      <c r="CS227" s="10">
        <f t="shared" si="1869"/>
        <v>91.562724943473214</v>
      </c>
      <c r="CT227" s="9">
        <f t="shared" si="1870"/>
        <v>91.974640130627932</v>
      </c>
      <c r="CU227" s="9">
        <f t="shared" si="882"/>
        <v>90.876069091754971</v>
      </c>
      <c r="CV227" s="97">
        <f t="shared" si="1208"/>
        <v>91.425354611191452</v>
      </c>
      <c r="CW227" s="15">
        <f t="shared" si="1871"/>
        <v>6.7852830014312177E-5</v>
      </c>
      <c r="CX227" s="12"/>
      <c r="CY227" s="11">
        <f t="shared" si="1210"/>
        <v>7.6386127592304367E-5</v>
      </c>
      <c r="CZ227" s="10">
        <f t="shared" si="1211"/>
        <v>91.494221599528402</v>
      </c>
      <c r="DA227" s="9">
        <f t="shared" si="883"/>
        <v>91.974472712253117</v>
      </c>
      <c r="DB227" s="9">
        <f t="shared" si="884"/>
        <v>90.739435278593206</v>
      </c>
      <c r="DC227" s="97">
        <f t="shared" si="1212"/>
        <v>91.356953995423169</v>
      </c>
      <c r="DD227" s="15">
        <f t="shared" si="1213"/>
        <v>7.6281625932365479E-5</v>
      </c>
      <c r="DE227" s="12"/>
      <c r="DF227" s="11">
        <f t="shared" si="1214"/>
        <v>8.4815210874271096E-5</v>
      </c>
      <c r="DG227" s="10">
        <f t="shared" si="1215"/>
        <v>91.425773899891738</v>
      </c>
      <c r="DH227" s="9">
        <f t="shared" si="885"/>
        <v>91.974261116438726</v>
      </c>
      <c r="DI227" s="9">
        <f t="shared" si="886"/>
        <v>90.602961131273801</v>
      </c>
      <c r="DJ227" s="97">
        <f t="shared" si="1216"/>
        <v>91.288611123856271</v>
      </c>
      <c r="DK227" s="15">
        <f t="shared" si="1217"/>
        <v>8.4697831546224977E-5</v>
      </c>
      <c r="DL227" s="12"/>
      <c r="DM227" s="11">
        <f t="shared" si="1218"/>
        <v>9.3231694530683564E-5</v>
      </c>
      <c r="DN227" s="10">
        <f t="shared" si="1219"/>
        <v>91.357378787204112</v>
      </c>
      <c r="DO227" s="9">
        <f t="shared" si="887"/>
        <v>91.974000253866137</v>
      </c>
      <c r="DP227" s="9">
        <f t="shared" si="888"/>
        <v>90.466645598633917</v>
      </c>
      <c r="DQ227" s="97">
        <f t="shared" si="1220"/>
        <v>91.22032292625002</v>
      </c>
      <c r="DR227" s="15">
        <f t="shared" si="1221"/>
        <v>9.3101197440707665E-5</v>
      </c>
      <c r="DS227" s="12"/>
      <c r="DT227" s="11">
        <f t="shared" si="1222"/>
        <v>1.0163532806772746E-4</v>
      </c>
      <c r="DU227" s="10">
        <f t="shared" si="1223"/>
        <v>91.289033207481566</v>
      </c>
      <c r="DV227" s="9">
        <f t="shared" si="889"/>
        <v>91.973685060024607</v>
      </c>
      <c r="DW227" s="9">
        <f t="shared" si="890"/>
        <v>90.330487611606799</v>
      </c>
      <c r="DX227" s="97">
        <f t="shared" si="1224"/>
        <v>91.15208633581571</v>
      </c>
      <c r="DY227" s="15">
        <f t="shared" si="1225"/>
        <v>1.0149147683870213E-4</v>
      </c>
      <c r="DZ227" s="12"/>
      <c r="EA227" s="11">
        <f t="shared" si="1226"/>
        <v>1.100258636064915E-4</v>
      </c>
      <c r="EB227" s="10">
        <f t="shared" si="1227"/>
        <v>91.2207341105604</v>
      </c>
      <c r="EC227" s="9">
        <f t="shared" si="891"/>
        <v>91.973310495766043</v>
      </c>
      <c r="ED227" s="9">
        <f t="shared" si="892"/>
        <v>90.194486083556825</v>
      </c>
      <c r="EE227" s="97">
        <f t="shared" si="1228"/>
        <v>91.083898289661434</v>
      </c>
      <c r="EF227" s="15">
        <f t="shared" si="1229"/>
        <v>1.0986842561475752E-4</v>
      </c>
      <c r="EG227" s="12"/>
      <c r="EH227" s="11">
        <f t="shared" si="1230"/>
        <v>1.1840305589725167E-4</v>
      </c>
      <c r="EI227" s="10">
        <f t="shared" si="1231"/>
        <v>91.15247845053743</v>
      </c>
      <c r="EJ227" s="9">
        <f t="shared" si="893"/>
        <v>91.972871547849223</v>
      </c>
      <c r="EK227" s="9">
        <f t="shared" si="894"/>
        <v>90.058639910620627</v>
      </c>
      <c r="EL227" s="97">
        <f t="shared" si="1232"/>
        <v>91.015755729234925</v>
      </c>
      <c r="EM227" s="15">
        <f t="shared" si="1233"/>
        <v>1.18231802307607E-4</v>
      </c>
      <c r="EN227" s="12"/>
      <c r="EO227" s="11">
        <f t="shared" si="1234"/>
        <v>1.2676666233274242E-4</v>
      </c>
      <c r="EP227" s="10">
        <f t="shared" si="1235"/>
        <v>91.084263186208005</v>
      </c>
      <c r="EQ227" s="9">
        <f t="shared" si="895"/>
        <v>91.972363229473544</v>
      </c>
      <c r="ER227" s="9">
        <f t="shared" si="896"/>
        <v>89.922947972047751</v>
      </c>
      <c r="ES227" s="97">
        <f t="shared" si="1236"/>
        <v>90.94765560076064</v>
      </c>
      <c r="ET227" s="15">
        <f t="shared" si="1237"/>
        <v>1.2658136813210839E-4</v>
      </c>
      <c r="EU227" s="12"/>
      <c r="EV227" s="11">
        <f t="shared" si="1238"/>
        <v>1.3511644296080474E-4</v>
      </c>
      <c r="EW227" s="10">
        <f t="shared" si="1239"/>
        <v>91.016085281498547</v>
      </c>
      <c r="EX227" s="9">
        <f t="shared" si="897"/>
        <v>91.971780580802104</v>
      </c>
      <c r="EY227" s="9">
        <f t="shared" si="898"/>
        <v>89.787409130546223</v>
      </c>
      <c r="EZ227" s="97">
        <f t="shared" si="1240"/>
        <v>90.879594855674156</v>
      </c>
      <c r="FA227" s="15">
        <f t="shared" si="1241"/>
        <v>1.3491688699019988E-4</v>
      </c>
      <c r="FB227" s="12"/>
      <c r="FC227" s="11">
        <f t="shared" si="1242"/>
        <v>1.434521604960898E-4</v>
      </c>
      <c r="FD227" s="10">
        <f t="shared" si="1243"/>
        <v>90.947941705896213</v>
      </c>
      <c r="FE227" s="9">
        <f t="shared" si="899"/>
        <v>91.971118669474194</v>
      </c>
      <c r="FF227" s="9">
        <f t="shared" si="900"/>
        <v>89.65202223262996</v>
      </c>
      <c r="FG227" s="97">
        <f t="shared" si="1244"/>
        <v>90.811570451052077</v>
      </c>
      <c r="FH227" s="15">
        <f t="shared" si="1245"/>
        <v>1.4323812548110111E-4</v>
      </c>
      <c r="FI227" s="12"/>
      <c r="FJ227" s="11">
        <f t="shared" si="1246"/>
        <v>1.5177358033098667E-4</v>
      </c>
      <c r="FK227" s="10">
        <f t="shared" si="1247"/>
        <v>90.879829434874196</v>
      </c>
      <c r="FL227" s="9">
        <f t="shared" si="901"/>
        <v>91.970372591107164</v>
      </c>
      <c r="FM227" s="9">
        <f t="shared" si="902"/>
        <v>89.516786108967693</v>
      </c>
      <c r="FN227" s="97">
        <f t="shared" si="1248"/>
        <v>90.743579350037436</v>
      </c>
      <c r="FO227" s="15">
        <f t="shared" si="1249"/>
        <v>1.5154485291075912E-4</v>
      </c>
      <c r="FP227" s="12"/>
      <c r="FQ227" s="11">
        <f t="shared" si="1250"/>
        <v>1.6008047054580918E-4</v>
      </c>
      <c r="FR227" s="10">
        <f t="shared" si="1251"/>
        <v>90.811745450312458</v>
      </c>
      <c r="FS227" s="9">
        <f t="shared" si="903"/>
        <v>91.969537469787539</v>
      </c>
      <c r="FT227" s="9">
        <f t="shared" si="904"/>
        <v>89.38169957473491</v>
      </c>
      <c r="FU227" s="97">
        <f t="shared" si="1252"/>
        <v>90.675618522261232</v>
      </c>
      <c r="FV227" s="15">
        <f t="shared" si="1253"/>
        <v>1.5983684130044322E-4</v>
      </c>
      <c r="FW227" s="12"/>
      <c r="FX227" s="11">
        <f t="shared" si="1254"/>
        <v>1.683726019181403E-4</v>
      </c>
      <c r="FY227" s="10">
        <f t="shared" si="1255"/>
        <v>90.743686740914612</v>
      </c>
      <c r="FZ227" s="9">
        <f t="shared" si="905"/>
        <v>91.968608458551515</v>
      </c>
      <c r="GA227" s="9">
        <f t="shared" si="906"/>
        <v>89.246761429967165</v>
      </c>
      <c r="GB227" s="97">
        <f t="shared" si="1256"/>
        <v>90.607684944259347</v>
      </c>
      <c r="GC227" s="15">
        <f t="shared" si="1257"/>
        <v>1.6811386539459879E-4</v>
      </c>
      <c r="GD227" s="12"/>
      <c r="GE227" s="11">
        <f t="shared" si="1258"/>
        <v>1.7664974793143025E-4</v>
      </c>
      <c r="GF227" s="10">
        <f t="shared" si="1259"/>
        <v>90.675650302620156</v>
      </c>
      <c r="GG227" s="9">
        <f t="shared" si="907"/>
        <v>91.967580739854625</v>
      </c>
      <c r="GH227" s="9">
        <f t="shared" si="908"/>
        <v>89.111970459915469</v>
      </c>
      <c r="GI227" s="97">
        <f t="shared" si="1260"/>
        <v>90.539775599885047</v>
      </c>
      <c r="GJ227" s="15">
        <f t="shared" si="1261"/>
        <v>1.7637570266790961E-4</v>
      </c>
      <c r="GK227" s="12"/>
      <c r="GL227" s="11">
        <f t="shared" si="1872"/>
        <v>1.8491168478281016E-4</v>
      </c>
      <c r="GM227" s="10">
        <f t="shared" si="1873"/>
        <v>90.607633139012364</v>
      </c>
      <c r="GN227" s="9">
        <f t="shared" si="909"/>
        <v>91.966449526030786</v>
      </c>
      <c r="GO227" s="9">
        <f t="shared" si="1885"/>
        <v>88.977325435403301</v>
      </c>
      <c r="GP227" s="115">
        <f t="shared" si="1264"/>
        <v>90.471887480717044</v>
      </c>
      <c r="GQ227" s="15">
        <f t="shared" si="1874"/>
        <v>1.846221333315945E-4</v>
      </c>
      <c r="GR227" s="12"/>
      <c r="GS227" s="11">
        <f t="shared" si="1266"/>
        <v>1.9315819139013491E-4</v>
      </c>
      <c r="GT227" s="10">
        <f t="shared" si="1267"/>
        <v>90.539632261721678</v>
      </c>
      <c r="GU227" s="9">
        <f t="shared" si="911"/>
        <v>91.965210059740528</v>
      </c>
      <c r="GV227" s="9">
        <f t="shared" si="1886"/>
        <v>88.842825113184816</v>
      </c>
      <c r="GW227" s="115">
        <f t="shared" si="1268"/>
        <v>90.404017586462672</v>
      </c>
      <c r="GX227" s="15">
        <f t="shared" si="1269"/>
        <v>1.9285294033897403E-4</v>
      </c>
      <c r="GY227" s="12"/>
      <c r="GZ227" s="11">
        <f t="shared" si="1270"/>
        <v>2.0138904939830796E-4</v>
      </c>
      <c r="HA227" s="10">
        <f t="shared" si="1271"/>
        <v>90.471644690824263</v>
      </c>
      <c r="HB227" s="9">
        <f t="shared" si="913"/>
        <v>91.963857614408496</v>
      </c>
      <c r="HC227" s="9">
        <f t="shared" si="914"/>
        <v>88.708468236303943</v>
      </c>
      <c r="HD227" s="97">
        <f t="shared" si="1272"/>
        <v>90.33616292535622</v>
      </c>
      <c r="HE227" s="15">
        <f t="shared" si="1273"/>
        <v>2.010679093903085E-4</v>
      </c>
      <c r="HF227" s="12"/>
      <c r="HG227" s="11">
        <f t="shared" si="1274"/>
        <v>2.0960404318486739E-4</v>
      </c>
      <c r="HH227" s="10">
        <f t="shared" si="1275"/>
        <v>90.403667455235706</v>
      </c>
      <c r="HI227" s="9">
        <f t="shared" si="915"/>
        <v>91.962387494650201</v>
      </c>
      <c r="HJ227" s="9">
        <f t="shared" si="916"/>
        <v>88.574253534455607</v>
      </c>
      <c r="HK227" s="97">
        <f t="shared" si="1276"/>
        <v>90.268320514552897</v>
      </c>
      <c r="HL227" s="15">
        <f t="shared" si="1277"/>
        <v>2.0926682893684771E-4</v>
      </c>
      <c r="HM227" s="12"/>
      <c r="HN227" s="11">
        <f t="shared" si="1278"/>
        <v>2.1780295986479392E-4</v>
      </c>
      <c r="HO227" s="10">
        <f t="shared" si="1279"/>
        <v>90.335697593100377</v>
      </c>
      <c r="HP227" s="9">
        <f t="shared" si="917"/>
        <v>91.960795036688083</v>
      </c>
      <c r="HQ227" s="9">
        <f t="shared" si="1887"/>
        <v>88.440179724347843</v>
      </c>
      <c r="HR227" s="115">
        <f t="shared" si="1280"/>
        <v>90.200487380517956</v>
      </c>
      <c r="HS227" s="15">
        <f t="shared" si="1281"/>
        <v>2.1744949018415944E-4</v>
      </c>
      <c r="HT227" s="12"/>
      <c r="HU227" s="11">
        <f t="shared" si="1672"/>
        <v>2.2598558929459592E-4</v>
      </c>
      <c r="HV227" s="10">
        <f t="shared" si="1282"/>
        <v>90.267732152175881</v>
      </c>
      <c r="HW227" s="9">
        <f t="shared" si="1888"/>
        <v>91.959075608756791</v>
      </c>
      <c r="HX227" s="9">
        <f t="shared" si="920"/>
        <v>88.306245510063079</v>
      </c>
      <c r="HY227" s="115">
        <f t="shared" si="1283"/>
        <v>90.132660559409942</v>
      </c>
      <c r="HZ227" s="15">
        <f t="shared" si="1284"/>
        <v>2.2561568709485031E-4</v>
      </c>
      <c r="IA227" s="12"/>
      <c r="IB227" s="11">
        <f t="shared" si="1673"/>
        <v>2.3415172407577646E-4</v>
      </c>
      <c r="IC227" s="10">
        <f t="shared" si="1285"/>
        <v>90.199768190211756</v>
      </c>
      <c r="ID227" s="9">
        <f t="shared" si="1889"/>
        <v>91.957224611497779</v>
      </c>
      <c r="IE227" s="9">
        <f t="shared" si="922"/>
        <v>88.172449583421795</v>
      </c>
      <c r="IF227" s="115">
        <f t="shared" si="1286"/>
        <v>90.064837097459787</v>
      </c>
      <c r="IG227" s="15">
        <f t="shared" si="1287"/>
        <v>2.3376521639048101E-4</v>
      </c>
      <c r="IH227" s="12"/>
      <c r="II227" s="11">
        <f t="shared" si="1674"/>
        <v>2.4230115955749986E-4</v>
      </c>
      <c r="IJ227" s="10">
        <f t="shared" si="1288"/>
        <v>90.131802775324019</v>
      </c>
      <c r="IK227" s="9">
        <f t="shared" si="1890"/>
        <v>91.955237478343207</v>
      </c>
      <c r="IL227" s="9">
        <f t="shared" si="924"/>
        <v>88.038790624346689</v>
      </c>
      <c r="IM227" s="115">
        <f t="shared" si="1289"/>
        <v>89.997014051344948</v>
      </c>
      <c r="IN227" s="15">
        <f t="shared" si="1290"/>
        <v>2.4189787755277229E-4</v>
      </c>
      <c r="IO227" s="12"/>
      <c r="IP227" s="11">
        <f t="shared" si="1675"/>
        <v>2.5043369383856824E-4</v>
      </c>
      <c r="IQ227" s="10">
        <f t="shared" si="1291"/>
        <v>90.063832986364588</v>
      </c>
      <c r="IR227" s="9">
        <f t="shared" si="1891"/>
        <v>91.953109675889223</v>
      </c>
      <c r="IS227" s="9">
        <f t="shared" si="926"/>
        <v>87.905267301225663</v>
      </c>
      <c r="IT227" s="115">
        <f t="shared" si="1292"/>
        <v>89.929188488557443</v>
      </c>
      <c r="IU227" s="15">
        <f t="shared" si="1293"/>
        <v>2.5001347282425278E-4</v>
      </c>
      <c r="IV227" s="12"/>
      <c r="IW227" s="11">
        <f t="shared" si="1676"/>
        <v>2.5854912776879436E-4</v>
      </c>
      <c r="IX227" s="10">
        <f t="shared" si="1294"/>
        <v>89.995855913284856</v>
      </c>
      <c r="IY227" s="9">
        <f t="shared" si="1892"/>
        <v>91.950836704258535</v>
      </c>
      <c r="IZ227" s="9">
        <f t="shared" si="928"/>
        <v>87.771878271276421</v>
      </c>
      <c r="JA227" s="115">
        <f t="shared" si="1295"/>
        <v>89.861357487767478</v>
      </c>
      <c r="JB227" s="15">
        <f t="shared" si="1296"/>
        <v>2.5811180720812895E-4</v>
      </c>
      <c r="JC227" s="12"/>
      <c r="JD227" s="11">
        <f t="shared" si="1677"/>
        <v>2.6664726494963196E-4</v>
      </c>
      <c r="JE227" s="10">
        <f t="shared" si="1297"/>
        <v>89.927868657494741</v>
      </c>
      <c r="JF227" s="9">
        <f t="shared" si="1893"/>
        <v>91.948414097452442</v>
      </c>
      <c r="JG227" s="9">
        <f t="shared" si="930"/>
        <v>87.638622180910659</v>
      </c>
      <c r="JH227" s="115">
        <f t="shared" si="1298"/>
        <v>89.793518139181543</v>
      </c>
      <c r="JI227" s="15">
        <f t="shared" si="1299"/>
        <v>2.6619268846753575E-4</v>
      </c>
      <c r="JJ227" s="12"/>
      <c r="JK227" s="11">
        <f t="shared" si="1678"/>
        <v>2.7472791173417362E-4</v>
      </c>
      <c r="JL227" s="10">
        <f t="shared" si="1300"/>
        <v>89.859868332216209</v>
      </c>
      <c r="JM227" s="9">
        <f t="shared" si="1894"/>
        <v>91.94583742369224</v>
      </c>
      <c r="JN227" s="9">
        <f t="shared" si="932"/>
        <v>87.505497666097753</v>
      </c>
      <c r="JO227" s="115">
        <f t="shared" si="1301"/>
        <v>89.725667544895003</v>
      </c>
      <c r="JP227" s="15">
        <f t="shared" si="1302"/>
        <v>2.7425592712415473E-4</v>
      </c>
      <c r="JQ227" s="12"/>
      <c r="JR227" s="11">
        <f t="shared" si="1679"/>
        <v>2.8279087722650692E-4</v>
      </c>
      <c r="JS227" s="10">
        <f t="shared" si="1303"/>
        <v>89.791852062831339</v>
      </c>
      <c r="JT227" s="9">
        <f t="shared" si="1895"/>
        <v>91.943102285750172</v>
      </c>
      <c r="JU227" s="9">
        <f t="shared" si="934"/>
        <v>87.372503352728899</v>
      </c>
      <c r="JV227" s="115">
        <f t="shared" si="1304"/>
        <v>89.657802819239535</v>
      </c>
      <c r="JW227" s="15">
        <f t="shared" si="1305"/>
        <v>2.8230133645617818E-4</v>
      </c>
      <c r="JX227" s="12"/>
      <c r="JY227" s="11">
        <f t="shared" si="1680"/>
        <v>2.908359732804117E-4</v>
      </c>
      <c r="JZ227" s="10">
        <f t="shared" si="1306"/>
        <v>89.72381698722532</v>
      </c>
      <c r="KA227" s="9">
        <f t="shared" si="1896"/>
        <v>91.940204321269832</v>
      </c>
      <c r="KB227" s="9">
        <f t="shared" si="936"/>
        <v>87.23963785698048</v>
      </c>
      <c r="KC227" s="115">
        <f t="shared" si="1307"/>
        <v>89.589921089125156</v>
      </c>
      <c r="KD227" s="15">
        <f t="shared" si="1308"/>
        <v>2.9032873249563681E-4</v>
      </c>
      <c r="KE227" s="12"/>
      <c r="KF227" s="11">
        <f t="shared" si="1681"/>
        <v>2.9886301449743961E-4</v>
      </c>
      <c r="KG227" s="10">
        <f t="shared" si="1309"/>
        <v>89.655760256123841</v>
      </c>
      <c r="KH227" s="9">
        <f t="shared" si="1897"/>
        <v>91.937139203076185</v>
      </c>
      <c r="KI227" s="9">
        <f t="shared" si="938"/>
        <v>87.106899785676404</v>
      </c>
      <c r="KJ227" s="115">
        <f t="shared" si="1310"/>
        <v>89.522019494376295</v>
      </c>
      <c r="KK227" s="15">
        <f t="shared" si="1311"/>
        <v>2.9833793402518237E-4</v>
      </c>
      <c r="KL227" s="12"/>
      <c r="KM227" s="11">
        <f t="shared" si="1682"/>
        <v>3.0687181822440897E-4</v>
      </c>
      <c r="KN227" s="10">
        <f t="shared" si="1312"/>
        <v>89.587679033424791</v>
      </c>
      <c r="KO227" s="9">
        <f t="shared" si="1898"/>
        <v>91.933902639475178</v>
      </c>
      <c r="KP227" s="9">
        <f t="shared" si="940"/>
        <v>86.97428773665095</v>
      </c>
      <c r="KQ227" s="115">
        <f t="shared" si="1313"/>
        <v>89.454095188063064</v>
      </c>
      <c r="KR227" s="15">
        <f t="shared" si="1314"/>
        <v>3.0632876257417647E-4</v>
      </c>
      <c r="KS227" s="12"/>
      <c r="KT227" s="11">
        <f t="shared" si="1683"/>
        <v>3.1486220455023125E-4</v>
      </c>
      <c r="KU227" s="10">
        <f t="shared" si="1315"/>
        <v>89.519570496525006</v>
      </c>
      <c r="KV227" s="9">
        <f t="shared" si="1899"/>
        <v>91.930490374543012</v>
      </c>
      <c r="KW227" s="9">
        <f t="shared" si="942"/>
        <v>86.841800299109579</v>
      </c>
      <c r="KX227" s="115">
        <f t="shared" si="1316"/>
        <v>89.386145336826303</v>
      </c>
      <c r="KY227" s="15">
        <f t="shared" si="1317"/>
        <v>3.1430104241427176E-4</v>
      </c>
      <c r="KZ227" s="12"/>
      <c r="LA227" s="11">
        <f t="shared" si="1684"/>
        <v>3.2283399630221186E-4</v>
      </c>
      <c r="LB227" s="10">
        <f t="shared" si="1318"/>
        <v>89.451431836640865</v>
      </c>
      <c r="LC227" s="9">
        <f t="shared" si="1900"/>
        <v>91.926898188405147</v>
      </c>
      <c r="LD227" s="9">
        <f t="shared" si="944"/>
        <v>86.70943605398999</v>
      </c>
      <c r="LE227" s="115">
        <f t="shared" si="1319"/>
        <v>89.318167121197575</v>
      </c>
      <c r="LF227" s="15">
        <f t="shared" si="1320"/>
        <v>3.2225460055434785E-4</v>
      </c>
      <c r="LG227" s="12"/>
      <c r="LH227" s="11">
        <f t="shared" si="1685"/>
        <v>3.3078701904170043E-4</v>
      </c>
      <c r="LI227" s="10">
        <f t="shared" si="1321"/>
        <v>89.383260259123887</v>
      </c>
      <c r="LJ227" s="9">
        <f t="shared" si="1901"/>
        <v>91.923121897505141</v>
      </c>
      <c r="LK227" s="9">
        <f t="shared" si="946"/>
        <v>86.577193574320248</v>
      </c>
      <c r="LL227" s="115">
        <f t="shared" si="1322"/>
        <v>89.250157735912694</v>
      </c>
      <c r="LM227" s="15">
        <f t="shared" si="1323"/>
        <v>3.3018926673499194E-4</v>
      </c>
      <c r="LN227" s="12"/>
      <c r="LO227" s="11">
        <f t="shared" si="1686"/>
        <v>3.3872110105928431E-4</v>
      </c>
      <c r="LP227" s="10">
        <f t="shared" si="1324"/>
        <v>89.315052983769775</v>
      </c>
      <c r="LQ227" s="9">
        <f t="shared" si="1902"/>
        <v>91.919157354863259</v>
      </c>
      <c r="LR227" s="9">
        <f t="shared" si="948"/>
        <v>86.445071425578504</v>
      </c>
      <c r="LS227" s="115">
        <f t="shared" si="1325"/>
        <v>89.182114390220875</v>
      </c>
      <c r="LT227" s="15">
        <f t="shared" si="1326"/>
        <v>3.3810487342225476E-4</v>
      </c>
      <c r="LU227" s="12"/>
      <c r="LV227" s="11">
        <f t="shared" si="1687"/>
        <v>3.4663607336924833E-4</v>
      </c>
      <c r="LW227" s="10">
        <f t="shared" si="1327"/>
        <v>89.246807245123222</v>
      </c>
      <c r="LX227" s="9">
        <f t="shared" si="1903"/>
        <v>91.91500045032511</v>
      </c>
      <c r="LY227" s="9">
        <f t="shared" si="950"/>
        <v>86.313068166048197</v>
      </c>
      <c r="LZ227" s="115">
        <f t="shared" si="1328"/>
        <v>89.11403430818666</v>
      </c>
      <c r="MA227" s="15">
        <f t="shared" si="1329"/>
        <v>3.4600125580106742E-4</v>
      </c>
      <c r="MB227" s="12"/>
      <c r="MC227" s="11">
        <f t="shared" si="1688"/>
        <v>3.5453176970369759E-4</v>
      </c>
      <c r="MD227" s="10">
        <f t="shared" si="1330"/>
        <v>89.178520292775389</v>
      </c>
      <c r="ME227" s="9">
        <f t="shared" si="1904"/>
        <v>91.910647110800184</v>
      </c>
      <c r="MF227" s="9">
        <f t="shared" si="952"/>
        <v>86.181182347174428</v>
      </c>
      <c r="MG227" s="115">
        <f t="shared" si="1331"/>
        <v>89.045914728987299</v>
      </c>
      <c r="MH227" s="15">
        <f t="shared" si="1332"/>
        <v>3.5387825176797411E-4</v>
      </c>
      <c r="MI227" s="12"/>
      <c r="MJ227" s="11">
        <f t="shared" si="1689"/>
        <v>3.6240802650596381E-4</v>
      </c>
      <c r="MK227" s="10">
        <f t="shared" si="1333"/>
        <v>89.11018939165703</v>
      </c>
      <c r="ML227" s="9">
        <f t="shared" si="1905"/>
        <v>91.906093300490497</v>
      </c>
      <c r="MM227" s="9">
        <f t="shared" si="954"/>
        <v>86.049412513917218</v>
      </c>
      <c r="MN227" s="115">
        <f t="shared" si="1334"/>
        <v>88.977752907203865</v>
      </c>
      <c r="MO227" s="15">
        <f t="shared" si="1335"/>
        <v>3.6173570192341308E-4</v>
      </c>
      <c r="MP227" s="12"/>
      <c r="MQ227" s="11">
        <f t="shared" si="1690"/>
        <v>3.702646829235977E-4</v>
      </c>
      <c r="MR227" s="10">
        <f t="shared" si="1336"/>
        <v>89.041811822325101</v>
      </c>
      <c r="MS227" s="9">
        <f t="shared" si="1906"/>
        <v>91.901335021109347</v>
      </c>
      <c r="MT227" s="9">
        <f t="shared" si="956"/>
        <v>85.917757205103669</v>
      </c>
      <c r="MU227" s="115">
        <f t="shared" si="1337"/>
        <v>88.909546113106501</v>
      </c>
      <c r="MV227" s="15">
        <f t="shared" si="1338"/>
        <v>3.6957344956350485E-4</v>
      </c>
      <c r="MW227" s="12"/>
      <c r="MX227" s="11">
        <f t="shared" si="1691"/>
        <v>3.7810158080081347E-4</v>
      </c>
      <c r="MY227" s="10">
        <f t="shared" si="1339"/>
        <v>88.973384881243874</v>
      </c>
      <c r="MZ227" s="9">
        <f t="shared" si="1907"/>
        <v>91.896368312090374</v>
      </c>
      <c r="NA227" s="9">
        <f t="shared" si="1908"/>
        <v>85.786214953778057</v>
      </c>
      <c r="NB227" s="115">
        <f t="shared" si="1340"/>
        <v>88.841291632934215</v>
      </c>
      <c r="NC227" s="15">
        <f t="shared" si="1341"/>
        <v>3.7739134067131329E-4</v>
      </c>
      <c r="ND227" s="12"/>
      <c r="NE227" s="11">
        <f t="shared" si="1692"/>
        <v>3.8591856467043645E-4</v>
      </c>
      <c r="NF227" s="10">
        <f t="shared" si="1342"/>
        <v>88.904905881060202</v>
      </c>
      <c r="NG227" s="9">
        <f t="shared" si="959"/>
        <v>91.891189250786795</v>
      </c>
      <c r="NH227" s="9">
        <f t="shared" si="1909"/>
        <v>85.654784287550427</v>
      </c>
      <c r="NI227" s="115">
        <f t="shared" si="1343"/>
        <v>88.772986769168611</v>
      </c>
      <c r="NJ227" s="15">
        <f t="shared" si="1344"/>
        <v>3.8518922390764381E-4</v>
      </c>
      <c r="NK227" s="12"/>
      <c r="NL227" s="11">
        <f t="shared" si="1693"/>
        <v>3.9371548174535416E-4</v>
      </c>
      <c r="NM227" s="10">
        <f t="shared" si="1345"/>
        <v>88.83637215087316</v>
      </c>
      <c r="NN227" s="9">
        <f t="shared" si="961"/>
        <v>91.885793952661132</v>
      </c>
      <c r="NO227" s="9">
        <f t="shared" si="1910"/>
        <v>85.523463728941792</v>
      </c>
      <c r="NP227" s="115">
        <f t="shared" si="1346"/>
        <v>88.704628840801462</v>
      </c>
      <c r="NQ227" s="15">
        <f t="shared" si="1347"/>
        <v>3.929669506014268E-4</v>
      </c>
      <c r="NR227" s="12"/>
      <c r="NS227" s="11">
        <f t="shared" si="1694"/>
        <v>4.0149218190955983E-4</v>
      </c>
      <c r="NT227" s="10">
        <f t="shared" si="1348"/>
        <v>88.767781036497226</v>
      </c>
      <c r="NU227" s="9">
        <f t="shared" si="963"/>
        <v>91.880178571465336</v>
      </c>
      <c r="NV227" s="9">
        <f t="shared" si="1911"/>
        <v>85.392251795729763</v>
      </c>
      <c r="NW227" s="115">
        <f t="shared" si="1349"/>
        <v>88.636215183597557</v>
      </c>
      <c r="NX227" s="15">
        <f t="shared" si="1350"/>
        <v>4.0072437473949907E-4</v>
      </c>
      <c r="NY227" s="12"/>
      <c r="NZ227" s="11">
        <f t="shared" si="1695"/>
        <v>4.0924851770858344E-4</v>
      </c>
      <c r="OA227" s="10">
        <f t="shared" si="1351"/>
        <v>88.699129900720919</v>
      </c>
      <c r="OB227" s="9">
        <f t="shared" si="965"/>
        <v>91.874339299411531</v>
      </c>
      <c r="OC227" s="9">
        <f t="shared" si="1912"/>
        <v>85.261147001289032</v>
      </c>
      <c r="OD227" s="115">
        <f t="shared" si="1352"/>
        <v>88.567743150350282</v>
      </c>
      <c r="OE227" s="15">
        <f t="shared" si="1353"/>
        <v>4.084613529561239E-4</v>
      </c>
      <c r="OF227" s="12"/>
      <c r="OG227" s="11">
        <f t="shared" si="1696"/>
        <v>4.1698434433964194E-4</v>
      </c>
      <c r="OH227" s="10">
        <f t="shared" si="1354"/>
        <v>88.630416123558177</v>
      </c>
      <c r="OI227" s="9">
        <f t="shared" si="967"/>
        <v>91.868272367333333</v>
      </c>
      <c r="OJ227" s="9">
        <f t="shared" si="1913"/>
        <v>85.130147854931252</v>
      </c>
      <c r="OK227" s="115">
        <f t="shared" si="1355"/>
        <v>88.4992101111323</v>
      </c>
      <c r="OL227" s="15">
        <f t="shared" si="1356"/>
        <v>4.1617774452195277E-4</v>
      </c>
      <c r="OM227" s="12"/>
      <c r="ON227" s="11">
        <f t="shared" si="1697"/>
        <v>4.2469951964124871E-4</v>
      </c>
      <c r="OO227" s="10">
        <f t="shared" si="1357"/>
        <v>88.561637102494743</v>
      </c>
      <c r="OP227" s="9">
        <f t="shared" si="969"/>
        <v>91.861974044837993</v>
      </c>
      <c r="OQ227" s="9">
        <f t="shared" si="1914"/>
        <v>84.999252862242287</v>
      </c>
      <c r="OR227" s="115">
        <f t="shared" si="1358"/>
        <v>88.430613453540133</v>
      </c>
      <c r="OS227" s="15">
        <f t="shared" si="1359"/>
        <v>4.2387341133260579E-4</v>
      </c>
      <c r="OT227" s="12"/>
      <c r="OU227" s="11">
        <f t="shared" si="1698"/>
        <v>4.3239390408238913E-4</v>
      </c>
      <c r="OV227" s="10">
        <f t="shared" si="1360"/>
        <v>88.492790252728682</v>
      </c>
      <c r="OW227" s="9">
        <f t="shared" si="971"/>
        <v>91.855440640449302</v>
      </c>
      <c r="OX227" s="9">
        <f t="shared" si="1915"/>
        <v>84.868460525416069</v>
      </c>
      <c r="OY227" s="115">
        <f t="shared" si="1361"/>
        <v>88.361950582932678</v>
      </c>
      <c r="OZ227" s="15">
        <f t="shared" si="1362"/>
        <v>4.3154821789686155E-4</v>
      </c>
      <c r="PA227" s="12"/>
      <c r="PB227" s="11">
        <f t="shared" si="1699"/>
        <v>4.4006736075135114E-4</v>
      </c>
      <c r="PC227" s="10">
        <f t="shared" si="1363"/>
        <v>88.423873007404595</v>
      </c>
      <c r="PD227" s="9">
        <f t="shared" si="973"/>
        <v>91.848668501741486</v>
      </c>
      <c r="PE227" s="9">
        <f t="shared" si="1916"/>
        <v>84.737769343586521</v>
      </c>
      <c r="PF227" s="115">
        <f t="shared" si="1364"/>
        <v>88.293218922664011</v>
      </c>
      <c r="PG227" s="15">
        <f t="shared" si="1365"/>
        <v>4.3920203132443857E-4</v>
      </c>
      <c r="PH227" s="12"/>
      <c r="PI227" s="11">
        <f t="shared" si="1700"/>
        <v>4.4771975534408954E-4</v>
      </c>
      <c r="PJ227" s="10">
        <f t="shared" si="1366"/>
        <v>88.354882817842366</v>
      </c>
      <c r="PK227" s="9">
        <f t="shared" si="975"/>
        <v>91.841654015464087</v>
      </c>
      <c r="PL227" s="9">
        <f t="shared" si="1917"/>
        <v>84.607177813156994</v>
      </c>
      <c r="PM227" s="115">
        <f t="shared" si="1367"/>
        <v>88.224415914310541</v>
      </c>
      <c r="PN227" s="15">
        <f t="shared" si="1368"/>
        <v>4.4683472131336165E-4</v>
      </c>
      <c r="PO227" s="12"/>
      <c r="PP227" s="11">
        <f t="shared" si="1701"/>
        <v>4.5535095615218741E-4</v>
      </c>
      <c r="PQ227" s="10">
        <f t="shared" si="1369"/>
        <v>88.285817153760206</v>
      </c>
      <c r="PR227" s="9">
        <f t="shared" si="977"/>
        <v>91.834393607657972</v>
      </c>
      <c r="PS227" s="9">
        <f t="shared" si="1918"/>
        <v>84.476684428125523</v>
      </c>
      <c r="PT227" s="115">
        <f t="shared" si="1370"/>
        <v>88.155539017891755</v>
      </c>
      <c r="PU227" s="15">
        <f t="shared" si="1371"/>
        <v>4.5444616013702398E-4</v>
      </c>
      <c r="PV227" s="12"/>
      <c r="PW227" s="11">
        <f t="shared" si="1702"/>
        <v>4.6296083405051507E-4</v>
      </c>
      <c r="PX227" s="10">
        <f t="shared" si="1372"/>
        <v>88.216673503491194</v>
      </c>
      <c r="PY227" s="9">
        <f t="shared" si="979"/>
        <v>91.826883743762636</v>
      </c>
      <c r="PZ227" s="9">
        <f t="shared" si="1919"/>
        <v>84.346287680408892</v>
      </c>
      <c r="QA227" s="115">
        <f t="shared" si="1373"/>
        <v>88.086585712085764</v>
      </c>
      <c r="QB227" s="15">
        <f t="shared" si="1374"/>
        <v>4.62036222630816E-4</v>
      </c>
      <c r="QC227" s="12"/>
      <c r="QD227" s="11">
        <f t="shared" si="1703"/>
        <v>4.7054926248441545E-4</v>
      </c>
      <c r="QE227" s="10">
        <f t="shared" si="1375"/>
        <v>88.147449374194849</v>
      </c>
      <c r="QF227" s="9">
        <f t="shared" si="981"/>
        <v>91.819120928714725</v>
      </c>
      <c r="QG227" s="9">
        <f t="shared" si="1920"/>
        <v>84.21598606016218</v>
      </c>
      <c r="QH227" s="115">
        <f t="shared" si="1376"/>
        <v>88.017553494438459</v>
      </c>
      <c r="QI227" s="15">
        <f t="shared" si="1377"/>
        <v>4.6960478617845896E-4</v>
      </c>
      <c r="QJ227" s="12"/>
      <c r="QK227" s="11">
        <f t="shared" si="1704"/>
        <v>4.7811611745662049E-4</v>
      </c>
      <c r="QL227" s="10">
        <f t="shared" si="1378"/>
        <v>88.078142292062125</v>
      </c>
      <c r="QM227" s="9">
        <f t="shared" si="983"/>
        <v>91.811101707038119</v>
      </c>
      <c r="QN227" s="9">
        <f t="shared" si="1921"/>
        <v>84.08577805609599</v>
      </c>
      <c r="QO227" s="115">
        <f t="shared" si="1379"/>
        <v>87.948439881567054</v>
      </c>
      <c r="QP227" s="15">
        <f t="shared" si="1380"/>
        <v>4.7715173069798957E-4</v>
      </c>
      <c r="QQ227" s="12"/>
      <c r="QR227" s="11">
        <f t="shared" si="1705"/>
        <v>4.8566127751376568E-4</v>
      </c>
      <c r="QS227" s="10">
        <f t="shared" si="1381"/>
        <v>88.008749802515013</v>
      </c>
      <c r="QT227" s="9">
        <f t="shared" si="985"/>
        <v>91.80282266292545</v>
      </c>
      <c r="QU227" s="9">
        <f t="shared" si="1922"/>
        <v>83.955662155790804</v>
      </c>
      <c r="QV227" s="115">
        <f t="shared" si="1382"/>
        <v>87.879242409358127</v>
      </c>
      <c r="QW227" s="15">
        <f t="shared" si="1383"/>
        <v>4.8467693862736493E-4</v>
      </c>
      <c r="QX227" s="12"/>
      <c r="QY227" s="11">
        <f t="shared" si="1706"/>
        <v>4.9318462373256259E-4</v>
      </c>
      <c r="QZ227" s="10">
        <f t="shared" si="1384"/>
        <v>87.939269470400461</v>
      </c>
      <c r="RA227" s="9">
        <f t="shared" si="987"/>
        <v>91.794280420311338</v>
      </c>
      <c r="RB227" s="9">
        <f t="shared" si="1923"/>
        <v>83.825636846007484</v>
      </c>
      <c r="RC227" s="115">
        <f t="shared" si="1385"/>
        <v>87.809958633159411</v>
      </c>
      <c r="RD227" s="15">
        <f t="shared" si="1386"/>
        <v>4.9218029490981905E-4</v>
      </c>
      <c r="RE227" s="12"/>
      <c r="RF227" s="11">
        <f t="shared" si="1707"/>
        <v>5.0068603970566733E-4</v>
      </c>
      <c r="RG227" s="10">
        <f t="shared" si="1387"/>
        <v>87.869698880178262</v>
      </c>
      <c r="RH227" s="9">
        <f t="shared" si="989"/>
        <v>91.785471642937367</v>
      </c>
      <c r="RI227" s="9">
        <f t="shared" si="1924"/>
        <v>83.695700612993676</v>
      </c>
      <c r="RJ227" s="115">
        <f t="shared" si="1388"/>
        <v>87.740586127965514</v>
      </c>
      <c r="RK227" s="15">
        <f t="shared" si="1389"/>
        <v>4.9966168697894615E-4</v>
      </c>
      <c r="RL227" s="12"/>
      <c r="RM227" s="11">
        <f t="shared" si="1708"/>
        <v>5.0816541152729953E-4</v>
      </c>
      <c r="RN227" s="10">
        <f t="shared" si="1390"/>
        <v>87.800035636102734</v>
      </c>
      <c r="RO227" s="9">
        <f t="shared" si="991"/>
        <v>91.776393034408898</v>
      </c>
      <c r="RP227" s="9">
        <f t="shared" si="1925"/>
        <v>83.565851942789379</v>
      </c>
      <c r="RQ227" s="115">
        <f t="shared" si="1391"/>
        <v>87.671122488599138</v>
      </c>
      <c r="RR227" s="15">
        <f t="shared" si="1392"/>
        <v>5.071210047433339E-4</v>
      </c>
      <c r="RS227" s="12"/>
      <c r="RT227" s="11">
        <f t="shared" si="1709"/>
        <v>5.1562262777838123E-4</v>
      </c>
      <c r="RU227" s="10">
        <f t="shared" si="1393"/>
        <v>87.730277362399988</v>
      </c>
      <c r="RV227" s="9">
        <f t="shared" si="993"/>
        <v>91.767041338243885</v>
      </c>
      <c r="RW227" s="9">
        <f t="shared" si="1926"/>
        <v>83.436089321525941</v>
      </c>
      <c r="RX227" s="115">
        <f t="shared" si="1394"/>
        <v>87.60156532988492</v>
      </c>
      <c r="RY227" s="15">
        <f t="shared" si="1395"/>
        <v>5.1455814057111847E-4</v>
      </c>
      <c r="RZ227" s="12"/>
      <c r="SA227" s="11">
        <f t="shared" si="1710"/>
        <v>5.2305757951159047E-4</v>
      </c>
      <c r="SB227" s="10">
        <f t="shared" si="1396"/>
        <v>87.660421703437891</v>
      </c>
      <c r="SC227" s="9">
        <f t="shared" si="995"/>
        <v>91.757413337913789</v>
      </c>
      <c r="SD227" s="9">
        <f t="shared" si="1927"/>
        <v>83.306411235724269</v>
      </c>
      <c r="SE227" s="115">
        <f t="shared" si="1397"/>
        <v>87.531912286819022</v>
      </c>
      <c r="SF227" s="15">
        <f t="shared" si="1398"/>
        <v>5.2197298927408918E-4</v>
      </c>
      <c r="SG227" s="12"/>
      <c r="SH227" s="11">
        <f t="shared" si="1711"/>
        <v>5.304701602359557E-4</v>
      </c>
      <c r="SI227" s="10">
        <f t="shared" si="1399"/>
        <v>87.590466323891704</v>
      </c>
      <c r="SJ227" s="9">
        <f t="shared" si="997"/>
        <v>91.747505856876629</v>
      </c>
      <c r="SK227" s="9">
        <f t="shared" si="1928"/>
        <v>83.176816172586882</v>
      </c>
      <c r="SL227" s="115">
        <f t="shared" si="1400"/>
        <v>87.462161014731748</v>
      </c>
      <c r="SM227" s="15">
        <f t="shared" si="1401"/>
        <v>5.2936544809168405E-4</v>
      </c>
      <c r="SN227" s="12"/>
      <c r="SO227" s="11">
        <f t="shared" si="1712"/>
        <v>5.3786026590133896E-4</v>
      </c>
      <c r="SP227" s="10">
        <f t="shared" si="1402"/>
        <v>87.520408908902766</v>
      </c>
      <c r="SQ227" s="9">
        <f t="shared" si="999"/>
        <v>91.737315758602421</v>
      </c>
      <c r="SR227" s="9">
        <f t="shared" si="1929"/>
        <v>83.047302620288889</v>
      </c>
      <c r="SS227" s="115">
        <f t="shared" si="1403"/>
        <v>87.392309189445655</v>
      </c>
      <c r="ST227" s="15">
        <f t="shared" si="1404"/>
        <v>5.3673541667460041E-4</v>
      </c>
      <c r="SU227" s="12"/>
      <c r="SV227" s="11">
        <f t="shared" si="1713"/>
        <v>5.452277948824986E-4</v>
      </c>
      <c r="SW227" s="10">
        <f t="shared" si="1405"/>
        <v>87.45024716423282</v>
      </c>
      <c r="SX227" s="9">
        <f t="shared" si="1001"/>
        <v>91.726839946590971</v>
      </c>
      <c r="SY227" s="9">
        <f t="shared" si="1930"/>
        <v>82.917869068263101</v>
      </c>
      <c r="SZ227" s="115">
        <f t="shared" si="1406"/>
        <v>87.322354507427036</v>
      </c>
      <c r="TA227" s="15">
        <f t="shared" si="1407"/>
        <v>5.4408279706828018E-4</v>
      </c>
      <c r="TB227" s="12"/>
      <c r="TC227" s="11">
        <f t="shared" si="1714"/>
        <v>5.5257264796303661E-4</v>
      </c>
      <c r="TD227" s="10">
        <f t="shared" si="1408"/>
        <v>87.379978816411636</v>
      </c>
      <c r="TE227" s="9">
        <f t="shared" si="1003"/>
        <v>91.716075364382263</v>
      </c>
      <c r="TF227" s="9">
        <f t="shared" si="1931"/>
        <v>82.788514007483002</v>
      </c>
      <c r="TG227" s="115">
        <f t="shared" si="1409"/>
        <v>87.25229468593264</v>
      </c>
      <c r="TH227" s="15">
        <f t="shared" si="1410"/>
        <v>5.5140749369606934E-4</v>
      </c>
      <c r="TI227" s="12"/>
      <c r="TJ227" s="11">
        <f t="shared" si="1715"/>
        <v>5.5989472831900723E-4</v>
      </c>
      <c r="TK227" s="10">
        <f t="shared" si="1411"/>
        <v>87.309601612879845</v>
      </c>
      <c r="TL227" s="9">
        <f t="shared" si="1005"/>
        <v>91.705018995559428</v>
      </c>
      <c r="TM227" s="9">
        <f t="shared" si="1932"/>
        <v>82.659235930740422</v>
      </c>
      <c r="TN227" s="115">
        <f t="shared" si="1412"/>
        <v>87.182127463149925</v>
      </c>
      <c r="TO227" s="15">
        <f t="shared" si="1413"/>
        <v>5.5870941334225854E-4</v>
      </c>
      <c r="TP227" s="12"/>
      <c r="TQ227" s="11">
        <f t="shared" si="1716"/>
        <v>5.6719394150238128E-4</v>
      </c>
      <c r="TR227" s="10">
        <f t="shared" si="1414"/>
        <v>87.23911332212549</v>
      </c>
      <c r="TS227" s="9">
        <f t="shared" si="1007"/>
        <v>91.693667863744565</v>
      </c>
      <c r="TT227" s="9">
        <f t="shared" si="1933"/>
        <v>82.530033332920837</v>
      </c>
      <c r="TU227" s="115">
        <f t="shared" si="1415"/>
        <v>87.111850598332694</v>
      </c>
      <c r="TV227" s="15">
        <f t="shared" si="1416"/>
        <v>5.6598846513481328E-4</v>
      </c>
      <c r="TW227" s="12"/>
      <c r="TX227" s="11">
        <f t="shared" si="1717"/>
        <v>5.7447019542420849E-4</v>
      </c>
      <c r="TY227" s="10">
        <f t="shared" si="1417"/>
        <v>87.168511733815762</v>
      </c>
      <c r="TZ227" s="9">
        <f t="shared" si="1009"/>
        <v>91.682019032587348</v>
      </c>
      <c r="UA227" s="9">
        <f t="shared" si="1934"/>
        <v>82.400904711273824</v>
      </c>
      <c r="UB227" s="115">
        <f t="shared" si="1418"/>
        <v>87.041461871930579</v>
      </c>
      <c r="UC227" s="15">
        <f t="shared" si="1419"/>
        <v>5.7324456052796962E-4</v>
      </c>
      <c r="UD227" s="12"/>
      <c r="UE227" s="11">
        <f t="shared" si="1718"/>
        <v>5.8172340033761378E-4</v>
      </c>
      <c r="UF227" s="10">
        <f t="shared" si="1420"/>
        <v>87.097794658922822</v>
      </c>
      <c r="UG227" s="9">
        <f t="shared" si="1011"/>
        <v>91.670069605746704</v>
      </c>
      <c r="UH227" s="9">
        <f t="shared" si="1935"/>
        <v>82.27184856567942</v>
      </c>
      <c r="UI227" s="115">
        <f t="shared" si="1421"/>
        <v>86.970959085713062</v>
      </c>
      <c r="UJ227" s="15">
        <f t="shared" si="1422"/>
        <v>5.8047761328465226E-4</v>
      </c>
      <c r="UK227" s="12"/>
      <c r="UL227" s="11">
        <f t="shared" si="1719"/>
        <v>5.8895346882061864E-4</v>
      </c>
      <c r="UM227" s="10">
        <f t="shared" si="1423"/>
        <v>87.026959929844054</v>
      </c>
      <c r="UN227" s="9">
        <f t="shared" si="1013"/>
        <v>91.657816726865576</v>
      </c>
      <c r="UO227" s="9">
        <f t="shared" si="1936"/>
        <v>82.142863398911288</v>
      </c>
      <c r="UP227" s="115">
        <f t="shared" si="1424"/>
        <v>86.900340062888432</v>
      </c>
      <c r="UQ227" s="15">
        <f t="shared" si="1425"/>
        <v>5.8768753945866148E-4</v>
      </c>
      <c r="UR227" s="12"/>
      <c r="US227" s="11">
        <f t="shared" si="1720"/>
        <v>5.9616031575871094E-4</v>
      </c>
      <c r="UT227" s="10">
        <f t="shared" si="1426"/>
        <v>86.956005400517313</v>
      </c>
      <c r="UU227" s="9">
        <f t="shared" si="1015"/>
        <v>91.645257579538864</v>
      </c>
      <c r="UV227" s="9">
        <f t="shared" si="1937"/>
        <v>82.013947716895871</v>
      </c>
      <c r="UW227" s="115">
        <f t="shared" si="1427"/>
        <v>86.82960264821736</v>
      </c>
      <c r="UX227" s="15">
        <f t="shared" si="1428"/>
        <v>5.9487425737668324E-4</v>
      </c>
      <c r="UY227" s="12"/>
      <c r="UZ227" s="11">
        <f t="shared" si="1721"/>
        <v>6.0334385832723622E-4</v>
      </c>
      <c r="VA227" s="10">
        <f t="shared" si="1429"/>
        <v>86.884928946530806</v>
      </c>
      <c r="VB227" s="9">
        <f t="shared" si="1017"/>
        <v>91.632389387274799</v>
      </c>
      <c r="VC227" s="9">
        <f t="shared" si="1938"/>
        <v>81.885100028965809</v>
      </c>
      <c r="VD227" s="115">
        <f t="shared" si="1430"/>
        <v>86.758744708120304</v>
      </c>
      <c r="VE227" s="15">
        <f t="shared" si="1431"/>
        <v>6.0203768762025038E-4</v>
      </c>
      <c r="VF227" s="12"/>
      <c r="VG227" s="11">
        <f t="shared" si="1722"/>
        <v>6.1050401597372017E-4</v>
      </c>
      <c r="VH227" s="10">
        <f t="shared" si="1432"/>
        <v>86.813728465226802</v>
      </c>
      <c r="VI227" s="9">
        <f t="shared" si="1019"/>
        <v>91.619209413449724</v>
      </c>
      <c r="VJ227" s="9">
        <f t="shared" si="1939"/>
        <v>81.756318848111675</v>
      </c>
      <c r="VK227" s="115">
        <f t="shared" si="1433"/>
        <v>86.687764130780693</v>
      </c>
      <c r="VL227" s="15">
        <f t="shared" si="1434"/>
        <v>6.0917775300741014E-4</v>
      </c>
      <c r="VM227" s="12"/>
      <c r="VN227" s="11">
        <f t="shared" si="1723"/>
        <v>6.1764071039988359E-4</v>
      </c>
      <c r="VO227" s="10">
        <f t="shared" si="1435"/>
        <v>86.742401875801221</v>
      </c>
      <c r="VP227" s="9">
        <f t="shared" si="1021"/>
        <v>91.60571496125641</v>
      </c>
      <c r="VQ227" s="9">
        <f t="shared" si="1940"/>
        <v>81.627602691228105</v>
      </c>
      <c r="VR227" s="115">
        <f t="shared" si="1436"/>
        <v>86.616658826242258</v>
      </c>
      <c r="VS227" s="15">
        <f t="shared" si="1437"/>
        <v>6.1629437857431662E-4</v>
      </c>
      <c r="VT227" s="12"/>
      <c r="VU227" s="11">
        <f t="shared" si="1724"/>
        <v>6.2475386554358301E-4</v>
      </c>
      <c r="VV227" s="10">
        <f t="shared" si="1438"/>
        <v>86.670947119397283</v>
      </c>
      <c r="VW227" s="9">
        <f t="shared" si="1023"/>
        <v>91.591903373646147</v>
      </c>
      <c r="VX227" s="9">
        <f t="shared" si="1941"/>
        <v>81.49895007935605</v>
      </c>
      <c r="VY227" s="115">
        <f t="shared" si="1439"/>
        <v>86.545426726501091</v>
      </c>
      <c r="VZ227" s="15">
        <f t="shared" si="1440"/>
        <v>6.2338749155670516E-4</v>
      </c>
      <c r="WA227" s="12"/>
      <c r="WB227" s="11">
        <f t="shared" si="1725"/>
        <v>6.3184340756060765E-4</v>
      </c>
      <c r="WC227" s="10">
        <f t="shared" si="1441"/>
        <v>86.59936215919403</v>
      </c>
      <c r="WD227" s="9">
        <f t="shared" si="1025"/>
        <v>91.57777203326458</v>
      </c>
      <c r="WE227" s="9">
        <f t="shared" si="1942"/>
        <v>81.370359537920393</v>
      </c>
      <c r="WF227" s="115">
        <f t="shared" si="1442"/>
        <v>86.474065785592487</v>
      </c>
      <c r="WG227" s="15">
        <f t="shared" si="1443"/>
        <v>6.3045702137123926E-4</v>
      </c>
      <c r="WH227" s="12"/>
      <c r="WI227" s="11">
        <f t="shared" si="1726"/>
        <v>6.3890926480634927E-4</v>
      </c>
      <c r="WJ227" s="10">
        <f t="shared" si="1444"/>
        <v>86.527644980489498</v>
      </c>
      <c r="WK227" s="9">
        <f t="shared" si="1027"/>
        <v>91.563318362381494</v>
      </c>
      <c r="WL227" s="9">
        <f t="shared" si="1943"/>
        <v>81.24182959696509</v>
      </c>
      <c r="WM227" s="115">
        <f t="shared" si="1445"/>
        <v>86.402573979673292</v>
      </c>
      <c r="WN227" s="15">
        <f t="shared" si="1446"/>
        <v>6.3750289959666384E-4</v>
      </c>
      <c r="WO227" s="12"/>
      <c r="WP227" s="11">
        <f t="shared" si="1727"/>
        <v>6.4595136781725579E-4</v>
      </c>
      <c r="WQ227" s="10">
        <f t="shared" si="1447"/>
        <v>86.455793590779592</v>
      </c>
      <c r="WR227" s="9">
        <f t="shared" si="1029"/>
        <v>91.548539822814632</v>
      </c>
      <c r="WS227" s="9">
        <f t="shared" si="1944"/>
        <v>81.113358791381472</v>
      </c>
      <c r="WT227" s="115">
        <f t="shared" si="1448"/>
        <v>86.330949307098052</v>
      </c>
      <c r="WU227" s="15">
        <f t="shared" si="1449"/>
        <v>6.4452505995498809E-4</v>
      </c>
      <c r="WV227" s="12"/>
      <c r="WW227" s="11">
        <f t="shared" si="1728"/>
        <v>6.5296964929230773E-4</v>
      </c>
      <c r="WX227" s="10">
        <f t="shared" si="1450"/>
        <v>86.383806019830644</v>
      </c>
      <c r="WY227" s="9">
        <f t="shared" si="1031"/>
        <v>91.533433915847652</v>
      </c>
      <c r="WZ227" s="9">
        <f t="shared" si="1945"/>
        <v>80.984945661135043</v>
      </c>
      <c r="XA227" s="115">
        <f t="shared" si="1451"/>
        <v>86.259189788491341</v>
      </c>
      <c r="XB227" s="15">
        <f t="shared" si="1452"/>
        <v>6.5152343829241689E-4</v>
      </c>
      <c r="XC227" s="12"/>
      <c r="XD227" s="11">
        <f t="shared" si="1729"/>
        <v>6.5996404407424E-4</v>
      </c>
      <c r="XE227" s="10">
        <f t="shared" si="1453"/>
        <v>86.311680319748234</v>
      </c>
      <c r="XF227" s="9">
        <f t="shared" si="1033"/>
        <v>91.51799818214235</v>
      </c>
      <c r="XG227" s="9">
        <f t="shared" si="1946"/>
        <v>80.856588751485646</v>
      </c>
      <c r="XH227" s="115">
        <f t="shared" si="1454"/>
        <v>86.187293466813998</v>
      </c>
      <c r="XI227" s="15">
        <f t="shared" si="1455"/>
        <v>6.5849797256032413E-4</v>
      </c>
      <c r="XJ227" s="12"/>
      <c r="XK227" s="11">
        <f t="shared" si="1730"/>
        <v>6.6693448913078123E-4</v>
      </c>
      <c r="XL227" s="10">
        <f t="shared" si="1456"/>
        <v>86.239414565039922</v>
      </c>
      <c r="XM227" s="9">
        <f t="shared" si="1035"/>
        <v>91.50223020164529</v>
      </c>
      <c r="XN227" s="9">
        <f t="shared" si="1947"/>
        <v>80.728286613204858</v>
      </c>
      <c r="XO227" s="115">
        <f t="shared" si="1457"/>
        <v>86.115258407425074</v>
      </c>
      <c r="XP227" s="15">
        <f t="shared" si="1458"/>
        <v>6.6544860279606807E-4</v>
      </c>
      <c r="XQ227" s="12"/>
      <c r="XR227" s="11">
        <f t="shared" si="1731"/>
        <v>6.7388092353572334E-4</v>
      </c>
      <c r="XS227" s="10">
        <f t="shared" si="1459"/>
        <v>86.167006852673779</v>
      </c>
      <c r="XT227" s="9">
        <f t="shared" si="1037"/>
        <v>91.486127593488916</v>
      </c>
      <c r="XU227" s="9">
        <f t="shared" si="1948"/>
        <v>80.600037802788876</v>
      </c>
      <c r="XV227" s="115">
        <f t="shared" si="1460"/>
        <v>86.043082698138903</v>
      </c>
      <c r="XW227" s="15">
        <f t="shared" si="1461"/>
        <v>6.7237527110372488E-4</v>
      </c>
      <c r="XX227" s="12"/>
      <c r="XY227" s="11">
        <f t="shared" si="1732"/>
        <v>6.8080328844991283E-4</v>
      </c>
      <c r="XZ227" s="10">
        <f t="shared" si="1462"/>
        <v>86.094455302131934</v>
      </c>
      <c r="YA227" s="9">
        <f t="shared" si="1039"/>
        <v>91.469688015887257</v>
      </c>
      <c r="YB227" s="9">
        <f t="shared" si="1949"/>
        <v>80.471840882666541</v>
      </c>
      <c r="YC227" s="115">
        <f t="shared" si="1463"/>
        <v>85.970764449276899</v>
      </c>
      <c r="YD227" s="15">
        <f t="shared" si="1464"/>
        <v>6.7927792163480682E-4</v>
      </c>
      <c r="YE227" s="12"/>
      <c r="YF227" s="11">
        <f t="shared" si="1733"/>
        <v>6.8770152710220117E-4</v>
      </c>
      <c r="YG227" s="10">
        <f t="shared" si="1465"/>
        <v>86.021758055459003</v>
      </c>
      <c r="YH227" s="9">
        <f t="shared" si="1041"/>
        <v>91.452909166026373</v>
      </c>
      <c r="YI227" s="9">
        <f t="shared" si="1950"/>
        <v>80.343694421403285</v>
      </c>
      <c r="YJ227" s="115">
        <f t="shared" si="1466"/>
        <v>85.898301793714836</v>
      </c>
      <c r="YK227" s="15">
        <f t="shared" si="1467"/>
        <v>6.861565005688888E-4</v>
      </c>
      <c r="YL227" s="12"/>
      <c r="YM227" s="11">
        <f t="shared" si="1734"/>
        <v>6.9457558477029958E-4</v>
      </c>
      <c r="YN227" s="10">
        <f t="shared" si="1468"/>
        <v>85.948913277305905</v>
      </c>
      <c r="YO227" s="9">
        <f t="shared" si="1043"/>
        <v>91.435788779949647</v>
      </c>
      <c r="YP227" s="9">
        <f t="shared" si="1951"/>
        <v>80.215596993901556</v>
      </c>
      <c r="YQ227" s="115">
        <f t="shared" si="1469"/>
        <v>85.825692886925594</v>
      </c>
      <c r="YR227" s="15">
        <f t="shared" si="1470"/>
        <v>6.9301095609415836E-4</v>
      </c>
      <c r="YS227" s="12"/>
      <c r="YT227" s="11">
        <f t="shared" si="1735"/>
        <v>7.0142540876153904E-4</v>
      </c>
      <c r="YU227" s="10">
        <f t="shared" si="1471"/>
        <v>85.875919154969296</v>
      </c>
      <c r="YV227" s="9">
        <f t="shared" si="1045"/>
        <v>91.418324632438001</v>
      </c>
      <c r="YW227" s="9">
        <f t="shared" si="1952"/>
        <v>80.087547181595852</v>
      </c>
      <c r="YX227" s="115">
        <f t="shared" si="1472"/>
        <v>85.752935907016933</v>
      </c>
      <c r="YY227" s="15">
        <f t="shared" si="1473"/>
        <v>6.9984123838795248E-4</v>
      </c>
      <c r="YZ227" s="12"/>
      <c r="ZA227" s="11">
        <f t="shared" si="1736"/>
        <v>7.0825094839361679E-4</v>
      </c>
      <c r="ZB227" s="10">
        <f t="shared" si="1474"/>
        <v>85.802773898425869</v>
      </c>
      <c r="ZC227" s="9">
        <f t="shared" si="1047"/>
        <v>91.400514536885169</v>
      </c>
      <c r="ZD227" s="9">
        <f t="shared" si="1953"/>
        <v>79.95954357264344</v>
      </c>
      <c r="ZE227" s="115">
        <f t="shared" si="1475"/>
        <v>85.680029054764304</v>
      </c>
      <c r="ZF227" s="15">
        <f t="shared" si="1476"/>
        <v>7.0664729959729687E-4</v>
      </c>
      <c r="ZG227" s="12"/>
      <c r="ZH227" s="11">
        <f t="shared" si="1737"/>
        <v>7.1505215497531924E-4</v>
      </c>
      <c r="ZI227" s="10">
        <f t="shared" si="1477"/>
        <v>85.729475740361991</v>
      </c>
      <c r="ZJ227" s="9">
        <f t="shared" si="1049"/>
        <v>91.382356345168176</v>
      </c>
      <c r="ZK227" s="9">
        <f t="shared" si="1954"/>
        <v>79.831584762112499</v>
      </c>
      <c r="ZL227" s="115">
        <f t="shared" si="1478"/>
        <v>85.606970553640338</v>
      </c>
      <c r="ZM227" s="15">
        <f t="shared" si="1479"/>
        <v>7.1342909381926411E-4</v>
      </c>
      <c r="ZN227" s="12"/>
      <c r="ZO227" s="11">
        <f t="shared" si="1738"/>
        <v>7.2182898178707188E-4</v>
      </c>
      <c r="ZP227" s="10">
        <f t="shared" si="1480"/>
        <v>85.65602293619969</v>
      </c>
      <c r="ZQ227" s="9">
        <f t="shared" si="1051"/>
        <v>91.363847947513037</v>
      </c>
      <c r="ZR227" s="9">
        <f t="shared" si="1955"/>
        <v>79.703669352163374</v>
      </c>
      <c r="ZS227" s="115">
        <f t="shared" si="1481"/>
        <v>85.533758649838205</v>
      </c>
      <c r="ZT227" s="15">
        <f t="shared" si="1482"/>
        <v>7.2018657708149678E-4</v>
      </c>
      <c r="ZU227" s="12"/>
      <c r="ZV227" s="11">
        <f t="shared" si="1739"/>
        <v>7.2858138406162404E-4</v>
      </c>
      <c r="ZW227" s="10">
        <f t="shared" si="1483"/>
        <v>85.582413764116865</v>
      </c>
      <c r="ZX227" s="9">
        <f t="shared" si="1053"/>
        <v>91.344987272355908</v>
      </c>
      <c r="ZY227" s="9">
        <f t="shared" si="1956"/>
        <v>79.575795952227693</v>
      </c>
      <c r="ZZ227" s="115">
        <f t="shared" si="1484"/>
        <v>85.460391612291801</v>
      </c>
      <c r="AAA227" s="15">
        <f t="shared" si="1485"/>
        <v>7.2691970732256393E-4</v>
      </c>
      <c r="AAB227" s="12"/>
      <c r="AAC227" s="11">
        <f t="shared" si="1740"/>
        <v>7.3530931896457173E-4</v>
      </c>
      <c r="AAD227" s="10">
        <f t="shared" si="1486"/>
        <v>85.508646525064108</v>
      </c>
      <c r="AAE227" s="9">
        <f t="shared" si="1055"/>
        <v>91.325772286199708</v>
      </c>
      <c r="AAF227" s="9">
        <f t="shared" si="1957"/>
        <v>79.447963179181485</v>
      </c>
      <c r="AAG227" s="115">
        <f t="shared" si="1487"/>
        <v>85.386867732690604</v>
      </c>
      <c r="AAH227" s="15">
        <f t="shared" si="1488"/>
        <v>7.3362844437241241E-4</v>
      </c>
      <c r="AAI227" s="12"/>
      <c r="AAJ227" s="11">
        <f t="shared" si="1741"/>
        <v>7.4201274557495118E-4</v>
      </c>
      <c r="AAK227" s="10">
        <f t="shared" si="1489"/>
        <v>85.434719542776349</v>
      </c>
      <c r="AAL227" s="9">
        <f t="shared" si="1057"/>
        <v>91.306200993466319</v>
      </c>
      <c r="AAM227" s="9">
        <f t="shared" si="1958"/>
        <v>79.320169657516161</v>
      </c>
      <c r="AAN227" s="115">
        <f t="shared" si="1490"/>
        <v>85.313185325491247</v>
      </c>
      <c r="AAO227" s="15">
        <f t="shared" si="1491"/>
        <v>7.4031274993268097E-4</v>
      </c>
      <c r="AAP227" s="12"/>
      <c r="AAQ227" s="11">
        <f t="shared" si="1742"/>
        <v>7.4869162486569749E-4</v>
      </c>
      <c r="AAR227" s="10">
        <f t="shared" si="1492"/>
        <v>85.360631163781207</v>
      </c>
      <c r="AAS227" s="9">
        <f t="shared" si="1059"/>
        <v>91.286271436344549</v>
      </c>
      <c r="AAT227" s="9">
        <f t="shared" si="1060"/>
        <v>79.192414019502934</v>
      </c>
      <c r="AAU227" s="115">
        <f t="shared" si="1493"/>
        <v>85.239342727923741</v>
      </c>
      <c r="AAV227" s="15">
        <f t="shared" si="1494"/>
        <v>7.4697258755715022E-4</v>
      </c>
      <c r="AAW227" s="11"/>
      <c r="AAX227" s="11">
        <f t="shared" si="1743"/>
        <v>7.5534591968421814E-4</v>
      </c>
      <c r="AAY227" s="10">
        <f t="shared" si="1495"/>
        <v>85.286379757401974</v>
      </c>
      <c r="AAZ227" s="9">
        <f t="shared" si="1061"/>
        <v>91.265981694633879</v>
      </c>
      <c r="ABA227" s="9">
        <f t="shared" si="1062"/>
        <v>79.064694905353846</v>
      </c>
      <c r="ABB227" s="115">
        <f t="shared" si="1496"/>
        <v>85.165338299993863</v>
      </c>
      <c r="ABC227" s="15">
        <f t="shared" si="1497"/>
        <v>7.5360792263214592E-4</v>
      </c>
      <c r="ABD227" s="11"/>
      <c r="ABE227" s="11">
        <f t="shared" si="1744"/>
        <v>7.6197559473291853E-4</v>
      </c>
      <c r="ABF227" s="10">
        <f t="shared" si="1498"/>
        <v>85.211963715756823</v>
      </c>
      <c r="ABG227" s="9">
        <f t="shared" si="1063"/>
        <v>91.245329885584155</v>
      </c>
      <c r="ABH227" s="9">
        <f t="shared" si="1064"/>
        <v>78.937010963379635</v>
      </c>
      <c r="ABI227" s="115">
        <f t="shared" si="1499"/>
        <v>85.091170424481902</v>
      </c>
      <c r="ABJ227" s="15">
        <f t="shared" si="1500"/>
        <v>7.6021872235689035E-4</v>
      </c>
      <c r="ABK227" s="11"/>
      <c r="ABL227" s="11">
        <f t="shared" si="1745"/>
        <v>7.6858061654965632E-4</v>
      </c>
      <c r="ABM227" s="10">
        <f t="shared" si="1501"/>
        <v>85.137381453754415</v>
      </c>
      <c r="ABN227" s="9">
        <f t="shared" si="1065"/>
        <v>91.224314163731293</v>
      </c>
      <c r="ABO227" s="9">
        <f t="shared" si="1066"/>
        <v>78.809360850141402</v>
      </c>
      <c r="ABP227" s="115">
        <f t="shared" si="1502"/>
        <v>85.016837506936355</v>
      </c>
      <c r="ABQ227" s="15">
        <f t="shared" si="1503"/>
        <v>7.6680495572398698E-4</v>
      </c>
      <c r="ABR227" s="11"/>
      <c r="ABS227" s="11">
        <f t="shared" si="1746"/>
        <v>7.751609534883228E-4</v>
      </c>
      <c r="ABT227" s="10">
        <f t="shared" si="1504"/>
        <v>85.062631409084446</v>
      </c>
      <c r="ABU227" s="9">
        <f t="shared" si="1067"/>
        <v>91.202932720729137</v>
      </c>
      <c r="ABV227" s="9">
        <f t="shared" si="1068"/>
        <v>78.681743230599849</v>
      </c>
      <c r="ABW227" s="115">
        <f t="shared" si="1505"/>
        <v>84.942337975664486</v>
      </c>
      <c r="ABX227" s="15">
        <f t="shared" si="1506"/>
        <v>7.7336659349981564E-4</v>
      </c>
      <c r="ABY227" s="11"/>
      <c r="ABZ227" s="11">
        <f t="shared" si="1747"/>
        <v>7.8171657569932383E-4</v>
      </c>
      <c r="ACA227" s="10">
        <f t="shared" si="1507"/>
        <v>84.987712042205089</v>
      </c>
      <c r="ACB227" s="9">
        <f t="shared" si="1069"/>
        <v>91.18118378517751</v>
      </c>
      <c r="ACC227" s="9">
        <f t="shared" si="1070"/>
        <v>78.554156778259127</v>
      </c>
      <c r="ACD227" s="115">
        <f t="shared" si="1508"/>
        <v>84.867670281718318</v>
      </c>
      <c r="ACE227" s="15">
        <f t="shared" si="1509"/>
        <v>7.7990360820502202E-4</v>
      </c>
      <c r="ACF227" s="11"/>
      <c r="ACG227" s="11">
        <f t="shared" si="1748"/>
        <v>7.882474551101612E-4</v>
      </c>
      <c r="ACH227" s="10">
        <f t="shared" si="1510"/>
        <v>84.91262183632584</v>
      </c>
      <c r="ACI227" s="9">
        <f t="shared" si="1071"/>
        <v>91.159065622446647</v>
      </c>
      <c r="ACJ227" s="9">
        <f t="shared" si="1072"/>
        <v>78.426600175307087</v>
      </c>
      <c r="ACK227" s="115">
        <f t="shared" si="1511"/>
        <v>84.792832898876867</v>
      </c>
      <c r="ACL227" s="15">
        <f t="shared" si="1512"/>
        <v>7.8641597409502529E-4</v>
      </c>
      <c r="ACM227" s="11"/>
      <c r="ACN227" s="11">
        <f t="shared" si="1749"/>
        <v>7.9475356540598531E-4</v>
      </c>
      <c r="ACO227" s="10">
        <f t="shared" si="1513"/>
        <v>84.837359297386783</v>
      </c>
      <c r="ACP227" s="9">
        <f t="shared" si="1073"/>
        <v>91.136576534498062</v>
      </c>
      <c r="ACQ227" s="9">
        <f t="shared" si="1074"/>
        <v>78.299072112750963</v>
      </c>
      <c r="ACR227" s="115">
        <f t="shared" si="1514"/>
        <v>84.717824323624512</v>
      </c>
      <c r="ACS227" s="15">
        <f t="shared" si="1515"/>
        <v>7.9290366714056097E-4</v>
      </c>
      <c r="ACT227" s="11"/>
      <c r="ACU227" s="11">
        <f t="shared" si="1750"/>
        <v>8.0123488201020831E-4</v>
      </c>
      <c r="ACV227" s="10">
        <f t="shared" si="1516"/>
        <v>84.761922954033821</v>
      </c>
      <c r="ACW227" s="9">
        <f t="shared" si="1075"/>
        <v>91.113714859701943</v>
      </c>
      <c r="ACX227" s="9">
        <f t="shared" si="1076"/>
        <v>78.171571290549707</v>
      </c>
      <c r="ACY227" s="115">
        <f t="shared" si="1517"/>
        <v>84.642643075125818</v>
      </c>
      <c r="ACZ227" s="15">
        <f t="shared" si="1518"/>
        <v>7.9936666500823492E-4</v>
      </c>
      <c r="ADA227" s="11"/>
      <c r="ADB227" s="11">
        <f t="shared" si="1751"/>
        <v>8.076913820651043E-4</v>
      </c>
      <c r="ADC227" s="10">
        <f t="shared" si="1519"/>
        <v>84.686311357590498</v>
      </c>
      <c r="ADD227" s="9">
        <f t="shared" si="1077"/>
        <v>91.090478972651141</v>
      </c>
      <c r="ADE227" s="9">
        <f t="shared" si="1078"/>
        <v>78.044096417740576</v>
      </c>
      <c r="ADF227" s="115">
        <f t="shared" si="1520"/>
        <v>84.567287695195859</v>
      </c>
      <c r="ADG227" s="15">
        <f t="shared" si="1521"/>
        <v>8.0580494704121056E-4</v>
      </c>
      <c r="ADH227" s="11"/>
      <c r="ADI227" s="11">
        <f t="shared" si="1752"/>
        <v>8.1412304441253803E-4</v>
      </c>
      <c r="ADJ227" s="10">
        <f t="shared" si="1522"/>
        <v>84.61052308202531</v>
      </c>
      <c r="ADK227" s="9">
        <f t="shared" si="1079"/>
        <v>91.066867283971959</v>
      </c>
      <c r="ADL227" s="9">
        <f t="shared" si="1080"/>
        <v>77.916646212564785</v>
      </c>
      <c r="ADM227" s="115">
        <f t="shared" si="1523"/>
        <v>84.491756748268372</v>
      </c>
      <c r="ADN227" s="15">
        <f t="shared" si="1524"/>
        <v>8.122184942397705E-4</v>
      </c>
      <c r="ADO227" s="11"/>
      <c r="ADP227" s="11">
        <f t="shared" si="1753"/>
        <v>8.2052984957454956E-4</v>
      </c>
      <c r="ADQ227" s="10">
        <f t="shared" si="1525"/>
        <v>84.534556723916921</v>
      </c>
      <c r="ADR227" s="9">
        <f t="shared" si="1081"/>
        <v>91.042878240131742</v>
      </c>
      <c r="ADS227" s="9">
        <f t="shared" si="1082"/>
        <v>77.789219402584507</v>
      </c>
      <c r="ADT227" s="115">
        <f t="shared" si="1526"/>
        <v>84.416048821358117</v>
      </c>
      <c r="ADU227" s="15">
        <f t="shared" si="1527"/>
        <v>8.1860728924219763E-4</v>
      </c>
      <c r="ADV227" s="11"/>
      <c r="ADW227" s="11">
        <f t="shared" si="1754"/>
        <v>8.2691177973426007E-4</v>
      </c>
      <c r="ADX227" s="10">
        <f t="shared" si="1528"/>
        <v>84.458410902413505</v>
      </c>
      <c r="ADY227" s="9">
        <f t="shared" si="1083"/>
        <v>91.018510323243405</v>
      </c>
      <c r="ADZ227" s="9">
        <f t="shared" si="1084"/>
        <v>77.616043039741996</v>
      </c>
      <c r="AEA227" s="115">
        <f t="shared" si="1529"/>
        <v>84.3172766814927</v>
      </c>
      <c r="AEB227" s="15">
        <f t="shared" si="1530"/>
        <v>8.2779838734212596E-4</v>
      </c>
      <c r="AEC227" s="11"/>
      <c r="AED227" s="11">
        <f t="shared" si="1755"/>
        <v>8.3610652944700575E-4</v>
      </c>
      <c r="AEE227" s="10">
        <f t="shared" si="1531"/>
        <v>84.359112285696739</v>
      </c>
      <c r="AEF227" s="9">
        <f t="shared" si="1085"/>
        <v>90.993592141917588</v>
      </c>
      <c r="AEG227" s="9">
        <f t="shared" si="1086"/>
        <v>77.558451797706425</v>
      </c>
      <c r="AEH227" s="115">
        <f t="shared" si="1532"/>
        <v>84.276021969812007</v>
      </c>
      <c r="AEI227" s="15">
        <f t="shared" si="1533"/>
        <v>8.2981642673688426E-4</v>
      </c>
      <c r="AEJ227" s="11"/>
      <c r="AEK227" s="11">
        <f t="shared" si="1756"/>
        <v>8.3810102020372222E-4</v>
      </c>
      <c r="AEL227" s="10">
        <f t="shared" si="1534"/>
        <v>84.317545516827295</v>
      </c>
      <c r="AEM227" s="9">
        <f t="shared" si="1087"/>
        <v>90.968552319460869</v>
      </c>
      <c r="AEN227" s="9">
        <f t="shared" si="1088"/>
        <v>78.260539538315768</v>
      </c>
      <c r="AEO227" s="115">
        <f t="shared" si="1535"/>
        <v>84.614545928888319</v>
      </c>
      <c r="AEP227" s="15">
        <f t="shared" si="1536"/>
        <v>7.8490566431039729E-4</v>
      </c>
      <c r="AEQ227" s="11"/>
      <c r="AER227" s="11">
        <f t="shared" si="1757"/>
        <v>7.9299397682978923E-4</v>
      </c>
      <c r="AES227" s="10">
        <f t="shared" si="1537"/>
        <v>84.657155945699628</v>
      </c>
      <c r="AET227" s="9">
        <f t="shared" si="1089"/>
        <v>90.946149529032624</v>
      </c>
      <c r="AEU227" s="9">
        <f t="shared" si="1090"/>
        <v>79.068687240294238</v>
      </c>
      <c r="AEV227" s="115">
        <f t="shared" si="1538"/>
        <v>85.007418384663424</v>
      </c>
      <c r="AEW227" s="15">
        <f t="shared" si="1539"/>
        <v>7.3360702327086044E-4</v>
      </c>
      <c r="AEX227" s="11"/>
      <c r="AEY227" s="11">
        <f t="shared" si="1758"/>
        <v>7.4148916369628625E-4</v>
      </c>
      <c r="AEZ227" s="10">
        <f t="shared" si="1540"/>
        <v>85.051233323369814</v>
      </c>
      <c r="AFA227" s="9">
        <f t="shared" si="1091"/>
        <v>90.926579379200746</v>
      </c>
      <c r="AFB227" s="9">
        <f t="shared" si="1092"/>
        <v>80.01489394352555</v>
      </c>
      <c r="AFC227" s="115">
        <f t="shared" si="1541"/>
        <v>85.470736661363148</v>
      </c>
      <c r="AFD227" s="15">
        <f t="shared" si="1542"/>
        <v>6.7395617655831308E-4</v>
      </c>
      <c r="AFE227" s="11"/>
      <c r="AFF227" s="11">
        <f t="shared" si="1759"/>
        <v>6.8162084689965302E-4</v>
      </c>
      <c r="AFG227" s="10">
        <f t="shared" si="1543"/>
        <v>85.51588927763224</v>
      </c>
      <c r="AFH227" s="9">
        <f t="shared" si="1093"/>
        <v>90.910062404429667</v>
      </c>
      <c r="AFI227" s="9">
        <f t="shared" si="1094"/>
        <v>81.157800221526841</v>
      </c>
      <c r="AFJ227" s="115">
        <f t="shared" si="1544"/>
        <v>86.033931312978254</v>
      </c>
      <c r="AFK227" s="15">
        <f t="shared" si="1545"/>
        <v>6.0234483227445746E-4</v>
      </c>
      <c r="AFL227" s="11"/>
      <c r="AFM227" s="11">
        <f t="shared" si="1760"/>
        <v>6.097777885744046E-4</v>
      </c>
      <c r="AFN227" s="10">
        <f t="shared" si="1546"/>
        <v>86.08058189205471</v>
      </c>
      <c r="AFO227" s="9">
        <f t="shared" si="1095"/>
        <v>90.896868978984457</v>
      </c>
      <c r="AFP227" s="9">
        <f t="shared" si="1096"/>
        <v>82.617080120565646</v>
      </c>
      <c r="AFQ227" s="115">
        <f t="shared" si="1547"/>
        <v>86.756974549775052</v>
      </c>
      <c r="AFR227" s="15">
        <f t="shared" si="1548"/>
        <v>5.1139806720287557E-4</v>
      </c>
      <c r="AFS227" s="11"/>
      <c r="AFT227" s="11">
        <f t="shared" si="1761"/>
        <v>5.1857966684082694E-4</v>
      </c>
      <c r="AFU227" s="10">
        <f t="shared" si="1549"/>
        <v>86.805332299777803</v>
      </c>
      <c r="AFV227" s="9">
        <f t="shared" si="1097"/>
        <v>90.887358873055106</v>
      </c>
      <c r="AFW227" s="9">
        <f t="shared" si="1098"/>
        <v>84.724883100166565</v>
      </c>
      <c r="AFX227" s="115">
        <f t="shared" si="1550"/>
        <v>87.806120986610836</v>
      </c>
      <c r="AFY227" s="15">
        <f t="shared" si="1551"/>
        <v>3.8062301507065042E-4</v>
      </c>
      <c r="AFZ227" s="11"/>
      <c r="AGA227" s="11">
        <f t="shared" si="1762"/>
        <v>3.8752128581727869E-4</v>
      </c>
      <c r="AGB227" s="10">
        <f t="shared" si="1552"/>
        <v>87.85650337672881</v>
      </c>
      <c r="AGC227" s="9">
        <f t="shared" si="1099"/>
        <v>90.882090733390385</v>
      </c>
      <c r="AGD227" s="9">
        <f t="shared" si="1100"/>
        <v>89.275357755937094</v>
      </c>
      <c r="AGE227" s="115">
        <f t="shared" si="1553"/>
        <v>90.078724244663732</v>
      </c>
      <c r="AGF227" s="15">
        <f t="shared" si="1554"/>
        <v>9.9239262405256259E-5</v>
      </c>
      <c r="AGG227" s="11"/>
      <c r="AGH227" s="11">
        <f t="shared" si="1763"/>
        <v>1.0581349328050047E-4</v>
      </c>
      <c r="AGI227" s="10">
        <f t="shared" si="1555"/>
        <v>90.131537132025713</v>
      </c>
      <c r="AGJ227" s="9">
        <f t="shared" si="1101"/>
        <v>90.881732608715339</v>
      </c>
      <c r="AGK227" s="9">
        <f t="shared" si="1102"/>
        <v>89.358890670725643</v>
      </c>
      <c r="AGL227" s="115">
        <f t="shared" si="1556"/>
        <v>90.120311639720484</v>
      </c>
      <c r="AGM227" s="15">
        <f t="shared" si="1557"/>
        <v>9.4057763677338771E-5</v>
      </c>
      <c r="AGN227" s="11"/>
      <c r="AGO227" s="11">
        <f t="shared" si="1764"/>
        <v>1.0062656183951793E-4</v>
      </c>
      <c r="AGP227" s="10">
        <f t="shared" si="1558"/>
        <v>90.173119485743001</v>
      </c>
      <c r="AGQ227" s="9">
        <f t="shared" si="1103"/>
        <v>90.881410904695798</v>
      </c>
      <c r="AGR227" s="9">
        <f t="shared" si="1104"/>
        <v>89.443238429947129</v>
      </c>
      <c r="AGS227" s="115">
        <f t="shared" si="1559"/>
        <v>90.162324667321457</v>
      </c>
      <c r="AGT227" s="15">
        <f t="shared" si="1560"/>
        <v>8.8828185895468205E-5</v>
      </c>
      <c r="AGU227" s="11"/>
      <c r="AGV227" s="11">
        <f t="shared" si="1765"/>
        <v>9.5391807172380362E-5</v>
      </c>
      <c r="AGW227" s="10">
        <f t="shared" si="1561"/>
        <v>90.215127918182162</v>
      </c>
      <c r="AGX227" s="9">
        <f t="shared" si="1105"/>
        <v>90.881123979441426</v>
      </c>
      <c r="AGY227" s="9">
        <f t="shared" si="1106"/>
        <v>89.528394266692047</v>
      </c>
      <c r="AGZ227" s="115">
        <f t="shared" si="1562"/>
        <v>90.204759123066736</v>
      </c>
      <c r="AHA227" s="15">
        <f t="shared" si="1563"/>
        <v>8.3550845604539161E-5</v>
      </c>
      <c r="AHB227" s="11"/>
      <c r="AHC227" s="11">
        <f t="shared" si="1766"/>
        <v>9.0109550382396736E-5</v>
      </c>
      <c r="AHD227" s="10">
        <f t="shared" si="1564"/>
        <v>90.257558205120176</v>
      </c>
      <c r="AHE227" s="9">
        <f t="shared" si="1107"/>
        <v>90.880870134280315</v>
      </c>
      <c r="AHF227" s="9">
        <f t="shared" si="1108"/>
        <v>89.614351318718278</v>
      </c>
      <c r="AHG227" s="115">
        <f t="shared" si="1565"/>
        <v>90.247610726499289</v>
      </c>
      <c r="AHH227" s="15">
        <f t="shared" si="1566"/>
        <v>7.8226061730540106E-5</v>
      </c>
      <c r="AHI227" s="11"/>
      <c r="AHJ227" s="11">
        <f t="shared" si="1767"/>
        <v>8.4780114958460365E-5</v>
      </c>
      <c r="AHK227" s="10">
        <f t="shared" si="1567"/>
        <v>90.300406046297539</v>
      </c>
      <c r="AHL227" s="9">
        <f t="shared" si="1109"/>
        <v>90.880647613731441</v>
      </c>
      <c r="AHM227" s="9">
        <f t="shared" si="1110"/>
        <v>89.701102629830018</v>
      </c>
      <c r="AHN227" s="115">
        <f t="shared" si="1568"/>
        <v>90.290875121780729</v>
      </c>
      <c r="AHO227" s="15">
        <f t="shared" si="1569"/>
        <v>7.2854155493674093E-5</v>
      </c>
      <c r="AHP227" s="11"/>
      <c r="AHQ227" s="11">
        <f t="shared" si="1768"/>
        <v>7.9403826687909736E-5</v>
      </c>
      <c r="AHR227" s="10">
        <f t="shared" si="1570"/>
        <v>90.343667066107898</v>
      </c>
      <c r="AHS227" s="9">
        <f t="shared" si="1111"/>
        <v>90.880454605493242</v>
      </c>
      <c r="AHT227" s="9">
        <f t="shared" si="1112"/>
        <v>89.788641151336606</v>
      </c>
      <c r="AHU227" s="115">
        <f t="shared" si="1571"/>
        <v>90.334547878414924</v>
      </c>
      <c r="AHV227" s="15">
        <f t="shared" si="1572"/>
        <v>6.7435450317561256E-5</v>
      </c>
      <c r="AHW227" s="11"/>
      <c r="AHX227" s="11">
        <f t="shared" si="1769"/>
        <v>7.3981013565450245E-5</v>
      </c>
      <c r="AHY227" s="10">
        <f t="shared" si="1573"/>
        <v>90.387336814335711</v>
      </c>
      <c r="AHZ227" s="9">
        <f t="shared" si="1113"/>
        <v>90.880289240448121</v>
      </c>
      <c r="AIA227" s="9">
        <f t="shared" si="1114"/>
        <v>89.876959743585786</v>
      </c>
      <c r="AIB227" s="115">
        <f t="shared" si="1574"/>
        <v>90.378624492016954</v>
      </c>
      <c r="AIC227" s="15">
        <f t="shared" si="1575"/>
        <v>6.1970271734805858E-5</v>
      </c>
      <c r="AID227" s="11"/>
      <c r="AIE227" s="11">
        <f t="shared" si="1770"/>
        <v>6.8512005698487727E-5</v>
      </c>
      <c r="AIF227" s="10">
        <f t="shared" si="1576"/>
        <v>90.431410766939081</v>
      </c>
      <c r="AIG227" s="9">
        <f t="shared" si="1115"/>
        <v>90.88014959268267</v>
      </c>
      <c r="AIH227" s="9">
        <f t="shared" si="1116"/>
        <v>89.966051177573107</v>
      </c>
      <c r="AII227" s="115">
        <f t="shared" si="1577"/>
        <v>90.423100385127896</v>
      </c>
      <c r="AIJ227" s="15">
        <f t="shared" si="1578"/>
        <v>5.6458947288845192E-5</v>
      </c>
      <c r="AIK227" s="11"/>
      <c r="AIL227" s="11">
        <f t="shared" si="1771"/>
        <v>6.2997135208750819E-5</v>
      </c>
      <c r="AIM227" s="10">
        <f t="shared" si="1579"/>
        <v>90.475884326878543</v>
      </c>
      <c r="AIN227" s="9">
        <f t="shared" si="1117"/>
        <v>90.880033679523592</v>
      </c>
      <c r="AIO227" s="9">
        <f t="shared" si="1118"/>
        <v>90.055908136625931</v>
      </c>
      <c r="AIP227" s="115">
        <f t="shared" si="1580"/>
        <v>90.467970908074761</v>
      </c>
      <c r="AIQ227" s="15">
        <f t="shared" si="1581"/>
        <v>5.0901806432159419E-5</v>
      </c>
      <c r="AIR227" s="11"/>
      <c r="AIS227" s="11">
        <f t="shared" si="1772"/>
        <v>5.7436736130300844E-5</v>
      </c>
      <c r="AIT227" s="10">
        <f t="shared" si="1582"/>
        <v>90.520752824990893</v>
      </c>
      <c r="AIU227" s="9">
        <f t="shared" si="1119"/>
        <v>90.879939461588904</v>
      </c>
      <c r="AIV227" s="9">
        <f t="shared" si="1120"/>
        <v>90.146523218160667</v>
      </c>
      <c r="AIW227" s="115">
        <f t="shared" si="1583"/>
        <v>90.513231339874778</v>
      </c>
      <c r="AIX227" s="15">
        <f t="shared" si="1584"/>
        <v>4.529918042089158E-5</v>
      </c>
      <c r="AIY227" s="11"/>
      <c r="AIZ227" s="11">
        <f t="shared" si="1773"/>
        <v>5.1831144303972606E-5</v>
      </c>
      <c r="AJA227" s="10">
        <f t="shared" si="1585"/>
        <v>90.566011520907352</v>
      </c>
      <c r="AJB227" s="9">
        <f t="shared" si="1121"/>
        <v>90.879864842854474</v>
      </c>
      <c r="AJC227" s="9">
        <f t="shared" si="1122"/>
        <v>90.237888935510782</v>
      </c>
      <c r="AJD227" s="115">
        <f t="shared" si="1586"/>
        <v>90.558876889182628</v>
      </c>
      <c r="AJE227" s="15">
        <f t="shared" si="1587"/>
        <v>3.9651402206054903E-5</v>
      </c>
      <c r="AJF227" s="11"/>
      <c r="AJG227" s="11">
        <f t="shared" si="1774"/>
        <v>4.6180697268427318E-5</v>
      </c>
      <c r="AJH227" s="10">
        <f t="shared" si="1588"/>
        <v>90.611655604014615</v>
      </c>
      <c r="AJI227" s="9">
        <f t="shared" si="1123"/>
        <v>90.87980767073536</v>
      </c>
      <c r="AJJ227" s="9">
        <f t="shared" si="1124"/>
        <v>90.329997719825798</v>
      </c>
      <c r="AJK227" s="115">
        <f t="shared" si="1589"/>
        <v>90.604902695280572</v>
      </c>
      <c r="AJL227" s="15">
        <f t="shared" si="1590"/>
        <v>3.3958806321271412E-5</v>
      </c>
      <c r="AJM227" s="11"/>
      <c r="AJN227" s="11">
        <f t="shared" si="1775"/>
        <v>4.0485734147752494E-5</v>
      </c>
      <c r="AJO227" s="10">
        <f t="shared" si="1591"/>
        <v>90.657680194458848</v>
      </c>
      <c r="AJP227" s="9">
        <f t="shared" si="1125"/>
        <v>90.879765736181994</v>
      </c>
      <c r="AJQ227" s="9">
        <f t="shared" si="1126"/>
        <v>90.422841922040206</v>
      </c>
      <c r="AJR227" s="115">
        <f t="shared" si="1592"/>
        <v>90.6513038291111</v>
      </c>
      <c r="AJS227" s="15">
        <f t="shared" si="1593"/>
        <v>2.8221728767090853E-5</v>
      </c>
      <c r="AJT227" s="11"/>
      <c r="AJU227" s="11">
        <f t="shared" si="1776"/>
        <v>3.4746595535687817E-5</v>
      </c>
      <c r="AJV227" s="10">
        <f t="shared" si="1594"/>
        <v>90.704080344191908</v>
      </c>
      <c r="AJW227" s="9">
        <f t="shared" si="1127"/>
        <v>90.879736773790682</v>
      </c>
      <c r="AJX227" s="9">
        <f t="shared" si="1128"/>
        <v>90.51641381490704</v>
      </c>
      <c r="AJY227" s="115">
        <f t="shared" si="1595"/>
        <v>90.698075294348854</v>
      </c>
      <c r="AJZ227" s="15">
        <f t="shared" si="1596"/>
        <v>2.2440506892227044E-5</v>
      </c>
      <c r="AKA227" s="11"/>
      <c r="AKB227" s="11">
        <f t="shared" si="1777"/>
        <v>2.8963623376764989E-5</v>
      </c>
      <c r="AKC227" s="10">
        <f t="shared" si="1597"/>
        <v>90.750851038057064</v>
      </c>
      <c r="AKD227" s="9">
        <f t="shared" si="1129"/>
        <v>90.879718461928334</v>
      </c>
      <c r="AKE227" s="9">
        <f t="shared" si="1130"/>
        <v>90.610705595099574</v>
      </c>
      <c r="AKF227" s="115">
        <f t="shared" si="1598"/>
        <v>90.745212028513947</v>
      </c>
      <c r="AKG227" s="15">
        <f t="shared" si="1599"/>
        <v>1.6615479271437827E-5</v>
      </c>
      <c r="AKH227" s="11"/>
      <c r="AKI227" s="11">
        <f t="shared" si="1778"/>
        <v>2.313716084415603E-5</v>
      </c>
      <c r="AKJ227" s="10">
        <f t="shared" si="1600"/>
        <v>90.79798719491572</v>
      </c>
      <c r="AKK227" s="9">
        <f t="shared" si="1131"/>
        <v>90.879708422870976</v>
      </c>
      <c r="AKL227" s="9">
        <f t="shared" si="1132"/>
        <v>90.705709385375243</v>
      </c>
      <c r="AKM227" s="115">
        <f t="shared" si="1601"/>
        <v>90.792708904123117</v>
      </c>
      <c r="AKN227" s="15">
        <f t="shared" si="1602"/>
        <v>1.0746985580434748E-5</v>
      </c>
      <c r="AKO227" s="11"/>
      <c r="AKP227" s="11">
        <f t="shared" si="1779"/>
        <v>1.7267552214544381E-5</v>
      </c>
      <c r="AKQ227" s="10">
        <f t="shared" si="1603"/>
        <v>90.845483668812108</v>
      </c>
      <c r="AKR227" s="9">
        <f t="shared" si="1133"/>
        <v>90.879704222955766</v>
      </c>
      <c r="AKS227" s="9">
        <f t="shared" si="1134"/>
        <v>90.801417236803616</v>
      </c>
      <c r="AKT227" s="115">
        <f t="shared" si="1604"/>
        <v>90.840560729879684</v>
      </c>
      <c r="AKU227" s="15">
        <f t="shared" si="1605"/>
        <v>4.835366467666293E-6</v>
      </c>
      <c r="AKV227" s="11"/>
      <c r="AKW227" s="11">
        <f t="shared" si="1780"/>
        <v>1.135514273991865E-5</v>
      </c>
      <c r="AKX227" s="10">
        <f t="shared" si="1606"/>
        <v>90.893335250176619</v>
      </c>
      <c r="AKY227" s="9">
        <f t="shared" si="1135"/>
        <v>90.879703372746221</v>
      </c>
      <c r="AKZ227" s="9">
        <f t="shared" si="1136"/>
        <v>90.897821131049668</v>
      </c>
      <c r="ALA227" s="115">
        <f t="shared" si="1607"/>
        <v>90.888762251897944</v>
      </c>
      <c r="ALB227" s="15">
        <f t="shared" si="1608"/>
        <v>-1.1190365765197764E-6</v>
      </c>
      <c r="ALC227" s="11"/>
      <c r="ALD227" s="11">
        <f t="shared" si="1781"/>
        <v>5.4002785167823486E-6</v>
      </c>
      <c r="ALE227" s="10">
        <f t="shared" si="1609"/>
        <v>90.941536667063275</v>
      </c>
      <c r="ALF227" s="9">
        <f t="shared" si="1137"/>
        <v>90.879703418282318</v>
      </c>
      <c r="ALG227" s="9">
        <f t="shared" si="1138"/>
        <v>90.994912956828429</v>
      </c>
      <c r="ALH227" s="115">
        <f t="shared" si="1610"/>
        <v>90.937308187555374</v>
      </c>
      <c r="ALI227" s="15">
        <f t="shared" si="1611"/>
        <v>-7.1158741295569525E-6</v>
      </c>
      <c r="ALJ227" s="11"/>
      <c r="ALK227" s="11">
        <f t="shared" si="1782"/>
        <v>-5.9669364784886241E-7</v>
      </c>
      <c r="ALL227" s="10">
        <f t="shared" si="1612"/>
        <v>90.990082586426169</v>
      </c>
      <c r="ALM227" s="9">
        <f t="shared" si="1139"/>
        <v>90.879705259578714</v>
      </c>
      <c r="ALN227" s="9">
        <f t="shared" si="1140"/>
        <v>91.092681438065512</v>
      </c>
      <c r="ALO227" s="115">
        <f t="shared" si="1613"/>
        <v>90.986193348822113</v>
      </c>
      <c r="ALP227" s="15">
        <f t="shared" si="1614"/>
        <v>-1.315439413985283E-5</v>
      </c>
      <c r="ALQ227" s="12"/>
      <c r="ALR227" s="11">
        <f t="shared" si="1783"/>
        <v>-6.6354246739892786E-6</v>
      </c>
      <c r="ALS227" s="10">
        <f t="shared" si="1615"/>
        <v>91.038967627569235</v>
      </c>
      <c r="ALT227" s="9">
        <f t="shared" si="1141"/>
        <v>90.87971155187104</v>
      </c>
      <c r="ALU227" s="9">
        <f t="shared" si="1142"/>
        <v>91.191113315781465</v>
      </c>
      <c r="ALV227" s="115">
        <f t="shared" si="1616"/>
        <v>91.035412433826252</v>
      </c>
      <c r="ALW227" s="15">
        <f t="shared" si="1617"/>
        <v>-1.9233613671855072E-5</v>
      </c>
      <c r="ALX227" s="12"/>
      <c r="ALY227" s="11">
        <f t="shared" si="1784"/>
        <v>-1.2715198193283343E-5</v>
      </c>
      <c r="ALZ227" s="10">
        <f t="shared" si="1618"/>
        <v>91.088186505994884</v>
      </c>
      <c r="AMA227" s="9">
        <f t="shared" si="1143"/>
        <v>90.879725003936343</v>
      </c>
      <c r="AMB227" s="9">
        <f t="shared" si="1144"/>
        <v>91.290195051279213</v>
      </c>
      <c r="AMC227" s="115">
        <f t="shared" si="1619"/>
        <v>91.084960027607778</v>
      </c>
      <c r="AMD227" s="15">
        <f t="shared" si="1620"/>
        <v>-2.5352529206391295E-5</v>
      </c>
      <c r="AME227" s="12"/>
      <c r="AMF227" s="11">
        <f t="shared" si="1785"/>
        <v>-1.8835015125387838E-5</v>
      </c>
      <c r="AMG227" s="10">
        <f t="shared" si="1621"/>
        <v>91.13773382388375</v>
      </c>
      <c r="AMH227" s="9">
        <f t="shared" si="1145"/>
        <v>90.879748376684162</v>
      </c>
      <c r="AMI227" s="9">
        <f t="shared" si="1146"/>
        <v>91.389912805502476</v>
      </c>
      <c r="AMJ227" s="115">
        <f t="shared" si="1622"/>
        <v>91.134830591093319</v>
      </c>
      <c r="AMK227" s="15">
        <f t="shared" si="1623"/>
        <v>-3.1510115452771111E-5</v>
      </c>
      <c r="AML227" s="12"/>
      <c r="AMM227" s="11">
        <f t="shared" si="1786"/>
        <v>-2.4993854469940478E-5</v>
      </c>
      <c r="AMN227" s="10">
        <f t="shared" si="1624"/>
        <v>91.187604059042542</v>
      </c>
      <c r="AMO227" s="9">
        <f t="shared" si="1147"/>
        <v>90.879784481669972</v>
      </c>
      <c r="AMP227" s="9">
        <f t="shared" si="1148"/>
        <v>91.490252458947268</v>
      </c>
      <c r="AMQ227" s="115">
        <f t="shared" si="1625"/>
        <v>91.18501847030862</v>
      </c>
      <c r="AMR227" s="15">
        <f t="shared" si="1626"/>
        <v>-3.7705326670428771E-5</v>
      </c>
      <c r="AMS227" s="12"/>
      <c r="AMT227" s="11">
        <f t="shared" si="1787"/>
        <v>-3.1190674622083034E-5</v>
      </c>
      <c r="AMU227" s="10">
        <f t="shared" si="1627"/>
        <v>91.237791574090807</v>
      </c>
      <c r="AMV227" s="9">
        <f t="shared" si="1149"/>
        <v>90.879836179534635</v>
      </c>
      <c r="AMW227" s="9">
        <f t="shared" si="1150"/>
        <v>91.591199615714785</v>
      </c>
      <c r="AMX227" s="115">
        <f t="shared" si="1628"/>
        <v>91.235517897624703</v>
      </c>
      <c r="AMY227" s="15">
        <f t="shared" si="1629"/>
        <v>-4.3937097015634583E-5</v>
      </c>
      <c r="AMZ227" s="12"/>
      <c r="ANA227" s="11">
        <f t="shared" si="1788"/>
        <v>-3.7424413713188388E-5</v>
      </c>
      <c r="ANB227" s="10">
        <f t="shared" si="1630"/>
        <v>91.288290617681227</v>
      </c>
      <c r="ANC227" s="9">
        <f t="shared" si="1151"/>
        <v>90.879906378370151</v>
      </c>
      <c r="AND227" s="9">
        <f t="shared" si="1152"/>
        <v>91.692739606340623</v>
      </c>
      <c r="ANE227" s="115">
        <f t="shared" si="1631"/>
        <v>91.286322992355394</v>
      </c>
      <c r="ANF227" s="15">
        <f t="shared" si="1632"/>
        <v>-5.020434081718402E-5</v>
      </c>
      <c r="ANG227" s="12"/>
      <c r="ANH227" s="11">
        <f t="shared" si="1789"/>
        <v>-4.3693989880637281E-5</v>
      </c>
      <c r="ANI227" s="10">
        <f t="shared" si="1633"/>
        <v>91.339095325071241</v>
      </c>
      <c r="ANJ227" s="9">
        <f t="shared" si="1153"/>
        <v>90.879998032012381</v>
      </c>
      <c r="ANK227" s="9">
        <f t="shared" si="1154"/>
        <v>91.794857491014199</v>
      </c>
      <c r="ANL227" s="115">
        <f t="shared" si="1634"/>
        <v>91.337427761513283</v>
      </c>
      <c r="ANM227" s="15">
        <f t="shared" si="1635"/>
        <v>-5.6505952880679765E-5</v>
      </c>
      <c r="ANN227" s="12"/>
      <c r="ANO227" s="11">
        <f t="shared" si="1790"/>
        <v>-4.999830156629327E-5</v>
      </c>
      <c r="ANP227" s="10">
        <f t="shared" si="1636"/>
        <v>91.390199718853296</v>
      </c>
      <c r="ANQ227" s="9">
        <f t="shared" si="1155"/>
        <v>90.880114138261661</v>
      </c>
      <c r="ANR227" s="9">
        <f t="shared" si="1156"/>
        <v>91.897538063184342</v>
      </c>
      <c r="ANS227" s="115">
        <f t="shared" si="1637"/>
        <v>91.388826100723008</v>
      </c>
      <c r="ANT227" s="15">
        <f t="shared" si="1638"/>
        <v>-6.2840808821155533E-5</v>
      </c>
      <c r="ANU227" s="12"/>
      <c r="ANV227" s="11">
        <f t="shared" si="1791"/>
        <v>-5.6336227843409101E-5</v>
      </c>
      <c r="ANW227" s="10">
        <f t="shared" si="1639"/>
        <v>91.441597709842313</v>
      </c>
      <c r="ANX227" s="9">
        <f t="shared" si="1157"/>
        <v>90.880257737032395</v>
      </c>
      <c r="ANY227" s="9">
        <f t="shared" si="1158"/>
        <v>92.000765853551854</v>
      </c>
      <c r="ANZ227" s="115">
        <f t="shared" si="1640"/>
        <v>91.440511795292124</v>
      </c>
      <c r="AOA227" s="15">
        <f t="shared" si="1641"/>
        <v>-6.9207765423938211E-5</v>
      </c>
      <c r="AOB227" s="12"/>
      <c r="AOC227" s="11">
        <f t="shared" si="1792"/>
        <v>-6.2706628771930998E-5</v>
      </c>
      <c r="AOD227" s="10">
        <f t="shared" si="1642"/>
        <v>91.49328309812131</v>
      </c>
      <c r="AOE227" s="9">
        <f t="shared" si="1159"/>
        <v>90.880431908432811</v>
      </c>
      <c r="AOF227" s="9">
        <f t="shared" si="1160"/>
        <v>92.104525134446362</v>
      </c>
      <c r="AOG227" s="115">
        <f t="shared" si="1643"/>
        <v>91.49247852143958</v>
      </c>
      <c r="AOH227" s="15">
        <f t="shared" si="1644"/>
        <v>-7.5605661033607821E-5</v>
      </c>
      <c r="AOI227" s="12"/>
      <c r="AOJ227" s="11">
        <f t="shared" si="1875"/>
        <v>-6.9108345781985174E-5</v>
      </c>
      <c r="AOK227" s="10">
        <f t="shared" si="1876"/>
        <v>91.545249574244508</v>
      </c>
      <c r="AOL227" s="9">
        <f t="shared" si="1161"/>
        <v>90.880639770776398</v>
      </c>
      <c r="AOM227" s="9">
        <f t="shared" si="1162"/>
        <v>92.208799922981925</v>
      </c>
      <c r="AON227" s="115">
        <f t="shared" si="1646"/>
        <v>91.544719846879161</v>
      </c>
      <c r="AOO227" s="15">
        <f t="shared" si="1877"/>
        <v>-8.2033315871715779E-5</v>
      </c>
      <c r="AOP227" s="12"/>
      <c r="AOQ227" s="11">
        <f t="shared" si="1794"/>
        <v>-7.5540201986284034E-5</v>
      </c>
      <c r="AOR227" s="10">
        <f t="shared" si="1648"/>
        <v>91.597490719795687</v>
      </c>
      <c r="AOS227" s="9">
        <f t="shared" si="1163"/>
        <v>90.880884478525843</v>
      </c>
      <c r="AOT227" s="9">
        <f t="shared" si="1164"/>
        <v>92.313573968392419</v>
      </c>
      <c r="AOU227" s="115">
        <f t="shared" si="1649"/>
        <v>91.597229223459124</v>
      </c>
      <c r="AOV227" s="15">
        <f t="shared" si="1650"/>
        <v>-8.8489531381546823E-5</v>
      </c>
      <c r="AOW227" s="12"/>
      <c r="AOX227" s="11">
        <f t="shared" si="1878"/>
        <v>-8.2001001519330333E-5</v>
      </c>
      <c r="AOY227" s="10">
        <f t="shared" si="1879"/>
        <v>91.649999999999991</v>
      </c>
      <c r="AOZ227" s="9">
        <f t="shared" si="1165"/>
        <v>90.881169220164594</v>
      </c>
      <c r="APA227" s="9"/>
      <c r="APB227" s="97">
        <f t="shared" si="1652"/>
        <v>91.649999999999991</v>
      </c>
      <c r="APC227" s="15">
        <f t="shared" si="1880"/>
        <v>-9.4973092076888296E-5</v>
      </c>
      <c r="APD227" s="11"/>
      <c r="APE227" s="11"/>
    </row>
    <row r="228" spans="1:1097" x14ac:dyDescent="0.2">
      <c r="A228" s="183"/>
      <c r="B228" s="183"/>
      <c r="C228" s="1">
        <f t="shared" si="1654"/>
        <v>180</v>
      </c>
      <c r="D228" s="1">
        <f t="shared" si="1655"/>
        <v>6024.5844021139956</v>
      </c>
      <c r="E228" s="1">
        <f t="shared" si="1656"/>
        <v>-16317921.817764627</v>
      </c>
      <c r="F228" s="2">
        <f t="shared" si="1657"/>
        <v>113.16</v>
      </c>
      <c r="G228" s="8">
        <f t="shared" si="1658"/>
        <v>1.9810000000000001E-3</v>
      </c>
      <c r="H228" s="6">
        <f t="shared" si="1659"/>
        <v>0.14400020254000001</v>
      </c>
      <c r="I228" s="2">
        <f t="shared" si="1660"/>
        <v>3500</v>
      </c>
      <c r="J228" s="3">
        <f t="shared" si="1818"/>
        <v>58.333333333333336</v>
      </c>
      <c r="K228" s="3">
        <f t="shared" si="1819"/>
        <v>366.52</v>
      </c>
      <c r="L228" s="1">
        <f t="shared" si="1661"/>
        <v>0.82</v>
      </c>
      <c r="M228" s="1">
        <f t="shared" si="1662"/>
        <v>0.66</v>
      </c>
      <c r="N228" s="1">
        <f t="shared" si="1820"/>
        <v>0.54120000000000001</v>
      </c>
      <c r="O228" s="3">
        <f t="shared" si="1167"/>
        <v>7.5227878787878781</v>
      </c>
      <c r="P228" s="40">
        <f t="shared" si="1821"/>
        <v>570.9796</v>
      </c>
      <c r="Q228" s="1">
        <f t="shared" si="1663"/>
        <v>21.51</v>
      </c>
      <c r="R228" s="1">
        <f t="shared" si="1664"/>
        <v>151</v>
      </c>
      <c r="S228" s="2">
        <f t="shared" si="1665"/>
        <v>12587.54</v>
      </c>
      <c r="T228" s="1">
        <f t="shared" si="1881"/>
        <v>83.916933333333333</v>
      </c>
      <c r="U228" s="7">
        <f t="shared" si="1666"/>
        <v>9.1849501318337995E-2</v>
      </c>
      <c r="V228" s="7">
        <f t="shared" si="1822"/>
        <v>6.6258942829124593E-3</v>
      </c>
      <c r="W228" s="159">
        <f t="shared" si="1667"/>
        <v>3.4283282369456214E-2</v>
      </c>
      <c r="X228" s="40">
        <f t="shared" si="1823"/>
        <v>8095.2484858865882</v>
      </c>
      <c r="Y228" s="1">
        <f t="shared" si="1668"/>
        <v>0</v>
      </c>
      <c r="Z228" s="1">
        <f t="shared" si="1669"/>
        <v>113.16</v>
      </c>
      <c r="AA228" s="1">
        <f t="shared" si="1670"/>
        <v>91.649999999999991</v>
      </c>
      <c r="AB228" s="6">
        <f t="shared" si="1882"/>
        <v>0.2895550479995273</v>
      </c>
      <c r="AC228" s="1">
        <f t="shared" si="1671"/>
        <v>526.19133708825245</v>
      </c>
      <c r="AD228" s="40">
        <f t="shared" si="1824"/>
        <v>36363.626619283568</v>
      </c>
      <c r="AE228" s="1">
        <f t="shared" si="1825"/>
        <v>0.15947988387208822</v>
      </c>
      <c r="AF228" s="2">
        <f t="shared" si="1801"/>
        <v>43</v>
      </c>
      <c r="AG228" s="10">
        <f t="shared" si="1826"/>
        <v>6.8576350064997937</v>
      </c>
      <c r="AH228" s="12">
        <f t="shared" si="1827"/>
        <v>0.33493400151874586</v>
      </c>
      <c r="AI228" s="43">
        <f t="shared" si="1828"/>
        <v>-1.7423458354595251E-5</v>
      </c>
      <c r="AJ228" s="93">
        <f t="shared" si="1883"/>
        <v>4.3905420607724282E-6</v>
      </c>
      <c r="AK228" s="43">
        <f t="shared" si="1829"/>
        <v>0</v>
      </c>
      <c r="AL228" s="43">
        <f t="shared" si="1884"/>
        <v>3.7243776459223554E-4</v>
      </c>
      <c r="AM228" s="43"/>
      <c r="AN228" s="43">
        <f t="shared" si="1830"/>
        <v>0</v>
      </c>
      <c r="AO228" s="10">
        <f t="shared" si="1831"/>
        <v>91.975007537476046</v>
      </c>
      <c r="AP228" s="9"/>
      <c r="AQ228" s="9">
        <f t="shared" si="1832"/>
        <v>91.837063452496338</v>
      </c>
      <c r="AR228" s="104">
        <f t="shared" si="1171"/>
        <v>91.837063452496338</v>
      </c>
      <c r="AS228" s="15">
        <f t="shared" si="1833"/>
        <v>0</v>
      </c>
      <c r="AT228" s="49"/>
      <c r="AU228" s="11">
        <f t="shared" si="1834"/>
        <v>8.5202279467797393E-6</v>
      </c>
      <c r="AV228" s="10">
        <f t="shared" si="1835"/>
        <v>91.906034175090468</v>
      </c>
      <c r="AW228" s="9">
        <f t="shared" si="1836"/>
        <v>91.837063452496338</v>
      </c>
      <c r="AX228" s="9">
        <f t="shared" si="1837"/>
        <v>91.699292025387777</v>
      </c>
      <c r="AY228" s="97">
        <f t="shared" si="1175"/>
        <v>91.768177738942057</v>
      </c>
      <c r="AZ228" s="15">
        <f t="shared" si="1176"/>
        <v>8.5094007521050266E-6</v>
      </c>
      <c r="BA228" s="49"/>
      <c r="BB228" s="11">
        <f t="shared" si="1838"/>
        <v>1.7029953986727507E-5</v>
      </c>
      <c r="BC228" s="10">
        <f t="shared" si="1839"/>
        <v>91.837143188458825</v>
      </c>
      <c r="BD228" s="9">
        <f t="shared" si="1840"/>
        <v>91.837060819409729</v>
      </c>
      <c r="BE228" s="9">
        <f t="shared" si="1841"/>
        <v>91.56169233993171</v>
      </c>
      <c r="BF228" s="97">
        <f t="shared" si="1179"/>
        <v>91.699376579670712</v>
      </c>
      <c r="BG228" s="15">
        <f t="shared" si="1842"/>
        <v>1.7008031313560998E-5</v>
      </c>
      <c r="BH228" s="49"/>
      <c r="BI228" s="11">
        <f t="shared" si="1843"/>
        <v>2.5528908186629348E-5</v>
      </c>
      <c r="BJ228" s="10">
        <f t="shared" si="1844"/>
        <v>91.768331496185723</v>
      </c>
      <c r="BK228" s="9">
        <f t="shared" si="1845"/>
        <v>91.837050300389663</v>
      </c>
      <c r="BL228" s="9">
        <f t="shared" si="1846"/>
        <v>91.424263458801235</v>
      </c>
      <c r="BM228" s="97">
        <f t="shared" si="1184"/>
        <v>91.630656879595449</v>
      </c>
      <c r="BN228" s="15">
        <f t="shared" si="1847"/>
        <v>2.5495625137887272E-5</v>
      </c>
      <c r="BO228" s="49"/>
      <c r="BP228" s="11">
        <f t="shared" si="1848"/>
        <v>3.4016823112984863E-5</v>
      </c>
      <c r="BQ228" s="10">
        <f t="shared" si="1849"/>
        <v>91.699596016639674</v>
      </c>
      <c r="BR228" s="9">
        <f t="shared" si="1850"/>
        <v>91.837026663054132</v>
      </c>
      <c r="BS228" s="9">
        <f t="shared" si="1851"/>
        <v>91.287004423880049</v>
      </c>
      <c r="BT228" s="97">
        <f t="shared" si="1189"/>
        <v>91.562015543467083</v>
      </c>
      <c r="BU228" s="15">
        <f t="shared" si="1852"/>
        <v>3.3971918226662034E-5</v>
      </c>
      <c r="BV228" s="12"/>
      <c r="BW228" s="11">
        <f t="shared" si="1853"/>
        <v>4.2493433852235321E-5</v>
      </c>
      <c r="BX228" s="10">
        <f t="shared" si="1854"/>
        <v>91.630933668425683</v>
      </c>
      <c r="BY228" s="9">
        <f t="shared" si="1855"/>
        <v>91.836984696111628</v>
      </c>
      <c r="BZ228" s="9">
        <f t="shared" si="1856"/>
        <v>91.149914256582761</v>
      </c>
      <c r="CA228" s="97">
        <f t="shared" si="1194"/>
        <v>91.493449476347195</v>
      </c>
      <c r="CB228" s="15">
        <f t="shared" si="1857"/>
        <v>4.2436649148368866E-5</v>
      </c>
      <c r="CC228" s="12"/>
      <c r="CD228" s="11">
        <f t="shared" si="1858"/>
        <v>5.0958478030277332E-5</v>
      </c>
      <c r="CE228" s="10">
        <f t="shared" si="1859"/>
        <v>91.56234137085363</v>
      </c>
      <c r="CF228" s="9">
        <f t="shared" si="1860"/>
        <v>91.836919209976784</v>
      </c>
      <c r="CG228" s="9">
        <f t="shared" si="1861"/>
        <v>91.012991958180265</v>
      </c>
      <c r="CH228" s="97">
        <f t="shared" si="1199"/>
        <v>91.424955584078532</v>
      </c>
      <c r="CI228" s="15">
        <f t="shared" si="1862"/>
        <v>5.0889559056337519E-5</v>
      </c>
      <c r="CJ228" s="12"/>
      <c r="CK228" s="11">
        <f t="shared" si="1863"/>
        <v>5.9411695831067154E-5</v>
      </c>
      <c r="CL228" s="10">
        <f t="shared" si="1864"/>
        <v>91.493816044404099</v>
      </c>
      <c r="CM228" s="9">
        <f t="shared" si="1865"/>
        <v>91.836825037375803</v>
      </c>
      <c r="CN228" s="9">
        <f t="shared" si="1866"/>
        <v>90.876236510129786</v>
      </c>
      <c r="CO228" s="97">
        <f t="shared" si="1204"/>
        <v>91.356530773752795</v>
      </c>
      <c r="CP228" s="15">
        <f t="shared" si="1867"/>
        <v>5.9330391705747241E-5</v>
      </c>
      <c r="CQ228" s="12"/>
      <c r="CR228" s="11">
        <f t="shared" si="1868"/>
        <v>6.7852830014312177E-5</v>
      </c>
      <c r="CS228" s="10">
        <f t="shared" si="1869"/>
        <v>91.425354611191452</v>
      </c>
      <c r="CT228" s="9">
        <f t="shared" si="1870"/>
        <v>91.836697033941746</v>
      </c>
      <c r="CU228" s="9">
        <f t="shared" si="882"/>
        <v>90.739646874407612</v>
      </c>
      <c r="CV228" s="97">
        <f t="shared" si="1208"/>
        <v>91.288171954174686</v>
      </c>
      <c r="CW228" s="15">
        <f t="shared" si="1871"/>
        <v>6.7758893469838436E-5</v>
      </c>
      <c r="CX228" s="12"/>
      <c r="CY228" s="11">
        <f t="shared" si="1210"/>
        <v>7.6281625932365479E-5</v>
      </c>
      <c r="CZ228" s="10">
        <f t="shared" si="1211"/>
        <v>91.356953995423169</v>
      </c>
      <c r="DA228" s="9">
        <f t="shared" si="883"/>
        <v>91.836530078799427</v>
      </c>
      <c r="DB228" s="9">
        <f t="shared" si="884"/>
        <v>90.603221993846404</v>
      </c>
      <c r="DC228" s="97">
        <f t="shared" si="1212"/>
        <v>91.219876036322916</v>
      </c>
      <c r="DD228" s="15">
        <f t="shared" si="1213"/>
        <v>7.6174813355216734E-5</v>
      </c>
      <c r="DE228" s="12"/>
      <c r="DF228" s="11">
        <f t="shared" si="1214"/>
        <v>8.4697831546224977E-5</v>
      </c>
      <c r="DG228" s="10">
        <f t="shared" si="1215"/>
        <v>91.288611123856271</v>
      </c>
      <c r="DH228" s="9">
        <f t="shared" si="885"/>
        <v>91.836319075139983</v>
      </c>
      <c r="DI228" s="9">
        <f t="shared" si="886"/>
        <v>90.466960792475433</v>
      </c>
      <c r="DJ228" s="97">
        <f t="shared" si="1216"/>
        <v>91.151639933807701</v>
      </c>
      <c r="DK228" s="15">
        <f t="shared" si="1217"/>
        <v>8.4577903016314407E-5</v>
      </c>
      <c r="DL228" s="12"/>
      <c r="DM228" s="11">
        <f t="shared" si="1218"/>
        <v>9.3101197440707665E-5</v>
      </c>
      <c r="DN228" s="10">
        <f t="shared" si="1219"/>
        <v>91.22032292625002</v>
      </c>
      <c r="DO228" s="9">
        <f t="shared" si="887"/>
        <v>91.836058950785016</v>
      </c>
      <c r="DP228" s="9">
        <f t="shared" si="888"/>
        <v>90.330862175865377</v>
      </c>
      <c r="DQ228" s="97">
        <f t="shared" si="1220"/>
        <v>91.08346056332519</v>
      </c>
      <c r="DR228" s="15">
        <f t="shared" si="1221"/>
        <v>9.2967916768944307E-5</v>
      </c>
      <c r="DS228" s="12"/>
      <c r="DT228" s="11">
        <f t="shared" si="1222"/>
        <v>1.0149147683870213E-4</v>
      </c>
      <c r="DU228" s="10">
        <f t="shared" si="1223"/>
        <v>91.15208633581571</v>
      </c>
      <c r="DV228" s="9">
        <f t="shared" si="889"/>
        <v>91.835744658740211</v>
      </c>
      <c r="DW228" s="9">
        <f t="shared" si="890"/>
        <v>90.194925031473645</v>
      </c>
      <c r="DX228" s="97">
        <f t="shared" si="1224"/>
        <v>91.015334845106935</v>
      </c>
      <c r="DY228" s="15">
        <f t="shared" si="1225"/>
        <v>1.013446116031638E-4</v>
      </c>
      <c r="DZ228" s="12"/>
      <c r="EA228" s="11">
        <f t="shared" si="1226"/>
        <v>1.0986842561475752E-4</v>
      </c>
      <c r="EB228" s="10">
        <f t="shared" si="1227"/>
        <v>91.083898289661434</v>
      </c>
      <c r="EC228" s="9">
        <f t="shared" si="891"/>
        <v>91.835371177738438</v>
      </c>
      <c r="ED228" s="9">
        <f t="shared" si="892"/>
        <v>90.059148228996307</v>
      </c>
      <c r="EE228" s="97">
        <f t="shared" si="1228"/>
        <v>90.947259703367365</v>
      </c>
      <c r="EF228" s="15">
        <f t="shared" si="1229"/>
        <v>1.0970774719508896E-4</v>
      </c>
      <c r="EG228" s="12"/>
      <c r="EH228" s="11">
        <f t="shared" si="1230"/>
        <v>1.18231802307607E-4</v>
      </c>
      <c r="EI228" s="10">
        <f t="shared" si="1231"/>
        <v>91.015755729234925</v>
      </c>
      <c r="EJ228" s="9">
        <f t="shared" si="893"/>
        <v>91.834933512772281</v>
      </c>
      <c r="EK228" s="9">
        <f t="shared" si="894"/>
        <v>89.923530620719177</v>
      </c>
      <c r="EL228" s="97">
        <f t="shared" si="1232"/>
        <v>90.879232066745729</v>
      </c>
      <c r="EM228" s="15">
        <f t="shared" si="1233"/>
        <v>1.1805708591808397E-4</v>
      </c>
      <c r="EN228" s="12"/>
      <c r="EO228" s="11">
        <f t="shared" si="1234"/>
        <v>1.2658136813210839E-4</v>
      </c>
      <c r="EP228" s="10">
        <f t="shared" si="1235"/>
        <v>90.94765560076064</v>
      </c>
      <c r="EQ228" s="9">
        <f t="shared" si="895"/>
        <v>91.834426695615889</v>
      </c>
      <c r="ER228" s="9">
        <f t="shared" si="896"/>
        <v>89.788071041874119</v>
      </c>
      <c r="ES228" s="97">
        <f t="shared" si="1236"/>
        <v>90.811248868744997</v>
      </c>
      <c r="ET228" s="15">
        <f t="shared" si="1237"/>
        <v>1.2639239285300755E-4</v>
      </c>
      <c r="EU228" s="12"/>
      <c r="EV228" s="11">
        <f t="shared" si="1238"/>
        <v>1.3491688699019988E-4</v>
      </c>
      <c r="EW228" s="10">
        <f t="shared" si="1239"/>
        <v>90.879594855674156</v>
      </c>
      <c r="EX228" s="9">
        <f t="shared" si="897"/>
        <v>91.833845785336237</v>
      </c>
      <c r="EY228" s="9">
        <f t="shared" si="898"/>
        <v>89.65276831099699</v>
      </c>
      <c r="EZ228" s="97">
        <f t="shared" si="1240"/>
        <v>90.743307048166614</v>
      </c>
      <c r="FA228" s="15">
        <f t="shared" si="1241"/>
        <v>1.3471343579766448E-4</v>
      </c>
      <c r="FB228" s="12"/>
      <c r="FC228" s="11">
        <f t="shared" si="1242"/>
        <v>1.4323812548110111E-4</v>
      </c>
      <c r="FD228" s="10">
        <f t="shared" si="1243"/>
        <v>90.811570451052077</v>
      </c>
      <c r="FE228" s="9">
        <f t="shared" si="899"/>
        <v>91.833185868793635</v>
      </c>
      <c r="FF228" s="9">
        <f t="shared" si="900"/>
        <v>89.517621230287332</v>
      </c>
      <c r="FG228" s="97">
        <f t="shared" si="1244"/>
        <v>90.675403549540476</v>
      </c>
      <c r="FH228" s="15">
        <f t="shared" si="1245"/>
        <v>1.4301998527551786E-4</v>
      </c>
      <c r="FI228" s="12"/>
      <c r="FJ228" s="11">
        <f t="shared" si="1246"/>
        <v>1.5154485291075912E-4</v>
      </c>
      <c r="FK228" s="10">
        <f t="shared" si="1247"/>
        <v>90.743579350037436</v>
      </c>
      <c r="FL228" s="9">
        <f t="shared" si="901"/>
        <v>91.832442061131559</v>
      </c>
      <c r="FM228" s="9">
        <f t="shared" si="902"/>
        <v>89.382628585970949</v>
      </c>
      <c r="FN228" s="97">
        <f t="shared" si="1248"/>
        <v>90.607535323551247</v>
      </c>
      <c r="FO228" s="15">
        <f t="shared" si="1249"/>
        <v>1.5131181454353603E-4</v>
      </c>
      <c r="FP228" s="12"/>
      <c r="FQ228" s="11">
        <f t="shared" si="1250"/>
        <v>1.5983684130044322E-4</v>
      </c>
      <c r="FR228" s="10">
        <f t="shared" si="1251"/>
        <v>90.675618522261232</v>
      </c>
      <c r="FS228" s="9">
        <f t="shared" si="903"/>
        <v>91.831609506255731</v>
      </c>
      <c r="FT228" s="9">
        <f t="shared" si="904"/>
        <v>89.247789148664069</v>
      </c>
      <c r="FU228" s="97">
        <f t="shared" si="1252"/>
        <v>90.5396993274599</v>
      </c>
      <c r="FV228" s="15">
        <f t="shared" si="1253"/>
        <v>1.5958869959929855E-4</v>
      </c>
      <c r="FW228" s="12"/>
      <c r="FX228" s="11">
        <f t="shared" si="1254"/>
        <v>1.6811386539459879E-4</v>
      </c>
      <c r="FY228" s="10">
        <f t="shared" si="1255"/>
        <v>90.607684944259347</v>
      </c>
      <c r="FZ228" s="9">
        <f t="shared" si="905"/>
        <v>91.830683377302464</v>
      </c>
      <c r="GA228" s="9">
        <f t="shared" si="906"/>
        <v>89.113101673739308</v>
      </c>
      <c r="GB228" s="97">
        <f t="shared" si="1256"/>
        <v>90.471892525520886</v>
      </c>
      <c r="GC228" s="15">
        <f t="shared" si="1257"/>
        <v>1.6785041918731955E-4</v>
      </c>
      <c r="GD228" s="12"/>
      <c r="GE228" s="11">
        <f t="shared" si="1258"/>
        <v>1.7637570266790961E-4</v>
      </c>
      <c r="GF228" s="10">
        <f t="shared" si="1259"/>
        <v>90.539775599885047</v>
      </c>
      <c r="GG228" s="9">
        <f t="shared" si="907"/>
        <v>91.829658877096222</v>
      </c>
      <c r="GH228" s="9">
        <f t="shared" si="908"/>
        <v>88.978564901693559</v>
      </c>
      <c r="GI228" s="97">
        <f t="shared" si="1260"/>
        <v>90.404111889394898</v>
      </c>
      <c r="GJ228" s="15">
        <f t="shared" si="1261"/>
        <v>1.7609675480458075E-4</v>
      </c>
      <c r="GK228" s="12"/>
      <c r="GL228" s="11">
        <f t="shared" si="1872"/>
        <v>1.846221333315945E-4</v>
      </c>
      <c r="GM228" s="10">
        <f t="shared" si="1873"/>
        <v>90.471887480717044</v>
      </c>
      <c r="GN228" s="9">
        <f t="shared" si="909"/>
        <v>91.828531238596483</v>
      </c>
      <c r="GO228" s="9">
        <f t="shared" si="1885"/>
        <v>88.844177558516847</v>
      </c>
      <c r="GP228" s="115">
        <f t="shared" si="1264"/>
        <v>90.336354398556665</v>
      </c>
      <c r="GQ228" s="15">
        <f t="shared" si="1874"/>
        <v>1.8432749070535731E-4</v>
      </c>
      <c r="GR228" s="12"/>
      <c r="GS228" s="11">
        <f t="shared" si="1266"/>
        <v>1.9285294033897403E-4</v>
      </c>
      <c r="GT228" s="10">
        <f t="shared" si="1267"/>
        <v>90.404017586462672</v>
      </c>
      <c r="GU228" s="9">
        <f t="shared" si="911"/>
        <v>91.827295725333755</v>
      </c>
      <c r="GV228" s="9">
        <f t="shared" si="1886"/>
        <v>88.709938356062239</v>
      </c>
      <c r="GW228" s="115">
        <f t="shared" si="1268"/>
        <v>90.26861704069799</v>
      </c>
      <c r="GX228" s="15">
        <f t="shared" si="1269"/>
        <v>1.925424139052922E-4</v>
      </c>
      <c r="GY228" s="12"/>
      <c r="GZ228" s="11">
        <f t="shared" si="1270"/>
        <v>2.010679093903085E-4</v>
      </c>
      <c r="HA228" s="10">
        <f t="shared" si="1271"/>
        <v>90.33616292535622</v>
      </c>
      <c r="HB228" s="9">
        <f t="shared" si="913"/>
        <v>91.825947631834907</v>
      </c>
      <c r="HC228" s="9">
        <f t="shared" si="914"/>
        <v>88.575845992417712</v>
      </c>
      <c r="HD228" s="97">
        <f t="shared" si="1272"/>
        <v>90.200896812126302</v>
      </c>
      <c r="HE228" s="15">
        <f t="shared" si="1273"/>
        <v>2.007413141847035E-4</v>
      </c>
      <c r="HF228" s="12"/>
      <c r="HG228" s="11">
        <f t="shared" si="1274"/>
        <v>2.0926682893684771E-4</v>
      </c>
      <c r="HH228" s="10">
        <f t="shared" si="1275"/>
        <v>90.268320514552897</v>
      </c>
      <c r="HI228" s="9">
        <f t="shared" si="915"/>
        <v>91.824482284037742</v>
      </c>
      <c r="HJ228" s="9">
        <f t="shared" si="916"/>
        <v>88.44189915227912</v>
      </c>
      <c r="HK228" s="97">
        <f t="shared" si="1276"/>
        <v>90.133190718158431</v>
      </c>
      <c r="HL228" s="15">
        <f t="shared" si="1277"/>
        <v>2.0892398409115437E-4</v>
      </c>
      <c r="HM228" s="12"/>
      <c r="HN228" s="11">
        <f t="shared" si="1278"/>
        <v>2.1744949018415944E-4</v>
      </c>
      <c r="HO228" s="10">
        <f t="shared" si="1279"/>
        <v>90.200487380517956</v>
      </c>
      <c r="HP228" s="9">
        <f t="shared" si="917"/>
        <v>91.822895039694771</v>
      </c>
      <c r="HQ228" s="9">
        <f t="shared" si="1887"/>
        <v>88.308096507322105</v>
      </c>
      <c r="HR228" s="115">
        <f t="shared" si="1280"/>
        <v>90.065495773508445</v>
      </c>
      <c r="HS228" s="15">
        <f t="shared" si="1281"/>
        <v>2.1709021894142095E-4</v>
      </c>
      <c r="HT228" s="12"/>
      <c r="HU228" s="11">
        <f t="shared" si="1672"/>
        <v>2.2561568709485031E-4</v>
      </c>
      <c r="HV228" s="10">
        <f t="shared" si="1282"/>
        <v>90.132660559409942</v>
      </c>
      <c r="HW228" s="9">
        <f t="shared" si="1888"/>
        <v>91.821181288766368</v>
      </c>
      <c r="HX228" s="9">
        <f t="shared" si="920"/>
        <v>88.174436716576366</v>
      </c>
      <c r="HY228" s="115">
        <f t="shared" si="1283"/>
        <v>89.997809002671374</v>
      </c>
      <c r="HZ228" s="15">
        <f t="shared" si="1284"/>
        <v>2.252398168226579E-4</v>
      </c>
      <c r="IA228" s="12"/>
      <c r="IB228" s="11">
        <f t="shared" si="1673"/>
        <v>2.3376521639048101E-4</v>
      </c>
      <c r="IC228" s="10">
        <f t="shared" si="1285"/>
        <v>90.064837097459787</v>
      </c>
      <c r="ID228" s="9">
        <f t="shared" si="1889"/>
        <v>91.819336453803189</v>
      </c>
      <c r="IE228" s="9">
        <f t="shared" si="922"/>
        <v>88.040918426800673</v>
      </c>
      <c r="IF228" s="115">
        <f t="shared" si="1286"/>
        <v>89.930127440301931</v>
      </c>
      <c r="IG228" s="15">
        <f t="shared" si="1287"/>
        <v>2.3337257859285497E-4</v>
      </c>
      <c r="IH228" s="12"/>
      <c r="II228" s="11">
        <f t="shared" si="1674"/>
        <v>2.4189787755277229E-4</v>
      </c>
      <c r="IJ228" s="10">
        <f t="shared" si="1288"/>
        <v>89.997014051344948</v>
      </c>
      <c r="IK228" s="9">
        <f t="shared" si="1890"/>
        <v>91.817355990317921</v>
      </c>
      <c r="IL228" s="9">
        <f t="shared" si="924"/>
        <v>87.907540272856352</v>
      </c>
      <c r="IM228" s="115">
        <f t="shared" si="1289"/>
        <v>89.862448131587144</v>
      </c>
      <c r="IN228" s="15">
        <f t="shared" si="1290"/>
        <v>2.4148830788072798E-4</v>
      </c>
      <c r="IO228" s="12"/>
      <c r="IP228" s="11">
        <f t="shared" si="1675"/>
        <v>2.5001347282425278E-4</v>
      </c>
      <c r="IQ228" s="10">
        <f t="shared" si="1291"/>
        <v>89.929188488557443</v>
      </c>
      <c r="IR228" s="9">
        <f t="shared" si="1891"/>
        <v>91.81523538714643</v>
      </c>
      <c r="IS228" s="9">
        <f t="shared" si="926"/>
        <v>87.774300878082514</v>
      </c>
      <c r="IT228" s="115">
        <f t="shared" si="1292"/>
        <v>89.794768132614479</v>
      </c>
      <c r="IU228" s="15">
        <f t="shared" si="1293"/>
        <v>2.4958681108485704E-4</v>
      </c>
      <c r="IV228" s="12"/>
      <c r="IW228" s="11">
        <f t="shared" si="1676"/>
        <v>2.5811180720812895E-4</v>
      </c>
      <c r="IX228" s="10">
        <f t="shared" si="1294"/>
        <v>89.861357487767478</v>
      </c>
      <c r="IY228" s="9">
        <f t="shared" si="1892"/>
        <v>91.812970166798252</v>
      </c>
      <c r="IZ228" s="9">
        <f t="shared" si="928"/>
        <v>87.641198854670847</v>
      </c>
      <c r="JA228" s="115">
        <f t="shared" si="1295"/>
        <v>89.727084510734556</v>
      </c>
      <c r="JB228" s="15">
        <f t="shared" si="1296"/>
        <v>2.5766789737217684E-4</v>
      </c>
      <c r="JC228" s="12"/>
      <c r="JD228" s="11">
        <f t="shared" si="1677"/>
        <v>2.6619268846753575E-4</v>
      </c>
      <c r="JE228" s="10">
        <f t="shared" si="1297"/>
        <v>89.793518139181543</v>
      </c>
      <c r="JF228" s="9">
        <f t="shared" si="1893"/>
        <v>91.810555885796617</v>
      </c>
      <c r="JG228" s="9">
        <f t="shared" si="930"/>
        <v>87.508232804039835</v>
      </c>
      <c r="JH228" s="115">
        <f t="shared" si="1298"/>
        <v>89.659394344918226</v>
      </c>
      <c r="JI228" s="15">
        <f t="shared" si="1299"/>
        <v>2.6573137867586986E-4</v>
      </c>
      <c r="JJ228" s="12"/>
      <c r="JK228" s="11">
        <f t="shared" si="1678"/>
        <v>2.7425592712415473E-4</v>
      </c>
      <c r="JL228" s="10">
        <f t="shared" si="1300"/>
        <v>89.725667544895003</v>
      </c>
      <c r="JM228" s="9">
        <f t="shared" si="1894"/>
        <v>91.807988135007861</v>
      </c>
      <c r="JN228" s="9">
        <f t="shared" si="932"/>
        <v>87.375401317209239</v>
      </c>
      <c r="JO228" s="115">
        <f t="shared" si="1301"/>
        <v>89.591694726108557</v>
      </c>
      <c r="JP228" s="15">
        <f t="shared" si="1302"/>
        <v>2.737770696925774E-4</v>
      </c>
      <c r="JQ228" s="12"/>
      <c r="JR228" s="11">
        <f t="shared" si="1679"/>
        <v>2.8230133645617818E-4</v>
      </c>
      <c r="JS228" s="10">
        <f t="shared" si="1303"/>
        <v>89.657802819239535</v>
      </c>
      <c r="JT228" s="9">
        <f t="shared" si="1895"/>
        <v>91.805262539960438</v>
      </c>
      <c r="JU228" s="9">
        <f t="shared" si="934"/>
        <v>87.242702975174126</v>
      </c>
      <c r="JV228" s="115">
        <f t="shared" si="1304"/>
        <v>89.523982757567282</v>
      </c>
      <c r="JW228" s="15">
        <f t="shared" si="1305"/>
        <v>2.8180478787901114E-4</v>
      </c>
      <c r="JX228" s="12"/>
      <c r="JY228" s="11">
        <f t="shared" si="1680"/>
        <v>2.9032873249563681E-4</v>
      </c>
      <c r="JZ228" s="10">
        <f t="shared" si="1306"/>
        <v>89.589921089125156</v>
      </c>
      <c r="KA228" s="9">
        <f t="shared" si="1896"/>
        <v>91.802374761153487</v>
      </c>
      <c r="KB228" s="9">
        <f t="shared" si="936"/>
        <v>87.110136349277411</v>
      </c>
      <c r="KC228" s="115">
        <f t="shared" si="1307"/>
        <v>89.456255555215449</v>
      </c>
      <c r="KD228" s="15">
        <f t="shared" si="1308"/>
        <v>2.8981435344798957E-4</v>
      </c>
      <c r="KE228" s="12"/>
      <c r="KF228" s="11">
        <f t="shared" si="1681"/>
        <v>2.9833793402518237E-4</v>
      </c>
      <c r="KG228" s="10">
        <f t="shared" si="1309"/>
        <v>89.522019494376295</v>
      </c>
      <c r="KH228" s="9">
        <f t="shared" si="1897"/>
        <v>91.799320494355044</v>
      </c>
      <c r="KI228" s="9">
        <f t="shared" si="938"/>
        <v>86.977700001583116</v>
      </c>
      <c r="KJ228" s="115">
        <f t="shared" si="1310"/>
        <v>89.38851024796908</v>
      </c>
      <c r="KK228" s="15">
        <f t="shared" si="1311"/>
        <v>2.978055893638122E-4</v>
      </c>
      <c r="KL228" s="12"/>
      <c r="KM228" s="11">
        <f t="shared" si="1682"/>
        <v>3.0632876257417647E-4</v>
      </c>
      <c r="KN228" s="10">
        <f t="shared" si="1312"/>
        <v>89.454095188063064</v>
      </c>
      <c r="KO228" s="9">
        <f t="shared" si="1898"/>
        <v>91.796095470889938</v>
      </c>
      <c r="KP228" s="9">
        <f t="shared" si="940"/>
        <v>86.845392485247459</v>
      </c>
      <c r="KQ228" s="115">
        <f t="shared" si="1313"/>
        <v>89.320743978068691</v>
      </c>
      <c r="KR228" s="15">
        <f t="shared" si="1314"/>
        <v>3.0577832133711798E-4</v>
      </c>
      <c r="KS228" s="12"/>
      <c r="KT228" s="11">
        <f t="shared" si="1683"/>
        <v>3.1430104241427176E-4</v>
      </c>
      <c r="KU228" s="10">
        <f t="shared" si="1315"/>
        <v>89.386145336826303</v>
      </c>
      <c r="KV228" s="9">
        <f t="shared" si="1899"/>
        <v>91.792695457917418</v>
      </c>
      <c r="KW228" s="9">
        <f t="shared" si="942"/>
        <v>86.71321234489001</v>
      </c>
      <c r="KX228" s="115">
        <f t="shared" si="1316"/>
        <v>89.252953901403714</v>
      </c>
      <c r="KY228" s="15">
        <f t="shared" si="1317"/>
        <v>3.137323778191044E-4</v>
      </c>
      <c r="KZ228" s="12"/>
      <c r="LA228" s="11">
        <f t="shared" si="1684"/>
        <v>3.2225460055434785E-4</v>
      </c>
      <c r="LB228" s="10">
        <f t="shared" si="1318"/>
        <v>89.318167121197575</v>
      </c>
      <c r="LC228" s="9">
        <f t="shared" si="1900"/>
        <v>91.789116258698641</v>
      </c>
      <c r="LD228" s="9">
        <f t="shared" si="944"/>
        <v>86.581158116962129</v>
      </c>
      <c r="LE228" s="115">
        <f t="shared" si="1319"/>
        <v>89.185137187830378</v>
      </c>
      <c r="LF228" s="15">
        <f t="shared" si="1320"/>
        <v>3.2166758999530281E-4</v>
      </c>
      <c r="LG228" s="12"/>
      <c r="LH228" s="11">
        <f t="shared" si="1685"/>
        <v>3.3018926673499194E-4</v>
      </c>
      <c r="LI228" s="10">
        <f t="shared" si="1321"/>
        <v>89.250157735912694</v>
      </c>
      <c r="LJ228" s="9">
        <f t="shared" si="1901"/>
        <v>91.785353712854032</v>
      </c>
      <c r="LK228" s="9">
        <f t="shared" si="946"/>
        <v>86.44922833011664</v>
      </c>
      <c r="LL228" s="115">
        <f t="shared" si="1322"/>
        <v>89.117291021485329</v>
      </c>
      <c r="LM228" s="15">
        <f t="shared" si="1323"/>
        <v>3.295837917786286E-4</v>
      </c>
      <c r="LN228" s="12"/>
      <c r="LO228" s="11">
        <f t="shared" si="1686"/>
        <v>3.3810487342225476E-4</v>
      </c>
      <c r="LP228" s="10">
        <f t="shared" si="1324"/>
        <v>89.182114390220875</v>
      </c>
      <c r="LQ228" s="9">
        <f t="shared" si="1902"/>
        <v>91.781403696610582</v>
      </c>
      <c r="LR228" s="9">
        <f t="shared" si="948"/>
        <v>86.317421505573137</v>
      </c>
      <c r="LS228" s="115">
        <f t="shared" si="1325"/>
        <v>89.049412601091859</v>
      </c>
      <c r="LT228" s="15">
        <f t="shared" si="1326"/>
        <v>3.3748081980210096E-4</v>
      </c>
      <c r="LU228" s="12"/>
      <c r="LV228" s="11">
        <f t="shared" si="1687"/>
        <v>3.4600125580106742E-4</v>
      </c>
      <c r="LW228" s="10">
        <f t="shared" si="1327"/>
        <v>89.11403430818666</v>
      </c>
      <c r="LX228" s="9">
        <f t="shared" si="1903"/>
        <v>91.777262123039151</v>
      </c>
      <c r="LY228" s="9">
        <f t="shared" si="950"/>
        <v>86.185736157484101</v>
      </c>
      <c r="LZ228" s="115">
        <f t="shared" si="1328"/>
        <v>88.981499140261633</v>
      </c>
      <c r="MA228" s="15">
        <f t="shared" si="1329"/>
        <v>3.45358513410886E-4</v>
      </c>
      <c r="MB228" s="12"/>
      <c r="MC228" s="11">
        <f t="shared" si="1688"/>
        <v>3.5387825176797411E-4</v>
      </c>
      <c r="MD228" s="10">
        <f t="shared" si="1330"/>
        <v>89.045914728987299</v>
      </c>
      <c r="ME228" s="9">
        <f t="shared" si="1904"/>
        <v>91.772924942281918</v>
      </c>
      <c r="MF228" s="9">
        <f t="shared" si="952"/>
        <v>86.054170793298383</v>
      </c>
      <c r="MG228" s="115">
        <f t="shared" si="1331"/>
        <v>88.913547867790157</v>
      </c>
      <c r="MH228" s="15">
        <f t="shared" si="1332"/>
        <v>3.5321671465389276E-4</v>
      </c>
      <c r="MI228" s="12"/>
      <c r="MJ228" s="11">
        <f t="shared" si="1689"/>
        <v>3.6173570192341308E-4</v>
      </c>
      <c r="MK228" s="10">
        <f t="shared" si="1333"/>
        <v>88.977752907203865</v>
      </c>
      <c r="ML228" s="9">
        <f t="shared" si="1905"/>
        <v>91.768388141769975</v>
      </c>
      <c r="MM228" s="9">
        <f t="shared" si="954"/>
        <v>85.922723914122628</v>
      </c>
      <c r="MN228" s="115">
        <f t="shared" si="1334"/>
        <v>88.845556027946301</v>
      </c>
      <c r="MO228" s="15">
        <f t="shared" si="1335"/>
        <v>3.6105526827488933E-4</v>
      </c>
      <c r="MP228" s="12"/>
      <c r="MQ228" s="11">
        <f t="shared" si="1690"/>
        <v>3.6957344956350485E-4</v>
      </c>
      <c r="MR228" s="10">
        <f t="shared" si="1336"/>
        <v>88.909546113106501</v>
      </c>
      <c r="MS228" s="9">
        <f t="shared" si="1906"/>
        <v>91.763647746431204</v>
      </c>
      <c r="MT228" s="9">
        <f t="shared" si="956"/>
        <v>85.791394015081636</v>
      </c>
      <c r="MU228" s="115">
        <f t="shared" si="1337"/>
        <v>88.777520880756413</v>
      </c>
      <c r="MV228" s="15">
        <f t="shared" si="1338"/>
        <v>3.6887402170308447E-4</v>
      </c>
      <c r="MW228" s="12"/>
      <c r="MX228" s="11">
        <f t="shared" si="1691"/>
        <v>3.7739134067131329E-4</v>
      </c>
      <c r="MY228" s="10">
        <f t="shared" si="1339"/>
        <v>88.841291632934215</v>
      </c>
      <c r="MZ228" s="9">
        <f t="shared" si="1907"/>
        <v>91.758699818888459</v>
      </c>
      <c r="NA228" s="9">
        <f t="shared" si="1908"/>
        <v>85.66017958567609</v>
      </c>
      <c r="NB228" s="115">
        <f t="shared" si="1340"/>
        <v>88.709439702282282</v>
      </c>
      <c r="NC228" s="15">
        <f t="shared" si="1341"/>
        <v>3.7667282504327273E-4</v>
      </c>
      <c r="ND228" s="12"/>
      <c r="NE228" s="11">
        <f t="shared" si="1692"/>
        <v>3.8518922390764381E-4</v>
      </c>
      <c r="NF228" s="10">
        <f t="shared" si="1342"/>
        <v>88.772986769168611</v>
      </c>
      <c r="NG228" s="9">
        <f t="shared" si="959"/>
        <v>91.753540459648249</v>
      </c>
      <c r="NH228" s="9">
        <f t="shared" si="1909"/>
        <v>85.529079110137587</v>
      </c>
      <c r="NI228" s="115">
        <f t="shared" si="1343"/>
        <v>88.641309784892911</v>
      </c>
      <c r="NJ228" s="15">
        <f t="shared" si="1344"/>
        <v>3.8445153106557022E-4</v>
      </c>
      <c r="NK228" s="12"/>
      <c r="NL228" s="11">
        <f t="shared" si="1693"/>
        <v>3.929669506014268E-4</v>
      </c>
      <c r="NM228" s="10">
        <f t="shared" si="1345"/>
        <v>88.704628840801462</v>
      </c>
      <c r="NN228" s="9">
        <f t="shared" si="961"/>
        <v>91.748165807279818</v>
      </c>
      <c r="NO228" s="9">
        <f t="shared" si="1910"/>
        <v>85.398091067783582</v>
      </c>
      <c r="NP228" s="115">
        <f t="shared" si="1346"/>
        <v>88.573128437531693</v>
      </c>
      <c r="NQ228" s="15">
        <f t="shared" si="1347"/>
        <v>3.9220999519453249E-4</v>
      </c>
      <c r="NR228" s="12"/>
      <c r="NS228" s="11">
        <f t="shared" si="1694"/>
        <v>4.0072437473949907E-4</v>
      </c>
      <c r="NT228" s="10">
        <f t="shared" si="1348"/>
        <v>88.636215183597557</v>
      </c>
      <c r="NU228" s="9">
        <f t="shared" si="963"/>
        <v>91.742572038584939</v>
      </c>
      <c r="NV228" s="9">
        <f t="shared" si="1911"/>
        <v>85.267213933367231</v>
      </c>
      <c r="NW228" s="115">
        <f t="shared" si="1349"/>
        <v>88.504892985976085</v>
      </c>
      <c r="NX228" s="15">
        <f t="shared" si="1350"/>
        <v>3.9994807549805124E-4</v>
      </c>
      <c r="NY228" s="12"/>
      <c r="NZ228" s="11">
        <f t="shared" si="1695"/>
        <v>4.084613529561239E-4</v>
      </c>
      <c r="OA228" s="10">
        <f t="shared" si="1351"/>
        <v>88.567743150350282</v>
      </c>
      <c r="OB228" s="9">
        <f t="shared" si="965"/>
        <v>91.736755368758367</v>
      </c>
      <c r="OC228" s="9">
        <f t="shared" si="1912"/>
        <v>85.136446177426606</v>
      </c>
      <c r="OD228" s="115">
        <f t="shared" si="1352"/>
        <v>88.436600773092493</v>
      </c>
      <c r="OE228" s="15">
        <f t="shared" si="1353"/>
        <v>4.0766563267568943E-4</v>
      </c>
      <c r="OF228" s="12"/>
      <c r="OG228" s="11">
        <f t="shared" si="1696"/>
        <v>4.1617774452195277E-4</v>
      </c>
      <c r="OH228" s="10">
        <f t="shared" si="1354"/>
        <v>88.4992101111323</v>
      </c>
      <c r="OI228" s="9">
        <f t="shared" si="967"/>
        <v>91.730712051539072</v>
      </c>
      <c r="OJ228" s="9">
        <f t="shared" si="1913"/>
        <v>85.005786266630963</v>
      </c>
      <c r="OK228" s="115">
        <f t="shared" si="1355"/>
        <v>88.368249159085025</v>
      </c>
      <c r="OL228" s="15">
        <f t="shared" si="1356"/>
        <v>4.1536253004663534E-4</v>
      </c>
      <c r="OM228" s="12"/>
      <c r="ON228" s="11">
        <f t="shared" si="1697"/>
        <v>4.2387341133260579E-4</v>
      </c>
      <c r="OO228" s="10">
        <f t="shared" si="1357"/>
        <v>88.430613453540133</v>
      </c>
      <c r="OP228" s="9">
        <f t="shared" si="969"/>
        <v>91.72443837935235</v>
      </c>
      <c r="OQ228" s="9">
        <f t="shared" si="1914"/>
        <v>84.875232664123871</v>
      </c>
      <c r="OR228" s="115">
        <f t="shared" si="1358"/>
        <v>88.299835521738117</v>
      </c>
      <c r="OS228" s="15">
        <f t="shared" si="1359"/>
        <v>4.230386335372843E-4</v>
      </c>
      <c r="OT228" s="12"/>
      <c r="OU228" s="11">
        <f t="shared" si="1698"/>
        <v>4.3154821789686155E-4</v>
      </c>
      <c r="OV228" s="10">
        <f t="shared" si="1360"/>
        <v>88.361950582932678</v>
      </c>
      <c r="OW228" s="9">
        <f t="shared" si="971"/>
        <v>91.717930683442944</v>
      </c>
      <c r="OX228" s="9">
        <f t="shared" si="1915"/>
        <v>84.744783829863934</v>
      </c>
      <c r="OY228" s="115">
        <f t="shared" si="1361"/>
        <v>88.231357256653439</v>
      </c>
      <c r="OZ228" s="15">
        <f t="shared" si="1362"/>
        <v>4.3069381166842058E-4</v>
      </c>
      <c r="PA228" s="12"/>
      <c r="PB228" s="11">
        <f t="shared" si="1699"/>
        <v>4.3920203132443857E-4</v>
      </c>
      <c r="PC228" s="10">
        <f t="shared" si="1363"/>
        <v>88.293218922664011</v>
      </c>
      <c r="PD228" s="9">
        <f t="shared" si="973"/>
        <v>91.711185333999239</v>
      </c>
      <c r="PE228" s="9">
        <f t="shared" si="1916"/>
        <v>84.614438220963109</v>
      </c>
      <c r="PF228" s="115">
        <f t="shared" si="1364"/>
        <v>88.162811777481181</v>
      </c>
      <c r="PG228" s="15">
        <f t="shared" si="1365"/>
        <v>4.3832793554198624E-4</v>
      </c>
      <c r="PH228" s="12"/>
      <c r="PI228" s="11">
        <f t="shared" si="1700"/>
        <v>4.4683472131336165E-4</v>
      </c>
      <c r="PJ228" s="10">
        <f t="shared" si="1366"/>
        <v>88.224415914310541</v>
      </c>
      <c r="PK228" s="9">
        <f t="shared" si="975"/>
        <v>91.704198740268652</v>
      </c>
      <c r="PL228" s="9">
        <f t="shared" si="1917"/>
        <v>84.484194292020874</v>
      </c>
      <c r="PM228" s="115">
        <f t="shared" si="1367"/>
        <v>88.094196516144763</v>
      </c>
      <c r="PN228" s="15">
        <f t="shared" si="1368"/>
        <v>4.4594087882757845E-4</v>
      </c>
      <c r="PO228" s="12"/>
      <c r="PP228" s="11">
        <f t="shared" si="1701"/>
        <v>4.5444616013702398E-4</v>
      </c>
      <c r="PQ228" s="10">
        <f t="shared" si="1369"/>
        <v>88.155539017891755</v>
      </c>
      <c r="PR228" s="9">
        <f t="shared" si="977"/>
        <v>91.696967350664281</v>
      </c>
      <c r="PS228" s="9">
        <f t="shared" si="1918"/>
        <v>84.354050495456804</v>
      </c>
      <c r="PT228" s="115">
        <f t="shared" si="1370"/>
        <v>88.025508923060542</v>
      </c>
      <c r="PU228" s="15">
        <f t="shared" si="1371"/>
        <v>4.535325177484829E-4</v>
      </c>
      <c r="PV228" s="12"/>
      <c r="PW228" s="11">
        <f t="shared" si="1702"/>
        <v>4.62036222630816E-4</v>
      </c>
      <c r="PX228" s="10">
        <f t="shared" si="1372"/>
        <v>88.086585712085764</v>
      </c>
      <c r="PY228" s="9">
        <f t="shared" si="979"/>
        <v>91.689487652862965</v>
      </c>
      <c r="PZ228" s="9">
        <f t="shared" si="1919"/>
        <v>84.224005281838799</v>
      </c>
      <c r="QA228" s="115">
        <f t="shared" si="1373"/>
        <v>87.956746467350882</v>
      </c>
      <c r="QB228" s="15">
        <f t="shared" si="1374"/>
        <v>4.61102731067467E-4</v>
      </c>
      <c r="QC228" s="12"/>
      <c r="QD228" s="11">
        <f t="shared" si="1703"/>
        <v>4.6960478617845896E-4</v>
      </c>
      <c r="QE228" s="10">
        <f t="shared" si="1375"/>
        <v>88.017553494438459</v>
      </c>
      <c r="QF228" s="9">
        <f t="shared" si="981"/>
        <v>91.68175617389484</v>
      </c>
      <c r="QG228" s="9">
        <f t="shared" si="1920"/>
        <v>84.094057100208659</v>
      </c>
      <c r="QH228" s="115">
        <f t="shared" si="1376"/>
        <v>87.887906637051742</v>
      </c>
      <c r="QI228" s="15">
        <f t="shared" si="1377"/>
        <v>4.6865140007219889E-4</v>
      </c>
      <c r="QJ228" s="12"/>
      <c r="QK228" s="11">
        <f t="shared" si="1704"/>
        <v>4.7715173069798957E-4</v>
      </c>
      <c r="QL228" s="10">
        <f t="shared" si="1378"/>
        <v>87.948439881567054</v>
      </c>
      <c r="QM228" s="9">
        <f t="shared" si="983"/>
        <v>91.673769480224507</v>
      </c>
      <c r="QN228" s="9">
        <f t="shared" si="1921"/>
        <v>83.964204398404917</v>
      </c>
      <c r="QO228" s="115">
        <f t="shared" si="1379"/>
        <v>87.818986939314712</v>
      </c>
      <c r="QP228" s="15">
        <f t="shared" si="1380"/>
        <v>4.7617840856031747E-4</v>
      </c>
      <c r="QQ228" s="12"/>
      <c r="QR228" s="11">
        <f t="shared" si="1705"/>
        <v>4.8467693862736493E-4</v>
      </c>
      <c r="QS228" s="10">
        <f t="shared" si="1381"/>
        <v>87.879242409358127</v>
      </c>
      <c r="QT228" s="9">
        <f t="shared" si="985"/>
        <v>91.665524177823855</v>
      </c>
      <c r="QU228" s="9">
        <f t="shared" si="1922"/>
        <v>83.834445623381455</v>
      </c>
      <c r="QV228" s="115">
        <f t="shared" si="1382"/>
        <v>87.749984900602655</v>
      </c>
      <c r="QW228" s="15">
        <f t="shared" si="1383"/>
        <v>4.8368364282425996E-4</v>
      </c>
      <c r="QX228" s="12"/>
      <c r="QY228" s="11">
        <f t="shared" si="1706"/>
        <v>4.9218029490981905E-4</v>
      </c>
      <c r="QZ228" s="10">
        <f t="shared" si="1384"/>
        <v>87.809958633159411</v>
      </c>
      <c r="RA228" s="9">
        <f t="shared" si="987"/>
        <v>91.657016912236784</v>
      </c>
      <c r="RB228" s="9">
        <f t="shared" si="1923"/>
        <v>83.704779221522131</v>
      </c>
      <c r="RC228" s="115">
        <f t="shared" si="1385"/>
        <v>87.68089806687945</v>
      </c>
      <c r="RD228" s="15">
        <f t="shared" si="1386"/>
        <v>4.9116699163581894E-4</v>
      </c>
      <c r="RE228" s="12"/>
      <c r="RF228" s="11">
        <f t="shared" si="1707"/>
        <v>4.9966168697894615E-4</v>
      </c>
      <c r="RG228" s="10">
        <f t="shared" si="1387"/>
        <v>87.740586127965514</v>
      </c>
      <c r="RH228" s="9">
        <f t="shared" si="989"/>
        <v>91.648244368635829</v>
      </c>
      <c r="RI228" s="9">
        <f t="shared" si="1924"/>
        <v>83.575203638954392</v>
      </c>
      <c r="RJ228" s="115">
        <f t="shared" si="1388"/>
        <v>87.611724003795103</v>
      </c>
      <c r="RK228" s="15">
        <f t="shared" si="1389"/>
        <v>4.9862834623026992E-4</v>
      </c>
      <c r="RL228" s="12"/>
      <c r="RM228" s="11">
        <f t="shared" si="1708"/>
        <v>5.071210047433339E-4</v>
      </c>
      <c r="RN228" s="10">
        <f t="shared" si="1390"/>
        <v>87.671122488599138</v>
      </c>
      <c r="RO228" s="9">
        <f t="shared" si="991"/>
        <v>91.63920327187077</v>
      </c>
      <c r="RP228" s="9">
        <f t="shared" si="1925"/>
        <v>83.445717321856051</v>
      </c>
      <c r="RQ228" s="115">
        <f t="shared" si="1391"/>
        <v>87.54246029686341</v>
      </c>
      <c r="RR228" s="15">
        <f t="shared" si="1392"/>
        <v>5.0606760029042958E-4</v>
      </c>
      <c r="RS228" s="12"/>
      <c r="RT228" s="11">
        <f t="shared" si="1709"/>
        <v>5.1455814057111847E-4</v>
      </c>
      <c r="RU228" s="10">
        <f t="shared" si="1393"/>
        <v>87.60156532988492</v>
      </c>
      <c r="RV228" s="9">
        <f t="shared" si="993"/>
        <v>91.629890386509473</v>
      </c>
      <c r="RW228" s="9">
        <f t="shared" si="1926"/>
        <v>83.316318716761415</v>
      </c>
      <c r="RX228" s="115">
        <f t="shared" si="1394"/>
        <v>87.473104551635444</v>
      </c>
      <c r="RY228" s="15">
        <f t="shared" si="1395"/>
        <v>5.1348464993027066E-4</v>
      </c>
      <c r="RZ228" s="12"/>
      <c r="SA228" s="11">
        <f t="shared" si="1710"/>
        <v>5.2197298927408918E-4</v>
      </c>
      <c r="SB228" s="10">
        <f t="shared" si="1396"/>
        <v>87.531912286819022</v>
      </c>
      <c r="SC228" s="9">
        <f t="shared" si="995"/>
        <v>91.62030251687095</v>
      </c>
      <c r="SD228" s="9">
        <f t="shared" si="1927"/>
        <v>83.187006270861076</v>
      </c>
      <c r="SE228" s="115">
        <f t="shared" si="1397"/>
        <v>87.40365439386602</v>
      </c>
      <c r="SF228" s="15">
        <f t="shared" si="1398"/>
        <v>5.2087939367844176E-4</v>
      </c>
      <c r="SG228" s="12"/>
      <c r="SH228" s="11">
        <f t="shared" si="1711"/>
        <v>5.2936544809168405E-4</v>
      </c>
      <c r="SI228" s="10">
        <f t="shared" si="1399"/>
        <v>87.462161014731748</v>
      </c>
      <c r="SJ228" s="9">
        <f t="shared" si="997"/>
        <v>91.610436507050792</v>
      </c>
      <c r="SK228" s="9">
        <f t="shared" si="1928"/>
        <v>83.057778432300339</v>
      </c>
      <c r="SL228" s="115">
        <f t="shared" si="1400"/>
        <v>87.334107469675558</v>
      </c>
      <c r="SM228" s="15">
        <f t="shared" si="1401"/>
        <v>5.2825173246141464E-4</v>
      </c>
      <c r="SN228" s="12"/>
      <c r="SO228" s="11">
        <f t="shared" si="1712"/>
        <v>5.3673541667460041E-4</v>
      </c>
      <c r="SP228" s="10">
        <f t="shared" si="1402"/>
        <v>87.392309189445655</v>
      </c>
      <c r="SQ228" s="9">
        <f t="shared" si="999"/>
        <v>91.600289240939105</v>
      </c>
      <c r="SR228" s="9">
        <f t="shared" si="1929"/>
        <v>82.928633650471809</v>
      </c>
      <c r="SS228" s="115">
        <f t="shared" si="1403"/>
        <v>87.26446144570545</v>
      </c>
      <c r="ST228" s="15">
        <f t="shared" si="1404"/>
        <v>5.3560156958650754E-4</v>
      </c>
      <c r="SU228" s="12"/>
      <c r="SV228" s="11">
        <f t="shared" si="1713"/>
        <v>5.4408279706828018E-4</v>
      </c>
      <c r="SW228" s="10">
        <f t="shared" si="1405"/>
        <v>87.322354507427036</v>
      </c>
      <c r="SX228" s="9">
        <f t="shared" si="1001"/>
        <v>91.589857642231053</v>
      </c>
      <c r="SY228" s="9">
        <f t="shared" si="1930"/>
        <v>82.799570376305851</v>
      </c>
      <c r="SZ228" s="115">
        <f t="shared" si="1406"/>
        <v>87.194714009268452</v>
      </c>
      <c r="TA228" s="15">
        <f t="shared" si="1407"/>
        <v>5.4292881072460944E-4</v>
      </c>
      <c r="TB228" s="12"/>
      <c r="TC228" s="11">
        <f t="shared" si="1714"/>
        <v>5.5140749369606934E-4</v>
      </c>
      <c r="TD228" s="10">
        <f t="shared" si="1408"/>
        <v>87.25229468593264</v>
      </c>
      <c r="TE228" s="9">
        <f t="shared" si="1003"/>
        <v>91.579138674430141</v>
      </c>
      <c r="TF228" s="9">
        <f t="shared" si="1931"/>
        <v>82.670587062555285</v>
      </c>
      <c r="TG228" s="115">
        <f t="shared" si="1409"/>
        <v>87.124862868492713</v>
      </c>
      <c r="TH228" s="15">
        <f t="shared" si="1410"/>
        <v>5.5023336389279438E-4</v>
      </c>
      <c r="TI228" s="12"/>
      <c r="TJ228" s="11">
        <f t="shared" si="1715"/>
        <v>5.5870941334225854E-4</v>
      </c>
      <c r="TK228" s="10">
        <f t="shared" si="1411"/>
        <v>87.182127463149925</v>
      </c>
      <c r="TL228" s="9">
        <f t="shared" si="1005"/>
        <v>91.56812934084428</v>
      </c>
      <c r="TM228" s="9">
        <f t="shared" si="1932"/>
        <v>82.54168216407804</v>
      </c>
      <c r="TN228" s="115">
        <f t="shared" si="1412"/>
        <v>87.054905752461167</v>
      </c>
      <c r="TO228" s="15">
        <f t="shared" si="1413"/>
        <v>5.5751513943661565E-4</v>
      </c>
      <c r="TP228" s="12"/>
      <c r="TQ228" s="11">
        <f t="shared" si="1716"/>
        <v>5.6598846513481328E-4</v>
      </c>
      <c r="TR228" s="10">
        <f t="shared" si="1414"/>
        <v>87.111850598332694</v>
      </c>
      <c r="TS228" s="9">
        <f t="shared" si="1007"/>
        <v>91.55682668457483</v>
      </c>
      <c r="TT228" s="9">
        <f t="shared" si="1933"/>
        <v>82.412854138114454</v>
      </c>
      <c r="TU228" s="115">
        <f t="shared" si="1415"/>
        <v>86.984840411344635</v>
      </c>
      <c r="TV228" s="15">
        <f t="shared" si="1416"/>
        <v>5.6477405001231079E-4</v>
      </c>
      <c r="TW228" s="12"/>
      <c r="TX228" s="11">
        <f t="shared" si="1717"/>
        <v>5.7324456052796962E-4</v>
      </c>
      <c r="TY228" s="10">
        <f t="shared" si="1417"/>
        <v>87.041461871930579</v>
      </c>
      <c r="TZ228" s="9">
        <f t="shared" si="1009"/>
        <v>91.545227788498721</v>
      </c>
      <c r="UA228" s="9">
        <f t="shared" si="1934"/>
        <v>82.284101444560548</v>
      </c>
      <c r="UB228" s="115">
        <f t="shared" si="1418"/>
        <v>86.914664616529635</v>
      </c>
      <c r="UC228" s="15">
        <f t="shared" si="1419"/>
        <v>5.7201001056880459E-4</v>
      </c>
      <c r="UD228" s="12"/>
      <c r="UE228" s="11">
        <f t="shared" si="1718"/>
        <v>5.8047761328465226E-4</v>
      </c>
      <c r="UF228" s="10">
        <f t="shared" si="1420"/>
        <v>86.970959085713062</v>
      </c>
      <c r="UG228" s="9">
        <f t="shared" si="1011"/>
        <v>91.533329775243729</v>
      </c>
      <c r="UH228" s="9">
        <f t="shared" si="1935"/>
        <v>82.155422546238</v>
      </c>
      <c r="UI228" s="115">
        <f t="shared" si="1421"/>
        <v>86.844376160740865</v>
      </c>
      <c r="UJ228" s="15">
        <f t="shared" si="1422"/>
        <v>5.7922293832952455E-4</v>
      </c>
      <c r="UK228" s="12"/>
      <c r="UL228" s="11">
        <f t="shared" si="1719"/>
        <v>5.8768753945866148E-4</v>
      </c>
      <c r="UM228" s="10">
        <f t="shared" si="1423"/>
        <v>86.900340062888432</v>
      </c>
      <c r="UN228" s="9">
        <f t="shared" si="1013"/>
        <v>91.521129807157052</v>
      </c>
      <c r="UO228" s="9">
        <f t="shared" si="1936"/>
        <v>82.026815909159922</v>
      </c>
      <c r="UP228" s="115">
        <f t="shared" si="1424"/>
        <v>86.773972858158487</v>
      </c>
      <c r="UQ228" s="15">
        <f t="shared" si="1425"/>
        <v>5.8641275277403161E-4</v>
      </c>
      <c r="UR228" s="12"/>
      <c r="US228" s="11">
        <f t="shared" si="1720"/>
        <v>5.9487425737668324E-4</v>
      </c>
      <c r="UT228" s="10">
        <f t="shared" si="1426"/>
        <v>86.82960264821736</v>
      </c>
      <c r="UU228" s="9">
        <f t="shared" si="1015"/>
        <v>91.508625086267358</v>
      </c>
      <c r="UV228" s="9">
        <f t="shared" si="1937"/>
        <v>81.898280002790884</v>
      </c>
      <c r="UW228" s="115">
        <f t="shared" si="1427"/>
        <v>86.703452544529114</v>
      </c>
      <c r="UX228" s="15">
        <f t="shared" si="1428"/>
        <v>5.9357937561962113E-4</v>
      </c>
      <c r="UY228" s="12"/>
      <c r="UZ228" s="11">
        <f t="shared" si="1721"/>
        <v>6.0203768762025038E-4</v>
      </c>
      <c r="VA228" s="10">
        <f t="shared" si="1429"/>
        <v>86.758744708120304</v>
      </c>
      <c r="VB228" s="9">
        <f t="shared" si="1017"/>
        <v>91.495812854240256</v>
      </c>
      <c r="VC228" s="9">
        <f t="shared" si="1938"/>
        <v>81.769813300304975</v>
      </c>
      <c r="VD228" s="115">
        <f t="shared" si="1430"/>
        <v>86.632813077272615</v>
      </c>
      <c r="VE228" s="15">
        <f t="shared" si="1431"/>
        <v>6.0072273080262917E-4</v>
      </c>
      <c r="VF228" s="12"/>
      <c r="VG228" s="11">
        <f t="shared" si="1722"/>
        <v>6.0917775300741014E-4</v>
      </c>
      <c r="VH228" s="10">
        <f t="shared" si="1432"/>
        <v>86.687764130780693</v>
      </c>
      <c r="VI228" s="9">
        <f t="shared" si="1019"/>
        <v>91.482690392327484</v>
      </c>
      <c r="VJ228" s="9">
        <f t="shared" si="1939"/>
        <v>81.641414278838369</v>
      </c>
      <c r="VK228" s="115">
        <f t="shared" si="1433"/>
        <v>86.562052335582933</v>
      </c>
      <c r="VL228" s="15">
        <f t="shared" si="1434"/>
        <v>6.0784274445970193E-4</v>
      </c>
      <c r="VM228" s="12"/>
      <c r="VN228" s="11">
        <f t="shared" si="1723"/>
        <v>6.1629437857431662E-4</v>
      </c>
      <c r="VO228" s="10">
        <f t="shared" si="1435"/>
        <v>86.616658826242258</v>
      </c>
      <c r="VP228" s="9">
        <f t="shared" si="1021"/>
        <v>91.469255021309863</v>
      </c>
      <c r="VQ228" s="9">
        <f t="shared" si="1940"/>
        <v>81.513081419737603</v>
      </c>
      <c r="VR228" s="115">
        <f t="shared" si="1436"/>
        <v>86.491168220523733</v>
      </c>
      <c r="VS228" s="15">
        <f t="shared" si="1437"/>
        <v>6.1493934490893301E-4</v>
      </c>
      <c r="VT228" s="12"/>
      <c r="VU228" s="11">
        <f t="shared" si="1724"/>
        <v>6.2338749155670516E-4</v>
      </c>
      <c r="VV228" s="10">
        <f t="shared" si="1438"/>
        <v>86.545426726501091</v>
      </c>
      <c r="VW228" s="9">
        <f t="shared" si="1023"/>
        <v>91.455504101434073</v>
      </c>
      <c r="VX228" s="9">
        <f t="shared" si="1941"/>
        <v>81.384813208803479</v>
      </c>
      <c r="VY228" s="115">
        <f t="shared" si="1439"/>
        <v>86.420158655118769</v>
      </c>
      <c r="VZ228" s="15">
        <f t="shared" si="1440"/>
        <v>6.2201246263089043E-4</v>
      </c>
      <c r="WA228" s="12"/>
      <c r="WB228" s="11">
        <f t="shared" si="1725"/>
        <v>6.3045702137123926E-4</v>
      </c>
      <c r="WC228" s="10">
        <f t="shared" si="1441"/>
        <v>86.474065785592487</v>
      </c>
      <c r="WD228" s="9">
        <f t="shared" si="1025"/>
        <v>91.441435032343492</v>
      </c>
      <c r="WE228" s="9">
        <f t="shared" si="1942"/>
        <v>81.256608136531952</v>
      </c>
      <c r="WF228" s="115">
        <f t="shared" si="1442"/>
        <v>86.349021584437722</v>
      </c>
      <c r="WG228" s="15">
        <f t="shared" si="1443"/>
        <v>6.2906203024947057E-4</v>
      </c>
      <c r="WH228" s="12"/>
      <c r="WI228" s="11">
        <f t="shared" si="1726"/>
        <v>6.3750289959666384E-4</v>
      </c>
      <c r="WJ228" s="10">
        <f t="shared" si="1444"/>
        <v>86.402573979673292</v>
      </c>
      <c r="WK228" s="9">
        <f t="shared" si="1027"/>
        <v>91.427045253003101</v>
      </c>
      <c r="WL228" s="9">
        <f t="shared" si="1943"/>
        <v>81.128464698348452</v>
      </c>
      <c r="WM228" s="115">
        <f t="shared" si="1445"/>
        <v>86.277754975675776</v>
      </c>
      <c r="WN228" s="15">
        <f t="shared" si="1446"/>
        <v>6.3608798251279077E-4</v>
      </c>
      <c r="WO228" s="12"/>
      <c r="WP228" s="11">
        <f t="shared" si="1727"/>
        <v>6.4452505995498809E-4</v>
      </c>
      <c r="WQ228" s="10">
        <f t="shared" si="1447"/>
        <v>86.330949307098052</v>
      </c>
      <c r="WR228" s="9">
        <f t="shared" si="1029"/>
        <v>91.412332241618572</v>
      </c>
      <c r="WS228" s="9">
        <f t="shared" si="1944"/>
        <v>81.000381394840332</v>
      </c>
      <c r="WT228" s="115">
        <f t="shared" si="1448"/>
        <v>86.206356818229452</v>
      </c>
      <c r="WU228" s="15">
        <f t="shared" si="1449"/>
        <v>6.4309025627382749E-4</v>
      </c>
      <c r="WV228" s="12"/>
      <c r="WW228" s="11">
        <f t="shared" si="1728"/>
        <v>6.5152343829241689E-4</v>
      </c>
      <c r="WX228" s="10">
        <f t="shared" si="1450"/>
        <v>86.259189788491341</v>
      </c>
      <c r="WY228" s="9">
        <f t="shared" si="1031"/>
        <v>91.397293515549791</v>
      </c>
      <c r="WZ228" s="9">
        <f t="shared" si="1945"/>
        <v>80.872356731982705</v>
      </c>
      <c r="XA228" s="115">
        <f t="shared" si="1451"/>
        <v>86.134825123766248</v>
      </c>
      <c r="XB228" s="15">
        <f t="shared" si="1452"/>
        <v>6.5006879047113024E-4</v>
      </c>
      <c r="XC228" s="12"/>
      <c r="XD228" s="11">
        <f t="shared" si="1729"/>
        <v>6.5849797256032413E-4</v>
      </c>
      <c r="XE228" s="10">
        <f t="shared" si="1453"/>
        <v>86.187293466813998</v>
      </c>
      <c r="XF228" s="9">
        <f t="shared" si="1033"/>
        <v>91.381926631218761</v>
      </c>
      <c r="XG228" s="9">
        <f t="shared" si="1946"/>
        <v>80.744389221361232</v>
      </c>
      <c r="XH228" s="115">
        <f t="shared" si="1454"/>
        <v>86.063157926289989</v>
      </c>
      <c r="XI228" s="15">
        <f t="shared" si="1455"/>
        <v>6.5702352610937337E-4</v>
      </c>
      <c r="XJ228" s="12"/>
      <c r="XK228" s="11">
        <f t="shared" si="1730"/>
        <v>6.6544860279606807E-4</v>
      </c>
      <c r="XL228" s="10">
        <f t="shared" si="1456"/>
        <v>86.115258407425074</v>
      </c>
      <c r="XM228" s="9">
        <f t="shared" si="1035"/>
        <v>91.36622918401207</v>
      </c>
      <c r="XN228" s="9">
        <f t="shared" si="1947"/>
        <v>80.616477380390549</v>
      </c>
      <c r="XO228" s="115">
        <f t="shared" si="1457"/>
        <v>85.991353282201317</v>
      </c>
      <c r="XP228" s="15">
        <f t="shared" si="1458"/>
        <v>6.6395440623983509E-4</v>
      </c>
      <c r="XQ228" s="12"/>
      <c r="XR228" s="11">
        <f t="shared" si="1731"/>
        <v>6.7237527110372488E-4</v>
      </c>
      <c r="XS228" s="10">
        <f t="shared" si="1459"/>
        <v>86.043082698138903</v>
      </c>
      <c r="XT228" s="9">
        <f t="shared" si="1037"/>
        <v>91.350198808178078</v>
      </c>
      <c r="XU228" s="9">
        <f t="shared" si="1948"/>
        <v>80.488619732527425</v>
      </c>
      <c r="XV228" s="115">
        <f t="shared" si="1460"/>
        <v>85.919409270352759</v>
      </c>
      <c r="XW228" s="15">
        <f t="shared" si="1461"/>
        <v>6.7086137594089444E-4</v>
      </c>
      <c r="XX228" s="12"/>
      <c r="XY228" s="11">
        <f t="shared" si="1732"/>
        <v>6.7927792163480682E-4</v>
      </c>
      <c r="XZ228" s="10">
        <f t="shared" si="1462"/>
        <v>85.970764449276899</v>
      </c>
      <c r="YA228" s="9">
        <f t="shared" si="1039"/>
        <v>91.333833176718869</v>
      </c>
      <c r="YB228" s="9">
        <f t="shared" si="1949"/>
        <v>80.360814807480025</v>
      </c>
      <c r="YC228" s="115">
        <f t="shared" si="1463"/>
        <v>85.847323992099447</v>
      </c>
      <c r="YD228" s="15">
        <f t="shared" si="1464"/>
        <v>6.7774438229841957E-4</v>
      </c>
      <c r="YE228" s="12"/>
      <c r="YF228" s="11">
        <f t="shared" si="1733"/>
        <v>6.861565005688888E-4</v>
      </c>
      <c r="YG228" s="10">
        <f t="shared" si="1465"/>
        <v>85.898301793714836</v>
      </c>
      <c r="YH228" s="9">
        <f t="shared" si="1041"/>
        <v>91.317130001277107</v>
      </c>
      <c r="YI228" s="9">
        <f t="shared" si="1950"/>
        <v>80.233061141413188</v>
      </c>
      <c r="YJ228" s="115">
        <f t="shared" si="1466"/>
        <v>85.775095571345148</v>
      </c>
      <c r="YK228" s="15">
        <f t="shared" si="1467"/>
        <v>6.8460337438610425E-4</v>
      </c>
      <c r="YL228" s="12"/>
      <c r="YM228" s="11">
        <f t="shared" si="1734"/>
        <v>6.9301095609415836E-4</v>
      </c>
      <c r="YN228" s="10">
        <f t="shared" si="1468"/>
        <v>85.825692886925594</v>
      </c>
      <c r="YO228" s="9">
        <f t="shared" si="1043"/>
        <v>91.300087032017899</v>
      </c>
      <c r="YP228" s="9">
        <f t="shared" si="1951"/>
        <v>80.105357277148698</v>
      </c>
      <c r="YQ228" s="115">
        <f t="shared" si="1469"/>
        <v>85.702722154583299</v>
      </c>
      <c r="YR228" s="15">
        <f t="shared" si="1470"/>
        <v>6.9143830324580569E-4</v>
      </c>
      <c r="YS228" s="12"/>
      <c r="YT228" s="11">
        <f t="shared" si="1735"/>
        <v>6.9984123838795248E-4</v>
      </c>
      <c r="YU228" s="10">
        <f t="shared" si="1471"/>
        <v>85.752935907016933</v>
      </c>
      <c r="YV228" s="9">
        <f t="shared" si="1045"/>
        <v>91.282702057505801</v>
      </c>
      <c r="YW228" s="9">
        <f t="shared" si="1952"/>
        <v>79.977701764360432</v>
      </c>
      <c r="YX228" s="115">
        <f t="shared" si="1472"/>
        <v>85.630201910933124</v>
      </c>
      <c r="YY228" s="15">
        <f t="shared" si="1473"/>
        <v>6.9824912186789009E-4</v>
      </c>
      <c r="YZ228" s="12"/>
      <c r="ZA228" s="11">
        <f t="shared" si="1736"/>
        <v>7.0664729959729687E-4</v>
      </c>
      <c r="ZB228" s="10">
        <f t="shared" si="1474"/>
        <v>85.680029054764304</v>
      </c>
      <c r="ZC228" s="9">
        <f t="shared" si="1047"/>
        <v>91.264972904577064</v>
      </c>
      <c r="ZD228" s="9">
        <f t="shared" si="1953"/>
        <v>79.850093159767638</v>
      </c>
      <c r="ZE228" s="115">
        <f t="shared" si="1475"/>
        <v>85.557533032172358</v>
      </c>
      <c r="ZF228" s="15">
        <f t="shared" si="1476"/>
        <v>7.0503578517140837E-4</v>
      </c>
      <c r="ZG228" s="12"/>
      <c r="ZH228" s="11">
        <f t="shared" si="1737"/>
        <v>7.1342909381926411E-4</v>
      </c>
      <c r="ZI228" s="10">
        <f t="shared" si="1477"/>
        <v>85.606970553640338</v>
      </c>
      <c r="ZJ228" s="9">
        <f t="shared" si="1049"/>
        <v>91.246897438207213</v>
      </c>
      <c r="ZK228" s="9">
        <f t="shared" si="1954"/>
        <v>79.722530027320502</v>
      </c>
      <c r="ZL228" s="115">
        <f t="shared" si="1478"/>
        <v>85.484713732763851</v>
      </c>
      <c r="ZM228" s="15">
        <f t="shared" si="1479"/>
        <v>7.1179824998445255E-4</v>
      </c>
      <c r="ZN228" s="12"/>
      <c r="ZO228" s="11">
        <f t="shared" si="1738"/>
        <v>7.2018657708149678E-4</v>
      </c>
      <c r="ZP228" s="10">
        <f t="shared" si="1480"/>
        <v>85.533758649838205</v>
      </c>
      <c r="ZQ228" s="9">
        <f t="shared" si="1051"/>
        <v>91.228473561374045</v>
      </c>
      <c r="ZR228" s="9">
        <f t="shared" si="1955"/>
        <v>79.595010938383894</v>
      </c>
      <c r="ZS228" s="115">
        <f t="shared" si="1481"/>
        <v>85.411742249878969</v>
      </c>
      <c r="ZT228" s="15">
        <f t="shared" si="1482"/>
        <v>7.1853647502434015E-4</v>
      </c>
      <c r="ZU228" s="12"/>
      <c r="ZV228" s="11">
        <f t="shared" si="1739"/>
        <v>7.2691970732256393E-4</v>
      </c>
      <c r="ZW228" s="10">
        <f t="shared" si="1483"/>
        <v>85.460391612291801</v>
      </c>
      <c r="ZX228" s="9">
        <f t="shared" si="1053"/>
        <v>91.209699214916256</v>
      </c>
      <c r="ZY228" s="9">
        <f t="shared" si="1956"/>
        <v>79.467534471914888</v>
      </c>
      <c r="ZZ228" s="115">
        <f t="shared" si="1484"/>
        <v>85.338616843415565</v>
      </c>
      <c r="AAA228" s="15">
        <f t="shared" si="1485"/>
        <v>7.252504208779321E-4</v>
      </c>
      <c r="AAB228" s="12"/>
      <c r="AAC228" s="11">
        <f t="shared" si="1740"/>
        <v>7.3362844437241241E-4</v>
      </c>
      <c r="AAD228" s="10">
        <f t="shared" si="1486"/>
        <v>85.386867732690604</v>
      </c>
      <c r="AAE228" s="9">
        <f t="shared" si="1055"/>
        <v>91.190572377387724</v>
      </c>
      <c r="AAF228" s="9">
        <f t="shared" si="1957"/>
        <v>79.340099214637945</v>
      </c>
      <c r="AAG228" s="115">
        <f t="shared" si="1487"/>
        <v>85.265335796012835</v>
      </c>
      <c r="AAH228" s="15">
        <f t="shared" si="1488"/>
        <v>7.319400499817962E-4</v>
      </c>
      <c r="AAI228" s="12"/>
      <c r="AAJ228" s="11">
        <f t="shared" si="1741"/>
        <v>7.4031274993268097E-4</v>
      </c>
      <c r="AAK228" s="10">
        <f t="shared" si="1489"/>
        <v>85.313185325491247</v>
      </c>
      <c r="AAL228" s="9">
        <f t="shared" si="1057"/>
        <v>91.1710910649075</v>
      </c>
      <c r="AAM228" s="9">
        <f t="shared" si="1958"/>
        <v>79.212703761213604</v>
      </c>
      <c r="AAN228" s="115">
        <f t="shared" si="1490"/>
        <v>85.191897413060559</v>
      </c>
      <c r="AAO228" s="15">
        <f t="shared" si="1491"/>
        <v>7.3860532660253509E-4</v>
      </c>
      <c r="AAP228" s="12"/>
      <c r="AAQ228" s="11">
        <f t="shared" si="1742"/>
        <v>7.4697258755715022E-4</v>
      </c>
      <c r="AAR228" s="10">
        <f t="shared" si="1492"/>
        <v>85.239342727923741</v>
      </c>
      <c r="AAS228" s="9">
        <f t="shared" si="1059"/>
        <v>91.151253331005748</v>
      </c>
      <c r="AAT228" s="9">
        <f t="shared" si="1060"/>
        <v>79.08534671440357</v>
      </c>
      <c r="AAU228" s="115">
        <f t="shared" si="1493"/>
        <v>85.118300022704659</v>
      </c>
      <c r="AAV228" s="15">
        <f t="shared" si="1494"/>
        <v>7.4524621681706937E-4</v>
      </c>
      <c r="AAW228" s="11"/>
      <c r="AAX228" s="11">
        <f t="shared" si="1743"/>
        <v>7.5360792263214592E-4</v>
      </c>
      <c r="AAY228" s="10">
        <f t="shared" si="1495"/>
        <v>85.165338299993863</v>
      </c>
      <c r="AAZ228" s="9">
        <f t="shared" si="1061"/>
        <v>91.131057266465675</v>
      </c>
      <c r="ABA228" s="9">
        <f t="shared" si="1062"/>
        <v>78.958026685232511</v>
      </c>
      <c r="ABB228" s="115">
        <f t="shared" si="1496"/>
        <v>85.044541975849086</v>
      </c>
      <c r="ABC228" s="15">
        <f t="shared" si="1497"/>
        <v>7.518626884928779E-4</v>
      </c>
      <c r="ABD228" s="11"/>
      <c r="ABE228" s="11">
        <f t="shared" si="1744"/>
        <v>7.6021872235689035E-4</v>
      </c>
      <c r="ABF228" s="10">
        <f t="shared" si="1498"/>
        <v>85.091170424481902</v>
      </c>
      <c r="ABG228" s="9">
        <f t="shared" si="1063"/>
        <v>91.110500999161488</v>
      </c>
      <c r="ABH228" s="9">
        <f t="shared" si="1064"/>
        <v>78.830742293143572</v>
      </c>
      <c r="ABI228" s="115">
        <f t="shared" si="1499"/>
        <v>84.970621646152523</v>
      </c>
      <c r="ABJ228" s="15">
        <f t="shared" si="1500"/>
        <v>7.5845471126838771E-4</v>
      </c>
      <c r="ABK228" s="11"/>
      <c r="ABL228" s="11">
        <f t="shared" si="1745"/>
        <v>7.6680495572398698E-4</v>
      </c>
      <c r="ABM228" s="10">
        <f t="shared" si="1501"/>
        <v>85.016837506936355</v>
      </c>
      <c r="ABN228" s="9">
        <f t="shared" si="1065"/>
        <v>91.089582693892595</v>
      </c>
      <c r="ABO228" s="9">
        <f t="shared" si="1066"/>
        <v>78.703492166151463</v>
      </c>
      <c r="ABP228" s="115">
        <f t="shared" si="1502"/>
        <v>84.896537430022022</v>
      </c>
      <c r="ABQ228" s="15">
        <f t="shared" si="1503"/>
        <v>7.6502225653327961E-4</v>
      </c>
      <c r="ABR228" s="11"/>
      <c r="ABS228" s="11">
        <f t="shared" si="1746"/>
        <v>7.7336659349981564E-4</v>
      </c>
      <c r="ABT228" s="10">
        <f t="shared" si="1504"/>
        <v>84.942337975664486</v>
      </c>
      <c r="ABU228" s="9">
        <f t="shared" si="1067"/>
        <v>91.068300552214069</v>
      </c>
      <c r="ABV228" s="9">
        <f t="shared" si="1068"/>
        <v>78.57627494098999</v>
      </c>
      <c r="ABW228" s="115">
        <f t="shared" si="1505"/>
        <v>84.822287746602029</v>
      </c>
      <c r="ABX228" s="15">
        <f t="shared" si="1506"/>
        <v>7.7156529740890088E-4</v>
      </c>
      <c r="ABY228" s="11"/>
      <c r="ABZ228" s="11">
        <f t="shared" si="1747"/>
        <v>7.7990360820502202E-4</v>
      </c>
      <c r="ACA228" s="10">
        <f t="shared" si="1507"/>
        <v>84.867670281718318</v>
      </c>
      <c r="ACB228" s="9">
        <f t="shared" si="1069"/>
        <v>91.046652812263531</v>
      </c>
      <c r="ACC228" s="9">
        <f t="shared" si="1070"/>
        <v>78.449089263255672</v>
      </c>
      <c r="ACD228" s="115">
        <f t="shared" si="1508"/>
        <v>84.747871037759609</v>
      </c>
      <c r="ACE228" s="15">
        <f t="shared" si="1509"/>
        <v>7.7808380872870547E-4</v>
      </c>
      <c r="ACF228" s="11"/>
      <c r="ACG228" s="11">
        <f t="shared" si="1748"/>
        <v>7.8641597409502529E-4</v>
      </c>
      <c r="ACH228" s="10">
        <f t="shared" si="1510"/>
        <v>84.792832898876867</v>
      </c>
      <c r="ACI228" s="9">
        <f t="shared" si="1071"/>
        <v>91.02463774858451</v>
      </c>
      <c r="ACJ228" s="9">
        <f t="shared" si="1072"/>
        <v>78.321933787547081</v>
      </c>
      <c r="ACK228" s="115">
        <f t="shared" si="1511"/>
        <v>84.673285768065796</v>
      </c>
      <c r="ACL228" s="15">
        <f t="shared" si="1512"/>
        <v>7.8457776701873743E-4</v>
      </c>
      <c r="ACM228" s="11"/>
      <c r="ACN228" s="11">
        <f t="shared" si="1749"/>
        <v>7.9290366714056097E-4</v>
      </c>
      <c r="ACO228" s="10">
        <f t="shared" si="1513"/>
        <v>84.717824323624512</v>
      </c>
      <c r="ACP228" s="9">
        <f t="shared" si="1073"/>
        <v>91.002253671946391</v>
      </c>
      <c r="ACQ228" s="9">
        <f t="shared" si="1074"/>
        <v>78.194807177600495</v>
      </c>
      <c r="ACR228" s="115">
        <f t="shared" si="1514"/>
        <v>84.598530424773443</v>
      </c>
      <c r="ACS228" s="15">
        <f t="shared" si="1515"/>
        <v>7.9104715047812585E-4</v>
      </c>
      <c r="ACT228" s="11"/>
      <c r="ACU228" s="11">
        <f t="shared" si="1750"/>
        <v>7.9936666500823492E-4</v>
      </c>
      <c r="ACV228" s="10">
        <f t="shared" si="1516"/>
        <v>84.642643075125818</v>
      </c>
      <c r="ACW228" s="9">
        <f t="shared" si="1075"/>
        <v>90.979498929161082</v>
      </c>
      <c r="ACX228" s="9">
        <f t="shared" si="1076"/>
        <v>78.067708106419758</v>
      </c>
      <c r="ACY228" s="115">
        <f t="shared" si="1517"/>
        <v>84.52360351779042</v>
      </c>
      <c r="ACZ228" s="15">
        <f t="shared" si="1518"/>
        <v>7.9749193895974828E-4</v>
      </c>
      <c r="ADA228" s="11"/>
      <c r="ADB228" s="11">
        <f t="shared" si="1751"/>
        <v>8.0580494704121056E-4</v>
      </c>
      <c r="ADC228" s="10">
        <f t="shared" si="1519"/>
        <v>84.567287695195859</v>
      </c>
      <c r="ADD228" s="9">
        <f t="shared" si="1077"/>
        <v>90.956371902896393</v>
      </c>
      <c r="ADE228" s="9">
        <f t="shared" si="1078"/>
        <v>77.940635256405002</v>
      </c>
      <c r="ADF228" s="115">
        <f t="shared" si="1520"/>
        <v>84.448503579650691</v>
      </c>
      <c r="ADG228" s="15">
        <f t="shared" si="1521"/>
        <v>8.039121139507509E-4</v>
      </c>
      <c r="ADH228" s="11"/>
      <c r="ADI228" s="11">
        <f t="shared" si="1752"/>
        <v>8.122184942397705E-4</v>
      </c>
      <c r="ADJ228" s="10">
        <f t="shared" si="1522"/>
        <v>84.491756748268372</v>
      </c>
      <c r="ADK228" s="9">
        <f t="shared" si="1079"/>
        <v>90.932871011486398</v>
      </c>
      <c r="ADL228" s="9">
        <f t="shared" si="1080"/>
        <v>77.81358731947283</v>
      </c>
      <c r="ADM228" s="115">
        <f t="shared" si="1523"/>
        <v>84.373229165479614</v>
      </c>
      <c r="ADN228" s="15">
        <f t="shared" si="1524"/>
        <v>8.1030765855340811E-4</v>
      </c>
      <c r="ADO228" s="11"/>
      <c r="ADP228" s="11">
        <f t="shared" si="1753"/>
        <v>8.1860728924219763E-4</v>
      </c>
      <c r="ADQ228" s="10">
        <f t="shared" si="1525"/>
        <v>84.416048821358117</v>
      </c>
      <c r="ADR228" s="9">
        <f t="shared" si="1081"/>
        <v>90.908994708738703</v>
      </c>
      <c r="ADS228" s="9">
        <f t="shared" si="1082"/>
        <v>77.640961221067812</v>
      </c>
      <c r="ADT228" s="115">
        <f t="shared" si="1526"/>
        <v>84.274977964903258</v>
      </c>
      <c r="ADU228" s="15">
        <f t="shared" si="1527"/>
        <v>8.1949513413965213E-4</v>
      </c>
      <c r="ADV228" s="11"/>
      <c r="ADW228" s="11">
        <f t="shared" si="1754"/>
        <v>8.2779838734212596E-4</v>
      </c>
      <c r="ADX228" s="10">
        <f t="shared" si="1528"/>
        <v>84.3172766814927</v>
      </c>
      <c r="ADY228" s="9">
        <f t="shared" si="1083"/>
        <v>90.884573905287155</v>
      </c>
      <c r="ADZ228" s="9">
        <f t="shared" si="1084"/>
        <v>77.583491620163144</v>
      </c>
      <c r="AEA228" s="115">
        <f t="shared" si="1529"/>
        <v>84.23403276272515</v>
      </c>
      <c r="AEB228" s="15">
        <f t="shared" si="1530"/>
        <v>8.2153638077406602E-4</v>
      </c>
      <c r="AEC228" s="11"/>
      <c r="AED228" s="11">
        <f t="shared" si="1755"/>
        <v>8.2981642673688426E-4</v>
      </c>
      <c r="AEE228" s="10">
        <f t="shared" si="1531"/>
        <v>84.276021969812007</v>
      </c>
      <c r="AEF228" s="9">
        <f t="shared" si="1085"/>
        <v>90.860031292775275</v>
      </c>
      <c r="AEG228" s="9">
        <f t="shared" si="1086"/>
        <v>78.282942328744014</v>
      </c>
      <c r="AEH228" s="115">
        <f t="shared" si="1532"/>
        <v>84.571486810759637</v>
      </c>
      <c r="AEI228" s="15">
        <f t="shared" si="1533"/>
        <v>7.7681920363274922E-4</v>
      </c>
      <c r="AEJ228" s="11"/>
      <c r="AEK228" s="11">
        <f t="shared" si="1756"/>
        <v>7.8490566431039729E-4</v>
      </c>
      <c r="AEL228" s="10">
        <f t="shared" si="1534"/>
        <v>84.614545928888319</v>
      </c>
      <c r="AEM228" s="9">
        <f t="shared" si="1087"/>
        <v>90.838087732287022</v>
      </c>
      <c r="AEN228" s="9">
        <f t="shared" si="1088"/>
        <v>79.088257390126103</v>
      </c>
      <c r="AEO228" s="115">
        <f t="shared" si="1535"/>
        <v>84.963172561206562</v>
      </c>
      <c r="AEP228" s="15">
        <f t="shared" si="1536"/>
        <v>7.2572388374771938E-4</v>
      </c>
      <c r="AEQ228" s="11"/>
      <c r="AER228" s="11">
        <f t="shared" si="1757"/>
        <v>7.3360702327086044E-4</v>
      </c>
      <c r="AES228" s="10">
        <f t="shared" si="1537"/>
        <v>85.007418384663424</v>
      </c>
      <c r="AET228" s="9">
        <f t="shared" si="1089"/>
        <v>90.81893591358488</v>
      </c>
      <c r="AEU228" s="9">
        <f t="shared" si="1090"/>
        <v>80.031410918296629</v>
      </c>
      <c r="AEV228" s="115">
        <f t="shared" si="1538"/>
        <v>85.425173415940748</v>
      </c>
      <c r="AEW228" s="15">
        <f t="shared" si="1539"/>
        <v>6.6628745331878594E-4</v>
      </c>
      <c r="AEX228" s="11"/>
      <c r="AEY228" s="11">
        <f t="shared" si="1758"/>
        <v>6.7395617655831308E-4</v>
      </c>
      <c r="AEZ228" s="10">
        <f t="shared" si="1540"/>
        <v>85.470736661363148</v>
      </c>
      <c r="AFA228" s="9">
        <f t="shared" si="1091"/>
        <v>90.802792682621686</v>
      </c>
      <c r="AFB228" s="9">
        <f t="shared" si="1092"/>
        <v>81.17099364697205</v>
      </c>
      <c r="AFC228" s="115">
        <f t="shared" si="1541"/>
        <v>85.986893164796868</v>
      </c>
      <c r="AFD228" s="15">
        <f t="shared" si="1542"/>
        <v>5.9490447096478252E-4</v>
      </c>
      <c r="AFE228" s="11"/>
      <c r="AFF228" s="11">
        <f t="shared" si="1759"/>
        <v>6.0234483227445746E-4</v>
      </c>
      <c r="AFG228" s="10">
        <f t="shared" si="1543"/>
        <v>86.033931312978254</v>
      </c>
      <c r="AFH228" s="9">
        <f t="shared" si="1093"/>
        <v>90.789923183176725</v>
      </c>
      <c r="AFI228" s="9">
        <f t="shared" si="1094"/>
        <v>82.626590226494997</v>
      </c>
      <c r="AFJ228" s="115">
        <f t="shared" si="1544"/>
        <v>86.708256704835861</v>
      </c>
      <c r="AFK228" s="15">
        <f t="shared" si="1545"/>
        <v>5.042052119162148E-4</v>
      </c>
      <c r="AFL228" s="11"/>
      <c r="AFM228" s="11">
        <f t="shared" si="1760"/>
        <v>5.1139806720287557E-4</v>
      </c>
      <c r="AFN228" s="10">
        <f t="shared" si="1546"/>
        <v>86.756974549775052</v>
      </c>
      <c r="AFO228" s="9">
        <f t="shared" si="1095"/>
        <v>90.780678716718569</v>
      </c>
      <c r="AFP228" s="9">
        <f t="shared" si="1096"/>
        <v>84.730151239831287</v>
      </c>
      <c r="AFQ228" s="115">
        <f t="shared" si="1547"/>
        <v>87.755414978274928</v>
      </c>
      <c r="AFR228" s="15">
        <f t="shared" si="1548"/>
        <v>3.7370857036914237E-4</v>
      </c>
      <c r="AFS228" s="11"/>
      <c r="AFT228" s="11">
        <f t="shared" si="1761"/>
        <v>3.8062301507065042E-4</v>
      </c>
      <c r="AFU228" s="10">
        <f t="shared" si="1549"/>
        <v>87.806120986610836</v>
      </c>
      <c r="AFV228" s="9">
        <f t="shared" si="1097"/>
        <v>90.775600241877001</v>
      </c>
      <c r="AFW228" s="9">
        <f t="shared" si="1098"/>
        <v>89.275715880612125</v>
      </c>
      <c r="AFX228" s="115">
        <f t="shared" si="1550"/>
        <v>90.02565806124457</v>
      </c>
      <c r="AFY228" s="15">
        <f t="shared" si="1551"/>
        <v>9.2639797523188364E-5</v>
      </c>
      <c r="AFZ228" s="11"/>
      <c r="AGA228" s="11">
        <f t="shared" si="1762"/>
        <v>9.9239262405256259E-5</v>
      </c>
      <c r="AGB228" s="10">
        <f t="shared" si="1552"/>
        <v>90.078724244663732</v>
      </c>
      <c r="AGC228" s="9">
        <f t="shared" si="1099"/>
        <v>90.775288164430265</v>
      </c>
      <c r="AGD228" s="9">
        <f t="shared" si="1100"/>
        <v>89.359212374745169</v>
      </c>
      <c r="AGE228" s="115">
        <f t="shared" si="1553"/>
        <v>90.067250269587717</v>
      </c>
      <c r="AGF228" s="15">
        <f t="shared" si="1554"/>
        <v>8.7463392393322397E-5</v>
      </c>
      <c r="AGG228" s="11"/>
      <c r="AGH228" s="11">
        <f t="shared" si="1763"/>
        <v>9.4057763677338771E-5</v>
      </c>
      <c r="AGI228" s="10">
        <f t="shared" si="1555"/>
        <v>90.120311639720484</v>
      </c>
      <c r="AGJ228" s="9">
        <f t="shared" si="1101"/>
        <v>90.775009988322665</v>
      </c>
      <c r="AGK228" s="9">
        <f t="shared" si="1102"/>
        <v>89.443525355201487</v>
      </c>
      <c r="AGL228" s="115">
        <f t="shared" si="1556"/>
        <v>90.109267671762069</v>
      </c>
      <c r="AGM228" s="15">
        <f t="shared" si="1557"/>
        <v>8.2238651194125066E-5</v>
      </c>
      <c r="AGN228" s="11"/>
      <c r="AGO228" s="11">
        <f t="shared" si="1764"/>
        <v>8.8828185895468205E-5</v>
      </c>
      <c r="AGP228" s="10">
        <f t="shared" si="1558"/>
        <v>90.162324667321457</v>
      </c>
      <c r="AGQ228" s="9">
        <f t="shared" si="1103"/>
        <v>90.774764053997657</v>
      </c>
      <c r="AGR228" s="9">
        <f t="shared" si="1104"/>
        <v>89.528648111853158</v>
      </c>
      <c r="AGS228" s="115">
        <f t="shared" si="1559"/>
        <v>90.151706082925415</v>
      </c>
      <c r="AGT228" s="15">
        <f t="shared" si="1560"/>
        <v>7.696588587224884E-5</v>
      </c>
      <c r="AGU228" s="11"/>
      <c r="AGV228" s="11">
        <f t="shared" si="1765"/>
        <v>8.3550845604539161E-5</v>
      </c>
      <c r="AGW228" s="10">
        <f t="shared" si="1561"/>
        <v>90.204759123066736</v>
      </c>
      <c r="AGX228" s="9">
        <f t="shared" si="1105"/>
        <v>90.774548645052178</v>
      </c>
      <c r="AGY228" s="9">
        <f t="shared" si="1106"/>
        <v>89.614573839267138</v>
      </c>
      <c r="AGZ228" s="115">
        <f t="shared" si="1562"/>
        <v>90.194561242159665</v>
      </c>
      <c r="AHA228" s="15">
        <f t="shared" si="1563"/>
        <v>7.1645410749734785E-5</v>
      </c>
      <c r="AHB228" s="11"/>
      <c r="AHC228" s="11">
        <f t="shared" si="1766"/>
        <v>7.8226061730540106E-5</v>
      </c>
      <c r="AHD228" s="10">
        <f t="shared" si="1564"/>
        <v>90.247610726499289</v>
      </c>
      <c r="AHE228" s="9">
        <f t="shared" si="1107"/>
        <v>90.774361988197413</v>
      </c>
      <c r="AHF228" s="9">
        <f t="shared" si="1108"/>
        <v>89.701295638068217</v>
      </c>
      <c r="AHG228" s="115">
        <f t="shared" si="1565"/>
        <v>90.237828813132808</v>
      </c>
      <c r="AHH228" s="15">
        <f t="shared" si="1566"/>
        <v>6.6277542437394877E-5</v>
      </c>
      <c r="AHI228" s="11"/>
      <c r="AHJ228" s="11">
        <f t="shared" si="1767"/>
        <v>7.2854155493674093E-5</v>
      </c>
      <c r="AHK228" s="10">
        <f t="shared" si="1567"/>
        <v>90.290875121780729</v>
      </c>
      <c r="AHL228" s="9">
        <f t="shared" si="1109"/>
        <v>90.77420225323543</v>
      </c>
      <c r="AHM228" s="9">
        <f t="shared" si="1110"/>
        <v>89.788806516381726</v>
      </c>
      <c r="AHN228" s="115">
        <f t="shared" si="1568"/>
        <v>90.281504384808585</v>
      </c>
      <c r="AHO228" s="15">
        <f t="shared" si="1569"/>
        <v>6.0862599744260318E-5</v>
      </c>
      <c r="AHP228" s="11"/>
      <c r="AHQ228" s="11">
        <f t="shared" si="1768"/>
        <v>6.7435450317561256E-5</v>
      </c>
      <c r="AHR228" s="10">
        <f t="shared" si="1570"/>
        <v>90.334547878414924</v>
      </c>
      <c r="AHS228" s="9">
        <f t="shared" si="1111"/>
        <v>90.774067553051609</v>
      </c>
      <c r="AHT228" s="9">
        <f t="shared" si="1112"/>
        <v>89.877099391351237</v>
      </c>
      <c r="AHU228" s="115">
        <f t="shared" si="1571"/>
        <v>90.32558347220143</v>
      </c>
      <c r="AHV228" s="15">
        <f t="shared" si="1572"/>
        <v>5.5400903583388997E-5</v>
      </c>
      <c r="AHW228" s="11"/>
      <c r="AHX228" s="11">
        <f t="shared" si="1769"/>
        <v>6.1970271734805858E-5</v>
      </c>
      <c r="AHY228" s="10">
        <f t="shared" si="1573"/>
        <v>90.378624492016954</v>
      </c>
      <c r="AHZ228" s="9">
        <f t="shared" si="1113"/>
        <v>90.773955943622681</v>
      </c>
      <c r="AIA228" s="9">
        <f t="shared" si="1114"/>
        <v>89.966167090732199</v>
      </c>
      <c r="AIB228" s="115">
        <f t="shared" si="1574"/>
        <v>90.370061517177447</v>
      </c>
      <c r="AIC228" s="15">
        <f t="shared" si="1575"/>
        <v>4.9892776873914533E-5</v>
      </c>
      <c r="AID228" s="11"/>
      <c r="AIE228" s="11">
        <f t="shared" si="1770"/>
        <v>5.6458947288845192E-5</v>
      </c>
      <c r="AIF228" s="10">
        <f t="shared" si="1576"/>
        <v>90.423100385127896</v>
      </c>
      <c r="AIG228" s="9">
        <f t="shared" si="1115"/>
        <v>90.773865424040238</v>
      </c>
      <c r="AIH228" s="9">
        <f t="shared" si="1116"/>
        <v>90.056002354560619</v>
      </c>
      <c r="AII228" s="115">
        <f t="shared" si="1577"/>
        <v>90.414933889300428</v>
      </c>
      <c r="AIJ228" s="15">
        <f t="shared" si="1578"/>
        <v>4.4338544439442227E-5</v>
      </c>
      <c r="AIK228" s="11"/>
      <c r="AIL228" s="11">
        <f t="shared" si="1771"/>
        <v>5.0901806432159419E-5</v>
      </c>
      <c r="AIM228" s="10">
        <f t="shared" si="1579"/>
        <v>90.467970908074761</v>
      </c>
      <c r="AIN228" s="9">
        <f t="shared" si="1117"/>
        <v>90.773793936549467</v>
      </c>
      <c r="AIO228" s="9">
        <f t="shared" si="1118"/>
        <v>90.146597836895083</v>
      </c>
      <c r="AIP228" s="115">
        <f t="shared" si="1580"/>
        <v>90.460195886722275</v>
      </c>
      <c r="AIQ228" s="15">
        <f t="shared" si="1581"/>
        <v>3.8738532902841071E-5</v>
      </c>
      <c r="AIR228" s="11"/>
      <c r="AIS228" s="11">
        <f t="shared" si="1772"/>
        <v>4.529918042089158E-5</v>
      </c>
      <c r="AIT228" s="10">
        <f t="shared" si="1582"/>
        <v>90.513231339874778</v>
      </c>
      <c r="AIU228" s="9">
        <f t="shared" si="1119"/>
        <v>90.773739366602939</v>
      </c>
      <c r="AIV228" s="9">
        <f t="shared" si="1120"/>
        <v>90.237946107629895</v>
      </c>
      <c r="AIW228" s="115">
        <f t="shared" si="1583"/>
        <v>90.50584273711641</v>
      </c>
      <c r="AIX228" s="15">
        <f t="shared" si="1584"/>
        <v>3.3093070577584511E-5</v>
      </c>
      <c r="AIY228" s="11"/>
      <c r="AIZ228" s="11">
        <f t="shared" si="1773"/>
        <v>3.9651402206054903E-5</v>
      </c>
      <c r="AJA228" s="10">
        <f t="shared" si="1585"/>
        <v>90.558876889182628</v>
      </c>
      <c r="AJB228" s="9">
        <f t="shared" si="1121"/>
        <v>90.773699542929236</v>
      </c>
      <c r="AJC228" s="9">
        <f t="shared" si="1122"/>
        <v>90.330039654379149</v>
      </c>
      <c r="AJD228" s="115">
        <f t="shared" si="1586"/>
        <v>90.551869598654193</v>
      </c>
      <c r="AJE228" s="15">
        <f t="shared" si="1587"/>
        <v>2.740248735561189E-5</v>
      </c>
      <c r="AJF228" s="11"/>
      <c r="AJG228" s="11">
        <f t="shared" si="1774"/>
        <v>3.3958806321271412E-5</v>
      </c>
      <c r="AJH228" s="10">
        <f t="shared" si="1588"/>
        <v>90.604902695280572</v>
      </c>
      <c r="AJI228" s="9">
        <f t="shared" si="1123"/>
        <v>90.773672237616069</v>
      </c>
      <c r="AJJ228" s="9">
        <f t="shared" si="1124"/>
        <v>90.422870884431518</v>
      </c>
      <c r="AJK228" s="115">
        <f t="shared" si="1589"/>
        <v>90.598271561023793</v>
      </c>
      <c r="AJL228" s="15">
        <f t="shared" si="1590"/>
        <v>2.1667114591735167E-5</v>
      </c>
      <c r="AJM228" s="11"/>
      <c r="AJN228" s="11">
        <f t="shared" si="1775"/>
        <v>2.8221728767090853E-5</v>
      </c>
      <c r="AJO228" s="10">
        <f t="shared" si="1591"/>
        <v>90.6513038291111</v>
      </c>
      <c r="AJP228" s="9">
        <f t="shared" si="1125"/>
        <v>90.773655166207746</v>
      </c>
      <c r="AJQ228" s="9">
        <f t="shared" si="1126"/>
        <v>90.516432126769374</v>
      </c>
      <c r="AJR228" s="115">
        <f t="shared" si="1592"/>
        <v>90.64504364648856</v>
      </c>
      <c r="AJS228" s="15">
        <f t="shared" si="1593"/>
        <v>1.5887284984940234E-5</v>
      </c>
      <c r="AJT228" s="11"/>
      <c r="AJU228" s="11">
        <f t="shared" si="1776"/>
        <v>2.2440506892227044E-5</v>
      </c>
      <c r="AJV228" s="10">
        <f t="shared" si="1594"/>
        <v>90.698075294348854</v>
      </c>
      <c r="AJW228" s="9">
        <f t="shared" si="1127"/>
        <v>90.773645987816593</v>
      </c>
      <c r="AJX228" s="9">
        <f t="shared" si="1128"/>
        <v>90.610715634156918</v>
      </c>
      <c r="AJY228" s="115">
        <f t="shared" si="1595"/>
        <v>90.692180810986756</v>
      </c>
      <c r="AJZ228" s="15">
        <f t="shared" si="1596"/>
        <v>1.0063332456300201E-5</v>
      </c>
      <c r="AKA228" s="11"/>
      <c r="AKB228" s="11">
        <f t="shared" si="1777"/>
        <v>1.6615479271437827E-5</v>
      </c>
      <c r="AKC228" s="10">
        <f t="shared" si="1597"/>
        <v>90.745212028513947</v>
      </c>
      <c r="AKD228" s="9">
        <f t="shared" si="1129"/>
        <v>90.773642305248117</v>
      </c>
      <c r="AKE228" s="9">
        <f t="shared" si="1130"/>
        <v>90.705713585290468</v>
      </c>
      <c r="AKF228" s="115">
        <f t="shared" si="1598"/>
        <v>90.739677945269293</v>
      </c>
      <c r="AKG228" s="15">
        <f t="shared" si="1599"/>
        <v>4.1955920238938617E-6</v>
      </c>
      <c r="AKH228" s="11"/>
      <c r="AKI228" s="11">
        <f t="shared" si="1778"/>
        <v>1.0746985580434748E-5</v>
      </c>
      <c r="AKJ228" s="10">
        <f t="shared" si="1600"/>
        <v>90.792708904123117</v>
      </c>
      <c r="AKK228" s="9">
        <f t="shared" si="1131"/>
        <v>90.773641665139479</v>
      </c>
      <c r="AKL228" s="9">
        <f t="shared" si="1132"/>
        <v>90.801418087013147</v>
      </c>
      <c r="AKM228" s="115">
        <f t="shared" si="1601"/>
        <v>90.78752987607632</v>
      </c>
      <c r="AKN228" s="15">
        <f t="shared" si="1602"/>
        <v>-1.7156003254321322E-6</v>
      </c>
      <c r="AKO228" s="11"/>
      <c r="AKP228" s="11">
        <f t="shared" si="1779"/>
        <v>4.835366467666293E-6</v>
      </c>
      <c r="AKQ228" s="10">
        <f t="shared" si="1603"/>
        <v>90.840560729879684</v>
      </c>
      <c r="AKR228" s="9">
        <f t="shared" si="1133"/>
        <v>90.773641772167977</v>
      </c>
      <c r="AKS228" s="9">
        <f t="shared" si="1134"/>
        <v>90.89782108551357</v>
      </c>
      <c r="AKT228" s="115">
        <f t="shared" si="1604"/>
        <v>90.835731428840774</v>
      </c>
      <c r="AKU228" s="15">
        <f t="shared" si="1605"/>
        <v>-7.6698889207718237E-6</v>
      </c>
      <c r="AKV228" s="11"/>
      <c r="AKW228" s="11">
        <f t="shared" si="1780"/>
        <v>-1.1190365765197764E-6</v>
      </c>
      <c r="AKX228" s="10">
        <f t="shared" si="1606"/>
        <v>90.888762251897944</v>
      </c>
      <c r="AKY228" s="9">
        <f t="shared" si="1135"/>
        <v>90.773643911338169</v>
      </c>
      <c r="AKZ228" s="9">
        <f t="shared" si="1136"/>
        <v>90.994911115532034</v>
      </c>
      <c r="ALA228" s="115">
        <f t="shared" si="1607"/>
        <v>90.884277513435109</v>
      </c>
      <c r="ALB228" s="15">
        <f t="shared" si="1608"/>
        <v>-1.3666486246817519E-5</v>
      </c>
      <c r="ALC228" s="11"/>
      <c r="ALD228" s="11">
        <f t="shared" si="1781"/>
        <v>-7.1158741295569525E-6</v>
      </c>
      <c r="ALE228" s="10">
        <f t="shared" si="1609"/>
        <v>90.937308187555374</v>
      </c>
      <c r="ALF228" s="9">
        <f t="shared" si="1137"/>
        <v>90.773650703076214</v>
      </c>
      <c r="ALG228" s="9">
        <f t="shared" si="1138"/>
        <v>91.092675145773185</v>
      </c>
      <c r="ALH228" s="115">
        <f t="shared" si="1610"/>
        <v>90.933162924424693</v>
      </c>
      <c r="ALI228" s="15">
        <f t="shared" si="1611"/>
        <v>-1.9704425580829942E-5</v>
      </c>
      <c r="ALJ228" s="11"/>
      <c r="ALK228" s="11">
        <f t="shared" si="1782"/>
        <v>-1.315439413985283E-5</v>
      </c>
      <c r="ALL228" s="10">
        <f t="shared" si="1612"/>
        <v>90.986193348822113</v>
      </c>
      <c r="ALM228" s="9">
        <f t="shared" si="1139"/>
        <v>90.77366482177743</v>
      </c>
      <c r="ALN228" s="9">
        <f t="shared" si="1140"/>
        <v>91.191099863716161</v>
      </c>
      <c r="ALO228" s="115">
        <f t="shared" si="1613"/>
        <v>90.982382342746803</v>
      </c>
      <c r="ALP228" s="15">
        <f t="shared" si="1614"/>
        <v>-2.57827194969067E-5</v>
      </c>
      <c r="ALQ228" s="12"/>
      <c r="ALR228" s="11">
        <f t="shared" si="1783"/>
        <v>-1.9233613671855072E-5</v>
      </c>
      <c r="ALS228" s="10">
        <f t="shared" si="1615"/>
        <v>91.035412433826252</v>
      </c>
      <c r="ALT228" s="9">
        <f t="shared" si="1141"/>
        <v>90.773688994448207</v>
      </c>
      <c r="ALU228" s="9">
        <f t="shared" si="1142"/>
        <v>91.290171678531394</v>
      </c>
      <c r="ALV228" s="115">
        <f t="shared" si="1616"/>
        <v>91.031930336489808</v>
      </c>
      <c r="ALW228" s="15">
        <f t="shared" si="1617"/>
        <v>-3.1900360129997644E-5</v>
      </c>
      <c r="ALX228" s="12"/>
      <c r="ALY228" s="11">
        <f t="shared" si="1784"/>
        <v>-2.5352529206391295E-5</v>
      </c>
      <c r="ALZ228" s="10">
        <f t="shared" si="1618"/>
        <v>91.084960027607778</v>
      </c>
      <c r="AMA228" s="9">
        <f t="shared" si="1143"/>
        <v>90.773725999273793</v>
      </c>
      <c r="AMB228" s="9">
        <f t="shared" si="1144"/>
        <v>91.389876700516666</v>
      </c>
      <c r="AMC228" s="115">
        <f t="shared" si="1619"/>
        <v>91.08180134989523</v>
      </c>
      <c r="AMD228" s="15">
        <f t="shared" si="1620"/>
        <v>-3.8056317994258105E-5</v>
      </c>
      <c r="AME228" s="12"/>
      <c r="AMF228" s="11">
        <f t="shared" si="1785"/>
        <v>-3.1510115452771111E-5</v>
      </c>
      <c r="AMG228" s="10">
        <f t="shared" si="1621"/>
        <v>91.134830591093319</v>
      </c>
      <c r="AMH228" s="9">
        <f t="shared" si="1145"/>
        <v>90.773778664108377</v>
      </c>
      <c r="AMI228" s="9">
        <f t="shared" si="1146"/>
        <v>91.490200761082605</v>
      </c>
      <c r="AMJ228" s="115">
        <f t="shared" si="1622"/>
        <v>91.131989712595498</v>
      </c>
      <c r="AMK228" s="15">
        <f t="shared" si="1623"/>
        <v>-4.4249543310700448E-5</v>
      </c>
      <c r="AML228" s="12"/>
      <c r="AMM228" s="11">
        <f t="shared" si="1786"/>
        <v>-3.7705326670428771E-5</v>
      </c>
      <c r="AMN228" s="10">
        <f t="shared" si="1624"/>
        <v>91.18501847030862</v>
      </c>
      <c r="AMO228" s="9">
        <f t="shared" si="1147"/>
        <v>90.773849864892327</v>
      </c>
      <c r="AMP228" s="9">
        <f t="shared" si="1148"/>
        <v>91.591129416879255</v>
      </c>
      <c r="AMQ228" s="115">
        <f t="shared" si="1625"/>
        <v>91.182489640885791</v>
      </c>
      <c r="AMR228" s="15">
        <f t="shared" si="1626"/>
        <v>-5.0478966359821388E-5</v>
      </c>
      <c r="AMS228" s="12"/>
      <c r="AMT228" s="11">
        <f t="shared" si="1787"/>
        <v>-4.3937097015634583E-5</v>
      </c>
      <c r="AMU228" s="10">
        <f t="shared" si="1627"/>
        <v>91.235517897624703</v>
      </c>
      <c r="AMV228" s="9">
        <f t="shared" si="1149"/>
        <v>90.773942523996396</v>
      </c>
      <c r="AMW228" s="9">
        <f t="shared" si="1150"/>
        <v>91.692647952698408</v>
      </c>
      <c r="AMX228" s="115">
        <f t="shared" si="1628"/>
        <v>91.233295238347409</v>
      </c>
      <c r="AMY228" s="15">
        <f t="shared" si="1629"/>
        <v>-5.6743497763145543E-5</v>
      </c>
      <c r="AMZ228" s="12"/>
      <c r="ANA228" s="11">
        <f t="shared" si="1788"/>
        <v>-5.020434081718402E-5</v>
      </c>
      <c r="ANB228" s="10">
        <f t="shared" si="1630"/>
        <v>91.286322992355394</v>
      </c>
      <c r="ANC228" s="9">
        <f t="shared" si="1151"/>
        <v>90.774059608493687</v>
      </c>
      <c r="AND228" s="9">
        <f t="shared" si="1152"/>
        <v>91.794741384764905</v>
      </c>
      <c r="ANE228" s="115">
        <f t="shared" si="1631"/>
        <v>91.284400496629303</v>
      </c>
      <c r="ANF228" s="15">
        <f t="shared" si="1632"/>
        <v>-6.3042028793230262E-5</v>
      </c>
      <c r="ANG228" s="12"/>
      <c r="ANH228" s="11">
        <f t="shared" si="1789"/>
        <v>-5.6505952880679765E-5</v>
      </c>
      <c r="ANI228" s="10">
        <f t="shared" si="1633"/>
        <v>91.337427761513283</v>
      </c>
      <c r="ANJ228" s="9">
        <f t="shared" si="1153"/>
        <v>90.774204128360211</v>
      </c>
      <c r="ANK228" s="9">
        <f t="shared" si="1154"/>
        <v>91.897394464413622</v>
      </c>
      <c r="ANL228" s="115">
        <f t="shared" si="1634"/>
        <v>91.335799296386909</v>
      </c>
      <c r="ANM228" s="15">
        <f t="shared" si="1635"/>
        <v>-6.9373431711922695E-5</v>
      </c>
      <c r="ANN228" s="12"/>
      <c r="ANO228" s="11">
        <f t="shared" si="1790"/>
        <v>-6.2840808821155533E-5</v>
      </c>
      <c r="ANP228" s="10">
        <f t="shared" si="1636"/>
        <v>91.388826100723008</v>
      </c>
      <c r="ANQ228" s="9">
        <f t="shared" si="1155"/>
        <v>90.774379134605226</v>
      </c>
      <c r="ANR228" s="9">
        <f t="shared" si="1156"/>
        <v>92.000591682151438</v>
      </c>
      <c r="ANS228" s="115">
        <f t="shared" si="1637"/>
        <v>91.387485408378325</v>
      </c>
      <c r="ANT228" s="15">
        <f t="shared" si="1638"/>
        <v>-7.5736560136727103E-5</v>
      </c>
      <c r="ANU228" s="12"/>
      <c r="ANV228" s="11">
        <f t="shared" si="1791"/>
        <v>-6.9207765423938211E-5</v>
      </c>
      <c r="ANW228" s="10">
        <f t="shared" si="1639"/>
        <v>91.440511795292124</v>
      </c>
      <c r="ANX228" s="9">
        <f t="shared" si="1157"/>
        <v>90.774587717332651</v>
      </c>
      <c r="ANY228" s="9">
        <f t="shared" si="1158"/>
        <v>92.104317272102762</v>
      </c>
      <c r="ANZ228" s="115">
        <f t="shared" si="1640"/>
        <v>91.439452494717699</v>
      </c>
      <c r="AOA228" s="15">
        <f t="shared" si="1641"/>
        <v>-8.2130249435108325E-5</v>
      </c>
      <c r="AOB228" s="12"/>
      <c r="AOC228" s="11">
        <f t="shared" si="1792"/>
        <v>-7.5605661033607821E-5</v>
      </c>
      <c r="AOD228" s="10">
        <f t="shared" si="1642"/>
        <v>91.49247852143958</v>
      </c>
      <c r="AOE228" s="9">
        <f t="shared" si="1159"/>
        <v>90.774833003734997</v>
      </c>
      <c r="AOF228" s="9">
        <f t="shared" si="1160"/>
        <v>92.208555215232479</v>
      </c>
      <c r="AOG228" s="115">
        <f t="shared" si="1643"/>
        <v>91.491694109483745</v>
      </c>
      <c r="AOH228" s="15">
        <f t="shared" si="1644"/>
        <v>-8.8553317047467738E-5</v>
      </c>
      <c r="AOI228" s="12"/>
      <c r="AOJ228" s="11">
        <f t="shared" si="1875"/>
        <v>-8.2033315871715779E-5</v>
      </c>
      <c r="AOK228" s="10">
        <f t="shared" si="1876"/>
        <v>91.544719846879161</v>
      </c>
      <c r="AOL228" s="9">
        <f t="shared" si="1161"/>
        <v>90.775118156020767</v>
      </c>
      <c r="AOM228" s="9">
        <f t="shared" si="1162"/>
        <v>92.313289226753653</v>
      </c>
      <c r="AON228" s="115">
        <f t="shared" si="1646"/>
        <v>91.54420369138721</v>
      </c>
      <c r="AOO228" s="15">
        <f t="shared" si="1877"/>
        <v>-9.500456183738914E-5</v>
      </c>
      <c r="AOP228" s="12"/>
      <c r="AOQ228" s="11">
        <f t="shared" si="1794"/>
        <v>-8.8489531381546823E-5</v>
      </c>
      <c r="AOR228" s="10">
        <f t="shared" si="1648"/>
        <v>91.597229223459124</v>
      </c>
      <c r="AOS228" s="9">
        <f t="shared" si="1163"/>
        <v>90.775446369269901</v>
      </c>
      <c r="AOT228" s="9">
        <f t="shared" si="1164"/>
        <v>92.41850278398806</v>
      </c>
      <c r="AOU228" s="115">
        <f t="shared" si="1649"/>
        <v>91.59697457662898</v>
      </c>
      <c r="AOV228" s="15">
        <f t="shared" si="1650"/>
        <v>-1.0148276594490558E-4</v>
      </c>
      <c r="AOW228" s="12"/>
      <c r="AOX228" s="11">
        <f t="shared" si="1878"/>
        <v>-9.4973092076888296E-5</v>
      </c>
      <c r="AOY228" s="10">
        <f t="shared" si="1879"/>
        <v>91.649999999999991</v>
      </c>
      <c r="AOZ228" s="9">
        <f t="shared" si="1165"/>
        <v>90.775820869234408</v>
      </c>
      <c r="APA228" s="9"/>
      <c r="APB228" s="97">
        <f t="shared" si="1652"/>
        <v>91.649999999999991</v>
      </c>
      <c r="APC228" s="15">
        <f t="shared" si="1880"/>
        <v>-1.0798669519405658E-4</v>
      </c>
      <c r="APD228" s="11"/>
      <c r="APE228" s="11"/>
    </row>
    <row r="229" spans="1:1097" x14ac:dyDescent="0.2">
      <c r="A229" s="183"/>
      <c r="B229" s="183"/>
      <c r="C229" s="1">
        <f t="shared" si="1654"/>
        <v>180</v>
      </c>
      <c r="D229" s="1">
        <f t="shared" si="1655"/>
        <v>6024.5844021139956</v>
      </c>
      <c r="E229" s="1">
        <f t="shared" si="1656"/>
        <v>-16317921.817764627</v>
      </c>
      <c r="F229" s="2">
        <f t="shared" si="1657"/>
        <v>113.16</v>
      </c>
      <c r="G229" s="8">
        <f t="shared" si="1658"/>
        <v>1.9810000000000001E-3</v>
      </c>
      <c r="H229" s="6">
        <f t="shared" si="1659"/>
        <v>0.14400020254000001</v>
      </c>
      <c r="I229" s="2">
        <f t="shared" si="1660"/>
        <v>3500</v>
      </c>
      <c r="J229" s="3">
        <f t="shared" si="1818"/>
        <v>58.333333333333336</v>
      </c>
      <c r="K229" s="3">
        <f t="shared" si="1819"/>
        <v>366.52</v>
      </c>
      <c r="L229" s="1">
        <f t="shared" si="1661"/>
        <v>0.82</v>
      </c>
      <c r="M229" s="1">
        <f t="shared" si="1662"/>
        <v>0.66</v>
      </c>
      <c r="N229" s="1">
        <f t="shared" si="1820"/>
        <v>0.54120000000000001</v>
      </c>
      <c r="O229" s="3">
        <f t="shared" si="1167"/>
        <v>7.5227878787878781</v>
      </c>
      <c r="P229" s="40">
        <f t="shared" si="1821"/>
        <v>570.9796</v>
      </c>
      <c r="Q229" s="1">
        <f t="shared" si="1663"/>
        <v>21.51</v>
      </c>
      <c r="R229" s="1">
        <f t="shared" si="1664"/>
        <v>151</v>
      </c>
      <c r="S229" s="2">
        <f t="shared" si="1665"/>
        <v>12587.54</v>
      </c>
      <c r="T229" s="1">
        <f t="shared" si="1881"/>
        <v>83.916933333333333</v>
      </c>
      <c r="U229" s="7">
        <f t="shared" si="1666"/>
        <v>9.1849501318337995E-2</v>
      </c>
      <c r="V229" s="7">
        <f t="shared" si="1822"/>
        <v>6.6258942829124593E-3</v>
      </c>
      <c r="W229" s="159">
        <f t="shared" si="1667"/>
        <v>3.4283282369456214E-2</v>
      </c>
      <c r="X229" s="40">
        <f t="shared" si="1823"/>
        <v>8095.2484858865882</v>
      </c>
      <c r="Y229" s="1">
        <f t="shared" si="1668"/>
        <v>0</v>
      </c>
      <c r="Z229" s="1">
        <f t="shared" si="1669"/>
        <v>113.16</v>
      </c>
      <c r="AA229" s="1">
        <f t="shared" si="1670"/>
        <v>91.649999999999991</v>
      </c>
      <c r="AB229" s="6">
        <f t="shared" si="1882"/>
        <v>0.2895550479995273</v>
      </c>
      <c r="AC229" s="1">
        <f t="shared" si="1671"/>
        <v>526.19133708825245</v>
      </c>
      <c r="AD229" s="40">
        <f t="shared" si="1824"/>
        <v>36363.626619283568</v>
      </c>
      <c r="AE229" s="1">
        <f t="shared" si="1825"/>
        <v>0.15947988387208822</v>
      </c>
      <c r="AF229" s="2">
        <f t="shared" si="1801"/>
        <v>44</v>
      </c>
      <c r="AG229" s="10">
        <f t="shared" si="1826"/>
        <v>7.0171148903718823</v>
      </c>
      <c r="AH229" s="12">
        <f t="shared" si="1827"/>
        <v>0.32983259582859675</v>
      </c>
      <c r="AI229" s="43">
        <f t="shared" si="1828"/>
        <v>-1.7537913480737797E-5</v>
      </c>
      <c r="AJ229" s="93">
        <f t="shared" si="1883"/>
        <v>4.4195074614941468E-6</v>
      </c>
      <c r="AK229" s="43">
        <f t="shared" si="1829"/>
        <v>0</v>
      </c>
      <c r="AL229" s="43">
        <f t="shared" si="1884"/>
        <v>3.7432120596994026E-4</v>
      </c>
      <c r="AM229" s="43"/>
      <c r="AN229" s="43">
        <f t="shared" si="1830"/>
        <v>0</v>
      </c>
      <c r="AO229" s="10">
        <f t="shared" si="1831"/>
        <v>91.837063452496338</v>
      </c>
      <c r="AP229" s="9"/>
      <c r="AQ229" s="9">
        <f t="shared" si="1832"/>
        <v>91.699294658474386</v>
      </c>
      <c r="AR229" s="104">
        <f t="shared" si="1171"/>
        <v>91.699294658474386</v>
      </c>
      <c r="AS229" s="15">
        <f t="shared" si="1833"/>
        <v>0</v>
      </c>
      <c r="AT229" s="49"/>
      <c r="AU229" s="11">
        <f t="shared" si="1834"/>
        <v>8.5094007521050266E-6</v>
      </c>
      <c r="AV229" s="10">
        <f t="shared" si="1835"/>
        <v>91.768177738942057</v>
      </c>
      <c r="AW229" s="9">
        <f t="shared" si="1836"/>
        <v>91.699294658474386</v>
      </c>
      <c r="AX229" s="9">
        <f t="shared" si="1837"/>
        <v>91.561702858951762</v>
      </c>
      <c r="AY229" s="97">
        <f t="shared" si="1175"/>
        <v>91.630498758713074</v>
      </c>
      <c r="AZ229" s="15">
        <f t="shared" si="1176"/>
        <v>8.498306121331838E-6</v>
      </c>
      <c r="BA229" s="49"/>
      <c r="BB229" s="11">
        <f t="shared" si="1838"/>
        <v>1.7008031313560998E-5</v>
      </c>
      <c r="BC229" s="10">
        <f t="shared" si="1839"/>
        <v>91.699376579670712</v>
      </c>
      <c r="BD229" s="9">
        <f t="shared" si="1840"/>
        <v>91.699292032249389</v>
      </c>
      <c r="BE229" s="9">
        <f t="shared" si="1841"/>
        <v>91.424287096136766</v>
      </c>
      <c r="BF229" s="97">
        <f t="shared" si="1179"/>
        <v>91.561789564193077</v>
      </c>
      <c r="BG229" s="15">
        <f t="shared" si="1842"/>
        <v>1.6985577193341988E-5</v>
      </c>
      <c r="BH229" s="49"/>
      <c r="BI229" s="11">
        <f t="shared" si="1843"/>
        <v>2.5495625137887272E-5</v>
      </c>
      <c r="BJ229" s="10">
        <f t="shared" si="1844"/>
        <v>91.630656879595449</v>
      </c>
      <c r="BK229" s="9">
        <f t="shared" si="1845"/>
        <v>91.699281540985567</v>
      </c>
      <c r="BL229" s="9">
        <f t="shared" si="1846"/>
        <v>91.287046390822539</v>
      </c>
      <c r="BM229" s="97">
        <f t="shared" si="1184"/>
        <v>91.493163965904046</v>
      </c>
      <c r="BN229" s="15">
        <f t="shared" si="1847"/>
        <v>2.5461550122997495E-5</v>
      </c>
      <c r="BO229" s="49"/>
      <c r="BP229" s="11">
        <f t="shared" si="1848"/>
        <v>3.3971918226662034E-5</v>
      </c>
      <c r="BQ229" s="10">
        <f t="shared" si="1849"/>
        <v>91.562015543467083</v>
      </c>
      <c r="BR229" s="9">
        <f t="shared" si="1850"/>
        <v>91.699257966790626</v>
      </c>
      <c r="BS229" s="9">
        <f t="shared" si="1851"/>
        <v>91.149979742717605</v>
      </c>
      <c r="BT229" s="97">
        <f t="shared" si="1189"/>
        <v>91.424618854754115</v>
      </c>
      <c r="BU229" s="15">
        <f t="shared" si="1852"/>
        <v>3.3925964411756039E-5</v>
      </c>
      <c r="BV229" s="12"/>
      <c r="BW229" s="11">
        <f t="shared" si="1853"/>
        <v>4.2436649148368866E-5</v>
      </c>
      <c r="BX229" s="10">
        <f t="shared" si="1854"/>
        <v>91.493449476347195</v>
      </c>
      <c r="BY229" s="9">
        <f t="shared" si="1855"/>
        <v>91.699216113308708</v>
      </c>
      <c r="BZ229" s="9">
        <f t="shared" si="1856"/>
        <v>91.013086130781261</v>
      </c>
      <c r="CA229" s="97">
        <f t="shared" si="1194"/>
        <v>91.356151122044992</v>
      </c>
      <c r="CB229" s="15">
        <f t="shared" si="1857"/>
        <v>4.2378562172837876E-5</v>
      </c>
      <c r="CC229" s="12"/>
      <c r="CD229" s="11">
        <f t="shared" si="1858"/>
        <v>5.0889559056337519E-5</v>
      </c>
      <c r="CE229" s="10">
        <f t="shared" si="1859"/>
        <v>91.424955584078532</v>
      </c>
      <c r="CF229" s="9">
        <f t="shared" si="1860"/>
        <v>91.699150806325051</v>
      </c>
      <c r="CG229" s="9">
        <f t="shared" si="1861"/>
        <v>90.876364513563843</v>
      </c>
      <c r="CH229" s="97">
        <f t="shared" si="1199"/>
        <v>91.287757659944447</v>
      </c>
      <c r="CI229" s="15">
        <f t="shared" si="1862"/>
        <v>5.0819088147551577E-5</v>
      </c>
      <c r="CJ229" s="12"/>
      <c r="CK229" s="11">
        <f t="shared" si="1863"/>
        <v>5.9330391705747241E-5</v>
      </c>
      <c r="CL229" s="10">
        <f t="shared" si="1864"/>
        <v>91.356530773752795</v>
      </c>
      <c r="CM229" s="9">
        <f t="shared" si="1865"/>
        <v>91.699056894360396</v>
      </c>
      <c r="CN229" s="9">
        <f t="shared" si="1866"/>
        <v>90.739813829549945</v>
      </c>
      <c r="CO229" s="97">
        <f t="shared" si="1204"/>
        <v>91.219435361955163</v>
      </c>
      <c r="CP229" s="15">
        <f t="shared" si="1867"/>
        <v>5.9247289720805239E-5</v>
      </c>
      <c r="CQ229" s="12"/>
      <c r="CR229" s="11">
        <f t="shared" si="1868"/>
        <v>6.7758893469838436E-5</v>
      </c>
      <c r="CS229" s="10">
        <f t="shared" si="1869"/>
        <v>91.288171954174686</v>
      </c>
      <c r="CT229" s="9">
        <f t="shared" si="1870"/>
        <v>91.698929249254988</v>
      </c>
      <c r="CU229" s="9">
        <f t="shared" si="882"/>
        <v>90.603432997505848</v>
      </c>
      <c r="CV229" s="97">
        <f t="shared" si="1208"/>
        <v>91.151181123380411</v>
      </c>
      <c r="CW229" s="15">
        <f t="shared" si="1871"/>
        <v>6.7662916935722422E-5</v>
      </c>
      <c r="CX229" s="12"/>
      <c r="CY229" s="11">
        <f t="shared" si="1210"/>
        <v>7.6174813355216734E-5</v>
      </c>
      <c r="CZ229" s="10">
        <f t="shared" si="1211"/>
        <v>91.219876036322916</v>
      </c>
      <c r="DA229" s="9">
        <f t="shared" si="883"/>
        <v>91.698762766742206</v>
      </c>
      <c r="DB229" s="9">
        <f t="shared" si="884"/>
        <v>90.467220916830385</v>
      </c>
      <c r="DC229" s="97">
        <f t="shared" si="1212"/>
        <v>91.082991841786296</v>
      </c>
      <c r="DD229" s="15">
        <f t="shared" si="1213"/>
        <v>7.6065722507401385E-5</v>
      </c>
      <c r="DE229" s="12"/>
      <c r="DF229" s="11">
        <f t="shared" si="1214"/>
        <v>8.4577903016314407E-5</v>
      </c>
      <c r="DG229" s="10">
        <f t="shared" si="1215"/>
        <v>91.151639933807701</v>
      </c>
      <c r="DH229" s="9">
        <f t="shared" si="885"/>
        <v>91.698552367011658</v>
      </c>
      <c r="DI229" s="9">
        <f t="shared" si="886"/>
        <v>90.331176467910169</v>
      </c>
      <c r="DJ229" s="97">
        <f t="shared" si="1216"/>
        <v>91.014864417460913</v>
      </c>
      <c r="DK229" s="15">
        <f t="shared" si="1217"/>
        <v>8.4455461835754552E-5</v>
      </c>
      <c r="DL229" s="12"/>
      <c r="DM229" s="11">
        <f t="shared" si="1218"/>
        <v>9.2967916768944307E-5</v>
      </c>
      <c r="DN229" s="10">
        <f t="shared" si="1219"/>
        <v>91.08346056332519</v>
      </c>
      <c r="DO229" s="9">
        <f t="shared" si="887"/>
        <v>91.698292995261752</v>
      </c>
      <c r="DP229" s="9">
        <f t="shared" si="888"/>
        <v>90.195298512475432</v>
      </c>
      <c r="DQ229" s="97">
        <f t="shared" si="1220"/>
        <v>90.946795753868599</v>
      </c>
      <c r="DR229" s="15">
        <f t="shared" si="1221"/>
        <v>9.2831893017654473E-5</v>
      </c>
      <c r="DS229" s="12"/>
      <c r="DT229" s="11">
        <f t="shared" si="1222"/>
        <v>1.013446116031638E-4</v>
      </c>
      <c r="DU229" s="10">
        <f t="shared" si="1223"/>
        <v>91.015334845106935</v>
      </c>
      <c r="DV229" s="9">
        <f t="shared" si="889"/>
        <v>91.697979622241675</v>
      </c>
      <c r="DW229" s="9">
        <f t="shared" si="890"/>
        <v>90.059585893962449</v>
      </c>
      <c r="DX229" s="97">
        <f t="shared" si="1224"/>
        <v>90.878782758102062</v>
      </c>
      <c r="DY229" s="15">
        <f t="shared" si="1225"/>
        <v>1.011947768580318E-4</v>
      </c>
      <c r="DZ229" s="12"/>
      <c r="EA229" s="11">
        <f t="shared" si="1226"/>
        <v>1.0970774719508896E-4</v>
      </c>
      <c r="EB229" s="10">
        <f t="shared" si="1227"/>
        <v>90.947259703367365</v>
      </c>
      <c r="EC229" s="9">
        <f t="shared" si="891"/>
        <v>91.697607244782787</v>
      </c>
      <c r="ED229" s="9">
        <f t="shared" si="892"/>
        <v>89.924037437875569</v>
      </c>
      <c r="EE229" s="97">
        <f t="shared" si="1228"/>
        <v>90.810822341329185</v>
      </c>
      <c r="EF229" s="15">
        <f t="shared" si="1229"/>
        <v>1.0954387688032554E-4</v>
      </c>
      <c r="EG229" s="12"/>
      <c r="EH229" s="11">
        <f t="shared" si="1230"/>
        <v>1.1805708591808397E-4</v>
      </c>
      <c r="EI229" s="10">
        <f t="shared" si="1231"/>
        <v>90.879232066745729</v>
      </c>
      <c r="EJ229" s="9">
        <f t="shared" si="893"/>
        <v>91.697170886319284</v>
      </c>
      <c r="EK229" s="9">
        <f t="shared" si="894"/>
        <v>89.788651952153756</v>
      </c>
      <c r="EL229" s="97">
        <f t="shared" si="1232"/>
        <v>90.74291141923652</v>
      </c>
      <c r="EM229" s="15">
        <f t="shared" si="1233"/>
        <v>1.1787895933601523E-4</v>
      </c>
      <c r="EN229" s="12"/>
      <c r="EO229" s="11">
        <f t="shared" si="1234"/>
        <v>1.2639239285300755E-4</v>
      </c>
      <c r="EP229" s="10">
        <f t="shared" si="1235"/>
        <v>90.811248868744997</v>
      </c>
      <c r="EQ229" s="9">
        <f t="shared" si="895"/>
        <v>91.696665597398166</v>
      </c>
      <c r="ER229" s="9">
        <f t="shared" si="896"/>
        <v>89.653428227539592</v>
      </c>
      <c r="ES229" s="97">
        <f t="shared" si="1236"/>
        <v>90.675046912468872</v>
      </c>
      <c r="ET229" s="15">
        <f t="shared" si="1237"/>
        <v>1.2619979321331563E-4</v>
      </c>
      <c r="EU229" s="12"/>
      <c r="EV229" s="11">
        <f t="shared" si="1238"/>
        <v>1.3471343579766448E-4</v>
      </c>
      <c r="EW229" s="10">
        <f t="shared" si="1239"/>
        <v>90.743307048166614</v>
      </c>
      <c r="EX229" s="9">
        <f t="shared" si="897"/>
        <v>91.696086456178548</v>
      </c>
      <c r="EY229" s="9">
        <f t="shared" si="898"/>
        <v>89.518365037949394</v>
      </c>
      <c r="EZ229" s="97">
        <f t="shared" si="1240"/>
        <v>90.607225747063978</v>
      </c>
      <c r="FA229" s="15">
        <f t="shared" si="1241"/>
        <v>1.3450615024516058E-4</v>
      </c>
      <c r="FB229" s="12"/>
      <c r="FC229" s="11">
        <f t="shared" si="1242"/>
        <v>1.4301998527551786E-4</v>
      </c>
      <c r="FD229" s="10">
        <f t="shared" si="1243"/>
        <v>90.675403549540476</v>
      </c>
      <c r="FE229" s="9">
        <f t="shared" si="899"/>
        <v>91.695428568920164</v>
      </c>
      <c r="FF229" s="9">
        <f t="shared" si="900"/>
        <v>89.383461140846762</v>
      </c>
      <c r="FG229" s="97">
        <f t="shared" si="1244"/>
        <v>90.53944485488347</v>
      </c>
      <c r="FH229" s="15">
        <f t="shared" si="1245"/>
        <v>1.4279780491631083E-4</v>
      </c>
      <c r="FI229" s="12"/>
      <c r="FJ229" s="11">
        <f t="shared" si="1246"/>
        <v>1.5131181454353603E-4</v>
      </c>
      <c r="FK229" s="10">
        <f t="shared" si="1247"/>
        <v>90.607535323551247</v>
      </c>
      <c r="FL229" s="9">
        <f t="shared" si="901"/>
        <v>91.694687070461086</v>
      </c>
      <c r="FM229" s="9">
        <f t="shared" si="902"/>
        <v>89.248715277617336</v>
      </c>
      <c r="FN229" s="97">
        <f t="shared" si="1248"/>
        <v>90.471701174039211</v>
      </c>
      <c r="FO229" s="15">
        <f t="shared" si="1249"/>
        <v>1.5107453446970182E-4</v>
      </c>
      <c r="FP229" s="12"/>
      <c r="FQ229" s="11">
        <f t="shared" si="1250"/>
        <v>1.5958869959929855E-4</v>
      </c>
      <c r="FR229" s="10">
        <f t="shared" si="1251"/>
        <v>90.5396993274599</v>
      </c>
      <c r="FS229" s="9">
        <f t="shared" si="903"/>
        <v>91.693857124684754</v>
      </c>
      <c r="FT229" s="9">
        <f t="shared" si="904"/>
        <v>89.11412617394555</v>
      </c>
      <c r="FU229" s="97">
        <f t="shared" si="1252"/>
        <v>90.403991649315145</v>
      </c>
      <c r="FV229" s="15">
        <f t="shared" si="1253"/>
        <v>1.5933611891202421E-4</v>
      </c>
      <c r="FW229" s="12"/>
      <c r="FX229" s="11">
        <f t="shared" si="1254"/>
        <v>1.6785041918731955E-4</v>
      </c>
      <c r="FY229" s="10">
        <f t="shared" si="1255"/>
        <v>90.471892525520886</v>
      </c>
      <c r="FZ229" s="9">
        <f t="shared" si="905"/>
        <v>91.692933924976145</v>
      </c>
      <c r="GA229" s="9">
        <f t="shared" si="906"/>
        <v>88.979692540193312</v>
      </c>
      <c r="GB229" s="97">
        <f t="shared" si="1256"/>
        <v>90.336313232584729</v>
      </c>
      <c r="GC229" s="15">
        <f t="shared" si="1257"/>
        <v>1.6758234101850922E-4</v>
      </c>
      <c r="GD229" s="12"/>
      <c r="GE229" s="11">
        <f t="shared" si="1258"/>
        <v>1.7609675480458075E-4</v>
      </c>
      <c r="GF229" s="10">
        <f t="shared" si="1259"/>
        <v>90.404111889394898</v>
      </c>
      <c r="GG229" s="9">
        <f t="shared" si="907"/>
        <v>91.691912694667209</v>
      </c>
      <c r="GH229" s="9">
        <f t="shared" si="908"/>
        <v>88.845413071779575</v>
      </c>
      <c r="GI229" s="97">
        <f t="shared" si="1260"/>
        <v>90.268662883223385</v>
      </c>
      <c r="GJ229" s="15">
        <f t="shared" si="1261"/>
        <v>1.7581298633700316E-4</v>
      </c>
      <c r="GK229" s="12"/>
      <c r="GL229" s="11">
        <f t="shared" si="1872"/>
        <v>1.8432749070535731E-4</v>
      </c>
      <c r="GM229" s="10">
        <f t="shared" si="1873"/>
        <v>90.336354398556665</v>
      </c>
      <c r="GN229" s="9">
        <f t="shared" si="909"/>
        <v>91.69078868747151</v>
      </c>
      <c r="GO229" s="9">
        <f t="shared" si="1885"/>
        <v>88.711286449561072</v>
      </c>
      <c r="GP229" s="115">
        <f t="shared" si="1264"/>
        <v>90.201037568516284</v>
      </c>
      <c r="GQ229" s="15">
        <f t="shared" si="1874"/>
        <v>1.8402784319128523E-4</v>
      </c>
      <c r="GR229" s="12"/>
      <c r="GS229" s="11">
        <f t="shared" si="1266"/>
        <v>1.925424139052922E-4</v>
      </c>
      <c r="GT229" s="10">
        <f t="shared" si="1267"/>
        <v>90.26861704069799</v>
      </c>
      <c r="GU229" s="9">
        <f t="shared" si="911"/>
        <v>91.689557187908079</v>
      </c>
      <c r="GV229" s="9">
        <f t="shared" si="1886"/>
        <v>88.577311340214862</v>
      </c>
      <c r="GW229" s="115">
        <f t="shared" si="1268"/>
        <v>90.133434264061464</v>
      </c>
      <c r="GX229" s="15">
        <f t="shared" si="1269"/>
        <v>1.9222670268362855E-4</v>
      </c>
      <c r="GY229" s="12"/>
      <c r="GZ229" s="11">
        <f t="shared" si="1270"/>
        <v>2.007413141847035E-4</v>
      </c>
      <c r="HA229" s="10">
        <f t="shared" si="1271"/>
        <v>90.200896812126302</v>
      </c>
      <c r="HB229" s="9">
        <f t="shared" si="913"/>
        <v>91.688213511714522</v>
      </c>
      <c r="HC229" s="9">
        <f t="shared" si="914"/>
        <v>88.443486396622092</v>
      </c>
      <c r="HD229" s="97">
        <f t="shared" si="1272"/>
        <v>90.0658499541683</v>
      </c>
      <c r="HE229" s="15">
        <f t="shared" si="1273"/>
        <v>2.0040935869660855E-4</v>
      </c>
      <c r="HF229" s="12"/>
      <c r="HG229" s="11">
        <f t="shared" si="1274"/>
        <v>2.0892398409115437E-4</v>
      </c>
      <c r="HH229" s="10">
        <f t="shared" si="1275"/>
        <v>90.133190718158431</v>
      </c>
      <c r="HI229" s="9">
        <f t="shared" si="915"/>
        <v>91.686753006249418</v>
      </c>
      <c r="HJ229" s="9">
        <f t="shared" si="916"/>
        <v>88.309810258250522</v>
      </c>
      <c r="HK229" s="97">
        <f t="shared" si="1276"/>
        <v>89.99828163224997</v>
      </c>
      <c r="HL229" s="15">
        <f t="shared" si="1277"/>
        <v>2.085756078943298E-4</v>
      </c>
      <c r="HM229" s="12"/>
      <c r="HN229" s="11">
        <f t="shared" si="1278"/>
        <v>2.1709021894142095E-4</v>
      </c>
      <c r="HO229" s="10">
        <f t="shared" si="1279"/>
        <v>90.065495773508445</v>
      </c>
      <c r="HP229" s="9">
        <f t="shared" si="917"/>
        <v>91.685171050883937</v>
      </c>
      <c r="HQ229" s="9">
        <f t="shared" si="1887"/>
        <v>88.17628155153956</v>
      </c>
      <c r="HR229" s="115">
        <f t="shared" si="1280"/>
        <v>89.930726301211749</v>
      </c>
      <c r="HS229" s="15">
        <f t="shared" si="1281"/>
        <v>2.1672524972283697E-4</v>
      </c>
      <c r="HT229" s="12"/>
      <c r="HU229" s="11">
        <f t="shared" si="1672"/>
        <v>2.252398168226579E-4</v>
      </c>
      <c r="HV229" s="10">
        <f t="shared" si="1282"/>
        <v>89.997809002671374</v>
      </c>
      <c r="HW229" s="9">
        <f t="shared" si="1888"/>
        <v>91.683463057382809</v>
      </c>
      <c r="HX229" s="9">
        <f t="shared" si="920"/>
        <v>88.04289889028594</v>
      </c>
      <c r="HY229" s="115">
        <f t="shared" si="1283"/>
        <v>89.863180973834375</v>
      </c>
      <c r="HZ229" s="15">
        <f t="shared" si="1284"/>
        <v>2.2485808640981798E-4</v>
      </c>
      <c r="IA229" s="12"/>
      <c r="IB229" s="11">
        <f t="shared" si="1673"/>
        <v>2.3337257859285497E-4</v>
      </c>
      <c r="IC229" s="10">
        <f t="shared" si="1285"/>
        <v>89.930127440301931</v>
      </c>
      <c r="ID229" s="9">
        <f t="shared" si="1889"/>
        <v>91.681624470274627</v>
      </c>
      <c r="IE229" s="9">
        <f t="shared" si="922"/>
        <v>87.909660876027857</v>
      </c>
      <c r="IF229" s="115">
        <f t="shared" si="1286"/>
        <v>89.795642673151235</v>
      </c>
      <c r="IG229" s="15">
        <f t="shared" si="1287"/>
        <v>2.329739229637545E-4</v>
      </c>
      <c r="IH229" s="12"/>
      <c r="II229" s="11">
        <f t="shared" si="1674"/>
        <v>2.4148830788072798E-4</v>
      </c>
      <c r="IJ229" s="10">
        <f t="shared" si="1288"/>
        <v>89.862448131587144</v>
      </c>
      <c r="IK229" s="9">
        <f t="shared" si="1890"/>
        <v>91.679650767211484</v>
      </c>
      <c r="IL229" s="9">
        <f t="shared" si="924"/>
        <v>87.776566098430706</v>
      </c>
      <c r="IM229" s="115">
        <f t="shared" si="1289"/>
        <v>89.728108432821102</v>
      </c>
      <c r="IN229" s="15">
        <f t="shared" si="1290"/>
        <v>2.410725671723034E-4</v>
      </c>
      <c r="IO229" s="12"/>
      <c r="IP229" s="11">
        <f t="shared" si="1675"/>
        <v>2.4958681108485704E-4</v>
      </c>
      <c r="IQ229" s="10">
        <f t="shared" si="1291"/>
        <v>89.794768132614479</v>
      </c>
      <c r="IR229" s="9">
        <f t="shared" si="1891"/>
        <v>91.677537459318046</v>
      </c>
      <c r="IS229" s="9">
        <f t="shared" si="926"/>
        <v>87.643613135672496</v>
      </c>
      <c r="IT229" s="115">
        <f t="shared" si="1292"/>
        <v>89.660575297495271</v>
      </c>
      <c r="IU229" s="15">
        <f t="shared" si="1293"/>
        <v>2.4915382960006546E-4</v>
      </c>
      <c r="IV229" s="12"/>
      <c r="IW229" s="11">
        <f t="shared" si="1676"/>
        <v>2.5766789737217684E-4</v>
      </c>
      <c r="IX229" s="10">
        <f t="shared" si="1294"/>
        <v>89.727084510734556</v>
      </c>
      <c r="IY229" s="9">
        <f t="shared" si="1892"/>
        <v>91.67528009153007</v>
      </c>
      <c r="IZ229" s="9">
        <f t="shared" si="928"/>
        <v>87.510800554828592</v>
      </c>
      <c r="JA229" s="115">
        <f t="shared" si="1295"/>
        <v>89.593040323179338</v>
      </c>
      <c r="JB229" s="15">
        <f t="shared" si="1296"/>
        <v>2.5721752358571186E-4</v>
      </c>
      <c r="JC229" s="12"/>
      <c r="JD229" s="11">
        <f t="shared" si="1677"/>
        <v>2.6573137867586986E-4</v>
      </c>
      <c r="JE229" s="10">
        <f t="shared" si="1297"/>
        <v>89.659394344918226</v>
      </c>
      <c r="JF229" s="9">
        <f t="shared" si="1893"/>
        <v>91.672874242922418</v>
      </c>
      <c r="JG229" s="9">
        <f t="shared" si="930"/>
        <v>87.378126912256675</v>
      </c>
      <c r="JH229" s="115">
        <f t="shared" si="1298"/>
        <v>89.525500577589554</v>
      </c>
      <c r="JI229" s="15">
        <f t="shared" si="1299"/>
        <v>2.6526346523848365E-4</v>
      </c>
      <c r="JJ229" s="12"/>
      <c r="JK229" s="11">
        <f t="shared" si="1678"/>
        <v>2.737770696925774E-4</v>
      </c>
      <c r="JL229" s="10">
        <f t="shared" si="1300"/>
        <v>89.591694726108557</v>
      </c>
      <c r="JM229" s="9">
        <f t="shared" si="1894"/>
        <v>91.670315527026617</v>
      </c>
      <c r="JN229" s="9">
        <f t="shared" si="932"/>
        <v>87.245590753981077</v>
      </c>
      <c r="JO229" s="115">
        <f t="shared" si="1301"/>
        <v>89.457953140503847</v>
      </c>
      <c r="JP229" s="15">
        <f t="shared" si="1302"/>
        <v>2.7329147343405763E-4</v>
      </c>
      <c r="JQ229" s="12"/>
      <c r="JR229" s="11">
        <f t="shared" si="1679"/>
        <v>2.8180478787901114E-4</v>
      </c>
      <c r="JS229" s="10">
        <f t="shared" si="1303"/>
        <v>89.523982757567282</v>
      </c>
      <c r="JT229" s="9">
        <f t="shared" si="1895"/>
        <v>91.667599592137975</v>
      </c>
      <c r="JU229" s="9">
        <f t="shared" si="934"/>
        <v>87.113190616075855</v>
      </c>
      <c r="JV229" s="115">
        <f t="shared" si="1304"/>
        <v>89.390395104106915</v>
      </c>
      <c r="JW229" s="15">
        <f t="shared" si="1305"/>
        <v>2.8130136980985605E-4</v>
      </c>
      <c r="JX229" s="12"/>
      <c r="JY229" s="11">
        <f t="shared" si="1680"/>
        <v>2.8981435344798957E-4</v>
      </c>
      <c r="JZ229" s="10">
        <f t="shared" si="1306"/>
        <v>89.456255555215449</v>
      </c>
      <c r="KA229" s="9">
        <f t="shared" si="1896"/>
        <v>91.664722121612442</v>
      </c>
      <c r="KB229" s="9">
        <f t="shared" si="936"/>
        <v>86.980925025048222</v>
      </c>
      <c r="KC229" s="115">
        <f t="shared" si="1307"/>
        <v>89.322823573330339</v>
      </c>
      <c r="KD229" s="15">
        <f t="shared" si="1308"/>
        <v>2.8929297875970254E-4</v>
      </c>
      <c r="KE229" s="12"/>
      <c r="KF229" s="11">
        <f t="shared" si="1681"/>
        <v>2.978055893638122E-4</v>
      </c>
      <c r="KG229" s="10">
        <f t="shared" si="1309"/>
        <v>89.38851024796908</v>
      </c>
      <c r="KH229" s="9">
        <f t="shared" si="1897"/>
        <v>91.661678834153051</v>
      </c>
      <c r="KI229" s="9">
        <f t="shared" si="938"/>
        <v>86.848792498219964</v>
      </c>
      <c r="KJ229" s="115">
        <f t="shared" si="1310"/>
        <v>89.255235666186508</v>
      </c>
      <c r="KK229" s="15">
        <f t="shared" si="1311"/>
        <v>2.9726612742795759E-4</v>
      </c>
      <c r="KL229" s="12"/>
      <c r="KM229" s="11">
        <f t="shared" si="1682"/>
        <v>3.0577832133711798E-4</v>
      </c>
      <c r="KN229" s="10">
        <f t="shared" si="1312"/>
        <v>89.320743978068691</v>
      </c>
      <c r="KO229" s="9">
        <f t="shared" si="1898"/>
        <v>91.658465484086278</v>
      </c>
      <c r="KP229" s="9">
        <f t="shared" si="940"/>
        <v>86.716791544108787</v>
      </c>
      <c r="KQ229" s="115">
        <f t="shared" si="1313"/>
        <v>89.187628514097526</v>
      </c>
      <c r="KR229" s="15">
        <f t="shared" si="1314"/>
        <v>3.0522064570302656E-4</v>
      </c>
      <c r="KS229" s="12"/>
      <c r="KT229" s="11">
        <f t="shared" si="1683"/>
        <v>3.137323778191044E-4</v>
      </c>
      <c r="KU229" s="10">
        <f t="shared" si="1315"/>
        <v>89.252953901403714</v>
      </c>
      <c r="KV229" s="9">
        <f t="shared" si="1899"/>
        <v>91.655077861628115</v>
      </c>
      <c r="KW229" s="9">
        <f t="shared" si="942"/>
        <v>86.584920662806724</v>
      </c>
      <c r="KX229" s="115">
        <f t="shared" si="1316"/>
        <v>89.119999262217419</v>
      </c>
      <c r="KY229" s="15">
        <f t="shared" si="1317"/>
        <v>3.1315636621042584E-4</v>
      </c>
      <c r="KZ229" s="12"/>
      <c r="LA229" s="11">
        <f t="shared" si="1684"/>
        <v>3.2166758999530281E-4</v>
      </c>
      <c r="LB229" s="10">
        <f t="shared" si="1318"/>
        <v>89.185137187830378</v>
      </c>
      <c r="LC229" s="9">
        <f t="shared" si="1900"/>
        <v>91.651511793140145</v>
      </c>
      <c r="LD229" s="9">
        <f t="shared" si="944"/>
        <v>86.453178346360076</v>
      </c>
      <c r="LE229" s="115">
        <f t="shared" si="1319"/>
        <v>89.052345069750118</v>
      </c>
      <c r="LF229" s="15">
        <f t="shared" si="1320"/>
        <v>3.2107312430513585E-4</v>
      </c>
      <c r="LG229" s="12"/>
      <c r="LH229" s="11">
        <f t="shared" si="1685"/>
        <v>3.295837917786286E-4</v>
      </c>
      <c r="LI229" s="10">
        <f t="shared" si="1321"/>
        <v>89.117291021485329</v>
      </c>
      <c r="LJ229" s="9">
        <f t="shared" si="1901"/>
        <v>91.647763141375535</v>
      </c>
      <c r="LK229" s="9">
        <f t="shared" si="946"/>
        <v>86.321563079144568</v>
      </c>
      <c r="LL229" s="115">
        <f t="shared" si="1322"/>
        <v>88.984663110260044</v>
      </c>
      <c r="LM229" s="15">
        <f t="shared" si="1323"/>
        <v>3.2897075806362093E-4</v>
      </c>
      <c r="LN229" s="12"/>
      <c r="LO229" s="11">
        <f t="shared" si="1686"/>
        <v>3.3748081980210096E-4</v>
      </c>
      <c r="LP229" s="10">
        <f t="shared" si="1324"/>
        <v>89.049412601091859</v>
      </c>
      <c r="LQ229" s="9">
        <f t="shared" si="1902"/>
        <v>91.643827805715148</v>
      </c>
      <c r="LR229" s="9">
        <f t="shared" si="948"/>
        <v>86.190073338241348</v>
      </c>
      <c r="LS229" s="115">
        <f t="shared" si="1325"/>
        <v>88.916950571978248</v>
      </c>
      <c r="LT229" s="15">
        <f t="shared" si="1326"/>
        <v>3.3684910827518023E-4</v>
      </c>
      <c r="LU229" s="12"/>
      <c r="LV229" s="11">
        <f t="shared" si="1687"/>
        <v>3.45358513410886E-4</v>
      </c>
      <c r="LW229" s="10">
        <f t="shared" si="1327"/>
        <v>88.981499140261633</v>
      </c>
      <c r="LX229" s="9">
        <f t="shared" si="1903"/>
        <v>91.639701722393696</v>
      </c>
      <c r="LY229" s="9">
        <f t="shared" si="950"/>
        <v>86.05870759381034</v>
      </c>
      <c r="LZ229" s="115">
        <f t="shared" si="1328"/>
        <v>88.849204658102025</v>
      </c>
      <c r="MA229" s="15">
        <f t="shared" si="1329"/>
        <v>3.447080184328717E-4</v>
      </c>
      <c r="MB229" s="12"/>
      <c r="MC229" s="11">
        <f t="shared" si="1688"/>
        <v>3.5321671465389276E-4</v>
      </c>
      <c r="MD229" s="10">
        <f t="shared" si="1330"/>
        <v>88.913547867790157</v>
      </c>
      <c r="ME229" s="9">
        <f t="shared" si="1904"/>
        <v>91.635380864716211</v>
      </c>
      <c r="MF229" s="9">
        <f t="shared" si="952"/>
        <v>85.927464309461399</v>
      </c>
      <c r="MG229" s="115">
        <f t="shared" si="1331"/>
        <v>88.781422587088798</v>
      </c>
      <c r="MH229" s="15">
        <f t="shared" si="1332"/>
        <v>3.5254733472395058E-4</v>
      </c>
      <c r="MI229" s="12"/>
      <c r="MJ229" s="11">
        <f t="shared" si="1689"/>
        <v>3.6105526827488933E-4</v>
      </c>
      <c r="MK229" s="10">
        <f t="shared" si="1333"/>
        <v>88.845556027946301</v>
      </c>
      <c r="ML229" s="9">
        <f t="shared" si="1905"/>
        <v>91.630861243264746</v>
      </c>
      <c r="MM229" s="9">
        <f t="shared" si="954"/>
        <v>85.796341942624366</v>
      </c>
      <c r="MN229" s="115">
        <f t="shared" si="1334"/>
        <v>88.713601592944556</v>
      </c>
      <c r="MO229" s="15">
        <f t="shared" si="1335"/>
        <v>3.6036690601977156E-4</v>
      </c>
      <c r="MP229" s="12"/>
      <c r="MQ229" s="11">
        <f t="shared" si="1690"/>
        <v>3.6887402170308447E-4</v>
      </c>
      <c r="MR229" s="10">
        <f t="shared" si="1336"/>
        <v>88.777520880756413</v>
      </c>
      <c r="MS229" s="9">
        <f t="shared" si="1906"/>
        <v>91.626138906095491</v>
      </c>
      <c r="MT229" s="9">
        <f t="shared" si="956"/>
        <v>85.665338944916314</v>
      </c>
      <c r="MU229" s="115">
        <f t="shared" si="1337"/>
        <v>88.645738925505896</v>
      </c>
      <c r="MV229" s="15">
        <f t="shared" si="1338"/>
        <v>3.6816658386529851E-4</v>
      </c>
      <c r="MW229" s="12"/>
      <c r="MX229" s="11">
        <f t="shared" si="1691"/>
        <v>3.7667282504327273E-4</v>
      </c>
      <c r="MY229" s="10">
        <f t="shared" si="1339"/>
        <v>88.709439702282282</v>
      </c>
      <c r="MZ229" s="9">
        <f t="shared" si="1907"/>
        <v>91.621209938926299</v>
      </c>
      <c r="NA229" s="9">
        <f t="shared" si="1908"/>
        <v>85.534453762506004</v>
      </c>
      <c r="NB229" s="115">
        <f t="shared" si="1340"/>
        <v>88.577831850716152</v>
      </c>
      <c r="NC229" s="15">
        <f t="shared" si="1341"/>
        <v>3.7594622246815907E-4</v>
      </c>
      <c r="ND229" s="12"/>
      <c r="NE229" s="11">
        <f t="shared" si="1692"/>
        <v>3.8445153106557022E-4</v>
      </c>
      <c r="NF229" s="10">
        <f t="shared" si="1342"/>
        <v>88.641309784892911</v>
      </c>
      <c r="NG229" s="9">
        <f t="shared" si="959"/>
        <v>91.616070465314863</v>
      </c>
      <c r="NH229" s="9">
        <f t="shared" si="1909"/>
        <v>85.403684836478448</v>
      </c>
      <c r="NI229" s="115">
        <f t="shared" si="1343"/>
        <v>88.509877650896655</v>
      </c>
      <c r="NJ229" s="15">
        <f t="shared" si="1344"/>
        <v>3.8370567868714639E-4</v>
      </c>
      <c r="NK229" s="12"/>
      <c r="NL229" s="11">
        <f t="shared" si="1693"/>
        <v>3.9220999519453249E-4</v>
      </c>
      <c r="NM229" s="10">
        <f t="shared" si="1345"/>
        <v>88.573128437531693</v>
      </c>
      <c r="NN229" s="9">
        <f t="shared" si="961"/>
        <v>91.610716646827456</v>
      </c>
      <c r="NO229" s="9">
        <f t="shared" si="1910"/>
        <v>85.273030603193803</v>
      </c>
      <c r="NP229" s="115">
        <f t="shared" si="1346"/>
        <v>88.441873625010629</v>
      </c>
      <c r="NQ229" s="15">
        <f t="shared" si="1347"/>
        <v>3.9144481202046461E-4</v>
      </c>
      <c r="NR229" s="12"/>
      <c r="NS229" s="11">
        <f t="shared" si="1694"/>
        <v>3.9994807549805124E-4</v>
      </c>
      <c r="NT229" s="10">
        <f t="shared" si="1348"/>
        <v>88.504892985976085</v>
      </c>
      <c r="NU229" s="9">
        <f t="shared" si="963"/>
        <v>91.605144683198475</v>
      </c>
      <c r="NV229" s="9">
        <f t="shared" si="1911"/>
        <v>85.142489494645915</v>
      </c>
      <c r="NW229" s="115">
        <f t="shared" si="1349"/>
        <v>88.373817088922195</v>
      </c>
      <c r="NX229" s="15">
        <f t="shared" si="1350"/>
        <v>3.9916348459344254E-4</v>
      </c>
      <c r="NY229" s="12"/>
      <c r="NZ229" s="11">
        <f t="shared" si="1695"/>
        <v>4.0766563267568943E-4</v>
      </c>
      <c r="OA229" s="10">
        <f t="shared" si="1351"/>
        <v>88.436600773092493</v>
      </c>
      <c r="OB229" s="9">
        <f t="shared" si="965"/>
        <v>91.599350812480779</v>
      </c>
      <c r="OC229" s="9">
        <f t="shared" si="1912"/>
        <v>85.0120599388177</v>
      </c>
      <c r="OD229" s="115">
        <f t="shared" si="1352"/>
        <v>88.305705375649239</v>
      </c>
      <c r="OE229" s="15">
        <f t="shared" si="1353"/>
        <v>4.0686156114586779E-4</v>
      </c>
      <c r="OF229" s="12"/>
      <c r="OG229" s="11">
        <f t="shared" si="1696"/>
        <v>4.1536253004663534E-4</v>
      </c>
      <c r="OH229" s="10">
        <f t="shared" si="1354"/>
        <v>88.368249159085025</v>
      </c>
      <c r="OI229" s="9">
        <f t="shared" si="967"/>
        <v>91.593331311186986</v>
      </c>
      <c r="OJ229" s="9">
        <f t="shared" si="1913"/>
        <v>84.881740360033291</v>
      </c>
      <c r="OK229" s="115">
        <f t="shared" si="1355"/>
        <v>88.237535835610146</v>
      </c>
      <c r="OL229" s="15">
        <f t="shared" si="1356"/>
        <v>4.1453890901896329E-4</v>
      </c>
      <c r="OM229" s="12"/>
      <c r="ON229" s="11">
        <f t="shared" si="1697"/>
        <v>4.230386335372843E-4</v>
      </c>
      <c r="OO229" s="10">
        <f t="shared" si="1357"/>
        <v>88.299835521738117</v>
      </c>
      <c r="OP229" s="9">
        <f t="shared" si="969"/>
        <v>91.587082494421821</v>
      </c>
      <c r="OQ229" s="9">
        <f t="shared" si="1914"/>
        <v>84.751529179307639</v>
      </c>
      <c r="OR229" s="115">
        <f t="shared" si="1358"/>
        <v>88.169305836864737</v>
      </c>
      <c r="OS229" s="15">
        <f t="shared" si="1359"/>
        <v>4.2219539814197202E-4</v>
      </c>
      <c r="OT229" s="12"/>
      <c r="OU229" s="11">
        <f t="shared" si="1698"/>
        <v>4.3069381166842058E-4</v>
      </c>
      <c r="OV229" s="10">
        <f t="shared" si="1360"/>
        <v>88.231357256653439</v>
      </c>
      <c r="OW229" s="9">
        <f t="shared" si="971"/>
        <v>91.580600716005563</v>
      </c>
      <c r="OX229" s="9">
        <f t="shared" si="1915"/>
        <v>84.621424814693711</v>
      </c>
      <c r="OY229" s="115">
        <f t="shared" si="1361"/>
        <v>88.101012765349637</v>
      </c>
      <c r="OZ229" s="15">
        <f t="shared" si="1362"/>
        <v>4.2983090101833272E-4</v>
      </c>
      <c r="PA229" s="12"/>
      <c r="PB229" s="11">
        <f t="shared" si="1699"/>
        <v>4.3832793554198624E-4</v>
      </c>
      <c r="PC229" s="10">
        <f t="shared" si="1363"/>
        <v>88.162811777481181</v>
      </c>
      <c r="PD229" s="9">
        <f t="shared" si="973"/>
        <v>91.573882368588784</v>
      </c>
      <c r="PE229" s="9">
        <f t="shared" si="1916"/>
        <v>84.491425681625245</v>
      </c>
      <c r="PF229" s="115">
        <f t="shared" si="1364"/>
        <v>88.032654025107007</v>
      </c>
      <c r="PG229" s="15">
        <f t="shared" si="1365"/>
        <v>4.374452927115977E-4</v>
      </c>
      <c r="PH229" s="12"/>
      <c r="PI229" s="11">
        <f t="shared" si="1700"/>
        <v>4.4594087882757845E-4</v>
      </c>
      <c r="PJ229" s="10">
        <f t="shared" si="1366"/>
        <v>88.094196516144763</v>
      </c>
      <c r="PK229" s="9">
        <f t="shared" si="975"/>
        <v>91.566923883758335</v>
      </c>
      <c r="PL229" s="9">
        <f t="shared" si="1917"/>
        <v>84.361530193258119</v>
      </c>
      <c r="PM229" s="115">
        <f t="shared" si="1367"/>
        <v>87.964227038508227</v>
      </c>
      <c r="PN229" s="15">
        <f t="shared" si="1368"/>
        <v>4.4503845083089408E-4</v>
      </c>
      <c r="PO229" s="12"/>
      <c r="PP229" s="11">
        <f t="shared" si="1701"/>
        <v>4.535325177484829E-4</v>
      </c>
      <c r="PQ229" s="10">
        <f t="shared" si="1369"/>
        <v>88.025508923060542</v>
      </c>
      <c r="PR229" s="9">
        <f t="shared" si="977"/>
        <v>91.559721732134918</v>
      </c>
      <c r="PS229" s="9">
        <f t="shared" si="1918"/>
        <v>84.231736760806925</v>
      </c>
      <c r="PT229" s="115">
        <f t="shared" si="1370"/>
        <v>87.895729246470921</v>
      </c>
      <c r="PU229" s="15">
        <f t="shared" si="1371"/>
        <v>4.5261025551616746E-4</v>
      </c>
      <c r="PV229" s="12"/>
      <c r="PW229" s="11">
        <f t="shared" si="1702"/>
        <v>4.61102731067467E-4</v>
      </c>
      <c r="PX229" s="10">
        <f t="shared" si="1372"/>
        <v>87.956746467350882</v>
      </c>
      <c r="PY229" s="9">
        <f t="shared" si="979"/>
        <v>91.552272423462071</v>
      </c>
      <c r="PZ229" s="9">
        <f t="shared" si="1919"/>
        <v>84.102043793878977</v>
      </c>
      <c r="QA229" s="115">
        <f t="shared" si="1373"/>
        <v>87.827158108670517</v>
      </c>
      <c r="QB229" s="15">
        <f t="shared" si="1374"/>
        <v>4.6016058942304118E-4</v>
      </c>
      <c r="QC229" s="12"/>
      <c r="QD229" s="11">
        <f t="shared" si="1703"/>
        <v>4.6865140007219889E-4</v>
      </c>
      <c r="QE229" s="10">
        <f t="shared" si="1375"/>
        <v>87.887906637051742</v>
      </c>
      <c r="QF229" s="9">
        <f t="shared" si="981"/>
        <v>91.544572506686933</v>
      </c>
      <c r="QG229" s="9">
        <f t="shared" si="1920"/>
        <v>83.972449700805569</v>
      </c>
      <c r="QH229" s="115">
        <f t="shared" si="1376"/>
        <v>87.758511103746258</v>
      </c>
      <c r="QI229" s="15">
        <f t="shared" si="1377"/>
        <v>4.6768933770734362E-4</v>
      </c>
      <c r="QJ229" s="12"/>
      <c r="QK229" s="11">
        <f t="shared" si="1704"/>
        <v>4.7617840856031747E-4</v>
      </c>
      <c r="QL229" s="10">
        <f t="shared" si="1378"/>
        <v>87.818986939314712</v>
      </c>
      <c r="QM229" s="9">
        <f t="shared" si="983"/>
        <v>91.536618570032701</v>
      </c>
      <c r="QN229" s="9">
        <f t="shared" si="1921"/>
        <v>83.842952888968526</v>
      </c>
      <c r="QO229" s="115">
        <f t="shared" si="1379"/>
        <v>87.689785729500613</v>
      </c>
      <c r="QP229" s="15">
        <f t="shared" si="1380"/>
        <v>4.7519638800942672E-4</v>
      </c>
      <c r="QQ229" s="12"/>
      <c r="QR229" s="11">
        <f t="shared" si="1705"/>
        <v>4.8368364282425996E-4</v>
      </c>
      <c r="QS229" s="10">
        <f t="shared" si="1381"/>
        <v>87.749984900602655</v>
      </c>
      <c r="QT229" s="9">
        <f t="shared" si="985"/>
        <v>91.528407241063007</v>
      </c>
      <c r="QU229" s="9">
        <f t="shared" si="1922"/>
        <v>83.713551765123071</v>
      </c>
      <c r="QV229" s="115">
        <f t="shared" si="1382"/>
        <v>87.620979503093039</v>
      </c>
      <c r="QW229" s="15">
        <f t="shared" si="1383"/>
        <v>4.8268163043818267E-4</v>
      </c>
      <c r="QX229" s="12"/>
      <c r="QY229" s="11">
        <f t="shared" si="1706"/>
        <v>4.9116699163581894E-4</v>
      </c>
      <c r="QZ229" s="10">
        <f t="shared" si="1384"/>
        <v>87.68089806687945</v>
      </c>
      <c r="RA229" s="9">
        <f t="shared" si="987"/>
        <v>91.519935186738266</v>
      </c>
      <c r="RB229" s="9">
        <f t="shared" si="1923"/>
        <v>83.584244735719437</v>
      </c>
      <c r="RC229" s="115">
        <f t="shared" si="1385"/>
        <v>87.552089961228859</v>
      </c>
      <c r="RD229" s="15">
        <f t="shared" si="1386"/>
        <v>4.9014495755467236E-4</v>
      </c>
      <c r="RE229" s="12"/>
      <c r="RF229" s="11">
        <f t="shared" si="1707"/>
        <v>4.9862834623026992E-4</v>
      </c>
      <c r="RG229" s="10">
        <f t="shared" si="1387"/>
        <v>87.611724003795103</v>
      </c>
      <c r="RH229" s="9">
        <f t="shared" si="989"/>
        <v>91.51119911346413</v>
      </c>
      <c r="RI229" s="9">
        <f t="shared" si="1924"/>
        <v>83.455030207217348</v>
      </c>
      <c r="RJ229" s="115">
        <f t="shared" si="1388"/>
        <v>87.483114660340732</v>
      </c>
      <c r="RK229" s="15">
        <f t="shared" si="1389"/>
        <v>4.9758626435569429E-4</v>
      </c>
      <c r="RL229" s="12"/>
      <c r="RM229" s="11">
        <f t="shared" si="1708"/>
        <v>5.0606760029042958E-4</v>
      </c>
      <c r="RN229" s="10">
        <f t="shared" si="1390"/>
        <v>87.54246029686341</v>
      </c>
      <c r="RO229" s="9">
        <f t="shared" si="991"/>
        <v>91.502195767132193</v>
      </c>
      <c r="RP229" s="9">
        <f t="shared" si="1925"/>
        <v>83.325906586399938</v>
      </c>
      <c r="RQ229" s="115">
        <f t="shared" si="1391"/>
        <v>87.414051176766066</v>
      </c>
      <c r="RR229" s="15">
        <f t="shared" si="1392"/>
        <v>5.0500544825689752E-4</v>
      </c>
      <c r="RS229" s="12"/>
      <c r="RT229" s="11">
        <f t="shared" si="1709"/>
        <v>5.1348464993027066E-4</v>
      </c>
      <c r="RU229" s="10">
        <f t="shared" si="1393"/>
        <v>87.473104551635444</v>
      </c>
      <c r="RV229" s="9">
        <f t="shared" si="993"/>
        <v>91.492921933152971</v>
      </c>
      <c r="RW229" s="9">
        <f t="shared" si="1926"/>
        <v>83.196872280681248</v>
      </c>
      <c r="RX229" s="115">
        <f t="shared" si="1394"/>
        <v>87.344897106917102</v>
      </c>
      <c r="RY229" s="15">
        <f t="shared" si="1395"/>
        <v>5.1240240907584429E-4</v>
      </c>
      <c r="RZ229" s="12"/>
      <c r="SA229" s="11">
        <f t="shared" si="1710"/>
        <v>5.2087939367844176E-4</v>
      </c>
      <c r="SB229" s="10">
        <f t="shared" si="1396"/>
        <v>87.40365439386602</v>
      </c>
      <c r="SC229" s="9">
        <f t="shared" si="995"/>
        <v>91.483374436481341</v>
      </c>
      <c r="SD229" s="9">
        <f t="shared" si="1927"/>
        <v>83.067925698412012</v>
      </c>
      <c r="SE229" s="115">
        <f t="shared" si="1397"/>
        <v>87.275650067446676</v>
      </c>
      <c r="SF229" s="15">
        <f t="shared" si="1398"/>
        <v>5.1977704901467721E-4</v>
      </c>
      <c r="SG229" s="12"/>
      <c r="SH229" s="11">
        <f t="shared" si="1711"/>
        <v>5.2825173246141464E-4</v>
      </c>
      <c r="SI229" s="10">
        <f t="shared" si="1399"/>
        <v>87.334107469675558</v>
      </c>
      <c r="SJ229" s="9">
        <f t="shared" si="997"/>
        <v>91.47355014163459</v>
      </c>
      <c r="SK229" s="9">
        <f t="shared" si="1928"/>
        <v>82.939065249179848</v>
      </c>
      <c r="SL229" s="115">
        <f t="shared" si="1400"/>
        <v>87.206307695407219</v>
      </c>
      <c r="SM229" s="15">
        <f t="shared" si="1401"/>
        <v>5.2712927264270679E-4</v>
      </c>
      <c r="SN229" s="12"/>
      <c r="SO229" s="11">
        <f t="shared" si="1712"/>
        <v>5.3560156958650754E-4</v>
      </c>
      <c r="SP229" s="10">
        <f t="shared" si="1402"/>
        <v>87.26446144570545</v>
      </c>
      <c r="SQ229" s="9">
        <f t="shared" si="999"/>
        <v>91.463445952703054</v>
      </c>
      <c r="SR229" s="9">
        <f t="shared" si="1929"/>
        <v>82.810289344106764</v>
      </c>
      <c r="SS229" s="115">
        <f t="shared" si="1403"/>
        <v>87.136867648404916</v>
      </c>
      <c r="ST229" s="15">
        <f t="shared" si="1404"/>
        <v>5.3445898687868297E-4</v>
      </c>
      <c r="SU229" s="12"/>
      <c r="SV229" s="11">
        <f t="shared" si="1713"/>
        <v>5.4292881072460944E-4</v>
      </c>
      <c r="SW229" s="10">
        <f t="shared" si="1405"/>
        <v>87.194714009268452</v>
      </c>
      <c r="SX229" s="9">
        <f t="shared" si="1001"/>
        <v>91.453058813353564</v>
      </c>
      <c r="SY229" s="9">
        <f t="shared" si="1930"/>
        <v>82.681596396141146</v>
      </c>
      <c r="SZ229" s="115">
        <f t="shared" si="1406"/>
        <v>87.067327604747362</v>
      </c>
      <c r="TA229" s="15">
        <f t="shared" si="1407"/>
        <v>5.4176610097298069E-4</v>
      </c>
      <c r="TB229" s="12"/>
      <c r="TC229" s="11">
        <f t="shared" si="1714"/>
        <v>5.5023336389279438E-4</v>
      </c>
      <c r="TD229" s="10">
        <f t="shared" si="1408"/>
        <v>87.124862868492713</v>
      </c>
      <c r="TE229" s="9">
        <f t="shared" si="1003"/>
        <v>91.442385706825874</v>
      </c>
      <c r="TF229" s="9">
        <f t="shared" si="1931"/>
        <v>82.552984820347504</v>
      </c>
      <c r="TG229" s="115">
        <f t="shared" si="1409"/>
        <v>86.997685263586689</v>
      </c>
      <c r="TH229" s="15">
        <f t="shared" si="1410"/>
        <v>5.4905052648947846E-4</v>
      </c>
      <c r="TI229" s="12"/>
      <c r="TJ229" s="11">
        <f t="shared" si="1715"/>
        <v>5.5751513943661565E-4</v>
      </c>
      <c r="TK229" s="10">
        <f t="shared" si="1411"/>
        <v>87.054905752461167</v>
      </c>
      <c r="TL229" s="9">
        <f t="shared" si="1005"/>
        <v>91.431423655921975</v>
      </c>
      <c r="TM229" s="9">
        <f t="shared" si="1932"/>
        <v>82.424453034190549</v>
      </c>
      <c r="TN229" s="115">
        <f t="shared" si="1412"/>
        <v>86.927938345056262</v>
      </c>
      <c r="TO229" s="15">
        <f t="shared" si="1413"/>
        <v>5.5631217728735265E-4</v>
      </c>
      <c r="TP229" s="12"/>
      <c r="TQ229" s="11">
        <f t="shared" si="1716"/>
        <v>5.6477405001231079E-4</v>
      </c>
      <c r="TR229" s="10">
        <f t="shared" si="1414"/>
        <v>86.984840411344635</v>
      </c>
      <c r="TS229" s="9">
        <f t="shared" si="1007"/>
        <v>91.420169722988661</v>
      </c>
      <c r="TT229" s="9">
        <f t="shared" si="1933"/>
        <v>82.29599945781554</v>
      </c>
      <c r="TU229" s="115">
        <f t="shared" si="1415"/>
        <v>86.8580845904021</v>
      </c>
      <c r="TV229" s="15">
        <f t="shared" si="1416"/>
        <v>5.6355096950268875E-4</v>
      </c>
      <c r="TW229" s="12"/>
      <c r="TX229" s="11">
        <f t="shared" si="1717"/>
        <v>5.7201001056880459E-4</v>
      </c>
      <c r="TY229" s="10">
        <f t="shared" si="1417"/>
        <v>86.914664616529635</v>
      </c>
      <c r="TZ229" s="9">
        <f t="shared" si="1009"/>
        <v>91.408621009893281</v>
      </c>
      <c r="UA229" s="9">
        <f t="shared" si="1934"/>
        <v>82.167622514324677</v>
      </c>
      <c r="UB229" s="115">
        <f t="shared" si="1418"/>
        <v>86.788121762108972</v>
      </c>
      <c r="UC229" s="15">
        <f t="shared" si="1419"/>
        <v>5.7076682152991062E-4</v>
      </c>
      <c r="UD229" s="12"/>
      <c r="UE229" s="11">
        <f t="shared" si="1718"/>
        <v>5.7922293832952455E-4</v>
      </c>
      <c r="UF229" s="10">
        <f t="shared" si="1420"/>
        <v>86.844376160740865</v>
      </c>
      <c r="UG229" s="9">
        <f t="shared" si="1011"/>
        <v>91.396774657992864</v>
      </c>
      <c r="UH229" s="9">
        <f t="shared" si="1935"/>
        <v>82.039320630049616</v>
      </c>
      <c r="UI229" s="115">
        <f t="shared" si="1421"/>
        <v>86.71804764402124</v>
      </c>
      <c r="UJ229" s="15">
        <f t="shared" si="1422"/>
        <v>5.7795965400303734E-4</v>
      </c>
      <c r="UK229" s="12"/>
      <c r="UL229" s="11">
        <f t="shared" si="1719"/>
        <v>5.8641275277403161E-4</v>
      </c>
      <c r="UM229" s="10">
        <f t="shared" si="1423"/>
        <v>86.773972858158487</v>
      </c>
      <c r="UN229" s="9">
        <f t="shared" si="1013"/>
        <v>91.384627848096741</v>
      </c>
      <c r="UO229" s="9">
        <f t="shared" si="1936"/>
        <v>81.911092234817971</v>
      </c>
      <c r="UP229" s="115">
        <f t="shared" si="1424"/>
        <v>86.647860041457363</v>
      </c>
      <c r="UQ229" s="15">
        <f t="shared" si="1425"/>
        <v>5.8512938977692286E-4</v>
      </c>
      <c r="UR229" s="12"/>
      <c r="US229" s="11">
        <f t="shared" si="1720"/>
        <v>5.9357937561962113E-4</v>
      </c>
      <c r="UT229" s="10">
        <f t="shared" si="1426"/>
        <v>86.703452544529114</v>
      </c>
      <c r="UU229" s="9">
        <f t="shared" si="1015"/>
        <v>91.372177800422776</v>
      </c>
      <c r="UV229" s="9">
        <f t="shared" si="1937"/>
        <v>81.782935762217747</v>
      </c>
      <c r="UW229" s="115">
        <f t="shared" si="1427"/>
        <v>86.577556781320254</v>
      </c>
      <c r="UX229" s="15">
        <f t="shared" si="1428"/>
        <v>5.9227595390821616E-4</v>
      </c>
      <c r="UY229" s="12"/>
      <c r="UZ229" s="11">
        <f t="shared" si="1721"/>
        <v>6.0072273080262917E-4</v>
      </c>
      <c r="VA229" s="10">
        <f t="shared" si="1429"/>
        <v>86.632813077272615</v>
      </c>
      <c r="VB229" s="9">
        <f t="shared" si="1017"/>
        <v>91.359421774547258</v>
      </c>
      <c r="VC229" s="9">
        <f t="shared" si="1938"/>
        <v>81.654849649856004</v>
      </c>
      <c r="VD229" s="115">
        <f t="shared" si="1430"/>
        <v>86.507135712201631</v>
      </c>
      <c r="VE229" s="15">
        <f t="shared" si="1431"/>
        <v>5.993992736362813E-4</v>
      </c>
      <c r="VF229" s="12"/>
      <c r="VG229" s="11">
        <f t="shared" si="1722"/>
        <v>6.0784274445970193E-4</v>
      </c>
      <c r="VH229" s="10">
        <f t="shared" si="1432"/>
        <v>86.562052335582933</v>
      </c>
      <c r="VI229" s="9">
        <f t="shared" si="1019"/>
        <v>91.346357069348727</v>
      </c>
      <c r="VJ229" s="9">
        <f t="shared" si="1939"/>
        <v>81.526832339613392</v>
      </c>
      <c r="VK229" s="115">
        <f t="shared" si="1433"/>
        <v>86.436594704481053</v>
      </c>
      <c r="VL229" s="15">
        <f t="shared" si="1434"/>
        <v>6.0649927836402414E-4</v>
      </c>
      <c r="VM229" s="12"/>
      <c r="VN229" s="11">
        <f t="shared" si="1723"/>
        <v>6.1493934490893301E-4</v>
      </c>
      <c r="VO229" s="10">
        <f t="shared" si="1435"/>
        <v>86.491168220523733</v>
      </c>
      <c r="VP229" s="9">
        <f t="shared" si="1021"/>
        <v>91.332981022945603</v>
      </c>
      <c r="VQ229" s="9">
        <f t="shared" si="1940"/>
        <v>81.398882277894046</v>
      </c>
      <c r="VR229" s="115">
        <f t="shared" si="1436"/>
        <v>86.365931650419824</v>
      </c>
      <c r="VS229" s="15">
        <f t="shared" si="1437"/>
        <v>6.1357589963858769E-4</v>
      </c>
      <c r="VT229" s="12"/>
      <c r="VU229" s="11">
        <f t="shared" si="1724"/>
        <v>6.2201246263089043E-4</v>
      </c>
      <c r="VV229" s="10">
        <f t="shared" si="1438"/>
        <v>86.420158655118769</v>
      </c>
      <c r="VW229" s="9">
        <f t="shared" si="1023"/>
        <v>91.319291012628028</v>
      </c>
      <c r="VX229" s="9">
        <f t="shared" si="1941"/>
        <v>81.270997915872343</v>
      </c>
      <c r="VY229" s="115">
        <f t="shared" si="1439"/>
        <v>86.295144464250185</v>
      </c>
      <c r="VZ229" s="15">
        <f t="shared" si="1440"/>
        <v>6.2062907113191604E-4</v>
      </c>
      <c r="WA229" s="12"/>
      <c r="WB229" s="11">
        <f t="shared" si="1725"/>
        <v>6.2906203024947057E-4</v>
      </c>
      <c r="WC229" s="10">
        <f t="shared" si="1441"/>
        <v>86.349021584437722</v>
      </c>
      <c r="WD229" s="9">
        <f t="shared" si="1025"/>
        <v>91.305284454783759</v>
      </c>
      <c r="WE229" s="9">
        <f t="shared" si="1942"/>
        <v>81.143177709732981</v>
      </c>
      <c r="WF229" s="115">
        <f t="shared" si="1442"/>
        <v>86.22423108225837</v>
      </c>
      <c r="WG229" s="15">
        <f t="shared" si="1443"/>
        <v>6.2765872862133819E-4</v>
      </c>
      <c r="WH229" s="12"/>
      <c r="WI229" s="11">
        <f t="shared" si="1726"/>
        <v>6.3608798251279077E-4</v>
      </c>
      <c r="WJ229" s="10">
        <f t="shared" si="1444"/>
        <v>86.277754975675776</v>
      </c>
      <c r="WK229" s="9">
        <f t="shared" si="1027"/>
        <v>91.29095880481843</v>
      </c>
      <c r="WL229" s="9">
        <f t="shared" si="1943"/>
        <v>81.015420120909113</v>
      </c>
      <c r="WM229" s="115">
        <f t="shared" si="1445"/>
        <v>86.153189462863764</v>
      </c>
      <c r="WN229" s="15">
        <f t="shared" si="1446"/>
        <v>6.3466480996994122E-4</v>
      </c>
      <c r="WO229" s="12"/>
      <c r="WP229" s="11">
        <f t="shared" si="1727"/>
        <v>6.4309025627382749E-4</v>
      </c>
      <c r="WQ229" s="10">
        <f t="shared" si="1447"/>
        <v>86.206356818229452</v>
      </c>
      <c r="WR229" s="9">
        <f t="shared" si="1029"/>
        <v>91.276311557070201</v>
      </c>
      <c r="WS229" s="9">
        <f t="shared" si="1944"/>
        <v>80.887723616313735</v>
      </c>
      <c r="WT229" s="115">
        <f t="shared" si="1448"/>
        <v>86.082017586691961</v>
      </c>
      <c r="WU229" s="15">
        <f t="shared" si="1449"/>
        <v>6.4164725510700157E-4</v>
      </c>
      <c r="WV229" s="12"/>
      <c r="WW229" s="11">
        <f t="shared" si="1728"/>
        <v>6.5006879047113024E-4</v>
      </c>
      <c r="WX229" s="10">
        <f t="shared" si="1450"/>
        <v>86.134825123766248</v>
      </c>
      <c r="WY229" s="9">
        <f t="shared" si="1031"/>
        <v>91.261340244718923</v>
      </c>
      <c r="WZ229" s="9">
        <f t="shared" si="1945"/>
        <v>80.760086668567908</v>
      </c>
      <c r="XA229" s="115">
        <f t="shared" si="1451"/>
        <v>86.010713456643415</v>
      </c>
      <c r="XB229" s="15">
        <f t="shared" si="1452"/>
        <v>6.4860600600828385E-4</v>
      </c>
      <c r="XC229" s="12"/>
      <c r="XD229" s="11">
        <f t="shared" si="1729"/>
        <v>6.5702352610937337E-4</v>
      </c>
      <c r="XE229" s="10">
        <f t="shared" si="1453"/>
        <v>86.063157926289989</v>
      </c>
      <c r="XF229" s="9">
        <f t="shared" si="1033"/>
        <v>91.246042439689901</v>
      </c>
      <c r="XG229" s="9">
        <f t="shared" si="1946"/>
        <v>80.632507756224555</v>
      </c>
      <c r="XH229" s="115">
        <f t="shared" si="1454"/>
        <v>85.939275097957221</v>
      </c>
      <c r="XI229" s="15">
        <f t="shared" si="1455"/>
        <v>6.5554100667627438E-4</v>
      </c>
      <c r="XJ229" s="12"/>
      <c r="XK229" s="11">
        <f t="shared" si="1730"/>
        <v>6.6395440623983509E-4</v>
      </c>
      <c r="XL229" s="10">
        <f t="shared" si="1456"/>
        <v>85.991353282201317</v>
      </c>
      <c r="XM229" s="9">
        <f t="shared" si="1035"/>
        <v>91.230415752552503</v>
      </c>
      <c r="XN229" s="9">
        <f t="shared" si="1947"/>
        <v>80.504985363986648</v>
      </c>
      <c r="XO229" s="115">
        <f t="shared" si="1457"/>
        <v>85.867700558269576</v>
      </c>
      <c r="XP229" s="15">
        <f t="shared" si="1458"/>
        <v>6.6245220312043389E-4</v>
      </c>
      <c r="XQ229" s="12"/>
      <c r="XR229" s="11">
        <f t="shared" si="1731"/>
        <v>6.7086137594089444E-4</v>
      </c>
      <c r="XS229" s="10">
        <f t="shared" si="1459"/>
        <v>85.919409270352759</v>
      </c>
      <c r="XT229" s="9">
        <f t="shared" si="1037"/>
        <v>91.214457832413501</v>
      </c>
      <c r="XU229" s="9">
        <f t="shared" si="1948"/>
        <v>80.377517982921788</v>
      </c>
      <c r="XV229" s="115">
        <f t="shared" si="1460"/>
        <v>85.795987907667637</v>
      </c>
      <c r="XW229" s="15">
        <f t="shared" si="1461"/>
        <v>6.6933954333736991E-4</v>
      </c>
      <c r="XX229" s="12"/>
      <c r="XY229" s="11">
        <f t="shared" si="1732"/>
        <v>6.7774438229841957E-4</v>
      </c>
      <c r="XZ229" s="10">
        <f t="shared" si="1462"/>
        <v>85.847323992099447</v>
      </c>
      <c r="YA229" s="9">
        <f t="shared" si="1039"/>
        <v>91.198166366805481</v>
      </c>
      <c r="YB229" s="9">
        <f t="shared" si="1949"/>
        <v>80.250104110672396</v>
      </c>
      <c r="YC229" s="115">
        <f t="shared" si="1463"/>
        <v>85.724135238738938</v>
      </c>
      <c r="YD229" s="15">
        <f t="shared" si="1464"/>
        <v>6.7620297729094705E-4</v>
      </c>
      <c r="YE229" s="12"/>
      <c r="YF229" s="11">
        <f t="shared" si="1733"/>
        <v>6.8460337438610425E-4</v>
      </c>
      <c r="YG229" s="10">
        <f t="shared" si="1465"/>
        <v>85.775095571345148</v>
      </c>
      <c r="YH229" s="9">
        <f t="shared" si="1041"/>
        <v>91.181539081570293</v>
      </c>
      <c r="YI229" s="9">
        <f t="shared" si="1950"/>
        <v>80.122742251660796</v>
      </c>
      <c r="YJ229" s="115">
        <f t="shared" si="1466"/>
        <v>85.652140666615537</v>
      </c>
      <c r="YK229" s="15">
        <f t="shared" si="1467"/>
        <v>6.8304245689243699E-4</v>
      </c>
      <c r="YL229" s="12"/>
      <c r="YM229" s="11">
        <f t="shared" si="1734"/>
        <v>6.9143830324580569E-4</v>
      </c>
      <c r="YN229" s="10">
        <f t="shared" si="1468"/>
        <v>85.702722154583299</v>
      </c>
      <c r="YO229" s="9">
        <f t="shared" si="1043"/>
        <v>91.164573740737666</v>
      </c>
      <c r="YP229" s="9">
        <f t="shared" si="1951"/>
        <v>79.995430917289184</v>
      </c>
      <c r="YQ229" s="115">
        <f t="shared" si="1469"/>
        <v>85.580002329013425</v>
      </c>
      <c r="YR229" s="15">
        <f t="shared" si="1470"/>
        <v>6.8985793598065463E-4</v>
      </c>
      <c r="YS229" s="12"/>
      <c r="YT229" s="11">
        <f t="shared" si="1735"/>
        <v>6.9824912186789009E-4</v>
      </c>
      <c r="YU229" s="10">
        <f t="shared" si="1471"/>
        <v>85.630201910933124</v>
      </c>
      <c r="YV229" s="9">
        <f t="shared" si="1045"/>
        <v>91.147268146399199</v>
      </c>
      <c r="YW229" s="9">
        <f t="shared" si="1952"/>
        <v>79.868168626137503</v>
      </c>
      <c r="YX229" s="115">
        <f t="shared" si="1472"/>
        <v>85.507718386268351</v>
      </c>
      <c r="YY229" s="15">
        <f t="shared" si="1473"/>
        <v>6.9664937030196751E-4</v>
      </c>
      <c r="YZ229" s="12"/>
      <c r="ZA229" s="11">
        <f t="shared" si="1736"/>
        <v>7.0503578517140837E-4</v>
      </c>
      <c r="ZB229" s="10">
        <f t="shared" si="1474"/>
        <v>85.557533032172358</v>
      </c>
      <c r="ZC229" s="9">
        <f t="shared" si="1047"/>
        <v>91.129620138577707</v>
      </c>
      <c r="ZD229" s="9">
        <f t="shared" si="1953"/>
        <v>79.740953904153656</v>
      </c>
      <c r="ZE229" s="115">
        <f t="shared" si="1475"/>
        <v>85.435287021365681</v>
      </c>
      <c r="ZF229" s="15">
        <f t="shared" si="1476"/>
        <v>7.0341671749046797E-4</v>
      </c>
      <c r="ZG229" s="12"/>
      <c r="ZH229" s="11">
        <f t="shared" si="1737"/>
        <v>7.1179824998445255E-4</v>
      </c>
      <c r="ZI229" s="10">
        <f t="shared" si="1477"/>
        <v>85.484713732763851</v>
      </c>
      <c r="ZJ229" s="9">
        <f t="shared" si="1049"/>
        <v>91.111627595092074</v>
      </c>
      <c r="ZK229" s="9">
        <f t="shared" si="1954"/>
        <v>79.613785284841683</v>
      </c>
      <c r="ZL229" s="115">
        <f t="shared" si="1478"/>
        <v>85.362706439966871</v>
      </c>
      <c r="ZM229" s="15">
        <f t="shared" si="1479"/>
        <v>7.1015993704800812E-4</v>
      </c>
      <c r="ZN229" s="12"/>
      <c r="ZO229" s="11">
        <f t="shared" si="1738"/>
        <v>7.1853647502434015E-4</v>
      </c>
      <c r="ZP229" s="10">
        <f t="shared" si="1480"/>
        <v>85.411742249878969</v>
      </c>
      <c r="ZQ229" s="9">
        <f t="shared" si="1051"/>
        <v>91.093288431417761</v>
      </c>
      <c r="ZR229" s="9">
        <f t="shared" si="1955"/>
        <v>79.486661309443406</v>
      </c>
      <c r="ZS229" s="115">
        <f t="shared" si="1481"/>
        <v>85.289974870430584</v>
      </c>
      <c r="ZT229" s="15">
        <f t="shared" si="1482"/>
        <v>7.1687899032435952E-4</v>
      </c>
      <c r="ZU229" s="12"/>
      <c r="ZV229" s="11">
        <f t="shared" si="1739"/>
        <v>7.252504208779321E-4</v>
      </c>
      <c r="ZW229" s="10">
        <f t="shared" si="1483"/>
        <v>85.338616843415565</v>
      </c>
      <c r="ZX229" s="9">
        <f t="shared" si="1053"/>
        <v>91.07460060054305</v>
      </c>
      <c r="ZY229" s="9">
        <f t="shared" si="1956"/>
        <v>79.359580527118169</v>
      </c>
      <c r="ZZ229" s="115">
        <f t="shared" si="1484"/>
        <v>85.21709056383061</v>
      </c>
      <c r="AAA229" s="15">
        <f t="shared" si="1485"/>
        <v>7.2357384049724183E-4</v>
      </c>
      <c r="AAB229" s="12"/>
      <c r="AAC229" s="11">
        <f t="shared" si="1740"/>
        <v>7.319400499817962E-4</v>
      </c>
      <c r="AAD229" s="10">
        <f t="shared" si="1486"/>
        <v>85.265335796012835</v>
      </c>
      <c r="AAE229" s="9">
        <f t="shared" si="1055"/>
        <v>91.055562092821091</v>
      </c>
      <c r="AAF229" s="9">
        <f t="shared" si="1957"/>
        <v>79.23254149511537</v>
      </c>
      <c r="AAG229" s="115">
        <f t="shared" si="1487"/>
        <v>85.144051793968231</v>
      </c>
      <c r="AAH229" s="15">
        <f t="shared" si="1488"/>
        <v>7.3024445255251902E-4</v>
      </c>
      <c r="AAI229" s="12"/>
      <c r="AAJ229" s="11">
        <f t="shared" si="1741"/>
        <v>7.3860532660253509E-4</v>
      </c>
      <c r="AAK229" s="10">
        <f t="shared" si="1489"/>
        <v>85.191897413060559</v>
      </c>
      <c r="AAL229" s="9">
        <f t="shared" si="1057"/>
        <v>91.036170935817921</v>
      </c>
      <c r="AAM229" s="9">
        <f t="shared" si="1958"/>
        <v>79.105542778943644</v>
      </c>
      <c r="AAN229" s="115">
        <f t="shared" si="1490"/>
        <v>85.07085685738079</v>
      </c>
      <c r="AAO229" s="15">
        <f t="shared" si="1491"/>
        <v>7.3689079326436677E-4</v>
      </c>
      <c r="AAP229" s="12"/>
      <c r="AAQ229" s="11">
        <f t="shared" si="1742"/>
        <v>7.4524621681706937E-4</v>
      </c>
      <c r="AAR229" s="10">
        <f t="shared" si="1492"/>
        <v>85.118300022704659</v>
      </c>
      <c r="AAS229" s="9">
        <f t="shared" si="1059"/>
        <v>91.01642519415654</v>
      </c>
      <c r="AAT229" s="9">
        <f t="shared" si="1060"/>
        <v>78.978582952536684</v>
      </c>
      <c r="AAU229" s="115">
        <f t="shared" si="1493"/>
        <v>84.997504073346619</v>
      </c>
      <c r="AAV229" s="15">
        <f t="shared" si="1494"/>
        <v>7.4351283117540172E-4</v>
      </c>
      <c r="AAW229" s="11"/>
      <c r="AAX229" s="11">
        <f t="shared" si="1743"/>
        <v>7.518626884928779E-4</v>
      </c>
      <c r="AAY229" s="10">
        <f t="shared" si="1495"/>
        <v>85.044541975849086</v>
      </c>
      <c r="AAZ229" s="9">
        <f t="shared" si="1061"/>
        <v>90.996322969357053</v>
      </c>
      <c r="ABA229" s="9">
        <f t="shared" si="1062"/>
        <v>78.851660598412451</v>
      </c>
      <c r="ABB229" s="115">
        <f t="shared" si="1496"/>
        <v>84.923991783884759</v>
      </c>
      <c r="ABC229" s="15">
        <f t="shared" si="1497"/>
        <v>7.5011053657697015E-4</v>
      </c>
      <c r="ABD229" s="11"/>
      <c r="ABE229" s="11">
        <f t="shared" si="1744"/>
        <v>7.5845471126838771E-4</v>
      </c>
      <c r="ABF229" s="10">
        <f t="shared" si="1498"/>
        <v>84.970621646152523</v>
      </c>
      <c r="ABG229" s="9">
        <f t="shared" si="1063"/>
        <v>90.97586239967319</v>
      </c>
      <c r="ABH229" s="9">
        <f t="shared" si="1064"/>
        <v>78.724774307829975</v>
      </c>
      <c r="ABI229" s="115">
        <f t="shared" si="1499"/>
        <v>84.850318353751589</v>
      </c>
      <c r="ABJ229" s="15">
        <f t="shared" si="1500"/>
        <v>7.5668388148936888E-4</v>
      </c>
      <c r="ABK229" s="11"/>
      <c r="ABL229" s="11">
        <f t="shared" si="1745"/>
        <v>7.6502225653327961E-4</v>
      </c>
      <c r="ABM229" s="10">
        <f t="shared" si="1501"/>
        <v>84.896537430022022</v>
      </c>
      <c r="ABN229" s="9">
        <f t="shared" si="1065"/>
        <v>90.95504165992503</v>
      </c>
      <c r="ABO229" s="9">
        <f t="shared" si="1066"/>
        <v>78.597922680940528</v>
      </c>
      <c r="ABP229" s="115">
        <f t="shared" si="1502"/>
        <v>84.776482170432786</v>
      </c>
      <c r="ABQ229" s="15">
        <f t="shared" si="1503"/>
        <v>7.6323283964217575E-4</v>
      </c>
      <c r="ABR229" s="11"/>
      <c r="ABS229" s="11">
        <f t="shared" si="1746"/>
        <v>7.7156529740890088E-4</v>
      </c>
      <c r="ABT229" s="10">
        <f t="shared" si="1504"/>
        <v>84.822287746602029</v>
      </c>
      <c r="ABU229" s="9">
        <f t="shared" si="1067"/>
        <v>90.933858961328326</v>
      </c>
      <c r="ABV229" s="9">
        <f t="shared" si="1068"/>
        <v>78.471104326934707</v>
      </c>
      <c r="ABW229" s="115">
        <f t="shared" si="1505"/>
        <v>84.702481644131524</v>
      </c>
      <c r="ABX229" s="15">
        <f t="shared" si="1506"/>
        <v>7.6975738645462279E-4</v>
      </c>
      <c r="ABY229" s="11"/>
      <c r="ABZ229" s="11">
        <f t="shared" si="1747"/>
        <v>7.7808380872870547E-4</v>
      </c>
      <c r="ACA229" s="10">
        <f t="shared" si="1507"/>
        <v>84.747871037759609</v>
      </c>
      <c r="ACB229" s="9">
        <f t="shared" si="1069"/>
        <v>90.912312551320241</v>
      </c>
      <c r="ACC229" s="9">
        <f t="shared" si="1070"/>
        <v>78.3443178641852</v>
      </c>
      <c r="ACD229" s="115">
        <f t="shared" si="1508"/>
        <v>84.628315207752721</v>
      </c>
      <c r="ACE229" s="15">
        <f t="shared" si="1509"/>
        <v>7.7625749901601691E-4</v>
      </c>
      <c r="ACF229" s="11"/>
      <c r="ACG229" s="11">
        <f t="shared" si="1748"/>
        <v>7.8457776701873743E-4</v>
      </c>
      <c r="ACH229" s="10">
        <f t="shared" si="1510"/>
        <v>84.673285768065796</v>
      </c>
      <c r="ACI229" s="9">
        <f t="shared" si="1071"/>
        <v>90.890400713381823</v>
      </c>
      <c r="ACJ229" s="9">
        <f t="shared" si="1072"/>
        <v>78.217561920385805</v>
      </c>
      <c r="ACK229" s="115">
        <f t="shared" si="1511"/>
        <v>84.553981316883807</v>
      </c>
      <c r="ACL229" s="15">
        <f t="shared" si="1512"/>
        <v>7.8273315606618512E-4</v>
      </c>
      <c r="ACM229" s="11"/>
      <c r="ACN229" s="11">
        <f t="shared" si="1749"/>
        <v>7.9104715047812585E-4</v>
      </c>
      <c r="ACO229" s="10">
        <f t="shared" si="1513"/>
        <v>84.598530424773443</v>
      </c>
      <c r="ACP229" s="9">
        <f t="shared" si="1073"/>
        <v>90.868121766857172</v>
      </c>
      <c r="ACQ229" s="9">
        <f t="shared" si="1074"/>
        <v>78.090835132684447</v>
      </c>
      <c r="ACR229" s="115">
        <f t="shared" si="1514"/>
        <v>84.479478449770809</v>
      </c>
      <c r="ACS229" s="15">
        <f t="shared" si="1515"/>
        <v>7.891843379760913E-4</v>
      </c>
      <c r="ACT229" s="11"/>
      <c r="ACU229" s="11">
        <f t="shared" si="1750"/>
        <v>7.9749193895974828E-4</v>
      </c>
      <c r="ACV229" s="10">
        <f t="shared" si="1516"/>
        <v>84.52360351779042</v>
      </c>
      <c r="ACW229" s="9">
        <f t="shared" si="1075"/>
        <v>90.845474066769455</v>
      </c>
      <c r="ACX229" s="9">
        <f t="shared" si="1076"/>
        <v>77.964136147814983</v>
      </c>
      <c r="ACY229" s="115">
        <f t="shared" si="1517"/>
        <v>84.404805107292219</v>
      </c>
      <c r="ACZ229" s="15">
        <f t="shared" si="1518"/>
        <v>7.9561102672833601E-4</v>
      </c>
      <c r="ADA229" s="11"/>
      <c r="ADB229" s="11">
        <f t="shared" si="1751"/>
        <v>8.039121139507509E-4</v>
      </c>
      <c r="ADC229" s="10">
        <f t="shared" si="1519"/>
        <v>84.448503579650691</v>
      </c>
      <c r="ADD229" s="9">
        <f t="shared" si="1077"/>
        <v>90.822456003633903</v>
      </c>
      <c r="ADE229" s="9">
        <f t="shared" si="1078"/>
        <v>77.837463622220525</v>
      </c>
      <c r="ADF229" s="115">
        <f t="shared" si="1520"/>
        <v>84.329959812927214</v>
      </c>
      <c r="ADG229" s="15">
        <f t="shared" si="1521"/>
        <v>8.0201320589798222E-4</v>
      </c>
      <c r="ADH229" s="11"/>
      <c r="ADI229" s="11">
        <f t="shared" si="1752"/>
        <v>8.1030765855340811E-4</v>
      </c>
      <c r="ADJ229" s="10">
        <f t="shared" si="1522"/>
        <v>84.373229165479614</v>
      </c>
      <c r="ADK229" s="9">
        <f t="shared" si="1079"/>
        <v>90.799066003267725</v>
      </c>
      <c r="ADL229" s="9">
        <f t="shared" si="1080"/>
        <v>77.66538202451936</v>
      </c>
      <c r="ADM229" s="115">
        <f t="shared" si="1523"/>
        <v>84.232224013893543</v>
      </c>
      <c r="ADN229" s="15">
        <f t="shared" si="1524"/>
        <v>8.1119708688657817E-4</v>
      </c>
      <c r="ADO229" s="11"/>
      <c r="ADP229" s="11">
        <f t="shared" si="1753"/>
        <v>8.1949513413965213E-4</v>
      </c>
      <c r="ADQ229" s="10">
        <f t="shared" si="1525"/>
        <v>84.274977964903258</v>
      </c>
      <c r="ADR229" s="9">
        <f t="shared" si="1081"/>
        <v>90.775137256451785</v>
      </c>
      <c r="ADS229" s="9">
        <f t="shared" si="1082"/>
        <v>77.608034232675024</v>
      </c>
      <c r="ADT229" s="115">
        <f t="shared" si="1526"/>
        <v>84.191585744563412</v>
      </c>
      <c r="ADU229" s="15">
        <f t="shared" si="1527"/>
        <v>8.1326120172422914E-4</v>
      </c>
      <c r="ADV229" s="11"/>
      <c r="ADW229" s="11">
        <f t="shared" si="1754"/>
        <v>8.2153638077406602E-4</v>
      </c>
      <c r="ADX229" s="10">
        <f t="shared" si="1528"/>
        <v>84.23403276272515</v>
      </c>
      <c r="ADY229" s="9">
        <f t="shared" si="1083"/>
        <v>90.751086579906456</v>
      </c>
      <c r="ADZ229" s="9">
        <f t="shared" si="1084"/>
        <v>78.304885889232253</v>
      </c>
      <c r="AEA229" s="115">
        <f t="shared" si="1529"/>
        <v>84.527986234569354</v>
      </c>
      <c r="AEB229" s="15">
        <f t="shared" si="1530"/>
        <v>7.6873493830196496E-4</v>
      </c>
      <c r="AEC229" s="11"/>
      <c r="AED229" s="11">
        <f t="shared" si="1755"/>
        <v>7.7681920363274922E-4</v>
      </c>
      <c r="AEE229" s="10">
        <f t="shared" si="1531"/>
        <v>84.571486810759637</v>
      </c>
      <c r="AEF229" s="9">
        <f t="shared" si="1085"/>
        <v>90.729597370924324</v>
      </c>
      <c r="AEG229" s="9">
        <f t="shared" si="1086"/>
        <v>79.107409208828244</v>
      </c>
      <c r="AEH229" s="115">
        <f t="shared" si="1532"/>
        <v>84.918503289876284</v>
      </c>
      <c r="AEI229" s="15">
        <f t="shared" si="1533"/>
        <v>7.1784011215705271E-4</v>
      </c>
      <c r="AEJ229" s="11"/>
      <c r="AEK229" s="11">
        <f t="shared" si="1756"/>
        <v>7.2572388374771938E-4</v>
      </c>
      <c r="AEL229" s="10">
        <f t="shared" si="1534"/>
        <v>84.963172561206562</v>
      </c>
      <c r="AEM229" s="9">
        <f t="shared" si="1087"/>
        <v>90.710859396795655</v>
      </c>
      <c r="AEN229" s="9">
        <f t="shared" si="1088"/>
        <v>80.04755414925981</v>
      </c>
      <c r="AEO229" s="115">
        <f t="shared" si="1535"/>
        <v>85.379206773027732</v>
      </c>
      <c r="AEP229" s="15">
        <f t="shared" si="1536"/>
        <v>6.5861506698197442E-4</v>
      </c>
      <c r="AEQ229" s="11"/>
      <c r="AER229" s="11">
        <f t="shared" si="1757"/>
        <v>6.6628745331878594E-4</v>
      </c>
      <c r="AES229" s="10">
        <f t="shared" si="1537"/>
        <v>85.425173415940748</v>
      </c>
      <c r="AET229" s="9">
        <f t="shared" si="1089"/>
        <v>90.695085808060469</v>
      </c>
      <c r="AEU229" s="9">
        <f t="shared" si="1090"/>
        <v>81.183863146417011</v>
      </c>
      <c r="AEV229" s="115">
        <f t="shared" si="1538"/>
        <v>85.939474477238747</v>
      </c>
      <c r="AEW229" s="15">
        <f t="shared" si="1539"/>
        <v>5.8745711624698686E-4</v>
      </c>
      <c r="AEX229" s="11"/>
      <c r="AEY229" s="11">
        <f t="shared" si="1758"/>
        <v>5.9490447096478252E-4</v>
      </c>
      <c r="AEZ229" s="10">
        <f t="shared" si="1540"/>
        <v>85.986893164796868</v>
      </c>
      <c r="AFA229" s="9">
        <f t="shared" si="1091"/>
        <v>90.682536507298607</v>
      </c>
      <c r="AFB229" s="9">
        <f t="shared" si="1092"/>
        <v>82.635834692953154</v>
      </c>
      <c r="AFC229" s="115">
        <f t="shared" si="1541"/>
        <v>86.65918560012588</v>
      </c>
      <c r="AFD229" s="15">
        <f t="shared" si="1542"/>
        <v>4.9700153295937906E-4</v>
      </c>
      <c r="AFE229" s="11"/>
      <c r="AFF229" s="11">
        <f t="shared" si="1759"/>
        <v>5.042052119162148E-4</v>
      </c>
      <c r="AFG229" s="10">
        <f t="shared" si="1543"/>
        <v>86.708256704835861</v>
      </c>
      <c r="AFH229" s="9">
        <f t="shared" si="1093"/>
        <v>90.673554308841418</v>
      </c>
      <c r="AFI229" s="9">
        <f t="shared" si="1094"/>
        <v>84.735229714672855</v>
      </c>
      <c r="AFJ229" s="115">
        <f t="shared" si="1544"/>
        <v>87.704392011757136</v>
      </c>
      <c r="AFK229" s="15">
        <f t="shared" si="1545"/>
        <v>3.6677840121409196E-4</v>
      </c>
      <c r="AFL229" s="11"/>
      <c r="AFM229" s="11">
        <f t="shared" si="1760"/>
        <v>3.7370857036914237E-4</v>
      </c>
      <c r="AFN229" s="10">
        <f t="shared" si="1546"/>
        <v>87.755414978274928</v>
      </c>
      <c r="AFO229" s="9">
        <f t="shared" si="1095"/>
        <v>90.668662441221485</v>
      </c>
      <c r="AFP229" s="9">
        <f t="shared" si="1096"/>
        <v>89.276027958058876</v>
      </c>
      <c r="AFQ229" s="115">
        <f t="shared" si="1547"/>
        <v>89.972345199640188</v>
      </c>
      <c r="AFR229" s="15">
        <f t="shared" si="1548"/>
        <v>8.6015548848842699E-5</v>
      </c>
      <c r="AFS229" s="11"/>
      <c r="AFT229" s="11">
        <f t="shared" si="1761"/>
        <v>9.2639797523188364E-5</v>
      </c>
      <c r="AFU229" s="10">
        <f t="shared" si="1549"/>
        <v>90.02565806124457</v>
      </c>
      <c r="AFV229" s="9">
        <f t="shared" si="1097"/>
        <v>90.668393398579255</v>
      </c>
      <c r="AFW229" s="9">
        <f t="shared" si="1098"/>
        <v>89.359490550852769</v>
      </c>
      <c r="AFX229" s="115">
        <f t="shared" si="1550"/>
        <v>90.013941974716005</v>
      </c>
      <c r="AFY229" s="15">
        <f t="shared" si="1551"/>
        <v>8.0843895651162948E-5</v>
      </c>
      <c r="AFZ229" s="11"/>
      <c r="AGA229" s="11">
        <f t="shared" si="1762"/>
        <v>8.7463392393322397E-5</v>
      </c>
      <c r="AGB229" s="10">
        <f t="shared" si="1552"/>
        <v>90.067250269587717</v>
      </c>
      <c r="AGC229" s="9">
        <f t="shared" si="1099"/>
        <v>90.668155735535152</v>
      </c>
      <c r="AGD229" s="9">
        <f t="shared" si="1100"/>
        <v>89.443771289526481</v>
      </c>
      <c r="AGE229" s="115">
        <f t="shared" si="1553"/>
        <v>90.055963512530809</v>
      </c>
      <c r="AGF229" s="15">
        <f t="shared" si="1554"/>
        <v>7.5623648127867853E-5</v>
      </c>
      <c r="AGG229" s="11"/>
      <c r="AGH229" s="11">
        <f t="shared" si="1763"/>
        <v>8.2238651194125066E-5</v>
      </c>
      <c r="AGI229" s="10">
        <f t="shared" si="1555"/>
        <v>90.109267671762069</v>
      </c>
      <c r="AGJ229" s="9">
        <f t="shared" si="1101"/>
        <v>90.667947774276115</v>
      </c>
      <c r="AGK229" s="9">
        <f t="shared" si="1102"/>
        <v>89.528863520798652</v>
      </c>
      <c r="AGL229" s="115">
        <f t="shared" si="1556"/>
        <v>90.09840564753739</v>
      </c>
      <c r="AGM229" s="15">
        <f t="shared" si="1557"/>
        <v>7.0355113586899191E-5</v>
      </c>
      <c r="AGN229" s="11"/>
      <c r="AGO229" s="11">
        <f t="shared" si="1764"/>
        <v>7.696588587224884E-5</v>
      </c>
      <c r="AGP229" s="10">
        <f t="shared" si="1558"/>
        <v>90.151706082925415</v>
      </c>
      <c r="AGQ229" s="9">
        <f t="shared" si="1103"/>
        <v>90.667767780069525</v>
      </c>
      <c r="AGR229" s="9">
        <f t="shared" si="1104"/>
        <v>89.614760496121917</v>
      </c>
      <c r="AGS229" s="115">
        <f t="shared" si="1559"/>
        <v>90.141264138095721</v>
      </c>
      <c r="AGT229" s="15">
        <f t="shared" si="1560"/>
        <v>6.5038601704656799E-5</v>
      </c>
      <c r="AGU229" s="11"/>
      <c r="AGV229" s="11">
        <f t="shared" si="1765"/>
        <v>7.1645410749734785E-5</v>
      </c>
      <c r="AGW229" s="10">
        <f t="shared" si="1561"/>
        <v>90.194561242159665</v>
      </c>
      <c r="AGX229" s="9">
        <f t="shared" si="1105"/>
        <v>90.66761396121214</v>
      </c>
      <c r="AGY229" s="9">
        <f t="shared" si="1106"/>
        <v>89.701455373030186</v>
      </c>
      <c r="AGZ229" s="115">
        <f t="shared" si="1562"/>
        <v>90.18453466712117</v>
      </c>
      <c r="AHA229" s="15">
        <f t="shared" si="1563"/>
        <v>5.9674424439617884E-5</v>
      </c>
      <c r="AHB229" s="11"/>
      <c r="AHC229" s="11">
        <f t="shared" si="1766"/>
        <v>6.6277542437394877E-5</v>
      </c>
      <c r="AHD229" s="10">
        <f t="shared" si="1564"/>
        <v>90.237828813132808</v>
      </c>
      <c r="AHE229" s="9">
        <f t="shared" si="1107"/>
        <v>90.667484468994758</v>
      </c>
      <c r="AHF229" s="9">
        <f t="shared" si="1108"/>
        <v>89.788941216565561</v>
      </c>
      <c r="AHG229" s="115">
        <f t="shared" si="1565"/>
        <v>90.228212842780152</v>
      </c>
      <c r="AHH229" s="15">
        <f t="shared" si="1566"/>
        <v>5.4262895942038078E-5</v>
      </c>
      <c r="AHI229" s="11"/>
      <c r="AHJ229" s="11">
        <f t="shared" si="1767"/>
        <v>6.0862599744260318E-5</v>
      </c>
      <c r="AHK229" s="10">
        <f t="shared" si="1567"/>
        <v>90.281504384808585</v>
      </c>
      <c r="AHL229" s="9">
        <f t="shared" si="1109"/>
        <v>90.6673773976825</v>
      </c>
      <c r="AHM229" s="9">
        <f t="shared" si="1110"/>
        <v>89.877211000780179</v>
      </c>
      <c r="AHN229" s="115">
        <f t="shared" si="1568"/>
        <v>90.272294199231339</v>
      </c>
      <c r="AHO229" s="15">
        <f t="shared" si="1569"/>
        <v>4.8804332459955557E-5</v>
      </c>
      <c r="AHP229" s="11"/>
      <c r="AHQ229" s="11">
        <f t="shared" si="1768"/>
        <v>5.5400903583388997E-5</v>
      </c>
      <c r="AHR229" s="10">
        <f t="shared" si="1570"/>
        <v>90.32558347220143</v>
      </c>
      <c r="AHS229" s="9">
        <f t="shared" si="1111"/>
        <v>90.667290784510556</v>
      </c>
      <c r="AHT229" s="9">
        <f t="shared" si="1112"/>
        <v>89.966257610314656</v>
      </c>
      <c r="AHU229" s="115">
        <f t="shared" si="1571"/>
        <v>90.316774197412599</v>
      </c>
      <c r="AHV229" s="15">
        <f t="shared" si="1572"/>
        <v>4.3299052241454245E-5</v>
      </c>
      <c r="AHW229" s="11"/>
      <c r="AHX229" s="11">
        <f t="shared" si="1769"/>
        <v>4.9892776873914533E-5</v>
      </c>
      <c r="AHY229" s="10">
        <f t="shared" si="1573"/>
        <v>90.370061517177447</v>
      </c>
      <c r="AHZ229" s="9">
        <f t="shared" si="1113"/>
        <v>90.667222609695187</v>
      </c>
      <c r="AIA229" s="9">
        <f t="shared" si="1114"/>
        <v>90.05607384205139</v>
      </c>
      <c r="AIB229" s="115">
        <f t="shared" si="1574"/>
        <v>90.361648225873296</v>
      </c>
      <c r="AIC229" s="15">
        <f t="shared" si="1575"/>
        <v>3.7747375433210714E-5</v>
      </c>
      <c r="AID229" s="11"/>
      <c r="AIE229" s="11">
        <f t="shared" si="1770"/>
        <v>4.4338544439442227E-5</v>
      </c>
      <c r="AIF229" s="10">
        <f t="shared" si="1576"/>
        <v>90.414933889300428</v>
      </c>
      <c r="AIG229" s="9">
        <f t="shared" si="1115"/>
        <v>90.667170796459899</v>
      </c>
      <c r="AIH229" s="9">
        <f t="shared" si="1116"/>
        <v>90.146652406841611</v>
      </c>
      <c r="AII229" s="115">
        <f t="shared" si="1577"/>
        <v>90.406911601650762</v>
      </c>
      <c r="AIJ229" s="15">
        <f t="shared" si="1578"/>
        <v>3.2149623975456489E-5</v>
      </c>
      <c r="AIK229" s="11"/>
      <c r="AIL229" s="11">
        <f t="shared" si="1771"/>
        <v>3.8738532902841071E-5</v>
      </c>
      <c r="AIM229" s="10">
        <f t="shared" si="1579"/>
        <v>90.460195886722275</v>
      </c>
      <c r="AIN229" s="9">
        <f t="shared" si="1117"/>
        <v>90.667133211076447</v>
      </c>
      <c r="AIO229" s="9">
        <f t="shared" si="1118"/>
        <v>90.237985931303584</v>
      </c>
      <c r="AIP229" s="115">
        <f t="shared" si="1580"/>
        <v>90.452559571190022</v>
      </c>
      <c r="AIQ229" s="15">
        <f t="shared" si="1581"/>
        <v>2.6506121493431143E-5</v>
      </c>
      <c r="AIR229" s="11"/>
      <c r="AIS229" s="11">
        <f t="shared" si="1772"/>
        <v>3.3093070577584511E-5</v>
      </c>
      <c r="AIT229" s="10">
        <f t="shared" si="1582"/>
        <v>90.50584273711641</v>
      </c>
      <c r="AIU229" s="9">
        <f t="shared" si="1119"/>
        <v>90.6671076629205</v>
      </c>
      <c r="AIV229" s="9">
        <f t="shared" si="1120"/>
        <v>90.330066959692317</v>
      </c>
      <c r="AIW229" s="115">
        <f t="shared" si="1583"/>
        <v>90.498587311306409</v>
      </c>
      <c r="AIX229" s="15">
        <f t="shared" si="1584"/>
        <v>2.0817193185347335E-5</v>
      </c>
      <c r="AIY229" s="11"/>
      <c r="AIZ229" s="11">
        <f t="shared" si="1773"/>
        <v>2.740248735561189E-5</v>
      </c>
      <c r="AJA229" s="10">
        <f t="shared" si="1585"/>
        <v>90.551869598654193</v>
      </c>
      <c r="AJB229" s="9">
        <f t="shared" si="1121"/>
        <v>90.667091904541735</v>
      </c>
      <c r="AJC229" s="9">
        <f t="shared" si="1122"/>
        <v>90.42288795583984</v>
      </c>
      <c r="AJD229" s="115">
        <f t="shared" si="1586"/>
        <v>90.544989930190781</v>
      </c>
      <c r="AJE229" s="15">
        <f t="shared" si="1587"/>
        <v>1.5083165706874755E-5</v>
      </c>
      <c r="AJF229" s="11"/>
      <c r="AJG229" s="11">
        <f t="shared" si="1774"/>
        <v>2.1667114591735167E-5</v>
      </c>
      <c r="AJH229" s="10">
        <f t="shared" si="1588"/>
        <v>90.598271561023793</v>
      </c>
      <c r="AJI229" s="9">
        <f t="shared" si="1123"/>
        <v>90.667083631748028</v>
      </c>
      <c r="AJJ229" s="9">
        <f t="shared" si="1124"/>
        <v>90.516441305160527</v>
      </c>
      <c r="AJK229" s="115">
        <f t="shared" si="1589"/>
        <v>90.591762468454277</v>
      </c>
      <c r="AJL229" s="15">
        <f t="shared" si="1590"/>
        <v>9.3043670524835742E-6</v>
      </c>
      <c r="AJM229" s="11"/>
      <c r="AJN229" s="11">
        <f t="shared" si="1775"/>
        <v>1.5887284984940234E-5</v>
      </c>
      <c r="AJO229" s="10">
        <f t="shared" si="1591"/>
        <v>90.64504364648856</v>
      </c>
      <c r="AJP229" s="9">
        <f t="shared" si="1125"/>
        <v>90.667080483703558</v>
      </c>
      <c r="AJQ229" s="9">
        <f t="shared" si="1126"/>
        <v>90.610719316725394</v>
      </c>
      <c r="AJR229" s="115">
        <f t="shared" si="1592"/>
        <v>90.638899900214483</v>
      </c>
      <c r="AJS229" s="15">
        <f t="shared" si="1593"/>
        <v>3.4811264333893244E-6</v>
      </c>
      <c r="AJT229" s="11"/>
      <c r="AJU229" s="11">
        <f t="shared" si="1776"/>
        <v>1.0063332456300201E-5</v>
      </c>
      <c r="AJV229" s="10">
        <f t="shared" si="1594"/>
        <v>90.692180810986756</v>
      </c>
      <c r="AJW229" s="9">
        <f t="shared" si="1127"/>
        <v>90.667080043040357</v>
      </c>
      <c r="AJX229" s="9">
        <f t="shared" si="1128"/>
        <v>90.705714225399106</v>
      </c>
      <c r="AJY229" s="115">
        <f t="shared" si="1595"/>
        <v>90.686397134219732</v>
      </c>
      <c r="AJZ229" s="15">
        <f t="shared" si="1596"/>
        <v>-2.3862258475514481E-6</v>
      </c>
      <c r="AKA229" s="11"/>
      <c r="AKB229" s="11">
        <f t="shared" si="1777"/>
        <v>4.1955920238938617E-6</v>
      </c>
      <c r="AKC229" s="10">
        <f t="shared" si="1597"/>
        <v>90.739677945269293</v>
      </c>
      <c r="AKD229" s="9">
        <f t="shared" si="1129"/>
        <v>90.667080250097527</v>
      </c>
      <c r="AKE229" s="9">
        <f t="shared" si="1130"/>
        <v>90.801417979984663</v>
      </c>
      <c r="AKF229" s="115">
        <f t="shared" si="1598"/>
        <v>90.734249115041095</v>
      </c>
      <c r="AKG229" s="15">
        <f t="shared" si="1599"/>
        <v>-8.2973197253514192E-6</v>
      </c>
      <c r="AKH229" s="11"/>
      <c r="AKI229" s="11">
        <f t="shared" si="1778"/>
        <v>-1.7156003254321322E-6</v>
      </c>
      <c r="AKJ229" s="10">
        <f t="shared" si="1600"/>
        <v>90.78752987607632</v>
      </c>
      <c r="AKK229" s="9">
        <f t="shared" si="1131"/>
        <v>90.667082753570114</v>
      </c>
      <c r="AKL229" s="9">
        <f t="shared" si="1132"/>
        <v>90.897818946343378</v>
      </c>
      <c r="AKM229" s="115">
        <f t="shared" si="1601"/>
        <v>90.782450849956746</v>
      </c>
      <c r="AKN229" s="15">
        <f t="shared" si="1602"/>
        <v>-1.4251334790743867E-5</v>
      </c>
      <c r="AKO229" s="11"/>
      <c r="AKP229" s="11">
        <f t="shared" si="1779"/>
        <v>-7.6698889207718237E-6</v>
      </c>
      <c r="AKQ229" s="10">
        <f t="shared" si="1603"/>
        <v>90.835731428840774</v>
      </c>
      <c r="AKR229" s="9">
        <f t="shared" si="1133"/>
        <v>90.667090139042443</v>
      </c>
      <c r="AKS229" s="9">
        <f t="shared" si="1134"/>
        <v>90.994904323794003</v>
      </c>
      <c r="AKT229" s="115">
        <f t="shared" si="1604"/>
        <v>90.830997231418223</v>
      </c>
      <c r="AKU229" s="15">
        <f t="shared" si="1605"/>
        <v>-2.0247320716780801E-5</v>
      </c>
      <c r="AKV229" s="11"/>
      <c r="AKW229" s="11">
        <f t="shared" si="1780"/>
        <v>-1.3666486246817519E-5</v>
      </c>
      <c r="AKX229" s="10">
        <f t="shared" si="1606"/>
        <v>90.884277513435109</v>
      </c>
      <c r="AKY229" s="9">
        <f t="shared" si="1135"/>
        <v>90.667105046456498</v>
      </c>
      <c r="AKZ229" s="9">
        <f t="shared" si="1136"/>
        <v>91.092661027071955</v>
      </c>
      <c r="ALA229" s="115">
        <f t="shared" si="1607"/>
        <v>90.879883036764227</v>
      </c>
      <c r="ALB229" s="15">
        <f t="shared" si="1608"/>
        <v>-2.6284306241950386E-5</v>
      </c>
      <c r="ALC229" s="11"/>
      <c r="ALD229" s="11">
        <f t="shared" si="1781"/>
        <v>-1.9704425580829942E-5</v>
      </c>
      <c r="ALE229" s="10">
        <f t="shared" si="1609"/>
        <v>90.933162924424693</v>
      </c>
      <c r="ALF229" s="9">
        <f t="shared" si="1137"/>
        <v>90.667130168804476</v>
      </c>
      <c r="ALG229" s="9">
        <f t="shared" si="1138"/>
        <v>91.191075691045398</v>
      </c>
      <c r="ALH229" s="115">
        <f t="shared" si="1610"/>
        <v>90.929102929924937</v>
      </c>
      <c r="ALI229" s="15">
        <f t="shared" si="1611"/>
        <v>-3.2361299542217796E-5</v>
      </c>
      <c r="ALJ229" s="11"/>
      <c r="ALK229" s="11">
        <f t="shared" si="1782"/>
        <v>-2.57827194969067E-5</v>
      </c>
      <c r="ALL229" s="10">
        <f t="shared" si="1612"/>
        <v>90.982382342746803</v>
      </c>
      <c r="ALM229" s="9">
        <f t="shared" si="1139"/>
        <v>90.667168250747295</v>
      </c>
      <c r="ALN229" s="9">
        <f t="shared" si="1140"/>
        <v>91.290134673705822</v>
      </c>
      <c r="ALO229" s="115">
        <f t="shared" si="1613"/>
        <v>90.978651462226566</v>
      </c>
      <c r="ALP229" s="15">
        <f t="shared" si="1614"/>
        <v>-3.847728850106532E-5</v>
      </c>
      <c r="ALQ229" s="12"/>
      <c r="ALR229" s="11">
        <f t="shared" si="1783"/>
        <v>-3.1900360129997644E-5</v>
      </c>
      <c r="ALS229" s="10">
        <f t="shared" si="1615"/>
        <v>91.031930336489808</v>
      </c>
      <c r="ALT229" s="9">
        <f t="shared" si="1141"/>
        <v>90.667222087159431</v>
      </c>
      <c r="ALU229" s="9">
        <f t="shared" si="1142"/>
        <v>91.389824035682082</v>
      </c>
      <c r="ALV229" s="115">
        <f t="shared" si="1616"/>
        <v>91.028523061420756</v>
      </c>
      <c r="ALW229" s="15">
        <f t="shared" si="1617"/>
        <v>-4.4631239534058136E-5</v>
      </c>
      <c r="ALX229" s="12"/>
      <c r="ALY229" s="11">
        <f t="shared" si="1784"/>
        <v>-3.8056317994258105E-5</v>
      </c>
      <c r="ALZ229" s="10">
        <f t="shared" si="1618"/>
        <v>91.08180134989523</v>
      </c>
      <c r="AMA229" s="9">
        <f t="shared" si="1143"/>
        <v>90.667294521596105</v>
      </c>
      <c r="AMB229" s="9">
        <f t="shared" si="1144"/>
        <v>91.490129560298669</v>
      </c>
      <c r="AMC229" s="115">
        <f t="shared" si="1619"/>
        <v>91.07871204094738</v>
      </c>
      <c r="AMD229" s="15">
        <f t="shared" si="1620"/>
        <v>-5.0822098922417047E-5</v>
      </c>
      <c r="AME229" s="12"/>
      <c r="AMF229" s="11">
        <f t="shared" si="1785"/>
        <v>-4.4249543310700448E-5</v>
      </c>
      <c r="AMG229" s="10">
        <f t="shared" si="1621"/>
        <v>91.131989712595498</v>
      </c>
      <c r="AMH229" s="9">
        <f t="shared" si="1145"/>
        <v>90.667388444688712</v>
      </c>
      <c r="AMI229" s="9">
        <f t="shared" si="1146"/>
        <v>91.591036757775186</v>
      </c>
      <c r="AMJ229" s="115">
        <f t="shared" si="1622"/>
        <v>91.129212601231956</v>
      </c>
      <c r="AMK229" s="15">
        <f t="shared" si="1623"/>
        <v>-5.7048793171500207E-5</v>
      </c>
      <c r="AML229" s="12"/>
      <c r="AMM229" s="11">
        <f t="shared" si="1786"/>
        <v>-5.0478966359821388E-5</v>
      </c>
      <c r="AMN229" s="10">
        <f t="shared" si="1624"/>
        <v>91.182489640885791</v>
      </c>
      <c r="AMO229" s="9">
        <f t="shared" si="1147"/>
        <v>90.667506792467989</v>
      </c>
      <c r="AMP229" s="9">
        <f t="shared" si="1148"/>
        <v>91.692530868201132</v>
      </c>
      <c r="AMQ229" s="115">
        <f t="shared" si="1625"/>
        <v>91.180018830334561</v>
      </c>
      <c r="AMR229" s="15">
        <f t="shared" si="1626"/>
        <v>-6.3310229298099322E-5</v>
      </c>
      <c r="AMS229" s="12"/>
      <c r="AMT229" s="11">
        <f t="shared" si="1787"/>
        <v>-5.6743497763145543E-5</v>
      </c>
      <c r="AMU229" s="10">
        <f t="shared" si="1627"/>
        <v>91.233295238347409</v>
      </c>
      <c r="AMV229" s="9">
        <f t="shared" si="1149"/>
        <v>90.667652544615621</v>
      </c>
      <c r="AMW229" s="9">
        <f t="shared" si="1150"/>
        <v>91.794596864898395</v>
      </c>
      <c r="AMX229" s="115">
        <f t="shared" si="1628"/>
        <v>91.231124704757008</v>
      </c>
      <c r="AMY229" s="15">
        <f t="shared" si="1629"/>
        <v>-6.9605295146128669E-5</v>
      </c>
      <c r="AMZ229" s="12"/>
      <c r="ANA229" s="11">
        <f t="shared" si="1788"/>
        <v>-6.3042028793230262E-5</v>
      </c>
      <c r="ANB229" s="10">
        <f t="shared" si="1630"/>
        <v>91.284400496629303</v>
      </c>
      <c r="ANC229" s="9">
        <f t="shared" si="1151"/>
        <v>90.667828722645226</v>
      </c>
      <c r="AND229" s="9">
        <f t="shared" si="1152"/>
        <v>91.897219458168593</v>
      </c>
      <c r="ANE229" s="115">
        <f t="shared" si="1631"/>
        <v>91.282524090406909</v>
      </c>
      <c r="ANF229" s="15">
        <f t="shared" si="1632"/>
        <v>-7.5932859730415349E-5</v>
      </c>
      <c r="ANG229" s="12"/>
      <c r="ANH229" s="11">
        <f t="shared" si="1789"/>
        <v>-6.9373431711922695E-5</v>
      </c>
      <c r="ANI229" s="10">
        <f t="shared" si="1633"/>
        <v>91.335799296386909</v>
      </c>
      <c r="ANJ229" s="9">
        <f t="shared" si="1153"/>
        <v>90.668038388014011</v>
      </c>
      <c r="ANK229" s="9">
        <f t="shared" si="1154"/>
        <v>92.000383099423999</v>
      </c>
      <c r="ANL229" s="115">
        <f t="shared" si="1634"/>
        <v>91.334210743719012</v>
      </c>
      <c r="ANM229" s="15">
        <f t="shared" si="1635"/>
        <v>-8.2291773608483875E-5</v>
      </c>
      <c r="ANN229" s="12"/>
      <c r="ANO229" s="11">
        <f t="shared" si="1790"/>
        <v>-7.5736560136727103E-5</v>
      </c>
      <c r="ANP229" s="10">
        <f t="shared" si="1636"/>
        <v>91.387485408378325</v>
      </c>
      <c r="ANQ229" s="9">
        <f t="shared" si="1155"/>
        <v>90.668284640166334</v>
      </c>
      <c r="ANR229" s="9">
        <f t="shared" si="1156"/>
        <v>92.104071985700401</v>
      </c>
      <c r="ANS229" s="115">
        <f t="shared" si="1637"/>
        <v>91.386178312933367</v>
      </c>
      <c r="ANT229" s="15">
        <f t="shared" si="1638"/>
        <v>-8.8680869280124375E-5</v>
      </c>
      <c r="ANU229" s="12"/>
      <c r="ANV229" s="11">
        <f t="shared" si="1791"/>
        <v>-8.2130249435108325E-5</v>
      </c>
      <c r="ANW229" s="10">
        <f t="shared" si="1639"/>
        <v>91.439452494717699</v>
      </c>
      <c r="ANX229" s="9">
        <f t="shared" si="1157"/>
        <v>90.668570614510656</v>
      </c>
      <c r="ANY229" s="9">
        <f t="shared" si="1158"/>
        <v>92.208270062946724</v>
      </c>
      <c r="ANZ229" s="115">
        <f t="shared" si="1640"/>
        <v>91.43842033872869</v>
      </c>
      <c r="AOA229" s="15">
        <f t="shared" si="1641"/>
        <v>-9.5098961515536505E-5</v>
      </c>
      <c r="AOB229" s="12"/>
      <c r="AOC229" s="11">
        <f t="shared" si="1792"/>
        <v>-8.8553317047467738E-5</v>
      </c>
      <c r="AOD229" s="10">
        <f t="shared" si="1642"/>
        <v>91.491694109483745</v>
      </c>
      <c r="AOE229" s="9">
        <f t="shared" si="1159"/>
        <v>90.668899480330936</v>
      </c>
      <c r="AOF229" s="9">
        <f t="shared" si="1160"/>
        <v>92.31296101350452</v>
      </c>
      <c r="AOG229" s="115">
        <f t="shared" si="1643"/>
        <v>91.490930246917728</v>
      </c>
      <c r="AOH229" s="15">
        <f t="shared" si="1644"/>
        <v>-1.0154484671099798E-4</v>
      </c>
      <c r="AOI229" s="12"/>
      <c r="AOJ229" s="11">
        <f t="shared" si="1875"/>
        <v>-9.500456183738914E-5</v>
      </c>
      <c r="AOK229" s="10">
        <f t="shared" si="1876"/>
        <v>91.54420369138721</v>
      </c>
      <c r="AOL229" s="9">
        <f t="shared" si="1161"/>
        <v>90.669274438626587</v>
      </c>
      <c r="AOM229" s="9">
        <f t="shared" si="1162"/>
        <v>92.418128284023553</v>
      </c>
      <c r="AON229" s="115">
        <f t="shared" si="1646"/>
        <v>91.543701361325077</v>
      </c>
      <c r="AOO229" s="15">
        <f t="shared" si="1877"/>
        <v>-1.0801730474647967E-4</v>
      </c>
      <c r="AOP229" s="12"/>
      <c r="AOQ229" s="11">
        <f t="shared" si="1794"/>
        <v>-1.0148276594490558E-4</v>
      </c>
      <c r="AOR229" s="10">
        <f t="shared" si="1648"/>
        <v>91.59697457662898</v>
      </c>
      <c r="AOS229" s="9">
        <f t="shared" si="1163"/>
        <v>90.669698719899245</v>
      </c>
      <c r="AOT229" s="9">
        <f t="shared" si="1164"/>
        <v>92.523755089921423</v>
      </c>
      <c r="AOU229" s="115">
        <f t="shared" si="1649"/>
        <v>91.596726904910327</v>
      </c>
      <c r="AOV229" s="15">
        <f t="shared" si="1650"/>
        <v>-1.1451509939778633E-4</v>
      </c>
      <c r="AOW229" s="12"/>
      <c r="AOX229" s="11">
        <f t="shared" si="1878"/>
        <v>-1.0798669519405658E-4</v>
      </c>
      <c r="AOY229" s="10">
        <f t="shared" si="1879"/>
        <v>91.649999999999991</v>
      </c>
      <c r="AOZ229" s="9">
        <f t="shared" si="1165"/>
        <v>90.670175581880187</v>
      </c>
      <c r="APA229" s="9"/>
      <c r="APB229" s="97">
        <f t="shared" si="1652"/>
        <v>91.649999999999991</v>
      </c>
      <c r="APC229" s="15">
        <f t="shared" si="1880"/>
        <v>-1.2103697864593645E-4</v>
      </c>
      <c r="APD229" s="11"/>
      <c r="APE229" s="11"/>
    </row>
    <row r="230" spans="1:1097" x14ac:dyDescent="0.2">
      <c r="A230" s="183"/>
      <c r="B230" s="183"/>
      <c r="C230" s="1">
        <f t="shared" si="1654"/>
        <v>180</v>
      </c>
      <c r="D230" s="1">
        <f t="shared" si="1655"/>
        <v>6024.5844021139956</v>
      </c>
      <c r="E230" s="1">
        <f t="shared" si="1656"/>
        <v>-16317921.817764627</v>
      </c>
      <c r="F230" s="2">
        <f t="shared" si="1657"/>
        <v>113.16</v>
      </c>
      <c r="G230" s="8">
        <f t="shared" si="1658"/>
        <v>1.9810000000000001E-3</v>
      </c>
      <c r="H230" s="6">
        <f t="shared" si="1659"/>
        <v>0.14400020254000001</v>
      </c>
      <c r="I230" s="2">
        <f t="shared" si="1660"/>
        <v>3500</v>
      </c>
      <c r="J230" s="3">
        <f t="shared" si="1818"/>
        <v>58.333333333333336</v>
      </c>
      <c r="K230" s="3">
        <f t="shared" si="1819"/>
        <v>366.52</v>
      </c>
      <c r="L230" s="1">
        <f t="shared" si="1661"/>
        <v>0.82</v>
      </c>
      <c r="M230" s="1">
        <f t="shared" si="1662"/>
        <v>0.66</v>
      </c>
      <c r="N230" s="1">
        <f t="shared" si="1820"/>
        <v>0.54120000000000001</v>
      </c>
      <c r="O230" s="3">
        <f t="shared" si="1167"/>
        <v>7.5227878787878781</v>
      </c>
      <c r="P230" s="40">
        <f t="shared" si="1821"/>
        <v>570.9796</v>
      </c>
      <c r="Q230" s="1">
        <f t="shared" si="1663"/>
        <v>21.51</v>
      </c>
      <c r="R230" s="1">
        <f t="shared" si="1664"/>
        <v>151</v>
      </c>
      <c r="S230" s="2">
        <f t="shared" si="1665"/>
        <v>12587.54</v>
      </c>
      <c r="T230" s="1">
        <f t="shared" si="1881"/>
        <v>83.916933333333333</v>
      </c>
      <c r="U230" s="7">
        <f t="shared" si="1666"/>
        <v>9.1849501318337995E-2</v>
      </c>
      <c r="V230" s="7">
        <f t="shared" si="1822"/>
        <v>6.6258942829124593E-3</v>
      </c>
      <c r="W230" s="159">
        <f t="shared" si="1667"/>
        <v>3.4283282369456214E-2</v>
      </c>
      <c r="X230" s="40">
        <f t="shared" si="1823"/>
        <v>8095.2484858865882</v>
      </c>
      <c r="Y230" s="1">
        <f t="shared" si="1668"/>
        <v>0</v>
      </c>
      <c r="Z230" s="1">
        <f t="shared" si="1669"/>
        <v>113.16</v>
      </c>
      <c r="AA230" s="1">
        <f t="shared" si="1670"/>
        <v>91.649999999999991</v>
      </c>
      <c r="AB230" s="6">
        <f t="shared" si="1882"/>
        <v>0.2895550479995273</v>
      </c>
      <c r="AC230" s="1">
        <f t="shared" si="1671"/>
        <v>526.19133708825245</v>
      </c>
      <c r="AD230" s="40">
        <f t="shared" si="1824"/>
        <v>36363.626619283568</v>
      </c>
      <c r="AE230" s="1">
        <f t="shared" si="1825"/>
        <v>0.15947988387208822</v>
      </c>
      <c r="AF230" s="2">
        <f t="shared" si="1801"/>
        <v>45</v>
      </c>
      <c r="AG230" s="10">
        <f t="shared" si="1826"/>
        <v>7.17659477424397</v>
      </c>
      <c r="AH230" s="12">
        <f t="shared" si="1827"/>
        <v>0.32488425855111158</v>
      </c>
      <c r="AI230" s="43">
        <f t="shared" si="1828"/>
        <v>-1.7645764078748902E-5</v>
      </c>
      <c r="AJ230" s="93">
        <f t="shared" si="1883"/>
        <v>4.4468128744437176E-6</v>
      </c>
      <c r="AK230" s="43">
        <f t="shared" si="1829"/>
        <v>0</v>
      </c>
      <c r="AL230" s="43">
        <f t="shared" si="1884"/>
        <v>3.7614813441777002E-4</v>
      </c>
      <c r="AM230" s="43"/>
      <c r="AN230" s="43">
        <f t="shared" si="1830"/>
        <v>0</v>
      </c>
      <c r="AO230" s="10">
        <f t="shared" si="1831"/>
        <v>91.699294658474386</v>
      </c>
      <c r="AP230" s="9"/>
      <c r="AQ230" s="9">
        <f t="shared" si="1832"/>
        <v>91.561705485176759</v>
      </c>
      <c r="AR230" s="104">
        <f t="shared" si="1171"/>
        <v>91.561705485176759</v>
      </c>
      <c r="AS230" s="15">
        <f t="shared" si="1833"/>
        <v>0</v>
      </c>
      <c r="AT230" s="49"/>
      <c r="AU230" s="11">
        <f t="shared" si="1834"/>
        <v>8.498306121331838E-6</v>
      </c>
      <c r="AV230" s="10">
        <f t="shared" si="1835"/>
        <v>91.630498758713074</v>
      </c>
      <c r="AW230" s="9">
        <f t="shared" si="1836"/>
        <v>91.561705485176759</v>
      </c>
      <c r="AX230" s="9">
        <f t="shared" si="1837"/>
        <v>91.424297587400588</v>
      </c>
      <c r="AY230" s="97">
        <f t="shared" si="1175"/>
        <v>91.493001536288673</v>
      </c>
      <c r="AZ230" s="15">
        <f t="shared" si="1176"/>
        <v>8.4869474986302647E-6</v>
      </c>
      <c r="BA230" s="49"/>
      <c r="BB230" s="11">
        <f t="shared" si="1838"/>
        <v>1.6985577193341988E-5</v>
      </c>
      <c r="BC230" s="10">
        <f t="shared" si="1839"/>
        <v>91.561789564193077</v>
      </c>
      <c r="BD230" s="9">
        <f t="shared" si="1840"/>
        <v>91.561702865967362</v>
      </c>
      <c r="BE230" s="9">
        <f t="shared" si="1841"/>
        <v>91.287069965017466</v>
      </c>
      <c r="BF230" s="97">
        <f t="shared" si="1179"/>
        <v>91.424386415492421</v>
      </c>
      <c r="BG230" s="15">
        <f t="shared" si="1842"/>
        <v>1.6962598580431628E-5</v>
      </c>
      <c r="BH230" s="49"/>
      <c r="BI230" s="11">
        <f t="shared" si="1843"/>
        <v>2.5461550122997495E-5</v>
      </c>
      <c r="BJ230" s="10">
        <f t="shared" si="1844"/>
        <v>91.493163965904046</v>
      </c>
      <c r="BK230" s="9">
        <f t="shared" si="1845"/>
        <v>91.56169240307014</v>
      </c>
      <c r="BL230" s="9">
        <f t="shared" si="1846"/>
        <v>91.150021596199522</v>
      </c>
      <c r="BM230" s="97">
        <f t="shared" si="1184"/>
        <v>91.355856999634824</v>
      </c>
      <c r="BN230" s="15">
        <f t="shared" si="1847"/>
        <v>2.5426693670265119E-5</v>
      </c>
      <c r="BO230" s="49"/>
      <c r="BP230" s="11">
        <f t="shared" si="1848"/>
        <v>3.3925964411756039E-5</v>
      </c>
      <c r="BQ230" s="10">
        <f t="shared" si="1849"/>
        <v>91.424618854754115</v>
      </c>
      <c r="BR230" s="9">
        <f t="shared" si="1850"/>
        <v>91.561668893376407</v>
      </c>
      <c r="BS230" s="9">
        <f t="shared" si="1851"/>
        <v>91.013151437764932</v>
      </c>
      <c r="BT230" s="97">
        <f t="shared" si="1189"/>
        <v>91.287410165570662</v>
      </c>
      <c r="BU230" s="15">
        <f t="shared" si="1852"/>
        <v>3.3878975831797153E-5</v>
      </c>
      <c r="BV230" s="12"/>
      <c r="BW230" s="11">
        <f t="shared" si="1853"/>
        <v>4.2378562172837876E-5</v>
      </c>
      <c r="BX230" s="10">
        <f t="shared" si="1854"/>
        <v>91.356151122044992</v>
      </c>
      <c r="BY230" s="9">
        <f t="shared" si="1855"/>
        <v>91.561627155751097</v>
      </c>
      <c r="BZ230" s="9">
        <f t="shared" si="1856"/>
        <v>90.876458425528497</v>
      </c>
      <c r="CA230" s="97">
        <f t="shared" si="1194"/>
        <v>91.219042790639804</v>
      </c>
      <c r="CB230" s="15">
        <f t="shared" si="1857"/>
        <v>4.231919078315643E-5</v>
      </c>
      <c r="CC230" s="12"/>
      <c r="CD230" s="11">
        <f t="shared" si="1858"/>
        <v>5.0819088147551577E-5</v>
      </c>
      <c r="CE230" s="10">
        <f t="shared" si="1859"/>
        <v>91.287757659944447</v>
      </c>
      <c r="CF230" s="9">
        <f t="shared" si="1860"/>
        <v>91.561562031626423</v>
      </c>
      <c r="CG230" s="9">
        <f t="shared" si="1861"/>
        <v>90.739941474655339</v>
      </c>
      <c r="CH230" s="97">
        <f t="shared" si="1199"/>
        <v>91.150751753140881</v>
      </c>
      <c r="CI230" s="15">
        <f t="shared" si="1862"/>
        <v>5.0747086911755259E-5</v>
      </c>
      <c r="CJ230" s="12"/>
      <c r="CK230" s="11">
        <f t="shared" si="1863"/>
        <v>5.9247289720805239E-5</v>
      </c>
      <c r="CL230" s="10">
        <f t="shared" si="1864"/>
        <v>91.219435361955163</v>
      </c>
      <c r="CM230" s="9">
        <f t="shared" si="1865"/>
        <v>91.561468385584973</v>
      </c>
      <c r="CN230" s="9">
        <f t="shared" si="1866"/>
        <v>90.603599480018616</v>
      </c>
      <c r="CO230" s="97">
        <f t="shared" si="1204"/>
        <v>91.082533932801795</v>
      </c>
      <c r="CP230" s="15">
        <f t="shared" si="1867"/>
        <v>5.9162415288198036E-5</v>
      </c>
      <c r="CQ230" s="12"/>
      <c r="CR230" s="11">
        <f t="shared" si="1868"/>
        <v>6.7662916935722422E-5</v>
      </c>
      <c r="CS230" s="10">
        <f t="shared" si="1869"/>
        <v>91.151181123380411</v>
      </c>
      <c r="CT230" s="9">
        <f t="shared" si="1870"/>
        <v>91.561341105932442</v>
      </c>
      <c r="CU230" s="9">
        <f t="shared" si="882"/>
        <v>90.467431316560933</v>
      </c>
      <c r="CV230" s="97">
        <f t="shared" si="1208"/>
        <v>91.014386211246688</v>
      </c>
      <c r="CW230" s="15">
        <f t="shared" si="1871"/>
        <v>6.7564929679345354E-5</v>
      </c>
      <c r="CX230" s="12"/>
      <c r="CY230" s="11">
        <f t="shared" si="1210"/>
        <v>7.6065722507401385E-5</v>
      </c>
      <c r="CZ230" s="10">
        <f t="shared" si="1211"/>
        <v>91.082991841786296</v>
      </c>
      <c r="DA230" s="9">
        <f t="shared" si="883"/>
        <v>91.561175105259736</v>
      </c>
      <c r="DB230" s="9">
        <f t="shared" si="884"/>
        <v>90.331435839660074</v>
      </c>
      <c r="DC230" s="97">
        <f t="shared" si="1212"/>
        <v>90.946305472459898</v>
      </c>
      <c r="DD230" s="15">
        <f t="shared" si="1213"/>
        <v>7.5954386560438944E-5</v>
      </c>
      <c r="DE230" s="12"/>
      <c r="DF230" s="11">
        <f t="shared" si="1214"/>
        <v>8.4455461835754552E-5</v>
      </c>
      <c r="DG230" s="10">
        <f t="shared" si="1215"/>
        <v>91.014864417460913</v>
      </c>
      <c r="DH230" s="9">
        <f t="shared" si="885"/>
        <v>91.560965320994583</v>
      </c>
      <c r="DI230" s="9">
        <f t="shared" si="886"/>
        <v>90.195611885495524</v>
      </c>
      <c r="DJ230" s="97">
        <f t="shared" si="1216"/>
        <v>90.878288603245053</v>
      </c>
      <c r="DK230" s="15">
        <f t="shared" si="1217"/>
        <v>8.4330545126529665E-5</v>
      </c>
      <c r="DL230" s="12"/>
      <c r="DM230" s="11">
        <f t="shared" si="1218"/>
        <v>9.2831893017654473E-5</v>
      </c>
      <c r="DN230" s="10">
        <f t="shared" si="1219"/>
        <v>90.946795753868599</v>
      </c>
      <c r="DO230" s="9">
        <f t="shared" si="887"/>
        <v>91.560706715942374</v>
      </c>
      <c r="DP230" s="9">
        <f t="shared" si="888"/>
        <v>90.059958271421337</v>
      </c>
      <c r="DQ230" s="97">
        <f t="shared" si="1220"/>
        <v>90.810332493681855</v>
      </c>
      <c r="DR230" s="15">
        <f t="shared" si="1221"/>
        <v>9.2693167302861074E-5</v>
      </c>
      <c r="DS230" s="12"/>
      <c r="DT230" s="11">
        <f t="shared" si="1222"/>
        <v>1.011947768580318E-4</v>
      </c>
      <c r="DU230" s="10">
        <f t="shared" si="1223"/>
        <v>90.878782758102062</v>
      </c>
      <c r="DV230" s="9">
        <f t="shared" si="889"/>
        <v>91.560394278816474</v>
      </c>
      <c r="DW230" s="9">
        <f t="shared" si="890"/>
        <v>89.924473796339086</v>
      </c>
      <c r="DX230" s="97">
        <f t="shared" si="1224"/>
        <v>90.74243403757778</v>
      </c>
      <c r="DY230" s="15">
        <f t="shared" si="1225"/>
        <v>1.0104201775458057E-4</v>
      </c>
      <c r="DZ230" s="12"/>
      <c r="EA230" s="11">
        <f t="shared" si="1226"/>
        <v>1.0954387688032554E-4</v>
      </c>
      <c r="EB230" s="10">
        <f t="shared" si="1227"/>
        <v>90.810822341329185</v>
      </c>
      <c r="EC230" s="9">
        <f t="shared" si="891"/>
        <v>91.560023024757712</v>
      </c>
      <c r="ED230" s="9">
        <f t="shared" si="892"/>
        <v>89.789157241074875</v>
      </c>
      <c r="EE230" s="97">
        <f t="shared" si="1228"/>
        <v>90.674590132916293</v>
      </c>
      <c r="EF230" s="15">
        <f t="shared" si="1229"/>
        <v>1.0937686389554304E-4</v>
      </c>
      <c r="EG230" s="12"/>
      <c r="EH230" s="11">
        <f t="shared" si="1230"/>
        <v>1.1787895933601523E-4</v>
      </c>
      <c r="EI230" s="10">
        <f t="shared" si="1231"/>
        <v>90.74291141923652</v>
      </c>
      <c r="EJ230" s="9">
        <f t="shared" si="893"/>
        <v>91.559587995843174</v>
      </c>
      <c r="EK230" s="9">
        <f t="shared" si="894"/>
        <v>89.654007368759196</v>
      </c>
      <c r="EL230" s="97">
        <f t="shared" si="1232"/>
        <v>90.606797682301192</v>
      </c>
      <c r="EM230" s="15">
        <f t="shared" si="1233"/>
        <v>1.1769747589627358E-4</v>
      </c>
      <c r="EN230" s="12"/>
      <c r="EO230" s="11">
        <f t="shared" si="1234"/>
        <v>1.2619979321331563E-4</v>
      </c>
      <c r="EP230" s="10">
        <f t="shared" si="1235"/>
        <v>90.675046912468872</v>
      </c>
      <c r="EQ230" s="9">
        <f t="shared" si="895"/>
        <v>91.55908426158426</v>
      </c>
      <c r="ER230" s="9">
        <f t="shared" si="896"/>
        <v>89.519022925207793</v>
      </c>
      <c r="ES230" s="97">
        <f t="shared" si="1236"/>
        <v>90.539053593396034</v>
      </c>
      <c r="ET230" s="15">
        <f t="shared" si="1237"/>
        <v>1.2600362669120877E-4</v>
      </c>
      <c r="EU230" s="12"/>
      <c r="EV230" s="11">
        <f t="shared" si="1238"/>
        <v>1.3450615024516058E-4</v>
      </c>
      <c r="EW230" s="10">
        <f t="shared" si="1239"/>
        <v>90.607225747063978</v>
      </c>
      <c r="EX230" s="9">
        <f t="shared" si="897"/>
        <v>91.558506919413901</v>
      </c>
      <c r="EY230" s="9">
        <f t="shared" si="898"/>
        <v>89.384202639305855</v>
      </c>
      <c r="EZ230" s="97">
        <f t="shared" si="1240"/>
        <v>90.471354779359871</v>
      </c>
      <c r="FA230" s="15">
        <f t="shared" si="1241"/>
        <v>1.3429509198505668E-4</v>
      </c>
      <c r="FB230" s="12"/>
      <c r="FC230" s="11">
        <f t="shared" si="1242"/>
        <v>1.4279780491631083E-4</v>
      </c>
      <c r="FD230" s="10">
        <f t="shared" si="1243"/>
        <v>90.53944485488347</v>
      </c>
      <c r="FE230" s="9">
        <f t="shared" si="899"/>
        <v>91.557851095163045</v>
      </c>
      <c r="FF230" s="9">
        <f t="shared" si="900"/>
        <v>89.249545223393667</v>
      </c>
      <c r="FG230" s="97">
        <f t="shared" si="1244"/>
        <v>90.403698159278349</v>
      </c>
      <c r="FH230" s="15">
        <f t="shared" si="1245"/>
        <v>1.4257165025840382E-4</v>
      </c>
      <c r="FI230" s="12"/>
      <c r="FJ230" s="11">
        <f t="shared" si="1246"/>
        <v>1.5107453446970182E-4</v>
      </c>
      <c r="FK230" s="10">
        <f t="shared" si="1247"/>
        <v>90.471701174039211</v>
      </c>
      <c r="FL230" s="9">
        <f t="shared" si="901"/>
        <v>91.557111943526294</v>
      </c>
      <c r="FM230" s="9">
        <f t="shared" si="902"/>
        <v>89.115049373654145</v>
      </c>
      <c r="FN230" s="97">
        <f t="shared" si="1248"/>
        <v>90.33608065859022</v>
      </c>
      <c r="FO230" s="15">
        <f t="shared" si="1249"/>
        <v>1.5083308277254789E-4</v>
      </c>
      <c r="FP230" s="12"/>
      <c r="FQ230" s="11">
        <f t="shared" si="1250"/>
        <v>1.5933611891202421E-4</v>
      </c>
      <c r="FR230" s="10">
        <f t="shared" si="1251"/>
        <v>90.403991649315145</v>
      </c>
      <c r="FS230" s="9">
        <f t="shared" si="903"/>
        <v>91.556284648516765</v>
      </c>
      <c r="FT230" s="9">
        <f t="shared" si="904"/>
        <v>88.980713770502248</v>
      </c>
      <c r="FU230" s="97">
        <f t="shared" si="1252"/>
        <v>90.268499209509514</v>
      </c>
      <c r="FV230" s="15">
        <f t="shared" si="1253"/>
        <v>1.590791735735353E-4</v>
      </c>
      <c r="FW230" s="12"/>
      <c r="FX230" s="11">
        <f t="shared" si="1254"/>
        <v>1.6758234101850922E-4</v>
      </c>
      <c r="FY230" s="10">
        <f t="shared" si="1255"/>
        <v>90.336313232584729</v>
      </c>
      <c r="FZ230" s="9">
        <f t="shared" si="905"/>
        <v>91.555364423910092</v>
      </c>
      <c r="GA230" s="9">
        <f t="shared" si="906"/>
        <v>88.84653707897526</v>
      </c>
      <c r="GB230" s="97">
        <f t="shared" si="1256"/>
        <v>90.200950751442676</v>
      </c>
      <c r="GC230" s="15">
        <f t="shared" si="1257"/>
        <v>1.6730970949548082E-4</v>
      </c>
      <c r="GD230" s="12"/>
      <c r="GE230" s="11">
        <f t="shared" si="1258"/>
        <v>1.7581298633700316E-4</v>
      </c>
      <c r="GF230" s="10">
        <f t="shared" si="1259"/>
        <v>90.268662883223385</v>
      </c>
      <c r="GG230" s="9">
        <f t="shared" si="907"/>
        <v>91.554346513677714</v>
      </c>
      <c r="GH230" s="9">
        <f t="shared" si="908"/>
        <v>88.712517949124489</v>
      </c>
      <c r="GI230" s="97">
        <f t="shared" si="1260"/>
        <v>90.133432231401102</v>
      </c>
      <c r="GJ230" s="15">
        <f t="shared" si="1261"/>
        <v>1.7552448016313048E-4</v>
      </c>
      <c r="GK230" s="12"/>
      <c r="GL230" s="11">
        <f t="shared" si="1872"/>
        <v>1.8402784319128523E-4</v>
      </c>
      <c r="GM230" s="10">
        <f t="shared" si="1873"/>
        <v>90.201037568516284</v>
      </c>
      <c r="GN230" s="9">
        <f t="shared" si="909"/>
        <v>91.553226192409326</v>
      </c>
      <c r="GO230" s="9">
        <f t="shared" si="1885"/>
        <v>88.578655016408405</v>
      </c>
      <c r="GP230" s="115">
        <f t="shared" si="1264"/>
        <v>90.065940604408866</v>
      </c>
      <c r="GQ230" s="15">
        <f t="shared" si="1874"/>
        <v>1.8372327799368024E-4</v>
      </c>
      <c r="GR230" s="12"/>
      <c r="GS230" s="11">
        <f t="shared" si="1266"/>
        <v>1.9222670268362855E-4</v>
      </c>
      <c r="GT230" s="10">
        <f t="shared" si="1267"/>
        <v>90.133434264061464</v>
      </c>
      <c r="GU230" s="9">
        <f t="shared" si="911"/>
        <v>91.551998765724534</v>
      </c>
      <c r="GV230" s="9">
        <f t="shared" si="1886"/>
        <v>88.444946902087182</v>
      </c>
      <c r="GW230" s="115">
        <f t="shared" si="1268"/>
        <v>89.998472833905851</v>
      </c>
      <c r="GX230" s="15">
        <f t="shared" si="1269"/>
        <v>1.9190589819782926E-4</v>
      </c>
      <c r="GY230" s="12"/>
      <c r="GZ230" s="11">
        <f t="shared" si="1270"/>
        <v>2.0040935869660855E-4</v>
      </c>
      <c r="HA230" s="10">
        <f t="shared" si="1271"/>
        <v>90.0658499541683</v>
      </c>
      <c r="HB230" s="9">
        <f t="shared" si="913"/>
        <v>91.55065957067383</v>
      </c>
      <c r="HC230" s="9">
        <f t="shared" si="914"/>
        <v>88.311392213616003</v>
      </c>
      <c r="HD230" s="97">
        <f t="shared" si="1272"/>
        <v>89.931025892144916</v>
      </c>
      <c r="HE230" s="15">
        <f t="shared" si="1273"/>
        <v>2.000721387802504E-4</v>
      </c>
      <c r="HF230" s="12"/>
      <c r="HG230" s="11">
        <f t="shared" si="1274"/>
        <v>2.085756078943298E-4</v>
      </c>
      <c r="HH230" s="10">
        <f t="shared" si="1275"/>
        <v>89.99828163224997</v>
      </c>
      <c r="HI230" s="9">
        <f t="shared" si="915"/>
        <v>91.549203976128751</v>
      </c>
      <c r="HJ230" s="9">
        <f t="shared" si="916"/>
        <v>88.177989545040688</v>
      </c>
      <c r="HK230" s="97">
        <f t="shared" si="1276"/>
        <v>89.863596760584727</v>
      </c>
      <c r="HL230" s="15">
        <f t="shared" si="1277"/>
        <v>2.082218005392601E-4</v>
      </c>
      <c r="HM230" s="12"/>
      <c r="HN230" s="11">
        <f t="shared" si="1278"/>
        <v>2.1672524972283697E-4</v>
      </c>
      <c r="HO230" s="10">
        <f t="shared" si="1279"/>
        <v>89.930726301211749</v>
      </c>
      <c r="HP230" s="9">
        <f t="shared" si="917"/>
        <v>91.547627383161426</v>
      </c>
      <c r="HQ230" s="9">
        <f t="shared" si="1887"/>
        <v>88.044737477394122</v>
      </c>
      <c r="HR230" s="115">
        <f t="shared" si="1280"/>
        <v>89.796182430277781</v>
      </c>
      <c r="HS230" s="15">
        <f t="shared" si="1281"/>
        <v>2.1635468706577047E-4</v>
      </c>
      <c r="HT230" s="12"/>
      <c r="HU230" s="11">
        <f t="shared" si="1672"/>
        <v>2.2485808640981798E-4</v>
      </c>
      <c r="HV230" s="10">
        <f t="shared" si="1282"/>
        <v>89.863180973834375</v>
      </c>
      <c r="HW230" s="9">
        <f t="shared" si="1888"/>
        <v>91.545925225413356</v>
      </c>
      <c r="HX230" s="9">
        <f t="shared" si="920"/>
        <v>87.911634579090986</v>
      </c>
      <c r="HY230" s="115">
        <f t="shared" si="1283"/>
        <v>89.728779902252171</v>
      </c>
      <c r="HZ230" s="15">
        <f t="shared" si="1284"/>
        <v>2.2447060474168655E-4</v>
      </c>
      <c r="IA230" s="12"/>
      <c r="IB230" s="11">
        <f t="shared" si="1673"/>
        <v>2.329739229637545E-4</v>
      </c>
      <c r="IC230" s="10">
        <f t="shared" si="1285"/>
        <v>89.795642673151235</v>
      </c>
      <c r="ID230" s="9">
        <f t="shared" si="1889"/>
        <v>91.544092969453686</v>
      </c>
      <c r="IE230" s="9">
        <f t="shared" si="922"/>
        <v>87.778679406324159</v>
      </c>
      <c r="IF230" s="115">
        <f t="shared" si="1286"/>
        <v>89.661386187888922</v>
      </c>
      <c r="IG230" s="15">
        <f t="shared" si="1287"/>
        <v>2.3256936273755043E-4</v>
      </c>
      <c r="IH230" s="12"/>
      <c r="II230" s="11">
        <f t="shared" si="1674"/>
        <v>2.410725671723034E-4</v>
      </c>
      <c r="IJ230" s="10">
        <f t="shared" si="1288"/>
        <v>89.728108432821102</v>
      </c>
      <c r="IK230" s="9">
        <f t="shared" si="1890"/>
        <v>91.542126115126777</v>
      </c>
      <c r="IL230" s="9">
        <f t="shared" si="924"/>
        <v>87.645870503460472</v>
      </c>
      <c r="IM230" s="115">
        <f t="shared" si="1289"/>
        <v>89.593998309293625</v>
      </c>
      <c r="IN230" s="15">
        <f t="shared" si="1290"/>
        <v>2.4065077300956927E-4</v>
      </c>
      <c r="IO230" s="12"/>
      <c r="IP230" s="11">
        <f t="shared" si="1675"/>
        <v>2.4915382960006546E-4</v>
      </c>
      <c r="IQ230" s="10">
        <f t="shared" si="1291"/>
        <v>89.660575297495271</v>
      </c>
      <c r="IR230" s="9">
        <f t="shared" si="1891"/>
        <v>91.540020195889284</v>
      </c>
      <c r="IS230" s="9">
        <f t="shared" si="926"/>
        <v>87.513206403436257</v>
      </c>
      <c r="IT230" s="115">
        <f t="shared" si="1292"/>
        <v>89.52661329966277</v>
      </c>
      <c r="IU230" s="15">
        <f t="shared" si="1293"/>
        <v>2.4871465029600084E-4</v>
      </c>
      <c r="IV230" s="12"/>
      <c r="IW230" s="11">
        <f t="shared" si="1676"/>
        <v>2.5721752358571186E-4</v>
      </c>
      <c r="IX230" s="10">
        <f t="shared" si="1294"/>
        <v>89.593040323179338</v>
      </c>
      <c r="IY230" s="9">
        <f t="shared" si="1892"/>
        <v>91.537770779136721</v>
      </c>
      <c r="IZ230" s="9">
        <f t="shared" si="928"/>
        <v>87.380685628152492</v>
      </c>
      <c r="JA230" s="115">
        <f t="shared" si="1295"/>
        <v>89.459228203644614</v>
      </c>
      <c r="JB230" s="15">
        <f t="shared" si="1296"/>
        <v>2.5676081211291769E-4</v>
      </c>
      <c r="JC230" s="12"/>
      <c r="JD230" s="11">
        <f t="shared" si="1677"/>
        <v>2.6526346523848365E-4</v>
      </c>
      <c r="JE230" s="10">
        <f t="shared" si="1297"/>
        <v>89.525500577589554</v>
      </c>
      <c r="JF230" s="9">
        <f t="shared" si="1893"/>
        <v>91.535373466519601</v>
      </c>
      <c r="JG230" s="9">
        <f t="shared" si="930"/>
        <v>87.248306688869718</v>
      </c>
      <c r="JH230" s="115">
        <f t="shared" si="1298"/>
        <v>89.391840077694667</v>
      </c>
      <c r="JI230" s="15">
        <f t="shared" si="1299"/>
        <v>2.6478907874934437E-4</v>
      </c>
      <c r="JJ230" s="12"/>
      <c r="JK230" s="11">
        <f t="shared" si="1678"/>
        <v>2.7329147343405763E-4</v>
      </c>
      <c r="JL230" s="10">
        <f t="shared" si="1300"/>
        <v>89.457953140503847</v>
      </c>
      <c r="JM230" s="9">
        <f t="shared" si="1894"/>
        <v>91.532823894249177</v>
      </c>
      <c r="JN230" s="9">
        <f t="shared" si="932"/>
        <v>87.116068086601388</v>
      </c>
      <c r="JO230" s="115">
        <f t="shared" si="1301"/>
        <v>89.324445990425289</v>
      </c>
      <c r="JP230" s="15">
        <f t="shared" si="1302"/>
        <v>2.7279927326184192E-4</v>
      </c>
      <c r="JQ230" s="12"/>
      <c r="JR230" s="11">
        <f t="shared" si="1679"/>
        <v>2.8130136980985605E-4</v>
      </c>
      <c r="JS230" s="10">
        <f t="shared" si="1303"/>
        <v>89.390395104106915</v>
      </c>
      <c r="JT230" s="9">
        <f t="shared" si="1895"/>
        <v>91.530117733392814</v>
      </c>
      <c r="JU230" s="9">
        <f t="shared" si="934"/>
        <v>86.983968312507628</v>
      </c>
      <c r="JV230" s="115">
        <f t="shared" si="1304"/>
        <v>89.257043022950228</v>
      </c>
      <c r="JW230" s="15">
        <f t="shared" si="1305"/>
        <v>2.8079122146843399E-4</v>
      </c>
      <c r="JX230" s="12"/>
      <c r="JY230" s="11">
        <f t="shared" si="1680"/>
        <v>2.8929297875970254E-4</v>
      </c>
      <c r="JZ230" s="10">
        <f t="shared" si="1306"/>
        <v>89.322823573330339</v>
      </c>
      <c r="KA230" s="9">
        <f t="shared" si="1896"/>
        <v>91.527250690159136</v>
      </c>
      <c r="KB230" s="9">
        <f t="shared" si="936"/>
        <v>86.852005848286737</v>
      </c>
      <c r="KC230" s="115">
        <f t="shared" si="1307"/>
        <v>89.189628269222936</v>
      </c>
      <c r="KD230" s="15">
        <f t="shared" si="1308"/>
        <v>2.8876475194203799E-4</v>
      </c>
      <c r="KE230" s="12"/>
      <c r="KF230" s="11">
        <f t="shared" si="1681"/>
        <v>2.9726612742795759E-4</v>
      </c>
      <c r="KG230" s="10">
        <f t="shared" si="1309"/>
        <v>89.255235666186508</v>
      </c>
      <c r="KH230" s="9">
        <f t="shared" si="1897"/>
        <v>91.524218506172971</v>
      </c>
      <c r="KI230" s="9">
        <f t="shared" si="938"/>
        <v>86.720179166566936</v>
      </c>
      <c r="KJ230" s="115">
        <f t="shared" si="1310"/>
        <v>89.122198836369961</v>
      </c>
      <c r="KK230" s="15">
        <f t="shared" si="1311"/>
        <v>2.9671969600324655E-4</v>
      </c>
      <c r="KL230" s="12"/>
      <c r="KM230" s="11">
        <f t="shared" si="1682"/>
        <v>3.0522064570302656E-4</v>
      </c>
      <c r="KN230" s="10">
        <f t="shared" si="1312"/>
        <v>89.187628514097526</v>
      </c>
      <c r="KO230" s="9">
        <f t="shared" si="1898"/>
        <v>91.52101695874012</v>
      </c>
      <c r="KP230" s="9">
        <f t="shared" si="940"/>
        <v>86.588486731294694</v>
      </c>
      <c r="KQ230" s="115">
        <f t="shared" si="1313"/>
        <v>89.054751845017407</v>
      </c>
      <c r="KR230" s="15">
        <f t="shared" si="1314"/>
        <v>3.046558877127054E-4</v>
      </c>
      <c r="KS230" s="12"/>
      <c r="KT230" s="11">
        <f t="shared" si="1683"/>
        <v>3.1315636621042584E-4</v>
      </c>
      <c r="KU230" s="10">
        <f t="shared" si="1315"/>
        <v>89.119999262217419</v>
      </c>
      <c r="KV230" s="9">
        <f t="shared" si="1899"/>
        <v>91.517641861102064</v>
      </c>
      <c r="KW230" s="9">
        <f t="shared" si="942"/>
        <v>86.4569269981247</v>
      </c>
      <c r="KX230" s="115">
        <f t="shared" si="1316"/>
        <v>88.987284429613382</v>
      </c>
      <c r="KY230" s="15">
        <f t="shared" si="1317"/>
        <v>3.1257316386274679E-4</v>
      </c>
      <c r="KZ230" s="12"/>
      <c r="LA230" s="11">
        <f t="shared" si="1684"/>
        <v>3.2107312430513585E-4</v>
      </c>
      <c r="LB230" s="10">
        <f t="shared" si="1318"/>
        <v>89.052345069750118</v>
      </c>
      <c r="LC230" s="9">
        <f t="shared" si="1900"/>
        <v>91.514089062680753</v>
      </c>
      <c r="LD230" s="9">
        <f t="shared" si="944"/>
        <v>86.32549841480494</v>
      </c>
      <c r="LE230" s="115">
        <f t="shared" si="1319"/>
        <v>88.91979373874284</v>
      </c>
      <c r="LF230" s="15">
        <f t="shared" si="1320"/>
        <v>3.2047136396873521E-4</v>
      </c>
      <c r="LG230" s="12"/>
      <c r="LH230" s="11">
        <f t="shared" si="1685"/>
        <v>3.2897075806362093E-4</v>
      </c>
      <c r="LI230" s="10">
        <f t="shared" si="1321"/>
        <v>88.984663110260044</v>
      </c>
      <c r="LJ230" s="9">
        <f t="shared" si="1901"/>
        <v>91.510354449313368</v>
      </c>
      <c r="LK230" s="9">
        <f t="shared" si="946"/>
        <v>86.1941994215628</v>
      </c>
      <c r="LL230" s="115">
        <f t="shared" si="1322"/>
        <v>88.852276935438084</v>
      </c>
      <c r="LM230" s="15">
        <f t="shared" si="1323"/>
        <v>3.2835033025971068E-4</v>
      </c>
      <c r="LN230" s="12"/>
      <c r="LO230" s="11">
        <f t="shared" si="1686"/>
        <v>3.3684910827518023E-4</v>
      </c>
      <c r="LP230" s="10">
        <f t="shared" si="1324"/>
        <v>88.916950571978248</v>
      </c>
      <c r="LQ230" s="9">
        <f t="shared" si="1902"/>
        <v>91.506433943477333</v>
      </c>
      <c r="LR230" s="9">
        <f t="shared" si="948"/>
        <v>86.063028451487838</v>
      </c>
      <c r="LS230" s="115">
        <f t="shared" si="1325"/>
        <v>88.784731197482586</v>
      </c>
      <c r="LT230" s="15">
        <f t="shared" si="1326"/>
        <v>3.3620990766865477E-4</v>
      </c>
      <c r="LU230" s="12"/>
      <c r="LV230" s="11">
        <f t="shared" si="1687"/>
        <v>3.447080184328717E-4</v>
      </c>
      <c r="LW230" s="10">
        <f t="shared" si="1327"/>
        <v>88.849204658102025</v>
      </c>
      <c r="LX230" s="9">
        <f t="shared" si="1903"/>
        <v>91.502323504505554</v>
      </c>
      <c r="LY230" s="9">
        <f t="shared" si="950"/>
        <v>85.93198393091285</v>
      </c>
      <c r="LZ230" s="115">
        <f t="shared" si="1328"/>
        <v>88.717153717709209</v>
      </c>
      <c r="MA230" s="15">
        <f t="shared" si="1329"/>
        <v>3.4404994382223892E-4</v>
      </c>
      <c r="MB230" s="12"/>
      <c r="MC230" s="11">
        <f t="shared" si="1688"/>
        <v>3.5254733472395058E-4</v>
      </c>
      <c r="MD230" s="10">
        <f t="shared" si="1330"/>
        <v>88.781422587088798</v>
      </c>
      <c r="ME230" s="9">
        <f t="shared" si="1904"/>
        <v>91.498019128791938</v>
      </c>
      <c r="MF230" s="9">
        <f t="shared" si="952"/>
        <v>85.801064279793621</v>
      </c>
      <c r="MG230" s="115">
        <f t="shared" si="1331"/>
        <v>88.649541704292773</v>
      </c>
      <c r="MH230" s="15">
        <f t="shared" si="1332"/>
        <v>3.5187028903007185E-4</v>
      </c>
      <c r="MI230" s="12"/>
      <c r="MJ230" s="11">
        <f t="shared" si="1689"/>
        <v>3.6036690601977156E-4</v>
      </c>
      <c r="MK230" s="10">
        <f t="shared" si="1333"/>
        <v>88.713601592944556</v>
      </c>
      <c r="ML230" s="9">
        <f t="shared" si="1905"/>
        <v>91.493516849987429</v>
      </c>
      <c r="MM230" s="9">
        <f t="shared" si="954"/>
        <v>85.670267912085492</v>
      </c>
      <c r="MN230" s="115">
        <f t="shared" si="1334"/>
        <v>88.581892381036454</v>
      </c>
      <c r="MO230" s="15">
        <f t="shared" si="1335"/>
        <v>3.5967079627353721E-4</v>
      </c>
      <c r="MP230" s="12"/>
      <c r="MQ230" s="11">
        <f t="shared" si="1690"/>
        <v>3.6816658386529851E-4</v>
      </c>
      <c r="MR230" s="10">
        <f t="shared" si="1336"/>
        <v>88.645738925505896</v>
      </c>
      <c r="MS230" s="9">
        <f t="shared" si="1906"/>
        <v>91.488812739186457</v>
      </c>
      <c r="MT230" s="9">
        <f t="shared" si="956"/>
        <v>85.53959323611744</v>
      </c>
      <c r="MU230" s="115">
        <f t="shared" si="1337"/>
        <v>88.514202987651942</v>
      </c>
      <c r="MV230" s="15">
        <f t="shared" si="1338"/>
        <v>3.6745132119421747E-4</v>
      </c>
      <c r="MW230" s="12"/>
      <c r="MX230" s="11">
        <f t="shared" si="1691"/>
        <v>3.7594622246815907E-4</v>
      </c>
      <c r="MY230" s="10">
        <f t="shared" si="1339"/>
        <v>88.577831850716152</v>
      </c>
      <c r="MZ230" s="9">
        <f t="shared" si="1907"/>
        <v>91.48390290510406</v>
      </c>
      <c r="NA230" s="9">
        <f t="shared" si="1908"/>
        <v>85.409038654965855</v>
      </c>
      <c r="NB230" s="115">
        <f t="shared" si="1340"/>
        <v>88.446470780034957</v>
      </c>
      <c r="NC230" s="15">
        <f t="shared" si="1341"/>
        <v>3.7521172208173969E-4</v>
      </c>
      <c r="ND230" s="12"/>
      <c r="NE230" s="11">
        <f t="shared" si="1692"/>
        <v>3.8370567868714639E-4</v>
      </c>
      <c r="NF230" s="10">
        <f t="shared" si="1342"/>
        <v>88.509877650896655</v>
      </c>
      <c r="NG230" s="9">
        <f t="shared" si="959"/>
        <v>91.478783494243629</v>
      </c>
      <c r="NH230" s="9">
        <f t="shared" si="1909"/>
        <v>85.278602566822784</v>
      </c>
      <c r="NI230" s="115">
        <f t="shared" si="1343"/>
        <v>88.378693030533213</v>
      </c>
      <c r="NJ230" s="15">
        <f t="shared" si="1344"/>
        <v>3.829518598613956E-4</v>
      </c>
      <c r="NK230" s="12"/>
      <c r="NL230" s="11">
        <f t="shared" si="1693"/>
        <v>3.9144481202046461E-4</v>
      </c>
      <c r="NM230" s="10">
        <f t="shared" si="1345"/>
        <v>88.441873625010629</v>
      </c>
      <c r="NN230" s="9">
        <f t="shared" si="961"/>
        <v>91.473450691055518</v>
      </c>
      <c r="NO230" s="9">
        <f t="shared" si="1910"/>
        <v>85.148283365363611</v>
      </c>
      <c r="NP230" s="115">
        <f t="shared" si="1346"/>
        <v>88.310867028209572</v>
      </c>
      <c r="NQ230" s="15">
        <f t="shared" si="1347"/>
        <v>3.90671598081227E-4</v>
      </c>
      <c r="NR230" s="12"/>
      <c r="NS230" s="11">
        <f t="shared" si="1694"/>
        <v>3.9916348459344254E-4</v>
      </c>
      <c r="NT230" s="10">
        <f t="shared" si="1348"/>
        <v>88.373817088922195</v>
      </c>
      <c r="NU230" s="9">
        <f t="shared" si="963"/>
        <v>91.467900718086483</v>
      </c>
      <c r="NV230" s="9">
        <f t="shared" si="1911"/>
        <v>85.018079440111492</v>
      </c>
      <c r="NW230" s="115">
        <f t="shared" si="1349"/>
        <v>88.242990079098988</v>
      </c>
      <c r="NX230" s="15">
        <f t="shared" si="1350"/>
        <v>3.9837080289874564E-4</v>
      </c>
      <c r="NY230" s="12"/>
      <c r="NZ230" s="11">
        <f t="shared" si="1695"/>
        <v>4.0686156114586779E-4</v>
      </c>
      <c r="OA230" s="10">
        <f t="shared" si="1351"/>
        <v>88.305705375649239</v>
      </c>
      <c r="OB230" s="9">
        <f t="shared" si="965"/>
        <v>91.462129836120099</v>
      </c>
      <c r="OC230" s="9">
        <f t="shared" si="1912"/>
        <v>84.88798917679847</v>
      </c>
      <c r="OD230" s="115">
        <f t="shared" si="1352"/>
        <v>88.175059506459291</v>
      </c>
      <c r="OE230" s="15">
        <f t="shared" si="1353"/>
        <v>4.0604934306730033E-4</v>
      </c>
      <c r="OF230" s="12"/>
      <c r="OG230" s="11">
        <f t="shared" si="1696"/>
        <v>4.1453890901896329E-4</v>
      </c>
      <c r="OH230" s="10">
        <f t="shared" si="1354"/>
        <v>88.237535835610146</v>
      </c>
      <c r="OI230" s="9">
        <f t="shared" si="967"/>
        <v>91.456134344308325</v>
      </c>
      <c r="OJ230" s="9">
        <f t="shared" si="1913"/>
        <v>84.758010957723911</v>
      </c>
      <c r="OK230" s="115">
        <f t="shared" si="1355"/>
        <v>88.107072651016125</v>
      </c>
      <c r="OL230" s="15">
        <f t="shared" si="1356"/>
        <v>4.1370708992207193E-4</v>
      </c>
      <c r="OM230" s="12"/>
      <c r="ON230" s="11">
        <f t="shared" si="1697"/>
        <v>4.2219539814197202E-4</v>
      </c>
      <c r="OO230" s="10">
        <f t="shared" si="1357"/>
        <v>88.169305836864737</v>
      </c>
      <c r="OP230" s="9">
        <f t="shared" si="969"/>
        <v>91.449910580294215</v>
      </c>
      <c r="OQ230" s="9">
        <f t="shared" si="1914"/>
        <v>84.62814316211049</v>
      </c>
      <c r="OR230" s="115">
        <f t="shared" si="1358"/>
        <v>88.039026871202353</v>
      </c>
      <c r="OS230" s="15">
        <f t="shared" si="1359"/>
        <v>4.2134391736565753E-4</v>
      </c>
      <c r="OT230" s="12"/>
      <c r="OU230" s="11">
        <f t="shared" si="1698"/>
        <v>4.2983090101833272E-4</v>
      </c>
      <c r="OV230" s="10">
        <f t="shared" si="1360"/>
        <v>88.101012765349637</v>
      </c>
      <c r="OW230" s="9">
        <f t="shared" si="971"/>
        <v>91.443454920325919</v>
      </c>
      <c r="OX230" s="9">
        <f t="shared" si="1915"/>
        <v>84.498384166455679</v>
      </c>
      <c r="OY230" s="115">
        <f t="shared" si="1361"/>
        <v>87.970919543390806</v>
      </c>
      <c r="OZ230" s="15">
        <f t="shared" si="1362"/>
        <v>4.2895970185340176E-4</v>
      </c>
      <c r="PA230" s="12"/>
      <c r="PB230" s="11">
        <f t="shared" si="1699"/>
        <v>4.374452927115977E-4</v>
      </c>
      <c r="PC230" s="10">
        <f t="shared" si="1363"/>
        <v>88.032654025107007</v>
      </c>
      <c r="PD230" s="9">
        <f t="shared" si="973"/>
        <v>91.436763779362067</v>
      </c>
      <c r="PE230" s="9">
        <f t="shared" si="1916"/>
        <v>84.368732344881536</v>
      </c>
      <c r="PF230" s="115">
        <f t="shared" si="1364"/>
        <v>87.902748062121802</v>
      </c>
      <c r="PG230" s="15">
        <f t="shared" si="1365"/>
        <v>4.3655432237831075E-4</v>
      </c>
      <c r="PH230" s="12"/>
      <c r="PI230" s="11">
        <f t="shared" si="1700"/>
        <v>4.4503845083089408E-4</v>
      </c>
      <c r="PJ230" s="10">
        <f t="shared" si="1366"/>
        <v>87.964227038508227</v>
      </c>
      <c r="PK230" s="9">
        <f t="shared" si="975"/>
        <v>91.429833611168704</v>
      </c>
      <c r="PL230" s="9">
        <f t="shared" si="1917"/>
        <v>84.239186069479771</v>
      </c>
      <c r="PM230" s="115">
        <f t="shared" si="1367"/>
        <v>87.834509840324245</v>
      </c>
      <c r="PN230" s="15">
        <f t="shared" si="1368"/>
        <v>4.4412766045571247E-4</v>
      </c>
      <c r="PO230" s="12"/>
      <c r="PP230" s="11">
        <f t="shared" si="1701"/>
        <v>4.5261025551616746E-4</v>
      </c>
      <c r="PQ230" s="10">
        <f t="shared" si="1369"/>
        <v>87.895729246470921</v>
      </c>
      <c r="PR230" s="9">
        <f t="shared" si="977"/>
        <v>91.422660908407792</v>
      </c>
      <c r="PS230" s="9">
        <f t="shared" si="1918"/>
        <v>84.109743710654101</v>
      </c>
      <c r="PT230" s="115">
        <f t="shared" si="1370"/>
        <v>87.766202309530939</v>
      </c>
      <c r="PU230" s="15">
        <f t="shared" si="1371"/>
        <v>4.5167960010759309E-4</v>
      </c>
      <c r="PV230" s="12"/>
      <c r="PW230" s="11">
        <f t="shared" si="1702"/>
        <v>4.6016058942304118E-4</v>
      </c>
      <c r="PX230" s="10">
        <f t="shared" si="1372"/>
        <v>87.827158108670517</v>
      </c>
      <c r="PY230" s="9">
        <f t="shared" si="979"/>
        <v>91.415242202717479</v>
      </c>
      <c r="PZ230" s="9">
        <f t="shared" si="1919"/>
        <v>83.980403637459816</v>
      </c>
      <c r="QA230" s="115">
        <f t="shared" si="1373"/>
        <v>87.69782292008864</v>
      </c>
      <c r="QB230" s="15">
        <f t="shared" si="1374"/>
        <v>4.5921002784656445E-4</v>
      </c>
      <c r="QC230" s="12"/>
      <c r="QD230" s="11">
        <f t="shared" si="1703"/>
        <v>4.6768933770734362E-4</v>
      </c>
      <c r="QE230" s="10">
        <f t="shared" si="1375"/>
        <v>87.758511103746258</v>
      </c>
      <c r="QF230" s="9">
        <f t="shared" si="981"/>
        <v>91.407574064784129</v>
      </c>
      <c r="QG230" s="9">
        <f t="shared" si="1920"/>
        <v>83.851164217938219</v>
      </c>
      <c r="QH230" s="115">
        <f t="shared" si="1376"/>
        <v>87.629369141361167</v>
      </c>
      <c r="QI230" s="15">
        <f t="shared" si="1377"/>
        <v>4.6671883265967149E-4</v>
      </c>
      <c r="QJ230" s="12"/>
      <c r="QK230" s="11">
        <f t="shared" si="1704"/>
        <v>4.7519638800942672E-4</v>
      </c>
      <c r="QL230" s="10">
        <f t="shared" si="1378"/>
        <v>87.689785729500613</v>
      </c>
      <c r="QM230" s="9">
        <f t="shared" si="983"/>
        <v>91.399653104406369</v>
      </c>
      <c r="QN230" s="9">
        <f t="shared" si="1921"/>
        <v>83.722023819447813</v>
      </c>
      <c r="QO230" s="115">
        <f t="shared" si="1379"/>
        <v>87.560838461927091</v>
      </c>
      <c r="QP230" s="15">
        <f t="shared" si="1380"/>
        <v>4.7420590599188417E-4</v>
      </c>
      <c r="QQ230" s="12"/>
      <c r="QR230" s="11">
        <f t="shared" si="1705"/>
        <v>4.8268163043818267E-4</v>
      </c>
      <c r="QS230" s="10">
        <f t="shared" si="1381"/>
        <v>87.620979503093039</v>
      </c>
      <c r="QT230" s="9">
        <f t="shared" si="985"/>
        <v>91.391475970551141</v>
      </c>
      <c r="QU230" s="9">
        <f t="shared" si="1922"/>
        <v>83.592980808993588</v>
      </c>
      <c r="QV230" s="115">
        <f t="shared" si="1382"/>
        <v>87.492228389772364</v>
      </c>
      <c r="QW230" s="15">
        <f t="shared" si="1383"/>
        <v>4.816711417292255E-4</v>
      </c>
      <c r="QX230" s="12"/>
      <c r="QY230" s="11">
        <f t="shared" si="1706"/>
        <v>4.9014495755467236E-4</v>
      </c>
      <c r="QZ230" s="10">
        <f t="shared" si="1384"/>
        <v>87.552089961228859</v>
      </c>
      <c r="RA230" s="9">
        <f t="shared" si="987"/>
        <v>91.383039351401905</v>
      </c>
      <c r="RB230" s="9">
        <f t="shared" si="1923"/>
        <v>83.464033553549271</v>
      </c>
      <c r="RC230" s="115">
        <f t="shared" si="1385"/>
        <v>87.423536452475588</v>
      </c>
      <c r="RD230" s="15">
        <f t="shared" si="1386"/>
        <v>4.8911443618184056E-4</v>
      </c>
      <c r="RE230" s="12"/>
      <c r="RF230" s="11">
        <f t="shared" si="1707"/>
        <v>4.9758626435569429E-4</v>
      </c>
      <c r="RG230" s="10">
        <f t="shared" si="1387"/>
        <v>87.483114660340732</v>
      </c>
      <c r="RH230" s="9">
        <f t="shared" si="989"/>
        <v>91.374339974399206</v>
      </c>
      <c r="RI230" s="9">
        <f t="shared" si="1924"/>
        <v>83.33518042037916</v>
      </c>
      <c r="RJ230" s="115">
        <f t="shared" si="1388"/>
        <v>87.354760197389183</v>
      </c>
      <c r="RK230" s="15">
        <f t="shared" si="1389"/>
        <v>4.9653568806662764E-4</v>
      </c>
      <c r="RL230" s="12"/>
      <c r="RM230" s="11">
        <f t="shared" si="1708"/>
        <v>5.0500544825689752E-4</v>
      </c>
      <c r="RN230" s="10">
        <f t="shared" si="1390"/>
        <v>87.414051176766066</v>
      </c>
      <c r="RO230" s="9">
        <f t="shared" si="991"/>
        <v>91.365374606273519</v>
      </c>
      <c r="RP230" s="9">
        <f t="shared" si="1925"/>
        <v>83.206419777352863</v>
      </c>
      <c r="RQ230" s="115">
        <f t="shared" si="1391"/>
        <v>87.285897191813191</v>
      </c>
      <c r="RR230" s="15">
        <f t="shared" si="1392"/>
        <v>5.0393479848982617E-4</v>
      </c>
      <c r="RS230" s="12"/>
      <c r="RT230" s="11">
        <f t="shared" si="1709"/>
        <v>5.1240240907584429E-4</v>
      </c>
      <c r="RU230" s="10">
        <f t="shared" si="1393"/>
        <v>87.344897106917102</v>
      </c>
      <c r="RV230" s="9">
        <f t="shared" si="993"/>
        <v>91.356140053070689</v>
      </c>
      <c r="RW230" s="9">
        <f t="shared" si="1926"/>
        <v>83.077749993258763</v>
      </c>
      <c r="RX230" s="115">
        <f t="shared" si="1394"/>
        <v>87.216945023164726</v>
      </c>
      <c r="RY230" s="15">
        <f t="shared" si="1395"/>
        <v>5.1131167092922653E-4</v>
      </c>
      <c r="RZ230" s="12"/>
      <c r="SA230" s="11">
        <f t="shared" si="1710"/>
        <v>5.1977704901467721E-4</v>
      </c>
      <c r="SB230" s="10">
        <f t="shared" si="1396"/>
        <v>87.275650067446676</v>
      </c>
      <c r="SC230" s="9">
        <f t="shared" si="995"/>
        <v>91.346633160169944</v>
      </c>
      <c r="SD230" s="9">
        <f t="shared" si="1927"/>
        <v>82.949169438111383</v>
      </c>
      <c r="SE230" s="115">
        <f t="shared" si="1397"/>
        <v>87.147901299140671</v>
      </c>
      <c r="SF230" s="15">
        <f t="shared" si="1398"/>
        <v>5.1866621121629845E-4</v>
      </c>
      <c r="SG230" s="12"/>
      <c r="SH230" s="11">
        <f t="shared" si="1711"/>
        <v>5.2712927264270679E-4</v>
      </c>
      <c r="SI230" s="10">
        <f t="shared" si="1399"/>
        <v>87.206307695407219</v>
      </c>
      <c r="SJ230" s="9">
        <f t="shared" si="997"/>
        <v>91.336850812294685</v>
      </c>
      <c r="SK230" s="9">
        <f t="shared" si="1928"/>
        <v>82.820676483456268</v>
      </c>
      <c r="SL230" s="115">
        <f t="shared" si="1400"/>
        <v>87.078763647875476</v>
      </c>
      <c r="SM230" s="15">
        <f t="shared" si="1401"/>
        <v>5.259983275180298E-4</v>
      </c>
      <c r="SN230" s="12"/>
      <c r="SO230" s="11">
        <f t="shared" si="1712"/>
        <v>5.3445898687868297E-4</v>
      </c>
      <c r="SP230" s="10">
        <f t="shared" si="1402"/>
        <v>87.136867648404916</v>
      </c>
      <c r="SQ230" s="9">
        <f t="shared" si="999"/>
        <v>91.326789933516082</v>
      </c>
      <c r="SR230" s="9">
        <f t="shared" si="1929"/>
        <v>82.69226950266885</v>
      </c>
      <c r="SS230" s="115">
        <f t="shared" si="1403"/>
        <v>87.009529718092466</v>
      </c>
      <c r="ST230" s="15">
        <f t="shared" si="1404"/>
        <v>5.3330793031868147E-4</v>
      </c>
      <c r="SU230" s="12"/>
      <c r="SV230" s="11">
        <f t="shared" si="1713"/>
        <v>5.4176610097298069E-4</v>
      </c>
      <c r="SW230" s="10">
        <f t="shared" si="1405"/>
        <v>87.067327604747362</v>
      </c>
      <c r="SX230" s="9">
        <f t="shared" si="1001"/>
        <v>91.316447487249704</v>
      </c>
      <c r="SY230" s="9">
        <f t="shared" si="1930"/>
        <v>82.563946871251403</v>
      </c>
      <c r="SZ230" s="115">
        <f t="shared" si="1406"/>
        <v>86.940197179250561</v>
      </c>
      <c r="TA230" s="15">
        <f t="shared" si="1407"/>
        <v>5.4059493240124522E-4</v>
      </c>
      <c r="TB230" s="12"/>
      <c r="TC230" s="11">
        <f t="shared" si="1714"/>
        <v>5.4905052648947846E-4</v>
      </c>
      <c r="TD230" s="10">
        <f t="shared" si="1408"/>
        <v>86.997685263586689</v>
      </c>
      <c r="TE230" s="9">
        <f t="shared" si="1003"/>
        <v>91.305820476245131</v>
      </c>
      <c r="TF230" s="9">
        <f t="shared" si="1931"/>
        <v>82.435706967123863</v>
      </c>
      <c r="TG230" s="115">
        <f t="shared" si="1409"/>
        <v>86.870763721684497</v>
      </c>
      <c r="TH230" s="15">
        <f t="shared" si="1410"/>
        <v>5.4785924882884039E-4</v>
      </c>
      <c r="TI230" s="12"/>
      <c r="TJ230" s="11">
        <f t="shared" si="1715"/>
        <v>5.5631217728735265E-4</v>
      </c>
      <c r="TK230" s="10">
        <f t="shared" si="1411"/>
        <v>86.927938345056262</v>
      </c>
      <c r="TL230" s="9">
        <f t="shared" si="1005"/>
        <v>91.294905942568903</v>
      </c>
      <c r="TM230" s="9">
        <f t="shared" si="1932"/>
        <v>82.30754817091092</v>
      </c>
      <c r="TN230" s="115">
        <f t="shared" si="1412"/>
        <v>86.801227056739918</v>
      </c>
      <c r="TO230" s="15">
        <f t="shared" si="1413"/>
        <v>5.5510079692591902E-4</v>
      </c>
      <c r="TP230" s="12"/>
      <c r="TQ230" s="11">
        <f t="shared" si="1716"/>
        <v>5.6355096950268875E-4</v>
      </c>
      <c r="TR230" s="10">
        <f t="shared" si="1414"/>
        <v>86.8580845904021</v>
      </c>
      <c r="TS230" s="9">
        <f t="shared" si="1007"/>
        <v>91.283700967580671</v>
      </c>
      <c r="TT230" s="9">
        <f t="shared" si="1933"/>
        <v>82.179468866225079</v>
      </c>
      <c r="TU230" s="115">
        <f t="shared" si="1415"/>
        <v>86.731584916902875</v>
      </c>
      <c r="TV230" s="15">
        <f t="shared" si="1416"/>
        <v>5.6231949625932327E-4</v>
      </c>
      <c r="TW230" s="12"/>
      <c r="TX230" s="11">
        <f t="shared" si="1717"/>
        <v>5.7076682152991062E-4</v>
      </c>
      <c r="TY230" s="10">
        <f t="shared" si="1417"/>
        <v>86.788121762108972</v>
      </c>
      <c r="TZ230" s="9">
        <f t="shared" si="1009"/>
        <v>91.272202671902832</v>
      </c>
      <c r="UA230" s="9">
        <f t="shared" si="1934"/>
        <v>82.051467439945739</v>
      </c>
      <c r="UB230" s="115">
        <f t="shared" si="1418"/>
        <v>86.661835055924286</v>
      </c>
      <c r="UC230" s="15">
        <f t="shared" si="1419"/>
        <v>5.6951526861915972E-4</v>
      </c>
      <c r="UD230" s="12"/>
      <c r="UE230" s="11">
        <f t="shared" si="1718"/>
        <v>5.7795965400303734E-4</v>
      </c>
      <c r="UF230" s="10">
        <f t="shared" si="1420"/>
        <v>86.71804764402124</v>
      </c>
      <c r="UG230" s="9">
        <f t="shared" si="1011"/>
        <v>91.260408215383734</v>
      </c>
      <c r="UH230" s="9">
        <f t="shared" si="1935"/>
        <v>81.923542282491951</v>
      </c>
      <c r="UI230" s="115">
        <f t="shared" si="1421"/>
        <v>86.591975248937842</v>
      </c>
      <c r="UJ230" s="15">
        <f t="shared" si="1422"/>
        <v>5.7668803799968923E-4</v>
      </c>
      <c r="UK230" s="12"/>
      <c r="UL230" s="11">
        <f t="shared" si="1719"/>
        <v>5.8512938977692286E-4</v>
      </c>
      <c r="UM230" s="10">
        <f t="shared" si="1423"/>
        <v>86.647860041457363</v>
      </c>
      <c r="UN230" s="9">
        <f t="shared" si="1013"/>
        <v>91.248314797054519</v>
      </c>
      <c r="UO230" s="9">
        <f t="shared" si="1936"/>
        <v>81.795691788093251</v>
      </c>
      <c r="UP230" s="115">
        <f t="shared" si="1424"/>
        <v>86.522003292573885</v>
      </c>
      <c r="UQ230" s="15">
        <f t="shared" si="1425"/>
        <v>5.8383773057992926E-4</v>
      </c>
      <c r="UR230" s="12"/>
      <c r="US230" s="11">
        <f t="shared" si="1720"/>
        <v>5.9227595390821616E-4</v>
      </c>
      <c r="UT230" s="10">
        <f t="shared" si="1426"/>
        <v>86.577556781320254</v>
      </c>
      <c r="UU230" s="9">
        <f t="shared" si="1015"/>
        <v>91.235919655079726</v>
      </c>
      <c r="UV230" s="9">
        <f t="shared" si="1937"/>
        <v>81.667914355054535</v>
      </c>
      <c r="UW230" s="115">
        <f t="shared" si="1427"/>
        <v>86.451917005067131</v>
      </c>
      <c r="UX230" s="15">
        <f t="shared" si="1428"/>
        <v>5.9096427470424386E-4</v>
      </c>
      <c r="UY230" s="12"/>
      <c r="UZ230" s="11">
        <f t="shared" si="1721"/>
        <v>5.993992736362813E-4</v>
      </c>
      <c r="VA230" s="10">
        <f t="shared" si="1429"/>
        <v>86.507135712201631</v>
      </c>
      <c r="VB230" s="9">
        <f t="shared" si="1017"/>
        <v>91.223220066701856</v>
      </c>
      <c r="VC230" s="9">
        <f t="shared" si="1938"/>
        <v>81.540208386016502</v>
      </c>
      <c r="VD230" s="115">
        <f t="shared" si="1430"/>
        <v>86.381714226359179</v>
      </c>
      <c r="VE230" s="15">
        <f t="shared" si="1431"/>
        <v>5.9806760086283342E-4</v>
      </c>
      <c r="VF230" s="12"/>
      <c r="VG230" s="11">
        <f t="shared" si="1722"/>
        <v>6.0649927836402414E-4</v>
      </c>
      <c r="VH230" s="10">
        <f t="shared" si="1432"/>
        <v>86.436594704481053</v>
      </c>
      <c r="VI230" s="9">
        <f t="shared" si="1019"/>
        <v>91.21021334817992</v>
      </c>
      <c r="VJ230" s="9">
        <f t="shared" si="1939"/>
        <v>81.412572288211621</v>
      </c>
      <c r="VK230" s="115">
        <f t="shared" si="1433"/>
        <v>86.31139281819577</v>
      </c>
      <c r="VL230" s="15">
        <f t="shared" si="1434"/>
        <v>6.0514764167212993E-4</v>
      </c>
      <c r="VM230" s="12"/>
      <c r="VN230" s="11">
        <f t="shared" si="1723"/>
        <v>6.1357589963858769E-4</v>
      </c>
      <c r="VO230" s="10">
        <f t="shared" si="1435"/>
        <v>86.365931650419824</v>
      </c>
      <c r="VP230" s="9">
        <f t="shared" si="1021"/>
        <v>91.196896854722112</v>
      </c>
      <c r="VQ230" s="9">
        <f t="shared" si="1940"/>
        <v>81.285004473716612</v>
      </c>
      <c r="VR230" s="115">
        <f t="shared" si="1436"/>
        <v>86.240950664219355</v>
      </c>
      <c r="VS230" s="15">
        <f t="shared" si="1437"/>
        <v>6.1220433185504429E-4</v>
      </c>
      <c r="VT230" s="12"/>
      <c r="VU230" s="11">
        <f t="shared" si="1724"/>
        <v>6.2062907113191604E-4</v>
      </c>
      <c r="VV230" s="10">
        <f t="shared" si="1438"/>
        <v>86.295144464250185</v>
      </c>
      <c r="VW230" s="9">
        <f t="shared" si="1023"/>
        <v>91.183267980412708</v>
      </c>
      <c r="VX230" s="9">
        <f t="shared" si="1941"/>
        <v>81.15750335969831</v>
      </c>
      <c r="VY230" s="115">
        <f t="shared" si="1439"/>
        <v>86.170385670055509</v>
      </c>
      <c r="VZ230" s="15">
        <f t="shared" si="1440"/>
        <v>6.1923760822126146E-4</v>
      </c>
      <c r="WA230" s="12"/>
      <c r="WB230" s="11">
        <f t="shared" si="1725"/>
        <v>6.2765872862133819E-4</v>
      </c>
      <c r="WC230" s="10">
        <f t="shared" si="1441"/>
        <v>86.22423108225837</v>
      </c>
      <c r="WD230" s="9">
        <f t="shared" si="1025"/>
        <v>91.169324158133392</v>
      </c>
      <c r="WE230" s="9">
        <f t="shared" si="1942"/>
        <v>81.030067368657328</v>
      </c>
      <c r="WF230" s="115">
        <f t="shared" si="1442"/>
        <v>86.09969576339536</v>
      </c>
      <c r="WG230" s="15">
        <f t="shared" si="1443"/>
        <v>6.2624740964734059E-4</v>
      </c>
      <c r="WH230" s="12"/>
      <c r="WI230" s="11">
        <f t="shared" si="1726"/>
        <v>6.3466480996994122E-4</v>
      </c>
      <c r="WJ230" s="10">
        <f t="shared" si="1444"/>
        <v>86.153189462863764</v>
      </c>
      <c r="WK230" s="9">
        <f t="shared" si="1027"/>
        <v>91.155062859478988</v>
      </c>
      <c r="WL230" s="9">
        <f t="shared" si="1943"/>
        <v>80.902694928664999</v>
      </c>
      <c r="WM230" s="115">
        <f t="shared" si="1445"/>
        <v>86.028878894071994</v>
      </c>
      <c r="WN230" s="15">
        <f t="shared" si="1446"/>
        <v>6.3323367705686638E-4</v>
      </c>
      <c r="WO230" s="12"/>
      <c r="WP230" s="11">
        <f t="shared" si="1727"/>
        <v>6.4164725510700157E-4</v>
      </c>
      <c r="WQ230" s="10">
        <f t="shared" si="1447"/>
        <v>86.082017586691961</v>
      </c>
      <c r="WR230" s="9">
        <f t="shared" si="1029"/>
        <v>91.140481594667818</v>
      </c>
      <c r="WS230" s="9">
        <f t="shared" si="1944"/>
        <v>80.77538447359693</v>
      </c>
      <c r="WT230" s="115">
        <f t="shared" si="1448"/>
        <v>85.957933034132367</v>
      </c>
      <c r="WU230" s="15">
        <f t="shared" si="1449"/>
        <v>6.4019635340049246E-4</v>
      </c>
      <c r="WV230" s="12"/>
      <c r="WW230" s="11">
        <f t="shared" si="1728"/>
        <v>6.4860600600828385E-4</v>
      </c>
      <c r="WX230" s="10">
        <f t="shared" si="1450"/>
        <v>86.010713456643415</v>
      </c>
      <c r="WY230" s="9">
        <f t="shared" si="1031"/>
        <v>91.125577912446744</v>
      </c>
      <c r="WZ230" s="9">
        <f t="shared" si="1945"/>
        <v>80.64813444336194</v>
      </c>
      <c r="XA230" s="115">
        <f t="shared" si="1451"/>
        <v>85.886856177904349</v>
      </c>
      <c r="XB230" s="15">
        <f t="shared" si="1452"/>
        <v>6.4713538363592952E-4</v>
      </c>
      <c r="XC230" s="12"/>
      <c r="XD230" s="11">
        <f t="shared" si="1729"/>
        <v>6.5554100667627438E-4</v>
      </c>
      <c r="XE230" s="10">
        <f t="shared" si="1453"/>
        <v>85.939275097957221</v>
      </c>
      <c r="XF230" s="9">
        <f t="shared" si="1033"/>
        <v>91.110349399991023</v>
      </c>
      <c r="XG230" s="9">
        <f t="shared" si="1946"/>
        <v>80.52094328412565</v>
      </c>
      <c r="XH230" s="115">
        <f t="shared" si="1454"/>
        <v>85.815646342058329</v>
      </c>
      <c r="XI230" s="15">
        <f t="shared" si="1455"/>
        <v>6.5405071470796489E-4</v>
      </c>
      <c r="XJ230" s="12"/>
      <c r="XK230" s="11">
        <f t="shared" si="1730"/>
        <v>6.6245220312043389E-4</v>
      </c>
      <c r="XL230" s="10">
        <f t="shared" si="1456"/>
        <v>85.867700558269576</v>
      </c>
      <c r="XM230" s="9">
        <f t="shared" si="1035"/>
        <v>91.094793682799121</v>
      </c>
      <c r="XN230" s="9">
        <f t="shared" si="1947"/>
        <v>80.393809448529794</v>
      </c>
      <c r="XO230" s="115">
        <f t="shared" si="1457"/>
        <v>85.744301565664458</v>
      </c>
      <c r="XP230" s="15">
        <f t="shared" si="1458"/>
        <v>6.609422955283973E-4</v>
      </c>
      <c r="XQ230" s="12"/>
      <c r="XR230" s="11">
        <f t="shared" si="1731"/>
        <v>6.6933954333736991E-4</v>
      </c>
      <c r="XS230" s="10">
        <f t="shared" si="1459"/>
        <v>85.795987907667637</v>
      </c>
      <c r="XT230" s="9">
        <f t="shared" si="1037"/>
        <v>91.078908424582494</v>
      </c>
      <c r="XU230" s="9">
        <f t="shared" si="1948"/>
        <v>80.266731395907584</v>
      </c>
      <c r="XV230" s="115">
        <f t="shared" si="1460"/>
        <v>85.672819910245039</v>
      </c>
      <c r="XW230" s="15">
        <f t="shared" si="1461"/>
        <v>6.6781007695594934E-4</v>
      </c>
      <c r="XX230" s="12"/>
      <c r="XY230" s="11">
        <f t="shared" si="1732"/>
        <v>6.7620297729094705E-4</v>
      </c>
      <c r="XZ230" s="10">
        <f t="shared" si="1462"/>
        <v>85.724135238738938</v>
      </c>
      <c r="YA230" s="9">
        <f t="shared" si="1039"/>
        <v>91.062691327150588</v>
      </c>
      <c r="YB230" s="9">
        <f t="shared" si="1949"/>
        <v>80.139707592493409</v>
      </c>
      <c r="YC230" s="115">
        <f t="shared" si="1463"/>
        <v>85.601199459821999</v>
      </c>
      <c r="YD230" s="15">
        <f t="shared" si="1464"/>
        <v>6.7465401177619927E-4</v>
      </c>
      <c r="YE230" s="12"/>
      <c r="YF230" s="11">
        <f t="shared" si="1733"/>
        <v>6.8304245689243699E-4</v>
      </c>
      <c r="YG230" s="10">
        <f t="shared" si="1465"/>
        <v>85.652140666615537</v>
      </c>
      <c r="YH230" s="9">
        <f t="shared" si="1041"/>
        <v>91.04614013029105</v>
      </c>
      <c r="YI230" s="9">
        <f t="shared" si="1950"/>
        <v>80.012736511627651</v>
      </c>
      <c r="YJ230" s="115">
        <f t="shared" si="1466"/>
        <v>85.529438320959343</v>
      </c>
      <c r="YK230" s="15">
        <f t="shared" si="1467"/>
        <v>6.8147405468153702E-4</v>
      </c>
      <c r="YL230" s="12"/>
      <c r="YM230" s="11">
        <f t="shared" si="1734"/>
        <v>6.8985793598065463E-4</v>
      </c>
      <c r="YN230" s="10">
        <f t="shared" si="1468"/>
        <v>85.580002329013425</v>
      </c>
      <c r="YO230" s="9">
        <f t="shared" si="1043"/>
        <v>91.029252611645333</v>
      </c>
      <c r="YP230" s="9">
        <f t="shared" si="1951"/>
        <v>79.885816633958996</v>
      </c>
      <c r="YQ230" s="115">
        <f t="shared" si="1469"/>
        <v>85.457534622802171</v>
      </c>
      <c r="YR230" s="15">
        <f t="shared" si="1470"/>
        <v>6.8827016225097995E-4</v>
      </c>
      <c r="YS230" s="12"/>
      <c r="YT230" s="11">
        <f t="shared" si="1735"/>
        <v>6.9664937030196751E-4</v>
      </c>
      <c r="YU230" s="10">
        <f t="shared" si="1471"/>
        <v>85.507718386268351</v>
      </c>
      <c r="YV230" s="9">
        <f t="shared" si="1045"/>
        <v>91.012026586579751</v>
      </c>
      <c r="YW230" s="9">
        <f t="shared" si="1952"/>
        <v>79.758946447639289</v>
      </c>
      <c r="YX230" s="115">
        <f t="shared" si="1472"/>
        <v>85.385486517109513</v>
      </c>
      <c r="YY230" s="15">
        <f t="shared" si="1473"/>
        <v>6.9504229293018693E-4</v>
      </c>
      <c r="YZ230" s="12"/>
      <c r="ZA230" s="11">
        <f t="shared" si="1736"/>
        <v>7.0341671749046797E-4</v>
      </c>
      <c r="ZB230" s="10">
        <f t="shared" si="1474"/>
        <v>85.435287021365681</v>
      </c>
      <c r="ZC230" s="9">
        <f t="shared" si="1047"/>
        <v>90.994459908052121</v>
      </c>
      <c r="ZD230" s="9">
        <f t="shared" si="1953"/>
        <v>79.632124448515981</v>
      </c>
      <c r="ZE230" s="115">
        <f t="shared" si="1475"/>
        <v>85.313292178284058</v>
      </c>
      <c r="ZF230" s="15">
        <f t="shared" si="1476"/>
        <v>7.0179040701131288E-4</v>
      </c>
      <c r="ZG230" s="12"/>
      <c r="ZH230" s="11">
        <f t="shared" si="1737"/>
        <v>7.1015993704800812E-4</v>
      </c>
      <c r="ZI230" s="10">
        <f t="shared" si="1477"/>
        <v>85.362706439966871</v>
      </c>
      <c r="ZJ230" s="9">
        <f t="shared" si="1049"/>
        <v>90.976550466474109</v>
      </c>
      <c r="ZK230" s="9">
        <f t="shared" si="1954"/>
        <v>79.505349140318117</v>
      </c>
      <c r="ZL230" s="115">
        <f t="shared" si="1478"/>
        <v>85.24094980339612</v>
      </c>
      <c r="ZM230" s="15">
        <f t="shared" si="1479"/>
        <v>7.0851446661304403E-4</v>
      </c>
      <c r="ZN230" s="12"/>
      <c r="ZO230" s="11">
        <f t="shared" si="1738"/>
        <v>7.1687899032435952E-4</v>
      </c>
      <c r="ZP230" s="10">
        <f t="shared" si="1480"/>
        <v>85.289974870430584</v>
      </c>
      <c r="ZQ230" s="9">
        <f t="shared" si="1051"/>
        <v>90.958296189569339</v>
      </c>
      <c r="ZR230" s="9">
        <f t="shared" si="1955"/>
        <v>79.378619034840128</v>
      </c>
      <c r="ZS230" s="115">
        <f t="shared" si="1481"/>
        <v>85.168457612204733</v>
      </c>
      <c r="ZT230" s="15">
        <f t="shared" si="1482"/>
        <v>7.1521443566046445E-4</v>
      </c>
      <c r="ZU230" s="12"/>
      <c r="ZV230" s="11">
        <f t="shared" si="1739"/>
        <v>7.2357384049724183E-4</v>
      </c>
      <c r="ZW230" s="10">
        <f t="shared" si="1483"/>
        <v>85.21709056383061</v>
      </c>
      <c r="ZX230" s="9">
        <f t="shared" si="1053"/>
        <v>90.939695042227441</v>
      </c>
      <c r="ZY230" s="9">
        <f t="shared" si="1956"/>
        <v>79.251932652118541</v>
      </c>
      <c r="ZZ230" s="115">
        <f t="shared" si="1484"/>
        <v>85.095813847172991</v>
      </c>
      <c r="AAA230" s="15">
        <f t="shared" si="1485"/>
        <v>7.2189027986513138E-4</v>
      </c>
      <c r="AAB230" s="12"/>
      <c r="AAC230" s="11">
        <f t="shared" si="1740"/>
        <v>7.3024445255251902E-4</v>
      </c>
      <c r="AAD230" s="10">
        <f t="shared" si="1486"/>
        <v>85.144051793968231</v>
      </c>
      <c r="AAE230" s="9">
        <f t="shared" si="1055"/>
        <v>90.920745026354069</v>
      </c>
      <c r="AAF230" s="9">
        <f t="shared" si="1957"/>
        <v>79.125288520605039</v>
      </c>
      <c r="AAG230" s="115">
        <f t="shared" si="1487"/>
        <v>85.023016773479554</v>
      </c>
      <c r="AAH230" s="15">
        <f t="shared" si="1488"/>
        <v>7.2854196670512684E-4</v>
      </c>
      <c r="AAI230" s="12"/>
      <c r="AAJ230" s="11">
        <f t="shared" si="1741"/>
        <v>7.3689079326436677E-4</v>
      </c>
      <c r="AAK230" s="10">
        <f t="shared" si="1489"/>
        <v>85.07085685738079</v>
      </c>
      <c r="AAL230" s="9">
        <f t="shared" si="1057"/>
        <v>90.901444180717007</v>
      </c>
      <c r="AAM230" s="9">
        <f t="shared" si="1958"/>
        <v>78.998685177336185</v>
      </c>
      <c r="AAN230" s="115">
        <f t="shared" si="1490"/>
        <v>84.950064679026596</v>
      </c>
      <c r="AAO230" s="15">
        <f t="shared" si="1491"/>
        <v>7.3516946540506576E-4</v>
      </c>
      <c r="AAP230" s="12"/>
      <c r="AAQ230" s="11">
        <f t="shared" si="1742"/>
        <v>7.4351283117540172E-4</v>
      </c>
      <c r="AAR230" s="10">
        <f t="shared" si="1492"/>
        <v>84.997504073346619</v>
      </c>
      <c r="AAS230" s="9">
        <f t="shared" si="1059"/>
        <v>90.881790580788518</v>
      </c>
      <c r="AAT230" s="9">
        <f t="shared" si="1060"/>
        <v>78.872121168096328</v>
      </c>
      <c r="AAU230" s="115">
        <f t="shared" si="1493"/>
        <v>84.876955874442416</v>
      </c>
      <c r="AAV230" s="15">
        <f t="shared" si="1494"/>
        <v>7.4177274691629869E-4</v>
      </c>
      <c r="AAW230" s="11"/>
      <c r="AAX230" s="11">
        <f t="shared" si="1743"/>
        <v>7.5011053657697015E-4</v>
      </c>
      <c r="AAY230" s="10">
        <f t="shared" si="1495"/>
        <v>84.923991783884759</v>
      </c>
      <c r="AAZ230" s="9">
        <f t="shared" si="1061"/>
        <v>90.861782338584021</v>
      </c>
      <c r="ABA230" s="9">
        <f t="shared" si="1062"/>
        <v>78.745595047578149</v>
      </c>
      <c r="ABB230" s="115">
        <f t="shared" si="1496"/>
        <v>84.803688693081085</v>
      </c>
      <c r="ABC230" s="15">
        <f t="shared" si="1497"/>
        <v>7.4835178389702712E-4</v>
      </c>
      <c r="ABD230" s="11"/>
      <c r="ABE230" s="11">
        <f t="shared" si="1744"/>
        <v>7.5668388148936888E-4</v>
      </c>
      <c r="ABF230" s="10">
        <f t="shared" si="1498"/>
        <v>84.850318353751589</v>
      </c>
      <c r="ABG230" s="9">
        <f t="shared" si="1063"/>
        <v>90.841417602497089</v>
      </c>
      <c r="ABH230" s="9">
        <f t="shared" si="1064"/>
        <v>78.619105379537245</v>
      </c>
      <c r="ABI230" s="115">
        <f t="shared" si="1499"/>
        <v>84.73026149101716</v>
      </c>
      <c r="ABJ230" s="15">
        <f t="shared" si="1500"/>
        <v>7.5490655069257429E-4</v>
      </c>
      <c r="ABK230" s="11"/>
      <c r="ABL230" s="11">
        <f t="shared" si="1745"/>
        <v>7.6323283964217575E-4</v>
      </c>
      <c r="ABM230" s="10">
        <f t="shared" si="1501"/>
        <v>84.776482170432786</v>
      </c>
      <c r="ABN230" s="9">
        <f t="shared" si="1065"/>
        <v>90.82069455713102</v>
      </c>
      <c r="ABO230" s="9">
        <f t="shared" si="1066"/>
        <v>78.492650736942807</v>
      </c>
      <c r="ABP230" s="115">
        <f t="shared" si="1502"/>
        <v>84.656672647036913</v>
      </c>
      <c r="ABQ230" s="15">
        <f t="shared" si="1503"/>
        <v>7.6143702331566234E-4</v>
      </c>
      <c r="ABR230" s="11"/>
      <c r="ABS230" s="11">
        <f t="shared" si="1746"/>
        <v>7.6975738645462279E-4</v>
      </c>
      <c r="ABT230" s="10">
        <f t="shared" si="1504"/>
        <v>84.702481644131524</v>
      </c>
      <c r="ABU230" s="9">
        <f t="shared" si="1067"/>
        <v>90.79961142312699</v>
      </c>
      <c r="ABV230" s="9">
        <f t="shared" si="1068"/>
        <v>78.366229702123618</v>
      </c>
      <c r="ABW230" s="115">
        <f t="shared" si="1505"/>
        <v>84.582920562625304</v>
      </c>
      <c r="ABX230" s="15">
        <f t="shared" si="1506"/>
        <v>7.6794317942679383E-4</v>
      </c>
      <c r="ABY230" s="11"/>
      <c r="ABZ230" s="11">
        <f t="shared" si="1747"/>
        <v>7.7625749901601691E-4</v>
      </c>
      <c r="ACA230" s="10">
        <f t="shared" si="1507"/>
        <v>84.628315207752721</v>
      </c>
      <c r="ACB230" s="9">
        <f t="shared" si="1069"/>
        <v>90.778166456988927</v>
      </c>
      <c r="ACC230" s="9">
        <f t="shared" si="1070"/>
        <v>78.239840866910441</v>
      </c>
      <c r="ACD230" s="115">
        <f t="shared" si="1508"/>
        <v>84.509003661949691</v>
      </c>
      <c r="ACE230" s="15">
        <f t="shared" si="1509"/>
        <v>7.7442499831463041E-4</v>
      </c>
      <c r="ACF230" s="11"/>
      <c r="ACG230" s="11">
        <f t="shared" si="1748"/>
        <v>7.8273315606618512E-4</v>
      </c>
      <c r="ACH230" s="10">
        <f t="shared" si="1510"/>
        <v>84.553981316883807</v>
      </c>
      <c r="ACI230" s="9">
        <f t="shared" si="1071"/>
        <v>90.756357950905141</v>
      </c>
      <c r="ACJ230" s="9">
        <f t="shared" si="1072"/>
        <v>78.113482832772164</v>
      </c>
      <c r="ACK230" s="115">
        <f t="shared" si="1511"/>
        <v>84.434920391838659</v>
      </c>
      <c r="ACL230" s="15">
        <f t="shared" si="1512"/>
        <v>7.8088246087657431E-4</v>
      </c>
      <c r="ACM230" s="11"/>
      <c r="ACN230" s="11">
        <f t="shared" si="1749"/>
        <v>7.891843379760913E-4</v>
      </c>
      <c r="ACO230" s="10">
        <f t="shared" si="1513"/>
        <v>84.479478449770809</v>
      </c>
      <c r="ACP230" s="9">
        <f t="shared" si="1073"/>
        <v>90.734184232566861</v>
      </c>
      <c r="ACQ230" s="9">
        <f t="shared" si="1074"/>
        <v>77.987154210950536</v>
      </c>
      <c r="ACR230" s="115">
        <f t="shared" si="1514"/>
        <v>84.360669221758698</v>
      </c>
      <c r="ACS230" s="15">
        <f t="shared" si="1515"/>
        <v>7.8731554959923355E-4</v>
      </c>
      <c r="ACT230" s="11"/>
      <c r="ACU230" s="11">
        <f t="shared" si="1750"/>
        <v>7.9561102672833601E-4</v>
      </c>
      <c r="ACV230" s="10">
        <f t="shared" si="1516"/>
        <v>84.404805107292219</v>
      </c>
      <c r="ACW230" s="9">
        <f t="shared" si="1075"/>
        <v>90.711643664983754</v>
      </c>
      <c r="ACX230" s="9">
        <f t="shared" si="1076"/>
        <v>77.860853622586703</v>
      </c>
      <c r="ACY230" s="115">
        <f t="shared" si="1517"/>
        <v>84.286248643785228</v>
      </c>
      <c r="ACZ230" s="15">
        <f t="shared" si="1518"/>
        <v>7.9372424853921199E-4</v>
      </c>
      <c r="ADA230" s="11"/>
      <c r="ADB230" s="11">
        <f t="shared" si="1751"/>
        <v>8.0201320589798222E-4</v>
      </c>
      <c r="ADC230" s="10">
        <f t="shared" si="1519"/>
        <v>84.329959812927214</v>
      </c>
      <c r="ADD230" s="9">
        <f t="shared" si="1077"/>
        <v>90.688734646296524</v>
      </c>
      <c r="ADE230" s="9">
        <f t="shared" si="1078"/>
        <v>77.6893107713353</v>
      </c>
      <c r="ADF230" s="115">
        <f t="shared" si="1520"/>
        <v>84.189022708815912</v>
      </c>
      <c r="ADG230" s="15">
        <f t="shared" si="1521"/>
        <v>8.0290456170830759E-4</v>
      </c>
      <c r="ADH230" s="11"/>
      <c r="ADI230" s="11">
        <f t="shared" si="1752"/>
        <v>8.1119708688657817E-4</v>
      </c>
      <c r="ADJ230" s="10">
        <f t="shared" si="1522"/>
        <v>84.232224013893543</v>
      </c>
      <c r="ADK230" s="9">
        <f t="shared" si="1079"/>
        <v>90.665292625843293</v>
      </c>
      <c r="ADL230" s="9">
        <f t="shared" si="1080"/>
        <v>77.632084909220367</v>
      </c>
      <c r="ADM230" s="115">
        <f t="shared" si="1523"/>
        <v>84.148688767531837</v>
      </c>
      <c r="ADN230" s="15">
        <f t="shared" si="1524"/>
        <v>8.0499120807380126E-4</v>
      </c>
      <c r="ADO230" s="11"/>
      <c r="ADP230" s="11">
        <f t="shared" si="1753"/>
        <v>8.1326120172422914E-4</v>
      </c>
      <c r="ADQ230" s="10">
        <f t="shared" si="1525"/>
        <v>84.191585744563412</v>
      </c>
      <c r="ADR230" s="9">
        <f t="shared" si="1081"/>
        <v>90.641728601427701</v>
      </c>
      <c r="ADS230" s="9">
        <f t="shared" si="1082"/>
        <v>78.326375098214385</v>
      </c>
      <c r="ADT230" s="115">
        <f t="shared" si="1526"/>
        <v>84.484051849821043</v>
      </c>
      <c r="ADU230" s="15">
        <f t="shared" si="1527"/>
        <v>7.6065321062621734E-4</v>
      </c>
      <c r="ADV230" s="11"/>
      <c r="ADW230" s="11">
        <f t="shared" si="1754"/>
        <v>7.6873493830196496E-4</v>
      </c>
      <c r="ADX230" s="10">
        <f t="shared" si="1528"/>
        <v>84.527986234569354</v>
      </c>
      <c r="ADY230" s="9">
        <f t="shared" si="1083"/>
        <v>90.620688850453504</v>
      </c>
      <c r="ADZ230" s="9">
        <f t="shared" si="1084"/>
        <v>79.126147182956913</v>
      </c>
      <c r="AEA230" s="115">
        <f t="shared" si="1529"/>
        <v>84.873418016705216</v>
      </c>
      <c r="AEB230" s="15">
        <f t="shared" si="1530"/>
        <v>7.0995607408076364E-4</v>
      </c>
      <c r="AEC230" s="11"/>
      <c r="AED230" s="11">
        <f t="shared" si="1755"/>
        <v>7.1784011215705271E-4</v>
      </c>
      <c r="AEE230" s="10">
        <f t="shared" si="1531"/>
        <v>84.918503289876284</v>
      </c>
      <c r="AEF230" s="9">
        <f t="shared" si="1085"/>
        <v>90.602360214378692</v>
      </c>
      <c r="AEG230" s="9">
        <f t="shared" si="1086"/>
        <v>80.063327737994996</v>
      </c>
      <c r="AEH230" s="115">
        <f t="shared" si="1532"/>
        <v>85.332843976186837</v>
      </c>
      <c r="AEI230" s="15">
        <f t="shared" si="1533"/>
        <v>6.5093940567467832E-4</v>
      </c>
      <c r="AEJ230" s="11"/>
      <c r="AEK230" s="11">
        <f t="shared" si="1756"/>
        <v>6.5861506698197442E-4</v>
      </c>
      <c r="AEL230" s="10">
        <f t="shared" si="1534"/>
        <v>85.379206773027732</v>
      </c>
      <c r="AEM230" s="9">
        <f t="shared" si="1087"/>
        <v>90.586952141785403</v>
      </c>
      <c r="AEN230" s="9">
        <f t="shared" si="1088"/>
        <v>81.196412447178886</v>
      </c>
      <c r="AEO230" s="115">
        <f t="shared" si="1535"/>
        <v>85.891682294482138</v>
      </c>
      <c r="AEP230" s="15">
        <f t="shared" si="1536"/>
        <v>5.8000317785045002E-4</v>
      </c>
      <c r="AEQ230" s="11"/>
      <c r="AER230" s="11">
        <f t="shared" si="1757"/>
        <v>5.8745711624698686E-4</v>
      </c>
      <c r="AES230" s="10">
        <f t="shared" si="1537"/>
        <v>85.939474477238747</v>
      </c>
      <c r="AET230" s="9">
        <f t="shared" si="1089"/>
        <v>90.574719283742837</v>
      </c>
      <c r="AEU230" s="9">
        <f t="shared" si="1090"/>
        <v>82.644816891410343</v>
      </c>
      <c r="AEV230" s="115">
        <f t="shared" si="1538"/>
        <v>86.609768087576583</v>
      </c>
      <c r="AEW230" s="15">
        <f t="shared" si="1539"/>
        <v>4.8978746027114866E-4</v>
      </c>
      <c r="AEX230" s="11"/>
      <c r="AEY230" s="11">
        <f t="shared" si="1758"/>
        <v>4.9700153295937906E-4</v>
      </c>
      <c r="AEZ230" s="10">
        <f t="shared" si="1540"/>
        <v>86.65918560012588</v>
      </c>
      <c r="AFA230" s="9">
        <f t="shared" si="1091"/>
        <v>90.565995949489917</v>
      </c>
      <c r="AFB230" s="9">
        <f t="shared" si="1092"/>
        <v>84.740121582292787</v>
      </c>
      <c r="AFC230" s="115">
        <f t="shared" si="1541"/>
        <v>87.653058765891359</v>
      </c>
      <c r="AFD230" s="15">
        <f t="shared" si="1542"/>
        <v>3.5983295493362911E-4</v>
      </c>
      <c r="AFE230" s="11"/>
      <c r="AFF230" s="11">
        <f t="shared" si="1759"/>
        <v>3.6677840121409196E-4</v>
      </c>
      <c r="AFG230" s="10">
        <f t="shared" si="1543"/>
        <v>87.704392011757136</v>
      </c>
      <c r="AFH230" s="9">
        <f t="shared" si="1093"/>
        <v>90.561287596007745</v>
      </c>
      <c r="AFI230" s="9">
        <f t="shared" si="1094"/>
        <v>89.276297000701121</v>
      </c>
      <c r="AFJ230" s="115">
        <f t="shared" si="1544"/>
        <v>89.918792298354433</v>
      </c>
      <c r="AFK230" s="15">
        <f t="shared" si="1545"/>
        <v>7.9366964309180953E-5</v>
      </c>
      <c r="AFL230" s="11"/>
      <c r="AFM230" s="11">
        <f t="shared" si="1760"/>
        <v>8.6015548848842699E-5</v>
      </c>
      <c r="AFN230" s="10">
        <f t="shared" si="1546"/>
        <v>89.972345199640188</v>
      </c>
      <c r="AFO230" s="9">
        <f t="shared" si="1095"/>
        <v>90.561058537340998</v>
      </c>
      <c r="AFP230" s="9">
        <f t="shared" si="1096"/>
        <v>89.359728213896858</v>
      </c>
      <c r="AFQ230" s="115">
        <f t="shared" si="1547"/>
        <v>89.960393375618935</v>
      </c>
      <c r="AFR230" s="15">
        <f t="shared" si="1548"/>
        <v>7.4199718855977537E-5</v>
      </c>
      <c r="AFS230" s="11"/>
      <c r="AFT230" s="11">
        <f t="shared" si="1761"/>
        <v>8.0843895651162948E-5</v>
      </c>
      <c r="AFU230" s="10">
        <f t="shared" si="1549"/>
        <v>90.013941974716005</v>
      </c>
      <c r="AFV230" s="9">
        <f t="shared" si="1097"/>
        <v>90.560858333820889</v>
      </c>
      <c r="AFW230" s="9">
        <f t="shared" si="1098"/>
        <v>89.443979250785503</v>
      </c>
      <c r="AFX230" s="115">
        <f t="shared" si="1550"/>
        <v>90.002418792303189</v>
      </c>
      <c r="AFY230" s="15">
        <f t="shared" si="1551"/>
        <v>6.8983619525860652E-5</v>
      </c>
      <c r="AFZ230" s="11"/>
      <c r="AGA230" s="11">
        <f t="shared" si="1762"/>
        <v>7.5623648127867853E-5</v>
      </c>
      <c r="AGB230" s="10">
        <f t="shared" si="1552"/>
        <v>90.055963512530809</v>
      </c>
      <c r="AGC230" s="9">
        <f t="shared" si="1099"/>
        <v>90.560685288784967</v>
      </c>
      <c r="AGD230" s="9">
        <f t="shared" si="1100"/>
        <v>89.529043515005256</v>
      </c>
      <c r="AGE230" s="115">
        <f t="shared" si="1553"/>
        <v>90.044864401895111</v>
      </c>
      <c r="AGF230" s="15">
        <f t="shared" si="1554"/>
        <v>6.3718968946925789E-5</v>
      </c>
      <c r="AGG230" s="11"/>
      <c r="AGH230" s="11">
        <f t="shared" si="1763"/>
        <v>7.0355113586899191E-5</v>
      </c>
      <c r="AGI230" s="10">
        <f t="shared" si="1555"/>
        <v>90.09840564753739</v>
      </c>
      <c r="AGJ230" s="9">
        <f t="shared" si="1101"/>
        <v>90.560537648569849</v>
      </c>
      <c r="AGK230" s="9">
        <f t="shared" si="1102"/>
        <v>89.614914314979302</v>
      </c>
      <c r="AGL230" s="115">
        <f t="shared" si="1556"/>
        <v>90.087725981774582</v>
      </c>
      <c r="AGM230" s="15">
        <f t="shared" si="1557"/>
        <v>5.8406072107554841E-5</v>
      </c>
      <c r="AGN230" s="11"/>
      <c r="AGO230" s="11">
        <f t="shared" si="1764"/>
        <v>6.5038601704656799E-5</v>
      </c>
      <c r="AGP230" s="10">
        <f t="shared" si="1558"/>
        <v>90.141264138095721</v>
      </c>
      <c r="AGQ230" s="9">
        <f t="shared" si="1103"/>
        <v>90.560413602448222</v>
      </c>
      <c r="AGR230" s="9">
        <f t="shared" si="1104"/>
        <v>89.701584865247582</v>
      </c>
      <c r="AGS230" s="115">
        <f t="shared" si="1559"/>
        <v>90.130999233847902</v>
      </c>
      <c r="AGT230" s="15">
        <f t="shared" si="1560"/>
        <v>5.3045236270260116E-5</v>
      </c>
      <c r="AGU230" s="11"/>
      <c r="AGV230" s="11">
        <f t="shared" si="1765"/>
        <v>5.9674424439617884E-5</v>
      </c>
      <c r="AGW230" s="10">
        <f t="shared" si="1561"/>
        <v>90.18453466712117</v>
      </c>
      <c r="AGX230" s="9">
        <f t="shared" si="1105"/>
        <v>90.560311282581424</v>
      </c>
      <c r="AGY230" s="9">
        <f t="shared" si="1106"/>
        <v>89.789048287877804</v>
      </c>
      <c r="AGZ230" s="115">
        <f t="shared" si="1562"/>
        <v>90.174679785229614</v>
      </c>
      <c r="AHA230" s="15">
        <f t="shared" si="1563"/>
        <v>4.763677088160134E-5</v>
      </c>
      <c r="AHB230" s="11"/>
      <c r="AHC230" s="11">
        <f t="shared" si="1766"/>
        <v>5.4262895942038078E-5</v>
      </c>
      <c r="AHD230" s="10">
        <f t="shared" si="1564"/>
        <v>90.228212842780152</v>
      </c>
      <c r="AHE230" s="9">
        <f t="shared" si="1107"/>
        <v>90.560228763987539</v>
      </c>
      <c r="AHF230" s="9">
        <f t="shared" si="1108"/>
        <v>89.877297613952123</v>
      </c>
      <c r="AHG230" s="115">
        <f t="shared" si="1565"/>
        <v>90.218763188969831</v>
      </c>
      <c r="AHH230" s="15">
        <f t="shared" si="1566"/>
        <v>4.2180987478398624E-5</v>
      </c>
      <c r="AHI230" s="11"/>
      <c r="AHJ230" s="11">
        <f t="shared" si="1767"/>
        <v>4.8804332459955557E-5</v>
      </c>
      <c r="AHK230" s="10">
        <f t="shared" si="1567"/>
        <v>90.272294199231339</v>
      </c>
      <c r="AHL230" s="9">
        <f t="shared" si="1109"/>
        <v>90.560164064524713</v>
      </c>
      <c r="AHM230" s="9">
        <f t="shared" si="1110"/>
        <v>89.96632578513001</v>
      </c>
      <c r="AHN230" s="115">
        <f t="shared" si="1568"/>
        <v>90.263244924827362</v>
      </c>
      <c r="AHO230" s="15">
        <f t="shared" si="1569"/>
        <v>3.6678199590167727E-5</v>
      </c>
      <c r="AHP230" s="11"/>
      <c r="AHQ230" s="11">
        <f t="shared" si="1768"/>
        <v>4.3299052241454245E-5</v>
      </c>
      <c r="AHR230" s="10">
        <f t="shared" si="1570"/>
        <v>90.316774197412599</v>
      </c>
      <c r="AHS230" s="9">
        <f t="shared" si="1111"/>
        <v>90.560115144889636</v>
      </c>
      <c r="AHT230" s="9">
        <f t="shared" si="1112"/>
        <v>90.056125655286692</v>
      </c>
      <c r="AHU230" s="115">
        <f t="shared" si="1571"/>
        <v>90.308120400088171</v>
      </c>
      <c r="AHV230" s="15">
        <f t="shared" si="1572"/>
        <v>3.1128722637828507E-5</v>
      </c>
      <c r="AHW230" s="11"/>
      <c r="AHX230" s="11">
        <f t="shared" si="1769"/>
        <v>3.7747375433210714E-5</v>
      </c>
      <c r="AHY230" s="10">
        <f t="shared" si="1573"/>
        <v>90.361648225873296</v>
      </c>
      <c r="AHZ230" s="9">
        <f t="shared" si="1113"/>
        <v>90.560079908630968</v>
      </c>
      <c r="AIA230" s="9">
        <f t="shared" si="1114"/>
        <v>90.146689992225078</v>
      </c>
      <c r="AIB230" s="115">
        <f t="shared" si="1574"/>
        <v>90.353384950428023</v>
      </c>
      <c r="AIC230" s="15">
        <f t="shared" si="1575"/>
        <v>2.5532873828802305E-5</v>
      </c>
      <c r="AID230" s="11"/>
      <c r="AIE230" s="11">
        <f t="shared" si="1770"/>
        <v>3.2149623975456489E-5</v>
      </c>
      <c r="AIF230" s="10">
        <f t="shared" si="1576"/>
        <v>90.406911601650762</v>
      </c>
      <c r="AIG230" s="9">
        <f t="shared" si="1115"/>
        <v>90.560056202177464</v>
      </c>
      <c r="AIH230" s="9">
        <f t="shared" si="1116"/>
        <v>90.238011479459544</v>
      </c>
      <c r="AII230" s="115">
        <f t="shared" si="1577"/>
        <v>90.399033840818504</v>
      </c>
      <c r="AIJ230" s="15">
        <f t="shared" si="1578"/>
        <v>1.9890972048565169E-5</v>
      </c>
      <c r="AIK230" s="11"/>
      <c r="AIL230" s="11">
        <f t="shared" si="1771"/>
        <v>2.6506121493431143E-5</v>
      </c>
      <c r="AIM230" s="10">
        <f t="shared" si="1579"/>
        <v>90.452559571190022</v>
      </c>
      <c r="AIN230" s="9">
        <f t="shared" si="1117"/>
        <v>90.56004181488062</v>
      </c>
      <c r="AIO230" s="9">
        <f t="shared" si="1118"/>
        <v>90.330082718071083</v>
      </c>
      <c r="AIP230" s="115">
        <f t="shared" si="1580"/>
        <v>90.445062266475844</v>
      </c>
      <c r="AIQ230" s="15">
        <f t="shared" si="1581"/>
        <v>1.420333774870942E-5</v>
      </c>
      <c r="AIR230" s="11"/>
      <c r="AIS230" s="11">
        <f t="shared" si="1772"/>
        <v>2.0817193185347335E-5</v>
      </c>
      <c r="AIT230" s="10">
        <f t="shared" si="1582"/>
        <v>90.498587311306409</v>
      </c>
      <c r="AIU230" s="9">
        <f t="shared" si="1119"/>
        <v>90.560034479071561</v>
      </c>
      <c r="AIV230" s="9">
        <f t="shared" si="1120"/>
        <v>90.422896228633533</v>
      </c>
      <c r="AIW230" s="115">
        <f t="shared" si="1583"/>
        <v>90.491465353852547</v>
      </c>
      <c r="AIX230" s="15">
        <f t="shared" si="1584"/>
        <v>8.4702928314749889E-6</v>
      </c>
      <c r="AIY230" s="11"/>
      <c r="AIZ230" s="11">
        <f t="shared" si="1773"/>
        <v>1.5083165706874755E-5</v>
      </c>
      <c r="AJA230" s="10">
        <f t="shared" si="1585"/>
        <v>90.544989930190781</v>
      </c>
      <c r="AJB230" s="9">
        <f t="shared" si="1121"/>
        <v>90.56003187013188</v>
      </c>
      <c r="AJC230" s="9">
        <f t="shared" si="1122"/>
        <v>90.516444453204997</v>
      </c>
      <c r="AJD230" s="115">
        <f t="shared" si="1586"/>
        <v>90.538238161668431</v>
      </c>
      <c r="AJE230" s="15">
        <f t="shared" si="1587"/>
        <v>2.6921605311367644E-6</v>
      </c>
      <c r="AJF230" s="11"/>
      <c r="AJG230" s="11">
        <f t="shared" si="1774"/>
        <v>9.3043670524835742E-6</v>
      </c>
      <c r="AJH230" s="10">
        <f t="shared" si="1588"/>
        <v>90.591762468454277</v>
      </c>
      <c r="AJI230" s="9">
        <f t="shared" si="1123"/>
        <v>90.560031606578193</v>
      </c>
      <c r="AJJ230" s="9">
        <f t="shared" si="1124"/>
        <v>90.610719757388608</v>
      </c>
      <c r="AJK230" s="115">
        <f t="shared" si="1589"/>
        <v>90.585375681983408</v>
      </c>
      <c r="AJL230" s="15">
        <f t="shared" si="1590"/>
        <v>-3.1307347080698439E-6</v>
      </c>
      <c r="AJM230" s="11"/>
      <c r="AJN230" s="11">
        <f t="shared" si="1775"/>
        <v>3.4811264333893244E-6</v>
      </c>
      <c r="AJO230" s="10">
        <f t="shared" si="1591"/>
        <v>90.638899900214483</v>
      </c>
      <c r="AJP230" s="9">
        <f t="shared" si="1125"/>
        <v>90.560031962996277</v>
      </c>
      <c r="AJQ230" s="9">
        <f t="shared" si="1126"/>
        <v>90.705714018341936</v>
      </c>
      <c r="AJR230" s="115">
        <f t="shared" si="1592"/>
        <v>90.632872990669114</v>
      </c>
      <c r="AJS230" s="15">
        <f t="shared" si="1593"/>
        <v>-8.9979977513759201E-6</v>
      </c>
      <c r="AJT230" s="11"/>
      <c r="AJU230" s="11">
        <f t="shared" si="1776"/>
        <v>-2.3862258475514481E-6</v>
      </c>
      <c r="AJV230" s="10">
        <f t="shared" si="1594"/>
        <v>90.686397134219732</v>
      </c>
      <c r="AJW230" s="9">
        <f t="shared" si="1127"/>
        <v>90.56003490713961</v>
      </c>
      <c r="AJX230" s="9">
        <f t="shared" si="1128"/>
        <v>90.801415476512076</v>
      </c>
      <c r="AJY230" s="115">
        <f t="shared" si="1595"/>
        <v>90.680725191825843</v>
      </c>
      <c r="AJZ230" s="15">
        <f t="shared" si="1596"/>
        <v>-1.4908780736829413E-5</v>
      </c>
      <c r="AKA230" s="11"/>
      <c r="AKB230" s="11">
        <f t="shared" si="1777"/>
        <v>-8.2973197253514192E-6</v>
      </c>
      <c r="AKC230" s="10">
        <f t="shared" si="1597"/>
        <v>90.734249115041095</v>
      </c>
      <c r="AKD230" s="9">
        <f t="shared" si="1129"/>
        <v>90.560042989746279</v>
      </c>
      <c r="AKE230" s="9">
        <f t="shared" si="1130"/>
        <v>90.897811560871048</v>
      </c>
      <c r="AKF230" s="115">
        <f t="shared" si="1598"/>
        <v>90.728927275308664</v>
      </c>
      <c r="AKG230" s="15">
        <f t="shared" si="1599"/>
        <v>-2.0862149674197249E-5</v>
      </c>
      <c r="AKH230" s="11"/>
      <c r="AKI230" s="11">
        <f t="shared" si="1778"/>
        <v>-1.4251334790743867E-5</v>
      </c>
      <c r="AKJ230" s="10">
        <f t="shared" si="1600"/>
        <v>90.782450849956746</v>
      </c>
      <c r="AKK230" s="9">
        <f t="shared" si="1131"/>
        <v>90.560058816261645</v>
      </c>
      <c r="AKL230" s="9">
        <f t="shared" si="1132"/>
        <v>90.994889416379948</v>
      </c>
      <c r="AKM230" s="115">
        <f t="shared" si="1601"/>
        <v>90.777474116320803</v>
      </c>
      <c r="AKN230" s="15">
        <f t="shared" si="1602"/>
        <v>-2.6857149652441773E-5</v>
      </c>
      <c r="AKO230" s="11"/>
      <c r="AKP230" s="11">
        <f t="shared" si="1779"/>
        <v>-2.0247320716780801E-5</v>
      </c>
      <c r="AKQ230" s="10">
        <f t="shared" si="1603"/>
        <v>90.830997231418223</v>
      </c>
      <c r="AKR230" s="9">
        <f t="shared" si="1133"/>
        <v>90.560085045581431</v>
      </c>
      <c r="AKS230" s="9">
        <f t="shared" si="1134"/>
        <v>91.092635904723977</v>
      </c>
      <c r="AKT230" s="115">
        <f t="shared" si="1604"/>
        <v>90.826360475152711</v>
      </c>
      <c r="AKU230" s="15">
        <f t="shared" si="1605"/>
        <v>-3.2892804962751894E-5</v>
      </c>
      <c r="AKV230" s="11"/>
      <c r="AKW230" s="11">
        <f t="shared" si="1780"/>
        <v>-2.6284306241950386E-5</v>
      </c>
      <c r="AKX230" s="10">
        <f t="shared" si="1606"/>
        <v>90.879883036764227</v>
      </c>
      <c r="AKY230" s="9">
        <f t="shared" si="1135"/>
        <v>90.560124388720652</v>
      </c>
      <c r="AKZ230" s="9">
        <f t="shared" si="1136"/>
        <v>91.19103760910258</v>
      </c>
      <c r="ALA230" s="115">
        <f t="shared" si="1607"/>
        <v>90.875580998911616</v>
      </c>
      <c r="ALB230" s="15">
        <f t="shared" si="1608"/>
        <v>-3.896811947662099E-5</v>
      </c>
      <c r="ALC230" s="11"/>
      <c r="ALD230" s="11">
        <f t="shared" si="1781"/>
        <v>-3.2361299542217796E-5</v>
      </c>
      <c r="ALE230" s="10">
        <f t="shared" si="1609"/>
        <v>90.929102929924937</v>
      </c>
      <c r="ALF230" s="9">
        <f t="shared" si="1137"/>
        <v>90.560179607408969</v>
      </c>
      <c r="ALG230" s="9">
        <f t="shared" si="1138"/>
        <v>91.290080837293701</v>
      </c>
      <c r="ALH230" s="115">
        <f t="shared" si="1610"/>
        <v>90.925130222351328</v>
      </c>
      <c r="ALI230" s="15">
        <f t="shared" si="1611"/>
        <v>-4.5082076921866032E-5</v>
      </c>
      <c r="ALJ230" s="11"/>
      <c r="ALK230" s="11">
        <f t="shared" si="1782"/>
        <v>-3.847728850106532E-5</v>
      </c>
      <c r="ALL230" s="10">
        <f t="shared" si="1612"/>
        <v>90.978651462226566</v>
      </c>
      <c r="ALM230" s="9">
        <f t="shared" si="1139"/>
        <v>90.560253512613144</v>
      </c>
      <c r="ALN230" s="9">
        <f t="shared" si="1140"/>
        <v>91.389751601245408</v>
      </c>
      <c r="ALO230" s="115">
        <f t="shared" si="1613"/>
        <v>90.975002556929269</v>
      </c>
      <c r="ALP230" s="15">
        <f t="shared" si="1614"/>
        <v>-5.1233639713370881E-5</v>
      </c>
      <c r="ALQ230" s="12"/>
      <c r="ALR230" s="11">
        <f t="shared" si="1783"/>
        <v>-4.4631239534058136E-5</v>
      </c>
      <c r="ALS230" s="10">
        <f t="shared" si="1615"/>
        <v>91.028523061420756</v>
      </c>
      <c r="ALT230" s="9">
        <f t="shared" si="1141"/>
        <v>90.560348962981692</v>
      </c>
      <c r="ALU230" s="9">
        <f t="shared" si="1142"/>
        <v>91.490035637206049</v>
      </c>
      <c r="ALV230" s="115">
        <f t="shared" si="1616"/>
        <v>91.025192300093863</v>
      </c>
      <c r="ALW230" s="15">
        <f t="shared" si="1617"/>
        <v>-5.7421750292481815E-5</v>
      </c>
      <c r="ALX230" s="12"/>
      <c r="ALY230" s="11">
        <f t="shared" si="1784"/>
        <v>-5.0822098922417047E-5</v>
      </c>
      <c r="ALZ230" s="10">
        <f t="shared" si="1618"/>
        <v>91.07871204094738</v>
      </c>
      <c r="AMA230" s="9">
        <f t="shared" si="1143"/>
        <v>90.560468863218901</v>
      </c>
      <c r="AMB230" s="9">
        <f t="shared" si="1144"/>
        <v>91.590918409995922</v>
      </c>
      <c r="AMC230" s="115">
        <f t="shared" si="1619"/>
        <v>91.075693636607411</v>
      </c>
      <c r="AMD230" s="15">
        <f t="shared" si="1620"/>
        <v>-6.3645331491277046E-5</v>
      </c>
      <c r="AME230" s="12"/>
      <c r="AMF230" s="11">
        <f t="shared" si="1785"/>
        <v>-5.7048793171500207E-5</v>
      </c>
      <c r="AMG230" s="10">
        <f t="shared" si="1621"/>
        <v>91.129212601231956</v>
      </c>
      <c r="AMH230" s="9">
        <f t="shared" si="1145"/>
        <v>90.560616162387447</v>
      </c>
      <c r="AMI230" s="9">
        <f t="shared" si="1146"/>
        <v>91.692385116053501</v>
      </c>
      <c r="AMJ230" s="115">
        <f t="shared" si="1622"/>
        <v>91.126500639220467</v>
      </c>
      <c r="AMK230" s="15">
        <f t="shared" si="1623"/>
        <v>-6.9903286825548797E-5</v>
      </c>
      <c r="AML230" s="12"/>
      <c r="AMM230" s="11">
        <f t="shared" si="1786"/>
        <v>-6.3310229298099322E-5</v>
      </c>
      <c r="AMN230" s="10">
        <f t="shared" si="1624"/>
        <v>91.180018830334561</v>
      </c>
      <c r="AMO230" s="9">
        <f t="shared" si="1147"/>
        <v>90.560793852140165</v>
      </c>
      <c r="AMP230" s="9">
        <f t="shared" si="1148"/>
        <v>91.79442068686879</v>
      </c>
      <c r="AMQ230" s="115">
        <f t="shared" si="1625"/>
        <v>91.177607269504477</v>
      </c>
      <c r="AMR230" s="15">
        <f t="shared" si="1626"/>
        <v>-7.6194500816086975E-5</v>
      </c>
      <c r="AMS230" s="12"/>
      <c r="AMT230" s="11">
        <f t="shared" si="1787"/>
        <v>-6.9605295146128669E-5</v>
      </c>
      <c r="AMU230" s="10">
        <f t="shared" si="1627"/>
        <v>91.231124704757008</v>
      </c>
      <c r="AMV230" s="9">
        <f t="shared" si="1149"/>
        <v>90.561004964881946</v>
      </c>
      <c r="AMW230" s="9">
        <f t="shared" si="1150"/>
        <v>91.897009792799807</v>
      </c>
      <c r="AMX230" s="115">
        <f t="shared" si="1628"/>
        <v>91.229007378840876</v>
      </c>
      <c r="AMY230" s="15">
        <f t="shared" si="1629"/>
        <v>-8.2517839337920126E-5</v>
      </c>
      <c r="AMZ230" s="12"/>
      <c r="ANA230" s="11">
        <f t="shared" si="1788"/>
        <v>-7.5932859730415349E-5</v>
      </c>
      <c r="ANB230" s="10">
        <f t="shared" si="1630"/>
        <v>91.282524090406909</v>
      </c>
      <c r="ANC230" s="9">
        <f t="shared" si="1151"/>
        <v>90.561252571863193</v>
      </c>
      <c r="AND230" s="9">
        <f t="shared" si="1152"/>
        <v>92.00013684727169</v>
      </c>
      <c r="ANE230" s="115">
        <f t="shared" si="1631"/>
        <v>91.280694709567442</v>
      </c>
      <c r="ANF230" s="15">
        <f t="shared" si="1632"/>
        <v>-8.8872149997438378E-5</v>
      </c>
      <c r="ANG230" s="12"/>
      <c r="ANH230" s="11">
        <f t="shared" si="1789"/>
        <v>-8.2291773608483875E-5</v>
      </c>
      <c r="ANI230" s="10">
        <f t="shared" si="1633"/>
        <v>91.334210743719012</v>
      </c>
      <c r="ANJ230" s="9">
        <f t="shared" si="1153"/>
        <v>90.561539781206051</v>
      </c>
      <c r="ANK230" s="9">
        <f t="shared" si="1154"/>
        <v>92.103786011356078</v>
      </c>
      <c r="ANL230" s="115">
        <f t="shared" si="1634"/>
        <v>91.332662896281064</v>
      </c>
      <c r="ANM230" s="15">
        <f t="shared" si="1635"/>
        <v>-9.5256262537141953E-5</v>
      </c>
      <c r="ANN230" s="12"/>
      <c r="ANO230" s="11">
        <f t="shared" si="1790"/>
        <v>-8.8680869280124375E-5</v>
      </c>
      <c r="ANP230" s="10">
        <f t="shared" si="1636"/>
        <v>91.386178312933367</v>
      </c>
      <c r="ANQ230" s="9">
        <f t="shared" si="1155"/>
        <v>90.561869735865002</v>
      </c>
      <c r="ANR230" s="9">
        <f t="shared" si="1156"/>
        <v>92.207941197126445</v>
      </c>
      <c r="ANS230" s="115">
        <f t="shared" si="1637"/>
        <v>91.384905466495724</v>
      </c>
      <c r="ANT230" s="15">
        <f t="shared" si="1638"/>
        <v>-1.0166898916884609E-4</v>
      </c>
      <c r="ANU230" s="12"/>
      <c r="ANV230" s="11">
        <f t="shared" si="1791"/>
        <v>-9.5098961515536505E-5</v>
      </c>
      <c r="ANW230" s="10">
        <f t="shared" si="1639"/>
        <v>91.43842033872869</v>
      </c>
      <c r="ANX230" s="9">
        <f t="shared" si="1157"/>
        <v>90.562245611522769</v>
      </c>
      <c r="ANY230" s="9">
        <f t="shared" si="1158"/>
        <v>92.312586055208868</v>
      </c>
      <c r="ANZ230" s="115">
        <f t="shared" si="1640"/>
        <v>91.437415833365819</v>
      </c>
      <c r="AOA230" s="15">
        <f t="shared" si="1641"/>
        <v>-1.0810912393471776E-4</v>
      </c>
      <c r="AOB230" s="12"/>
      <c r="AOC230" s="11">
        <f t="shared" si="1792"/>
        <v>-1.0154484671099798E-4</v>
      </c>
      <c r="AOD230" s="10">
        <f t="shared" si="1642"/>
        <v>91.490930246917728</v>
      </c>
      <c r="AOE230" s="9">
        <f t="shared" si="1159"/>
        <v>90.562670614415353</v>
      </c>
      <c r="AOF230" s="9">
        <f t="shared" si="1160"/>
        <v>92.417704002750909</v>
      </c>
      <c r="AOG230" s="115">
        <f t="shared" si="1643"/>
        <v>91.490187308583131</v>
      </c>
      <c r="AOH230" s="15">
        <f t="shared" si="1644"/>
        <v>-1.145754445690986E-4</v>
      </c>
      <c r="AOI230" s="12"/>
      <c r="AOJ230" s="11">
        <f t="shared" si="1875"/>
        <v>-1.0801730474647967E-4</v>
      </c>
      <c r="AOK230" s="10">
        <f t="shared" si="1876"/>
        <v>91.543701361325077</v>
      </c>
      <c r="AOL230" s="9">
        <f t="shared" si="1161"/>
        <v>90.563147979105551</v>
      </c>
      <c r="AOM230" s="9">
        <f t="shared" si="1162"/>
        <v>92.523278227940466</v>
      </c>
      <c r="AON230" s="115">
        <f t="shared" si="1646"/>
        <v>91.543213103523016</v>
      </c>
      <c r="AOO230" s="15">
        <f t="shared" si="1877"/>
        <v>-1.2106671291512903E-4</v>
      </c>
      <c r="AOP230" s="12"/>
      <c r="AOQ230" s="11">
        <f t="shared" si="1794"/>
        <v>-1.1451509939778633E-4</v>
      </c>
      <c r="AOR230" s="10">
        <f t="shared" si="1648"/>
        <v>91.596726904910327</v>
      </c>
      <c r="AOS230" s="9">
        <f t="shared" si="1163"/>
        <v>90.56368096619822</v>
      </c>
      <c r="AOT230" s="9">
        <f t="shared" si="1164"/>
        <v>92.629291692800734</v>
      </c>
      <c r="AOU230" s="115">
        <f t="shared" si="1649"/>
        <v>91.59648632949947</v>
      </c>
      <c r="AOV230" s="15">
        <f t="shared" si="1650"/>
        <v>-1.2758167523848872E-4</v>
      </c>
      <c r="AOW230" s="12"/>
      <c r="AOX230" s="11">
        <f t="shared" si="1878"/>
        <v>-1.2103697864593645E-4</v>
      </c>
      <c r="AOY230" s="10">
        <f t="shared" si="1879"/>
        <v>91.649999999999991</v>
      </c>
      <c r="AOZ230" s="9">
        <f t="shared" si="1165"/>
        <v>90.564272859998027</v>
      </c>
      <c r="APA230" s="9"/>
      <c r="APB230" s="97">
        <f t="shared" si="1652"/>
        <v>91.649999999999991</v>
      </c>
      <c r="APC230" s="15">
        <f t="shared" si="1880"/>
        <v>-1.3411906279280268E-4</v>
      </c>
      <c r="APD230" s="11"/>
      <c r="APE230" s="11"/>
    </row>
    <row r="231" spans="1:1097" x14ac:dyDescent="0.2">
      <c r="A231" s="183"/>
      <c r="B231" s="183"/>
      <c r="C231" s="1">
        <f t="shared" si="1654"/>
        <v>180</v>
      </c>
      <c r="D231" s="1">
        <f t="shared" si="1655"/>
        <v>6024.5844021139956</v>
      </c>
      <c r="E231" s="1">
        <f t="shared" si="1656"/>
        <v>-16317921.817764627</v>
      </c>
      <c r="F231" s="2">
        <f t="shared" si="1657"/>
        <v>113.16</v>
      </c>
      <c r="G231" s="8">
        <f t="shared" si="1658"/>
        <v>1.9810000000000001E-3</v>
      </c>
      <c r="H231" s="6">
        <f t="shared" si="1659"/>
        <v>0.14400020254000001</v>
      </c>
      <c r="I231" s="2">
        <f t="shared" si="1660"/>
        <v>3500</v>
      </c>
      <c r="J231" s="3">
        <f t="shared" si="1818"/>
        <v>58.333333333333336</v>
      </c>
      <c r="K231" s="3">
        <f t="shared" si="1819"/>
        <v>366.52</v>
      </c>
      <c r="L231" s="1">
        <f t="shared" si="1661"/>
        <v>0.82</v>
      </c>
      <c r="M231" s="1">
        <f t="shared" si="1662"/>
        <v>0.66</v>
      </c>
      <c r="N231" s="1">
        <f t="shared" si="1820"/>
        <v>0.54120000000000001</v>
      </c>
      <c r="O231" s="3">
        <f t="shared" si="1167"/>
        <v>7.5227878787878781</v>
      </c>
      <c r="P231" s="40">
        <f t="shared" si="1821"/>
        <v>570.9796</v>
      </c>
      <c r="Q231" s="1">
        <f t="shared" si="1663"/>
        <v>21.51</v>
      </c>
      <c r="R231" s="1">
        <f t="shared" si="1664"/>
        <v>151</v>
      </c>
      <c r="S231" s="2">
        <f t="shared" si="1665"/>
        <v>12587.54</v>
      </c>
      <c r="T231" s="1">
        <f t="shared" si="1881"/>
        <v>83.916933333333333</v>
      </c>
      <c r="U231" s="7">
        <f t="shared" si="1666"/>
        <v>9.1849501318337995E-2</v>
      </c>
      <c r="V231" s="7">
        <f t="shared" si="1822"/>
        <v>6.6258942829124593E-3</v>
      </c>
      <c r="W231" s="159">
        <f t="shared" si="1667"/>
        <v>3.4283282369456214E-2</v>
      </c>
      <c r="X231" s="40">
        <f t="shared" si="1823"/>
        <v>8095.2484858865882</v>
      </c>
      <c r="Y231" s="1">
        <f t="shared" si="1668"/>
        <v>0</v>
      </c>
      <c r="Z231" s="1">
        <f t="shared" si="1669"/>
        <v>113.16</v>
      </c>
      <c r="AA231" s="1">
        <f t="shared" si="1670"/>
        <v>91.649999999999991</v>
      </c>
      <c r="AB231" s="6">
        <f t="shared" si="1882"/>
        <v>0.2895550479995273</v>
      </c>
      <c r="AC231" s="1">
        <f t="shared" si="1671"/>
        <v>526.19133708825245</v>
      </c>
      <c r="AD231" s="40">
        <f t="shared" si="1824"/>
        <v>36363.626619283568</v>
      </c>
      <c r="AE231" s="1">
        <f t="shared" si="1825"/>
        <v>0.15947988387208822</v>
      </c>
      <c r="AF231" s="2">
        <f t="shared" si="1801"/>
        <v>46</v>
      </c>
      <c r="AG231" s="10">
        <f t="shared" si="1826"/>
        <v>7.3360746581160585</v>
      </c>
      <c r="AH231" s="12">
        <f t="shared" si="1827"/>
        <v>0.32008220225554829</v>
      </c>
      <c r="AI231" s="43">
        <f t="shared" si="1828"/>
        <v>-1.7747402165291935E-5</v>
      </c>
      <c r="AJ231" s="93">
        <f t="shared" si="1883"/>
        <v>4.4725566224382554E-6</v>
      </c>
      <c r="AK231" s="43">
        <f t="shared" si="1829"/>
        <v>0</v>
      </c>
      <c r="AL231" s="43">
        <f t="shared" si="1884"/>
        <v>3.7792105585834391E-4</v>
      </c>
      <c r="AM231" s="43"/>
      <c r="AN231" s="43">
        <f t="shared" si="1830"/>
        <v>0</v>
      </c>
      <c r="AO231" s="10">
        <f t="shared" si="1831"/>
        <v>91.561705485176759</v>
      </c>
      <c r="AP231" s="9"/>
      <c r="AQ231" s="9">
        <f t="shared" si="1832"/>
        <v>91.424300206609985</v>
      </c>
      <c r="AR231" s="104">
        <f t="shared" si="1171"/>
        <v>91.424300206609985</v>
      </c>
      <c r="AS231" s="15">
        <f t="shared" si="1833"/>
        <v>0</v>
      </c>
      <c r="AT231" s="49"/>
      <c r="AU231" s="11">
        <f t="shared" si="1834"/>
        <v>8.4869474986302647E-6</v>
      </c>
      <c r="AV231" s="10">
        <f t="shared" si="1835"/>
        <v>91.493001536288673</v>
      </c>
      <c r="AW231" s="9">
        <f t="shared" si="1836"/>
        <v>91.424300206609985</v>
      </c>
      <c r="AX231" s="9">
        <f t="shared" si="1837"/>
        <v>91.287080427914702</v>
      </c>
      <c r="AY231" s="97">
        <f t="shared" si="1175"/>
        <v>91.355690317262344</v>
      </c>
      <c r="AZ231" s="15">
        <f t="shared" si="1176"/>
        <v>8.475328393842021E-6</v>
      </c>
      <c r="BA231" s="49"/>
      <c r="BB231" s="11">
        <f t="shared" si="1838"/>
        <v>1.6962598580431628E-5</v>
      </c>
      <c r="BC231" s="10">
        <f t="shared" si="1839"/>
        <v>91.424386415492421</v>
      </c>
      <c r="BD231" s="9">
        <f t="shared" si="1840"/>
        <v>91.424297594567363</v>
      </c>
      <c r="BE231" s="9">
        <f t="shared" si="1841"/>
        <v>91.150045105893241</v>
      </c>
      <c r="BF231" s="97">
        <f t="shared" si="1179"/>
        <v>91.287171350230295</v>
      </c>
      <c r="BG231" s="15">
        <f t="shared" si="1842"/>
        <v>1.6939102558264485E-5</v>
      </c>
      <c r="BH231" s="49"/>
      <c r="BI231" s="11">
        <f t="shared" si="1843"/>
        <v>2.5426693670265119E-5</v>
      </c>
      <c r="BJ231" s="10">
        <f t="shared" si="1844"/>
        <v>91.355856999634824</v>
      </c>
      <c r="BK231" s="9">
        <f t="shared" si="1845"/>
        <v>91.424287160635785</v>
      </c>
      <c r="BL231" s="9">
        <f t="shared" si="1846"/>
        <v>91.013193175390228</v>
      </c>
      <c r="BM231" s="97">
        <f t="shared" si="1184"/>
        <v>91.218740168012999</v>
      </c>
      <c r="BN231" s="15">
        <f t="shared" si="1847"/>
        <v>2.5391066497975984E-5</v>
      </c>
      <c r="BO231" s="49"/>
      <c r="BP231" s="11">
        <f t="shared" si="1848"/>
        <v>3.3878975831797153E-5</v>
      </c>
      <c r="BQ231" s="10">
        <f t="shared" si="1849"/>
        <v>91.287410165570662</v>
      </c>
      <c r="BR231" s="9">
        <f t="shared" si="1850"/>
        <v>91.424263716778142</v>
      </c>
      <c r="BS231" s="9">
        <f t="shared" si="1851"/>
        <v>90.876523549653186</v>
      </c>
      <c r="BT231" s="97">
        <f t="shared" si="1189"/>
        <v>91.150393633215657</v>
      </c>
      <c r="BU231" s="15">
        <f t="shared" si="1852"/>
        <v>3.3830966898663558E-5</v>
      </c>
      <c r="BV231" s="12"/>
      <c r="BW231" s="11">
        <f t="shared" si="1853"/>
        <v>4.231919078315643E-5</v>
      </c>
      <c r="BX231" s="10">
        <f t="shared" si="1854"/>
        <v>91.219042790639804</v>
      </c>
      <c r="BY231" s="9">
        <f t="shared" si="1855"/>
        <v>91.424222097359433</v>
      </c>
      <c r="BZ231" s="9">
        <f t="shared" si="1856"/>
        <v>90.740035120696788</v>
      </c>
      <c r="CA231" s="97">
        <f t="shared" si="1194"/>
        <v>91.082128609028103</v>
      </c>
      <c r="CB231" s="15">
        <f t="shared" si="1857"/>
        <v>4.2258553141110085E-5</v>
      </c>
      <c r="CC231" s="12"/>
      <c r="CD231" s="11">
        <f t="shared" si="1858"/>
        <v>5.0747086911755259E-5</v>
      </c>
      <c r="CE231" s="10">
        <f t="shared" si="1859"/>
        <v>91.150751753140881</v>
      </c>
      <c r="CF231" s="9">
        <f t="shared" si="1860"/>
        <v>91.424157159729063</v>
      </c>
      <c r="CG231" s="9">
        <f t="shared" si="1861"/>
        <v>90.603726759671147</v>
      </c>
      <c r="CH231" s="97">
        <f t="shared" si="1199"/>
        <v>91.013941959700105</v>
      </c>
      <c r="CI231" s="15">
        <f t="shared" si="1862"/>
        <v>5.0673577314412883E-5</v>
      </c>
      <c r="CJ231" s="12"/>
      <c r="CK231" s="11">
        <f t="shared" si="1863"/>
        <v>5.9162415288198036E-5</v>
      </c>
      <c r="CL231" s="10">
        <f t="shared" si="1864"/>
        <v>91.082533932801795</v>
      </c>
      <c r="CM231" s="9">
        <f t="shared" si="1865"/>
        <v>91.424063784792708</v>
      </c>
      <c r="CN231" s="9">
        <f t="shared" si="1866"/>
        <v>90.46759731723364</v>
      </c>
      <c r="CO231" s="97">
        <f t="shared" si="1204"/>
        <v>90.945830551013174</v>
      </c>
      <c r="CP231" s="15">
        <f t="shared" si="1867"/>
        <v>5.9075794228342076E-5</v>
      </c>
      <c r="CQ231" s="12"/>
      <c r="CR231" s="11">
        <f t="shared" si="1868"/>
        <v>6.7564929679345354E-5</v>
      </c>
      <c r="CS231" s="10">
        <f t="shared" si="1869"/>
        <v>91.014386211246688</v>
      </c>
      <c r="CT231" s="9">
        <f t="shared" si="1870"/>
        <v>91.423936877573496</v>
      </c>
      <c r="CU231" s="9">
        <f t="shared" si="882"/>
        <v>90.331645623925212</v>
      </c>
      <c r="CV231" s="97">
        <f t="shared" si="1208"/>
        <v>90.877791250749354</v>
      </c>
      <c r="CW231" s="15">
        <f t="shared" si="1871"/>
        <v>6.7464961424754631E-5</v>
      </c>
      <c r="CX231" s="12"/>
      <c r="CY231" s="11">
        <f t="shared" si="1210"/>
        <v>7.5954386560438944E-5</v>
      </c>
      <c r="CZ231" s="10">
        <f t="shared" si="1211"/>
        <v>90.946305472459898</v>
      </c>
      <c r="DA231" s="9">
        <f t="shared" si="883"/>
        <v>91.423771367762569</v>
      </c>
      <c r="DB231" s="9">
        <f t="shared" si="884"/>
        <v>90.195870490547733</v>
      </c>
      <c r="DC231" s="97">
        <f t="shared" si="1212"/>
        <v>90.809820929155151</v>
      </c>
      <c r="DD231" s="15">
        <f t="shared" si="1213"/>
        <v>7.5840839188295574E-5</v>
      </c>
      <c r="DE231" s="12"/>
      <c r="DF231" s="11">
        <f t="shared" si="1214"/>
        <v>8.4330545126529665E-5</v>
      </c>
      <c r="DG231" s="10">
        <f t="shared" si="1215"/>
        <v>90.878288603245053</v>
      </c>
      <c r="DH231" s="9">
        <f t="shared" si="885"/>
        <v>91.423562210259021</v>
      </c>
      <c r="DI231" s="9">
        <f t="shared" si="886"/>
        <v>90.060270708547236</v>
      </c>
      <c r="DJ231" s="97">
        <f t="shared" si="1216"/>
        <v>90.741916459403129</v>
      </c>
      <c r="DK231" s="15">
        <f t="shared" si="1217"/>
        <v>8.4203190556075822E-5</v>
      </c>
      <c r="DL231" s="12"/>
      <c r="DM231" s="11">
        <f t="shared" si="1218"/>
        <v>9.2693167302861074E-5</v>
      </c>
      <c r="DN231" s="10">
        <f t="shared" si="1219"/>
        <v>90.810332493681855</v>
      </c>
      <c r="DO231" s="9">
        <f t="shared" si="887"/>
        <v>91.423304385699026</v>
      </c>
      <c r="DP231" s="9">
        <f t="shared" si="888"/>
        <v>89.924845050397849</v>
      </c>
      <c r="DQ231" s="97">
        <f t="shared" si="1220"/>
        <v>90.674074718048445</v>
      </c>
      <c r="DR231" s="15">
        <f t="shared" si="1221"/>
        <v>9.2551781326639078E-5</v>
      </c>
      <c r="DS231" s="12"/>
      <c r="DT231" s="11">
        <f t="shared" si="1222"/>
        <v>1.0104201775458057E-4</v>
      </c>
      <c r="DU231" s="10">
        <f t="shared" si="1223"/>
        <v>90.74243403757778</v>
      </c>
      <c r="DV231" s="9">
        <f t="shared" si="889"/>
        <v>91.422992900974251</v>
      </c>
      <c r="DW231" s="9">
        <f t="shared" si="890"/>
        <v>89.789592269989413</v>
      </c>
      <c r="DX231" s="97">
        <f t="shared" si="1224"/>
        <v>90.606292585481839</v>
      </c>
      <c r="DY231" s="15">
        <f t="shared" si="1225"/>
        <v>1.0088638006804395E-4</v>
      </c>
      <c r="DZ231" s="12"/>
      <c r="EA231" s="11">
        <f t="shared" si="1226"/>
        <v>1.0937686389554304E-4</v>
      </c>
      <c r="EB231" s="10">
        <f t="shared" si="1227"/>
        <v>90.674590132916293</v>
      </c>
      <c r="EC231" s="9">
        <f t="shared" si="891"/>
        <v>91.422622789739492</v>
      </c>
      <c r="ED231" s="9">
        <f t="shared" si="892"/>
        <v>89.654511103018123</v>
      </c>
      <c r="EE231" s="97">
        <f t="shared" si="1228"/>
        <v>90.538566946378808</v>
      </c>
      <c r="EF231" s="15">
        <f t="shared" si="1229"/>
        <v>1.0920675812508589E-4</v>
      </c>
      <c r="EG231" s="12"/>
      <c r="EH231" s="11">
        <f t="shared" si="1230"/>
        <v>1.1769747589627358E-4</v>
      </c>
      <c r="EI231" s="10">
        <f t="shared" si="1231"/>
        <v>90.606797682301192</v>
      </c>
      <c r="EJ231" s="9">
        <f t="shared" si="893"/>
        <v>91.422189112909521</v>
      </c>
      <c r="EK231" s="9">
        <f t="shared" si="894"/>
        <v>89.519600267378166</v>
      </c>
      <c r="EL231" s="97">
        <f t="shared" si="1232"/>
        <v>90.470894690143837</v>
      </c>
      <c r="EM231" s="15">
        <f t="shared" si="1233"/>
        <v>1.1751268962579586E-4</v>
      </c>
      <c r="EN231" s="12"/>
      <c r="EO231" s="11">
        <f t="shared" si="1234"/>
        <v>1.2600362669120877E-4</v>
      </c>
      <c r="EP231" s="10">
        <f t="shared" si="1235"/>
        <v>90.539053593396034</v>
      </c>
      <c r="EQ231" s="9">
        <f t="shared" si="895"/>
        <v>91.421686959145063</v>
      </c>
      <c r="ER231" s="9">
        <f t="shared" si="896"/>
        <v>89.384858463556697</v>
      </c>
      <c r="ES231" s="97">
        <f t="shared" si="1236"/>
        <v>90.40327271135088</v>
      </c>
      <c r="ET231" s="15">
        <f t="shared" si="1237"/>
        <v>1.2580395148706136E-4</v>
      </c>
      <c r="EU231" s="12"/>
      <c r="EV231" s="11">
        <f t="shared" si="1238"/>
        <v>1.3429509198505668E-4</v>
      </c>
      <c r="EW231" s="10">
        <f t="shared" si="1239"/>
        <v>90.471354779359871</v>
      </c>
      <c r="EX231" s="9">
        <f t="shared" si="897"/>
        <v>91.421111445328023</v>
      </c>
      <c r="EY231" s="9">
        <f t="shared" si="898"/>
        <v>89.250284375030404</v>
      </c>
      <c r="EZ231" s="97">
        <f t="shared" si="1240"/>
        <v>90.335697910179221</v>
      </c>
      <c r="FA231" s="15">
        <f t="shared" si="1241"/>
        <v>1.3408032341948902E-4</v>
      </c>
      <c r="FB231" s="12"/>
      <c r="FC231" s="11">
        <f t="shared" si="1242"/>
        <v>1.4257165025840382E-4</v>
      </c>
      <c r="FD231" s="10">
        <f t="shared" si="1243"/>
        <v>90.403698159278349</v>
      </c>
      <c r="FE231" s="9">
        <f t="shared" si="899"/>
        <v>91.420457717025812</v>
      </c>
      <c r="FF231" s="9">
        <f t="shared" si="900"/>
        <v>89.115876668663674</v>
      </c>
      <c r="FG231" s="97">
        <f t="shared" si="1244"/>
        <v>90.268167192844743</v>
      </c>
      <c r="FH231" s="15">
        <f t="shared" si="1245"/>
        <v>1.4234158793148777E-4</v>
      </c>
      <c r="FI231" s="12"/>
      <c r="FJ231" s="11">
        <f t="shared" si="1246"/>
        <v>1.5083308277254789E-4</v>
      </c>
      <c r="FK231" s="10">
        <f t="shared" si="1247"/>
        <v>90.33608065859022</v>
      </c>
      <c r="FL231" s="9">
        <f t="shared" si="901"/>
        <v>91.419720948944885</v>
      </c>
      <c r="FM231" s="9">
        <f t="shared" si="902"/>
        <v>88.981633995108936</v>
      </c>
      <c r="FN231" s="97">
        <f t="shared" si="1248"/>
        <v>90.200677472026911</v>
      </c>
      <c r="FO231" s="15">
        <f t="shared" si="1249"/>
        <v>1.5058753033254981E-4</v>
      </c>
      <c r="FP231" s="12"/>
      <c r="FQ231" s="11">
        <f t="shared" si="1250"/>
        <v>1.590791735735353E-4</v>
      </c>
      <c r="FR231" s="10">
        <f t="shared" si="1251"/>
        <v>90.268499209509514</v>
      </c>
      <c r="FS231" s="9">
        <f t="shared" si="903"/>
        <v>91.418896345373426</v>
      </c>
      <c r="FT231" s="9">
        <f t="shared" si="904"/>
        <v>88.847554989207637</v>
      </c>
      <c r="FU231" s="97">
        <f t="shared" si="1252"/>
        <v>90.133225667290532</v>
      </c>
      <c r="FV231" s="15">
        <f t="shared" si="1253"/>
        <v>1.5881793873583465E-4</v>
      </c>
      <c r="FW231" s="12"/>
      <c r="FX231" s="11">
        <f t="shared" si="1254"/>
        <v>1.6730970949548082E-4</v>
      </c>
      <c r="FY231" s="10">
        <f t="shared" si="1255"/>
        <v>90.200950751442676</v>
      </c>
      <c r="FZ231" s="9">
        <f t="shared" si="905"/>
        <v>91.417979140613241</v>
      </c>
      <c r="GA231" s="9">
        <f t="shared" si="906"/>
        <v>88.713638270392877</v>
      </c>
      <c r="GB231" s="97">
        <f t="shared" si="1256"/>
        <v>90.065808705503059</v>
      </c>
      <c r="GC231" s="15">
        <f t="shared" si="1257"/>
        <v>1.6703260405997192E-4</v>
      </c>
      <c r="GD231" s="12"/>
      <c r="GE231" s="11">
        <f t="shared" si="1258"/>
        <v>1.7552448016313048E-4</v>
      </c>
      <c r="GF231" s="10">
        <f t="shared" si="1259"/>
        <v>90.133432231401102</v>
      </c>
      <c r="GG231" s="9">
        <f t="shared" si="907"/>
        <v>91.416964599400771</v>
      </c>
      <c r="GH231" s="9">
        <f t="shared" si="908"/>
        <v>88.579882443093197</v>
      </c>
      <c r="GI231" s="97">
        <f t="shared" si="1260"/>
        <v>89.998423521246991</v>
      </c>
      <c r="GJ231" s="15">
        <f t="shared" si="1261"/>
        <v>1.7523132003012526E-4</v>
      </c>
      <c r="GK231" s="12"/>
      <c r="GL231" s="11">
        <f t="shared" si="1872"/>
        <v>1.8372327799368024E-4</v>
      </c>
      <c r="GM231" s="10">
        <f t="shared" si="1873"/>
        <v>90.065940604408866</v>
      </c>
      <c r="GN231" s="9">
        <f t="shared" si="909"/>
        <v>91.415848017317458</v>
      </c>
      <c r="GO231" s="9">
        <f t="shared" si="1885"/>
        <v>88.446286097137872</v>
      </c>
      <c r="GP231" s="115">
        <f t="shared" si="1264"/>
        <v>89.931067057227665</v>
      </c>
      <c r="GQ231" s="15">
        <f t="shared" si="1874"/>
        <v>1.8341388317830995E-4</v>
      </c>
      <c r="GR231" s="12"/>
      <c r="GS231" s="11">
        <f t="shared" si="1266"/>
        <v>1.9190589819782926E-4</v>
      </c>
      <c r="GT231" s="10">
        <f t="shared" si="1267"/>
        <v>89.998472833905851</v>
      </c>
      <c r="GU231" s="9">
        <f t="shared" si="911"/>
        <v>91.41462472118917</v>
      </c>
      <c r="GV231" s="9">
        <f t="shared" si="1886"/>
        <v>88.312847808161081</v>
      </c>
      <c r="GW231" s="115">
        <f t="shared" si="1268"/>
        <v>89.863736264675126</v>
      </c>
      <c r="GX231" s="15">
        <f t="shared" si="1269"/>
        <v>1.9158009284309105E-4</v>
      </c>
      <c r="GY231" s="12"/>
      <c r="GZ231" s="11">
        <f t="shared" si="1270"/>
        <v>2.000721387802504E-4</v>
      </c>
      <c r="HA231" s="10">
        <f t="shared" si="1271"/>
        <v>89.931025892144916</v>
      </c>
      <c r="HB231" s="9">
        <f t="shared" si="913"/>
        <v>91.413290069475039</v>
      </c>
      <c r="HC231" s="9">
        <f t="shared" si="914"/>
        <v>88.179566138008028</v>
      </c>
      <c r="HD231" s="97">
        <f t="shared" si="1272"/>
        <v>89.796428103741533</v>
      </c>
      <c r="HE231" s="15">
        <f t="shared" si="1273"/>
        <v>1.9972975116852484E-4</v>
      </c>
      <c r="HF231" s="12"/>
      <c r="HG231" s="11">
        <f t="shared" si="1274"/>
        <v>2.082218005392601E-4</v>
      </c>
      <c r="HH231" s="10">
        <f t="shared" si="1275"/>
        <v>89.863596760584727</v>
      </c>
      <c r="HI231" s="9">
        <f t="shared" si="915"/>
        <v>91.411839452645509</v>
      </c>
      <c r="HJ231" s="9">
        <f t="shared" si="916"/>
        <v>88.046439635142207</v>
      </c>
      <c r="HK231" s="97">
        <f t="shared" si="1276"/>
        <v>89.729139543893865</v>
      </c>
      <c r="HL231" s="15">
        <f t="shared" si="1277"/>
        <v>2.0786266310234892E-4</v>
      </c>
      <c r="HM231" s="12"/>
      <c r="HN231" s="11">
        <f t="shared" si="1278"/>
        <v>2.1635468706577047E-4</v>
      </c>
      <c r="HO231" s="10">
        <f t="shared" si="1279"/>
        <v>89.796182430277781</v>
      </c>
      <c r="HP231" s="9">
        <f t="shared" si="917"/>
        <v>91.410268293549734</v>
      </c>
      <c r="HQ231" s="9">
        <f t="shared" si="1887"/>
        <v>87.913466835050656</v>
      </c>
      <c r="HR231" s="115">
        <f t="shared" si="1280"/>
        <v>89.661867564300195</v>
      </c>
      <c r="HS231" s="15">
        <f t="shared" si="1281"/>
        <v>2.1597863639364926E-4</v>
      </c>
      <c r="HT231" s="12"/>
      <c r="HU231" s="11">
        <f t="shared" si="1672"/>
        <v>2.2447060474168655E-4</v>
      </c>
      <c r="HV231" s="10">
        <f t="shared" si="1282"/>
        <v>89.728779902252171</v>
      </c>
      <c r="HW231" s="9">
        <f t="shared" si="1888"/>
        <v>91.408572047772338</v>
      </c>
      <c r="HX231" s="9">
        <f t="shared" si="920"/>
        <v>87.780646260651068</v>
      </c>
      <c r="HY231" s="115">
        <f t="shared" si="1283"/>
        <v>89.594609154211696</v>
      </c>
      <c r="HZ231" s="15">
        <f t="shared" si="1284"/>
        <v>2.2407748158974244E-4</v>
      </c>
      <c r="IA231" s="12"/>
      <c r="IB231" s="11">
        <f t="shared" si="1673"/>
        <v>2.3256936273755043E-4</v>
      </c>
      <c r="IC231" s="10">
        <f t="shared" si="1285"/>
        <v>89.661386187888922</v>
      </c>
      <c r="ID231" s="9">
        <f t="shared" si="1889"/>
        <v>91.406746203979594</v>
      </c>
      <c r="IE231" s="9">
        <f t="shared" si="922"/>
        <v>87.647976422697965</v>
      </c>
      <c r="IF231" s="115">
        <f t="shared" si="1286"/>
        <v>89.527361313338787</v>
      </c>
      <c r="IG231" s="15">
        <f t="shared" si="1287"/>
        <v>2.321590120324735E-4</v>
      </c>
      <c r="IH231" s="12"/>
      <c r="II231" s="11">
        <f t="shared" si="1674"/>
        <v>2.4065077300956927E-4</v>
      </c>
      <c r="IJ231" s="10">
        <f t="shared" si="1288"/>
        <v>89.593998309293625</v>
      </c>
      <c r="IK231" s="9">
        <f t="shared" si="1890"/>
        <v>91.404786284255053</v>
      </c>
      <c r="IL231" s="9">
        <f t="shared" si="924"/>
        <v>87.515455820188819</v>
      </c>
      <c r="IM231" s="115">
        <f t="shared" si="1289"/>
        <v>89.460121052221936</v>
      </c>
      <c r="IN231" s="15">
        <f t="shared" si="1290"/>
        <v>2.4022304385387102E-4</v>
      </c>
      <c r="IO231" s="12"/>
      <c r="IP231" s="11">
        <f t="shared" si="1675"/>
        <v>2.4871465029600084E-4</v>
      </c>
      <c r="IQ231" s="10">
        <f t="shared" si="1291"/>
        <v>89.52661329966277</v>
      </c>
      <c r="IR231" s="9">
        <f t="shared" si="1891"/>
        <v>91.402687844424705</v>
      </c>
      <c r="IS231" s="9">
        <f t="shared" si="926"/>
        <v>87.383082940769626</v>
      </c>
      <c r="IT231" s="115">
        <f t="shared" si="1292"/>
        <v>89.392885392597165</v>
      </c>
      <c r="IU231" s="15">
        <f t="shared" si="1293"/>
        <v>2.4826939597116354E-4</v>
      </c>
      <c r="IV231" s="12"/>
      <c r="IW231" s="11">
        <f t="shared" si="1676"/>
        <v>2.5676081211291769E-4</v>
      </c>
      <c r="IX231" s="10">
        <f t="shared" si="1294"/>
        <v>89.459228203644614</v>
      </c>
      <c r="IY231" s="9">
        <f t="shared" si="1892"/>
        <v>91.400446474371648</v>
      </c>
      <c r="IZ231" s="9">
        <f t="shared" si="928"/>
        <v>87.250856261140157</v>
      </c>
      <c r="JA231" s="115">
        <f t="shared" si="1295"/>
        <v>89.32565136775591</v>
      </c>
      <c r="JB231" s="15">
        <f t="shared" si="1296"/>
        <v>2.5629789008119712E-4</v>
      </c>
      <c r="JC231" s="12"/>
      <c r="JD231" s="11">
        <f t="shared" si="1677"/>
        <v>2.6478907874934437E-4</v>
      </c>
      <c r="JE231" s="10">
        <f t="shared" si="1297"/>
        <v>89.391840077694667</v>
      </c>
      <c r="JF231" s="9">
        <f t="shared" si="1893"/>
        <v>91.39805779834046</v>
      </c>
      <c r="JG231" s="9">
        <f t="shared" si="930"/>
        <v>87.118774247457765</v>
      </c>
      <c r="JH231" s="115">
        <f t="shared" si="1298"/>
        <v>89.258416022899112</v>
      </c>
      <c r="JI231" s="15">
        <f t="shared" si="1299"/>
        <v>2.6430835065429308E-4</v>
      </c>
      <c r="JJ231" s="12"/>
      <c r="JK231" s="11">
        <f t="shared" si="1678"/>
        <v>2.7279927326184192E-4</v>
      </c>
      <c r="JL231" s="10">
        <f t="shared" si="1300"/>
        <v>89.324445990425289</v>
      </c>
      <c r="JM231" s="9">
        <f t="shared" si="1894"/>
        <v>91.395517475231173</v>
      </c>
      <c r="JN231" s="9">
        <f t="shared" si="932"/>
        <v>86.98683535574132</v>
      </c>
      <c r="JO231" s="115">
        <f t="shared" si="1301"/>
        <v>89.19117641548624</v>
      </c>
      <c r="JP231" s="15">
        <f t="shared" si="1302"/>
        <v>2.7230060492744901E-4</v>
      </c>
      <c r="JQ231" s="12"/>
      <c r="JR231" s="11">
        <f t="shared" si="1679"/>
        <v>2.8079122146843399E-4</v>
      </c>
      <c r="JS231" s="10">
        <f t="shared" si="1303"/>
        <v>89.257043022950228</v>
      </c>
      <c r="JT231" s="9">
        <f t="shared" si="1895"/>
        <v>91.392821198883013</v>
      </c>
      <c r="JU231" s="9">
        <f t="shared" si="934"/>
        <v>86.855038032272901</v>
      </c>
      <c r="JV231" s="115">
        <f t="shared" si="1304"/>
        <v>89.123929615577964</v>
      </c>
      <c r="JW231" s="15">
        <f t="shared" si="1305"/>
        <v>2.802744828970572E-4</v>
      </c>
      <c r="JX231" s="12"/>
      <c r="JY231" s="11">
        <f t="shared" si="1680"/>
        <v>2.8876475194203799E-4</v>
      </c>
      <c r="JZ231" s="10">
        <f t="shared" si="1306"/>
        <v>89.189628269222936</v>
      </c>
      <c r="KA231" s="9">
        <f t="shared" si="1896"/>
        <v>91.389964698347995</v>
      </c>
      <c r="KB231" s="9">
        <f t="shared" si="936"/>
        <v>86.723380713999802</v>
      </c>
      <c r="KC231" s="115">
        <f t="shared" si="1307"/>
        <v>89.056672706173899</v>
      </c>
      <c r="KD231" s="15">
        <f t="shared" si="1308"/>
        <v>2.8822981731098222E-4</v>
      </c>
      <c r="KE231" s="12"/>
      <c r="KF231" s="11">
        <f t="shared" si="1681"/>
        <v>2.9671969600324655E-4</v>
      </c>
      <c r="KG231" s="10">
        <f t="shared" si="1309"/>
        <v>89.122198836369961</v>
      </c>
      <c r="KH231" s="9">
        <f t="shared" si="1897"/>
        <v>91.386943738154358</v>
      </c>
      <c r="KI231" s="9">
        <f t="shared" si="938"/>
        <v>86.59186182893275</v>
      </c>
      <c r="KJ231" s="115">
        <f t="shared" si="1310"/>
        <v>88.989402783543554</v>
      </c>
      <c r="KK231" s="15">
        <f t="shared" si="1311"/>
        <v>2.9616644366021907E-4</v>
      </c>
      <c r="KL231" s="12"/>
      <c r="KM231" s="11">
        <f t="shared" si="1682"/>
        <v>3.046558877127054E-4</v>
      </c>
      <c r="KN231" s="10">
        <f t="shared" si="1312"/>
        <v>89.054751845017407</v>
      </c>
      <c r="KO231" s="9">
        <f t="shared" si="1898"/>
        <v>91.383754118559978</v>
      </c>
      <c r="KP231" s="9">
        <f t="shared" si="940"/>
        <v>86.460479796546011</v>
      </c>
      <c r="KQ231" s="115">
        <f t="shared" si="1313"/>
        <v>88.922116957552987</v>
      </c>
      <c r="KR231" s="15">
        <f t="shared" si="1314"/>
        <v>3.0408420016984726E-4</v>
      </c>
      <c r="KS231" s="12"/>
      <c r="KT231" s="11">
        <f t="shared" si="1683"/>
        <v>3.1257316386274679E-4</v>
      </c>
      <c r="KU231" s="10">
        <f t="shared" si="1315"/>
        <v>88.987284429613382</v>
      </c>
      <c r="KV231" s="9">
        <f t="shared" si="1899"/>
        <v>91.380391675795806</v>
      </c>
      <c r="KW231" s="9">
        <f t="shared" si="942"/>
        <v>86.329233028172311</v>
      </c>
      <c r="KX231" s="115">
        <f t="shared" si="1316"/>
        <v>88.854812351984066</v>
      </c>
      <c r="KY231" s="15">
        <f t="shared" si="1317"/>
        <v>3.1198292778966376E-4</v>
      </c>
      <c r="KZ231" s="12"/>
      <c r="LA231" s="11">
        <f t="shared" si="1684"/>
        <v>3.2047136396873521E-4</v>
      </c>
      <c r="LB231" s="10">
        <f t="shared" si="1318"/>
        <v>88.91979373874284</v>
      </c>
      <c r="LC231" s="9">
        <f t="shared" si="1900"/>
        <v>91.376852282299453</v>
      </c>
      <c r="LD231" s="9">
        <f t="shared" si="944"/>
        <v>86.198119927398835</v>
      </c>
      <c r="LE231" s="115">
        <f t="shared" si="1319"/>
        <v>88.787486104849137</v>
      </c>
      <c r="LF231" s="15">
        <f t="shared" si="1320"/>
        <v>3.1986247018416625E-4</v>
      </c>
      <c r="LG231" s="12"/>
      <c r="LH231" s="11">
        <f t="shared" si="1685"/>
        <v>3.2835033025971068E-4</v>
      </c>
      <c r="LI231" s="10">
        <f t="shared" si="1321"/>
        <v>88.852276935438084</v>
      </c>
      <c r="LJ231" s="9">
        <f t="shared" si="1901"/>
        <v>91.373131846938875</v>
      </c>
      <c r="LK231" s="9">
        <f t="shared" si="946"/>
        <v>86.067138890459617</v>
      </c>
      <c r="LL231" s="115">
        <f t="shared" si="1322"/>
        <v>88.720135368699246</v>
      </c>
      <c r="LM231" s="15">
        <f t="shared" si="1323"/>
        <v>3.277226737221117E-4</v>
      </c>
      <c r="LN231" s="12"/>
      <c r="LO231" s="11">
        <f t="shared" si="1686"/>
        <v>3.3620990766865477E-4</v>
      </c>
      <c r="LP231" s="10">
        <f t="shared" si="1324"/>
        <v>88.784731197482586</v>
      </c>
      <c r="LQ231" s="9">
        <f t="shared" si="1902"/>
        <v>91.36922631522647</v>
      </c>
      <c r="LR231" s="9">
        <f t="shared" si="948"/>
        <v>85.93628830662648</v>
      </c>
      <c r="LS231" s="115">
        <f t="shared" si="1325"/>
        <v>88.652757310926475</v>
      </c>
      <c r="LT231" s="15">
        <f t="shared" si="1326"/>
        <v>3.3556338746561508E-4</v>
      </c>
      <c r="LU231" s="12"/>
      <c r="LV231" s="11">
        <f t="shared" si="1687"/>
        <v>3.4404994382223892E-4</v>
      </c>
      <c r="LW231" s="10">
        <f t="shared" si="1327"/>
        <v>88.717153717709209</v>
      </c>
      <c r="LX231" s="9">
        <f t="shared" si="1903"/>
        <v>91.365131669523436</v>
      </c>
      <c r="LY231" s="9">
        <f t="shared" si="950"/>
        <v>85.805566558598116</v>
      </c>
      <c r="LZ231" s="115">
        <f t="shared" si="1328"/>
        <v>88.585349114060776</v>
      </c>
      <c r="MA231" s="15">
        <f t="shared" si="1329"/>
        <v>3.433844631587265E-4</v>
      </c>
      <c r="MB231" s="12"/>
      <c r="MC231" s="11">
        <f t="shared" si="1688"/>
        <v>3.5187028903007185E-4</v>
      </c>
      <c r="MD231" s="10">
        <f t="shared" si="1330"/>
        <v>88.649541704292773</v>
      </c>
      <c r="ME231" s="9">
        <f t="shared" si="1904"/>
        <v>91.360843929234647</v>
      </c>
      <c r="MF231" s="9">
        <f t="shared" si="952"/>
        <v>85.67497202288645</v>
      </c>
      <c r="MG231" s="115">
        <f t="shared" si="1331"/>
        <v>88.517907976060542</v>
      </c>
      <c r="MH231" s="15">
        <f t="shared" si="1332"/>
        <v>3.5118575521561011E-4</v>
      </c>
      <c r="MI231" s="12"/>
      <c r="MJ231" s="11">
        <f t="shared" si="1689"/>
        <v>3.5967079627353721E-4</v>
      </c>
      <c r="MK231" s="10">
        <f t="shared" si="1333"/>
        <v>88.581892381036454</v>
      </c>
      <c r="ML231" s="9">
        <f t="shared" si="1905"/>
        <v>91.356359150994024</v>
      </c>
      <c r="MM231" s="9">
        <f t="shared" si="954"/>
        <v>85.544503070199823</v>
      </c>
      <c r="MN231" s="115">
        <f t="shared" si="1334"/>
        <v>88.450431110596924</v>
      </c>
      <c r="MO231" s="15">
        <f t="shared" si="1335"/>
        <v>3.5896712070832058E-4</v>
      </c>
      <c r="MP231" s="12"/>
      <c r="MQ231" s="11">
        <f t="shared" si="1690"/>
        <v>3.6745132119421747E-4</v>
      </c>
      <c r="MR231" s="10">
        <f t="shared" si="1336"/>
        <v>88.514202987651942</v>
      </c>
      <c r="MS231" s="9">
        <f t="shared" si="1906"/>
        <v>91.351673428840584</v>
      </c>
      <c r="MT231" s="9">
        <f t="shared" si="956"/>
        <v>85.414158065826285</v>
      </c>
      <c r="MU231" s="115">
        <f t="shared" si="1337"/>
        <v>88.382915747333442</v>
      </c>
      <c r="MV231" s="15">
        <f t="shared" si="1338"/>
        <v>3.667284193540114E-4</v>
      </c>
      <c r="MW231" s="12"/>
      <c r="MX231" s="11">
        <f t="shared" si="1691"/>
        <v>3.7521172208173969E-4</v>
      </c>
      <c r="MY231" s="10">
        <f t="shared" si="1339"/>
        <v>88.446470780034957</v>
      </c>
      <c r="MZ231" s="9">
        <f t="shared" si="1907"/>
        <v>91.346782894385214</v>
      </c>
      <c r="NA231" s="9">
        <f t="shared" si="1908"/>
        <v>85.283935370010909</v>
      </c>
      <c r="NB231" s="115">
        <f t="shared" si="1340"/>
        <v>88.315359132198068</v>
      </c>
      <c r="NC231" s="15">
        <f t="shared" si="1341"/>
        <v>3.74469513501925E-4</v>
      </c>
      <c r="ND231" s="12"/>
      <c r="NE231" s="11">
        <f t="shared" si="1692"/>
        <v>3.829518598613956E-4</v>
      </c>
      <c r="NF231" s="10">
        <f t="shared" si="1342"/>
        <v>88.378693030533213</v>
      </c>
      <c r="NG231" s="9">
        <f t="shared" si="959"/>
        <v>91.341683716968276</v>
      </c>
      <c r="NH231" s="9">
        <f t="shared" si="1909"/>
        <v>85.15383333833266</v>
      </c>
      <c r="NI231" s="115">
        <f t="shared" si="1343"/>
        <v>88.247758527650461</v>
      </c>
      <c r="NJ231" s="15">
        <f t="shared" si="1344"/>
        <v>3.8219026811985127E-4</v>
      </c>
      <c r="NK231" s="12"/>
      <c r="NL231" s="11">
        <f t="shared" si="1693"/>
        <v>3.90671598081227E-4</v>
      </c>
      <c r="NM231" s="10">
        <f t="shared" si="1345"/>
        <v>88.310867028209572</v>
      </c>
      <c r="NN231" s="9">
        <f t="shared" si="961"/>
        <v>91.336372103808159</v>
      </c>
      <c r="NO231" s="9">
        <f t="shared" si="1910"/>
        <v>85.023850322077877</v>
      </c>
      <c r="NP231" s="115">
        <f t="shared" si="1346"/>
        <v>88.180111212943018</v>
      </c>
      <c r="NQ231" s="15">
        <f t="shared" si="1347"/>
        <v>3.8989055078022958E-4</v>
      </c>
      <c r="NR231" s="12"/>
      <c r="NS231" s="11">
        <f t="shared" si="1694"/>
        <v>3.9837080289874564E-4</v>
      </c>
      <c r="NT231" s="10">
        <f t="shared" si="1348"/>
        <v>88.242990079098988</v>
      </c>
      <c r="NU231" s="9">
        <f t="shared" si="963"/>
        <v>91.330844300140797</v>
      </c>
      <c r="NV231" s="9">
        <f t="shared" si="1911"/>
        <v>84.893984668610258</v>
      </c>
      <c r="NW231" s="115">
        <f t="shared" si="1349"/>
        <v>88.112414484375535</v>
      </c>
      <c r="NX231" s="15">
        <f t="shared" si="1350"/>
        <v>3.9757023164592594E-4</v>
      </c>
      <c r="NY231" s="12"/>
      <c r="NZ231" s="11">
        <f t="shared" si="1695"/>
        <v>4.0604934306730033E-4</v>
      </c>
      <c r="OA231" s="10">
        <f t="shared" si="1351"/>
        <v>88.175059506459291</v>
      </c>
      <c r="OB231" s="9">
        <f t="shared" si="965"/>
        <v>91.325096589350423</v>
      </c>
      <c r="OC231" s="9">
        <f t="shared" si="1912"/>
        <v>84.764234721738035</v>
      </c>
      <c r="OD231" s="115">
        <f t="shared" si="1352"/>
        <v>88.044665655544236</v>
      </c>
      <c r="OE231" s="15">
        <f t="shared" si="1353"/>
        <v>4.0522918345562255E-4</v>
      </c>
      <c r="OF231" s="12"/>
      <c r="OG231" s="11">
        <f t="shared" si="1696"/>
        <v>4.1370708992207193E-4</v>
      </c>
      <c r="OH231" s="10">
        <f t="shared" si="1354"/>
        <v>88.107072651016125</v>
      </c>
      <c r="OI231" s="9">
        <f t="shared" si="967"/>
        <v>91.319125293091489</v>
      </c>
      <c r="OJ231" s="9">
        <f t="shared" si="1913"/>
        <v>84.634598822078786</v>
      </c>
      <c r="OK231" s="115">
        <f t="shared" si="1355"/>
        <v>87.976862057585137</v>
      </c>
      <c r="OL231" s="15">
        <f t="shared" si="1356"/>
        <v>4.1286728150881558E-4</v>
      </c>
      <c r="OM231" s="12"/>
      <c r="ON231" s="11">
        <f t="shared" si="1697"/>
        <v>4.2134391736565753E-4</v>
      </c>
      <c r="OO231" s="10">
        <f t="shared" si="1357"/>
        <v>88.039026871202353</v>
      </c>
      <c r="OP231" s="9">
        <f t="shared" si="969"/>
        <v>91.312926771401948</v>
      </c>
      <c r="OQ231" s="9">
        <f t="shared" si="1914"/>
        <v>84.505075307419546</v>
      </c>
      <c r="OR231" s="115">
        <f t="shared" si="1358"/>
        <v>87.909001039410754</v>
      </c>
      <c r="OS231" s="15">
        <f t="shared" si="1359"/>
        <v>4.2048440365056902E-4</v>
      </c>
      <c r="OT231" s="12"/>
      <c r="OU231" s="11">
        <f t="shared" si="1698"/>
        <v>4.2895970185340176E-4</v>
      </c>
      <c r="OV231" s="10">
        <f t="shared" si="1360"/>
        <v>87.970919543390806</v>
      </c>
      <c r="OW231" s="9">
        <f t="shared" si="971"/>
        <v>91.306497422807965</v>
      </c>
      <c r="OX231" s="9">
        <f t="shared" si="1915"/>
        <v>84.3756625130749</v>
      </c>
      <c r="OY231" s="115">
        <f t="shared" si="1361"/>
        <v>87.841079967941425</v>
      </c>
      <c r="OZ231" s="15">
        <f t="shared" si="1362"/>
        <v>4.2808043025587353E-4</v>
      </c>
      <c r="PA231" s="12"/>
      <c r="PB231" s="11">
        <f t="shared" si="1699"/>
        <v>4.3655432237831075E-4</v>
      </c>
      <c r="PC231" s="10">
        <f t="shared" si="1363"/>
        <v>87.902748062121802</v>
      </c>
      <c r="PD231" s="9">
        <f t="shared" si="973"/>
        <v>91.299833684420264</v>
      </c>
      <c r="PE231" s="9">
        <f t="shared" si="1916"/>
        <v>84.246358772240697</v>
      </c>
      <c r="PF231" s="115">
        <f t="shared" si="1364"/>
        <v>87.773096228330473</v>
      </c>
      <c r="PG231" s="15">
        <f t="shared" si="1365"/>
        <v>4.3565524421373508E-4</v>
      </c>
      <c r="PH231" s="12"/>
      <c r="PI231" s="11">
        <f t="shared" si="1700"/>
        <v>4.4412766045571247E-4</v>
      </c>
      <c r="PJ231" s="10">
        <f t="shared" si="1366"/>
        <v>87.834509840324245</v>
      </c>
      <c r="PK231" s="9">
        <f t="shared" si="975"/>
        <v>91.292932032022023</v>
      </c>
      <c r="PL231" s="9">
        <f t="shared" si="1917"/>
        <v>84.117162416344399</v>
      </c>
      <c r="PM231" s="115">
        <f t="shared" si="1367"/>
        <v>87.705047224183204</v>
      </c>
      <c r="PN231" s="15">
        <f t="shared" si="1368"/>
        <v>4.4320873091097899E-4</v>
      </c>
      <c r="PO231" s="12"/>
      <c r="PP231" s="11">
        <f t="shared" si="1701"/>
        <v>4.5167960010759309E-4</v>
      </c>
      <c r="PQ231" s="10">
        <f t="shared" si="1369"/>
        <v>87.766202309530939</v>
      </c>
      <c r="PR231" s="9">
        <f t="shared" si="977"/>
        <v>91.285788980148666</v>
      </c>
      <c r="PS231" s="9">
        <f t="shared" si="1918"/>
        <v>83.988071775393152</v>
      </c>
      <c r="PT231" s="115">
        <f t="shared" si="1370"/>
        <v>87.636930377770909</v>
      </c>
      <c r="PU231" s="15">
        <f t="shared" si="1371"/>
        <v>4.5074077821567152E-4</v>
      </c>
      <c r="PV231" s="12"/>
      <c r="PW231" s="11">
        <f t="shared" si="1702"/>
        <v>4.5921002784656445E-4</v>
      </c>
      <c r="PX231" s="10">
        <f t="shared" si="1372"/>
        <v>87.69782292008864</v>
      </c>
      <c r="PY231" s="9">
        <f t="shared" si="979"/>
        <v>91.278401082159434</v>
      </c>
      <c r="PZ231" s="9">
        <f t="shared" si="1919"/>
        <v>83.859085178315965</v>
      </c>
      <c r="QA231" s="115">
        <f t="shared" si="1373"/>
        <v>87.568743130237692</v>
      </c>
      <c r="QB231" s="15">
        <f t="shared" si="1374"/>
        <v>4.5825127646041138E-4</v>
      </c>
      <c r="QC231" s="12"/>
      <c r="QD231" s="11">
        <f t="shared" si="1703"/>
        <v>4.6671883265967149E-4</v>
      </c>
      <c r="QE231" s="10">
        <f t="shared" si="1375"/>
        <v>87.629369141361167</v>
      </c>
      <c r="QF231" s="9">
        <f t="shared" si="981"/>
        <v>91.270764930301056</v>
      </c>
      <c r="QG231" s="9">
        <f t="shared" si="1920"/>
        <v>83.73020095330304</v>
      </c>
      <c r="QH231" s="115">
        <f t="shared" si="1376"/>
        <v>87.500482941802048</v>
      </c>
      <c r="QI231" s="15">
        <f t="shared" si="1377"/>
        <v>4.6574011842529477E-4</v>
      </c>
      <c r="QJ231" s="12"/>
      <c r="QK231" s="11">
        <f t="shared" si="1704"/>
        <v>4.7420590599188417E-4</v>
      </c>
      <c r="QL231" s="10">
        <f t="shared" si="1378"/>
        <v>87.560838461927091</v>
      </c>
      <c r="QM231" s="9">
        <f t="shared" si="983"/>
        <v>91.262877155763434</v>
      </c>
      <c r="QN231" s="9">
        <f t="shared" si="1921"/>
        <v>83.601417428142824</v>
      </c>
      <c r="QO231" s="115">
        <f t="shared" si="1379"/>
        <v>87.432147291953129</v>
      </c>
      <c r="QP231" s="15">
        <f t="shared" si="1380"/>
        <v>4.7320719932054868E-4</v>
      </c>
      <c r="QQ231" s="12"/>
      <c r="QR231" s="11">
        <f t="shared" si="1705"/>
        <v>4.816711417292255E-4</v>
      </c>
      <c r="QS231" s="10">
        <f t="shared" si="1381"/>
        <v>87.492228389772364</v>
      </c>
      <c r="QT231" s="9">
        <f t="shared" si="985"/>
        <v>91.254734428727659</v>
      </c>
      <c r="QU231" s="9">
        <f t="shared" si="1922"/>
        <v>83.47273293055197</v>
      </c>
      <c r="QV231" s="115">
        <f t="shared" si="1382"/>
        <v>87.363733679639807</v>
      </c>
      <c r="QW231" s="15">
        <f t="shared" si="1383"/>
        <v>4.8065241676910803E-4</v>
      </c>
      <c r="QX231" s="12"/>
      <c r="QY231" s="11">
        <f t="shared" si="1706"/>
        <v>4.8911443618184056E-4</v>
      </c>
      <c r="QZ231" s="10">
        <f t="shared" si="1384"/>
        <v>87.423536452475588</v>
      </c>
      <c r="RA231" s="9">
        <f t="shared" si="987"/>
        <v>91.246333458406284</v>
      </c>
      <c r="RB231" s="9">
        <f t="shared" si="1923"/>
        <v>83.344145788504846</v>
      </c>
      <c r="RC231" s="115">
        <f t="shared" si="1385"/>
        <v>87.295239623455558</v>
      </c>
      <c r="RD231" s="15">
        <f t="shared" si="1386"/>
        <v>4.88075670788752E-4</v>
      </c>
      <c r="RE231" s="12"/>
      <c r="RF231" s="11">
        <f t="shared" si="1707"/>
        <v>4.9653568806662764E-4</v>
      </c>
      <c r="RG231" s="10">
        <f t="shared" si="1387"/>
        <v>87.354760197389183</v>
      </c>
      <c r="RH231" s="9">
        <f t="shared" si="989"/>
        <v>91.23767099307608</v>
      </c>
      <c r="RI231" s="9">
        <f t="shared" si="1924"/>
        <v>83.215654330555694</v>
      </c>
      <c r="RJ231" s="115">
        <f t="shared" si="1388"/>
        <v>87.22666266181588</v>
      </c>
      <c r="RK231" s="15">
        <f t="shared" si="1389"/>
        <v>4.9547686377423357E-4</v>
      </c>
      <c r="RL231" s="12"/>
      <c r="RM231" s="11">
        <f t="shared" si="1708"/>
        <v>5.0393479848982617E-4</v>
      </c>
      <c r="RN231" s="10">
        <f t="shared" si="1390"/>
        <v>87.285897191813191</v>
      </c>
      <c r="RO231" s="9">
        <f t="shared" si="991"/>
        <v>91.228743820103361</v>
      </c>
      <c r="RP231" s="9">
        <f t="shared" si="1925"/>
        <v>83.087256886159508</v>
      </c>
      <c r="RQ231" s="115">
        <f t="shared" si="1391"/>
        <v>87.158000353131428</v>
      </c>
      <c r="RR231" s="15">
        <f t="shared" si="1392"/>
        <v>5.0285590047902118E-4</v>
      </c>
      <c r="RS231" s="12"/>
      <c r="RT231" s="11">
        <f t="shared" si="1709"/>
        <v>5.1131167092922653E-4</v>
      </c>
      <c r="RU231" s="10">
        <f t="shared" si="1393"/>
        <v>87.216945023164726</v>
      </c>
      <c r="RV231" s="9">
        <f t="shared" si="993"/>
        <v>91.219548765962031</v>
      </c>
      <c r="RW231" s="9">
        <f t="shared" si="1926"/>
        <v>82.958951785986656</v>
      </c>
      <c r="RX231" s="115">
        <f t="shared" si="1394"/>
        <v>87.089250275974337</v>
      </c>
      <c r="RY231" s="15">
        <f t="shared" si="1395"/>
        <v>5.1021268799698199E-4</v>
      </c>
      <c r="RZ231" s="12"/>
      <c r="SA231" s="11">
        <f t="shared" si="1710"/>
        <v>5.1866621121629845E-4</v>
      </c>
      <c r="SB231" s="10">
        <f t="shared" si="1396"/>
        <v>87.147901299140671</v>
      </c>
      <c r="SC231" s="9">
        <f t="shared" si="995"/>
        <v>91.210082696244356</v>
      </c>
      <c r="SD231" s="9">
        <f t="shared" si="1927"/>
        <v>82.830737362234871</v>
      </c>
      <c r="SE231" s="115">
        <f t="shared" si="1397"/>
        <v>87.020410029239613</v>
      </c>
      <c r="SF231" s="15">
        <f t="shared" si="1398"/>
        <v>5.1754713574377596E-4</v>
      </c>
      <c r="SG231" s="12"/>
      <c r="SH231" s="11">
        <f t="shared" si="1711"/>
        <v>5.259983275180298E-4</v>
      </c>
      <c r="SI231" s="10">
        <f t="shared" si="1399"/>
        <v>87.078763647875476</v>
      </c>
      <c r="SJ231" s="9">
        <f t="shared" si="997"/>
        <v>91.20034251566473</v>
      </c>
      <c r="SK231" s="9">
        <f t="shared" si="1928"/>
        <v>82.702611948935228</v>
      </c>
      <c r="SL231" s="115">
        <f t="shared" si="1400"/>
        <v>86.951477232299979</v>
      </c>
      <c r="SM231" s="15">
        <f t="shared" si="1401"/>
        <v>5.248591554381937E-4</v>
      </c>
      <c r="SN231" s="12"/>
      <c r="SO231" s="11">
        <f t="shared" si="1712"/>
        <v>5.3330793031868147E-4</v>
      </c>
      <c r="SP231" s="10">
        <f t="shared" si="1402"/>
        <v>87.009529718092466</v>
      </c>
      <c r="SQ231" s="9">
        <f t="shared" si="999"/>
        <v>91.190325168056447</v>
      </c>
      <c r="SR231" s="9">
        <f t="shared" si="1929"/>
        <v>82.57457388225599</v>
      </c>
      <c r="SS231" s="115">
        <f t="shared" si="1403"/>
        <v>86.882449525156218</v>
      </c>
      <c r="ST231" s="15">
        <f t="shared" si="1404"/>
        <v>5.3214866108318491E-4</v>
      </c>
      <c r="SU231" s="12"/>
      <c r="SV231" s="11">
        <f t="shared" si="1713"/>
        <v>5.4059493240124522E-4</v>
      </c>
      <c r="SW231" s="10">
        <f t="shared" si="1405"/>
        <v>86.940197179250561</v>
      </c>
      <c r="SX231" s="9">
        <f t="shared" si="1001"/>
        <v>91.180027636361601</v>
      </c>
      <c r="SY231" s="9">
        <f t="shared" si="1930"/>
        <v>82.446621500800092</v>
      </c>
      <c r="SZ231" s="115">
        <f t="shared" si="1406"/>
        <v>86.813324568580839</v>
      </c>
      <c r="TA231" s="15">
        <f t="shared" si="1407"/>
        <v>5.39415568946865E-4</v>
      </c>
      <c r="TB231" s="12"/>
      <c r="TC231" s="11">
        <f t="shared" si="1714"/>
        <v>5.4785924882884039E-4</v>
      </c>
      <c r="TD231" s="10">
        <f t="shared" si="1408"/>
        <v>86.870763721684497</v>
      </c>
      <c r="TE231" s="9">
        <f t="shared" si="1003"/>
        <v>91.169446942614286</v>
      </c>
      <c r="TF231" s="9">
        <f t="shared" si="1931"/>
        <v>82.318753145899166</v>
      </c>
      <c r="TG231" s="115">
        <f t="shared" si="1409"/>
        <v>86.744100044256726</v>
      </c>
      <c r="TH231" s="15">
        <f t="shared" si="1410"/>
        <v>5.4665979754331135E-4</v>
      </c>
      <c r="TI231" s="12"/>
      <c r="TJ231" s="11">
        <f t="shared" si="1715"/>
        <v>5.5510079692591902E-4</v>
      </c>
      <c r="TK231" s="10">
        <f t="shared" si="1411"/>
        <v>86.801227056739918</v>
      </c>
      <c r="TL231" s="9">
        <f t="shared" si="1005"/>
        <v>91.158580147917164</v>
      </c>
      <c r="TM231" s="9">
        <f t="shared" si="1932"/>
        <v>82.190967161902918</v>
      </c>
      <c r="TN231" s="115">
        <f t="shared" si="1412"/>
        <v>86.674773654910041</v>
      </c>
      <c r="TO231" s="15">
        <f t="shared" si="1413"/>
        <v>5.5388126761325197E-4</v>
      </c>
      <c r="TP231" s="12"/>
      <c r="TQ231" s="11">
        <f t="shared" si="1716"/>
        <v>5.6231949625932327E-4</v>
      </c>
      <c r="TR231" s="10">
        <f t="shared" si="1414"/>
        <v>86.731584916902875</v>
      </c>
      <c r="TS231" s="9">
        <f t="shared" si="1007"/>
        <v>91.147424352411562</v>
      </c>
      <c r="TT231" s="9">
        <f t="shared" si="1933"/>
        <v>82.063261896464837</v>
      </c>
      <c r="TU231" s="115">
        <f t="shared" si="1415"/>
        <v>86.605343124438207</v>
      </c>
      <c r="TV231" s="15">
        <f t="shared" si="1416"/>
        <v>5.6107990210456263E-4</v>
      </c>
      <c r="TW231" s="12"/>
      <c r="TX231" s="11">
        <f t="shared" si="1717"/>
        <v>5.6951526861915972E-4</v>
      </c>
      <c r="TY231" s="10">
        <f t="shared" si="1417"/>
        <v>86.661835055924286</v>
      </c>
      <c r="TZ231" s="9">
        <f t="shared" si="1009"/>
        <v>91.135976695241169</v>
      </c>
      <c r="UA231" s="9">
        <f t="shared" si="1934"/>
        <v>81.935635700821166</v>
      </c>
      <c r="UB231" s="115">
        <f t="shared" si="1418"/>
        <v>86.535806198031167</v>
      </c>
      <c r="UC231" s="15">
        <f t="shared" si="1419"/>
        <v>5.6825562615280152E-4</v>
      </c>
      <c r="UD231" s="12"/>
      <c r="UE231" s="11">
        <f t="shared" si="1718"/>
        <v>5.7668803799968923E-4</v>
      </c>
      <c r="UF231" s="10">
        <f t="shared" si="1420"/>
        <v>86.591975248937842</v>
      </c>
      <c r="UG231" s="9">
        <f t="shared" si="1011"/>
        <v>91.124234354509426</v>
      </c>
      <c r="UH231" s="9">
        <f t="shared" si="1935"/>
        <v>81.808086930068043</v>
      </c>
      <c r="UI231" s="115">
        <f t="shared" si="1421"/>
        <v>86.466160642288742</v>
      </c>
      <c r="UJ231" s="15">
        <f t="shared" si="1422"/>
        <v>5.754083670614508E-4</v>
      </c>
      <c r="UK231" s="12"/>
      <c r="UL231" s="11">
        <f t="shared" si="1719"/>
        <v>5.8383773057992926E-4</v>
      </c>
      <c r="UM231" s="10">
        <f t="shared" si="1423"/>
        <v>86.522003292573885</v>
      </c>
      <c r="UN231" s="9">
        <f t="shared" si="1013"/>
        <v>91.112194547230843</v>
      </c>
      <c r="UO231" s="9">
        <f t="shared" si="1936"/>
        <v>81.680613943432405</v>
      </c>
      <c r="UP231" s="115">
        <f t="shared" si="1424"/>
        <v>86.396404245331624</v>
      </c>
      <c r="UQ231" s="15">
        <f t="shared" si="1425"/>
        <v>5.8253805428219014E-4</v>
      </c>
      <c r="UR231" s="12"/>
      <c r="US231" s="11">
        <f t="shared" si="1720"/>
        <v>5.9096427470424386E-4</v>
      </c>
      <c r="UT231" s="10">
        <f t="shared" si="1426"/>
        <v>86.451917005067131</v>
      </c>
      <c r="UU231" s="9">
        <f t="shared" si="1015"/>
        <v>91.099854529276257</v>
      </c>
      <c r="UV231" s="9">
        <f t="shared" si="1937"/>
        <v>81.553215104538438</v>
      </c>
      <c r="UW231" s="115">
        <f t="shared" si="1427"/>
        <v>86.326534816907355</v>
      </c>
      <c r="UX231" s="15">
        <f t="shared" si="1428"/>
        <v>5.8964461939504389E-4</v>
      </c>
      <c r="UY231" s="12"/>
      <c r="UZ231" s="11">
        <f t="shared" si="1721"/>
        <v>5.9806760086283342E-4</v>
      </c>
      <c r="VA231" s="10">
        <f t="shared" si="1429"/>
        <v>86.381714226359179</v>
      </c>
      <c r="VB231" s="9">
        <f t="shared" si="1017"/>
        <v>91.087211595312127</v>
      </c>
      <c r="VC231" s="9">
        <f t="shared" si="1938"/>
        <v>81.425888781669428</v>
      </c>
      <c r="VD231" s="115">
        <f t="shared" si="1430"/>
        <v>86.256550188490777</v>
      </c>
      <c r="VE231" s="15">
        <f t="shared" si="1431"/>
        <v>5.9672799608847301E-4</v>
      </c>
      <c r="VF231" s="12"/>
      <c r="VG231" s="11">
        <f t="shared" si="1722"/>
        <v>6.0514764167212993E-4</v>
      </c>
      <c r="VH231" s="10">
        <f t="shared" si="1432"/>
        <v>86.31139281819577</v>
      </c>
      <c r="VI231" s="9">
        <f t="shared" si="1019"/>
        <v>91.074263078734091</v>
      </c>
      <c r="VJ231" s="9">
        <f t="shared" si="1939"/>
        <v>81.298633348026001</v>
      </c>
      <c r="VK231" s="115">
        <f t="shared" si="1433"/>
        <v>86.186448213380046</v>
      </c>
      <c r="VL231" s="15">
        <f t="shared" si="1434"/>
        <v>6.0378812013930829E-4</v>
      </c>
      <c r="VM231" s="12"/>
      <c r="VN231" s="11">
        <f t="shared" si="1723"/>
        <v>6.1220433185504429E-4</v>
      </c>
      <c r="VO231" s="10">
        <f t="shared" si="1435"/>
        <v>86.240950664219355</v>
      </c>
      <c r="VP231" s="9">
        <f t="shared" si="1021"/>
        <v>91.061006351594813</v>
      </c>
      <c r="VQ231" s="9">
        <f t="shared" si="1940"/>
        <v>81.171447181977626</v>
      </c>
      <c r="VR231" s="115">
        <f t="shared" si="1436"/>
        <v>86.116226766786212</v>
      </c>
      <c r="VS231" s="15">
        <f t="shared" si="1437"/>
        <v>6.108249293927696E-4</v>
      </c>
      <c r="VT231" s="12"/>
      <c r="VU231" s="11">
        <f t="shared" si="1724"/>
        <v>6.1923760822126146E-4</v>
      </c>
      <c r="VV231" s="10">
        <f t="shared" si="1438"/>
        <v>86.170385670055509</v>
      </c>
      <c r="VW231" s="9">
        <f t="shared" si="1023"/>
        <v>91.047438824526225</v>
      </c>
      <c r="VX231" s="9">
        <f t="shared" si="1941"/>
        <v>81.044328667311731</v>
      </c>
      <c r="VY231" s="115">
        <f t="shared" si="1439"/>
        <v>86.045883745918985</v>
      </c>
      <c r="VZ231" s="15">
        <f t="shared" si="1440"/>
        <v>6.1783836374226765E-4</v>
      </c>
      <c r="WA231" s="12"/>
      <c r="WB231" s="11">
        <f t="shared" si="1725"/>
        <v>6.2624740964734059E-4</v>
      </c>
      <c r="WC231" s="10">
        <f t="shared" si="1441"/>
        <v>86.09969576339536</v>
      </c>
      <c r="WD231" s="9">
        <f t="shared" si="1025"/>
        <v>91.033557946656359</v>
      </c>
      <c r="WE231" s="9">
        <f t="shared" si="1942"/>
        <v>80.91727619347617</v>
      </c>
      <c r="WF231" s="115">
        <f t="shared" si="1442"/>
        <v>85.975417070066271</v>
      </c>
      <c r="WG231" s="15">
        <f t="shared" si="1443"/>
        <v>6.2482836510930424E-4</v>
      </c>
      <c r="WH231" s="12"/>
      <c r="WI231" s="11">
        <f t="shared" si="1726"/>
        <v>6.3323367705686638E-4</v>
      </c>
      <c r="WJ231" s="10">
        <f t="shared" si="1444"/>
        <v>86.028878894071994</v>
      </c>
      <c r="WK231" s="9">
        <f t="shared" si="1027"/>
        <v>91.019361205520838</v>
      </c>
      <c r="WL231" s="9">
        <f t="shared" si="1943"/>
        <v>80.79028815581799</v>
      </c>
      <c r="WM231" s="115">
        <f t="shared" si="1445"/>
        <v>85.904824680669407</v>
      </c>
      <c r="WN231" s="15">
        <f t="shared" si="1446"/>
        <v>6.3179487742324547E-4</v>
      </c>
      <c r="WO231" s="12"/>
      <c r="WP231" s="11">
        <f t="shared" si="1727"/>
        <v>6.4019635340049246E-4</v>
      </c>
      <c r="WQ231" s="10">
        <f t="shared" si="1447"/>
        <v>85.957933034132367</v>
      </c>
      <c r="WR231" s="9">
        <f t="shared" si="1029"/>
        <v>91.004846126969042</v>
      </c>
      <c r="WS231" s="9">
        <f t="shared" si="1944"/>
        <v>80.663362955817675</v>
      </c>
      <c r="WT231" s="115">
        <f t="shared" si="1448"/>
        <v>85.834104541393359</v>
      </c>
      <c r="WU231" s="15">
        <f t="shared" si="1449"/>
        <v>6.3873784660105912E-4</v>
      </c>
      <c r="WV231" s="12"/>
      <c r="WW231" s="11">
        <f t="shared" si="1728"/>
        <v>6.4713538363592952E-4</v>
      </c>
      <c r="WX231" s="10">
        <f t="shared" si="1450"/>
        <v>85.886856177904349</v>
      </c>
      <c r="WY231" s="9">
        <f t="shared" si="1031"/>
        <v>90.990010275065316</v>
      </c>
      <c r="WZ231" s="9">
        <f t="shared" si="1945"/>
        <v>80.536499001317537</v>
      </c>
      <c r="XA231" s="115">
        <f t="shared" si="1451"/>
        <v>85.763254638191427</v>
      </c>
      <c r="XB231" s="15">
        <f t="shared" si="1452"/>
        <v>6.4565722052711729E-4</v>
      </c>
      <c r="XC231" s="12"/>
      <c r="XD231" s="11">
        <f t="shared" si="1729"/>
        <v>6.5405071470796489E-4</v>
      </c>
      <c r="XE231" s="10">
        <f t="shared" si="1453"/>
        <v>85.815646342058329</v>
      </c>
      <c r="XF231" s="9">
        <f t="shared" si="1033"/>
        <v>90.974851251984973</v>
      </c>
      <c r="XG231" s="9">
        <f t="shared" si="1946"/>
        <v>80.409694706746421</v>
      </c>
      <c r="XH231" s="115">
        <f t="shared" si="1454"/>
        <v>85.692272979365697</v>
      </c>
      <c r="XI231" s="15">
        <f t="shared" si="1455"/>
        <v>6.5255294903288313E-4</v>
      </c>
      <c r="XJ231" s="12"/>
      <c r="XK231" s="11">
        <f t="shared" si="1730"/>
        <v>6.609422955283973E-4</v>
      </c>
      <c r="XL231" s="10">
        <f t="shared" si="1456"/>
        <v>85.744301565664458</v>
      </c>
      <c r="XM231" s="9">
        <f t="shared" si="1035"/>
        <v>90.95936669790558</v>
      </c>
      <c r="XN231" s="9">
        <f t="shared" si="1947"/>
        <v>80.282948493339489</v>
      </c>
      <c r="XO231" s="115">
        <f t="shared" si="1457"/>
        <v>85.621157595622535</v>
      </c>
      <c r="XP231" s="15">
        <f t="shared" si="1458"/>
        <v>6.5942498387662604E-4</v>
      </c>
      <c r="XQ231" s="12"/>
      <c r="XR231" s="11">
        <f t="shared" si="1731"/>
        <v>6.6781007695594934E-4</v>
      </c>
      <c r="XS231" s="10">
        <f t="shared" si="1459"/>
        <v>85.672819910245039</v>
      </c>
      <c r="XT231" s="9">
        <f t="shared" si="1037"/>
        <v>90.943554290893346</v>
      </c>
      <c r="XU231" s="9">
        <f t="shared" si="1948"/>
        <v>80.156258789352947</v>
      </c>
      <c r="XV231" s="115">
        <f t="shared" si="1460"/>
        <v>85.549906540123146</v>
      </c>
      <c r="XW231" s="15">
        <f t="shared" si="1461"/>
        <v>6.6627327872314092E-4</v>
      </c>
      <c r="XX231" s="12"/>
      <c r="XY231" s="11">
        <f t="shared" si="1732"/>
        <v>6.7465401177619927E-4</v>
      </c>
      <c r="XZ231" s="10">
        <f t="shared" si="1462"/>
        <v>85.601199459821999</v>
      </c>
      <c r="YA231" s="9">
        <f t="shared" si="1039"/>
        <v>90.927411746784855</v>
      </c>
      <c r="YB231" s="9">
        <f t="shared" si="1949"/>
        <v>80.029624030273354</v>
      </c>
      <c r="YC231" s="115">
        <f t="shared" si="1463"/>
        <v>85.478517888529097</v>
      </c>
      <c r="YD231" s="15">
        <f t="shared" si="1464"/>
        <v>6.7309778912351664E-4</v>
      </c>
      <c r="YE231" s="12"/>
      <c r="YF231" s="11">
        <f t="shared" si="1733"/>
        <v>6.8147405468153702E-4</v>
      </c>
      <c r="YG231" s="10">
        <f t="shared" si="1465"/>
        <v>85.529438320959343</v>
      </c>
      <c r="YH231" s="9">
        <f t="shared" si="1041"/>
        <v>90.910936819064261</v>
      </c>
      <c r="YI231" s="9">
        <f t="shared" si="1950"/>
        <v>79.903042659024592</v>
      </c>
      <c r="YJ231" s="115">
        <f t="shared" si="1466"/>
        <v>85.406989739044434</v>
      </c>
      <c r="YK231" s="15">
        <f t="shared" si="1467"/>
        <v>6.7989847249476214E-4</v>
      </c>
      <c r="YL231" s="12"/>
      <c r="YM231" s="11">
        <f t="shared" si="1734"/>
        <v>6.8827016225097995E-4</v>
      </c>
      <c r="YN231" s="10">
        <f t="shared" si="1468"/>
        <v>85.457534622802171</v>
      </c>
      <c r="YO231" s="9">
        <f t="shared" si="1043"/>
        <v>90.894127298735953</v>
      </c>
      <c r="YP231" s="9">
        <f t="shared" si="1951"/>
        <v>79.776513126166904</v>
      </c>
      <c r="YQ231" s="115">
        <f t="shared" si="1469"/>
        <v>85.335320212451421</v>
      </c>
      <c r="YR231" s="15">
        <f t="shared" si="1470"/>
        <v>6.8667528809966271E-4</v>
      </c>
      <c r="YS231" s="12"/>
      <c r="YT231" s="11">
        <f t="shared" si="1735"/>
        <v>6.9504229293018693E-4</v>
      </c>
      <c r="YU231" s="10">
        <f t="shared" si="1471"/>
        <v>85.385486517109513</v>
      </c>
      <c r="YV231" s="9">
        <f t="shared" si="1045"/>
        <v>90.876981014192936</v>
      </c>
      <c r="YW231" s="9">
        <f t="shared" si="1952"/>
        <v>79.650033890094008</v>
      </c>
      <c r="YX231" s="115">
        <f t="shared" si="1472"/>
        <v>85.263507452143472</v>
      </c>
      <c r="YY231" s="15">
        <f t="shared" si="1473"/>
        <v>6.9342819702645337E-4</v>
      </c>
      <c r="YZ231" s="12"/>
      <c r="ZA231" s="11">
        <f t="shared" si="1736"/>
        <v>7.0179040701131288E-4</v>
      </c>
      <c r="ZB231" s="10">
        <f t="shared" si="1474"/>
        <v>85.313292178284058</v>
      </c>
      <c r="ZC231" s="9">
        <f t="shared" si="1047"/>
        <v>90.859495831080935</v>
      </c>
      <c r="ZD231" s="9">
        <f t="shared" si="1953"/>
        <v>79.523603417222901</v>
      </c>
      <c r="ZE231" s="115">
        <f t="shared" si="1475"/>
        <v>85.191549624151918</v>
      </c>
      <c r="ZF231" s="15">
        <f t="shared" si="1476"/>
        <v>7.0015716216872438E-4</v>
      </c>
      <c r="ZG231" s="12"/>
      <c r="ZH231" s="11">
        <f t="shared" si="1737"/>
        <v>7.0851446661304403E-4</v>
      </c>
      <c r="ZI231" s="10">
        <f t="shared" si="1477"/>
        <v>85.24094980339612</v>
      </c>
      <c r="ZJ231" s="9">
        <f t="shared" si="1049"/>
        <v>90.841669652158316</v>
      </c>
      <c r="ZK231" s="9">
        <f t="shared" si="1954"/>
        <v>79.397220182182025</v>
      </c>
      <c r="ZL231" s="115">
        <f t="shared" si="1478"/>
        <v>85.119444917170171</v>
      </c>
      <c r="ZM231" s="15">
        <f t="shared" si="1479"/>
        <v>7.0686214820513322E-4</v>
      </c>
      <c r="ZN231" s="12"/>
      <c r="ZO231" s="11">
        <f t="shared" si="1738"/>
        <v>7.1521443566046445E-4</v>
      </c>
      <c r="ZP231" s="10">
        <f t="shared" si="1480"/>
        <v>85.168457612204733</v>
      </c>
      <c r="ZQ231" s="9">
        <f t="shared" si="1051"/>
        <v>90.823500417152019</v>
      </c>
      <c r="ZR231" s="9">
        <f t="shared" si="1955"/>
        <v>79.270882667991913</v>
      </c>
      <c r="ZS231" s="115">
        <f t="shared" si="1481"/>
        <v>85.047191542571966</v>
      </c>
      <c r="ZT231" s="15">
        <f t="shared" si="1482"/>
        <v>7.1354312157935376E-4</v>
      </c>
      <c r="ZU231" s="12"/>
      <c r="ZV231" s="11">
        <f t="shared" si="1739"/>
        <v>7.2189027986513138E-4</v>
      </c>
      <c r="ZW231" s="10">
        <f t="shared" si="1483"/>
        <v>85.095813847172991</v>
      </c>
      <c r="ZX231" s="9">
        <f t="shared" si="1053"/>
        <v>90.804986102609547</v>
      </c>
      <c r="ZY231" s="9">
        <f t="shared" si="1956"/>
        <v>79.144589366242101</v>
      </c>
      <c r="ZZ231" s="115">
        <f t="shared" si="1484"/>
        <v>84.974787734425831</v>
      </c>
      <c r="AAA231" s="15">
        <f t="shared" si="1485"/>
        <v>7.2020005048000629E-4</v>
      </c>
      <c r="AAB231" s="12"/>
      <c r="AAC231" s="11">
        <f t="shared" si="1740"/>
        <v>7.2854196670512684E-4</v>
      </c>
      <c r="AAD231" s="10">
        <f t="shared" si="1486"/>
        <v>85.023016773479554</v>
      </c>
      <c r="AAE231" s="9">
        <f t="shared" si="1055"/>
        <v>90.786124721747044</v>
      </c>
      <c r="AAF231" s="9">
        <f t="shared" si="1957"/>
        <v>79.018338777264674</v>
      </c>
      <c r="AAG231" s="115">
        <f t="shared" si="1487"/>
        <v>84.902231749505859</v>
      </c>
      <c r="AAH231" s="15">
        <f t="shared" si="1488"/>
        <v>7.2683290482055947E-4</v>
      </c>
      <c r="AAI231" s="12"/>
      <c r="AAJ231" s="11">
        <f t="shared" si="1741"/>
        <v>7.3516946540506576E-4</v>
      </c>
      <c r="AAK231" s="10">
        <f t="shared" si="1489"/>
        <v>84.950064679026596</v>
      </c>
      <c r="AAL231" s="9">
        <f t="shared" si="1057"/>
        <v>90.766914324293765</v>
      </c>
      <c r="AAM231" s="9">
        <f t="shared" si="1958"/>
        <v>78.892129410300811</v>
      </c>
      <c r="AAN231" s="115">
        <f t="shared" si="1490"/>
        <v>84.829521867297288</v>
      </c>
      <c r="AAO231" s="15">
        <f t="shared" si="1491"/>
        <v>7.3344165621942812E-4</v>
      </c>
      <c r="AAP231" s="12"/>
      <c r="AAQ231" s="11">
        <f t="shared" si="1742"/>
        <v>7.4177274691629869E-4</v>
      </c>
      <c r="AAR231" s="10">
        <f t="shared" si="1492"/>
        <v>84.876955874442416</v>
      </c>
      <c r="AAS231" s="9">
        <f t="shared" si="1059"/>
        <v>90.747352996332779</v>
      </c>
      <c r="AAT231" s="9">
        <f t="shared" si="1060"/>
        <v>78.765959783665082</v>
      </c>
      <c r="AAU231" s="115">
        <f t="shared" si="1493"/>
        <v>84.756656389998938</v>
      </c>
      <c r="AAV231" s="15">
        <f t="shared" si="1494"/>
        <v>7.40026277979995E-4</v>
      </c>
      <c r="AAW231" s="11"/>
      <c r="AAX231" s="11">
        <f t="shared" si="1743"/>
        <v>7.4835178389702712E-4</v>
      </c>
      <c r="AAY231" s="10">
        <f t="shared" si="1495"/>
        <v>84.803688693081085</v>
      </c>
      <c r="AAZ231" s="9">
        <f t="shared" si="1061"/>
        <v>90.727438860138221</v>
      </c>
      <c r="ABA231" s="9">
        <f t="shared" si="1062"/>
        <v>78.6398284249033</v>
      </c>
      <c r="ABB231" s="115">
        <f t="shared" si="1496"/>
        <v>84.683633642520761</v>
      </c>
      <c r="ABC231" s="15">
        <f t="shared" si="1497"/>
        <v>7.465867450708088E-4</v>
      </c>
      <c r="ABD231" s="11"/>
      <c r="ABE231" s="11">
        <f t="shared" si="1744"/>
        <v>7.5490655069257429E-4</v>
      </c>
      <c r="ABF231" s="10">
        <f t="shared" si="1498"/>
        <v>84.73026149101716</v>
      </c>
      <c r="ABG231" s="9">
        <f t="shared" si="1063"/>
        <v>90.707170074009085</v>
      </c>
      <c r="ABH231" s="9">
        <f t="shared" si="1064"/>
        <v>78.513733870946837</v>
      </c>
      <c r="ABI231" s="115">
        <f t="shared" si="1499"/>
        <v>84.610451972477961</v>
      </c>
      <c r="ABJ231" s="15">
        <f t="shared" si="1500"/>
        <v>7.5312303410577936E-4</v>
      </c>
      <c r="ABK231" s="11"/>
      <c r="ABL231" s="11">
        <f t="shared" si="1745"/>
        <v>7.6143702331566234E-4</v>
      </c>
      <c r="ABM231" s="10">
        <f t="shared" si="1501"/>
        <v>84.656672647036913</v>
      </c>
      <c r="ABN231" s="9">
        <f t="shared" si="1065"/>
        <v>90.686544832099642</v>
      </c>
      <c r="ABO231" s="9">
        <f t="shared" si="1066"/>
        <v>78.387674668261681</v>
      </c>
      <c r="ABP231" s="115">
        <f t="shared" si="1502"/>
        <v>84.537109750180662</v>
      </c>
      <c r="ABQ231" s="15">
        <f t="shared" si="1503"/>
        <v>7.5963512332450614E-4</v>
      </c>
      <c r="ABR231" s="11"/>
      <c r="ABS231" s="11">
        <f t="shared" si="1746"/>
        <v>7.6794317942679383E-4</v>
      </c>
      <c r="ABT231" s="10">
        <f t="shared" si="1504"/>
        <v>84.582920562625304</v>
      </c>
      <c r="ABU231" s="9">
        <f t="shared" si="1067"/>
        <v>90.665561364246642</v>
      </c>
      <c r="ABV231" s="9">
        <f t="shared" si="1068"/>
        <v>78.261649372994242</v>
      </c>
      <c r="ABW231" s="115">
        <f t="shared" si="1505"/>
        <v>84.463605368620449</v>
      </c>
      <c r="ABX231" s="15">
        <f t="shared" si="1506"/>
        <v>7.6612299257259393E-4</v>
      </c>
      <c r="ABY231" s="11"/>
      <c r="ABZ231" s="11">
        <f t="shared" si="1747"/>
        <v>7.7442499831463041E-4</v>
      </c>
      <c r="ACA231" s="10">
        <f t="shared" si="1507"/>
        <v>84.509003661949691</v>
      </c>
      <c r="ACB231" s="9">
        <f t="shared" si="1069"/>
        <v>90.644217935793364</v>
      </c>
      <c r="ACC231" s="9">
        <f t="shared" si="1070"/>
        <v>78.135656551110458</v>
      </c>
      <c r="ACD231" s="115">
        <f t="shared" si="1508"/>
        <v>84.389937243451911</v>
      </c>
      <c r="ACE231" s="15">
        <f t="shared" si="1509"/>
        <v>7.7258662328219898E-4</v>
      </c>
      <c r="ACF231" s="11"/>
      <c r="ACG231" s="11">
        <f t="shared" si="1748"/>
        <v>7.8088246087657431E-4</v>
      </c>
      <c r="ACH231" s="10">
        <f t="shared" si="1510"/>
        <v>84.434920391838659</v>
      </c>
      <c r="ACI231" s="9">
        <f t="shared" si="1071"/>
        <v>90.62251284741059</v>
      </c>
      <c r="ACJ231" s="9">
        <f t="shared" si="1072"/>
        <v>78.009694778533643</v>
      </c>
      <c r="ACK231" s="115">
        <f t="shared" si="1511"/>
        <v>84.316103812972116</v>
      </c>
      <c r="ACL231" s="15">
        <f t="shared" si="1512"/>
        <v>7.7902599845244879E-4</v>
      </c>
      <c r="ACM231" s="11"/>
      <c r="ACN231" s="11">
        <f t="shared" si="1749"/>
        <v>7.8731554959923355E-4</v>
      </c>
      <c r="ACO231" s="10">
        <f t="shared" si="1513"/>
        <v>84.360669221758698</v>
      </c>
      <c r="ACP231" s="9">
        <f t="shared" si="1073"/>
        <v>90.600444434914621</v>
      </c>
      <c r="ACQ231" s="9">
        <f t="shared" si="1074"/>
        <v>77.883762641273933</v>
      </c>
      <c r="ACR231" s="115">
        <f t="shared" si="1514"/>
        <v>84.242103538094284</v>
      </c>
      <c r="ACS231" s="15">
        <f t="shared" si="1515"/>
        <v>7.8544110263021466E-4</v>
      </c>
      <c r="ACT231" s="11"/>
      <c r="ACU231" s="11">
        <f t="shared" si="1750"/>
        <v>7.9372424853921199E-4</v>
      </c>
      <c r="ACV231" s="10">
        <f t="shared" si="1516"/>
        <v>84.286248643785228</v>
      </c>
      <c r="ACW231" s="9">
        <f t="shared" si="1075"/>
        <v>90.578011069082407</v>
      </c>
      <c r="ACX231" s="9">
        <f t="shared" si="1076"/>
        <v>77.712752791788532</v>
      </c>
      <c r="ACY231" s="115">
        <f t="shared" si="1517"/>
        <v>84.145381930435462</v>
      </c>
      <c r="ACZ231" s="15">
        <f t="shared" si="1518"/>
        <v>7.9461787366523885E-4</v>
      </c>
      <c r="ADA231" s="11"/>
      <c r="ADB231" s="11">
        <f t="shared" si="1751"/>
        <v>8.0290456170830759E-4</v>
      </c>
      <c r="ADC231" s="10">
        <f t="shared" si="1519"/>
        <v>84.189022708815912</v>
      </c>
      <c r="ADD231" s="9">
        <f t="shared" si="1077"/>
        <v>90.555050436502498</v>
      </c>
      <c r="ADE231" s="9">
        <f t="shared" si="1078"/>
        <v>77.655648933635973</v>
      </c>
      <c r="ADF231" s="115">
        <f t="shared" si="1520"/>
        <v>84.105349685069228</v>
      </c>
      <c r="ADG231" s="15">
        <f t="shared" si="1521"/>
        <v>7.9672671724380069E-4</v>
      </c>
      <c r="ADH231" s="11"/>
      <c r="ADI231" s="11">
        <f t="shared" si="1752"/>
        <v>8.0499120807380126E-4</v>
      </c>
      <c r="ADJ231" s="10">
        <f t="shared" si="1522"/>
        <v>84.148688767531837</v>
      </c>
      <c r="ADK231" s="9">
        <f t="shared" si="1079"/>
        <v>90.531967771343588</v>
      </c>
      <c r="ADL231" s="9">
        <f t="shared" si="1080"/>
        <v>78.347414849188581</v>
      </c>
      <c r="ADM231" s="115">
        <f t="shared" si="1523"/>
        <v>84.439691310266085</v>
      </c>
      <c r="ADN231" s="15">
        <f t="shared" si="1524"/>
        <v>7.5257436157752237E-4</v>
      </c>
      <c r="ADO231" s="11"/>
      <c r="ADP231" s="11">
        <f t="shared" si="1753"/>
        <v>7.6065321062621734E-4</v>
      </c>
      <c r="ADQ231" s="10">
        <f t="shared" si="1525"/>
        <v>84.484051849821043</v>
      </c>
      <c r="ADR231" s="9">
        <f t="shared" si="1081"/>
        <v>90.511372570691435</v>
      </c>
      <c r="ADS231" s="9">
        <f t="shared" si="1082"/>
        <v>79.14447581903174</v>
      </c>
      <c r="ADT231" s="115">
        <f t="shared" si="1526"/>
        <v>84.827924194861595</v>
      </c>
      <c r="ADU231" s="15">
        <f t="shared" si="1527"/>
        <v>7.0207213351615742E-4</v>
      </c>
      <c r="ADV231" s="11"/>
      <c r="ADW231" s="11">
        <f t="shared" si="1754"/>
        <v>7.0995607408076364E-4</v>
      </c>
      <c r="ADX231" s="10">
        <f t="shared" si="1528"/>
        <v>84.873418016705216</v>
      </c>
      <c r="ADY231" s="9">
        <f t="shared" si="1083"/>
        <v>90.493448747106839</v>
      </c>
      <c r="ADZ231" s="9">
        <f t="shared" si="1084"/>
        <v>80.07873581058827</v>
      </c>
      <c r="AEA231" s="115">
        <f t="shared" si="1529"/>
        <v>85.286092278847548</v>
      </c>
      <c r="AEB231" s="15">
        <f t="shared" si="1530"/>
        <v>6.4326085571528746E-4</v>
      </c>
      <c r="AEC231" s="11"/>
      <c r="AED231" s="11">
        <f t="shared" si="1755"/>
        <v>6.5093940567467832E-4</v>
      </c>
      <c r="AEE231" s="10">
        <f t="shared" si="1531"/>
        <v>85.332843976186837</v>
      </c>
      <c r="AEF231" s="9">
        <f t="shared" si="1085"/>
        <v>90.47840204101179</v>
      </c>
      <c r="AEG231" s="9">
        <f t="shared" si="1086"/>
        <v>81.208645305221438</v>
      </c>
      <c r="AEH231" s="115">
        <f t="shared" si="1532"/>
        <v>85.843523673116607</v>
      </c>
      <c r="AEI231" s="15">
        <f t="shared" si="1533"/>
        <v>5.7254306349900424E-4</v>
      </c>
      <c r="AEJ231" s="11"/>
      <c r="AEK231" s="11">
        <f t="shared" si="1756"/>
        <v>5.8000317785045002E-4</v>
      </c>
      <c r="AEL231" s="10">
        <f t="shared" si="1534"/>
        <v>85.891682294482138</v>
      </c>
      <c r="AEM231" s="9">
        <f t="shared" si="1087"/>
        <v>90.466481842040196</v>
      </c>
      <c r="AEN231" s="9">
        <f t="shared" si="1088"/>
        <v>82.653540225663249</v>
      </c>
      <c r="AEO231" s="115">
        <f t="shared" si="1535"/>
        <v>86.560011033851723</v>
      </c>
      <c r="AEP231" s="15">
        <f t="shared" si="1536"/>
        <v>4.8256342161690147E-4</v>
      </c>
      <c r="AEQ231" s="11"/>
      <c r="AER231" s="11">
        <f t="shared" si="1757"/>
        <v>4.8978746027114866E-4</v>
      </c>
      <c r="AES231" s="10">
        <f t="shared" si="1537"/>
        <v>86.609768087576583</v>
      </c>
      <c r="AET231" s="9">
        <f t="shared" si="1089"/>
        <v>90.458013936822695</v>
      </c>
      <c r="AEU231" s="9">
        <f t="shared" si="1090"/>
        <v>84.744829935774973</v>
      </c>
      <c r="AEV231" s="115">
        <f t="shared" si="1538"/>
        <v>87.601421936298834</v>
      </c>
      <c r="AEW231" s="15">
        <f t="shared" si="1539"/>
        <v>3.528726765465073E-4</v>
      </c>
      <c r="AEX231" s="11"/>
      <c r="AEY231" s="11">
        <f t="shared" si="1758"/>
        <v>3.5983295493362911E-4</v>
      </c>
      <c r="AEZ231" s="10">
        <f t="shared" si="1540"/>
        <v>87.653058765891359</v>
      </c>
      <c r="AFA231" s="9">
        <f t="shared" si="1091"/>
        <v>90.45348596982322</v>
      </c>
      <c r="AFB231" s="9">
        <f t="shared" si="1092"/>
        <v>89.276526059367868</v>
      </c>
      <c r="AFC231" s="115">
        <f t="shared" si="1541"/>
        <v>89.865006014595536</v>
      </c>
      <c r="AFD231" s="15">
        <f t="shared" si="1542"/>
        <v>7.269448939753368E-5</v>
      </c>
      <c r="AFE231" s="11"/>
      <c r="AFF231" s="11">
        <f t="shared" si="1759"/>
        <v>7.9366964309180953E-5</v>
      </c>
      <c r="AFG231" s="10">
        <f t="shared" si="1543"/>
        <v>89.918792298354433</v>
      </c>
      <c r="AFH231" s="9">
        <f t="shared" si="1093"/>
        <v>90.45329380664603</v>
      </c>
      <c r="AFI231" s="9">
        <f t="shared" si="1094"/>
        <v>89.359928417416981</v>
      </c>
      <c r="AFJ231" s="115">
        <f t="shared" si="1544"/>
        <v>89.906611112031499</v>
      </c>
      <c r="AFK231" s="15">
        <f t="shared" si="1545"/>
        <v>6.7531305007823903E-5</v>
      </c>
      <c r="AFL231" s="11"/>
      <c r="AFM231" s="11">
        <f t="shared" si="1760"/>
        <v>7.4199718855977537E-5</v>
      </c>
      <c r="AFN231" s="10">
        <f t="shared" si="1546"/>
        <v>89.960393375618935</v>
      </c>
      <c r="AFO231" s="9">
        <f t="shared" si="1095"/>
        <v>90.453127971157528</v>
      </c>
      <c r="AFP231" s="9">
        <f t="shared" si="1096"/>
        <v>89.444152295821411</v>
      </c>
      <c r="AFQ231" s="115">
        <f t="shared" si="1547"/>
        <v>89.948640133489477</v>
      </c>
      <c r="AFR231" s="15">
        <f t="shared" si="1548"/>
        <v>6.2319005839979498E-5</v>
      </c>
      <c r="AFS231" s="11"/>
      <c r="AFT231" s="11">
        <f t="shared" si="1761"/>
        <v>6.8983619525860652E-5</v>
      </c>
      <c r="AFU231" s="10">
        <f t="shared" si="1549"/>
        <v>90.002418792303189</v>
      </c>
      <c r="AFV231" s="9">
        <f t="shared" si="1097"/>
        <v>90.452986747250321</v>
      </c>
      <c r="AFW231" s="9">
        <f t="shared" si="1098"/>
        <v>89.529191155220374</v>
      </c>
      <c r="AFX231" s="115">
        <f t="shared" si="1550"/>
        <v>89.991088951235355</v>
      </c>
      <c r="AFY231" s="15">
        <f t="shared" si="1551"/>
        <v>5.7057889800448728E-5</v>
      </c>
      <c r="AFZ231" s="11"/>
      <c r="AGA231" s="11">
        <f t="shared" si="1762"/>
        <v>6.3718968946925789E-5</v>
      </c>
      <c r="AGB231" s="10">
        <f t="shared" si="1552"/>
        <v>90.044864401895111</v>
      </c>
      <c r="AGC231" s="9">
        <f t="shared" si="1099"/>
        <v>90.452868361726104</v>
      </c>
      <c r="AGD231" s="9">
        <f t="shared" si="1100"/>
        <v>89.615038361100943</v>
      </c>
      <c r="AGE231" s="115">
        <f t="shared" si="1553"/>
        <v>90.033953361413523</v>
      </c>
      <c r="AGF231" s="15">
        <f t="shared" si="1554"/>
        <v>5.1748257146513142E-5</v>
      </c>
      <c r="AGG231" s="11"/>
      <c r="AGH231" s="11">
        <f t="shared" si="1763"/>
        <v>5.8406072107554841E-5</v>
      </c>
      <c r="AGI231" s="10">
        <f t="shared" si="1555"/>
        <v>90.087725981774582</v>
      </c>
      <c r="AGJ231" s="9">
        <f t="shared" si="1101"/>
        <v>90.452770984220649</v>
      </c>
      <c r="AGK231" s="9">
        <f t="shared" si="1102"/>
        <v>89.70168718511438</v>
      </c>
      <c r="AGL231" s="115">
        <f t="shared" si="1556"/>
        <v>90.077229084667522</v>
      </c>
      <c r="AGM231" s="15">
        <f t="shared" si="1557"/>
        <v>4.6390410400354503E-5</v>
      </c>
      <c r="AGN231" s="11"/>
      <c r="AGO231" s="11">
        <f t="shared" si="1764"/>
        <v>5.3045236270260116E-5</v>
      </c>
      <c r="AGP231" s="10">
        <f t="shared" si="1558"/>
        <v>90.130999233847902</v>
      </c>
      <c r="AGQ231" s="9">
        <f t="shared" si="1103"/>
        <v>90.452692727144267</v>
      </c>
      <c r="AGR231" s="9">
        <f t="shared" si="1104"/>
        <v>89.78913080647169</v>
      </c>
      <c r="AGS231" s="115">
        <f t="shared" si="1559"/>
        <v>90.120911766807978</v>
      </c>
      <c r="AGT231" s="15">
        <f t="shared" si="1560"/>
        <v>4.0984654259189475E-5</v>
      </c>
      <c r="AGU231" s="11"/>
      <c r="AGV231" s="11">
        <f t="shared" si="1765"/>
        <v>4.763677088160134E-5</v>
      </c>
      <c r="AGW231" s="10">
        <f t="shared" si="1561"/>
        <v>90.174679785229614</v>
      </c>
      <c r="AGX231" s="9">
        <f t="shared" si="1105"/>
        <v>90.452631645637553</v>
      </c>
      <c r="AGY231" s="9">
        <f t="shared" si="1106"/>
        <v>89.877362313414949</v>
      </c>
      <c r="AGZ231" s="115">
        <f t="shared" si="1562"/>
        <v>90.164996979526251</v>
      </c>
      <c r="AHA231" s="15">
        <f t="shared" si="1563"/>
        <v>3.5531295501647622E-5</v>
      </c>
      <c r="AHB231" s="11"/>
      <c r="AHC231" s="11">
        <f t="shared" si="1766"/>
        <v>4.2180987478398624E-5</v>
      </c>
      <c r="AHD231" s="10">
        <f t="shared" si="1564"/>
        <v>90.218763188969831</v>
      </c>
      <c r="AHE231" s="9">
        <f t="shared" si="1107"/>
        <v>90.452585737542222</v>
      </c>
      <c r="AHF231" s="9">
        <f t="shared" si="1108"/>
        <v>89.966374704765087</v>
      </c>
      <c r="AHG231" s="115">
        <f t="shared" si="1565"/>
        <v>90.209480221153655</v>
      </c>
      <c r="AHH231" s="15">
        <f t="shared" si="1566"/>
        <v>3.0030642890382205E-5</v>
      </c>
      <c r="AHI231" s="11"/>
      <c r="AHJ231" s="11">
        <f t="shared" si="1767"/>
        <v>3.6678199590167727E-5</v>
      </c>
      <c r="AHK231" s="10">
        <f t="shared" si="1567"/>
        <v>90.263244924827362</v>
      </c>
      <c r="AHL231" s="9">
        <f t="shared" si="1109"/>
        <v>90.45255294338692</v>
      </c>
      <c r="AHM231" s="9">
        <f t="shared" si="1110"/>
        <v>90.056160891545375</v>
      </c>
      <c r="AHN231" s="115">
        <f t="shared" si="1568"/>
        <v>90.25435691746614</v>
      </c>
      <c r="AHO231" s="15">
        <f t="shared" si="1569"/>
        <v>2.4483007070915528E-5</v>
      </c>
      <c r="AHP231" s="11"/>
      <c r="AHQ231" s="11">
        <f t="shared" si="1768"/>
        <v>3.1128722637828507E-5</v>
      </c>
      <c r="AHR231" s="10">
        <f t="shared" si="1570"/>
        <v>90.308120400088171</v>
      </c>
      <c r="AHS231" s="9">
        <f t="shared" si="1111"/>
        <v>90.452531146387841</v>
      </c>
      <c r="AHT231" s="9">
        <f t="shared" si="1112"/>
        <v>90.146713698678582</v>
      </c>
      <c r="AHU231" s="115">
        <f t="shared" si="1571"/>
        <v>90.299622422533218</v>
      </c>
      <c r="AHV231" s="15">
        <f t="shared" si="1572"/>
        <v>1.8888700466848735E-5</v>
      </c>
      <c r="AHW231" s="11"/>
      <c r="AHX231" s="11">
        <f t="shared" si="1769"/>
        <v>2.5532873828802305E-5</v>
      </c>
      <c r="AHY231" s="10">
        <f t="shared" si="1573"/>
        <v>90.353384950428023</v>
      </c>
      <c r="AHZ231" s="9">
        <f t="shared" si="1113"/>
        <v>90.452518172463854</v>
      </c>
      <c r="AIA231" s="9">
        <f t="shared" si="1114"/>
        <v>90.238025866756388</v>
      </c>
      <c r="AIB231" s="115">
        <f t="shared" si="1574"/>
        <v>90.345272019610121</v>
      </c>
      <c r="AIC231" s="15">
        <f t="shared" si="1575"/>
        <v>1.3248037171522058E-5</v>
      </c>
      <c r="AID231" s="11"/>
      <c r="AIE231" s="11">
        <f t="shared" si="1770"/>
        <v>1.9890972048565169E-5</v>
      </c>
      <c r="AIF231" s="10">
        <f t="shared" si="1576"/>
        <v>90.399033840818504</v>
      </c>
      <c r="AIG231" s="9">
        <f t="shared" si="1115"/>
        <v>90.452511790265973</v>
      </c>
      <c r="AIH231" s="9">
        <f t="shared" si="1116"/>
        <v>90.330090053880127</v>
      </c>
      <c r="AII231" s="115">
        <f t="shared" si="1577"/>
        <v>90.391300922073043</v>
      </c>
      <c r="AIJ231" s="15">
        <f t="shared" si="1578"/>
        <v>7.56133283612556E-6</v>
      </c>
      <c r="AIK231" s="11"/>
      <c r="AIL231" s="11">
        <f t="shared" si="1771"/>
        <v>1.420333774870942E-5</v>
      </c>
      <c r="AIM231" s="10">
        <f t="shared" si="1579"/>
        <v>90.445062266475844</v>
      </c>
      <c r="AIN231" s="9">
        <f t="shared" si="1117"/>
        <v>90.452509711220927</v>
      </c>
      <c r="AIO231" s="9">
        <f t="shared" si="1118"/>
        <v>90.422898837573214</v>
      </c>
      <c r="AIP231" s="115">
        <f t="shared" si="1580"/>
        <v>90.437704274397078</v>
      </c>
      <c r="AIQ231" s="15">
        <f t="shared" si="1581"/>
        <v>1.8289045542778746E-6</v>
      </c>
      <c r="AIR231" s="11"/>
      <c r="AIS231" s="11">
        <f t="shared" si="1772"/>
        <v>8.4702928314749889E-6</v>
      </c>
      <c r="AIT231" s="10">
        <f t="shared" si="1582"/>
        <v>90.491465353852547</v>
      </c>
      <c r="AIU231" s="9">
        <f t="shared" si="1119"/>
        <v>90.45250958958853</v>
      </c>
      <c r="AIV231" s="9">
        <f t="shared" si="1120"/>
        <v>90.51644471675867</v>
      </c>
      <c r="AIW231" s="115">
        <f t="shared" si="1583"/>
        <v>90.4844771531736</v>
      </c>
      <c r="AIX231" s="15">
        <f t="shared" si="1584"/>
        <v>-3.9489292565636359E-6</v>
      </c>
      <c r="AIY231" s="11"/>
      <c r="AIZ231" s="11">
        <f t="shared" si="1773"/>
        <v>2.6921605311367644E-6</v>
      </c>
      <c r="AJA231" s="10">
        <f t="shared" si="1585"/>
        <v>90.538238161668431</v>
      </c>
      <c r="AJB231" s="9">
        <f t="shared" si="1121"/>
        <v>90.452510156644465</v>
      </c>
      <c r="AJC231" s="9">
        <f t="shared" si="1122"/>
        <v>90.610719400970538</v>
      </c>
      <c r="AJD231" s="115">
        <f t="shared" si="1586"/>
        <v>90.531614778807494</v>
      </c>
      <c r="AJE231" s="15">
        <f t="shared" si="1587"/>
        <v>-9.771734901151227E-6</v>
      </c>
      <c r="AJF231" s="11"/>
      <c r="AJG231" s="11">
        <f t="shared" si="1774"/>
        <v>-3.1307347080698439E-6</v>
      </c>
      <c r="AJH231" s="10">
        <f t="shared" si="1588"/>
        <v>90.585375681983408</v>
      </c>
      <c r="AJI231" s="9">
        <f t="shared" si="1123"/>
        <v>90.452513628890912</v>
      </c>
      <c r="AJJ231" s="9">
        <f t="shared" si="1124"/>
        <v>90.705711074198618</v>
      </c>
      <c r="AJK231" s="115">
        <f t="shared" si="1589"/>
        <v>90.579112351544765</v>
      </c>
      <c r="AJL231" s="15">
        <f t="shared" si="1590"/>
        <v>-1.5638645666599042E-5</v>
      </c>
      <c r="AJM231" s="11"/>
      <c r="AJN231" s="11">
        <f t="shared" si="1775"/>
        <v>-8.9979977513759201E-6</v>
      </c>
      <c r="AJO231" s="10">
        <f t="shared" si="1591"/>
        <v>90.632872990669114</v>
      </c>
      <c r="AJP231" s="9">
        <f t="shared" si="1125"/>
        <v>90.452522522242646</v>
      </c>
      <c r="AJQ231" s="9">
        <f t="shared" si="1126"/>
        <v>90.801407393905407</v>
      </c>
      <c r="AJR231" s="115">
        <f t="shared" si="1592"/>
        <v>90.626964958074026</v>
      </c>
      <c r="AJS231" s="15">
        <f t="shared" si="1593"/>
        <v>-2.1548743826147775E-5</v>
      </c>
      <c r="AJT231" s="11"/>
      <c r="AJU231" s="11">
        <f t="shared" si="1776"/>
        <v>-1.4908780736829413E-5</v>
      </c>
      <c r="AJV231" s="10">
        <f t="shared" si="1594"/>
        <v>90.680725191825843</v>
      </c>
      <c r="AJW231" s="9">
        <f t="shared" si="1127"/>
        <v>90.452539407633054</v>
      </c>
      <c r="AJX231" s="9">
        <f t="shared" si="1128"/>
        <v>90.897795734355682</v>
      </c>
      <c r="AJY231" s="115">
        <f t="shared" si="1595"/>
        <v>90.675167570994375</v>
      </c>
      <c r="AJZ231" s="15">
        <f t="shared" si="1596"/>
        <v>-2.7501090763236658E-5</v>
      </c>
      <c r="AKA231" s="11"/>
      <c r="AKB231" s="11">
        <f t="shared" si="1777"/>
        <v>-2.0862149674197249E-5</v>
      </c>
      <c r="AKC231" s="10">
        <f t="shared" si="1597"/>
        <v>90.728927275308664</v>
      </c>
      <c r="AKD231" s="9">
        <f t="shared" si="1129"/>
        <v>90.45256690980726</v>
      </c>
      <c r="AKE231" s="9">
        <f t="shared" si="1130"/>
        <v>90.994863187060176</v>
      </c>
      <c r="AKF231" s="115">
        <f t="shared" si="1598"/>
        <v>90.723715048433718</v>
      </c>
      <c r="AKG231" s="15">
        <f t="shared" si="1599"/>
        <v>-3.3494727073441033E-5</v>
      </c>
      <c r="AKH231" s="11"/>
      <c r="AKI231" s="11">
        <f t="shared" si="1778"/>
        <v>-2.6857149652441773E-5</v>
      </c>
      <c r="AKJ231" s="10">
        <f t="shared" si="1600"/>
        <v>90.777474116320803</v>
      </c>
      <c r="AKK231" s="9">
        <f t="shared" si="1131"/>
        <v>90.452607706041476</v>
      </c>
      <c r="AKL231" s="9">
        <f t="shared" si="1132"/>
        <v>91.09259656158477</v>
      </c>
      <c r="AKM231" s="115">
        <f t="shared" si="1601"/>
        <v>90.772602133813123</v>
      </c>
      <c r="AKN231" s="15">
        <f t="shared" si="1602"/>
        <v>-3.952867269355985E-5</v>
      </c>
      <c r="AKO231" s="11"/>
      <c r="AKP231" s="11">
        <f t="shared" si="1779"/>
        <v>-3.2892804962751894E-5</v>
      </c>
      <c r="AKQ231" s="10">
        <f t="shared" si="1603"/>
        <v>90.826360475152711</v>
      </c>
      <c r="AKR231" s="9">
        <f t="shared" si="1133"/>
        <v>90.452664524788617</v>
      </c>
      <c r="AKS231" s="9">
        <f t="shared" si="1134"/>
        <v>91.190982390414263</v>
      </c>
      <c r="AKT231" s="115">
        <f t="shared" si="1604"/>
        <v>90.82182345760144</v>
      </c>
      <c r="AKU231" s="15">
        <f t="shared" si="1605"/>
        <v>-4.56019272856691E-5</v>
      </c>
      <c r="AKV231" s="11"/>
      <c r="AKW231" s="11">
        <f t="shared" si="1780"/>
        <v>-3.896811947662099E-5</v>
      </c>
      <c r="AKX231" s="10">
        <f t="shared" si="1606"/>
        <v>90.875580998911616</v>
      </c>
      <c r="AKY231" s="9">
        <f t="shared" si="1135"/>
        <v>90.452740144250981</v>
      </c>
      <c r="AKZ231" s="9">
        <f t="shared" si="1136"/>
        <v>91.290006932089511</v>
      </c>
      <c r="ALA231" s="115">
        <f t="shared" si="1607"/>
        <v>90.871373538170246</v>
      </c>
      <c r="ALB231" s="15">
        <f t="shared" si="1608"/>
        <v>-5.1713470519048119E-5</v>
      </c>
      <c r="ALC231" s="11"/>
      <c r="ALD231" s="11">
        <f t="shared" si="1781"/>
        <v>-4.5082076921866032E-5</v>
      </c>
      <c r="ALE231" s="10">
        <f t="shared" si="1609"/>
        <v>90.925130222351328</v>
      </c>
      <c r="ALF231" s="9">
        <f t="shared" si="1137"/>
        <v>90.452837390880674</v>
      </c>
      <c r="ALG231" s="9">
        <f t="shared" si="1138"/>
        <v>91.389656150876846</v>
      </c>
      <c r="ALH231" s="115">
        <f t="shared" si="1610"/>
        <v>90.921246770878753</v>
      </c>
      <c r="ALI231" s="15">
        <f t="shared" si="1611"/>
        <v>-5.786226090708797E-5</v>
      </c>
      <c r="ALJ231" s="11"/>
      <c r="ALK231" s="11">
        <f t="shared" si="1782"/>
        <v>-5.1233639713370881E-5</v>
      </c>
      <c r="ALL231" s="10">
        <f t="shared" si="1612"/>
        <v>90.975002556929269</v>
      </c>
      <c r="ALM231" s="9">
        <f t="shared" si="1139"/>
        <v>90.452959137802139</v>
      </c>
      <c r="ALN231" s="9">
        <f t="shared" si="1140"/>
        <v>91.489915736968825</v>
      </c>
      <c r="ALO231" s="115">
        <f t="shared" si="1613"/>
        <v>90.971437437385475</v>
      </c>
      <c r="ALP231" s="15">
        <f t="shared" si="1614"/>
        <v>-6.4047237152418598E-5</v>
      </c>
      <c r="ALQ231" s="12"/>
      <c r="ALR231" s="11">
        <f t="shared" si="1783"/>
        <v>-5.7421750292481815E-5</v>
      </c>
      <c r="ALS231" s="10">
        <f t="shared" si="1615"/>
        <v>91.025192300093863</v>
      </c>
      <c r="ALT231" s="9">
        <f t="shared" si="1141"/>
        <v>90.453108303165322</v>
      </c>
      <c r="ALU231" s="9">
        <f t="shared" si="1142"/>
        <v>91.590771110827376</v>
      </c>
      <c r="ALV231" s="115">
        <f t="shared" si="1616"/>
        <v>91.021939706996349</v>
      </c>
      <c r="ALW231" s="15">
        <f t="shared" si="1617"/>
        <v>-7.0267318516872989E-5</v>
      </c>
      <c r="ALX231" s="12"/>
      <c r="ALY231" s="11">
        <f t="shared" si="1784"/>
        <v>-6.3645331491277046E-5</v>
      </c>
      <c r="ALZ231" s="10">
        <f t="shared" si="1618"/>
        <v>91.075693636607411</v>
      </c>
      <c r="AMA231" s="9">
        <f t="shared" si="1143"/>
        <v>90.453287848428175</v>
      </c>
      <c r="AMB231" s="9">
        <f t="shared" si="1144"/>
        <v>91.692207426300769</v>
      </c>
      <c r="AMC231" s="115">
        <f t="shared" si="1619"/>
        <v>91.072747637364472</v>
      </c>
      <c r="AMD231" s="15">
        <f t="shared" si="1620"/>
        <v>-7.6521405120086777E-5</v>
      </c>
      <c r="AME231" s="12"/>
      <c r="AMF231" s="11">
        <f t="shared" si="1785"/>
        <v>-6.9903286825548797E-5</v>
      </c>
      <c r="AMG231" s="10">
        <f t="shared" si="1621"/>
        <v>91.126500639220467</v>
      </c>
      <c r="AMH231" s="9">
        <f t="shared" si="1145"/>
        <v>90.453500776568987</v>
      </c>
      <c r="AMI231" s="9">
        <f t="shared" si="1146"/>
        <v>91.794209574127009</v>
      </c>
      <c r="AMJ231" s="115">
        <f t="shared" si="1622"/>
        <v>91.123855175347998</v>
      </c>
      <c r="AMK231" s="15">
        <f t="shared" si="1623"/>
        <v>-8.2808378266302759E-5</v>
      </c>
      <c r="AML231" s="12"/>
      <c r="AMM231" s="11">
        <f t="shared" si="1786"/>
        <v>-7.6194500816086975E-5</v>
      </c>
      <c r="AMN231" s="10">
        <f t="shared" si="1624"/>
        <v>91.177607269504477</v>
      </c>
      <c r="AMO231" s="9">
        <f t="shared" si="1147"/>
        <v>90.453750130229849</v>
      </c>
      <c r="AMP231" s="9">
        <f t="shared" si="1148"/>
        <v>91.896762185818559</v>
      </c>
      <c r="AMQ231" s="115">
        <f t="shared" si="1625"/>
        <v>91.175256158024212</v>
      </c>
      <c r="AMR231" s="15">
        <f t="shared" si="1626"/>
        <v>-8.9127100798974801E-5</v>
      </c>
      <c r="AMS231" s="12"/>
      <c r="AMT231" s="11">
        <f t="shared" si="1787"/>
        <v>-8.2517839337920126E-5</v>
      </c>
      <c r="AMU231" s="10">
        <f t="shared" si="1627"/>
        <v>91.229007378840876</v>
      </c>
      <c r="AMV231" s="9">
        <f t="shared" si="1149"/>
        <v>90.454038989792323</v>
      </c>
      <c r="AMW231" s="9">
        <f t="shared" si="1150"/>
        <v>91.999849637928833</v>
      </c>
      <c r="AMX231" s="115">
        <f t="shared" si="1628"/>
        <v>91.226944313860571</v>
      </c>
      <c r="AMY231" s="15">
        <f t="shared" si="1629"/>
        <v>-9.5476417483137855E-5</v>
      </c>
      <c r="AMZ231" s="12"/>
      <c r="ANA231" s="11">
        <f t="shared" si="1788"/>
        <v>-8.8872149997438378E-5</v>
      </c>
      <c r="ANB231" s="10">
        <f t="shared" si="1630"/>
        <v>91.280694709567442</v>
      </c>
      <c r="ANC231" s="9">
        <f t="shared" si="1151"/>
        <v>90.454370471386966</v>
      </c>
      <c r="AND231" s="9">
        <f t="shared" si="1152"/>
        <v>92.103456056697127</v>
      </c>
      <c r="ANE231" s="115">
        <f t="shared" si="1631"/>
        <v>91.278913264042046</v>
      </c>
      <c r="ANF231" s="15">
        <f t="shared" si="1632"/>
        <v>-1.0185515541525428E-4</v>
      </c>
      <c r="ANG231" s="12"/>
      <c r="ANH231" s="11">
        <f t="shared" si="1789"/>
        <v>-9.5256262537141953E-5</v>
      </c>
      <c r="ANI231" s="10">
        <f t="shared" si="1633"/>
        <v>91.332662896281064</v>
      </c>
      <c r="ANJ231" s="9">
        <f t="shared" si="1153"/>
        <v>90.454747724838043</v>
      </c>
      <c r="ANK231" s="9">
        <f t="shared" si="1154"/>
        <v>92.207565321468678</v>
      </c>
      <c r="ANL231" s="115">
        <f t="shared" si="1634"/>
        <v>91.331156523153368</v>
      </c>
      <c r="ANM231" s="15">
        <f t="shared" si="1635"/>
        <v>-1.082621243613797E-4</v>
      </c>
      <c r="ANN231" s="12"/>
      <c r="ANO231" s="11">
        <f t="shared" si="1790"/>
        <v>-1.0166898916884609E-4</v>
      </c>
      <c r="ANP231" s="10">
        <f t="shared" si="1636"/>
        <v>91.384905466495724</v>
      </c>
      <c r="ANQ231" s="9">
        <f t="shared" si="1155"/>
        <v>90.455173931544607</v>
      </c>
      <c r="ANR231" s="9">
        <f t="shared" si="1156"/>
        <v>92.312161052316284</v>
      </c>
      <c r="ANS231" s="115">
        <f t="shared" si="1637"/>
        <v>91.383667491930453</v>
      </c>
      <c r="ANT231" s="15">
        <f t="shared" si="1638"/>
        <v>-1.1469611612350124E-4</v>
      </c>
      <c r="ANU231" s="12"/>
      <c r="ANV231" s="11">
        <f t="shared" si="1791"/>
        <v>-1.0810912393471776E-4</v>
      </c>
      <c r="ANW231" s="10">
        <f t="shared" si="1639"/>
        <v>91.437415833365819</v>
      </c>
      <c r="ANX231" s="9">
        <f t="shared" si="1157"/>
        <v>90.455652302291099</v>
      </c>
      <c r="ANY231" s="9">
        <f t="shared" si="1158"/>
        <v>92.417226638060711</v>
      </c>
      <c r="ANZ231" s="115">
        <f t="shared" si="1640"/>
        <v>91.436439470175912</v>
      </c>
      <c r="AOA231" s="15">
        <f t="shared" si="1641"/>
        <v>-1.2115590640543477E-4</v>
      </c>
      <c r="AOB231" s="12"/>
      <c r="AOC231" s="11">
        <f t="shared" si="1792"/>
        <v>-1.145754445690986E-4</v>
      </c>
      <c r="AOD231" s="10">
        <f t="shared" si="1642"/>
        <v>91.490187308583131</v>
      </c>
      <c r="AOE231" s="9">
        <f t="shared" si="1159"/>
        <v>90.456186075008318</v>
      </c>
      <c r="AOF231" s="9">
        <f t="shared" si="1160"/>
        <v>92.522745240847811</v>
      </c>
      <c r="AOG231" s="115">
        <f t="shared" si="1643"/>
        <v>91.489465657928065</v>
      </c>
      <c r="AOH231" s="15">
        <f t="shared" si="1644"/>
        <v>-1.2764025523381845E-4</v>
      </c>
      <c r="AOI231" s="12"/>
      <c r="AOJ231" s="11">
        <f t="shared" si="1875"/>
        <v>-1.2106671291512903E-4</v>
      </c>
      <c r="AOK231" s="10">
        <f t="shared" si="1876"/>
        <v>91.543213103523016</v>
      </c>
      <c r="AOL231" s="9">
        <f t="shared" si="1161"/>
        <v>90.456778512477058</v>
      </c>
      <c r="AOM231" s="9">
        <f t="shared" si="1162"/>
        <v>92.628699799000913</v>
      </c>
      <c r="AON231" s="115">
        <f t="shared" si="1646"/>
        <v>91.542739155738985</v>
      </c>
      <c r="AOO231" s="15">
        <f t="shared" si="1877"/>
        <v>-1.3414790727612772E-4</v>
      </c>
      <c r="AOP231" s="12"/>
      <c r="AOQ231" s="11">
        <f t="shared" si="1794"/>
        <v>-1.2758167523848872E-4</v>
      </c>
      <c r="AOR231" s="10">
        <f t="shared" si="1648"/>
        <v>91.59648632949947</v>
      </c>
      <c r="AOS231" s="9">
        <f t="shared" si="1163"/>
        <v>90.457432899975402</v>
      </c>
      <c r="AOT231" s="9">
        <f t="shared" si="1164"/>
        <v>92.735073033886167</v>
      </c>
      <c r="AOU231" s="115">
        <f t="shared" si="1649"/>
        <v>91.596252966930791</v>
      </c>
      <c r="AOV231" s="15">
        <f t="shared" si="1650"/>
        <v>-1.4067759241002058E-4</v>
      </c>
      <c r="AOW231" s="12"/>
      <c r="AOX231" s="11">
        <f t="shared" si="1878"/>
        <v>-1.3411906279280268E-4</v>
      </c>
      <c r="AOY231" s="10">
        <f t="shared" si="1879"/>
        <v>91.649999999999991</v>
      </c>
      <c r="AOZ231" s="9">
        <f t="shared" si="1165"/>
        <v>90.458152542873691</v>
      </c>
      <c r="APA231" s="9"/>
      <c r="APB231" s="97">
        <f t="shared" si="1652"/>
        <v>91.649999999999991</v>
      </c>
      <c r="APC231" s="15">
        <f t="shared" si="1880"/>
        <v>-1.4722802631743674E-4</v>
      </c>
      <c r="APD231" s="11"/>
      <c r="APE231" s="11"/>
    </row>
    <row r="232" spans="1:1097" x14ac:dyDescent="0.2">
      <c r="A232" s="183"/>
      <c r="B232" s="183"/>
      <c r="C232" s="1">
        <f t="shared" si="1654"/>
        <v>180</v>
      </c>
      <c r="D232" s="1">
        <f t="shared" si="1655"/>
        <v>6024.5844021139956</v>
      </c>
      <c r="E232" s="1">
        <f t="shared" si="1656"/>
        <v>-16317921.817764627</v>
      </c>
      <c r="F232" s="2">
        <f t="shared" si="1657"/>
        <v>113.16</v>
      </c>
      <c r="G232" s="8">
        <f t="shared" si="1658"/>
        <v>1.9810000000000001E-3</v>
      </c>
      <c r="H232" s="6">
        <f t="shared" si="1659"/>
        <v>0.14400020254000001</v>
      </c>
      <c r="I232" s="2">
        <f t="shared" si="1660"/>
        <v>3500</v>
      </c>
      <c r="J232" s="3">
        <f t="shared" si="1818"/>
        <v>58.333333333333336</v>
      </c>
      <c r="K232" s="3">
        <f t="shared" si="1819"/>
        <v>366.52</v>
      </c>
      <c r="L232" s="1">
        <f t="shared" si="1661"/>
        <v>0.82</v>
      </c>
      <c r="M232" s="1">
        <f t="shared" si="1662"/>
        <v>0.66</v>
      </c>
      <c r="N232" s="1">
        <f t="shared" si="1820"/>
        <v>0.54120000000000001</v>
      </c>
      <c r="O232" s="3">
        <f t="shared" si="1167"/>
        <v>7.5227878787878781</v>
      </c>
      <c r="P232" s="40">
        <f t="shared" si="1821"/>
        <v>570.9796</v>
      </c>
      <c r="Q232" s="1">
        <f t="shared" si="1663"/>
        <v>21.51</v>
      </c>
      <c r="R232" s="1">
        <f t="shared" si="1664"/>
        <v>151</v>
      </c>
      <c r="S232" s="2">
        <f t="shared" si="1665"/>
        <v>12587.54</v>
      </c>
      <c r="T232" s="1">
        <f t="shared" si="1881"/>
        <v>83.916933333333333</v>
      </c>
      <c r="U232" s="7">
        <f t="shared" si="1666"/>
        <v>9.1849501318337995E-2</v>
      </c>
      <c r="V232" s="7">
        <f t="shared" si="1822"/>
        <v>6.6258942829124593E-3</v>
      </c>
      <c r="W232" s="159">
        <f t="shared" si="1667"/>
        <v>3.4283282369456214E-2</v>
      </c>
      <c r="X232" s="40">
        <f t="shared" si="1823"/>
        <v>8095.2484858865882</v>
      </c>
      <c r="Y232" s="1">
        <f t="shared" si="1668"/>
        <v>0</v>
      </c>
      <c r="Z232" s="1">
        <f t="shared" si="1669"/>
        <v>113.16</v>
      </c>
      <c r="AA232" s="1">
        <f t="shared" si="1670"/>
        <v>91.649999999999991</v>
      </c>
      <c r="AB232" s="6">
        <f t="shared" si="1882"/>
        <v>0.2895550479995273</v>
      </c>
      <c r="AC232" s="1">
        <f t="shared" si="1671"/>
        <v>526.19133708825245</v>
      </c>
      <c r="AD232" s="40">
        <f t="shared" si="1824"/>
        <v>36363.626619283568</v>
      </c>
      <c r="AE232" s="1">
        <f t="shared" si="1825"/>
        <v>0.15947988387208822</v>
      </c>
      <c r="AF232" s="2">
        <f t="shared" si="1801"/>
        <v>47</v>
      </c>
      <c r="AG232" s="10">
        <f t="shared" si="1826"/>
        <v>7.4955545419881462</v>
      </c>
      <c r="AH232" s="12">
        <f t="shared" si="1827"/>
        <v>0.31542003496130122</v>
      </c>
      <c r="AI232" s="43">
        <f t="shared" si="1828"/>
        <v>-1.7843191443792892E-5</v>
      </c>
      <c r="AJ232" s="93">
        <f t="shared" si="1883"/>
        <v>4.4968299356707838E-6</v>
      </c>
      <c r="AK232" s="43">
        <f t="shared" si="1829"/>
        <v>0</v>
      </c>
      <c r="AL232" s="43">
        <f t="shared" si="1884"/>
        <v>3.7964233021390491E-4</v>
      </c>
      <c r="AM232" s="43"/>
      <c r="AN232" s="43">
        <f t="shared" si="1830"/>
        <v>0</v>
      </c>
      <c r="AO232" s="10">
        <f t="shared" si="1831"/>
        <v>91.424300206609985</v>
      </c>
      <c r="AP232" s="9"/>
      <c r="AQ232" s="9">
        <f t="shared" si="1832"/>
        <v>91.287083039957324</v>
      </c>
      <c r="AR232" s="104">
        <f t="shared" si="1171"/>
        <v>91.287083039957324</v>
      </c>
      <c r="AS232" s="15">
        <f t="shared" si="1833"/>
        <v>0</v>
      </c>
      <c r="AT232" s="49"/>
      <c r="AU232" s="11">
        <f t="shared" si="1834"/>
        <v>8.475328393842021E-6</v>
      </c>
      <c r="AV232" s="10">
        <f t="shared" si="1835"/>
        <v>91.355690317262344</v>
      </c>
      <c r="AW232" s="9">
        <f t="shared" si="1836"/>
        <v>91.287083039957324</v>
      </c>
      <c r="AX232" s="9">
        <f t="shared" si="1837"/>
        <v>91.150055539824805</v>
      </c>
      <c r="AY232" s="97">
        <f t="shared" si="1175"/>
        <v>91.218569289891064</v>
      </c>
      <c r="AZ232" s="15">
        <f t="shared" si="1176"/>
        <v>8.4634523802088766E-6</v>
      </c>
      <c r="BA232" s="49"/>
      <c r="BB232" s="11">
        <f t="shared" si="1838"/>
        <v>1.6939102558264485E-5</v>
      </c>
      <c r="BC232" s="10">
        <f t="shared" si="1839"/>
        <v>91.287171350230295</v>
      </c>
      <c r="BD232" s="9">
        <f t="shared" si="1840"/>
        <v>91.287080435229797</v>
      </c>
      <c r="BE232" s="9">
        <f t="shared" si="1841"/>
        <v>91.013216619247856</v>
      </c>
      <c r="BF232" s="97">
        <f t="shared" si="1179"/>
        <v>91.150148527238827</v>
      </c>
      <c r="BG232" s="15">
        <f t="shared" si="1842"/>
        <v>1.691509633455969E-5</v>
      </c>
      <c r="BH232" s="49"/>
      <c r="BI232" s="11">
        <f t="shared" si="1843"/>
        <v>2.5391066497975984E-5</v>
      </c>
      <c r="BJ232" s="10">
        <f t="shared" si="1844"/>
        <v>91.218740168012999</v>
      </c>
      <c r="BK232" s="9">
        <f t="shared" si="1845"/>
        <v>91.287070030851353</v>
      </c>
      <c r="BL232" s="9">
        <f t="shared" si="1846"/>
        <v>90.876565169071881</v>
      </c>
      <c r="BM232" s="97">
        <f t="shared" si="1184"/>
        <v>91.081817599961624</v>
      </c>
      <c r="BN232" s="15">
        <f t="shared" si="1847"/>
        <v>2.5354679507067636E-5</v>
      </c>
      <c r="BO232" s="49"/>
      <c r="BP232" s="11">
        <f t="shared" si="1848"/>
        <v>3.3830966898663558E-5</v>
      </c>
      <c r="BQ232" s="10">
        <f t="shared" si="1849"/>
        <v>91.150393633215657</v>
      </c>
      <c r="BR232" s="9">
        <f t="shared" si="1850"/>
        <v>91.287046654138607</v>
      </c>
      <c r="BS232" s="9">
        <f t="shared" si="1851"/>
        <v>90.740100058327144</v>
      </c>
      <c r="BT232" s="97">
        <f t="shared" si="1189"/>
        <v>91.013573356232882</v>
      </c>
      <c r="BU232" s="15">
        <f t="shared" si="1852"/>
        <v>3.3781952262799932E-5</v>
      </c>
      <c r="BV232" s="12"/>
      <c r="BW232" s="11">
        <f t="shared" si="1853"/>
        <v>4.2258553141110085E-5</v>
      </c>
      <c r="BX232" s="10">
        <f t="shared" si="1854"/>
        <v>91.082128609028103</v>
      </c>
      <c r="BY232" s="9">
        <f t="shared" si="1855"/>
        <v>91.287005155229778</v>
      </c>
      <c r="BZ232" s="9">
        <f t="shared" si="1856"/>
        <v>90.603820134607503</v>
      </c>
      <c r="CA232" s="97">
        <f t="shared" si="1194"/>
        <v>90.945412644918633</v>
      </c>
      <c r="CB232" s="15">
        <f t="shared" si="1857"/>
        <v>4.219666770040274E-5</v>
      </c>
      <c r="CC232" s="12"/>
      <c r="CD232" s="11">
        <f t="shared" si="1858"/>
        <v>5.0673577314412883E-5</v>
      </c>
      <c r="CE232" s="10">
        <f t="shared" si="1859"/>
        <v>91.013941959700105</v>
      </c>
      <c r="CF232" s="9">
        <f t="shared" si="1860"/>
        <v>91.286940407655678</v>
      </c>
      <c r="CG232" s="9">
        <f t="shared" si="1861"/>
        <v>90.467724224452851</v>
      </c>
      <c r="CH232" s="97">
        <f t="shared" si="1199"/>
        <v>90.877332316054265</v>
      </c>
      <c r="CI232" s="15">
        <f t="shared" si="1862"/>
        <v>5.0598581663741606E-5</v>
      </c>
      <c r="CJ232" s="12"/>
      <c r="CK232" s="11">
        <f t="shared" si="1863"/>
        <v>5.9075794228342076E-5</v>
      </c>
      <c r="CL232" s="10">
        <f t="shared" si="1864"/>
        <v>90.945830551013174</v>
      </c>
      <c r="CM232" s="9">
        <f t="shared" si="1865"/>
        <v>91.286847308900036</v>
      </c>
      <c r="CN232" s="9">
        <f t="shared" si="1866"/>
        <v>90.331811133736139</v>
      </c>
      <c r="CO232" s="97">
        <f t="shared" si="1204"/>
        <v>90.80932922131808</v>
      </c>
      <c r="CP232" s="15">
        <f t="shared" si="1867"/>
        <v>5.8987452752620255E-5</v>
      </c>
      <c r="CQ232" s="12"/>
      <c r="CR232" s="11">
        <f t="shared" si="1868"/>
        <v>6.7464961424754631E-5</v>
      </c>
      <c r="CS232" s="10">
        <f t="shared" si="1869"/>
        <v>90.877791250749354</v>
      </c>
      <c r="CT232" s="9">
        <f t="shared" si="1870"/>
        <v>91.286720780949139</v>
      </c>
      <c r="CU232" s="9">
        <f t="shared" si="882"/>
        <v>90.196079648051281</v>
      </c>
      <c r="CV232" s="97">
        <f t="shared" si="1208"/>
        <v>90.741400214500203</v>
      </c>
      <c r="CW232" s="15">
        <f t="shared" si="1871"/>
        <v>6.736304233275339E-5</v>
      </c>
      <c r="CX232" s="12"/>
      <c r="CY232" s="11">
        <f t="shared" si="1210"/>
        <v>7.5840839188295574E-5</v>
      </c>
      <c r="CZ232" s="10">
        <f t="shared" si="1211"/>
        <v>90.809820929155151</v>
      </c>
      <c r="DA232" s="9">
        <f t="shared" si="883"/>
        <v>91.286555770830731</v>
      </c>
      <c r="DB232" s="9">
        <f t="shared" si="884"/>
        <v>90.060528533107231</v>
      </c>
      <c r="DC232" s="97">
        <f t="shared" si="1212"/>
        <v>90.673542151968974</v>
      </c>
      <c r="DD232" s="15">
        <f t="shared" si="1213"/>
        <v>7.5725114544722961E-5</v>
      </c>
      <c r="DE232" s="12"/>
      <c r="DF232" s="11">
        <f t="shared" si="1214"/>
        <v>8.4203190556075822E-5</v>
      </c>
      <c r="DG232" s="10">
        <f t="shared" si="1215"/>
        <v>90.741916459403129</v>
      </c>
      <c r="DH232" s="9">
        <f t="shared" si="885"/>
        <v>91.286347251142146</v>
      </c>
      <c r="DI232" s="9">
        <f t="shared" si="886"/>
        <v>89.925156535122639</v>
      </c>
      <c r="DJ232" s="97">
        <f t="shared" si="1216"/>
        <v>90.605751893132393</v>
      </c>
      <c r="DK232" s="15">
        <f t="shared" si="1217"/>
        <v>8.4073436312216574E-5</v>
      </c>
      <c r="DL232" s="12"/>
      <c r="DM232" s="11">
        <f t="shared" si="1218"/>
        <v>9.2551781326639078E-5</v>
      </c>
      <c r="DN232" s="10">
        <f t="shared" si="1219"/>
        <v>90.674074718048445</v>
      </c>
      <c r="DO232" s="9">
        <f t="shared" si="887"/>
        <v>91.28609022056763</v>
      </c>
      <c r="DP232" s="9">
        <f t="shared" si="888"/>
        <v>89.789962381224186</v>
      </c>
      <c r="DQ232" s="97">
        <f t="shared" si="1220"/>
        <v>90.538026300895908</v>
      </c>
      <c r="DR232" s="15">
        <f t="shared" si="1221"/>
        <v>9.240777734938107E-5</v>
      </c>
      <c r="DS232" s="12"/>
      <c r="DT232" s="11">
        <f t="shared" si="1222"/>
        <v>1.0088638006804395E-4</v>
      </c>
      <c r="DU232" s="10">
        <f t="shared" si="1223"/>
        <v>90.606292585481839</v>
      </c>
      <c r="DV232" s="9">
        <f t="shared" si="889"/>
        <v>91.285779704384851</v>
      </c>
      <c r="DW232" s="9">
        <f t="shared" si="890"/>
        <v>89.654944779848094</v>
      </c>
      <c r="DX232" s="97">
        <f t="shared" si="1224"/>
        <v>90.470362242116465</v>
      </c>
      <c r="DY232" s="15">
        <f t="shared" si="1225"/>
        <v>1.0072791016730368E-4</v>
      </c>
      <c r="DZ232" s="12"/>
      <c r="EA232" s="11">
        <f t="shared" si="1226"/>
        <v>1.0920675812508589E-4</v>
      </c>
      <c r="EB232" s="10">
        <f t="shared" si="1227"/>
        <v>90.538566946378808</v>
      </c>
      <c r="EC232" s="9">
        <f t="shared" si="891"/>
        <v>91.285410754960566</v>
      </c>
      <c r="ED232" s="9">
        <f t="shared" si="892"/>
        <v>89.52010242114261</v>
      </c>
      <c r="EE232" s="97">
        <f t="shared" si="1228"/>
        <v>90.402756588051588</v>
      </c>
      <c r="EF232" s="15">
        <f t="shared" si="1229"/>
        <v>1.0903361007976642E-4</v>
      </c>
      <c r="EG232" s="12"/>
      <c r="EH232" s="11">
        <f t="shared" si="1230"/>
        <v>1.1751268962579586E-4</v>
      </c>
      <c r="EI232" s="10">
        <f t="shared" si="1231"/>
        <v>90.470894690143837</v>
      </c>
      <c r="EJ232" s="9">
        <f t="shared" si="893"/>
        <v>91.284978452235421</v>
      </c>
      <c r="EK232" s="9">
        <f t="shared" si="894"/>
        <v>89.385433977373737</v>
      </c>
      <c r="EL232" s="97">
        <f t="shared" si="1232"/>
        <v>90.335206214804572</v>
      </c>
      <c r="EM232" s="15">
        <f t="shared" si="1233"/>
        <v>1.1732465520813853E-4</v>
      </c>
      <c r="EN232" s="12"/>
      <c r="EO232" s="11">
        <f t="shared" si="1234"/>
        <v>1.2580395148706136E-4</v>
      </c>
      <c r="EP232" s="10">
        <f t="shared" si="1235"/>
        <v>90.40327271135088</v>
      </c>
      <c r="EQ232" s="9">
        <f t="shared" si="895"/>
        <v>91.284477904197928</v>
      </c>
      <c r="ER232" s="9">
        <f t="shared" si="896"/>
        <v>89.250938103332629</v>
      </c>
      <c r="ES232" s="97">
        <f t="shared" si="1236"/>
        <v>90.267708003765279</v>
      </c>
      <c r="ET232" s="15">
        <f t="shared" si="1237"/>
        <v>1.2560082648547548E-4</v>
      </c>
      <c r="EU232" s="12"/>
      <c r="EV232" s="11">
        <f t="shared" si="1238"/>
        <v>1.3408032341948902E-4</v>
      </c>
      <c r="EW232" s="10">
        <f t="shared" si="1239"/>
        <v>90.335697910179221</v>
      </c>
      <c r="EX232" s="9">
        <f t="shared" si="897"/>
        <v>91.283904247347508</v>
      </c>
      <c r="EY232" s="9">
        <f t="shared" si="898"/>
        <v>89.116613436744601</v>
      </c>
      <c r="EZ232" s="97">
        <f t="shared" si="1240"/>
        <v>90.200258842046054</v>
      </c>
      <c r="FA232" s="15">
        <f t="shared" si="1241"/>
        <v>1.3386190765987007E-4</v>
      </c>
      <c r="FB232" s="12"/>
      <c r="FC232" s="11">
        <f t="shared" si="1242"/>
        <v>1.4234158793148777E-4</v>
      </c>
      <c r="FD232" s="10">
        <f t="shared" si="1243"/>
        <v>90.268167192844743</v>
      </c>
      <c r="FE232" s="9">
        <f t="shared" si="899"/>
        <v>91.283252647146753</v>
      </c>
      <c r="FF232" s="9">
        <f t="shared" si="900"/>
        <v>88.982458598680395</v>
      </c>
      <c r="FG232" s="97">
        <f t="shared" si="1244"/>
        <v>90.132855622913581</v>
      </c>
      <c r="FH232" s="15">
        <f t="shared" si="1245"/>
        <v>1.4210768529697342E-4</v>
      </c>
      <c r="FI232" s="12"/>
      <c r="FJ232" s="11">
        <f t="shared" si="1246"/>
        <v>1.5058753033254981E-4</v>
      </c>
      <c r="FK232" s="10">
        <f t="shared" si="1247"/>
        <v>90.200677472026911</v>
      </c>
      <c r="FL232" s="9">
        <f t="shared" si="901"/>
        <v>91.28251829846279</v>
      </c>
      <c r="FM232" s="9">
        <f t="shared" si="902"/>
        <v>88.848472193967822</v>
      </c>
      <c r="FN232" s="97">
        <f t="shared" si="1248"/>
        <v>90.065495246215306</v>
      </c>
      <c r="FO232" s="15">
        <f t="shared" si="1249"/>
        <v>1.5033794878183978E-4</v>
      </c>
      <c r="FP232" s="12"/>
      <c r="FQ232" s="11">
        <f t="shared" si="1250"/>
        <v>1.5881793873583465E-4</v>
      </c>
      <c r="FR232" s="10">
        <f t="shared" si="1251"/>
        <v>90.133225667290532</v>
      </c>
      <c r="FS232" s="9">
        <f t="shared" si="903"/>
        <v>91.281696425997794</v>
      </c>
      <c r="FT232" s="9">
        <f t="shared" si="904"/>
        <v>88.714652811605347</v>
      </c>
      <c r="FU232" s="97">
        <f t="shared" si="1252"/>
        <v>89.998174618801571</v>
      </c>
      <c r="FV232" s="15">
        <f t="shared" si="1253"/>
        <v>1.5855249031996235E-4</v>
      </c>
      <c r="FW232" s="12"/>
      <c r="FX232" s="11">
        <f t="shared" si="1254"/>
        <v>1.6703260405997192E-4</v>
      </c>
      <c r="FY232" s="10">
        <f t="shared" si="1255"/>
        <v>90.065808705503059</v>
      </c>
      <c r="FZ232" s="9">
        <f t="shared" si="905"/>
        <v>91.280782284708692</v>
      </c>
      <c r="GA232" s="9">
        <f t="shared" si="906"/>
        <v>88.580999025176524</v>
      </c>
      <c r="GB232" s="97">
        <f t="shared" si="1256"/>
        <v>89.930890654942601</v>
      </c>
      <c r="GC232" s="15">
        <f t="shared" si="1257"/>
        <v>1.6675110493760855E-4</v>
      </c>
      <c r="GD232" s="12"/>
      <c r="GE232" s="11">
        <f t="shared" si="1258"/>
        <v>1.7523132003012526E-4</v>
      </c>
      <c r="GF232" s="10">
        <f t="shared" si="1259"/>
        <v>89.998423521246991</v>
      </c>
      <c r="GG232" s="9">
        <f t="shared" si="907"/>
        <v>91.279771160216086</v>
      </c>
      <c r="GH232" s="9">
        <f t="shared" si="908"/>
        <v>88.447509393266159</v>
      </c>
      <c r="GI232" s="97">
        <f t="shared" si="1260"/>
        <v>89.863640276741123</v>
      </c>
      <c r="GJ232" s="15">
        <f t="shared" si="1261"/>
        <v>1.7493359048136362E-4</v>
      </c>
      <c r="GK232" s="12"/>
      <c r="GL232" s="11">
        <f t="shared" si="1872"/>
        <v>1.8341388317830995E-4</v>
      </c>
      <c r="GM232" s="10">
        <f t="shared" si="1873"/>
        <v>89.931067057227665</v>
      </c>
      <c r="GN232" s="9">
        <f t="shared" si="909"/>
        <v>91.278658369202333</v>
      </c>
      <c r="GO232" s="9">
        <f t="shared" si="1885"/>
        <v>88.314182459875212</v>
      </c>
      <c r="GP232" s="115">
        <f t="shared" si="1264"/>
        <v>89.796420414538773</v>
      </c>
      <c r="GQ232" s="15">
        <f t="shared" si="1874"/>
        <v>1.8309974761710184E-4</v>
      </c>
      <c r="GR232" s="12"/>
      <c r="GS232" s="11">
        <f t="shared" si="1266"/>
        <v>1.9158009284309105E-4</v>
      </c>
      <c r="GT232" s="10">
        <f t="shared" si="1267"/>
        <v>89.863736264675126</v>
      </c>
      <c r="GU232" s="9">
        <f t="shared" si="911"/>
        <v>91.277439259798925</v>
      </c>
      <c r="GV232" s="9">
        <f t="shared" si="1886"/>
        <v>88.181016754837557</v>
      </c>
      <c r="GW232" s="115">
        <f t="shared" si="1268"/>
        <v>89.729228007318241</v>
      </c>
      <c r="GX232" s="15">
        <f t="shared" si="1269"/>
        <v>1.9124937982816276E-4</v>
      </c>
      <c r="GY232" s="12"/>
      <c r="GZ232" s="11">
        <f t="shared" si="1270"/>
        <v>1.9972975116852484E-4</v>
      </c>
      <c r="HA232" s="10">
        <f t="shared" si="1271"/>
        <v>89.796428103741533</v>
      </c>
      <c r="HB232" s="9">
        <f t="shared" si="913"/>
        <v>91.276109211963174</v>
      </c>
      <c r="HC232" s="9">
        <f t="shared" si="914"/>
        <v>88.048010794237996</v>
      </c>
      <c r="HD232" s="97">
        <f t="shared" si="1272"/>
        <v>89.662060003100578</v>
      </c>
      <c r="HE232" s="15">
        <f t="shared" si="1273"/>
        <v>1.9938229341280388E-4</v>
      </c>
      <c r="HF232" s="12"/>
      <c r="HG232" s="11">
        <f t="shared" si="1274"/>
        <v>2.0786266310234892E-4</v>
      </c>
      <c r="HH232" s="10">
        <f t="shared" si="1275"/>
        <v>89.729139543893865</v>
      </c>
      <c r="HI232" s="9">
        <f t="shared" si="915"/>
        <v>91.274663637844128</v>
      </c>
      <c r="HJ232" s="9">
        <f t="shared" si="916"/>
        <v>87.915163080828052</v>
      </c>
      <c r="HK232" s="97">
        <f t="shared" si="1276"/>
        <v>89.59491335933609</v>
      </c>
      <c r="HL232" s="15">
        <f t="shared" si="1277"/>
        <v>2.0749829748111466E-4</v>
      </c>
      <c r="HM232" s="12"/>
      <c r="HN232" s="11">
        <f t="shared" si="1278"/>
        <v>2.1597863639364926E-4</v>
      </c>
      <c r="HO232" s="10">
        <f t="shared" si="1279"/>
        <v>89.661867564300195</v>
      </c>
      <c r="HP232" s="9">
        <f t="shared" si="917"/>
        <v>91.273097982137941</v>
      </c>
      <c r="HQ232" s="9">
        <f t="shared" si="1887"/>
        <v>87.782472104443798</v>
      </c>
      <c r="HR232" s="115">
        <f t="shared" si="1280"/>
        <v>89.527785043290862</v>
      </c>
      <c r="HS232" s="15">
        <f t="shared" si="1281"/>
        <v>2.1559720395116847E-4</v>
      </c>
      <c r="HT232" s="12"/>
      <c r="HU232" s="11">
        <f t="shared" si="1672"/>
        <v>2.2407748158974244E-4</v>
      </c>
      <c r="HV232" s="10">
        <f t="shared" si="1282"/>
        <v>89.594609154211696</v>
      </c>
      <c r="HW232" s="9">
        <f t="shared" si="1888"/>
        <v>91.271407722432642</v>
      </c>
      <c r="HX232" s="9">
        <f t="shared" si="920"/>
        <v>87.649936342422521</v>
      </c>
      <c r="HY232" s="115">
        <f t="shared" si="1283"/>
        <v>89.460672032427581</v>
      </c>
      <c r="HZ232" s="15">
        <f t="shared" si="1284"/>
        <v>2.2367882754456911E-4</v>
      </c>
      <c r="IA232" s="12"/>
      <c r="IB232" s="11">
        <f t="shared" si="1673"/>
        <v>2.321590120324735E-4</v>
      </c>
      <c r="IC232" s="10">
        <f t="shared" si="1285"/>
        <v>89.527361313338787</v>
      </c>
      <c r="ID232" s="9">
        <f t="shared" si="1889"/>
        <v>91.269588369542291</v>
      </c>
      <c r="IE232" s="9">
        <f t="shared" si="922"/>
        <v>87.517554260019168</v>
      </c>
      <c r="IF232" s="115">
        <f t="shared" si="1286"/>
        <v>89.393571314780729</v>
      </c>
      <c r="IG232" s="15">
        <f t="shared" si="1287"/>
        <v>2.3174298578138098E-4</v>
      </c>
      <c r="IH232" s="12"/>
      <c r="II232" s="11">
        <f t="shared" si="1674"/>
        <v>2.4022304385387102E-4</v>
      </c>
      <c r="IJ232" s="10">
        <f t="shared" si="1288"/>
        <v>89.460121052221936</v>
      </c>
      <c r="IK232" s="9">
        <f t="shared" si="1890"/>
        <v>91.267635467830743</v>
      </c>
      <c r="IL232" s="9">
        <f t="shared" si="924"/>
        <v>87.385324310822682</v>
      </c>
      <c r="IM232" s="115">
        <f t="shared" si="1289"/>
        <v>89.32647988932672</v>
      </c>
      <c r="IN232" s="15">
        <f t="shared" si="1290"/>
        <v>2.3978949897440104E-4</v>
      </c>
      <c r="IO232" s="12"/>
      <c r="IP232" s="11">
        <f t="shared" si="1675"/>
        <v>2.4826939597116354E-4</v>
      </c>
      <c r="IQ232" s="10">
        <f t="shared" si="1291"/>
        <v>89.392885392597165</v>
      </c>
      <c r="IR232" s="9">
        <f t="shared" si="1891"/>
        <v>91.265544595524915</v>
      </c>
      <c r="IS232" s="9">
        <f t="shared" si="926"/>
        <v>87.25324493717136</v>
      </c>
      <c r="IT232" s="115">
        <f t="shared" si="1292"/>
        <v>89.259394766348137</v>
      </c>
      <c r="IU232" s="15">
        <f t="shared" si="1293"/>
        <v>2.4781819022286195E-4</v>
      </c>
      <c r="IV232" s="12"/>
      <c r="IW232" s="11">
        <f t="shared" si="1676"/>
        <v>2.5629789008119712E-4</v>
      </c>
      <c r="IX232" s="10">
        <f t="shared" si="1294"/>
        <v>89.32565136775591</v>
      </c>
      <c r="IY232" s="9">
        <f t="shared" si="1892"/>
        <v>91.263311365017699</v>
      </c>
      <c r="IZ232" s="9">
        <f t="shared" si="928"/>
        <v>87.121314570567051</v>
      </c>
      <c r="JA232" s="115">
        <f t="shared" si="1295"/>
        <v>89.192312967792375</v>
      </c>
      <c r="JB232" s="15">
        <f t="shared" si="1296"/>
        <v>2.55828885405549E-4</v>
      </c>
      <c r="JC232" s="12"/>
      <c r="JD232" s="11">
        <f t="shared" si="1677"/>
        <v>2.6430835065429308E-4</v>
      </c>
      <c r="JE232" s="10">
        <f t="shared" si="1297"/>
        <v>89.258416022899112</v>
      </c>
      <c r="JF232" s="9">
        <f t="shared" si="1893"/>
        <v>91.260931423160628</v>
      </c>
      <c r="JG232" s="9">
        <f t="shared" si="930"/>
        <v>86.989531632089466</v>
      </c>
      <c r="JH232" s="115">
        <f t="shared" si="1298"/>
        <v>89.125231527625047</v>
      </c>
      <c r="JI232" s="15">
        <f t="shared" si="1299"/>
        <v>2.6382141317329551E-4</v>
      </c>
      <c r="JJ232" s="12"/>
      <c r="JK232" s="11">
        <f t="shared" si="1678"/>
        <v>2.7230060492744901E-4</v>
      </c>
      <c r="JL232" s="10">
        <f t="shared" si="1300"/>
        <v>89.19117641548624</v>
      </c>
      <c r="JM232" s="9">
        <f t="shared" si="1894"/>
        <v>91.258400451546166</v>
      </c>
      <c r="JN232" s="9">
        <f t="shared" si="932"/>
        <v>86.857894532807933</v>
      </c>
      <c r="JO232" s="115">
        <f t="shared" si="1301"/>
        <v>89.058147492177056</v>
      </c>
      <c r="JP232" s="15">
        <f t="shared" si="1302"/>
        <v>2.7179560494098145E-4</v>
      </c>
      <c r="JQ232" s="12"/>
      <c r="JR232" s="11">
        <f t="shared" si="1679"/>
        <v>2.802744828970572E-4</v>
      </c>
      <c r="JS232" s="10">
        <f t="shared" si="1303"/>
        <v>89.123929615577964</v>
      </c>
      <c r="JT232" s="9">
        <f t="shared" si="1895"/>
        <v>91.255714166779995</v>
      </c>
      <c r="JU232" s="9">
        <f t="shared" si="934"/>
        <v>86.72640167419344</v>
      </c>
      <c r="JV232" s="115">
        <f t="shared" si="1304"/>
        <v>88.991057920486725</v>
      </c>
      <c r="JW232" s="15">
        <f t="shared" si="1305"/>
        <v>2.7975129487890532E-4</v>
      </c>
      <c r="JX232" s="12"/>
      <c r="JY232" s="11">
        <f t="shared" si="1680"/>
        <v>2.8822981731098222E-4</v>
      </c>
      <c r="JZ232" s="10">
        <f t="shared" si="1306"/>
        <v>89.056672706173899</v>
      </c>
      <c r="KA232" s="9">
        <f t="shared" si="1896"/>
        <v>91.25286832074309</v>
      </c>
      <c r="KB232" s="9">
        <f t="shared" si="936"/>
        <v>86.59505144852713</v>
      </c>
      <c r="KC232" s="115">
        <f t="shared" si="1307"/>
        <v>88.92395988463511</v>
      </c>
      <c r="KD232" s="15">
        <f t="shared" si="1308"/>
        <v>2.8768831990373661E-4</v>
      </c>
      <c r="KE232" s="12"/>
      <c r="KF232" s="11">
        <f t="shared" si="1681"/>
        <v>2.9616644366021907E-4</v>
      </c>
      <c r="KG232" s="10">
        <f t="shared" si="1309"/>
        <v>88.989402783543554</v>
      </c>
      <c r="KH232" s="9">
        <f t="shared" si="1897"/>
        <v>91.249858700843788</v>
      </c>
      <c r="KI232" s="9">
        <f t="shared" si="938"/>
        <v>86.463842239310168</v>
      </c>
      <c r="KJ232" s="115">
        <f t="shared" si="1310"/>
        <v>88.856850470076978</v>
      </c>
      <c r="KK232" s="15">
        <f t="shared" si="1311"/>
        <v>2.9560651966876946E-4</v>
      </c>
      <c r="KL232" s="12"/>
      <c r="KM232" s="11">
        <f t="shared" si="1682"/>
        <v>3.0408420016984726E-4</v>
      </c>
      <c r="KN232" s="10">
        <f t="shared" si="1312"/>
        <v>88.922116957552987</v>
      </c>
      <c r="KO232" s="9">
        <f t="shared" si="1898"/>
        <v>91.246681130259987</v>
      </c>
      <c r="KP232" s="9">
        <f t="shared" si="940"/>
        <v>86.332772421668679</v>
      </c>
      <c r="KQ232" s="115">
        <f t="shared" si="1313"/>
        <v>88.78972677596434</v>
      </c>
      <c r="KR232" s="15">
        <f t="shared" si="1314"/>
        <v>3.0350573655387456E-4</v>
      </c>
      <c r="KS232" s="12"/>
      <c r="KT232" s="11">
        <f t="shared" si="1683"/>
        <v>3.1198292778966376E-4</v>
      </c>
      <c r="KU232" s="10">
        <f t="shared" si="1315"/>
        <v>88.854812351984066</v>
      </c>
      <c r="KV232" s="9">
        <f t="shared" si="1899"/>
        <v>91.243331468171377</v>
      </c>
      <c r="KW232" s="9">
        <f t="shared" si="942"/>
        <v>86.201840362759398</v>
      </c>
      <c r="KX232" s="115">
        <f t="shared" si="1316"/>
        <v>88.722585915465388</v>
      </c>
      <c r="KY232" s="15">
        <f t="shared" si="1317"/>
        <v>3.1138581565478879E-4</v>
      </c>
      <c r="KZ232" s="12"/>
      <c r="LA232" s="11">
        <f t="shared" si="1684"/>
        <v>3.1986247018416625E-4</v>
      </c>
      <c r="LB232" s="10">
        <f t="shared" si="1318"/>
        <v>88.787486104849137</v>
      </c>
      <c r="LC232" s="9">
        <f t="shared" si="1900"/>
        <v>91.239805609981985</v>
      </c>
      <c r="LD232" s="9">
        <f t="shared" si="944"/>
        <v>86.071044422172022</v>
      </c>
      <c r="LE232" s="115">
        <f t="shared" si="1319"/>
        <v>88.655425016077004</v>
      </c>
      <c r="LF232" s="15">
        <f t="shared" si="1320"/>
        <v>3.1924660477200176E-4</v>
      </c>
      <c r="LG232" s="12"/>
      <c r="LH232" s="11">
        <f t="shared" si="1685"/>
        <v>3.277226737221117E-4</v>
      </c>
      <c r="LI232" s="10">
        <f t="shared" si="1321"/>
        <v>88.720135368699246</v>
      </c>
      <c r="LJ232" s="9">
        <f t="shared" si="1901"/>
        <v>91.236099487532982</v>
      </c>
      <c r="LK232" s="9">
        <f t="shared" si="946"/>
        <v>85.940382952329514</v>
      </c>
      <c r="LL232" s="115">
        <f t="shared" si="1322"/>
        <v>88.588241219931248</v>
      </c>
      <c r="LM232" s="15">
        <f t="shared" si="1323"/>
        <v>3.2708795439918376E-4</v>
      </c>
      <c r="LN232" s="12"/>
      <c r="LO232" s="11">
        <f t="shared" si="1686"/>
        <v>3.3556338746561508E-4</v>
      </c>
      <c r="LP232" s="10">
        <f t="shared" si="1324"/>
        <v>88.652757310926475</v>
      </c>
      <c r="LQ232" s="9">
        <f t="shared" si="1902"/>
        <v>91.232209069305938</v>
      </c>
      <c r="LR232" s="9">
        <f t="shared" si="948"/>
        <v>85.809854298886904</v>
      </c>
      <c r="LS232" s="115">
        <f t="shared" si="1325"/>
        <v>88.521031684096414</v>
      </c>
      <c r="LT232" s="15">
        <f t="shared" si="1326"/>
        <v>3.3490971771110457E-4</v>
      </c>
      <c r="LU232" s="12"/>
      <c r="LV232" s="11">
        <f t="shared" si="1687"/>
        <v>3.433844631587265E-4</v>
      </c>
      <c r="LW232" s="10">
        <f t="shared" si="1327"/>
        <v>88.585349114060776</v>
      </c>
      <c r="LX232" s="9">
        <f t="shared" si="1903"/>
        <v>91.228130360616461</v>
      </c>
      <c r="LY232" s="9">
        <f t="shared" si="950"/>
        <v>85.67945680112706</v>
      </c>
      <c r="LZ232" s="115">
        <f t="shared" si="1328"/>
        <v>88.453793580871761</v>
      </c>
      <c r="MA232" s="15">
        <f t="shared" si="1329"/>
        <v>3.4271175055114526E-4</v>
      </c>
      <c r="MB232" s="12"/>
      <c r="MC232" s="11">
        <f t="shared" si="1688"/>
        <v>3.5118575521561011E-4</v>
      </c>
      <c r="MD232" s="10">
        <f t="shared" si="1330"/>
        <v>88.517907976060542</v>
      </c>
      <c r="ME232" s="9">
        <f t="shared" si="1904"/>
        <v>91.223859403798556</v>
      </c>
      <c r="MF232" s="9">
        <f t="shared" si="952"/>
        <v>85.549188792353263</v>
      </c>
      <c r="MG232" s="115">
        <f t="shared" si="1331"/>
        <v>88.38652409807591</v>
      </c>
      <c r="MH232" s="15">
        <f t="shared" si="1332"/>
        <v>3.5049391141844647E-4</v>
      </c>
      <c r="MI232" s="12"/>
      <c r="MJ232" s="11">
        <f t="shared" si="1689"/>
        <v>3.5896712070832058E-4</v>
      </c>
      <c r="MK232" s="10">
        <f t="shared" si="1333"/>
        <v>88.450431110596924</v>
      </c>
      <c r="ML232" s="9">
        <f t="shared" si="1905"/>
        <v>91.219392278379559</v>
      </c>
      <c r="MM232" s="9">
        <f t="shared" si="954"/>
        <v>85.41904860028167</v>
      </c>
      <c r="MN232" s="115">
        <f t="shared" si="1334"/>
        <v>88.319220439330621</v>
      </c>
      <c r="MO232" s="15">
        <f t="shared" si="1335"/>
        <v>3.5825606145446336E-4</v>
      </c>
      <c r="MP232" s="12"/>
      <c r="MQ232" s="11">
        <f t="shared" si="1690"/>
        <v>3.667284193540114E-4</v>
      </c>
      <c r="MR232" s="10">
        <f t="shared" si="1336"/>
        <v>88.382915747333442</v>
      </c>
      <c r="MS232" s="9">
        <f t="shared" si="1906"/>
        <v>91.214725101245904</v>
      </c>
      <c r="MT232" s="9">
        <f t="shared" si="956"/>
        <v>85.28903454742786</v>
      </c>
      <c r="MU232" s="115">
        <f t="shared" si="1337"/>
        <v>88.251879824336882</v>
      </c>
      <c r="MV232" s="15">
        <f t="shared" si="1338"/>
        <v>3.6599806442933814E-4</v>
      </c>
      <c r="MW232" s="12"/>
      <c r="MX232" s="11">
        <f t="shared" si="1691"/>
        <v>3.74469513501925E-4</v>
      </c>
      <c r="MY232" s="10">
        <f t="shared" si="1339"/>
        <v>88.315359132198068</v>
      </c>
      <c r="MZ232" s="9">
        <f t="shared" si="1907"/>
        <v>91.209854026799718</v>
      </c>
      <c r="NA232" s="9">
        <f t="shared" si="1908"/>
        <v>85.159144951492763</v>
      </c>
      <c r="NB232" s="115">
        <f t="shared" si="1340"/>
        <v>88.184499489146248</v>
      </c>
      <c r="NC232" s="15">
        <f t="shared" si="1341"/>
        <v>3.7371978672772447E-4</v>
      </c>
      <c r="ND232" s="12"/>
      <c r="NE232" s="11">
        <f t="shared" si="1692"/>
        <v>3.8219026811985127E-4</v>
      </c>
      <c r="NF232" s="10">
        <f t="shared" si="1342"/>
        <v>88.247758527650461</v>
      </c>
      <c r="NG232" s="9">
        <f t="shared" si="959"/>
        <v>91.204775247106426</v>
      </c>
      <c r="NH232" s="9">
        <f t="shared" si="1909"/>
        <v>85.029378125745239</v>
      </c>
      <c r="NI232" s="115">
        <f t="shared" si="1343"/>
        <v>88.117076686425833</v>
      </c>
      <c r="NJ232" s="15">
        <f t="shared" si="1344"/>
        <v>3.8142109733428766E-4</v>
      </c>
      <c r="NK232" s="12"/>
      <c r="NL232" s="11">
        <f t="shared" si="1693"/>
        <v>3.8989055078022958E-4</v>
      </c>
      <c r="NM232" s="10">
        <f t="shared" si="1345"/>
        <v>88.180111212943018</v>
      </c>
      <c r="NN232" s="9">
        <f t="shared" si="961"/>
        <v>91.199484992033447</v>
      </c>
      <c r="NO232" s="9">
        <f t="shared" si="1910"/>
        <v>84.899732379400646</v>
      </c>
      <c r="NP232" s="115">
        <f t="shared" si="1346"/>
        <v>88.049608685717047</v>
      </c>
      <c r="NQ232" s="15">
        <f t="shared" si="1347"/>
        <v>3.8910186781887615E-4</v>
      </c>
      <c r="NR232" s="12"/>
      <c r="NS232" s="11">
        <f t="shared" si="1694"/>
        <v>3.9757023164592594E-4</v>
      </c>
      <c r="NT232" s="10">
        <f t="shared" si="1348"/>
        <v>88.112414484375535</v>
      </c>
      <c r="NU232" s="9">
        <f t="shared" si="963"/>
        <v>91.193979529380016</v>
      </c>
      <c r="NV232" s="9">
        <f t="shared" si="1911"/>
        <v>84.770206017996983</v>
      </c>
      <c r="NW232" s="115">
        <f t="shared" si="1349"/>
        <v>87.982092773688493</v>
      </c>
      <c r="NX232" s="15">
        <f t="shared" si="1350"/>
        <v>3.9676197232131768E-4</v>
      </c>
      <c r="NY232" s="12"/>
      <c r="NZ232" s="11">
        <f t="shared" si="1695"/>
        <v>4.0522918345562255E-4</v>
      </c>
      <c r="OA232" s="10">
        <f t="shared" si="1351"/>
        <v>88.044665655544236</v>
      </c>
      <c r="OB232" s="9">
        <f t="shared" si="965"/>
        <v>91.188255164998324</v>
      </c>
      <c r="OC232" s="9">
        <f t="shared" si="1912"/>
        <v>84.640797343768327</v>
      </c>
      <c r="OD232" s="115">
        <f t="shared" si="1352"/>
        <v>87.914526254383333</v>
      </c>
      <c r="OE232" s="15">
        <f t="shared" si="1353"/>
        <v>4.0440128753582716E-4</v>
      </c>
      <c r="OF232" s="12"/>
      <c r="OG232" s="11">
        <f t="shared" si="1696"/>
        <v>4.1286728150881558E-4</v>
      </c>
      <c r="OH232" s="10">
        <f t="shared" si="1354"/>
        <v>87.976862057585137</v>
      </c>
      <c r="OI232" s="9">
        <f t="shared" si="967"/>
        <v>91.182308242906075</v>
      </c>
      <c r="OJ232" s="9">
        <f t="shared" si="1913"/>
        <v>84.511504656013543</v>
      </c>
      <c r="OK232" s="115">
        <f t="shared" si="1355"/>
        <v>87.846906449459809</v>
      </c>
      <c r="OL232" s="15">
        <f t="shared" si="1356"/>
        <v>4.120196926951989E-4</v>
      </c>
      <c r="OM232" s="12"/>
      <c r="ON232" s="11">
        <f t="shared" si="1697"/>
        <v>4.2048440365056902E-4</v>
      </c>
      <c r="OO232" s="10">
        <f t="shared" si="1357"/>
        <v>87.909001039410754</v>
      </c>
      <c r="OP232" s="9">
        <f t="shared" si="969"/>
        <v>91.176135145390504</v>
      </c>
      <c r="OQ232" s="9">
        <f t="shared" si="1914"/>
        <v>84.382326251462587</v>
      </c>
      <c r="OR232" s="115">
        <f t="shared" si="1358"/>
        <v>87.779230698426545</v>
      </c>
      <c r="OS232" s="15">
        <f t="shared" si="1359"/>
        <v>4.1961706955458958E-4</v>
      </c>
      <c r="OT232" s="12"/>
      <c r="OU232" s="11">
        <f t="shared" si="1698"/>
        <v>4.2808043025587353E-4</v>
      </c>
      <c r="OV232" s="10">
        <f t="shared" si="1360"/>
        <v>87.841079967941425</v>
      </c>
      <c r="OW232" s="9">
        <f t="shared" si="971"/>
        <v>91.169732293104033</v>
      </c>
      <c r="OX232" s="9">
        <f t="shared" si="1915"/>
        <v>84.253260424638924</v>
      </c>
      <c r="OY232" s="115">
        <f t="shared" si="1361"/>
        <v>87.711496358871472</v>
      </c>
      <c r="OZ232" s="15">
        <f t="shared" si="1362"/>
        <v>4.2719330237505579E-4</v>
      </c>
      <c r="PA232" s="12"/>
      <c r="PB232" s="11">
        <f t="shared" si="1699"/>
        <v>4.3565524421373508E-4</v>
      </c>
      <c r="PC232" s="10">
        <f t="shared" si="1363"/>
        <v>87.773096228330473</v>
      </c>
      <c r="PD232" s="9">
        <f t="shared" si="973"/>
        <v>91.163096145151627</v>
      </c>
      <c r="PE232" s="9">
        <f t="shared" si="1916"/>
        <v>84.124305468217742</v>
      </c>
      <c r="PF232" s="115">
        <f t="shared" si="1364"/>
        <v>87.643700806684677</v>
      </c>
      <c r="PG232" s="15">
        <f t="shared" si="1365"/>
        <v>4.347482779068155E-4</v>
      </c>
      <c r="PH232" s="12"/>
      <c r="PI232" s="11">
        <f t="shared" si="1700"/>
        <v>4.4320873091097899E-4</v>
      </c>
      <c r="PJ232" s="10">
        <f t="shared" si="1366"/>
        <v>87.705047224183204</v>
      </c>
      <c r="PK232" s="9">
        <f t="shared" si="975"/>
        <v>91.156223199169986</v>
      </c>
      <c r="PL232" s="9">
        <f t="shared" si="1917"/>
        <v>83.995459673382385</v>
      </c>
      <c r="PM232" s="115">
        <f t="shared" si="1367"/>
        <v>87.575841436276193</v>
      </c>
      <c r="PN232" s="15">
        <f t="shared" si="1368"/>
        <v>4.4228188537212906E-4</v>
      </c>
      <c r="PO232" s="12"/>
      <c r="PP232" s="11">
        <f t="shared" si="1701"/>
        <v>4.5074077821567152E-4</v>
      </c>
      <c r="PQ232" s="10">
        <f t="shared" si="1369"/>
        <v>87.636930377770909</v>
      </c>
      <c r="PR232" s="9">
        <f t="shared" si="977"/>
        <v>91.149109991398717</v>
      </c>
      <c r="PS232" s="9">
        <f t="shared" si="1918"/>
        <v>83.866721330174329</v>
      </c>
      <c r="PT232" s="115">
        <f t="shared" si="1370"/>
        <v>87.507915660786523</v>
      </c>
      <c r="PU232" s="15">
        <f t="shared" si="1371"/>
        <v>4.497940164480834E-4</v>
      </c>
      <c r="PV232" s="12"/>
      <c r="PW232" s="11">
        <f t="shared" si="1702"/>
        <v>4.5825127646041138E-4</v>
      </c>
      <c r="PX232" s="10">
        <f t="shared" si="1372"/>
        <v>87.568743130237692</v>
      </c>
      <c r="PY232" s="9">
        <f t="shared" si="979"/>
        <v>91.1417530967435</v>
      </c>
      <c r="PZ232" s="9">
        <f t="shared" si="1919"/>
        <v>83.738088727840662</v>
      </c>
      <c r="QA232" s="115">
        <f t="shared" si="1373"/>
        <v>87.439920912292081</v>
      </c>
      <c r="QB232" s="15">
        <f t="shared" si="1374"/>
        <v>4.5728456524901792E-4</v>
      </c>
      <c r="QC232" s="12"/>
      <c r="QD232" s="11">
        <f t="shared" si="1703"/>
        <v>4.6574011842529477E-4</v>
      </c>
      <c r="QE232" s="10">
        <f t="shared" si="1375"/>
        <v>87.500482941802048</v>
      </c>
      <c r="QF232" s="9">
        <f t="shared" si="981"/>
        <v>91.134149128831496</v>
      </c>
      <c r="QG232" s="9">
        <f t="shared" si="1920"/>
        <v>83.609560155178599</v>
      </c>
      <c r="QH232" s="115">
        <f t="shared" si="1376"/>
        <v>87.371854642005047</v>
      </c>
      <c r="QI232" s="15">
        <f t="shared" si="1377"/>
        <v>4.6475342830868066E-4</v>
      </c>
      <c r="QJ232" s="12"/>
      <c r="QK232" s="11">
        <f t="shared" si="1704"/>
        <v>4.7320719932054868E-4</v>
      </c>
      <c r="QL232" s="10">
        <f t="shared" si="1378"/>
        <v>87.432147291953129</v>
      </c>
      <c r="QM232" s="9">
        <f t="shared" si="983"/>
        <v>91.126294740058967</v>
      </c>
      <c r="QN232" s="9">
        <f t="shared" si="1921"/>
        <v>83.481133900873331</v>
      </c>
      <c r="QO232" s="115">
        <f t="shared" si="1379"/>
        <v>87.303714320466156</v>
      </c>
      <c r="QP232" s="15">
        <f t="shared" si="1380"/>
        <v>4.7220050456229612E-4</v>
      </c>
      <c r="QQ232" s="12"/>
      <c r="QR232" s="11">
        <f t="shared" si="1705"/>
        <v>4.8065241676910803E-4</v>
      </c>
      <c r="QS232" s="10">
        <f t="shared" si="1381"/>
        <v>87.363733679639807</v>
      </c>
      <c r="QT232" s="9">
        <f t="shared" si="985"/>
        <v>91.118186621631381</v>
      </c>
      <c r="QU232" s="9">
        <f t="shared" si="1922"/>
        <v>83.352808253835036</v>
      </c>
      <c r="QV232" s="115">
        <f t="shared" si="1382"/>
        <v>87.235497437733216</v>
      </c>
      <c r="QW232" s="15">
        <f t="shared" si="1383"/>
        <v>4.7962569532823115E-4</v>
      </c>
      <c r="QX232" s="12"/>
      <c r="QY232" s="11">
        <f t="shared" si="1706"/>
        <v>4.88075670788752E-4</v>
      </c>
      <c r="QZ232" s="10">
        <f t="shared" si="1384"/>
        <v>87.295239623455558</v>
      </c>
      <c r="RA232" s="9">
        <f t="shared" si="987"/>
        <v>91.109821503595924</v>
      </c>
      <c r="RB232" s="9">
        <f t="shared" si="1923"/>
        <v>83.224581503528398</v>
      </c>
      <c r="RC232" s="115">
        <f t="shared" si="1385"/>
        <v>87.167201503562154</v>
      </c>
      <c r="RD232" s="15">
        <f t="shared" si="1386"/>
        <v>4.8702890428964715E-4</v>
      </c>
      <c r="RE232" s="12"/>
      <c r="RF232" s="11">
        <f t="shared" si="1707"/>
        <v>4.9547686377423357E-4</v>
      </c>
      <c r="RG232" s="10">
        <f t="shared" si="1387"/>
        <v>87.22666266181588</v>
      </c>
      <c r="RH232" s="9">
        <f t="shared" si="989"/>
        <v>91.10119615486677</v>
      </c>
      <c r="RI232" s="9">
        <f t="shared" si="1924"/>
        <v>83.096451940300824</v>
      </c>
      <c r="RJ232" s="115">
        <f t="shared" si="1388"/>
        <v>87.098824047583804</v>
      </c>
      <c r="RK232" s="15">
        <f t="shared" si="1389"/>
        <v>4.9441003747578325E-4</v>
      </c>
      <c r="RL232" s="12"/>
      <c r="RM232" s="11">
        <f t="shared" si="1708"/>
        <v>5.0285590047902118E-4</v>
      </c>
      <c r="RN232" s="10">
        <f t="shared" si="1390"/>
        <v>87.158000353131428</v>
      </c>
      <c r="RO232" s="9">
        <f t="shared" si="991"/>
        <v>91.092307383242996</v>
      </c>
      <c r="RP232" s="9">
        <f t="shared" si="1925"/>
        <v>82.968417855704317</v>
      </c>
      <c r="RQ232" s="115">
        <f t="shared" si="1391"/>
        <v>87.030362619473664</v>
      </c>
      <c r="RR232" s="15">
        <f t="shared" si="1392"/>
        <v>5.0176900324319944E-4</v>
      </c>
      <c r="RS232" s="12"/>
      <c r="RT232" s="11">
        <f t="shared" si="1709"/>
        <v>5.1021268799698199E-4</v>
      </c>
      <c r="RU232" s="10">
        <f t="shared" si="1393"/>
        <v>87.089250275974337</v>
      </c>
      <c r="RV232" s="9">
        <f t="shared" si="993"/>
        <v>91.083152035419417</v>
      </c>
      <c r="RW232" s="9">
        <f t="shared" si="1926"/>
        <v>82.840477542814497</v>
      </c>
      <c r="RX232" s="115">
        <f t="shared" si="1394"/>
        <v>86.961814789116957</v>
      </c>
      <c r="RY232" s="15">
        <f t="shared" si="1395"/>
        <v>5.0910571225672423E-4</v>
      </c>
      <c r="RZ232" s="12"/>
      <c r="SA232" s="11">
        <f t="shared" si="1710"/>
        <v>5.1754713574377596E-4</v>
      </c>
      <c r="SB232" s="10">
        <f t="shared" si="1396"/>
        <v>87.020410029239613</v>
      </c>
      <c r="SC232" s="9">
        <f t="shared" si="995"/>
        <v>91.073726996990416</v>
      </c>
      <c r="SD232" s="9">
        <f t="shared" si="1927"/>
        <v>82.712629296543511</v>
      </c>
      <c r="SE232" s="115">
        <f t="shared" si="1397"/>
        <v>86.893178146766957</v>
      </c>
      <c r="SF232" s="15">
        <f t="shared" si="1398"/>
        <v>5.1642007747037155E-4</v>
      </c>
      <c r="SG232" s="12"/>
      <c r="SH232" s="11">
        <f t="shared" si="1711"/>
        <v>5.248591554381937E-4</v>
      </c>
      <c r="SI232" s="10">
        <f t="shared" si="1399"/>
        <v>86.951477232299979</v>
      </c>
      <c r="SJ232" s="9">
        <f t="shared" si="997"/>
        <v>91.064029192446796</v>
      </c>
      <c r="SK232" s="9">
        <f t="shared" si="1928"/>
        <v>82.584871413950836</v>
      </c>
      <c r="SL232" s="115">
        <f t="shared" si="1400"/>
        <v>86.824450303198816</v>
      </c>
      <c r="SM232" s="15">
        <f t="shared" si="1401"/>
        <v>5.2371201410794785E-4</v>
      </c>
      <c r="SN232" s="12"/>
      <c r="SO232" s="11">
        <f t="shared" si="1712"/>
        <v>5.3214866108318491E-4</v>
      </c>
      <c r="SP232" s="10">
        <f t="shared" si="1402"/>
        <v>86.882449525156218</v>
      </c>
      <c r="SQ232" s="9">
        <f t="shared" si="999"/>
        <v>91.054055585165926</v>
      </c>
      <c r="SR232" s="9">
        <f t="shared" si="1929"/>
        <v>82.457202194547392</v>
      </c>
      <c r="SS232" s="115">
        <f t="shared" si="1403"/>
        <v>86.755628889856666</v>
      </c>
      <c r="ST232" s="15">
        <f t="shared" si="1404"/>
        <v>5.3098143964366504E-4</v>
      </c>
      <c r="SU232" s="12"/>
      <c r="SV232" s="11">
        <f t="shared" si="1713"/>
        <v>5.39415568946865E-4</v>
      </c>
      <c r="SW232" s="10">
        <f t="shared" si="1405"/>
        <v>86.813324568580839</v>
      </c>
      <c r="SX232" s="9">
        <f t="shared" si="1001"/>
        <v>91.043803177395219</v>
      </c>
      <c r="SY232" s="9">
        <f t="shared" si="1930"/>
        <v>82.329619940596288</v>
      </c>
      <c r="SZ232" s="115">
        <f t="shared" si="1406"/>
        <v>86.686711558995754</v>
      </c>
      <c r="TA232" s="15">
        <f t="shared" si="1407"/>
        <v>5.3822827378254077E-4</v>
      </c>
      <c r="TB232" s="12"/>
      <c r="TC232" s="11">
        <f t="shared" si="1714"/>
        <v>5.4665979754331135E-4</v>
      </c>
      <c r="TD232" s="10">
        <f t="shared" si="1408"/>
        <v>86.744100044256726</v>
      </c>
      <c r="TE232" s="9">
        <f t="shared" si="1003"/>
        <v>91.033269010229006</v>
      </c>
      <c r="TF232" s="9">
        <f t="shared" si="1931"/>
        <v>82.20212295740852</v>
      </c>
      <c r="TG232" s="115">
        <f t="shared" si="1409"/>
        <v>86.617695983818763</v>
      </c>
      <c r="TH232" s="15">
        <f t="shared" si="1410"/>
        <v>5.4545243844070234E-4</v>
      </c>
      <c r="TI232" s="12"/>
      <c r="TJ232" s="11">
        <f t="shared" si="1715"/>
        <v>5.5388126761325197E-4</v>
      </c>
      <c r="TK232" s="10">
        <f t="shared" si="1411"/>
        <v>86.674773654910041</v>
      </c>
      <c r="TL232" s="9">
        <f t="shared" si="1005"/>
        <v>91.022450163579009</v>
      </c>
      <c r="TM232" s="9">
        <f t="shared" si="1932"/>
        <v>82.074709553635245</v>
      </c>
      <c r="TN232" s="115">
        <f t="shared" si="1412"/>
        <v>86.548579858607127</v>
      </c>
      <c r="TO232" s="15">
        <f t="shared" si="1413"/>
        <v>5.5265385772551806E-4</v>
      </c>
      <c r="TP232" s="12"/>
      <c r="TQ232" s="11">
        <f t="shared" si="1716"/>
        <v>5.6107990210456263E-4</v>
      </c>
      <c r="TR232" s="10">
        <f t="shared" si="1414"/>
        <v>86.605343124438207</v>
      </c>
      <c r="TS232" s="9">
        <f t="shared" si="1007"/>
        <v>91.011343756138501</v>
      </c>
      <c r="TT232" s="9">
        <f t="shared" si="1933"/>
        <v>81.947378041552909</v>
      </c>
      <c r="TU232" s="115">
        <f t="shared" si="1415"/>
        <v>86.479360898845698</v>
      </c>
      <c r="TV232" s="15">
        <f t="shared" si="1416"/>
        <v>5.5983245791576988E-4</v>
      </c>
      <c r="TW232" s="12"/>
      <c r="TX232" s="11">
        <f t="shared" si="1717"/>
        <v>5.6825562615280152E-4</v>
      </c>
      <c r="TY232" s="10">
        <f t="shared" si="1417"/>
        <v>86.535806198031167</v>
      </c>
      <c r="TZ232" s="9">
        <f t="shared" si="1009"/>
        <v>90.999946945340284</v>
      </c>
      <c r="UA232" s="9">
        <f t="shared" si="1934"/>
        <v>81.820126737346641</v>
      </c>
      <c r="UB232" s="115">
        <f t="shared" si="1418"/>
        <v>86.410036841343469</v>
      </c>
      <c r="UC232" s="15">
        <f t="shared" si="1419"/>
        <v>5.6698816744154938E-4</v>
      </c>
      <c r="UD232" s="12"/>
      <c r="UE232" s="11">
        <f t="shared" si="1718"/>
        <v>5.754083670614508E-4</v>
      </c>
      <c r="UF232" s="10">
        <f t="shared" si="1420"/>
        <v>86.466160642288742</v>
      </c>
      <c r="UG232" s="9">
        <f t="shared" si="1011"/>
        <v>90.988256927308541</v>
      </c>
      <c r="UH232" s="9">
        <f t="shared" si="1935"/>
        <v>81.692953961386991</v>
      </c>
      <c r="UI232" s="115">
        <f t="shared" si="1421"/>
        <v>86.340605444347773</v>
      </c>
      <c r="UJ232" s="15">
        <f t="shared" si="1422"/>
        <v>5.7412091686420415E-4</v>
      </c>
      <c r="UK232" s="12"/>
      <c r="UL232" s="11">
        <f t="shared" si="1719"/>
        <v>5.8253805428219014E-4</v>
      </c>
      <c r="UM232" s="10">
        <f t="shared" si="1423"/>
        <v>86.396404245331624</v>
      </c>
      <c r="UN232" s="9">
        <f t="shared" si="1013"/>
        <v>90.976270936804752</v>
      </c>
      <c r="UO232" s="9">
        <f t="shared" si="1936"/>
        <v>81.565858038502583</v>
      </c>
      <c r="UP232" s="115">
        <f t="shared" si="1424"/>
        <v>86.271064487653661</v>
      </c>
      <c r="UQ232" s="15">
        <f t="shared" si="1425"/>
        <v>5.8123063885614373E-4</v>
      </c>
      <c r="UR232" s="12"/>
      <c r="US232" s="11">
        <f t="shared" si="1720"/>
        <v>5.8964461939504389E-4</v>
      </c>
      <c r="UT232" s="10">
        <f t="shared" si="1426"/>
        <v>86.326534816907355</v>
      </c>
      <c r="UU232" s="9">
        <f t="shared" si="1015"/>
        <v>90.963986247167767</v>
      </c>
      <c r="UV232" s="9">
        <f t="shared" si="1937"/>
        <v>81.438837298247464</v>
      </c>
      <c r="UW232" s="115">
        <f t="shared" si="1427"/>
        <v>86.201411772707615</v>
      </c>
      <c r="UX232" s="15">
        <f t="shared" si="1428"/>
        <v>5.8831726818062667E-4</v>
      </c>
      <c r="UY232" s="12"/>
      <c r="UZ232" s="11">
        <f t="shared" si="1721"/>
        <v>5.9672799608847301E-4</v>
      </c>
      <c r="VA232" s="10">
        <f t="shared" si="1429"/>
        <v>86.256550188490777</v>
      </c>
      <c r="VB232" s="9">
        <f t="shared" si="1017"/>
        <v>90.951400170248107</v>
      </c>
      <c r="VC232" s="9">
        <f t="shared" si="1938"/>
        <v>81.31189007516528</v>
      </c>
      <c r="VD232" s="115">
        <f t="shared" si="1430"/>
        <v>86.131645122706686</v>
      </c>
      <c r="VE232" s="15">
        <f t="shared" si="1431"/>
        <v>5.9538074167139819E-4</v>
      </c>
      <c r="VF232" s="12"/>
      <c r="VG232" s="11">
        <f t="shared" si="1722"/>
        <v>6.0378812013930829E-4</v>
      </c>
      <c r="VH232" s="10">
        <f t="shared" si="1432"/>
        <v>86.186448213380046</v>
      </c>
      <c r="VI232" s="9">
        <f t="shared" si="1019"/>
        <v>90.938510056336696</v>
      </c>
      <c r="VJ232" s="9">
        <f t="shared" si="1939"/>
        <v>81.1850147090462</v>
      </c>
      <c r="VK232" s="115">
        <f t="shared" si="1433"/>
        <v>86.061762382691455</v>
      </c>
      <c r="VL232" s="15">
        <f t="shared" si="1434"/>
        <v>6.0242099821240281E-4</v>
      </c>
      <c r="VM232" s="12"/>
      <c r="VN232" s="11">
        <f t="shared" si="1723"/>
        <v>6.108249293927696E-4</v>
      </c>
      <c r="VO232" s="10">
        <f t="shared" si="1435"/>
        <v>86.116226766786212</v>
      </c>
      <c r="VP232" s="9">
        <f t="shared" si="1021"/>
        <v>90.925313294088042</v>
      </c>
      <c r="VQ232" s="9">
        <f t="shared" si="1940"/>
        <v>81.058209545181612</v>
      </c>
      <c r="VR232" s="115">
        <f t="shared" si="1436"/>
        <v>85.991761419634827</v>
      </c>
      <c r="VS232" s="15">
        <f t="shared" si="1437"/>
        <v>6.0943797871732593E-4</v>
      </c>
      <c r="VT232" s="12"/>
      <c r="VU232" s="11">
        <f t="shared" si="1724"/>
        <v>6.1783836374226765E-4</v>
      </c>
      <c r="VV232" s="10">
        <f t="shared" si="1438"/>
        <v>86.045883745918985</v>
      </c>
      <c r="VW232" s="9">
        <f t="shared" si="1023"/>
        <v>90.911807310438036</v>
      </c>
      <c r="VX232" s="9">
        <f t="shared" si="1941"/>
        <v>80.931472934611705</v>
      </c>
      <c r="VY232" s="115">
        <f t="shared" si="1439"/>
        <v>85.921640122524877</v>
      </c>
      <c r="VZ232" s="15">
        <f t="shared" si="1440"/>
        <v>6.1643162610920611E-4</v>
      </c>
      <c r="WA232" s="12"/>
      <c r="WB232" s="11">
        <f t="shared" si="1725"/>
        <v>6.2482836510930424E-4</v>
      </c>
      <c r="WC232" s="10">
        <f t="shared" si="1441"/>
        <v>85.975417070066271</v>
      </c>
      <c r="WD232" s="9">
        <f t="shared" si="1025"/>
        <v>90.897989570516501</v>
      </c>
      <c r="WE232" s="9">
        <f t="shared" si="1942"/>
        <v>80.804803234369771</v>
      </c>
      <c r="WF232" s="115">
        <f t="shared" si="1442"/>
        <v>85.851396402443129</v>
      </c>
      <c r="WG232" s="15">
        <f t="shared" si="1443"/>
        <v>6.2340188529996321E-4</v>
      </c>
      <c r="WH232" s="12"/>
      <c r="WI232" s="11">
        <f t="shared" si="1726"/>
        <v>6.3179487742324547E-4</v>
      </c>
      <c r="WJ232" s="10">
        <f t="shared" si="1444"/>
        <v>85.904824680669407</v>
      </c>
      <c r="WK232" s="9">
        <f t="shared" si="1027"/>
        <v>90.883857577554522</v>
      </c>
      <c r="WL232" s="9">
        <f t="shared" si="1943"/>
        <v>80.678198807721401</v>
      </c>
      <c r="WM232" s="115">
        <f t="shared" si="1445"/>
        <v>85.781028192637962</v>
      </c>
      <c r="WN232" s="15">
        <f t="shared" si="1446"/>
        <v>6.3034870316988189E-4</v>
      </c>
      <c r="WO232" s="12"/>
      <c r="WP232" s="11">
        <f t="shared" si="1727"/>
        <v>6.3873784660105912E-4</v>
      </c>
      <c r="WQ232" s="10">
        <f t="shared" si="1447"/>
        <v>85.834104541393359</v>
      </c>
      <c r="WR232" s="9">
        <f t="shared" si="1029"/>
        <v>90.869408872786778</v>
      </c>
      <c r="WS232" s="9">
        <f t="shared" si="1944"/>
        <v>80.551658024397881</v>
      </c>
      <c r="WT232" s="115">
        <f t="shared" si="1448"/>
        <v>85.710533448592329</v>
      </c>
      <c r="WU232" s="15">
        <f t="shared" si="1449"/>
        <v>6.372720285471819E-4</v>
      </c>
      <c r="WV232" s="12"/>
      <c r="WW232" s="11">
        <f t="shared" si="1728"/>
        <v>6.4565722052711729E-4</v>
      </c>
      <c r="WX232" s="10">
        <f t="shared" si="1450"/>
        <v>85.763254638191427</v>
      </c>
      <c r="WY232" s="9">
        <f t="shared" si="1031"/>
        <v>90.854641035348891</v>
      </c>
      <c r="WZ232" s="9">
        <f t="shared" si="1945"/>
        <v>80.425179260825814</v>
      </c>
      <c r="XA232" s="115">
        <f t="shared" si="1451"/>
        <v>85.639910148087353</v>
      </c>
      <c r="XB232" s="15">
        <f t="shared" si="1452"/>
        <v>6.4417181218748266E-4</v>
      </c>
      <c r="XC232" s="12"/>
      <c r="XD232" s="11">
        <f t="shared" si="1729"/>
        <v>6.5255294903288313E-4</v>
      </c>
      <c r="XE232" s="10">
        <f t="shared" si="1453"/>
        <v>85.692272979365697</v>
      </c>
      <c r="XF232" s="9">
        <f t="shared" si="1033"/>
        <v>90.839551682169954</v>
      </c>
      <c r="XG232" s="9">
        <f t="shared" si="1946"/>
        <v>80.298760900351724</v>
      </c>
      <c r="XH232" s="115">
        <f t="shared" si="1454"/>
        <v>85.569156291260839</v>
      </c>
      <c r="XI232" s="15">
        <f t="shared" si="1455"/>
        <v>6.5104800675329778E-4</v>
      </c>
      <c r="XJ232" s="12"/>
      <c r="XK232" s="11">
        <f t="shared" si="1730"/>
        <v>6.5942498387662604E-4</v>
      </c>
      <c r="XL232" s="10">
        <f t="shared" si="1456"/>
        <v>85.621157595622535</v>
      </c>
      <c r="XM232" s="9">
        <f t="shared" si="1035"/>
        <v>90.824138467860323</v>
      </c>
      <c r="XN232" s="9">
        <f t="shared" si="1947"/>
        <v>80.172401333461437</v>
      </c>
      <c r="XO232" s="115">
        <f t="shared" si="1457"/>
        <v>85.498269900660887</v>
      </c>
      <c r="XP232" s="15">
        <f t="shared" si="1458"/>
        <v>6.5790056679355274E-4</v>
      </c>
      <c r="XQ232" s="12"/>
      <c r="XR232" s="11">
        <f t="shared" si="1731"/>
        <v>6.6627327872314092E-4</v>
      </c>
      <c r="XS232" s="10">
        <f t="shared" si="1459"/>
        <v>85.549906540123146</v>
      </c>
      <c r="XT232" s="9">
        <f t="shared" si="1037"/>
        <v>90.808399084594825</v>
      </c>
      <c r="XU232" s="9">
        <f t="shared" si="1948"/>
        <v>80.046098957993934</v>
      </c>
      <c r="XV232" s="115">
        <f t="shared" si="1460"/>
        <v>85.427249021294386</v>
      </c>
      <c r="XW232" s="15">
        <f t="shared" si="1461"/>
        <v>6.6472944872316634E-4</v>
      </c>
      <c r="XX232" s="12"/>
      <c r="XY232" s="11">
        <f t="shared" si="1732"/>
        <v>6.7309778912351664E-4</v>
      </c>
      <c r="XZ232" s="10">
        <f t="shared" si="1462"/>
        <v>85.478517888529097</v>
      </c>
      <c r="YA232" s="9">
        <f t="shared" si="1039"/>
        <v>90.792331261991436</v>
      </c>
      <c r="YB232" s="9">
        <f t="shared" si="1949"/>
        <v>79.919852179352915</v>
      </c>
      <c r="YC232" s="115">
        <f t="shared" si="1463"/>
        <v>85.356091720672168</v>
      </c>
      <c r="YD232" s="15">
        <f t="shared" si="1464"/>
        <v>6.7153461080248639E-4</v>
      </c>
      <c r="YE232" s="12"/>
      <c r="YF232" s="11">
        <f t="shared" si="1733"/>
        <v>6.7989847249476214E-4</v>
      </c>
      <c r="YG232" s="10">
        <f t="shared" si="1465"/>
        <v>85.406989739044434</v>
      </c>
      <c r="YH232" s="9">
        <f t="shared" si="1041"/>
        <v>90.775932766985534</v>
      </c>
      <c r="YI232" s="9">
        <f t="shared" si="1950"/>
        <v>79.793659410709907</v>
      </c>
      <c r="YJ232" s="115">
        <f t="shared" si="1466"/>
        <v>85.284796088847713</v>
      </c>
      <c r="YK232" s="15">
        <f t="shared" si="1467"/>
        <v>6.7831601311697516E-4</v>
      </c>
      <c r="YL232" s="12"/>
      <c r="YM232" s="11">
        <f t="shared" si="1734"/>
        <v>6.8667528809966271E-4</v>
      </c>
      <c r="YN232" s="10">
        <f t="shared" si="1468"/>
        <v>85.335320212451421</v>
      </c>
      <c r="YO232" s="9">
        <f t="shared" si="1043"/>
        <v>90.759201403699905</v>
      </c>
      <c r="YP232" s="9">
        <f t="shared" si="1951"/>
        <v>79.667519073206009</v>
      </c>
      <c r="YQ232" s="115">
        <f t="shared" si="1469"/>
        <v>85.213360238452964</v>
      </c>
      <c r="YR232" s="15">
        <f t="shared" si="1470"/>
        <v>6.8507361755672691E-4</v>
      </c>
      <c r="YS232" s="12"/>
      <c r="YT232" s="11">
        <f t="shared" si="1735"/>
        <v>6.9342819702645337E-4</v>
      </c>
      <c r="YU232" s="10">
        <f t="shared" si="1471"/>
        <v>85.263507452143472</v>
      </c>
      <c r="YV232" s="9">
        <f t="shared" si="1045"/>
        <v>90.742135013310559</v>
      </c>
      <c r="YW232" s="9">
        <f t="shared" si="1952"/>
        <v>79.54142959614552</v>
      </c>
      <c r="YX232" s="115">
        <f t="shared" si="1472"/>
        <v>85.141782304728039</v>
      </c>
      <c r="YY232" s="15">
        <f t="shared" si="1473"/>
        <v>6.9180738779622169E-4</v>
      </c>
      <c r="YZ232" s="12"/>
      <c r="ZA232" s="11">
        <f t="shared" si="1736"/>
        <v>7.0015716216872438E-4</v>
      </c>
      <c r="ZB232" s="10">
        <f t="shared" si="1474"/>
        <v>85.191549624151918</v>
      </c>
      <c r="ZC232" s="9">
        <f t="shared" si="1047"/>
        <v>90.724731473908378</v>
      </c>
      <c r="ZD232" s="9">
        <f t="shared" si="1953"/>
        <v>79.415389417188322</v>
      </c>
      <c r="ZE232" s="115">
        <f t="shared" si="1475"/>
        <v>85.07006044554835</v>
      </c>
      <c r="ZF232" s="15">
        <f t="shared" si="1476"/>
        <v>6.9851728927388572E-4</v>
      </c>
      <c r="ZG232" s="12"/>
      <c r="ZH232" s="11">
        <f t="shared" si="1737"/>
        <v>7.0686214820513322E-4</v>
      </c>
      <c r="ZI232" s="10">
        <f t="shared" si="1477"/>
        <v>85.119444917170171</v>
      </c>
      <c r="ZJ232" s="9">
        <f t="shared" si="1049"/>
        <v>90.706988700356916</v>
      </c>
      <c r="ZK232" s="9">
        <f t="shared" si="1954"/>
        <v>79.289396982534385</v>
      </c>
      <c r="ZL232" s="115">
        <f t="shared" si="1478"/>
        <v>84.998192841445643</v>
      </c>
      <c r="ZM232" s="15">
        <f t="shared" si="1479"/>
        <v>7.0520328917192561E-4</v>
      </c>
      <c r="ZN232" s="12"/>
      <c r="ZO232" s="11">
        <f t="shared" si="1738"/>
        <v>7.1354312157935376E-4</v>
      </c>
      <c r="ZP232" s="10">
        <f t="shared" si="1480"/>
        <v>85.047191542571966</v>
      </c>
      <c r="ZQ232" s="9">
        <f t="shared" si="1051"/>
        <v>90.688904644146206</v>
      </c>
      <c r="ZR232" s="9">
        <f t="shared" si="1955"/>
        <v>79.163450747104619</v>
      </c>
      <c r="ZS232" s="115">
        <f t="shared" si="1481"/>
        <v>84.926177695625412</v>
      </c>
      <c r="ZT232" s="15">
        <f t="shared" si="1482"/>
        <v>7.1186535639611835E-4</v>
      </c>
      <c r="ZU232" s="12"/>
      <c r="ZV232" s="11">
        <f t="shared" si="1739"/>
        <v>7.2020005048000629E-4</v>
      </c>
      <c r="ZW232" s="10">
        <f t="shared" si="1483"/>
        <v>84.974787734425831</v>
      </c>
      <c r="ZX232" s="9">
        <f t="shared" si="1053"/>
        <v>90.67047729324284</v>
      </c>
      <c r="ZY232" s="9">
        <f t="shared" si="1956"/>
        <v>79.037549174717952</v>
      </c>
      <c r="ZZ232" s="115">
        <f t="shared" si="1484"/>
        <v>84.854013233980396</v>
      </c>
      <c r="AAA232" s="15">
        <f t="shared" si="1485"/>
        <v>7.1850346155562478E-4</v>
      </c>
      <c r="AAB232" s="12"/>
      <c r="AAC232" s="11">
        <f t="shared" si="1740"/>
        <v>7.2683290482055947E-4</v>
      </c>
      <c r="AAD232" s="10">
        <f t="shared" si="1486"/>
        <v>84.902231749505859</v>
      </c>
      <c r="AAE232" s="9">
        <f t="shared" si="1055"/>
        <v>90.651704671936344</v>
      </c>
      <c r="AAF232" s="9">
        <f t="shared" si="1957"/>
        <v>78.911690738261797</v>
      </c>
      <c r="AAG232" s="115">
        <f t="shared" si="1487"/>
        <v>84.781697705099077</v>
      </c>
      <c r="AAH232" s="15">
        <f t="shared" si="1488"/>
        <v>7.2511757694296221E-4</v>
      </c>
      <c r="AAI232" s="12"/>
      <c r="AAJ232" s="11">
        <f t="shared" si="1741"/>
        <v>7.3344165621942812E-4</v>
      </c>
      <c r="AAK232" s="10">
        <f t="shared" si="1489"/>
        <v>84.829521867297288</v>
      </c>
      <c r="AAL232" s="9">
        <f t="shared" si="1057"/>
        <v>90.632584840682</v>
      </c>
      <c r="AAM232" s="9">
        <f t="shared" si="1958"/>
        <v>78.785873919859654</v>
      </c>
      <c r="AAN232" s="115">
        <f t="shared" si="1490"/>
        <v>84.709229380270827</v>
      </c>
      <c r="AAO232" s="15">
        <f t="shared" si="1491"/>
        <v>7.3170767651395321E-4</v>
      </c>
      <c r="AAP232" s="12"/>
      <c r="AAQ232" s="11">
        <f t="shared" si="1742"/>
        <v>7.40026277979995E-4</v>
      </c>
      <c r="AAR232" s="10">
        <f t="shared" si="1492"/>
        <v>84.756656389998938</v>
      </c>
      <c r="AAS232" s="9">
        <f t="shared" si="1059"/>
        <v>90.613115895940197</v>
      </c>
      <c r="AAT232" s="9">
        <f t="shared" si="1060"/>
        <v>78.660097211032436</v>
      </c>
      <c r="AAU232" s="115">
        <f t="shared" si="1493"/>
        <v>84.636606553486317</v>
      </c>
      <c r="AAV232" s="15">
        <f t="shared" si="1494"/>
        <v>7.3827373586782936E-4</v>
      </c>
      <c r="AAW232" s="11"/>
      <c r="AAX232" s="11">
        <f t="shared" si="1743"/>
        <v>7.465867450708088E-4</v>
      </c>
      <c r="AAY232" s="10">
        <f t="shared" si="1495"/>
        <v>84.683633642520761</v>
      </c>
      <c r="AAZ232" s="9">
        <f t="shared" si="1061"/>
        <v>90.593295970012349</v>
      </c>
      <c r="ABA232" s="9">
        <f t="shared" si="1062"/>
        <v>78.534359112856279</v>
      </c>
      <c r="ABB232" s="115">
        <f t="shared" si="1496"/>
        <v>84.563827541434307</v>
      </c>
      <c r="ABC232" s="15">
        <f t="shared" si="1497"/>
        <v>7.4481573222735938E-4</v>
      </c>
      <c r="ABD232" s="11"/>
      <c r="ABE232" s="11">
        <f t="shared" si="1744"/>
        <v>7.5312303410577936E-4</v>
      </c>
      <c r="ABF232" s="10">
        <f t="shared" si="1498"/>
        <v>84.610451972477961</v>
      </c>
      <c r="ABG232" s="9">
        <f t="shared" si="1063"/>
        <v>90.573123230873549</v>
      </c>
      <c r="ABH232" s="9">
        <f t="shared" si="1064"/>
        <v>78.408658136114681</v>
      </c>
      <c r="ABI232" s="115">
        <f t="shared" si="1499"/>
        <v>84.490890683494115</v>
      </c>
      <c r="ABJ232" s="15">
        <f t="shared" si="1500"/>
        <v>7.5133364441910767E-4</v>
      </c>
      <c r="ABK232" s="11"/>
      <c r="ABL232" s="11">
        <f t="shared" si="1745"/>
        <v>7.5963512332450614E-4</v>
      </c>
      <c r="ABM232" s="10">
        <f t="shared" si="1501"/>
        <v>84.537109750180662</v>
      </c>
      <c r="ABN232" s="9">
        <f t="shared" si="1065"/>
        <v>90.552595882002038</v>
      </c>
      <c r="ABO232" s="9">
        <f t="shared" si="1066"/>
        <v>78.282992801447534</v>
      </c>
      <c r="ABP232" s="115">
        <f t="shared" si="1502"/>
        <v>84.417794341724786</v>
      </c>
      <c r="ABQ232" s="15">
        <f t="shared" si="1503"/>
        <v>7.5782745285370579E-4</v>
      </c>
      <c r="ABR232" s="11"/>
      <c r="ABS232" s="11">
        <f t="shared" si="1746"/>
        <v>7.6612299257259393E-4</v>
      </c>
      <c r="ABT232" s="10">
        <f t="shared" si="1504"/>
        <v>84.463605368620449</v>
      </c>
      <c r="ABU232" s="9">
        <f t="shared" si="1067"/>
        <v>90.531712162205565</v>
      </c>
      <c r="ABV232" s="9">
        <f t="shared" si="1068"/>
        <v>78.157361639493232</v>
      </c>
      <c r="ABW232" s="115">
        <f t="shared" si="1505"/>
        <v>84.344536900849391</v>
      </c>
      <c r="ABX232" s="15">
        <f t="shared" si="1506"/>
        <v>7.6429713950634305E-4</v>
      </c>
      <c r="ABY232" s="11"/>
      <c r="ABZ232" s="11">
        <f t="shared" si="1747"/>
        <v>7.7258662328219898E-4</v>
      </c>
      <c r="ACA232" s="10">
        <f t="shared" si="1507"/>
        <v>84.389937243451911</v>
      </c>
      <c r="ACB232" s="9">
        <f t="shared" si="1069"/>
        <v>90.51047034544473</v>
      </c>
      <c r="ACC232" s="9">
        <f t="shared" si="1070"/>
        <v>78.031763191029611</v>
      </c>
      <c r="ACD232" s="115">
        <f t="shared" si="1508"/>
        <v>84.271116768237164</v>
      </c>
      <c r="ACE232" s="15">
        <f t="shared" si="1509"/>
        <v>7.7074268789715042E-4</v>
      </c>
      <c r="ACF232" s="11"/>
      <c r="ACG232" s="11">
        <f t="shared" si="1748"/>
        <v>7.7902599845244879E-4</v>
      </c>
      <c r="ACH232" s="10">
        <f t="shared" si="1510"/>
        <v>84.316103812972116</v>
      </c>
      <c r="ACI232" s="9">
        <f t="shared" si="1071"/>
        <v>90.488868740653416</v>
      </c>
      <c r="ACJ232" s="9">
        <f t="shared" si="1072"/>
        <v>77.906196007106161</v>
      </c>
      <c r="ACK232" s="115">
        <f t="shared" si="1511"/>
        <v>84.197532373879795</v>
      </c>
      <c r="ACL232" s="15">
        <f t="shared" si="1512"/>
        <v>7.7716408307194733E-4</v>
      </c>
      <c r="ACM232" s="11"/>
      <c r="ACN232" s="11">
        <f t="shared" si="1749"/>
        <v>7.8544110263021466E-4</v>
      </c>
      <c r="ACO232" s="10">
        <f t="shared" si="1513"/>
        <v>84.242103538094284</v>
      </c>
      <c r="ACP232" s="9">
        <f t="shared" si="1073"/>
        <v>90.466905691556406</v>
      </c>
      <c r="ACQ232" s="9">
        <f t="shared" si="1074"/>
        <v>77.735713424368427</v>
      </c>
      <c r="ACR232" s="115">
        <f t="shared" si="1514"/>
        <v>84.101309557962423</v>
      </c>
      <c r="ACS232" s="15">
        <f t="shared" si="1515"/>
        <v>7.863373366107149E-4</v>
      </c>
      <c r="ACT232" s="11"/>
      <c r="ACU232" s="11">
        <f t="shared" si="1750"/>
        <v>7.9461787366523885E-4</v>
      </c>
      <c r="ACV232" s="10">
        <f t="shared" si="1516"/>
        <v>84.145381930435462</v>
      </c>
      <c r="ACW232" s="9">
        <f t="shared" si="1075"/>
        <v>90.4444211009653</v>
      </c>
      <c r="ACX232" s="9">
        <f t="shared" si="1076"/>
        <v>77.678731598794869</v>
      </c>
      <c r="ACY232" s="115">
        <f t="shared" si="1517"/>
        <v>84.061576349880085</v>
      </c>
      <c r="ACZ232" s="15">
        <f t="shared" si="1518"/>
        <v>7.8846804544828854E-4</v>
      </c>
      <c r="ADA232" s="11"/>
      <c r="ADB232" s="11">
        <f t="shared" si="1751"/>
        <v>7.9672671724380069E-4</v>
      </c>
      <c r="ADC232" s="10">
        <f t="shared" si="1519"/>
        <v>84.105349685069228</v>
      </c>
      <c r="ADD232" s="9">
        <f t="shared" si="1077"/>
        <v>90.421814493979809</v>
      </c>
      <c r="ADE232" s="9">
        <f t="shared" si="1078"/>
        <v>78.368010049840734</v>
      </c>
      <c r="ADF232" s="115">
        <f t="shared" si="1520"/>
        <v>84.394912271910272</v>
      </c>
      <c r="ADG232" s="15">
        <f t="shared" si="1521"/>
        <v>7.4449873065378467E-4</v>
      </c>
      <c r="ADH232" s="11"/>
      <c r="ADI232" s="11">
        <f t="shared" si="1752"/>
        <v>7.5257436157752237E-4</v>
      </c>
      <c r="ADJ232" s="10">
        <f t="shared" si="1522"/>
        <v>84.439691310266085</v>
      </c>
      <c r="ADK232" s="9">
        <f t="shared" si="1079"/>
        <v>90.401658922655614</v>
      </c>
      <c r="ADL232" s="9">
        <f t="shared" si="1080"/>
        <v>79.16239964261635</v>
      </c>
      <c r="ADM232" s="115">
        <f t="shared" si="1523"/>
        <v>84.782029282635989</v>
      </c>
      <c r="ADN232" s="15">
        <f t="shared" si="1524"/>
        <v>6.9418865274080161E-4</v>
      </c>
      <c r="ADO232" s="11"/>
      <c r="ADP232" s="11">
        <f t="shared" si="1753"/>
        <v>7.0207213351615742E-4</v>
      </c>
      <c r="ADQ232" s="10">
        <f t="shared" si="1525"/>
        <v>84.827924194861595</v>
      </c>
      <c r="ADR232" s="9">
        <f t="shared" si="1081"/>
        <v>90.384135367875245</v>
      </c>
      <c r="ADS232" s="9">
        <f t="shared" si="1082"/>
        <v>80.093782516683305</v>
      </c>
      <c r="ADT232" s="115">
        <f t="shared" si="1526"/>
        <v>85.238958942279282</v>
      </c>
      <c r="ADU232" s="15">
        <f t="shared" si="1527"/>
        <v>6.355798014806047E-4</v>
      </c>
      <c r="ADV232" s="11"/>
      <c r="ADW232" s="11">
        <f t="shared" si="1754"/>
        <v>6.4326085571528746E-4</v>
      </c>
      <c r="ADX232" s="10">
        <f t="shared" si="1528"/>
        <v>85.286092278847548</v>
      </c>
      <c r="ADY232" s="9">
        <f t="shared" si="1083"/>
        <v>90.369445856027951</v>
      </c>
      <c r="ADZ232" s="9">
        <f t="shared" si="1084"/>
        <v>81.220565504193019</v>
      </c>
      <c r="AEA232" s="115">
        <f t="shared" si="1529"/>
        <v>85.795005680110478</v>
      </c>
      <c r="AEB232" s="15">
        <f t="shared" si="1530"/>
        <v>5.6507717877871697E-4</v>
      </c>
      <c r="AEC232" s="11"/>
      <c r="AED232" s="11">
        <f t="shared" si="1755"/>
        <v>5.7254306349900424E-4</v>
      </c>
      <c r="AEE232" s="10">
        <f t="shared" si="1531"/>
        <v>85.843523673116607</v>
      </c>
      <c r="AEF232" s="9">
        <f t="shared" si="1085"/>
        <v>90.357834505758476</v>
      </c>
      <c r="AEG232" s="9">
        <f t="shared" si="1086"/>
        <v>82.66200813088075</v>
      </c>
      <c r="AEH232" s="115">
        <f t="shared" si="1532"/>
        <v>86.509921318319613</v>
      </c>
      <c r="AEI232" s="15">
        <f t="shared" si="1533"/>
        <v>4.7532984245602695E-4</v>
      </c>
      <c r="AEJ232" s="11"/>
      <c r="AEK232" s="11">
        <f t="shared" si="1756"/>
        <v>4.8256342161690147E-4</v>
      </c>
      <c r="AEL232" s="10">
        <f t="shared" si="1534"/>
        <v>86.560011033851723</v>
      </c>
      <c r="AEM232" s="9">
        <f t="shared" si="1087"/>
        <v>90.349618563991768</v>
      </c>
      <c r="AEN232" s="9">
        <f t="shared" si="1088"/>
        <v>84.749357902774449</v>
      </c>
      <c r="AEO232" s="115">
        <f t="shared" si="1535"/>
        <v>87.549488233383101</v>
      </c>
      <c r="AEP232" s="15">
        <f t="shared" si="1536"/>
        <v>3.4589800862697026E-4</v>
      </c>
      <c r="AEQ232" s="11"/>
      <c r="AER232" s="11">
        <f t="shared" si="1757"/>
        <v>3.528726765465073E-4</v>
      </c>
      <c r="AES232" s="10">
        <f t="shared" si="1537"/>
        <v>87.601421936298834</v>
      </c>
      <c r="AET232" s="9">
        <f t="shared" si="1089"/>
        <v>90.345267822162285</v>
      </c>
      <c r="AEU232" s="9">
        <f t="shared" si="1090"/>
        <v>89.276718222545043</v>
      </c>
      <c r="AEV232" s="115">
        <f t="shared" si="1538"/>
        <v>89.810993022353671</v>
      </c>
      <c r="AEW232" s="15">
        <f t="shared" si="1539"/>
        <v>6.5998567028557409E-5</v>
      </c>
      <c r="AEX232" s="11"/>
      <c r="AEY232" s="11">
        <f t="shared" si="1758"/>
        <v>7.269448939753368E-5</v>
      </c>
      <c r="AEZ232" s="10">
        <f t="shared" si="1540"/>
        <v>89.865006014595536</v>
      </c>
      <c r="AFA232" s="9">
        <f t="shared" si="1091"/>
        <v>90.34510942908291</v>
      </c>
      <c r="AFB232" s="9">
        <f t="shared" si="1092"/>
        <v>89.360094252905469</v>
      </c>
      <c r="AFC232" s="115">
        <f t="shared" si="1541"/>
        <v>89.852601840994197</v>
      </c>
      <c r="AFD232" s="15">
        <f t="shared" si="1542"/>
        <v>6.0839094556190675E-5</v>
      </c>
      <c r="AFE232" s="11"/>
      <c r="AFF232" s="11">
        <f t="shared" si="1759"/>
        <v>6.7531305007823903E-5</v>
      </c>
      <c r="AFG232" s="10">
        <f t="shared" si="1543"/>
        <v>89.906611112031499</v>
      </c>
      <c r="AFH232" s="9">
        <f t="shared" si="1093"/>
        <v>90.34497483292165</v>
      </c>
      <c r="AFI232" s="9">
        <f t="shared" si="1094"/>
        <v>89.444293519728632</v>
      </c>
      <c r="AFJ232" s="115">
        <f t="shared" si="1544"/>
        <v>89.894634176325141</v>
      </c>
      <c r="AFK232" s="15">
        <f t="shared" si="1545"/>
        <v>5.5630244998858516E-5</v>
      </c>
      <c r="AFL232" s="11"/>
      <c r="AFM232" s="11">
        <f t="shared" si="1760"/>
        <v>6.2319005839979498E-5</v>
      </c>
      <c r="AFN232" s="10">
        <f t="shared" si="1546"/>
        <v>89.948640133489477</v>
      </c>
      <c r="AFO232" s="9">
        <f t="shared" si="1095"/>
        <v>90.344862297527854</v>
      </c>
      <c r="AFP232" s="9">
        <f t="shared" si="1096"/>
        <v>89.529309540744606</v>
      </c>
      <c r="AFQ232" s="115">
        <f t="shared" si="1547"/>
        <v>89.937085919136223</v>
      </c>
      <c r="AFR232" s="15">
        <f t="shared" si="1548"/>
        <v>5.0372311498844817E-5</v>
      </c>
      <c r="AFS232" s="11"/>
      <c r="AFT232" s="11">
        <f t="shared" si="1761"/>
        <v>5.7057889800448728E-5</v>
      </c>
      <c r="AFU232" s="10">
        <f t="shared" si="1549"/>
        <v>89.991088951235355</v>
      </c>
      <c r="AFV232" s="9">
        <f t="shared" si="1097"/>
        <v>90.344770029561104</v>
      </c>
      <c r="AFW232" s="9">
        <f t="shared" si="1098"/>
        <v>89.615135738606398</v>
      </c>
      <c r="AFX232" s="115">
        <f t="shared" si="1550"/>
        <v>89.979952884083758</v>
      </c>
      <c r="AFY232" s="15">
        <f t="shared" si="1551"/>
        <v>4.5065589538526872E-5</v>
      </c>
      <c r="AFZ232" s="11"/>
      <c r="AGA232" s="11">
        <f t="shared" si="1762"/>
        <v>5.1748257146513142E-5</v>
      </c>
      <c r="AGB232" s="10">
        <f t="shared" si="1552"/>
        <v>90.033953361413523</v>
      </c>
      <c r="AGC232" s="9">
        <f t="shared" si="1099"/>
        <v>90.344696178404149</v>
      </c>
      <c r="AGD232" s="9">
        <f t="shared" si="1100"/>
        <v>89.701765442190776</v>
      </c>
      <c r="AGE232" s="115">
        <f t="shared" si="1553"/>
        <v>90.023230810297463</v>
      </c>
      <c r="AGF232" s="15">
        <f t="shared" si="1554"/>
        <v>3.9710376854661752E-5</v>
      </c>
      <c r="AGG232" s="11"/>
      <c r="AGH232" s="11">
        <f t="shared" si="1763"/>
        <v>4.6390410400354503E-5</v>
      </c>
      <c r="AGI232" s="10">
        <f t="shared" si="1555"/>
        <v>90.077229084667522</v>
      </c>
      <c r="AGJ232" s="9">
        <f t="shared" si="1101"/>
        <v>90.34463883609115</v>
      </c>
      <c r="AGK232" s="9">
        <f t="shared" si="1102"/>
        <v>89.789191887978404</v>
      </c>
      <c r="AGL232" s="115">
        <f t="shared" si="1556"/>
        <v>90.066915362034777</v>
      </c>
      <c r="AGM232" s="15">
        <f t="shared" si="1557"/>
        <v>3.4306973348694755E-5</v>
      </c>
      <c r="AGN232" s="11"/>
      <c r="AGO232" s="11">
        <f t="shared" si="1764"/>
        <v>4.0984654259189475E-5</v>
      </c>
      <c r="AGP232" s="10">
        <f t="shared" si="1558"/>
        <v>90.120911766807978</v>
      </c>
      <c r="AGQ232" s="9">
        <f t="shared" si="1103"/>
        <v>90.344596037250966</v>
      </c>
      <c r="AGR232" s="9">
        <f t="shared" si="1104"/>
        <v>89.877408221510279</v>
      </c>
      <c r="AGS232" s="115">
        <f t="shared" si="1559"/>
        <v>90.111002129380623</v>
      </c>
      <c r="AGT232" s="15">
        <f t="shared" si="1560"/>
        <v>2.8855680993312977E-5</v>
      </c>
      <c r="AGU232" s="11"/>
      <c r="AGV232" s="11">
        <f t="shared" si="1765"/>
        <v>3.5531295501647622E-5</v>
      </c>
      <c r="AGW232" s="10">
        <f t="shared" si="1561"/>
        <v>90.164996979526251</v>
      </c>
      <c r="AGX232" s="9">
        <f t="shared" si="1105"/>
        <v>90.344565759065418</v>
      </c>
      <c r="AGY232" s="9">
        <f t="shared" si="1106"/>
        <v>89.96640749892039</v>
      </c>
      <c r="AGZ232" s="115">
        <f t="shared" si="1562"/>
        <v>90.155486628992904</v>
      </c>
      <c r="AHA232" s="15">
        <f t="shared" si="1563"/>
        <v>2.335680373519828E-5</v>
      </c>
      <c r="AHB232" s="11"/>
      <c r="AHC232" s="11">
        <f t="shared" si="1766"/>
        <v>3.0030642890382205E-5</v>
      </c>
      <c r="AHD232" s="10">
        <f t="shared" si="1564"/>
        <v>90.209480221153655</v>
      </c>
      <c r="AHE232" s="9">
        <f t="shared" si="1107"/>
        <v>90.344545921242343</v>
      </c>
      <c r="AHF232" s="9">
        <f t="shared" si="1108"/>
        <v>90.056182688544439</v>
      </c>
      <c r="AHG232" s="115">
        <f t="shared" si="1565"/>
        <v>90.200364304893384</v>
      </c>
      <c r="AHH232" s="15">
        <f t="shared" si="1566"/>
        <v>1.7810647394002556E-5</v>
      </c>
      <c r="AHI232" s="11"/>
      <c r="AHJ232" s="11">
        <f t="shared" si="1767"/>
        <v>2.4483007070915528E-5</v>
      </c>
      <c r="AHK232" s="10">
        <f t="shared" si="1567"/>
        <v>90.25435691746614</v>
      </c>
      <c r="AHL232" s="9">
        <f t="shared" si="1109"/>
        <v>90.344534386003232</v>
      </c>
      <c r="AHM232" s="9">
        <f t="shared" si="1110"/>
        <v>90.146726672602583</v>
      </c>
      <c r="AHN232" s="115">
        <f t="shared" si="1568"/>
        <v>90.2456305293029</v>
      </c>
      <c r="AHO232" s="15">
        <f t="shared" si="1569"/>
        <v>1.2217519557647039E-5</v>
      </c>
      <c r="AHP232" s="11"/>
      <c r="AHQ232" s="11">
        <f t="shared" si="1768"/>
        <v>1.8888700466848735E-5</v>
      </c>
      <c r="AHR232" s="10">
        <f t="shared" si="1570"/>
        <v>90.299622422533218</v>
      </c>
      <c r="AHS232" s="9">
        <f t="shared" si="1111"/>
        <v>90.344528958085263</v>
      </c>
      <c r="AHT232" s="9">
        <f t="shared" si="1112"/>
        <v>90.238032248954269</v>
      </c>
      <c r="AHU232" s="115">
        <f t="shared" si="1571"/>
        <v>90.291280603519766</v>
      </c>
      <c r="AHV232" s="15">
        <f t="shared" si="1572"/>
        <v>6.5777294740650798E-6</v>
      </c>
      <c r="AHW232" s="11"/>
      <c r="AHX232" s="11">
        <f t="shared" si="1769"/>
        <v>1.3248037171522058E-5</v>
      </c>
      <c r="AHY232" s="10">
        <f t="shared" si="1573"/>
        <v>90.345272019610121</v>
      </c>
      <c r="AHZ232" s="9">
        <f t="shared" si="1113"/>
        <v>90.344527384757498</v>
      </c>
      <c r="AIA232" s="9">
        <f t="shared" si="1114"/>
        <v>90.330092132925159</v>
      </c>
      <c r="AIB232" s="115">
        <f t="shared" si="1574"/>
        <v>90.337309758841329</v>
      </c>
      <c r="AIC232" s="15">
        <f t="shared" si="1575"/>
        <v>8.9158793936377814E-7</v>
      </c>
      <c r="AID232" s="11"/>
      <c r="AIE232" s="11">
        <f t="shared" si="1770"/>
        <v>7.56133283612556E-6</v>
      </c>
      <c r="AIF232" s="10">
        <f t="shared" si="1576"/>
        <v>90.391300922073043</v>
      </c>
      <c r="AIG232" s="9">
        <f t="shared" si="1115"/>
        <v>90.344527355851</v>
      </c>
      <c r="AIH232" s="9">
        <f t="shared" si="1116"/>
        <v>90.422898959205625</v>
      </c>
      <c r="AII232" s="115">
        <f t="shared" si="1577"/>
        <v>90.383713157528319</v>
      </c>
      <c r="AIJ232" s="15">
        <f t="shared" si="1578"/>
        <v>-4.8405928175814699E-6</v>
      </c>
      <c r="AIK232" s="11"/>
      <c r="AIL232" s="11">
        <f t="shared" si="1771"/>
        <v>1.8289045542778746E-6</v>
      </c>
      <c r="AIM232" s="10">
        <f t="shared" si="1579"/>
        <v>90.437704274397078</v>
      </c>
      <c r="AIN232" s="9">
        <f t="shared" si="1117"/>
        <v>90.344528207899458</v>
      </c>
      <c r="AIO232" s="9">
        <f t="shared" si="1118"/>
        <v>90.516444149702735</v>
      </c>
      <c r="AIP232" s="115">
        <f t="shared" si="1580"/>
        <v>90.43048617880109</v>
      </c>
      <c r="AIQ232" s="15">
        <f t="shared" si="1581"/>
        <v>-1.0618323952809154E-5</v>
      </c>
      <c r="AIR232" s="11"/>
      <c r="AIS232" s="11">
        <f t="shared" si="1772"/>
        <v>-3.9489292565636359E-6</v>
      </c>
      <c r="AIT232" s="10">
        <f t="shared" si="1582"/>
        <v>90.4844771531736</v>
      </c>
      <c r="AIU232" s="9">
        <f t="shared" si="1119"/>
        <v>90.344532307854848</v>
      </c>
      <c r="AIV232" s="9">
        <f t="shared" si="1120"/>
        <v>90.610715928724076</v>
      </c>
      <c r="AIW232" s="115">
        <f t="shared" si="1583"/>
        <v>90.477624118289469</v>
      </c>
      <c r="AIX232" s="15">
        <f t="shared" si="1584"/>
        <v>-1.6440731951175538E-5</v>
      </c>
      <c r="AIY232" s="11"/>
      <c r="AIZ232" s="11">
        <f t="shared" si="1773"/>
        <v>-9.771734901151227E-6</v>
      </c>
      <c r="AJA232" s="10">
        <f t="shared" si="1585"/>
        <v>90.531614778807494</v>
      </c>
      <c r="AJB232" s="9">
        <f t="shared" si="1121"/>
        <v>90.344542136858294</v>
      </c>
      <c r="AJC232" s="9">
        <f t="shared" si="1122"/>
        <v>90.705702180846885</v>
      </c>
      <c r="AJD232" s="115">
        <f t="shared" si="1586"/>
        <v>90.525122158852582</v>
      </c>
      <c r="AJE232" s="15">
        <f t="shared" si="1587"/>
        <v>-2.2306915261355451E-5</v>
      </c>
      <c r="AJF232" s="11"/>
      <c r="AJG232" s="11">
        <f t="shared" si="1774"/>
        <v>-1.5638645666599042E-5</v>
      </c>
      <c r="AJH232" s="10">
        <f t="shared" si="1588"/>
        <v>90.579112351544765</v>
      </c>
      <c r="AJI232" s="9">
        <f t="shared" si="1123"/>
        <v>90.344560231343209</v>
      </c>
      <c r="AJJ232" s="9">
        <f t="shared" si="1124"/>
        <v>90.801390508514999</v>
      </c>
      <c r="AJK232" s="115">
        <f t="shared" si="1589"/>
        <v>90.572975369929111</v>
      </c>
      <c r="AJL232" s="15">
        <f t="shared" si="1590"/>
        <v>-2.8215951491066055E-5</v>
      </c>
      <c r="AJM232" s="11"/>
      <c r="AJN232" s="11">
        <f t="shared" si="1775"/>
        <v>-2.1548743826147775E-5</v>
      </c>
      <c r="AJO232" s="10">
        <f t="shared" si="1591"/>
        <v>90.626964958074026</v>
      </c>
      <c r="AJP232" s="9">
        <f t="shared" si="1125"/>
        <v>90.34458918187795</v>
      </c>
      <c r="AJQ232" s="9">
        <f t="shared" si="1126"/>
        <v>90.897768232181491</v>
      </c>
      <c r="AJR232" s="115">
        <f t="shared" si="1592"/>
        <v>90.621178707029713</v>
      </c>
      <c r="AJS232" s="15">
        <f t="shared" si="1593"/>
        <v>-3.4166897487331595E-5</v>
      </c>
      <c r="AJT232" s="11"/>
      <c r="AJU232" s="11">
        <f t="shared" si="1776"/>
        <v>-2.7501090763236658E-5</v>
      </c>
      <c r="AJV232" s="10">
        <f t="shared" si="1594"/>
        <v>90.675167570994375</v>
      </c>
      <c r="AJW232" s="9">
        <f t="shared" si="1127"/>
        <v>90.344631631935087</v>
      </c>
      <c r="AJX232" s="9">
        <f t="shared" si="1128"/>
        <v>90.994822390825959</v>
      </c>
      <c r="AJY232" s="115">
        <f t="shared" si="1595"/>
        <v>90.66972701138053</v>
      </c>
      <c r="AJZ232" s="15">
        <f t="shared" si="1596"/>
        <v>-4.0158789444477302E-5</v>
      </c>
      <c r="AKA232" s="11"/>
      <c r="AKB232" s="11">
        <f t="shared" si="1777"/>
        <v>-3.3494727073441033E-5</v>
      </c>
      <c r="AKC232" s="10">
        <f t="shared" si="1597"/>
        <v>90.723715048433718</v>
      </c>
      <c r="AKD232" s="9">
        <f t="shared" si="1129"/>
        <v>90.344690276587357</v>
      </c>
      <c r="AKE232" s="9">
        <f t="shared" si="1130"/>
        <v>91.09253974283763</v>
      </c>
      <c r="AKF232" s="115">
        <f t="shared" si="1598"/>
        <v>90.718615009712494</v>
      </c>
      <c r="AKG232" s="15">
        <f t="shared" si="1599"/>
        <v>-4.6190643039190692E-5</v>
      </c>
      <c r="AKH232" s="11"/>
      <c r="AKI232" s="11">
        <f t="shared" si="1778"/>
        <v>-3.952867269355985E-5</v>
      </c>
      <c r="AKJ232" s="10">
        <f t="shared" si="1600"/>
        <v>90.772602133813123</v>
      </c>
      <c r="AKK232" s="9">
        <f t="shared" si="1131"/>
        <v>90.344767861130364</v>
      </c>
      <c r="AKL232" s="9">
        <f t="shared" si="1132"/>
        <v>91.190906770951898</v>
      </c>
      <c r="AKM232" s="115">
        <f t="shared" si="1601"/>
        <v>90.767837316041124</v>
      </c>
      <c r="AKN232" s="15">
        <f t="shared" si="1602"/>
        <v>-5.2261453820515462E-5</v>
      </c>
      <c r="AKO232" s="11"/>
      <c r="AKP232" s="11">
        <f t="shared" si="1779"/>
        <v>-4.56019272856691E-5</v>
      </c>
      <c r="AKQ232" s="10">
        <f t="shared" si="1603"/>
        <v>90.82182345760144</v>
      </c>
      <c r="AKR232" s="9">
        <f t="shared" si="1133"/>
        <v>90.344867179633042</v>
      </c>
      <c r="AKS232" s="9">
        <f t="shared" si="1134"/>
        <v>91.289909685459818</v>
      </c>
      <c r="AKT232" s="115">
        <f t="shared" si="1604"/>
        <v>90.817388432546437</v>
      </c>
      <c r="AKU232" s="15">
        <f t="shared" si="1605"/>
        <v>-5.8370197497605928E-5</v>
      </c>
      <c r="AKV232" s="11"/>
      <c r="AKW232" s="11">
        <f t="shared" si="1780"/>
        <v>-5.1713470519048119E-5</v>
      </c>
      <c r="AKX232" s="10">
        <f t="shared" si="1606"/>
        <v>90.871373538170246</v>
      </c>
      <c r="AKY232" s="9">
        <f t="shared" si="1135"/>
        <v>90.344991073416423</v>
      </c>
      <c r="AKZ232" s="9">
        <f t="shared" si="1136"/>
        <v>91.389534403955366</v>
      </c>
      <c r="ALA232" s="115">
        <f t="shared" si="1607"/>
        <v>90.867262738685895</v>
      </c>
      <c r="ALB232" s="15">
        <f t="shared" si="1608"/>
        <v>-6.4515828782774222E-5</v>
      </c>
      <c r="ALC232" s="11"/>
      <c r="ALD232" s="11">
        <f t="shared" si="1781"/>
        <v>-5.786226090708797E-5</v>
      </c>
      <c r="ALE232" s="10">
        <f t="shared" si="1609"/>
        <v>90.921246770878753</v>
      </c>
      <c r="ALF232" s="9">
        <f t="shared" si="1137"/>
        <v>90.34514242945454</v>
      </c>
      <c r="ALG232" s="9">
        <f t="shared" si="1138"/>
        <v>91.489766571605628</v>
      </c>
      <c r="ALH232" s="115">
        <f t="shared" si="1610"/>
        <v>90.917454500530084</v>
      </c>
      <c r="ALI232" s="15">
        <f t="shared" si="1611"/>
        <v>-7.069728274225599E-5</v>
      </c>
      <c r="ALJ232" s="11"/>
      <c r="ALK232" s="11">
        <f t="shared" si="1782"/>
        <v>-6.4047237152418598E-5</v>
      </c>
      <c r="ALL232" s="10">
        <f t="shared" si="1612"/>
        <v>90.971437437385475</v>
      </c>
      <c r="ALM232" s="9">
        <f t="shared" si="1139"/>
        <v>90.345324178707187</v>
      </c>
      <c r="ALN232" s="9">
        <f t="shared" si="1140"/>
        <v>91.590591565564523</v>
      </c>
      <c r="ALO232" s="115">
        <f t="shared" si="1613"/>
        <v>90.967957872135855</v>
      </c>
      <c r="ALP232" s="15">
        <f t="shared" si="1614"/>
        <v>-7.6913475171784949E-5</v>
      </c>
      <c r="ALQ232" s="12"/>
      <c r="ALR232" s="11">
        <f t="shared" si="1783"/>
        <v>-7.0267318516872989E-5</v>
      </c>
      <c r="ALS232" s="10">
        <f t="shared" si="1615"/>
        <v>91.021939706996349</v>
      </c>
      <c r="ALT232" s="9">
        <f t="shared" si="1141"/>
        <v>90.345539294382746</v>
      </c>
      <c r="ALU232" s="9">
        <f t="shared" si="1142"/>
        <v>91.691994498159957</v>
      </c>
      <c r="ALV232" s="115">
        <f t="shared" si="1616"/>
        <v>91.018766896271359</v>
      </c>
      <c r="ALW232" s="15">
        <f t="shared" si="1617"/>
        <v>-8.3163302900748567E-5</v>
      </c>
      <c r="ALX232" s="12"/>
      <c r="ALY232" s="11">
        <f t="shared" si="1784"/>
        <v>-7.6521405120086777E-5</v>
      </c>
      <c r="ALZ232" s="10">
        <f t="shared" si="1618"/>
        <v>91.072747637364472</v>
      </c>
      <c r="AMA232" s="9">
        <f t="shared" si="1143"/>
        <v>90.345790790131687</v>
      </c>
      <c r="AMB232" s="9">
        <f t="shared" si="1144"/>
        <v>91.793960220466147</v>
      </c>
      <c r="AMC232" s="115">
        <f t="shared" si="1619"/>
        <v>91.06987550529891</v>
      </c>
      <c r="AMD232" s="15">
        <f t="shared" si="1620"/>
        <v>-8.9445644124402845E-5</v>
      </c>
      <c r="AME232" s="12"/>
      <c r="AMF232" s="11">
        <f t="shared" si="1785"/>
        <v>-8.2808378266302759E-5</v>
      </c>
      <c r="AMG232" s="10">
        <f t="shared" si="1621"/>
        <v>91.123855175347998</v>
      </c>
      <c r="AMH232" s="9">
        <f t="shared" si="1145"/>
        <v>90.346081718172016</v>
      </c>
      <c r="AMI232" s="9">
        <f t="shared" si="1146"/>
        <v>91.8964733262561</v>
      </c>
      <c r="AMJ232" s="115">
        <f t="shared" si="1622"/>
        <v>91.121277522214058</v>
      </c>
      <c r="AMK232" s="15">
        <f t="shared" si="1623"/>
        <v>-9.5759358763790041E-5</v>
      </c>
      <c r="AML232" s="12"/>
      <c r="AMM232" s="11">
        <f t="shared" si="1786"/>
        <v>-8.9127100798974801E-5</v>
      </c>
      <c r="AMN232" s="10">
        <f t="shared" si="1624"/>
        <v>91.175256158024212</v>
      </c>
      <c r="AMO232" s="9">
        <f t="shared" si="1147"/>
        <v>90.346415167347786</v>
      </c>
      <c r="AMP232" s="9">
        <f t="shared" si="1148"/>
        <v>91.999518156334176</v>
      </c>
      <c r="AMQ232" s="115">
        <f t="shared" si="1625"/>
        <v>91.172966661840974</v>
      </c>
      <c r="AMR232" s="15">
        <f t="shared" si="1626"/>
        <v>-1.0210328885323455E-4</v>
      </c>
      <c r="AMS232" s="12"/>
      <c r="AMT232" s="11">
        <f t="shared" si="1787"/>
        <v>-9.5476417483137855E-5</v>
      </c>
      <c r="AMU232" s="10">
        <f t="shared" si="1627"/>
        <v>91.226944313860571</v>
      </c>
      <c r="AMV232" s="9">
        <f t="shared" si="1149"/>
        <v>90.346794261122369</v>
      </c>
      <c r="AMW232" s="9">
        <f t="shared" si="1150"/>
        <v>92.103078803246049</v>
      </c>
      <c r="AMX232" s="115">
        <f t="shared" si="1628"/>
        <v>91.224936532184216</v>
      </c>
      <c r="AMY232" s="15">
        <f t="shared" si="1629"/>
        <v>-1.0847625895521518E-4</v>
      </c>
      <c r="AMZ232" s="12"/>
      <c r="ANA232" s="11">
        <f t="shared" si="1788"/>
        <v>-1.0185515541525428E-4</v>
      </c>
      <c r="ANB232" s="10">
        <f t="shared" si="1630"/>
        <v>91.278913264042046</v>
      </c>
      <c r="ANC232" s="9">
        <f t="shared" si="1151"/>
        <v>90.347222155507964</v>
      </c>
      <c r="AND232" s="9">
        <f t="shared" si="1152"/>
        <v>92.207139114762128</v>
      </c>
      <c r="ANE232" s="115">
        <f t="shared" si="1631"/>
        <v>91.277180635135039</v>
      </c>
      <c r="ANF232" s="15">
        <f t="shared" si="1632"/>
        <v>-1.1487707650338127E-4</v>
      </c>
      <c r="ANG232" s="12"/>
      <c r="ANH232" s="11">
        <f t="shared" si="1789"/>
        <v>-1.082621243613797E-4</v>
      </c>
      <c r="ANI232" s="10">
        <f t="shared" si="1633"/>
        <v>91.331156523153368</v>
      </c>
      <c r="ANJ232" s="9">
        <f t="shared" si="1153"/>
        <v>90.347702036932318</v>
      </c>
      <c r="ANK232" s="9">
        <f t="shared" si="1154"/>
        <v>92.311682681569806</v>
      </c>
      <c r="ANL232" s="115">
        <f t="shared" si="1634"/>
        <v>91.329692359251055</v>
      </c>
      <c r="ANM232" s="15">
        <f t="shared" si="1635"/>
        <v>-1.2130453117415204E-4</v>
      </c>
      <c r="ANN232" s="12"/>
      <c r="ANO232" s="11">
        <f t="shared" si="1790"/>
        <v>-1.1469611612350124E-4</v>
      </c>
      <c r="ANP232" s="10">
        <f t="shared" si="1636"/>
        <v>91.383667491930453</v>
      </c>
      <c r="ANQ232" s="9">
        <f t="shared" si="1155"/>
        <v>90.348237120035606</v>
      </c>
      <c r="ANR232" s="9">
        <f t="shared" si="1156"/>
        <v>92.416692865343506</v>
      </c>
      <c r="ANS232" s="115">
        <f t="shared" si="1637"/>
        <v>91.382464992689563</v>
      </c>
      <c r="ANT232" s="15">
        <f t="shared" si="1638"/>
        <v>-1.2775739675651096E-4</v>
      </c>
      <c r="ANU232" s="12"/>
      <c r="ANV232" s="11">
        <f t="shared" si="1791"/>
        <v>-1.2115590640543477E-4</v>
      </c>
      <c r="ANW232" s="10">
        <f t="shared" si="1639"/>
        <v>91.436439470175912</v>
      </c>
      <c r="ANX232" s="9">
        <f t="shared" si="1157"/>
        <v>90.348830645419326</v>
      </c>
      <c r="ANY232" s="9">
        <f t="shared" si="1158"/>
        <v>92.522152803379072</v>
      </c>
      <c r="ANZ232" s="115">
        <f t="shared" si="1640"/>
        <v>91.435491724399199</v>
      </c>
      <c r="AOA232" s="15">
        <f t="shared" si="1641"/>
        <v>-1.3423443157728617E-4</v>
      </c>
      <c r="AOB232" s="12"/>
      <c r="AOC232" s="11">
        <f t="shared" si="1792"/>
        <v>-1.2764025523381845E-4</v>
      </c>
      <c r="AOD232" s="10">
        <f t="shared" si="1642"/>
        <v>91.489465657928065</v>
      </c>
      <c r="AOE232" s="9">
        <f t="shared" si="1159"/>
        <v>90.349485877339049</v>
      </c>
      <c r="AOF232" s="9">
        <f t="shared" si="1160"/>
        <v>92.628045411502569</v>
      </c>
      <c r="AOG232" s="115">
        <f t="shared" si="1643"/>
        <v>91.488765644420809</v>
      </c>
      <c r="AOH232" s="15">
        <f t="shared" si="1644"/>
        <v>-1.4073437882333102E-4</v>
      </c>
      <c r="AOI232" s="12"/>
      <c r="AOJ232" s="11">
        <f t="shared" si="1875"/>
        <v>-1.3414790727612772E-4</v>
      </c>
      <c r="AOK232" s="10">
        <f t="shared" si="1876"/>
        <v>91.542739155738985</v>
      </c>
      <c r="AOL232" s="9">
        <f t="shared" si="1161"/>
        <v>90.350206101341783</v>
      </c>
      <c r="AOM232" s="9">
        <f t="shared" si="1162"/>
        <v>92.734353390987891</v>
      </c>
      <c r="AON232" s="115">
        <f t="shared" si="1646"/>
        <v>91.542279746164837</v>
      </c>
      <c r="AOO232" s="15">
        <f t="shared" si="1877"/>
        <v>-1.4725596711470172E-4</v>
      </c>
      <c r="AOP232" s="12"/>
      <c r="AOQ232" s="11">
        <f t="shared" si="1794"/>
        <v>-1.4067759241002058E-4</v>
      </c>
      <c r="AOR232" s="10">
        <f t="shared" si="1648"/>
        <v>91.596252966930791</v>
      </c>
      <c r="AOS232" s="9">
        <f t="shared" si="1163"/>
        <v>90.350994621852337</v>
      </c>
      <c r="AOT232" s="9">
        <f t="shared" si="1164"/>
        <v>92.841059235819941</v>
      </c>
      <c r="AOU232" s="115">
        <f t="shared" si="1649"/>
        <v>91.596026928836139</v>
      </c>
      <c r="AOV232" s="15">
        <f t="shared" si="1650"/>
        <v>-1.5379791110234792E-4</v>
      </c>
      <c r="AOW232" s="12"/>
      <c r="AOX232" s="11">
        <f t="shared" si="1878"/>
        <v>-1.4722802631743674E-4</v>
      </c>
      <c r="AOY232" s="10">
        <f t="shared" si="1879"/>
        <v>91.649999999999991</v>
      </c>
      <c r="AOZ232" s="9">
        <f t="shared" si="1165"/>
        <v>90.351854759711287</v>
      </c>
      <c r="APA232" s="9"/>
      <c r="APB232" s="97">
        <f t="shared" si="1652"/>
        <v>91.649999999999991</v>
      </c>
      <c r="APC232" s="15">
        <f t="shared" si="1880"/>
        <v>-1.6035891208922317E-4</v>
      </c>
      <c r="APD232" s="11"/>
      <c r="APE232" s="11"/>
    </row>
    <row r="233" spans="1:1097" x14ac:dyDescent="0.2">
      <c r="A233" s="183"/>
      <c r="B233" s="183"/>
      <c r="C233" s="1">
        <f t="shared" si="1654"/>
        <v>180</v>
      </c>
      <c r="D233" s="1">
        <f t="shared" si="1655"/>
        <v>6024.5844021139956</v>
      </c>
      <c r="E233" s="1">
        <f t="shared" si="1656"/>
        <v>-16317921.817764627</v>
      </c>
      <c r="F233" s="2">
        <f t="shared" si="1657"/>
        <v>113.16</v>
      </c>
      <c r="G233" s="8">
        <f t="shared" si="1658"/>
        <v>1.9810000000000001E-3</v>
      </c>
      <c r="H233" s="6">
        <f t="shared" si="1659"/>
        <v>0.14400020254000001</v>
      </c>
      <c r="I233" s="2">
        <f t="shared" si="1660"/>
        <v>3500</v>
      </c>
      <c r="J233" s="3">
        <f t="shared" si="1818"/>
        <v>58.333333333333336</v>
      </c>
      <c r="K233" s="3">
        <f t="shared" si="1819"/>
        <v>366.52</v>
      </c>
      <c r="L233" s="1">
        <f t="shared" si="1661"/>
        <v>0.82</v>
      </c>
      <c r="M233" s="1">
        <f t="shared" si="1662"/>
        <v>0.66</v>
      </c>
      <c r="N233" s="1">
        <f t="shared" si="1820"/>
        <v>0.54120000000000001</v>
      </c>
      <c r="O233" s="3">
        <f t="shared" si="1167"/>
        <v>7.5227878787878781</v>
      </c>
      <c r="P233" s="40">
        <f t="shared" si="1821"/>
        <v>570.9796</v>
      </c>
      <c r="Q233" s="1">
        <f t="shared" si="1663"/>
        <v>21.51</v>
      </c>
      <c r="R233" s="1">
        <f t="shared" si="1664"/>
        <v>151</v>
      </c>
      <c r="S233" s="2">
        <f t="shared" si="1665"/>
        <v>12587.54</v>
      </c>
      <c r="T233" s="1">
        <f t="shared" si="1881"/>
        <v>83.916933333333333</v>
      </c>
      <c r="U233" s="7">
        <f t="shared" si="1666"/>
        <v>9.1849501318337995E-2</v>
      </c>
      <c r="V233" s="7">
        <f t="shared" si="1822"/>
        <v>6.6258942829124593E-3</v>
      </c>
      <c r="W233" s="159">
        <f t="shared" si="1667"/>
        <v>3.4283282369456214E-2</v>
      </c>
      <c r="X233" s="40">
        <f t="shared" si="1823"/>
        <v>8095.2484858865882</v>
      </c>
      <c r="Y233" s="1">
        <f t="shared" si="1668"/>
        <v>0</v>
      </c>
      <c r="Z233" s="1">
        <f t="shared" si="1669"/>
        <v>113.16</v>
      </c>
      <c r="AA233" s="1">
        <f t="shared" si="1670"/>
        <v>91.649999999999991</v>
      </c>
      <c r="AB233" s="6">
        <f t="shared" si="1882"/>
        <v>0.2895550479995273</v>
      </c>
      <c r="AC233" s="1">
        <f t="shared" si="1671"/>
        <v>526.19133708825245</v>
      </c>
      <c r="AD233" s="40">
        <f t="shared" si="1824"/>
        <v>36363.626619283568</v>
      </c>
      <c r="AE233" s="1">
        <f t="shared" si="1825"/>
        <v>0.15947988387208822</v>
      </c>
      <c r="AF233" s="2">
        <f t="shared" si="1801"/>
        <v>48</v>
      </c>
      <c r="AG233" s="10">
        <f t="shared" si="1826"/>
        <v>7.6550344258602347</v>
      </c>
      <c r="AH233" s="12">
        <f t="shared" si="1827"/>
        <v>0.31089173175165508</v>
      </c>
      <c r="AI233" s="43">
        <f t="shared" si="1828"/>
        <v>-1.793346972616579E-5</v>
      </c>
      <c r="AJ233" s="93">
        <f t="shared" si="1883"/>
        <v>4.519717557868397E-6</v>
      </c>
      <c r="AK233" s="43">
        <f t="shared" si="1829"/>
        <v>0</v>
      </c>
      <c r="AL233" s="43">
        <f t="shared" si="1884"/>
        <v>3.8131418188653497E-4</v>
      </c>
      <c r="AM233" s="43"/>
      <c r="AN233" s="43">
        <f t="shared" si="1830"/>
        <v>0</v>
      </c>
      <c r="AO233" s="10">
        <f t="shared" si="1831"/>
        <v>91.287083039957324</v>
      </c>
      <c r="AP233" s="9"/>
      <c r="AQ233" s="9">
        <f t="shared" si="1832"/>
        <v>91.150058144552332</v>
      </c>
      <c r="AR233" s="104">
        <f t="shared" si="1171"/>
        <v>91.150058144552332</v>
      </c>
      <c r="AS233" s="15">
        <f t="shared" si="1833"/>
        <v>0</v>
      </c>
      <c r="AT233" s="49"/>
      <c r="AU233" s="11">
        <f t="shared" si="1834"/>
        <v>8.4634523802088766E-6</v>
      </c>
      <c r="AV233" s="10">
        <f t="shared" si="1835"/>
        <v>91.218569289891064</v>
      </c>
      <c r="AW233" s="9">
        <f t="shared" si="1836"/>
        <v>91.150058144552332</v>
      </c>
      <c r="AX233" s="9">
        <f t="shared" si="1837"/>
        <v>91.0132270236263</v>
      </c>
      <c r="AY233" s="97">
        <f t="shared" si="1175"/>
        <v>91.081642584089309</v>
      </c>
      <c r="AZ233" s="15">
        <f t="shared" si="1176"/>
        <v>8.4513230918483152E-6</v>
      </c>
      <c r="BA233" s="49"/>
      <c r="BB233" s="11">
        <f t="shared" si="1838"/>
        <v>1.691509633455969E-5</v>
      </c>
      <c r="BC233" s="10">
        <f t="shared" si="1839"/>
        <v>91.150148527238827</v>
      </c>
      <c r="BD233" s="9">
        <f t="shared" si="1840"/>
        <v>91.150055547285319</v>
      </c>
      <c r="BE233" s="9">
        <f t="shared" si="1841"/>
        <v>90.876588545784642</v>
      </c>
      <c r="BF233" s="97">
        <f t="shared" si="1179"/>
        <v>91.013322046534981</v>
      </c>
      <c r="BG233" s="15">
        <f t="shared" si="1842"/>
        <v>1.6890587236293283E-5</v>
      </c>
      <c r="BH233" s="49"/>
      <c r="BI233" s="11">
        <f t="shared" si="1843"/>
        <v>2.5354679507067636E-5</v>
      </c>
      <c r="BJ233" s="10">
        <f t="shared" si="1844"/>
        <v>91.081817599961624</v>
      </c>
      <c r="BK233" s="9">
        <f t="shared" si="1845"/>
        <v>91.150045173035835</v>
      </c>
      <c r="BL233" s="9">
        <f t="shared" si="1846"/>
        <v>90.740141557235987</v>
      </c>
      <c r="BM233" s="97">
        <f t="shared" si="1184"/>
        <v>90.945093365135904</v>
      </c>
      <c r="BN233" s="15">
        <f t="shared" si="1847"/>
        <v>2.5317543773640575E-5</v>
      </c>
      <c r="BO233" s="49"/>
      <c r="BP233" s="11">
        <f t="shared" si="1848"/>
        <v>3.3781952262799932E-5</v>
      </c>
      <c r="BQ233" s="10">
        <f t="shared" si="1849"/>
        <v>91.013573356232882</v>
      </c>
      <c r="BR233" s="9">
        <f t="shared" si="1850"/>
        <v>91.150021864750343</v>
      </c>
      <c r="BS233" s="9">
        <f t="shared" si="1851"/>
        <v>90.603884882181589</v>
      </c>
      <c r="BT233" s="97">
        <f t="shared" si="1189"/>
        <v>90.876953373465966</v>
      </c>
      <c r="BU233" s="15">
        <f t="shared" si="1852"/>
        <v>3.3731946803171007E-5</v>
      </c>
      <c r="BV233" s="12"/>
      <c r="BW233" s="11">
        <f t="shared" si="1853"/>
        <v>4.219666770040274E-5</v>
      </c>
      <c r="BX233" s="10">
        <f t="shared" si="1854"/>
        <v>90.945412644918633</v>
      </c>
      <c r="BY233" s="9">
        <f t="shared" si="1855"/>
        <v>91.149980488607426</v>
      </c>
      <c r="BZ233" s="9">
        <f t="shared" si="1856"/>
        <v>90.467817323208493</v>
      </c>
      <c r="CA233" s="97">
        <f t="shared" si="1194"/>
        <v>90.808898905907967</v>
      </c>
      <c r="CB233" s="15">
        <f t="shared" si="1857"/>
        <v>4.2133553194087555E-5</v>
      </c>
      <c r="CC233" s="12"/>
      <c r="CD233" s="11">
        <f t="shared" si="1858"/>
        <v>5.0598581663741606E-5</v>
      </c>
      <c r="CE233" s="10">
        <f t="shared" si="1859"/>
        <v>90.877332316054265</v>
      </c>
      <c r="CF233" s="9">
        <f t="shared" si="1860"/>
        <v>91.14991593457728</v>
      </c>
      <c r="CG233" s="9">
        <f t="shared" si="1861"/>
        <v>90.331937661687022</v>
      </c>
      <c r="CH233" s="97">
        <f t="shared" si="1199"/>
        <v>90.740926798132151</v>
      </c>
      <c r="CI233" s="15">
        <f t="shared" si="1862"/>
        <v>5.0522122595516192E-5</v>
      </c>
      <c r="CJ233" s="12"/>
      <c r="CK233" s="11">
        <f t="shared" si="1863"/>
        <v>5.8987452752620255E-5</v>
      </c>
      <c r="CL233" s="10">
        <f t="shared" si="1864"/>
        <v>90.80932922131808</v>
      </c>
      <c r="CM233" s="9">
        <f t="shared" si="1865"/>
        <v>91.149823116970452</v>
      </c>
      <c r="CN233" s="9">
        <f t="shared" si="1866"/>
        <v>90.196244658169675</v>
      </c>
      <c r="CO233" s="97">
        <f t="shared" si="1204"/>
        <v>90.673033887570057</v>
      </c>
      <c r="CP233" s="15">
        <f t="shared" si="1867"/>
        <v>5.8897417445757122E-5</v>
      </c>
      <c r="CQ233" s="12"/>
      <c r="CR233" s="11">
        <f t="shared" si="1868"/>
        <v>6.736304233275339E-5</v>
      </c>
      <c r="CS233" s="10">
        <f t="shared" si="1869"/>
        <v>90.741400214500203</v>
      </c>
      <c r="CT233" s="9">
        <f t="shared" si="1870"/>
        <v>91.149696974975825</v>
      </c>
      <c r="CU233" s="9">
        <f t="shared" si="882"/>
        <v>90.060737052795801</v>
      </c>
      <c r="CV233" s="97">
        <f t="shared" si="1208"/>
        <v>90.605217013885806</v>
      </c>
      <c r="CW233" s="15">
        <f t="shared" si="1871"/>
        <v>6.7259202980523192E-5</v>
      </c>
      <c r="CX233" s="12"/>
      <c r="CY233" s="11">
        <f t="shared" si="1210"/>
        <v>7.5725114544722961E-5</v>
      </c>
      <c r="CZ233" s="10">
        <f t="shared" si="1211"/>
        <v>90.673542151968974</v>
      </c>
      <c r="DA233" s="9">
        <f t="shared" si="883"/>
        <v>91.149532473187705</v>
      </c>
      <c r="DB233" s="9">
        <f t="shared" si="884"/>
        <v>89.925413565697156</v>
      </c>
      <c r="DC233" s="97">
        <f t="shared" si="1212"/>
        <v>90.53747301944243</v>
      </c>
      <c r="DD233" s="15">
        <f t="shared" si="1213"/>
        <v>7.5607247240446144E-5</v>
      </c>
      <c r="DE233" s="12"/>
      <c r="DF233" s="11">
        <f t="shared" si="1214"/>
        <v>8.4073436312216574E-5</v>
      </c>
      <c r="DG233" s="10">
        <f t="shared" si="1215"/>
        <v>90.605751893132393</v>
      </c>
      <c r="DH233" s="9">
        <f t="shared" si="885"/>
        <v>91.149324602122121</v>
      </c>
      <c r="DI233" s="9">
        <f t="shared" si="886"/>
        <v>89.790272897406965</v>
      </c>
      <c r="DJ233" s="97">
        <f t="shared" si="1216"/>
        <v>90.46979874976455</v>
      </c>
      <c r="DK233" s="15">
        <f t="shared" si="1217"/>
        <v>8.3941321077700033E-5</v>
      </c>
      <c r="DL233" s="12"/>
      <c r="DM233" s="11">
        <f t="shared" si="1218"/>
        <v>9.240777734938107E-5</v>
      </c>
      <c r="DN233" s="10">
        <f t="shared" si="1219"/>
        <v>90.538026300895908</v>
      </c>
      <c r="DO233" s="9">
        <f t="shared" si="887"/>
        <v>91.149068378722262</v>
      </c>
      <c r="DP233" s="9">
        <f t="shared" si="888"/>
        <v>89.655313729272365</v>
      </c>
      <c r="DQ233" s="97">
        <f t="shared" si="1220"/>
        <v>90.402191053997313</v>
      </c>
      <c r="DR233" s="15">
        <f t="shared" si="1221"/>
        <v>9.2261198161745005E-5</v>
      </c>
      <c r="DS233" s="12"/>
      <c r="DT233" s="11">
        <f t="shared" si="1222"/>
        <v>1.0072791016730368E-4</v>
      </c>
      <c r="DU233" s="10">
        <f t="shared" si="1223"/>
        <v>90.470362242116465</v>
      </c>
      <c r="DV233" s="9">
        <f t="shared" si="889"/>
        <v>91.148758846852985</v>
      </c>
      <c r="DW233" s="9">
        <f t="shared" si="890"/>
        <v>89.520534723867755</v>
      </c>
      <c r="DX233" s="97">
        <f t="shared" si="1224"/>
        <v>90.334646785360377</v>
      </c>
      <c r="DY233" s="15">
        <f t="shared" si="1225"/>
        <v>1.0056665498433391E-4</v>
      </c>
      <c r="DZ233" s="12"/>
      <c r="EA233" s="11">
        <f t="shared" si="1226"/>
        <v>1.0903361007976642E-4</v>
      </c>
      <c r="EB233" s="10">
        <f t="shared" si="1227"/>
        <v>90.402756588051588</v>
      </c>
      <c r="EC233" s="9">
        <f t="shared" si="891"/>
        <v>91.148391077784453</v>
      </c>
      <c r="ED233" s="9">
        <f t="shared" si="892"/>
        <v>89.385934525411216</v>
      </c>
      <c r="EE233" s="97">
        <f t="shared" si="1228"/>
        <v>90.267162801597834</v>
      </c>
      <c r="EF233" s="15">
        <f t="shared" si="1229"/>
        <v>1.0885747086367625E-4</v>
      </c>
      <c r="EG233" s="12"/>
      <c r="EH233" s="11">
        <f t="shared" si="1230"/>
        <v>1.1732465520813853E-4</v>
      </c>
      <c r="EI233" s="10">
        <f t="shared" si="1231"/>
        <v>90.335206214804572</v>
      </c>
      <c r="EJ233" s="9">
        <f t="shared" si="893"/>
        <v>91.147960170664916</v>
      </c>
      <c r="EK233" s="9">
        <f t="shared" si="894"/>
        <v>89.25151176018305</v>
      </c>
      <c r="EL233" s="97">
        <f t="shared" si="1232"/>
        <v>90.199735965423983</v>
      </c>
      <c r="EM233" s="15">
        <f t="shared" si="1233"/>
        <v>1.1713342794777524E-4</v>
      </c>
      <c r="EN233" s="12"/>
      <c r="EO233" s="11">
        <f t="shared" si="1234"/>
        <v>1.2560082648547548E-4</v>
      </c>
      <c r="EP233" s="10">
        <f t="shared" si="1235"/>
        <v>90.267708003765279</v>
      </c>
      <c r="EQ233" s="9">
        <f t="shared" si="895"/>
        <v>91.147461252982509</v>
      </c>
      <c r="ER233" s="9">
        <f t="shared" si="896"/>
        <v>89.117265036945355</v>
      </c>
      <c r="ES233" s="97">
        <f t="shared" si="1236"/>
        <v>90.132363144963932</v>
      </c>
      <c r="ET233" s="15">
        <f t="shared" si="1237"/>
        <v>1.2539431121704527E-4</v>
      </c>
      <c r="EU233" s="12"/>
      <c r="EV233" s="11">
        <f t="shared" si="1238"/>
        <v>1.3386190765987007E-4</v>
      </c>
      <c r="EW233" s="10">
        <f t="shared" si="1239"/>
        <v>90.200258842046054</v>
      </c>
      <c r="EX233" s="9">
        <f t="shared" si="897"/>
        <v>91.146889481016245</v>
      </c>
      <c r="EY233" s="9">
        <f t="shared" si="898"/>
        <v>88.983192947364373</v>
      </c>
      <c r="EZ233" s="97">
        <f t="shared" si="1240"/>
        <v>90.065041214190302</v>
      </c>
      <c r="FA233" s="15">
        <f t="shared" si="1241"/>
        <v>1.336399084860778E-4</v>
      </c>
      <c r="FB233" s="12"/>
      <c r="FC233" s="11">
        <f t="shared" si="1242"/>
        <v>1.4210768529697342E-4</v>
      </c>
      <c r="FD233" s="10">
        <f t="shared" si="1243"/>
        <v>90.132855622913581</v>
      </c>
      <c r="FE233" s="9">
        <f t="shared" si="899"/>
        <v>91.146240040276084</v>
      </c>
      <c r="FF233" s="9">
        <f t="shared" si="900"/>
        <v>88.849294066432819</v>
      </c>
      <c r="FG233" s="97">
        <f t="shared" si="1244"/>
        <v>89.997767053354451</v>
      </c>
      <c r="FH233" s="15">
        <f t="shared" si="1245"/>
        <v>1.4187001040473339E-4</v>
      </c>
      <c r="FI233" s="12"/>
      <c r="FJ233" s="11">
        <f t="shared" si="1246"/>
        <v>1.5033794878183978E-4</v>
      </c>
      <c r="FK233" s="10">
        <f t="shared" si="1247"/>
        <v>90.065495246215306</v>
      </c>
      <c r="FL233" s="9">
        <f t="shared" si="901"/>
        <v>91.145508145932126</v>
      </c>
      <c r="FM233" s="9">
        <f t="shared" si="902"/>
        <v>88.715566952894449</v>
      </c>
      <c r="FN233" s="97">
        <f t="shared" si="1248"/>
        <v>89.930537549413287</v>
      </c>
      <c r="FO233" s="15">
        <f t="shared" si="1249"/>
        <v>1.5008441045843645E-4</v>
      </c>
      <c r="FP233" s="12"/>
      <c r="FQ233" s="11">
        <f t="shared" si="1250"/>
        <v>1.5855249031996235E-4</v>
      </c>
      <c r="FR233" s="10">
        <f t="shared" si="1251"/>
        <v>89.998174618801571</v>
      </c>
      <c r="FS233" s="9">
        <f t="shared" si="903"/>
        <v>91.144689043232972</v>
      </c>
      <c r="FT233" s="9">
        <f t="shared" si="904"/>
        <v>88.582010149669117</v>
      </c>
      <c r="FU233" s="97">
        <f t="shared" si="1252"/>
        <v>89.863349596451044</v>
      </c>
      <c r="FV233" s="15">
        <f t="shared" si="1253"/>
        <v>1.5828290496775233E-4</v>
      </c>
      <c r="FW233" s="12"/>
      <c r="FX233" s="11">
        <f t="shared" si="1254"/>
        <v>1.6675110493760855E-4</v>
      </c>
      <c r="FY233" s="10">
        <f t="shared" si="1255"/>
        <v>89.930890654942601</v>
      </c>
      <c r="FZ233" s="9">
        <f t="shared" si="905"/>
        <v>91.143778007913284</v>
      </c>
      <c r="GA233" s="9">
        <f t="shared" si="906"/>
        <v>88.448622184279913</v>
      </c>
      <c r="GB233" s="97">
        <f t="shared" si="1256"/>
        <v>89.796200096096598</v>
      </c>
      <c r="GC233" s="15">
        <f t="shared" si="1257"/>
        <v>1.6646529308718302E-4</v>
      </c>
      <c r="GD233" s="12"/>
      <c r="GE233" s="11">
        <f t="shared" si="1258"/>
        <v>1.7493359048136362E-4</v>
      </c>
      <c r="GF233" s="10">
        <f t="shared" si="1259"/>
        <v>89.863640276741123</v>
      </c>
      <c r="GG233" s="9">
        <f t="shared" si="907"/>
        <v>91.142770346590481</v>
      </c>
      <c r="GH233" s="9">
        <f t="shared" si="908"/>
        <v>88.31540156927862</v>
      </c>
      <c r="GI233" s="97">
        <f t="shared" si="1260"/>
        <v>89.729085957934558</v>
      </c>
      <c r="GJ233" s="15">
        <f t="shared" si="1261"/>
        <v>1.746313768033888E-4</v>
      </c>
      <c r="GK233" s="12"/>
      <c r="GL233" s="11">
        <f t="shared" si="1872"/>
        <v>1.8309974761710184E-4</v>
      </c>
      <c r="GM233" s="10">
        <f t="shared" si="1873"/>
        <v>89.796420414538773</v>
      </c>
      <c r="GN233" s="9">
        <f t="shared" si="909"/>
        <v>91.14166139715077</v>
      </c>
      <c r="GO233" s="9">
        <f t="shared" si="1885"/>
        <v>88.182346802673308</v>
      </c>
      <c r="GP233" s="115">
        <f t="shared" si="1264"/>
        <v>89.662004099912039</v>
      </c>
      <c r="GQ233" s="15">
        <f t="shared" si="1874"/>
        <v>1.8278096093262534E-4</v>
      </c>
      <c r="GR233" s="12"/>
      <c r="GS233" s="11">
        <f t="shared" si="1266"/>
        <v>1.9124937982816276E-4</v>
      </c>
      <c r="GT233" s="10">
        <f t="shared" si="1267"/>
        <v>89.729228007318241</v>
      </c>
      <c r="GU233" s="9">
        <f t="shared" si="911"/>
        <v>91.140446529124333</v>
      </c>
      <c r="GV233" s="9">
        <f t="shared" si="1886"/>
        <v>88.049456368357028</v>
      </c>
      <c r="GW233" s="115">
        <f t="shared" si="1268"/>
        <v>89.594951448740687</v>
      </c>
      <c r="GX233" s="15">
        <f t="shared" si="1269"/>
        <v>1.9091385311742945E-4</v>
      </c>
      <c r="GY233" s="12"/>
      <c r="GZ233" s="11">
        <f t="shared" si="1270"/>
        <v>1.9938229341280388E-4</v>
      </c>
      <c r="HA233" s="10">
        <f t="shared" si="1271"/>
        <v>89.662060003100578</v>
      </c>
      <c r="HB233" s="9">
        <f t="shared" si="913"/>
        <v>91.139121144049966</v>
      </c>
      <c r="HC233" s="9">
        <f t="shared" si="914"/>
        <v>87.916728736534239</v>
      </c>
      <c r="HD233" s="97">
        <f t="shared" si="1272"/>
        <v>89.52792494029211</v>
      </c>
      <c r="HE233" s="15">
        <f t="shared" si="1273"/>
        <v>1.9902986382281494E-4</v>
      </c>
      <c r="HF233" s="12"/>
      <c r="HG233" s="11">
        <f t="shared" si="1274"/>
        <v>2.0749829748111466E-4</v>
      </c>
      <c r="HH233" s="10">
        <f t="shared" si="1275"/>
        <v>89.59491335933609</v>
      </c>
      <c r="HI233" s="9">
        <f t="shared" si="915"/>
        <v>91.137680675828932</v>
      </c>
      <c r="HJ233" s="9">
        <f t="shared" si="916"/>
        <v>87.784162364149083</v>
      </c>
      <c r="HK233" s="97">
        <f t="shared" si="1276"/>
        <v>89.460921519989</v>
      </c>
      <c r="HL233" s="15">
        <f t="shared" si="1277"/>
        <v>2.0712880633166799E-4</v>
      </c>
      <c r="HM233" s="12"/>
      <c r="HN233" s="11">
        <f t="shared" si="1278"/>
        <v>2.1559720395116847E-4</v>
      </c>
      <c r="HO233" s="10">
        <f t="shared" si="1279"/>
        <v>89.527785043290862</v>
      </c>
      <c r="HP233" s="9">
        <f t="shared" si="917"/>
        <v>91.136120591068362</v>
      </c>
      <c r="HQ233" s="9">
        <f t="shared" si="1887"/>
        <v>87.651755695312872</v>
      </c>
      <c r="HR233" s="115">
        <f t="shared" si="1280"/>
        <v>89.39393814319061</v>
      </c>
      <c r="HS233" s="15">
        <f t="shared" si="1281"/>
        <v>2.1521049673955121E-4</v>
      </c>
      <c r="HT233" s="12"/>
      <c r="HU233" s="11">
        <f t="shared" si="1672"/>
        <v>2.2367882754456911E-4</v>
      </c>
      <c r="HV233" s="10">
        <f t="shared" si="1282"/>
        <v>89.460672032427581</v>
      </c>
      <c r="HW233" s="9">
        <f t="shared" si="1888"/>
        <v>91.134436389413978</v>
      </c>
      <c r="HX233" s="9">
        <f t="shared" si="920"/>
        <v>87.519507161730715</v>
      </c>
      <c r="HY233" s="115">
        <f t="shared" si="1283"/>
        <v>89.326971775572346</v>
      </c>
      <c r="HZ233" s="15">
        <f t="shared" si="1284"/>
        <v>2.232747539489121E-4</v>
      </c>
      <c r="IA233" s="12"/>
      <c r="IB233" s="11">
        <f t="shared" si="1673"/>
        <v>2.3174298578138098E-4</v>
      </c>
      <c r="IC233" s="10">
        <f t="shared" si="1285"/>
        <v>89.393571314780729</v>
      </c>
      <c r="ID233" s="9">
        <f t="shared" si="1889"/>
        <v>91.132623603872446</v>
      </c>
      <c r="IE233" s="9">
        <f t="shared" si="922"/>
        <v>87.387415183128525</v>
      </c>
      <c r="IF233" s="115">
        <f t="shared" si="1286"/>
        <v>89.260019393500485</v>
      </c>
      <c r="IG233" s="15">
        <f t="shared" si="1287"/>
        <v>2.3132139966261628E-4</v>
      </c>
      <c r="IH233" s="12"/>
      <c r="II233" s="11">
        <f t="shared" si="1674"/>
        <v>2.3978949897440104E-4</v>
      </c>
      <c r="IJ233" s="10">
        <f t="shared" si="1288"/>
        <v>89.32647988932672</v>
      </c>
      <c r="IK233" s="9">
        <f t="shared" si="1890"/>
        <v>91.130677801123255</v>
      </c>
      <c r="IL233" s="9">
        <f t="shared" si="924"/>
        <v>87.255478167678575</v>
      </c>
      <c r="IM233" s="115">
        <f t="shared" si="1289"/>
        <v>89.193077984400915</v>
      </c>
      <c r="IN233" s="15">
        <f t="shared" si="1290"/>
        <v>2.3935025837692182E-4</v>
      </c>
      <c r="IO233" s="12"/>
      <c r="IP233" s="11">
        <f t="shared" si="1675"/>
        <v>2.4781819022286195E-4</v>
      </c>
      <c r="IQ233" s="10">
        <f t="shared" si="1291"/>
        <v>89.259394766348137</v>
      </c>
      <c r="IR233" s="9">
        <f t="shared" si="1891"/>
        <v>91.128594581820224</v>
      </c>
      <c r="IS233" s="9">
        <f t="shared" si="926"/>
        <v>87.123694512424123</v>
      </c>
      <c r="IT233" s="115">
        <f t="shared" si="1292"/>
        <v>89.12614454712218</v>
      </c>
      <c r="IU233" s="15">
        <f t="shared" si="1293"/>
        <v>2.4736115737387839E-4</v>
      </c>
      <c r="IV233" s="12"/>
      <c r="IW233" s="11">
        <f t="shared" si="1676"/>
        <v>2.55828885405549E-4</v>
      </c>
      <c r="IX233" s="10">
        <f t="shared" si="1294"/>
        <v>89.192312967792375</v>
      </c>
      <c r="IY233" s="9">
        <f t="shared" si="1892"/>
        <v>91.126369580882738</v>
      </c>
      <c r="IZ233" s="9">
        <f t="shared" si="928"/>
        <v>86.992062603703928</v>
      </c>
      <c r="JA233" s="115">
        <f t="shared" si="1295"/>
        <v>89.059216092293326</v>
      </c>
      <c r="JB233" s="15">
        <f t="shared" si="1296"/>
        <v>2.5535392671309926E-4</v>
      </c>
      <c r="JC233" s="12"/>
      <c r="JD233" s="11">
        <f t="shared" si="1677"/>
        <v>2.6382141317329551E-4</v>
      </c>
      <c r="JE233" s="10">
        <f t="shared" si="1297"/>
        <v>89.125231527625047</v>
      </c>
      <c r="JF233" s="9">
        <f t="shared" si="1893"/>
        <v>91.123998467776744</v>
      </c>
      <c r="JG233" s="9">
        <f t="shared" si="930"/>
        <v>86.860580817574117</v>
      </c>
      <c r="JH233" s="115">
        <f t="shared" si="1298"/>
        <v>88.992289642675431</v>
      </c>
      <c r="JI233" s="15">
        <f t="shared" si="1299"/>
        <v>2.6332839922304737E-4</v>
      </c>
      <c r="JJ233" s="12"/>
      <c r="JK233" s="11">
        <f t="shared" si="1678"/>
        <v>2.7179560494098145E-4</v>
      </c>
      <c r="JL233" s="10">
        <f t="shared" si="1300"/>
        <v>89.058147492177056</v>
      </c>
      <c r="JM233" s="9">
        <f t="shared" si="1894"/>
        <v>91.12147694678562</v>
      </c>
      <c r="JN233" s="9">
        <f t="shared" si="932"/>
        <v>86.729247520230359</v>
      </c>
      <c r="JO233" s="115">
        <f t="shared" si="1301"/>
        <v>88.925362233507997</v>
      </c>
      <c r="JP233" s="15">
        <f t="shared" si="1302"/>
        <v>2.712844104917066E-4</v>
      </c>
      <c r="JQ233" s="12"/>
      <c r="JR233" s="11">
        <f t="shared" si="1679"/>
        <v>2.7975129487890532E-4</v>
      </c>
      <c r="JS233" s="10">
        <f t="shared" si="1303"/>
        <v>88.991057920486725</v>
      </c>
      <c r="JT233" s="9">
        <f t="shared" si="1895"/>
        <v>91.118800757270904</v>
      </c>
      <c r="JU233" s="9">
        <f t="shared" si="934"/>
        <v>86.598061068426432</v>
      </c>
      <c r="JV233" s="115">
        <f t="shared" si="1304"/>
        <v>88.858430912848661</v>
      </c>
      <c r="JW233" s="15">
        <f t="shared" si="1305"/>
        <v>2.7922179885682511E-4</v>
      </c>
      <c r="JX233" s="12"/>
      <c r="JY233" s="11">
        <f t="shared" si="1680"/>
        <v>2.8768831990373661E-4</v>
      </c>
      <c r="JZ233" s="10">
        <f t="shared" si="1306"/>
        <v>88.92395988463511</v>
      </c>
      <c r="KA233" s="9">
        <f t="shared" si="1896"/>
        <v>91.1159656739231</v>
      </c>
      <c r="KB233" s="9">
        <f t="shared" si="936"/>
        <v>86.467019809893969</v>
      </c>
      <c r="KC233" s="115">
        <f t="shared" si="1307"/>
        <v>88.791492741908542</v>
      </c>
      <c r="KD233" s="15">
        <f t="shared" si="1308"/>
        <v>2.8714040539547226E-4</v>
      </c>
      <c r="KE233" s="12"/>
      <c r="KF233" s="11">
        <f t="shared" si="1681"/>
        <v>2.9560651966876946E-4</v>
      </c>
      <c r="KG233" s="10">
        <f t="shared" si="1309"/>
        <v>88.856850470076978</v>
      </c>
      <c r="KH233" s="9">
        <f t="shared" si="1897"/>
        <v>91.112967507002494</v>
      </c>
      <c r="KI233" s="9">
        <f t="shared" si="938"/>
        <v>86.336122083757303</v>
      </c>
      <c r="KJ233" s="115">
        <f t="shared" si="1310"/>
        <v>88.724544795379899</v>
      </c>
      <c r="KK233" s="15">
        <f t="shared" si="1311"/>
        <v>2.9504007391331074E-4</v>
      </c>
      <c r="KL233" s="12"/>
      <c r="KM233" s="11">
        <f t="shared" si="1682"/>
        <v>3.0350573655387456E-4</v>
      </c>
      <c r="KN233" s="10">
        <f t="shared" si="1312"/>
        <v>88.78972677596434</v>
      </c>
      <c r="KO233" s="9">
        <f t="shared" si="1898"/>
        <v>91.109802102570185</v>
      </c>
      <c r="KP233" s="9">
        <f t="shared" si="940"/>
        <v>86.20536622094879</v>
      </c>
      <c r="KQ233" s="115">
        <f t="shared" si="1313"/>
        <v>88.657584161759488</v>
      </c>
      <c r="KR233" s="15">
        <f t="shared" si="1314"/>
        <v>3.0292065093319144E-4</v>
      </c>
      <c r="KS233" s="12"/>
      <c r="KT233" s="11">
        <f t="shared" si="1683"/>
        <v>3.1138581565478879E-4</v>
      </c>
      <c r="KU233" s="10">
        <f t="shared" si="1315"/>
        <v>88.722585915465388</v>
      </c>
      <c r="KV233" s="9">
        <f t="shared" si="1899"/>
        <v>91.106465342709356</v>
      </c>
      <c r="KW233" s="9">
        <f t="shared" si="942"/>
        <v>86.074750544621025</v>
      </c>
      <c r="KX233" s="115">
        <f t="shared" si="1316"/>
        <v>88.590607943665191</v>
      </c>
      <c r="KY233" s="15">
        <f t="shared" si="1317"/>
        <v>3.1078198568337454E-4</v>
      </c>
      <c r="KZ233" s="12"/>
      <c r="LA233" s="11">
        <f t="shared" si="1684"/>
        <v>3.1924660477200176E-4</v>
      </c>
      <c r="LB233" s="10">
        <f t="shared" si="1318"/>
        <v>88.655425016077004</v>
      </c>
      <c r="LC233" s="9">
        <f t="shared" si="1900"/>
        <v>91.102953145736876</v>
      </c>
      <c r="LD233" s="9">
        <f t="shared" si="944"/>
        <v>85.944273370556559</v>
      </c>
      <c r="LE233" s="115">
        <f t="shared" si="1319"/>
        <v>88.523613258146725</v>
      </c>
      <c r="LF233" s="15">
        <f t="shared" si="1320"/>
        <v>3.1862393008528676E-4</v>
      </c>
      <c r="LG233" s="12"/>
      <c r="LH233" s="11">
        <f t="shared" si="1685"/>
        <v>3.2708795439918376E-4</v>
      </c>
      <c r="LI233" s="10">
        <f t="shared" si="1321"/>
        <v>88.588241219931248</v>
      </c>
      <c r="LJ233" s="9">
        <f t="shared" si="1901"/>
        <v>91.099261466405295</v>
      </c>
      <c r="LK233" s="9">
        <f t="shared" si="946"/>
        <v>85.813933007576367</v>
      </c>
      <c r="LL233" s="115">
        <f t="shared" si="1322"/>
        <v>88.456597236990831</v>
      </c>
      <c r="LM233" s="15">
        <f t="shared" si="1323"/>
        <v>3.2644633874077315E-4</v>
      </c>
      <c r="LN233" s="12"/>
      <c r="LO233" s="11">
        <f t="shared" si="1686"/>
        <v>3.3490971771110457E-4</v>
      </c>
      <c r="LP233" s="10">
        <f t="shared" si="1324"/>
        <v>88.521031684096414</v>
      </c>
      <c r="LQ233" s="9">
        <f t="shared" si="1902"/>
        <v>91.095386296095455</v>
      </c>
      <c r="LR233" s="9">
        <f t="shared" si="948"/>
        <v>85.683727757944965</v>
      </c>
      <c r="LS233" s="115">
        <f t="shared" si="1325"/>
        <v>88.389557027020203</v>
      </c>
      <c r="LT233" s="15">
        <f t="shared" si="1326"/>
        <v>3.3424906891896489E-4</v>
      </c>
      <c r="LU233" s="12"/>
      <c r="LV233" s="11">
        <f t="shared" si="1687"/>
        <v>3.4271175055114526E-4</v>
      </c>
      <c r="LW233" s="10">
        <f t="shared" si="1327"/>
        <v>88.453793580871761</v>
      </c>
      <c r="LX233" s="9">
        <f t="shared" si="1903"/>
        <v>91.091323662999642</v>
      </c>
      <c r="LY233" s="9">
        <f t="shared" si="950"/>
        <v>85.553655917772261</v>
      </c>
      <c r="LZ233" s="115">
        <f t="shared" si="1328"/>
        <v>88.322489790385958</v>
      </c>
      <c r="MA233" s="15">
        <f t="shared" si="1329"/>
        <v>3.4203198054277417E-4</v>
      </c>
      <c r="MB233" s="12"/>
      <c r="MC233" s="11">
        <f t="shared" si="1688"/>
        <v>3.5049391141844647E-4</v>
      </c>
      <c r="MD233" s="10">
        <f t="shared" si="1330"/>
        <v>88.38652409807591</v>
      </c>
      <c r="ME233" s="9">
        <f t="shared" si="1904"/>
        <v>91.087069632295453</v>
      </c>
      <c r="MF233" s="9">
        <f t="shared" si="952"/>
        <v>85.423715777415339</v>
      </c>
      <c r="MG233" s="115">
        <f t="shared" si="1331"/>
        <v>88.255392704855396</v>
      </c>
      <c r="MH233" s="15">
        <f t="shared" si="1332"/>
        <v>3.4979493617482614E-4</v>
      </c>
      <c r="MI233" s="12"/>
      <c r="MJ233" s="11">
        <f t="shared" si="1689"/>
        <v>3.5825606145446336E-4</v>
      </c>
      <c r="MK233" s="10">
        <f t="shared" si="1333"/>
        <v>88.319220439330621</v>
      </c>
      <c r="ML233" s="9">
        <f t="shared" si="1905"/>
        <v>91.082620306310517</v>
      </c>
      <c r="MM233" s="9">
        <f t="shared" si="954"/>
        <v>85.293905621874046</v>
      </c>
      <c r="MN233" s="115">
        <f t="shared" si="1334"/>
        <v>88.188262964092274</v>
      </c>
      <c r="MO233" s="15">
        <f t="shared" si="1335"/>
        <v>3.575378010031836E-4</v>
      </c>
      <c r="MP233" s="12"/>
      <c r="MQ233" s="11">
        <f t="shared" si="1690"/>
        <v>3.6599806442933814E-4</v>
      </c>
      <c r="MR233" s="10">
        <f t="shared" si="1336"/>
        <v>88.251879824336882</v>
      </c>
      <c r="MS233" s="9">
        <f t="shared" si="1906"/>
        <v>91.07797182467813</v>
      </c>
      <c r="MT233" s="9">
        <f t="shared" si="956"/>
        <v>85.16422373118607</v>
      </c>
      <c r="MU233" s="115">
        <f t="shared" si="1337"/>
        <v>88.121097777932107</v>
      </c>
      <c r="MV233" s="15">
        <f t="shared" si="1338"/>
        <v>3.6526044282656601E-4</v>
      </c>
      <c r="MW233" s="12"/>
      <c r="MX233" s="11">
        <f t="shared" si="1691"/>
        <v>3.7371978672772447E-4</v>
      </c>
      <c r="MY233" s="10">
        <f t="shared" si="1339"/>
        <v>88.184499489146248</v>
      </c>
      <c r="MZ233" s="9">
        <f t="shared" si="1907"/>
        <v>91.073120364483856</v>
      </c>
      <c r="NA233" s="9">
        <f t="shared" si="1908"/>
        <v>85.034668380818218</v>
      </c>
      <c r="NB233" s="115">
        <f t="shared" si="1340"/>
        <v>88.05389437265103</v>
      </c>
      <c r="NC233" s="15">
        <f t="shared" si="1341"/>
        <v>3.7296273203924531E-4</v>
      </c>
      <c r="ND233" s="12"/>
      <c r="NE233" s="11">
        <f t="shared" si="1692"/>
        <v>3.8142109733428766E-4</v>
      </c>
      <c r="NF233" s="10">
        <f t="shared" si="1342"/>
        <v>88.117076686425833</v>
      </c>
      <c r="NG233" s="9">
        <f t="shared" si="959"/>
        <v>91.068062140403299</v>
      </c>
      <c r="NH233" s="9">
        <f t="shared" si="1909"/>
        <v>84.905237842054078</v>
      </c>
      <c r="NI233" s="115">
        <f t="shared" si="1343"/>
        <v>87.986649991228688</v>
      </c>
      <c r="NJ233" s="15">
        <f t="shared" si="1344"/>
        <v>3.8064454161559138E-4</v>
      </c>
      <c r="NK233" s="12"/>
      <c r="NL233" s="11">
        <f t="shared" si="1693"/>
        <v>3.8910186781887615E-4</v>
      </c>
      <c r="NM233" s="10">
        <f t="shared" si="1345"/>
        <v>88.049608685717047</v>
      </c>
      <c r="NN233" s="9">
        <f t="shared" si="961"/>
        <v>91.062793404831098</v>
      </c>
      <c r="NO233" s="9">
        <f t="shared" si="1910"/>
        <v>84.775930382378661</v>
      </c>
      <c r="NP233" s="115">
        <f t="shared" si="1346"/>
        <v>87.919361893604872</v>
      </c>
      <c r="NQ233" s="15">
        <f t="shared" si="1347"/>
        <v>3.8830574709430404E-4</v>
      </c>
      <c r="NR233" s="12"/>
      <c r="NS233" s="11">
        <f t="shared" si="1694"/>
        <v>3.9676197232131768E-4</v>
      </c>
      <c r="NT233" s="10">
        <f t="shared" si="1348"/>
        <v>87.982092773688493</v>
      </c>
      <c r="NU233" s="9">
        <f t="shared" si="963"/>
        <v>91.057310448001218</v>
      </c>
      <c r="NV233" s="9">
        <f t="shared" si="1911"/>
        <v>84.64674426586059</v>
      </c>
      <c r="NW233" s="115">
        <f t="shared" si="1349"/>
        <v>87.852027356930904</v>
      </c>
      <c r="NX233" s="15">
        <f t="shared" si="1350"/>
        <v>3.9594622656221928E-4</v>
      </c>
      <c r="NY233" s="12"/>
      <c r="NZ233" s="11">
        <f t="shared" si="1695"/>
        <v>4.0440128753582716E-4</v>
      </c>
      <c r="OA233" s="10">
        <f t="shared" si="1351"/>
        <v>87.914526254383333</v>
      </c>
      <c r="OB233" s="9">
        <f t="shared" si="965"/>
        <v>91.051609598098736</v>
      </c>
      <c r="OC233" s="9">
        <f t="shared" si="1912"/>
        <v>84.517677753529114</v>
      </c>
      <c r="OD233" s="115">
        <f t="shared" si="1352"/>
        <v>87.784643675813925</v>
      </c>
      <c r="OE233" s="15">
        <f t="shared" si="1353"/>
        <v>4.0356586063794117E-4</v>
      </c>
      <c r="OF233" s="12"/>
      <c r="OG233" s="11">
        <f t="shared" si="1696"/>
        <v>4.120196926951989E-4</v>
      </c>
      <c r="OH233" s="10">
        <f t="shared" si="1354"/>
        <v>87.846906449459809</v>
      </c>
      <c r="OI233" s="9">
        <f t="shared" si="967"/>
        <v>91.045687221363124</v>
      </c>
      <c r="OJ233" s="9">
        <f t="shared" si="1913"/>
        <v>84.388729103749057</v>
      </c>
      <c r="OK233" s="115">
        <f t="shared" si="1355"/>
        <v>87.717208162556091</v>
      </c>
      <c r="OL233" s="15">
        <f t="shared" si="1356"/>
        <v>4.1116453245505286E-4</v>
      </c>
      <c r="OM233" s="12"/>
      <c r="ON233" s="11">
        <f t="shared" si="1697"/>
        <v>4.1961706955458958E-4</v>
      </c>
      <c r="OO233" s="10">
        <f t="shared" si="1357"/>
        <v>87.779230698426545</v>
      </c>
      <c r="OP233" s="9">
        <f t="shared" si="969"/>
        <v>91.039539722183235</v>
      </c>
      <c r="OQ233" s="9">
        <f t="shared" si="1914"/>
        <v>84.259896572591316</v>
      </c>
      <c r="OR233" s="115">
        <f t="shared" si="1358"/>
        <v>87.649718147387276</v>
      </c>
      <c r="OS233" s="15">
        <f t="shared" si="1359"/>
        <v>4.1874212764510439E-4</v>
      </c>
      <c r="OT233" s="12"/>
      <c r="OU233" s="11">
        <f t="shared" si="1698"/>
        <v>4.2719330237505579E-4</v>
      </c>
      <c r="OV233" s="10">
        <f t="shared" si="1360"/>
        <v>87.711496358871472</v>
      </c>
      <c r="OW233" s="9">
        <f t="shared" si="971"/>
        <v>91.033163543184045</v>
      </c>
      <c r="OX233" s="9">
        <f t="shared" si="1915"/>
        <v>84.131178414199368</v>
      </c>
      <c r="OY233" s="115">
        <f t="shared" si="1361"/>
        <v>87.582170978691707</v>
      </c>
      <c r="OZ233" s="15">
        <f t="shared" si="1362"/>
        <v>4.2629853432033188E-4</v>
      </c>
      <c r="PA233" s="12"/>
      <c r="PB233" s="11">
        <f t="shared" si="1699"/>
        <v>4.347482779068155E-4</v>
      </c>
      <c r="PC233" s="10">
        <f t="shared" si="1363"/>
        <v>87.643700806684677</v>
      </c>
      <c r="PD233" s="9">
        <f t="shared" si="973"/>
        <v>91.026555165305297</v>
      </c>
      <c r="PE233" s="9">
        <f t="shared" si="1916"/>
        <v>84.002572881153668</v>
      </c>
      <c r="PF233" s="115">
        <f t="shared" si="1364"/>
        <v>87.514564023229482</v>
      </c>
      <c r="PG233" s="15">
        <f t="shared" si="1365"/>
        <v>4.3383364305600835E-4</v>
      </c>
      <c r="PH233" s="12"/>
      <c r="PI233" s="11">
        <f t="shared" si="1700"/>
        <v>4.4228188537212906E-4</v>
      </c>
      <c r="PJ233" s="10">
        <f t="shared" si="1366"/>
        <v>87.575841436276193</v>
      </c>
      <c r="PK233" s="9">
        <f t="shared" si="975"/>
        <v>91.019711107872126</v>
      </c>
      <c r="PL233" s="9">
        <f t="shared" si="1917"/>
        <v>83.874078224829546</v>
      </c>
      <c r="PM233" s="115">
        <f t="shared" si="1367"/>
        <v>87.446894666350829</v>
      </c>
      <c r="PN233" s="15">
        <f t="shared" si="1368"/>
        <v>4.4134734687270122E-4</v>
      </c>
      <c r="PO233" s="12"/>
      <c r="PP233" s="11">
        <f t="shared" si="1701"/>
        <v>4.497940164480834E-4</v>
      </c>
      <c r="PQ233" s="10">
        <f t="shared" si="1369"/>
        <v>87.507915660786523</v>
      </c>
      <c r="PR233" s="9">
        <f t="shared" si="977"/>
        <v>91.012627928657778</v>
      </c>
      <c r="PS233" s="9">
        <f t="shared" si="1918"/>
        <v>83.745692695752666</v>
      </c>
      <c r="PT233" s="115">
        <f t="shared" si="1370"/>
        <v>87.379160312205215</v>
      </c>
      <c r="PU233" s="15">
        <f t="shared" si="1371"/>
        <v>4.4883954121818748E-4</v>
      </c>
      <c r="PV233" s="12"/>
      <c r="PW233" s="11">
        <f t="shared" si="1702"/>
        <v>4.5728456524901792E-4</v>
      </c>
      <c r="PX233" s="10">
        <f t="shared" si="1372"/>
        <v>87.439920912292081</v>
      </c>
      <c r="PY233" s="9">
        <f t="shared" si="979"/>
        <v>91.005302223938628</v>
      </c>
      <c r="PZ233" s="9">
        <f t="shared" si="1919"/>
        <v>83.617414543951128</v>
      </c>
      <c r="QA233" s="115">
        <f t="shared" si="1373"/>
        <v>87.311358383944878</v>
      </c>
      <c r="QB233" s="15">
        <f t="shared" si="1374"/>
        <v>4.5631012394910952E-4</v>
      </c>
      <c r="QC233" s="12"/>
      <c r="QD233" s="11">
        <f t="shared" si="1703"/>
        <v>4.6475342830868066E-4</v>
      </c>
      <c r="QE233" s="10">
        <f t="shared" si="1375"/>
        <v>87.371854642005047</v>
      </c>
      <c r="QF233" s="9">
        <f t="shared" si="981"/>
        <v>90.997730628541461</v>
      </c>
      <c r="QG233" s="9">
        <f t="shared" si="1920"/>
        <v>83.489242019300931</v>
      </c>
      <c r="QH233" s="115">
        <f t="shared" si="1376"/>
        <v>87.243486323921189</v>
      </c>
      <c r="QI233" s="15">
        <f t="shared" si="1377"/>
        <v>4.6375899531255816E-4</v>
      </c>
      <c r="QJ233" s="12"/>
      <c r="QK233" s="11">
        <f t="shared" si="1704"/>
        <v>4.7220050456229612E-4</v>
      </c>
      <c r="QL233" s="10">
        <f t="shared" si="1378"/>
        <v>87.303714320466156</v>
      </c>
      <c r="QM233" s="9">
        <f t="shared" si="983"/>
        <v>90.989909815883266</v>
      </c>
      <c r="QN233" s="9">
        <f t="shared" si="1921"/>
        <v>83.361173371870507</v>
      </c>
      <c r="QO233" s="115">
        <f t="shared" si="1379"/>
        <v>87.175541593876886</v>
      </c>
      <c r="QP233" s="15">
        <f t="shared" si="1380"/>
        <v>4.7118605792724244E-4</v>
      </c>
      <c r="QQ233" s="12"/>
      <c r="QR233" s="11">
        <f t="shared" si="1705"/>
        <v>4.7962569532823115E-4</v>
      </c>
      <c r="QS233" s="10">
        <f t="shared" si="1381"/>
        <v>87.235497437733216</v>
      </c>
      <c r="QT233" s="9">
        <f t="shared" si="985"/>
        <v>90.981836498003574</v>
      </c>
      <c r="QU233" s="9">
        <f t="shared" si="1922"/>
        <v>83.233206852257538</v>
      </c>
      <c r="QV233" s="115">
        <f t="shared" si="1382"/>
        <v>87.107521675130556</v>
      </c>
      <c r="QW233" s="15">
        <f t="shared" si="1383"/>
        <v>4.7859121676469506E-4</v>
      </c>
      <c r="QX233" s="12"/>
      <c r="QY233" s="11">
        <f t="shared" si="1706"/>
        <v>4.8702890428964715E-4</v>
      </c>
      <c r="QZ233" s="10">
        <f t="shared" si="1384"/>
        <v>87.167201503562154</v>
      </c>
      <c r="RA233" s="9">
        <f t="shared" si="987"/>
        <v>90.973507425589531</v>
      </c>
      <c r="RB233" s="9">
        <f t="shared" si="1923"/>
        <v>83.105340711924612</v>
      </c>
      <c r="RC233" s="115">
        <f t="shared" si="1385"/>
        <v>87.039424068757071</v>
      </c>
      <c r="RD233" s="15">
        <f t="shared" si="1386"/>
        <v>4.8597437913008059E-4</v>
      </c>
      <c r="RE233" s="12"/>
      <c r="RF233" s="11">
        <f t="shared" si="1707"/>
        <v>4.9441003747578325E-4</v>
      </c>
      <c r="RG233" s="10">
        <f t="shared" si="1387"/>
        <v>87.098824047583804</v>
      </c>
      <c r="RH233" s="9">
        <f t="shared" si="989"/>
        <v>90.964919387993746</v>
      </c>
      <c r="RI233" s="9">
        <f t="shared" si="1924"/>
        <v>82.977573203527911</v>
      </c>
      <c r="RJ233" s="115">
        <f t="shared" si="1388"/>
        <v>86.971246295760835</v>
      </c>
      <c r="RK233" s="15">
        <f t="shared" si="1389"/>
        <v>4.9333545464299916E-4</v>
      </c>
      <c r="RL233" s="12"/>
      <c r="RM233" s="11">
        <f t="shared" si="1708"/>
        <v>5.0176900324319944E-4</v>
      </c>
      <c r="RN233" s="10">
        <f t="shared" si="1390"/>
        <v>87.030362619473664</v>
      </c>
      <c r="RO233" s="9">
        <f t="shared" si="991"/>
        <v>90.956069213245044</v>
      </c>
      <c r="RP233" s="9">
        <f t="shared" si="1925"/>
        <v>82.849902581243498</v>
      </c>
      <c r="RQ233" s="115">
        <f t="shared" si="1391"/>
        <v>86.902985897244264</v>
      </c>
      <c r="RR233" s="15">
        <f t="shared" si="1392"/>
        <v>5.0067435521800269E-4</v>
      </c>
      <c r="RS233" s="12"/>
      <c r="RT233" s="11">
        <f t="shared" si="1709"/>
        <v>5.0910571225672423E-4</v>
      </c>
      <c r="RU233" s="10">
        <f t="shared" si="1393"/>
        <v>86.961814789116957</v>
      </c>
      <c r="RV233" s="9">
        <f t="shared" si="993"/>
        <v>90.946953768052325</v>
      </c>
      <c r="RW233" s="9">
        <f t="shared" si="1926"/>
        <v>82.722327101087117</v>
      </c>
      <c r="RX233" s="115">
        <f t="shared" si="1394"/>
        <v>86.834640434569721</v>
      </c>
      <c r="RY233" s="15">
        <f t="shared" si="1395"/>
        <v>5.0799099504506744E-4</v>
      </c>
      <c r="RZ233" s="12"/>
      <c r="SA233" s="11">
        <f t="shared" si="1710"/>
        <v>5.1642007747037155E-4</v>
      </c>
      <c r="SB233" s="10">
        <f t="shared" si="1396"/>
        <v>86.893178146766957</v>
      </c>
      <c r="SC233" s="9">
        <f t="shared" si="995"/>
        <v>90.937569957801557</v>
      </c>
      <c r="SD233" s="9">
        <f t="shared" si="1927"/>
        <v>82.594845021231706</v>
      </c>
      <c r="SE233" s="115">
        <f t="shared" si="1397"/>
        <v>86.766207489516631</v>
      </c>
      <c r="SF233" s="15">
        <f t="shared" si="1398"/>
        <v>5.1528529056981505E-4</v>
      </c>
      <c r="SG233" s="12"/>
      <c r="SH233" s="11">
        <f t="shared" si="1711"/>
        <v>5.2371201410794785E-4</v>
      </c>
      <c r="SI233" s="10">
        <f t="shared" si="1399"/>
        <v>86.824450303198816</v>
      </c>
      <c r="SJ233" s="9">
        <f t="shared" si="997"/>
        <v>90.927914726546049</v>
      </c>
      <c r="SK233" s="9">
        <f t="shared" si="1928"/>
        <v>82.467454602318114</v>
      </c>
      <c r="SL233" s="115">
        <f t="shared" si="1400"/>
        <v>86.697684664432074</v>
      </c>
      <c r="SM233" s="15">
        <f t="shared" si="1401"/>
        <v>5.2255716047370745E-4</v>
      </c>
      <c r="SN233" s="12"/>
      <c r="SO233" s="11">
        <f t="shared" si="1712"/>
        <v>5.3098143964366504E-4</v>
      </c>
      <c r="SP233" s="10">
        <f t="shared" si="1402"/>
        <v>86.755628889856666</v>
      </c>
      <c r="SQ233" s="9">
        <f t="shared" si="999"/>
        <v>90.917985056990091</v>
      </c>
      <c r="SR233" s="9">
        <f t="shared" si="1929"/>
        <v>82.340154107762501</v>
      </c>
      <c r="SS233" s="115">
        <f t="shared" si="1403"/>
        <v>86.629069582376303</v>
      </c>
      <c r="ST233" s="15">
        <f t="shared" si="1404"/>
        <v>5.2980652565405063E-4</v>
      </c>
      <c r="SU233" s="12"/>
      <c r="SV233" s="11">
        <f t="shared" si="1713"/>
        <v>5.3822827378254077E-4</v>
      </c>
      <c r="SW233" s="10">
        <f t="shared" si="1405"/>
        <v>86.686711558995754</v>
      </c>
      <c r="SX233" s="9">
        <f t="shared" si="1001"/>
        <v>90.907777970466171</v>
      </c>
      <c r="SY233" s="9">
        <f t="shared" si="1930"/>
        <v>82.212941804058516</v>
      </c>
      <c r="SZ233" s="115">
        <f t="shared" si="1406"/>
        <v>86.560359887262337</v>
      </c>
      <c r="TA233" s="15">
        <f t="shared" si="1407"/>
        <v>5.3703330920393689E-4</v>
      </c>
      <c r="TB233" s="12"/>
      <c r="TC233" s="11">
        <f t="shared" si="1714"/>
        <v>5.4545243844070234E-4</v>
      </c>
      <c r="TD233" s="10">
        <f t="shared" si="1408"/>
        <v>86.617695983818763</v>
      </c>
      <c r="TE233" s="9">
        <f t="shared" si="1003"/>
        <v>90.897290526905778</v>
      </c>
      <c r="TF233" s="9">
        <f t="shared" si="1931"/>
        <v>82.085815961075753</v>
      </c>
      <c r="TG233" s="115">
        <f t="shared" si="1409"/>
        <v>86.491553243990765</v>
      </c>
      <c r="TH233" s="15">
        <f t="shared" si="1410"/>
        <v>5.4423743639198466E-4</v>
      </c>
      <c r="TI233" s="12"/>
      <c r="TJ233" s="11">
        <f t="shared" si="1715"/>
        <v>5.5265385772551806E-4</v>
      </c>
      <c r="TK233" s="10">
        <f t="shared" si="1411"/>
        <v>86.548579858607127</v>
      </c>
      <c r="TL233" s="9">
        <f t="shared" si="1005"/>
        <v>90.886519824803983</v>
      </c>
      <c r="TM233" s="9">
        <f t="shared" si="1932"/>
        <v>81.958774852351112</v>
      </c>
      <c r="TN233" s="115">
        <f t="shared" si="1412"/>
        <v>86.422647338577548</v>
      </c>
      <c r="TO233" s="15">
        <f t="shared" si="1413"/>
        <v>5.5141883464217766E-4</v>
      </c>
      <c r="TP233" s="12"/>
      <c r="TQ233" s="11">
        <f t="shared" si="1716"/>
        <v>5.5983245791576988E-4</v>
      </c>
      <c r="TR233" s="10">
        <f t="shared" si="1414"/>
        <v>86.479360898845698</v>
      </c>
      <c r="TS233" s="9">
        <f t="shared" si="1007"/>
        <v>90.875463001177849</v>
      </c>
      <c r="TT233" s="9">
        <f t="shared" si="1933"/>
        <v>81.831816755378398</v>
      </c>
      <c r="TU233" s="115">
        <f t="shared" si="1415"/>
        <v>86.35363987827813</v>
      </c>
      <c r="TV233" s="15">
        <f t="shared" si="1416"/>
        <v>5.585774335133939E-4</v>
      </c>
      <c r="TW233" s="12"/>
      <c r="TX233" s="11">
        <f t="shared" si="1717"/>
        <v>5.6698816744154938E-4</v>
      </c>
      <c r="TY233" s="10">
        <f t="shared" si="1417"/>
        <v>86.410036841343469</v>
      </c>
      <c r="TZ233" s="9">
        <f t="shared" si="1009"/>
        <v>90.86411723151889</v>
      </c>
      <c r="UA233" s="9">
        <f t="shared" si="1934"/>
        <v>81.704939951890793</v>
      </c>
      <c r="UB233" s="115">
        <f t="shared" si="1418"/>
        <v>86.284528591704841</v>
      </c>
      <c r="UC233" s="15">
        <f t="shared" si="1419"/>
        <v>5.6571316467903248E-4</v>
      </c>
      <c r="UD233" s="12"/>
      <c r="UE233" s="11">
        <f t="shared" si="1718"/>
        <v>5.7412091686420415E-4</v>
      </c>
      <c r="UF233" s="10">
        <f t="shared" si="1420"/>
        <v>86.340605444347773</v>
      </c>
      <c r="UG233" s="9">
        <f t="shared" si="1011"/>
        <v>90.852479729739528</v>
      </c>
      <c r="UH233" s="9">
        <f t="shared" si="1935"/>
        <v>81.578142728139554</v>
      </c>
      <c r="UI233" s="115">
        <f t="shared" si="1421"/>
        <v>86.215311228939541</v>
      </c>
      <c r="UJ233" s="15">
        <f t="shared" si="1422"/>
        <v>5.7282596190648329E-4</v>
      </c>
      <c r="UK233" s="12"/>
      <c r="UL233" s="11">
        <f t="shared" si="1719"/>
        <v>5.8123063885614373E-4</v>
      </c>
      <c r="UM233" s="10">
        <f t="shared" si="1423"/>
        <v>86.271064487653661</v>
      </c>
      <c r="UN233" s="9">
        <f t="shared" si="1013"/>
        <v>90.840547748113877</v>
      </c>
      <c r="UO233" s="9">
        <f t="shared" si="1936"/>
        <v>81.451423375167124</v>
      </c>
      <c r="UP233" s="115">
        <f t="shared" si="1424"/>
        <v>86.145985561640501</v>
      </c>
      <c r="UQ233" s="15">
        <f t="shared" si="1425"/>
        <v>5.7991576103660891E-4</v>
      </c>
      <c r="UR233" s="12"/>
      <c r="US233" s="11">
        <f t="shared" si="1720"/>
        <v>5.8831726818062667E-4</v>
      </c>
      <c r="UT233" s="10">
        <f t="shared" si="1426"/>
        <v>86.201411772707615</v>
      </c>
      <c r="UU233" s="9">
        <f t="shared" si="1015"/>
        <v>90.828318577212798</v>
      </c>
      <c r="UV233" s="9">
        <f t="shared" si="1937"/>
        <v>81.324780189076677</v>
      </c>
      <c r="UW233" s="115">
        <f t="shared" si="1427"/>
        <v>86.076549383144737</v>
      </c>
      <c r="UX233" s="15">
        <f t="shared" si="1428"/>
        <v>5.8698249996308157E-4</v>
      </c>
      <c r="UY233" s="12"/>
      <c r="UZ233" s="11">
        <f t="shared" si="1721"/>
        <v>5.9538074167139819E-4</v>
      </c>
      <c r="VA233" s="10">
        <f t="shared" si="1429"/>
        <v>86.131645122706686</v>
      </c>
      <c r="VB233" s="9">
        <f t="shared" si="1017"/>
        <v>90.815789545833368</v>
      </c>
      <c r="VC233" s="9">
        <f t="shared" si="1938"/>
        <v>81.198211471294869</v>
      </c>
      <c r="VD233" s="115">
        <f t="shared" si="1430"/>
        <v>86.007000508564118</v>
      </c>
      <c r="VE233" s="15">
        <f t="shared" si="1431"/>
        <v>5.9402611861179865E-4</v>
      </c>
      <c r="VF233" s="12"/>
      <c r="VG233" s="11">
        <f t="shared" si="1722"/>
        <v>6.0242099821240281E-4</v>
      </c>
      <c r="VH233" s="10">
        <f t="shared" si="1432"/>
        <v>86.061762382691455</v>
      </c>
      <c r="VI233" s="9">
        <f t="shared" si="1019"/>
        <v>90.802958020923001</v>
      </c>
      <c r="VJ233" s="9">
        <f t="shared" si="1939"/>
        <v>81.071715528831618</v>
      </c>
      <c r="VK233" s="115">
        <f t="shared" si="1433"/>
        <v>85.937336774877309</v>
      </c>
      <c r="VL233" s="15">
        <f t="shared" si="1434"/>
        <v>6.0104655892015033E-4</v>
      </c>
      <c r="VM233" s="12"/>
      <c r="VN233" s="11">
        <f t="shared" si="1723"/>
        <v>6.0943797871732593E-4</v>
      </c>
      <c r="VO233" s="10">
        <f t="shared" si="1435"/>
        <v>85.991761419634827</v>
      </c>
      <c r="VP233" s="9">
        <f t="shared" si="1021"/>
        <v>90.789821407498138</v>
      </c>
      <c r="VQ233" s="9">
        <f t="shared" si="1940"/>
        <v>80.945290674533254</v>
      </c>
      <c r="VR233" s="115">
        <f t="shared" si="1436"/>
        <v>85.867556041015689</v>
      </c>
      <c r="VS233" s="15">
        <f t="shared" si="1437"/>
        <v>6.0804376481636373E-4</v>
      </c>
      <c r="VT233" s="12"/>
      <c r="VU233" s="11">
        <f t="shared" si="1724"/>
        <v>6.1643162610920611E-4</v>
      </c>
      <c r="VV233" s="10">
        <f t="shared" si="1438"/>
        <v>85.921640122524877</v>
      </c>
      <c r="VW233" s="9">
        <f t="shared" si="1023"/>
        <v>90.776377148557813</v>
      </c>
      <c r="VX233" s="9">
        <f t="shared" si="1941"/>
        <v>80.818935227331735</v>
      </c>
      <c r="VY233" s="115">
        <f t="shared" si="1439"/>
        <v>85.797656187944767</v>
      </c>
      <c r="VZ233" s="15">
        <f t="shared" si="1440"/>
        <v>6.1501768219876681E-4</v>
      </c>
      <c r="WA233" s="12"/>
      <c r="WB233" s="11">
        <f t="shared" si="1725"/>
        <v>6.2340188529996321E-4</v>
      </c>
      <c r="WC233" s="10">
        <f t="shared" si="1441"/>
        <v>85.851396402443129</v>
      </c>
      <c r="WD233" s="9">
        <f t="shared" si="1025"/>
        <v>90.762622724992056</v>
      </c>
      <c r="WE233" s="9">
        <f t="shared" si="1942"/>
        <v>80.692647512489145</v>
      </c>
      <c r="WF233" s="115">
        <f t="shared" si="1442"/>
        <v>85.727635118740608</v>
      </c>
      <c r="WG233" s="15">
        <f t="shared" si="1443"/>
        <v>6.2196825891503425E-4</v>
      </c>
      <c r="WH233" s="12"/>
      <c r="WI233" s="11">
        <f t="shared" si="1726"/>
        <v>6.3034870316988189E-4</v>
      </c>
      <c r="WJ233" s="10">
        <f t="shared" si="1444"/>
        <v>85.781028192637962</v>
      </c>
      <c r="WK233" s="9">
        <f t="shared" si="1027"/>
        <v>90.748555655485319</v>
      </c>
      <c r="WL233" s="9">
        <f t="shared" si="1943"/>
        <v>80.566425861835768</v>
      </c>
      <c r="WM233" s="115">
        <f t="shared" si="1445"/>
        <v>85.657490758660543</v>
      </c>
      <c r="WN233" s="15">
        <f t="shared" si="1446"/>
        <v>6.2889544474152169E-4</v>
      </c>
      <c r="WO233" s="12"/>
      <c r="WP233" s="11">
        <f t="shared" si="1727"/>
        <v>6.372720285471819E-4</v>
      </c>
      <c r="WQ233" s="10">
        <f t="shared" si="1447"/>
        <v>85.710533448592329</v>
      </c>
      <c r="WR233" s="9">
        <f t="shared" si="1029"/>
        <v>90.734173496415067</v>
      </c>
      <c r="WS233" s="9">
        <f t="shared" si="1944"/>
        <v>80.440268614004751</v>
      </c>
      <c r="WT233" s="115">
        <f t="shared" si="1448"/>
        <v>85.587221055209909</v>
      </c>
      <c r="WU233" s="15">
        <f t="shared" si="1449"/>
        <v>6.3579919136249545E-4</v>
      </c>
      <c r="WV233" s="12"/>
      <c r="WW233" s="11">
        <f t="shared" si="1728"/>
        <v>6.4417181218748266E-4</v>
      </c>
      <c r="WX233" s="10">
        <f t="shared" si="1450"/>
        <v>85.639910148087353</v>
      </c>
      <c r="WY233" s="9">
        <f t="shared" si="1031"/>
        <v>90.719473841745511</v>
      </c>
      <c r="WZ233" s="9">
        <f t="shared" si="1945"/>
        <v>80.314174114661355</v>
      </c>
      <c r="XA233" s="115">
        <f t="shared" si="1451"/>
        <v>85.516823978203433</v>
      </c>
      <c r="XB233" s="15">
        <f t="shared" si="1452"/>
        <v>6.4267945234942176E-4</v>
      </c>
      <c r="XC233" s="12"/>
      <c r="XD233" s="11">
        <f t="shared" si="1729"/>
        <v>6.5104800675329778E-4</v>
      </c>
      <c r="XE233" s="10">
        <f t="shared" si="1453"/>
        <v>85.569156291260839</v>
      </c>
      <c r="XF233" s="9">
        <f t="shared" si="1033"/>
        <v>90.70445432291676</v>
      </c>
      <c r="XG233" s="9">
        <f t="shared" si="1946"/>
        <v>80.188140716726949</v>
      </c>
      <c r="XH233" s="115">
        <f t="shared" si="1454"/>
        <v>85.446297519821854</v>
      </c>
      <c r="XI233" s="15">
        <f t="shared" si="1455"/>
        <v>6.4953618314028E-4</v>
      </c>
      <c r="XJ233" s="12"/>
      <c r="XK233" s="11">
        <f t="shared" si="1730"/>
        <v>6.5790056679355274E-4</v>
      </c>
      <c r="XL233" s="10">
        <f t="shared" si="1456"/>
        <v>85.498269900660887</v>
      </c>
      <c r="XM233" s="9">
        <f t="shared" si="1035"/>
        <v>90.689112608729388</v>
      </c>
      <c r="XN233" s="9">
        <f t="shared" si="1947"/>
        <v>80.062166780597337</v>
      </c>
      <c r="XO233" s="115">
        <f t="shared" si="1457"/>
        <v>85.375639694663363</v>
      </c>
      <c r="XP233" s="15">
        <f t="shared" si="1458"/>
        <v>6.5636934101894915E-4</v>
      </c>
      <c r="XQ233" s="12"/>
      <c r="XR233" s="11">
        <f t="shared" si="1731"/>
        <v>6.6472944872316634E-4</v>
      </c>
      <c r="XS233" s="10">
        <f t="shared" si="1459"/>
        <v>85.427249021294386</v>
      </c>
      <c r="XT233" s="9">
        <f t="shared" si="1037"/>
        <v>90.673446405224567</v>
      </c>
      <c r="XU233" s="9">
        <f t="shared" si="1948"/>
        <v>79.936250674358803</v>
      </c>
      <c r="XV233" s="115">
        <f t="shared" si="1460"/>
        <v>85.304848539791692</v>
      </c>
      <c r="XW233" s="15">
        <f t="shared" si="1461"/>
        <v>6.6317888509445904E-4</v>
      </c>
      <c r="XX233" s="12"/>
      <c r="XY233" s="11">
        <f t="shared" si="1732"/>
        <v>6.7153461080248639E-4</v>
      </c>
      <c r="XZ233" s="10">
        <f t="shared" si="1462"/>
        <v>85.356091720672168</v>
      </c>
      <c r="YA233" s="9">
        <f t="shared" si="1039"/>
        <v>90.657453455559832</v>
      </c>
      <c r="YB233" s="9">
        <f t="shared" si="1949"/>
        <v>79.810390773995522</v>
      </c>
      <c r="YC233" s="115">
        <f t="shared" si="1463"/>
        <v>85.23392211477767</v>
      </c>
      <c r="YD233" s="15">
        <f t="shared" si="1464"/>
        <v>6.6996477628051209E-4</v>
      </c>
      <c r="YE233" s="12"/>
      <c r="YF233" s="11">
        <f t="shared" si="1733"/>
        <v>6.7831601311697516E-4</v>
      </c>
      <c r="YG233" s="10">
        <f t="shared" si="1465"/>
        <v>85.284796088847713</v>
      </c>
      <c r="YH233" s="9">
        <f t="shared" si="1041"/>
        <v>90.641131539880647</v>
      </c>
      <c r="YI233" s="9">
        <f t="shared" si="1950"/>
        <v>79.684585463595369</v>
      </c>
      <c r="YJ233" s="115">
        <f t="shared" si="1466"/>
        <v>85.162858501738015</v>
      </c>
      <c r="YK233" s="15">
        <f t="shared" si="1467"/>
        <v>6.7672697727482465E-4</v>
      </c>
      <c r="YL233" s="12"/>
      <c r="YM233" s="11">
        <f t="shared" si="1734"/>
        <v>6.8507361755672691E-4</v>
      </c>
      <c r="YN233" s="10">
        <f t="shared" si="1468"/>
        <v>85.213360238452964</v>
      </c>
      <c r="YO233" s="9">
        <f t="shared" si="1043"/>
        <v>90.624478475187843</v>
      </c>
      <c r="YP233" s="9">
        <f t="shared" si="1951"/>
        <v>79.558833135547701</v>
      </c>
      <c r="YQ233" s="115">
        <f t="shared" si="1469"/>
        <v>85.091655805367765</v>
      </c>
      <c r="YR233" s="15">
        <f t="shared" si="1470"/>
        <v>6.8346545253874635E-4</v>
      </c>
      <c r="YS233" s="12"/>
      <c r="YT233" s="11">
        <f t="shared" si="1735"/>
        <v>6.9180738779622169E-4</v>
      </c>
      <c r="YU233" s="10">
        <f t="shared" si="1471"/>
        <v>85.141782304728039</v>
      </c>
      <c r="YV233" s="9">
        <f t="shared" si="1045"/>
        <v>90.607492115200984</v>
      </c>
      <c r="YW233" s="9">
        <f t="shared" si="1952"/>
        <v>79.433132190739784</v>
      </c>
      <c r="YX233" s="115">
        <f t="shared" si="1472"/>
        <v>85.020312152970376</v>
      </c>
      <c r="YY233" s="15">
        <f t="shared" si="1473"/>
        <v>6.9018016827666299E-4</v>
      </c>
      <c r="YZ233" s="12"/>
      <c r="ZA233" s="11">
        <f t="shared" si="1736"/>
        <v>6.9851728927388572E-4</v>
      </c>
      <c r="ZB233" s="10">
        <f t="shared" si="1474"/>
        <v>85.07006044554835</v>
      </c>
      <c r="ZC233" s="9">
        <f t="shared" si="1047"/>
        <v>90.590170350217875</v>
      </c>
      <c r="ZD233" s="9">
        <f t="shared" si="1953"/>
        <v>79.307481038745081</v>
      </c>
      <c r="ZE233" s="115">
        <f t="shared" si="1475"/>
        <v>84.948825694481485</v>
      </c>
      <c r="ZF233" s="15">
        <f t="shared" si="1476"/>
        <v>6.9687109241570763E-4</v>
      </c>
      <c r="ZG233" s="12"/>
      <c r="ZH233" s="11">
        <f t="shared" si="1737"/>
        <v>7.0520328917192561E-4</v>
      </c>
      <c r="ZI233" s="10">
        <f t="shared" si="1477"/>
        <v>84.998192841445643</v>
      </c>
      <c r="ZJ233" s="9">
        <f t="shared" si="1049"/>
        <v>90.572511106970211</v>
      </c>
      <c r="ZK233" s="9">
        <f t="shared" si="1954"/>
        <v>79.181878098007985</v>
      </c>
      <c r="ZL233" s="115">
        <f t="shared" si="1478"/>
        <v>84.877194602489098</v>
      </c>
      <c r="ZM233" s="15">
        <f t="shared" si="1479"/>
        <v>7.0353819458543335E-4</v>
      </c>
      <c r="ZN233" s="12"/>
      <c r="ZO233" s="11">
        <f t="shared" si="1738"/>
        <v>7.1186535639611835E-4</v>
      </c>
      <c r="ZP233" s="10">
        <f t="shared" si="1480"/>
        <v>84.926177695625412</v>
      </c>
      <c r="ZQ233" s="9">
        <f t="shared" si="1051"/>
        <v>90.554512348475498</v>
      </c>
      <c r="ZR233" s="9">
        <f t="shared" si="1955"/>
        <v>79.056321796024449</v>
      </c>
      <c r="ZS233" s="115">
        <f t="shared" si="1481"/>
        <v>84.80541707224998</v>
      </c>
      <c r="ZT233" s="15">
        <f t="shared" si="1482"/>
        <v>7.1018144609749786E-4</v>
      </c>
      <c r="ZU233" s="12"/>
      <c r="ZV233" s="11">
        <f t="shared" si="1739"/>
        <v>7.1850346155562478E-4</v>
      </c>
      <c r="ZW233" s="10">
        <f t="shared" si="1483"/>
        <v>84.854013233980396</v>
      </c>
      <c r="ZX233" s="9">
        <f t="shared" si="1053"/>
        <v>90.536172073885368</v>
      </c>
      <c r="ZY233" s="9">
        <f t="shared" si="1956"/>
        <v>78.930810569516154</v>
      </c>
      <c r="ZZ233" s="115">
        <f t="shared" si="1484"/>
        <v>84.733491321700768</v>
      </c>
      <c r="AAA233" s="15">
        <f t="shared" si="1485"/>
        <v>7.168008199255532E-4</v>
      </c>
      <c r="AAB233" s="12"/>
      <c r="AAC233" s="11">
        <f t="shared" si="1740"/>
        <v>7.2511757694296221E-4</v>
      </c>
      <c r="AAD233" s="10">
        <f t="shared" si="1486"/>
        <v>84.781697705099077</v>
      </c>
      <c r="AAE233" s="9">
        <f t="shared" si="1055"/>
        <v>90.517488318330379</v>
      </c>
      <c r="AAF233" s="9">
        <f t="shared" si="1957"/>
        <v>78.805342864601457</v>
      </c>
      <c r="AAG233" s="115">
        <f t="shared" si="1487"/>
        <v>84.661415591465925</v>
      </c>
      <c r="AAH233" s="15">
        <f t="shared" si="1488"/>
        <v>7.2339629068509065E-4</v>
      </c>
      <c r="AAI233" s="12"/>
      <c r="AAJ233" s="11">
        <f t="shared" si="1741"/>
        <v>7.3170767651395321E-4</v>
      </c>
      <c r="AAK233" s="10">
        <f t="shared" si="1489"/>
        <v>84.709229380270827</v>
      </c>
      <c r="AAL233" s="9">
        <f t="shared" si="1057"/>
        <v>90.49845915276137</v>
      </c>
      <c r="AAM233" s="9">
        <f t="shared" si="1958"/>
        <v>78.679917136960285</v>
      </c>
      <c r="AAN233" s="115">
        <f t="shared" si="1490"/>
        <v>84.589188144860827</v>
      </c>
      <c r="AAO233" s="15">
        <f t="shared" si="1491"/>
        <v>7.2996783461346242E-4</v>
      </c>
      <c r="AAP233" s="12"/>
      <c r="AAQ233" s="11">
        <f t="shared" si="1742"/>
        <v>7.3827373586782936E-4</v>
      </c>
      <c r="AAR233" s="10">
        <f t="shared" si="1492"/>
        <v>84.636606553486317</v>
      </c>
      <c r="AAS233" s="9">
        <f t="shared" si="1059"/>
        <v>90.479082683787482</v>
      </c>
      <c r="AAT233" s="9">
        <f t="shared" si="1060"/>
        <v>78.554531851995065</v>
      </c>
      <c r="AAU233" s="115">
        <f t="shared" si="1493"/>
        <v>84.516807267891267</v>
      </c>
      <c r="AAV233" s="15">
        <f t="shared" si="1494"/>
        <v>7.3651542954993423E-4</v>
      </c>
      <c r="AAW233" s="11"/>
      <c r="AAX233" s="11">
        <f t="shared" si="1743"/>
        <v>7.4481573222735938E-4</v>
      </c>
      <c r="AAY233" s="10">
        <f t="shared" si="1495"/>
        <v>84.563827541434307</v>
      </c>
      <c r="AAZ233" s="9">
        <f t="shared" si="1061"/>
        <v>90.459357053510985</v>
      </c>
      <c r="ABA233" s="9">
        <f t="shared" si="1062"/>
        <v>78.429185484986192</v>
      </c>
      <c r="ABB233" s="115">
        <f t="shared" si="1496"/>
        <v>84.444271269248588</v>
      </c>
      <c r="ABC233" s="15">
        <f t="shared" si="1497"/>
        <v>7.4303905491588209E-4</v>
      </c>
      <c r="ABD233" s="11"/>
      <c r="ABE233" s="11">
        <f t="shared" si="1744"/>
        <v>7.5133364441910767E-4</v>
      </c>
      <c r="ABF233" s="10">
        <f t="shared" si="1498"/>
        <v>84.490890683494115</v>
      </c>
      <c r="ABG233" s="9">
        <f t="shared" si="1063"/>
        <v>90.439280439358896</v>
      </c>
      <c r="ABH233" s="9">
        <f t="shared" si="1064"/>
        <v>78.303876521244007</v>
      </c>
      <c r="ABI233" s="115">
        <f t="shared" si="1499"/>
        <v>84.371578480301451</v>
      </c>
      <c r="ABJ233" s="15">
        <f t="shared" si="1500"/>
        <v>7.4953869169501009E-4</v>
      </c>
      <c r="ABK233" s="11"/>
      <c r="ABL233" s="11">
        <f t="shared" si="1745"/>
        <v>7.5782745285370579E-4</v>
      </c>
      <c r="ABM233" s="10">
        <f t="shared" si="1501"/>
        <v>84.417794341724786</v>
      </c>
      <c r="ABN233" s="9">
        <f t="shared" si="1065"/>
        <v>90.418851053911609</v>
      </c>
      <c r="ABO233" s="9">
        <f t="shared" si="1066"/>
        <v>78.178603456254052</v>
      </c>
      <c r="ABP233" s="115">
        <f t="shared" si="1502"/>
        <v>84.298727255082838</v>
      </c>
      <c r="ABQ233" s="15">
        <f t="shared" si="1503"/>
        <v>7.560143224137854E-4</v>
      </c>
      <c r="ABR233" s="11"/>
      <c r="ABS233" s="11">
        <f t="shared" si="1746"/>
        <v>7.6429713950634305E-4</v>
      </c>
      <c r="ABT233" s="10">
        <f t="shared" si="1504"/>
        <v>84.344536900849391</v>
      </c>
      <c r="ABU233" s="9">
        <f t="shared" si="1067"/>
        <v>90.398067144728529</v>
      </c>
      <c r="ABV233" s="9">
        <f t="shared" si="1068"/>
        <v>78.053364795820912</v>
      </c>
      <c r="ABW233" s="115">
        <f t="shared" si="1505"/>
        <v>84.22571597027472</v>
      </c>
      <c r="ABX233" s="15">
        <f t="shared" si="1506"/>
        <v>7.6246593112179375E-4</v>
      </c>
      <c r="ABY233" s="11"/>
      <c r="ABZ233" s="11">
        <f t="shared" si="1747"/>
        <v>7.7074268789715042E-4</v>
      </c>
      <c r="ACA233" s="10">
        <f t="shared" si="1507"/>
        <v>84.271116768237164</v>
      </c>
      <c r="ACB233" s="9">
        <f t="shared" si="1069"/>
        <v>90.376926994170859</v>
      </c>
      <c r="ACC233" s="9">
        <f t="shared" si="1070"/>
        <v>77.928159056203185</v>
      </c>
      <c r="ACD233" s="115">
        <f t="shared" si="1508"/>
        <v>84.152543025187015</v>
      </c>
      <c r="ACE233" s="15">
        <f t="shared" si="1509"/>
        <v>7.6889350337244798E-4</v>
      </c>
      <c r="ACF233" s="11"/>
      <c r="ACG233" s="11">
        <f t="shared" si="1748"/>
        <v>7.7716408307194733E-4</v>
      </c>
      <c r="ACH233" s="10">
        <f t="shared" si="1510"/>
        <v>84.197532373879795</v>
      </c>
      <c r="ACI233" s="9">
        <f t="shared" si="1071"/>
        <v>90.355428919221566</v>
      </c>
      <c r="ACJ233" s="9">
        <f t="shared" si="1072"/>
        <v>77.758198014959547</v>
      </c>
      <c r="ACK233" s="115">
        <f t="shared" si="1511"/>
        <v>84.056813467090564</v>
      </c>
      <c r="ACL233" s="15">
        <f t="shared" si="1512"/>
        <v>7.7806326305018673E-4</v>
      </c>
      <c r="ACM233" s="11"/>
      <c r="ACN233" s="11">
        <f t="shared" si="1749"/>
        <v>7.863373366107149E-4</v>
      </c>
      <c r="ACO233" s="10">
        <f t="shared" si="1513"/>
        <v>84.101309557962423</v>
      </c>
      <c r="ACP233" s="9">
        <f t="shared" si="1073"/>
        <v>90.333415018163961</v>
      </c>
      <c r="ACQ233" s="9">
        <f t="shared" si="1074"/>
        <v>77.70133820578036</v>
      </c>
      <c r="ACR233" s="115">
        <f t="shared" si="1514"/>
        <v>84.017376611972168</v>
      </c>
      <c r="ACS233" s="15">
        <f t="shared" si="1515"/>
        <v>7.8021550755400491E-4</v>
      </c>
      <c r="ACT233" s="11"/>
      <c r="ACU233" s="11">
        <f t="shared" si="1750"/>
        <v>7.8846804544828854E-4</v>
      </c>
      <c r="ACV233" s="10">
        <f t="shared" si="1516"/>
        <v>84.061576349880085</v>
      </c>
      <c r="ACW233" s="9">
        <f t="shared" si="1075"/>
        <v>90.311279160887423</v>
      </c>
      <c r="ACX233" s="9">
        <f t="shared" si="1076"/>
        <v>78.38816562116493</v>
      </c>
      <c r="ACY233" s="115">
        <f t="shared" si="1517"/>
        <v>84.349722391026177</v>
      </c>
      <c r="ACZ233" s="15">
        <f t="shared" si="1518"/>
        <v>7.3642665574191323E-4</v>
      </c>
      <c r="ADA233" s="11"/>
      <c r="ADB233" s="11">
        <f t="shared" si="1751"/>
        <v>7.4449873065378467E-4</v>
      </c>
      <c r="ADC233" s="10">
        <f t="shared" si="1519"/>
        <v>84.394912271910272</v>
      </c>
      <c r="ADD233" s="9">
        <f t="shared" si="1077"/>
        <v>90.291558285470671</v>
      </c>
      <c r="ADE233" s="9">
        <f t="shared" si="1078"/>
        <v>79.179923197396732</v>
      </c>
      <c r="ADF233" s="115">
        <f t="shared" si="1520"/>
        <v>84.735740741433702</v>
      </c>
      <c r="ADG233" s="15">
        <f t="shared" si="1521"/>
        <v>6.8630599217838568E-4</v>
      </c>
      <c r="ADH233" s="11"/>
      <c r="ADI233" s="11">
        <f t="shared" si="1752"/>
        <v>6.9418865274080161E-4</v>
      </c>
      <c r="ADJ233" s="10">
        <f t="shared" si="1522"/>
        <v>84.782029282635989</v>
      </c>
      <c r="ADK233" s="9">
        <f t="shared" si="1079"/>
        <v>90.274430438609514</v>
      </c>
      <c r="ADL233" s="9">
        <f t="shared" si="1080"/>
        <v>80.108472028530613</v>
      </c>
      <c r="ADM233" s="115">
        <f t="shared" si="1523"/>
        <v>85.191451233570064</v>
      </c>
      <c r="ADN233" s="15">
        <f t="shared" si="1524"/>
        <v>6.278966252736051E-4</v>
      </c>
      <c r="ADO233" s="11"/>
      <c r="ADP233" s="11">
        <f t="shared" si="1753"/>
        <v>6.355798014806047E-4</v>
      </c>
      <c r="ADQ233" s="10">
        <f t="shared" si="1525"/>
        <v>85.238958942279282</v>
      </c>
      <c r="ADR233" s="9">
        <f t="shared" si="1081"/>
        <v>90.26009392710472</v>
      </c>
      <c r="ADS233" s="9">
        <f t="shared" si="1082"/>
        <v>81.23217685446248</v>
      </c>
      <c r="ADT233" s="115">
        <f t="shared" si="1526"/>
        <v>85.746135390783593</v>
      </c>
      <c r="ADU233" s="15">
        <f t="shared" si="1527"/>
        <v>5.5760592700654572E-4</v>
      </c>
      <c r="ADV233" s="11"/>
      <c r="ADW233" s="11">
        <f t="shared" si="1754"/>
        <v>5.6507717877871697E-4</v>
      </c>
      <c r="ADX233" s="10">
        <f t="shared" si="1528"/>
        <v>85.795005680110478</v>
      </c>
      <c r="ADY233" s="9">
        <f t="shared" si="1083"/>
        <v>90.248787589413283</v>
      </c>
      <c r="ADZ233" s="9">
        <f t="shared" si="1084"/>
        <v>82.670224072647457</v>
      </c>
      <c r="AEA233" s="115">
        <f t="shared" si="1529"/>
        <v>86.45950583103037</v>
      </c>
      <c r="AEB233" s="15">
        <f t="shared" si="1530"/>
        <v>4.6808714581018972E-4</v>
      </c>
      <c r="AEC233" s="11"/>
      <c r="AED233" s="11">
        <f t="shared" si="1755"/>
        <v>4.7532984245602695E-4</v>
      </c>
      <c r="AEE233" s="10">
        <f t="shared" si="1531"/>
        <v>86.509921318319613</v>
      </c>
      <c r="AEF233" s="9">
        <f t="shared" si="1085"/>
        <v>90.240820116054778</v>
      </c>
      <c r="AEG233" s="9">
        <f t="shared" si="1086"/>
        <v>84.753708644603918</v>
      </c>
      <c r="AEH233" s="115">
        <f t="shared" si="1532"/>
        <v>87.497264380329341</v>
      </c>
      <c r="AEI233" s="15">
        <f t="shared" si="1533"/>
        <v>3.3890939117046308E-4</v>
      </c>
      <c r="AEJ233" s="11"/>
      <c r="AEK233" s="11">
        <f t="shared" si="1756"/>
        <v>3.4589800862697026E-4</v>
      </c>
      <c r="AEL233" s="10">
        <f t="shared" si="1534"/>
        <v>87.549488233383101</v>
      </c>
      <c r="AEM233" s="9">
        <f t="shared" si="1087"/>
        <v>90.23664340534043</v>
      </c>
      <c r="AEN233" s="9">
        <f t="shared" si="1088"/>
        <v>89.276876615624431</v>
      </c>
      <c r="AEO233" s="115">
        <f t="shared" si="1535"/>
        <v>89.756760010482424</v>
      </c>
      <c r="AEP233" s="15">
        <f t="shared" si="1536"/>
        <v>5.9279637394039817E-5</v>
      </c>
      <c r="AEQ233" s="11"/>
      <c r="AER233" s="11">
        <f t="shared" si="1757"/>
        <v>6.5998567028557409E-5</v>
      </c>
      <c r="AES233" s="10">
        <f t="shared" si="1537"/>
        <v>89.810993022353671</v>
      </c>
      <c r="AET233" s="9">
        <f t="shared" si="1089"/>
        <v>90.23651562081433</v>
      </c>
      <c r="AEU233" s="9">
        <f t="shared" si="1090"/>
        <v>89.360228849066743</v>
      </c>
      <c r="AEV233" s="115">
        <f t="shared" si="1538"/>
        <v>89.79837223494053</v>
      </c>
      <c r="AEW233" s="15">
        <f t="shared" si="1539"/>
        <v>5.4123525255298616E-5</v>
      </c>
      <c r="AEX233" s="11"/>
      <c r="AEY233" s="11">
        <f t="shared" si="1758"/>
        <v>6.0839094556190675E-5</v>
      </c>
      <c r="AEZ233" s="10">
        <f t="shared" si="1540"/>
        <v>89.852601840994197</v>
      </c>
      <c r="AFA233" s="9">
        <f t="shared" si="1091"/>
        <v>90.236409098807016</v>
      </c>
      <c r="AFB233" s="9">
        <f t="shared" si="1092"/>
        <v>89.444406055122428</v>
      </c>
      <c r="AFC233" s="115">
        <f t="shared" si="1541"/>
        <v>89.840407576964722</v>
      </c>
      <c r="AFD233" s="15">
        <f t="shared" si="1542"/>
        <v>4.8917772262666243E-5</v>
      </c>
      <c r="AFE233" s="11"/>
      <c r="AFF233" s="11">
        <f t="shared" si="1759"/>
        <v>5.5630244998858516E-5</v>
      </c>
      <c r="AFG233" s="10">
        <f t="shared" si="1543"/>
        <v>89.894634176325141</v>
      </c>
      <c r="AFH233" s="9">
        <f t="shared" si="1093"/>
        <v>90.236322082523316</v>
      </c>
      <c r="AFI233" s="9">
        <f t="shared" si="1094"/>
        <v>89.529401808711341</v>
      </c>
      <c r="AFJ233" s="115">
        <f t="shared" si="1544"/>
        <v>89.882861945617321</v>
      </c>
      <c r="AFK233" s="15">
        <f t="shared" si="1545"/>
        <v>4.3662666751023563E-5</v>
      </c>
      <c r="AFL233" s="11"/>
      <c r="AFM233" s="11">
        <f t="shared" si="1760"/>
        <v>5.0372311498844817E-5</v>
      </c>
      <c r="AFN233" s="10">
        <f t="shared" si="1546"/>
        <v>89.937085919136223</v>
      </c>
      <c r="AFO233" s="9">
        <f t="shared" si="1095"/>
        <v>90.236252757870332</v>
      </c>
      <c r="AFP233" s="9">
        <f t="shared" si="1096"/>
        <v>89.615209589763367</v>
      </c>
      <c r="AFQ233" s="115">
        <f t="shared" si="1547"/>
        <v>89.925731173816843</v>
      </c>
      <c r="AFR233" s="15">
        <f t="shared" si="1548"/>
        <v>3.8358499383293657E-5</v>
      </c>
      <c r="AFS233" s="11"/>
      <c r="AFT233" s="11">
        <f t="shared" si="1761"/>
        <v>4.5065589538526872E-5</v>
      </c>
      <c r="AFU233" s="10">
        <f t="shared" si="1549"/>
        <v>89.979952884083758</v>
      </c>
      <c r="AFV233" s="9">
        <f t="shared" si="1097"/>
        <v>90.236199253358308</v>
      </c>
      <c r="AFW233" s="9">
        <f t="shared" si="1098"/>
        <v>89.701822784503776</v>
      </c>
      <c r="AFX233" s="115">
        <f t="shared" si="1550"/>
        <v>89.969011018931042</v>
      </c>
      <c r="AFY233" s="15">
        <f t="shared" si="1551"/>
        <v>3.3005563064937056E-5</v>
      </c>
      <c r="AFZ233" s="11"/>
      <c r="AGA233" s="11">
        <f t="shared" si="1762"/>
        <v>3.9710376854661752E-5</v>
      </c>
      <c r="AGB233" s="10">
        <f t="shared" si="1552"/>
        <v>90.023230810297463</v>
      </c>
      <c r="AGC233" s="9">
        <f t="shared" si="1099"/>
        <v>90.236159640016439</v>
      </c>
      <c r="AGD233" s="9">
        <f t="shared" si="1100"/>
        <v>89.789234686818588</v>
      </c>
      <c r="AGE233" s="115">
        <f t="shared" si="1553"/>
        <v>90.012697163417513</v>
      </c>
      <c r="AGF233" s="15">
        <f t="shared" si="1554"/>
        <v>2.7604152854419977E-5</v>
      </c>
      <c r="AGG233" s="11"/>
      <c r="AGH233" s="11">
        <f t="shared" si="1763"/>
        <v>3.4306973348694755E-5</v>
      </c>
      <c r="AGI233" s="10">
        <f t="shared" si="1555"/>
        <v>90.066915362034777</v>
      </c>
      <c r="AGJ233" s="9">
        <f t="shared" si="1101"/>
        <v>90.236131931323683</v>
      </c>
      <c r="AGK233" s="9">
        <f t="shared" si="1102"/>
        <v>89.877438499695828</v>
      </c>
      <c r="AGL233" s="115">
        <f t="shared" si="1556"/>
        <v>90.056785215509763</v>
      </c>
      <c r="AGM233" s="15">
        <f t="shared" si="1557"/>
        <v>2.2154565869917064E-5</v>
      </c>
      <c r="AGN233" s="11"/>
      <c r="AGO233" s="11">
        <f t="shared" si="1764"/>
        <v>2.8855680993312977E-5</v>
      </c>
      <c r="AGP233" s="10">
        <f t="shared" si="1558"/>
        <v>90.111002129380623</v>
      </c>
      <c r="AGQ233" s="9">
        <f t="shared" si="1103"/>
        <v>90.23611408315432</v>
      </c>
      <c r="AGR233" s="9">
        <f t="shared" si="1104"/>
        <v>89.966427336743465</v>
      </c>
      <c r="AGS233" s="115">
        <f t="shared" si="1559"/>
        <v>90.101270709948892</v>
      </c>
      <c r="AGT233" s="15">
        <f t="shared" si="1560"/>
        <v>1.665710119220133E-5</v>
      </c>
      <c r="AGU233" s="11"/>
      <c r="AGV233" s="11">
        <f t="shared" si="1765"/>
        <v>2.335680373519828E-5</v>
      </c>
      <c r="AGW233" s="10">
        <f t="shared" si="1561"/>
        <v>90.155486628992904</v>
      </c>
      <c r="AGX233" s="9">
        <f t="shared" si="1105"/>
        <v>90.236103993738112</v>
      </c>
      <c r="AGY233" s="9">
        <f t="shared" si="1106"/>
        <v>90.056194223783535</v>
      </c>
      <c r="AGZ233" s="115">
        <f t="shared" si="1562"/>
        <v>90.146149108760824</v>
      </c>
      <c r="AHA233" s="15">
        <f t="shared" si="1563"/>
        <v>1.1112059763714171E-5</v>
      </c>
      <c r="AHB233" s="11"/>
      <c r="AHC233" s="11">
        <f t="shared" si="1766"/>
        <v>1.7810647394002556E-5</v>
      </c>
      <c r="AHD233" s="10">
        <f t="shared" si="1564"/>
        <v>90.200364304893384</v>
      </c>
      <c r="AHE233" s="9">
        <f t="shared" si="1107"/>
        <v>90.236099503634875</v>
      </c>
      <c r="AHF233" s="9">
        <f t="shared" si="1108"/>
        <v>90.146732100520538</v>
      </c>
      <c r="AHG233" s="115">
        <f t="shared" si="1565"/>
        <v>90.191415802077699</v>
      </c>
      <c r="AHH233" s="15">
        <f t="shared" si="1566"/>
        <v>5.5197442839559975E-6</v>
      </c>
      <c r="AHI233" s="11"/>
      <c r="AHJ233" s="11">
        <f t="shared" si="1767"/>
        <v>1.2217519557647039E-5</v>
      </c>
      <c r="AHK233" s="10">
        <f t="shared" si="1567"/>
        <v>90.2456305293029</v>
      </c>
      <c r="AHL233" s="9">
        <f t="shared" si="1109"/>
        <v>90.236098395723289</v>
      </c>
      <c r="AHM233" s="9">
        <f t="shared" si="1110"/>
        <v>90.238033822282034</v>
      </c>
      <c r="AHN233" s="115">
        <f t="shared" si="1568"/>
        <v>90.237066109002654</v>
      </c>
      <c r="AHO233" s="15">
        <f t="shared" si="1569"/>
        <v>-1.1954089872011239E-7</v>
      </c>
      <c r="AHP233" s="11"/>
      <c r="AHQ233" s="11">
        <f t="shared" si="1768"/>
        <v>6.5777294740650798E-6</v>
      </c>
      <c r="AHR233" s="10">
        <f t="shared" si="1570"/>
        <v>90.291280603519766</v>
      </c>
      <c r="AHS233" s="9">
        <f t="shared" si="1111"/>
        <v>90.236098396242923</v>
      </c>
      <c r="AHT233" s="9">
        <f t="shared" si="1112"/>
        <v>90.330092161831658</v>
      </c>
      <c r="AHU233" s="115">
        <f t="shared" si="1571"/>
        <v>90.283095279037298</v>
      </c>
      <c r="AHV233" s="15">
        <f t="shared" si="1572"/>
        <v>-5.8054898347233931E-6</v>
      </c>
      <c r="AHW233" s="11"/>
      <c r="AHX233" s="11">
        <f t="shared" si="1769"/>
        <v>8.9158793936377814E-7</v>
      </c>
      <c r="AHY233" s="10">
        <f t="shared" si="1573"/>
        <v>90.337309758841329</v>
      </c>
      <c r="AHZ233" s="9">
        <f t="shared" si="1113"/>
        <v>90.236099621832125</v>
      </c>
      <c r="AIA233" s="9">
        <f t="shared" si="1114"/>
        <v>90.422898107157181</v>
      </c>
      <c r="AIB233" s="115">
        <f t="shared" si="1574"/>
        <v>90.329498864494653</v>
      </c>
      <c r="AIC233" s="15">
        <f t="shared" si="1575"/>
        <v>-1.1537538696355289E-5</v>
      </c>
      <c r="AID233" s="11"/>
      <c r="AIE233" s="11">
        <f t="shared" si="1770"/>
        <v>-4.8405928175814699E-6</v>
      </c>
      <c r="AIF233" s="10">
        <f t="shared" si="1576"/>
        <v>90.383713157528319</v>
      </c>
      <c r="AIG233" s="9">
        <f t="shared" si="1115"/>
        <v>90.236104462368985</v>
      </c>
      <c r="AIH233" s="9">
        <f t="shared" si="1116"/>
        <v>90.516440049747331</v>
      </c>
      <c r="AII233" s="115">
        <f t="shared" si="1577"/>
        <v>90.376272256058158</v>
      </c>
      <c r="AIJ233" s="15">
        <f t="shared" si="1578"/>
        <v>-1.7314822878327233E-5</v>
      </c>
      <c r="AIK233" s="11"/>
      <c r="AIL233" s="11">
        <f t="shared" si="1771"/>
        <v>-1.0618323952809154E-5</v>
      </c>
      <c r="AIM233" s="10">
        <f t="shared" si="1579"/>
        <v>90.43048617880109</v>
      </c>
      <c r="AIN233" s="9">
        <f t="shared" si="1117"/>
        <v>90.236115364296651</v>
      </c>
      <c r="AIO233" s="9">
        <f t="shared" si="1118"/>
        <v>90.610706099720645</v>
      </c>
      <c r="AIP233" s="115">
        <f t="shared" si="1580"/>
        <v>90.423410732008648</v>
      </c>
      <c r="AIQ233" s="15">
        <f t="shared" si="1581"/>
        <v>-2.3136456902901866E-5</v>
      </c>
      <c r="AIR233" s="11"/>
      <c r="AIS233" s="11">
        <f t="shared" si="1772"/>
        <v>-1.6440731951175538E-5</v>
      </c>
      <c r="AIT233" s="10">
        <f t="shared" si="1582"/>
        <v>90.477624118289469</v>
      </c>
      <c r="AIU233" s="9">
        <f t="shared" si="1119"/>
        <v>90.236134829587357</v>
      </c>
      <c r="AIV233" s="9">
        <f t="shared" si="1120"/>
        <v>90.705684086361956</v>
      </c>
      <c r="AIW233" s="115">
        <f t="shared" si="1583"/>
        <v>90.470909457974656</v>
      </c>
      <c r="AIX233" s="15">
        <f t="shared" si="1584"/>
        <v>-2.9001534517020688E-5</v>
      </c>
      <c r="AIY233" s="11"/>
      <c r="AIZ233" s="11">
        <f t="shared" si="1773"/>
        <v>-2.2306915261355451E-5</v>
      </c>
      <c r="AJA233" s="10">
        <f t="shared" si="1585"/>
        <v>90.525122158852582</v>
      </c>
      <c r="AJB233" s="9">
        <f t="shared" si="1121"/>
        <v>90.236165414633859</v>
      </c>
      <c r="AJC233" s="9">
        <f t="shared" si="1122"/>
        <v>90.801361557980272</v>
      </c>
      <c r="AJD233" s="115">
        <f t="shared" si="1586"/>
        <v>90.518763486307066</v>
      </c>
      <c r="AJE233" s="15">
        <f t="shared" si="1587"/>
        <v>-3.4909128751994838E-5</v>
      </c>
      <c r="AJF233" s="11"/>
      <c r="AJG233" s="11">
        <f t="shared" si="1774"/>
        <v>-2.8215951491066055E-5</v>
      </c>
      <c r="AJH233" s="10">
        <f t="shared" si="1588"/>
        <v>90.572975369929111</v>
      </c>
      <c r="AJI233" s="9">
        <f t="shared" si="1123"/>
        <v>90.236209729068179</v>
      </c>
      <c r="AJJ233" s="9">
        <f t="shared" si="1124"/>
        <v>90.89772578212434</v>
      </c>
      <c r="AJK233" s="115">
        <f t="shared" si="1589"/>
        <v>90.566967755596266</v>
      </c>
      <c r="AJL233" s="15">
        <f t="shared" si="1590"/>
        <v>-4.0858292009780492E-5</v>
      </c>
      <c r="AJM233" s="11"/>
      <c r="AJN233" s="11">
        <f t="shared" si="1775"/>
        <v>-3.4166897487331595E-5</v>
      </c>
      <c r="AJO233" s="10">
        <f t="shared" si="1591"/>
        <v>90.621178707029713</v>
      </c>
      <c r="AJP233" s="9">
        <f t="shared" si="1125"/>
        <v>90.236270434507404</v>
      </c>
      <c r="AJQ233" s="9">
        <f t="shared" si="1126"/>
        <v>90.994763746173703</v>
      </c>
      <c r="AJR233" s="115">
        <f t="shared" si="1592"/>
        <v>90.615517090340546</v>
      </c>
      <c r="AJS233" s="15">
        <f t="shared" si="1593"/>
        <v>-4.6848056176944853E-5</v>
      </c>
      <c r="AJT233" s="11"/>
      <c r="AJU233" s="11">
        <f t="shared" si="1776"/>
        <v>-4.0158789444477302E-5</v>
      </c>
      <c r="AJV233" s="10">
        <f t="shared" si="1594"/>
        <v>90.66972701138053</v>
      </c>
      <c r="AJW233" s="9">
        <f t="shared" si="1127"/>
        <v>90.236350243226653</v>
      </c>
      <c r="AJX233" s="9">
        <f t="shared" si="1128"/>
        <v>91.092462158294623</v>
      </c>
      <c r="AJY233" s="115">
        <f t="shared" si="1595"/>
        <v>90.664406200760638</v>
      </c>
      <c r="AJZ233" s="15">
        <f t="shared" si="1596"/>
        <v>-5.2877432765685459E-5</v>
      </c>
      <c r="AKA233" s="11"/>
      <c r="AKB233" s="11">
        <f t="shared" si="1777"/>
        <v>-4.6190643039190692E-5</v>
      </c>
      <c r="AKC233" s="10">
        <f t="shared" si="1597"/>
        <v>90.718615009712494</v>
      </c>
      <c r="AKD233" s="9">
        <f t="shared" si="1129"/>
        <v>90.236451916759265</v>
      </c>
      <c r="AKE233" s="9">
        <f t="shared" si="1130"/>
        <v>91.190807452449206</v>
      </c>
      <c r="AKF233" s="115">
        <f t="shared" si="1598"/>
        <v>90.713629684604228</v>
      </c>
      <c r="AKG233" s="15">
        <f t="shared" si="1599"/>
        <v>-5.8945413309657473E-5</v>
      </c>
      <c r="AKH233" s="11"/>
      <c r="AKI233" s="11">
        <f t="shared" si="1778"/>
        <v>-5.2261453820515462E-5</v>
      </c>
      <c r="AKJ233" s="10">
        <f t="shared" si="1600"/>
        <v>90.767837316041124</v>
      </c>
      <c r="AKK233" s="9">
        <f t="shared" si="1131"/>
        <v>90.236578264425418</v>
      </c>
      <c r="AKL233" s="9">
        <f t="shared" si="1132"/>
        <v>91.289785791676451</v>
      </c>
      <c r="AKM233" s="115">
        <f t="shared" si="1601"/>
        <v>90.763182028050934</v>
      </c>
      <c r="AKN233" s="15">
        <f t="shared" si="1602"/>
        <v>-6.5050969657522864E-5</v>
      </c>
      <c r="AKO233" s="11"/>
      <c r="AKP233" s="11">
        <f t="shared" si="1779"/>
        <v>-5.8370197497605928E-5</v>
      </c>
      <c r="AKQ233" s="10">
        <f t="shared" si="1603"/>
        <v>90.817388432546437</v>
      </c>
      <c r="AKR233" s="9">
        <f t="shared" si="1133"/>
        <v>90.236732141789759</v>
      </c>
      <c r="AKS233" s="9">
        <f t="shared" si="1134"/>
        <v>91.389383047917249</v>
      </c>
      <c r="AKT233" s="115">
        <f t="shared" si="1604"/>
        <v>90.813057594853504</v>
      </c>
      <c r="AKU233" s="15">
        <f t="shared" si="1605"/>
        <v>-7.1193052822099567E-5</v>
      </c>
      <c r="AKV233" s="11"/>
      <c r="AKW233" s="11">
        <f t="shared" si="1780"/>
        <v>-6.4515828782774222E-5</v>
      </c>
      <c r="AKX233" s="10">
        <f t="shared" si="1606"/>
        <v>90.867262738685895</v>
      </c>
      <c r="AKY233" s="9">
        <f t="shared" si="1135"/>
        <v>90.236916449041104</v>
      </c>
      <c r="AKZ233" s="9">
        <f t="shared" si="1136"/>
        <v>91.489584822352981</v>
      </c>
      <c r="ALA233" s="115">
        <f t="shared" si="1607"/>
        <v>90.863250635697042</v>
      </c>
      <c r="ALB233" s="15">
        <f t="shared" si="1608"/>
        <v>-7.7370594336653378E-5</v>
      </c>
      <c r="ALC233" s="11"/>
      <c r="ALD233" s="11">
        <f t="shared" si="1781"/>
        <v>-7.069728274225599E-5</v>
      </c>
      <c r="ALE233" s="10">
        <f t="shared" si="1609"/>
        <v>90.917454500530084</v>
      </c>
      <c r="ALF233" s="9">
        <f t="shared" si="1137"/>
        <v>90.237134129305247</v>
      </c>
      <c r="ALG233" s="9">
        <f t="shared" si="1138"/>
        <v>91.590376449888964</v>
      </c>
      <c r="ALH233" s="115">
        <f t="shared" si="1610"/>
        <v>90.913755289597106</v>
      </c>
      <c r="ALI233" s="15">
        <f t="shared" si="1611"/>
        <v>-8.3582506636021507E-5</v>
      </c>
      <c r="ALJ233" s="11"/>
      <c r="ALK233" s="11">
        <f t="shared" si="1782"/>
        <v>-7.6913475171784949E-5</v>
      </c>
      <c r="ALL233" s="10">
        <f t="shared" si="1612"/>
        <v>90.967957872135855</v>
      </c>
      <c r="ALM233" s="9">
        <f t="shared" si="1139"/>
        <v>90.23738816688865</v>
      </c>
      <c r="ALN233" s="9">
        <f t="shared" si="1140"/>
        <v>91.69174300241103</v>
      </c>
      <c r="ALO233" s="115">
        <f t="shared" si="1613"/>
        <v>90.964565584649847</v>
      </c>
      <c r="ALP233" s="15">
        <f t="shared" si="1614"/>
        <v>-8.9827683366232978E-5</v>
      </c>
      <c r="ALQ233" s="12"/>
      <c r="ALR233" s="11">
        <f t="shared" si="1783"/>
        <v>-8.3163302900748567E-5</v>
      </c>
      <c r="ALS233" s="10">
        <f t="shared" si="1615"/>
        <v>91.018766896271359</v>
      </c>
      <c r="ALT233" s="9">
        <f t="shared" si="1141"/>
        <v>90.237681585453615</v>
      </c>
      <c r="ALU233" s="9">
        <f t="shared" si="1142"/>
        <v>91.793669292425804</v>
      </c>
      <c r="ALV233" s="115">
        <f t="shared" si="1616"/>
        <v>91.015675438939709</v>
      </c>
      <c r="ALW233" s="15">
        <f t="shared" si="1617"/>
        <v>-9.6104999722054746E-5</v>
      </c>
      <c r="ALX233" s="12"/>
      <c r="ALY233" s="11">
        <f t="shared" si="1784"/>
        <v>-8.9445644124402845E-5</v>
      </c>
      <c r="ALZ233" s="10">
        <f t="shared" si="1618"/>
        <v>91.06987550529891</v>
      </c>
      <c r="AMA233" s="9">
        <f t="shared" si="1143"/>
        <v>90.238017446126221</v>
      </c>
      <c r="AMB233" s="9">
        <f t="shared" si="1144"/>
        <v>91.89613987708033</v>
      </c>
      <c r="AMC233" s="115">
        <f t="shared" si="1619"/>
        <v>91.067078661603276</v>
      </c>
      <c r="AMD233" s="15">
        <f t="shared" si="1620"/>
        <v>-1.0241331281213363E-4</v>
      </c>
      <c r="AME233" s="12"/>
      <c r="AMF233" s="11">
        <f t="shared" si="1785"/>
        <v>-9.5759358763790041E-5</v>
      </c>
      <c r="AMG233" s="10">
        <f t="shared" si="1621"/>
        <v>91.121277522214058</v>
      </c>
      <c r="AMH233" s="9">
        <f t="shared" si="1145"/>
        <v>90.238398845538242</v>
      </c>
      <c r="AMI233" s="9">
        <f t="shared" si="1146"/>
        <v>91.999139062559578</v>
      </c>
      <c r="AMJ233" s="115">
        <f t="shared" si="1622"/>
        <v>91.118768954048903</v>
      </c>
      <c r="AMK233" s="15">
        <f t="shared" si="1623"/>
        <v>-1.0875146205153741E-4</v>
      </c>
      <c r="AML233" s="12"/>
      <c r="AMM233" s="11">
        <f t="shared" si="1786"/>
        <v>-1.0210328885323455E-4</v>
      </c>
      <c r="AMN233" s="10">
        <f t="shared" si="1624"/>
        <v>91.172966661840974</v>
      </c>
      <c r="AMO233" s="9">
        <f t="shared" si="1147"/>
        <v>90.238828913804753</v>
      </c>
      <c r="AMP233" s="9">
        <f t="shared" si="1148"/>
        <v>92.102650908860468</v>
      </c>
      <c r="AMQ233" s="115">
        <f t="shared" si="1625"/>
        <v>91.170739911332618</v>
      </c>
      <c r="AMR233" s="15">
        <f t="shared" si="1626"/>
        <v>-1.1511826958154237E-4</v>
      </c>
      <c r="AMS233" s="12"/>
      <c r="AMT233" s="11">
        <f t="shared" si="1787"/>
        <v>-1.0847625895521518E-4</v>
      </c>
      <c r="AMU233" s="10">
        <f t="shared" si="1627"/>
        <v>91.224936532184216</v>
      </c>
      <c r="AMV233" s="9">
        <f t="shared" si="1149"/>
        <v>90.239310812438944</v>
      </c>
      <c r="AMW233" s="9">
        <f t="shared" si="1150"/>
        <v>92.20665923333776</v>
      </c>
      <c r="AMX233" s="115">
        <f t="shared" si="1628"/>
        <v>91.222985022888352</v>
      </c>
      <c r="AMY233" s="15">
        <f t="shared" si="1629"/>
        <v>-1.2151254061742074E-4</v>
      </c>
      <c r="AMZ233" s="12"/>
      <c r="ANA233" s="11">
        <f t="shared" si="1788"/>
        <v>-1.1487707650338127E-4</v>
      </c>
      <c r="ANB233" s="10">
        <f t="shared" si="1630"/>
        <v>91.277180635135039</v>
      </c>
      <c r="ANC233" s="9">
        <f t="shared" si="1151"/>
        <v>90.239847732205149</v>
      </c>
      <c r="AND233" s="9">
        <f t="shared" si="1152"/>
        <v>92.311147598466505</v>
      </c>
      <c r="ANE233" s="115">
        <f t="shared" si="1631"/>
        <v>91.27549766533582</v>
      </c>
      <c r="ANF233" s="15">
        <f t="shared" si="1632"/>
        <v>-1.2793306282521689E-4</v>
      </c>
      <c r="ANG233" s="12"/>
      <c r="ANH233" s="11">
        <f t="shared" si="1789"/>
        <v>-1.2130453117415204E-4</v>
      </c>
      <c r="ANI233" s="10">
        <f t="shared" si="1633"/>
        <v>91.329692359251055</v>
      </c>
      <c r="ANJ233" s="9">
        <f t="shared" si="1153"/>
        <v>90.240442890902528</v>
      </c>
      <c r="ANK233" s="9">
        <f t="shared" si="1154"/>
        <v>92.4160993399598</v>
      </c>
      <c r="ANL233" s="115">
        <f t="shared" si="1634"/>
        <v>91.328271115431164</v>
      </c>
      <c r="ANM233" s="15">
        <f t="shared" si="1635"/>
        <v>-1.3437860819531065E-4</v>
      </c>
      <c r="ANN233" s="12"/>
      <c r="ANO233" s="11">
        <f t="shared" si="1790"/>
        <v>-1.2775739675651096E-4</v>
      </c>
      <c r="ANP233" s="10">
        <f t="shared" si="1636"/>
        <v>91.382464992689563</v>
      </c>
      <c r="ANQ233" s="9">
        <f t="shared" si="1155"/>
        <v>90.241099531102591</v>
      </c>
      <c r="ANR233" s="9">
        <f t="shared" si="1156"/>
        <v>92.521497571459349</v>
      </c>
      <c r="ANS233" s="115">
        <f t="shared" si="1637"/>
        <v>91.381298551280963</v>
      </c>
      <c r="ANT233" s="15">
        <f t="shared" si="1638"/>
        <v>-1.4084793347186522E-4</v>
      </c>
      <c r="ANU233" s="12"/>
      <c r="ANV233" s="11">
        <f t="shared" si="1791"/>
        <v>-1.3423443157728617E-4</v>
      </c>
      <c r="ANW233" s="10">
        <f t="shared" si="1639"/>
        <v>91.435491724399199</v>
      </c>
      <c r="ANX233" s="9">
        <f t="shared" si="1157"/>
        <v>90.241820917831589</v>
      </c>
      <c r="ANY233" s="9">
        <f t="shared" si="1158"/>
        <v>92.627325187499835</v>
      </c>
      <c r="ANZ233" s="115">
        <f t="shared" si="1640"/>
        <v>91.434573052665712</v>
      </c>
      <c r="AOA233" s="15">
        <f t="shared" si="1641"/>
        <v>-1.4733978047907855E-4</v>
      </c>
      <c r="AOB233" s="12"/>
      <c r="AOC233" s="11">
        <f t="shared" si="1792"/>
        <v>-1.4073437882333102E-4</v>
      </c>
      <c r="AOD233" s="10">
        <f t="shared" si="1642"/>
        <v>91.488765644420809</v>
      </c>
      <c r="AOE233" s="9">
        <f t="shared" si="1159"/>
        <v>90.242610336198652</v>
      </c>
      <c r="AOF233" s="9">
        <f t="shared" si="1160"/>
        <v>92.733564870477338</v>
      </c>
      <c r="AOG233" s="115">
        <f t="shared" si="1643"/>
        <v>91.488087603337988</v>
      </c>
      <c r="AOH233" s="15">
        <f t="shared" si="1644"/>
        <v>-1.5385287669806858E-4</v>
      </c>
      <c r="AOI233" s="12"/>
      <c r="AOJ233" s="11">
        <f t="shared" si="1875"/>
        <v>-1.4725596711470172E-4</v>
      </c>
      <c r="AOK233" s="10">
        <f t="shared" si="1876"/>
        <v>91.542279746164837</v>
      </c>
      <c r="AOL233" s="9">
        <f t="shared" si="1161"/>
        <v>90.243471088974118</v>
      </c>
      <c r="AOM233" s="9">
        <f t="shared" si="1162"/>
        <v>92.840199097960991</v>
      </c>
      <c r="AON233" s="115">
        <f t="shared" si="1646"/>
        <v>91.541835093467554</v>
      </c>
      <c r="AOO233" s="15">
        <f t="shared" si="1877"/>
        <v>-1.6038593586806247E-4</v>
      </c>
      <c r="AOP233" s="12"/>
      <c r="AOQ233" s="11">
        <f t="shared" si="1794"/>
        <v>-1.5379791110234792E-4</v>
      </c>
      <c r="AOR233" s="10">
        <f t="shared" si="1648"/>
        <v>91.596026928836139</v>
      </c>
      <c r="AOS233" s="9">
        <f t="shared" si="1163"/>
        <v>90.24440649412071</v>
      </c>
      <c r="AOT233" s="9">
        <f t="shared" si="1164"/>
        <v>92.947210150332495</v>
      </c>
      <c r="AOU233" s="115">
        <f t="shared" si="1649"/>
        <v>91.595808322226603</v>
      </c>
      <c r="AOV233" s="15">
        <f t="shared" si="1650"/>
        <v>-1.6693765861072114E-4</v>
      </c>
      <c r="AOW233" s="12"/>
      <c r="AOX233" s="11">
        <f t="shared" si="1878"/>
        <v>-1.6035891208922317E-4</v>
      </c>
      <c r="AOY233" s="10">
        <f t="shared" si="1879"/>
        <v>91.649999999999991</v>
      </c>
      <c r="AOZ233" s="9">
        <f t="shared" si="1165"/>
        <v>90.245419882280515</v>
      </c>
      <c r="APA233" s="9"/>
      <c r="APB233" s="97">
        <f t="shared" si="1652"/>
        <v>91.649999999999991</v>
      </c>
      <c r="APC233" s="15">
        <f t="shared" si="1880"/>
        <v>-1.7350673301360026E-4</v>
      </c>
      <c r="APD233" s="11"/>
      <c r="APE233" s="11"/>
    </row>
    <row r="234" spans="1:1097" x14ac:dyDescent="0.2">
      <c r="A234" s="183"/>
      <c r="B234" s="183"/>
      <c r="C234" s="1">
        <f t="shared" si="1654"/>
        <v>180</v>
      </c>
      <c r="D234" s="1">
        <f t="shared" si="1655"/>
        <v>6024.5844021139956</v>
      </c>
      <c r="E234" s="1">
        <f t="shared" si="1656"/>
        <v>-16317921.817764627</v>
      </c>
      <c r="F234" s="2">
        <f t="shared" si="1657"/>
        <v>113.16</v>
      </c>
      <c r="G234" s="8">
        <f t="shared" si="1658"/>
        <v>1.9810000000000001E-3</v>
      </c>
      <c r="H234" s="6">
        <f t="shared" si="1659"/>
        <v>0.14400020254000001</v>
      </c>
      <c r="I234" s="2">
        <f t="shared" si="1660"/>
        <v>3500</v>
      </c>
      <c r="J234" s="3">
        <f t="shared" si="1818"/>
        <v>58.333333333333336</v>
      </c>
      <c r="K234" s="3">
        <f t="shared" si="1819"/>
        <v>366.52</v>
      </c>
      <c r="L234" s="1">
        <f t="shared" si="1661"/>
        <v>0.82</v>
      </c>
      <c r="M234" s="1">
        <f t="shared" si="1662"/>
        <v>0.66</v>
      </c>
      <c r="N234" s="1">
        <f t="shared" si="1820"/>
        <v>0.54120000000000001</v>
      </c>
      <c r="O234" s="3">
        <f t="shared" si="1167"/>
        <v>7.5227878787878781</v>
      </c>
      <c r="P234" s="40">
        <f t="shared" si="1821"/>
        <v>570.9796</v>
      </c>
      <c r="Q234" s="1">
        <f t="shared" si="1663"/>
        <v>21.51</v>
      </c>
      <c r="R234" s="1">
        <f t="shared" si="1664"/>
        <v>151</v>
      </c>
      <c r="S234" s="2">
        <f t="shared" si="1665"/>
        <v>12587.54</v>
      </c>
      <c r="T234" s="1">
        <f t="shared" si="1881"/>
        <v>83.916933333333333</v>
      </c>
      <c r="U234" s="7">
        <f t="shared" si="1666"/>
        <v>9.1849501318337995E-2</v>
      </c>
      <c r="V234" s="7">
        <f t="shared" si="1822"/>
        <v>6.6258942829124593E-3</v>
      </c>
      <c r="W234" s="159">
        <f t="shared" si="1667"/>
        <v>3.4283282369456214E-2</v>
      </c>
      <c r="X234" s="40">
        <f t="shared" si="1823"/>
        <v>8095.2484858865882</v>
      </c>
      <c r="Y234" s="1">
        <f t="shared" si="1668"/>
        <v>0</v>
      </c>
      <c r="Z234" s="1">
        <f t="shared" si="1669"/>
        <v>113.16</v>
      </c>
      <c r="AA234" s="1">
        <f t="shared" si="1670"/>
        <v>91.649999999999991</v>
      </c>
      <c r="AB234" s="6">
        <f t="shared" si="1882"/>
        <v>0.2895550479995273</v>
      </c>
      <c r="AC234" s="1">
        <f t="shared" si="1671"/>
        <v>526.19133708825245</v>
      </c>
      <c r="AD234" s="40">
        <f t="shared" si="1824"/>
        <v>36363.626619283568</v>
      </c>
      <c r="AE234" s="1">
        <f t="shared" si="1825"/>
        <v>0.15947988387208822</v>
      </c>
      <c r="AF234" s="2">
        <f t="shared" si="1801"/>
        <v>49</v>
      </c>
      <c r="AG234" s="10">
        <f t="shared" si="1826"/>
        <v>7.8145143097323233</v>
      </c>
      <c r="AH234" s="12">
        <f t="shared" si="1827"/>
        <v>0.30649160879808224</v>
      </c>
      <c r="AI234" s="43">
        <f t="shared" si="1828"/>
        <v>-1.801855111617581E-5</v>
      </c>
      <c r="AJ234" s="93">
        <f t="shared" si="1883"/>
        <v>4.5412982928233069E-6</v>
      </c>
      <c r="AK234" s="43">
        <f t="shared" si="1829"/>
        <v>0</v>
      </c>
      <c r="AL234" s="43">
        <f t="shared" si="1884"/>
        <v>3.8293870934839717E-4</v>
      </c>
      <c r="AM234" s="43"/>
      <c r="AN234" s="43">
        <f t="shared" si="1830"/>
        <v>0</v>
      </c>
      <c r="AO234" s="10">
        <f t="shared" si="1831"/>
        <v>91.150058144552332</v>
      </c>
      <c r="AP234" s="9"/>
      <c r="AQ234" s="9">
        <f t="shared" si="1832"/>
        <v>91.013229620893298</v>
      </c>
      <c r="AR234" s="104">
        <f t="shared" si="1171"/>
        <v>91.013229620893298</v>
      </c>
      <c r="AS234" s="15">
        <f t="shared" si="1833"/>
        <v>0</v>
      </c>
      <c r="AT234" s="49"/>
      <c r="AU234" s="11">
        <f t="shared" si="1834"/>
        <v>8.4513230918483152E-6</v>
      </c>
      <c r="AV234" s="10">
        <f t="shared" si="1835"/>
        <v>91.081642584089309</v>
      </c>
      <c r="AW234" s="9">
        <f t="shared" si="1836"/>
        <v>91.013229620893298</v>
      </c>
      <c r="AX234" s="9">
        <f t="shared" si="1837"/>
        <v>90.876598920034127</v>
      </c>
      <c r="AY234" s="97">
        <f t="shared" si="1175"/>
        <v>90.944914270463713</v>
      </c>
      <c r="AZ234" s="15">
        <f t="shared" si="1176"/>
        <v>8.438944221253766E-6</v>
      </c>
      <c r="BA234" s="49"/>
      <c r="BB234" s="11">
        <f t="shared" si="1838"/>
        <v>1.6890587236293283E-5</v>
      </c>
      <c r="BC234" s="10">
        <f t="shared" si="1839"/>
        <v>91.013322046534981</v>
      </c>
      <c r="BD234" s="9">
        <f t="shared" si="1840"/>
        <v>91.013227031229277</v>
      </c>
      <c r="BE234" s="9">
        <f t="shared" si="1841"/>
        <v>90.740164865521464</v>
      </c>
      <c r="BF234" s="97">
        <f t="shared" si="1179"/>
        <v>90.876695948375371</v>
      </c>
      <c r="BG234" s="15">
        <f t="shared" si="1842"/>
        <v>1.6865582704710979E-5</v>
      </c>
      <c r="BH234" s="49"/>
      <c r="BI234" s="11">
        <f t="shared" si="1843"/>
        <v>2.5317543773640575E-5</v>
      </c>
      <c r="BJ234" s="10">
        <f t="shared" si="1844"/>
        <v>90.945093365135904</v>
      </c>
      <c r="BK234" s="9">
        <f t="shared" si="1845"/>
        <v>91.013216687672781</v>
      </c>
      <c r="BL234" s="9">
        <f t="shared" si="1846"/>
        <v>90.603926258324506</v>
      </c>
      <c r="BM234" s="97">
        <f t="shared" si="1184"/>
        <v>90.808571472998636</v>
      </c>
      <c r="BN234" s="15">
        <f t="shared" si="1847"/>
        <v>2.5279670541420295E-5</v>
      </c>
      <c r="BO234" s="49"/>
      <c r="BP234" s="11">
        <f t="shared" si="1848"/>
        <v>3.3731946803171007E-5</v>
      </c>
      <c r="BQ234" s="10">
        <f t="shared" si="1849"/>
        <v>90.876953373465966</v>
      </c>
      <c r="BR234" s="9">
        <f t="shared" si="1850"/>
        <v>91.013193449070187</v>
      </c>
      <c r="BS234" s="9">
        <f t="shared" si="1851"/>
        <v>90.467881877238653</v>
      </c>
      <c r="BT234" s="97">
        <f t="shared" si="1189"/>
        <v>90.740537663154413</v>
      </c>
      <c r="BU234" s="15">
        <f t="shared" si="1852"/>
        <v>3.3680965617192233E-5</v>
      </c>
      <c r="BV234" s="12"/>
      <c r="BW234" s="11">
        <f t="shared" si="1853"/>
        <v>4.2133553194087555E-5</v>
      </c>
      <c r="BX234" s="10">
        <f t="shared" si="1854"/>
        <v>90.808898905907967</v>
      </c>
      <c r="BY234" s="9">
        <f t="shared" si="1855"/>
        <v>91.01315219790142</v>
      </c>
      <c r="BZ234" s="9">
        <f t="shared" si="1856"/>
        <v>90.332030479293849</v>
      </c>
      <c r="CA234" s="97">
        <f t="shared" si="1194"/>
        <v>90.672591338597641</v>
      </c>
      <c r="CB234" s="15">
        <f t="shared" si="1857"/>
        <v>4.2069228621890814E-5</v>
      </c>
      <c r="CC234" s="12"/>
      <c r="CD234" s="11">
        <f t="shared" si="1858"/>
        <v>5.0522122595516192E-5</v>
      </c>
      <c r="CE234" s="10">
        <f t="shared" si="1859"/>
        <v>90.740926798132151</v>
      </c>
      <c r="CF234" s="9">
        <f t="shared" si="1860"/>
        <v>91.013087840827865</v>
      </c>
      <c r="CG234" s="9">
        <f t="shared" si="1861"/>
        <v>90.196370800164289</v>
      </c>
      <c r="CH234" s="97">
        <f t="shared" si="1199"/>
        <v>90.604729320496077</v>
      </c>
      <c r="CI234" s="15">
        <f t="shared" si="1862"/>
        <v>5.0444223057973846E-5</v>
      </c>
      <c r="CJ234" s="12"/>
      <c r="CK234" s="11">
        <f t="shared" si="1863"/>
        <v>5.8897417445757122E-5</v>
      </c>
      <c r="CL234" s="10">
        <f t="shared" si="1864"/>
        <v>90.673033887570057</v>
      </c>
      <c r="CM234" s="9">
        <f t="shared" si="1865"/>
        <v>91.012995309229396</v>
      </c>
      <c r="CN234" s="9">
        <f t="shared" si="1866"/>
        <v>90.060901554583907</v>
      </c>
      <c r="CO234" s="97">
        <f t="shared" si="1204"/>
        <v>90.536948431906652</v>
      </c>
      <c r="CP234" s="15">
        <f t="shared" si="1867"/>
        <v>5.8805715247986974E-5</v>
      </c>
      <c r="CQ234" s="12"/>
      <c r="CR234" s="11">
        <f t="shared" si="1868"/>
        <v>6.7259202980523192E-5</v>
      </c>
      <c r="CS234" s="10">
        <f t="shared" si="1869"/>
        <v>90.605217013885806</v>
      </c>
      <c r="CT234" s="9">
        <f t="shared" si="1870"/>
        <v>91.012869559730518</v>
      </c>
      <c r="CU234" s="9">
        <f t="shared" si="882"/>
        <v>89.925621436762739</v>
      </c>
      <c r="CV234" s="97">
        <f t="shared" si="1208"/>
        <v>90.469245498246636</v>
      </c>
      <c r="CW234" s="15">
        <f t="shared" si="1871"/>
        <v>6.715347434135554E-5</v>
      </c>
      <c r="CX234" s="12"/>
      <c r="CY234" s="11">
        <f t="shared" si="1210"/>
        <v>7.5607247240446144E-5</v>
      </c>
      <c r="CZ234" s="10">
        <f t="shared" si="1211"/>
        <v>90.53747301944243</v>
      </c>
      <c r="DA234" s="9">
        <f t="shared" si="883"/>
        <v>91.012705574715696</v>
      </c>
      <c r="DB234" s="9">
        <f t="shared" si="884"/>
        <v>89.790529120806838</v>
      </c>
      <c r="DC234" s="97">
        <f t="shared" si="1212"/>
        <v>90.40161734776126</v>
      </c>
      <c r="DD234" s="15">
        <f t="shared" si="1213"/>
        <v>7.5487272320277647E-5</v>
      </c>
      <c r="DE234" s="12"/>
      <c r="DF234" s="11">
        <f t="shared" si="1214"/>
        <v>8.3941321077700033E-5</v>
      </c>
      <c r="DG234" s="10">
        <f t="shared" si="1215"/>
        <v>90.46979874976455</v>
      </c>
      <c r="DH234" s="9">
        <f t="shared" si="885"/>
        <v>91.012498362833682</v>
      </c>
      <c r="DI234" s="9">
        <f t="shared" si="886"/>
        <v>89.655623261141642</v>
      </c>
      <c r="DJ234" s="97">
        <f t="shared" si="1216"/>
        <v>90.334060811987655</v>
      </c>
      <c r="DK234" s="15">
        <f t="shared" si="1217"/>
        <v>8.3806884004713171E-5</v>
      </c>
      <c r="DL234" s="12"/>
      <c r="DM234" s="11">
        <f t="shared" si="1218"/>
        <v>9.2261198161745005E-5</v>
      </c>
      <c r="DN234" s="10">
        <f t="shared" si="1219"/>
        <v>90.402191053997313</v>
      </c>
      <c r="DO234" s="9">
        <f t="shared" si="887"/>
        <v>91.012242959490976</v>
      </c>
      <c r="DP234" s="9">
        <f t="shared" si="888"/>
        <v>89.520902492936301</v>
      </c>
      <c r="DQ234" s="97">
        <f t="shared" si="1220"/>
        <v>90.266572726213639</v>
      </c>
      <c r="DR234" s="15">
        <f t="shared" si="1221"/>
        <v>9.2112087056667039E-5</v>
      </c>
      <c r="DS234" s="12"/>
      <c r="DT234" s="11">
        <f t="shared" si="1222"/>
        <v>1.0056665498433391E-4</v>
      </c>
      <c r="DU234" s="10">
        <f t="shared" si="1223"/>
        <v>90.334646785360377</v>
      </c>
      <c r="DV234" s="9">
        <f t="shared" si="889"/>
        <v>91.01193442733431</v>
      </c>
      <c r="DW234" s="9">
        <f t="shared" si="890"/>
        <v>89.386365432530752</v>
      </c>
      <c r="DX234" s="97">
        <f t="shared" si="1224"/>
        <v>90.199149929932531</v>
      </c>
      <c r="DY234" s="15">
        <f t="shared" si="1225"/>
        <v>1.0040266198360719E-4</v>
      </c>
      <c r="DZ234" s="12"/>
      <c r="EA234" s="11">
        <f t="shared" si="1226"/>
        <v>1.0885747086367625E-4</v>
      </c>
      <c r="EB234" s="10">
        <f t="shared" si="1227"/>
        <v>90.267162801597834</v>
      </c>
      <c r="EC234" s="9">
        <f t="shared" si="891"/>
        <v>91.011567856722237</v>
      </c>
      <c r="ED234" s="9">
        <f t="shared" si="892"/>
        <v>89.252010677865457</v>
      </c>
      <c r="EE234" s="97">
        <f t="shared" si="1228"/>
        <v>90.13178926729384</v>
      </c>
      <c r="EF234" s="15">
        <f t="shared" si="1229"/>
        <v>1.0867839214104674E-4</v>
      </c>
      <c r="EG234" s="12"/>
      <c r="EH234" s="11">
        <f t="shared" si="1230"/>
        <v>1.1713342794777524E-4</v>
      </c>
      <c r="EI234" s="10">
        <f t="shared" si="1231"/>
        <v>90.199735965423983</v>
      </c>
      <c r="EJ234" s="9">
        <f t="shared" si="893"/>
        <v>91.011138366185747</v>
      </c>
      <c r="EK234" s="9">
        <f t="shared" si="894"/>
        <v>89.117836808911619</v>
      </c>
      <c r="EL234" s="97">
        <f t="shared" si="1232"/>
        <v>90.064487587548683</v>
      </c>
      <c r="EM234" s="15">
        <f t="shared" si="1233"/>
        <v>1.1693906373442067E-4</v>
      </c>
      <c r="EN234" s="12"/>
      <c r="EO234" s="11">
        <f t="shared" si="1234"/>
        <v>1.2539431121704527E-4</v>
      </c>
      <c r="EP234" s="10">
        <f t="shared" si="1235"/>
        <v>90.132363144963932</v>
      </c>
      <c r="EQ234" s="9">
        <f t="shared" si="895"/>
        <v>91.010641102878012</v>
      </c>
      <c r="ER234" s="9">
        <f t="shared" si="896"/>
        <v>88.98384238810452</v>
      </c>
      <c r="ES234" s="97">
        <f t="shared" si="1236"/>
        <v>89.997241745491266</v>
      </c>
      <c r="ET234" s="15">
        <f t="shared" si="1237"/>
        <v>1.2518446582010739E-4</v>
      </c>
      <c r="EU234" s="12"/>
      <c r="EV234" s="11">
        <f t="shared" si="1238"/>
        <v>1.336399084860778E-4</v>
      </c>
      <c r="EW234" s="10">
        <f t="shared" si="1239"/>
        <v>90.065041214190302</v>
      </c>
      <c r="EX234" s="9">
        <f t="shared" si="897"/>
        <v>91.010071243013172</v>
      </c>
      <c r="EY234" s="9">
        <f t="shared" si="898"/>
        <v>88.850025960776776</v>
      </c>
      <c r="EZ234" s="97">
        <f t="shared" si="1240"/>
        <v>89.930048601894981</v>
      </c>
      <c r="FA234" s="15">
        <f t="shared" si="1241"/>
        <v>1.3341439030576063E-4</v>
      </c>
      <c r="FB234" s="12"/>
      <c r="FC234" s="11">
        <f t="shared" si="1242"/>
        <v>1.4187001040473339E-4</v>
      </c>
      <c r="FD234" s="10">
        <f t="shared" si="1243"/>
        <v>89.997767053354451</v>
      </c>
      <c r="FE234" s="9">
        <f t="shared" si="899"/>
        <v>91.009423992294231</v>
      </c>
      <c r="FF234" s="9">
        <f t="shared" si="900"/>
        <v>88.716386055593603</v>
      </c>
      <c r="FG234" s="97">
        <f t="shared" si="1244"/>
        <v>89.86290502394391</v>
      </c>
      <c r="FH234" s="15">
        <f t="shared" si="1245"/>
        <v>1.4162863194986349E-4</v>
      </c>
      <c r="FI234" s="12"/>
      <c r="FJ234" s="11">
        <f t="shared" si="1246"/>
        <v>1.5008441045843645E-4</v>
      </c>
      <c r="FK234" s="10">
        <f t="shared" si="1247"/>
        <v>89.930537549413287</v>
      </c>
      <c r="FL234" s="9">
        <f t="shared" si="901"/>
        <v>91.008694586330122</v>
      </c>
      <c r="FM234" s="9">
        <f t="shared" si="902"/>
        <v>88.582921184988805</v>
      </c>
      <c r="FN234" s="97">
        <f t="shared" si="1248"/>
        <v>89.795807885659457</v>
      </c>
      <c r="FO234" s="15">
        <f t="shared" si="1249"/>
        <v>1.4982698836054701E-4</v>
      </c>
      <c r="FP234" s="12"/>
      <c r="FQ234" s="11">
        <f t="shared" si="1250"/>
        <v>1.5828290496775233E-4</v>
      </c>
      <c r="FR234" s="10">
        <f t="shared" si="1251"/>
        <v>89.863349596451044</v>
      </c>
      <c r="FS234" s="9">
        <f t="shared" si="903"/>
        <v>91.007878291041919</v>
      </c>
      <c r="FT234" s="9">
        <f t="shared" si="904"/>
        <v>88.449629845602715</v>
      </c>
      <c r="FU234" s="97">
        <f t="shared" si="1252"/>
        <v>89.728754068322317</v>
      </c>
      <c r="FV234" s="15">
        <f t="shared" si="1253"/>
        <v>1.5800925999364342E-4</v>
      </c>
      <c r="FW234" s="12"/>
      <c r="FX234" s="11">
        <f t="shared" si="1254"/>
        <v>1.6646529308718302E-4</v>
      </c>
      <c r="FY234" s="10">
        <f t="shared" si="1255"/>
        <v>89.796200096096598</v>
      </c>
      <c r="FZ234" s="9">
        <f t="shared" si="905"/>
        <v>91.006970403058162</v>
      </c>
      <c r="GA234" s="9">
        <f t="shared" si="906"/>
        <v>88.316510518718346</v>
      </c>
      <c r="GB234" s="97">
        <f t="shared" si="1256"/>
        <v>89.661740460888254</v>
      </c>
      <c r="GC234" s="15">
        <f t="shared" si="1257"/>
        <v>1.6617525015016004E-4</v>
      </c>
      <c r="GD234" s="12"/>
      <c r="GE234" s="11">
        <f t="shared" si="1258"/>
        <v>1.746313768033888E-4</v>
      </c>
      <c r="GF234" s="10">
        <f t="shared" si="1259"/>
        <v>89.729085957934558</v>
      </c>
      <c r="GG234" s="9">
        <f t="shared" si="907"/>
        <v>91.005966250099519</v>
      </c>
      <c r="GH234" s="9">
        <f t="shared" si="908"/>
        <v>88.183561670699746</v>
      </c>
      <c r="GI234" s="97">
        <f t="shared" si="1260"/>
        <v>89.594763960399632</v>
      </c>
      <c r="GJ234" s="15">
        <f t="shared" si="1261"/>
        <v>1.743247649729596E-4</v>
      </c>
      <c r="GK234" s="12"/>
      <c r="GL234" s="11">
        <f t="shared" si="1872"/>
        <v>1.8278096093262534E-4</v>
      </c>
      <c r="GM234" s="10">
        <f t="shared" si="1873"/>
        <v>89.662004099912039</v>
      </c>
      <c r="GN234" s="9">
        <f t="shared" si="909"/>
        <v>91.004861191352632</v>
      </c>
      <c r="GO234" s="9">
        <f t="shared" si="1885"/>
        <v>88.050781753431409</v>
      </c>
      <c r="GP234" s="115">
        <f t="shared" si="1264"/>
        <v>89.52782147239202</v>
      </c>
      <c r="GQ234" s="15">
        <f t="shared" si="1874"/>
        <v>1.8245761344271407E-4</v>
      </c>
      <c r="GR234" s="12"/>
      <c r="GS234" s="11">
        <f t="shared" si="1266"/>
        <v>1.9091385311742945E-4</v>
      </c>
      <c r="GT234" s="10">
        <f t="shared" si="1267"/>
        <v>89.594951448740687</v>
      </c>
      <c r="GU234" s="9">
        <f t="shared" si="911"/>
        <v>91.003650617833273</v>
      </c>
      <c r="GV234" s="9">
        <f t="shared" si="1886"/>
        <v>87.918169204755287</v>
      </c>
      <c r="GW234" s="115">
        <f t="shared" si="1268"/>
        <v>89.46090991129428</v>
      </c>
      <c r="GX234" s="15">
        <f t="shared" si="1269"/>
        <v>1.9057360737334211E-4</v>
      </c>
      <c r="GY234" s="12"/>
      <c r="GZ234" s="11">
        <f t="shared" si="1270"/>
        <v>1.9902986382281494E-4</v>
      </c>
      <c r="HA234" s="10">
        <f t="shared" si="1271"/>
        <v>89.52792494029211</v>
      </c>
      <c r="HB234" s="9">
        <f t="shared" si="913"/>
        <v>91.002329952738904</v>
      </c>
      <c r="HC234" s="9">
        <f t="shared" si="914"/>
        <v>87.785722448909638</v>
      </c>
      <c r="HD234" s="97">
        <f t="shared" si="1272"/>
        <v>89.394026200824271</v>
      </c>
      <c r="HE234" s="15">
        <f t="shared" si="1273"/>
        <v>1.9867256140667958E-4</v>
      </c>
      <c r="HF234" s="12"/>
      <c r="HG234" s="11">
        <f t="shared" si="1274"/>
        <v>2.0712880633166799E-4</v>
      </c>
      <c r="HH234" s="10">
        <f t="shared" si="1275"/>
        <v>89.460921519989</v>
      </c>
      <c r="HI234" s="9">
        <f t="shared" si="915"/>
        <v>91.000894651790574</v>
      </c>
      <c r="HJ234" s="9">
        <f t="shared" si="916"/>
        <v>87.653439896967242</v>
      </c>
      <c r="HK234" s="97">
        <f t="shared" si="1276"/>
        <v>89.327167274378908</v>
      </c>
      <c r="HL234" s="15">
        <f t="shared" si="1277"/>
        <v>2.0675429300653025E-4</v>
      </c>
      <c r="HM234" s="12"/>
      <c r="HN234" s="11">
        <f t="shared" si="1278"/>
        <v>2.1521049673955121E-4</v>
      </c>
      <c r="HO234" s="10">
        <f t="shared" si="1279"/>
        <v>89.39393814319061</v>
      </c>
      <c r="HP234" s="9">
        <f t="shared" si="917"/>
        <v>90.99934020356433</v>
      </c>
      <c r="HQ234" s="9">
        <f t="shared" si="1887"/>
        <v>87.521319947272247</v>
      </c>
      <c r="HR234" s="115">
        <f t="shared" si="1280"/>
        <v>89.260330075418295</v>
      </c>
      <c r="HS234" s="15">
        <f t="shared" si="1281"/>
        <v>2.1481862245215306E-4</v>
      </c>
      <c r="HT234" s="12"/>
      <c r="HU234" s="11">
        <f t="shared" si="1672"/>
        <v>2.232747539489121E-4</v>
      </c>
      <c r="HV234" s="10">
        <f t="shared" si="1282"/>
        <v>89.326971775572346</v>
      </c>
      <c r="HW234" s="9">
        <f t="shared" si="1888"/>
        <v>90.997662129812099</v>
      </c>
      <c r="HX234" s="9">
        <f t="shared" si="920"/>
        <v>87.389360985877715</v>
      </c>
      <c r="HY234" s="115">
        <f t="shared" si="1283"/>
        <v>89.193511557844914</v>
      </c>
      <c r="HZ234" s="15">
        <f t="shared" si="1284"/>
        <v>2.2286537283105952E-4</v>
      </c>
      <c r="IA234" s="12"/>
      <c r="IB234" s="11">
        <f t="shared" si="1673"/>
        <v>2.3132139966261628E-4</v>
      </c>
      <c r="IC234" s="10">
        <f t="shared" si="1285"/>
        <v>89.260019393500485</v>
      </c>
      <c r="ID234" s="9">
        <f t="shared" si="1889"/>
        <v>90.995855985772195</v>
      </c>
      <c r="IE234" s="9">
        <f t="shared" si="922"/>
        <v>87.257561386981607</v>
      </c>
      <c r="IF234" s="115">
        <f t="shared" si="1286"/>
        <v>89.126708686376901</v>
      </c>
      <c r="IG234" s="15">
        <f t="shared" si="1287"/>
        <v>2.3089437003125988E-4</v>
      </c>
      <c r="IH234" s="12"/>
      <c r="II234" s="11">
        <f t="shared" si="1674"/>
        <v>2.3935025837692182E-4</v>
      </c>
      <c r="IJ234" s="10">
        <f t="shared" si="1288"/>
        <v>89.193077984400915</v>
      </c>
      <c r="IK234" s="9">
        <f t="shared" si="1890"/>
        <v>90.993917360469425</v>
      </c>
      <c r="IL234" s="9">
        <f t="shared" si="924"/>
        <v>87.125919513361623</v>
      </c>
      <c r="IM234" s="115">
        <f t="shared" si="1289"/>
        <v>89.059918436915524</v>
      </c>
      <c r="IN234" s="15">
        <f t="shared" si="1290"/>
        <v>2.389054427329404E-4</v>
      </c>
      <c r="IO234" s="12"/>
      <c r="IP234" s="11">
        <f t="shared" si="1675"/>
        <v>2.4736115737387839E-4</v>
      </c>
      <c r="IQ234" s="10">
        <f t="shared" si="1291"/>
        <v>89.12614454712218</v>
      </c>
      <c r="IR234" s="9">
        <f t="shared" si="1891"/>
        <v>90.991841877004958</v>
      </c>
      <c r="IS234" s="9">
        <f t="shared" si="926"/>
        <v>86.994433716809908</v>
      </c>
      <c r="IT234" s="115">
        <f t="shared" si="1292"/>
        <v>88.993137796907433</v>
      </c>
      <c r="IU234" s="15">
        <f t="shared" si="1293"/>
        <v>2.4689842239952292E-4</v>
      </c>
      <c r="IV234" s="12"/>
      <c r="IW234" s="11">
        <f t="shared" si="1676"/>
        <v>2.5535392671309926E-4</v>
      </c>
      <c r="IX234" s="10">
        <f t="shared" si="1294"/>
        <v>89.059216092293326</v>
      </c>
      <c r="IY234" s="9">
        <f t="shared" si="1892"/>
        <v>90.989625192835931</v>
      </c>
      <c r="IZ234" s="9">
        <f t="shared" si="928"/>
        <v>86.863102338565241</v>
      </c>
      <c r="JA234" s="115">
        <f t="shared" si="1295"/>
        <v>88.926363765700586</v>
      </c>
      <c r="JB234" s="15">
        <f t="shared" si="1296"/>
        <v>2.5487314326823622E-4</v>
      </c>
      <c r="JC234" s="12"/>
      <c r="JD234" s="11">
        <f t="shared" si="1677"/>
        <v>2.6332839922304737E-4</v>
      </c>
      <c r="JE234" s="10">
        <f t="shared" si="1297"/>
        <v>88.992289642675431</v>
      </c>
      <c r="JF234" s="9">
        <f t="shared" si="1893"/>
        <v>90.987263000044948</v>
      </c>
      <c r="JG234" s="9">
        <f t="shared" si="930"/>
        <v>86.731923709745089</v>
      </c>
      <c r="JH234" s="115">
        <f t="shared" si="1298"/>
        <v>88.859593354895026</v>
      </c>
      <c r="JI234" s="15">
        <f t="shared" si="1299"/>
        <v>2.6282944234007669E-4</v>
      </c>
      <c r="JJ234" s="12"/>
      <c r="JK234" s="11">
        <f t="shared" si="1678"/>
        <v>2.712844104917066E-4</v>
      </c>
      <c r="JL234" s="10">
        <f t="shared" si="1300"/>
        <v>88.925362233507997</v>
      </c>
      <c r="JM234" s="9">
        <f t="shared" si="1894"/>
        <v>90.984751025599508</v>
      </c>
      <c r="JN234" s="9">
        <f t="shared" si="932"/>
        <v>86.600896151774222</v>
      </c>
      <c r="JO234" s="115">
        <f t="shared" si="1301"/>
        <v>88.792823588686872</v>
      </c>
      <c r="JP234" s="15">
        <f t="shared" si="1302"/>
        <v>2.7076715936936145E-4</v>
      </c>
      <c r="JQ234" s="12"/>
      <c r="JR234" s="11">
        <f t="shared" si="1679"/>
        <v>2.7922179885682511E-4</v>
      </c>
      <c r="JS234" s="10">
        <f t="shared" si="1303"/>
        <v>88.858430912848661</v>
      </c>
      <c r="JT234" s="9">
        <f t="shared" si="1895"/>
        <v>90.982085031601443</v>
      </c>
      <c r="JU234" s="9">
        <f t="shared" si="934"/>
        <v>86.470017976814589</v>
      </c>
      <c r="JV234" s="115">
        <f t="shared" si="1304"/>
        <v>88.726051504208016</v>
      </c>
      <c r="JW234" s="15">
        <f t="shared" si="1305"/>
        <v>2.7868613685257956E-4</v>
      </c>
      <c r="JX234" s="12"/>
      <c r="JY234" s="11">
        <f t="shared" si="1680"/>
        <v>2.8714040539547226E-4</v>
      </c>
      <c r="JZ234" s="10">
        <f t="shared" si="1306"/>
        <v>88.791492741908542</v>
      </c>
      <c r="KA234" s="9">
        <f t="shared" si="1896"/>
        <v>90.979260815526473</v>
      </c>
      <c r="KB234" s="9">
        <f t="shared" si="936"/>
        <v>86.339287488189612</v>
      </c>
      <c r="KC234" s="115">
        <f t="shared" si="1307"/>
        <v>88.659274151858043</v>
      </c>
      <c r="KD234" s="15">
        <f t="shared" si="1308"/>
        <v>2.8658622001698155E-4</v>
      </c>
      <c r="KE234" s="12"/>
      <c r="KF234" s="11">
        <f t="shared" si="1681"/>
        <v>2.9504007391331074E-4</v>
      </c>
      <c r="KG234" s="10">
        <f t="shared" si="1309"/>
        <v>88.724544795379899</v>
      </c>
      <c r="KH234" s="9">
        <f t="shared" si="1897"/>
        <v>90.976274210453937</v>
      </c>
      <c r="KI234" s="9">
        <f t="shared" si="938"/>
        <v>86.208702980809619</v>
      </c>
      <c r="KJ234" s="115">
        <f t="shared" si="1310"/>
        <v>88.592488595631778</v>
      </c>
      <c r="KK234" s="15">
        <f t="shared" si="1311"/>
        <v>2.9446725680849659E-4</v>
      </c>
      <c r="KL234" s="12"/>
      <c r="KM234" s="11">
        <f t="shared" si="1682"/>
        <v>3.0292065093319144E-4</v>
      </c>
      <c r="KN234" s="10">
        <f t="shared" si="1312"/>
        <v>88.657584161759488</v>
      </c>
      <c r="KO234" s="9">
        <f t="shared" si="1898"/>
        <v>90.973121085286792</v>
      </c>
      <c r="KP234" s="9">
        <f t="shared" si="940"/>
        <v>86.078262741593505</v>
      </c>
      <c r="KQ234" s="115">
        <f t="shared" si="1313"/>
        <v>88.525691913440141</v>
      </c>
      <c r="KR234" s="15">
        <f t="shared" si="1314"/>
        <v>3.0232909787927391E-4</v>
      </c>
      <c r="KS234" s="12"/>
      <c r="KT234" s="11">
        <f t="shared" si="1683"/>
        <v>3.1078198568337454E-4</v>
      </c>
      <c r="KU234" s="10">
        <f t="shared" si="1315"/>
        <v>88.590607943665191</v>
      </c>
      <c r="KV234" s="9">
        <f t="shared" si="1899"/>
        <v>90.969797344962018</v>
      </c>
      <c r="KW234" s="9">
        <f t="shared" si="942"/>
        <v>85.947965049888154</v>
      </c>
      <c r="KX234" s="115">
        <f t="shared" si="1316"/>
        <v>88.458881197425086</v>
      </c>
      <c r="KY234" s="15">
        <f t="shared" si="1317"/>
        <v>3.1017159657476993E-4</v>
      </c>
      <c r="KZ234" s="12"/>
      <c r="LA234" s="11">
        <f t="shared" si="1684"/>
        <v>3.1862393008528676E-4</v>
      </c>
      <c r="LB234" s="10">
        <f t="shared" si="1318"/>
        <v>88.523613258146725</v>
      </c>
      <c r="LC234" s="9">
        <f t="shared" si="1900"/>
        <v>90.966298930651419</v>
      </c>
      <c r="LD234" s="9">
        <f t="shared" si="944"/>
        <v>85.817808177886207</v>
      </c>
      <c r="LE234" s="115">
        <f t="shared" si="1319"/>
        <v>88.392053554268813</v>
      </c>
      <c r="LF234" s="15">
        <f t="shared" si="1320"/>
        <v>3.1799460892035559E-4</v>
      </c>
      <c r="LG234" s="12"/>
      <c r="LH234" s="11">
        <f t="shared" si="1685"/>
        <v>3.2644633874077315E-4</v>
      </c>
      <c r="LI234" s="10">
        <f t="shared" si="1321"/>
        <v>88.456597236990831</v>
      </c>
      <c r="LJ234" s="9">
        <f t="shared" si="1901"/>
        <v>90.962621819953057</v>
      </c>
      <c r="LK234" s="9">
        <f t="shared" si="946"/>
        <v>85.687790391040764</v>
      </c>
      <c r="LL234" s="115">
        <f t="shared" si="1322"/>
        <v>88.325206105496903</v>
      </c>
      <c r="LM234" s="15">
        <f t="shared" si="1323"/>
        <v>3.2579799360751865E-4</v>
      </c>
      <c r="LN234" s="12"/>
      <c r="LO234" s="11">
        <f t="shared" si="1686"/>
        <v>3.3424906891896489E-4</v>
      </c>
      <c r="LP234" s="10">
        <f t="shared" si="1324"/>
        <v>88.389557027020203</v>
      </c>
      <c r="LQ234" s="9">
        <f t="shared" si="1902"/>
        <v>90.958762027073234</v>
      </c>
      <c r="LR234" s="9">
        <f t="shared" si="948"/>
        <v>85.557909948476464</v>
      </c>
      <c r="LS234" s="115">
        <f t="shared" si="1325"/>
        <v>88.258335987774842</v>
      </c>
      <c r="LT234" s="15">
        <f t="shared" si="1326"/>
        <v>3.3358161197971463E-4</v>
      </c>
      <c r="LU234" s="12"/>
      <c r="LV234" s="11">
        <f t="shared" si="1687"/>
        <v>3.4203198054277417E-4</v>
      </c>
      <c r="LW234" s="10">
        <f t="shared" si="1327"/>
        <v>88.322489790385958</v>
      </c>
      <c r="LX234" s="9">
        <f t="shared" si="1903"/>
        <v>90.954715602999329</v>
      </c>
      <c r="LY234" s="9">
        <f t="shared" si="950"/>
        <v>85.428165103400275</v>
      </c>
      <c r="LZ234" s="115">
        <f t="shared" si="1328"/>
        <v>88.191440353199795</v>
      </c>
      <c r="MA234" s="15">
        <f t="shared" si="1329"/>
        <v>3.4134532801767374E-4</v>
      </c>
      <c r="MB234" s="12"/>
      <c r="MC234" s="11">
        <f t="shared" si="1688"/>
        <v>3.4979493617482614E-4</v>
      </c>
      <c r="MD234" s="10">
        <f t="shared" si="1330"/>
        <v>88.255392704855396</v>
      </c>
      <c r="ME234" s="9">
        <f t="shared" si="1904"/>
        <v>90.950478635663458</v>
      </c>
      <c r="MF234" s="9">
        <f t="shared" si="952"/>
        <v>85.298554103506419</v>
      </c>
      <c r="MG234" s="115">
        <f t="shared" si="1331"/>
        <v>88.124516369584939</v>
      </c>
      <c r="MH234" s="15">
        <f t="shared" si="1332"/>
        <v>3.4908900832449514E-4</v>
      </c>
      <c r="MI234" s="12"/>
      <c r="MJ234" s="11">
        <f t="shared" si="1689"/>
        <v>3.575378010031836E-4</v>
      </c>
      <c r="MK234" s="10">
        <f t="shared" si="1333"/>
        <v>88.188262964092274</v>
      </c>
      <c r="ML234" s="9">
        <f t="shared" si="1905"/>
        <v>90.94604725009701</v>
      </c>
      <c r="MM234" s="9">
        <f t="shared" si="954"/>
        <v>85.169075191380358</v>
      </c>
      <c r="MN234" s="115">
        <f t="shared" si="1334"/>
        <v>88.057561220738677</v>
      </c>
      <c r="MO234" s="15">
        <f t="shared" si="1335"/>
        <v>3.5681252211024466E-4</v>
      </c>
      <c r="MP234" s="12"/>
      <c r="MQ234" s="11">
        <f t="shared" si="1690"/>
        <v>3.6526044282656601E-4</v>
      </c>
      <c r="MR234" s="10">
        <f t="shared" si="1336"/>
        <v>88.121097777932107</v>
      </c>
      <c r="MS234" s="9">
        <f t="shared" si="1906"/>
        <v>90.941417608576359</v>
      </c>
      <c r="MT234" s="9">
        <f t="shared" si="956"/>
        <v>85.03972660489876</v>
      </c>
      <c r="MU234" s="115">
        <f t="shared" si="1337"/>
        <v>87.990572106737559</v>
      </c>
      <c r="MV234" s="15">
        <f t="shared" si="1338"/>
        <v>3.6451574117624184E-4</v>
      </c>
      <c r="MW234" s="12"/>
      <c r="MX234" s="11">
        <f t="shared" si="1691"/>
        <v>3.7296273203924531E-4</v>
      </c>
      <c r="MY234" s="10">
        <f t="shared" si="1339"/>
        <v>88.05389437265103</v>
      </c>
      <c r="MZ234" s="9">
        <f t="shared" si="1907"/>
        <v>90.936585910759646</v>
      </c>
      <c r="NA234" s="9">
        <f t="shared" si="1908"/>
        <v>84.910506577626279</v>
      </c>
      <c r="NB234" s="115">
        <f t="shared" si="1340"/>
        <v>87.923546244192963</v>
      </c>
      <c r="NC234" s="15">
        <f t="shared" si="1341"/>
        <v>3.7219853989901299E-4</v>
      </c>
      <c r="ND234" s="12"/>
      <c r="NE234" s="11">
        <f t="shared" si="1692"/>
        <v>3.8064454161559138E-4</v>
      </c>
      <c r="NF234" s="10">
        <f t="shared" si="1342"/>
        <v>87.986649991228688</v>
      </c>
      <c r="NG234" s="9">
        <f t="shared" si="959"/>
        <v>90.931548393814893</v>
      </c>
      <c r="NH234" s="9">
        <f t="shared" si="1909"/>
        <v>84.781413339208527</v>
      </c>
      <c r="NI234" s="115">
        <f t="shared" si="1343"/>
        <v>87.856480866511703</v>
      </c>
      <c r="NJ234" s="15">
        <f t="shared" si="1344"/>
        <v>3.7986079521392356E-4</v>
      </c>
      <c r="NK234" s="12"/>
      <c r="NL234" s="11">
        <f t="shared" si="1693"/>
        <v>3.8830574709430404E-4</v>
      </c>
      <c r="NM234" s="10">
        <f t="shared" si="1345"/>
        <v>87.919361893604872</v>
      </c>
      <c r="NN234" s="9">
        <f t="shared" si="961"/>
        <v>90.926301332539467</v>
      </c>
      <c r="NO234" s="9">
        <f t="shared" si="1910"/>
        <v>84.652445115763072</v>
      </c>
      <c r="NP234" s="115">
        <f t="shared" si="1346"/>
        <v>87.789373224151262</v>
      </c>
      <c r="NQ234" s="15">
        <f t="shared" si="1347"/>
        <v>3.8750238659840831E-4</v>
      </c>
      <c r="NR234" s="12"/>
      <c r="NS234" s="11">
        <f t="shared" si="1694"/>
        <v>3.9594622656221928E-4</v>
      </c>
      <c r="NT234" s="10">
        <f t="shared" si="1348"/>
        <v>87.852027356930904</v>
      </c>
      <c r="NU234" s="9">
        <f t="shared" si="963"/>
        <v>90.920841039471043</v>
      </c>
      <c r="NV234" s="9">
        <f t="shared" si="1911"/>
        <v>84.523600130264725</v>
      </c>
      <c r="NW234" s="115">
        <f t="shared" si="1349"/>
        <v>87.722220584867884</v>
      </c>
      <c r="NX234" s="15">
        <f t="shared" si="1350"/>
        <v>3.9512319605503093E-4</v>
      </c>
      <c r="NY234" s="12"/>
      <c r="NZ234" s="11">
        <f t="shared" si="1695"/>
        <v>4.0356586063794117E-4</v>
      </c>
      <c r="OA234" s="10">
        <f t="shared" si="1351"/>
        <v>87.784643675813925</v>
      </c>
      <c r="OB234" s="9">
        <f t="shared" si="965"/>
        <v>90.915163864990149</v>
      </c>
      <c r="OC234" s="9">
        <f t="shared" si="1912"/>
        <v>84.394876602928946</v>
      </c>
      <c r="OD234" s="115">
        <f t="shared" si="1352"/>
        <v>87.655020233959547</v>
      </c>
      <c r="OE234" s="15">
        <f t="shared" si="1353"/>
        <v>4.0272310809413674E-4</v>
      </c>
      <c r="OF234" s="12"/>
      <c r="OG234" s="11">
        <f t="shared" si="1696"/>
        <v>4.1116453245505286E-4</v>
      </c>
      <c r="OH234" s="10">
        <f t="shared" si="1354"/>
        <v>87.717208162556091</v>
      </c>
      <c r="OI234" s="9">
        <f t="shared" si="967"/>
        <v>90.909266197414439</v>
      </c>
      <c r="OJ234" s="9">
        <f t="shared" si="1913"/>
        <v>84.266272751590506</v>
      </c>
      <c r="OK234" s="115">
        <f t="shared" si="1355"/>
        <v>87.587769474502466</v>
      </c>
      <c r="OL234" s="15">
        <f t="shared" si="1356"/>
        <v>4.1030200971628418E-4</v>
      </c>
      <c r="OM234" s="12"/>
      <c r="ON234" s="11">
        <f t="shared" si="1697"/>
        <v>4.1874212764510439E-4</v>
      </c>
      <c r="OO234" s="10">
        <f t="shared" si="1357"/>
        <v>87.649718147387276</v>
      </c>
      <c r="OP234" s="9">
        <f t="shared" si="969"/>
        <v>90.9031444630848</v>
      </c>
      <c r="OQ234" s="9">
        <f t="shared" si="1914"/>
        <v>84.137786792078117</v>
      </c>
      <c r="OR234" s="115">
        <f t="shared" si="1358"/>
        <v>87.520465627581459</v>
      </c>
      <c r="OS234" s="15">
        <f t="shared" si="1359"/>
        <v>4.1785979039442317E-4</v>
      </c>
      <c r="OT234" s="12"/>
      <c r="OU234" s="11">
        <f t="shared" si="1698"/>
        <v>4.2629853432033188E-4</v>
      </c>
      <c r="OV234" s="10">
        <f t="shared" si="1360"/>
        <v>87.582170978691707</v>
      </c>
      <c r="OW234" s="9">
        <f t="shared" si="971"/>
        <v>90.896795126443379</v>
      </c>
      <c r="OX234" s="9">
        <f t="shared" si="1915"/>
        <v>84.009416938586838</v>
      </c>
      <c r="OY234" s="115">
        <f t="shared" si="1361"/>
        <v>87.453106032515109</v>
      </c>
      <c r="OZ234" s="15">
        <f t="shared" si="1362"/>
        <v>4.2539634205572124E-4</v>
      </c>
      <c r="PA234" s="12"/>
      <c r="PB234" s="11">
        <f t="shared" si="1699"/>
        <v>4.3383364305600835E-4</v>
      </c>
      <c r="PC234" s="10">
        <f t="shared" si="1363"/>
        <v>87.514564023229482</v>
      </c>
      <c r="PD234" s="9">
        <f t="shared" si="973"/>
        <v>90.890214690103676</v>
      </c>
      <c r="PE234" s="9">
        <f t="shared" si="1916"/>
        <v>83.88116140404388</v>
      </c>
      <c r="PF234" s="115">
        <f t="shared" si="1364"/>
        <v>87.385688047073785</v>
      </c>
      <c r="PG234" s="15">
        <f t="shared" si="1365"/>
        <v>4.3291155906328879E-4</v>
      </c>
      <c r="PH234" s="12"/>
      <c r="PI234" s="11">
        <f t="shared" si="1700"/>
        <v>4.4134734687270122E-4</v>
      </c>
      <c r="PJ234" s="10">
        <f t="shared" si="1366"/>
        <v>87.446894666350829</v>
      </c>
      <c r="PK234" s="9">
        <f t="shared" si="975"/>
        <v>90.883399694912782</v>
      </c>
      <c r="PL234" s="9">
        <f t="shared" si="1917"/>
        <v>83.753018400471802</v>
      </c>
      <c r="PM234" s="115">
        <f t="shared" si="1367"/>
        <v>87.318209047692292</v>
      </c>
      <c r="PN234" s="15">
        <f t="shared" si="1368"/>
        <v>4.404053381975997E-4</v>
      </c>
      <c r="PO234" s="12"/>
      <c r="PP234" s="11">
        <f t="shared" si="1701"/>
        <v>4.4883954121818748E-4</v>
      </c>
      <c r="PQ234" s="10">
        <f t="shared" si="1369"/>
        <v>87.379160312205215</v>
      </c>
      <c r="PR234" s="9">
        <f t="shared" si="977"/>
        <v>90.876346720005927</v>
      </c>
      <c r="PS234" s="9">
        <f t="shared" si="1918"/>
        <v>83.624986139348295</v>
      </c>
      <c r="PT234" s="115">
        <f t="shared" si="1370"/>
        <v>87.250666429677111</v>
      </c>
      <c r="PU234" s="15">
        <f t="shared" si="1371"/>
        <v>4.4787757863762881E-4</v>
      </c>
      <c r="PV234" s="12"/>
      <c r="PW234" s="11">
        <f t="shared" si="1702"/>
        <v>4.5631012394910952E-4</v>
      </c>
      <c r="PX234" s="10">
        <f t="shared" si="1372"/>
        <v>87.311358383944878</v>
      </c>
      <c r="PY234" s="9">
        <f t="shared" si="979"/>
        <v>90.869052382853454</v>
      </c>
      <c r="PZ234" s="9">
        <f t="shared" si="1919"/>
        <v>83.497062831959113</v>
      </c>
      <c r="QA234" s="115">
        <f t="shared" si="1373"/>
        <v>87.183057607406283</v>
      </c>
      <c r="QB234" s="15">
        <f t="shared" si="1374"/>
        <v>4.5532818194196319E-4</v>
      </c>
      <c r="QC234" s="12"/>
      <c r="QD234" s="11">
        <f t="shared" si="1703"/>
        <v>4.6375899531255816E-4</v>
      </c>
      <c r="QE234" s="10">
        <f t="shared" si="1375"/>
        <v>87.243486323921189</v>
      </c>
      <c r="QF234" s="9">
        <f t="shared" si="981"/>
        <v>90.861513339300217</v>
      </c>
      <c r="QG234" s="9">
        <f t="shared" si="1920"/>
        <v>83.369246689750199</v>
      </c>
      <c r="QH234" s="115">
        <f t="shared" si="1376"/>
        <v>87.115380014525215</v>
      </c>
      <c r="QI234" s="15">
        <f t="shared" si="1377"/>
        <v>4.6275705202948158E-4</v>
      </c>
      <c r="QJ234" s="12"/>
      <c r="QK234" s="11">
        <f t="shared" si="1704"/>
        <v>4.7118605792724244E-4</v>
      </c>
      <c r="QL234" s="10">
        <f t="shared" si="1378"/>
        <v>87.175541593876886</v>
      </c>
      <c r="QM234" s="9">
        <f t="shared" si="983"/>
        <v>90.853726283597709</v>
      </c>
      <c r="QN234" s="9">
        <f t="shared" si="1921"/>
        <v>83.241535924671581</v>
      </c>
      <c r="QO234" s="115">
        <f t="shared" si="1379"/>
        <v>87.047631104134638</v>
      </c>
      <c r="QP234" s="15">
        <f t="shared" si="1380"/>
        <v>4.7016409516010415E-4</v>
      </c>
      <c r="QQ234" s="12"/>
      <c r="QR234" s="11">
        <f t="shared" si="1705"/>
        <v>4.7859121676469506E-4</v>
      </c>
      <c r="QS234" s="10">
        <f t="shared" si="1381"/>
        <v>87.107521675130556</v>
      </c>
      <c r="QT234" s="9">
        <f t="shared" si="985"/>
        <v>90.845687948428917</v>
      </c>
      <c r="QU234" s="9">
        <f t="shared" si="1922"/>
        <v>83.113928749520397</v>
      </c>
      <c r="QV234" s="115">
        <f t="shared" si="1382"/>
        <v>86.979808348974657</v>
      </c>
      <c r="QW234" s="15">
        <f t="shared" si="1383"/>
        <v>4.7754921991512785E-4</v>
      </c>
      <c r="QX234" s="12"/>
      <c r="QY234" s="11">
        <f t="shared" si="1706"/>
        <v>4.8597437913008059E-4</v>
      </c>
      <c r="QZ234" s="10">
        <f t="shared" si="1384"/>
        <v>87.039424068757071</v>
      </c>
      <c r="RA234" s="9">
        <f t="shared" si="987"/>
        <v>90.837395104926003</v>
      </c>
      <c r="RB234" s="9">
        <f t="shared" si="1923"/>
        <v>82.986423378276626</v>
      </c>
      <c r="RC234" s="115">
        <f t="shared" si="1385"/>
        <v>86.911909241601307</v>
      </c>
      <c r="RD234" s="15">
        <f t="shared" si="1386"/>
        <v>4.8491233717760029E-4</v>
      </c>
      <c r="RE234" s="12"/>
      <c r="RF234" s="11">
        <f t="shared" si="1707"/>
        <v>4.9333545464299916E-4</v>
      </c>
      <c r="RG234" s="10">
        <f t="shared" si="1387"/>
        <v>86.971246295760835</v>
      </c>
      <c r="RH234" s="9">
        <f t="shared" si="989"/>
        <v>90.828844562681027</v>
      </c>
      <c r="RI234" s="9">
        <f t="shared" si="1924"/>
        <v>82.859018026436203</v>
      </c>
      <c r="RJ234" s="115">
        <f t="shared" si="1388"/>
        <v>86.843931294558615</v>
      </c>
      <c r="RK234" s="15">
        <f t="shared" si="1389"/>
        <v>4.9225336011239022E-4</v>
      </c>
      <c r="RL234" s="12"/>
      <c r="RM234" s="11">
        <f t="shared" si="1708"/>
        <v>5.0067435521800269E-4</v>
      </c>
      <c r="RN234" s="10">
        <f t="shared" si="1390"/>
        <v>86.902985897244264</v>
      </c>
      <c r="RO234" s="9">
        <f t="shared" si="991"/>
        <v>90.820033169749777</v>
      </c>
      <c r="RP234" s="9">
        <f t="shared" si="1925"/>
        <v>82.731710911337885</v>
      </c>
      <c r="RQ234" s="115">
        <f t="shared" si="1391"/>
        <v>86.775872040543831</v>
      </c>
      <c r="RR234" s="15">
        <f t="shared" si="1392"/>
        <v>4.9957220414624884E-4</v>
      </c>
      <c r="RS234" s="12"/>
      <c r="RT234" s="11">
        <f t="shared" si="1709"/>
        <v>5.0799099504506744E-4</v>
      </c>
      <c r="RU234" s="10">
        <f t="shared" si="1393"/>
        <v>86.834640434569721</v>
      </c>
      <c r="RV234" s="9">
        <f t="shared" si="993"/>
        <v>90.810957812648766</v>
      </c>
      <c r="RW234" s="9">
        <f t="shared" si="1926"/>
        <v>82.604500252487213</v>
      </c>
      <c r="RX234" s="115">
        <f t="shared" si="1394"/>
        <v>86.707729032567983</v>
      </c>
      <c r="RY234" s="15">
        <f t="shared" si="1395"/>
        <v>5.0686878694760653E-4</v>
      </c>
      <c r="RZ234" s="12"/>
      <c r="SA234" s="11">
        <f t="shared" si="1710"/>
        <v>5.1528529056981505E-4</v>
      </c>
      <c r="SB234" s="10">
        <f t="shared" si="1396"/>
        <v>86.766207489516631</v>
      </c>
      <c r="SC234" s="9">
        <f t="shared" si="995"/>
        <v>90.801615416345641</v>
      </c>
      <c r="SD234" s="9">
        <f t="shared" si="1927"/>
        <v>82.477384271874058</v>
      </c>
      <c r="SE234" s="115">
        <f t="shared" si="1397"/>
        <v>86.639499844109849</v>
      </c>
      <c r="SF234" s="15">
        <f t="shared" si="1398"/>
        <v>5.1414302840636743E-4</v>
      </c>
      <c r="SG234" s="12"/>
      <c r="SH234" s="11">
        <f t="shared" si="1711"/>
        <v>5.2255716047370745E-4</v>
      </c>
      <c r="SI234" s="10">
        <f t="shared" si="1399"/>
        <v>86.697684664432074</v>
      </c>
      <c r="SJ234" s="9">
        <f t="shared" si="997"/>
        <v>90.792002944242995</v>
      </c>
      <c r="SK234" s="9">
        <f t="shared" si="1928"/>
        <v>82.350361194286435</v>
      </c>
      <c r="SL234" s="115">
        <f t="shared" si="1400"/>
        <v>86.571182069264722</v>
      </c>
      <c r="SM234" s="15">
        <f t="shared" si="1401"/>
        <v>5.2139485061353371E-4</v>
      </c>
      <c r="SN234" s="12"/>
      <c r="SO234" s="11">
        <f t="shared" si="1712"/>
        <v>5.2980652565405063E-4</v>
      </c>
      <c r="SP234" s="10">
        <f t="shared" si="1402"/>
        <v>86.629069582376303</v>
      </c>
      <c r="SQ234" s="9">
        <f t="shared" si="999"/>
        <v>90.782117398155791</v>
      </c>
      <c r="SR234" s="9">
        <f t="shared" si="1929"/>
        <v>82.223429247618895</v>
      </c>
      <c r="SS234" s="115">
        <f t="shared" si="1403"/>
        <v>86.50277332288735</v>
      </c>
      <c r="ST234" s="15">
        <f t="shared" si="1404"/>
        <v>5.2862417784075818E-4</v>
      </c>
      <c r="SU234" s="12"/>
      <c r="SV234" s="11">
        <f t="shared" si="1713"/>
        <v>5.3703330920393689E-4</v>
      </c>
      <c r="SW234" s="10">
        <f t="shared" si="1405"/>
        <v>86.560359887262337</v>
      </c>
      <c r="SX234" s="9">
        <f t="shared" si="1001"/>
        <v>90.771955818282507</v>
      </c>
      <c r="SY234" s="9">
        <f t="shared" si="1930"/>
        <v>82.096586663177547</v>
      </c>
      <c r="SZ234" s="115">
        <f t="shared" si="1406"/>
        <v>86.434271240730027</v>
      </c>
      <c r="TA234" s="15">
        <f t="shared" si="1407"/>
        <v>5.3583093651972293E-4</v>
      </c>
      <c r="TB234" s="12"/>
      <c r="TC234" s="11">
        <f t="shared" si="1714"/>
        <v>5.4423743639198466E-4</v>
      </c>
      <c r="TD234" s="10">
        <f t="shared" si="1408"/>
        <v>86.491553243990765</v>
      </c>
      <c r="TE234" s="9">
        <f t="shared" si="1003"/>
        <v>90.761515283170013</v>
      </c>
      <c r="TF234" s="9">
        <f t="shared" si="1931"/>
        <v>81.969831675977247</v>
      </c>
      <c r="TG234" s="115">
        <f t="shared" si="1409"/>
        <v>86.36567347957363</v>
      </c>
      <c r="TH234" s="15">
        <f t="shared" si="1410"/>
        <v>5.4301505522161276E-4</v>
      </c>
      <c r="TI234" s="12"/>
      <c r="TJ234" s="11">
        <f t="shared" si="1715"/>
        <v>5.5141883464217766E-4</v>
      </c>
      <c r="TK234" s="10">
        <f t="shared" si="1411"/>
        <v>86.422647338577548</v>
      </c>
      <c r="TL234" s="9">
        <f t="shared" si="1005"/>
        <v>90.750792909672469</v>
      </c>
      <c r="TM234" s="9">
        <f t="shared" si="1932"/>
        <v>81.843162525037371</v>
      </c>
      <c r="TN234" s="115">
        <f t="shared" si="1412"/>
        <v>86.29697771735492</v>
      </c>
      <c r="TO234" s="15">
        <f t="shared" si="1413"/>
        <v>5.5017646463631303E-4</v>
      </c>
      <c r="TP234" s="12"/>
      <c r="TQ234" s="11">
        <f t="shared" si="1716"/>
        <v>5.585774335133939E-4</v>
      </c>
      <c r="TR234" s="10">
        <f t="shared" si="1414"/>
        <v>86.35363987827813</v>
      </c>
      <c r="TS234" s="9">
        <f t="shared" si="1007"/>
        <v>90.73978585290422</v>
      </c>
      <c r="TT234" s="9">
        <f t="shared" si="1933"/>
        <v>81.716577453670155</v>
      </c>
      <c r="TU234" s="115">
        <f t="shared" si="1415"/>
        <v>86.22818165328718</v>
      </c>
      <c r="TV234" s="15">
        <f t="shared" si="1416"/>
        <v>5.5731509755168815E-4</v>
      </c>
      <c r="TW234" s="12"/>
      <c r="TX234" s="11">
        <f t="shared" si="1717"/>
        <v>5.6571316467903248E-4</v>
      </c>
      <c r="TY234" s="10">
        <f t="shared" si="1417"/>
        <v>86.284528591704841</v>
      </c>
      <c r="TZ234" s="9">
        <f t="shared" si="1009"/>
        <v>90.728491306186854</v>
      </c>
      <c r="UA234" s="9">
        <f t="shared" si="1934"/>
        <v>81.590074709765204</v>
      </c>
      <c r="UB234" s="115">
        <f t="shared" si="1418"/>
        <v>86.159283007976029</v>
      </c>
      <c r="UC234" s="15">
        <f t="shared" si="1419"/>
        <v>5.644308888327357E-4</v>
      </c>
      <c r="UD234" s="12"/>
      <c r="UE234" s="11">
        <f t="shared" si="1718"/>
        <v>5.7282596190648329E-4</v>
      </c>
      <c r="UF234" s="10">
        <f t="shared" si="1420"/>
        <v>86.215311228939541</v>
      </c>
      <c r="UG234" s="9">
        <f t="shared" si="1011"/>
        <v>90.716906500990561</v>
      </c>
      <c r="UH234" s="9">
        <f t="shared" si="1935"/>
        <v>81.463652546068204</v>
      </c>
      <c r="UI234" s="115">
        <f t="shared" si="1421"/>
        <v>86.090279523529375</v>
      </c>
      <c r="UJ234" s="15">
        <f t="shared" si="1422"/>
        <v>5.7152377540075955E-4</v>
      </c>
      <c r="UK234" s="12"/>
      <c r="UL234" s="11">
        <f t="shared" si="1719"/>
        <v>5.7991576103660891E-4</v>
      </c>
      <c r="UM234" s="10">
        <f t="shared" si="1423"/>
        <v>86.145985561640501</v>
      </c>
      <c r="UN234" s="9">
        <f t="shared" si="1013"/>
        <v>90.705028706869868</v>
      </c>
      <c r="UO234" s="9">
        <f t="shared" si="1936"/>
        <v>81.337309220456106</v>
      </c>
      <c r="UP234" s="115">
        <f t="shared" si="1424"/>
        <v>86.021168963662987</v>
      </c>
      <c r="UQ234" s="15">
        <f t="shared" si="1425"/>
        <v>5.7859369621239077E-4</v>
      </c>
      <c r="UR234" s="12"/>
      <c r="US234" s="11">
        <f t="shared" si="1720"/>
        <v>5.8698249996308157E-4</v>
      </c>
      <c r="UT234" s="10">
        <f t="shared" si="1426"/>
        <v>86.076549383144737</v>
      </c>
      <c r="UU234" s="9">
        <f t="shared" si="1015"/>
        <v>90.692855231393935</v>
      </c>
      <c r="UV234" s="9">
        <f t="shared" si="1937"/>
        <v>81.211042996205236</v>
      </c>
      <c r="UW234" s="115">
        <f t="shared" si="1427"/>
        <v>85.951949113799586</v>
      </c>
      <c r="UX234" s="15">
        <f t="shared" si="1428"/>
        <v>5.856405922387356E-4</v>
      </c>
      <c r="UY234" s="12"/>
      <c r="UZ234" s="11">
        <f t="shared" si="1721"/>
        <v>5.9402611861179865E-4</v>
      </c>
      <c r="VA234" s="10">
        <f t="shared" si="1429"/>
        <v>86.007000508564118</v>
      </c>
      <c r="VB234" s="9">
        <f t="shared" si="1017"/>
        <v>90.680383420071365</v>
      </c>
      <c r="VC234" s="9">
        <f t="shared" si="1938"/>
        <v>81.08485214225648</v>
      </c>
      <c r="VD234" s="115">
        <f t="shared" si="1430"/>
        <v>85.88261778116393</v>
      </c>
      <c r="VE234" s="15">
        <f t="shared" si="1431"/>
        <v>5.9266440644434228E-4</v>
      </c>
      <c r="VF234" s="12"/>
      <c r="VG234" s="11">
        <f t="shared" si="1722"/>
        <v>6.0104655892015033E-4</v>
      </c>
      <c r="VH234" s="10">
        <f t="shared" si="1432"/>
        <v>85.937336774877309</v>
      </c>
      <c r="VI234" s="9">
        <f t="shared" si="1019"/>
        <v>90.667610656269858</v>
      </c>
      <c r="VJ234" s="9">
        <f t="shared" si="1939"/>
        <v>80.958734933473565</v>
      </c>
      <c r="VK234" s="115">
        <f t="shared" si="1433"/>
        <v>85.813172794871718</v>
      </c>
      <c r="VL234" s="15">
        <f t="shared" si="1434"/>
        <v>5.9966508376629326E-4</v>
      </c>
      <c r="VM234" s="12"/>
      <c r="VN234" s="11">
        <f t="shared" si="1723"/>
        <v>6.0804376481636373E-4</v>
      </c>
      <c r="VO234" s="10">
        <f t="shared" si="1435"/>
        <v>85.867556041015689</v>
      </c>
      <c r="VP234" s="9">
        <f t="shared" si="1021"/>
        <v>90.6545343611307</v>
      </c>
      <c r="VQ234" s="9">
        <f t="shared" si="1940"/>
        <v>80.832689650897478</v>
      </c>
      <c r="VR234" s="115">
        <f t="shared" si="1436"/>
        <v>85.743612006014089</v>
      </c>
      <c r="VS234" s="15">
        <f t="shared" si="1437"/>
        <v>6.0664257109320453E-4</v>
      </c>
      <c r="VT234" s="12"/>
      <c r="VU234" s="11">
        <f t="shared" si="1724"/>
        <v>6.1501768219876681E-4</v>
      </c>
      <c r="VV234" s="10">
        <f t="shared" si="1438"/>
        <v>85.797656187944767</v>
      </c>
      <c r="VW234" s="9">
        <f t="shared" si="1023"/>
        <v>90.641151993478132</v>
      </c>
      <c r="VX234" s="9">
        <f t="shared" si="1941"/>
        <v>80.706714581995897</v>
      </c>
      <c r="VY234" s="115">
        <f t="shared" si="1439"/>
        <v>85.673933287737015</v>
      </c>
      <c r="VZ234" s="15">
        <f t="shared" si="1440"/>
        <v>6.1359681724422206E-4</v>
      </c>
      <c r="WA234" s="12"/>
      <c r="WB234" s="11">
        <f t="shared" si="1725"/>
        <v>6.2196825891503425E-4</v>
      </c>
      <c r="WC234" s="10">
        <f t="shared" si="1441"/>
        <v>85.727635118740608</v>
      </c>
      <c r="WD234" s="9">
        <f t="shared" si="1025"/>
        <v>90.627461049723905</v>
      </c>
      <c r="WE234" s="9">
        <f t="shared" si="1942"/>
        <v>80.580808020906019</v>
      </c>
      <c r="WF234" s="115">
        <f t="shared" si="1442"/>
        <v>85.604134535314955</v>
      </c>
      <c r="WG234" s="15">
        <f t="shared" si="1443"/>
        <v>6.2052777294813297E-4</v>
      </c>
      <c r="WH234" s="12"/>
      <c r="WI234" s="11">
        <f t="shared" si="1726"/>
        <v>6.2889544474152169E-4</v>
      </c>
      <c r="WJ234" s="10">
        <f t="shared" si="1444"/>
        <v>85.657490758660543</v>
      </c>
      <c r="WK234" s="9">
        <f t="shared" si="1027"/>
        <v>90.613459063766925</v>
      </c>
      <c r="WL234" s="9">
        <f t="shared" si="1943"/>
        <v>80.454968268674307</v>
      </c>
      <c r="WM234" s="115">
        <f t="shared" si="1445"/>
        <v>85.534213666220609</v>
      </c>
      <c r="WN234" s="15">
        <f t="shared" si="1446"/>
        <v>6.274353908223534E-4</v>
      </c>
      <c r="WO234" s="12"/>
      <c r="WP234" s="11">
        <f t="shared" si="1727"/>
        <v>6.3579919136249545E-4</v>
      </c>
      <c r="WQ234" s="10">
        <f t="shared" si="1447"/>
        <v>85.587221055209909</v>
      </c>
      <c r="WR234" s="9">
        <f t="shared" si="1029"/>
        <v>90.599143606888262</v>
      </c>
      <c r="WS234" s="9">
        <f t="shared" si="1944"/>
        <v>80.329193633490107</v>
      </c>
      <c r="WT234" s="115">
        <f t="shared" si="1448"/>
        <v>85.464168620189184</v>
      </c>
      <c r="WU234" s="15">
        <f t="shared" si="1449"/>
        <v>6.343196253520187E-4</v>
      </c>
      <c r="WV234" s="12"/>
      <c r="WW234" s="11">
        <f t="shared" si="1728"/>
        <v>6.4267945234942176E-4</v>
      </c>
      <c r="WX234" s="10">
        <f t="shared" si="1450"/>
        <v>85.516823978203433</v>
      </c>
      <c r="WY234" s="9">
        <f t="shared" si="1031"/>
        <v>90.584512287641502</v>
      </c>
      <c r="WZ234" s="9">
        <f t="shared" si="1945"/>
        <v>80.20348243091432</v>
      </c>
      <c r="XA234" s="115">
        <f t="shared" si="1451"/>
        <v>85.393997359277904</v>
      </c>
      <c r="XB234" s="15">
        <f t="shared" si="1452"/>
        <v>6.4118043286908876E-4</v>
      </c>
      <c r="XC234" s="12"/>
      <c r="XD234" s="11">
        <f t="shared" si="1729"/>
        <v>6.4953618314028E-4</v>
      </c>
      <c r="XE234" s="10">
        <f t="shared" si="1453"/>
        <v>85.446297519821854</v>
      </c>
      <c r="XF234" s="9">
        <f t="shared" si="1033"/>
        <v>90.569562751738644</v>
      </c>
      <c r="XG234" s="9">
        <f t="shared" si="1946"/>
        <v>80.077832984102159</v>
      </c>
      <c r="XH234" s="115">
        <f t="shared" si="1454"/>
        <v>85.323697867920401</v>
      </c>
      <c r="XI234" s="15">
        <f t="shared" si="1455"/>
        <v>6.4801777153153286E-4</v>
      </c>
      <c r="XJ234" s="12"/>
      <c r="XK234" s="11">
        <f t="shared" si="1730"/>
        <v>6.5636934101894915E-4</v>
      </c>
      <c r="XL234" s="10">
        <f t="shared" si="1456"/>
        <v>85.375639694663363</v>
      </c>
      <c r="XM234" s="9">
        <f t="shared" si="1035"/>
        <v>90.554292681931628</v>
      </c>
      <c r="XN234" s="9">
        <f t="shared" si="1947"/>
        <v>79.952243624023552</v>
      </c>
      <c r="XO234" s="115">
        <f t="shared" si="1457"/>
        <v>85.253268152977597</v>
      </c>
      <c r="XP234" s="15">
        <f t="shared" si="1458"/>
        <v>6.5483160130241078E-4</v>
      </c>
      <c r="XQ234" s="12"/>
      <c r="XR234" s="11">
        <f t="shared" si="1731"/>
        <v>6.6317888509445904E-4</v>
      </c>
      <c r="XS234" s="10">
        <f t="shared" si="1459"/>
        <v>85.304848539791692</v>
      </c>
      <c r="XT234" s="9">
        <f t="shared" si="1037"/>
        <v>90.538699797889535</v>
      </c>
      <c r="XU234" s="9">
        <f t="shared" si="1948"/>
        <v>79.826712689674693</v>
      </c>
      <c r="XV234" s="115">
        <f t="shared" si="1460"/>
        <v>85.182706243782121</v>
      </c>
      <c r="XW234" s="15">
        <f t="shared" si="1461"/>
        <v>6.6162188392921556E-4</v>
      </c>
      <c r="XX234" s="12"/>
      <c r="XY234" s="11">
        <f t="shared" si="1732"/>
        <v>6.6996477628051209E-4</v>
      </c>
      <c r="XZ234" s="10">
        <f t="shared" si="1462"/>
        <v>85.23392211477767</v>
      </c>
      <c r="YA234" s="9">
        <f t="shared" si="1039"/>
        <v>90.522781856071646</v>
      </c>
      <c r="YB234" s="9">
        <f t="shared" si="1949"/>
        <v>79.701238528288187</v>
      </c>
      <c r="YC234" s="115">
        <f t="shared" si="1463"/>
        <v>85.112010192179923</v>
      </c>
      <c r="YD234" s="15">
        <f t="shared" si="1464"/>
        <v>6.683885829230524E-4</v>
      </c>
      <c r="YE234" s="12"/>
      <c r="YF234" s="11">
        <f t="shared" si="1733"/>
        <v>6.7672697727482465E-4</v>
      </c>
      <c r="YG234" s="10">
        <f t="shared" si="1465"/>
        <v>85.162858501738015</v>
      </c>
      <c r="YH234" s="9">
        <f t="shared" si="1041"/>
        <v>90.506536649596441</v>
      </c>
      <c r="YI234" s="9">
        <f t="shared" si="1950"/>
        <v>79.575819495534546</v>
      </c>
      <c r="YJ234" s="115">
        <f t="shared" si="1466"/>
        <v>85.041178072565486</v>
      </c>
      <c r="YK234" s="15">
        <f t="shared" si="1467"/>
        <v>6.7513166353810709E-4</v>
      </c>
      <c r="YL234" s="12"/>
      <c r="YM234" s="11">
        <f t="shared" si="1734"/>
        <v>6.8346545253874635E-4</v>
      </c>
      <c r="YN234" s="10">
        <f t="shared" si="1468"/>
        <v>85.091655805367765</v>
      </c>
      <c r="YO234" s="9">
        <f t="shared" si="1043"/>
        <v>90.489962008106602</v>
      </c>
      <c r="YP234" s="9">
        <f t="shared" si="1951"/>
        <v>79.450453955722878</v>
      </c>
      <c r="YQ234" s="115">
        <f t="shared" si="1469"/>
        <v>84.97020798191474</v>
      </c>
      <c r="YR234" s="15">
        <f t="shared" si="1470"/>
        <v>6.818510927509028E-4</v>
      </c>
      <c r="YS234" s="12"/>
      <c r="YT234" s="11">
        <f t="shared" si="1735"/>
        <v>6.9018016827666299E-4</v>
      </c>
      <c r="YU234" s="10">
        <f t="shared" si="1471"/>
        <v>85.020312152970376</v>
      </c>
      <c r="YV234" s="9">
        <f t="shared" si="1045"/>
        <v>90.473055797630209</v>
      </c>
      <c r="YW234" s="9">
        <f t="shared" si="1952"/>
        <v>79.325140281992759</v>
      </c>
      <c r="YX234" s="115">
        <f t="shared" si="1472"/>
        <v>84.899098039811491</v>
      </c>
      <c r="YY234" s="15">
        <f t="shared" si="1473"/>
        <v>6.8854683923989031E-4</v>
      </c>
      <c r="YZ234" s="12"/>
      <c r="ZA234" s="11">
        <f t="shared" si="1736"/>
        <v>6.9687109241570763E-4</v>
      </c>
      <c r="ZB234" s="10">
        <f t="shared" si="1474"/>
        <v>84.948825694481485</v>
      </c>
      <c r="ZC234" s="9">
        <f t="shared" si="1047"/>
        <v>90.45581592043807</v>
      </c>
      <c r="ZD234" s="9">
        <f t="shared" si="1953"/>
        <v>79.199876856502698</v>
      </c>
      <c r="ZE234" s="115">
        <f t="shared" si="1475"/>
        <v>84.827846388470391</v>
      </c>
      <c r="ZF234" s="15">
        <f t="shared" si="1476"/>
        <v>6.9521887336498553E-4</v>
      </c>
      <c r="ZG234" s="12"/>
      <c r="ZH234" s="11">
        <f t="shared" si="1737"/>
        <v>7.0353819458543335E-4</v>
      </c>
      <c r="ZI234" s="10">
        <f t="shared" si="1477"/>
        <v>84.877194602489098</v>
      </c>
      <c r="ZJ234" s="9">
        <f t="shared" si="1049"/>
        <v>90.438240314897513</v>
      </c>
      <c r="ZK234" s="9">
        <f t="shared" si="1954"/>
        <v>79.074662070614593</v>
      </c>
      <c r="ZL234" s="115">
        <f t="shared" si="1478"/>
        <v>84.75645119275606</v>
      </c>
      <c r="ZM234" s="15">
        <f t="shared" si="1479"/>
        <v>7.0186716714714726E-4</v>
      </c>
      <c r="ZN234" s="12"/>
      <c r="ZO234" s="11">
        <f t="shared" si="1738"/>
        <v>7.1018144609749786E-4</v>
      </c>
      <c r="ZP234" s="10">
        <f t="shared" si="1480"/>
        <v>84.80541707224998</v>
      </c>
      <c r="ZQ234" s="9">
        <f t="shared" si="1051"/>
        <v>90.420326955322508</v>
      </c>
      <c r="ZR234" s="9">
        <f t="shared" si="1955"/>
        <v>78.949494325071157</v>
      </c>
      <c r="ZS234" s="115">
        <f t="shared" si="1481"/>
        <v>84.684910640196833</v>
      </c>
      <c r="ZT234" s="15">
        <f t="shared" si="1482"/>
        <v>7.0849169424816428E-4</v>
      </c>
      <c r="ZU234" s="12"/>
      <c r="ZV234" s="11">
        <f t="shared" si="1739"/>
        <v>7.168008199255532E-4</v>
      </c>
      <c r="ZW234" s="10">
        <f t="shared" si="1483"/>
        <v>84.733491321700768</v>
      </c>
      <c r="ZX234" s="9">
        <f t="shared" si="1053"/>
        <v>90.40207385182039</v>
      </c>
      <c r="ZY234" s="9">
        <f t="shared" si="1956"/>
        <v>78.82437203017048</v>
      </c>
      <c r="ZZ234" s="115">
        <f t="shared" si="1484"/>
        <v>84.613222940995428</v>
      </c>
      <c r="AAA234" s="15">
        <f t="shared" si="1485"/>
        <v>7.1509242995040315E-4</v>
      </c>
      <c r="AAB234" s="12"/>
      <c r="AAC234" s="11">
        <f t="shared" si="1740"/>
        <v>7.2339629068509065E-4</v>
      </c>
      <c r="AAD234" s="10">
        <f t="shared" si="1486"/>
        <v>84.661415591465925</v>
      </c>
      <c r="AAE234" s="9">
        <f t="shared" si="1055"/>
        <v>90.383479050135151</v>
      </c>
      <c r="AAF234" s="9">
        <f t="shared" si="1957"/>
        <v>78.699293605934173</v>
      </c>
      <c r="AAG234" s="115">
        <f t="shared" si="1487"/>
        <v>84.541386328034662</v>
      </c>
      <c r="AAH234" s="15">
        <f t="shared" si="1488"/>
        <v>7.2166935113674466E-4</v>
      </c>
      <c r="AAI234" s="12"/>
      <c r="AAJ234" s="11">
        <f t="shared" si="1741"/>
        <v>7.2996783461346242E-4</v>
      </c>
      <c r="AAK234" s="10">
        <f t="shared" si="1489"/>
        <v>84.589188144860827</v>
      </c>
      <c r="AAL234" s="9">
        <f t="shared" si="1057"/>
        <v>90.364540631487529</v>
      </c>
      <c r="AAM234" s="9">
        <f t="shared" si="1958"/>
        <v>78.574257482271548</v>
      </c>
      <c r="AAN234" s="115">
        <f t="shared" si="1490"/>
        <v>84.469399056879539</v>
      </c>
      <c r="AAO234" s="15">
        <f t="shared" si="1491"/>
        <v>7.2822243627057202E-4</v>
      </c>
      <c r="AAP234" s="12"/>
      <c r="AAQ234" s="11">
        <f t="shared" si="1742"/>
        <v>7.3651542954993423E-4</v>
      </c>
      <c r="AAR234" s="10">
        <f t="shared" si="1492"/>
        <v>84.516807267891267</v>
      </c>
      <c r="AAS234" s="9">
        <f t="shared" si="1059"/>
        <v>90.345256712411839</v>
      </c>
      <c r="AAT234" s="9">
        <f t="shared" si="1060"/>
        <v>78.449262099138281</v>
      </c>
      <c r="AAU234" s="115">
        <f t="shared" si="1493"/>
        <v>84.39725940577506</v>
      </c>
      <c r="AAV234" s="15">
        <f t="shared" si="1494"/>
        <v>7.3475166537588467E-4</v>
      </c>
      <c r="AAW234" s="11"/>
      <c r="AAX234" s="11">
        <f t="shared" si="1743"/>
        <v>7.4303905491588209E-4</v>
      </c>
      <c r="AAY234" s="10">
        <f t="shared" si="1495"/>
        <v>84.444271269248588</v>
      </c>
      <c r="AAZ234" s="9">
        <f t="shared" si="1061"/>
        <v>90.325625444589789</v>
      </c>
      <c r="ABA234" s="9">
        <f t="shared" si="1062"/>
        <v>78.324305906691293</v>
      </c>
      <c r="ABB234" s="115">
        <f t="shared" si="1496"/>
        <v>84.324965675640541</v>
      </c>
      <c r="ABC234" s="15">
        <f t="shared" si="1497"/>
        <v>7.4125702001747243E-4</v>
      </c>
      <c r="ABD234" s="11"/>
      <c r="ABE234" s="11">
        <f t="shared" si="1744"/>
        <v>7.4953869169501009E-4</v>
      </c>
      <c r="ABF234" s="10">
        <f t="shared" si="1498"/>
        <v>84.371578480301451</v>
      </c>
      <c r="ABG234" s="9">
        <f t="shared" si="1063"/>
        <v>90.305645014681204</v>
      </c>
      <c r="ABH234" s="9">
        <f t="shared" si="1064"/>
        <v>78.199387365437147</v>
      </c>
      <c r="ABI234" s="115">
        <f t="shared" si="1499"/>
        <v>84.252516190059168</v>
      </c>
      <c r="ABJ234" s="15">
        <f t="shared" si="1500"/>
        <v>7.4773848328129483E-4</v>
      </c>
      <c r="ABK234" s="11"/>
      <c r="ABL234" s="11">
        <f t="shared" si="1745"/>
        <v>7.560143224137854E-4</v>
      </c>
      <c r="ABM234" s="10">
        <f t="shared" si="1501"/>
        <v>84.298727255082838</v>
      </c>
      <c r="ABN234" s="9">
        <f t="shared" si="1065"/>
        <v>90.285313644151955</v>
      </c>
      <c r="ABO234" s="9">
        <f t="shared" si="1066"/>
        <v>78.074504946378582</v>
      </c>
      <c r="ABP234" s="115">
        <f t="shared" si="1502"/>
        <v>84.179909295265276</v>
      </c>
      <c r="ABQ234" s="15">
        <f t="shared" si="1503"/>
        <v>7.5419603975479673E-4</v>
      </c>
      <c r="ABR234" s="11"/>
      <c r="ABS234" s="11">
        <f t="shared" si="1746"/>
        <v>7.6246593112179375E-4</v>
      </c>
      <c r="ABT234" s="10">
        <f t="shared" si="1504"/>
        <v>84.22571597027472</v>
      </c>
      <c r="ABU234" s="9">
        <f t="shared" si="1067"/>
        <v>90.264629589098959</v>
      </c>
      <c r="ABV234" s="9">
        <f t="shared" si="1068"/>
        <v>77.949657131152463</v>
      </c>
      <c r="ABW234" s="115">
        <f t="shared" si="1505"/>
        <v>84.107143360125718</v>
      </c>
      <c r="ABX234" s="15">
        <f t="shared" si="1506"/>
        <v>7.60629675507592E-4</v>
      </c>
      <c r="ABY234" s="11"/>
      <c r="ABZ234" s="11">
        <f t="shared" si="1747"/>
        <v>7.6889350337244798E-4</v>
      </c>
      <c r="ACA234" s="10">
        <f t="shared" si="1507"/>
        <v>84.152543025187015</v>
      </c>
      <c r="ACB234" s="9">
        <f t="shared" si="1069"/>
        <v>90.243591140072525</v>
      </c>
      <c r="ACC234" s="9">
        <f t="shared" si="1070"/>
        <v>77.780211916017166</v>
      </c>
      <c r="ACD234" s="115">
        <f t="shared" si="1508"/>
        <v>84.011901528044845</v>
      </c>
      <c r="ACE234" s="15">
        <f t="shared" si="1509"/>
        <v>7.6979596400186194E-4</v>
      </c>
      <c r="ACF234" s="11"/>
      <c r="ACG234" s="11">
        <f t="shared" si="1748"/>
        <v>7.7806326305018673E-4</v>
      </c>
      <c r="ACH234" s="10">
        <f t="shared" si="1510"/>
        <v>84.056813467090564</v>
      </c>
      <c r="ACI234" s="9">
        <f t="shared" si="1071"/>
        <v>90.222042570348947</v>
      </c>
      <c r="ACJ234" s="9">
        <f t="shared" si="1072"/>
        <v>77.723474063056912</v>
      </c>
      <c r="ACK234" s="115">
        <f t="shared" si="1511"/>
        <v>83.972758316702937</v>
      </c>
      <c r="ACL234" s="15">
        <f t="shared" si="1512"/>
        <v>7.7196941694144812E-4</v>
      </c>
      <c r="ACM234" s="11"/>
      <c r="ACN234" s="11">
        <f t="shared" si="1749"/>
        <v>7.8021550755400491E-4</v>
      </c>
      <c r="ACO234" s="10">
        <f t="shared" si="1513"/>
        <v>84.017376611972168</v>
      </c>
      <c r="ACP234" s="9">
        <f t="shared" si="1073"/>
        <v>90.200372147767126</v>
      </c>
      <c r="ACQ234" s="9">
        <f t="shared" si="1074"/>
        <v>78.407886496581682</v>
      </c>
      <c r="ACR234" s="115">
        <f t="shared" si="1514"/>
        <v>84.304129322174404</v>
      </c>
      <c r="ACS234" s="15">
        <f t="shared" si="1515"/>
        <v>7.2835847298231122E-4</v>
      </c>
      <c r="ACT234" s="11"/>
      <c r="ACU234" s="11">
        <f t="shared" si="1750"/>
        <v>7.3642665574191323E-4</v>
      </c>
      <c r="ACV234" s="10">
        <f t="shared" si="1516"/>
        <v>84.349722391026177</v>
      </c>
      <c r="ACW234" s="9">
        <f t="shared" si="1075"/>
        <v>90.181081023294198</v>
      </c>
      <c r="ACX234" s="9">
        <f t="shared" si="1076"/>
        <v>79.19705104425789</v>
      </c>
      <c r="ACY234" s="115">
        <f t="shared" si="1517"/>
        <v>84.689066033776044</v>
      </c>
      <c r="ACZ234" s="15">
        <f t="shared" si="1518"/>
        <v>6.7842451026587237E-4</v>
      </c>
      <c r="ADA234" s="11"/>
      <c r="ADB234" s="11">
        <f t="shared" si="1751"/>
        <v>6.8630599217838568E-4</v>
      </c>
      <c r="ADC234" s="10">
        <f t="shared" si="1519"/>
        <v>84.735740741433702</v>
      </c>
      <c r="ADD234" s="9">
        <f t="shared" si="1077"/>
        <v>90.164344307192607</v>
      </c>
      <c r="ADE234" s="9">
        <f t="shared" si="1078"/>
        <v>80.122808540035408</v>
      </c>
      <c r="ADF234" s="115">
        <f t="shared" si="1520"/>
        <v>85.143576423614007</v>
      </c>
      <c r="ADG234" s="15">
        <f t="shared" si="1521"/>
        <v>6.2021170719242318E-4</v>
      </c>
      <c r="ADH234" s="11"/>
      <c r="ADI234" s="11">
        <f t="shared" si="1752"/>
        <v>6.278966252736051E-4</v>
      </c>
      <c r="ADJ234" s="10">
        <f t="shared" si="1522"/>
        <v>85.191451233570064</v>
      </c>
      <c r="ADK234" s="9">
        <f t="shared" si="1079"/>
        <v>90.150356581423125</v>
      </c>
      <c r="ADL234" s="9">
        <f t="shared" si="1080"/>
        <v>81.243483192153903</v>
      </c>
      <c r="ADM234" s="115">
        <f t="shared" si="1523"/>
        <v>85.696919886788521</v>
      </c>
      <c r="ADN234" s="15">
        <f t="shared" si="1524"/>
        <v>5.5012970910019762E-4</v>
      </c>
      <c r="ADO234" s="11"/>
      <c r="ADP234" s="11">
        <f t="shared" si="1753"/>
        <v>5.5760592700654572E-4</v>
      </c>
      <c r="ADQ234" s="10">
        <f t="shared" si="1525"/>
        <v>85.746135390783593</v>
      </c>
      <c r="ADR234" s="9">
        <f t="shared" si="1081"/>
        <v>90.139351395396375</v>
      </c>
      <c r="ADS234" s="9">
        <f t="shared" si="1082"/>
        <v>82.678191546005962</v>
      </c>
      <c r="ADT234" s="115">
        <f t="shared" si="1526"/>
        <v>86.408771470701168</v>
      </c>
      <c r="ADU234" s="15">
        <f t="shared" si="1527"/>
        <v>4.6083575213276914E-4</v>
      </c>
      <c r="ADV234" s="11"/>
      <c r="ADW234" s="11">
        <f t="shared" si="1754"/>
        <v>4.6808714581018972E-4</v>
      </c>
      <c r="ADX234" s="10">
        <f t="shared" si="1528"/>
        <v>86.45950583103037</v>
      </c>
      <c r="ADY234" s="9">
        <f t="shared" si="1083"/>
        <v>90.131628866904194</v>
      </c>
      <c r="ADZ234" s="9">
        <f t="shared" si="1084"/>
        <v>84.757885355318251</v>
      </c>
      <c r="AEA234" s="115">
        <f t="shared" si="1529"/>
        <v>87.444757111111215</v>
      </c>
      <c r="AEB234" s="15">
        <f t="shared" si="1530"/>
        <v>3.3190726146051257E-4</v>
      </c>
      <c r="AEC234" s="11"/>
      <c r="AED234" s="11">
        <f t="shared" si="1755"/>
        <v>3.3890939117046308E-4</v>
      </c>
      <c r="AEE234" s="10">
        <f t="shared" si="1531"/>
        <v>87.497264380329341</v>
      </c>
      <c r="AEF234" s="9">
        <f t="shared" si="1085"/>
        <v>90.127622961424549</v>
      </c>
      <c r="AEG234" s="9">
        <f t="shared" si="1086"/>
        <v>89.277004400150517</v>
      </c>
      <c r="AEH234" s="115">
        <f t="shared" si="1532"/>
        <v>89.70231368078754</v>
      </c>
      <c r="AEI234" s="15">
        <f t="shared" si="1533"/>
        <v>5.2538137819796575E-5</v>
      </c>
      <c r="AEJ234" s="11"/>
      <c r="AEK234" s="11">
        <f t="shared" si="1756"/>
        <v>5.9279637394039817E-5</v>
      </c>
      <c r="AEL234" s="10">
        <f t="shared" si="1534"/>
        <v>89.756760010482424</v>
      </c>
      <c r="AEM234" s="9">
        <f t="shared" si="1087"/>
        <v>90.127522588508697</v>
      </c>
      <c r="AEN234" s="9">
        <f t="shared" si="1088"/>
        <v>89.360335371074044</v>
      </c>
      <c r="AEO234" s="115">
        <f t="shared" si="1535"/>
        <v>89.743928979791377</v>
      </c>
      <c r="AEP234" s="15">
        <f t="shared" si="1536"/>
        <v>4.7385032020460395E-5</v>
      </c>
      <c r="AEQ234" s="11"/>
      <c r="AER234" s="11">
        <f t="shared" si="1757"/>
        <v>5.4123525255298616E-5</v>
      </c>
      <c r="AES234" s="10">
        <f t="shared" si="1537"/>
        <v>89.79837223494053</v>
      </c>
      <c r="AET234" s="9">
        <f t="shared" si="1089"/>
        <v>90.127440939757506</v>
      </c>
      <c r="AEU234" s="9">
        <f t="shared" si="1090"/>
        <v>89.444493071406129</v>
      </c>
      <c r="AEV234" s="115">
        <f t="shared" si="1538"/>
        <v>89.785967005581824</v>
      </c>
      <c r="AEW234" s="15">
        <f t="shared" si="1539"/>
        <v>4.2182020078940582E-5</v>
      </c>
      <c r="AEX234" s="11"/>
      <c r="AEY234" s="11">
        <f t="shared" si="1758"/>
        <v>4.8917772262666243E-5</v>
      </c>
      <c r="AEZ234" s="10">
        <f t="shared" si="1540"/>
        <v>89.840407576964722</v>
      </c>
      <c r="AFA234" s="9">
        <f t="shared" si="1091"/>
        <v>90.127376237126924</v>
      </c>
      <c r="AFB234" s="9">
        <f t="shared" si="1092"/>
        <v>89.529471133364311</v>
      </c>
      <c r="AFC234" s="115">
        <f t="shared" si="1541"/>
        <v>89.82842368524561</v>
      </c>
      <c r="AFD234" s="15">
        <f t="shared" si="1542"/>
        <v>3.6929385478717975E-5</v>
      </c>
      <c r="AFE234" s="11"/>
      <c r="AFF234" s="11">
        <f t="shared" si="1759"/>
        <v>4.3662666751023563E-5</v>
      </c>
      <c r="AFG234" s="10">
        <f t="shared" si="1543"/>
        <v>89.882861945617321</v>
      </c>
      <c r="AFH234" s="9">
        <f t="shared" si="1093"/>
        <v>90.127326645157964</v>
      </c>
      <c r="AFI234" s="9">
        <f t="shared" si="1094"/>
        <v>89.615263094275377</v>
      </c>
      <c r="AFJ234" s="115">
        <f t="shared" si="1544"/>
        <v>89.871294869716678</v>
      </c>
      <c r="AFK234" s="15">
        <f t="shared" si="1545"/>
        <v>3.16274140179461E-5</v>
      </c>
      <c r="AFL234" s="11"/>
      <c r="AFM234" s="11">
        <f t="shared" si="1760"/>
        <v>3.8358499383293657E-5</v>
      </c>
      <c r="AFN234" s="10">
        <f t="shared" si="1546"/>
        <v>89.925731173816843</v>
      </c>
      <c r="AFO234" s="9">
        <f t="shared" si="1095"/>
        <v>90.127290270865259</v>
      </c>
      <c r="AFP234" s="9">
        <f t="shared" si="1096"/>
        <v>89.701862397845645</v>
      </c>
      <c r="AFQ234" s="115">
        <f t="shared" si="1547"/>
        <v>89.914576334355445</v>
      </c>
      <c r="AFR234" s="15">
        <f t="shared" si="1548"/>
        <v>2.6276393724128923E-5</v>
      </c>
      <c r="AFS234" s="11"/>
      <c r="AFT234" s="11">
        <f t="shared" si="1761"/>
        <v>3.3005563064937056E-5</v>
      </c>
      <c r="AFU234" s="10">
        <f t="shared" si="1549"/>
        <v>89.969011018931042</v>
      </c>
      <c r="AFV234" s="9">
        <f t="shared" si="1097"/>
        <v>90.127265163640459</v>
      </c>
      <c r="AFW234" s="9">
        <f t="shared" si="1098"/>
        <v>89.789262395511344</v>
      </c>
      <c r="AFX234" s="115">
        <f t="shared" si="1550"/>
        <v>89.958263779575901</v>
      </c>
      <c r="AFY234" s="15">
        <f t="shared" si="1551"/>
        <v>2.0876614764722532E-5</v>
      </c>
      <c r="AFZ234" s="11"/>
      <c r="AGA234" s="11">
        <f t="shared" si="1762"/>
        <v>2.7604152854419977E-5</v>
      </c>
      <c r="AGB234" s="10">
        <f t="shared" si="1552"/>
        <v>90.012697163417513</v>
      </c>
      <c r="AGC234" s="9">
        <f t="shared" si="1099"/>
        <v>90.127249315170374</v>
      </c>
      <c r="AGD234" s="9">
        <f t="shared" si="1100"/>
        <v>89.877456347865206</v>
      </c>
      <c r="AGE234" s="115">
        <f t="shared" si="1553"/>
        <v>90.002352831517783</v>
      </c>
      <c r="AGF234" s="15">
        <f t="shared" si="1554"/>
        <v>1.5428369353990598E-5</v>
      </c>
      <c r="AGG234" s="11"/>
      <c r="AGH234" s="11">
        <f t="shared" si="1763"/>
        <v>2.2154565869917064E-5</v>
      </c>
      <c r="AGI234" s="10">
        <f t="shared" si="1555"/>
        <v>90.056785215509763</v>
      </c>
      <c r="AGJ234" s="9">
        <f t="shared" si="1101"/>
        <v>90.127240659369747</v>
      </c>
      <c r="AGK234" s="9">
        <f t="shared" si="1102"/>
        <v>89.966437426159672</v>
      </c>
      <c r="AGL234" s="115">
        <f t="shared" si="1556"/>
        <v>90.046839042764702</v>
      </c>
      <c r="AGM234" s="15">
        <f t="shared" si="1557"/>
        <v>9.9319516559890961E-6</v>
      </c>
      <c r="AGN234" s="11"/>
      <c r="AGO234" s="11">
        <f t="shared" si="1764"/>
        <v>1.665710119220133E-5</v>
      </c>
      <c r="AGP234" s="10">
        <f t="shared" si="1558"/>
        <v>90.101270709948892</v>
      </c>
      <c r="AGQ234" s="9">
        <f t="shared" si="1103"/>
        <v>90.127237072328398</v>
      </c>
      <c r="AGR234" s="9">
        <f t="shared" si="1104"/>
        <v>90.056198713886772</v>
      </c>
      <c r="AGS234" s="115">
        <f t="shared" si="1559"/>
        <v>90.091717893107585</v>
      </c>
      <c r="AGT234" s="15">
        <f t="shared" si="1560"/>
        <v>4.3876576837311388E-6</v>
      </c>
      <c r="AGU234" s="11"/>
      <c r="AGV234" s="11">
        <f t="shared" si="1765"/>
        <v>1.1112059763714171E-5</v>
      </c>
      <c r="AGW234" s="10">
        <f t="shared" si="1561"/>
        <v>90.146149108760824</v>
      </c>
      <c r="AGX234" s="9">
        <f t="shared" si="1105"/>
        <v>90.127236372272591</v>
      </c>
      <c r="AGY234" s="9">
        <f t="shared" si="1106"/>
        <v>90.14673320843211</v>
      </c>
      <c r="AGZ234" s="115">
        <f t="shared" si="1562"/>
        <v>90.136984790352358</v>
      </c>
      <c r="AHA234" s="15">
        <f t="shared" si="1563"/>
        <v>-1.2042148053592217E-6</v>
      </c>
      <c r="AHB234" s="11"/>
      <c r="AHC234" s="11">
        <f t="shared" si="1766"/>
        <v>5.5197442839559975E-6</v>
      </c>
      <c r="AHD234" s="10">
        <f t="shared" si="1564"/>
        <v>90.191415802077699</v>
      </c>
      <c r="AHE234" s="9">
        <f t="shared" si="1107"/>
        <v>90.127236425004696</v>
      </c>
      <c r="AHF234" s="9">
        <f t="shared" si="1108"/>
        <v>90.238033821762386</v>
      </c>
      <c r="AHG234" s="115">
        <f t="shared" si="1565"/>
        <v>90.182635123383534</v>
      </c>
      <c r="AHH234" s="15">
        <f t="shared" si="1566"/>
        <v>-6.8433598394689014E-6</v>
      </c>
      <c r="AHI234" s="11"/>
      <c r="AHJ234" s="11">
        <f t="shared" si="1767"/>
        <v>-1.1954089872011239E-7</v>
      </c>
      <c r="AHK234" s="10">
        <f t="shared" si="1567"/>
        <v>90.237066109002654</v>
      </c>
      <c r="AHL234" s="9">
        <f t="shared" si="1109"/>
        <v>90.127238127970557</v>
      </c>
      <c r="AHM234" s="9">
        <f t="shared" si="1110"/>
        <v>90.33009093624247</v>
      </c>
      <c r="AHN234" s="115">
        <f t="shared" si="1568"/>
        <v>90.228664532106507</v>
      </c>
      <c r="AHO234" s="15">
        <f t="shared" si="1569"/>
        <v>-1.2529127958552274E-5</v>
      </c>
      <c r="AHP234" s="11"/>
      <c r="AHQ234" s="11">
        <f t="shared" si="1768"/>
        <v>-5.8054898347233931E-6</v>
      </c>
      <c r="AHR234" s="10">
        <f t="shared" si="1570"/>
        <v>90.283095279037298</v>
      </c>
      <c r="AHS234" s="9">
        <f t="shared" si="1111"/>
        <v>90.127243836298021</v>
      </c>
      <c r="AHT234" s="9">
        <f t="shared" si="1112"/>
        <v>90.422893266620321</v>
      </c>
      <c r="AHU234" s="115">
        <f t="shared" si="1571"/>
        <v>90.275068551459171</v>
      </c>
      <c r="AHV234" s="15">
        <f t="shared" si="1572"/>
        <v>-1.8260676669637784E-5</v>
      </c>
      <c r="AHW234" s="11"/>
      <c r="AHX234" s="11">
        <f t="shared" si="1769"/>
        <v>-1.1537538696355289E-5</v>
      </c>
      <c r="AHY234" s="10">
        <f t="shared" si="1573"/>
        <v>90.329498864494653</v>
      </c>
      <c r="AHZ234" s="9">
        <f t="shared" si="1113"/>
        <v>90.127255961833399</v>
      </c>
      <c r="AIA234" s="9">
        <f t="shared" si="1114"/>
        <v>90.516429147819665</v>
      </c>
      <c r="AIB234" s="115">
        <f t="shared" si="1574"/>
        <v>90.321842554826532</v>
      </c>
      <c r="AIC234" s="15">
        <f t="shared" si="1575"/>
        <v>-2.4037136516856644E-5</v>
      </c>
      <c r="AID234" s="11"/>
      <c r="AIE234" s="11">
        <f t="shared" si="1770"/>
        <v>-1.7314822878327233E-5</v>
      </c>
      <c r="AIF234" s="10">
        <f t="shared" si="1576"/>
        <v>90.376272256058158</v>
      </c>
      <c r="AIG234" s="9">
        <f t="shared" si="1115"/>
        <v>90.127276972152572</v>
      </c>
      <c r="AIH234" s="9">
        <f t="shared" si="1116"/>
        <v>90.610686634429939</v>
      </c>
      <c r="AII234" s="115">
        <f t="shared" si="1577"/>
        <v>90.368981803291263</v>
      </c>
      <c r="AIJ234" s="15">
        <f t="shared" si="1578"/>
        <v>-2.9857617287484568E-5</v>
      </c>
      <c r="AIK234" s="11"/>
      <c r="AIL234" s="11">
        <f t="shared" si="1771"/>
        <v>-2.3136456902901866E-5</v>
      </c>
      <c r="AIM234" s="10">
        <f t="shared" si="1579"/>
        <v>90.423410732008648</v>
      </c>
      <c r="AIN234" s="9">
        <f t="shared" si="1117"/>
        <v>90.12730938950061</v>
      </c>
      <c r="AIO234" s="9">
        <f t="shared" si="1118"/>
        <v>90.705653501315453</v>
      </c>
      <c r="AIP234" s="115">
        <f t="shared" si="1580"/>
        <v>90.416481445408039</v>
      </c>
      <c r="AIQ234" s="15">
        <f t="shared" si="1581"/>
        <v>-3.5721208115053761E-5</v>
      </c>
      <c r="AIR234" s="11"/>
      <c r="AIS234" s="11">
        <f t="shared" si="1772"/>
        <v>-2.9001534517020688E-5</v>
      </c>
      <c r="AIT234" s="10">
        <f t="shared" si="1582"/>
        <v>90.470909457974656</v>
      </c>
      <c r="AIU234" s="9">
        <f t="shared" si="1119"/>
        <v>90.127355789659418</v>
      </c>
      <c r="AIV234" s="9">
        <f t="shared" si="1120"/>
        <v>90.801317243545952</v>
      </c>
      <c r="AIW234" s="115">
        <f t="shared" si="1583"/>
        <v>90.464336516602685</v>
      </c>
      <c r="AIX234" s="15">
        <f t="shared" si="1584"/>
        <v>-4.1626977545008737E-5</v>
      </c>
      <c r="AIY234" s="11"/>
      <c r="AIZ234" s="11">
        <f t="shared" si="1773"/>
        <v>-3.4909128751994838E-5</v>
      </c>
      <c r="AJA234" s="10">
        <f t="shared" si="1585"/>
        <v>90.518763486307066</v>
      </c>
      <c r="AJB234" s="9">
        <f t="shared" si="1121"/>
        <v>90.127418800742873</v>
      </c>
      <c r="AJC234" s="9">
        <f t="shared" si="1122"/>
        <v>90.897665076685129</v>
      </c>
      <c r="AJD234" s="115">
        <f t="shared" si="1586"/>
        <v>90.512541938714008</v>
      </c>
      <c r="AJE234" s="15">
        <f t="shared" si="1587"/>
        <v>-4.757397362694501E-5</v>
      </c>
      <c r="AJF234" s="11"/>
      <c r="AJG234" s="11">
        <f t="shared" si="1774"/>
        <v>-4.0858292009780492E-5</v>
      </c>
      <c r="AJH234" s="10">
        <f t="shared" si="1588"/>
        <v>90.566967755596266</v>
      </c>
      <c r="AJI234" s="9">
        <f t="shared" si="1123"/>
        <v>90.127501101919606</v>
      </c>
      <c r="AJJ234" s="9">
        <f t="shared" si="1124"/>
        <v>90.99468393745444</v>
      </c>
      <c r="AJK234" s="115">
        <f t="shared" si="1589"/>
        <v>90.561092519687023</v>
      </c>
      <c r="AJL234" s="15">
        <f t="shared" si="1590"/>
        <v>-5.3561224034487458E-5</v>
      </c>
      <c r="AJM234" s="11"/>
      <c r="AJN234" s="11">
        <f t="shared" si="1775"/>
        <v>-4.6848056176944853E-5</v>
      </c>
      <c r="AJO234" s="10">
        <f t="shared" si="1591"/>
        <v>90.615517090340546</v>
      </c>
      <c r="AJP234" s="9">
        <f t="shared" si="1125"/>
        <v>90.127605422063297</v>
      </c>
      <c r="AJQ234" s="9">
        <f t="shared" si="1126"/>
        <v>91.092360484762011</v>
      </c>
      <c r="AJR234" s="115">
        <f t="shared" si="1592"/>
        <v>90.609982953412654</v>
      </c>
      <c r="AJS234" s="15">
        <f t="shared" si="1593"/>
        <v>-5.9587736212216743E-5</v>
      </c>
      <c r="AJT234" s="11"/>
      <c r="AJU234" s="11">
        <f t="shared" si="1776"/>
        <v>-5.2877432765685459E-5</v>
      </c>
      <c r="AJV234" s="10">
        <f t="shared" si="1594"/>
        <v>90.664406200760638</v>
      </c>
      <c r="AJW234" s="9">
        <f t="shared" si="1127"/>
        <v>90.12773453833077</v>
      </c>
      <c r="AJX234" s="9">
        <f t="shared" si="1128"/>
        <v>91.190681104783039</v>
      </c>
      <c r="AJY234" s="115">
        <f t="shared" si="1595"/>
        <v>90.659207821556905</v>
      </c>
      <c r="AJZ234" s="15">
        <f t="shared" si="1596"/>
        <v>-6.5652497777272053E-5</v>
      </c>
      <c r="AKA234" s="11"/>
      <c r="AKB234" s="11">
        <f t="shared" si="1777"/>
        <v>-5.8945413309657473E-5</v>
      </c>
      <c r="AKC234" s="10">
        <f t="shared" si="1597"/>
        <v>90.713629684604228</v>
      </c>
      <c r="AKD234" s="9">
        <f t="shared" si="1129"/>
        <v>90.127891274669295</v>
      </c>
      <c r="AKE234" s="9">
        <f t="shared" si="1130"/>
        <v>91.28963191431211</v>
      </c>
      <c r="AKF234" s="115">
        <f t="shared" si="1598"/>
        <v>90.70876159449071</v>
      </c>
      <c r="AKG234" s="15">
        <f t="shared" si="1599"/>
        <v>-7.1754476818607253E-5</v>
      </c>
      <c r="AKH234" s="11"/>
      <c r="AKI234" s="11">
        <f t="shared" si="1778"/>
        <v>-6.5050969657522864E-5</v>
      </c>
      <c r="AKJ234" s="10">
        <f t="shared" si="1600"/>
        <v>90.763182028050934</v>
      </c>
      <c r="AKK234" s="9">
        <f t="shared" si="1131"/>
        <v>90.128078500253437</v>
      </c>
      <c r="AKL234" s="9">
        <f t="shared" si="1132"/>
        <v>91.389198740665904</v>
      </c>
      <c r="AKM234" s="115">
        <f t="shared" si="1601"/>
        <v>90.758638620459664</v>
      </c>
      <c r="AKN234" s="15">
        <f t="shared" si="1602"/>
        <v>-7.7892620752229776E-5</v>
      </c>
      <c r="AKO234" s="11"/>
      <c r="AKP234" s="11">
        <f t="shared" si="1779"/>
        <v>-7.1193052822099567E-5</v>
      </c>
      <c r="AKQ234" s="10">
        <f t="shared" si="1603"/>
        <v>90.813057594853504</v>
      </c>
      <c r="AKR234" s="9">
        <f t="shared" si="1133"/>
        <v>90.128299127844045</v>
      </c>
      <c r="AKS234" s="9">
        <f t="shared" si="1134"/>
        <v>91.489367142088838</v>
      </c>
      <c r="AKT234" s="115">
        <f t="shared" si="1604"/>
        <v>90.808833134966449</v>
      </c>
      <c r="AKU234" s="15">
        <f t="shared" si="1605"/>
        <v>-8.4065857682918545E-5</v>
      </c>
      <c r="AKV234" s="11"/>
      <c r="AKW234" s="11">
        <f t="shared" si="1780"/>
        <v>-7.7370594336653378E-5</v>
      </c>
      <c r="AKX234" s="10">
        <f t="shared" si="1606"/>
        <v>90.863250635697042</v>
      </c>
      <c r="AKY234" s="9">
        <f t="shared" si="1135"/>
        <v>90.128556112081654</v>
      </c>
      <c r="AKZ234" s="9">
        <f t="shared" si="1136"/>
        <v>91.590122412305561</v>
      </c>
      <c r="ALA234" s="115">
        <f t="shared" si="1607"/>
        <v>90.8593392621936</v>
      </c>
      <c r="ALB234" s="15">
        <f t="shared" si="1608"/>
        <v>-9.0273096790791292E-5</v>
      </c>
      <c r="ALC234" s="11"/>
      <c r="ALD234" s="11">
        <f t="shared" si="1781"/>
        <v>-8.3582506636021507E-5</v>
      </c>
      <c r="ALE234" s="10">
        <f t="shared" si="1609"/>
        <v>90.913755289597106</v>
      </c>
      <c r="ALF234" s="9">
        <f t="shared" si="1137"/>
        <v>90.128852447711495</v>
      </c>
      <c r="ALG234" s="9">
        <f t="shared" si="1138"/>
        <v>91.691449583846079</v>
      </c>
      <c r="ALH234" s="115">
        <f t="shared" si="1610"/>
        <v>90.91015101577878</v>
      </c>
      <c r="ALI234" s="15">
        <f t="shared" si="1611"/>
        <v>-9.6513228646336947E-5</v>
      </c>
      <c r="ALJ234" s="11"/>
      <c r="ALK234" s="11">
        <f t="shared" si="1782"/>
        <v>-8.9827683366232978E-5</v>
      </c>
      <c r="ALL234" s="10">
        <f t="shared" si="1612"/>
        <v>90.964565584649847</v>
      </c>
      <c r="ALM234" s="9">
        <f t="shared" si="1139"/>
        <v>90.129191167740871</v>
      </c>
      <c r="ALN234" s="9">
        <f t="shared" si="1140"/>
        <v>91.793333431753197</v>
      </c>
      <c r="ALO234" s="115">
        <f t="shared" si="1613"/>
        <v>90.961262299747034</v>
      </c>
      <c r="ALP234" s="15">
        <f t="shared" si="1614"/>
        <v>-1.0278512555319483E-4</v>
      </c>
      <c r="ALQ234" s="12"/>
      <c r="ALR234" s="11">
        <f t="shared" si="1783"/>
        <v>-9.6104999722054746E-5</v>
      </c>
      <c r="ALS234" s="10">
        <f t="shared" si="1615"/>
        <v>91.015675438939709</v>
      </c>
      <c r="ALT234" s="9">
        <f t="shared" si="1141"/>
        <v>90.129575341530099</v>
      </c>
      <c r="ALU234" s="9">
        <f t="shared" si="1142"/>
        <v>91.895758477668309</v>
      </c>
      <c r="ALV234" s="115">
        <f t="shared" si="1616"/>
        <v>91.012666909599204</v>
      </c>
      <c r="ALW234" s="15">
        <f t="shared" si="1617"/>
        <v>-1.0908764191842952E-4</v>
      </c>
      <c r="ALX234" s="12"/>
      <c r="ALY234" s="11">
        <f t="shared" si="1784"/>
        <v>-1.0241331281213363E-4</v>
      </c>
      <c r="ALZ234" s="10">
        <f t="shared" si="1618"/>
        <v>91.067078661603276</v>
      </c>
      <c r="AMA234" s="9">
        <f t="shared" si="1143"/>
        <v>90.130008072818484</v>
      </c>
      <c r="AMB234" s="9">
        <f t="shared" si="1144"/>
        <v>91.998708994293054</v>
      </c>
      <c r="AMC234" s="115">
        <f t="shared" si="1619"/>
        <v>91.064358533555776</v>
      </c>
      <c r="AMD234" s="15">
        <f t="shared" si="1620"/>
        <v>-1.1541961465003287E-4</v>
      </c>
      <c r="AME234" s="12"/>
      <c r="AMF234" s="11">
        <f t="shared" si="1785"/>
        <v>-1.0875146205153741E-4</v>
      </c>
      <c r="AMG234" s="10">
        <f t="shared" si="1621"/>
        <v>91.118768954048903</v>
      </c>
      <c r="AMH234" s="9">
        <f t="shared" si="1145"/>
        <v>90.130492497686703</v>
      </c>
      <c r="AMI234" s="9">
        <f t="shared" si="1146"/>
        <v>92.102169010226291</v>
      </c>
      <c r="AMJ234" s="115">
        <f t="shared" si="1622"/>
        <v>91.116330753956504</v>
      </c>
      <c r="AMK234" s="15">
        <f t="shared" si="1623"/>
        <v>-1.2177986358152323E-4</v>
      </c>
      <c r="AML234" s="12"/>
      <c r="AMM234" s="11">
        <f t="shared" si="1786"/>
        <v>-1.1511826958154237E-4</v>
      </c>
      <c r="AMN234" s="10">
        <f t="shared" si="1624"/>
        <v>91.170739911332618</v>
      </c>
      <c r="AMO234" s="9">
        <f t="shared" si="1147"/>
        <v>90.131031782457612</v>
      </c>
      <c r="AMP234" s="9">
        <f t="shared" si="1148"/>
        <v>92.206122313571555</v>
      </c>
      <c r="AMQ234" s="115">
        <f t="shared" si="1625"/>
        <v>91.168577048014583</v>
      </c>
      <c r="AMR234" s="15">
        <f t="shared" si="1626"/>
        <v>-1.2816719182441998E-4</v>
      </c>
      <c r="AMS234" s="12"/>
      <c r="AMT234" s="11">
        <f t="shared" si="1787"/>
        <v>-1.2151254061742074E-4</v>
      </c>
      <c r="AMU234" s="10">
        <f t="shared" si="1627"/>
        <v>91.222985022888352</v>
      </c>
      <c r="AMV234" s="9">
        <f t="shared" si="1149"/>
        <v>90.131629121536093</v>
      </c>
      <c r="AMW234" s="9">
        <f t="shared" si="1150"/>
        <v>92.310552439769111</v>
      </c>
      <c r="AMX234" s="115">
        <f t="shared" si="1628"/>
        <v>91.221090780652602</v>
      </c>
      <c r="AMY234" s="15">
        <f t="shared" si="1629"/>
        <v>-1.3458038515011582E-4</v>
      </c>
      <c r="AMZ234" s="12"/>
      <c r="ANA234" s="11">
        <f t="shared" si="1788"/>
        <v>-1.2793306282521689E-4</v>
      </c>
      <c r="ANB234" s="10">
        <f t="shared" si="1630"/>
        <v>91.27549766533582</v>
      </c>
      <c r="ANC234" s="9">
        <f t="shared" si="1151"/>
        <v>90.132287735180228</v>
      </c>
      <c r="AND234" s="9">
        <f t="shared" si="1152"/>
        <v>92.415442699759737</v>
      </c>
      <c r="ANE234" s="115">
        <f t="shared" si="1631"/>
        <v>91.273865217469989</v>
      </c>
      <c r="ANF234" s="15">
        <f t="shared" si="1632"/>
        <v>-1.4101821386706162E-4</v>
      </c>
      <c r="ANG234" s="12"/>
      <c r="ANH234" s="11">
        <f t="shared" si="1789"/>
        <v>-1.3437860819531065E-4</v>
      </c>
      <c r="ANI234" s="10">
        <f t="shared" si="1633"/>
        <v>91.328271115431164</v>
      </c>
      <c r="ANJ234" s="9">
        <f t="shared" si="1153"/>
        <v>90.133010867227981</v>
      </c>
      <c r="ANK234" s="9">
        <f t="shared" si="1154"/>
        <v>92.520776184730337</v>
      </c>
      <c r="ANL234" s="115">
        <f t="shared" si="1634"/>
        <v>91.326893525979159</v>
      </c>
      <c r="ANM234" s="15">
        <f t="shared" si="1635"/>
        <v>-1.4747943325428691E-4</v>
      </c>
      <c r="ANN234" s="12"/>
      <c r="ANO234" s="11">
        <f t="shared" si="1790"/>
        <v>-1.4084793347186522E-4</v>
      </c>
      <c r="ANP234" s="10">
        <f t="shared" si="1636"/>
        <v>91.381298551280963</v>
      </c>
      <c r="ANQ234" s="9">
        <f t="shared" si="1155"/>
        <v>90.133801782769964</v>
      </c>
      <c r="ANR234" s="9">
        <f t="shared" si="1156"/>
        <v>92.626535769132772</v>
      </c>
      <c r="ANS234" s="115">
        <f t="shared" si="1637"/>
        <v>91.380168775951375</v>
      </c>
      <c r="ANT234" s="15">
        <f t="shared" si="1638"/>
        <v>-1.5396278389160644E-4</v>
      </c>
      <c r="ANU234" s="12"/>
      <c r="ANV234" s="11">
        <f t="shared" si="1791"/>
        <v>-1.4733978047907855E-4</v>
      </c>
      <c r="ANW234" s="10">
        <f t="shared" si="1639"/>
        <v>91.434573052665712</v>
      </c>
      <c r="ANX234" s="9">
        <f t="shared" si="1157"/>
        <v>90.134663765768934</v>
      </c>
      <c r="ANY234" s="9">
        <f t="shared" si="1158"/>
        <v>92.732704117701857</v>
      </c>
      <c r="ANZ234" s="115">
        <f t="shared" si="1640"/>
        <v>91.433683941735396</v>
      </c>
      <c r="AOA234" s="15">
        <f t="shared" si="1641"/>
        <v>-1.604669922401021E-4</v>
      </c>
      <c r="AOB234" s="12"/>
      <c r="AOC234" s="11">
        <f t="shared" si="1792"/>
        <v>-1.5385287669806858E-4</v>
      </c>
      <c r="AOD234" s="10">
        <f t="shared" si="1642"/>
        <v>91.488087603337988</v>
      </c>
      <c r="AOE234" s="9">
        <f t="shared" si="1159"/>
        <v>90.135600116630698</v>
      </c>
      <c r="AOF234" s="9">
        <f t="shared" si="1160"/>
        <v>92.839263692814399</v>
      </c>
      <c r="AOG234" s="115">
        <f t="shared" si="1643"/>
        <v>91.487431904722541</v>
      </c>
      <c r="AOH234" s="15">
        <f t="shared" si="1644"/>
        <v>-1.6699077124669522E-4</v>
      </c>
      <c r="AOI234" s="12"/>
      <c r="AOJ234" s="11">
        <f t="shared" si="1875"/>
        <v>-1.6038593586806247E-4</v>
      </c>
      <c r="AOK234" s="10">
        <f t="shared" si="1876"/>
        <v>91.541835093467554</v>
      </c>
      <c r="AOL234" s="9">
        <f t="shared" si="1161"/>
        <v>90.136614149729212</v>
      </c>
      <c r="AOM234" s="9">
        <f t="shared" si="1162"/>
        <v>92.94619676217269</v>
      </c>
      <c r="AON234" s="115">
        <f t="shared" si="1646"/>
        <v>91.541405455950951</v>
      </c>
      <c r="AOO234" s="15">
        <f t="shared" si="1877"/>
        <v>-1.7353282097157106E-4</v>
      </c>
      <c r="AOP234" s="12"/>
      <c r="AOQ234" s="11">
        <f t="shared" si="1794"/>
        <v>-1.6693765861072114E-4</v>
      </c>
      <c r="AOR234" s="10">
        <f t="shared" si="1648"/>
        <v>91.595808322226603</v>
      </c>
      <c r="AOS234" s="9">
        <f t="shared" si="1163"/>
        <v>90.137709190888657</v>
      </c>
      <c r="AOT234" s="9">
        <f t="shared" si="1164"/>
        <v>93.053485405780052</v>
      </c>
      <c r="AOU234" s="115">
        <f t="shared" si="1649"/>
        <v>91.595597298334354</v>
      </c>
      <c r="AOV234" s="15">
        <f t="shared" si="1650"/>
        <v>-1.800918291745346E-4</v>
      </c>
      <c r="AOW234" s="12"/>
      <c r="AOX234" s="11">
        <f t="shared" si="1878"/>
        <v>-1.7350673301360026E-4</v>
      </c>
      <c r="AOY234" s="10">
        <f t="shared" si="1879"/>
        <v>91.649999999999991</v>
      </c>
      <c r="AOZ234" s="9">
        <f t="shared" si="1165"/>
        <v>90.138888574824819</v>
      </c>
      <c r="APA234" s="9"/>
      <c r="APB234" s="97">
        <f t="shared" si="1652"/>
        <v>91.649999999999991</v>
      </c>
      <c r="APC234" s="15">
        <f t="shared" si="1880"/>
        <v>-1.8666646586694327E-4</v>
      </c>
      <c r="APD234" s="11"/>
      <c r="APE234" s="11"/>
    </row>
    <row r="235" spans="1:1097" x14ac:dyDescent="0.2">
      <c r="A235" s="183"/>
      <c r="B235" s="183"/>
      <c r="C235" s="1">
        <f t="shared" si="1654"/>
        <v>180</v>
      </c>
      <c r="D235" s="1">
        <f t="shared" si="1655"/>
        <v>6024.5844021139956</v>
      </c>
      <c r="E235" s="1">
        <f t="shared" si="1656"/>
        <v>-16317921.817764627</v>
      </c>
      <c r="F235" s="2">
        <f t="shared" si="1657"/>
        <v>113.16</v>
      </c>
      <c r="G235" s="8">
        <f t="shared" si="1658"/>
        <v>1.9810000000000001E-3</v>
      </c>
      <c r="H235" s="6">
        <f t="shared" si="1659"/>
        <v>0.14400020254000001</v>
      </c>
      <c r="I235" s="2">
        <f t="shared" si="1660"/>
        <v>3500</v>
      </c>
      <c r="J235" s="3">
        <f t="shared" si="1818"/>
        <v>58.333333333333336</v>
      </c>
      <c r="K235" s="3">
        <f t="shared" si="1819"/>
        <v>366.52</v>
      </c>
      <c r="L235" s="1">
        <f t="shared" si="1661"/>
        <v>0.82</v>
      </c>
      <c r="M235" s="1">
        <f t="shared" si="1662"/>
        <v>0.66</v>
      </c>
      <c r="N235" s="1">
        <f t="shared" si="1820"/>
        <v>0.54120000000000001</v>
      </c>
      <c r="O235" s="3">
        <f t="shared" si="1167"/>
        <v>7.5227878787878781</v>
      </c>
      <c r="P235" s="40">
        <f t="shared" si="1821"/>
        <v>570.9796</v>
      </c>
      <c r="Q235" s="1">
        <f t="shared" si="1663"/>
        <v>21.51</v>
      </c>
      <c r="R235" s="1">
        <f t="shared" si="1664"/>
        <v>151</v>
      </c>
      <c r="S235" s="2">
        <f t="shared" si="1665"/>
        <v>12587.54</v>
      </c>
      <c r="T235" s="1">
        <f t="shared" si="1881"/>
        <v>83.916933333333333</v>
      </c>
      <c r="U235" s="7">
        <f t="shared" si="1666"/>
        <v>9.1849501318337995E-2</v>
      </c>
      <c r="V235" s="7">
        <f t="shared" si="1822"/>
        <v>6.6258942829124593E-3</v>
      </c>
      <c r="W235" s="159">
        <f t="shared" si="1667"/>
        <v>3.4283282369456214E-2</v>
      </c>
      <c r="X235" s="40">
        <f t="shared" si="1823"/>
        <v>8095.2484858865882</v>
      </c>
      <c r="Y235" s="1">
        <f t="shared" si="1668"/>
        <v>0</v>
      </c>
      <c r="Z235" s="1">
        <f t="shared" si="1669"/>
        <v>113.16</v>
      </c>
      <c r="AA235" s="1">
        <f t="shared" si="1670"/>
        <v>91.649999999999991</v>
      </c>
      <c r="AB235" s="6">
        <f t="shared" si="1882"/>
        <v>0.2895550479995273</v>
      </c>
      <c r="AC235" s="1">
        <f t="shared" si="1671"/>
        <v>526.19133708825245</v>
      </c>
      <c r="AD235" s="40">
        <f t="shared" si="1824"/>
        <v>36363.626619283568</v>
      </c>
      <c r="AE235" s="1">
        <f t="shared" si="1825"/>
        <v>0.15947988387208822</v>
      </c>
      <c r="AF235" s="2">
        <f t="shared" si="1801"/>
        <v>50</v>
      </c>
      <c r="AG235" s="10">
        <f t="shared" si="1826"/>
        <v>7.973994193604411</v>
      </c>
      <c r="AH235" s="12">
        <f t="shared" si="1827"/>
        <v>0.30221429955959672</v>
      </c>
      <c r="AI235" s="43">
        <f t="shared" si="1828"/>
        <v>-1.8098727980876486E-5</v>
      </c>
      <c r="AJ235" s="93">
        <f t="shared" si="1883"/>
        <v>4.5616454979070095E-6</v>
      </c>
      <c r="AK235" s="43">
        <f t="shared" si="1829"/>
        <v>0</v>
      </c>
      <c r="AL235" s="43">
        <f t="shared" si="1884"/>
        <v>3.8451789392894494E-4</v>
      </c>
      <c r="AM235" s="43"/>
      <c r="AN235" s="43">
        <f t="shared" si="1830"/>
        <v>0</v>
      </c>
      <c r="AO235" s="10">
        <f t="shared" si="1831"/>
        <v>91.013229620893298</v>
      </c>
      <c r="AP235" s="9"/>
      <c r="AQ235" s="9">
        <f t="shared" si="1832"/>
        <v>90.876601509698148</v>
      </c>
      <c r="AR235" s="104">
        <f t="shared" si="1171"/>
        <v>90.876601509698148</v>
      </c>
      <c r="AS235" s="15">
        <f t="shared" si="1833"/>
        <v>0</v>
      </c>
      <c r="AT235" s="49"/>
      <c r="AU235" s="11">
        <f t="shared" si="1834"/>
        <v>8.438944221253766E-6</v>
      </c>
      <c r="AV235" s="10">
        <f t="shared" si="1835"/>
        <v>90.944914270463713</v>
      </c>
      <c r="AW235" s="9">
        <f t="shared" si="1836"/>
        <v>90.876601509698148</v>
      </c>
      <c r="AX235" s="9">
        <f t="shared" si="1837"/>
        <v>90.740175209077961</v>
      </c>
      <c r="AY235" s="97">
        <f t="shared" si="1175"/>
        <v>90.808388359388061</v>
      </c>
      <c r="AZ235" s="15">
        <f t="shared" si="1176"/>
        <v>8.4263195168141352E-6</v>
      </c>
      <c r="BA235" s="49"/>
      <c r="BB235" s="11">
        <f t="shared" si="1838"/>
        <v>1.6865582704710979E-5</v>
      </c>
      <c r="BC235" s="10">
        <f t="shared" si="1839"/>
        <v>90.876695948375371</v>
      </c>
      <c r="BD235" s="9">
        <f t="shared" si="1840"/>
        <v>90.876598927776641</v>
      </c>
      <c r="BE235" s="9">
        <f t="shared" si="1841"/>
        <v>90.603949496927086</v>
      </c>
      <c r="BF235" s="97">
        <f t="shared" si="1179"/>
        <v>90.740274212351864</v>
      </c>
      <c r="BG235" s="15">
        <f t="shared" si="1842"/>
        <v>1.684009029030405E-5</v>
      </c>
      <c r="BH235" s="49"/>
      <c r="BI235" s="11">
        <f t="shared" si="1843"/>
        <v>2.5279670541420295E-5</v>
      </c>
      <c r="BJ235" s="10">
        <f t="shared" si="1844"/>
        <v>90.808571472998636</v>
      </c>
      <c r="BK235" s="9">
        <f t="shared" si="1845"/>
        <v>90.876588615465181</v>
      </c>
      <c r="BL235" s="9">
        <f t="shared" si="1846"/>
        <v>90.467923128407406</v>
      </c>
      <c r="BM235" s="97">
        <f t="shared" si="1184"/>
        <v>90.672255871936301</v>
      </c>
      <c r="BN235" s="15">
        <f t="shared" si="1847"/>
        <v>2.5241071214196555E-5</v>
      </c>
      <c r="BO235" s="49"/>
      <c r="BP235" s="11">
        <f t="shared" si="1848"/>
        <v>3.3680965617192233E-5</v>
      </c>
      <c r="BQ235" s="10">
        <f t="shared" si="1849"/>
        <v>90.740537663154413</v>
      </c>
      <c r="BR235" s="9">
        <f t="shared" si="1850"/>
        <v>90.876565447774084</v>
      </c>
      <c r="BS235" s="9">
        <f t="shared" si="1851"/>
        <v>90.332094836367418</v>
      </c>
      <c r="BT235" s="97">
        <f t="shared" si="1189"/>
        <v>90.604330142070751</v>
      </c>
      <c r="BU235" s="15">
        <f t="shared" si="1852"/>
        <v>3.3629024010560439E-5</v>
      </c>
      <c r="BV235" s="12"/>
      <c r="BW235" s="11">
        <f t="shared" si="1853"/>
        <v>4.2069228621890814E-5</v>
      </c>
      <c r="BX235" s="10">
        <f t="shared" si="1854"/>
        <v>90.672591338597641</v>
      </c>
      <c r="BY235" s="9">
        <f t="shared" si="1855"/>
        <v>90.876524323739432</v>
      </c>
      <c r="BZ235" s="9">
        <f t="shared" si="1856"/>
        <v>90.196463331762757</v>
      </c>
      <c r="CA235" s="97">
        <f t="shared" si="1194"/>
        <v>90.536493827751087</v>
      </c>
      <c r="CB235" s="15">
        <f t="shared" si="1857"/>
        <v>4.2003713237605977E-5</v>
      </c>
      <c r="CC235" s="12"/>
      <c r="CD235" s="11">
        <f t="shared" si="1858"/>
        <v>5.0444223057973846E-5</v>
      </c>
      <c r="CE235" s="10">
        <f t="shared" si="1859"/>
        <v>90.604729320496077</v>
      </c>
      <c r="CF235" s="9">
        <f t="shared" si="1860"/>
        <v>90.876460166959319</v>
      </c>
      <c r="CG235" s="9">
        <f t="shared" si="1861"/>
        <v>90.061027304082785</v>
      </c>
      <c r="CH235" s="97">
        <f t="shared" si="1199"/>
        <v>90.468743735521059</v>
      </c>
      <c r="CI235" s="15">
        <f t="shared" si="1862"/>
        <v>5.0364906296462751E-5</v>
      </c>
      <c r="CJ235" s="12"/>
      <c r="CK235" s="11">
        <f t="shared" si="1863"/>
        <v>5.8805715247986974E-5</v>
      </c>
      <c r="CL235" s="10">
        <f t="shared" si="1864"/>
        <v>90.536948431906652</v>
      </c>
      <c r="CM235" s="9">
        <f t="shared" si="1865"/>
        <v>90.876367926119087</v>
      </c>
      <c r="CN235" s="9">
        <f t="shared" si="1866"/>
        <v>89.925785421777576</v>
      </c>
      <c r="CO235" s="97">
        <f t="shared" si="1204"/>
        <v>90.401076673948324</v>
      </c>
      <c r="CP235" s="15">
        <f t="shared" si="1867"/>
        <v>5.8712373437257018E-5</v>
      </c>
      <c r="CQ235" s="12"/>
      <c r="CR235" s="11">
        <f t="shared" si="1868"/>
        <v>6.715347434135554E-5</v>
      </c>
      <c r="CS235" s="10">
        <f t="shared" si="1869"/>
        <v>90.469245498246636</v>
      </c>
      <c r="CT235" s="9">
        <f t="shared" si="1870"/>
        <v>90.8762425755056</v>
      </c>
      <c r="CU235" s="9">
        <f t="shared" si="882"/>
        <v>89.790736332688837</v>
      </c>
      <c r="CV235" s="97">
        <f t="shared" si="1208"/>
        <v>90.333489454097219</v>
      </c>
      <c r="CW235" s="15">
        <f t="shared" si="1871"/>
        <v>6.7045887764239433E-5</v>
      </c>
      <c r="CX235" s="12"/>
      <c r="CY235" s="11">
        <f t="shared" si="1210"/>
        <v>7.5487272320277647E-5</v>
      </c>
      <c r="CZ235" s="10">
        <f t="shared" si="1211"/>
        <v>90.40161734776126</v>
      </c>
      <c r="DA235" s="9">
        <f t="shared" si="883"/>
        <v>90.876079115510635</v>
      </c>
      <c r="DB235" s="9">
        <f t="shared" si="884"/>
        <v>89.655878664484334</v>
      </c>
      <c r="DC235" s="97">
        <f t="shared" si="1212"/>
        <v>90.265978889997484</v>
      </c>
      <c r="DD235" s="15">
        <f t="shared" si="1213"/>
        <v>7.5365225240066555E-5</v>
      </c>
      <c r="DE235" s="12"/>
      <c r="DF235" s="11">
        <f t="shared" si="1214"/>
        <v>8.3806884004713171E-5</v>
      </c>
      <c r="DG235" s="10">
        <f t="shared" si="1215"/>
        <v>90.334060811987655</v>
      </c>
      <c r="DH235" s="9">
        <f t="shared" si="885"/>
        <v>90.875872573123232</v>
      </c>
      <c r="DI235" s="9">
        <f t="shared" si="886"/>
        <v>89.521211025092967</v>
      </c>
      <c r="DJ235" s="97">
        <f t="shared" si="1216"/>
        <v>90.198541799108099</v>
      </c>
      <c r="DK235" s="15">
        <f t="shared" si="1217"/>
        <v>8.3670164689324098E-5</v>
      </c>
      <c r="DL235" s="12"/>
      <c r="DM235" s="11">
        <f t="shared" si="1218"/>
        <v>9.2112087056667039E-5</v>
      </c>
      <c r="DN235" s="10">
        <f t="shared" si="1219"/>
        <v>90.266572726213639</v>
      </c>
      <c r="DO235" s="9">
        <f t="shared" si="887"/>
        <v>90.875618002411116</v>
      </c>
      <c r="DP235" s="9">
        <f t="shared" si="888"/>
        <v>89.386732003142825</v>
      </c>
      <c r="DQ235" s="97">
        <f t="shared" si="1220"/>
        <v>90.13117500277697</v>
      </c>
      <c r="DR235" s="15">
        <f t="shared" si="1221"/>
        <v>9.1960487801211012E-5</v>
      </c>
      <c r="DS235" s="12"/>
      <c r="DT235" s="11">
        <f t="shared" si="1222"/>
        <v>1.0040266198360719E-4</v>
      </c>
      <c r="DU235" s="10">
        <f t="shared" si="1223"/>
        <v>90.199149929932531</v>
      </c>
      <c r="DV235" s="9">
        <f t="shared" si="889"/>
        <v>90.875310484991104</v>
      </c>
      <c r="DW235" s="9">
        <f t="shared" si="890"/>
        <v>89.252440168401932</v>
      </c>
      <c r="DX235" s="97">
        <f t="shared" si="1224"/>
        <v>90.063875326696518</v>
      </c>
      <c r="DY235" s="15">
        <f t="shared" si="1225"/>
        <v>1.0023597913137039E-4</v>
      </c>
      <c r="DZ235" s="12"/>
      <c r="EA235" s="11">
        <f t="shared" si="1226"/>
        <v>1.0867839214104674E-4</v>
      </c>
      <c r="EB235" s="10">
        <f t="shared" si="1227"/>
        <v>90.13178926729384</v>
      </c>
      <c r="EC235" s="9">
        <f t="shared" si="891"/>
        <v>90.874945130488555</v>
      </c>
      <c r="ED235" s="9">
        <f t="shared" si="892"/>
        <v>89.118334072219355</v>
      </c>
      <c r="EE235" s="97">
        <f t="shared" si="1228"/>
        <v>89.996639601353962</v>
      </c>
      <c r="EF235" s="15">
        <f t="shared" si="1229"/>
        <v>1.0849642610302178E-4</v>
      </c>
      <c r="EG235" s="12"/>
      <c r="EH235" s="11">
        <f t="shared" si="1230"/>
        <v>1.1693906373442067E-4</v>
      </c>
      <c r="EI235" s="10">
        <f t="shared" si="1231"/>
        <v>90.064487587548683</v>
      </c>
      <c r="EJ235" s="9">
        <f t="shared" si="893"/>
        <v>90.87451707698591</v>
      </c>
      <c r="EK235" s="9">
        <f t="shared" si="894"/>
        <v>88.98441224796936</v>
      </c>
      <c r="EL235" s="97">
        <f t="shared" si="1232"/>
        <v>89.929464662477642</v>
      </c>
      <c r="EM235" s="15">
        <f t="shared" si="1233"/>
        <v>1.1674161900723501E-4</v>
      </c>
      <c r="EN235" s="12"/>
      <c r="EO235" s="11">
        <f t="shared" si="1234"/>
        <v>1.2518446582010739E-4</v>
      </c>
      <c r="EP235" s="10">
        <f t="shared" si="1235"/>
        <v>89.997241745491266</v>
      </c>
      <c r="EQ235" s="9">
        <f t="shared" si="895"/>
        <v>90.874021491460226</v>
      </c>
      <c r="ER235" s="9">
        <f t="shared" si="896"/>
        <v>88.850673211495732</v>
      </c>
      <c r="ES235" s="97">
        <f t="shared" si="1236"/>
        <v>89.862347351477979</v>
      </c>
      <c r="ET235" s="15">
        <f t="shared" si="1237"/>
        <v>1.2497135100250715E-4</v>
      </c>
      <c r="EU235" s="12"/>
      <c r="EV235" s="11">
        <f t="shared" si="1238"/>
        <v>1.3341439030576063E-4</v>
      </c>
      <c r="EW235" s="10">
        <f t="shared" si="1239"/>
        <v>89.930048601894981</v>
      </c>
      <c r="EX235" s="9">
        <f t="shared" si="897"/>
        <v>90.873453570209819</v>
      </c>
      <c r="EY235" s="9">
        <f t="shared" si="898"/>
        <v>88.717115461557697</v>
      </c>
      <c r="EZ235" s="97">
        <f t="shared" si="1240"/>
        <v>89.795284515883765</v>
      </c>
      <c r="FA235" s="15">
        <f t="shared" si="1241"/>
        <v>1.3318541811357051E-4</v>
      </c>
      <c r="FB235" s="12"/>
      <c r="FC235" s="11">
        <f t="shared" si="1242"/>
        <v>1.4162863194986349E-4</v>
      </c>
      <c r="FD235" s="10">
        <f t="shared" si="1243"/>
        <v>89.86290502394391</v>
      </c>
      <c r="FE235" s="9">
        <f t="shared" si="899"/>
        <v>90.872808539270011</v>
      </c>
      <c r="FF235" s="9">
        <f t="shared" si="900"/>
        <v>88.583737480276994</v>
      </c>
      <c r="FG235" s="97">
        <f t="shared" si="1244"/>
        <v>89.728273009773503</v>
      </c>
      <c r="FH235" s="15">
        <f t="shared" si="1245"/>
        <v>1.4138361922946696E-4</v>
      </c>
      <c r="FI235" s="12"/>
      <c r="FJ235" s="11">
        <f t="shared" si="1246"/>
        <v>1.4982698836054701E-4</v>
      </c>
      <c r="FK235" s="10">
        <f t="shared" si="1247"/>
        <v>89.795807885659457</v>
      </c>
      <c r="FL235" s="9">
        <f t="shared" si="901"/>
        <v>90.872081654818018</v>
      </c>
      <c r="FM235" s="9">
        <f t="shared" si="902"/>
        <v>88.450537733586472</v>
      </c>
      <c r="FN235" s="97">
        <f t="shared" si="1248"/>
        <v>89.661309694202245</v>
      </c>
      <c r="FO235" s="15">
        <f t="shared" si="1249"/>
        <v>1.4956575610083569E-4</v>
      </c>
      <c r="FP235" s="12"/>
      <c r="FQ235" s="11">
        <f t="shared" si="1250"/>
        <v>1.5800925999364342E-4</v>
      </c>
      <c r="FR235" s="10">
        <f t="shared" si="1251"/>
        <v>89.728754068322317</v>
      </c>
      <c r="FS235" s="9">
        <f t="shared" si="903"/>
        <v>90.871268203566984</v>
      </c>
      <c r="FT235" s="9">
        <f t="shared" si="904"/>
        <v>88.317514671676989</v>
      </c>
      <c r="FU235" s="97">
        <f t="shared" si="1252"/>
        <v>89.594391437621994</v>
      </c>
      <c r="FV235" s="15">
        <f t="shared" si="1253"/>
        <v>1.5773163333665695E-4</v>
      </c>
      <c r="FW235" s="12"/>
      <c r="FX235" s="11">
        <f t="shared" si="1254"/>
        <v>1.6617525015016004E-4</v>
      </c>
      <c r="FY235" s="10">
        <f t="shared" si="1255"/>
        <v>89.661740460888254</v>
      </c>
      <c r="FZ235" s="9">
        <f t="shared" si="905"/>
        <v>90.870363503149235</v>
      </c>
      <c r="GA235" s="9">
        <f t="shared" si="906"/>
        <v>88.184666729446633</v>
      </c>
      <c r="GB235" s="97">
        <f t="shared" si="1256"/>
        <v>89.527515116297934</v>
      </c>
      <c r="GC235" s="15">
        <f t="shared" si="1257"/>
        <v>1.6588105840017745E-4</v>
      </c>
      <c r="GD235" s="12"/>
      <c r="GE235" s="11">
        <f t="shared" si="1258"/>
        <v>1.743247649729596E-4</v>
      </c>
      <c r="GF235" s="10">
        <f t="shared" si="1259"/>
        <v>89.594763960399632</v>
      </c>
      <c r="GG235" s="9">
        <f t="shared" si="907"/>
        <v>90.869362902488788</v>
      </c>
      <c r="GH235" s="9">
        <f t="shared" si="908"/>
        <v>88.051992326950767</v>
      </c>
      <c r="GI235" s="97">
        <f t="shared" si="1260"/>
        <v>89.460677614719771</v>
      </c>
      <c r="GJ235" s="15">
        <f t="shared" si="1261"/>
        <v>1.7401384160411465E-4</v>
      </c>
      <c r="GK235" s="12"/>
      <c r="GL235" s="11">
        <f t="shared" si="1872"/>
        <v>1.8245761344271407E-4</v>
      </c>
      <c r="GM235" s="10">
        <f t="shared" si="1873"/>
        <v>89.52782147239202</v>
      </c>
      <c r="GN235" s="9">
        <f t="shared" si="909"/>
        <v>90.868261782163131</v>
      </c>
      <c r="GO235" s="9">
        <f t="shared" si="1885"/>
        <v>87.919489869849656</v>
      </c>
      <c r="GP235" s="115">
        <f t="shared" si="1264"/>
        <v>89.393875826006393</v>
      </c>
      <c r="GQ235" s="15">
        <f t="shared" si="1874"/>
        <v>1.8212979610535864E-4</v>
      </c>
      <c r="GR235" s="12"/>
      <c r="GS235" s="11">
        <f t="shared" si="1266"/>
        <v>1.9057360737334211E-4</v>
      </c>
      <c r="GT235" s="10">
        <f t="shared" si="1267"/>
        <v>89.46090991129428</v>
      </c>
      <c r="GU235" s="9">
        <f t="shared" si="911"/>
        <v>90.867055554754387</v>
      </c>
      <c r="GV235" s="9">
        <f t="shared" si="1886"/>
        <v>87.787157749857968</v>
      </c>
      <c r="GW235" s="115">
        <f t="shared" si="1268"/>
        <v>89.327106652306185</v>
      </c>
      <c r="GX235" s="15">
        <f t="shared" si="1269"/>
        <v>1.9022873789890189E-4</v>
      </c>
      <c r="GY235" s="12"/>
      <c r="GZ235" s="11">
        <f t="shared" si="1270"/>
        <v>1.9867256140667958E-4</v>
      </c>
      <c r="HA235" s="10">
        <f t="shared" si="1271"/>
        <v>89.394026200824271</v>
      </c>
      <c r="HB235" s="9">
        <f t="shared" si="913"/>
        <v>90.865739665189821</v>
      </c>
      <c r="HC235" s="9">
        <f t="shared" si="914"/>
        <v>87.654994345193487</v>
      </c>
      <c r="HD235" s="97">
        <f t="shared" si="1272"/>
        <v>89.260367005191654</v>
      </c>
      <c r="HE235" s="15">
        <f t="shared" si="1273"/>
        <v>1.9831048581115266E-4</v>
      </c>
      <c r="HF235" s="12"/>
      <c r="HG235" s="11">
        <f t="shared" si="1274"/>
        <v>2.0675429300653025E-4</v>
      </c>
      <c r="HH235" s="10">
        <f t="shared" si="1275"/>
        <v>89.327167274378908</v>
      </c>
      <c r="HI235" s="9">
        <f t="shared" si="915"/>
        <v>90.864309591071844</v>
      </c>
      <c r="HJ235" s="9">
        <f t="shared" si="916"/>
        <v>87.522998021024492</v>
      </c>
      <c r="HK235" s="97">
        <f t="shared" si="1276"/>
        <v>89.193653806048161</v>
      </c>
      <c r="HL235" s="15">
        <f t="shared" si="1277"/>
        <v>2.0637486149268139E-4</v>
      </c>
      <c r="HM235" s="12"/>
      <c r="HN235" s="11">
        <f t="shared" si="1278"/>
        <v>2.1481862245215306E-4</v>
      </c>
      <c r="HO235" s="10">
        <f t="shared" si="1279"/>
        <v>89.260330075418295</v>
      </c>
      <c r="HP235" s="9">
        <f t="shared" si="917"/>
        <v>90.862760842997545</v>
      </c>
      <c r="HQ235" s="9">
        <f t="shared" si="1887"/>
        <v>87.391167129917633</v>
      </c>
      <c r="HR235" s="115">
        <f t="shared" si="1280"/>
        <v>89.126963986457582</v>
      </c>
      <c r="HS235" s="15">
        <f t="shared" si="1281"/>
        <v>2.1442168941029847E-4</v>
      </c>
      <c r="HT235" s="12"/>
      <c r="HU235" s="11">
        <f t="shared" si="1672"/>
        <v>2.2286537283105952E-4</v>
      </c>
      <c r="HV235" s="10">
        <f t="shared" si="1282"/>
        <v>89.193511557844914</v>
      </c>
      <c r="HW235" s="9">
        <f t="shared" si="1888"/>
        <v>90.861088964867761</v>
      </c>
      <c r="HX235" s="9">
        <f t="shared" si="920"/>
        <v>87.259500012284377</v>
      </c>
      <c r="HY235" s="115">
        <f t="shared" si="1283"/>
        <v>89.060294488576062</v>
      </c>
      <c r="HZ235" s="15">
        <f t="shared" si="1284"/>
        <v>2.2245079683857005E-4</v>
      </c>
      <c r="IA235" s="12"/>
      <c r="IB235" s="11">
        <f t="shared" si="1673"/>
        <v>2.3089437003125988E-4</v>
      </c>
      <c r="IC235" s="10">
        <f t="shared" si="1285"/>
        <v>89.126708686376901</v>
      </c>
      <c r="ID235" s="9">
        <f t="shared" si="1889"/>
        <v>90.859289534185805</v>
      </c>
      <c r="IE235" s="9">
        <f t="shared" si="922"/>
        <v>87.127994996826089</v>
      </c>
      <c r="IF235" s="115">
        <f t="shared" si="1286"/>
        <v>88.99364226550594</v>
      </c>
      <c r="IG235" s="15">
        <f t="shared" si="1287"/>
        <v>2.3046201385077561E-4</v>
      </c>
      <c r="IH235" s="12"/>
      <c r="II235" s="11">
        <f t="shared" si="1674"/>
        <v>2.389054427329404E-4</v>
      </c>
      <c r="IJ235" s="10">
        <f t="shared" si="1288"/>
        <v>89.059918436915524</v>
      </c>
      <c r="IK235" s="9">
        <f t="shared" si="1890"/>
        <v>90.85735816234596</v>
      </c>
      <c r="IL235" s="9">
        <f t="shared" si="924"/>
        <v>86.996650400978936</v>
      </c>
      <c r="IM235" s="115">
        <f t="shared" si="1289"/>
        <v>88.927004281662448</v>
      </c>
      <c r="IN235" s="15">
        <f t="shared" si="1290"/>
        <v>2.3845517330924778E-4</v>
      </c>
      <c r="IO235" s="12"/>
      <c r="IP235" s="11">
        <f t="shared" si="1675"/>
        <v>2.4689842239952292E-4</v>
      </c>
      <c r="IQ235" s="10">
        <f t="shared" si="1291"/>
        <v>88.993137796907433</v>
      </c>
      <c r="IR235" s="9">
        <f t="shared" si="1891"/>
        <v>90.855290494911742</v>
      </c>
      <c r="IS235" s="9">
        <f t="shared" si="926"/>
        <v>86.865464531356224</v>
      </c>
      <c r="IT235" s="115">
        <f t="shared" si="1292"/>
        <v>88.860377513133983</v>
      </c>
      <c r="IU235" s="15">
        <f t="shared" si="1293"/>
        <v>2.4643011085524161E-4</v>
      </c>
      <c r="IV235" s="12"/>
      <c r="IW235" s="11">
        <f t="shared" si="1676"/>
        <v>2.5487314326823622E-4</v>
      </c>
      <c r="IX235" s="10">
        <f t="shared" si="1294"/>
        <v>88.926363765700586</v>
      </c>
      <c r="IY235" s="9">
        <f t="shared" si="1892"/>
        <v>90.853082211884001</v>
      </c>
      <c r="IZ235" s="9">
        <f t="shared" si="928"/>
        <v>86.734435684190544</v>
      </c>
      <c r="JA235" s="115">
        <f t="shared" si="1295"/>
        <v>88.793758948037265</v>
      </c>
      <c r="JB235" s="15">
        <f t="shared" si="1296"/>
        <v>2.5438666489818062E-4</v>
      </c>
      <c r="JC235" s="12"/>
      <c r="JD235" s="11">
        <f t="shared" si="1677"/>
        <v>2.6282944234007669E-4</v>
      </c>
      <c r="JE235" s="10">
        <f t="shared" si="1297"/>
        <v>88.859593354895026</v>
      </c>
      <c r="JF235" s="9">
        <f t="shared" si="1893"/>
        <v>90.850729027959019</v>
      </c>
      <c r="JG235" s="9">
        <f t="shared" si="930"/>
        <v>86.603562145772301</v>
      </c>
      <c r="JH235" s="115">
        <f t="shared" si="1298"/>
        <v>88.72714558686566</v>
      </c>
      <c r="JI235" s="15">
        <f t="shared" si="1299"/>
        <v>2.6232467660451133E-4</v>
      </c>
      <c r="JJ235" s="12"/>
      <c r="JK235" s="11">
        <f t="shared" si="1678"/>
        <v>2.7076715936936145E-4</v>
      </c>
      <c r="JL235" s="10">
        <f t="shared" si="1300"/>
        <v>88.792823588686872</v>
      </c>
      <c r="JM235" s="9">
        <f t="shared" si="1894"/>
        <v>90.848226692776635</v>
      </c>
      <c r="JN235" s="9">
        <f t="shared" si="932"/>
        <v>86.472842192889559</v>
      </c>
      <c r="JO235" s="115">
        <f t="shared" si="1301"/>
        <v>88.660534442833097</v>
      </c>
      <c r="JP235" s="15">
        <f t="shared" si="1302"/>
        <v>2.7024398988586981E-4</v>
      </c>
      <c r="JQ235" s="12"/>
      <c r="JR235" s="11">
        <f t="shared" si="1679"/>
        <v>2.7868613685257956E-4</v>
      </c>
      <c r="JS235" s="10">
        <f t="shared" si="1303"/>
        <v>88.726051504208016</v>
      </c>
      <c r="JT235" s="9">
        <f t="shared" si="1895"/>
        <v>90.845570991158482</v>
      </c>
      <c r="JU235" s="9">
        <f t="shared" si="934"/>
        <v>86.342274093262148</v>
      </c>
      <c r="JV235" s="115">
        <f t="shared" si="1304"/>
        <v>88.593922542210322</v>
      </c>
      <c r="JW235" s="15">
        <f t="shared" si="1305"/>
        <v>2.7814445138697437E-4</v>
      </c>
      <c r="JX235" s="12"/>
      <c r="JY235" s="11">
        <f t="shared" si="1680"/>
        <v>2.8658622001698155E-4</v>
      </c>
      <c r="JZ235" s="10">
        <f t="shared" si="1306"/>
        <v>88.659274151858043</v>
      </c>
      <c r="KA235" s="9">
        <f t="shared" si="1896"/>
        <v>90.842757743336449</v>
      </c>
      <c r="KB235" s="9">
        <f t="shared" si="936"/>
        <v>86.211856105976764</v>
      </c>
      <c r="KC235" s="115">
        <f t="shared" si="1307"/>
        <v>88.527306924656614</v>
      </c>
      <c r="KD235" s="15">
        <f t="shared" si="1308"/>
        <v>2.8602591047287019E-4</v>
      </c>
      <c r="KE235" s="12"/>
      <c r="KF235" s="11">
        <f t="shared" si="1681"/>
        <v>2.9446725680849659E-4</v>
      </c>
      <c r="KG235" s="10">
        <f t="shared" si="1309"/>
        <v>88.592488595631778</v>
      </c>
      <c r="KH235" s="9">
        <f t="shared" si="1897"/>
        <v>90.839782805171396</v>
      </c>
      <c r="KI235" s="9">
        <f t="shared" si="938"/>
        <v>86.081586481918265</v>
      </c>
      <c r="KJ235" s="115">
        <f t="shared" si="1310"/>
        <v>88.460684643544823</v>
      </c>
      <c r="KK235" s="15">
        <f t="shared" si="1311"/>
        <v>2.9388821921579527E-4</v>
      </c>
      <c r="KL235" s="12"/>
      <c r="KM235" s="11">
        <f t="shared" si="1682"/>
        <v>3.0232909787927391E-4</v>
      </c>
      <c r="KN235" s="10">
        <f t="shared" si="1312"/>
        <v>88.525691913440141</v>
      </c>
      <c r="KO235" s="9">
        <f t="shared" si="1898"/>
        <v>90.836642068362337</v>
      </c>
      <c r="KP235" s="9">
        <f t="shared" si="940"/>
        <v>85.951463464198753</v>
      </c>
      <c r="KQ235" s="115">
        <f t="shared" si="1313"/>
        <v>88.394052766280538</v>
      </c>
      <c r="KR235" s="15">
        <f t="shared" si="1314"/>
        <v>3.0173123238159478E-4</v>
      </c>
      <c r="KS235" s="12"/>
      <c r="KT235" s="11">
        <f t="shared" si="1683"/>
        <v>3.1017159657476993E-4</v>
      </c>
      <c r="KU235" s="10">
        <f t="shared" si="1315"/>
        <v>88.458881197425086</v>
      </c>
      <c r="KV235" s="9">
        <f t="shared" si="1899"/>
        <v>90.833331460646036</v>
      </c>
      <c r="KW235" s="9">
        <f t="shared" si="942"/>
        <v>85.821485288584569</v>
      </c>
      <c r="KX235" s="115">
        <f t="shared" si="1316"/>
        <v>88.327408374615302</v>
      </c>
      <c r="KY235" s="15">
        <f t="shared" si="1317"/>
        <v>3.0955480741568441E-4</v>
      </c>
      <c r="KZ235" s="12"/>
      <c r="LA235" s="11">
        <f t="shared" si="1684"/>
        <v>3.1799460892035559E-4</v>
      </c>
      <c r="LB235" s="10">
        <f t="shared" si="1318"/>
        <v>88.392053554268813</v>
      </c>
      <c r="LC235" s="9">
        <f t="shared" si="1900"/>
        <v>90.829846945987271</v>
      </c>
      <c r="LD235" s="9">
        <f t="shared" si="944"/>
        <v>85.691650183920572</v>
      </c>
      <c r="LE235" s="115">
        <f t="shared" si="1319"/>
        <v>88.260748564953929</v>
      </c>
      <c r="LF235" s="15">
        <f t="shared" si="1320"/>
        <v>3.1735880442859259E-4</v>
      </c>
      <c r="LG235" s="12"/>
      <c r="LH235" s="11">
        <f t="shared" si="1685"/>
        <v>3.2579799360751865E-4</v>
      </c>
      <c r="LI235" s="10">
        <f t="shared" si="1321"/>
        <v>88.325206105496903</v>
      </c>
      <c r="LJ235" s="9">
        <f t="shared" si="1901"/>
        <v>90.826184524759654</v>
      </c>
      <c r="LK235" s="9">
        <f t="shared" si="946"/>
        <v>85.561956372550355</v>
      </c>
      <c r="LL235" s="115">
        <f t="shared" si="1322"/>
        <v>88.194070448654998</v>
      </c>
      <c r="LM235" s="15">
        <f t="shared" si="1323"/>
        <v>3.2514308618117587E-4</v>
      </c>
      <c r="LN235" s="12"/>
      <c r="LO235" s="11">
        <f t="shared" si="1686"/>
        <v>3.3358161197971463E-4</v>
      </c>
      <c r="LP235" s="10">
        <f t="shared" si="1324"/>
        <v>88.258335987774842</v>
      </c>
      <c r="LQ235" s="9">
        <f t="shared" si="1902"/>
        <v>90.822340233917387</v>
      </c>
      <c r="LR235" s="9">
        <f t="shared" si="948"/>
        <v>85.432402070736131</v>
      </c>
      <c r="LS235" s="115">
        <f t="shared" si="1325"/>
        <v>88.127371152326759</v>
      </c>
      <c r="LT235" s="15">
        <f t="shared" si="1326"/>
        <v>3.3290751806928334E-4</v>
      </c>
      <c r="LU235" s="12"/>
      <c r="LV235" s="11">
        <f t="shared" si="1687"/>
        <v>3.4134532801767374E-4</v>
      </c>
      <c r="LW235" s="10">
        <f t="shared" si="1327"/>
        <v>88.191440353199795</v>
      </c>
      <c r="LX235" s="9">
        <f t="shared" si="1903"/>
        <v>90.818310147157803</v>
      </c>
      <c r="LY235" s="9">
        <f t="shared" si="950"/>
        <v>85.302985489072867</v>
      </c>
      <c r="LZ235" s="115">
        <f t="shared" si="1328"/>
        <v>88.060647818115342</v>
      </c>
      <c r="MA235" s="15">
        <f t="shared" si="1329"/>
        <v>3.4065196810823315E-4</v>
      </c>
      <c r="MB235" s="12"/>
      <c r="MC235" s="11">
        <f t="shared" si="1688"/>
        <v>3.4908900832449514E-4</v>
      </c>
      <c r="MD235" s="10">
        <f t="shared" si="1330"/>
        <v>88.124516369584939</v>
      </c>
      <c r="ME235" s="9">
        <f t="shared" si="1904"/>
        <v>90.814090375074898</v>
      </c>
      <c r="MF235" s="9">
        <f t="shared" si="952"/>
        <v>85.173704832900995</v>
      </c>
      <c r="MG235" s="115">
        <f t="shared" si="1331"/>
        <v>87.993897603987946</v>
      </c>
      <c r="MH235" s="15">
        <f t="shared" si="1332"/>
        <v>3.4837630691679565E-4</v>
      </c>
      <c r="MI235" s="12"/>
      <c r="MJ235" s="11">
        <f t="shared" si="1689"/>
        <v>3.5681252211024466E-4</v>
      </c>
      <c r="MK235" s="10">
        <f t="shared" si="1333"/>
        <v>88.057561220738677</v>
      </c>
      <c r="ML235" s="9">
        <f t="shared" si="1905"/>
        <v>90.809677065304044</v>
      </c>
      <c r="MM235" s="9">
        <f t="shared" si="954"/>
        <v>85.044558302715473</v>
      </c>
      <c r="MN235" s="115">
        <f t="shared" si="1334"/>
        <v>87.927117684009758</v>
      </c>
      <c r="MO235" s="15">
        <f t="shared" si="1335"/>
        <v>3.5608040770086243E-4</v>
      </c>
      <c r="MP235" s="12"/>
      <c r="MQ235" s="11">
        <f t="shared" si="1690"/>
        <v>3.6451574117624184E-4</v>
      </c>
      <c r="MR235" s="10">
        <f t="shared" si="1336"/>
        <v>87.990572106737559</v>
      </c>
      <c r="MS235" s="9">
        <f t="shared" si="1906"/>
        <v>90.8050664026578</v>
      </c>
      <c r="MT235" s="9">
        <f t="shared" si="956"/>
        <v>84.915544094571032</v>
      </c>
      <c r="MU235" s="115">
        <f t="shared" si="1337"/>
        <v>87.860305248614424</v>
      </c>
      <c r="MV235" s="15">
        <f t="shared" si="1338"/>
        <v>3.6376414623681165E-4</v>
      </c>
      <c r="MW235" s="12"/>
      <c r="MX235" s="11">
        <f t="shared" si="1691"/>
        <v>3.7219853989901299E-4</v>
      </c>
      <c r="MY235" s="10">
        <f t="shared" si="1339"/>
        <v>87.923546244192963</v>
      </c>
      <c r="MZ235" s="9">
        <f t="shared" si="1907"/>
        <v>90.80025460925313</v>
      </c>
      <c r="NA235" s="9">
        <f t="shared" si="1908"/>
        <v>84.786660400483939</v>
      </c>
      <c r="NB235" s="115">
        <f t="shared" si="1340"/>
        <v>87.793457504868542</v>
      </c>
      <c r="NC235" s="15">
        <f t="shared" si="1341"/>
        <v>3.7142740085455026E-4</v>
      </c>
      <c r="ND235" s="12"/>
      <c r="NE235" s="11">
        <f t="shared" si="1692"/>
        <v>3.7986079521392356E-4</v>
      </c>
      <c r="NF235" s="10">
        <f t="shared" si="1342"/>
        <v>87.856480866511703</v>
      </c>
      <c r="NG235" s="9">
        <f t="shared" si="959"/>
        <v>90.795237944629974</v>
      </c>
      <c r="NH235" s="9">
        <f t="shared" si="1909"/>
        <v>84.657905408831482</v>
      </c>
      <c r="NI235" s="115">
        <f t="shared" si="1343"/>
        <v>87.726571676730728</v>
      </c>
      <c r="NJ235" s="15">
        <f t="shared" si="1344"/>
        <v>3.7907005242015954E-4</v>
      </c>
      <c r="NK235" s="12"/>
      <c r="NL235" s="11">
        <f t="shared" si="1693"/>
        <v>3.8750238659840831E-4</v>
      </c>
      <c r="NM235" s="10">
        <f t="shared" si="1345"/>
        <v>87.789373224151262</v>
      </c>
      <c r="NN235" s="9">
        <f t="shared" si="961"/>
        <v>90.790012705861386</v>
      </c>
      <c r="NO235" s="9">
        <f t="shared" si="1910"/>
        <v>84.529277304745619</v>
      </c>
      <c r="NP235" s="115">
        <f t="shared" si="1346"/>
        <v>87.659645005303503</v>
      </c>
      <c r="NQ235" s="15">
        <f t="shared" si="1347"/>
        <v>3.866919843183846E-4</v>
      </c>
      <c r="NR235" s="12"/>
      <c r="NS235" s="11">
        <f t="shared" si="1694"/>
        <v>3.9512319605503093E-4</v>
      </c>
      <c r="NT235" s="10">
        <f t="shared" si="1348"/>
        <v>87.722220584867884</v>
      </c>
      <c r="NU235" s="9">
        <f t="shared" si="963"/>
        <v>90.784575227655338</v>
      </c>
      <c r="NV235" s="9">
        <f t="shared" si="1911"/>
        <v>84.400774270504655</v>
      </c>
      <c r="NW235" s="115">
        <f t="shared" si="1349"/>
        <v>87.592674749080004</v>
      </c>
      <c r="NX235" s="15">
        <f t="shared" si="1350"/>
        <v>3.9429308243473378E-4</v>
      </c>
      <c r="NY235" s="12"/>
      <c r="NZ235" s="11">
        <f t="shared" si="1695"/>
        <v>4.0272310809413674E-4</v>
      </c>
      <c r="OA235" s="10">
        <f t="shared" si="1351"/>
        <v>87.655020233959547</v>
      </c>
      <c r="OB235" s="9">
        <f t="shared" si="965"/>
        <v>90.77892188244823</v>
      </c>
      <c r="OC235" s="9">
        <f t="shared" si="1912"/>
        <v>84.272394485920131</v>
      </c>
      <c r="OD235" s="115">
        <f t="shared" si="1352"/>
        <v>87.525658184184181</v>
      </c>
      <c r="OE235" s="15">
        <f t="shared" si="1353"/>
        <v>4.0187323513735893E-4</v>
      </c>
      <c r="OF235" s="12"/>
      <c r="OG235" s="11">
        <f t="shared" si="1696"/>
        <v>4.1030200971628418E-4</v>
      </c>
      <c r="OH235" s="10">
        <f t="shared" si="1354"/>
        <v>87.587769474502466</v>
      </c>
      <c r="OI235" s="9">
        <f t="shared" si="967"/>
        <v>90.773049080490338</v>
      </c>
      <c r="OJ235" s="9">
        <f t="shared" si="1913"/>
        <v>84.144136128719538</v>
      </c>
      <c r="OK235" s="115">
        <f t="shared" si="1355"/>
        <v>87.458592604604945</v>
      </c>
      <c r="OL235" s="15">
        <f t="shared" si="1356"/>
        <v>4.0943233325868626E-4</v>
      </c>
      <c r="OM235" s="12"/>
      <c r="ON235" s="11">
        <f t="shared" si="1697"/>
        <v>4.1785979039442317E-4</v>
      </c>
      <c r="OO235" s="10">
        <f t="shared" si="1357"/>
        <v>87.520465627581459</v>
      </c>
      <c r="OP235" s="9">
        <f t="shared" si="969"/>
        <v>90.766953269923192</v>
      </c>
      <c r="OQ235" s="9">
        <f t="shared" si="1914"/>
        <v>84.015997374926542</v>
      </c>
      <c r="OR235" s="115">
        <f t="shared" si="1358"/>
        <v>87.391475322424867</v>
      </c>
      <c r="OS235" s="15">
        <f t="shared" si="1359"/>
        <v>4.1697027007672445E-4</v>
      </c>
      <c r="OT235" s="12"/>
      <c r="OU235" s="11">
        <f t="shared" si="1698"/>
        <v>4.2539634205572124E-4</v>
      </c>
      <c r="OV235" s="10">
        <f t="shared" si="1360"/>
        <v>87.453106032515109</v>
      </c>
      <c r="OW235" s="9">
        <f t="shared" si="971"/>
        <v>90.760630936849097</v>
      </c>
      <c r="OX235" s="9">
        <f t="shared" si="1915"/>
        <v>83.887976399234788</v>
      </c>
      <c r="OY235" s="115">
        <f t="shared" si="1361"/>
        <v>87.324303668041949</v>
      </c>
      <c r="OZ235" s="15">
        <f t="shared" si="1362"/>
        <v>4.2448694129625629E-4</v>
      </c>
      <c r="PA235" s="12"/>
      <c r="PB235" s="11">
        <f t="shared" si="1699"/>
        <v>4.3291155906328879E-4</v>
      </c>
      <c r="PC235" s="10">
        <f t="shared" si="1363"/>
        <v>87.385688047073785</v>
      </c>
      <c r="PD235" s="9">
        <f t="shared" si="973"/>
        <v>90.754078605392891</v>
      </c>
      <c r="PE235" s="9">
        <f t="shared" si="1916"/>
        <v>83.760071375378658</v>
      </c>
      <c r="PF235" s="115">
        <f t="shared" si="1364"/>
        <v>87.257074990385775</v>
      </c>
      <c r="PG235" s="15">
        <f t="shared" si="1365"/>
        <v>4.3198224502976777E-4</v>
      </c>
      <c r="PH235" s="12"/>
      <c r="PI235" s="11">
        <f t="shared" si="1700"/>
        <v>4.404053381975997E-4</v>
      </c>
      <c r="PJ235" s="10">
        <f t="shared" si="1366"/>
        <v>87.318209047692292</v>
      </c>
      <c r="PK235" s="9">
        <f t="shared" si="975"/>
        <v>90.747292837755964</v>
      </c>
      <c r="PL235" s="9">
        <f t="shared" si="1917"/>
        <v>83.632280476500767</v>
      </c>
      <c r="PM235" s="115">
        <f t="shared" si="1367"/>
        <v>87.189786657128366</v>
      </c>
      <c r="PN235" s="15">
        <f t="shared" si="1368"/>
        <v>4.3945608177807299E-4</v>
      </c>
      <c r="PO235" s="12"/>
      <c r="PP235" s="11">
        <f t="shared" si="1701"/>
        <v>4.4787757863762881E-4</v>
      </c>
      <c r="PQ235" s="10">
        <f t="shared" si="1369"/>
        <v>87.250666429677111</v>
      </c>
      <c r="PR235" s="9">
        <f t="shared" si="977"/>
        <v>90.740270234262837</v>
      </c>
      <c r="PS235" s="9">
        <f t="shared" si="1918"/>
        <v>83.50460187551235</v>
      </c>
      <c r="PT235" s="115">
        <f t="shared" si="1370"/>
        <v>87.122436054887601</v>
      </c>
      <c r="PU235" s="15">
        <f t="shared" si="1371"/>
        <v>4.4690835441094095E-4</v>
      </c>
      <c r="PV235" s="12"/>
      <c r="PW235" s="11">
        <f t="shared" si="1702"/>
        <v>4.5532818194196319E-4</v>
      </c>
      <c r="PX235" s="10">
        <f t="shared" si="1372"/>
        <v>87.183057607406283</v>
      </c>
      <c r="PY235" s="9">
        <f t="shared" si="979"/>
        <v>90.733007433400232</v>
      </c>
      <c r="PZ235" s="9">
        <f t="shared" si="1919"/>
        <v>83.377033745452721</v>
      </c>
      <c r="QA235" s="115">
        <f t="shared" si="1373"/>
        <v>87.055020589426476</v>
      </c>
      <c r="QB235" s="15">
        <f t="shared" si="1374"/>
        <v>4.5433896814730623E-4</v>
      </c>
      <c r="QC235" s="12"/>
      <c r="QD235" s="11">
        <f t="shared" si="1703"/>
        <v>4.6275705202948158E-4</v>
      </c>
      <c r="QE235" s="10">
        <f t="shared" si="1375"/>
        <v>87.115380014525215</v>
      </c>
      <c r="QF235" s="9">
        <f t="shared" si="981"/>
        <v>90.725501111848899</v>
      </c>
      <c r="QG235" s="9">
        <f t="shared" si="1920"/>
        <v>83.249574259840358</v>
      </c>
      <c r="QH235" s="115">
        <f t="shared" si="1376"/>
        <v>86.987537685844629</v>
      </c>
      <c r="QI235" s="15">
        <f t="shared" si="1377"/>
        <v>4.6174783053554288E-4</v>
      </c>
      <c r="QJ235" s="12"/>
      <c r="QK235" s="11">
        <f t="shared" si="1704"/>
        <v>4.7016409516010415E-4</v>
      </c>
      <c r="QL235" s="10">
        <f t="shared" si="1378"/>
        <v>87.047631104134638</v>
      </c>
      <c r="QM235" s="9">
        <f t="shared" si="983"/>
        <v>90.717747984508165</v>
      </c>
      <c r="QN235" s="9">
        <f t="shared" si="1921"/>
        <v>83.122221593023312</v>
      </c>
      <c r="QO235" s="115">
        <f t="shared" si="1379"/>
        <v>86.919984788765731</v>
      </c>
      <c r="QP235" s="15">
        <f t="shared" si="1380"/>
        <v>4.6913485143334723E-4</v>
      </c>
      <c r="QQ235" s="12"/>
      <c r="QR235" s="11">
        <f t="shared" si="1705"/>
        <v>4.7754921991512785E-4</v>
      </c>
      <c r="QS235" s="10">
        <f t="shared" si="1381"/>
        <v>86.979808348974657</v>
      </c>
      <c r="QT235" s="9">
        <f t="shared" si="985"/>
        <v>90.70974480451352</v>
      </c>
      <c r="QU235" s="9">
        <f t="shared" si="1922"/>
        <v>82.994973920521588</v>
      </c>
      <c r="QV235" s="115">
        <f t="shared" si="1382"/>
        <v>86.852359362517547</v>
      </c>
      <c r="QW235" s="15">
        <f t="shared" si="1383"/>
        <v>4.7649994298766898E-4</v>
      </c>
      <c r="QX235" s="12"/>
      <c r="QY235" s="11">
        <f t="shared" si="1706"/>
        <v>4.8491233717760029E-4</v>
      </c>
      <c r="QZ235" s="10">
        <f t="shared" si="1384"/>
        <v>86.911909241601307</v>
      </c>
      <c r="RA235" s="9">
        <f t="shared" si="987"/>
        <v>90.701488363247194</v>
      </c>
      <c r="RB235" s="9">
        <f t="shared" si="1923"/>
        <v>82.867829419367453</v>
      </c>
      <c r="RC235" s="115">
        <f t="shared" si="1385"/>
        <v>86.784658891307316</v>
      </c>
      <c r="RD235" s="15">
        <f t="shared" si="1386"/>
        <v>4.8384301961435194E-4</v>
      </c>
      <c r="RE235" s="12"/>
      <c r="RF235" s="11">
        <f t="shared" si="1707"/>
        <v>4.9225336011239022E-4</v>
      </c>
      <c r="RG235" s="10">
        <f t="shared" si="1387"/>
        <v>86.843931294558615</v>
      </c>
      <c r="RH235" s="9">
        <f t="shared" si="989"/>
        <v>90.692975490341851</v>
      </c>
      <c r="RI235" s="9">
        <f t="shared" si="1924"/>
        <v>82.740786268438896</v>
      </c>
      <c r="RJ235" s="115">
        <f t="shared" si="1388"/>
        <v>86.716880879390374</v>
      </c>
      <c r="RK235" s="15">
        <f t="shared" si="1389"/>
        <v>4.911639979777616E-4</v>
      </c>
      <c r="RL235" s="12"/>
      <c r="RM235" s="11">
        <f t="shared" si="1708"/>
        <v>4.9957220414624884E-4</v>
      </c>
      <c r="RN235" s="10">
        <f t="shared" si="1390"/>
        <v>86.775872040543831</v>
      </c>
      <c r="RO235" s="9">
        <f t="shared" si="991"/>
        <v>90.684203053677706</v>
      </c>
      <c r="RP235" s="9">
        <f t="shared" si="1925"/>
        <v>82.613842648790325</v>
      </c>
      <c r="RQ235" s="115">
        <f t="shared" si="1391"/>
        <v>86.649022851234008</v>
      </c>
      <c r="RR235" s="15">
        <f t="shared" si="1392"/>
        <v>4.9846279697018676E-4</v>
      </c>
      <c r="RS235" s="12"/>
      <c r="RT235" s="11">
        <f t="shared" si="1709"/>
        <v>5.0686878694760653E-4</v>
      </c>
      <c r="RU235" s="10">
        <f t="shared" si="1393"/>
        <v>86.707729032567983</v>
      </c>
      <c r="RV235" s="9">
        <f t="shared" si="993"/>
        <v>90.675167959372899</v>
      </c>
      <c r="RW235" s="9">
        <f t="shared" si="1926"/>
        <v>82.486996743976704</v>
      </c>
      <c r="RX235" s="115">
        <f t="shared" si="1394"/>
        <v>86.581082351674809</v>
      </c>
      <c r="RY235" s="15">
        <f t="shared" si="1395"/>
        <v>5.0573933769121457E-4</v>
      </c>
      <c r="RZ235" s="12"/>
      <c r="SA235" s="11">
        <f t="shared" si="1710"/>
        <v>5.1414302840636743E-4</v>
      </c>
      <c r="SB235" s="10">
        <f t="shared" si="1396"/>
        <v>86.639499844109849</v>
      </c>
      <c r="SC235" s="9">
        <f t="shared" si="995"/>
        <v>90.665867151767472</v>
      </c>
      <c r="SD235" s="9">
        <f t="shared" si="1927"/>
        <v>82.360246740373654</v>
      </c>
      <c r="SE235" s="115">
        <f t="shared" si="1397"/>
        <v>86.513056946070563</v>
      </c>
      <c r="SF235" s="15">
        <f t="shared" si="1398"/>
        <v>5.1299354342698657E-4</v>
      </c>
      <c r="SG235" s="12"/>
      <c r="SH235" s="11">
        <f t="shared" si="1711"/>
        <v>5.2139485061353371E-4</v>
      </c>
      <c r="SI235" s="10">
        <f t="shared" si="1399"/>
        <v>86.571182069264722</v>
      </c>
      <c r="SJ235" s="9">
        <f t="shared" si="997"/>
        <v>90.656297613400994</v>
      </c>
      <c r="SK235" s="9">
        <f t="shared" si="1928"/>
        <v>82.233590827492193</v>
      </c>
      <c r="SL235" s="115">
        <f t="shared" si="1400"/>
        <v>86.444944220446587</v>
      </c>
      <c r="SM235" s="15">
        <f t="shared" si="1401"/>
        <v>5.2022533962935939E-4</v>
      </c>
      <c r="SN235" s="12"/>
      <c r="SO235" s="11">
        <f t="shared" si="1712"/>
        <v>5.2862417784075818E-4</v>
      </c>
      <c r="SP235" s="10">
        <f t="shared" si="1402"/>
        <v>86.50277332288735</v>
      </c>
      <c r="SQ235" s="9">
        <f t="shared" si="999"/>
        <v>90.646456364983877</v>
      </c>
      <c r="SR235" s="9">
        <f t="shared" si="1929"/>
        <v>82.107027198290041</v>
      </c>
      <c r="SS235" s="115">
        <f t="shared" si="1403"/>
        <v>86.376741781636952</v>
      </c>
      <c r="ST235" s="15">
        <f t="shared" si="1404"/>
        <v>5.2743465389491469E-4</v>
      </c>
      <c r="SU235" s="12"/>
      <c r="SV235" s="11">
        <f t="shared" si="1713"/>
        <v>5.3583093651972293E-4</v>
      </c>
      <c r="SW235" s="10">
        <f t="shared" si="1405"/>
        <v>86.434271240730027</v>
      </c>
      <c r="SX235" s="9">
        <f t="shared" si="1001"/>
        <v>90.636340465362665</v>
      </c>
      <c r="SY235" s="9">
        <f t="shared" si="1930"/>
        <v>81.98055404947479</v>
      </c>
      <c r="SZ235" s="115">
        <f t="shared" si="1406"/>
        <v>86.30844725741872</v>
      </c>
      <c r="TA235" s="15">
        <f t="shared" si="1407"/>
        <v>5.3462141594409068E-4</v>
      </c>
      <c r="TB235" s="12"/>
      <c r="TC235" s="11">
        <f t="shared" si="1714"/>
        <v>5.4301505522161276E-4</v>
      </c>
      <c r="TD235" s="10">
        <f t="shared" si="1408"/>
        <v>86.36567347957363</v>
      </c>
      <c r="TE235" s="9">
        <f t="shared" si="1003"/>
        <v>90.625947011479212</v>
      </c>
      <c r="TF235" s="9">
        <f t="shared" si="1931"/>
        <v>81.854169581805621</v>
      </c>
      <c r="TG235" s="115">
        <f t="shared" si="1409"/>
        <v>86.240058296642417</v>
      </c>
      <c r="TH235" s="15">
        <f t="shared" si="1410"/>
        <v>5.4178555760002153E-4</v>
      </c>
      <c r="TI235" s="12"/>
      <c r="TJ235" s="11">
        <f t="shared" si="1715"/>
        <v>5.5017646463631303E-4</v>
      </c>
      <c r="TK235" s="10">
        <f t="shared" si="1411"/>
        <v>86.29697771735492</v>
      </c>
      <c r="TL235" s="9">
        <f t="shared" si="1005"/>
        <v>90.615273138324071</v>
      </c>
      <c r="TM235" s="9">
        <f t="shared" si="1932"/>
        <v>81.727872000387507</v>
      </c>
      <c r="TN235" s="115">
        <f t="shared" si="1412"/>
        <v>86.171572569355789</v>
      </c>
      <c r="TO235" s="15">
        <f t="shared" si="1413"/>
        <v>5.4892701276749133E-4</v>
      </c>
      <c r="TP235" s="12"/>
      <c r="TQ235" s="11">
        <f t="shared" si="1716"/>
        <v>5.5731509755168815E-4</v>
      </c>
      <c r="TR235" s="10">
        <f t="shared" si="1414"/>
        <v>86.22818165328718</v>
      </c>
      <c r="TS235" s="9">
        <f t="shared" si="1007"/>
        <v>90.604316018884035</v>
      </c>
      <c r="TT235" s="9">
        <f t="shared" si="1933"/>
        <v>81.601659514961497</v>
      </c>
      <c r="TU235" s="115">
        <f t="shared" si="1415"/>
        <v>86.102987766922766</v>
      </c>
      <c r="TV235" s="15">
        <f t="shared" si="1416"/>
        <v>5.5604571741175958E-4</v>
      </c>
      <c r="TW235" s="12"/>
      <c r="TX235" s="11">
        <f t="shared" si="1717"/>
        <v>5.644308888327357E-4</v>
      </c>
      <c r="TY235" s="10">
        <f t="shared" si="1417"/>
        <v>86.159283007976029</v>
      </c>
      <c r="TZ235" s="9">
        <f t="shared" si="1009"/>
        <v>90.593072864084064</v>
      </c>
      <c r="UA235" s="9">
        <f t="shared" si="1934"/>
        <v>81.475530340188882</v>
      </c>
      <c r="UB235" s="115">
        <f t="shared" si="1418"/>
        <v>86.03430160213648</v>
      </c>
      <c r="UC235" s="15">
        <f t="shared" si="1419"/>
        <v>5.6314160953742593E-4</v>
      </c>
      <c r="UD235" s="12"/>
      <c r="UE235" s="11">
        <f t="shared" si="1718"/>
        <v>5.7152377540075955E-4</v>
      </c>
      <c r="UF235" s="10">
        <f t="shared" si="1420"/>
        <v>86.090279523529375</v>
      </c>
      <c r="UG235" s="9">
        <f t="shared" si="1011"/>
        <v>90.581540922723647</v>
      </c>
      <c r="UH235" s="9">
        <f t="shared" si="1935"/>
        <v>81.349482695932039</v>
      </c>
      <c r="UI235" s="115">
        <f t="shared" si="1421"/>
        <v>85.965511809327836</v>
      </c>
      <c r="UJ235" s="15">
        <f t="shared" si="1422"/>
        <v>5.7021462916715716E-4</v>
      </c>
      <c r="UK235" s="12"/>
      <c r="UL235" s="11">
        <f t="shared" si="1719"/>
        <v>5.7859369621239077E-4</v>
      </c>
      <c r="UM235" s="10">
        <f t="shared" si="1423"/>
        <v>86.021168963662987</v>
      </c>
      <c r="UN235" s="9">
        <f t="shared" si="1013"/>
        <v>90.56971748140775</v>
      </c>
      <c r="UO235" s="9">
        <f t="shared" si="1936"/>
        <v>81.223514807527806</v>
      </c>
      <c r="UP235" s="115">
        <f t="shared" si="1424"/>
        <v>85.896616144467771</v>
      </c>
      <c r="UQ235" s="15">
        <f t="shared" si="1425"/>
        <v>5.772647183205251E-4</v>
      </c>
      <c r="UR235" s="12"/>
      <c r="US235" s="11">
        <f t="shared" si="1720"/>
        <v>5.856405922387356E-4</v>
      </c>
      <c r="UT235" s="10">
        <f t="shared" si="1426"/>
        <v>85.951949113799586</v>
      </c>
      <c r="UU235" s="9">
        <f t="shared" si="1015"/>
        <v>90.557599864472451</v>
      </c>
      <c r="UV235" s="9">
        <f t="shared" si="1937"/>
        <v>81.097624906058002</v>
      </c>
      <c r="UW235" s="115">
        <f t="shared" si="1427"/>
        <v>85.827612385265226</v>
      </c>
      <c r="UX235" s="15">
        <f t="shared" si="1428"/>
        <v>5.8429182099271882E-4</v>
      </c>
      <c r="UY235" s="12"/>
      <c r="UZ235" s="11">
        <f t="shared" si="1721"/>
        <v>5.9266440644434228E-4</v>
      </c>
      <c r="VA235" s="10">
        <f t="shared" si="1429"/>
        <v>85.88261778116393</v>
      </c>
      <c r="VB235" s="9">
        <f t="shared" si="1017"/>
        <v>90.54518543390536</v>
      </c>
      <c r="VC235" s="9">
        <f t="shared" si="1938"/>
        <v>80.971811228612736</v>
      </c>
      <c r="VD235" s="115">
        <f t="shared" si="1430"/>
        <v>85.758498331259048</v>
      </c>
      <c r="VE235" s="15">
        <f t="shared" si="1431"/>
        <v>5.9129588313336075E-4</v>
      </c>
      <c r="VF235" s="12"/>
      <c r="VG235" s="11">
        <f t="shared" si="1722"/>
        <v>5.9966508376629326E-4</v>
      </c>
      <c r="VH235" s="10">
        <f t="shared" si="1432"/>
        <v>85.813172794871718</v>
      </c>
      <c r="VI235" s="9">
        <f t="shared" si="1019"/>
        <v>90.532471589260993</v>
      </c>
      <c r="VJ235" s="9">
        <f t="shared" si="1939"/>
        <v>80.846072018550046</v>
      </c>
      <c r="VK235" s="115">
        <f t="shared" si="1433"/>
        <v>85.689271803905513</v>
      </c>
      <c r="VL235" s="15">
        <f t="shared" si="1434"/>
        <v>5.9827685262524158E-4</v>
      </c>
      <c r="VM235" s="12"/>
      <c r="VN235" s="11">
        <f t="shared" si="1723"/>
        <v>6.0664257109320453E-4</v>
      </c>
      <c r="VO235" s="10">
        <f t="shared" si="1435"/>
        <v>85.743612006014089</v>
      </c>
      <c r="VP235" s="9">
        <f t="shared" si="1021"/>
        <v>90.519455767571131</v>
      </c>
      <c r="VQ235" s="9">
        <f t="shared" si="1940"/>
        <v>80.720405525750124</v>
      </c>
      <c r="VR235" s="115">
        <f t="shared" si="1436"/>
        <v>85.619930646660634</v>
      </c>
      <c r="VS235" s="15">
        <f t="shared" si="1437"/>
        <v>6.0523467926307912E-4</v>
      </c>
      <c r="VT235" s="12"/>
      <c r="VU235" s="11">
        <f t="shared" si="1724"/>
        <v>6.1359681724422206E-4</v>
      </c>
      <c r="VV235" s="10">
        <f t="shared" si="1438"/>
        <v>85.673933287737015</v>
      </c>
      <c r="VW235" s="9">
        <f t="shared" si="1023"/>
        <v>90.506135443250301</v>
      </c>
      <c r="VX235" s="9">
        <f t="shared" si="1941"/>
        <v>80.594810006862986</v>
      </c>
      <c r="VY235" s="115">
        <f t="shared" si="1439"/>
        <v>85.550472725056636</v>
      </c>
      <c r="VZ235" s="15">
        <f t="shared" si="1440"/>
        <v>6.1216931473239669E-4</v>
      </c>
      <c r="WA235" s="12"/>
      <c r="WB235" s="11">
        <f t="shared" si="1725"/>
        <v>6.2052777294813297E-4</v>
      </c>
      <c r="WC235" s="10">
        <f t="shared" si="1441"/>
        <v>85.604134535314955</v>
      </c>
      <c r="WD235" s="9">
        <f t="shared" si="1025"/>
        <v>90.492508127996558</v>
      </c>
      <c r="WE235" s="9">
        <f t="shared" si="1942"/>
        <v>80.469283725552955</v>
      </c>
      <c r="WF235" s="115">
        <f t="shared" si="1442"/>
        <v>85.480895926774764</v>
      </c>
      <c r="WG235" s="15">
        <f t="shared" si="1443"/>
        <v>6.1908071258827142E-4</v>
      </c>
      <c r="WH235" s="12"/>
      <c r="WI235" s="11">
        <f t="shared" si="1726"/>
        <v>6.274353908223534E-4</v>
      </c>
      <c r="WJ235" s="10">
        <f t="shared" si="1444"/>
        <v>85.534213666220609</v>
      </c>
      <c r="WK235" s="9">
        <f t="shared" si="1027"/>
        <v>90.47857137068759</v>
      </c>
      <c r="WL235" s="9">
        <f t="shared" si="1943"/>
        <v>80.343824952736867</v>
      </c>
      <c r="WM235" s="115">
        <f t="shared" si="1445"/>
        <v>85.411198161712235</v>
      </c>
      <c r="WN235" s="15">
        <f t="shared" si="1446"/>
        <v>6.259688282342303E-4</v>
      </c>
      <c r="WO235" s="12"/>
      <c r="WP235" s="11">
        <f t="shared" si="1727"/>
        <v>6.343196253520187E-4</v>
      </c>
      <c r="WQ235" s="10">
        <f t="shared" si="1447"/>
        <v>85.464168620189184</v>
      </c>
      <c r="WR235" s="9">
        <f t="shared" si="1029"/>
        <v>90.464322757272299</v>
      </c>
      <c r="WS235" s="9">
        <f t="shared" si="1944"/>
        <v>80.218431966817164</v>
      </c>
      <c r="WT235" s="115">
        <f t="shared" si="1448"/>
        <v>85.341377362044739</v>
      </c>
      <c r="WU235" s="15">
        <f t="shared" si="1449"/>
        <v>6.3283361890113712E-4</v>
      </c>
      <c r="WV235" s="12"/>
      <c r="WW235" s="11">
        <f t="shared" si="1728"/>
        <v>6.4118043286908876E-4</v>
      </c>
      <c r="WX235" s="10">
        <f t="shared" si="1450"/>
        <v>85.393997359277904</v>
      </c>
      <c r="WY235" s="9">
        <f t="shared" si="1031"/>
        <v>90.449759910657917</v>
      </c>
      <c r="WZ235" s="9">
        <f t="shared" si="1945"/>
        <v>80.093103053909175</v>
      </c>
      <c r="XA235" s="115">
        <f t="shared" si="1451"/>
        <v>85.271431482283546</v>
      </c>
      <c r="XB235" s="15">
        <f t="shared" si="1452"/>
        <v>6.3967504362619242E-4</v>
      </c>
      <c r="XC235" s="12"/>
      <c r="XD235" s="11">
        <f t="shared" si="1729"/>
        <v>6.4801777153153286E-4</v>
      </c>
      <c r="XE235" s="10">
        <f t="shared" si="1453"/>
        <v>85.323697867920401</v>
      </c>
      <c r="XF235" s="9">
        <f t="shared" si="1033"/>
        <v>90.43488049059286</v>
      </c>
      <c r="XG235" s="9">
        <f t="shared" si="1946"/>
        <v>79.967836508065659</v>
      </c>
      <c r="XH235" s="115">
        <f t="shared" si="1454"/>
        <v>85.20135849932926</v>
      </c>
      <c r="XI235" s="15">
        <f t="shared" si="1455"/>
        <v>6.4649306323182336E-4</v>
      </c>
      <c r="XJ235" s="12"/>
      <c r="XK235" s="11">
        <f t="shared" si="1730"/>
        <v>6.5483160130241078E-4</v>
      </c>
      <c r="XL235" s="10">
        <f t="shared" si="1456"/>
        <v>85.253268152977597</v>
      </c>
      <c r="XM235" s="9">
        <f t="shared" si="1035"/>
        <v>90.419682193545299</v>
      </c>
      <c r="XN235" s="9">
        <f t="shared" si="1947"/>
        <v>79.842630631492597</v>
      </c>
      <c r="XO235" s="115">
        <f t="shared" si="1457"/>
        <v>85.131156412518948</v>
      </c>
      <c r="XP235" s="15">
        <f t="shared" si="1458"/>
        <v>6.5328764030486133E-4</v>
      </c>
      <c r="XQ235" s="12"/>
      <c r="XR235" s="11">
        <f t="shared" si="1731"/>
        <v>6.6162188392921556E-4</v>
      </c>
      <c r="XS235" s="10">
        <f t="shared" si="1459"/>
        <v>85.182706243782121</v>
      </c>
      <c r="XT235" s="9">
        <f t="shared" si="1037"/>
        <v>90.404162752577676</v>
      </c>
      <c r="XU235" s="9">
        <f t="shared" si="1948"/>
        <v>79.717483734763405</v>
      </c>
      <c r="XV235" s="115">
        <f t="shared" si="1460"/>
        <v>85.060823243670541</v>
      </c>
      <c r="XW235" s="15">
        <f t="shared" si="1461"/>
        <v>6.6005873917555663E-4</v>
      </c>
      <c r="XX235" s="12"/>
      <c r="XY235" s="11">
        <f t="shared" si="1732"/>
        <v>6.683885829230524E-4</v>
      </c>
      <c r="XZ235" s="10">
        <f t="shared" si="1462"/>
        <v>85.112010192179923</v>
      </c>
      <c r="YA235" s="9">
        <f t="shared" si="1039"/>
        <v>90.388319937217176</v>
      </c>
      <c r="YB235" s="9">
        <f t="shared" si="1949"/>
        <v>79.592394137024371</v>
      </c>
      <c r="YC235" s="115">
        <f t="shared" si="1463"/>
        <v>84.990357037120773</v>
      </c>
      <c r="YD235" s="15">
        <f t="shared" si="1464"/>
        <v>6.6680632589689057E-4</v>
      </c>
      <c r="YE235" s="12"/>
      <c r="YF235" s="11">
        <f t="shared" si="1733"/>
        <v>6.7513166353810709E-4</v>
      </c>
      <c r="YG235" s="10">
        <f t="shared" si="1465"/>
        <v>85.041178072565486</v>
      </c>
      <c r="YH235" s="9">
        <f t="shared" si="1041"/>
        <v>90.372151553322325</v>
      </c>
      <c r="YI235" s="9">
        <f t="shared" si="1950"/>
        <v>79.467360166199271</v>
      </c>
      <c r="YJ235" s="115">
        <f t="shared" si="1466"/>
        <v>84.919755859760798</v>
      </c>
      <c r="YK235" s="15">
        <f t="shared" si="1467"/>
        <v>6.7353036822369804E-4</v>
      </c>
      <c r="YL235" s="12"/>
      <c r="YM235" s="11">
        <f t="shared" si="1734"/>
        <v>6.818510927509028E-4</v>
      </c>
      <c r="YN235" s="10">
        <f t="shared" si="1468"/>
        <v>84.97020798191474</v>
      </c>
      <c r="YO235" s="9">
        <f t="shared" si="1043"/>
        <v>90.355655442945704</v>
      </c>
      <c r="YP235" s="9">
        <f t="shared" si="1951"/>
        <v>79.342380159184913</v>
      </c>
      <c r="YQ235" s="115">
        <f t="shared" si="1469"/>
        <v>84.849017801065315</v>
      </c>
      <c r="YR235" s="15">
        <f t="shared" si="1470"/>
        <v>6.8023083559210894E-4</v>
      </c>
      <c r="YS235" s="12"/>
      <c r="YT235" s="11">
        <f t="shared" si="1735"/>
        <v>6.8854683923989031E-4</v>
      </c>
      <c r="YU235" s="10">
        <f t="shared" si="1471"/>
        <v>84.899098039811491</v>
      </c>
      <c r="YV235" s="9">
        <f t="shared" si="1045"/>
        <v>90.338829484193084</v>
      </c>
      <c r="YW235" s="9">
        <f t="shared" si="1952"/>
        <v>79.217452462043269</v>
      </c>
      <c r="YX235" s="115">
        <f t="shared" si="1472"/>
        <v>84.778140973118184</v>
      </c>
      <c r="YY235" s="15">
        <f t="shared" si="1473"/>
        <v>6.8690769909898525E-4</v>
      </c>
      <c r="YZ235" s="12"/>
      <c r="ZA235" s="11">
        <f t="shared" si="1736"/>
        <v>6.9521887336498553E-4</v>
      </c>
      <c r="ZB235" s="10">
        <f t="shared" si="1474"/>
        <v>84.827846388470391</v>
      </c>
      <c r="ZC235" s="9">
        <f t="shared" si="1047"/>
        <v>90.321671591078825</v>
      </c>
      <c r="ZD235" s="9">
        <f t="shared" si="1953"/>
        <v>79.092575430189612</v>
      </c>
      <c r="ZE235" s="115">
        <f t="shared" si="1475"/>
        <v>84.707123510634219</v>
      </c>
      <c r="ZF235" s="15">
        <f t="shared" si="1476"/>
        <v>6.9356093148136434E-4</v>
      </c>
      <c r="ZG235" s="12"/>
      <c r="ZH235" s="11">
        <f t="shared" si="1737"/>
        <v>7.0186716714714726E-4</v>
      </c>
      <c r="ZI235" s="10">
        <f t="shared" si="1477"/>
        <v>84.75645119275606</v>
      </c>
      <c r="ZJ235" s="9">
        <f t="shared" si="1049"/>
        <v>90.304179713377849</v>
      </c>
      <c r="ZK235" s="9">
        <f t="shared" si="1954"/>
        <v>78.967747428573276</v>
      </c>
      <c r="ZL235" s="115">
        <f t="shared" si="1478"/>
        <v>84.635963570975562</v>
      </c>
      <c r="ZM235" s="15">
        <f t="shared" si="1479"/>
        <v>7.0019050709615191E-4</v>
      </c>
      <c r="ZN235" s="12"/>
      <c r="ZO235" s="11">
        <f t="shared" si="1738"/>
        <v>7.0849169424816428E-4</v>
      </c>
      <c r="ZP235" s="10">
        <f t="shared" si="1480"/>
        <v>84.684910640196833</v>
      </c>
      <c r="ZQ235" s="9">
        <f t="shared" si="1051"/>
        <v>90.286351836474182</v>
      </c>
      <c r="ZR235" s="9">
        <f t="shared" si="1955"/>
        <v>78.842966831855705</v>
      </c>
      <c r="ZS235" s="115">
        <f t="shared" si="1481"/>
        <v>84.564659334164944</v>
      </c>
      <c r="ZT235" s="15">
        <f t="shared" si="1482"/>
        <v>7.0679640189977462E-4</v>
      </c>
      <c r="ZU235" s="12"/>
      <c r="ZV235" s="11">
        <f t="shared" si="1739"/>
        <v>7.1509242995040315E-4</v>
      </c>
      <c r="ZW235" s="10">
        <f t="shared" si="1483"/>
        <v>84.613222940995428</v>
      </c>
      <c r="ZX235" s="9">
        <f t="shared" si="1053"/>
        <v>90.268185981206145</v>
      </c>
      <c r="ZY235" s="9">
        <f t="shared" si="1956"/>
        <v>78.718232024581795</v>
      </c>
      <c r="ZZ235" s="115">
        <f t="shared" si="1484"/>
        <v>84.493209002893963</v>
      </c>
      <c r="AAA235" s="15">
        <f t="shared" si="1485"/>
        <v>7.1337859342803227E-4</v>
      </c>
      <c r="AAB235" s="12"/>
      <c r="AAC235" s="11">
        <f t="shared" si="1740"/>
        <v>7.2166935113674466E-4</v>
      </c>
      <c r="AAD235" s="10">
        <f t="shared" si="1486"/>
        <v>84.541386328034662</v>
      </c>
      <c r="AAE235" s="9">
        <f t="shared" si="1055"/>
        <v>90.249680203708351</v>
      </c>
      <c r="AAF235" s="9">
        <f t="shared" si="1957"/>
        <v>78.593541401347238</v>
      </c>
      <c r="AAG235" s="115">
        <f t="shared" si="1487"/>
        <v>84.421610802527795</v>
      </c>
      <c r="AAH235" s="15">
        <f t="shared" si="1488"/>
        <v>7.1993706077600026E-4</v>
      </c>
      <c r="AAI235" s="12"/>
      <c r="AAJ235" s="11">
        <f t="shared" si="1741"/>
        <v>7.2822243627057202E-4</v>
      </c>
      <c r="AAK235" s="10">
        <f t="shared" si="1489"/>
        <v>84.469399056879539</v>
      </c>
      <c r="AAL235" s="9">
        <f t="shared" si="1057"/>
        <v>90.230832595250618</v>
      </c>
      <c r="AAM235" s="9">
        <f t="shared" si="1958"/>
        <v>78.46889336696033</v>
      </c>
      <c r="AAN235" s="115">
        <f t="shared" si="1490"/>
        <v>84.349862981105474</v>
      </c>
      <c r="AAO235" s="15">
        <f t="shared" si="1491"/>
        <v>7.2647178457809413E-4</v>
      </c>
      <c r="AAP235" s="12"/>
      <c r="AAQ235" s="11">
        <f t="shared" si="1742"/>
        <v>7.3475166537588467E-4</v>
      </c>
      <c r="AAR235" s="10">
        <f t="shared" si="1492"/>
        <v>84.39725940577506</v>
      </c>
      <c r="AAS235" s="9">
        <f t="shared" si="1059"/>
        <v>90.211641282073742</v>
      </c>
      <c r="AAT235" s="9">
        <f t="shared" si="1060"/>
        <v>78.344286336599879</v>
      </c>
      <c r="AAU235" s="115">
        <f t="shared" si="1493"/>
        <v>84.277963809336811</v>
      </c>
      <c r="AAV235" s="15">
        <f t="shared" si="1494"/>
        <v>7.3298274698816465E-4</v>
      </c>
      <c r="AAW235" s="11"/>
      <c r="AAX235" s="11">
        <f t="shared" si="1743"/>
        <v>7.4125702001747243E-4</v>
      </c>
      <c r="AAY235" s="10">
        <f t="shared" si="1495"/>
        <v>84.324965675640541</v>
      </c>
      <c r="AAZ235" s="9">
        <f t="shared" si="1061"/>
        <v>90.192104425222396</v>
      </c>
      <c r="ABA235" s="9">
        <f t="shared" si="1062"/>
        <v>78.219718735966381</v>
      </c>
      <c r="ABB235" s="115">
        <f t="shared" si="1496"/>
        <v>84.205911580594389</v>
      </c>
      <c r="ABC235" s="15">
        <f t="shared" si="1497"/>
        <v>7.3946993165984354E-4</v>
      </c>
      <c r="ABD235" s="11"/>
      <c r="ABE235" s="11">
        <f t="shared" si="1744"/>
        <v>7.4773848328129483E-4</v>
      </c>
      <c r="ABF235" s="10">
        <f t="shared" si="1498"/>
        <v>84.252516190059168</v>
      </c>
      <c r="ABG235" s="9">
        <f t="shared" si="1063"/>
        <v>90.172220220375166</v>
      </c>
      <c r="ABH235" s="9">
        <f t="shared" si="1064"/>
        <v>78.095189001431592</v>
      </c>
      <c r="ABI235" s="115">
        <f t="shared" si="1499"/>
        <v>84.133704610903379</v>
      </c>
      <c r="ABJ235" s="15">
        <f t="shared" si="1500"/>
        <v>7.4593332372680735E-4</v>
      </c>
      <c r="ABK235" s="11"/>
      <c r="ABL235" s="11">
        <f t="shared" si="1745"/>
        <v>7.5419603975479673E-4</v>
      </c>
      <c r="ABM235" s="10">
        <f t="shared" si="1501"/>
        <v>84.179909295265276</v>
      </c>
      <c r="ABN235" s="9">
        <f t="shared" si="1065"/>
        <v>90.151986897671776</v>
      </c>
      <c r="ABO235" s="9">
        <f t="shared" si="1066"/>
        <v>77.970695580178912</v>
      </c>
      <c r="ABP235" s="115">
        <f t="shared" si="1502"/>
        <v>84.061341238925337</v>
      </c>
      <c r="ABQ235" s="15">
        <f t="shared" si="1503"/>
        <v>7.5237290978343507E-4</v>
      </c>
      <c r="ABR235" s="11"/>
      <c r="ABS235" s="11">
        <f t="shared" si="1746"/>
        <v>7.60629675507592E-4</v>
      </c>
      <c r="ABT235" s="10">
        <f t="shared" si="1504"/>
        <v>84.107143360125718</v>
      </c>
      <c r="ABU235" s="9">
        <f t="shared" si="1067"/>
        <v>90.131402721537683</v>
      </c>
      <c r="ABV235" s="9">
        <f t="shared" si="1068"/>
        <v>77.801760485740743</v>
      </c>
      <c r="ABW235" s="115">
        <f t="shared" si="1505"/>
        <v>83.966581603639213</v>
      </c>
      <c r="ABX235" s="15">
        <f t="shared" si="1506"/>
        <v>7.6153574885889387E-4</v>
      </c>
      <c r="ABY235" s="11"/>
      <c r="ABZ235" s="11">
        <f t="shared" si="1747"/>
        <v>7.6979596400186194E-4</v>
      </c>
      <c r="ACA235" s="10">
        <f t="shared" si="1507"/>
        <v>84.011901528044845</v>
      </c>
      <c r="ACB235" s="9">
        <f t="shared" si="1069"/>
        <v>90.110314120032783</v>
      </c>
      <c r="ACC235" s="9">
        <f t="shared" si="1070"/>
        <v>77.745144485638747</v>
      </c>
      <c r="ACD235" s="115">
        <f t="shared" si="1508"/>
        <v>83.927729302835758</v>
      </c>
      <c r="ACE235" s="15">
        <f t="shared" si="1509"/>
        <v>7.6373008536746733E-4</v>
      </c>
      <c r="ACF235" s="11"/>
      <c r="ACG235" s="11">
        <f t="shared" si="1748"/>
        <v>7.7196941694144812E-4</v>
      </c>
      <c r="ACH235" s="10">
        <f t="shared" si="1510"/>
        <v>83.972758316702937</v>
      </c>
      <c r="ACI235" s="9">
        <f t="shared" si="1071"/>
        <v>90.089103811414859</v>
      </c>
      <c r="ACJ235" s="9">
        <f t="shared" si="1072"/>
        <v>78.427177621054611</v>
      </c>
      <c r="ACK235" s="115">
        <f t="shared" si="1511"/>
        <v>84.258140716234735</v>
      </c>
      <c r="ACL235" s="15">
        <f t="shared" si="1512"/>
        <v>7.2029451663478108E-4</v>
      </c>
      <c r="ACM235" s="11"/>
      <c r="ACN235" s="11">
        <f t="shared" si="1749"/>
        <v>7.2835847298231122E-4</v>
      </c>
      <c r="ACO235" s="10">
        <f t="shared" si="1513"/>
        <v>84.304129322174404</v>
      </c>
      <c r="ACP235" s="9">
        <f t="shared" si="1073"/>
        <v>90.070237482263408</v>
      </c>
      <c r="ACQ235" s="9">
        <f t="shared" si="1074"/>
        <v>79.21378776035948</v>
      </c>
      <c r="ACR235" s="115">
        <f t="shared" si="1514"/>
        <v>84.642012621311437</v>
      </c>
      <c r="ACS235" s="15">
        <f t="shared" si="1515"/>
        <v>6.7054456332200831E-4</v>
      </c>
      <c r="ACT235" s="11"/>
      <c r="ACU235" s="11">
        <f t="shared" si="1750"/>
        <v>6.7842451026587237E-4</v>
      </c>
      <c r="ACV235" s="10">
        <f t="shared" si="1516"/>
        <v>84.689066033776044</v>
      </c>
      <c r="ACW235" s="9">
        <f t="shared" si="1075"/>
        <v>90.053887304412015</v>
      </c>
      <c r="ACX235" s="9">
        <f t="shared" si="1076"/>
        <v>80.13679626580489</v>
      </c>
      <c r="ACY235" s="115">
        <f t="shared" si="1517"/>
        <v>85.095341785108445</v>
      </c>
      <c r="ACZ235" s="15">
        <f t="shared" si="1518"/>
        <v>6.1252542500065234E-4</v>
      </c>
      <c r="ADA235" s="11"/>
      <c r="ADB235" s="11">
        <f t="shared" si="1751"/>
        <v>6.2021170719242318E-4</v>
      </c>
      <c r="ADC235" s="10">
        <f t="shared" si="1519"/>
        <v>85.143576423614007</v>
      </c>
      <c r="ADD235" s="9">
        <f t="shared" si="1077"/>
        <v>90.040244130021705</v>
      </c>
      <c r="ADE235" s="9">
        <f t="shared" si="1078"/>
        <v>81.254488378180667</v>
      </c>
      <c r="ADF235" s="115">
        <f t="shared" si="1520"/>
        <v>85.647366254101186</v>
      </c>
      <c r="ADG235" s="15">
        <f t="shared" si="1521"/>
        <v>5.4264892344924878E-4</v>
      </c>
      <c r="ADH235" s="11"/>
      <c r="ADI235" s="11">
        <f t="shared" si="1752"/>
        <v>5.5012970910019762E-4</v>
      </c>
      <c r="ADJ235" s="10">
        <f t="shared" si="1522"/>
        <v>85.696919886788521</v>
      </c>
      <c r="ADK235" s="9">
        <f t="shared" si="1079"/>
        <v>90.029536210923084</v>
      </c>
      <c r="ADL235" s="9">
        <f t="shared" si="1080"/>
        <v>82.685914074498143</v>
      </c>
      <c r="ADM235" s="115">
        <f t="shared" si="1523"/>
        <v>86.357725142710621</v>
      </c>
      <c r="ADN235" s="15">
        <f t="shared" si="1524"/>
        <v>4.5357607917952971E-4</v>
      </c>
      <c r="ADO235" s="11"/>
      <c r="ADP235" s="11">
        <f t="shared" si="1753"/>
        <v>4.6083575213276914E-4</v>
      </c>
      <c r="ADQ235" s="10">
        <f t="shared" si="1525"/>
        <v>86.408771470701168</v>
      </c>
      <c r="ADR235" s="9">
        <f t="shared" si="1081"/>
        <v>90.02205507621494</v>
      </c>
      <c r="ADS235" s="9">
        <f t="shared" si="1082"/>
        <v>84.761891260797881</v>
      </c>
      <c r="ADT235" s="115">
        <f t="shared" si="1526"/>
        <v>87.391973168506411</v>
      </c>
      <c r="ADU235" s="15">
        <f t="shared" si="1527"/>
        <v>3.2489205393680806E-4</v>
      </c>
      <c r="ADV235" s="11"/>
      <c r="ADW235" s="11">
        <f t="shared" si="1754"/>
        <v>3.3190726146051257E-4</v>
      </c>
      <c r="ADX235" s="10">
        <f t="shared" si="1528"/>
        <v>87.444757111111215</v>
      </c>
      <c r="ADY235" s="9">
        <f t="shared" si="1083"/>
        <v>90.018216719181282</v>
      </c>
      <c r="ADZ235" s="9">
        <f t="shared" si="1084"/>
        <v>89.277104773066384</v>
      </c>
      <c r="AEA235" s="115">
        <f t="shared" si="1529"/>
        <v>89.647660746123833</v>
      </c>
      <c r="AEB235" s="15">
        <f t="shared" si="1530"/>
        <v>4.5774502623790196E-5</v>
      </c>
      <c r="AEC235" s="11"/>
      <c r="AED235" s="11">
        <f t="shared" si="1755"/>
        <v>5.2538137819796575E-5</v>
      </c>
      <c r="AEE235" s="10">
        <f t="shared" si="1531"/>
        <v>89.70231368078754</v>
      </c>
      <c r="AEF235" s="9">
        <f t="shared" si="1085"/>
        <v>90.018140526289315</v>
      </c>
      <c r="AEG235" s="9">
        <f t="shared" si="1086"/>
        <v>89.360417019825249</v>
      </c>
      <c r="AEH235" s="115">
        <f t="shared" si="1532"/>
        <v>89.689278773057282</v>
      </c>
      <c r="AEI235" s="15">
        <f t="shared" si="1533"/>
        <v>4.0624046785639371E-5</v>
      </c>
      <c r="AEJ235" s="11"/>
      <c r="AEK235" s="11">
        <f t="shared" si="1756"/>
        <v>4.7385032020460395E-5</v>
      </c>
      <c r="AEL235" s="10">
        <f t="shared" si="1534"/>
        <v>89.743928979791377</v>
      </c>
      <c r="AEM235" s="9">
        <f t="shared" si="1087"/>
        <v>90.018080514917131</v>
      </c>
      <c r="AEN235" s="9">
        <f t="shared" si="1088"/>
        <v>89.444557774036724</v>
      </c>
      <c r="AEO235" s="115">
        <f t="shared" si="1535"/>
        <v>89.731319144476927</v>
      </c>
      <c r="AEP235" s="15">
        <f t="shared" si="1536"/>
        <v>3.5423417939566462E-5</v>
      </c>
      <c r="AEQ235" s="11"/>
      <c r="AER235" s="11">
        <f t="shared" si="1757"/>
        <v>4.2182020078940582E-5</v>
      </c>
      <c r="AES235" s="10">
        <f t="shared" si="1537"/>
        <v>89.785967005581824</v>
      </c>
      <c r="AET235" s="9">
        <f t="shared" si="1089"/>
        <v>90.018034885164326</v>
      </c>
      <c r="AEU235" s="9">
        <f t="shared" si="1090"/>
        <v>89.529520725333256</v>
      </c>
      <c r="AEV235" s="115">
        <f t="shared" si="1538"/>
        <v>89.773777805248784</v>
      </c>
      <c r="AEW235" s="15">
        <f t="shared" si="1539"/>
        <v>3.0172894672891685E-5</v>
      </c>
      <c r="AEX235" s="11"/>
      <c r="AEY235" s="11">
        <f t="shared" si="1758"/>
        <v>3.6929385478717975E-5</v>
      </c>
      <c r="AEZ235" s="10">
        <f t="shared" si="1540"/>
        <v>89.82842368524561</v>
      </c>
      <c r="AFA235" s="9">
        <f t="shared" si="1091"/>
        <v>90.01800177958873</v>
      </c>
      <c r="AFB235" s="9">
        <f t="shared" si="1092"/>
        <v>89.615299468568097</v>
      </c>
      <c r="AFC235" s="115">
        <f t="shared" si="1541"/>
        <v>89.81665062407842</v>
      </c>
      <c r="AFD235" s="15">
        <f t="shared" si="1542"/>
        <v>2.4872757872886648E-5</v>
      </c>
      <c r="AFE235" s="11"/>
      <c r="AFF235" s="11">
        <f t="shared" si="1759"/>
        <v>3.16274140179461E-5</v>
      </c>
      <c r="AFG235" s="10">
        <f t="shared" si="1543"/>
        <v>89.871294869716678</v>
      </c>
      <c r="AFH235" s="9">
        <f t="shared" si="1093"/>
        <v>90.01797928308261</v>
      </c>
      <c r="AFI235" s="9">
        <f t="shared" si="1094"/>
        <v>89.701887505070431</v>
      </c>
      <c r="AFJ235" s="115">
        <f t="shared" si="1544"/>
        <v>89.859933394076521</v>
      </c>
      <c r="AFK235" s="15">
        <f t="shared" si="1545"/>
        <v>1.9523290641618953E-5</v>
      </c>
      <c r="AFL235" s="11"/>
      <c r="AFM235" s="11">
        <f t="shared" si="1760"/>
        <v>2.6276393724128923E-5</v>
      </c>
      <c r="AFN235" s="10">
        <f t="shared" si="1546"/>
        <v>89.914576334355445</v>
      </c>
      <c r="AFO235" s="9">
        <f t="shared" si="1095"/>
        <v>90.01796542276351</v>
      </c>
      <c r="AFP235" s="9">
        <f t="shared" si="1096"/>
        <v>89.789278243981428</v>
      </c>
      <c r="AFQ235" s="115">
        <f t="shared" si="1547"/>
        <v>89.903621833372469</v>
      </c>
      <c r="AFR235" s="15">
        <f t="shared" si="1548"/>
        <v>1.4124778206671423E-5</v>
      </c>
      <c r="AFS235" s="11"/>
      <c r="AFT235" s="11">
        <f t="shared" si="1761"/>
        <v>2.0876614764722532E-5</v>
      </c>
      <c r="AFU235" s="10">
        <f t="shared" si="1549"/>
        <v>89.958263779575901</v>
      </c>
      <c r="AFV235" s="9">
        <f t="shared" si="1097"/>
        <v>90.017958167879655</v>
      </c>
      <c r="AFW235" s="9">
        <f t="shared" si="1098"/>
        <v>89.877465003665819</v>
      </c>
      <c r="AFX235" s="115">
        <f t="shared" si="1550"/>
        <v>89.947711585772737</v>
      </c>
      <c r="AFY235" s="15">
        <f t="shared" si="1551"/>
        <v>8.677507828127511E-6</v>
      </c>
      <c r="AFZ235" s="11"/>
      <c r="AGA235" s="11">
        <f t="shared" si="1762"/>
        <v>1.5428369353990598E-5</v>
      </c>
      <c r="AGB235" s="10">
        <f t="shared" si="1552"/>
        <v>90.002352831517783</v>
      </c>
      <c r="AGC235" s="9">
        <f t="shared" si="1099"/>
        <v>90.017955429729767</v>
      </c>
      <c r="AGD235" s="9">
        <f t="shared" si="1100"/>
        <v>89.966441013201006</v>
      </c>
      <c r="AGE235" s="115">
        <f t="shared" si="1553"/>
        <v>89.992198221465387</v>
      </c>
      <c r="AGF235" s="15">
        <f t="shared" si="1554"/>
        <v>3.1817687016385045E-6</v>
      </c>
      <c r="AGG235" s="11"/>
      <c r="AGH235" s="11">
        <f t="shared" si="1763"/>
        <v>9.9319516559890961E-6</v>
      </c>
      <c r="AGI235" s="10">
        <f t="shared" si="1555"/>
        <v>90.046839042764702</v>
      </c>
      <c r="AGJ235" s="9">
        <f t="shared" si="1101"/>
        <v>90.017955061597064</v>
      </c>
      <c r="AGK235" s="9">
        <f t="shared" si="1102"/>
        <v>90.056199413942579</v>
      </c>
      <c r="AGL235" s="115">
        <f t="shared" si="1556"/>
        <v>90.037077237769822</v>
      </c>
      <c r="AGM235" s="15">
        <f t="shared" si="1557"/>
        <v>-2.3621481423449255E-6</v>
      </c>
      <c r="AGN235" s="11"/>
      <c r="AGO235" s="11">
        <f t="shared" si="1764"/>
        <v>4.3876576837311388E-6</v>
      </c>
      <c r="AGP235" s="10">
        <f t="shared" si="1558"/>
        <v>90.091717893107585</v>
      </c>
      <c r="AGQ235" s="9">
        <f t="shared" si="1103"/>
        <v>90.017955264496791</v>
      </c>
      <c r="AGR235" s="9">
        <f t="shared" si="1104"/>
        <v>90.146733155700019</v>
      </c>
      <c r="AGS235" s="115">
        <f t="shared" si="1559"/>
        <v>90.082344210098398</v>
      </c>
      <c r="AGT235" s="15">
        <f t="shared" si="1560"/>
        <v>-7.9539183650586924E-6</v>
      </c>
      <c r="AGU235" s="11"/>
      <c r="AGV235" s="11">
        <f t="shared" si="1765"/>
        <v>-1.2042148053592217E-6</v>
      </c>
      <c r="AGW235" s="10">
        <f t="shared" si="1561"/>
        <v>90.136984790352358</v>
      </c>
      <c r="AGX235" s="9">
        <f t="shared" si="1105"/>
        <v>90.01795756503499</v>
      </c>
      <c r="AGY235" s="9">
        <f t="shared" si="1106"/>
        <v>90.238032118796511</v>
      </c>
      <c r="AGZ235" s="115">
        <f t="shared" si="1562"/>
        <v>90.127994841915751</v>
      </c>
      <c r="AHA235" s="15">
        <f t="shared" si="1563"/>
        <v>-1.3592822638193425E-5</v>
      </c>
      <c r="AHB235" s="11"/>
      <c r="AHC235" s="11">
        <f t="shared" si="1766"/>
        <v>-6.8433598394689014E-6</v>
      </c>
      <c r="AHD235" s="10">
        <f t="shared" si="1564"/>
        <v>90.182635123383534</v>
      </c>
      <c r="AHE235" s="9">
        <f t="shared" si="1107"/>
        <v>90.017964283754182</v>
      </c>
      <c r="AHF235" s="9">
        <f t="shared" si="1108"/>
        <v>90.330085227914992</v>
      </c>
      <c r="AHG235" s="115">
        <f t="shared" si="1565"/>
        <v>90.17402475583458</v>
      </c>
      <c r="AHH235" s="15">
        <f t="shared" si="1566"/>
        <v>-1.9278033571480456E-5</v>
      </c>
      <c r="AHI235" s="11"/>
      <c r="AHJ235" s="11">
        <f t="shared" si="1767"/>
        <v>-1.2529127958552274E-5</v>
      </c>
      <c r="AHK235" s="10">
        <f t="shared" si="1567"/>
        <v>90.228664532106507</v>
      </c>
      <c r="AHL235" s="9">
        <f t="shared" si="1109"/>
        <v>90.017977798026138</v>
      </c>
      <c r="AHM235" s="9">
        <f t="shared" si="1110"/>
        <v>90.422881141084943</v>
      </c>
      <c r="AHN235" s="115">
        <f t="shared" si="1568"/>
        <v>90.22042946955554</v>
      </c>
      <c r="AHO235" s="15">
        <f t="shared" si="1569"/>
        <v>-2.50087037948694E-5</v>
      </c>
      <c r="AHP235" s="11"/>
      <c r="AHQ235" s="11">
        <f t="shared" si="1768"/>
        <v>-1.8260676669637784E-5</v>
      </c>
      <c r="AHR235" s="10">
        <f t="shared" si="1570"/>
        <v>90.275068551459171</v>
      </c>
      <c r="AHS235" s="9">
        <f t="shared" si="1111"/>
        <v>90.018000541120614</v>
      </c>
      <c r="AHT235" s="9">
        <f t="shared" si="1112"/>
        <v>90.516408137500491</v>
      </c>
      <c r="AHU235" s="115">
        <f t="shared" si="1571"/>
        <v>90.267204339310553</v>
      </c>
      <c r="AHV235" s="15">
        <f t="shared" si="1572"/>
        <v>-3.0783959087161482E-5</v>
      </c>
      <c r="AHW235" s="11"/>
      <c r="AHX235" s="11">
        <f t="shared" si="1769"/>
        <v>-2.4037136516856644E-5</v>
      </c>
      <c r="AHY235" s="10">
        <f t="shared" si="1573"/>
        <v>90.321842554826532</v>
      </c>
      <c r="AHZ235" s="9">
        <f t="shared" si="1113"/>
        <v>90.018035001189091</v>
      </c>
      <c r="AIA235" s="9">
        <f t="shared" si="1114"/>
        <v>90.610654217081915</v>
      </c>
      <c r="AIB235" s="115">
        <f t="shared" si="1574"/>
        <v>90.314344609135503</v>
      </c>
      <c r="AIC235" s="15">
        <f t="shared" si="1575"/>
        <v>-3.6602904588167257E-5</v>
      </c>
      <c r="AID235" s="11"/>
      <c r="AIE235" s="11">
        <f t="shared" si="1770"/>
        <v>-2.9857617287484568E-5</v>
      </c>
      <c r="AIF235" s="10">
        <f t="shared" si="1576"/>
        <v>90.368981803291263</v>
      </c>
      <c r="AIG235" s="9">
        <f t="shared" si="1115"/>
        <v>90.018083720180556</v>
      </c>
      <c r="AIH235" s="9">
        <f t="shared" si="1116"/>
        <v>90.705607101156659</v>
      </c>
      <c r="AII235" s="115">
        <f t="shared" si="1577"/>
        <v>90.361845410668607</v>
      </c>
      <c r="AIJ235" s="15">
        <f t="shared" si="1578"/>
        <v>-4.2464624907731015E-5</v>
      </c>
      <c r="AIK235" s="11"/>
      <c r="AIL235" s="11">
        <f t="shared" si="1771"/>
        <v>-3.5721208115053761E-5</v>
      </c>
      <c r="AIM235" s="10">
        <f t="shared" si="1579"/>
        <v>90.416481445408039</v>
      </c>
      <c r="AIN235" s="9">
        <f t="shared" si="1117"/>
        <v>90.018149292685479</v>
      </c>
      <c r="AIO235" s="9">
        <f t="shared" si="1118"/>
        <v>90.801254232462497</v>
      </c>
      <c r="AIP235" s="115">
        <f t="shared" si="1580"/>
        <v>90.409701762573988</v>
      </c>
      <c r="AIQ235" s="15">
        <f t="shared" si="1581"/>
        <v>-4.8368184197328771E-5</v>
      </c>
      <c r="AIR235" s="11"/>
      <c r="AIS235" s="11">
        <f t="shared" si="1772"/>
        <v>-4.1626977545008737E-5</v>
      </c>
      <c r="AIT235" s="10">
        <f t="shared" si="1582"/>
        <v>90.464336516602685</v>
      </c>
      <c r="AIU235" s="9">
        <f t="shared" si="1119"/>
        <v>90.018234364707865</v>
      </c>
      <c r="AIV235" s="9">
        <f t="shared" si="1120"/>
        <v>90.897582775508411</v>
      </c>
      <c r="AIW235" s="115">
        <f t="shared" si="1583"/>
        <v>90.457908570108145</v>
      </c>
      <c r="AIX235" s="15">
        <f t="shared" si="1584"/>
        <v>-5.4312626248201826E-5</v>
      </c>
      <c r="AIY235" s="11"/>
      <c r="AIZ235" s="11">
        <f t="shared" si="1773"/>
        <v>-4.757397362694501E-5</v>
      </c>
      <c r="AJA235" s="10">
        <f t="shared" si="1585"/>
        <v>90.512541938714008</v>
      </c>
      <c r="AJB235" s="9">
        <f t="shared" si="1121"/>
        <v>90.018341632365306</v>
      </c>
      <c r="AJC235" s="9">
        <f t="shared" si="1122"/>
        <v>90.994579617310748</v>
      </c>
      <c r="AJD235" s="115">
        <f t="shared" si="1586"/>
        <v>90.506460624838027</v>
      </c>
      <c r="AJE235" s="15">
        <f t="shared" si="1587"/>
        <v>-6.029697461711237E-5</v>
      </c>
      <c r="AJF235" s="11"/>
      <c r="AJG235" s="11">
        <f t="shared" si="1774"/>
        <v>-5.3561224034487458E-5</v>
      </c>
      <c r="AJH235" s="10">
        <f t="shared" si="1588"/>
        <v>90.561092519687023</v>
      </c>
      <c r="AJI235" s="9">
        <f t="shared" si="1123"/>
        <v>90.018473840517075</v>
      </c>
      <c r="AJJ235" s="9">
        <f t="shared" si="1124"/>
        <v>91.092231368494538</v>
      </c>
      <c r="AJK235" s="115">
        <f t="shared" si="1589"/>
        <v>90.555352604505799</v>
      </c>
      <c r="AJL235" s="15">
        <f t="shared" si="1590"/>
        <v>-6.6320232779108531E-5</v>
      </c>
      <c r="AJM235" s="11"/>
      <c r="AJN235" s="11">
        <f t="shared" si="1775"/>
        <v>-5.9587736212216743E-5</v>
      </c>
      <c r="AJO235" s="10">
        <f t="shared" si="1591"/>
        <v>90.609982953412654</v>
      </c>
      <c r="AJP235" s="9">
        <f t="shared" si="1125"/>
        <v>90.018633781320617</v>
      </c>
      <c r="AJQ235" s="9">
        <f t="shared" si="1126"/>
        <v>91.190524368444514</v>
      </c>
      <c r="AJR235" s="115">
        <f t="shared" si="1592"/>
        <v>90.604579074882565</v>
      </c>
      <c r="AJS235" s="15">
        <f t="shared" si="1593"/>
        <v>-7.2381384534828916E-5</v>
      </c>
      <c r="AJT235" s="11"/>
      <c r="AJU235" s="11">
        <f t="shared" si="1776"/>
        <v>-6.5652497777272053E-5</v>
      </c>
      <c r="AJV235" s="10">
        <f t="shared" si="1594"/>
        <v>90.659207821556905</v>
      </c>
      <c r="AJW235" s="9">
        <f t="shared" si="1127"/>
        <v>90.018824292717824</v>
      </c>
      <c r="AJX235" s="9">
        <f t="shared" si="1128"/>
        <v>91.289444688727983</v>
      </c>
      <c r="AJY235" s="115">
        <f t="shared" si="1595"/>
        <v>90.654134490722896</v>
      </c>
      <c r="AJZ235" s="15">
        <f t="shared" si="1596"/>
        <v>-7.84793943154042E-5</v>
      </c>
      <c r="AKA235" s="11"/>
      <c r="AKB235" s="11">
        <f t="shared" si="1777"/>
        <v>-7.1754476818607253E-5</v>
      </c>
      <c r="AKC235" s="10">
        <f t="shared" si="1597"/>
        <v>90.70876159449071</v>
      </c>
      <c r="AKD235" s="9">
        <f t="shared" si="1129"/>
        <v>90.019048256851704</v>
      </c>
      <c r="AKE235" s="9">
        <f t="shared" si="1130"/>
        <v>91.388978113075282</v>
      </c>
      <c r="AKF235" s="115">
        <f t="shared" si="1598"/>
        <v>90.704013184963486</v>
      </c>
      <c r="AKG235" s="15">
        <f t="shared" si="1599"/>
        <v>-8.4613206043762955E-5</v>
      </c>
      <c r="AKH235" s="11"/>
      <c r="AKI235" s="11">
        <f t="shared" si="1778"/>
        <v>-7.7892620752229776E-5</v>
      </c>
      <c r="AKJ235" s="10">
        <f t="shared" si="1600"/>
        <v>90.758638620459664</v>
      </c>
      <c r="AKK235" s="9">
        <f t="shared" si="1131"/>
        <v>90.019308598405104</v>
      </c>
      <c r="AKL235" s="9">
        <f t="shared" si="1132"/>
        <v>91.489110157851243</v>
      </c>
      <c r="AKM235" s="115">
        <f t="shared" si="1601"/>
        <v>90.754209378128166</v>
      </c>
      <c r="AKN235" s="15">
        <f t="shared" si="1602"/>
        <v>-9.0781744501642272E-5</v>
      </c>
      <c r="AKO235" s="11"/>
      <c r="AKP235" s="11">
        <f t="shared" si="1779"/>
        <v>-8.4065857682918545E-5</v>
      </c>
      <c r="AKQ235" s="10">
        <f t="shared" si="1603"/>
        <v>90.808833134966449</v>
      </c>
      <c r="AKR235" s="9">
        <f t="shared" si="1133"/>
        <v>90.019608282875154</v>
      </c>
      <c r="AKS235" s="9">
        <f t="shared" si="1134"/>
        <v>91.589826076675706</v>
      </c>
      <c r="AKT235" s="115">
        <f t="shared" si="1604"/>
        <v>90.804717179775423</v>
      </c>
      <c r="AKU235" s="15">
        <f t="shared" si="1605"/>
        <v>-9.698391572155478E-5</v>
      </c>
      <c r="AKV235" s="11"/>
      <c r="AKW235" s="11">
        <f t="shared" si="1780"/>
        <v>-9.0273096790791292E-5</v>
      </c>
      <c r="AKX235" s="10">
        <f t="shared" si="1606"/>
        <v>90.8593392621936</v>
      </c>
      <c r="AKY235" s="9">
        <f t="shared" si="1135"/>
        <v>90.019950314780175</v>
      </c>
      <c r="AKZ235" s="9">
        <f t="shared" si="1136"/>
        <v>91.691110863816689</v>
      </c>
      <c r="ALA235" s="115">
        <f t="shared" si="1607"/>
        <v>90.855530589298439</v>
      </c>
      <c r="ALB235" s="15">
        <f t="shared" si="1608"/>
        <v>-1.0321860730711738E-4</v>
      </c>
      <c r="ALC235" s="11"/>
      <c r="ALD235" s="11">
        <f t="shared" si="1781"/>
        <v>-9.6513228646336947E-5</v>
      </c>
      <c r="ALE235" s="10">
        <f t="shared" si="1609"/>
        <v>90.91015101577878</v>
      </c>
      <c r="ALF235" s="9">
        <f t="shared" si="1137"/>
        <v>90.020337735799785</v>
      </c>
      <c r="ALG235" s="9">
        <f t="shared" si="1138"/>
        <v>91.792949257963969</v>
      </c>
      <c r="ALH235" s="115">
        <f t="shared" si="1610"/>
        <v>90.906643496881884</v>
      </c>
      <c r="ALI235" s="15">
        <f t="shared" si="1611"/>
        <v>-1.0948468878099311E-4</v>
      </c>
      <c r="ALJ235" s="11"/>
      <c r="ALK235" s="11">
        <f t="shared" si="1782"/>
        <v>-1.0278512555319483E-4</v>
      </c>
      <c r="ALL235" s="10">
        <f t="shared" si="1612"/>
        <v>90.961262299747034</v>
      </c>
      <c r="ALM235" s="9">
        <f t="shared" si="1139"/>
        <v>90.020773622849433</v>
      </c>
      <c r="ALN235" s="9">
        <f t="shared" si="1140"/>
        <v>91.895325746379925</v>
      </c>
      <c r="ALO235" s="115">
        <f t="shared" si="1613"/>
        <v>90.958049684614679</v>
      </c>
      <c r="ALP235" s="15">
        <f t="shared" si="1614"/>
        <v>-1.1578101196020248E-4</v>
      </c>
      <c r="ALQ235" s="12"/>
      <c r="ALR235" s="11">
        <f t="shared" si="1783"/>
        <v>-1.0908764191842952E-4</v>
      </c>
      <c r="ALS235" s="10">
        <f t="shared" si="1615"/>
        <v>91.012666909599204</v>
      </c>
      <c r="ALT235" s="9">
        <f t="shared" si="1141"/>
        <v>90.021261086090831</v>
      </c>
      <c r="ALU235" s="9">
        <f t="shared" si="1142"/>
        <v>91.998224569424849</v>
      </c>
      <c r="ALV235" s="115">
        <f t="shared" si="1616"/>
        <v>91.009742827757833</v>
      </c>
      <c r="ALW235" s="15">
        <f t="shared" si="1617"/>
        <v>-1.2210641135850737E-4</v>
      </c>
      <c r="ALX235" s="12"/>
      <c r="ALY235" s="11">
        <f t="shared" si="1784"/>
        <v>-1.1541961465003287E-4</v>
      </c>
      <c r="ALZ235" s="10">
        <f t="shared" si="1618"/>
        <v>91.064358533555776</v>
      </c>
      <c r="AMA235" s="9">
        <f t="shared" si="1143"/>
        <v>90.0218032668799</v>
      </c>
      <c r="AMB235" s="9">
        <f t="shared" si="1144"/>
        <v>92.101629725455396</v>
      </c>
      <c r="AMC235" s="115">
        <f t="shared" si="1619"/>
        <v>91.061716496167648</v>
      </c>
      <c r="AMD235" s="15">
        <f t="shared" si="1620"/>
        <v>-1.2845970461570797E-4</v>
      </c>
      <c r="AME235" s="12"/>
      <c r="AMF235" s="11">
        <f t="shared" si="1785"/>
        <v>-1.2177986358152323E-4</v>
      </c>
      <c r="AMG235" s="10">
        <f t="shared" si="1621"/>
        <v>91.116330753956504</v>
      </c>
      <c r="AMH235" s="9">
        <f t="shared" si="1145"/>
        <v>90.022403335654005</v>
      </c>
      <c r="AMI235" s="9">
        <f t="shared" si="1146"/>
        <v>92.205524974493073</v>
      </c>
      <c r="AMJ235" s="115">
        <f t="shared" si="1622"/>
        <v>91.113964155073546</v>
      </c>
      <c r="AMK235" s="15">
        <f t="shared" si="1623"/>
        <v>-1.3483969285471464E-4</v>
      </c>
      <c r="AML235" s="12"/>
      <c r="AMM235" s="11">
        <f t="shared" si="1786"/>
        <v>-1.2816719182441998E-4</v>
      </c>
      <c r="AMN235" s="10">
        <f t="shared" si="1624"/>
        <v>91.168577048014583</v>
      </c>
      <c r="AMO235" s="9">
        <f t="shared" si="1147"/>
        <v>90.023064489759349</v>
      </c>
      <c r="AMP235" s="9">
        <f t="shared" si="1148"/>
        <v>92.309893826124977</v>
      </c>
      <c r="AMQ235" s="115">
        <f t="shared" si="1625"/>
        <v>91.166479157942163</v>
      </c>
      <c r="AMR235" s="15">
        <f t="shared" si="1626"/>
        <v>-1.4124516006843582E-4</v>
      </c>
      <c r="AMS235" s="12"/>
      <c r="AMT235" s="11">
        <f t="shared" si="1787"/>
        <v>-1.3458038515011582E-4</v>
      </c>
      <c r="AMU235" s="10">
        <f t="shared" si="1627"/>
        <v>91.221090780652602</v>
      </c>
      <c r="AMV235" s="9">
        <f t="shared" si="1149"/>
        <v>90.023789951210134</v>
      </c>
      <c r="AMW235" s="9">
        <f t="shared" si="1150"/>
        <v>92.414719567711998</v>
      </c>
      <c r="AMX235" s="115">
        <f t="shared" si="1628"/>
        <v>91.219254759461066</v>
      </c>
      <c r="AMY235" s="15">
        <f t="shared" si="1629"/>
        <v>-1.4767487500045594E-4</v>
      </c>
      <c r="AMZ235" s="12"/>
      <c r="ANA235" s="11">
        <f t="shared" si="1788"/>
        <v>-1.4101821386706162E-4</v>
      </c>
      <c r="ANB235" s="10">
        <f t="shared" si="1630"/>
        <v>91.273865217469989</v>
      </c>
      <c r="ANC235" s="9">
        <f t="shared" si="1151"/>
        <v>90.024582964405141</v>
      </c>
      <c r="AND235" s="9">
        <f t="shared" si="1152"/>
        <v>92.519985269188354</v>
      </c>
      <c r="ANE235" s="115">
        <f t="shared" si="1631"/>
        <v>91.272284116796754</v>
      </c>
      <c r="ANF235" s="15">
        <f t="shared" si="1632"/>
        <v>-1.5412759158250417E-4</v>
      </c>
      <c r="ANG235" s="12"/>
      <c r="ANH235" s="11">
        <f t="shared" si="1789"/>
        <v>-1.4747943325428691E-4</v>
      </c>
      <c r="ANI235" s="10">
        <f t="shared" si="1633"/>
        <v>91.326893525979159</v>
      </c>
      <c r="ANJ235" s="9">
        <f t="shared" si="1153"/>
        <v>90.025446793791374</v>
      </c>
      <c r="ANK235" s="9">
        <f t="shared" si="1154"/>
        <v>92.625673786133817</v>
      </c>
      <c r="ANL235" s="115">
        <f t="shared" si="1634"/>
        <v>91.325560289962596</v>
      </c>
      <c r="ANM235" s="15">
        <f t="shared" si="1635"/>
        <v>-1.60602049268514E-4</v>
      </c>
      <c r="ANN235" s="12"/>
      <c r="ANO235" s="11">
        <f t="shared" si="1790"/>
        <v>-1.5396278389160644E-4</v>
      </c>
      <c r="ANP235" s="10">
        <f t="shared" si="1636"/>
        <v>91.380168775951375</v>
      </c>
      <c r="ANQ235" s="9">
        <f t="shared" si="1155"/>
        <v>90.026384721475651</v>
      </c>
      <c r="ANR235" s="9">
        <f t="shared" si="1156"/>
        <v>92.731767766840093</v>
      </c>
      <c r="ANS235" s="115">
        <f t="shared" si="1637"/>
        <v>91.379076244157872</v>
      </c>
      <c r="ANT235" s="15">
        <f t="shared" si="1638"/>
        <v>-1.6709697361860226E-4</v>
      </c>
      <c r="ANU235" s="12"/>
      <c r="ANV235" s="11">
        <f t="shared" si="1791"/>
        <v>-1.604669922401021E-4</v>
      </c>
      <c r="ANW235" s="10">
        <f t="shared" si="1639"/>
        <v>91.433683941735396</v>
      </c>
      <c r="ANX235" s="9">
        <f t="shared" si="1157"/>
        <v>90.027400044788763</v>
      </c>
      <c r="ANY235" s="9">
        <f t="shared" si="1158"/>
        <v>92.838249659715871</v>
      </c>
      <c r="ANZ235" s="115">
        <f t="shared" si="1640"/>
        <v>91.43282485225231</v>
      </c>
      <c r="AOA235" s="15">
        <f t="shared" si="1641"/>
        <v>-1.736110769068783E-4</v>
      </c>
      <c r="AOB235" s="12"/>
      <c r="AOC235" s="11">
        <f t="shared" si="1792"/>
        <v>-1.6699077124669522E-4</v>
      </c>
      <c r="AOD235" s="10">
        <f t="shared" si="1642"/>
        <v>91.487431904722541</v>
      </c>
      <c r="AOE235" s="9">
        <f t="shared" si="1159"/>
        <v>90.028496073805059</v>
      </c>
      <c r="AOF235" s="9">
        <f t="shared" si="1160"/>
        <v>92.945101721013245</v>
      </c>
      <c r="AOG235" s="115">
        <f t="shared" si="1643"/>
        <v>91.486798897409159</v>
      </c>
      <c r="AOH235" s="15">
        <f t="shared" si="1644"/>
        <v>-1.8014305875187567E-4</v>
      </c>
      <c r="AOI235" s="12"/>
      <c r="AOJ235" s="11">
        <f t="shared" si="1875"/>
        <v>-1.7353282097157106E-4</v>
      </c>
      <c r="AOK235" s="10">
        <f t="shared" si="1876"/>
        <v>91.541405455950951</v>
      </c>
      <c r="AOL235" s="9">
        <f t="shared" si="1161"/>
        <v>90.029676128820341</v>
      </c>
      <c r="AOM235" s="9">
        <f t="shared" si="1162"/>
        <v>93.05230602184389</v>
      </c>
      <c r="AON235" s="115">
        <f t="shared" si="1646"/>
        <v>91.540991075332116</v>
      </c>
      <c r="AOO235" s="15">
        <f t="shared" si="1877"/>
        <v>-1.8669160670566567E-4</v>
      </c>
      <c r="AOP235" s="12"/>
      <c r="AOQ235" s="11">
        <f t="shared" si="1794"/>
        <v>-1.800918291745346E-4</v>
      </c>
      <c r="AOR235" s="10">
        <f t="shared" si="1648"/>
        <v>91.595597298334354</v>
      </c>
      <c r="AOS235" s="9">
        <f t="shared" si="1163"/>
        <v>90.030943537790321</v>
      </c>
      <c r="AOT235" s="9">
        <f t="shared" si="1164"/>
        <v>93.159844357533643</v>
      </c>
      <c r="AOU235" s="115">
        <f t="shared" si="1649"/>
        <v>91.595393947661989</v>
      </c>
      <c r="AOV235" s="15">
        <f t="shared" si="1650"/>
        <v>-1.9325539081340874E-4</v>
      </c>
      <c r="AOW235" s="12"/>
      <c r="AOX235" s="11">
        <f t="shared" si="1878"/>
        <v>-1.8666646586694327E-4</v>
      </c>
      <c r="AOY235" s="10">
        <f t="shared" si="1879"/>
        <v>91.649999999999991</v>
      </c>
      <c r="AOZ235" s="9">
        <f t="shared" si="1165"/>
        <v>90.032301633647421</v>
      </c>
      <c r="APA235" s="9"/>
      <c r="APB235" s="97">
        <f t="shared" si="1652"/>
        <v>91.649999999999991</v>
      </c>
      <c r="APC235" s="15">
        <f t="shared" si="1880"/>
        <v>-1.9983307111238113E-4</v>
      </c>
      <c r="APD235" s="11"/>
      <c r="APE235" s="11"/>
    </row>
    <row r="236" spans="1:1097" x14ac:dyDescent="0.2">
      <c r="A236" s="183"/>
      <c r="B236" s="183"/>
      <c r="C236" s="1">
        <f t="shared" si="1654"/>
        <v>180</v>
      </c>
      <c r="D236" s="1">
        <f t="shared" si="1655"/>
        <v>6024.5844021139956</v>
      </c>
      <c r="E236" s="1">
        <f t="shared" si="1656"/>
        <v>-16317921.817764627</v>
      </c>
      <c r="F236" s="2">
        <f t="shared" si="1657"/>
        <v>113.16</v>
      </c>
      <c r="G236" s="8">
        <f t="shared" si="1658"/>
        <v>1.9810000000000001E-3</v>
      </c>
      <c r="H236" s="6">
        <f t="shared" si="1659"/>
        <v>0.14400020254000001</v>
      </c>
      <c r="I236" s="2">
        <f t="shared" si="1660"/>
        <v>3500</v>
      </c>
      <c r="J236" s="3">
        <f t="shared" si="1818"/>
        <v>58.333333333333336</v>
      </c>
      <c r="K236" s="3">
        <f t="shared" si="1819"/>
        <v>366.52</v>
      </c>
      <c r="L236" s="1">
        <f t="shared" si="1661"/>
        <v>0.82</v>
      </c>
      <c r="M236" s="1">
        <f t="shared" si="1662"/>
        <v>0.66</v>
      </c>
      <c r="N236" s="1">
        <f t="shared" si="1820"/>
        <v>0.54120000000000001</v>
      </c>
      <c r="O236" s="3">
        <f t="shared" si="1167"/>
        <v>7.5227878787878781</v>
      </c>
      <c r="P236" s="40">
        <f t="shared" si="1821"/>
        <v>570.9796</v>
      </c>
      <c r="Q236" s="1">
        <f t="shared" si="1663"/>
        <v>21.51</v>
      </c>
      <c r="R236" s="1">
        <f t="shared" si="1664"/>
        <v>151</v>
      </c>
      <c r="S236" s="2">
        <f t="shared" si="1665"/>
        <v>12587.54</v>
      </c>
      <c r="T236" s="1">
        <f t="shared" si="1881"/>
        <v>83.916933333333333</v>
      </c>
      <c r="U236" s="7">
        <f t="shared" si="1666"/>
        <v>9.1849501318337995E-2</v>
      </c>
      <c r="V236" s="7">
        <f t="shared" si="1822"/>
        <v>6.6258942829124593E-3</v>
      </c>
      <c r="W236" s="159">
        <f t="shared" si="1667"/>
        <v>3.4283282369456214E-2</v>
      </c>
      <c r="X236" s="40">
        <f t="shared" si="1823"/>
        <v>8095.2484858865882</v>
      </c>
      <c r="Y236" s="1">
        <f t="shared" si="1668"/>
        <v>0</v>
      </c>
      <c r="Z236" s="1">
        <f t="shared" si="1669"/>
        <v>113.16</v>
      </c>
      <c r="AA236" s="1">
        <f t="shared" si="1670"/>
        <v>91.649999999999991</v>
      </c>
      <c r="AB236" s="6">
        <f t="shared" si="1882"/>
        <v>0.2895550479995273</v>
      </c>
      <c r="AC236" s="1">
        <f t="shared" si="1671"/>
        <v>526.19133708825245</v>
      </c>
      <c r="AD236" s="40">
        <f t="shared" si="1824"/>
        <v>36363.626619283568</v>
      </c>
      <c r="AE236" s="1">
        <f t="shared" si="1825"/>
        <v>0.15947988387208822</v>
      </c>
      <c r="AF236" s="2">
        <f t="shared" si="1801"/>
        <v>51</v>
      </c>
      <c r="AG236" s="10">
        <f t="shared" si="1826"/>
        <v>8.1334740774764995</v>
      </c>
      <c r="AH236" s="12">
        <f t="shared" si="1827"/>
        <v>0.29805473294760826</v>
      </c>
      <c r="AI236" s="43">
        <f t="shared" si="1828"/>
        <v>-1.8174272733304334E-5</v>
      </c>
      <c r="AJ236" s="93">
        <f t="shared" si="1883"/>
        <v>4.5808275303646925E-6</v>
      </c>
      <c r="AK236" s="43">
        <f t="shared" si="1829"/>
        <v>0</v>
      </c>
      <c r="AL236" s="43">
        <f t="shared" si="1884"/>
        <v>3.8605360787646848E-4</v>
      </c>
      <c r="AM236" s="43"/>
      <c r="AN236" s="43">
        <f t="shared" si="1830"/>
        <v>0</v>
      </c>
      <c r="AO236" s="10">
        <f t="shared" si="1831"/>
        <v>90.876601509698148</v>
      </c>
      <c r="AP236" s="9"/>
      <c r="AQ236" s="9">
        <f t="shared" si="1832"/>
        <v>90.740177790999482</v>
      </c>
      <c r="AR236" s="104">
        <f t="shared" si="1171"/>
        <v>90.740177790999482</v>
      </c>
      <c r="AS236" s="15">
        <f t="shared" si="1833"/>
        <v>0</v>
      </c>
      <c r="AT236" s="49"/>
      <c r="AU236" s="11">
        <f t="shared" si="1834"/>
        <v>8.4263195168141352E-6</v>
      </c>
      <c r="AV236" s="10">
        <f t="shared" si="1835"/>
        <v>90.808388359388061</v>
      </c>
      <c r="AW236" s="9">
        <f t="shared" si="1836"/>
        <v>90.740177790999482</v>
      </c>
      <c r="AX236" s="9">
        <f t="shared" si="1837"/>
        <v>90.603959809238546</v>
      </c>
      <c r="AY236" s="97">
        <f t="shared" si="1175"/>
        <v>90.672068800119007</v>
      </c>
      <c r="AZ236" s="15">
        <f t="shared" si="1176"/>
        <v>8.4134527802596277E-6</v>
      </c>
      <c r="BA236" s="49"/>
      <c r="BB236" s="11">
        <f t="shared" si="1838"/>
        <v>1.684009029030405E-5</v>
      </c>
      <c r="BC236" s="10">
        <f t="shared" si="1839"/>
        <v>90.740274212351864</v>
      </c>
      <c r="BD236" s="9">
        <f t="shared" si="1840"/>
        <v>90.740175216956985</v>
      </c>
      <c r="BE236" s="9">
        <f t="shared" si="1841"/>
        <v>90.467946296098518</v>
      </c>
      <c r="BF236" s="97">
        <f t="shared" si="1179"/>
        <v>90.604060756527758</v>
      </c>
      <c r="BG236" s="15">
        <f t="shared" si="1842"/>
        <v>1.6814117647720256E-5</v>
      </c>
      <c r="BH236" s="49"/>
      <c r="BI236" s="11">
        <f t="shared" si="1843"/>
        <v>2.5241071214196555E-5</v>
      </c>
      <c r="BJ236" s="10">
        <f t="shared" si="1844"/>
        <v>90.672255871936301</v>
      </c>
      <c r="BK236" s="9">
        <f t="shared" si="1845"/>
        <v>90.74016493643056</v>
      </c>
      <c r="BL236" s="9">
        <f t="shared" si="1846"/>
        <v>90.33213596040207</v>
      </c>
      <c r="BM236" s="97">
        <f t="shared" si="1184"/>
        <v>90.536150448416322</v>
      </c>
      <c r="BN236" s="15">
        <f t="shared" si="1847"/>
        <v>2.5201757348143249E-5</v>
      </c>
      <c r="BO236" s="49"/>
      <c r="BP236" s="11">
        <f t="shared" si="1848"/>
        <v>3.3629024010560439E-5</v>
      </c>
      <c r="BQ236" s="10">
        <f t="shared" si="1849"/>
        <v>90.604330142070751</v>
      </c>
      <c r="BR236" s="9">
        <f t="shared" si="1850"/>
        <v>90.74014184085226</v>
      </c>
      <c r="BS236" s="9">
        <f t="shared" si="1851"/>
        <v>90.196527488542856</v>
      </c>
      <c r="BT236" s="97">
        <f t="shared" si="1189"/>
        <v>90.468334664697551</v>
      </c>
      <c r="BU236" s="15">
        <f t="shared" si="1852"/>
        <v>3.3576137487142397E-5</v>
      </c>
      <c r="BV236" s="12"/>
      <c r="BW236" s="11">
        <f t="shared" si="1853"/>
        <v>4.2003713237605977E-5</v>
      </c>
      <c r="BX236" s="10">
        <f t="shared" si="1854"/>
        <v>90.536493827751087</v>
      </c>
      <c r="BY236" s="9">
        <f t="shared" si="1855"/>
        <v>90.74010084606293</v>
      </c>
      <c r="BZ236" s="9">
        <f t="shared" si="1856"/>
        <v>90.061119544923031</v>
      </c>
      <c r="CA236" s="97">
        <f t="shared" si="1194"/>
        <v>90.400610195492987</v>
      </c>
      <c r="CB236" s="15">
        <f t="shared" si="1857"/>
        <v>4.1937026536222691E-5</v>
      </c>
      <c r="CC236" s="12"/>
      <c r="CD236" s="11">
        <f t="shared" si="1858"/>
        <v>5.0364906296462751E-5</v>
      </c>
      <c r="CE236" s="10">
        <f t="shared" si="1859"/>
        <v>90.468743735521059</v>
      </c>
      <c r="CF236" s="9">
        <f t="shared" si="1860"/>
        <v>90.740036892836628</v>
      </c>
      <c r="CG236" s="9">
        <f t="shared" si="1861"/>
        <v>89.925910772391049</v>
      </c>
      <c r="CH236" s="97">
        <f t="shared" si="1199"/>
        <v>90.332973832613845</v>
      </c>
      <c r="CI236" s="15">
        <f t="shared" si="1862"/>
        <v>5.028419583814676E-5</v>
      </c>
      <c r="CJ236" s="12"/>
      <c r="CK236" s="11">
        <f t="shared" si="1863"/>
        <v>5.8712373437257018E-5</v>
      </c>
      <c r="CL236" s="10">
        <f t="shared" si="1864"/>
        <v>90.401076673948324</v>
      </c>
      <c r="CM236" s="9">
        <f t="shared" si="1865"/>
        <v>90.739944947393951</v>
      </c>
      <c r="CN236" s="9">
        <f t="shared" si="1866"/>
        <v>89.790899792683803</v>
      </c>
      <c r="CO236" s="97">
        <f t="shared" si="1204"/>
        <v>90.265422370038877</v>
      </c>
      <c r="CP236" s="15">
        <f t="shared" si="1867"/>
        <v>5.8617419611314721E-5</v>
      </c>
      <c r="CQ236" s="12"/>
      <c r="CR236" s="11">
        <f t="shared" si="1868"/>
        <v>6.7045887764239433E-5</v>
      </c>
      <c r="CS236" s="10">
        <f t="shared" si="1869"/>
        <v>90.333489454097219</v>
      </c>
      <c r="CT236" s="9">
        <f t="shared" si="1870"/>
        <v>90.739820001904448</v>
      </c>
      <c r="CU236" s="9">
        <f t="shared" si="882"/>
        <v>89.656085206871737</v>
      </c>
      <c r="CV236" s="97">
        <f t="shared" si="1208"/>
        <v>90.197952604388092</v>
      </c>
      <c r="CW236" s="15">
        <f t="shared" si="1871"/>
        <v>6.6936474953308437E-5</v>
      </c>
      <c r="CX236" s="12"/>
      <c r="CY236" s="11">
        <f t="shared" si="1210"/>
        <v>7.5365225240066555E-5</v>
      </c>
      <c r="CZ236" s="10">
        <f t="shared" si="1211"/>
        <v>90.265978889997484</v>
      </c>
      <c r="DA236" s="9">
        <f t="shared" si="883"/>
        <v>90.739657074977956</v>
      </c>
      <c r="DB236" s="9">
        <f t="shared" si="884"/>
        <v>89.521465595805083</v>
      </c>
      <c r="DC236" s="97">
        <f t="shared" si="1212"/>
        <v>90.130561335391519</v>
      </c>
      <c r="DD236" s="15">
        <f t="shared" si="1213"/>
        <v>7.5241141843680986E-5</v>
      </c>
      <c r="DE236" s="12"/>
      <c r="DF236" s="11">
        <f t="shared" si="1214"/>
        <v>8.3670164689324098E-5</v>
      </c>
      <c r="DG236" s="10">
        <f t="shared" si="1215"/>
        <v>90.198541799108099</v>
      </c>
      <c r="DH236" s="9">
        <f t="shared" si="885"/>
        <v>90.7394512121449</v>
      </c>
      <c r="DI236" s="9">
        <f t="shared" si="886"/>
        <v>89.387039520562837</v>
      </c>
      <c r="DJ236" s="97">
        <f t="shared" si="1216"/>
        <v>90.063245366353868</v>
      </c>
      <c r="DK236" s="15">
        <f t="shared" si="1217"/>
        <v>8.3531203145887573E-5</v>
      </c>
      <c r="DL236" s="12"/>
      <c r="DM236" s="11">
        <f t="shared" si="1218"/>
        <v>9.1960487801211012E-5</v>
      </c>
      <c r="DN236" s="10">
        <f t="shared" si="1219"/>
        <v>90.13117500277697</v>
      </c>
      <c r="DO236" s="9">
        <f t="shared" si="887"/>
        <v>90.739197486325651</v>
      </c>
      <c r="DP236" s="9">
        <f t="shared" si="888"/>
        <v>89.252805522904481</v>
      </c>
      <c r="DQ236" s="97">
        <f t="shared" si="1220"/>
        <v>89.996001504615066</v>
      </c>
      <c r="DR236" s="15">
        <f t="shared" si="1221"/>
        <v>9.1806444608375773E-5</v>
      </c>
      <c r="DS236" s="12"/>
      <c r="DT236" s="11">
        <f t="shared" si="1222"/>
        <v>1.0023597913137039E-4</v>
      </c>
      <c r="DU236" s="10">
        <f t="shared" si="1223"/>
        <v>90.063875326696518</v>
      </c>
      <c r="DV236" s="9">
        <f t="shared" si="889"/>
        <v>90.738890998288809</v>
      </c>
      <c r="DW236" s="9">
        <f t="shared" si="890"/>
        <v>89.118762125722014</v>
      </c>
      <c r="DX236" s="97">
        <f t="shared" si="1224"/>
        <v>89.928826562005412</v>
      </c>
      <c r="DY236" s="15">
        <f t="shared" si="1225"/>
        <v>1.0006665486497164E-4</v>
      </c>
      <c r="DZ236" s="12"/>
      <c r="EA236" s="11">
        <f t="shared" si="1226"/>
        <v>1.0849642610302178E-4</v>
      </c>
      <c r="EB236" s="10">
        <f t="shared" si="1227"/>
        <v>89.996639601353962</v>
      </c>
      <c r="EC236" s="9">
        <f t="shared" si="891"/>
        <v>90.738526877098536</v>
      </c>
      <c r="ED236" s="9">
        <f t="shared" si="892"/>
        <v>88.984907833495058</v>
      </c>
      <c r="EE236" s="97">
        <f t="shared" si="1228"/>
        <v>89.861717355296804</v>
      </c>
      <c r="EF236" s="15">
        <f t="shared" si="1229"/>
        <v>1.0831162543439881E-4</v>
      </c>
      <c r="EG236" s="12"/>
      <c r="EH236" s="11">
        <f t="shared" si="1230"/>
        <v>1.1674161900723501E-4</v>
      </c>
      <c r="EI236" s="10">
        <f t="shared" si="1231"/>
        <v>89.929464662477642</v>
      </c>
      <c r="EJ236" s="9">
        <f t="shared" si="893"/>
        <v>90.738100280550881</v>
      </c>
      <c r="EK236" s="9">
        <f t="shared" si="894"/>
        <v>88.851241132746139</v>
      </c>
      <c r="EL236" s="97">
        <f t="shared" si="1232"/>
        <v>89.794670706648503</v>
      </c>
      <c r="EM236" s="15">
        <f t="shared" si="1233"/>
        <v>1.1654115071911275E-4</v>
      </c>
      <c r="EN236" s="12"/>
      <c r="EO236" s="11">
        <f t="shared" si="1234"/>
        <v>1.2497135100250715E-4</v>
      </c>
      <c r="EP236" s="10">
        <f t="shared" si="1235"/>
        <v>89.862347351477979</v>
      </c>
      <c r="EQ236" s="9">
        <f t="shared" si="895"/>
        <v>90.737606395599187</v>
      </c>
      <c r="ER236" s="9">
        <f t="shared" si="896"/>
        <v>88.717760492497518</v>
      </c>
      <c r="ES236" s="97">
        <f t="shared" si="1236"/>
        <v>89.727683444048353</v>
      </c>
      <c r="ET236" s="15">
        <f t="shared" si="1237"/>
        <v>1.2475502800334706E-4</v>
      </c>
      <c r="EU236" s="12"/>
      <c r="EV236" s="11">
        <f t="shared" si="1238"/>
        <v>1.3318541811357051E-4</v>
      </c>
      <c r="EW236" s="10">
        <f t="shared" si="1239"/>
        <v>89.795284515883765</v>
      </c>
      <c r="EX236" s="9">
        <f t="shared" si="897"/>
        <v>90.737040438768588</v>
      </c>
      <c r="EY236" s="9">
        <f t="shared" si="898"/>
        <v>88.584464364728987</v>
      </c>
      <c r="EZ236" s="97">
        <f t="shared" si="1240"/>
        <v>89.660752401748795</v>
      </c>
      <c r="FA236" s="15">
        <f t="shared" si="1241"/>
        <v>1.3295305745045561E-4</v>
      </c>
      <c r="FB236" s="12"/>
      <c r="FC236" s="11">
        <f t="shared" si="1242"/>
        <v>1.4138361922946696E-4</v>
      </c>
      <c r="FD236" s="10">
        <f t="shared" si="1243"/>
        <v>89.728273009773503</v>
      </c>
      <c r="FE236" s="9">
        <f t="shared" si="899"/>
        <v>90.736397656559546</v>
      </c>
      <c r="FF236" s="9">
        <f t="shared" si="900"/>
        <v>88.451351184837506</v>
      </c>
      <c r="FG236" s="97">
        <f t="shared" si="1244"/>
        <v>89.593874420698526</v>
      </c>
      <c r="FH236" s="15">
        <f t="shared" si="1245"/>
        <v>1.411350420994386E-4</v>
      </c>
      <c r="FI236" s="12"/>
      <c r="FJ236" s="11">
        <f t="shared" si="1246"/>
        <v>1.4956575610083569E-4</v>
      </c>
      <c r="FK236" s="10">
        <f t="shared" si="1247"/>
        <v>89.661309694202245</v>
      </c>
      <c r="FL236" s="9">
        <f t="shared" si="901"/>
        <v>90.735673325840608</v>
      </c>
      <c r="FM236" s="9">
        <f t="shared" si="902"/>
        <v>88.318419372094752</v>
      </c>
      <c r="FN236" s="97">
        <f t="shared" si="1248"/>
        <v>89.527046348967673</v>
      </c>
      <c r="FO236" s="15">
        <f t="shared" si="1249"/>
        <v>1.4930078786093827E-4</v>
      </c>
      <c r="FP236" s="12"/>
      <c r="FQ236" s="11">
        <f t="shared" si="1250"/>
        <v>1.5773163333665695E-4</v>
      </c>
      <c r="FR236" s="10">
        <f t="shared" si="1251"/>
        <v>89.594391437621994</v>
      </c>
      <c r="FS236" s="9">
        <f t="shared" si="903"/>
        <v>90.734862754230335</v>
      </c>
      <c r="FT236" s="9">
        <f t="shared" si="904"/>
        <v>88.18566733010708</v>
      </c>
      <c r="FU236" s="97">
        <f t="shared" si="1252"/>
        <v>89.460265042168714</v>
      </c>
      <c r="FV236" s="15">
        <f t="shared" si="1253"/>
        <v>1.5745010351242195E-4</v>
      </c>
      <c r="FW236" s="12"/>
      <c r="FX236" s="11">
        <f t="shared" si="1254"/>
        <v>1.6588105840017745E-4</v>
      </c>
      <c r="FY236" s="10">
        <f t="shared" si="1255"/>
        <v>89.527515116297934</v>
      </c>
      <c r="FZ236" s="9">
        <f t="shared" si="905"/>
        <v>90.733961280468407</v>
      </c>
      <c r="GA236" s="9">
        <f t="shared" si="906"/>
        <v>88.05309344727641</v>
      </c>
      <c r="GB236" s="97">
        <f t="shared" si="1256"/>
        <v>89.393527363872408</v>
      </c>
      <c r="GC236" s="15">
        <f t="shared" si="1257"/>
        <v>1.6558280069264538E-4</v>
      </c>
      <c r="GD236" s="12"/>
      <c r="GE236" s="11">
        <f t="shared" si="1258"/>
        <v>1.7401384160411465E-4</v>
      </c>
      <c r="GF236" s="10">
        <f t="shared" si="1259"/>
        <v>89.460677614719771</v>
      </c>
      <c r="GG236" s="9">
        <f t="shared" si="907"/>
        <v>90.732964274776108</v>
      </c>
      <c r="GH236" s="9">
        <f t="shared" si="908"/>
        <v>87.9206960972584</v>
      </c>
      <c r="GI236" s="97">
        <f t="shared" si="1260"/>
        <v>89.326830186017247</v>
      </c>
      <c r="GJ236" s="15">
        <f t="shared" si="1261"/>
        <v>1.736986938956034E-4</v>
      </c>
      <c r="GK236" s="12"/>
      <c r="GL236" s="11">
        <f t="shared" si="1872"/>
        <v>1.8212979610535864E-4</v>
      </c>
      <c r="GM236" s="10">
        <f t="shared" si="1873"/>
        <v>89.393875826006393</v>
      </c>
      <c r="GN236" s="9">
        <f t="shared" si="909"/>
        <v>90.731867139206074</v>
      </c>
      <c r="GO236" s="9">
        <f t="shared" si="1885"/>
        <v>87.788473639422548</v>
      </c>
      <c r="GP236" s="115">
        <f t="shared" si="1264"/>
        <v>89.260170389314311</v>
      </c>
      <c r="GQ236" s="15">
        <f t="shared" si="1874"/>
        <v>1.8179760046372226E-4</v>
      </c>
      <c r="GR236" s="12"/>
      <c r="GS236" s="11">
        <f t="shared" si="1266"/>
        <v>1.9022873789890189E-4</v>
      </c>
      <c r="GT236" s="10">
        <f t="shared" si="1267"/>
        <v>89.327106652306185</v>
      </c>
      <c r="GU236" s="9">
        <f t="shared" si="911"/>
        <v>90.730665307981425</v>
      </c>
      <c r="GV236" s="9">
        <f t="shared" si="1886"/>
        <v>87.656424419311463</v>
      </c>
      <c r="GW236" s="115">
        <f t="shared" si="1268"/>
        <v>89.193544863646451</v>
      </c>
      <c r="GX236" s="15">
        <f t="shared" si="1269"/>
        <v>1.8987934058044287E-4</v>
      </c>
      <c r="GY236" s="12"/>
      <c r="GZ236" s="11">
        <f t="shared" si="1270"/>
        <v>1.9831048581115266E-4</v>
      </c>
      <c r="HA236" s="10">
        <f t="shared" si="1271"/>
        <v>89.260367005191654</v>
      </c>
      <c r="HB236" s="9">
        <f t="shared" si="913"/>
        <v>90.729354247824418</v>
      </c>
      <c r="HC236" s="9">
        <f t="shared" si="914"/>
        <v>87.524546769098777</v>
      </c>
      <c r="HD236" s="97">
        <f t="shared" si="1272"/>
        <v>89.12695050846159</v>
      </c>
      <c r="HE236" s="15">
        <f t="shared" si="1273"/>
        <v>1.979437372622334E-4</v>
      </c>
      <c r="HF236" s="12"/>
      <c r="HG236" s="11">
        <f t="shared" si="1274"/>
        <v>2.0637486149268139E-4</v>
      </c>
      <c r="HH236" s="10">
        <f t="shared" si="1275"/>
        <v>89.193653806048161</v>
      </c>
      <c r="HI236" s="9">
        <f t="shared" si="915"/>
        <v>90.727929458274531</v>
      </c>
      <c r="HJ236" s="9">
        <f t="shared" si="916"/>
        <v>87.392839008047403</v>
      </c>
      <c r="HK236" s="97">
        <f t="shared" si="1276"/>
        <v>89.06038423316096</v>
      </c>
      <c r="HL236" s="15">
        <f t="shared" si="1277"/>
        <v>2.0599061634992444E-4</v>
      </c>
      <c r="HM236" s="12"/>
      <c r="HN236" s="11">
        <f t="shared" si="1278"/>
        <v>2.1442168941029847E-4</v>
      </c>
      <c r="HO236" s="10">
        <f t="shared" si="1279"/>
        <v>89.126963986457582</v>
      </c>
      <c r="HP236" s="9">
        <f t="shared" si="917"/>
        <v>90.726386471996221</v>
      </c>
      <c r="HQ236" s="9">
        <f t="shared" si="1887"/>
        <v>87.261299442966319</v>
      </c>
      <c r="HR236" s="115">
        <f t="shared" si="1280"/>
        <v>88.993842957481263</v>
      </c>
      <c r="HS236" s="15">
        <f t="shared" si="1281"/>
        <v>2.1401980649951734E-4</v>
      </c>
      <c r="HT236" s="12"/>
      <c r="HU236" s="11">
        <f t="shared" si="1672"/>
        <v>2.2245079683857005E-4</v>
      </c>
      <c r="HV236" s="10">
        <f t="shared" si="1282"/>
        <v>89.060294488576062</v>
      </c>
      <c r="HW236" s="9">
        <f t="shared" si="1888"/>
        <v>90.724720855076228</v>
      </c>
      <c r="HX236" s="9">
        <f t="shared" si="920"/>
        <v>87.12992636866592</v>
      </c>
      <c r="HY236" s="115">
        <f t="shared" si="1283"/>
        <v>88.927323611871074</v>
      </c>
      <c r="HZ236" s="15">
        <f t="shared" si="1284"/>
        <v>2.220311391724134E-4</v>
      </c>
      <c r="IA236" s="12"/>
      <c r="IB236" s="11">
        <f t="shared" si="1673"/>
        <v>2.3046201385077561E-4</v>
      </c>
      <c r="IC236" s="10">
        <f t="shared" si="1285"/>
        <v>88.99364226550594</v>
      </c>
      <c r="ID236" s="9">
        <f t="shared" si="1889"/>
        <v>90.722928207310702</v>
      </c>
      <c r="IE236" s="9">
        <f t="shared" si="922"/>
        <v>86.998718068413154</v>
      </c>
      <c r="IF236" s="115">
        <f t="shared" si="1286"/>
        <v>88.860823137861928</v>
      </c>
      <c r="IG236" s="15">
        <f t="shared" si="1287"/>
        <v>2.3002444862504261E-4</v>
      </c>
      <c r="IH236" s="12"/>
      <c r="II236" s="11">
        <f t="shared" si="1674"/>
        <v>2.3845517330924778E-4</v>
      </c>
      <c r="IJ236" s="10">
        <f t="shared" si="1288"/>
        <v>88.927004281662448</v>
      </c>
      <c r="IK236" s="9">
        <f t="shared" si="1890"/>
        <v>90.721004162482103</v>
      </c>
      <c r="IL236" s="9">
        <f t="shared" si="924"/>
        <v>86.867672814383965</v>
      </c>
      <c r="IM236" s="115">
        <f t="shared" si="1289"/>
        <v>88.794338488433027</v>
      </c>
      <c r="IN236" s="15">
        <f t="shared" si="1290"/>
        <v>2.3799957189801671E-4</v>
      </c>
      <c r="IO236" s="12"/>
      <c r="IP236" s="11">
        <f t="shared" si="1675"/>
        <v>2.4643011085524161E-4</v>
      </c>
      <c r="IQ236" s="10">
        <f t="shared" si="1291"/>
        <v>88.860377513133983</v>
      </c>
      <c r="IR236" s="9">
        <f t="shared" si="1891"/>
        <v>90.718944388625928</v>
      </c>
      <c r="IS236" s="9">
        <f t="shared" si="926"/>
        <v>86.736788868115511</v>
      </c>
      <c r="IT236" s="115">
        <f t="shared" si="1292"/>
        <v>88.72786662837072</v>
      </c>
      <c r="IU236" s="15">
        <f t="shared" si="1293"/>
        <v>2.4595634880467126E-4</v>
      </c>
      <c r="IV236" s="12"/>
      <c r="IW236" s="11">
        <f t="shared" si="1676"/>
        <v>2.5438666489818062E-4</v>
      </c>
      <c r="IX236" s="10">
        <f t="shared" si="1294"/>
        <v>88.793758948037265</v>
      </c>
      <c r="IY236" s="9">
        <f t="shared" si="1892"/>
        <v>90.716744588287511</v>
      </c>
      <c r="IZ236" s="9">
        <f t="shared" si="928"/>
        <v>86.606064480954686</v>
      </c>
      <c r="JA236" s="115">
        <f t="shared" si="1295"/>
        <v>88.661404534621099</v>
      </c>
      <c r="JB236" s="15">
        <f t="shared" si="1296"/>
        <v>2.5389462191923226E-4</v>
      </c>
      <c r="JC236" s="12"/>
      <c r="JD236" s="11">
        <f t="shared" si="1677"/>
        <v>2.6232467660451133E-4</v>
      </c>
      <c r="JE236" s="10">
        <f t="shared" si="1297"/>
        <v>88.72714558686566</v>
      </c>
      <c r="JF236" s="9">
        <f t="shared" si="1893"/>
        <v>90.714400498768768</v>
      </c>
      <c r="JG236" s="9">
        <f t="shared" si="930"/>
        <v>86.475497894507711</v>
      </c>
      <c r="JH236" s="115">
        <f t="shared" si="1298"/>
        <v>88.59494919663824</v>
      </c>
      <c r="JI236" s="15">
        <f t="shared" si="1299"/>
        <v>2.618142365642785E-4</v>
      </c>
      <c r="JJ236" s="12"/>
      <c r="JK236" s="11">
        <f t="shared" si="1678"/>
        <v>2.7024398988586981E-4</v>
      </c>
      <c r="JL236" s="10">
        <f t="shared" si="1300"/>
        <v>88.660534442833097</v>
      </c>
      <c r="JM236" s="9">
        <f t="shared" si="1894"/>
        <v>90.711907892365161</v>
      </c>
      <c r="JN236" s="9">
        <f t="shared" si="932"/>
        <v>86.345087341084195</v>
      </c>
      <c r="JO236" s="115">
        <f t="shared" si="1301"/>
        <v>88.528497616724678</v>
      </c>
      <c r="JP236" s="15">
        <f t="shared" si="1302"/>
        <v>2.6971504079795482E-4</v>
      </c>
      <c r="JQ236" s="12"/>
      <c r="JR236" s="11">
        <f t="shared" si="1679"/>
        <v>2.7814445138697437E-4</v>
      </c>
      <c r="JS236" s="10">
        <f t="shared" si="1303"/>
        <v>88.593922542210322</v>
      </c>
      <c r="JT236" s="9">
        <f t="shared" si="1895"/>
        <v>90.709262576592835</v>
      </c>
      <c r="JU236" s="9">
        <f t="shared" si="934"/>
        <v>86.214831044141832</v>
      </c>
      <c r="JV236" s="115">
        <f t="shared" si="1304"/>
        <v>88.462046810367326</v>
      </c>
      <c r="JW236" s="15">
        <f t="shared" si="1305"/>
        <v>2.7759688540053437E-4</v>
      </c>
      <c r="JX236" s="12"/>
      <c r="JY236" s="11">
        <f t="shared" si="1680"/>
        <v>2.8602591047287019E-4</v>
      </c>
      <c r="JZ236" s="10">
        <f t="shared" si="1306"/>
        <v>88.527306924656614</v>
      </c>
      <c r="KA236" s="9">
        <f t="shared" si="1896"/>
        <v>90.706460394406136</v>
      </c>
      <c r="KB236" s="9">
        <f t="shared" si="936"/>
        <v>86.084727218727309</v>
      </c>
      <c r="KC236" s="115">
        <f t="shared" si="1307"/>
        <v>88.395593806566723</v>
      </c>
      <c r="KD236" s="15">
        <f t="shared" si="1308"/>
        <v>2.8545962386061682E-4</v>
      </c>
      <c r="KE236" s="12"/>
      <c r="KF236" s="11">
        <f t="shared" si="1681"/>
        <v>2.9388821921579527E-4</v>
      </c>
      <c r="KG236" s="10">
        <f t="shared" si="1309"/>
        <v>88.460684643544823</v>
      </c>
      <c r="KH236" s="9">
        <f t="shared" si="1897"/>
        <v>90.703497224405467</v>
      </c>
      <c r="KI236" s="9">
        <f t="shared" si="938"/>
        <v>85.95477407191504</v>
      </c>
      <c r="KJ236" s="115">
        <f t="shared" si="1310"/>
        <v>88.329135648160246</v>
      </c>
      <c r="KK236" s="15">
        <f t="shared" si="1311"/>
        <v>2.9330311236087789E-4</v>
      </c>
      <c r="KL236" s="12"/>
      <c r="KM236" s="11">
        <f t="shared" si="1682"/>
        <v>3.0173123238159478E-4</v>
      </c>
      <c r="KN236" s="10">
        <f t="shared" si="1312"/>
        <v>88.394052766280538</v>
      </c>
      <c r="KO236" s="9">
        <f t="shared" si="1898"/>
        <v>90.700368981035723</v>
      </c>
      <c r="KP236" s="9">
        <f t="shared" si="940"/>
        <v>85.824969803243334</v>
      </c>
      <c r="KQ236" s="115">
        <f t="shared" si="1313"/>
        <v>88.262669392139529</v>
      </c>
      <c r="KR236" s="15">
        <f t="shared" si="1314"/>
        <v>3.0112720976337252E-4</v>
      </c>
      <c r="KS236" s="12"/>
      <c r="KT236" s="11">
        <f t="shared" si="1683"/>
        <v>3.0955480741568441E-4</v>
      </c>
      <c r="KU236" s="10">
        <f t="shared" si="1315"/>
        <v>88.327408374615302</v>
      </c>
      <c r="KV236" s="9">
        <f t="shared" si="1899"/>
        <v>90.697071614775325</v>
      </c>
      <c r="KW236" s="9">
        <f t="shared" si="942"/>
        <v>85.695312605148203</v>
      </c>
      <c r="KX236" s="115">
        <f t="shared" si="1316"/>
        <v>88.196192109961771</v>
      </c>
      <c r="KY236" s="15">
        <f t="shared" si="1317"/>
        <v>3.0893177759442903E-4</v>
      </c>
      <c r="KZ236" s="12"/>
      <c r="LA236" s="11">
        <f t="shared" si="1684"/>
        <v>3.1735880442859259E-4</v>
      </c>
      <c r="LB236" s="10">
        <f t="shared" si="1318"/>
        <v>88.260748564953929</v>
      </c>
      <c r="LC236" s="9">
        <f t="shared" si="1900"/>
        <v>90.693601112315946</v>
      </c>
      <c r="LD236" s="9">
        <f t="shared" si="944"/>
        <v>85.565800663392608</v>
      </c>
      <c r="LE236" s="115">
        <f t="shared" si="1319"/>
        <v>88.129700887854284</v>
      </c>
      <c r="LF236" s="15">
        <f t="shared" si="1320"/>
        <v>3.1671668002923131E-4</v>
      </c>
      <c r="LG236" s="12"/>
      <c r="LH236" s="11">
        <f t="shared" si="1685"/>
        <v>3.2514308618117587E-4</v>
      </c>
      <c r="LI236" s="10">
        <f t="shared" si="1321"/>
        <v>88.194070448654998</v>
      </c>
      <c r="LJ236" s="9">
        <f t="shared" si="1901"/>
        <v>90.689953496733082</v>
      </c>
      <c r="LK236" s="9">
        <f t="shared" si="946"/>
        <v>85.436432157495716</v>
      </c>
      <c r="LL236" s="115">
        <f t="shared" si="1322"/>
        <v>88.063192827114392</v>
      </c>
      <c r="LM236" s="15">
        <f t="shared" si="1323"/>
        <v>3.2448178387584217E-4</v>
      </c>
      <c r="LN236" s="12"/>
      <c r="LO236" s="11">
        <f t="shared" si="1686"/>
        <v>3.3290751806928334E-4</v>
      </c>
      <c r="LP236" s="10">
        <f t="shared" si="1324"/>
        <v>88.127371152326759</v>
      </c>
      <c r="LQ236" s="9">
        <f t="shared" si="1902"/>
        <v>90.686124827647518</v>
      </c>
      <c r="LR236" s="9">
        <f t="shared" si="948"/>
        <v>85.307205261155787</v>
      </c>
      <c r="LS236" s="115">
        <f t="shared" si="1325"/>
        <v>87.996665044401652</v>
      </c>
      <c r="LT236" s="15">
        <f t="shared" si="1326"/>
        <v>3.3222695855905123E-4</v>
      </c>
      <c r="LU236" s="12"/>
      <c r="LV236" s="11">
        <f t="shared" si="1687"/>
        <v>3.4065196810823315E-4</v>
      </c>
      <c r="LW236" s="10">
        <f t="shared" si="1327"/>
        <v>88.060647818115342</v>
      </c>
      <c r="LX236" s="9">
        <f t="shared" si="1903"/>
        <v>90.682111201377836</v>
      </c>
      <c r="LY236" s="9">
        <f t="shared" si="950"/>
        <v>85.178118142671849</v>
      </c>
      <c r="LZ236" s="115">
        <f t="shared" si="1328"/>
        <v>87.930114672024843</v>
      </c>
      <c r="MA236" s="15">
        <f t="shared" si="1329"/>
        <v>3.3995207610376346E-4</v>
      </c>
      <c r="MB236" s="12"/>
      <c r="MC236" s="11">
        <f t="shared" si="1688"/>
        <v>3.4837630691679565E-4</v>
      </c>
      <c r="MD236" s="10">
        <f t="shared" si="1330"/>
        <v>87.993897603987946</v>
      </c>
      <c r="ME236" s="9">
        <f t="shared" si="1904"/>
        <v>90.677908751084061</v>
      </c>
      <c r="MF236" s="9">
        <f t="shared" si="952"/>
        <v>85.049168965361716</v>
      </c>
      <c r="MG236" s="115">
        <f t="shared" si="1331"/>
        <v>87.863538858222881</v>
      </c>
      <c r="MH236" s="15">
        <f t="shared" si="1332"/>
        <v>3.4765701111804119E-4</v>
      </c>
      <c r="MI236" s="12"/>
      <c r="MJ236" s="11">
        <f t="shared" si="1689"/>
        <v>3.5608040770086243E-4</v>
      </c>
      <c r="MK236" s="10">
        <f t="shared" si="1333"/>
        <v>87.927117684009758</v>
      </c>
      <c r="ML236" s="9">
        <f t="shared" si="1905"/>
        <v>90.673513646902563</v>
      </c>
      <c r="MM236" s="9">
        <f t="shared" si="954"/>
        <v>84.920355887975717</v>
      </c>
      <c r="MN236" s="115">
        <f t="shared" si="1334"/>
        <v>87.79693476743914</v>
      </c>
      <c r="MO236" s="15">
        <f t="shared" si="1335"/>
        <v>3.5534164077588305E-4</v>
      </c>
      <c r="MP236" s="12"/>
      <c r="MQ236" s="11">
        <f t="shared" si="1690"/>
        <v>3.6376414623681165E-4</v>
      </c>
      <c r="MR236" s="10">
        <f t="shared" si="1336"/>
        <v>87.860305248614424</v>
      </c>
      <c r="MS236" s="9">
        <f t="shared" si="1906"/>
        <v>90.668922096072265</v>
      </c>
      <c r="MT236" s="9">
        <f t="shared" si="956"/>
        <v>84.791677065107109</v>
      </c>
      <c r="MU236" s="115">
        <f t="shared" si="1337"/>
        <v>87.730299580589687</v>
      </c>
      <c r="MV236" s="15">
        <f t="shared" si="1338"/>
        <v>3.6300584479967836E-4</v>
      </c>
      <c r="MW236" s="12"/>
      <c r="MX236" s="11">
        <f t="shared" si="1691"/>
        <v>3.7142740085455026E-4</v>
      </c>
      <c r="MY236" s="10">
        <f t="shared" si="1339"/>
        <v>87.793457504868542</v>
      </c>
      <c r="MZ236" s="9">
        <f t="shared" si="1907"/>
        <v>90.664130343052364</v>
      </c>
      <c r="NA236" s="9">
        <f t="shared" si="1908"/>
        <v>84.66313064760007</v>
      </c>
      <c r="NB236" s="115">
        <f t="shared" si="1340"/>
        <v>87.663630495326217</v>
      </c>
      <c r="NC236" s="15">
        <f t="shared" si="1341"/>
        <v>3.7064950544226971E-4</v>
      </c>
      <c r="ND236" s="12"/>
      <c r="NE236" s="11">
        <f t="shared" si="1692"/>
        <v>3.7907005242015954E-4</v>
      </c>
      <c r="NF236" s="10">
        <f t="shared" si="1342"/>
        <v>87.726571676730728</v>
      </c>
      <c r="NG236" s="9">
        <f t="shared" si="959"/>
        <v>90.659134669631612</v>
      </c>
      <c r="NH236" s="9">
        <f t="shared" si="1909"/>
        <v>84.534714782951667</v>
      </c>
      <c r="NI236" s="115">
        <f t="shared" si="1343"/>
        <v>87.596924726291633</v>
      </c>
      <c r="NJ236" s="15">
        <f t="shared" si="1344"/>
        <v>3.7827250746888069E-4</v>
      </c>
      <c r="NK236" s="12"/>
      <c r="NL236" s="11">
        <f t="shared" si="1693"/>
        <v>3.866919843183846E-4</v>
      </c>
      <c r="NM236" s="10">
        <f t="shared" si="1345"/>
        <v>87.659645005303503</v>
      </c>
      <c r="NN236" s="9">
        <f t="shared" si="961"/>
        <v>90.653931395029318</v>
      </c>
      <c r="NO236" s="9">
        <f t="shared" si="1910"/>
        <v>84.406427615711777</v>
      </c>
      <c r="NP236" s="115">
        <f t="shared" si="1346"/>
        <v>87.53017950537054</v>
      </c>
      <c r="NQ236" s="15">
        <f t="shared" si="1347"/>
        <v>3.8587473813864843E-4</v>
      </c>
      <c r="NR236" s="12"/>
      <c r="NS236" s="11">
        <f t="shared" si="1694"/>
        <v>3.9429308243473378E-4</v>
      </c>
      <c r="NT236" s="10">
        <f t="shared" si="1348"/>
        <v>87.592674749080004</v>
      </c>
      <c r="NU236" s="9">
        <f t="shared" si="963"/>
        <v>90.648516875988122</v>
      </c>
      <c r="NV236" s="9">
        <f t="shared" si="1911"/>
        <v>84.278267287878023</v>
      </c>
      <c r="NW236" s="115">
        <f t="shared" si="1349"/>
        <v>87.46339208193308</v>
      </c>
      <c r="NX236" s="15">
        <f t="shared" si="1350"/>
        <v>3.934560871859647E-4</v>
      </c>
      <c r="NY236" s="12"/>
      <c r="NZ236" s="11">
        <f t="shared" si="1695"/>
        <v>4.0187323513735893E-4</v>
      </c>
      <c r="OA236" s="10">
        <f t="shared" si="1351"/>
        <v>87.525658184184181</v>
      </c>
      <c r="OB236" s="9">
        <f t="shared" si="965"/>
        <v>90.642887506858671</v>
      </c>
      <c r="OC236" s="9">
        <f t="shared" si="1912"/>
        <v>84.150231939286698</v>
      </c>
      <c r="OD236" s="115">
        <f t="shared" si="1352"/>
        <v>87.396559723072684</v>
      </c>
      <c r="OE236" s="15">
        <f t="shared" si="1353"/>
        <v>4.0101644680156474E-4</v>
      </c>
      <c r="OF236" s="12"/>
      <c r="OG236" s="11">
        <f t="shared" si="1696"/>
        <v>4.0943233325868626E-4</v>
      </c>
      <c r="OH236" s="10">
        <f t="shared" si="1354"/>
        <v>87.458592604604945</v>
      </c>
      <c r="OI236" s="9">
        <f t="shared" si="967"/>
        <v>90.637039719676409</v>
      </c>
      <c r="OJ236" s="9">
        <f t="shared" si="1913"/>
        <v>84.022319708000637</v>
      </c>
      <c r="OK236" s="115">
        <f t="shared" si="1355"/>
        <v>87.329679713838516</v>
      </c>
      <c r="OL236" s="15">
        <f t="shared" si="1356"/>
        <v>4.0855571161330106E-4</v>
      </c>
      <c r="OM236" s="12"/>
      <c r="ON236" s="11">
        <f t="shared" si="1697"/>
        <v>4.1697027007672445E-4</v>
      </c>
      <c r="OO236" s="10">
        <f t="shared" si="1357"/>
        <v>87.391475322424867</v>
      </c>
      <c r="OP236" s="9">
        <f t="shared" si="969"/>
        <v>90.630969984230489</v>
      </c>
      <c r="OQ236" s="9">
        <f t="shared" si="1914"/>
        <v>83.894528730691007</v>
      </c>
      <c r="OR236" s="115">
        <f t="shared" si="1358"/>
        <v>87.262749357460748</v>
      </c>
      <c r="OS236" s="15">
        <f t="shared" si="1359"/>
        <v>4.160737786668268E-4</v>
      </c>
      <c r="OT236" s="12"/>
      <c r="OU236" s="11">
        <f t="shared" si="1698"/>
        <v>4.2448694129625629E-4</v>
      </c>
      <c r="OV236" s="10">
        <f t="shared" si="1360"/>
        <v>87.324303668041949</v>
      </c>
      <c r="OW236" s="9">
        <f t="shared" si="971"/>
        <v>90.624674808124894</v>
      </c>
      <c r="OX236" s="9">
        <f t="shared" si="1915"/>
        <v>83.766857143015585</v>
      </c>
      <c r="OY236" s="115">
        <f t="shared" si="1361"/>
        <v>87.195765975570239</v>
      </c>
      <c r="OZ236" s="15">
        <f t="shared" si="1362"/>
        <v>4.235705474060098E-4</v>
      </c>
      <c r="PA236" s="12"/>
      <c r="PB236" s="11">
        <f t="shared" si="1699"/>
        <v>4.3198224502976777E-4</v>
      </c>
      <c r="PC236" s="10">
        <f t="shared" si="1363"/>
        <v>87.257074990385775</v>
      </c>
      <c r="PD236" s="9">
        <f t="shared" si="973"/>
        <v>90.618150736832064</v>
      </c>
      <c r="PE236" s="9">
        <f t="shared" si="1916"/>
        <v>83.639303079993894</v>
      </c>
      <c r="PF236" s="115">
        <f t="shared" si="1364"/>
        <v>87.128726908412972</v>
      </c>
      <c r="PG236" s="15">
        <f t="shared" si="1365"/>
        <v>4.3104591965306813E-4</v>
      </c>
      <c r="PH236" s="12"/>
      <c r="PI236" s="11">
        <f t="shared" si="1700"/>
        <v>4.3945608177807299E-4</v>
      </c>
      <c r="PJ236" s="10">
        <f t="shared" si="1366"/>
        <v>87.189786657128366</v>
      </c>
      <c r="PK236" s="9">
        <f t="shared" si="975"/>
        <v>90.611394353738945</v>
      </c>
      <c r="PL236" s="9">
        <f t="shared" si="1917"/>
        <v>83.511864676374969</v>
      </c>
      <c r="PM236" s="115">
        <f t="shared" si="1367"/>
        <v>87.06162951505695</v>
      </c>
      <c r="PN236" s="15">
        <f t="shared" si="1368"/>
        <v>4.3849979958869985E-4</v>
      </c>
      <c r="PO236" s="12"/>
      <c r="PP236" s="11">
        <f t="shared" si="1701"/>
        <v>4.4690835441094095E-4</v>
      </c>
      <c r="PQ236" s="10">
        <f t="shared" si="1369"/>
        <v>87.122436054887601</v>
      </c>
      <c r="PR236" s="9">
        <f t="shared" si="977"/>
        <v>90.604402280185724</v>
      </c>
      <c r="PS236" s="9">
        <f t="shared" si="1918"/>
        <v>83.384540067004053</v>
      </c>
      <c r="PT236" s="115">
        <f t="shared" si="1370"/>
        <v>86.994471173594889</v>
      </c>
      <c r="PU236" s="15">
        <f t="shared" si="1371"/>
        <v>4.4593209373183031E-4</v>
      </c>
      <c r="PV236" s="12"/>
      <c r="PW236" s="11">
        <f t="shared" si="1702"/>
        <v>4.5433896814730623E-4</v>
      </c>
      <c r="PX236" s="10">
        <f t="shared" si="1372"/>
        <v>87.055020589426476</v>
      </c>
      <c r="PY236" s="9">
        <f t="shared" si="979"/>
        <v>90.597171175497252</v>
      </c>
      <c r="PZ236" s="9">
        <f t="shared" si="1919"/>
        <v>83.257327387181093</v>
      </c>
      <c r="QA236" s="115">
        <f t="shared" si="1373"/>
        <v>86.927249281339172</v>
      </c>
      <c r="QB236" s="15">
        <f t="shared" si="1374"/>
        <v>4.5334271091941055E-4</v>
      </c>
      <c r="QC236" s="12"/>
      <c r="QD236" s="11">
        <f t="shared" si="1703"/>
        <v>4.6174783053554288E-4</v>
      </c>
      <c r="QE236" s="10">
        <f t="shared" si="1375"/>
        <v>86.987537685844629</v>
      </c>
      <c r="QF236" s="9">
        <f t="shared" si="981"/>
        <v>90.589697737007413</v>
      </c>
      <c r="QG236" s="9">
        <f t="shared" si="1920"/>
        <v>83.130224773017943</v>
      </c>
      <c r="QH236" s="115">
        <f t="shared" si="1376"/>
        <v>86.859961255012678</v>
      </c>
      <c r="QI236" s="15">
        <f t="shared" si="1377"/>
        <v>4.607315622858556E-4</v>
      </c>
      <c r="QJ236" s="12"/>
      <c r="QK236" s="11">
        <f t="shared" si="1704"/>
        <v>4.6913485143334723E-4</v>
      </c>
      <c r="QL236" s="10">
        <f t="shared" si="1378"/>
        <v>86.919984788765731</v>
      </c>
      <c r="QM236" s="9">
        <f t="shared" si="983"/>
        <v>90.581978700076377</v>
      </c>
      <c r="QN236" s="9">
        <f t="shared" si="1921"/>
        <v>83.003230361787899</v>
      </c>
      <c r="QO236" s="115">
        <f t="shared" si="1379"/>
        <v>86.792604530932138</v>
      </c>
      <c r="QP236" s="15">
        <f t="shared" si="1380"/>
        <v>4.6809856124252469E-4</v>
      </c>
      <c r="QQ236" s="12"/>
      <c r="QR236" s="11">
        <f t="shared" si="1705"/>
        <v>4.7649994298766898E-4</v>
      </c>
      <c r="QS236" s="10">
        <f t="shared" si="1381"/>
        <v>86.852359362517547</v>
      </c>
      <c r="QT236" s="9">
        <f t="shared" si="985"/>
        <v>90.574010838101074</v>
      </c>
      <c r="QU236" s="9">
        <f t="shared" si="1922"/>
        <v>82.876342292272781</v>
      </c>
      <c r="QV236" s="115">
        <f t="shared" si="1382"/>
        <v>86.725176565186928</v>
      </c>
      <c r="QW236" s="15">
        <f t="shared" si="1383"/>
        <v>4.7544362345693011E-4</v>
      </c>
      <c r="QX236" s="12"/>
      <c r="QY236" s="11">
        <f t="shared" si="1706"/>
        <v>4.8384301961435194E-4</v>
      </c>
      <c r="QZ236" s="10">
        <f t="shared" si="1384"/>
        <v>86.784658891307316</v>
      </c>
      <c r="RA236" s="9">
        <f t="shared" si="987"/>
        <v>90.565790962518818</v>
      </c>
      <c r="RB236" s="9">
        <f t="shared" si="1923"/>
        <v>82.749558705103041</v>
      </c>
      <c r="RC236" s="115">
        <f t="shared" si="1385"/>
        <v>86.65767483381093</v>
      </c>
      <c r="RD236" s="15">
        <f t="shared" si="1386"/>
        <v>4.8276666683195373E-4</v>
      </c>
      <c r="RE236" s="12"/>
      <c r="RF236" s="11">
        <f t="shared" si="1707"/>
        <v>4.911639979777616E-4</v>
      </c>
      <c r="RG236" s="10">
        <f t="shared" si="1387"/>
        <v>86.716880879390374</v>
      </c>
      <c r="RH236" s="9">
        <f t="shared" si="989"/>
        <v>90.557315922804264</v>
      </c>
      <c r="RI236" s="9">
        <f t="shared" si="1924"/>
        <v>82.622877743095117</v>
      </c>
      <c r="RJ236" s="115">
        <f t="shared" si="1388"/>
        <v>86.590096832949683</v>
      </c>
      <c r="RK236" s="15">
        <f t="shared" si="1389"/>
        <v>4.9006761148482432E-4</v>
      </c>
      <c r="RL236" s="12"/>
      <c r="RM236" s="11">
        <f t="shared" si="1708"/>
        <v>4.9846279697018676E-4</v>
      </c>
      <c r="RN236" s="10">
        <f t="shared" si="1390"/>
        <v>86.649022851234008</v>
      </c>
      <c r="RO236" s="9">
        <f t="shared" si="991"/>
        <v>90.548582606459931</v>
      </c>
      <c r="RP236" s="9">
        <f t="shared" si="1925"/>
        <v>82.496297551582146</v>
      </c>
      <c r="RQ236" s="115">
        <f t="shared" si="1391"/>
        <v>86.522440079021038</v>
      </c>
      <c r="RR236" s="15">
        <f t="shared" si="1392"/>
        <v>4.9734637972610068E-4</v>
      </c>
      <c r="RS236" s="12"/>
      <c r="RT236" s="11">
        <f t="shared" si="1709"/>
        <v>5.0573933769121457E-4</v>
      </c>
      <c r="RU236" s="10">
        <f t="shared" si="1393"/>
        <v>86.581082351674809</v>
      </c>
      <c r="RV236" s="9">
        <f t="shared" si="993"/>
        <v>90.539587939000171</v>
      </c>
      <c r="RW236" s="9">
        <f t="shared" si="1926"/>
        <v>82.369816278740132</v>
      </c>
      <c r="RX236" s="115">
        <f t="shared" si="1394"/>
        <v>86.454702108870151</v>
      </c>
      <c r="RY236" s="15">
        <f t="shared" si="1395"/>
        <v>5.0460289603854506E-4</v>
      </c>
      <c r="RZ236" s="12"/>
      <c r="SA236" s="11">
        <f t="shared" si="1710"/>
        <v>5.1299354342698657E-4</v>
      </c>
      <c r="SB236" s="10">
        <f t="shared" si="1396"/>
        <v>86.513056946070563</v>
      </c>
      <c r="SC236" s="9">
        <f t="shared" si="995"/>
        <v>90.530328883928931</v>
      </c>
      <c r="SD236" s="9">
        <f t="shared" si="1927"/>
        <v>82.243432075909297</v>
      </c>
      <c r="SE236" s="115">
        <f t="shared" si="1397"/>
        <v>86.386880479919114</v>
      </c>
      <c r="SF236" s="15">
        <f t="shared" si="1398"/>
        <v>5.1183708705589267E-4</v>
      </c>
      <c r="SG236" s="12"/>
      <c r="SH236" s="11">
        <f t="shared" si="1711"/>
        <v>5.2022533962935939E-4</v>
      </c>
      <c r="SI236" s="10">
        <f t="shared" si="1399"/>
        <v>86.444944220446587</v>
      </c>
      <c r="SJ236" s="9">
        <f t="shared" si="997"/>
        <v>90.520802442711329</v>
      </c>
      <c r="SK236" s="9">
        <f t="shared" si="1928"/>
        <v>82.117143097911239</v>
      </c>
      <c r="SL236" s="115">
        <f t="shared" si="1400"/>
        <v>86.318972770311291</v>
      </c>
      <c r="SM236" s="15">
        <f t="shared" si="1401"/>
        <v>5.1904888154151029E-4</v>
      </c>
      <c r="SN236" s="12"/>
      <c r="SO236" s="11">
        <f t="shared" si="1712"/>
        <v>5.2743465389491469E-4</v>
      </c>
      <c r="SP236" s="10">
        <f t="shared" si="1402"/>
        <v>86.376741781636952</v>
      </c>
      <c r="SQ236" s="9">
        <f t="shared" si="999"/>
        <v>90.511005654739137</v>
      </c>
      <c r="SR236" s="9">
        <f t="shared" si="1929"/>
        <v>81.990947503358228</v>
      </c>
      <c r="SS236" s="115">
        <f t="shared" si="1403"/>
        <v>86.250976579048682</v>
      </c>
      <c r="ST236" s="15">
        <f t="shared" si="1404"/>
        <v>5.2623821036716428E-4</v>
      </c>
      <c r="SU236" s="12"/>
      <c r="SV236" s="11">
        <f t="shared" si="1713"/>
        <v>5.3462141594409068E-4</v>
      </c>
      <c r="SW236" s="10">
        <f t="shared" si="1405"/>
        <v>86.30844725741872</v>
      </c>
      <c r="SX236" s="9">
        <f t="shared" si="1001"/>
        <v>90.500935597290322</v>
      </c>
      <c r="SY236" s="9">
        <f t="shared" si="1930"/>
        <v>81.864843454960763</v>
      </c>
      <c r="SZ236" s="115">
        <f t="shared" si="1406"/>
        <v>86.182889526125535</v>
      </c>
      <c r="TA236" s="15">
        <f t="shared" si="1407"/>
        <v>5.3340500649151797E-4</v>
      </c>
      <c r="TB236" s="12"/>
      <c r="TC236" s="11">
        <f t="shared" si="1714"/>
        <v>5.4178555760002153E-4</v>
      </c>
      <c r="TD236" s="10">
        <f t="shared" si="1408"/>
        <v>86.240058296642417</v>
      </c>
      <c r="TE236" s="9">
        <f t="shared" si="1003"/>
        <v>90.490589385482792</v>
      </c>
      <c r="TF236" s="9">
        <f t="shared" si="1931"/>
        <v>81.738829119827543</v>
      </c>
      <c r="TG236" s="115">
        <f t="shared" si="1409"/>
        <v>86.11470925265516</v>
      </c>
      <c r="TH236" s="15">
        <f t="shared" si="1410"/>
        <v>5.4054920493875214E-4</v>
      </c>
      <c r="TI236" s="12"/>
      <c r="TJ236" s="11">
        <f t="shared" si="1715"/>
        <v>5.4892701276749133E-4</v>
      </c>
      <c r="TK236" s="10">
        <f t="shared" si="1411"/>
        <v>86.171572569355789</v>
      </c>
      <c r="TL236" s="9">
        <f t="shared" si="1005"/>
        <v>90.479964172222395</v>
      </c>
      <c r="TM236" s="9">
        <f t="shared" si="1932"/>
        <v>81.612902669761468</v>
      </c>
      <c r="TN236" s="115">
        <f t="shared" si="1412"/>
        <v>86.046433420991931</v>
      </c>
      <c r="TO236" s="15">
        <f t="shared" si="1413"/>
        <v>5.4767074277707064E-4</v>
      </c>
      <c r="TP236" s="12"/>
      <c r="TQ236" s="11">
        <f t="shared" si="1716"/>
        <v>5.5604571741175958E-4</v>
      </c>
      <c r="TR236" s="10">
        <f t="shared" si="1414"/>
        <v>86.102987766922766</v>
      </c>
      <c r="TS236" s="9">
        <f t="shared" si="1007"/>
        <v>90.469057148145367</v>
      </c>
      <c r="TT236" s="9">
        <f t="shared" si="1933"/>
        <v>81.487062281549314</v>
      </c>
      <c r="TU236" s="115">
        <f t="shared" si="1415"/>
        <v>85.978059714847348</v>
      </c>
      <c r="TV236" s="15">
        <f t="shared" si="1416"/>
        <v>5.5476955909725448E-4</v>
      </c>
      <c r="TW236" s="12"/>
      <c r="TX236" s="11">
        <f t="shared" si="1717"/>
        <v>5.6314160953742593E-4</v>
      </c>
      <c r="TY236" s="10">
        <f t="shared" si="1417"/>
        <v>86.03430160213648</v>
      </c>
      <c r="TZ236" s="9">
        <f t="shared" si="1009"/>
        <v>90.45786554155525</v>
      </c>
      <c r="UA236" s="9">
        <f t="shared" si="1934"/>
        <v>81.361306137247922</v>
      </c>
      <c r="UB236" s="115">
        <f t="shared" si="1418"/>
        <v>85.909585839401586</v>
      </c>
      <c r="UC236" s="15">
        <f t="shared" si="1419"/>
        <v>5.6184559499108922E-4</v>
      </c>
      <c r="UD236" s="12"/>
      <c r="UE236" s="11">
        <f t="shared" si="1718"/>
        <v>5.7021462916715716E-4</v>
      </c>
      <c r="UF236" s="10">
        <f t="shared" si="1420"/>
        <v>85.965511809327836</v>
      </c>
      <c r="UG236" s="9">
        <f t="shared" si="1011"/>
        <v>90.446386618354495</v>
      </c>
      <c r="UH236" s="9">
        <f t="shared" si="1935"/>
        <v>81.235632424463091</v>
      </c>
      <c r="UI236" s="115">
        <f t="shared" si="1421"/>
        <v>85.841009521408793</v>
      </c>
      <c r="UJ236" s="15">
        <f t="shared" si="1422"/>
        <v>5.6889879352990896E-4</v>
      </c>
      <c r="UK236" s="12"/>
      <c r="UL236" s="11">
        <f t="shared" si="1719"/>
        <v>5.772647183205251E-4</v>
      </c>
      <c r="UM236" s="10">
        <f t="shared" si="1423"/>
        <v>85.896616144467771</v>
      </c>
      <c r="UN236" s="9">
        <f t="shared" si="1013"/>
        <v>90.434617681970764</v>
      </c>
      <c r="UO236" s="9">
        <f t="shared" si="1936"/>
        <v>81.110039336625093</v>
      </c>
      <c r="UP236" s="115">
        <f t="shared" si="1424"/>
        <v>85.772328509297921</v>
      </c>
      <c r="UQ236" s="15">
        <f t="shared" si="1425"/>
        <v>5.7592909974303651E-4</v>
      </c>
      <c r="UR236" s="12"/>
      <c r="US236" s="11">
        <f t="shared" si="1720"/>
        <v>5.8429182099271882E-4</v>
      </c>
      <c r="UT236" s="10">
        <f t="shared" si="1426"/>
        <v>85.827612385265226</v>
      </c>
      <c r="UU236" s="9">
        <f t="shared" si="1015"/>
        <v>90.422556073278159</v>
      </c>
      <c r="UV236" s="9">
        <f t="shared" si="1937"/>
        <v>80.984525073257103</v>
      </c>
      <c r="UW236" s="115">
        <f t="shared" si="1427"/>
        <v>85.703540573267631</v>
      </c>
      <c r="UX236" s="15">
        <f t="shared" si="1428"/>
        <v>5.8293646059633011E-4</v>
      </c>
      <c r="UY236" s="12"/>
      <c r="UZ236" s="11">
        <f t="shared" si="1721"/>
        <v>5.9129588313336075E-4</v>
      </c>
      <c r="VA236" s="10">
        <f t="shared" si="1429"/>
        <v>85.758498331259048</v>
      </c>
      <c r="VB236" s="9">
        <f t="shared" si="1017"/>
        <v>90.410199170513337</v>
      </c>
      <c r="VC236" s="9">
        <f t="shared" si="1938"/>
        <v>80.859087840239894</v>
      </c>
      <c r="VD236" s="115">
        <f t="shared" si="1430"/>
        <v>85.634643505376616</v>
      </c>
      <c r="VE236" s="15">
        <f t="shared" si="1431"/>
        <v>5.8992082497066238E-4</v>
      </c>
      <c r="VF236" s="12"/>
      <c r="VG236" s="11">
        <f t="shared" si="1722"/>
        <v>5.9827685262524158E-4</v>
      </c>
      <c r="VH236" s="10">
        <f t="shared" si="1432"/>
        <v>85.689271803905513</v>
      </c>
      <c r="VI236" s="9">
        <f t="shared" si="1019"/>
        <v>90.397544389186834</v>
      </c>
      <c r="VJ236" s="9">
        <f t="shared" si="1939"/>
        <v>80.733725850070968</v>
      </c>
      <c r="VK236" s="115">
        <f t="shared" si="1433"/>
        <v>85.565635119628894</v>
      </c>
      <c r="VL236" s="15">
        <f t="shared" si="1434"/>
        <v>5.9688214364043101E-4</v>
      </c>
      <c r="VM236" s="12"/>
      <c r="VN236" s="11">
        <f t="shared" si="1723"/>
        <v>6.0523467926307912E-4</v>
      </c>
      <c r="VO236" s="10">
        <f t="shared" si="1435"/>
        <v>85.619930646660634</v>
      </c>
      <c r="VP236" s="9">
        <f t="shared" si="1021"/>
        <v>90.384589181989469</v>
      </c>
      <c r="VQ236" s="9">
        <f t="shared" si="1940"/>
        <v>80.608437322116714</v>
      </c>
      <c r="VR236" s="115">
        <f t="shared" si="1436"/>
        <v>85.496513252053091</v>
      </c>
      <c r="VS236" s="15">
        <f t="shared" si="1437"/>
        <v>6.0382036925220306E-4</v>
      </c>
      <c r="VT236" s="12"/>
      <c r="VU236" s="11">
        <f t="shared" si="1724"/>
        <v>6.1216931473239669E-4</v>
      </c>
      <c r="VV236" s="10">
        <f t="shared" si="1438"/>
        <v>85.550472725056636</v>
      </c>
      <c r="VW236" s="9">
        <f t="shared" si="1023"/>
        <v>90.371331038694109</v>
      </c>
      <c r="VX236" s="9">
        <f t="shared" si="1941"/>
        <v>80.483220482861938</v>
      </c>
      <c r="VY236" s="115">
        <f t="shared" si="1439"/>
        <v>85.427275760778031</v>
      </c>
      <c r="VZ236" s="15">
        <f t="shared" si="1440"/>
        <v>6.1073545630324242E-4</v>
      </c>
      <c r="WA236" s="12"/>
      <c r="WB236" s="11">
        <f t="shared" si="1725"/>
        <v>6.1908071258827142E-4</v>
      </c>
      <c r="WC236" s="10">
        <f t="shared" si="1441"/>
        <v>85.480895926774764</v>
      </c>
      <c r="WD236" s="9">
        <f t="shared" si="1025"/>
        <v>90.357767486052879</v>
      </c>
      <c r="WE236" s="9">
        <f t="shared" si="1942"/>
        <v>80.358073566152171</v>
      </c>
      <c r="WF236" s="115">
        <f t="shared" si="1442"/>
        <v>85.357920526102532</v>
      </c>
      <c r="WG236" s="15">
        <f t="shared" si="1443"/>
        <v>6.1762736112018989E-4</v>
      </c>
      <c r="WH236" s="12"/>
      <c r="WI236" s="11">
        <f t="shared" si="1726"/>
        <v>6.259688282342303E-4</v>
      </c>
      <c r="WJ236" s="10">
        <f t="shared" si="1444"/>
        <v>85.411198161712235</v>
      </c>
      <c r="WK236" s="9">
        <f t="shared" si="1027"/>
        <v>90.343896087689842</v>
      </c>
      <c r="WL236" s="9">
        <f t="shared" si="1943"/>
        <v>80.23299481343156</v>
      </c>
      <c r="WM236" s="115">
        <f t="shared" si="1445"/>
        <v>85.288445450560701</v>
      </c>
      <c r="WN236" s="15">
        <f t="shared" si="1446"/>
        <v>6.2449604183774105E-4</v>
      </c>
      <c r="WO236" s="12"/>
      <c r="WP236" s="11">
        <f t="shared" si="1727"/>
        <v>6.3283361890113712E-4</v>
      </c>
      <c r="WQ236" s="10">
        <f t="shared" si="1447"/>
        <v>85.341377362044739</v>
      </c>
      <c r="WR236" s="9">
        <f t="shared" si="1029"/>
        <v>90.329714443989332</v>
      </c>
      <c r="WS236" s="9">
        <f t="shared" si="1944"/>
        <v>80.107982473974232</v>
      </c>
      <c r="WT236" s="115">
        <f t="shared" si="1448"/>
        <v>85.218848458981782</v>
      </c>
      <c r="WU236" s="15">
        <f t="shared" si="1449"/>
        <v>6.3134145837745828E-4</v>
      </c>
      <c r="WV236" s="12"/>
      <c r="WW236" s="11">
        <f t="shared" si="1728"/>
        <v>6.3967504362619242E-4</v>
      </c>
      <c r="WX236" s="10">
        <f t="shared" si="1450"/>
        <v>85.271431482283546</v>
      </c>
      <c r="WY236" s="9">
        <f t="shared" si="1031"/>
        <v>90.315220191980032</v>
      </c>
      <c r="WZ236" s="9">
        <f t="shared" si="1945"/>
        <v>79.983034805113221</v>
      </c>
      <c r="XA236" s="115">
        <f t="shared" si="1451"/>
        <v>85.149127498546619</v>
      </c>
      <c r="XB236" s="15">
        <f t="shared" si="1452"/>
        <v>6.3816357242647685E-4</v>
      </c>
      <c r="XC236" s="12"/>
      <c r="XD236" s="11">
        <f t="shared" si="1729"/>
        <v>6.4649306323182336E-4</v>
      </c>
      <c r="XE236" s="10">
        <f t="shared" si="1453"/>
        <v>85.20135849932926</v>
      </c>
      <c r="XF236" s="9">
        <f t="shared" si="1033"/>
        <v>90.300411005214912</v>
      </c>
      <c r="XG236" s="9">
        <f t="shared" si="1946"/>
        <v>79.858150072460219</v>
      </c>
      <c r="XH236" s="115">
        <f t="shared" si="1454"/>
        <v>85.079280538837565</v>
      </c>
      <c r="XI236" s="15">
        <f t="shared" si="1455"/>
        <v>6.4496234741650801E-4</v>
      </c>
      <c r="XJ236" s="12"/>
      <c r="XK236" s="11">
        <f t="shared" si="1730"/>
        <v>6.5328764030486133E-4</v>
      </c>
      <c r="XL236" s="10">
        <f t="shared" si="1456"/>
        <v>85.131156412518948</v>
      </c>
      <c r="XM236" s="9">
        <f t="shared" si="1035"/>
        <v>90.285284593647063</v>
      </c>
      <c r="XN236" s="9">
        <f t="shared" si="1947"/>
        <v>79.733326550123905</v>
      </c>
      <c r="XO236" s="115">
        <f t="shared" si="1457"/>
        <v>85.009305571885477</v>
      </c>
      <c r="XP236" s="15">
        <f t="shared" si="1458"/>
        <v>6.5173774850269624E-4</v>
      </c>
      <c r="XQ236" s="12"/>
      <c r="XR236" s="11">
        <f t="shared" si="1731"/>
        <v>6.6005873917555663E-4</v>
      </c>
      <c r="XS236" s="10">
        <f t="shared" si="1459"/>
        <v>85.060823243670541</v>
      </c>
      <c r="XT236" s="9">
        <f t="shared" si="1037"/>
        <v>90.269838703501605</v>
      </c>
      <c r="XU236" s="9">
        <f t="shared" si="1948"/>
        <v>79.608562520919222</v>
      </c>
      <c r="XV236" s="115">
        <f t="shared" si="1460"/>
        <v>84.939200612210414</v>
      </c>
      <c r="XW236" s="15">
        <f t="shared" si="1461"/>
        <v>6.58489742542768E-4</v>
      </c>
      <c r="XX236" s="12"/>
      <c r="XY236" s="11">
        <f t="shared" si="1732"/>
        <v>6.6680632589689057E-4</v>
      </c>
      <c r="XZ236" s="10">
        <f t="shared" si="1462"/>
        <v>84.990357037120773</v>
      </c>
      <c r="YA236" s="9">
        <f t="shared" si="1039"/>
        <v>90.254071117143781</v>
      </c>
      <c r="YB236" s="9">
        <f t="shared" si="1949"/>
        <v>79.483856276575892</v>
      </c>
      <c r="YC236" s="115">
        <f t="shared" si="1463"/>
        <v>84.868963696859836</v>
      </c>
      <c r="YD236" s="15">
        <f t="shared" si="1464"/>
        <v>6.6521829807601881E-4</v>
      </c>
      <c r="YE236" s="12"/>
      <c r="YF236" s="11">
        <f t="shared" si="1733"/>
        <v>6.7353036822369804E-4</v>
      </c>
      <c r="YG236" s="10">
        <f t="shared" si="1465"/>
        <v>84.919755859760798</v>
      </c>
      <c r="YH236" s="9">
        <f t="shared" si="1041"/>
        <v>90.237979652943253</v>
      </c>
      <c r="YI236" s="9">
        <f t="shared" si="1950"/>
        <v>79.359206117937546</v>
      </c>
      <c r="YJ236" s="115">
        <f t="shared" si="1466"/>
        <v>84.798592885440399</v>
      </c>
      <c r="YK236" s="15">
        <f t="shared" si="1467"/>
        <v>6.7192338530262341E-4</v>
      </c>
      <c r="YL236" s="12"/>
      <c r="YM236" s="11">
        <f t="shared" si="1734"/>
        <v>6.8023083559210894E-4</v>
      </c>
      <c r="YN236" s="10">
        <f t="shared" si="1468"/>
        <v>84.849017801065315</v>
      </c>
      <c r="YO236" s="9">
        <f t="shared" si="1043"/>
        <v>90.22156216513477</v>
      </c>
      <c r="YP236" s="9">
        <f t="shared" si="1951"/>
        <v>79.234610355157542</v>
      </c>
      <c r="YQ236" s="115">
        <f t="shared" si="1469"/>
        <v>84.728086260146156</v>
      </c>
      <c r="YR236" s="15">
        <f t="shared" si="1470"/>
        <v>6.7860497606293932E-4</v>
      </c>
      <c r="YS236" s="12"/>
      <c r="YT236" s="11">
        <f t="shared" si="1735"/>
        <v>6.8690769909898525E-4</v>
      </c>
      <c r="YU236" s="10">
        <f t="shared" si="1471"/>
        <v>84.778140973118184</v>
      </c>
      <c r="YV236" s="9">
        <f t="shared" si="1045"/>
        <v>90.204816543675278</v>
      </c>
      <c r="YW236" s="9">
        <f t="shared" si="1952"/>
        <v>79.110067307890588</v>
      </c>
      <c r="YX236" s="115">
        <f t="shared" si="1472"/>
        <v>84.657441925782933</v>
      </c>
      <c r="YY236" s="15">
        <f t="shared" si="1473"/>
        <v>6.8526304381684444E-4</v>
      </c>
      <c r="YZ236" s="12"/>
      <c r="ZA236" s="11">
        <f t="shared" si="1736"/>
        <v>6.9356093148136434E-4</v>
      </c>
      <c r="ZB236" s="10">
        <f t="shared" si="1474"/>
        <v>84.707123510634219</v>
      </c>
      <c r="ZC236" s="9">
        <f t="shared" si="1047"/>
        <v>90.187740714097586</v>
      </c>
      <c r="ZD236" s="9">
        <f t="shared" si="1953"/>
        <v>78.985575305476942</v>
      </c>
      <c r="ZE236" s="115">
        <f t="shared" si="1475"/>
        <v>84.586658009787271</v>
      </c>
      <c r="ZF236" s="15">
        <f t="shared" si="1476"/>
        <v>6.9189756362332175E-4</v>
      </c>
      <c r="ZG236" s="12"/>
      <c r="ZH236" s="11">
        <f t="shared" si="1737"/>
        <v>7.0019050709615191E-4</v>
      </c>
      <c r="ZI236" s="10">
        <f t="shared" si="1477"/>
        <v>84.635963570975562</v>
      </c>
      <c r="ZJ236" s="9">
        <f t="shared" si="1049"/>
        <v>90.170332637360687</v>
      </c>
      <c r="ZK236" s="9">
        <f t="shared" si="1954"/>
        <v>78.861132687123742</v>
      </c>
      <c r="ZL236" s="115">
        <f t="shared" si="1478"/>
        <v>84.515732662242215</v>
      </c>
      <c r="ZM236" s="15">
        <f t="shared" si="1479"/>
        <v>6.985085121200184E-4</v>
      </c>
      <c r="ZN236" s="12"/>
      <c r="ZO236" s="11">
        <f t="shared" si="1738"/>
        <v>7.0679640189977462E-4</v>
      </c>
      <c r="ZP236" s="10">
        <f t="shared" si="1480"/>
        <v>84.564659334164944</v>
      </c>
      <c r="ZQ236" s="9">
        <f t="shared" si="1051"/>
        <v>90.152590309696762</v>
      </c>
      <c r="ZR236" s="9">
        <f t="shared" si="1955"/>
        <v>78.736737802079574</v>
      </c>
      <c r="ZS236" s="115">
        <f t="shared" si="1481"/>
        <v>84.444664055888168</v>
      </c>
      <c r="ZT236" s="15">
        <f t="shared" si="1482"/>
        <v>7.0509586750300529E-4</v>
      </c>
      <c r="ZU236" s="12"/>
      <c r="ZV236" s="11">
        <f t="shared" si="1739"/>
        <v>7.1337859342803227E-4</v>
      </c>
      <c r="ZW236" s="10">
        <f t="shared" si="1483"/>
        <v>84.493209002893963</v>
      </c>
      <c r="ZX236" s="9">
        <f t="shared" si="1053"/>
        <v>90.134511762455091</v>
      </c>
      <c r="ZY236" s="9">
        <f t="shared" si="1956"/>
        <v>78.612389009804971</v>
      </c>
      <c r="ZZ236" s="115">
        <f t="shared" si="1484"/>
        <v>84.373450386130031</v>
      </c>
      <c r="AAA236" s="15">
        <f t="shared" si="1485"/>
        <v>7.1165960950661424E-4</v>
      </c>
      <c r="AAB236" s="12"/>
      <c r="AAC236" s="11">
        <f t="shared" si="1740"/>
        <v>7.1993706077600026E-4</v>
      </c>
      <c r="AAD236" s="10">
        <f t="shared" si="1486"/>
        <v>84.421610802527795</v>
      </c>
      <c r="AAE236" s="9">
        <f t="shared" si="1055"/>
        <v>90.116095061942829</v>
      </c>
      <c r="AAF236" s="9">
        <f t="shared" si="1957"/>
        <v>78.488084680137206</v>
      </c>
      <c r="AAG236" s="115">
        <f t="shared" si="1487"/>
        <v>84.30208987104001</v>
      </c>
      <c r="AAH236" s="15">
        <f t="shared" si="1488"/>
        <v>7.1819971938342196E-4</v>
      </c>
      <c r="AAI236" s="12"/>
      <c r="AAJ236" s="11">
        <f t="shared" si="1741"/>
        <v>7.2647178457809413E-4</v>
      </c>
      <c r="AAK236" s="10">
        <f t="shared" si="1489"/>
        <v>84.349862981105474</v>
      </c>
      <c r="AAL236" s="9">
        <f t="shared" si="1057"/>
        <v>90.097338309262796</v>
      </c>
      <c r="AAM236" s="9">
        <f t="shared" si="1958"/>
        <v>78.363823193451225</v>
      </c>
      <c r="AAN236" s="115">
        <f t="shared" si="1490"/>
        <v>84.23058075135701</v>
      </c>
      <c r="AAO236" s="15">
        <f t="shared" si="1491"/>
        <v>7.2471617988428686E-4</v>
      </c>
      <c r="AAP236" s="12"/>
      <c r="AAQ236" s="11">
        <f t="shared" si="1742"/>
        <v>7.3298274698816465E-4</v>
      </c>
      <c r="AAR236" s="10">
        <f t="shared" si="1492"/>
        <v>84.277963809336811</v>
      </c>
      <c r="AAS236" s="9">
        <f t="shared" si="1059"/>
        <v>90.078239640148439</v>
      </c>
      <c r="AAT236" s="9">
        <f t="shared" si="1060"/>
        <v>78.239602940813612</v>
      </c>
      <c r="AAU236" s="115">
        <f t="shared" si="1493"/>
        <v>84.158921290481032</v>
      </c>
      <c r="AAV236" s="15">
        <f t="shared" si="1494"/>
        <v>7.3120897523865514E-4</v>
      </c>
      <c r="AAW236" s="11"/>
      <c r="AAX236" s="11">
        <f t="shared" si="1743"/>
        <v>7.3946993165984354E-4</v>
      </c>
      <c r="AAY236" s="10">
        <f t="shared" si="1495"/>
        <v>84.205911580594389</v>
      </c>
      <c r="AAZ236" s="9">
        <f t="shared" si="1061"/>
        <v>90.058797224795896</v>
      </c>
      <c r="ABA236" s="9">
        <f t="shared" si="1062"/>
        <v>78.115422324134983</v>
      </c>
      <c r="ABB236" s="115">
        <f t="shared" si="1496"/>
        <v>84.087109774465432</v>
      </c>
      <c r="ABC236" s="15">
        <f t="shared" si="1497"/>
        <v>7.3767809113477103E-4</v>
      </c>
      <c r="ABD236" s="11"/>
      <c r="ABE236" s="11">
        <f t="shared" si="1744"/>
        <v>7.4593332372680735E-4</v>
      </c>
      <c r="ABF236" s="10">
        <f t="shared" si="1498"/>
        <v>84.133704610903379</v>
      </c>
      <c r="ABG236" s="9">
        <f t="shared" si="1063"/>
        <v>90.039009267693373</v>
      </c>
      <c r="ABH236" s="9">
        <f t="shared" si="1064"/>
        <v>77.991279756312991</v>
      </c>
      <c r="ABI236" s="115">
        <f t="shared" si="1499"/>
        <v>84.015144512003189</v>
      </c>
      <c r="ABJ236" s="15">
        <f t="shared" si="1500"/>
        <v>7.4412351470029678E-4</v>
      </c>
      <c r="ABK236" s="11"/>
      <c r="ABL236" s="11">
        <f t="shared" si="1745"/>
        <v>7.5237290978343507E-4</v>
      </c>
      <c r="ABM236" s="10">
        <f t="shared" si="1501"/>
        <v>84.061341238925337</v>
      </c>
      <c r="ABN236" s="9">
        <f t="shared" si="1065"/>
        <v>90.01887400744792</v>
      </c>
      <c r="ABO236" s="9">
        <f t="shared" si="1066"/>
        <v>77.822849087245643</v>
      </c>
      <c r="ABP236" s="115">
        <f t="shared" si="1502"/>
        <v>83.920861547346789</v>
      </c>
      <c r="ABQ236" s="15">
        <f t="shared" si="1503"/>
        <v>7.5328292525331665E-4</v>
      </c>
      <c r="ABR236" s="11"/>
      <c r="ABS236" s="11">
        <f t="shared" si="1746"/>
        <v>7.6153574885889387E-4</v>
      </c>
      <c r="ABT236" s="10">
        <f t="shared" si="1504"/>
        <v>83.966581603639213</v>
      </c>
      <c r="ABU236" s="9">
        <f t="shared" si="1067"/>
        <v>89.998240006959819</v>
      </c>
      <c r="ABV236" s="9">
        <f t="shared" si="1068"/>
        <v>77.766354794256657</v>
      </c>
      <c r="ABW236" s="115">
        <f t="shared" si="1505"/>
        <v>83.882297400608238</v>
      </c>
      <c r="ABX236" s="15">
        <f t="shared" si="1506"/>
        <v>7.5549782282955649E-4</v>
      </c>
      <c r="ABY236" s="11"/>
      <c r="ABZ236" s="11">
        <f t="shared" si="1747"/>
        <v>7.6373008536746733E-4</v>
      </c>
      <c r="ACA236" s="10">
        <f t="shared" si="1507"/>
        <v>83.927729302835758</v>
      </c>
      <c r="ACB236" s="9">
        <f t="shared" si="1069"/>
        <v>89.977484486692575</v>
      </c>
      <c r="ACC236" s="9">
        <f t="shared" si="1070"/>
        <v>78.446043950206061</v>
      </c>
      <c r="ACD236" s="115">
        <f t="shared" si="1508"/>
        <v>84.211764218449318</v>
      </c>
      <c r="ACE236" s="15">
        <f t="shared" si="1509"/>
        <v>7.1223511894604895E-4</v>
      </c>
      <c r="ACF236" s="11"/>
      <c r="ACG236" s="11">
        <f t="shared" si="1748"/>
        <v>7.2029451663478108E-4</v>
      </c>
      <c r="ACH236" s="10">
        <f t="shared" si="1510"/>
        <v>84.258140716234735</v>
      </c>
      <c r="ACI236" s="9">
        <f t="shared" si="1071"/>
        <v>89.959037987466218</v>
      </c>
      <c r="ACJ236" s="9">
        <f t="shared" si="1072"/>
        <v>79.230137938210859</v>
      </c>
      <c r="ACK236" s="115">
        <f t="shared" si="1511"/>
        <v>84.594587962838546</v>
      </c>
      <c r="ACL236" s="15">
        <f t="shared" si="1512"/>
        <v>6.626665054173639E-4</v>
      </c>
      <c r="ACM236" s="11"/>
      <c r="ACN236" s="11">
        <f t="shared" si="1749"/>
        <v>6.7054456332200831E-4</v>
      </c>
      <c r="ACO236" s="10">
        <f t="shared" si="1513"/>
        <v>84.642012621311437</v>
      </c>
      <c r="ACP236" s="9">
        <f t="shared" si="1073"/>
        <v>89.943069740930611</v>
      </c>
      <c r="ACQ236" s="9">
        <f t="shared" si="1074"/>
        <v>80.150439440195186</v>
      </c>
      <c r="ACR236" s="115">
        <f t="shared" si="1514"/>
        <v>85.046754590562898</v>
      </c>
      <c r="ACS236" s="15">
        <f t="shared" si="1515"/>
        <v>6.0483815399910732E-4</v>
      </c>
      <c r="ACT236" s="11"/>
      <c r="ACU236" s="11">
        <f t="shared" si="1750"/>
        <v>6.1252542500065234E-4</v>
      </c>
      <c r="ACV236" s="10">
        <f t="shared" si="1516"/>
        <v>85.095341785108445</v>
      </c>
      <c r="ACW236" s="9">
        <f t="shared" si="1075"/>
        <v>89.929766864766904</v>
      </c>
      <c r="ACX236" s="9">
        <f t="shared" si="1076"/>
        <v>81.265196297279289</v>
      </c>
      <c r="ACY236" s="115">
        <f t="shared" si="1517"/>
        <v>85.597481581023089</v>
      </c>
      <c r="ACZ236" s="15">
        <f t="shared" si="1518"/>
        <v>5.3516396578768448E-4</v>
      </c>
      <c r="ADA236" s="11"/>
      <c r="ADB236" s="11">
        <f t="shared" si="1751"/>
        <v>5.4264892344924878E-4</v>
      </c>
      <c r="ADC236" s="10">
        <f t="shared" si="1519"/>
        <v>85.647366254101186</v>
      </c>
      <c r="ADD236" s="9">
        <f t="shared" si="1077"/>
        <v>89.919352305002135</v>
      </c>
      <c r="ADE236" s="9">
        <f t="shared" si="1078"/>
        <v>82.693395209206301</v>
      </c>
      <c r="ADF236" s="115">
        <f t="shared" si="1520"/>
        <v>86.306373757104211</v>
      </c>
      <c r="ADG236" s="15">
        <f t="shared" si="1521"/>
        <v>4.463085418806922E-4</v>
      </c>
      <c r="ADH236" s="11"/>
      <c r="ADI236" s="11">
        <f t="shared" si="1752"/>
        <v>4.5357607917952971E-4</v>
      </c>
      <c r="ADJ236" s="10">
        <f t="shared" si="1522"/>
        <v>86.357725142710621</v>
      </c>
      <c r="ADK236" s="9">
        <f t="shared" si="1079"/>
        <v>89.912108986413827</v>
      </c>
      <c r="ADL236" s="9">
        <f t="shared" si="1080"/>
        <v>84.765729617831539</v>
      </c>
      <c r="ADM236" s="115">
        <f t="shared" si="1523"/>
        <v>87.33891930212269</v>
      </c>
      <c r="ADN236" s="15">
        <f t="shared" si="1524"/>
        <v>3.178642000646781E-4</v>
      </c>
      <c r="ADO236" s="11"/>
      <c r="ADP236" s="11">
        <f t="shared" si="1753"/>
        <v>3.2489205393680806E-4</v>
      </c>
      <c r="ADQ236" s="10">
        <f t="shared" si="1525"/>
        <v>87.391973168506411</v>
      </c>
      <c r="ADR236" s="9">
        <f t="shared" si="1081"/>
        <v>89.908434891046269</v>
      </c>
      <c r="ADS236" s="9">
        <f t="shared" si="1082"/>
        <v>89.277180965958351</v>
      </c>
      <c r="ADT236" s="115">
        <f t="shared" si="1526"/>
        <v>89.59280792850231</v>
      </c>
      <c r="ADU236" s="15">
        <f t="shared" si="1527"/>
        <v>3.8989162975568854E-5</v>
      </c>
      <c r="ADV236" s="11"/>
      <c r="ADW236" s="11">
        <f t="shared" si="1754"/>
        <v>4.5774502623790196E-5</v>
      </c>
      <c r="ADX236" s="10">
        <f t="shared" si="1528"/>
        <v>89.647660746123833</v>
      </c>
      <c r="ADY236" s="9">
        <f t="shared" si="1083"/>
        <v>89.908379612703641</v>
      </c>
      <c r="ADZ236" s="9">
        <f t="shared" si="1084"/>
        <v>89.360477031197433</v>
      </c>
      <c r="AEA236" s="115">
        <f t="shared" si="1529"/>
        <v>89.634428321950537</v>
      </c>
      <c r="AEB236" s="15">
        <f t="shared" si="1530"/>
        <v>3.3840998362275793E-5</v>
      </c>
      <c r="AEC236" s="11"/>
      <c r="AED236" s="11">
        <f t="shared" si="1755"/>
        <v>4.0624046785639371E-5</v>
      </c>
      <c r="AEE236" s="10">
        <f t="shared" si="1531"/>
        <v>89.689278773057282</v>
      </c>
      <c r="AEF236" s="9">
        <f t="shared" si="1085"/>
        <v>89.908337968599525</v>
      </c>
      <c r="AEG236" s="9">
        <f t="shared" si="1086"/>
        <v>89.444603403789529</v>
      </c>
      <c r="AEH236" s="115">
        <f t="shared" si="1532"/>
        <v>89.676470686194534</v>
      </c>
      <c r="AEI236" s="15">
        <f t="shared" si="1533"/>
        <v>2.8642392239007002E-5</v>
      </c>
      <c r="AEJ236" s="11"/>
      <c r="AEK236" s="11">
        <f t="shared" si="1756"/>
        <v>3.5423417939566462E-5</v>
      </c>
      <c r="AEL236" s="10">
        <f t="shared" si="1534"/>
        <v>89.731319144476927</v>
      </c>
      <c r="AEM236" s="9">
        <f t="shared" si="1087"/>
        <v>89.908308136366315</v>
      </c>
      <c r="AEN236" s="9">
        <f t="shared" si="1088"/>
        <v>89.529553830908839</v>
      </c>
      <c r="AEO236" s="115">
        <f t="shared" si="1535"/>
        <v>89.718930983637577</v>
      </c>
      <c r="AEP236" s="15">
        <f t="shared" si="1536"/>
        <v>2.3393618251360932E-5</v>
      </c>
      <c r="AEQ236" s="11"/>
      <c r="AER236" s="11">
        <f t="shared" si="1757"/>
        <v>3.0172894672891685E-5</v>
      </c>
      <c r="AES236" s="10">
        <f t="shared" si="1537"/>
        <v>89.773777805248784</v>
      </c>
      <c r="AET236" s="9">
        <f t="shared" si="1089"/>
        <v>89.908288235958011</v>
      </c>
      <c r="AEU236" s="9">
        <f t="shared" si="1090"/>
        <v>89.61532196507423</v>
      </c>
      <c r="AEV236" s="115">
        <f t="shared" si="1538"/>
        <v>89.761805100516113</v>
      </c>
      <c r="AEW236" s="15">
        <f t="shared" si="1539"/>
        <v>1.8094952328798692E-5</v>
      </c>
      <c r="AEX236" s="11"/>
      <c r="AEY236" s="11">
        <f t="shared" si="1758"/>
        <v>2.4872757872886648E-5</v>
      </c>
      <c r="AEZ236" s="10">
        <f t="shared" si="1540"/>
        <v>89.81665062407842</v>
      </c>
      <c r="AFA236" s="9">
        <f t="shared" si="1091"/>
        <v>89.908276329513939</v>
      </c>
      <c r="AFB236" s="9">
        <f t="shared" si="1092"/>
        <v>89.701901365389531</v>
      </c>
      <c r="AFC236" s="115">
        <f t="shared" si="1541"/>
        <v>89.805088847451742</v>
      </c>
      <c r="AFD236" s="15">
        <f t="shared" si="1542"/>
        <v>1.2746672599623788E-5</v>
      </c>
      <c r="AFE236" s="11"/>
      <c r="AFF236" s="11">
        <f t="shared" si="1759"/>
        <v>1.9523290641618953E-5</v>
      </c>
      <c r="AFG236" s="10">
        <f t="shared" si="1543"/>
        <v>89.859933394076521</v>
      </c>
      <c r="AFH236" s="9">
        <f t="shared" si="1093"/>
        <v>89.908270421236892</v>
      </c>
      <c r="AFI236" s="9">
        <f t="shared" si="1094"/>
        <v>89.789285498865283</v>
      </c>
      <c r="AFJ236" s="115">
        <f t="shared" si="1544"/>
        <v>89.848777960051081</v>
      </c>
      <c r="AFK236" s="15">
        <f t="shared" si="1545"/>
        <v>7.3490593018277529E-6</v>
      </c>
      <c r="AFL236" s="11"/>
      <c r="AFM236" s="11">
        <f t="shared" si="1760"/>
        <v>1.4124778206671423E-5</v>
      </c>
      <c r="AFN236" s="10">
        <f t="shared" si="1546"/>
        <v>89.903621833372469</v>
      </c>
      <c r="AFO236" s="9">
        <f t="shared" si="1095"/>
        <v>89.908268457285686</v>
      </c>
      <c r="AFP236" s="9">
        <f t="shared" si="1096"/>
        <v>89.877467741815707</v>
      </c>
      <c r="AFQ236" s="115">
        <f t="shared" si="1547"/>
        <v>89.892868099550697</v>
      </c>
      <c r="AFR236" s="15">
        <f t="shared" si="1548"/>
        <v>1.9023946901492883E-6</v>
      </c>
      <c r="AFS236" s="11"/>
      <c r="AFT236" s="11">
        <f t="shared" si="1761"/>
        <v>8.677507828127511E-6</v>
      </c>
      <c r="AFU236" s="10">
        <f t="shared" si="1549"/>
        <v>89.947711585772737</v>
      </c>
      <c r="AFV236" s="9">
        <f t="shared" si="1097"/>
        <v>89.908268325681888</v>
      </c>
      <c r="AFW236" s="9">
        <f t="shared" si="1098"/>
        <v>89.966441381333709</v>
      </c>
      <c r="AFX236" s="115">
        <f t="shared" si="1550"/>
        <v>89.937354853507799</v>
      </c>
      <c r="AFY236" s="15">
        <f t="shared" si="1551"/>
        <v>-3.5930370607672504E-6</v>
      </c>
      <c r="AFZ236" s="11"/>
      <c r="AGA236" s="11">
        <f t="shared" si="1762"/>
        <v>3.1817687016385045E-6</v>
      </c>
      <c r="AGB236" s="10">
        <f t="shared" si="1552"/>
        <v>89.992198221465387</v>
      </c>
      <c r="AGC236" s="9">
        <f t="shared" si="1099"/>
        <v>89.908268795133225</v>
      </c>
      <c r="AGD236" s="9">
        <f t="shared" si="1100"/>
        <v>90.056199211042852</v>
      </c>
      <c r="AGE236" s="115">
        <f t="shared" si="1553"/>
        <v>89.982234003088038</v>
      </c>
      <c r="AGF236" s="15">
        <f t="shared" si="1554"/>
        <v>-9.1368669020804014E-6</v>
      </c>
      <c r="AGG236" s="11"/>
      <c r="AGH236" s="11">
        <f t="shared" si="1763"/>
        <v>-2.3621481423449255E-6</v>
      </c>
      <c r="AGI236" s="10">
        <f t="shared" si="1555"/>
        <v>90.037077237769822</v>
      </c>
      <c r="AGJ236" s="9">
        <f t="shared" si="1101"/>
        <v>89.908271830853749</v>
      </c>
      <c r="AGK236" s="9">
        <f t="shared" si="1102"/>
        <v>90.146730855161806</v>
      </c>
      <c r="AGL236" s="115">
        <f t="shared" si="1556"/>
        <v>90.027501343007771</v>
      </c>
      <c r="AGM236" s="15">
        <f t="shared" si="1557"/>
        <v>-1.4728332596817534E-5</v>
      </c>
      <c r="AGN236" s="11"/>
      <c r="AGO236" s="11">
        <f t="shared" si="1764"/>
        <v>-7.9539183650586924E-6</v>
      </c>
      <c r="AGP236" s="10">
        <f t="shared" si="1558"/>
        <v>90.082344210098398</v>
      </c>
      <c r="AGQ236" s="9">
        <f t="shared" si="1103"/>
        <v>89.908279718989135</v>
      </c>
      <c r="AGR236" s="9">
        <f t="shared" si="1104"/>
        <v>90.238025400077319</v>
      </c>
      <c r="AGS236" s="115">
        <f t="shared" si="1559"/>
        <v>90.073152559533227</v>
      </c>
      <c r="AGT236" s="15">
        <f t="shared" si="1560"/>
        <v>-2.0366618866800011E-5</v>
      </c>
      <c r="AGU236" s="11"/>
      <c r="AGV236" s="11">
        <f t="shared" si="1765"/>
        <v>-1.3592822638193425E-5</v>
      </c>
      <c r="AGW236" s="10">
        <f t="shared" si="1561"/>
        <v>90.127994841915751</v>
      </c>
      <c r="AGX236" s="9">
        <f t="shared" si="1105"/>
        <v>89.908294802591058</v>
      </c>
      <c r="AGY236" s="9">
        <f t="shared" si="1106"/>
        <v>90.330071713643022</v>
      </c>
      <c r="AGZ236" s="115">
        <f t="shared" si="1562"/>
        <v>90.119183258117033</v>
      </c>
      <c r="AHA236" s="15">
        <f t="shared" si="1563"/>
        <v>-2.6050893421448631E-5</v>
      </c>
      <c r="AHB236" s="11"/>
      <c r="AHC236" s="11">
        <f t="shared" si="1766"/>
        <v>-1.9278033571480456E-5</v>
      </c>
      <c r="AHD236" s="10">
        <f t="shared" si="1564"/>
        <v>90.17402475583458</v>
      </c>
      <c r="AHE236" s="9">
        <f t="shared" si="1107"/>
        <v>89.908319480731649</v>
      </c>
      <c r="AHF236" s="9">
        <f t="shared" si="1108"/>
        <v>90.422858397990467</v>
      </c>
      <c r="AHG236" s="115">
        <f t="shared" si="1565"/>
        <v>90.165588939361058</v>
      </c>
      <c r="AHH236" s="15">
        <f t="shared" si="1566"/>
        <v>-3.1780304097883787E-5</v>
      </c>
      <c r="AHI236" s="11"/>
      <c r="AHJ236" s="11">
        <f t="shared" si="1767"/>
        <v>-2.50087037948694E-5</v>
      </c>
      <c r="AHK236" s="10">
        <f t="shared" si="1567"/>
        <v>90.22042946955554</v>
      </c>
      <c r="AHL236" s="9">
        <f t="shared" si="1109"/>
        <v>89.908356207548294</v>
      </c>
      <c r="AHM236" s="9">
        <f t="shared" si="1110"/>
        <v>90.516373677432014</v>
      </c>
      <c r="AHN236" s="115">
        <f t="shared" si="1568"/>
        <v>90.212364942490154</v>
      </c>
      <c r="AHO236" s="15">
        <f t="shared" si="1569"/>
        <v>-3.7553971996273438E-5</v>
      </c>
      <c r="AHP236" s="11"/>
      <c r="AHQ236" s="11">
        <f t="shared" si="1768"/>
        <v>-3.0783959087161482E-5</v>
      </c>
      <c r="AHR236" s="10">
        <f t="shared" si="1570"/>
        <v>90.267204339310553</v>
      </c>
      <c r="AHS236" s="9">
        <f t="shared" si="1111"/>
        <v>89.908407491200464</v>
      </c>
      <c r="AHT236" s="9">
        <f t="shared" si="1112"/>
        <v>90.61060549809045</v>
      </c>
      <c r="AHU236" s="115">
        <f t="shared" si="1571"/>
        <v>90.25950649464545</v>
      </c>
      <c r="AHV236" s="15">
        <f t="shared" si="1572"/>
        <v>-4.3370997697859292E-5</v>
      </c>
      <c r="AHW236" s="11"/>
      <c r="AHX236" s="11">
        <f t="shared" si="1769"/>
        <v>-3.6602904588167257E-5</v>
      </c>
      <c r="AHY236" s="10">
        <f t="shared" si="1573"/>
        <v>90.314344609135503</v>
      </c>
      <c r="AHZ236" s="9">
        <f t="shared" si="1113"/>
        <v>89.908475892761814</v>
      </c>
      <c r="AIA236" s="9">
        <f t="shared" si="1114"/>
        <v>90.705541528651736</v>
      </c>
      <c r="AIB236" s="115">
        <f t="shared" si="1574"/>
        <v>90.307008710706782</v>
      </c>
      <c r="AIC236" s="15">
        <f t="shared" si="1575"/>
        <v>-4.9230461379879548E-5</v>
      </c>
      <c r="AID236" s="11"/>
      <c r="AIE236" s="11">
        <f t="shared" si="1770"/>
        <v>-4.2464624907731015E-5</v>
      </c>
      <c r="AIF236" s="10">
        <f t="shared" si="1576"/>
        <v>90.361845410668607</v>
      </c>
      <c r="AIG236" s="9">
        <f t="shared" si="1115"/>
        <v>89.908564025041017</v>
      </c>
      <c r="AIH236" s="9">
        <f t="shared" si="1116"/>
        <v>90.801169160440111</v>
      </c>
      <c r="AII236" s="115">
        <f t="shared" si="1577"/>
        <v>90.354866592740564</v>
      </c>
      <c r="AIJ236" s="15">
        <f t="shared" si="1578"/>
        <v>-5.5131422893026645E-5</v>
      </c>
      <c r="AIK236" s="11"/>
      <c r="AIL236" s="11">
        <f t="shared" si="1771"/>
        <v>-4.8368184197328771E-5</v>
      </c>
      <c r="AIM236" s="10">
        <f t="shared" si="1579"/>
        <v>90.409701762573988</v>
      </c>
      <c r="AIN236" s="9">
        <f t="shared" si="1117"/>
        <v>89.908674551331046</v>
      </c>
      <c r="AIO236" s="9">
        <f t="shared" si="1118"/>
        <v>90.897475507850984</v>
      </c>
      <c r="AIP236" s="115">
        <f t="shared" si="1580"/>
        <v>90.403075029591008</v>
      </c>
      <c r="AIQ236" s="15">
        <f t="shared" si="1581"/>
        <v>-6.1072921865450988E-5</v>
      </c>
      <c r="AIR236" s="11"/>
      <c r="AIS236" s="11">
        <f t="shared" si="1772"/>
        <v>-5.4312626248201826E-5</v>
      </c>
      <c r="AIT236" s="10">
        <f t="shared" si="1582"/>
        <v>90.457908570108145</v>
      </c>
      <c r="AIU236" s="9">
        <f t="shared" si="1119"/>
        <v>89.908810184086889</v>
      </c>
      <c r="AIV236" s="9">
        <f t="shared" si="1120"/>
        <v>90.99444740915898</v>
      </c>
      <c r="AIW236" s="115">
        <f t="shared" si="1583"/>
        <v>90.451628796622941</v>
      </c>
      <c r="AIX236" s="15">
        <f t="shared" si="1584"/>
        <v>-6.705397783433245E-5</v>
      </c>
      <c r="AIY236" s="11"/>
      <c r="AIZ236" s="11">
        <f t="shared" si="1773"/>
        <v>-6.029697461711237E-5</v>
      </c>
      <c r="AJA236" s="10">
        <f t="shared" si="1585"/>
        <v>90.506460624838027</v>
      </c>
      <c r="AJB236" s="9">
        <f t="shared" si="1121"/>
        <v>89.908973683531926</v>
      </c>
      <c r="AJC236" s="9">
        <f t="shared" si="1122"/>
        <v>91.092071427690982</v>
      </c>
      <c r="AJD236" s="115">
        <f t="shared" si="1586"/>
        <v>90.500522555611454</v>
      </c>
      <c r="AJE236" s="15">
        <f t="shared" si="1587"/>
        <v>-7.3073590404401512E-5</v>
      </c>
      <c r="AJF236" s="11"/>
      <c r="AJG236" s="11">
        <f t="shared" si="1774"/>
        <v>-6.6320232779108531E-5</v>
      </c>
      <c r="AJH236" s="10">
        <f t="shared" si="1588"/>
        <v>90.555352604505799</v>
      </c>
      <c r="AJI236" s="9">
        <f t="shared" si="1123"/>
        <v>89.90916785619315</v>
      </c>
      <c r="AJJ236" s="9">
        <f t="shared" si="1124"/>
        <v>91.190333857047307</v>
      </c>
      <c r="AJK236" s="115">
        <f t="shared" si="1589"/>
        <v>90.549750856620221</v>
      </c>
      <c r="AJL236" s="15">
        <f t="shared" si="1590"/>
        <v>-7.9130739660910452E-5</v>
      </c>
      <c r="AJM236" s="11"/>
      <c r="AJN236" s="11">
        <f t="shared" si="1775"/>
        <v>-7.2381384534828916E-5</v>
      </c>
      <c r="AJO236" s="10">
        <f t="shared" si="1591"/>
        <v>90.604579074882565</v>
      </c>
      <c r="AJP236" s="9">
        <f t="shared" si="1125"/>
        <v>89.90939555336702</v>
      </c>
      <c r="AJQ236" s="9">
        <f t="shared" si="1126"/>
        <v>91.289220724594088</v>
      </c>
      <c r="AJR236" s="115">
        <f t="shared" si="1592"/>
        <v>90.599308138980547</v>
      </c>
      <c r="AJS236" s="15">
        <f t="shared" si="1593"/>
        <v>-8.5224386480085683E-5</v>
      </c>
      <c r="AJT236" s="11"/>
      <c r="AJU236" s="11">
        <f t="shared" si="1776"/>
        <v>-7.84793943154042E-5</v>
      </c>
      <c r="AJV236" s="10">
        <f t="shared" si="1594"/>
        <v>90.654134490722896</v>
      </c>
      <c r="AJW236" s="9">
        <f t="shared" si="1127"/>
        <v>89.909659669516273</v>
      </c>
      <c r="AJX236" s="9">
        <f t="shared" si="1128"/>
        <v>91.388717771521868</v>
      </c>
      <c r="AJY236" s="115">
        <f t="shared" si="1595"/>
        <v>90.649188720519078</v>
      </c>
      <c r="AJZ236" s="15">
        <f t="shared" si="1596"/>
        <v>-9.1353471396475841E-5</v>
      </c>
      <c r="AKA236" s="11"/>
      <c r="AKB236" s="11">
        <f t="shared" si="1777"/>
        <v>-8.4613206043762955E-5</v>
      </c>
      <c r="AKC236" s="10">
        <f t="shared" si="1597"/>
        <v>90.704013184963486</v>
      </c>
      <c r="AKD236" s="9">
        <f t="shared" si="1129"/>
        <v>89.909963140588999</v>
      </c>
      <c r="AKE236" s="9">
        <f t="shared" si="1130"/>
        <v>91.488810473381179</v>
      </c>
      <c r="AKF236" s="115">
        <f t="shared" si="1598"/>
        <v>90.699386806985089</v>
      </c>
      <c r="AKG236" s="15">
        <f t="shared" si="1599"/>
        <v>-9.7516915975140971E-5</v>
      </c>
      <c r="AKH236" s="11"/>
      <c r="AKI236" s="11">
        <f t="shared" si="1778"/>
        <v>-9.0781744501642272E-5</v>
      </c>
      <c r="AKJ236" s="10">
        <f t="shared" si="1600"/>
        <v>90.754209378128166</v>
      </c>
      <c r="AKK236" s="9">
        <f t="shared" si="1131"/>
        <v>89.910308942274568</v>
      </c>
      <c r="AKL236" s="9">
        <f t="shared" si="1132"/>
        <v>91.589484044770671</v>
      </c>
      <c r="AKM236" s="115">
        <f t="shared" si="1601"/>
        <v>90.749896493522613</v>
      </c>
      <c r="AKN236" s="15">
        <f t="shared" si="1602"/>
        <v>-1.037136232089475E-4</v>
      </c>
      <c r="AKO236" s="11"/>
      <c r="AKP236" s="11">
        <f t="shared" si="1779"/>
        <v>-9.698391572155478E-5</v>
      </c>
      <c r="AKQ236" s="10">
        <f t="shared" si="1603"/>
        <v>90.804717179775423</v>
      </c>
      <c r="AKR236" s="9">
        <f t="shared" si="1133"/>
        <v>89.910700088192996</v>
      </c>
      <c r="AKS236" s="9">
        <f t="shared" si="1134"/>
        <v>91.690723442797093</v>
      </c>
      <c r="AKT236" s="115">
        <f t="shared" si="1604"/>
        <v>90.800711765495038</v>
      </c>
      <c r="AKU236" s="15">
        <f t="shared" si="1605"/>
        <v>-1.0994247784409643E-4</v>
      </c>
      <c r="AKV236" s="11"/>
      <c r="AKW236" s="11">
        <f t="shared" si="1780"/>
        <v>-1.0321860730711738E-4</v>
      </c>
      <c r="AKX236" s="10">
        <f t="shared" si="1606"/>
        <v>90.855530589298439</v>
      </c>
      <c r="AKY236" s="9">
        <f t="shared" si="1135"/>
        <v>89.91113962801829</v>
      </c>
      <c r="AKZ236" s="9">
        <f t="shared" si="1136"/>
        <v>91.792513370914335</v>
      </c>
      <c r="ALA236" s="115">
        <f t="shared" si="1607"/>
        <v>90.851826499466313</v>
      </c>
      <c r="ALB236" s="15">
        <f t="shared" si="1608"/>
        <v>-1.1620234673315267E-4</v>
      </c>
      <c r="ALC236" s="11"/>
      <c r="ALD236" s="11">
        <f t="shared" si="1781"/>
        <v>-1.0948468878099311E-4</v>
      </c>
      <c r="ALE236" s="10">
        <f t="shared" si="1609"/>
        <v>90.906643496881884</v>
      </c>
      <c r="ALF236" s="9">
        <f t="shared" si="1137"/>
        <v>89.911630645537116</v>
      </c>
      <c r="ALG236" s="9">
        <f t="shared" si="1138"/>
        <v>91.894838283138526</v>
      </c>
      <c r="ALH236" s="115">
        <f t="shared" si="1610"/>
        <v>90.903234464337828</v>
      </c>
      <c r="ALI236" s="15">
        <f t="shared" si="1611"/>
        <v>-1.224920792152944E-4</v>
      </c>
      <c r="ALJ236" s="11"/>
      <c r="ALK236" s="11">
        <f t="shared" si="1782"/>
        <v>-1.1578101196020248E-4</v>
      </c>
      <c r="ALL236" s="10">
        <f t="shared" si="1612"/>
        <v>90.958049684614679</v>
      </c>
      <c r="ALM236" s="9">
        <f t="shared" si="1139"/>
        <v>89.912176256644386</v>
      </c>
      <c r="ALN236" s="9">
        <f t="shared" si="1140"/>
        <v>91.997682388635766</v>
      </c>
      <c r="ALO236" s="115">
        <f t="shared" si="1613"/>
        <v>90.954929322640083</v>
      </c>
      <c r="ALP236" s="15">
        <f t="shared" si="1614"/>
        <v>-1.288105075234754E-4</v>
      </c>
      <c r="ALQ236" s="12"/>
      <c r="ALR236" s="11">
        <f t="shared" si="1783"/>
        <v>-1.2210641135850737E-4</v>
      </c>
      <c r="ALS236" s="10">
        <f t="shared" si="1615"/>
        <v>91.009742827757833</v>
      </c>
      <c r="ALT236" s="9">
        <f t="shared" si="1141"/>
        <v>89.912779607277201</v>
      </c>
      <c r="ALU236" s="9">
        <f t="shared" si="1142"/>
        <v>92.101029656681291</v>
      </c>
      <c r="ALV236" s="115">
        <f t="shared" si="1616"/>
        <v>91.006904631979239</v>
      </c>
      <c r="ALW236" s="15">
        <f t="shared" si="1617"/>
        <v>-1.3515644721833508E-4</v>
      </c>
      <c r="ALX236" s="12"/>
      <c r="ALY236" s="11">
        <f t="shared" si="1784"/>
        <v>-1.2845970461570797E-4</v>
      </c>
      <c r="ALZ236" s="10">
        <f t="shared" si="1618"/>
        <v>91.061716496167648</v>
      </c>
      <c r="AMA236" s="9">
        <f t="shared" si="1143"/>
        <v>89.913443871289189</v>
      </c>
      <c r="AMB236" s="9">
        <f t="shared" si="1144"/>
        <v>92.204863820387743</v>
      </c>
      <c r="AMC236" s="115">
        <f t="shared" si="1619"/>
        <v>91.059153845838466</v>
      </c>
      <c r="AMD236" s="15">
        <f t="shared" si="1620"/>
        <v>-1.4152869754977007E-4</v>
      </c>
      <c r="AME236" s="12"/>
      <c r="AMF236" s="11">
        <f t="shared" si="1785"/>
        <v>-1.3483969285471464E-4</v>
      </c>
      <c r="AMG236" s="10">
        <f t="shared" si="1621"/>
        <v>91.113964155073546</v>
      </c>
      <c r="AMH236" s="9">
        <f t="shared" si="1145"/>
        <v>89.914172248266013</v>
      </c>
      <c r="AMI236" s="9">
        <f t="shared" si="1146"/>
        <v>92.309168364674193</v>
      </c>
      <c r="AMJ236" s="115">
        <f t="shared" si="1622"/>
        <v>91.111670306470103</v>
      </c>
      <c r="AMK236" s="15">
        <f t="shared" si="1623"/>
        <v>-1.4792604084875604E-4</v>
      </c>
      <c r="AML236" s="12"/>
      <c r="AMM236" s="11">
        <f t="shared" si="1786"/>
        <v>-1.4124516006843582E-4</v>
      </c>
      <c r="AMN236" s="10">
        <f t="shared" si="1624"/>
        <v>91.166479157942163</v>
      </c>
      <c r="AMO236" s="9">
        <f t="shared" si="1147"/>
        <v>89.914967961273192</v>
      </c>
      <c r="AMP236" s="9">
        <f t="shared" si="1148"/>
        <v>92.413926554516991</v>
      </c>
      <c r="AMQ236" s="115">
        <f t="shared" si="1625"/>
        <v>91.164447257895091</v>
      </c>
      <c r="AMR236" s="15">
        <f t="shared" si="1626"/>
        <v>-1.5434724441136868E-4</v>
      </c>
      <c r="AMS236" s="12"/>
      <c r="AMT236" s="11">
        <f t="shared" si="1787"/>
        <v>-1.4767487500045594E-4</v>
      </c>
      <c r="AMU236" s="10">
        <f t="shared" si="1627"/>
        <v>91.219254759461066</v>
      </c>
      <c r="AMV236" s="9">
        <f t="shared" si="1149"/>
        <v>89.915834254563137</v>
      </c>
      <c r="AMW236" s="9">
        <f t="shared" si="1150"/>
        <v>92.519121439802134</v>
      </c>
      <c r="AMX236" s="115">
        <f t="shared" si="1628"/>
        <v>91.217477847182636</v>
      </c>
      <c r="AMY236" s="15">
        <f t="shared" si="1629"/>
        <v>-1.6079106094010691E-4</v>
      </c>
      <c r="AMZ236" s="12"/>
      <c r="ANA236" s="11">
        <f t="shared" si="1788"/>
        <v>-1.5412759158250417E-4</v>
      </c>
      <c r="ANB236" s="10">
        <f t="shared" si="1630"/>
        <v>91.272284116796754</v>
      </c>
      <c r="ANC236" s="9">
        <f t="shared" si="1151"/>
        <v>89.916774391230419</v>
      </c>
      <c r="AND236" s="9">
        <f t="shared" si="1152"/>
        <v>92.62473585844954</v>
      </c>
      <c r="ANE236" s="115">
        <f t="shared" si="1631"/>
        <v>91.27075512483998</v>
      </c>
      <c r="ANF236" s="15">
        <f t="shared" si="1632"/>
        <v>-1.6725622888168494E-4</v>
      </c>
      <c r="ANG236" s="12"/>
      <c r="ANH236" s="11">
        <f t="shared" si="1789"/>
        <v>-1.60602049268514E-4</v>
      </c>
      <c r="ANI236" s="10">
        <f t="shared" si="1633"/>
        <v>91.325560289962596</v>
      </c>
      <c r="ANJ236" s="9">
        <f t="shared" si="1153"/>
        <v>89.917791650816</v>
      </c>
      <c r="ANK236" s="9">
        <f t="shared" si="1154"/>
        <v>92.730752443526981</v>
      </c>
      <c r="ANL236" s="115">
        <f t="shared" si="1634"/>
        <v>91.32427204717149</v>
      </c>
      <c r="ANM236" s="15">
        <f t="shared" si="1635"/>
        <v>-1.7374147301439552E-4</v>
      </c>
      <c r="ANN236" s="12"/>
      <c r="ANO236" s="11">
        <f t="shared" si="1790"/>
        <v>-1.6709697361860226E-4</v>
      </c>
      <c r="ANP236" s="10">
        <f t="shared" si="1636"/>
        <v>91.379076244157872</v>
      </c>
      <c r="ANQ236" s="9">
        <f t="shared" si="1155"/>
        <v>89.918889326865312</v>
      </c>
      <c r="ANR236" s="9">
        <f t="shared" si="1156"/>
        <v>92.837153630699561</v>
      </c>
      <c r="ANS236" s="115">
        <f t="shared" si="1637"/>
        <v>91.378021478782443</v>
      </c>
      <c r="ANT236" s="15">
        <f t="shared" si="1638"/>
        <v>-1.8024550505904924E-4</v>
      </c>
      <c r="ANU236" s="12"/>
      <c r="ANV236" s="11">
        <f t="shared" si="1791"/>
        <v>-1.736110769068783E-4</v>
      </c>
      <c r="ANW236" s="10">
        <f t="shared" si="1639"/>
        <v>91.43282485225231</v>
      </c>
      <c r="ANX236" s="9">
        <f t="shared" si="1157"/>
        <v>89.920070724443065</v>
      </c>
      <c r="ANY236" s="9">
        <f t="shared" si="1158"/>
        <v>92.943921665997976</v>
      </c>
      <c r="ANZ236" s="115">
        <f t="shared" si="1640"/>
        <v>91.43199619522052</v>
      </c>
      <c r="AOA236" s="15">
        <f t="shared" si="1641"/>
        <v>-1.8676702431227106E-4</v>
      </c>
      <c r="AOB236" s="12"/>
      <c r="AOC236" s="11">
        <f t="shared" si="1792"/>
        <v>-1.8014305875187567E-4</v>
      </c>
      <c r="AOD236" s="10">
        <f t="shared" si="1642"/>
        <v>91.486798897409159</v>
      </c>
      <c r="AOE236" s="9">
        <f t="shared" si="1159"/>
        <v>89.921339157607548</v>
      </c>
      <c r="AOF236" s="9">
        <f t="shared" si="1160"/>
        <v>93.05103861287391</v>
      </c>
      <c r="AOG236" s="115">
        <f t="shared" si="1643"/>
        <v>91.486188885240722</v>
      </c>
      <c r="AOH236" s="15">
        <f t="shared" si="1644"/>
        <v>-1.933047182382805E-4</v>
      </c>
      <c r="AOI236" s="12"/>
      <c r="AOJ236" s="11">
        <f t="shared" si="1875"/>
        <v>-1.8669160670566567E-4</v>
      </c>
      <c r="AOK236" s="10">
        <f t="shared" si="1876"/>
        <v>91.540991075332116</v>
      </c>
      <c r="AOL236" s="9">
        <f t="shared" si="1161"/>
        <v>89.922697946846824</v>
      </c>
      <c r="AOM236" s="9">
        <f t="shared" si="1162"/>
        <v>93.158486261676558</v>
      </c>
      <c r="AON236" s="115">
        <f t="shared" si="1646"/>
        <v>91.540592104261691</v>
      </c>
      <c r="AOO236" s="15">
        <f t="shared" si="1877"/>
        <v>-1.9985725703609153E-4</v>
      </c>
      <c r="AOP236" s="12"/>
      <c r="AOQ236" s="11">
        <f t="shared" si="1794"/>
        <v>-1.9325539081340874E-4</v>
      </c>
      <c r="AOR236" s="10">
        <f t="shared" si="1648"/>
        <v>91.595393947661989</v>
      </c>
      <c r="AOS236" s="9">
        <f t="shared" si="1163"/>
        <v>89.924150416391782</v>
      </c>
      <c r="AOT236" s="9">
        <f t="shared" si="1164"/>
        <v>93.266246248330404</v>
      </c>
      <c r="AOU236" s="115">
        <f t="shared" si="1649"/>
        <v>91.595198332361093</v>
      </c>
      <c r="AOV236" s="15">
        <f t="shared" si="1650"/>
        <v>-2.0642330113555474E-4</v>
      </c>
      <c r="AOW236" s="12"/>
      <c r="AOX236" s="11">
        <f t="shared" si="1878"/>
        <v>-1.9983307111238113E-4</v>
      </c>
      <c r="AOY236" s="10">
        <f t="shared" si="1879"/>
        <v>91.649999999999991</v>
      </c>
      <c r="AOZ236" s="9">
        <f t="shared" si="1165"/>
        <v>89.925699891585722</v>
      </c>
      <c r="APA236" s="9"/>
      <c r="APB236" s="97">
        <f t="shared" si="1652"/>
        <v>91.649999999999991</v>
      </c>
      <c r="APC236" s="15">
        <f t="shared" si="1880"/>
        <v>-2.1300150470000359E-4</v>
      </c>
      <c r="APD236" s="11"/>
      <c r="APE236" s="11"/>
    </row>
    <row r="237" spans="1:1097" x14ac:dyDescent="0.2">
      <c r="A237" s="183"/>
      <c r="B237" s="183"/>
      <c r="C237" s="1">
        <f t="shared" si="1654"/>
        <v>180</v>
      </c>
      <c r="D237" s="1">
        <f t="shared" si="1655"/>
        <v>6024.5844021139956</v>
      </c>
      <c r="E237" s="1">
        <f t="shared" si="1656"/>
        <v>-16317921.817764627</v>
      </c>
      <c r="F237" s="2">
        <f t="shared" si="1657"/>
        <v>113.16</v>
      </c>
      <c r="G237" s="8">
        <f t="shared" si="1658"/>
        <v>1.9810000000000001E-3</v>
      </c>
      <c r="H237" s="6">
        <f t="shared" si="1659"/>
        <v>0.14400020254000001</v>
      </c>
      <c r="I237" s="2">
        <f t="shared" si="1660"/>
        <v>3500</v>
      </c>
      <c r="J237" s="3">
        <f t="shared" si="1818"/>
        <v>58.333333333333336</v>
      </c>
      <c r="K237" s="3">
        <f t="shared" si="1819"/>
        <v>366.52</v>
      </c>
      <c r="L237" s="1">
        <f t="shared" si="1661"/>
        <v>0.82</v>
      </c>
      <c r="M237" s="1">
        <f t="shared" si="1662"/>
        <v>0.66</v>
      </c>
      <c r="N237" s="1">
        <f t="shared" si="1820"/>
        <v>0.54120000000000001</v>
      </c>
      <c r="O237" s="3">
        <f t="shared" si="1167"/>
        <v>7.5227878787878781</v>
      </c>
      <c r="P237" s="40">
        <f t="shared" si="1821"/>
        <v>570.9796</v>
      </c>
      <c r="Q237" s="1">
        <f t="shared" si="1663"/>
        <v>21.51</v>
      </c>
      <c r="R237" s="1">
        <f t="shared" si="1664"/>
        <v>151</v>
      </c>
      <c r="S237" s="2">
        <f t="shared" si="1665"/>
        <v>12587.54</v>
      </c>
      <c r="T237" s="1">
        <f t="shared" si="1881"/>
        <v>83.916933333333333</v>
      </c>
      <c r="U237" s="7">
        <f t="shared" si="1666"/>
        <v>9.1849501318337995E-2</v>
      </c>
      <c r="V237" s="7">
        <f t="shared" si="1822"/>
        <v>6.6258942829124593E-3</v>
      </c>
      <c r="W237" s="159">
        <f t="shared" si="1667"/>
        <v>3.4283282369456214E-2</v>
      </c>
      <c r="X237" s="40">
        <f t="shared" si="1823"/>
        <v>8095.2484858865882</v>
      </c>
      <c r="Y237" s="1">
        <f t="shared" si="1668"/>
        <v>0</v>
      </c>
      <c r="Z237" s="1">
        <f t="shared" si="1669"/>
        <v>113.16</v>
      </c>
      <c r="AA237" s="1">
        <f t="shared" si="1670"/>
        <v>91.649999999999991</v>
      </c>
      <c r="AB237" s="6">
        <f t="shared" si="1882"/>
        <v>0.2895550479995273</v>
      </c>
      <c r="AC237" s="1">
        <f t="shared" si="1671"/>
        <v>526.19133708825245</v>
      </c>
      <c r="AD237" s="40">
        <f t="shared" si="1824"/>
        <v>36363.626619283568</v>
      </c>
      <c r="AE237" s="1">
        <f t="shared" si="1825"/>
        <v>0.15947988387208822</v>
      </c>
      <c r="AF237" s="2">
        <f t="shared" si="1801"/>
        <v>52</v>
      </c>
      <c r="AG237" s="10">
        <f t="shared" si="1826"/>
        <v>8.2929539613485872</v>
      </c>
      <c r="AH237" s="12">
        <f t="shared" si="1827"/>
        <v>0.29400811326948051</v>
      </c>
      <c r="AI237" s="43">
        <f t="shared" si="1828"/>
        <v>-1.8245439446800498E-5</v>
      </c>
      <c r="AJ237" s="93">
        <f t="shared" si="1883"/>
        <v>4.598908151483653E-6</v>
      </c>
      <c r="AK237" s="43">
        <f t="shared" si="1829"/>
        <v>0</v>
      </c>
      <c r="AL237" s="43">
        <f t="shared" si="1884"/>
        <v>3.8754762176294237E-4</v>
      </c>
      <c r="AM237" s="43"/>
      <c r="AN237" s="43">
        <f t="shared" si="1830"/>
        <v>0</v>
      </c>
      <c r="AO237" s="10">
        <f t="shared" si="1831"/>
        <v>90.740177790999482</v>
      </c>
      <c r="AP237" s="9"/>
      <c r="AQ237" s="9">
        <f t="shared" si="1832"/>
        <v>90.603962383281029</v>
      </c>
      <c r="AR237" s="104">
        <f t="shared" si="1171"/>
        <v>90.603962383281029</v>
      </c>
      <c r="AS237" s="15">
        <f t="shared" si="1833"/>
        <v>0</v>
      </c>
      <c r="AT237" s="49"/>
      <c r="AU237" s="11">
        <f t="shared" si="1834"/>
        <v>8.4134527802596277E-6</v>
      </c>
      <c r="AV237" s="10">
        <f t="shared" si="1835"/>
        <v>90.672068800119007</v>
      </c>
      <c r="AW237" s="9">
        <f t="shared" si="1836"/>
        <v>90.603962383281029</v>
      </c>
      <c r="AX237" s="9">
        <f t="shared" si="1837"/>
        <v>90.467956576624957</v>
      </c>
      <c r="AY237" s="97">
        <f t="shared" si="1175"/>
        <v>90.535959479952993</v>
      </c>
      <c r="AZ237" s="15">
        <f t="shared" si="1176"/>
        <v>8.4003478641321302E-6</v>
      </c>
      <c r="BA237" s="49"/>
      <c r="BB237" s="11">
        <f t="shared" si="1838"/>
        <v>1.6814117647720256E-5</v>
      </c>
      <c r="BC237" s="10">
        <f t="shared" si="1839"/>
        <v>90.604060756527758</v>
      </c>
      <c r="BD237" s="9">
        <f t="shared" si="1840"/>
        <v>90.603959817251024</v>
      </c>
      <c r="BE237" s="9">
        <f t="shared" si="1841"/>
        <v>90.332159055980384</v>
      </c>
      <c r="BF237" s="97">
        <f t="shared" si="1179"/>
        <v>90.468059436615704</v>
      </c>
      <c r="BG237" s="15">
        <f t="shared" si="1842"/>
        <v>1.6787672530651951E-5</v>
      </c>
      <c r="BH237" s="49"/>
      <c r="BI237" s="11">
        <f t="shared" si="1843"/>
        <v>2.5201757348143249E-5</v>
      </c>
      <c r="BJ237" s="10">
        <f t="shared" si="1844"/>
        <v>90.536150448416322</v>
      </c>
      <c r="BK237" s="9">
        <f t="shared" si="1845"/>
        <v>90.603949569037439</v>
      </c>
      <c r="BL237" s="9">
        <f t="shared" si="1846"/>
        <v>90.196568483332172</v>
      </c>
      <c r="BM237" s="97">
        <f t="shared" si="1184"/>
        <v>90.400259026184813</v>
      </c>
      <c r="BN237" s="15">
        <f t="shared" si="1847"/>
        <v>2.5161740644248882E-5</v>
      </c>
      <c r="BO237" s="49"/>
      <c r="BP237" s="11">
        <f t="shared" si="1848"/>
        <v>3.3576137487142397E-5</v>
      </c>
      <c r="BQ237" s="10">
        <f t="shared" si="1849"/>
        <v>90.468334664697551</v>
      </c>
      <c r="BR237" s="9">
        <f t="shared" si="1850"/>
        <v>90.603926546745711</v>
      </c>
      <c r="BS237" s="9">
        <f t="shared" si="1851"/>
        <v>90.061183498149347</v>
      </c>
      <c r="BT237" s="97">
        <f t="shared" si="1189"/>
        <v>90.332555022447536</v>
      </c>
      <c r="BU237" s="15">
        <f t="shared" si="1852"/>
        <v>3.352232173864573E-5</v>
      </c>
      <c r="BV237" s="12"/>
      <c r="BW237" s="11">
        <f t="shared" si="1853"/>
        <v>4.1937026536222691E-5</v>
      </c>
      <c r="BX237" s="10">
        <f t="shared" si="1854"/>
        <v>90.400610195492987</v>
      </c>
      <c r="BY237" s="9">
        <f t="shared" si="1855"/>
        <v>90.603885683263755</v>
      </c>
      <c r="BZ237" s="9">
        <f t="shared" si="1856"/>
        <v>89.92600271783374</v>
      </c>
      <c r="CA237" s="97">
        <f t="shared" si="1194"/>
        <v>90.26494420054874</v>
      </c>
      <c r="CB237" s="15">
        <f t="shared" si="1857"/>
        <v>4.1869188241217287E-5</v>
      </c>
      <c r="CC237" s="12"/>
      <c r="CD237" s="11">
        <f t="shared" si="1858"/>
        <v>5.028419583814676E-5</v>
      </c>
      <c r="CE237" s="10">
        <f t="shared" si="1859"/>
        <v>90.332973832613845</v>
      </c>
      <c r="CF237" s="9">
        <f t="shared" si="1860"/>
        <v>90.603821936774509</v>
      </c>
      <c r="CG237" s="9">
        <f t="shared" si="1861"/>
        <v>89.791024738173306</v>
      </c>
      <c r="CH237" s="97">
        <f t="shared" si="1199"/>
        <v>90.197423337473907</v>
      </c>
      <c r="CI237" s="15">
        <f t="shared" si="1862"/>
        <v>5.020211547664343E-5</v>
      </c>
      <c r="CJ237" s="12"/>
      <c r="CK237" s="11">
        <f t="shared" si="1863"/>
        <v>5.8617419611314721E-5</v>
      </c>
      <c r="CL237" s="10">
        <f t="shared" si="1864"/>
        <v>90.265422370038877</v>
      </c>
      <c r="CM237" s="9">
        <f t="shared" si="1865"/>
        <v>90.603730291257307</v>
      </c>
      <c r="CN237" s="9">
        <f t="shared" si="1866"/>
        <v>89.656248133798229</v>
      </c>
      <c r="CO237" s="97">
        <f t="shared" si="1204"/>
        <v>90.129989212527761</v>
      </c>
      <c r="CP237" s="15">
        <f t="shared" si="1867"/>
        <v>5.8520881669719622E-5</v>
      </c>
      <c r="CQ237" s="12"/>
      <c r="CR237" s="11">
        <f t="shared" si="1868"/>
        <v>6.6936474953308437E-5</v>
      </c>
      <c r="CS237" s="10">
        <f t="shared" si="1869"/>
        <v>90.197952604388092</v>
      </c>
      <c r="CT237" s="9">
        <f t="shared" si="1870"/>
        <v>90.603605756978268</v>
      </c>
      <c r="CU237" s="9">
        <f t="shared" si="882"/>
        <v>89.521671458638139</v>
      </c>
      <c r="CV237" s="97">
        <f t="shared" si="1208"/>
        <v>90.062638607808196</v>
      </c>
      <c r="CW237" s="15">
        <f t="shared" si="1871"/>
        <v>6.6825267947389697E-5</v>
      </c>
      <c r="CX237" s="12"/>
      <c r="CY237" s="11">
        <f t="shared" si="1210"/>
        <v>7.5241141843680986E-5</v>
      </c>
      <c r="CZ237" s="10">
        <f t="shared" si="1211"/>
        <v>90.130561335391519</v>
      </c>
      <c r="DA237" s="9">
        <f t="shared" si="883"/>
        <v>90.603443370969558</v>
      </c>
      <c r="DB237" s="9">
        <f t="shared" si="884"/>
        <v>89.387293246382086</v>
      </c>
      <c r="DC237" s="97">
        <f t="shared" si="1212"/>
        <v>89.995368308675822</v>
      </c>
      <c r="DD237" s="15">
        <f t="shared" si="1213"/>
        <v>7.5115058339946645E-5</v>
      </c>
      <c r="DE237" s="12"/>
      <c r="DF237" s="11">
        <f t="shared" si="1214"/>
        <v>8.3531203145887573E-5</v>
      </c>
      <c r="DG237" s="10">
        <f t="shared" si="1215"/>
        <v>90.063245366353868</v>
      </c>
      <c r="DH237" s="9">
        <f t="shared" si="885"/>
        <v>90.603238197497646</v>
      </c>
      <c r="DI237" s="9">
        <f t="shared" si="886"/>
        <v>89.253112010941322</v>
      </c>
      <c r="DJ237" s="97">
        <f t="shared" si="1216"/>
        <v>89.928175104219491</v>
      </c>
      <c r="DK237" s="15">
        <f t="shared" si="1217"/>
        <v>8.3390039781369618E-5</v>
      </c>
      <c r="DL237" s="12"/>
      <c r="DM237" s="11">
        <f t="shared" si="1218"/>
        <v>9.1806444608375773E-5</v>
      </c>
      <c r="DN237" s="10">
        <f t="shared" si="1219"/>
        <v>89.996001504615066</v>
      </c>
      <c r="DO237" s="9">
        <f t="shared" si="887"/>
        <v>90.602985328520504</v>
      </c>
      <c r="DP237" s="9">
        <f t="shared" si="888"/>
        <v>89.119126246912288</v>
      </c>
      <c r="DQ237" s="97">
        <f t="shared" si="1220"/>
        <v>89.861055787716396</v>
      </c>
      <c r="DR237" s="15">
        <f t="shared" si="1221"/>
        <v>9.1650002108965798E-5</v>
      </c>
      <c r="DS237" s="12"/>
      <c r="DT237" s="11">
        <f t="shared" si="1222"/>
        <v>1.0006665486497164E-4</v>
      </c>
      <c r="DU237" s="10">
        <f t="shared" si="1223"/>
        <v>89.928826562005412</v>
      </c>
      <c r="DV237" s="9">
        <f t="shared" si="889"/>
        <v>90.60267988413375</v>
      </c>
      <c r="DW237" s="9">
        <f t="shared" si="890"/>
        <v>88.985334430042727</v>
      </c>
      <c r="DX237" s="97">
        <f t="shared" si="1224"/>
        <v>89.794007157088231</v>
      </c>
      <c r="DY237" s="15">
        <f t="shared" si="1225"/>
        <v>9.9894738062132884E-5</v>
      </c>
      <c r="DZ237" s="12"/>
      <c r="EA237" s="11">
        <f t="shared" si="1226"/>
        <v>1.0831162543439881E-4</v>
      </c>
      <c r="EB237" s="10">
        <f t="shared" si="1227"/>
        <v>89.861717355296804</v>
      </c>
      <c r="EC237" s="9">
        <f t="shared" si="891"/>
        <v>90.602317013005802</v>
      </c>
      <c r="ED237" s="9">
        <f t="shared" si="892"/>
        <v>88.85173501769782</v>
      </c>
      <c r="EE237" s="97">
        <f t="shared" si="1228"/>
        <v>89.727026015351811</v>
      </c>
      <c r="EF237" s="15">
        <f t="shared" si="1229"/>
        <v>1.0812404328044905E-4</v>
      </c>
      <c r="EG237" s="12"/>
      <c r="EH237" s="11">
        <f t="shared" si="1230"/>
        <v>1.1654115071911275E-4</v>
      </c>
      <c r="EI237" s="10">
        <f t="shared" si="1231"/>
        <v>89.794670706648503</v>
      </c>
      <c r="EJ237" s="9">
        <f t="shared" si="893"/>
        <v>90.601891892802072</v>
      </c>
      <c r="EK237" s="9">
        <f t="shared" si="894"/>
        <v>88.718326449328117</v>
      </c>
      <c r="EL237" s="97">
        <f t="shared" si="1232"/>
        <v>89.660109171065102</v>
      </c>
      <c r="EM237" s="15">
        <f t="shared" si="1233"/>
        <v>1.163377163009749E-4</v>
      </c>
      <c r="EN237" s="12"/>
      <c r="EO237" s="11">
        <f t="shared" si="1234"/>
        <v>1.2475502800334706E-4</v>
      </c>
      <c r="EP237" s="10">
        <f t="shared" si="1235"/>
        <v>89.727683444048353</v>
      </c>
      <c r="EQ237" s="9">
        <f t="shared" si="895"/>
        <v>90.601399730598175</v>
      </c>
      <c r="ER237" s="9">
        <f t="shared" si="896"/>
        <v>88.585107146938043</v>
      </c>
      <c r="ES237" s="97">
        <f t="shared" si="1236"/>
        <v>89.593253438768102</v>
      </c>
      <c r="ET237" s="15">
        <f t="shared" si="1237"/>
        <v>1.2453555855483555E-4</v>
      </c>
      <c r="EU237" s="12"/>
      <c r="EV237" s="11">
        <f t="shared" si="1238"/>
        <v>1.3295305745045561E-4</v>
      </c>
      <c r="EW237" s="10">
        <f t="shared" si="1239"/>
        <v>89.660752401748795</v>
      </c>
      <c r="EX237" s="9">
        <f t="shared" si="897"/>
        <v>90.60083576328222</v>
      </c>
      <c r="EY237" s="9">
        <f t="shared" si="898"/>
        <v>88.452075515556444</v>
      </c>
      <c r="EZ237" s="97">
        <f t="shared" si="1240"/>
        <v>89.526455639419339</v>
      </c>
      <c r="FA237" s="15">
        <f t="shared" si="1241"/>
        <v>1.3271737436299522E-4</v>
      </c>
      <c r="FB237" s="12"/>
      <c r="FC237" s="11">
        <f t="shared" si="1242"/>
        <v>1.411350420994386E-4</v>
      </c>
      <c r="FD237" s="10">
        <f t="shared" si="1243"/>
        <v>89.593874420698526</v>
      </c>
      <c r="FE237" s="9">
        <f t="shared" si="899"/>
        <v>90.600195257946297</v>
      </c>
      <c r="FF237" s="9">
        <f t="shared" si="900"/>
        <v>88.319229943705011</v>
      </c>
      <c r="FG237" s="97">
        <f t="shared" si="1244"/>
        <v>89.459712600825654</v>
      </c>
      <c r="FH237" s="15">
        <f t="shared" si="1245"/>
        <v>1.4088297093152634E-4</v>
      </c>
      <c r="FI237" s="12"/>
      <c r="FJ237" s="11">
        <f t="shared" si="1246"/>
        <v>1.4930078786093827E-4</v>
      </c>
      <c r="FK237" s="10">
        <f t="shared" si="1247"/>
        <v>89.527046348967673</v>
      </c>
      <c r="FL237" s="9">
        <f t="shared" si="901"/>
        <v>90.599473512267025</v>
      </c>
      <c r="FM237" s="9">
        <f t="shared" si="902"/>
        <v>88.186568803869022</v>
      </c>
      <c r="FN237" s="97">
        <f t="shared" si="1248"/>
        <v>89.393021158068024</v>
      </c>
      <c r="FO237" s="15">
        <f t="shared" si="1249"/>
        <v>1.4903215834601662E-4</v>
      </c>
      <c r="FP237" s="12"/>
      <c r="FQ237" s="11">
        <f t="shared" si="1250"/>
        <v>1.5745010351242195E-4</v>
      </c>
      <c r="FR237" s="10">
        <f t="shared" si="1251"/>
        <v>89.460265042168714</v>
      </c>
      <c r="FS237" s="9">
        <f t="shared" si="903"/>
        <v>90.598665854875406</v>
      </c>
      <c r="FT237" s="9">
        <f t="shared" si="904"/>
        <v>88.054090452968708</v>
      </c>
      <c r="FU237" s="97">
        <f t="shared" si="1252"/>
        <v>89.326378153922064</v>
      </c>
      <c r="FV237" s="15">
        <f t="shared" si="1253"/>
        <v>1.5716474956531265E-4</v>
      </c>
      <c r="FW237" s="12"/>
      <c r="FX237" s="11">
        <f t="shared" si="1254"/>
        <v>1.6558280069264538E-4</v>
      </c>
      <c r="FY237" s="10">
        <f t="shared" si="1255"/>
        <v>89.393527363872408</v>
      </c>
      <c r="FZ237" s="9">
        <f t="shared" si="905"/>
        <v>90.597767645715891</v>
      </c>
      <c r="GA237" s="9">
        <f t="shared" si="906"/>
        <v>87.921793232828421</v>
      </c>
      <c r="GB237" s="97">
        <f t="shared" si="1256"/>
        <v>89.259780439272163</v>
      </c>
      <c r="GC237" s="15">
        <f t="shared" si="1257"/>
        <v>1.6528056041471742E-4</v>
      </c>
      <c r="GD237" s="12"/>
      <c r="GE237" s="11">
        <f t="shared" si="1258"/>
        <v>1.736986938956034E-4</v>
      </c>
      <c r="GF237" s="10">
        <f t="shared" si="1259"/>
        <v>89.326830186017247</v>
      </c>
      <c r="GG237" s="9">
        <f t="shared" si="907"/>
        <v>90.596774276394768</v>
      </c>
      <c r="GH237" s="9">
        <f t="shared" si="908"/>
        <v>87.789675470647197</v>
      </c>
      <c r="GI237" s="97">
        <f t="shared" si="1260"/>
        <v>89.19322487352099</v>
      </c>
      <c r="GJ237" s="15">
        <f t="shared" si="1261"/>
        <v>1.7337940957844021E-4</v>
      </c>
      <c r="GK237" s="12"/>
      <c r="GL237" s="11">
        <f t="shared" si="1872"/>
        <v>1.8179760046372226E-4</v>
      </c>
      <c r="GM237" s="10">
        <f t="shared" si="1873"/>
        <v>89.260170389314311</v>
      </c>
      <c r="GN237" s="9">
        <f t="shared" si="909"/>
        <v>90.59568117051802</v>
      </c>
      <c r="GO237" s="9">
        <f t="shared" si="1885"/>
        <v>87.657735479468485</v>
      </c>
      <c r="GP237" s="115">
        <f t="shared" si="1264"/>
        <v>89.126708324993245</v>
      </c>
      <c r="GQ237" s="15">
        <f t="shared" si="1874"/>
        <v>1.8146111859145646E-4</v>
      </c>
      <c r="GR237" s="12"/>
      <c r="GS237" s="11">
        <f t="shared" si="1266"/>
        <v>1.8987934058044287E-4</v>
      </c>
      <c r="GT237" s="10">
        <f t="shared" si="1267"/>
        <v>89.193544863646451</v>
      </c>
      <c r="GU237" s="9">
        <f t="shared" si="911"/>
        <v>90.594483784018507</v>
      </c>
      <c r="GV237" s="9">
        <f t="shared" si="1886"/>
        <v>87.525971558648649</v>
      </c>
      <c r="GW237" s="115">
        <f t="shared" si="1268"/>
        <v>89.060227671333578</v>
      </c>
      <c r="GX237" s="15">
        <f t="shared" si="1269"/>
        <v>1.8952551183077092E-4</v>
      </c>
      <c r="GY237" s="12"/>
      <c r="GZ237" s="11">
        <f t="shared" si="1270"/>
        <v>1.979437372622334E-4</v>
      </c>
      <c r="HA237" s="10">
        <f t="shared" si="1271"/>
        <v>89.12695050846159</v>
      </c>
      <c r="HB237" s="9">
        <f t="shared" si="913"/>
        <v>90.593177605472718</v>
      </c>
      <c r="HC237" s="9">
        <f t="shared" si="914"/>
        <v>87.394381994325698</v>
      </c>
      <c r="HD237" s="97">
        <f t="shared" si="1272"/>
        <v>88.993779799899215</v>
      </c>
      <c r="HE237" s="15">
        <f t="shared" si="1273"/>
        <v>1.9757241650604347E-4</v>
      </c>
      <c r="HF237" s="12"/>
      <c r="HG237" s="11">
        <f t="shared" si="1274"/>
        <v>2.0599061634992444E-4</v>
      </c>
      <c r="HH237" s="10">
        <f t="shared" si="1275"/>
        <v>89.06038423316096</v>
      </c>
      <c r="HI237" s="9">
        <f t="shared" si="915"/>
        <v>90.591758156407124</v>
      </c>
      <c r="HJ237" s="9">
        <f t="shared" si="916"/>
        <v>87.262965059886298</v>
      </c>
      <c r="HK237" s="97">
        <f t="shared" si="1276"/>
        <v>88.927361608146711</v>
      </c>
      <c r="HL237" s="15">
        <f t="shared" si="1277"/>
        <v>2.0560166264965851E-4</v>
      </c>
      <c r="HM237" s="12"/>
      <c r="HN237" s="11">
        <f t="shared" si="1278"/>
        <v>2.1401980649951734E-4</v>
      </c>
      <c r="HO237" s="10">
        <f t="shared" si="1279"/>
        <v>88.993842957481263</v>
      </c>
      <c r="HP237" s="9">
        <f t="shared" si="917"/>
        <v>90.590220991594151</v>
      </c>
      <c r="HQ237" s="9">
        <f t="shared" si="1887"/>
        <v>87.131719016431447</v>
      </c>
      <c r="HR237" s="115">
        <f t="shared" si="1280"/>
        <v>88.860970004012799</v>
      </c>
      <c r="HS237" s="15">
        <f t="shared" si="1281"/>
        <v>2.1361308310623961E-4</v>
      </c>
      <c r="HT237" s="12"/>
      <c r="HU237" s="11">
        <f t="shared" si="1672"/>
        <v>2.220311391724134E-4</v>
      </c>
      <c r="HV237" s="10">
        <f t="shared" si="1282"/>
        <v>88.927323611871074</v>
      </c>
      <c r="HW237" s="9">
        <f t="shared" si="1888"/>
        <v>90.588561699337916</v>
      </c>
      <c r="HX237" s="9">
        <f t="shared" si="920"/>
        <v>87.000642113241753</v>
      </c>
      <c r="HY237" s="115">
        <f t="shared" si="1283"/>
        <v>88.794601906289842</v>
      </c>
      <c r="HZ237" s="15">
        <f t="shared" si="1284"/>
        <v>2.2160651352156742E-4</v>
      </c>
      <c r="IA237" s="12"/>
      <c r="IB237" s="11">
        <f t="shared" si="1673"/>
        <v>2.3002444862504261E-4</v>
      </c>
      <c r="IC237" s="10">
        <f t="shared" si="1285"/>
        <v>88.860823137861928</v>
      </c>
      <c r="ID237" s="9">
        <f t="shared" si="1889"/>
        <v>90.586775901749718</v>
      </c>
      <c r="IE237" s="9">
        <f t="shared" si="922"/>
        <v>86.869732588240126</v>
      </c>
      <c r="IF237" s="115">
        <f t="shared" si="1286"/>
        <v>88.728254244994929</v>
      </c>
      <c r="IG237" s="15">
        <f t="shared" si="1287"/>
        <v>2.295817923310163E-4</v>
      </c>
      <c r="IH237" s="12"/>
      <c r="II237" s="11">
        <f t="shared" si="1674"/>
        <v>2.3799957189801671E-4</v>
      </c>
      <c r="IJ237" s="10">
        <f t="shared" si="1288"/>
        <v>88.794338488433027</v>
      </c>
      <c r="IK237" s="9">
        <f t="shared" si="1890"/>
        <v>90.584859255013512</v>
      </c>
      <c r="IL237" s="9">
        <f t="shared" si="924"/>
        <v>86.738988668453928</v>
      </c>
      <c r="IM237" s="115">
        <f t="shared" si="1289"/>
        <v>88.66192396173372</v>
      </c>
      <c r="IN237" s="15">
        <f t="shared" si="1290"/>
        <v>2.375387607474032E-4</v>
      </c>
      <c r="IO237" s="12"/>
      <c r="IP237" s="11">
        <f t="shared" si="1675"/>
        <v>2.4595634880467126E-4</v>
      </c>
      <c r="IQ237" s="10">
        <f t="shared" si="1291"/>
        <v>88.72786662837072</v>
      </c>
      <c r="IR237" s="9">
        <f t="shared" si="1891"/>
        <v>90.582807449641251</v>
      </c>
      <c r="IS237" s="9">
        <f t="shared" si="926"/>
        <v>86.608408570473429</v>
      </c>
      <c r="IT237" s="115">
        <f t="shared" si="1292"/>
        <v>88.595608010057333</v>
      </c>
      <c r="IU237" s="15">
        <f t="shared" si="1293"/>
        <v>2.4547726274844309E-4</v>
      </c>
      <c r="IV237" s="12"/>
      <c r="IW237" s="11">
        <f t="shared" si="1676"/>
        <v>2.5389462191923226E-4</v>
      </c>
      <c r="IX237" s="10">
        <f t="shared" si="1294"/>
        <v>88.661404534621099</v>
      </c>
      <c r="IY237" s="9">
        <f t="shared" si="1892"/>
        <v>90.580616210718389</v>
      </c>
      <c r="IZ237" s="9">
        <f t="shared" si="928"/>
        <v>86.477990500911318</v>
      </c>
      <c r="JA237" s="115">
        <f t="shared" si="1295"/>
        <v>88.529303355814847</v>
      </c>
      <c r="JB237" s="15">
        <f t="shared" si="1296"/>
        <v>2.5339714506353214E-4</v>
      </c>
      <c r="JC237" s="12"/>
      <c r="JD237" s="11">
        <f t="shared" si="1677"/>
        <v>2.618142365642785E-4</v>
      </c>
      <c r="JE237" s="10">
        <f t="shared" si="1297"/>
        <v>88.59494919663824</v>
      </c>
      <c r="JF237" s="9">
        <f t="shared" si="1893"/>
        <v>90.578281298139487</v>
      </c>
      <c r="JG237" s="9">
        <f t="shared" si="930"/>
        <v>86.347732656856522</v>
      </c>
      <c r="JH237" s="115">
        <f t="shared" si="1298"/>
        <v>88.463006977497997</v>
      </c>
      <c r="JI237" s="15">
        <f t="shared" si="1299"/>
        <v>2.6129825716027119E-4</v>
      </c>
      <c r="JJ237" s="12"/>
      <c r="JK237" s="11">
        <f t="shared" si="1678"/>
        <v>2.6971504079795482E-4</v>
      </c>
      <c r="JL237" s="10">
        <f t="shared" si="1300"/>
        <v>88.528497616724678</v>
      </c>
      <c r="JM237" s="9">
        <f t="shared" si="1894"/>
        <v>90.575798506834076</v>
      </c>
      <c r="JN237" s="9">
        <f t="shared" si="932"/>
        <v>86.217633226328516</v>
      </c>
      <c r="JO237" s="115">
        <f t="shared" si="1301"/>
        <v>88.396715866581303</v>
      </c>
      <c r="JP237" s="15">
        <f t="shared" si="1302"/>
        <v>2.6918045123035163E-4</v>
      </c>
      <c r="JQ237" s="12"/>
      <c r="JR237" s="11">
        <f t="shared" si="1679"/>
        <v>2.7759688540053437E-4</v>
      </c>
      <c r="JS237" s="10">
        <f t="shared" si="1303"/>
        <v>88.462046810367326</v>
      </c>
      <c r="JT237" s="9">
        <f t="shared" si="1895"/>
        <v>90.573163666982879</v>
      </c>
      <c r="JU237" s="9">
        <f t="shared" si="934"/>
        <v>86.087690388727978</v>
      </c>
      <c r="JV237" s="115">
        <f t="shared" si="1304"/>
        <v>88.330427027855421</v>
      </c>
      <c r="JW237" s="15">
        <f t="shared" si="1305"/>
        <v>2.7704358217508552E-4</v>
      </c>
      <c r="JX237" s="12"/>
      <c r="JY237" s="11">
        <f t="shared" si="1680"/>
        <v>2.8545962386061682E-4</v>
      </c>
      <c r="JZ237" s="10">
        <f t="shared" si="1306"/>
        <v>88.395593806566723</v>
      </c>
      <c r="KA237" s="9">
        <f t="shared" si="1896"/>
        <v>90.570372644224449</v>
      </c>
      <c r="KB237" s="9">
        <f t="shared" si="936"/>
        <v>85.95790231528477</v>
      </c>
      <c r="KC237" s="115">
        <f t="shared" si="1307"/>
        <v>88.264137479754609</v>
      </c>
      <c r="KD237" s="15">
        <f t="shared" si="1308"/>
        <v>2.8488750759048028E-4</v>
      </c>
      <c r="KE237" s="12"/>
      <c r="KF237" s="11">
        <f t="shared" si="1681"/>
        <v>2.9330311236087789E-4</v>
      </c>
      <c r="KG237" s="10">
        <f t="shared" si="1309"/>
        <v>88.329135648160246</v>
      </c>
      <c r="KH237" s="9">
        <f t="shared" si="1897"/>
        <v>90.567421339852359</v>
      </c>
      <c r="KI237" s="9">
        <f t="shared" si="938"/>
        <v>85.828267169503732</v>
      </c>
      <c r="KJ237" s="115">
        <f t="shared" si="1310"/>
        <v>88.197844254678046</v>
      </c>
      <c r="KK237" s="15">
        <f t="shared" si="1311"/>
        <v>2.9271208775190528E-4</v>
      </c>
      <c r="KL237" s="12"/>
      <c r="KM237" s="11">
        <f t="shared" si="1682"/>
        <v>3.0112720976337252E-4</v>
      </c>
      <c r="KN237" s="10">
        <f t="shared" si="1312"/>
        <v>88.262669392139529</v>
      </c>
      <c r="KO237" s="9">
        <f t="shared" si="1898"/>
        <v>90.564305691003042</v>
      </c>
      <c r="KP237" s="9">
        <f t="shared" si="940"/>
        <v>85.698783107607596</v>
      </c>
      <c r="KQ237" s="115">
        <f t="shared" si="1313"/>
        <v>88.131544399305312</v>
      </c>
      <c r="KR237" s="15">
        <f t="shared" si="1314"/>
        <v>3.0051718559832386E-4</v>
      </c>
      <c r="KS237" s="12"/>
      <c r="KT237" s="11">
        <f t="shared" si="1683"/>
        <v>3.0893177759442903E-4</v>
      </c>
      <c r="KU237" s="10">
        <f t="shared" si="1315"/>
        <v>88.196192109961771</v>
      </c>
      <c r="KV237" s="9">
        <f t="shared" si="1899"/>
        <v>90.561021670834336</v>
      </c>
      <c r="KW237" s="9">
        <f t="shared" si="942"/>
        <v>85.569448278975486</v>
      </c>
      <c r="KX237" s="115">
        <f t="shared" si="1316"/>
        <v>88.065234974904911</v>
      </c>
      <c r="KY237" s="15">
        <f t="shared" si="1317"/>
        <v>3.0830266671623825E-4</v>
      </c>
      <c r="KZ237" s="12"/>
      <c r="LA237" s="11">
        <f t="shared" si="1684"/>
        <v>3.1671668002923131E-4</v>
      </c>
      <c r="LB237" s="10">
        <f t="shared" si="1318"/>
        <v>88.129700887854284</v>
      </c>
      <c r="LC237" s="9">
        <f t="shared" si="1900"/>
        <v>90.557565288694931</v>
      </c>
      <c r="LD237" s="9">
        <f t="shared" si="944"/>
        <v>85.440260826581266</v>
      </c>
      <c r="LE237" s="115">
        <f t="shared" si="1319"/>
        <v>87.998913057638106</v>
      </c>
      <c r="LF237" s="15">
        <f t="shared" si="1320"/>
        <v>3.1606839932308797E-4</v>
      </c>
      <c r="LG237" s="12"/>
      <c r="LH237" s="11">
        <f t="shared" si="1685"/>
        <v>3.2448178387584217E-4</v>
      </c>
      <c r="LI237" s="10">
        <f t="shared" si="1321"/>
        <v>88.063192827114392</v>
      </c>
      <c r="LJ237" s="9">
        <f t="shared" si="1901"/>
        <v>90.553932590284731</v>
      </c>
      <c r="LK237" s="9">
        <f t="shared" si="946"/>
        <v>85.311218887425468</v>
      </c>
      <c r="LL237" s="115">
        <f t="shared" si="1322"/>
        <v>87.932575738855093</v>
      </c>
      <c r="LM237" s="15">
        <f t="shared" si="1323"/>
        <v>3.2381425425047328E-4</v>
      </c>
      <c r="LN237" s="12"/>
      <c r="LO237" s="11">
        <f t="shared" si="1686"/>
        <v>3.3222695855905123E-4</v>
      </c>
      <c r="LP237" s="10">
        <f t="shared" si="1324"/>
        <v>87.996665044401652</v>
      </c>
      <c r="LQ237" s="9">
        <f t="shared" si="1902"/>
        <v>90.550119657806277</v>
      </c>
      <c r="LR237" s="9">
        <f t="shared" si="948"/>
        <v>85.182320592965624</v>
      </c>
      <c r="LS237" s="115">
        <f t="shared" si="1325"/>
        <v>87.866220125385951</v>
      </c>
      <c r="LT237" s="15">
        <f t="shared" si="1326"/>
        <v>3.3154010492691965E-4</v>
      </c>
      <c r="LU237" s="12"/>
      <c r="LV237" s="11">
        <f t="shared" si="1687"/>
        <v>3.3995207610376346E-4</v>
      </c>
      <c r="LW237" s="10">
        <f t="shared" si="1327"/>
        <v>87.930114672024843</v>
      </c>
      <c r="LX237" s="9">
        <f t="shared" si="1903"/>
        <v>90.546122610107361</v>
      </c>
      <c r="LY237" s="9">
        <f t="shared" si="950"/>
        <v>85.053564069543199</v>
      </c>
      <c r="LZ237" s="115">
        <f t="shared" si="1328"/>
        <v>87.799843339825287</v>
      </c>
      <c r="MA237" s="15">
        <f t="shared" si="1329"/>
        <v>3.3924582736033238E-4</v>
      </c>
      <c r="MB237" s="12"/>
      <c r="MC237" s="11">
        <f t="shared" si="1688"/>
        <v>3.4765701111804119E-4</v>
      </c>
      <c r="MD237" s="10">
        <f t="shared" si="1330"/>
        <v>87.863538858222881</v>
      </c>
      <c r="ME237" s="9">
        <f t="shared" si="1904"/>
        <v>90.541937602814954</v>
      </c>
      <c r="MF237" s="9">
        <f t="shared" si="952"/>
        <v>84.924947438806015</v>
      </c>
      <c r="MG237" s="115">
        <f t="shared" si="1331"/>
        <v>87.733442520810485</v>
      </c>
      <c r="MH237" s="15">
        <f t="shared" si="1332"/>
        <v>3.4693130012016974E-4</v>
      </c>
      <c r="MI237" s="12"/>
      <c r="MJ237" s="11">
        <f t="shared" si="1689"/>
        <v>3.5534164077588305E-4</v>
      </c>
      <c r="MK237" s="10">
        <f t="shared" si="1333"/>
        <v>87.79693476743914</v>
      </c>
      <c r="ML237" s="9">
        <f t="shared" si="1905"/>
        <v>90.537560828460414</v>
      </c>
      <c r="MM237" s="9">
        <f t="shared" si="954"/>
        <v>84.796468818127011</v>
      </c>
      <c r="MN237" s="115">
        <f t="shared" si="1334"/>
        <v>87.667014823293712</v>
      </c>
      <c r="MO237" s="15">
        <f t="shared" si="1335"/>
        <v>3.5459640431930741E-4</v>
      </c>
      <c r="MP237" s="12"/>
      <c r="MQ237" s="11">
        <f t="shared" si="1690"/>
        <v>3.6300584479967836E-4</v>
      </c>
      <c r="MR237" s="10">
        <f t="shared" si="1336"/>
        <v>87.730299580589687</v>
      </c>
      <c r="MS237" s="9">
        <f t="shared" si="1906"/>
        <v>90.532988516596333</v>
      </c>
      <c r="MT237" s="9">
        <f t="shared" si="956"/>
        <v>84.668126321020821</v>
      </c>
      <c r="MU237" s="115">
        <f t="shared" si="1337"/>
        <v>87.600557418808577</v>
      </c>
      <c r="MV237" s="15">
        <f t="shared" si="1338"/>
        <v>3.6224102359553418E-4</v>
      </c>
      <c r="MW237" s="12"/>
      <c r="MX237" s="11">
        <f t="shared" si="1691"/>
        <v>3.7064950544226971E-4</v>
      </c>
      <c r="MY237" s="10">
        <f t="shared" si="1339"/>
        <v>87.663630495326217</v>
      </c>
      <c r="MZ237" s="9">
        <f t="shared" si="1907"/>
        <v>90.528216933904957</v>
      </c>
      <c r="NA237" s="9">
        <f t="shared" si="1908"/>
        <v>84.539918057553948</v>
      </c>
      <c r="NB237" s="115">
        <f t="shared" si="1340"/>
        <v>87.53406749572946</v>
      </c>
      <c r="NC237" s="15">
        <f t="shared" si="1341"/>
        <v>3.6986504409290899E-4</v>
      </c>
      <c r="ND237" s="12"/>
      <c r="NE237" s="11">
        <f t="shared" si="1692"/>
        <v>3.7827250746888069E-4</v>
      </c>
      <c r="NF237" s="10">
        <f t="shared" si="1342"/>
        <v>87.596924726291633</v>
      </c>
      <c r="NG237" s="9">
        <f t="shared" si="959"/>
        <v>90.523242384298285</v>
      </c>
      <c r="NH237" s="9">
        <f t="shared" si="1909"/>
        <v>84.411842134752959</v>
      </c>
      <c r="NI237" s="115">
        <f t="shared" si="1343"/>
        <v>87.467542259525629</v>
      </c>
      <c r="NJ237" s="15">
        <f t="shared" si="1344"/>
        <v>3.7746835444273541E-4</v>
      </c>
      <c r="NK237" s="12"/>
      <c r="NL237" s="11">
        <f t="shared" si="1693"/>
        <v>3.8587473813864843E-4</v>
      </c>
      <c r="NM237" s="10">
        <f t="shared" si="1345"/>
        <v>87.53017950537054</v>
      </c>
      <c r="NN237" s="9">
        <f t="shared" si="961"/>
        <v>90.518061209010114</v>
      </c>
      <c r="NO237" s="9">
        <f t="shared" si="1910"/>
        <v>84.283896657007489</v>
      </c>
      <c r="NP237" s="115">
        <f t="shared" si="1346"/>
        <v>87.400978933008801</v>
      </c>
      <c r="NQ237" s="15">
        <f t="shared" si="1347"/>
        <v>3.8505084574435157E-4</v>
      </c>
      <c r="NR237" s="12"/>
      <c r="NS237" s="11">
        <f t="shared" si="1694"/>
        <v>3.934560871859647E-4</v>
      </c>
      <c r="NT237" s="10">
        <f t="shared" si="1348"/>
        <v>87.46339208193308</v>
      </c>
      <c r="NU237" s="9">
        <f t="shared" si="963"/>
        <v>90.512669786679993</v>
      </c>
      <c r="NV237" s="9">
        <f t="shared" si="1911"/>
        <v>84.15607972646896</v>
      </c>
      <c r="NW237" s="115">
        <f t="shared" si="1349"/>
        <v>87.334374756574476</v>
      </c>
      <c r="NX237" s="15">
        <f t="shared" si="1350"/>
        <v>3.9261241154568845E-4</v>
      </c>
      <c r="NY237" s="12"/>
      <c r="NZ237" s="11">
        <f t="shared" si="1695"/>
        <v>4.0101644680156474E-4</v>
      </c>
      <c r="OA237" s="10">
        <f t="shared" si="1351"/>
        <v>87.396559723072684</v>
      </c>
      <c r="OB237" s="9">
        <f t="shared" si="965"/>
        <v>90.507064533429315</v>
      </c>
      <c r="OC237" s="9">
        <f t="shared" si="1912"/>
        <v>84.028389443446542</v>
      </c>
      <c r="OD237" s="115">
        <f t="shared" si="1352"/>
        <v>87.267726988437929</v>
      </c>
      <c r="OE237" s="15">
        <f t="shared" si="1353"/>
        <v>4.0015294782351767E-4</v>
      </c>
      <c r="OF237" s="12"/>
      <c r="OG237" s="11">
        <f t="shared" si="1696"/>
        <v>4.0855571161330106E-4</v>
      </c>
      <c r="OH237" s="10">
        <f t="shared" si="1354"/>
        <v>87.329679713838516</v>
      </c>
      <c r="OI237" s="9">
        <f t="shared" si="967"/>
        <v>90.501241902929536</v>
      </c>
      <c r="OJ237" s="9">
        <f t="shared" si="1913"/>
        <v>83.900823906796603</v>
      </c>
      <c r="OK237" s="115">
        <f t="shared" si="1355"/>
        <v>87.201032904863069</v>
      </c>
      <c r="OL237" s="15">
        <f t="shared" si="1356"/>
        <v>4.0767235296360749E-4</v>
      </c>
      <c r="OM237" s="12"/>
      <c r="ON237" s="11">
        <f t="shared" si="1697"/>
        <v>4.160737786668268E-4</v>
      </c>
      <c r="OO237" s="10">
        <f t="shared" si="1357"/>
        <v>87.262749357460748</v>
      </c>
      <c r="OP237" s="9">
        <f t="shared" si="969"/>
        <v>90.495198386462803</v>
      </c>
      <c r="OQ237" s="9">
        <f t="shared" si="1914"/>
        <v>83.773381214308415</v>
      </c>
      <c r="OR237" s="115">
        <f t="shared" si="1358"/>
        <v>87.134289800385602</v>
      </c>
      <c r="OS237" s="15">
        <f t="shared" si="1359"/>
        <v>4.1517052774064613E-4</v>
      </c>
      <c r="OT237" s="12"/>
      <c r="OU237" s="11">
        <f t="shared" si="1698"/>
        <v>4.235705474060098E-4</v>
      </c>
      <c r="OV237" s="10">
        <f t="shared" si="1360"/>
        <v>87.195765975570239</v>
      </c>
      <c r="OW237" s="9">
        <f t="shared" si="971"/>
        <v>90.488930512974974</v>
      </c>
      <c r="OX237" s="9">
        <f t="shared" si="1915"/>
        <v>83.646059463086999</v>
      </c>
      <c r="OY237" s="115">
        <f t="shared" si="1361"/>
        <v>87.067494988030987</v>
      </c>
      <c r="OZ237" s="15">
        <f t="shared" si="1362"/>
        <v>4.2264737529786565E-4</v>
      </c>
      <c r="PA237" s="12"/>
      <c r="PB237" s="11">
        <f t="shared" si="1699"/>
        <v>4.3104591965306813E-4</v>
      </c>
      <c r="PC237" s="10">
        <f t="shared" si="1363"/>
        <v>87.128726908412972</v>
      </c>
      <c r="PD237" s="9">
        <f t="shared" si="973"/>
        <v>90.482434849121205</v>
      </c>
      <c r="PE237" s="9">
        <f t="shared" si="1916"/>
        <v>83.518856749928176</v>
      </c>
      <c r="PF237" s="115">
        <f t="shared" si="1364"/>
        <v>87.00064579952469</v>
      </c>
      <c r="PG237" s="15">
        <f t="shared" si="1365"/>
        <v>4.3010280112670195E-4</v>
      </c>
      <c r="PH237" s="12"/>
      <c r="PI237" s="11">
        <f t="shared" si="1700"/>
        <v>4.3849979958869985E-4</v>
      </c>
      <c r="PJ237" s="10">
        <f t="shared" si="1366"/>
        <v>87.06162951505695</v>
      </c>
      <c r="PK237" s="9">
        <f t="shared" si="975"/>
        <v>90.475707999304262</v>
      </c>
      <c r="PL237" s="9">
        <f t="shared" si="1917"/>
        <v>83.391771171692525</v>
      </c>
      <c r="PM237" s="115">
        <f t="shared" si="1367"/>
        <v>86.933739585498387</v>
      </c>
      <c r="PN237" s="15">
        <f t="shared" si="1368"/>
        <v>4.375367130460555E-4</v>
      </c>
      <c r="PO237" s="12"/>
      <c r="PP237" s="11">
        <f t="shared" si="1701"/>
        <v>4.4593209373183031E-4</v>
      </c>
      <c r="PQ237" s="10">
        <f t="shared" si="1369"/>
        <v>86.994471173594889</v>
      </c>
      <c r="PR237" s="9">
        <f t="shared" si="977"/>
        <v>90.46874660570559</v>
      </c>
      <c r="PS237" s="9">
        <f t="shared" si="1918"/>
        <v>83.264800825670932</v>
      </c>
      <c r="PT237" s="115">
        <f t="shared" si="1370"/>
        <v>86.866773715688254</v>
      </c>
      <c r="PU237" s="15">
        <f t="shared" si="1371"/>
        <v>4.4494902118163325E-4</v>
      </c>
      <c r="PV237" s="12"/>
      <c r="PW237" s="11">
        <f t="shared" si="1702"/>
        <v>4.5334271091941055E-4</v>
      </c>
      <c r="PX237" s="10">
        <f t="shared" si="1372"/>
        <v>86.927249281339172</v>
      </c>
      <c r="PY237" s="9">
        <f t="shared" si="979"/>
        <v>90.461547348309296</v>
      </c>
      <c r="PZ237" s="9">
        <f t="shared" si="1919"/>
        <v>83.137943809948979</v>
      </c>
      <c r="QA237" s="115">
        <f t="shared" si="1373"/>
        <v>86.799745579129137</v>
      </c>
      <c r="QB237" s="15">
        <f t="shared" si="1374"/>
        <v>4.5233963794492709E-4</v>
      </c>
      <c r="QC237" s="12"/>
      <c r="QD237" s="11">
        <f t="shared" si="1703"/>
        <v>4.607315622858556E-4</v>
      </c>
      <c r="QE237" s="10">
        <f t="shared" si="1375"/>
        <v>86.859961255012678</v>
      </c>
      <c r="QF237" s="9">
        <f t="shared" si="981"/>
        <v>90.454106944919232</v>
      </c>
      <c r="QG237" s="9">
        <f t="shared" si="1920"/>
        <v>83.011198223763202</v>
      </c>
      <c r="QH237" s="115">
        <f t="shared" si="1376"/>
        <v>86.732652584341224</v>
      </c>
      <c r="QI237" s="15">
        <f t="shared" si="1377"/>
        <v>4.5970847801226396E-4</v>
      </c>
      <c r="QJ237" s="12"/>
      <c r="QK237" s="11">
        <f t="shared" si="1704"/>
        <v>4.6809856124252469E-4</v>
      </c>
      <c r="QL237" s="10">
        <f t="shared" si="1378"/>
        <v>86.792604530932138</v>
      </c>
      <c r="QM237" s="9">
        <f t="shared" si="983"/>
        <v>90.446422151169202</v>
      </c>
      <c r="QN237" s="9">
        <f t="shared" si="1921"/>
        <v>82.884562167855037</v>
      </c>
      <c r="QO237" s="115">
        <f t="shared" si="1379"/>
        <v>86.665492159512127</v>
      </c>
      <c r="QP237" s="15">
        <f t="shared" si="1380"/>
        <v>4.6705545830357415E-4</v>
      </c>
      <c r="QQ237" s="12"/>
      <c r="QR237" s="11">
        <f t="shared" si="1705"/>
        <v>4.7544362345693011E-4</v>
      </c>
      <c r="QS237" s="10">
        <f t="shared" si="1381"/>
        <v>86.725176565186928</v>
      </c>
      <c r="QT237" s="9">
        <f t="shared" si="985"/>
        <v>90.438489760526437</v>
      </c>
      <c r="QU237" s="9">
        <f t="shared" si="1922"/>
        <v>82.758033744817595</v>
      </c>
      <c r="QV237" s="115">
        <f t="shared" si="1382"/>
        <v>86.598261752672016</v>
      </c>
      <c r="QW237" s="15">
        <f t="shared" si="1383"/>
        <v>4.7438049796118649E-4</v>
      </c>
      <c r="QX237" s="12"/>
      <c r="QY237" s="11">
        <f t="shared" si="1706"/>
        <v>4.8276666683195373E-4</v>
      </c>
      <c r="QZ237" s="10">
        <f t="shared" si="1384"/>
        <v>86.65767483381093</v>
      </c>
      <c r="RA237" s="9">
        <f t="shared" si="987"/>
        <v>90.430306604288518</v>
      </c>
      <c r="RB237" s="9">
        <f t="shared" si="1923"/>
        <v>82.631611059439436</v>
      </c>
      <c r="RC237" s="115">
        <f t="shared" si="1385"/>
        <v>86.530958831863984</v>
      </c>
      <c r="RD237" s="15">
        <f t="shared" si="1386"/>
        <v>4.8168351832840358E-4</v>
      </c>
      <c r="RE237" s="12"/>
      <c r="RF237" s="11">
        <f t="shared" si="1707"/>
        <v>4.9006761148482432E-4</v>
      </c>
      <c r="RG237" s="10">
        <f t="shared" si="1387"/>
        <v>86.590096832949683</v>
      </c>
      <c r="RH237" s="9">
        <f t="shared" si="989"/>
        <v>90.421869551573778</v>
      </c>
      <c r="RI237" s="9">
        <f t="shared" si="1924"/>
        <v>82.505292219041905</v>
      </c>
      <c r="RJ237" s="115">
        <f t="shared" si="1388"/>
        <v>86.463580885307834</v>
      </c>
      <c r="RK237" s="15">
        <f t="shared" si="1389"/>
        <v>4.8896444292808303E-4</v>
      </c>
      <c r="RL237" s="12"/>
      <c r="RM237" s="11">
        <f t="shared" si="1708"/>
        <v>4.9734637972610068E-4</v>
      </c>
      <c r="RN237" s="10">
        <f t="shared" si="1390"/>
        <v>86.522440079021038</v>
      </c>
      <c r="RO237" s="9">
        <f t="shared" si="991"/>
        <v>90.413175509305404</v>
      </c>
      <c r="RP237" s="9">
        <f t="shared" si="1925"/>
        <v>82.379075333811372</v>
      </c>
      <c r="RQ237" s="115">
        <f t="shared" si="1391"/>
        <v>86.396125421558395</v>
      </c>
      <c r="RR237" s="15">
        <f t="shared" si="1392"/>
        <v>4.9622319744111766E-4</v>
      </c>
      <c r="RS237" s="12"/>
      <c r="RT237" s="11">
        <f t="shared" si="1709"/>
        <v>5.0460289603854506E-4</v>
      </c>
      <c r="RU237" s="10">
        <f t="shared" si="1393"/>
        <v>86.454702108870151</v>
      </c>
      <c r="RV237" s="9">
        <f t="shared" si="993"/>
        <v>90.404221422189238</v>
      </c>
      <c r="RW237" s="9">
        <f t="shared" si="1926"/>
        <v>82.252958517126899</v>
      </c>
      <c r="RX237" s="115">
        <f t="shared" si="1394"/>
        <v>86.328589969658069</v>
      </c>
      <c r="RY237" s="15">
        <f t="shared" si="1395"/>
        <v>5.0345970968484826E-4</v>
      </c>
      <c r="RZ237" s="12"/>
      <c r="SA237" s="11">
        <f t="shared" si="1710"/>
        <v>5.1183708705589267E-4</v>
      </c>
      <c r="SB237" s="10">
        <f t="shared" si="1396"/>
        <v>86.386880479919114</v>
      </c>
      <c r="SC237" s="9">
        <f t="shared" si="995"/>
        <v>90.395004272685483</v>
      </c>
      <c r="SD237" s="9">
        <f t="shared" si="1927"/>
        <v>82.126939885883445</v>
      </c>
      <c r="SE237" s="115">
        <f t="shared" si="1397"/>
        <v>86.260972079284471</v>
      </c>
      <c r="SF237" s="15">
        <f t="shared" si="1398"/>
        <v>5.1067390959133162E-4</v>
      </c>
      <c r="SG237" s="12"/>
      <c r="SH237" s="11">
        <f t="shared" si="1711"/>
        <v>5.1904888154151029E-4</v>
      </c>
      <c r="SI237" s="10">
        <f t="shared" si="1399"/>
        <v>86.318972770311291</v>
      </c>
      <c r="SJ237" s="9">
        <f t="shared" si="997"/>
        <v>90.385521080974428</v>
      </c>
      <c r="SK237" s="9">
        <f t="shared" si="1928"/>
        <v>82.001017560807043</v>
      </c>
      <c r="SL237" s="115">
        <f t="shared" si="1400"/>
        <v>86.193269320890735</v>
      </c>
      <c r="SM237" s="15">
        <f t="shared" si="1401"/>
        <v>5.1786572918577421E-4</v>
      </c>
      <c r="SN237" s="12"/>
      <c r="SO237" s="11">
        <f t="shared" si="1712"/>
        <v>5.2623821036716428E-4</v>
      </c>
      <c r="SP237" s="10">
        <f t="shared" si="1402"/>
        <v>86.250976579048682</v>
      </c>
      <c r="SQ237" s="9">
        <f t="shared" si="999"/>
        <v>90.375768904916256</v>
      </c>
      <c r="SR237" s="9">
        <f t="shared" si="1929"/>
        <v>81.875189666768279</v>
      </c>
      <c r="SS237" s="115">
        <f t="shared" si="1403"/>
        <v>86.12547928584226</v>
      </c>
      <c r="ST237" s="15">
        <f t="shared" si="1404"/>
        <v>5.2503510256467515E-4</v>
      </c>
      <c r="SU237" s="12"/>
      <c r="SV237" s="11">
        <f t="shared" si="1713"/>
        <v>5.3340500649151797E-4</v>
      </c>
      <c r="SW237" s="10">
        <f t="shared" si="1405"/>
        <v>86.182889526125535</v>
      </c>
      <c r="SX237" s="9">
        <f t="shared" si="1001"/>
        <v>90.365744840005121</v>
      </c>
      <c r="SY237" s="9">
        <f t="shared" si="1930"/>
        <v>81.749454333087925</v>
      </c>
      <c r="SZ237" s="115">
        <f t="shared" si="1406"/>
        <v>86.05759958654653</v>
      </c>
      <c r="TA237" s="15">
        <f t="shared" si="1407"/>
        <v>5.3218196587411664E-4</v>
      </c>
      <c r="TB237" s="12"/>
      <c r="TC237" s="11">
        <f t="shared" si="1714"/>
        <v>5.4054920493875214E-4</v>
      </c>
      <c r="TD237" s="10">
        <f t="shared" si="1408"/>
        <v>86.11470925265516</v>
      </c>
      <c r="TE237" s="9">
        <f t="shared" si="1003"/>
        <v>90.355446019317554</v>
      </c>
      <c r="TF237" s="9">
        <f t="shared" si="1931"/>
        <v>81.623809693838496</v>
      </c>
      <c r="TG237" s="115">
        <f t="shared" si="1409"/>
        <v>85.989627856578025</v>
      </c>
      <c r="TH237" s="15">
        <f t="shared" si="1410"/>
        <v>5.3930625728796104E-4</v>
      </c>
      <c r="TI237" s="12"/>
      <c r="TJ237" s="11">
        <f t="shared" si="1715"/>
        <v>5.4767074277707064E-4</v>
      </c>
      <c r="TK237" s="10">
        <f t="shared" si="1411"/>
        <v>86.046433420991931</v>
      </c>
      <c r="TL237" s="9">
        <f t="shared" si="1005"/>
        <v>90.344869613455344</v>
      </c>
      <c r="TM237" s="9">
        <f t="shared" si="1932"/>
        <v>81.498253888139445</v>
      </c>
      <c r="TN237" s="115">
        <f t="shared" si="1412"/>
        <v>85.921561750797395</v>
      </c>
      <c r="TO237" s="15">
        <f t="shared" si="1413"/>
        <v>5.4640791698607274E-4</v>
      </c>
      <c r="TP237" s="12"/>
      <c r="TQ237" s="11">
        <f t="shared" si="1716"/>
        <v>5.5476955909725448E-4</v>
      </c>
      <c r="TR237" s="10">
        <f t="shared" si="1414"/>
        <v>85.978059714847348</v>
      </c>
      <c r="TS237" s="9">
        <f t="shared" si="1007"/>
        <v>90.33401283048299</v>
      </c>
      <c r="TT237" s="9">
        <f t="shared" si="1933"/>
        <v>81.372785060448678</v>
      </c>
      <c r="TU237" s="115">
        <f t="shared" si="1415"/>
        <v>85.853398945465841</v>
      </c>
      <c r="TV237" s="15">
        <f t="shared" si="1416"/>
        <v>5.5348688713246271E-4</v>
      </c>
      <c r="TW237" s="12"/>
      <c r="TX237" s="11">
        <f t="shared" si="1717"/>
        <v>5.6184559499108922E-4</v>
      </c>
      <c r="TY237" s="10">
        <f t="shared" si="1417"/>
        <v>85.909585839401586</v>
      </c>
      <c r="TZ237" s="9">
        <f t="shared" si="1009"/>
        <v>90.322872915859875</v>
      </c>
      <c r="UA237" s="9">
        <f t="shared" si="1934"/>
        <v>81.247401360846823</v>
      </c>
      <c r="UB237" s="115">
        <f t="shared" si="1418"/>
        <v>85.785137138353349</v>
      </c>
      <c r="UC237" s="15">
        <f t="shared" si="1419"/>
        <v>5.6054311185354004E-4</v>
      </c>
      <c r="UD237" s="12"/>
      <c r="UE237" s="11">
        <f t="shared" si="1718"/>
        <v>5.6889879352990896E-4</v>
      </c>
      <c r="UF237" s="10">
        <f t="shared" si="1420"/>
        <v>85.841009521408793</v>
      </c>
      <c r="UG237" s="9">
        <f t="shared" si="1011"/>
        <v>90.311447152367222</v>
      </c>
      <c r="UH237" s="9">
        <f t="shared" si="1935"/>
        <v>81.122100945317683</v>
      </c>
      <c r="UI237" s="115">
        <f t="shared" si="1421"/>
        <v>85.716774048842453</v>
      </c>
      <c r="UJ237" s="15">
        <f t="shared" si="1422"/>
        <v>5.675765372162709E-4</v>
      </c>
      <c r="UK237" s="12"/>
      <c r="UL237" s="11">
        <f t="shared" si="1719"/>
        <v>5.7592909974303651E-4</v>
      </c>
      <c r="UM237" s="10">
        <f t="shared" si="1423"/>
        <v>85.772328509297921</v>
      </c>
      <c r="UN237" s="9">
        <f t="shared" si="1013"/>
        <v>90.299732860029991</v>
      </c>
      <c r="UO237" s="9">
        <f t="shared" si="1936"/>
        <v>80.996881976021925</v>
      </c>
      <c r="UP237" s="115">
        <f t="shared" si="1424"/>
        <v>85.648307418025951</v>
      </c>
      <c r="UQ237" s="15">
        <f t="shared" si="1425"/>
        <v>5.7458711120645951E-4</v>
      </c>
      <c r="UR237" s="12"/>
      <c r="US237" s="11">
        <f t="shared" si="1720"/>
        <v>5.8293646059633011E-4</v>
      </c>
      <c r="UT237" s="10">
        <f t="shared" si="1426"/>
        <v>85.703540573267631</v>
      </c>
      <c r="UU237" s="9">
        <f t="shared" si="1015"/>
        <v>90.28772739603383</v>
      </c>
      <c r="UV237" s="9">
        <f t="shared" si="1937"/>
        <v>80.871742621566398</v>
      </c>
      <c r="UW237" s="115">
        <f t="shared" si="1427"/>
        <v>85.579735008800114</v>
      </c>
      <c r="UX237" s="15">
        <f t="shared" si="1428"/>
        <v>5.8157478370697579E-4</v>
      </c>
      <c r="UY237" s="12"/>
      <c r="UZ237" s="11">
        <f t="shared" si="1721"/>
        <v>5.8992082497066238E-4</v>
      </c>
      <c r="VA237" s="10">
        <f t="shared" si="1429"/>
        <v>85.634643505376616</v>
      </c>
      <c r="VB237" s="9">
        <f t="shared" si="1017"/>
        <v>90.275428154637154</v>
      </c>
      <c r="VC237" s="9">
        <f t="shared" si="1938"/>
        <v>80.746681057268319</v>
      </c>
      <c r="VD237" s="115">
        <f t="shared" si="1430"/>
        <v>85.511054605952737</v>
      </c>
      <c r="VE237" s="15">
        <f t="shared" si="1431"/>
        <v>5.8853950647601717E-4</v>
      </c>
      <c r="VF237" s="12"/>
      <c r="VG237" s="11">
        <f t="shared" si="1722"/>
        <v>5.9688214364043101E-4</v>
      </c>
      <c r="VH237" s="10">
        <f t="shared" si="1432"/>
        <v>85.565635119628894</v>
      </c>
      <c r="VI237" s="9">
        <f t="shared" si="1019"/>
        <v>90.262832567078462</v>
      </c>
      <c r="VJ237" s="9">
        <f t="shared" si="1939"/>
        <v>80.621695465412074</v>
      </c>
      <c r="VK237" s="115">
        <f t="shared" si="1433"/>
        <v>85.442264016245275</v>
      </c>
      <c r="VL237" s="15">
        <f t="shared" si="1434"/>
        <v>5.9548123312551295E-4</v>
      </c>
      <c r="VM237" s="12"/>
      <c r="VN237" s="11">
        <f t="shared" si="1723"/>
        <v>6.0382036925220306E-4</v>
      </c>
      <c r="VO237" s="10">
        <f t="shared" si="1435"/>
        <v>85.496513252053091</v>
      </c>
      <c r="VP237" s="9">
        <f t="shared" si="1021"/>
        <v>90.249938101479074</v>
      </c>
      <c r="VQ237" s="9">
        <f t="shared" si="1940"/>
        <v>80.496784035503183</v>
      </c>
      <c r="VR237" s="115">
        <f t="shared" si="1436"/>
        <v>85.373361068491135</v>
      </c>
      <c r="VS237" s="15">
        <f t="shared" si="1437"/>
        <v>6.0239991909943923E-4</v>
      </c>
      <c r="VT237" s="12"/>
      <c r="VU237" s="11">
        <f t="shared" si="1724"/>
        <v>6.1073545630324242E-4</v>
      </c>
      <c r="VV237" s="10">
        <f t="shared" si="1438"/>
        <v>85.427275760778031</v>
      </c>
      <c r="VW237" s="9">
        <f t="shared" si="1023"/>
        <v>90.236742262741302</v>
      </c>
      <c r="VX237" s="9">
        <f t="shared" si="1941"/>
        <v>80.371944964515222</v>
      </c>
      <c r="VY237" s="115">
        <f t="shared" si="1439"/>
        <v>85.304343613628262</v>
      </c>
      <c r="VZ237" s="15">
        <f t="shared" si="1440"/>
        <v>6.0929552165227274E-4</v>
      </c>
      <c r="WA237" s="12"/>
      <c r="WB237" s="11">
        <f t="shared" si="1725"/>
        <v>6.1762736112018989E-4</v>
      </c>
      <c r="WC237" s="10">
        <f t="shared" si="1441"/>
        <v>85.357920526102532</v>
      </c>
      <c r="WD237" s="9">
        <f t="shared" si="1025"/>
        <v>90.223242592442247</v>
      </c>
      <c r="WE237" s="9">
        <f t="shared" si="1942"/>
        <v>80.24717645713207</v>
      </c>
      <c r="WF237" s="115">
        <f t="shared" si="1442"/>
        <v>85.235209524787166</v>
      </c>
      <c r="WG237" s="15">
        <f t="shared" si="1443"/>
        <v>6.1616799982746847E-4</v>
      </c>
      <c r="WH237" s="12"/>
      <c r="WI237" s="11">
        <f t="shared" si="1726"/>
        <v>6.2449604183774105E-4</v>
      </c>
      <c r="WJ237" s="10">
        <f t="shared" si="1444"/>
        <v>85.288445450560701</v>
      </c>
      <c r="WK237" s="9">
        <f t="shared" si="1027"/>
        <v>90.209436668723228</v>
      </c>
      <c r="WL237" s="9">
        <f t="shared" si="1943"/>
        <v>80.122476725983532</v>
      </c>
      <c r="WM237" s="115">
        <f t="shared" si="1445"/>
        <v>85.16595669735338</v>
      </c>
      <c r="WN237" s="15">
        <f t="shared" si="1446"/>
        <v>6.2301731443608537E-4</v>
      </c>
      <c r="WO237" s="12"/>
      <c r="WP237" s="11">
        <f t="shared" si="1727"/>
        <v>6.3134145837745828E-4</v>
      </c>
      <c r="WQ237" s="10">
        <f t="shared" si="1447"/>
        <v>85.218848458981782</v>
      </c>
      <c r="WR237" s="9">
        <f t="shared" si="1029"/>
        <v>90.19532210617507</v>
      </c>
      <c r="WS237" s="9">
        <f t="shared" si="1944"/>
        <v>79.997843991878327</v>
      </c>
      <c r="WT237" s="115">
        <f t="shared" si="1448"/>
        <v>85.096583049026691</v>
      </c>
      <c r="WU237" s="15">
        <f t="shared" si="1449"/>
        <v>6.2984342803529974E-4</v>
      </c>
      <c r="WV237" s="12"/>
      <c r="WW237" s="11">
        <f t="shared" si="1728"/>
        <v>6.3816357242647685E-4</v>
      </c>
      <c r="WX237" s="10">
        <f t="shared" si="1450"/>
        <v>85.149127498546619</v>
      </c>
      <c r="WY237" s="9">
        <f t="shared" si="1031"/>
        <v>90.180896555719258</v>
      </c>
      <c r="WZ237" s="9">
        <f t="shared" si="1945"/>
        <v>79.873276484028068</v>
      </c>
      <c r="XA237" s="115">
        <f t="shared" si="1451"/>
        <v>85.027086519873663</v>
      </c>
      <c r="XB237" s="15">
        <f t="shared" si="1452"/>
        <v>6.3664630490723622E-4</v>
      </c>
      <c r="XC237" s="12"/>
      <c r="XD237" s="11">
        <f t="shared" si="1729"/>
        <v>6.4496234741650801E-4</v>
      </c>
      <c r="XE237" s="10">
        <f t="shared" si="1453"/>
        <v>85.079280538837565</v>
      </c>
      <c r="XF237" s="9">
        <f t="shared" si="1033"/>
        <v>90.166157704485116</v>
      </c>
      <c r="XG237" s="9">
        <f t="shared" si="1946"/>
        <v>79.748772440269349</v>
      </c>
      <c r="XH237" s="115">
        <f t="shared" si="1454"/>
        <v>84.957465072377232</v>
      </c>
      <c r="XI237" s="15">
        <f t="shared" si="1455"/>
        <v>6.4342591103766836E-4</v>
      </c>
      <c r="XJ237" s="12"/>
      <c r="XK237" s="11">
        <f t="shared" si="1730"/>
        <v>6.5173774850269624E-4</v>
      </c>
      <c r="XL237" s="10">
        <f t="shared" si="1456"/>
        <v>85.009305571885477</v>
      </c>
      <c r="XM237" s="9">
        <f t="shared" si="1035"/>
        <v>90.151103275683084</v>
      </c>
      <c r="XN237" s="9">
        <f t="shared" si="1947"/>
        <v>79.624330107277046</v>
      </c>
      <c r="XO237" s="115">
        <f t="shared" si="1457"/>
        <v>84.887716691480065</v>
      </c>
      <c r="XP237" s="15">
        <f t="shared" si="1458"/>
        <v>6.5018221409500997E-4</v>
      </c>
      <c r="XQ237" s="12"/>
      <c r="XR237" s="11">
        <f t="shared" si="1731"/>
        <v>6.58489742542768E-4</v>
      </c>
      <c r="XS237" s="10">
        <f t="shared" si="1459"/>
        <v>84.939200612210414</v>
      </c>
      <c r="XT237" s="9">
        <f t="shared" si="1037"/>
        <v>90.135731028474183</v>
      </c>
      <c r="XU237" s="9">
        <f t="shared" si="1948"/>
        <v>79.49994774077642</v>
      </c>
      <c r="XV237" s="115">
        <f t="shared" si="1460"/>
        <v>84.817839384625302</v>
      </c>
      <c r="XW237" s="15">
        <f t="shared" si="1461"/>
        <v>6.5691518340915613E-4</v>
      </c>
      <c r="XX237" s="12"/>
      <c r="XY237" s="11">
        <f t="shared" si="1732"/>
        <v>6.6521829807601881E-4</v>
      </c>
      <c r="XZ237" s="10">
        <f t="shared" si="1462"/>
        <v>84.868963696859836</v>
      </c>
      <c r="YA237" s="9">
        <f t="shared" si="1039"/>
        <v>90.120038757835843</v>
      </c>
      <c r="YB237" s="9">
        <f t="shared" si="1949"/>
        <v>79.375623605746028</v>
      </c>
      <c r="YC237" s="115">
        <f t="shared" si="1463"/>
        <v>84.747831181790929</v>
      </c>
      <c r="YD237" s="15">
        <f t="shared" si="1464"/>
        <v>6.6362478995066361E-4</v>
      </c>
      <c r="YE237" s="12"/>
      <c r="YF237" s="11">
        <f t="shared" si="1733"/>
        <v>6.7192338530262341E-4</v>
      </c>
      <c r="YG237" s="10">
        <f t="shared" si="1465"/>
        <v>84.798592885440399</v>
      </c>
      <c r="YH237" s="9">
        <f t="shared" si="1041"/>
        <v>90.104024294424065</v>
      </c>
      <c r="YI237" s="9">
        <f t="shared" si="1950"/>
        <v>79.251355976617035</v>
      </c>
      <c r="YJ237" s="115">
        <f t="shared" si="1466"/>
        <v>84.67769013552055</v>
      </c>
      <c r="YK237" s="15">
        <f t="shared" si="1467"/>
        <v>6.7031100630992246E-4</v>
      </c>
      <c r="YL237" s="12"/>
      <c r="YM237" s="11">
        <f t="shared" si="1734"/>
        <v>6.7860497606293932E-4</v>
      </c>
      <c r="YN237" s="10">
        <f t="shared" si="1468"/>
        <v>84.728086260146156</v>
      </c>
      <c r="YO237" s="9">
        <f t="shared" si="1043"/>
        <v>90.087685504432173</v>
      </c>
      <c r="YP237" s="9">
        <f t="shared" si="1951"/>
        <v>79.127143137468281</v>
      </c>
      <c r="YQ237" s="115">
        <f t="shared" si="1469"/>
        <v>84.607414320950227</v>
      </c>
      <c r="YR237" s="15">
        <f t="shared" si="1470"/>
        <v>6.7697380667639244E-4</v>
      </c>
      <c r="YS237" s="12"/>
      <c r="YT237" s="11">
        <f t="shared" si="1735"/>
        <v>6.8526304381684444E-4</v>
      </c>
      <c r="YU237" s="10">
        <f t="shared" si="1471"/>
        <v>84.657441925782933</v>
      </c>
      <c r="YV237" s="9">
        <f t="shared" si="1045"/>
        <v>90.071020289446096</v>
      </c>
      <c r="YW237" s="9">
        <f t="shared" si="1952"/>
        <v>79.002983382213856</v>
      </c>
      <c r="YX237" s="115">
        <f t="shared" si="1472"/>
        <v>84.537001835829983</v>
      </c>
      <c r="YY237" s="15">
        <f t="shared" si="1473"/>
        <v>6.8361316681806957E-4</v>
      </c>
      <c r="YZ237" s="12"/>
      <c r="ZA237" s="11">
        <f t="shared" si="1736"/>
        <v>6.9189756362332175E-4</v>
      </c>
      <c r="ZB237" s="10">
        <f t="shared" si="1474"/>
        <v>84.586658009787271</v>
      </c>
      <c r="ZC237" s="9">
        <f t="shared" si="1047"/>
        <v>90.054026586296374</v>
      </c>
      <c r="ZD237" s="9">
        <f t="shared" si="1953"/>
        <v>78.878875014787667</v>
      </c>
      <c r="ZE237" s="115">
        <f t="shared" si="1475"/>
        <v>84.46645080054202</v>
      </c>
      <c r="ZF237" s="15">
        <f t="shared" si="1476"/>
        <v>6.902290640609538E-4</v>
      </c>
      <c r="ZG237" s="12"/>
      <c r="ZH237" s="11">
        <f t="shared" si="1737"/>
        <v>6.985085121200184E-4</v>
      </c>
      <c r="ZI237" s="10">
        <f t="shared" si="1477"/>
        <v>84.515732662242215</v>
      </c>
      <c r="ZJ237" s="9">
        <f t="shared" si="1049"/>
        <v>90.036702366906937</v>
      </c>
      <c r="ZK237" s="9">
        <f t="shared" si="1954"/>
        <v>78.754816349321246</v>
      </c>
      <c r="ZL237" s="115">
        <f t="shared" si="1478"/>
        <v>84.395759358114091</v>
      </c>
      <c r="ZM237" s="15">
        <f t="shared" si="1479"/>
        <v>6.9682147726871807E-4</v>
      </c>
      <c r="ZN237" s="12"/>
      <c r="ZO237" s="11">
        <f t="shared" si="1738"/>
        <v>7.0509586750300529E-4</v>
      </c>
      <c r="ZP237" s="10">
        <f t="shared" si="1480"/>
        <v>84.444664055888168</v>
      </c>
      <c r="ZQ237" s="9">
        <f t="shared" si="1051"/>
        <v>90.019045638140838</v>
      </c>
      <c r="ZR237" s="9">
        <f t="shared" si="1955"/>
        <v>78.630805710317233</v>
      </c>
      <c r="ZS237" s="115">
        <f t="shared" si="1481"/>
        <v>84.324925674229036</v>
      </c>
      <c r="ZT237" s="15">
        <f t="shared" si="1482"/>
        <v>7.0339038682247252E-4</v>
      </c>
      <c r="ZU237" s="12"/>
      <c r="ZV237" s="11">
        <f t="shared" si="1739"/>
        <v>7.1165960950661424E-4</v>
      </c>
      <c r="ZW237" s="10">
        <f t="shared" si="1483"/>
        <v>84.373450386130031</v>
      </c>
      <c r="ZX237" s="9">
        <f t="shared" si="1053"/>
        <v>90.001054441642864</v>
      </c>
      <c r="ZY237" s="9">
        <f t="shared" si="1956"/>
        <v>78.506841432817225</v>
      </c>
      <c r="ZZ237" s="115">
        <f t="shared" si="1484"/>
        <v>84.253947937230038</v>
      </c>
      <c r="AAA237" s="15">
        <f t="shared" si="1485"/>
        <v>7.0993577460067383E-4</v>
      </c>
      <c r="AAB237" s="12"/>
      <c r="AAC237" s="11">
        <f t="shared" si="1740"/>
        <v>7.1819971938342196E-4</v>
      </c>
      <c r="AAD237" s="10">
        <f t="shared" si="1486"/>
        <v>84.30208987104001</v>
      </c>
      <c r="AAE237" s="9">
        <f t="shared" si="1055"/>
        <v>89.982726853679267</v>
      </c>
      <c r="AAF237" s="9">
        <f t="shared" si="1957"/>
        <v>78.382921862565581</v>
      </c>
      <c r="AAG237" s="115">
        <f t="shared" si="1487"/>
        <v>84.182824358122417</v>
      </c>
      <c r="AAH237" s="15">
        <f t="shared" si="1488"/>
        <v>7.1645762395910529E-4</v>
      </c>
      <c r="AAI237" s="12"/>
      <c r="AAJ237" s="11">
        <f t="shared" si="1741"/>
        <v>7.2471617988428686E-4</v>
      </c>
      <c r="AAK237" s="10">
        <f t="shared" si="1489"/>
        <v>84.23058075135701</v>
      </c>
      <c r="AAL237" s="9">
        <f t="shared" si="1057"/>
        <v>89.964060984974637</v>
      </c>
      <c r="AAM237" s="9">
        <f t="shared" si="1958"/>
        <v>78.259045356166169</v>
      </c>
      <c r="AAN237" s="115">
        <f t="shared" si="1490"/>
        <v>84.111553170570403</v>
      </c>
      <c r="AAO237" s="15">
        <f t="shared" si="1491"/>
        <v>7.2295591971112546E-4</v>
      </c>
      <c r="AAP237" s="12"/>
      <c r="AAQ237" s="11">
        <f t="shared" si="1742"/>
        <v>7.3120897523865514E-4</v>
      </c>
      <c r="AAR237" s="10">
        <f t="shared" si="1492"/>
        <v>84.158921290481032</v>
      </c>
      <c r="AAS237" s="9">
        <f t="shared" si="1059"/>
        <v>89.945054980546018</v>
      </c>
      <c r="AAT237" s="9">
        <f t="shared" si="1060"/>
        <v>78.135210281237491</v>
      </c>
      <c r="AAU237" s="115">
        <f t="shared" si="1493"/>
        <v>84.040132630891748</v>
      </c>
      <c r="AAV237" s="15">
        <f t="shared" si="1494"/>
        <v>7.2943064810784082E-4</v>
      </c>
      <c r="AAW237" s="11"/>
      <c r="AAX237" s="11">
        <f t="shared" si="1743"/>
        <v>7.3767809113477103E-4</v>
      </c>
      <c r="AAY237" s="10">
        <f t="shared" si="1495"/>
        <v>84.087109774465432</v>
      </c>
      <c r="AAZ237" s="9">
        <f t="shared" si="1061"/>
        <v>89.925707019534357</v>
      </c>
      <c r="ABA237" s="9">
        <f t="shared" si="1062"/>
        <v>78.011415016558459</v>
      </c>
      <c r="ABB237" s="115">
        <f t="shared" si="1496"/>
        <v>83.968561018046415</v>
      </c>
      <c r="ABC237" s="15">
        <f t="shared" si="1497"/>
        <v>7.3588179681868262E-4</v>
      </c>
      <c r="ABD237" s="11"/>
      <c r="ABE237" s="11">
        <f t="shared" si="1744"/>
        <v>7.4412351470029678E-4</v>
      </c>
      <c r="ABF237" s="10">
        <f t="shared" si="1498"/>
        <v>84.015144512003189</v>
      </c>
      <c r="ABG237" s="9">
        <f t="shared" si="1063"/>
        <v>89.906015315033358</v>
      </c>
      <c r="ABH237" s="9">
        <f t="shared" si="1064"/>
        <v>77.843483087733759</v>
      </c>
      <c r="ABI237" s="115">
        <f t="shared" si="1499"/>
        <v>83.874749201383565</v>
      </c>
      <c r="ABJ237" s="15">
        <f t="shared" si="1500"/>
        <v>7.4503779892177708E-4</v>
      </c>
      <c r="ABK237" s="11"/>
      <c r="ABL237" s="11">
        <f t="shared" si="1745"/>
        <v>7.5328292525331665E-4</v>
      </c>
      <c r="ABM237" s="10">
        <f t="shared" si="1501"/>
        <v>83.920861547346789</v>
      </c>
      <c r="ABN237" s="9">
        <f t="shared" si="1065"/>
        <v>89.885830545103275</v>
      </c>
      <c r="ABO237" s="9">
        <f t="shared" si="1066"/>
        <v>77.7871103145239</v>
      </c>
      <c r="ABP237" s="115">
        <f t="shared" si="1502"/>
        <v>83.836470429813588</v>
      </c>
      <c r="ABQ237" s="15">
        <f t="shared" si="1503"/>
        <v>7.4727293743190933E-4</v>
      </c>
      <c r="ABR237" s="11"/>
      <c r="ABS237" s="11">
        <f t="shared" si="1746"/>
        <v>7.5549782282955649E-4</v>
      </c>
      <c r="ABT237" s="10">
        <f t="shared" si="1504"/>
        <v>83.882297400608238</v>
      </c>
      <c r="ABU237" s="9">
        <f t="shared" si="1067"/>
        <v>89.865524483525846</v>
      </c>
      <c r="ABV237" s="9">
        <f t="shared" si="1068"/>
        <v>78.464490449432418</v>
      </c>
      <c r="ABW237" s="115">
        <f t="shared" si="1505"/>
        <v>84.165007466479125</v>
      </c>
      <c r="ABX237" s="15">
        <f t="shared" si="1506"/>
        <v>7.0418061001896503E-4</v>
      </c>
      <c r="ABY237" s="11"/>
      <c r="ABZ237" s="11">
        <f t="shared" si="1747"/>
        <v>7.1223511894604895E-4</v>
      </c>
      <c r="ACA237" s="10">
        <f t="shared" si="1507"/>
        <v>84.211764218449318</v>
      </c>
      <c r="ACB237" s="9">
        <f t="shared" si="1069"/>
        <v>89.847492839938624</v>
      </c>
      <c r="ACC237" s="9">
        <f t="shared" si="1070"/>
        <v>79.24610618474648</v>
      </c>
      <c r="ACD237" s="115">
        <f t="shared" si="1508"/>
        <v>84.546799512342545</v>
      </c>
      <c r="ACE237" s="15">
        <f t="shared" si="1509"/>
        <v>6.5479068824600124E-4</v>
      </c>
      <c r="ACF237" s="11"/>
      <c r="ACG237" s="11">
        <f t="shared" si="1748"/>
        <v>6.626665054173639E-4</v>
      </c>
      <c r="ACH237" s="10">
        <f t="shared" si="1510"/>
        <v>84.594587962838546</v>
      </c>
      <c r="ACI237" s="9">
        <f t="shared" si="1071"/>
        <v>89.831901904283299</v>
      </c>
      <c r="ACJ237" s="9">
        <f t="shared" si="1072"/>
        <v>80.163742316358892</v>
      </c>
      <c r="ACK237" s="115">
        <f t="shared" si="1511"/>
        <v>84.997822110321096</v>
      </c>
      <c r="ACL237" s="15">
        <f t="shared" si="1512"/>
        <v>5.9715026689916083E-4</v>
      </c>
      <c r="ACM237" s="11"/>
      <c r="ACN237" s="11">
        <f t="shared" si="1749"/>
        <v>6.0483815399910732E-4</v>
      </c>
      <c r="ACO237" s="10">
        <f t="shared" si="1513"/>
        <v>85.046754590562898</v>
      </c>
      <c r="ACP237" s="9">
        <f t="shared" si="1073"/>
        <v>89.818935055348646</v>
      </c>
      <c r="ACQ237" s="9">
        <f t="shared" si="1074"/>
        <v>81.275610857044043</v>
      </c>
      <c r="ACR237" s="115">
        <f t="shared" si="1514"/>
        <v>85.547272956196338</v>
      </c>
      <c r="ACS237" s="15">
        <f t="shared" si="1515"/>
        <v>5.2767522906796579E-4</v>
      </c>
      <c r="ACT237" s="11"/>
      <c r="ACU237" s="11">
        <f t="shared" si="1750"/>
        <v>5.3516396578768448E-4</v>
      </c>
      <c r="ACV237" s="10">
        <f t="shared" si="1516"/>
        <v>85.597481581023089</v>
      </c>
      <c r="ACW237" s="9">
        <f t="shared" si="1075"/>
        <v>89.808809925430168</v>
      </c>
      <c r="ACX237" s="9">
        <f t="shared" si="1076"/>
        <v>82.700638527794595</v>
      </c>
      <c r="ACY237" s="115">
        <f t="shared" si="1517"/>
        <v>86.254724226612382</v>
      </c>
      <c r="ACZ237" s="15">
        <f t="shared" si="1518"/>
        <v>4.3903355221449318E-4</v>
      </c>
      <c r="ADA237" s="11"/>
      <c r="ADB237" s="11">
        <f t="shared" si="1751"/>
        <v>4.463085418806922E-4</v>
      </c>
      <c r="ADC237" s="10">
        <f t="shared" si="1519"/>
        <v>86.306373757104211</v>
      </c>
      <c r="ADD237" s="9">
        <f t="shared" si="1077"/>
        <v>89.801800819673119</v>
      </c>
      <c r="ADE237" s="9">
        <f t="shared" si="1078"/>
        <v>84.769403713199111</v>
      </c>
      <c r="ADF237" s="115">
        <f t="shared" si="1520"/>
        <v>87.285602266436115</v>
      </c>
      <c r="ADG237" s="15">
        <f t="shared" si="1521"/>
        <v>3.1082412820604492E-4</v>
      </c>
      <c r="ADH237" s="11"/>
      <c r="ADI237" s="11">
        <f t="shared" si="1752"/>
        <v>3.178642000646781E-4</v>
      </c>
      <c r="ADJ237" s="10">
        <f t="shared" si="1522"/>
        <v>87.33891930212269</v>
      </c>
      <c r="ADK237" s="9">
        <f t="shared" si="1079"/>
        <v>89.798287670117261</v>
      </c>
      <c r="ADL237" s="9">
        <f t="shared" si="1080"/>
        <v>89.27723624430098</v>
      </c>
      <c r="ADM237" s="115">
        <f t="shared" si="1523"/>
        <v>89.537761957209113</v>
      </c>
      <c r="ADN237" s="15">
        <f t="shared" si="1524"/>
        <v>3.2182546757193866E-5</v>
      </c>
      <c r="ADO237" s="11"/>
      <c r="ADP237" s="11">
        <f t="shared" si="1753"/>
        <v>3.8989162975568854E-5</v>
      </c>
      <c r="ADQ237" s="10">
        <f t="shared" si="1525"/>
        <v>89.59280792850231</v>
      </c>
      <c r="ADR237" s="9">
        <f t="shared" si="1081"/>
        <v>89.798250007715865</v>
      </c>
      <c r="ADS237" s="9">
        <f t="shared" si="1082"/>
        <v>89.360518675301549</v>
      </c>
      <c r="ADT237" s="115">
        <f t="shared" si="1526"/>
        <v>89.5793843415087</v>
      </c>
      <c r="ADU237" s="15">
        <f t="shared" si="1527"/>
        <v>2.7036312299584095E-5</v>
      </c>
      <c r="ADV237" s="11"/>
      <c r="ADW237" s="11">
        <f t="shared" si="1754"/>
        <v>3.3840998362275793E-5</v>
      </c>
      <c r="ADX237" s="10">
        <f t="shared" si="1528"/>
        <v>89.634428321950537</v>
      </c>
      <c r="ADY237" s="9">
        <f t="shared" si="1083"/>
        <v>89.798223427279979</v>
      </c>
      <c r="ADZ237" s="9">
        <f t="shared" si="1084"/>
        <v>89.444633236022753</v>
      </c>
      <c r="AEA237" s="115">
        <f t="shared" si="1529"/>
        <v>89.621428331651373</v>
      </c>
      <c r="AEB237" s="15">
        <f t="shared" si="1530"/>
        <v>2.1839366133952985E-5</v>
      </c>
      <c r="AEC237" s="11"/>
      <c r="AED237" s="11">
        <f t="shared" si="1755"/>
        <v>2.8642392239007002E-5</v>
      </c>
      <c r="AEE237" s="10">
        <f t="shared" si="1531"/>
        <v>89.676470686194534</v>
      </c>
      <c r="AEF237" s="9">
        <f t="shared" si="1085"/>
        <v>89.798206083360512</v>
      </c>
      <c r="AEG237" s="9">
        <f t="shared" si="1086"/>
        <v>89.529573731317143</v>
      </c>
      <c r="AEH237" s="115">
        <f t="shared" si="1532"/>
        <v>89.663889907338827</v>
      </c>
      <c r="AEI237" s="15">
        <f t="shared" si="1533"/>
        <v>1.6591976917799847E-5</v>
      </c>
      <c r="AEJ237" s="11"/>
      <c r="AEK237" s="11">
        <f t="shared" si="1756"/>
        <v>2.3393618251360932E-5</v>
      </c>
      <c r="AEL237" s="10">
        <f t="shared" si="1534"/>
        <v>89.718930983637577</v>
      </c>
      <c r="AEM237" s="9">
        <f t="shared" si="1087"/>
        <v>89.798196072683268</v>
      </c>
      <c r="AEN237" s="9">
        <f t="shared" si="1088"/>
        <v>89.615333871518288</v>
      </c>
      <c r="AEO237" s="115">
        <f t="shared" si="1535"/>
        <v>89.706764972100785</v>
      </c>
      <c r="AEP237" s="15">
        <f t="shared" si="1536"/>
        <v>1.1294415574998786E-5</v>
      </c>
      <c r="AEQ237" s="11"/>
      <c r="AER237" s="11">
        <f t="shared" si="1757"/>
        <v>1.8094952328798692E-5</v>
      </c>
      <c r="AES237" s="10">
        <f t="shared" si="1537"/>
        <v>89.761805100516113</v>
      </c>
      <c r="AET237" s="9">
        <f t="shared" si="1089"/>
        <v>89.798191434000032</v>
      </c>
      <c r="AEU237" s="9">
        <f t="shared" si="1090"/>
        <v>89.701907273666592</v>
      </c>
      <c r="AEV237" s="115">
        <f t="shared" si="1538"/>
        <v>89.750049353833305</v>
      </c>
      <c r="AEW237" s="15">
        <f t="shared" si="1539"/>
        <v>5.946955210906592E-6</v>
      </c>
      <c r="AEX237" s="11"/>
      <c r="AEY237" s="11">
        <f t="shared" si="1758"/>
        <v>1.2746672599623788E-5</v>
      </c>
      <c r="AEZ237" s="10">
        <f t="shared" si="1540"/>
        <v>89.805088847451742</v>
      </c>
      <c r="AFA237" s="9">
        <f t="shared" si="1091"/>
        <v>89.79819014795396</v>
      </c>
      <c r="AFB237" s="9">
        <f t="shared" si="1092"/>
        <v>89.789287462816475</v>
      </c>
      <c r="AFC237" s="115">
        <f t="shared" si="1541"/>
        <v>89.793738805385217</v>
      </c>
      <c r="AFD237" s="15">
        <f t="shared" si="1542"/>
        <v>5.4987102329264442E-7</v>
      </c>
      <c r="AFE237" s="11"/>
      <c r="AFF237" s="11">
        <f t="shared" si="1759"/>
        <v>7.3490593018277529E-6</v>
      </c>
      <c r="AFG237" s="10">
        <f t="shared" si="1543"/>
        <v>89.848777960051081</v>
      </c>
      <c r="AFH237" s="9">
        <f t="shared" si="1093"/>
        <v>89.798190136959121</v>
      </c>
      <c r="AFI237" s="9">
        <f t="shared" si="1094"/>
        <v>89.877467873419505</v>
      </c>
      <c r="AFJ237" s="115">
        <f t="shared" si="1544"/>
        <v>89.83782900518932</v>
      </c>
      <c r="AFK237" s="15">
        <f t="shared" si="1545"/>
        <v>-4.8965597905124311E-6</v>
      </c>
      <c r="AFL237" s="11"/>
      <c r="AFM237" s="11">
        <f t="shared" si="1760"/>
        <v>1.9023946901492883E-6</v>
      </c>
      <c r="AFN237" s="10">
        <f t="shared" si="1546"/>
        <v>89.892868099550697</v>
      </c>
      <c r="AFO237" s="9">
        <f t="shared" si="1095"/>
        <v>89.798191008824261</v>
      </c>
      <c r="AFP237" s="9">
        <f t="shared" si="1096"/>
        <v>89.966440911882373</v>
      </c>
      <c r="AFQ237" s="115">
        <f t="shared" si="1547"/>
        <v>89.88231596035331</v>
      </c>
      <c r="AFR237" s="15">
        <f t="shared" si="1548"/>
        <v>-1.0391892438596985E-5</v>
      </c>
      <c r="AFS237" s="11"/>
      <c r="AFT237" s="11">
        <f t="shared" si="1761"/>
        <v>-3.5930370607672504E-6</v>
      </c>
      <c r="AFU237" s="10">
        <f t="shared" si="1549"/>
        <v>89.937354853507799</v>
      </c>
      <c r="AFV237" s="9">
        <f t="shared" si="1097"/>
        <v>89.798194935784238</v>
      </c>
      <c r="AFW237" s="9">
        <f t="shared" si="1098"/>
        <v>90.056196175322327</v>
      </c>
      <c r="AFX237" s="115">
        <f t="shared" si="1550"/>
        <v>89.927195555553283</v>
      </c>
      <c r="AFY237" s="15">
        <f t="shared" si="1551"/>
        <v>-1.5935350223522687E-5</v>
      </c>
      <c r="AFZ237" s="11"/>
      <c r="AGA237" s="11">
        <f t="shared" si="1762"/>
        <v>-9.1368669020804014E-6</v>
      </c>
      <c r="AGB237" s="10">
        <f t="shared" si="1552"/>
        <v>89.982234003088038</v>
      </c>
      <c r="AGC237" s="9">
        <f t="shared" si="1099"/>
        <v>89.798204169795824</v>
      </c>
      <c r="AGD237" s="9">
        <f t="shared" si="1100"/>
        <v>90.146722967026406</v>
      </c>
      <c r="AGE237" s="115">
        <f t="shared" si="1553"/>
        <v>89.972463568411115</v>
      </c>
      <c r="AGF237" s="15">
        <f t="shared" si="1554"/>
        <v>-2.152613337553484E-5</v>
      </c>
      <c r="AGG237" s="11"/>
      <c r="AGH237" s="11">
        <f t="shared" si="1763"/>
        <v>-1.4728332596817534E-5</v>
      </c>
      <c r="AGI237" s="10">
        <f t="shared" si="1555"/>
        <v>90.027501343007771</v>
      </c>
      <c r="AGJ237" s="9">
        <f t="shared" si="1101"/>
        <v>89.798221019770153</v>
      </c>
      <c r="AGK237" s="9">
        <f t="shared" si="1102"/>
        <v>90.238010316475396</v>
      </c>
      <c r="AGL237" s="115">
        <f t="shared" si="1556"/>
        <v>90.018115668122775</v>
      </c>
      <c r="AGM237" s="15">
        <f t="shared" si="1557"/>
        <v>-2.7163421695577346E-5</v>
      </c>
      <c r="AGN237" s="11"/>
      <c r="AGO237" s="11">
        <f t="shared" si="1764"/>
        <v>-2.0366618866800011E-5</v>
      </c>
      <c r="AGP237" s="10">
        <f t="shared" si="1558"/>
        <v>90.073152559533227</v>
      </c>
      <c r="AGQ237" s="9">
        <f t="shared" si="1103"/>
        <v>89.798247850725801</v>
      </c>
      <c r="AGR237" s="9">
        <f t="shared" si="1104"/>
        <v>90.330047035502417</v>
      </c>
      <c r="AGS237" s="115">
        <f t="shared" si="1559"/>
        <v>90.064147443114109</v>
      </c>
      <c r="AGT237" s="15">
        <f t="shared" si="1560"/>
        <v>-3.284637807621134E-5</v>
      </c>
      <c r="AGU237" s="11"/>
      <c r="AGV237" s="11">
        <f t="shared" si="1765"/>
        <v>-2.6050893421448631E-5</v>
      </c>
      <c r="AGW237" s="10">
        <f t="shared" si="1561"/>
        <v>90.119183258117033</v>
      </c>
      <c r="AGX237" s="9">
        <f t="shared" si="1105"/>
        <v>89.798287082880847</v>
      </c>
      <c r="AGY237" s="9">
        <f t="shared" si="1106"/>
        <v>90.422821671173821</v>
      </c>
      <c r="AGZ237" s="115">
        <f t="shared" si="1562"/>
        <v>90.110554377027341</v>
      </c>
      <c r="AHA237" s="15">
        <f t="shared" si="1563"/>
        <v>-3.8574145647401305E-5</v>
      </c>
      <c r="AHB237" s="11"/>
      <c r="AHC237" s="11">
        <f t="shared" si="1766"/>
        <v>-3.1780304097883787E-5</v>
      </c>
      <c r="AHD237" s="10">
        <f t="shared" si="1564"/>
        <v>90.165588939361058</v>
      </c>
      <c r="AHE237" s="9">
        <f t="shared" si="1107"/>
        <v>89.798341190674066</v>
      </c>
      <c r="AHF237" s="9">
        <f t="shared" si="1108"/>
        <v>90.516322393779845</v>
      </c>
      <c r="AHG237" s="115">
        <f t="shared" si="1565"/>
        <v>90.157331792226955</v>
      </c>
      <c r="AHH237" s="15">
        <f t="shared" si="1566"/>
        <v>-4.4345840918751384E-5</v>
      </c>
      <c r="AHI237" s="11"/>
      <c r="AHJ237" s="11">
        <f t="shared" si="1767"/>
        <v>-3.7553971996273438E-5</v>
      </c>
      <c r="AHK237" s="10">
        <f t="shared" si="1567"/>
        <v>90.212364942490154</v>
      </c>
      <c r="AHL237" s="9">
        <f t="shared" si="1109"/>
        <v>89.798412701695156</v>
      </c>
      <c r="AHM237" s="9">
        <f t="shared" si="1110"/>
        <v>90.610537096529086</v>
      </c>
      <c r="AHN237" s="115">
        <f t="shared" si="1568"/>
        <v>90.204474899112114</v>
      </c>
      <c r="AHO237" s="15">
        <f t="shared" si="1569"/>
        <v>-5.0160560003178955E-5</v>
      </c>
      <c r="AHP237" s="11"/>
      <c r="AHQ237" s="11">
        <f t="shared" si="1768"/>
        <v>-4.3370997697859292E-5</v>
      </c>
      <c r="AHR237" s="10">
        <f t="shared" si="1570"/>
        <v>90.25950649464545</v>
      </c>
      <c r="AHS237" s="9">
        <f t="shared" si="1111"/>
        <v>89.798504195553548</v>
      </c>
      <c r="AHT237" s="9">
        <f t="shared" si="1112"/>
        <v>90.705453396372548</v>
      </c>
      <c r="AHU237" s="115">
        <f t="shared" si="1571"/>
        <v>90.251978795963055</v>
      </c>
      <c r="AHV237" s="15">
        <f t="shared" si="1572"/>
        <v>-5.6017378737675969E-5</v>
      </c>
      <c r="AHW237" s="11"/>
      <c r="AHX237" s="11">
        <f t="shared" si="1769"/>
        <v>-4.9230461379879548E-5</v>
      </c>
      <c r="AHY237" s="10">
        <f t="shared" si="1573"/>
        <v>90.307008710706782</v>
      </c>
      <c r="AHZ237" s="9">
        <f t="shared" si="1113"/>
        <v>89.798618302676445</v>
      </c>
      <c r="AIA237" s="9">
        <f t="shared" si="1114"/>
        <v>90.801058634150081</v>
      </c>
      <c r="AIB237" s="115">
        <f t="shared" si="1574"/>
        <v>90.29983846841327</v>
      </c>
      <c r="AIC237" s="15">
        <f t="shared" si="1575"/>
        <v>-6.1915352766584247E-5</v>
      </c>
      <c r="AID237" s="11"/>
      <c r="AIE237" s="11">
        <f t="shared" si="1770"/>
        <v>-5.5131422893026645E-5</v>
      </c>
      <c r="AIF237" s="10">
        <f t="shared" si="1576"/>
        <v>90.354866592740564</v>
      </c>
      <c r="AIG237" s="9">
        <f t="shared" si="1115"/>
        <v>89.798757703035747</v>
      </c>
      <c r="AIH237" s="9">
        <f t="shared" si="1116"/>
        <v>90.897339875095128</v>
      </c>
      <c r="AII237" s="115">
        <f t="shared" si="1577"/>
        <v>90.348048789065444</v>
      </c>
      <c r="AIJ237" s="15">
        <f t="shared" si="1578"/>
        <v>-6.7853517651415143E-5</v>
      </c>
      <c r="AIK237" s="11"/>
      <c r="AIL237" s="11">
        <f t="shared" si="1771"/>
        <v>-6.1072921865450988E-5</v>
      </c>
      <c r="AIM237" s="10">
        <f t="shared" si="1579"/>
        <v>90.403075029591008</v>
      </c>
      <c r="AIN237" s="9">
        <f t="shared" si="1117"/>
        <v>89.798925124803887</v>
      </c>
      <c r="AIO237" s="9">
        <f t="shared" si="1118"/>
        <v>90.994283909713957</v>
      </c>
      <c r="AIP237" s="115">
        <f t="shared" si="1580"/>
        <v>90.396604517258922</v>
      </c>
      <c r="AIQ237" s="15">
        <f t="shared" si="1581"/>
        <v>-7.3830889008168272E-5</v>
      </c>
      <c r="AIR237" s="11"/>
      <c r="AIS237" s="11">
        <f t="shared" si="1772"/>
        <v>-6.705397783433245E-5</v>
      </c>
      <c r="AIT237" s="10">
        <f t="shared" si="1582"/>
        <v>90.451628796622941</v>
      </c>
      <c r="AIU237" s="9">
        <f t="shared" si="1119"/>
        <v>89.799123342938827</v>
      </c>
      <c r="AIV237" s="9">
        <f t="shared" si="1120"/>
        <v>91.091877255029758</v>
      </c>
      <c r="AIW237" s="115">
        <f t="shared" si="1583"/>
        <v>90.445500298984285</v>
      </c>
      <c r="AIX237" s="15">
        <f t="shared" si="1584"/>
        <v>-7.9846462671573817E-5</v>
      </c>
      <c r="AIY237" s="11"/>
      <c r="AIZ237" s="11">
        <f t="shared" si="1773"/>
        <v>-7.3073590404401512E-5</v>
      </c>
      <c r="AJA237" s="10">
        <f t="shared" si="1585"/>
        <v>90.500522555611454</v>
      </c>
      <c r="AJB237" s="9">
        <f t="shared" si="1121"/>
        <v>89.799355177698558</v>
      </c>
      <c r="AJC237" s="9">
        <f t="shared" si="1122"/>
        <v>91.190106159873423</v>
      </c>
      <c r="AJD237" s="115">
        <f t="shared" si="1586"/>
        <v>90.494730668785991</v>
      </c>
      <c r="AJE237" s="15">
        <f t="shared" si="1587"/>
        <v>-8.5899215113626631E-5</v>
      </c>
      <c r="AJF237" s="11"/>
      <c r="AJG237" s="11">
        <f t="shared" si="1774"/>
        <v>-7.9130739660910452E-5</v>
      </c>
      <c r="AJH237" s="10">
        <f t="shared" si="1588"/>
        <v>90.549750856620221</v>
      </c>
      <c r="AJI237" s="9">
        <f t="shared" si="1123"/>
        <v>89.799623493086912</v>
      </c>
      <c r="AJJ237" s="9">
        <f t="shared" si="1124"/>
        <v>91.288956608444821</v>
      </c>
      <c r="AJK237" s="115">
        <f t="shared" si="1589"/>
        <v>90.544290050765866</v>
      </c>
      <c r="AJL237" s="15">
        <f t="shared" si="1590"/>
        <v>-9.1988103759535009E-5</v>
      </c>
      <c r="AJM237" s="11"/>
      <c r="AJN237" s="11">
        <f t="shared" si="1775"/>
        <v>-8.5224386480085683E-5</v>
      </c>
      <c r="AJO237" s="10">
        <f t="shared" si="1591"/>
        <v>90.599308138980547</v>
      </c>
      <c r="AJP237" s="9">
        <f t="shared" si="1125"/>
        <v>89.799931195231125</v>
      </c>
      <c r="AJQ237" s="9">
        <f t="shared" si="1126"/>
        <v>91.388414300449156</v>
      </c>
      <c r="AJR237" s="115">
        <f t="shared" si="1592"/>
        <v>90.594172747840133</v>
      </c>
      <c r="AJS237" s="15">
        <f t="shared" si="1593"/>
        <v>-9.8112065861067114E-5</v>
      </c>
      <c r="AJT237" s="11"/>
      <c r="AJU237" s="11">
        <f t="shared" si="1776"/>
        <v>-9.1353471396475841E-5</v>
      </c>
      <c r="AJV237" s="10">
        <f t="shared" si="1594"/>
        <v>90.649188720519078</v>
      </c>
      <c r="AJW237" s="9">
        <f t="shared" si="1127"/>
        <v>89.800281230681605</v>
      </c>
      <c r="AJX237" s="9">
        <f t="shared" si="1128"/>
        <v>91.48846467169561</v>
      </c>
      <c r="AJY237" s="115">
        <f t="shared" si="1595"/>
        <v>90.644372951188615</v>
      </c>
      <c r="AJZ237" s="15">
        <f t="shared" si="1596"/>
        <v>-1.0427001987383278E-4</v>
      </c>
      <c r="AKA237" s="11"/>
      <c r="AKB237" s="11">
        <f t="shared" si="1777"/>
        <v>-9.7516915975140971E-5</v>
      </c>
      <c r="AKC237" s="10">
        <f t="shared" si="1597"/>
        <v>90.699386806985089</v>
      </c>
      <c r="AKD237" s="9">
        <f t="shared" si="1129"/>
        <v>89.800676584650006</v>
      </c>
      <c r="AKE237" s="9">
        <f t="shared" si="1130"/>
        <v>91.589092898852229</v>
      </c>
      <c r="AKF237" s="115">
        <f t="shared" si="1598"/>
        <v>90.69488474175111</v>
      </c>
      <c r="AKG237" s="15">
        <f t="shared" si="1599"/>
        <v>-1.1046086585977987E-4</v>
      </c>
      <c r="AKH237" s="11"/>
      <c r="AKI237" s="11">
        <f t="shared" si="1778"/>
        <v>-1.037136232089475E-4</v>
      </c>
      <c r="AKJ237" s="10">
        <f t="shared" si="1600"/>
        <v>90.749896493522613</v>
      </c>
      <c r="AKK237" s="9">
        <f t="shared" si="1131"/>
        <v>89.801120279181532</v>
      </c>
      <c r="AKL237" s="9">
        <f t="shared" si="1132"/>
        <v>91.690283902971785</v>
      </c>
      <c r="AKM237" s="115">
        <f t="shared" si="1601"/>
        <v>90.745702091076652</v>
      </c>
      <c r="AKN237" s="15">
        <f t="shared" si="1602"/>
        <v>-1.1668348581787472E-4</v>
      </c>
      <c r="AKO237" s="11"/>
      <c r="AKP237" s="11">
        <f t="shared" si="1779"/>
        <v>-1.0994247784409643E-4</v>
      </c>
      <c r="AKQ237" s="10">
        <f t="shared" si="1603"/>
        <v>90.800711765495038</v>
      </c>
      <c r="AKR237" s="9">
        <f t="shared" si="1133"/>
        <v>89.801615371262045</v>
      </c>
      <c r="AKS237" s="9">
        <f t="shared" si="1134"/>
        <v>91.79202235339551</v>
      </c>
      <c r="AKT237" s="115">
        <f t="shared" si="1604"/>
        <v>90.796818862328777</v>
      </c>
      <c r="AKU237" s="15">
        <f t="shared" si="1605"/>
        <v>-1.2293674404211175E-4</v>
      </c>
      <c r="AKV237" s="11"/>
      <c r="AKW237" s="11">
        <f t="shared" si="1780"/>
        <v>-1.1620234673315267E-4</v>
      </c>
      <c r="AKX237" s="10">
        <f t="shared" si="1606"/>
        <v>90.851826499466313</v>
      </c>
      <c r="AKY237" s="9">
        <f t="shared" si="1135"/>
        <v>89.802164950861524</v>
      </c>
      <c r="AKZ237" s="9">
        <f t="shared" si="1136"/>
        <v>91.89429267203127</v>
      </c>
      <c r="ALA237" s="115">
        <f t="shared" si="1607"/>
        <v>90.848228811446404</v>
      </c>
      <c r="ALB237" s="15">
        <f t="shared" si="1608"/>
        <v>-1.2921948750660436E-4</v>
      </c>
      <c r="ALC237" s="11"/>
      <c r="ALD237" s="11">
        <f t="shared" si="1781"/>
        <v>-1.224920792152944E-4</v>
      </c>
      <c r="ALE237" s="10">
        <f t="shared" si="1609"/>
        <v>90.903234464337828</v>
      </c>
      <c r="ALF237" s="9">
        <f t="shared" si="1137"/>
        <v>89.80277213891523</v>
      </c>
      <c r="ALG237" s="9">
        <f t="shared" si="1138"/>
        <v>91.997079038002965</v>
      </c>
      <c r="ALH237" s="115">
        <f t="shared" si="1610"/>
        <v>90.899925588459098</v>
      </c>
      <c r="ALI237" s="15">
        <f t="shared" si="1611"/>
        <v>-1.3553054627744483E-4</v>
      </c>
      <c r="ALJ237" s="11"/>
      <c r="ALK237" s="11">
        <f t="shared" si="1782"/>
        <v>-1.288105075234754E-4</v>
      </c>
      <c r="ALL237" s="10">
        <f t="shared" si="1612"/>
        <v>90.954929322640083</v>
      </c>
      <c r="ALM237" s="9">
        <f t="shared" si="1139"/>
        <v>89.803440085244389</v>
      </c>
      <c r="ALN237" s="9">
        <f t="shared" si="1140"/>
        <v>92.100365392669289</v>
      </c>
      <c r="ALO237" s="115">
        <f t="shared" si="1613"/>
        <v>90.951902738956846</v>
      </c>
      <c r="ALP237" s="15">
        <f t="shared" si="1614"/>
        <v>-1.4186873395112068E-4</v>
      </c>
      <c r="ALQ237" s="12"/>
      <c r="ALR237" s="11">
        <f t="shared" si="1783"/>
        <v>-1.3515644721833508E-4</v>
      </c>
      <c r="ALS237" s="10">
        <f t="shared" si="1615"/>
        <v>91.006904631979239</v>
      </c>
      <c r="ALT237" s="9">
        <f t="shared" si="1141"/>
        <v>89.804171966418195</v>
      </c>
      <c r="ALU237" s="9">
        <f t="shared" si="1142"/>
        <v>92.204135443410919</v>
      </c>
      <c r="ALV237" s="115">
        <f t="shared" si="1616"/>
        <v>91.004153704914557</v>
      </c>
      <c r="ALW237" s="15">
        <f t="shared" si="1617"/>
        <v>-1.4823284802046945E-4</v>
      </c>
      <c r="ALX237" s="12"/>
      <c r="ALY237" s="11">
        <f t="shared" si="1784"/>
        <v>-1.4152869754977007E-4</v>
      </c>
      <c r="ALZ237" s="10">
        <f t="shared" si="1618"/>
        <v>91.059153845838466</v>
      </c>
      <c r="AMA237" s="9">
        <f t="shared" si="1143"/>
        <v>89.804970983557979</v>
      </c>
      <c r="AMB237" s="9">
        <f t="shared" si="1144"/>
        <v>92.308372651667014</v>
      </c>
      <c r="AMC237" s="115">
        <f t="shared" si="1619"/>
        <v>91.056671817612497</v>
      </c>
      <c r="AMD237" s="15">
        <f t="shared" si="1620"/>
        <v>-1.5462166927139503E-4</v>
      </c>
      <c r="AME237" s="12"/>
      <c r="AMF237" s="11">
        <f t="shared" si="1785"/>
        <v>-1.4792604084875604E-4</v>
      </c>
      <c r="AMG237" s="10">
        <f t="shared" si="1621"/>
        <v>91.111670306470103</v>
      </c>
      <c r="AMH237" s="9">
        <f t="shared" si="1145"/>
        <v>89.805840360074399</v>
      </c>
      <c r="AMI237" s="9">
        <f t="shared" si="1146"/>
        <v>92.413060261227045</v>
      </c>
      <c r="AMJ237" s="115">
        <f t="shared" si="1622"/>
        <v>91.109450310650715</v>
      </c>
      <c r="AMK237" s="15">
        <f t="shared" si="1623"/>
        <v>-1.6103396367005347E-4</v>
      </c>
      <c r="AML237" s="12"/>
      <c r="AMM237" s="11">
        <f t="shared" si="1786"/>
        <v>-1.5434724441136868E-4</v>
      </c>
      <c r="AMN237" s="10">
        <f t="shared" si="1624"/>
        <v>91.164447257895091</v>
      </c>
      <c r="AMO237" s="9">
        <f t="shared" si="1147"/>
        <v>89.806783339365538</v>
      </c>
      <c r="AMP237" s="9">
        <f t="shared" si="1148"/>
        <v>92.518181303134853</v>
      </c>
      <c r="AMQ237" s="115">
        <f t="shared" si="1625"/>
        <v>91.162482321250195</v>
      </c>
      <c r="AMR237" s="15">
        <f t="shared" si="1626"/>
        <v>-1.6746848280793468E-4</v>
      </c>
      <c r="AMS237" s="12"/>
      <c r="AMT237" s="11">
        <f t="shared" si="1787"/>
        <v>-1.6079106094010691E-4</v>
      </c>
      <c r="AMU237" s="10">
        <f t="shared" si="1627"/>
        <v>91.217477847182636</v>
      </c>
      <c r="AMV237" s="9">
        <f t="shared" si="1149"/>
        <v>89.807803182464397</v>
      </c>
      <c r="AMW237" s="9">
        <f t="shared" si="1150"/>
        <v>92.62371859886396</v>
      </c>
      <c r="AMX237" s="115">
        <f t="shared" si="1628"/>
        <v>91.215760890664171</v>
      </c>
      <c r="AMY237" s="15">
        <f t="shared" si="1629"/>
        <v>-1.7392396424327611E-4</v>
      </c>
      <c r="AMZ237" s="12"/>
      <c r="ANA237" s="11">
        <f t="shared" si="1788"/>
        <v>-1.6725622888168494E-4</v>
      </c>
      <c r="ANB237" s="10">
        <f t="shared" si="1630"/>
        <v>91.27075512483998</v>
      </c>
      <c r="ANC237" s="9">
        <f t="shared" si="1151"/>
        <v>89.80890316563648</v>
      </c>
      <c r="AND237" s="9">
        <f t="shared" si="1152"/>
        <v>92.729654767477669</v>
      </c>
      <c r="ANE237" s="115">
        <f t="shared" si="1631"/>
        <v>91.269278966557067</v>
      </c>
      <c r="ANF237" s="15">
        <f t="shared" si="1632"/>
        <v>-1.8039913209169983E-4</v>
      </c>
      <c r="ANG237" s="12"/>
      <c r="ANH237" s="11">
        <f t="shared" si="1789"/>
        <v>-1.7374147301439552E-4</v>
      </c>
      <c r="ANI237" s="10">
        <f t="shared" si="1633"/>
        <v>91.32427204717149</v>
      </c>
      <c r="ANJ237" s="9">
        <f t="shared" si="1153"/>
        <v>89.810086577932438</v>
      </c>
      <c r="ANK237" s="9">
        <f t="shared" si="1154"/>
        <v>92.835972233121822</v>
      </c>
      <c r="ANL237" s="115">
        <f t="shared" si="1634"/>
        <v>91.323029405527137</v>
      </c>
      <c r="ANM237" s="15">
        <f t="shared" si="1635"/>
        <v>-1.8689269764015186E-4</v>
      </c>
      <c r="ANN237" s="12"/>
      <c r="ANO237" s="11">
        <f t="shared" si="1790"/>
        <v>-1.8024550505904924E-4</v>
      </c>
      <c r="ANP237" s="10">
        <f t="shared" si="1636"/>
        <v>91.378021478782443</v>
      </c>
      <c r="ANQ237" s="9">
        <f t="shared" si="1155"/>
        <v>89.811356718698661</v>
      </c>
      <c r="ANR237" s="9">
        <f t="shared" si="1156"/>
        <v>92.942653232833493</v>
      </c>
      <c r="ANS237" s="115">
        <f t="shared" si="1637"/>
        <v>91.377004975766084</v>
      </c>
      <c r="ANT237" s="15">
        <f t="shared" si="1638"/>
        <v>-1.934033599829584E-4</v>
      </c>
      <c r="ANU237" s="12"/>
      <c r="ANV237" s="11">
        <f t="shared" si="1791"/>
        <v>-1.8676702431227106E-4</v>
      </c>
      <c r="ANW237" s="10">
        <f t="shared" si="1639"/>
        <v>91.43199619522052</v>
      </c>
      <c r="ANX237" s="9">
        <f t="shared" si="1157"/>
        <v>89.812716895048823</v>
      </c>
      <c r="ANY237" s="9">
        <f t="shared" si="1158"/>
        <v>93.049679823634619</v>
      </c>
      <c r="ANZ237" s="115">
        <f t="shared" si="1640"/>
        <v>91.431198359341721</v>
      </c>
      <c r="AOA237" s="15">
        <f t="shared" si="1641"/>
        <v>-1.9992980661613909E-4</v>
      </c>
      <c r="AOB237" s="12"/>
      <c r="AOC237" s="11">
        <f t="shared" si="1792"/>
        <v>-1.933047182382805E-4</v>
      </c>
      <c r="AOD237" s="10">
        <f t="shared" si="1642"/>
        <v>91.486188885240722</v>
      </c>
      <c r="AOE237" s="9">
        <f t="shared" si="1159"/>
        <v>89.814170419298364</v>
      </c>
      <c r="AOF237" s="9">
        <f t="shared" si="1160"/>
        <v>93.1570337921316</v>
      </c>
      <c r="AOG237" s="115">
        <f t="shared" si="1643"/>
        <v>91.485602105714975</v>
      </c>
      <c r="AOH237" s="15">
        <f t="shared" si="1644"/>
        <v>-2.0647070801231327E-4</v>
      </c>
      <c r="AOI237" s="12"/>
      <c r="AOJ237" s="11">
        <f t="shared" si="1875"/>
        <v>-1.9985725703609153E-4</v>
      </c>
      <c r="AOK237" s="10">
        <f t="shared" si="1876"/>
        <v>91.540592104261691</v>
      </c>
      <c r="AOL237" s="9">
        <f t="shared" si="1161"/>
        <v>89.815720606274496</v>
      </c>
      <c r="AOM237" s="9">
        <f t="shared" si="1162"/>
        <v>93.264696773136464</v>
      </c>
      <c r="AON237" s="115">
        <f t="shared" si="1646"/>
        <v>91.54020868970548</v>
      </c>
      <c r="AOO237" s="15">
        <f t="shared" si="1877"/>
        <v>-2.1302472511344027E-4</v>
      </c>
      <c r="AOP237" s="12"/>
      <c r="AOQ237" s="11">
        <f t="shared" si="1794"/>
        <v>-2.0642330113555474E-4</v>
      </c>
      <c r="AOR237" s="10">
        <f t="shared" si="1648"/>
        <v>91.595198332361093</v>
      </c>
      <c r="AOS237" s="9">
        <f t="shared" si="1163"/>
        <v>89.817370770687205</v>
      </c>
      <c r="AOT237" s="9">
        <f t="shared" si="1164"/>
        <v>93.372650303728918</v>
      </c>
      <c r="AOU237" s="115">
        <f t="shared" si="1649"/>
        <v>91.595010537208054</v>
      </c>
      <c r="AOV237" s="15">
        <f t="shared" si="1650"/>
        <v>-2.1959051283231397E-4</v>
      </c>
      <c r="AOW237" s="12"/>
      <c r="AOX237" s="11">
        <f t="shared" si="1878"/>
        <v>-2.1300150470000359E-4</v>
      </c>
      <c r="AOY237" s="10">
        <f t="shared" si="1879"/>
        <v>91.649999999999991</v>
      </c>
      <c r="AOZ237" s="9">
        <f t="shared" si="1165"/>
        <v>89.819124224520095</v>
      </c>
      <c r="APA237" s="9"/>
      <c r="APB237" s="97">
        <f t="shared" si="1652"/>
        <v>91.649999999999991</v>
      </c>
      <c r="APC237" s="15">
        <f t="shared" si="1880"/>
        <v>-2.2616671726283387E-4</v>
      </c>
      <c r="APD237" s="11"/>
      <c r="APE237" s="11"/>
    </row>
    <row r="238" spans="1:1097" x14ac:dyDescent="0.2">
      <c r="A238" s="183"/>
      <c r="B238" s="183"/>
      <c r="C238" s="1">
        <f t="shared" si="1654"/>
        <v>180</v>
      </c>
      <c r="D238" s="1">
        <f t="shared" si="1655"/>
        <v>6024.5844021139956</v>
      </c>
      <c r="E238" s="1">
        <f t="shared" si="1656"/>
        <v>-16317921.817764627</v>
      </c>
      <c r="F238" s="2">
        <f t="shared" si="1657"/>
        <v>113.16</v>
      </c>
      <c r="G238" s="8">
        <f t="shared" si="1658"/>
        <v>1.9810000000000001E-3</v>
      </c>
      <c r="H238" s="6">
        <f t="shared" si="1659"/>
        <v>0.14400020254000001</v>
      </c>
      <c r="I238" s="2">
        <f t="shared" si="1660"/>
        <v>3500</v>
      </c>
      <c r="J238" s="3">
        <f t="shared" si="1818"/>
        <v>58.333333333333336</v>
      </c>
      <c r="K238" s="3">
        <f t="shared" si="1819"/>
        <v>366.52</v>
      </c>
      <c r="L238" s="1">
        <f t="shared" si="1661"/>
        <v>0.82</v>
      </c>
      <c r="M238" s="1">
        <f t="shared" si="1662"/>
        <v>0.66</v>
      </c>
      <c r="N238" s="1">
        <f t="shared" si="1820"/>
        <v>0.54120000000000001</v>
      </c>
      <c r="O238" s="3">
        <f t="shared" si="1167"/>
        <v>7.5227878787878781</v>
      </c>
      <c r="P238" s="40">
        <f t="shared" si="1821"/>
        <v>570.9796</v>
      </c>
      <c r="Q238" s="1">
        <f t="shared" si="1663"/>
        <v>21.51</v>
      </c>
      <c r="R238" s="1">
        <f t="shared" si="1664"/>
        <v>151</v>
      </c>
      <c r="S238" s="2">
        <f t="shared" si="1665"/>
        <v>12587.54</v>
      </c>
      <c r="T238" s="1">
        <f t="shared" si="1881"/>
        <v>83.916933333333333</v>
      </c>
      <c r="U238" s="7">
        <f t="shared" si="1666"/>
        <v>9.1849501318337995E-2</v>
      </c>
      <c r="V238" s="7">
        <f t="shared" si="1822"/>
        <v>6.6258942829124593E-3</v>
      </c>
      <c r="W238" s="159">
        <f t="shared" si="1667"/>
        <v>3.4283282369456214E-2</v>
      </c>
      <c r="X238" s="40">
        <f t="shared" si="1823"/>
        <v>8095.2484858865882</v>
      </c>
      <c r="Y238" s="1">
        <f t="shared" si="1668"/>
        <v>0</v>
      </c>
      <c r="Z238" s="1">
        <f t="shared" si="1669"/>
        <v>113.16</v>
      </c>
      <c r="AA238" s="1">
        <f t="shared" si="1670"/>
        <v>91.649999999999991</v>
      </c>
      <c r="AB238" s="6">
        <f t="shared" si="1882"/>
        <v>0.2895550479995273</v>
      </c>
      <c r="AC238" s="1">
        <f t="shared" si="1671"/>
        <v>526.19133708825245</v>
      </c>
      <c r="AD238" s="40">
        <f t="shared" si="1824"/>
        <v>36363.626619283568</v>
      </c>
      <c r="AE238" s="1">
        <f t="shared" si="1825"/>
        <v>0.15947988387208822</v>
      </c>
      <c r="AF238" s="2">
        <f t="shared" si="1801"/>
        <v>53</v>
      </c>
      <c r="AG238" s="10">
        <f t="shared" si="1826"/>
        <v>8.4524338452206766</v>
      </c>
      <c r="AH238" s="12">
        <f t="shared" si="1827"/>
        <v>0.29006990178401448</v>
      </c>
      <c r="AI238" s="43">
        <f t="shared" si="1828"/>
        <v>-1.8312465318888774E-5</v>
      </c>
      <c r="AJ238" s="93">
        <f t="shared" si="1883"/>
        <v>4.6159468931194773E-6</v>
      </c>
      <c r="AK238" s="43">
        <f t="shared" si="1829"/>
        <v>0</v>
      </c>
      <c r="AL238" s="43">
        <f t="shared" si="1884"/>
        <v>3.8900161129374992E-4</v>
      </c>
      <c r="AM238" s="43"/>
      <c r="AN238" s="43">
        <f t="shared" si="1830"/>
        <v>0</v>
      </c>
      <c r="AO238" s="10">
        <f t="shared" si="1831"/>
        <v>90.603962383281029</v>
      </c>
      <c r="AP238" s="9"/>
      <c r="AQ238" s="9">
        <f t="shared" si="1832"/>
        <v>90.467959142654962</v>
      </c>
      <c r="AR238" s="104">
        <f t="shared" si="1171"/>
        <v>90.467959142654962</v>
      </c>
      <c r="AS238" s="15">
        <f t="shared" si="1833"/>
        <v>0</v>
      </c>
      <c r="AT238" s="49"/>
      <c r="AU238" s="11">
        <f t="shared" si="1834"/>
        <v>8.4003478641321302E-6</v>
      </c>
      <c r="AV238" s="10">
        <f t="shared" si="1835"/>
        <v>90.535959479952993</v>
      </c>
      <c r="AW238" s="9">
        <f t="shared" si="1836"/>
        <v>90.467959142654962</v>
      </c>
      <c r="AX238" s="9">
        <f t="shared" si="1837"/>
        <v>90.332169304193968</v>
      </c>
      <c r="AY238" s="97">
        <f t="shared" si="1175"/>
        <v>90.400064223424465</v>
      </c>
      <c r="AZ238" s="15">
        <f t="shared" si="1176"/>
        <v>8.3870086692046901E-6</v>
      </c>
      <c r="BA238" s="49"/>
      <c r="BB238" s="11">
        <f t="shared" si="1838"/>
        <v>1.6787672530651951E-5</v>
      </c>
      <c r="BC238" s="10">
        <f t="shared" si="1839"/>
        <v>90.468059436615704</v>
      </c>
      <c r="BD238" s="9">
        <f t="shared" si="1840"/>
        <v>90.467956584767848</v>
      </c>
      <c r="BE238" s="9">
        <f t="shared" si="1841"/>
        <v>90.196591505623914</v>
      </c>
      <c r="BF238" s="97">
        <f t="shared" si="1179"/>
        <v>90.332274045195874</v>
      </c>
      <c r="BG238" s="15">
        <f t="shared" si="1842"/>
        <v>1.6760762786778615E-5</v>
      </c>
      <c r="BH238" s="49"/>
      <c r="BI238" s="11">
        <f t="shared" si="1843"/>
        <v>2.5161740644248882E-5</v>
      </c>
      <c r="BJ238" s="10">
        <f t="shared" si="1844"/>
        <v>90.400259026184813</v>
      </c>
      <c r="BK238" s="9">
        <f t="shared" si="1845"/>
        <v>90.467946369382616</v>
      </c>
      <c r="BL238" s="9">
        <f t="shared" si="1846"/>
        <v>90.061224361631318</v>
      </c>
      <c r="BM238" s="97">
        <f t="shared" si="1184"/>
        <v>90.264585365506974</v>
      </c>
      <c r="BN238" s="15">
        <f t="shared" si="1847"/>
        <v>2.5121032940518828E-5</v>
      </c>
      <c r="BO238" s="49"/>
      <c r="BP238" s="11">
        <f t="shared" si="1848"/>
        <v>3.352232173864573E-5</v>
      </c>
      <c r="BQ238" s="10">
        <f t="shared" si="1849"/>
        <v>90.332555022447536</v>
      </c>
      <c r="BR238" s="9">
        <f t="shared" si="1850"/>
        <v>90.467923421523452</v>
      </c>
      <c r="BS238" s="9">
        <f t="shared" si="1851"/>
        <v>89.926066464322972</v>
      </c>
      <c r="BT238" s="97">
        <f t="shared" si="1189"/>
        <v>90.196994942923212</v>
      </c>
      <c r="BU238" s="15">
        <f t="shared" si="1852"/>
        <v>3.346759263444252E-5</v>
      </c>
      <c r="BV238" s="12"/>
      <c r="BW238" s="11">
        <f t="shared" si="1853"/>
        <v>4.1869188241217287E-5</v>
      </c>
      <c r="BX238" s="10">
        <f t="shared" si="1854"/>
        <v>90.26494420054874</v>
      </c>
      <c r="BY238" s="9">
        <f t="shared" si="1855"/>
        <v>90.467882691361396</v>
      </c>
      <c r="BZ238" s="9">
        <f t="shared" si="1856"/>
        <v>89.791116383690508</v>
      </c>
      <c r="CA238" s="97">
        <f t="shared" si="1194"/>
        <v>90.129499537525959</v>
      </c>
      <c r="CB238" s="15">
        <f t="shared" si="1857"/>
        <v>4.1800218291678244E-5</v>
      </c>
      <c r="CC238" s="12"/>
      <c r="CD238" s="11">
        <f t="shared" si="1858"/>
        <v>5.020211547664343E-5</v>
      </c>
      <c r="CE238" s="10">
        <f t="shared" si="1859"/>
        <v>90.197423337473907</v>
      </c>
      <c r="CF238" s="9">
        <f t="shared" si="1860"/>
        <v>90.467819154714817</v>
      </c>
      <c r="CG238" s="9">
        <f t="shared" si="1861"/>
        <v>89.656372668077253</v>
      </c>
      <c r="CH238" s="97">
        <f t="shared" si="1199"/>
        <v>90.062095911396028</v>
      </c>
      <c r="CI238" s="15">
        <f t="shared" si="1862"/>
        <v>5.0118689256560176E-5</v>
      </c>
      <c r="CJ238" s="12"/>
      <c r="CK238" s="11">
        <f t="shared" si="1863"/>
        <v>5.8520881669719622E-5</v>
      </c>
      <c r="CL238" s="10">
        <f t="shared" si="1864"/>
        <v>90.129989212527761</v>
      </c>
      <c r="CM238" s="9">
        <f t="shared" si="1865"/>
        <v>90.467727813538829</v>
      </c>
      <c r="CN238" s="9">
        <f t="shared" si="1866"/>
        <v>89.521833844646835</v>
      </c>
      <c r="CO238" s="97">
        <f t="shared" si="1204"/>
        <v>89.994780829092832</v>
      </c>
      <c r="CP238" s="15">
        <f t="shared" si="1867"/>
        <v>5.8422787795895566E-5</v>
      </c>
      <c r="CQ238" s="12"/>
      <c r="CR238" s="11">
        <f t="shared" si="1868"/>
        <v>6.6825267947389697E-5</v>
      </c>
      <c r="CS238" s="10">
        <f t="shared" si="1869"/>
        <v>90.062638607808196</v>
      </c>
      <c r="CT238" s="9">
        <f t="shared" si="1870"/>
        <v>90.467603696403586</v>
      </c>
      <c r="CU238" s="9">
        <f t="shared" si="882"/>
        <v>89.387498419853998</v>
      </c>
      <c r="CV238" s="97">
        <f t="shared" si="1208"/>
        <v>89.927551058128785</v>
      </c>
      <c r="CW238" s="15">
        <f t="shared" si="1871"/>
        <v>6.6712299099445726E-5</v>
      </c>
      <c r="CX238" s="12"/>
      <c r="CY238" s="11">
        <f t="shared" si="1210"/>
        <v>7.5115058339946645E-5</v>
      </c>
      <c r="CZ238" s="10">
        <f t="shared" si="1211"/>
        <v>89.995368308675822</v>
      </c>
      <c r="DA238" s="9">
        <f t="shared" si="883"/>
        <v>90.467441858961465</v>
      </c>
      <c r="DB238" s="9">
        <f t="shared" si="884"/>
        <v>89.253364879918479</v>
      </c>
      <c r="DC238" s="97">
        <f t="shared" si="1212"/>
        <v>89.860403369439979</v>
      </c>
      <c r="DD238" s="15">
        <f t="shared" si="1213"/>
        <v>7.4987011279494176E-5</v>
      </c>
      <c r="DE238" s="12"/>
      <c r="DF238" s="11">
        <f t="shared" si="1214"/>
        <v>8.3390039781369618E-5</v>
      </c>
      <c r="DG238" s="10">
        <f t="shared" si="1215"/>
        <v>89.928175104219491</v>
      </c>
      <c r="DH238" s="9">
        <f t="shared" si="885"/>
        <v>90.467237384403148</v>
      </c>
      <c r="DI238" s="9">
        <f t="shared" si="886"/>
        <v>89.119431691299042</v>
      </c>
      <c r="DJ238" s="97">
        <f t="shared" si="1216"/>
        <v>89.793334537851095</v>
      </c>
      <c r="DK238" s="15">
        <f t="shared" si="1217"/>
        <v>8.3246715369756537E-5</v>
      </c>
      <c r="DL238" s="12"/>
      <c r="DM238" s="11">
        <f t="shared" si="1218"/>
        <v>9.1650002108965798E-5</v>
      </c>
      <c r="DN238" s="10">
        <f t="shared" si="1219"/>
        <v>89.861055787716396</v>
      </c>
      <c r="DO238" s="9">
        <f t="shared" si="887"/>
        <v>90.466985383902681</v>
      </c>
      <c r="DP238" s="9">
        <f t="shared" si="888"/>
        <v>88.98569730117066</v>
      </c>
      <c r="DQ238" s="97">
        <f t="shared" si="1220"/>
        <v>89.726341342536671</v>
      </c>
      <c r="DR238" s="15">
        <f t="shared" si="1221"/>
        <v>9.1491205323377504E-5</v>
      </c>
      <c r="DS238" s="12"/>
      <c r="DT238" s="11">
        <f t="shared" si="1222"/>
        <v>9.9894738062132884E-5</v>
      </c>
      <c r="DU238" s="10">
        <f t="shared" si="1223"/>
        <v>89.794007157088231</v>
      </c>
      <c r="DV238" s="9">
        <f t="shared" si="889"/>
        <v>90.466680997051469</v>
      </c>
      <c r="DW238" s="9">
        <f t="shared" si="890"/>
        <v>88.852160137901549</v>
      </c>
      <c r="DX238" s="97">
        <f t="shared" si="1224"/>
        <v>89.659420567476502</v>
      </c>
      <c r="DY238" s="15">
        <f t="shared" si="1225"/>
        <v>9.9720278010287196E-5</v>
      </c>
      <c r="DZ238" s="12"/>
      <c r="EA238" s="11">
        <f t="shared" si="1226"/>
        <v>1.0812404328044905E-4</v>
      </c>
      <c r="EB238" s="10">
        <f t="shared" si="1227"/>
        <v>89.727026015351811</v>
      </c>
      <c r="EC238" s="9">
        <f t="shared" si="891"/>
        <v>90.466319392281221</v>
      </c>
      <c r="ED238" s="9">
        <f t="shared" si="892"/>
        <v>88.718818611532029</v>
      </c>
      <c r="EE238" s="97">
        <f t="shared" si="1228"/>
        <v>89.592569001906625</v>
      </c>
      <c r="EF238" s="15">
        <f t="shared" si="1229"/>
        <v>1.0793373321373757E-4</v>
      </c>
      <c r="EG238" s="12"/>
      <c r="EH238" s="11">
        <f t="shared" si="1230"/>
        <v>1.163377163009749E-4</v>
      </c>
      <c r="EI238" s="10">
        <f t="shared" si="1231"/>
        <v>89.660109171065102</v>
      </c>
      <c r="EJ238" s="9">
        <f t="shared" si="893"/>
        <v>90.465895767275995</v>
      </c>
      <c r="EK238" s="9">
        <f t="shared" si="894"/>
        <v>88.585671114253984</v>
      </c>
      <c r="EL238" s="97">
        <f t="shared" si="1232"/>
        <v>89.525783440764997</v>
      </c>
      <c r="EM238" s="15">
        <f t="shared" si="1233"/>
        <v>1.1613137362614732E-4</v>
      </c>
      <c r="EN238" s="12"/>
      <c r="EO238" s="11">
        <f t="shared" si="1234"/>
        <v>1.2453555855483555E-4</v>
      </c>
      <c r="EP238" s="10">
        <f t="shared" si="1235"/>
        <v>89.593253438768102</v>
      </c>
      <c r="EQ238" s="9">
        <f t="shared" si="895"/>
        <v>90.465405349373214</v>
      </c>
      <c r="ER238" s="9">
        <f t="shared" si="896"/>
        <v>88.452716020892382</v>
      </c>
      <c r="ES238" s="97">
        <f t="shared" si="1236"/>
        <v>89.459060685132798</v>
      </c>
      <c r="ET238" s="15">
        <f t="shared" si="1237"/>
        <v>1.243130048441251E-4</v>
      </c>
      <c r="EU238" s="12"/>
      <c r="EV238" s="11">
        <f t="shared" si="1238"/>
        <v>1.3271737436299522E-4</v>
      </c>
      <c r="EW238" s="10">
        <f t="shared" si="1239"/>
        <v>89.526455639419339</v>
      </c>
      <c r="EX238" s="9">
        <f t="shared" si="897"/>
        <v>90.464843395953864</v>
      </c>
      <c r="EY238" s="9">
        <f t="shared" si="898"/>
        <v>88.319951689384283</v>
      </c>
      <c r="EZ238" s="97">
        <f t="shared" si="1240"/>
        <v>89.392397542669073</v>
      </c>
      <c r="FA238" s="15">
        <f t="shared" si="1241"/>
        <v>1.3247843536298029E-4</v>
      </c>
      <c r="FB238" s="12"/>
      <c r="FC238" s="11">
        <f t="shared" si="1242"/>
        <v>1.4088297093152634E-4</v>
      </c>
      <c r="FD238" s="10">
        <f t="shared" si="1243"/>
        <v>89.459712600825654</v>
      </c>
      <c r="FE238" s="9">
        <f t="shared" si="899"/>
        <v>90.464205194821744</v>
      </c>
      <c r="FF238" s="9">
        <f t="shared" si="900"/>
        <v>88.187376461260641</v>
      </c>
      <c r="FG238" s="97">
        <f t="shared" si="1244"/>
        <v>89.325790828041193</v>
      </c>
      <c r="FH238" s="15">
        <f t="shared" si="1245"/>
        <v>1.4062747657039623E-4</v>
      </c>
      <c r="FI238" s="12"/>
      <c r="FJ238" s="11">
        <f t="shared" si="1246"/>
        <v>1.4903215834601662E-4</v>
      </c>
      <c r="FK238" s="10">
        <f t="shared" si="1247"/>
        <v>89.393021158068024</v>
      </c>
      <c r="FL238" s="9">
        <f t="shared" si="901"/>
        <v>90.463486064572024</v>
      </c>
      <c r="FM238" s="9">
        <f t="shared" si="902"/>
        <v>88.054988662128238</v>
      </c>
      <c r="FN238" s="97">
        <f t="shared" si="1248"/>
        <v>89.259237363350138</v>
      </c>
      <c r="FO238" s="15">
        <f t="shared" si="1249"/>
        <v>1.4875994273942251E-4</v>
      </c>
      <c r="FP238" s="12"/>
      <c r="FQ238" s="11">
        <f t="shared" si="1250"/>
        <v>1.5716474956531265E-4</v>
      </c>
      <c r="FR238" s="10">
        <f t="shared" si="1251"/>
        <v>89.326378153922064</v>
      </c>
      <c r="FS238" s="9">
        <f t="shared" si="903"/>
        <v>90.462681354948984</v>
      </c>
      <c r="FT238" s="9">
        <f t="shared" si="904"/>
        <v>87.922786602149557</v>
      </c>
      <c r="FU238" s="97">
        <f t="shared" si="1252"/>
        <v>89.192733978549271</v>
      </c>
      <c r="FV238" s="15">
        <f t="shared" si="1253"/>
        <v>1.5687565102093703E-4</v>
      </c>
      <c r="FW238" s="12"/>
      <c r="FX238" s="11">
        <f t="shared" si="1254"/>
        <v>1.6528056041471742E-4</v>
      </c>
      <c r="FY238" s="10">
        <f t="shared" si="1255"/>
        <v>89.259780439272163</v>
      </c>
      <c r="FZ238" s="9">
        <f t="shared" si="905"/>
        <v>90.461786447193035</v>
      </c>
      <c r="GA238" s="9">
        <f t="shared" si="906"/>
        <v>87.790768576523959</v>
      </c>
      <c r="GB238" s="97">
        <f t="shared" si="1256"/>
        <v>89.12627751185849</v>
      </c>
      <c r="GC238" s="15">
        <f t="shared" si="1257"/>
        <v>1.6497442143535146E-4</v>
      </c>
      <c r="GD238" s="12"/>
      <c r="GE238" s="11">
        <f t="shared" si="1258"/>
        <v>1.7337940957844021E-4</v>
      </c>
      <c r="GF238" s="10">
        <f t="shared" si="1259"/>
        <v>89.19322487352099</v>
      </c>
      <c r="GG238" s="9">
        <f t="shared" si="907"/>
        <v>90.460796754377228</v>
      </c>
      <c r="GH238" s="9">
        <f t="shared" si="908"/>
        <v>87.658932865967984</v>
      </c>
      <c r="GI238" s="97">
        <f t="shared" si="1260"/>
        <v>89.059864810172598</v>
      </c>
      <c r="GJ238" s="15">
        <f t="shared" si="1261"/>
        <v>1.7305607686373566E-4</v>
      </c>
      <c r="GK238" s="12"/>
      <c r="GL238" s="11">
        <f t="shared" si="1872"/>
        <v>1.8146111859145646E-4</v>
      </c>
      <c r="GM238" s="10">
        <f t="shared" si="1873"/>
        <v>89.126708324993245</v>
      </c>
      <c r="GN238" s="9">
        <f t="shared" si="909"/>
        <v>90.459707721733082</v>
      </c>
      <c r="GO238" s="9">
        <f t="shared" si="1885"/>
        <v>87.527277737194439</v>
      </c>
      <c r="GP238" s="115">
        <f t="shared" si="1264"/>
        <v>88.993492729463753</v>
      </c>
      <c r="GQ238" s="15">
        <f t="shared" si="1874"/>
        <v>1.8112044303835221E-4</v>
      </c>
      <c r="GR238" s="12"/>
      <c r="GS238" s="11">
        <f t="shared" si="1266"/>
        <v>1.8952551183077092E-4</v>
      </c>
      <c r="GT238" s="10">
        <f t="shared" si="1267"/>
        <v>89.060227671333578</v>
      </c>
      <c r="GU238" s="9">
        <f t="shared" si="911"/>
        <v>90.458514826965967</v>
      </c>
      <c r="GV238" s="9">
        <f t="shared" si="1886"/>
        <v>87.395801443391306</v>
      </c>
      <c r="GW238" s="115">
        <f t="shared" si="1268"/>
        <v>88.927158135178644</v>
      </c>
      <c r="GX238" s="15">
        <f t="shared" si="1269"/>
        <v>1.8916734853255212E-4</v>
      </c>
      <c r="GY238" s="12"/>
      <c r="GZ238" s="11">
        <f t="shared" si="1270"/>
        <v>1.9757241650604347E-4</v>
      </c>
      <c r="HA238" s="10">
        <f t="shared" si="1271"/>
        <v>88.993779799899215</v>
      </c>
      <c r="HB238" s="9">
        <f t="shared" si="913"/>
        <v>90.457213580560079</v>
      </c>
      <c r="HC238" s="9">
        <f t="shared" si="914"/>
        <v>87.264502224699271</v>
      </c>
      <c r="HD238" s="97">
        <f t="shared" si="1272"/>
        <v>88.860857902629675</v>
      </c>
      <c r="HE238" s="15">
        <f t="shared" si="1273"/>
        <v>1.9719662475012613E-4</v>
      </c>
      <c r="HF238" s="12"/>
      <c r="HG238" s="11">
        <f t="shared" si="1274"/>
        <v>2.0560166264965851E-4</v>
      </c>
      <c r="HH238" s="10">
        <f t="shared" si="1275"/>
        <v>88.927361608146711</v>
      </c>
      <c r="HI238" s="9">
        <f t="shared" si="915"/>
        <v>90.455799526073079</v>
      </c>
      <c r="HJ238" s="9">
        <f t="shared" si="916"/>
        <v>87.133378308687682</v>
      </c>
      <c r="HK238" s="97">
        <f t="shared" si="1276"/>
        <v>88.794588917380381</v>
      </c>
      <c r="HL238" s="15">
        <f t="shared" si="1277"/>
        <v>2.0520810591409086E-4</v>
      </c>
      <c r="HM238" s="12"/>
      <c r="HN238" s="11">
        <f t="shared" si="1278"/>
        <v>2.1361308310623961E-4</v>
      </c>
      <c r="HO238" s="10">
        <f t="shared" si="1279"/>
        <v>88.860970004012799</v>
      </c>
      <c r="HP238" s="9">
        <f t="shared" si="917"/>
        <v>90.454268240420404</v>
      </c>
      <c r="HQ238" s="9">
        <f t="shared" si="1887"/>
        <v>87.002427910829965</v>
      </c>
      <c r="HR238" s="115">
        <f t="shared" si="1280"/>
        <v>88.728348075625178</v>
      </c>
      <c r="HS238" s="15">
        <f t="shared" si="1281"/>
        <v>2.132016290548992E-4</v>
      </c>
      <c r="HT238" s="12"/>
      <c r="HU238" s="11">
        <f t="shared" si="1672"/>
        <v>2.2160651352156742E-4</v>
      </c>
      <c r="HV238" s="10">
        <f t="shared" si="1282"/>
        <v>88.794601906289842</v>
      </c>
      <c r="HW238" s="9">
        <f t="shared" si="1888"/>
        <v>90.452615334149456</v>
      </c>
      <c r="HX238" s="9">
        <f t="shared" si="920"/>
        <v>86.871649234976346</v>
      </c>
      <c r="HY238" s="115">
        <f t="shared" si="1283"/>
        <v>88.662132284562901</v>
      </c>
      <c r="HZ238" s="15">
        <f t="shared" si="1284"/>
        <v>2.2117703399816791E-4</v>
      </c>
      <c r="IA238" s="12"/>
      <c r="IB238" s="11">
        <f t="shared" si="1673"/>
        <v>2.295817923310163E-4</v>
      </c>
      <c r="IC238" s="10">
        <f t="shared" si="1285"/>
        <v>88.728254244994929</v>
      </c>
      <c r="ID238" s="9">
        <f t="shared" si="1889"/>
        <v>90.450836451703665</v>
      </c>
      <c r="IE238" s="9">
        <f t="shared" si="922"/>
        <v>86.741040473826189</v>
      </c>
      <c r="IF238" s="115">
        <f t="shared" si="1286"/>
        <v>88.595938462764934</v>
      </c>
      <c r="IG238" s="15">
        <f t="shared" si="1287"/>
        <v>2.2913416335182247E-4</v>
      </c>
      <c r="IH238" s="12"/>
      <c r="II238" s="11">
        <f t="shared" si="1674"/>
        <v>2.375387607474032E-4</v>
      </c>
      <c r="IJ238" s="10">
        <f t="shared" si="1288"/>
        <v>88.66192396173372</v>
      </c>
      <c r="IK238" s="9">
        <f t="shared" si="1890"/>
        <v>90.448927271676538</v>
      </c>
      <c r="IL238" s="9">
        <f t="shared" si="924"/>
        <v>86.610599809396277</v>
      </c>
      <c r="IM238" s="115">
        <f t="shared" si="1289"/>
        <v>88.529763540536408</v>
      </c>
      <c r="IN238" s="15">
        <f t="shared" si="1290"/>
        <v>2.3707286249286081E-4</v>
      </c>
      <c r="IO238" s="12"/>
      <c r="IP238" s="11">
        <f t="shared" si="1675"/>
        <v>2.4547726274844309E-4</v>
      </c>
      <c r="IQ238" s="10">
        <f t="shared" si="1291"/>
        <v>88.595608010057333</v>
      </c>
      <c r="IR238" s="9">
        <f t="shared" si="1891"/>
        <v>90.446883507055816</v>
      </c>
      <c r="IS238" s="9">
        <f t="shared" si="926"/>
        <v>86.480325413490206</v>
      </c>
      <c r="IT238" s="115">
        <f t="shared" si="1292"/>
        <v>88.463604460273018</v>
      </c>
      <c r="IU238" s="15">
        <f t="shared" si="1293"/>
        <v>2.4499297955343611E-4</v>
      </c>
      <c r="IV238" s="12"/>
      <c r="IW238" s="11">
        <f t="shared" si="1676"/>
        <v>2.5339714506353214E-4</v>
      </c>
      <c r="IX238" s="10">
        <f t="shared" si="1294"/>
        <v>88.529303355814847</v>
      </c>
      <c r="IY238" s="9">
        <f t="shared" si="1892"/>
        <v>90.444700905457765</v>
      </c>
      <c r="IZ238" s="9">
        <f t="shared" si="928"/>
        <v>86.350215448161919</v>
      </c>
      <c r="JA238" s="115">
        <f t="shared" si="1295"/>
        <v>88.397458176809835</v>
      </c>
      <c r="JB238" s="15">
        <f t="shared" si="1296"/>
        <v>2.5289436540671143E-4</v>
      </c>
      <c r="JC238" s="12"/>
      <c r="JD238" s="11">
        <f t="shared" si="1677"/>
        <v>2.6129825716027119E-4</v>
      </c>
      <c r="JE238" s="10">
        <f t="shared" si="1297"/>
        <v>88.463006977497997</v>
      </c>
      <c r="JF238" s="9">
        <f t="shared" si="1893"/>
        <v>90.442375249351713</v>
      </c>
      <c r="JG238" s="9">
        <f t="shared" si="930"/>
        <v>86.220268066179727</v>
      </c>
      <c r="JH238" s="115">
        <f t="shared" si="1298"/>
        <v>88.331321657765727</v>
      </c>
      <c r="JI238" s="15">
        <f t="shared" si="1299"/>
        <v>2.6077687365204871E-4</v>
      </c>
      <c r="JJ238" s="12"/>
      <c r="JK238" s="11">
        <f t="shared" si="1678"/>
        <v>2.6918045123035163E-4</v>
      </c>
      <c r="JL238" s="10">
        <f t="shared" si="1300"/>
        <v>88.396715866581303</v>
      </c>
      <c r="JM238" s="9">
        <f t="shared" si="1894"/>
        <v>90.439902356275041</v>
      </c>
      <c r="JN238" s="9">
        <f t="shared" si="932"/>
        <v>86.090481411486394</v>
      </c>
      <c r="JO238" s="115">
        <f t="shared" si="1301"/>
        <v>88.265191883880718</v>
      </c>
      <c r="JP238" s="15">
        <f t="shared" si="1302"/>
        <v>2.6864036059989462E-4</v>
      </c>
      <c r="JQ238" s="12"/>
      <c r="JR238" s="11">
        <f t="shared" si="1679"/>
        <v>2.7704358217508552E-4</v>
      </c>
      <c r="JS238" s="10">
        <f t="shared" si="1303"/>
        <v>88.330427027855421</v>
      </c>
      <c r="JT238" s="9">
        <f t="shared" si="1895"/>
        <v>90.437278079038521</v>
      </c>
      <c r="JU238" s="9">
        <f t="shared" si="934"/>
        <v>85.960853619656859</v>
      </c>
      <c r="JV238" s="115">
        <f t="shared" si="1304"/>
        <v>88.19906584934769</v>
      </c>
      <c r="JW238" s="15">
        <f t="shared" si="1305"/>
        <v>2.7648468525616883E-4</v>
      </c>
      <c r="JX238" s="12"/>
      <c r="JY238" s="11">
        <f t="shared" si="1680"/>
        <v>2.8488750759048028E-4</v>
      </c>
      <c r="JZ238" s="10">
        <f t="shared" si="1306"/>
        <v>88.264137479754609</v>
      </c>
      <c r="KA238" s="9">
        <f t="shared" si="1896"/>
        <v>90.434498305922276</v>
      </c>
      <c r="KB238" s="9">
        <f t="shared" si="936"/>
        <v>85.831382818353049</v>
      </c>
      <c r="KC238" s="115">
        <f t="shared" si="1307"/>
        <v>88.132940562137662</v>
      </c>
      <c r="KD238" s="15">
        <f t="shared" si="1308"/>
        <v>2.843097093062916E-4</v>
      </c>
      <c r="KE238" s="12"/>
      <c r="KF238" s="11">
        <f t="shared" si="1681"/>
        <v>2.9271208775190528E-4</v>
      </c>
      <c r="KG238" s="10">
        <f t="shared" si="1309"/>
        <v>88.197844254678046</v>
      </c>
      <c r="KH238" s="9">
        <f t="shared" si="1897"/>
        <v>90.431558960862446</v>
      </c>
      <c r="KI238" s="9">
        <f t="shared" si="938"/>
        <v>85.702067127776289</v>
      </c>
      <c r="KJ238" s="115">
        <f t="shared" si="1310"/>
        <v>88.06681304431936</v>
      </c>
      <c r="KK238" s="15">
        <f t="shared" si="1311"/>
        <v>2.9211529709876472E-4</v>
      </c>
      <c r="KL238" s="12"/>
      <c r="KM238" s="11">
        <f t="shared" si="1682"/>
        <v>3.0051718559832386E-4</v>
      </c>
      <c r="KN238" s="10">
        <f t="shared" si="1312"/>
        <v>88.131544399305312</v>
      </c>
      <c r="KO238" s="9">
        <f t="shared" si="1898"/>
        <v>90.428456003628526</v>
      </c>
      <c r="KP238" s="9">
        <f t="shared" si="940"/>
        <v>85.57290466111489</v>
      </c>
      <c r="KQ238" s="115">
        <f t="shared" si="1313"/>
        <v>88.000680332371701</v>
      </c>
      <c r="KR238" s="15">
        <f t="shared" si="1314"/>
        <v>2.9990131562847706E-4</v>
      </c>
      <c r="KS238" s="12"/>
      <c r="KT238" s="11">
        <f t="shared" si="1683"/>
        <v>3.0830266671623825E-4</v>
      </c>
      <c r="KU238" s="10">
        <f t="shared" si="1315"/>
        <v>88.065234974904911</v>
      </c>
      <c r="KV238" s="9">
        <f t="shared" si="1899"/>
        <v>90.425185429991643</v>
      </c>
      <c r="KW238" s="9">
        <f t="shared" si="942"/>
        <v>85.443893524991481</v>
      </c>
      <c r="KX238" s="115">
        <f t="shared" si="1316"/>
        <v>87.934539477491569</v>
      </c>
      <c r="KY238" s="15">
        <f t="shared" si="1317"/>
        <v>3.0766763451947328E-4</v>
      </c>
      <c r="KZ238" s="12"/>
      <c r="LA238" s="11">
        <f t="shared" si="1684"/>
        <v>3.1606839932308797E-4</v>
      </c>
      <c r="LB238" s="10">
        <f t="shared" si="1318"/>
        <v>87.998913057638106</v>
      </c>
      <c r="LC238" s="9">
        <f t="shared" si="1900"/>
        <v>90.421743271883827</v>
      </c>
      <c r="LD238" s="9">
        <f t="shared" si="944"/>
        <v>85.315031819903908</v>
      </c>
      <c r="LE238" s="115">
        <f t="shared" si="1319"/>
        <v>87.868387545893867</v>
      </c>
      <c r="LF238" s="15">
        <f t="shared" si="1320"/>
        <v>3.1541412600756221E-4</v>
      </c>
      <c r="LG238" s="12"/>
      <c r="LH238" s="11">
        <f t="shared" si="1685"/>
        <v>3.2381425425047328E-4</v>
      </c>
      <c r="LI238" s="10">
        <f t="shared" si="1321"/>
        <v>87.932575738855093</v>
      </c>
      <c r="LJ238" s="9">
        <f t="shared" si="1901"/>
        <v>90.41812559754834</v>
      </c>
      <c r="LK238" s="9">
        <f t="shared" si="946"/>
        <v>85.186317640664541</v>
      </c>
      <c r="LL238" s="115">
        <f t="shared" si="1322"/>
        <v>87.802221619106433</v>
      </c>
      <c r="LM238" s="15">
        <f t="shared" si="1323"/>
        <v>3.2314066492245713E-4</v>
      </c>
      <c r="LN238" s="12"/>
      <c r="LO238" s="11">
        <f t="shared" si="1686"/>
        <v>3.3154010492691965E-4</v>
      </c>
      <c r="LP238" s="10">
        <f t="shared" si="1324"/>
        <v>87.866220125385951</v>
      </c>
      <c r="LQ238" s="9">
        <f t="shared" si="1902"/>
        <v>90.414328511681248</v>
      </c>
      <c r="LR238" s="9">
        <f t="shared" si="948"/>
        <v>85.05774907683562</v>
      </c>
      <c r="LS238" s="115">
        <f t="shared" si="1325"/>
        <v>87.736038794258434</v>
      </c>
      <c r="LT238" s="15">
        <f t="shared" si="1326"/>
        <v>3.308471286696382E-4</v>
      </c>
      <c r="LU238" s="12"/>
      <c r="LV238" s="11">
        <f t="shared" si="1687"/>
        <v>3.3924582736033238E-4</v>
      </c>
      <c r="LW238" s="10">
        <f t="shared" si="1327"/>
        <v>87.799843339825287</v>
      </c>
      <c r="LX238" s="9">
        <f t="shared" si="1903"/>
        <v>90.410348155564265</v>
      </c>
      <c r="LY238" s="9">
        <f t="shared" si="950"/>
        <v>84.929324213160555</v>
      </c>
      <c r="LZ238" s="115">
        <f t="shared" si="1328"/>
        <v>87.66983618436241</v>
      </c>
      <c r="MA238" s="15">
        <f t="shared" si="1329"/>
        <v>3.3853339721192201E-4</v>
      </c>
      <c r="MB238" s="12"/>
      <c r="MC238" s="11">
        <f t="shared" si="1688"/>
        <v>3.4693130012016974E-4</v>
      </c>
      <c r="MD238" s="10">
        <f t="shared" si="1330"/>
        <v>87.733442520810485</v>
      </c>
      <c r="ME238" s="9">
        <f t="shared" si="1904"/>
        <v>90.406180707189094</v>
      </c>
      <c r="MF238" s="9">
        <f t="shared" si="952"/>
        <v>84.801041129991091</v>
      </c>
      <c r="MG238" s="115">
        <f t="shared" si="1331"/>
        <v>87.603610918590093</v>
      </c>
      <c r="MH238" s="15">
        <f t="shared" si="1332"/>
        <v>3.4619935305075014E-4</v>
      </c>
      <c r="MI238" s="12"/>
      <c r="MJ238" s="11">
        <f t="shared" si="1689"/>
        <v>3.5459640431930741E-4</v>
      </c>
      <c r="MK238" s="10">
        <f t="shared" si="1333"/>
        <v>87.667014823293712</v>
      </c>
      <c r="ML238" s="9">
        <f t="shared" si="1905"/>
        <v>90.40182238137325</v>
      </c>
      <c r="MM238" s="9">
        <f t="shared" si="954"/>
        <v>84.672897903712197</v>
      </c>
      <c r="MN238" s="115">
        <f t="shared" si="1334"/>
        <v>87.537360142542724</v>
      </c>
      <c r="MO238" s="15">
        <f t="shared" si="1335"/>
        <v>3.5384488120710378E-4</v>
      </c>
      <c r="MP238" s="12"/>
      <c r="MQ238" s="11">
        <f t="shared" si="1690"/>
        <v>3.6224102359553418E-4</v>
      </c>
      <c r="MR238" s="10">
        <f t="shared" si="1336"/>
        <v>87.600557418808577</v>
      </c>
      <c r="MS238" s="9">
        <f t="shared" si="1906"/>
        <v>90.39726942986762</v>
      </c>
      <c r="MT238" s="9">
        <f t="shared" si="956"/>
        <v>84.544892607160634</v>
      </c>
      <c r="MU238" s="115">
        <f t="shared" si="1337"/>
        <v>87.471081018514127</v>
      </c>
      <c r="MV238" s="15">
        <f t="shared" si="1338"/>
        <v>3.6146986920229397E-4</v>
      </c>
      <c r="MW238" s="12"/>
      <c r="MX238" s="11">
        <f t="shared" si="1691"/>
        <v>3.6986504409290899E-4</v>
      </c>
      <c r="MY238" s="10">
        <f t="shared" si="1339"/>
        <v>87.53406749572946</v>
      </c>
      <c r="MZ238" s="9">
        <f t="shared" si="1907"/>
        <v>90.392518141455696</v>
      </c>
      <c r="NA238" s="9">
        <f t="shared" si="1908"/>
        <v>84.417023310041145</v>
      </c>
      <c r="NB238" s="115">
        <f t="shared" si="1340"/>
        <v>87.404770725748421</v>
      </c>
      <c r="NC238" s="15">
        <f t="shared" si="1341"/>
        <v>3.6907420703838453E-4</v>
      </c>
      <c r="ND238" s="12"/>
      <c r="NE238" s="11">
        <f t="shared" si="1692"/>
        <v>3.7746835444273541E-4</v>
      </c>
      <c r="NF238" s="10">
        <f t="shared" si="1342"/>
        <v>87.467542259525629</v>
      </c>
      <c r="NG238" s="9">
        <f t="shared" si="959"/>
        <v>90.38756484204481</v>
      </c>
      <c r="NH238" s="9">
        <f t="shared" si="1909"/>
        <v>84.289288079337609</v>
      </c>
      <c r="NI238" s="115">
        <f t="shared" si="1343"/>
        <v>87.33842646069121</v>
      </c>
      <c r="NJ238" s="15">
        <f t="shared" si="1344"/>
        <v>3.7665778717843276E-4</v>
      </c>
      <c r="NK238" s="12"/>
      <c r="NL238" s="11">
        <f t="shared" si="1693"/>
        <v>3.8505084574435157E-4</v>
      </c>
      <c r="NM238" s="10">
        <f t="shared" si="1345"/>
        <v>87.400978933008801</v>
      </c>
      <c r="NN238" s="9">
        <f t="shared" si="961"/>
        <v>90.382405894749354</v>
      </c>
      <c r="NO238" s="9">
        <f t="shared" si="1910"/>
        <v>84.161684979719638</v>
      </c>
      <c r="NP238" s="115">
        <f t="shared" si="1346"/>
        <v>87.272045437234496</v>
      </c>
      <c r="NQ238" s="15">
        <f t="shared" si="1347"/>
        <v>3.8422050452651578E-4</v>
      </c>
      <c r="NR238" s="12"/>
      <c r="NS238" s="11">
        <f t="shared" si="1694"/>
        <v>3.9261241154568845E-4</v>
      </c>
      <c r="NT238" s="10">
        <f t="shared" si="1348"/>
        <v>87.334374756574476</v>
      </c>
      <c r="NU238" s="9">
        <f t="shared" si="963"/>
        <v>90.377037699966095</v>
      </c>
      <c r="NV238" s="9">
        <f t="shared" si="1911"/>
        <v>84.034212073946321</v>
      </c>
      <c r="NW238" s="115">
        <f t="shared" si="1349"/>
        <v>87.205624886956201</v>
      </c>
      <c r="NX238" s="15">
        <f t="shared" si="1350"/>
        <v>3.9176225640744647E-4</v>
      </c>
      <c r="NY238" s="12"/>
      <c r="NZ238" s="11">
        <f t="shared" si="1695"/>
        <v>4.0015294782351767E-4</v>
      </c>
      <c r="OA238" s="10">
        <f t="shared" si="1351"/>
        <v>87.267726988437929</v>
      </c>
      <c r="OB238" s="9">
        <f t="shared" si="965"/>
        <v>90.371456695441807</v>
      </c>
      <c r="OC238" s="9">
        <f t="shared" si="1912"/>
        <v>83.906867423263336</v>
      </c>
      <c r="OD238" s="115">
        <f t="shared" si="1352"/>
        <v>87.139162059352572</v>
      </c>
      <c r="OE238" s="15">
        <f t="shared" si="1353"/>
        <v>3.9928294254641851E-4</v>
      </c>
      <c r="OF238" s="12"/>
      <c r="OG238" s="11">
        <f t="shared" si="1696"/>
        <v>4.0767235296360749E-4</v>
      </c>
      <c r="OH238" s="10">
        <f t="shared" si="1354"/>
        <v>87.201032904863069</v>
      </c>
      <c r="OI238" s="9">
        <f t="shared" si="967"/>
        <v>90.365659356333197</v>
      </c>
      <c r="OJ238" s="9">
        <f t="shared" si="1913"/>
        <v>83.77964908779623</v>
      </c>
      <c r="OK238" s="115">
        <f t="shared" si="1355"/>
        <v>87.072654222064713</v>
      </c>
      <c r="OL238" s="15">
        <f t="shared" si="1356"/>
        <v>4.0678246504842583E-4</v>
      </c>
      <c r="OM238" s="12"/>
      <c r="ON238" s="11">
        <f t="shared" si="1697"/>
        <v>4.1517052774064613E-4</v>
      </c>
      <c r="OO238" s="10">
        <f t="shared" si="1357"/>
        <v>87.134289800385602</v>
      </c>
      <c r="OP238" s="9">
        <f t="shared" si="969"/>
        <v>90.359642195259397</v>
      </c>
      <c r="OQ238" s="9">
        <f t="shared" si="1914"/>
        <v>83.652555126940769</v>
      </c>
      <c r="OR238" s="115">
        <f t="shared" si="1358"/>
        <v>87.006098661100083</v>
      </c>
      <c r="OS238" s="15">
        <f t="shared" si="1359"/>
        <v>4.1426072837738662E-4</v>
      </c>
      <c r="OT238" s="12"/>
      <c r="OU238" s="11">
        <f t="shared" si="1698"/>
        <v>4.2264737529786565E-4</v>
      </c>
      <c r="OV238" s="10">
        <f t="shared" si="1360"/>
        <v>87.067494988030987</v>
      </c>
      <c r="OW238" s="9">
        <f t="shared" si="971"/>
        <v>90.353401762347076</v>
      </c>
      <c r="OX238" s="9">
        <f t="shared" si="1915"/>
        <v>83.525583599745119</v>
      </c>
      <c r="OY238" s="115">
        <f t="shared" si="1361"/>
        <v>86.93949268104609</v>
      </c>
      <c r="OZ238" s="15">
        <f t="shared" si="1362"/>
        <v>4.2171763933532866E-4</v>
      </c>
      <c r="PA238" s="12"/>
      <c r="PB238" s="11">
        <f t="shared" si="1699"/>
        <v>4.3010280112670195E-4</v>
      </c>
      <c r="PC238" s="10">
        <f t="shared" si="1363"/>
        <v>87.00064579952469</v>
      </c>
      <c r="PD238" s="9">
        <f t="shared" si="973"/>
        <v>90.346934645268192</v>
      </c>
      <c r="PE238" s="9">
        <f t="shared" si="1916"/>
        <v>83.398732565291184</v>
      </c>
      <c r="PF238" s="115">
        <f t="shared" si="1364"/>
        <v>86.872833605279681</v>
      </c>
      <c r="PG238" s="15">
        <f t="shared" si="1365"/>
        <v>4.2915310704116444E-4</v>
      </c>
      <c r="PH238" s="12"/>
      <c r="PI238" s="11">
        <f t="shared" si="1700"/>
        <v>4.375367130460555E-4</v>
      </c>
      <c r="PJ238" s="10">
        <f t="shared" si="1366"/>
        <v>86.933739585498387</v>
      </c>
      <c r="PK238" s="9">
        <f t="shared" si="975"/>
        <v>90.340237469270718</v>
      </c>
      <c r="PL238" s="9">
        <f t="shared" si="1917"/>
        <v>83.272000083067212</v>
      </c>
      <c r="PM238" s="115">
        <f t="shared" si="1367"/>
        <v>86.806118776168972</v>
      </c>
      <c r="PN238" s="15">
        <f t="shared" si="1368"/>
        <v>4.3656704290957797E-4</v>
      </c>
      <c r="PO238" s="12"/>
      <c r="PP238" s="11">
        <f t="shared" si="1701"/>
        <v>4.4494902118163325E-4</v>
      </c>
      <c r="PQ238" s="10">
        <f t="shared" si="1369"/>
        <v>86.866773715688254</v>
      </c>
      <c r="PR238" s="9">
        <f t="shared" si="977"/>
        <v>90.333306897202277</v>
      </c>
      <c r="PS238" s="9">
        <f t="shared" si="1918"/>
        <v>83.145384213339042</v>
      </c>
      <c r="PT238" s="115">
        <f t="shared" si="1370"/>
        <v>86.73934555527066</v>
      </c>
      <c r="PU238" s="15">
        <f t="shared" si="1371"/>
        <v>4.4395936062955926E-4</v>
      </c>
      <c r="PV238" s="12"/>
      <c r="PW238" s="11">
        <f t="shared" si="1702"/>
        <v>4.5233963794492709E-4</v>
      </c>
      <c r="PX238" s="10">
        <f t="shared" si="1372"/>
        <v>86.799745579129137</v>
      </c>
      <c r="PY238" s="9">
        <f t="shared" si="979"/>
        <v>90.326139629526864</v>
      </c>
      <c r="PZ238" s="9">
        <f t="shared" si="1919"/>
        <v>83.018883017513247</v>
      </c>
      <c r="QA238" s="115">
        <f t="shared" si="1373"/>
        <v>86.672511323520055</v>
      </c>
      <c r="QB238" s="15">
        <f t="shared" si="1374"/>
        <v>4.5132997614299482E-4</v>
      </c>
      <c r="QC238" s="12"/>
      <c r="QD238" s="11">
        <f t="shared" si="1703"/>
        <v>4.5970847801226396E-4</v>
      </c>
      <c r="QE238" s="10">
        <f t="shared" si="1375"/>
        <v>86.732652584341224</v>
      </c>
      <c r="QF238" s="9">
        <f t="shared" si="981"/>
        <v>90.318732404334853</v>
      </c>
      <c r="QG238" s="9">
        <f t="shared" si="1920"/>
        <v>82.892494558497816</v>
      </c>
      <c r="QH238" s="115">
        <f t="shared" si="1376"/>
        <v>86.605613481416327</v>
      </c>
      <c r="QI238" s="15">
        <f t="shared" si="1377"/>
        <v>4.5867880762302088E-4</v>
      </c>
      <c r="QJ238" s="12"/>
      <c r="QK238" s="11">
        <f t="shared" si="1704"/>
        <v>4.6705545830357415E-4</v>
      </c>
      <c r="QL238" s="10">
        <f t="shared" si="1378"/>
        <v>86.665492159512127</v>
      </c>
      <c r="QM238" s="9">
        <f t="shared" si="983"/>
        <v>90.311081997346292</v>
      </c>
      <c r="QN238" s="9">
        <f t="shared" si="1921"/>
        <v>82.766216901055515</v>
      </c>
      <c r="QO238" s="115">
        <f t="shared" si="1379"/>
        <v>86.538649449200904</v>
      </c>
      <c r="QP238" s="15">
        <f t="shared" si="1380"/>
        <v>4.6600577545239286E-4</v>
      </c>
      <c r="QQ238" s="12"/>
      <c r="QR238" s="11">
        <f t="shared" si="1705"/>
        <v>4.7438049796118649E-4</v>
      </c>
      <c r="QS238" s="10">
        <f t="shared" si="1381"/>
        <v>86.598261752672016</v>
      </c>
      <c r="QT238" s="9">
        <f t="shared" si="985"/>
        <v>90.303185221907668</v>
      </c>
      <c r="QU238" s="9">
        <f t="shared" si="1922"/>
        <v>82.64004811215419</v>
      </c>
      <c r="QV238" s="115">
        <f t="shared" si="1382"/>
        <v>86.471616667030929</v>
      </c>
      <c r="QW238" s="15">
        <f t="shared" si="1383"/>
        <v>4.7331080220165808E-4</v>
      </c>
      <c r="QX238" s="12"/>
      <c r="QY238" s="11">
        <f t="shared" si="1706"/>
        <v>4.8168351832840358E-4</v>
      </c>
      <c r="QZ238" s="10">
        <f t="shared" si="1384"/>
        <v>86.530958831863984</v>
      </c>
      <c r="RA238" s="9">
        <f t="shared" si="987"/>
        <v>90.295038928982237</v>
      </c>
      <c r="RB238" s="9">
        <f t="shared" si="1923"/>
        <v>82.513986261310265</v>
      </c>
      <c r="RC238" s="115">
        <f t="shared" si="1385"/>
        <v>86.404512595146258</v>
      </c>
      <c r="RD238" s="15">
        <f t="shared" si="1386"/>
        <v>4.8059381260733344E-4</v>
      </c>
      <c r="RE238" s="12"/>
      <c r="RF238" s="11">
        <f t="shared" si="1707"/>
        <v>4.8896444292808303E-4</v>
      </c>
      <c r="RG238" s="10">
        <f t="shared" si="1387"/>
        <v>86.463580885307834</v>
      </c>
      <c r="RH238" s="9">
        <f t="shared" si="989"/>
        <v>90.28664000713411</v>
      </c>
      <c r="RI238" s="9">
        <f t="shared" si="1924"/>
        <v>82.388029420927552</v>
      </c>
      <c r="RJ238" s="115">
        <f t="shared" si="1388"/>
        <v>86.337334714030831</v>
      </c>
      <c r="RK238" s="15">
        <f t="shared" si="1389"/>
        <v>4.8785473355000456E-4</v>
      </c>
      <c r="RL238" s="12"/>
      <c r="RM238" s="11">
        <f t="shared" si="1708"/>
        <v>4.9622319744111766E-4</v>
      </c>
      <c r="RN238" s="10">
        <f t="shared" si="1390"/>
        <v>86.396125421558395</v>
      </c>
      <c r="RO238" s="9">
        <f t="shared" si="991"/>
        <v>90.277985382506117</v>
      </c>
      <c r="RP238" s="9">
        <f t="shared" si="1925"/>
        <v>82.262175666630654</v>
      </c>
      <c r="RQ238" s="115">
        <f t="shared" si="1391"/>
        <v>86.270080524568385</v>
      </c>
      <c r="RR238" s="15">
        <f t="shared" si="1392"/>
        <v>4.9509349403235609E-4</v>
      </c>
      <c r="RS238" s="12"/>
      <c r="RT238" s="11">
        <f t="shared" si="1709"/>
        <v>5.0345970968484826E-4</v>
      </c>
      <c r="RU238" s="10">
        <f t="shared" si="1393"/>
        <v>86.328589969658069</v>
      </c>
      <c r="RV238" s="9">
        <f t="shared" si="993"/>
        <v>90.269072018791604</v>
      </c>
      <c r="RW238" s="9">
        <f t="shared" si="1926"/>
        <v>82.136423077594515</v>
      </c>
      <c r="RX238" s="115">
        <f t="shared" si="1394"/>
        <v>86.202747548193059</v>
      </c>
      <c r="RY238" s="15">
        <f t="shared" si="1395"/>
        <v>5.0231002515708481E-4</v>
      </c>
      <c r="RZ238" s="12"/>
      <c r="SA238" s="11">
        <f t="shared" si="1710"/>
        <v>5.1067390959133162E-4</v>
      </c>
      <c r="SB238" s="10">
        <f t="shared" si="1396"/>
        <v>86.260972079284471</v>
      </c>
      <c r="SC238" s="9">
        <f t="shared" si="995"/>
        <v>90.259896917200308</v>
      </c>
      <c r="SD238" s="9">
        <f t="shared" si="1927"/>
        <v>82.010769736865214</v>
      </c>
      <c r="SE238" s="115">
        <f t="shared" si="1397"/>
        <v>86.135333327032754</v>
      </c>
      <c r="SF238" s="15">
        <f t="shared" si="1398"/>
        <v>5.0950426010497362E-4</v>
      </c>
      <c r="SG238" s="12"/>
      <c r="SH238" s="11">
        <f t="shared" si="1711"/>
        <v>5.1786572918577421E-4</v>
      </c>
      <c r="SI238" s="10">
        <f t="shared" si="1399"/>
        <v>86.193269320890735</v>
      </c>
      <c r="SJ238" s="9">
        <f t="shared" si="997"/>
        <v>90.250457116418431</v>
      </c>
      <c r="SK238" s="9">
        <f t="shared" si="1928"/>
        <v>81.8852137316794</v>
      </c>
      <c r="SL238" s="115">
        <f t="shared" si="1400"/>
        <v>86.067835424048923</v>
      </c>
      <c r="SM238" s="15">
        <f t="shared" si="1401"/>
        <v>5.166761341126924E-4</v>
      </c>
      <c r="SN238" s="12"/>
      <c r="SO238" s="11">
        <f t="shared" si="1712"/>
        <v>5.2503510256467515E-4</v>
      </c>
      <c r="SP238" s="10">
        <f t="shared" si="1402"/>
        <v>86.12547928584226</v>
      </c>
      <c r="SQ238" s="9">
        <f t="shared" si="999"/>
        <v>90.240749692562943</v>
      </c>
      <c r="SR238" s="9">
        <f t="shared" si="1929"/>
        <v>81.759753153775506</v>
      </c>
      <c r="SS238" s="115">
        <f t="shared" si="1403"/>
        <v>86.000251423169232</v>
      </c>
      <c r="ST238" s="15">
        <f t="shared" si="1404"/>
        <v>5.2382558445076492E-4</v>
      </c>
      <c r="SU238" s="12"/>
      <c r="SV238" s="11">
        <f t="shared" si="1713"/>
        <v>5.3218196587411664E-4</v>
      </c>
      <c r="SW238" s="10">
        <f t="shared" si="1405"/>
        <v>86.05759958654653</v>
      </c>
      <c r="SX238" s="9">
        <f t="shared" si="1001"/>
        <v>90.230771759130363</v>
      </c>
      <c r="SY238" s="9">
        <f t="shared" si="1930"/>
        <v>81.634386099700706</v>
      </c>
      <c r="SZ238" s="115">
        <f t="shared" si="1406"/>
        <v>85.932578929415541</v>
      </c>
      <c r="TA238" s="15">
        <f t="shared" si="1407"/>
        <v>5.3095255040143288E-4</v>
      </c>
      <c r="TB238" s="12"/>
      <c r="TC238" s="11">
        <f t="shared" si="1714"/>
        <v>5.3930625728796104E-4</v>
      </c>
      <c r="TD238" s="10">
        <f t="shared" si="1408"/>
        <v>85.989627856578025</v>
      </c>
      <c r="TE238" s="9">
        <f t="shared" si="1003"/>
        <v>90.22052046694003</v>
      </c>
      <c r="TF238" s="9">
        <f t="shared" si="1931"/>
        <v>81.509110671111799</v>
      </c>
      <c r="TG238" s="115">
        <f t="shared" si="1409"/>
        <v>85.864815569025922</v>
      </c>
      <c r="TH238" s="15">
        <f t="shared" si="1410"/>
        <v>5.380569732365755E-4</v>
      </c>
      <c r="TI238" s="12"/>
      <c r="TJ238" s="11">
        <f t="shared" si="1715"/>
        <v>5.4640791698607274E-4</v>
      </c>
      <c r="TK238" s="10">
        <f t="shared" si="1411"/>
        <v>85.921561750797395</v>
      </c>
      <c r="TL238" s="9">
        <f t="shared" si="1005"/>
        <v>90.209993004072032</v>
      </c>
      <c r="TM238" s="9">
        <f t="shared" si="1932"/>
        <v>81.383924975071807</v>
      </c>
      <c r="TN238" s="115">
        <f t="shared" si="1412"/>
        <v>85.79695898957192</v>
      </c>
      <c r="TO238" s="15">
        <f t="shared" si="1413"/>
        <v>5.4513879619555612E-4</v>
      </c>
      <c r="TP238" s="12"/>
      <c r="TQ238" s="11">
        <f t="shared" si="1716"/>
        <v>5.5348688713246271E-4</v>
      </c>
      <c r="TR238" s="10">
        <f t="shared" si="1414"/>
        <v>85.853398945465841</v>
      </c>
      <c r="TS238" s="9">
        <f t="shared" si="1007"/>
        <v>90.199186595799915</v>
      </c>
      <c r="TT238" s="9">
        <f t="shared" si="1933"/>
        <v>81.258827124339476</v>
      </c>
      <c r="TU238" s="115">
        <f t="shared" si="1415"/>
        <v>85.729006860069688</v>
      </c>
      <c r="TV238" s="15">
        <f t="shared" si="1416"/>
        <v>5.5219796446318156E-4</v>
      </c>
      <c r="TW238" s="12"/>
      <c r="TX238" s="11">
        <f t="shared" si="1717"/>
        <v>5.6054311185354004E-4</v>
      </c>
      <c r="TY238" s="10">
        <f t="shared" si="1417"/>
        <v>85.785137138353349</v>
      </c>
      <c r="TZ238" s="9">
        <f t="shared" si="1009"/>
        <v>90.188098504518194</v>
      </c>
      <c r="UA238" s="9">
        <f t="shared" si="1934"/>
        <v>81.133815237654915</v>
      </c>
      <c r="UB238" s="115">
        <f t="shared" si="1418"/>
        <v>85.660956871086555</v>
      </c>
      <c r="UC238" s="15">
        <f t="shared" si="1419"/>
        <v>5.5923442514758449E-4</v>
      </c>
      <c r="UD238" s="12"/>
      <c r="UE238" s="11">
        <f t="shared" si="1718"/>
        <v>5.675765372162709E-4</v>
      </c>
      <c r="UF238" s="10">
        <f t="shared" si="1420"/>
        <v>85.716774048842453</v>
      </c>
      <c r="UG238" s="9">
        <f t="shared" si="1011"/>
        <v>90.176726029664934</v>
      </c>
      <c r="UH238" s="9">
        <f t="shared" si="1935"/>
        <v>81.008887440018071</v>
      </c>
      <c r="UI238" s="115">
        <f t="shared" si="1421"/>
        <v>85.592806734841503</v>
      </c>
      <c r="UJ238" s="15">
        <f t="shared" si="1422"/>
        <v>5.6624812725824592E-4</v>
      </c>
      <c r="UK238" s="12"/>
      <c r="UL238" s="11">
        <f t="shared" si="1719"/>
        <v>5.7458711120645951E-4</v>
      </c>
      <c r="UM238" s="10">
        <f t="shared" si="1423"/>
        <v>85.648307418025951</v>
      </c>
      <c r="UN238" s="9">
        <f t="shared" si="1013"/>
        <v>90.165066507639395</v>
      </c>
      <c r="UO238" s="9">
        <f t="shared" si="1936"/>
        <v>80.884041862963073</v>
      </c>
      <c r="UP238" s="115">
        <f t="shared" si="1424"/>
        <v>85.524554185301241</v>
      </c>
      <c r="UQ238" s="15">
        <f t="shared" si="1425"/>
        <v>5.7323902168395597E-4</v>
      </c>
      <c r="UR238" s="12"/>
      <c r="US238" s="11">
        <f t="shared" si="1720"/>
        <v>5.8157478370697579E-4</v>
      </c>
      <c r="UT238" s="10">
        <f t="shared" si="1426"/>
        <v>85.579735008800114</v>
      </c>
      <c r="UU238" s="9">
        <f t="shared" si="1015"/>
        <v>90.153117311714823</v>
      </c>
      <c r="UV238" s="9">
        <f t="shared" si="1937"/>
        <v>80.759276644827011</v>
      </c>
      <c r="UW238" s="115">
        <f t="shared" si="1427"/>
        <v>85.456196978270924</v>
      </c>
      <c r="UX238" s="15">
        <f t="shared" si="1428"/>
        <v>5.8020706117083371E-4</v>
      </c>
      <c r="UY238" s="12"/>
      <c r="UZ238" s="11">
        <f t="shared" si="1721"/>
        <v>5.8853950647601717E-4</v>
      </c>
      <c r="VA238" s="10">
        <f t="shared" si="1429"/>
        <v>85.511054605952737</v>
      </c>
      <c r="VB238" s="9">
        <f t="shared" si="1017"/>
        <v>90.140875851946703</v>
      </c>
      <c r="VC238" s="9">
        <f t="shared" si="1938"/>
        <v>80.634589931011476</v>
      </c>
      <c r="VD238" s="115">
        <f t="shared" si="1430"/>
        <v>85.387732891479089</v>
      </c>
      <c r="VE238" s="15">
        <f t="shared" si="1431"/>
        <v>5.8715220030050152E-4</v>
      </c>
      <c r="VF238" s="12"/>
      <c r="VG238" s="11">
        <f t="shared" si="1722"/>
        <v>5.9548123312551295E-4</v>
      </c>
      <c r="VH238" s="10">
        <f t="shared" si="1432"/>
        <v>85.442264016245275</v>
      </c>
      <c r="VI238" s="9">
        <f t="shared" si="1019"/>
        <v>90.128339575076311</v>
      </c>
      <c r="VJ238" s="9">
        <f t="shared" si="1939"/>
        <v>80.509979874240969</v>
      </c>
      <c r="VK238" s="115">
        <f t="shared" si="1433"/>
        <v>85.319159724658647</v>
      </c>
      <c r="VL238" s="15">
        <f t="shared" si="1434"/>
        <v>5.9407439546816634E-4</v>
      </c>
      <c r="VM238" s="12"/>
      <c r="VN238" s="11">
        <f t="shared" si="1723"/>
        <v>6.0239991909943923E-4</v>
      </c>
      <c r="VO238" s="10">
        <f t="shared" si="1435"/>
        <v>85.373361068491135</v>
      </c>
      <c r="VP238" s="9">
        <f t="shared" si="1021"/>
        <v>90.115505964429843</v>
      </c>
      <c r="VQ238" s="9">
        <f t="shared" si="1940"/>
        <v>80.385444634814277</v>
      </c>
      <c r="VR238" s="115">
        <f t="shared" si="1436"/>
        <v>85.250475299622053</v>
      </c>
      <c r="VS238" s="15">
        <f t="shared" si="1437"/>
        <v>6.0097360486087339E-4</v>
      </c>
      <c r="VT238" s="12"/>
      <c r="VU238" s="11">
        <f t="shared" si="1724"/>
        <v>6.0929552165227274E-4</v>
      </c>
      <c r="VV238" s="10">
        <f t="shared" si="1438"/>
        <v>85.304343613628262</v>
      </c>
      <c r="VW238" s="9">
        <f t="shared" si="1023"/>
        <v>90.102372539813217</v>
      </c>
      <c r="VX238" s="9">
        <f t="shared" si="1941"/>
        <v>80.260982380851104</v>
      </c>
      <c r="VY238" s="115">
        <f t="shared" si="1439"/>
        <v>85.181677460332168</v>
      </c>
      <c r="VZ238" s="15">
        <f t="shared" si="1440"/>
        <v>6.0784978843575759E-4</v>
      </c>
      <c r="WA238" s="12"/>
      <c r="WB238" s="11">
        <f t="shared" si="1725"/>
        <v>6.1616799982746847E-4</v>
      </c>
      <c r="WC238" s="10">
        <f t="shared" si="1441"/>
        <v>85.235209524787166</v>
      </c>
      <c r="WD238" s="9">
        <f t="shared" si="1025"/>
        <v>90.088936857402615</v>
      </c>
      <c r="WE238" s="9">
        <f t="shared" si="1942"/>
        <v>80.13659128853169</v>
      </c>
      <c r="WF238" s="115">
        <f t="shared" si="1442"/>
        <v>85.112764072967153</v>
      </c>
      <c r="WG238" s="15">
        <f t="shared" si="1443"/>
        <v>6.147029078985059E-4</v>
      </c>
      <c r="WH238" s="12"/>
      <c r="WI238" s="11">
        <f t="shared" si="1726"/>
        <v>6.2301731443608537E-4</v>
      </c>
      <c r="WJ238" s="10">
        <f t="shared" si="1444"/>
        <v>85.16595669735338</v>
      </c>
      <c r="WK238" s="9">
        <f t="shared" si="1027"/>
        <v>90.075196509630842</v>
      </c>
      <c r="WL238" s="9">
        <f t="shared" si="1943"/>
        <v>80.012269542334124</v>
      </c>
      <c r="WM238" s="115">
        <f t="shared" si="1445"/>
        <v>85.043733025982476</v>
      </c>
      <c r="WN238" s="15">
        <f t="shared" si="1446"/>
        <v>6.2153292668165974E-4</v>
      </c>
      <c r="WO238" s="12"/>
      <c r="WP238" s="11">
        <f t="shared" si="1727"/>
        <v>6.2984342803529974E-4</v>
      </c>
      <c r="WQ238" s="10">
        <f t="shared" si="1447"/>
        <v>85.096583049026691</v>
      </c>
      <c r="WR238" s="9">
        <f t="shared" si="1029"/>
        <v>90.061149125069676</v>
      </c>
      <c r="WS238" s="9">
        <f t="shared" si="1944"/>
        <v>79.88801533526221</v>
      </c>
      <c r="WT238" s="115">
        <f t="shared" si="1448"/>
        <v>84.974582230165936</v>
      </c>
      <c r="WU238" s="15">
        <f t="shared" si="1449"/>
        <v>6.2833980992328502E-4</v>
      </c>
      <c r="WV238" s="12"/>
      <c r="WW238" s="11">
        <f t="shared" si="1728"/>
        <v>6.3664630490723622E-4</v>
      </c>
      <c r="WX238" s="10">
        <f t="shared" si="1450"/>
        <v>85.027086519873663</v>
      </c>
      <c r="WY238" s="9">
        <f t="shared" si="1031"/>
        <v>90.046792368308331</v>
      </c>
      <c r="WZ238" s="9">
        <f t="shared" si="1945"/>
        <v>79.76382686907138</v>
      </c>
      <c r="XA238" s="115">
        <f t="shared" si="1451"/>
        <v>84.905309618689856</v>
      </c>
      <c r="XB238" s="15">
        <f t="shared" si="1452"/>
        <v>6.3512352444551091E-4</v>
      </c>
      <c r="XC238" s="12"/>
      <c r="XD238" s="11">
        <f t="shared" si="1729"/>
        <v>6.4342591103766836E-4</v>
      </c>
      <c r="XE238" s="10">
        <f t="shared" si="1453"/>
        <v>84.957465072377232</v>
      </c>
      <c r="XF238" s="9">
        <f t="shared" si="1033"/>
        <v>90.032123939827969</v>
      </c>
      <c r="XG238" s="9">
        <f t="shared" si="1946"/>
        <v>79.639702354485948</v>
      </c>
      <c r="XH238" s="115">
        <f t="shared" si="1454"/>
        <v>84.835913147156958</v>
      </c>
      <c r="XI238" s="15">
        <f t="shared" si="1455"/>
        <v>6.4188403873336115E-4</v>
      </c>
      <c r="XJ238" s="12"/>
      <c r="XK238" s="11">
        <f t="shared" si="1730"/>
        <v>6.5018221409500997E-4</v>
      </c>
      <c r="XL238" s="10">
        <f t="shared" si="1456"/>
        <v>84.887716691480065</v>
      </c>
      <c r="XM238" s="9">
        <f t="shared" si="1035"/>
        <v>90.017141575872586</v>
      </c>
      <c r="XN238" s="9">
        <f t="shared" si="1947"/>
        <v>79.51564001141476</v>
      </c>
      <c r="XO238" s="115">
        <f t="shared" si="1457"/>
        <v>84.766390793643666</v>
      </c>
      <c r="XP238" s="15">
        <f t="shared" si="1458"/>
        <v>6.486213229134572E-4</v>
      </c>
      <c r="XQ238" s="12"/>
      <c r="XR238" s="11">
        <f t="shared" si="1731"/>
        <v>6.5691518340915613E-4</v>
      </c>
      <c r="XS238" s="10">
        <f t="shared" si="1459"/>
        <v>84.817839384625302</v>
      </c>
      <c r="XT238" s="9">
        <f t="shared" si="1037"/>
        <v>90.001843048316204</v>
      </c>
      <c r="XU238" s="9">
        <f t="shared" si="1948"/>
        <v>79.391638069157793</v>
      </c>
      <c r="XV238" s="115">
        <f t="shared" si="1460"/>
        <v>84.696740558736991</v>
      </c>
      <c r="XW238" s="15">
        <f t="shared" si="1461"/>
        <v>6.5533534873305377E-4</v>
      </c>
      <c r="XX238" s="12"/>
      <c r="XY238" s="11">
        <f t="shared" si="1732"/>
        <v>6.6362478995066361E-4</v>
      </c>
      <c r="XZ238" s="10">
        <f t="shared" si="1462"/>
        <v>84.747831181790929</v>
      </c>
      <c r="YA238" s="9">
        <f t="shared" si="1039"/>
        <v>89.986226164526542</v>
      </c>
      <c r="YB238" s="9">
        <f t="shared" si="1949"/>
        <v>79.267694766608926</v>
      </c>
      <c r="YC238" s="115">
        <f t="shared" si="1463"/>
        <v>84.626960465567734</v>
      </c>
      <c r="YD238" s="15">
        <f t="shared" si="1464"/>
        <v>6.620260895390987E-4</v>
      </c>
      <c r="YE238" s="12"/>
      <c r="YF238" s="11">
        <f t="shared" si="1733"/>
        <v>6.7031100630992246E-4</v>
      </c>
      <c r="YG238" s="10">
        <f t="shared" si="1465"/>
        <v>84.67769013552055</v>
      </c>
      <c r="YH238" s="9">
        <f t="shared" si="1041"/>
        <v>89.97028876722527</v>
      </c>
      <c r="YI238" s="9">
        <f t="shared" si="1950"/>
        <v>79.143808352454357</v>
      </c>
      <c r="YJ238" s="115">
        <f t="shared" si="1466"/>
        <v>84.557048559839814</v>
      </c>
      <c r="YK238" s="15">
        <f t="shared" si="1467"/>
        <v>6.6869352025734647E-4</v>
      </c>
      <c r="YL238" s="12"/>
      <c r="YM238" s="11">
        <f t="shared" si="1734"/>
        <v>6.7697380667639244E-4</v>
      </c>
      <c r="YN238" s="10">
        <f t="shared" si="1468"/>
        <v>84.607414320950227</v>
      </c>
      <c r="YO238" s="9">
        <f t="shared" si="1043"/>
        <v>89.95402873434486</v>
      </c>
      <c r="YP238" s="9">
        <f t="shared" si="1951"/>
        <v>79.019977085363593</v>
      </c>
      <c r="YQ238" s="115">
        <f t="shared" si="1469"/>
        <v>84.487002909854226</v>
      </c>
      <c r="YR238" s="15">
        <f t="shared" si="1470"/>
        <v>6.7533761737171519E-4</v>
      </c>
      <c r="YS238" s="12"/>
      <c r="YT238" s="11">
        <f t="shared" si="1735"/>
        <v>6.8361316681806957E-4</v>
      </c>
      <c r="YU238" s="10">
        <f t="shared" si="1471"/>
        <v>84.537001835829983</v>
      </c>
      <c r="YV238" s="9">
        <f t="shared" si="1045"/>
        <v>89.937443978882257</v>
      </c>
      <c r="YW238" s="9">
        <f t="shared" si="1952"/>
        <v>78.896199234177104</v>
      </c>
      <c r="YX238" s="115">
        <f t="shared" si="1472"/>
        <v>84.41682160652968</v>
      </c>
      <c r="YY238" s="15">
        <f t="shared" si="1473"/>
        <v>6.8195835890366252E-4</v>
      </c>
      <c r="YZ238" s="12"/>
      <c r="ZA238" s="11">
        <f t="shared" si="1736"/>
        <v>6.902290640609538E-4</v>
      </c>
      <c r="ZB238" s="10">
        <f t="shared" si="1474"/>
        <v>84.46645080054202</v>
      </c>
      <c r="ZC238" s="9">
        <f t="shared" si="1047"/>
        <v>89.920532448749356</v>
      </c>
      <c r="ZD238" s="9">
        <f t="shared" si="1953"/>
        <v>78.772473078087344</v>
      </c>
      <c r="ZE238" s="115">
        <f t="shared" si="1475"/>
        <v>84.346502763418357</v>
      </c>
      <c r="ZF238" s="15">
        <f t="shared" si="1476"/>
        <v>6.8855572439176747E-4</v>
      </c>
      <c r="ZG238" s="12"/>
      <c r="ZH238" s="11">
        <f t="shared" si="1737"/>
        <v>6.9682147726871807E-4</v>
      </c>
      <c r="ZI238" s="10">
        <f t="shared" si="1477"/>
        <v>84.395759358114091</v>
      </c>
      <c r="ZJ238" s="9">
        <f t="shared" si="1049"/>
        <v>89.903292126620414</v>
      </c>
      <c r="ZK238" s="9">
        <f t="shared" si="1954"/>
        <v>78.648796906815207</v>
      </c>
      <c r="ZL238" s="115">
        <f t="shared" si="1478"/>
        <v>84.276044516717803</v>
      </c>
      <c r="ZM238" s="15">
        <f t="shared" si="1479"/>
        <v>6.9512969487141286E-4</v>
      </c>
      <c r="ZN238" s="12"/>
      <c r="ZO238" s="11">
        <f t="shared" si="1738"/>
        <v>7.0339038682247252E-4</v>
      </c>
      <c r="ZP238" s="10">
        <f t="shared" si="1480"/>
        <v>84.324925674229036</v>
      </c>
      <c r="ZQ238" s="9">
        <f t="shared" si="1051"/>
        <v>89.885721029776505</v>
      </c>
      <c r="ZR238" s="9">
        <f t="shared" si="1955"/>
        <v>78.525169020780808</v>
      </c>
      <c r="ZS238" s="115">
        <f t="shared" si="1481"/>
        <v>84.205445025278664</v>
      </c>
      <c r="ZT238" s="15">
        <f t="shared" si="1482"/>
        <v>7.0168025285461506E-4</v>
      </c>
      <c r="ZU238" s="12"/>
      <c r="ZV238" s="11">
        <f t="shared" si="1739"/>
        <v>7.0993577460067383E-4</v>
      </c>
      <c r="ZW238" s="10">
        <f t="shared" si="1483"/>
        <v>84.253947937230038</v>
      </c>
      <c r="ZX238" s="9">
        <f t="shared" si="1053"/>
        <v>89.867817209947049</v>
      </c>
      <c r="ZY238" s="9">
        <f t="shared" si="1956"/>
        <v>78.401587731270197</v>
      </c>
      <c r="ZZ238" s="115">
        <f t="shared" si="1484"/>
        <v>84.13470247060863</v>
      </c>
      <c r="AAA238" s="15">
        <f t="shared" si="1485"/>
        <v>7.0820738230996134E-4</v>
      </c>
      <c r="AAB238" s="12"/>
      <c r="AAC238" s="11">
        <f t="shared" si="1740"/>
        <v>7.1645762395910529E-4</v>
      </c>
      <c r="AAD238" s="10">
        <f t="shared" si="1486"/>
        <v>84.182824358122417</v>
      </c>
      <c r="AAE238" s="9">
        <f t="shared" si="1055"/>
        <v>89.849578753148649</v>
      </c>
      <c r="AAF238" s="9">
        <f t="shared" si="1957"/>
        <v>78.278051360594787</v>
      </c>
      <c r="AAG238" s="115">
        <f t="shared" si="1487"/>
        <v>84.063815056871718</v>
      </c>
      <c r="AAH238" s="15">
        <f t="shared" si="1488"/>
        <v>7.1471106864278995E-4</v>
      </c>
      <c r="AAI238" s="12"/>
      <c r="AAJ238" s="11">
        <f t="shared" si="1741"/>
        <v>7.2295591971112546E-4</v>
      </c>
      <c r="AAK238" s="10">
        <f t="shared" si="1489"/>
        <v>84.111553170570403</v>
      </c>
      <c r="AAL238" s="9">
        <f t="shared" si="1057"/>
        <v>89.831003779521069</v>
      </c>
      <c r="AAM238" s="9">
        <f t="shared" si="1958"/>
        <v>78.154558242249138</v>
      </c>
      <c r="AAN238" s="115">
        <f t="shared" si="1490"/>
        <v>83.992781010885096</v>
      </c>
      <c r="AAO238" s="15">
        <f t="shared" si="1491"/>
        <v>7.2119129867532074E-4</v>
      </c>
      <c r="AAP238" s="12"/>
      <c r="AAQ238" s="11">
        <f t="shared" si="1742"/>
        <v>7.2943064810784082E-4</v>
      </c>
      <c r="AAR238" s="10">
        <f t="shared" si="1492"/>
        <v>84.040132630891748</v>
      </c>
      <c r="AAS238" s="9">
        <f t="shared" si="1059"/>
        <v>89.812090443160727</v>
      </c>
      <c r="AAT238" s="9">
        <f t="shared" si="1060"/>
        <v>78.031106721059473</v>
      </c>
      <c r="AAU238" s="115">
        <f t="shared" si="1493"/>
        <v>83.921598582110107</v>
      </c>
      <c r="AAV238" s="15">
        <f t="shared" si="1494"/>
        <v>7.2764806062719587E-4</v>
      </c>
      <c r="AAW238" s="11"/>
      <c r="AAX238" s="11">
        <f t="shared" si="1743"/>
        <v>7.3588179681868262E-4</v>
      </c>
      <c r="AAY238" s="10">
        <f t="shared" si="1495"/>
        <v>83.968561018046415</v>
      </c>
      <c r="AAZ238" s="9">
        <f t="shared" si="1061"/>
        <v>89.792836931951555</v>
      </c>
      <c r="ABA238" s="9">
        <f t="shared" si="1062"/>
        <v>77.863667857663856</v>
      </c>
      <c r="ABB238" s="115">
        <f t="shared" si="1496"/>
        <v>83.828252394807706</v>
      </c>
      <c r="ABC238" s="15">
        <f t="shared" si="1497"/>
        <v>7.3680067357322272E-4</v>
      </c>
      <c r="ABD238" s="11"/>
      <c r="ABE238" s="11">
        <f t="shared" si="1744"/>
        <v>7.4503779892177708E-4</v>
      </c>
      <c r="ABF238" s="10">
        <f t="shared" si="1498"/>
        <v>83.874749201383565</v>
      </c>
      <c r="ABG238" s="9">
        <f t="shared" si="1063"/>
        <v>89.773096019693227</v>
      </c>
      <c r="ABH238" s="9">
        <f t="shared" si="1064"/>
        <v>77.80741637610133</v>
      </c>
      <c r="ABI238" s="115">
        <f t="shared" si="1499"/>
        <v>83.790256197897278</v>
      </c>
      <c r="ABJ238" s="15">
        <f t="shared" si="1500"/>
        <v>7.3905573525340782E-4</v>
      </c>
      <c r="ABK238" s="11"/>
      <c r="ABL238" s="11">
        <f t="shared" si="1745"/>
        <v>7.4727293743190933E-4</v>
      </c>
      <c r="ABM238" s="10">
        <f t="shared" si="1501"/>
        <v>83.836470429813588</v>
      </c>
      <c r="ABN238" s="9">
        <f t="shared" si="1065"/>
        <v>89.753234083931588</v>
      </c>
      <c r="ABO238" s="9">
        <f t="shared" si="1066"/>
        <v>78.482522093019625</v>
      </c>
      <c r="ABP238" s="115">
        <f t="shared" si="1502"/>
        <v>84.117878088475607</v>
      </c>
      <c r="ABQ238" s="15">
        <f t="shared" si="1503"/>
        <v>6.9613131768354842E-4</v>
      </c>
      <c r="ABR238" s="11"/>
      <c r="ABS238" s="11">
        <f t="shared" si="1746"/>
        <v>7.0418061001896503E-4</v>
      </c>
      <c r="ABT238" s="10">
        <f t="shared" si="1504"/>
        <v>84.165007466479125</v>
      </c>
      <c r="ABU238" s="9">
        <f t="shared" si="1067"/>
        <v>89.735612313691519</v>
      </c>
      <c r="ABV238" s="9">
        <f t="shared" si="1068"/>
        <v>79.261697120401791</v>
      </c>
      <c r="ABW238" s="115">
        <f t="shared" si="1505"/>
        <v>84.498654717046662</v>
      </c>
      <c r="ABX238" s="15">
        <f t="shared" si="1506"/>
        <v>6.4691746099888956E-4</v>
      </c>
      <c r="ABY238" s="11"/>
      <c r="ABZ238" s="11">
        <f t="shared" si="1747"/>
        <v>6.5479068824600124E-4</v>
      </c>
      <c r="ACA238" s="10">
        <f t="shared" si="1507"/>
        <v>84.546799512342545</v>
      </c>
      <c r="ACB238" s="9">
        <f t="shared" si="1069"/>
        <v>89.720394055902446</v>
      </c>
      <c r="ACC238" s="9">
        <f t="shared" si="1070"/>
        <v>80.176709165293545</v>
      </c>
      <c r="ACD238" s="115">
        <f t="shared" si="1508"/>
        <v>84.948551610598003</v>
      </c>
      <c r="ACE238" s="15">
        <f t="shared" si="1509"/>
        <v>5.8946213369778149E-4</v>
      </c>
      <c r="ACF238" s="11"/>
      <c r="ACG238" s="11">
        <f t="shared" si="1748"/>
        <v>5.9715026689916083E-4</v>
      </c>
      <c r="ACH238" s="10">
        <f t="shared" si="1510"/>
        <v>84.997822110321096</v>
      </c>
      <c r="ACI238" s="9">
        <f t="shared" si="1071"/>
        <v>89.707758946304139</v>
      </c>
      <c r="ACJ238" s="9">
        <f t="shared" si="1072"/>
        <v>81.285735986962507</v>
      </c>
      <c r="ACK238" s="115">
        <f t="shared" si="1511"/>
        <v>85.496747466633323</v>
      </c>
      <c r="ACL238" s="15">
        <f t="shared" si="1512"/>
        <v>5.2018310333677513E-4</v>
      </c>
      <c r="ACM238" s="11"/>
      <c r="ACN238" s="11">
        <f t="shared" si="1749"/>
        <v>5.2767522906796579E-4</v>
      </c>
      <c r="ACO238" s="10">
        <f t="shared" si="1513"/>
        <v>85.547272956196338</v>
      </c>
      <c r="ACP238" s="9">
        <f t="shared" si="1073"/>
        <v>89.697919295813705</v>
      </c>
      <c r="ACQ238" s="9">
        <f t="shared" si="1074"/>
        <v>82.707647633551645</v>
      </c>
      <c r="ACR238" s="115">
        <f t="shared" si="1514"/>
        <v>86.202783464682682</v>
      </c>
      <c r="ACS238" s="15">
        <f t="shared" si="1515"/>
        <v>4.3175151908239878E-4</v>
      </c>
      <c r="ACT238" s="11"/>
      <c r="ACU238" s="11">
        <f t="shared" si="1750"/>
        <v>4.3903355221449318E-4</v>
      </c>
      <c r="ACV238" s="10">
        <f t="shared" si="1516"/>
        <v>86.254724226612382</v>
      </c>
      <c r="ACW238" s="9">
        <f t="shared" si="1075"/>
        <v>89.691140774930872</v>
      </c>
      <c r="ACX238" s="9">
        <f t="shared" si="1076"/>
        <v>84.772916862754968</v>
      </c>
      <c r="ACY238" s="115">
        <f t="shared" si="1517"/>
        <v>87.23202881884292</v>
      </c>
      <c r="ACZ238" s="15">
        <f t="shared" si="1518"/>
        <v>3.0377226349199965E-4</v>
      </c>
      <c r="ADA238" s="11"/>
      <c r="ADB238" s="11">
        <f t="shared" si="1751"/>
        <v>3.1082412820604492E-4</v>
      </c>
      <c r="ADC238" s="10">
        <f t="shared" si="1519"/>
        <v>87.285602266436115</v>
      </c>
      <c r="ADD238" s="9">
        <f t="shared" si="1077"/>
        <v>89.68778522717308</v>
      </c>
      <c r="ADE238" s="9">
        <f t="shared" si="1078"/>
        <v>89.277273906702362</v>
      </c>
      <c r="ADF238" s="115">
        <f t="shared" si="1520"/>
        <v>89.482529566937728</v>
      </c>
      <c r="ADG238" s="15">
        <f t="shared" si="1521"/>
        <v>2.5355078425720789E-5</v>
      </c>
      <c r="ADH238" s="11"/>
      <c r="ADI238" s="11">
        <f t="shared" si="1752"/>
        <v>3.2182546757193866E-5</v>
      </c>
      <c r="ADJ238" s="10">
        <f t="shared" si="1522"/>
        <v>89.537761957209113</v>
      </c>
      <c r="ADK238" s="9">
        <f t="shared" si="1079"/>
        <v>89.687761849724723</v>
      </c>
      <c r="ADL238" s="9">
        <f t="shared" si="1080"/>
        <v>89.360545255737421</v>
      </c>
      <c r="ADM238" s="115">
        <f t="shared" si="1523"/>
        <v>89.524153552731065</v>
      </c>
      <c r="ADN238" s="15">
        <f t="shared" si="1524"/>
        <v>2.0210410746365097E-5</v>
      </c>
      <c r="ADO238" s="11"/>
      <c r="ADP238" s="11">
        <f t="shared" si="1753"/>
        <v>2.7036312299584095E-5</v>
      </c>
      <c r="ADQ238" s="10">
        <f t="shared" si="1525"/>
        <v>89.5793843415087</v>
      </c>
      <c r="ADR238" s="9">
        <f t="shared" si="1081"/>
        <v>89.687746996612248</v>
      </c>
      <c r="ADS238" s="9">
        <f t="shared" si="1082"/>
        <v>89.444650579942234</v>
      </c>
      <c r="ADT238" s="115">
        <f t="shared" si="1526"/>
        <v>89.566198788277234</v>
      </c>
      <c r="ADU238" s="15">
        <f t="shared" si="1527"/>
        <v>1.5014759404473301E-5</v>
      </c>
      <c r="ADV238" s="11"/>
      <c r="ADW238" s="11">
        <f t="shared" si="1754"/>
        <v>2.1839366133952985E-5</v>
      </c>
      <c r="ADX238" s="10">
        <f t="shared" si="1528"/>
        <v>89.621428331651373</v>
      </c>
      <c r="ADY238" s="9">
        <f t="shared" si="1083"/>
        <v>89.687738798687178</v>
      </c>
      <c r="ADZ238" s="9">
        <f t="shared" si="1084"/>
        <v>89.529583741994387</v>
      </c>
      <c r="AEA238" s="115">
        <f t="shared" si="1529"/>
        <v>89.608661270340775</v>
      </c>
      <c r="AEB238" s="15">
        <f t="shared" si="1530"/>
        <v>9.7683880222167611E-6</v>
      </c>
      <c r="AEC238" s="11"/>
      <c r="AED238" s="11">
        <f t="shared" si="1755"/>
        <v>1.6591976917799847E-5</v>
      </c>
      <c r="AEE238" s="10">
        <f t="shared" si="1531"/>
        <v>89.663889907338827</v>
      </c>
      <c r="AEF238" s="9">
        <f t="shared" si="1085"/>
        <v>89.687735328818846</v>
      </c>
      <c r="AEG238" s="9">
        <f t="shared" si="1086"/>
        <v>89.615338510201539</v>
      </c>
      <c r="AEH238" s="115">
        <f t="shared" si="1532"/>
        <v>89.651536919510193</v>
      </c>
      <c r="AEI238" s="15">
        <f t="shared" si="1533"/>
        <v>4.4715624692388834E-6</v>
      </c>
      <c r="AEJ238" s="11"/>
      <c r="AEK238" s="11">
        <f t="shared" si="1756"/>
        <v>1.1294415574998786E-5</v>
      </c>
      <c r="AEL238" s="10">
        <f t="shared" si="1534"/>
        <v>89.706764972100785</v>
      </c>
      <c r="AEM238" s="9">
        <f t="shared" si="1087"/>
        <v>89.687734601732828</v>
      </c>
      <c r="AEN238" s="9">
        <f t="shared" si="1088"/>
        <v>89.701908559712649</v>
      </c>
      <c r="AEO238" s="115">
        <f t="shared" si="1535"/>
        <v>89.694821580722731</v>
      </c>
      <c r="AEP238" s="15">
        <f t="shared" si="1536"/>
        <v>-8.7544922212815201E-7</v>
      </c>
      <c r="AEQ238" s="11"/>
      <c r="AER238" s="11">
        <f t="shared" si="1757"/>
        <v>5.946955210906592E-6</v>
      </c>
      <c r="AES238" s="10">
        <f t="shared" si="1537"/>
        <v>89.750049353833305</v>
      </c>
      <c r="AET238" s="9">
        <f t="shared" si="1089"/>
        <v>89.687734629602318</v>
      </c>
      <c r="AEU238" s="9">
        <f t="shared" si="1090"/>
        <v>89.789287473811314</v>
      </c>
      <c r="AEV238" s="115">
        <f t="shared" si="1538"/>
        <v>89.738511051706809</v>
      </c>
      <c r="AEW238" s="15">
        <f t="shared" si="1539"/>
        <v>-6.2723735031747865E-6</v>
      </c>
      <c r="AEX238" s="11"/>
      <c r="AEY238" s="11">
        <f t="shared" si="1758"/>
        <v>5.4987102329264442E-7</v>
      </c>
      <c r="AEZ238" s="10">
        <f t="shared" si="1540"/>
        <v>89.793738805385217</v>
      </c>
      <c r="AFA238" s="9">
        <f t="shared" si="1091"/>
        <v>89.687736060244461</v>
      </c>
      <c r="AFB238" s="9">
        <f t="shared" si="1092"/>
        <v>89.877467001554379</v>
      </c>
      <c r="AFC238" s="115">
        <f t="shared" si="1541"/>
        <v>89.782601530899427</v>
      </c>
      <c r="AFD238" s="15">
        <f t="shared" si="1542"/>
        <v>-1.171866074529477E-5</v>
      </c>
      <c r="AFE238" s="11"/>
      <c r="AFF238" s="11">
        <f t="shared" si="1759"/>
        <v>-4.8965597905124311E-6</v>
      </c>
      <c r="AFG238" s="10">
        <f t="shared" si="1543"/>
        <v>89.83782900518932</v>
      </c>
      <c r="AFH238" s="9">
        <f t="shared" si="1093"/>
        <v>89.687741053952564</v>
      </c>
      <c r="AFI238" s="9">
        <f t="shared" si="1094"/>
        <v>89.966436984922382</v>
      </c>
      <c r="AFJ238" s="115">
        <f t="shared" si="1544"/>
        <v>89.827089019437466</v>
      </c>
      <c r="AFK238" s="15">
        <f t="shared" si="1545"/>
        <v>-1.7213550112494213E-5</v>
      </c>
      <c r="AFL238" s="11"/>
      <c r="AFM238" s="11">
        <f t="shared" si="1760"/>
        <v>-1.0391892438596985E-5</v>
      </c>
      <c r="AFN238" s="10">
        <f t="shared" si="1546"/>
        <v>89.88231596035331</v>
      </c>
      <c r="AFO238" s="9">
        <f t="shared" si="1095"/>
        <v>89.687751828724501</v>
      </c>
      <c r="AFP238" s="9">
        <f t="shared" si="1096"/>
        <v>90.056186941310742</v>
      </c>
      <c r="AFQ238" s="115">
        <f t="shared" si="1547"/>
        <v>89.871969385017621</v>
      </c>
      <c r="AFR238" s="15">
        <f t="shared" si="1548"/>
        <v>-2.2756257156811027E-5</v>
      </c>
      <c r="AFS238" s="11"/>
      <c r="AFT238" s="11">
        <f t="shared" si="1761"/>
        <v>-1.5935350223522687E-5</v>
      </c>
      <c r="AFU238" s="10">
        <f t="shared" si="1549"/>
        <v>89.927195555553283</v>
      </c>
      <c r="AFV238" s="9">
        <f t="shared" si="1097"/>
        <v>89.687770659528169</v>
      </c>
      <c r="AFW238" s="9">
        <f t="shared" si="1098"/>
        <v>90.146706117052076</v>
      </c>
      <c r="AFX238" s="115">
        <f t="shared" si="1550"/>
        <v>89.917238388290116</v>
      </c>
      <c r="AFY238" s="15">
        <f t="shared" si="1551"/>
        <v>-2.8345977169447592E-5</v>
      </c>
      <c r="AFZ238" s="11"/>
      <c r="AGA238" s="11">
        <f t="shared" si="1762"/>
        <v>-2.152613337553484E-5</v>
      </c>
      <c r="AGB238" s="10">
        <f t="shared" si="1552"/>
        <v>89.972463568411115</v>
      </c>
      <c r="AGC238" s="9">
        <f t="shared" si="1099"/>
        <v>89.687799877499316</v>
      </c>
      <c r="AGD238" s="9">
        <f t="shared" si="1100"/>
        <v>90.237983485519749</v>
      </c>
      <c r="AGE238" s="115">
        <f t="shared" si="1553"/>
        <v>89.962891681509532</v>
      </c>
      <c r="AGF238" s="15">
        <f t="shared" si="1554"/>
        <v>-3.3981885113201494E-5</v>
      </c>
      <c r="AGG238" s="11"/>
      <c r="AGH238" s="11">
        <f t="shared" si="1763"/>
        <v>-2.7163421695577346E-5</v>
      </c>
      <c r="AGI238" s="10">
        <f t="shared" si="1555"/>
        <v>90.018115668122775</v>
      </c>
      <c r="AGJ238" s="9">
        <f t="shared" si="1101"/>
        <v>89.687841869070454</v>
      </c>
      <c r="AGK238" s="9">
        <f t="shared" si="1102"/>
        <v>90.330007803347371</v>
      </c>
      <c r="AGL238" s="115">
        <f t="shared" si="1556"/>
        <v>90.008924836208905</v>
      </c>
      <c r="AGM238" s="15">
        <f t="shared" si="1557"/>
        <v>-3.966313914862945E-5</v>
      </c>
      <c r="AGN238" s="11"/>
      <c r="AGO238" s="11">
        <f t="shared" si="1764"/>
        <v>-3.284637807621134E-5</v>
      </c>
      <c r="AGP238" s="10">
        <f t="shared" si="1558"/>
        <v>90.064147443114109</v>
      </c>
      <c r="AGQ238" s="9">
        <f t="shared" si="1103"/>
        <v>89.687899075040832</v>
      </c>
      <c r="AGR238" s="9">
        <f t="shared" si="1104"/>
        <v>90.422767563380617</v>
      </c>
      <c r="AGS238" s="115">
        <f t="shared" si="1559"/>
        <v>90.055333319210717</v>
      </c>
      <c r="AGT238" s="15">
        <f t="shared" si="1560"/>
        <v>-4.5388877785589583E-5</v>
      </c>
      <c r="AGU238" s="11"/>
      <c r="AGV238" s="11">
        <f t="shared" si="1765"/>
        <v>-3.8574145647401305E-5</v>
      </c>
      <c r="AGW238" s="10">
        <f t="shared" si="1561"/>
        <v>90.110554377027341</v>
      </c>
      <c r="AGX238" s="9">
        <f t="shared" si="1105"/>
        <v>89.687973989574459</v>
      </c>
      <c r="AGY238" s="9">
        <f t="shared" si="1106"/>
        <v>90.516250882758754</v>
      </c>
      <c r="AGZ238" s="115">
        <f t="shared" si="1562"/>
        <v>90.102112436166607</v>
      </c>
      <c r="AHA238" s="15">
        <f t="shared" si="1563"/>
        <v>-5.1158213032517103E-5</v>
      </c>
      <c r="AHB238" s="11"/>
      <c r="AHC238" s="11">
        <f t="shared" si="1766"/>
        <v>-4.4345840918751384E-5</v>
      </c>
      <c r="AHD238" s="10">
        <f t="shared" si="1564"/>
        <v>90.157331792226955</v>
      </c>
      <c r="AHE238" s="9">
        <f t="shared" si="1107"/>
        <v>89.68806915910389</v>
      </c>
      <c r="AHF238" s="9">
        <f t="shared" si="1108"/>
        <v>90.61044560267068</v>
      </c>
      <c r="AHG238" s="115">
        <f t="shared" si="1565"/>
        <v>90.149257380887292</v>
      </c>
      <c r="AHH238" s="15">
        <f t="shared" si="1566"/>
        <v>-5.6970236625527513E-5</v>
      </c>
      <c r="AHI238" s="11"/>
      <c r="AHJ238" s="11">
        <f t="shared" si="1767"/>
        <v>-5.0160560003178955E-5</v>
      </c>
      <c r="AHK238" s="10">
        <f t="shared" si="1567"/>
        <v>90.204474899112114</v>
      </c>
      <c r="AHL238" s="9">
        <f t="shared" si="1109"/>
        <v>89.688187181176303</v>
      </c>
      <c r="AHM238" s="9">
        <f t="shared" si="1110"/>
        <v>90.705339289249665</v>
      </c>
      <c r="AHN238" s="115">
        <f t="shared" si="1568"/>
        <v>90.196763235212984</v>
      </c>
      <c r="AHO238" s="15">
        <f t="shared" si="1569"/>
        <v>-6.2824020154951621E-5</v>
      </c>
      <c r="AHP238" s="11"/>
      <c r="AHQ238" s="11">
        <f t="shared" si="1768"/>
        <v>-5.6017378737675969E-5</v>
      </c>
      <c r="AHR238" s="10">
        <f t="shared" si="1570"/>
        <v>90.251978795963055</v>
      </c>
      <c r="AHS238" s="9">
        <f t="shared" si="1111"/>
        <v>89.688330703229056</v>
      </c>
      <c r="AHT238" s="9">
        <f t="shared" si="1112"/>
        <v>90.800919233790793</v>
      </c>
      <c r="AHU238" s="115">
        <f t="shared" si="1571"/>
        <v>90.244624968509925</v>
      </c>
      <c r="AHV238" s="15">
        <f t="shared" si="1572"/>
        <v>-6.8718615154398627E-5</v>
      </c>
      <c r="AHW238" s="11"/>
      <c r="AHX238" s="11">
        <f t="shared" si="1769"/>
        <v>-6.1915352766584247E-5</v>
      </c>
      <c r="AHY238" s="10">
        <f t="shared" si="1573"/>
        <v>90.29983846841327</v>
      </c>
      <c r="AHZ238" s="9">
        <f t="shared" si="1113"/>
        <v>89.688502421294629</v>
      </c>
      <c r="AIA238" s="9">
        <f t="shared" si="1114"/>
        <v>90.897172453327002</v>
      </c>
      <c r="AIB238" s="115">
        <f t="shared" si="1574"/>
        <v>90.292837437310823</v>
      </c>
      <c r="AIC238" s="15">
        <f t="shared" si="1575"/>
        <v>-7.465305321631607E-5</v>
      </c>
      <c r="AID238" s="11"/>
      <c r="AIE238" s="11">
        <f t="shared" si="1770"/>
        <v>-6.7853517651415143E-5</v>
      </c>
      <c r="AIF238" s="10">
        <f t="shared" si="1576"/>
        <v>90.348048789065444</v>
      </c>
      <c r="AIG238" s="9">
        <f t="shared" si="1115"/>
        <v>89.688705078635039</v>
      </c>
      <c r="AIH238" s="9">
        <f t="shared" si="1116"/>
        <v>90.994085691579016</v>
      </c>
      <c r="AII238" s="115">
        <f t="shared" si="1577"/>
        <v>90.341395385107035</v>
      </c>
      <c r="AIJ238" s="15">
        <f t="shared" si="1578"/>
        <v>-8.0626346135008551E-5</v>
      </c>
      <c r="AIK238" s="11"/>
      <c r="AIL238" s="11">
        <f t="shared" si="1771"/>
        <v>-7.3830889008168272E-5</v>
      </c>
      <c r="AIM238" s="10">
        <f t="shared" si="1579"/>
        <v>90.396604517258922</v>
      </c>
      <c r="AIN238" s="9">
        <f t="shared" si="1117"/>
        <v>89.688941464305913</v>
      </c>
      <c r="AIO238" s="9">
        <f t="shared" si="1118"/>
        <v>91.091645420270012</v>
      </c>
      <c r="AIP238" s="115">
        <f t="shared" si="1580"/>
        <v>90.39029344228797</v>
      </c>
      <c r="AIQ238" s="15">
        <f t="shared" si="1581"/>
        <v>-8.6637486076530877E-5</v>
      </c>
      <c r="AIR238" s="11"/>
      <c r="AIS238" s="11">
        <f t="shared" si="1772"/>
        <v>-7.9846462671573817E-5</v>
      </c>
      <c r="AIT238" s="10">
        <f t="shared" si="1582"/>
        <v>90.445500298984285</v>
      </c>
      <c r="AIU238" s="9">
        <f t="shared" si="1119"/>
        <v>89.689214411650724</v>
      </c>
      <c r="AIV238" s="9">
        <f t="shared" si="1120"/>
        <v>91.189837844485069</v>
      </c>
      <c r="AIW238" s="115">
        <f t="shared" si="1583"/>
        <v>90.439526128067897</v>
      </c>
      <c r="AIX238" s="15">
        <f t="shared" si="1584"/>
        <v>-9.2685446002711404E-5</v>
      </c>
      <c r="AIY238" s="11"/>
      <c r="AIZ238" s="11">
        <f t="shared" si="1773"/>
        <v>-8.5899215113626631E-5</v>
      </c>
      <c r="AJA238" s="10">
        <f t="shared" si="1585"/>
        <v>90.494730668785991</v>
      </c>
      <c r="AJB238" s="9">
        <f t="shared" si="1121"/>
        <v>89.689526796727037</v>
      </c>
      <c r="AJC238" s="9">
        <f t="shared" si="1122"/>
        <v>91.288648906300608</v>
      </c>
      <c r="AJD238" s="115">
        <f t="shared" si="1586"/>
        <v>90.48908785151383</v>
      </c>
      <c r="AJE238" s="15">
        <f t="shared" si="1587"/>
        <v>-9.8769179992530526E-5</v>
      </c>
      <c r="AJF238" s="11"/>
      <c r="AJG238" s="11">
        <f t="shared" si="1774"/>
        <v>-9.1988103759535009E-5</v>
      </c>
      <c r="AJH238" s="10">
        <f t="shared" si="1588"/>
        <v>90.544290050765866</v>
      </c>
      <c r="AJI238" s="9">
        <f t="shared" si="1123"/>
        <v>89.689881536665297</v>
      </c>
      <c r="AJJ238" s="9">
        <f t="shared" si="1124"/>
        <v>91.388064264998661</v>
      </c>
      <c r="AJK238" s="115">
        <f t="shared" si="1589"/>
        <v>90.538972900831979</v>
      </c>
      <c r="AJL238" s="15">
        <f t="shared" si="1590"/>
        <v>-1.0488762212142152E-4</v>
      </c>
      <c r="AJM238" s="11"/>
      <c r="AJN238" s="11">
        <f t="shared" si="1775"/>
        <v>-9.8112065861067114E-5</v>
      </c>
      <c r="AJO238" s="10">
        <f t="shared" si="1591"/>
        <v>90.594172747840133</v>
      </c>
      <c r="AJP238" s="9">
        <f t="shared" si="1125"/>
        <v>89.690281587949883</v>
      </c>
      <c r="AJQ238" s="9">
        <f t="shared" si="1126"/>
        <v>91.488069317727224</v>
      </c>
      <c r="AJR238" s="115">
        <f t="shared" si="1592"/>
        <v>90.58917545283856</v>
      </c>
      <c r="AJS238" s="15">
        <f t="shared" si="1593"/>
        <v>-1.1103968784353268E-4</v>
      </c>
      <c r="AJT238" s="11"/>
      <c r="AJU238" s="11">
        <f t="shared" si="1776"/>
        <v>-1.0427001987383278E-4</v>
      </c>
      <c r="AJV238" s="10">
        <f t="shared" si="1594"/>
        <v>90.644372951188615</v>
      </c>
      <c r="AJW238" s="9">
        <f t="shared" si="1127"/>
        <v>89.690729944639784</v>
      </c>
      <c r="AJX238" s="9">
        <f t="shared" si="1128"/>
        <v>91.588649204320689</v>
      </c>
      <c r="AJY238" s="115">
        <f t="shared" si="1595"/>
        <v>90.639689574480229</v>
      </c>
      <c r="AJZ238" s="15">
        <f t="shared" si="1596"/>
        <v>-1.1722427439934419E-4</v>
      </c>
      <c r="AKA238" s="11"/>
      <c r="AKB238" s="11">
        <f t="shared" si="1777"/>
        <v>-1.1046086585977987E-4</v>
      </c>
      <c r="AKC238" s="10">
        <f t="shared" si="1597"/>
        <v>90.69488474175111</v>
      </c>
      <c r="AKD238" s="9">
        <f t="shared" si="1129"/>
        <v>89.691229636524369</v>
      </c>
      <c r="AKE238" s="9">
        <f t="shared" si="1130"/>
        <v>91.689788810891258</v>
      </c>
      <c r="AKF238" s="115">
        <f t="shared" si="1598"/>
        <v>90.690509223707807</v>
      </c>
      <c r="AKG238" s="15">
        <f t="shared" si="1599"/>
        <v>-1.2344026115141502E-4</v>
      </c>
      <c r="AKH238" s="11"/>
      <c r="AKI238" s="11">
        <f t="shared" si="1778"/>
        <v>-1.1668348581787472E-4</v>
      </c>
      <c r="AKJ238" s="10">
        <f t="shared" si="1600"/>
        <v>90.745702091076652</v>
      </c>
      <c r="AKK238" s="9">
        <f t="shared" si="1131"/>
        <v>89.691783727214911</v>
      </c>
      <c r="AKL238" s="9">
        <f t="shared" si="1132"/>
        <v>91.791472773796031</v>
      </c>
      <c r="AKM238" s="115">
        <f t="shared" si="1601"/>
        <v>90.741628250505471</v>
      </c>
      <c r="AKN238" s="15">
        <f t="shared" si="1602"/>
        <v>-1.2968650994727075E-4</v>
      </c>
      <c r="AKO238" s="11"/>
      <c r="AKP238" s="11">
        <f t="shared" si="1779"/>
        <v>-1.2293674404211175E-4</v>
      </c>
      <c r="AKQ238" s="10">
        <f t="shared" si="1603"/>
        <v>90.796818862328777</v>
      </c>
      <c r="AKR238" s="9">
        <f t="shared" si="1133"/>
        <v>89.692395312173289</v>
      </c>
      <c r="AKS238" s="9">
        <f t="shared" si="1134"/>
        <v>91.893685483977578</v>
      </c>
      <c r="AKT238" s="115">
        <f t="shared" si="1604"/>
        <v>90.793040398075433</v>
      </c>
      <c r="AKU238" s="15">
        <f t="shared" si="1605"/>
        <v>-1.3596186550925892E-4</v>
      </c>
      <c r="AKV238" s="11"/>
      <c r="AKW238" s="11">
        <f t="shared" si="1780"/>
        <v>-1.2921948750660436E-4</v>
      </c>
      <c r="AKX238" s="10">
        <f t="shared" si="1606"/>
        <v>90.848228811446404</v>
      </c>
      <c r="AKY238" s="9">
        <f t="shared" si="1135"/>
        <v>89.693067516679434</v>
      </c>
      <c r="AKZ238" s="9">
        <f t="shared" si="1136"/>
        <v>91.996411091673806</v>
      </c>
      <c r="ALA238" s="115">
        <f t="shared" si="1607"/>
        <v>90.844739304176613</v>
      </c>
      <c r="ALB238" s="15">
        <f t="shared" si="1608"/>
        <v>-1.4226515585099404E-4</v>
      </c>
      <c r="ALC238" s="11"/>
      <c r="ALD238" s="11">
        <f t="shared" si="1781"/>
        <v>-1.3553054627744483E-4</v>
      </c>
      <c r="ALE238" s="10">
        <f t="shared" si="1609"/>
        <v>90.899925588459098</v>
      </c>
      <c r="ALF238" s="9">
        <f t="shared" si="1137"/>
        <v>89.693803493739281</v>
      </c>
      <c r="ALG238" s="9">
        <f t="shared" si="1138"/>
        <v>92.099633511495497</v>
      </c>
      <c r="ALH238" s="115">
        <f t="shared" si="1610"/>
        <v>90.896718502617389</v>
      </c>
      <c r="ALI238" s="15">
        <f t="shared" si="1611"/>
        <v>-1.4859519272018558E-4</v>
      </c>
      <c r="ALJ238" s="11"/>
      <c r="ALK238" s="11">
        <f t="shared" si="1782"/>
        <v>-1.4186873395112068E-4</v>
      </c>
      <c r="ALL238" s="10">
        <f t="shared" si="1612"/>
        <v>90.951902738956846</v>
      </c>
      <c r="ALM238" s="9">
        <f t="shared" si="1139"/>
        <v>89.694606421935021</v>
      </c>
      <c r="ALN238" s="9">
        <f t="shared" si="1140"/>
        <v>92.203336426271136</v>
      </c>
      <c r="ALO238" s="115">
        <f t="shared" si="1613"/>
        <v>90.948971424103078</v>
      </c>
      <c r="ALP238" s="15">
        <f t="shared" si="1614"/>
        <v>-1.5495077196888294E-4</v>
      </c>
      <c r="ALQ238" s="12"/>
      <c r="ALR238" s="11">
        <f t="shared" si="1783"/>
        <v>-1.4823284802046945E-4</v>
      </c>
      <c r="ALS238" s="10">
        <f t="shared" si="1615"/>
        <v>91.004153704914557</v>
      </c>
      <c r="ALT238" s="9">
        <f t="shared" si="1141"/>
        <v>89.69547950321865</v>
      </c>
      <c r="ALU238" s="9">
        <f t="shared" si="1142"/>
        <v>92.307503275150594</v>
      </c>
      <c r="ALV238" s="115">
        <f t="shared" si="1616"/>
        <v>91.001491389184622</v>
      </c>
      <c r="ALW238" s="15">
        <f t="shared" si="1617"/>
        <v>-1.6133067295499311E-4</v>
      </c>
      <c r="ALX238" s="12"/>
      <c r="ALY238" s="11">
        <f t="shared" si="1784"/>
        <v>-1.5462166927139503E-4</v>
      </c>
      <c r="ALZ238" s="10">
        <f t="shared" si="1618"/>
        <v>91.056671817612497</v>
      </c>
      <c r="AMA238" s="9">
        <f t="shared" si="1143"/>
        <v>89.696425960639061</v>
      </c>
      <c r="AMB238" s="9">
        <f t="shared" si="1144"/>
        <v>92.412117281935892</v>
      </c>
      <c r="AMC238" s="115">
        <f t="shared" si="1619"/>
        <v>91.054271621287484</v>
      </c>
      <c r="AMD238" s="15">
        <f t="shared" si="1620"/>
        <v>-1.6773366043250143E-4</v>
      </c>
      <c r="AME238" s="12"/>
      <c r="AMF238" s="11">
        <f t="shared" si="1785"/>
        <v>-1.6103396367005347E-4</v>
      </c>
      <c r="AMG238" s="10">
        <f t="shared" si="1621"/>
        <v>91.109450310650715</v>
      </c>
      <c r="AMH238" s="9">
        <f t="shared" si="1145"/>
        <v>89.697449036031898</v>
      </c>
      <c r="AMI238" s="9">
        <f t="shared" si="1146"/>
        <v>92.517161460035993</v>
      </c>
      <c r="AMJ238" s="115">
        <f t="shared" si="1622"/>
        <v>91.107305248033953</v>
      </c>
      <c r="AMK238" s="15">
        <f t="shared" si="1623"/>
        <v>-1.741584850001856E-4</v>
      </c>
      <c r="AML238" s="12"/>
      <c r="AMM238" s="11">
        <f t="shared" si="1786"/>
        <v>-1.6746848280793468E-4</v>
      </c>
      <c r="AMN238" s="10">
        <f t="shared" si="1624"/>
        <v>91.162482321250195</v>
      </c>
      <c r="AMO238" s="9">
        <f t="shared" si="1147"/>
        <v>89.698551987659883</v>
      </c>
      <c r="AMP238" s="9">
        <f t="shared" si="1148"/>
        <v>92.622618615691863</v>
      </c>
      <c r="AMQ238" s="115">
        <f t="shared" si="1625"/>
        <v>91.160585301675866</v>
      </c>
      <c r="AMR238" s="15">
        <f t="shared" si="1626"/>
        <v>-1.8060388344655755E-4</v>
      </c>
      <c r="AMS238" s="12"/>
      <c r="AMT238" s="11">
        <f t="shared" si="1787"/>
        <v>-1.7392396424327611E-4</v>
      </c>
      <c r="AMU238" s="10">
        <f t="shared" si="1627"/>
        <v>91.215760890664171</v>
      </c>
      <c r="AMV238" s="9">
        <f t="shared" si="1149"/>
        <v>89.699738087804448</v>
      </c>
      <c r="AMW238" s="9">
        <f t="shared" si="1150"/>
        <v>92.728471355181696</v>
      </c>
      <c r="AMX238" s="115">
        <f t="shared" si="1628"/>
        <v>91.214104721493072</v>
      </c>
      <c r="AMY238" s="15">
        <f t="shared" si="1629"/>
        <v>-1.8706857934364831E-4</v>
      </c>
      <c r="AMZ238" s="12"/>
      <c r="ANA238" s="11">
        <f t="shared" si="1788"/>
        <v>-1.8039913209169983E-4</v>
      </c>
      <c r="ANB238" s="10">
        <f t="shared" si="1630"/>
        <v>91.269278966557067</v>
      </c>
      <c r="ANC238" s="9">
        <f t="shared" si="1151"/>
        <v>89.701010620313539</v>
      </c>
      <c r="AND238" s="9">
        <f t="shared" si="1152"/>
        <v>92.834702092355613</v>
      </c>
      <c r="ANE238" s="115">
        <f t="shared" si="1631"/>
        <v>91.267856356334576</v>
      </c>
      <c r="ANF238" s="15">
        <f t="shared" si="1632"/>
        <v>-1.9355128366383141E-4</v>
      </c>
      <c r="ANG238" s="12"/>
      <c r="ANH238" s="11">
        <f t="shared" si="1789"/>
        <v>-1.8689269764015186E-4</v>
      </c>
      <c r="ANI238" s="10">
        <f t="shared" si="1633"/>
        <v>91.323029405527137</v>
      </c>
      <c r="ANJ238" s="9">
        <f t="shared" si="1153"/>
        <v>89.70237287810879</v>
      </c>
      <c r="ANK238" s="9">
        <f t="shared" si="1154"/>
        <v>92.941293056483346</v>
      </c>
      <c r="ANL238" s="115">
        <f t="shared" si="1634"/>
        <v>91.321832967296075</v>
      </c>
      <c r="ANM238" s="15">
        <f t="shared" si="1635"/>
        <v>-2.000506954185141E-4</v>
      </c>
      <c r="ANN238" s="12"/>
      <c r="ANO238" s="11">
        <f t="shared" si="1790"/>
        <v>-1.934033599829584E-4</v>
      </c>
      <c r="ANP238" s="10">
        <f t="shared" si="1636"/>
        <v>91.377004975766084</v>
      </c>
      <c r="ANQ238" s="9">
        <f t="shared" si="1155"/>
        <v>89.703828160654723</v>
      </c>
      <c r="ANR238" s="9">
        <f t="shared" si="1156"/>
        <v>93.048226299385078</v>
      </c>
      <c r="ANS238" s="115">
        <f t="shared" si="1637"/>
        <v>91.376027230019901</v>
      </c>
      <c r="ANT238" s="15">
        <f t="shared" si="1638"/>
        <v>-2.0656550225487476E-4</v>
      </c>
      <c r="ANU238" s="12"/>
      <c r="ANV238" s="11">
        <f t="shared" si="1791"/>
        <v>-1.9992980661613909E-4</v>
      </c>
      <c r="ANW238" s="10">
        <f t="shared" si="1639"/>
        <v>91.431198359341721</v>
      </c>
      <c r="ANX238" s="9">
        <f t="shared" si="1157"/>
        <v>89.705379771392458</v>
      </c>
      <c r="ANY238" s="9">
        <f t="shared" si="1158"/>
        <v>93.155483605155453</v>
      </c>
      <c r="ANZ238" s="115">
        <f t="shared" si="1640"/>
        <v>91.430431688273956</v>
      </c>
      <c r="AOA238" s="15">
        <f t="shared" si="1641"/>
        <v>-2.1309437503851626E-4</v>
      </c>
      <c r="AOB238" s="12"/>
      <c r="AOC238" s="11">
        <f t="shared" si="1792"/>
        <v>-2.0647070801231327E-4</v>
      </c>
      <c r="AOD238" s="10">
        <f t="shared" si="1642"/>
        <v>91.485602105714975</v>
      </c>
      <c r="AOE238" s="9">
        <f t="shared" si="1159"/>
        <v>89.707031015047178</v>
      </c>
      <c r="AOF238" s="9">
        <f t="shared" si="1160"/>
        <v>93.263046608723755</v>
      </c>
      <c r="AOG238" s="115">
        <f t="shared" si="1643"/>
        <v>91.48503881188546</v>
      </c>
      <c r="AOH238" s="15">
        <f t="shared" si="1644"/>
        <v>-2.1963597534258451E-4</v>
      </c>
      <c r="AOI238" s="12"/>
      <c r="AOJ238" s="11">
        <f t="shared" si="1875"/>
        <v>-2.1302472511344027E-4</v>
      </c>
      <c r="AOK238" s="10">
        <f t="shared" si="1876"/>
        <v>91.54020868970548</v>
      </c>
      <c r="AOL238" s="9">
        <f t="shared" si="1161"/>
        <v>89.708785195001283</v>
      </c>
      <c r="AOM238" s="9">
        <f t="shared" si="1162"/>
        <v>93.370896849896013</v>
      </c>
      <c r="AON238" s="115">
        <f t="shared" si="1646"/>
        <v>91.539841022448655</v>
      </c>
      <c r="AOO238" s="15">
        <f t="shared" si="1877"/>
        <v>-2.2618895894791494E-4</v>
      </c>
      <c r="AOP238" s="12"/>
      <c r="AOQ238" s="11">
        <f t="shared" si="1794"/>
        <v>-2.1959051283231397E-4</v>
      </c>
      <c r="AOR238" s="10">
        <f t="shared" si="1648"/>
        <v>91.595010537208054</v>
      </c>
      <c r="AOS238" s="9">
        <f t="shared" si="1163"/>
        <v>89.710645610690023</v>
      </c>
      <c r="AOT238" s="9">
        <f t="shared" si="1164"/>
        <v>93.479015725651138</v>
      </c>
      <c r="AOU238" s="115">
        <f t="shared" si="1649"/>
        <v>91.594830668170573</v>
      </c>
      <c r="AOV238" s="15">
        <f t="shared" si="1650"/>
        <v>-2.3275197305746388E-4</v>
      </c>
      <c r="AOW238" s="12"/>
      <c r="AOX238" s="11">
        <f t="shared" si="1878"/>
        <v>-2.2616671726283387E-4</v>
      </c>
      <c r="AOY238" s="10">
        <f t="shared" si="1879"/>
        <v>91.649999999999991</v>
      </c>
      <c r="AOZ238" s="9">
        <f t="shared" si="1165"/>
        <v>89.712615554924398</v>
      </c>
      <c r="APA238" s="9"/>
      <c r="APB238" s="97">
        <f t="shared" si="1652"/>
        <v>91.649999999999991</v>
      </c>
      <c r="APC238" s="15">
        <f t="shared" si="1880"/>
        <v>-2.3932365367823695E-4</v>
      </c>
      <c r="APD238" s="11"/>
      <c r="APE238" s="11"/>
    </row>
    <row r="239" spans="1:1097" x14ac:dyDescent="0.2">
      <c r="A239" s="183"/>
      <c r="B239" s="183"/>
      <c r="C239" s="1">
        <f t="shared" si="1654"/>
        <v>180</v>
      </c>
      <c r="D239" s="1">
        <f t="shared" si="1655"/>
        <v>6024.5844021139956</v>
      </c>
      <c r="E239" s="1">
        <f t="shared" si="1656"/>
        <v>-16317921.817764627</v>
      </c>
      <c r="F239" s="2">
        <f t="shared" si="1657"/>
        <v>113.16</v>
      </c>
      <c r="G239" s="8">
        <f t="shared" si="1658"/>
        <v>1.9810000000000001E-3</v>
      </c>
      <c r="H239" s="6">
        <f t="shared" si="1659"/>
        <v>0.14400020254000001</v>
      </c>
      <c r="I239" s="2">
        <f t="shared" si="1660"/>
        <v>3500</v>
      </c>
      <c r="J239" s="3">
        <f t="shared" si="1818"/>
        <v>58.333333333333336</v>
      </c>
      <c r="K239" s="3">
        <f t="shared" si="1819"/>
        <v>366.52</v>
      </c>
      <c r="L239" s="1">
        <f t="shared" si="1661"/>
        <v>0.82</v>
      </c>
      <c r="M239" s="1">
        <f t="shared" si="1662"/>
        <v>0.66</v>
      </c>
      <c r="N239" s="1">
        <f t="shared" si="1820"/>
        <v>0.54120000000000001</v>
      </c>
      <c r="O239" s="3">
        <f t="shared" si="1167"/>
        <v>7.5227878787878781</v>
      </c>
      <c r="P239" s="40">
        <f t="shared" si="1821"/>
        <v>570.9796</v>
      </c>
      <c r="Q239" s="1">
        <f t="shared" si="1663"/>
        <v>21.51</v>
      </c>
      <c r="R239" s="1">
        <f t="shared" si="1664"/>
        <v>151</v>
      </c>
      <c r="S239" s="2">
        <f t="shared" si="1665"/>
        <v>12587.54</v>
      </c>
      <c r="T239" s="1">
        <f t="shared" si="1881"/>
        <v>83.916933333333333</v>
      </c>
      <c r="U239" s="7">
        <f t="shared" si="1666"/>
        <v>9.1849501318337995E-2</v>
      </c>
      <c r="V239" s="7">
        <f t="shared" si="1822"/>
        <v>6.6258942829124593E-3</v>
      </c>
      <c r="W239" s="159">
        <f t="shared" si="1667"/>
        <v>3.4283282369456214E-2</v>
      </c>
      <c r="X239" s="40">
        <f t="shared" si="1823"/>
        <v>8095.2484858865882</v>
      </c>
      <c r="Y239" s="1">
        <f t="shared" si="1668"/>
        <v>0</v>
      </c>
      <c r="Z239" s="1">
        <f t="shared" si="1669"/>
        <v>113.16</v>
      </c>
      <c r="AA239" s="1">
        <f t="shared" si="1670"/>
        <v>91.649999999999991</v>
      </c>
      <c r="AB239" s="6">
        <f t="shared" si="1882"/>
        <v>0.2895550479995273</v>
      </c>
      <c r="AC239" s="1">
        <f t="shared" si="1671"/>
        <v>526.19133708825245</v>
      </c>
      <c r="AD239" s="40">
        <f t="shared" si="1824"/>
        <v>36363.626619283568</v>
      </c>
      <c r="AE239" s="1">
        <f t="shared" si="1825"/>
        <v>0.15947988387208822</v>
      </c>
      <c r="AF239" s="2">
        <f t="shared" si="1801"/>
        <v>54</v>
      </c>
      <c r="AG239" s="10">
        <f t="shared" si="1826"/>
        <v>8.6119137290927643</v>
      </c>
      <c r="AH239" s="12">
        <f t="shared" si="1827"/>
        <v>0.28623579971971358</v>
      </c>
      <c r="AI239" s="43">
        <f t="shared" si="1828"/>
        <v>-1.8375572000520404E-5</v>
      </c>
      <c r="AJ239" s="93">
        <f t="shared" si="1883"/>
        <v>4.6319993905340462E-6</v>
      </c>
      <c r="AK239" s="43">
        <f t="shared" si="1829"/>
        <v>0</v>
      </c>
      <c r="AL239" s="43">
        <f t="shared" si="1884"/>
        <v>3.9041716357734725E-4</v>
      </c>
      <c r="AM239" s="43"/>
      <c r="AN239" s="43">
        <f t="shared" si="1830"/>
        <v>0</v>
      </c>
      <c r="AO239" s="10">
        <f t="shared" si="1831"/>
        <v>90.467959142654962</v>
      </c>
      <c r="AP239" s="9"/>
      <c r="AQ239" s="9">
        <f t="shared" si="1832"/>
        <v>90.332171862081083</v>
      </c>
      <c r="AR239" s="104">
        <f t="shared" si="1171"/>
        <v>90.332171862081083</v>
      </c>
      <c r="AS239" s="15">
        <f t="shared" si="1833"/>
        <v>0</v>
      </c>
      <c r="AT239" s="49"/>
      <c r="AU239" s="11">
        <f t="shared" si="1834"/>
        <v>8.3870086692046901E-6</v>
      </c>
      <c r="AV239" s="10">
        <f t="shared" si="1835"/>
        <v>90.400064223424465</v>
      </c>
      <c r="AW239" s="9">
        <f t="shared" si="1836"/>
        <v>90.332171862081083</v>
      </c>
      <c r="AX239" s="9">
        <f t="shared" si="1837"/>
        <v>90.196601721009131</v>
      </c>
      <c r="AY239" s="97">
        <f t="shared" si="1175"/>
        <v>90.264386791545107</v>
      </c>
      <c r="AZ239" s="15">
        <f t="shared" si="1176"/>
        <v>8.3734391420045639E-6</v>
      </c>
      <c r="BA239" s="49"/>
      <c r="BB239" s="11">
        <f t="shared" si="1838"/>
        <v>1.6760762786778615E-5</v>
      </c>
      <c r="BC239" s="10">
        <f t="shared" si="1839"/>
        <v>90.332274045195874</v>
      </c>
      <c r="BD239" s="9">
        <f t="shared" si="1840"/>
        <v>90.332169312464202</v>
      </c>
      <c r="BE239" s="9">
        <f t="shared" si="1841"/>
        <v>90.061247309490497</v>
      </c>
      <c r="BF239" s="97">
        <f t="shared" si="1179"/>
        <v>90.196708310977357</v>
      </c>
      <c r="BG239" s="15">
        <f t="shared" si="1842"/>
        <v>1.6733396352565447E-5</v>
      </c>
      <c r="BH239" s="49"/>
      <c r="BI239" s="11">
        <f t="shared" si="1843"/>
        <v>2.5121032940518828E-5</v>
      </c>
      <c r="BJ239" s="10">
        <f t="shared" si="1844"/>
        <v>90.264585365506974</v>
      </c>
      <c r="BK239" s="9">
        <f t="shared" si="1845"/>
        <v>90.332159130410446</v>
      </c>
      <c r="BL239" s="9">
        <f t="shared" si="1846"/>
        <v>89.926107194485027</v>
      </c>
      <c r="BM239" s="97">
        <f t="shared" si="1184"/>
        <v>90.129133162447744</v>
      </c>
      <c r="BN239" s="15">
        <f t="shared" si="1847"/>
        <v>2.5079646204395283E-5</v>
      </c>
      <c r="BO239" s="49"/>
      <c r="BP239" s="11">
        <f t="shared" si="1848"/>
        <v>3.346759263444252E-5</v>
      </c>
      <c r="BQ239" s="10">
        <f t="shared" si="1849"/>
        <v>90.196994942923212</v>
      </c>
      <c r="BR239" s="9">
        <f t="shared" si="1850"/>
        <v>90.332136258101897</v>
      </c>
      <c r="BS239" s="9">
        <f t="shared" si="1851"/>
        <v>89.7911799203371</v>
      </c>
      <c r="BT239" s="97">
        <f t="shared" si="1189"/>
        <v>90.061658089219492</v>
      </c>
      <c r="BU239" s="15">
        <f t="shared" si="1852"/>
        <v>3.3411966211285848E-5</v>
      </c>
      <c r="BV239" s="12"/>
      <c r="BW239" s="11">
        <f t="shared" si="1853"/>
        <v>4.1800218291678244E-5</v>
      </c>
      <c r="BX239" s="10">
        <f t="shared" si="1854"/>
        <v>90.129499537525959</v>
      </c>
      <c r="BY239" s="9">
        <f t="shared" si="1855"/>
        <v>90.332095663222375</v>
      </c>
      <c r="BZ239" s="9">
        <f t="shared" si="1856"/>
        <v>89.656464009253227</v>
      </c>
      <c r="CA239" s="97">
        <f t="shared" si="1194"/>
        <v>89.994279836237808</v>
      </c>
      <c r="CB239" s="15">
        <f t="shared" si="1857"/>
        <v>4.1730136829465044E-5</v>
      </c>
      <c r="CC239" s="12"/>
      <c r="CD239" s="11">
        <f t="shared" si="1858"/>
        <v>5.0118689256560176E-5</v>
      </c>
      <c r="CE239" s="10">
        <f t="shared" si="1859"/>
        <v>90.062095911396028</v>
      </c>
      <c r="CF239" s="9">
        <f t="shared" si="1860"/>
        <v>90.332032339445902</v>
      </c>
      <c r="CG239" s="9">
        <f t="shared" si="1861"/>
        <v>89.521957961782078</v>
      </c>
      <c r="CH239" s="97">
        <f t="shared" si="1199"/>
        <v>89.92699515061399</v>
      </c>
      <c r="CI239" s="15">
        <f t="shared" si="1862"/>
        <v>5.0033941458135795E-5</v>
      </c>
      <c r="CJ239" s="12"/>
      <c r="CK239" s="11">
        <f t="shared" si="1863"/>
        <v>5.8422787795895566E-5</v>
      </c>
      <c r="CL239" s="10">
        <f t="shared" si="1864"/>
        <v>89.994780829092832</v>
      </c>
      <c r="CM239" s="9">
        <f t="shared" si="1865"/>
        <v>90.331941306914018</v>
      </c>
      <c r="CN239" s="9">
        <f t="shared" si="1866"/>
        <v>89.387660257296105</v>
      </c>
      <c r="CO239" s="97">
        <f t="shared" si="1204"/>
        <v>89.859800782105054</v>
      </c>
      <c r="CP239" s="15">
        <f t="shared" si="1867"/>
        <v>5.8323166439189942E-5</v>
      </c>
      <c r="CQ239" s="12"/>
      <c r="CR239" s="11">
        <f t="shared" si="1868"/>
        <v>6.6712299099445726E-5</v>
      </c>
      <c r="CS239" s="10">
        <f t="shared" si="1869"/>
        <v>89.927551058128785</v>
      </c>
      <c r="CT239" s="9">
        <f t="shared" si="1870"/>
        <v>90.33181761270194</v>
      </c>
      <c r="CU239" s="9">
        <f t="shared" si="882"/>
        <v>89.253569354476809</v>
      </c>
      <c r="CV239" s="97">
        <f t="shared" si="1208"/>
        <v>89.792693483589375</v>
      </c>
      <c r="CW239" s="15">
        <f t="shared" si="1871"/>
        <v>6.6597601056037325E-5</v>
      </c>
      <c r="CX239" s="12"/>
      <c r="CY239" s="11">
        <f t="shared" si="1210"/>
        <v>7.4987011279494176E-5</v>
      </c>
      <c r="CZ239" s="10">
        <f t="shared" si="1211"/>
        <v>89.860403369439979</v>
      </c>
      <c r="DA239" s="9">
        <f t="shared" si="883"/>
        <v>90.331656331273649</v>
      </c>
      <c r="DB239" s="9">
        <f t="shared" si="884"/>
        <v>89.119683691799509</v>
      </c>
      <c r="DC239" s="97">
        <f t="shared" si="1212"/>
        <v>89.725670011536579</v>
      </c>
      <c r="DD239" s="15">
        <f t="shared" si="1213"/>
        <v>7.4857037531776628E-5</v>
      </c>
      <c r="DE239" s="12"/>
      <c r="DF239" s="11">
        <f t="shared" si="1214"/>
        <v>8.3246715369756537E-5</v>
      </c>
      <c r="DG239" s="10">
        <f t="shared" si="1215"/>
        <v>89.793334537851095</v>
      </c>
      <c r="DH239" s="9">
        <f t="shared" si="885"/>
        <v>90.331452564925783</v>
      </c>
      <c r="DI239" s="9">
        <f t="shared" si="886"/>
        <v>88.986001688021872</v>
      </c>
      <c r="DJ239" s="97">
        <f t="shared" si="1216"/>
        <v>89.658727126473821</v>
      </c>
      <c r="DK239" s="15">
        <f t="shared" si="1217"/>
        <v>8.3101271026430508E-5</v>
      </c>
      <c r="DL239" s="12"/>
      <c r="DM239" s="11">
        <f t="shared" si="1218"/>
        <v>9.1491205323377504E-5</v>
      </c>
      <c r="DN239" s="10">
        <f t="shared" si="1219"/>
        <v>89.726341342536671</v>
      </c>
      <c r="DO239" s="9">
        <f t="shared" si="887"/>
        <v>90.331201444220483</v>
      </c>
      <c r="DP239" s="9">
        <f t="shared" si="888"/>
        <v>88.852521742671783</v>
      </c>
      <c r="DQ239" s="97">
        <f t="shared" si="1220"/>
        <v>89.59186159344614</v>
      </c>
      <c r="DR239" s="15">
        <f t="shared" si="1221"/>
        <v>9.1330099633547013E-5</v>
      </c>
      <c r="DS239" s="12"/>
      <c r="DT239" s="11">
        <f t="shared" si="1222"/>
        <v>9.9720278010287196E-5</v>
      </c>
      <c r="DU239" s="10">
        <f t="shared" si="1223"/>
        <v>89.659420567476502</v>
      </c>
      <c r="DV239" s="9">
        <f t="shared" si="889"/>
        <v>90.330898128407256</v>
      </c>
      <c r="DW239" s="9">
        <f t="shared" si="890"/>
        <v>88.719242236537255</v>
      </c>
      <c r="DX239" s="97">
        <f t="shared" si="1224"/>
        <v>89.525070182472263</v>
      </c>
      <c r="DY239" s="15">
        <f t="shared" si="1225"/>
        <v>9.9543324376007627E-5</v>
      </c>
      <c r="DZ239" s="12"/>
      <c r="EA239" s="11">
        <f t="shared" si="1226"/>
        <v>1.0793373321373757E-4</v>
      </c>
      <c r="EB239" s="10">
        <f t="shared" si="1227"/>
        <v>89.592569001906625</v>
      </c>
      <c r="EC239" s="9">
        <f t="shared" si="891"/>
        <v>90.330537805833714</v>
      </c>
      <c r="ED239" s="9">
        <f t="shared" si="892"/>
        <v>88.58616153215678</v>
      </c>
      <c r="EE239" s="97">
        <f t="shared" si="1228"/>
        <v>89.458349668995254</v>
      </c>
      <c r="EF239" s="15">
        <f t="shared" si="1229"/>
        <v>1.0774074920109614E-4</v>
      </c>
      <c r="EG239" s="12"/>
      <c r="EH239" s="11">
        <f t="shared" si="1230"/>
        <v>1.1613137362614732E-4</v>
      </c>
      <c r="EI239" s="10">
        <f t="shared" si="1231"/>
        <v>89.525783440764997</v>
      </c>
      <c r="EJ239" s="9">
        <f t="shared" si="893"/>
        <v>90.330115694345437</v>
      </c>
      <c r="EK239" s="9">
        <f t="shared" si="894"/>
        <v>88.453277974311732</v>
      </c>
      <c r="EL239" s="97">
        <f t="shared" si="1232"/>
        <v>89.391696834328584</v>
      </c>
      <c r="EM239" s="15">
        <f t="shared" si="1233"/>
        <v>1.1592218097479161E-4</v>
      </c>
      <c r="EN239" s="12"/>
      <c r="EO239" s="11">
        <f t="shared" si="1234"/>
        <v>1.243130048441251E-4</v>
      </c>
      <c r="EP239" s="10">
        <f t="shared" si="1235"/>
        <v>89.459060685132798</v>
      </c>
      <c r="EQ239" s="9">
        <f t="shared" si="895"/>
        <v>90.329627041674854</v>
      </c>
      <c r="ER239" s="9">
        <f t="shared" si="896"/>
        <v>88.320589890516402</v>
      </c>
      <c r="ES239" s="97">
        <f t="shared" si="1236"/>
        <v>89.325108466095628</v>
      </c>
      <c r="ET239" s="15">
        <f t="shared" si="1237"/>
        <v>1.2408742947551556E-4</v>
      </c>
      <c r="EU239" s="12"/>
      <c r="EV239" s="11">
        <f t="shared" si="1238"/>
        <v>1.3247843536298029E-4</v>
      </c>
      <c r="EW239" s="10">
        <f t="shared" si="1239"/>
        <v>89.392397542669073</v>
      </c>
      <c r="EX239" s="9">
        <f t="shared" si="897"/>
        <v>90.329067125819307</v>
      </c>
      <c r="EY239" s="9">
        <f t="shared" si="898"/>
        <v>88.188095591510361</v>
      </c>
      <c r="EZ239" s="97">
        <f t="shared" si="1240"/>
        <v>89.258581358664827</v>
      </c>
      <c r="FA239" s="15">
        <f t="shared" si="1241"/>
        <v>1.3223630738707842E-4</v>
      </c>
      <c r="FB239" s="12"/>
      <c r="FC239" s="11">
        <f t="shared" si="1242"/>
        <v>1.4062747657039623E-4</v>
      </c>
      <c r="FD239" s="10">
        <f t="shared" si="1243"/>
        <v>89.325790828041193</v>
      </c>
      <c r="FE239" s="9">
        <f t="shared" si="899"/>
        <v>90.328431255408191</v>
      </c>
      <c r="FF239" s="9">
        <f t="shared" si="900"/>
        <v>88.055793371751292</v>
      </c>
      <c r="FG239" s="97">
        <f t="shared" si="1244"/>
        <v>89.192112313579742</v>
      </c>
      <c r="FH239" s="15">
        <f t="shared" si="1245"/>
        <v>1.4036863029090823E-4</v>
      </c>
      <c r="FI239" s="12"/>
      <c r="FJ239" s="11">
        <f t="shared" si="1246"/>
        <v>1.4875994273942251E-4</v>
      </c>
      <c r="FK239" s="10">
        <f t="shared" si="1247"/>
        <v>89.259237363350138</v>
      </c>
      <c r="FL239" s="9">
        <f t="shared" si="901"/>
        <v>90.327714770059472</v>
      </c>
      <c r="FM239" s="9">
        <f t="shared" si="902"/>
        <v>87.923681509905506</v>
      </c>
      <c r="FN239" s="97">
        <f t="shared" si="1248"/>
        <v>89.125698139982489</v>
      </c>
      <c r="FO239" s="15">
        <f t="shared" si="1249"/>
        <v>1.4848421665778413E-4</v>
      </c>
      <c r="FP239" s="12"/>
      <c r="FQ239" s="11">
        <f t="shared" si="1250"/>
        <v>1.5687565102093703E-4</v>
      </c>
      <c r="FR239" s="10">
        <f t="shared" si="1251"/>
        <v>89.192733978549271</v>
      </c>
      <c r="FS239" s="9">
        <f t="shared" si="903"/>
        <v>90.326913040725344</v>
      </c>
      <c r="FT239" s="9">
        <f t="shared" si="904"/>
        <v>87.791758269339752</v>
      </c>
      <c r="FU239" s="97">
        <f t="shared" si="1252"/>
        <v>89.059335655032555</v>
      </c>
      <c r="FV239" s="15">
        <f t="shared" si="1253"/>
        <v>1.5658288783879922E-4</v>
      </c>
      <c r="FW239" s="12"/>
      <c r="FX239" s="11">
        <f t="shared" si="1254"/>
        <v>1.6497442143535146E-4</v>
      </c>
      <c r="FY239" s="10">
        <f t="shared" si="1255"/>
        <v>89.12627751185849</v>
      </c>
      <c r="FZ239" s="9">
        <f t="shared" si="905"/>
        <v>90.326021470027385</v>
      </c>
      <c r="GA239" s="9">
        <f t="shared" si="906"/>
        <v>87.660021898612115</v>
      </c>
      <c r="GB239" s="97">
        <f t="shared" si="1256"/>
        <v>88.993021684319757</v>
      </c>
      <c r="GC239" s="15">
        <f t="shared" si="1257"/>
        <v>1.6466446805574967E-4</v>
      </c>
      <c r="GD239" s="12"/>
      <c r="GE239" s="11">
        <f t="shared" si="1258"/>
        <v>1.7305607686373566E-4</v>
      </c>
      <c r="GF239" s="10">
        <f t="shared" si="1259"/>
        <v>89.059864810172598</v>
      </c>
      <c r="GG239" s="9">
        <f t="shared" si="907"/>
        <v>90.325035492581051</v>
      </c>
      <c r="GH239" s="9">
        <f t="shared" si="908"/>
        <v>87.52847063196154</v>
      </c>
      <c r="GI239" s="97">
        <f t="shared" si="1260"/>
        <v>88.926753062271302</v>
      </c>
      <c r="GJ239" s="15">
        <f t="shared" si="1261"/>
        <v>1.7272878439093516E-4</v>
      </c>
      <c r="GK239" s="12"/>
      <c r="GL239" s="11">
        <f t="shared" si="1872"/>
        <v>1.8112044303835221E-4</v>
      </c>
      <c r="GM239" s="10">
        <f t="shared" si="1873"/>
        <v>88.993492729463753</v>
      </c>
      <c r="GN239" s="9">
        <f t="shared" si="909"/>
        <v>90.323950575309695</v>
      </c>
      <c r="GO239" s="9">
        <f t="shared" si="1885"/>
        <v>87.397102689797208</v>
      </c>
      <c r="GP239" s="115">
        <f t="shared" si="1264"/>
        <v>88.860526632553444</v>
      </c>
      <c r="GQ239" s="15">
        <f t="shared" si="1874"/>
        <v>1.807756667763333E-4</v>
      </c>
      <c r="GR239" s="12"/>
      <c r="GS239" s="11">
        <f t="shared" si="1266"/>
        <v>1.8916734853255212E-4</v>
      </c>
      <c r="GT239" s="10">
        <f t="shared" si="1267"/>
        <v>88.927158135178644</v>
      </c>
      <c r="GU239" s="9">
        <f t="shared" si="911"/>
        <v>90.322762217748192</v>
      </c>
      <c r="GV239" s="9">
        <f t="shared" si="1886"/>
        <v>87.265916279186271</v>
      </c>
      <c r="GW239" s="115">
        <f t="shared" si="1268"/>
        <v>88.794339248467224</v>
      </c>
      <c r="GX239" s="15">
        <f t="shared" si="1269"/>
        <v>1.888049479822206E-4</v>
      </c>
      <c r="GY239" s="12"/>
      <c r="GZ239" s="11">
        <f t="shared" si="1270"/>
        <v>1.9719662475012613E-4</v>
      </c>
      <c r="HA239" s="10">
        <f t="shared" si="1271"/>
        <v>88.860857902629675</v>
      </c>
      <c r="HB239" s="9">
        <f t="shared" si="913"/>
        <v>90.321465952336183</v>
      </c>
      <c r="HC239" s="9">
        <f t="shared" si="914"/>
        <v>87.134909594340357</v>
      </c>
      <c r="HD239" s="97">
        <f t="shared" si="1272"/>
        <v>88.728187773338277</v>
      </c>
      <c r="HE239" s="15">
        <f t="shared" si="1273"/>
        <v>1.9681646360524422E-4</v>
      </c>
      <c r="HF239" s="12"/>
      <c r="HG239" s="11">
        <f t="shared" si="1274"/>
        <v>2.0520810591409086E-4</v>
      </c>
      <c r="HH239" s="10">
        <f t="shared" si="1275"/>
        <v>88.794588917380381</v>
      </c>
      <c r="HI239" s="9">
        <f t="shared" si="915"/>
        <v>90.32005734470107</v>
      </c>
      <c r="HJ239" s="9">
        <f t="shared" si="916"/>
        <v>87.004080817100899</v>
      </c>
      <c r="HK239" s="97">
        <f t="shared" si="1276"/>
        <v>88.662069080900977</v>
      </c>
      <c r="HL239" s="15">
        <f t="shared" si="1277"/>
        <v>2.048100520559265E-4</v>
      </c>
      <c r="HM239" s="12"/>
      <c r="HN239" s="11">
        <f t="shared" si="1278"/>
        <v>2.132016290548992E-4</v>
      </c>
      <c r="HO239" s="10">
        <f t="shared" si="1279"/>
        <v>88.728348075625178</v>
      </c>
      <c r="HP239" s="9">
        <f t="shared" si="917"/>
        <v>90.31853199393079</v>
      </c>
      <c r="HQ239" s="9">
        <f t="shared" si="1887"/>
        <v>86.873428117422137</v>
      </c>
      <c r="HR239" s="115">
        <f t="shared" si="1280"/>
        <v>88.595980055676463</v>
      </c>
      <c r="HS239" s="15">
        <f t="shared" si="1281"/>
        <v>2.1278555454566427E-4</v>
      </c>
      <c r="HT239" s="12"/>
      <c r="HU239" s="11">
        <f t="shared" si="1672"/>
        <v>2.2117703399816791E-4</v>
      </c>
      <c r="HV239" s="10">
        <f t="shared" si="1282"/>
        <v>88.662132284562901</v>
      </c>
      <c r="HW239" s="9">
        <f t="shared" si="1888"/>
        <v>90.316885532836594</v>
      </c>
      <c r="HX239" s="9">
        <f t="shared" si="920"/>
        <v>86.74294965385333</v>
      </c>
      <c r="HY239" s="115">
        <f t="shared" si="1283"/>
        <v>88.529917593344962</v>
      </c>
      <c r="HZ239" s="15">
        <f t="shared" si="1284"/>
        <v>2.2074281507319585E-4</v>
      </c>
      <c r="IA239" s="12"/>
      <c r="IB239" s="11">
        <f t="shared" si="1673"/>
        <v>2.2913416335182247E-4</v>
      </c>
      <c r="IC239" s="10">
        <f t="shared" si="1285"/>
        <v>88.595938462764934</v>
      </c>
      <c r="ID239" s="9">
        <f t="shared" si="1889"/>
        <v>90.315113628205722</v>
      </c>
      <c r="IE239" s="9">
        <f t="shared" si="922"/>
        <v>86.612643574017</v>
      </c>
      <c r="IF239" s="115">
        <f t="shared" si="1286"/>
        <v>88.463878601111361</v>
      </c>
      <c r="IG239" s="15">
        <f t="shared" si="1287"/>
        <v>2.2868168041065572E-4</v>
      </c>
      <c r="IH239" s="12"/>
      <c r="II239" s="11">
        <f t="shared" si="1674"/>
        <v>2.3707286249286081E-4</v>
      </c>
      <c r="IJ239" s="10">
        <f t="shared" si="1288"/>
        <v>88.529763540536408</v>
      </c>
      <c r="IK239" s="9">
        <f t="shared" si="1890"/>
        <v>90.313211981044205</v>
      </c>
      <c r="IL239" s="9">
        <f t="shared" si="924"/>
        <v>86.482508015088271</v>
      </c>
      <c r="IM239" s="115">
        <f t="shared" si="1289"/>
        <v>88.397859998066238</v>
      </c>
      <c r="IN239" s="15">
        <f t="shared" si="1290"/>
        <v>2.3660200008896926E-4</v>
      </c>
      <c r="IO239" s="12"/>
      <c r="IP239" s="11">
        <f t="shared" si="1675"/>
        <v>2.4499297955343611E-4</v>
      </c>
      <c r="IQ239" s="10">
        <f t="shared" si="1291"/>
        <v>88.463604460273018</v>
      </c>
      <c r="IR239" s="9">
        <f t="shared" si="1891"/>
        <v>90.311176326809843</v>
      </c>
      <c r="IS239" s="9">
        <f t="shared" si="926"/>
        <v>86.352541104267956</v>
      </c>
      <c r="IT239" s="115">
        <f t="shared" si="1292"/>
        <v>88.3318587155389</v>
      </c>
      <c r="IU239" s="15">
        <f t="shared" si="1293"/>
        <v>2.4450362638302252E-4</v>
      </c>
      <c r="IV239" s="12"/>
      <c r="IW239" s="11">
        <f t="shared" si="1676"/>
        <v>2.5289436540671143E-4</v>
      </c>
      <c r="IX239" s="10">
        <f t="shared" si="1294"/>
        <v>88.397458176809835</v>
      </c>
      <c r="IY239" s="9">
        <f t="shared" si="1892"/>
        <v>90.309002435635492</v>
      </c>
      <c r="IZ239" s="9">
        <f t="shared" si="928"/>
        <v>86.222740959256413</v>
      </c>
      <c r="JA239" s="115">
        <f t="shared" si="1295"/>
        <v>88.265871697445959</v>
      </c>
      <c r="JB239" s="15">
        <f t="shared" si="1296"/>
        <v>2.5238641429618444E-4</v>
      </c>
      <c r="JC239" s="12"/>
      <c r="JD239" s="11">
        <f t="shared" si="1677"/>
        <v>2.6077687365204871E-4</v>
      </c>
      <c r="JE239" s="10">
        <f t="shared" si="1297"/>
        <v>88.331321657765727</v>
      </c>
      <c r="JF239" s="9">
        <f t="shared" si="1893"/>
        <v>90.306686112542693</v>
      </c>
      <c r="JG239" s="9">
        <f t="shared" si="930"/>
        <v>86.093105688722915</v>
      </c>
      <c r="JH239" s="115">
        <f t="shared" si="1298"/>
        <v>88.199895900632811</v>
      </c>
      <c r="JI239" s="15">
        <f t="shared" si="1299"/>
        <v>2.6025022154451468E-4</v>
      </c>
      <c r="JJ239" s="12"/>
      <c r="JK239" s="11">
        <f t="shared" si="1678"/>
        <v>2.6864036059989462E-4</v>
      </c>
      <c r="JL239" s="10">
        <f t="shared" si="1300"/>
        <v>88.265191883880718</v>
      </c>
      <c r="JM239" s="9">
        <f t="shared" si="1894"/>
        <v>90.304223197645811</v>
      </c>
      <c r="JN239" s="9">
        <f t="shared" si="932"/>
        <v>85.963633392773104</v>
      </c>
      <c r="JO239" s="115">
        <f t="shared" si="1301"/>
        <v>88.133928295209458</v>
      </c>
      <c r="JP239" s="15">
        <f t="shared" si="1302"/>
        <v>2.6809490854049595E-4</v>
      </c>
      <c r="JQ239" s="12"/>
      <c r="JR239" s="11">
        <f t="shared" si="1679"/>
        <v>2.7648468525616883E-4</v>
      </c>
      <c r="JS239" s="10">
        <f t="shared" si="1303"/>
        <v>88.19906584934769</v>
      </c>
      <c r="JT239" s="9">
        <f t="shared" si="1895"/>
        <v>90.301609566346713</v>
      </c>
      <c r="JU239" s="9">
        <f t="shared" si="934"/>
        <v>85.834322163412878</v>
      </c>
      <c r="JV239" s="115">
        <f t="shared" si="1304"/>
        <v>88.067965864879795</v>
      </c>
      <c r="JW239" s="15">
        <f t="shared" si="1305"/>
        <v>2.7592033837640619E-4</v>
      </c>
      <c r="JX239" s="12"/>
      <c r="JY239" s="11">
        <f t="shared" si="1680"/>
        <v>2.843097093062916E-4</v>
      </c>
      <c r="JZ239" s="10">
        <f t="shared" si="1306"/>
        <v>88.132940562137662</v>
      </c>
      <c r="KA239" s="9">
        <f t="shared" si="1896"/>
        <v>90.298841129520213</v>
      </c>
      <c r="KB239" s="9">
        <f t="shared" si="936"/>
        <v>85.705170085010195</v>
      </c>
      <c r="KC239" s="115">
        <f t="shared" si="1307"/>
        <v>88.002005607265204</v>
      </c>
      <c r="KD239" s="15">
        <f t="shared" si="1308"/>
        <v>2.8372637680725379E-4</v>
      </c>
      <c r="KE239" s="12"/>
      <c r="KF239" s="11">
        <f t="shared" si="1681"/>
        <v>2.9211529709876472E-4</v>
      </c>
      <c r="KG239" s="10">
        <f t="shared" si="1309"/>
        <v>88.06681304431936</v>
      </c>
      <c r="KH239" s="9">
        <f t="shared" si="1897"/>
        <v>90.295913833690236</v>
      </c>
      <c r="KI239" s="9">
        <f t="shared" si="938"/>
        <v>85.576175234751759</v>
      </c>
      <c r="KJ239" s="115">
        <f t="shared" si="1310"/>
        <v>87.936044534220997</v>
      </c>
      <c r="KK239" s="15">
        <f t="shared" si="1311"/>
        <v>2.9151289223344778E-4</v>
      </c>
      <c r="KL239" s="12"/>
      <c r="KM239" s="11">
        <f t="shared" si="1682"/>
        <v>2.9990131562847706E-4</v>
      </c>
      <c r="KN239" s="10">
        <f t="shared" si="1312"/>
        <v>88.000680332371701</v>
      </c>
      <c r="KO239" s="9">
        <f t="shared" si="1898"/>
        <v>90.29282366119692</v>
      </c>
      <c r="KP239" s="9">
        <f t="shared" si="940"/>
        <v>85.447335683099311</v>
      </c>
      <c r="KQ239" s="115">
        <f t="shared" si="1313"/>
        <v>87.870079672148108</v>
      </c>
      <c r="KR239" s="15">
        <f t="shared" si="1314"/>
        <v>2.9927975568293794E-4</v>
      </c>
      <c r="KS239" s="12"/>
      <c r="KT239" s="11">
        <f t="shared" si="1683"/>
        <v>3.0766763451947328E-4</v>
      </c>
      <c r="KU239" s="10">
        <f t="shared" si="1315"/>
        <v>87.934539477491569</v>
      </c>
      <c r="KV239" s="9">
        <f t="shared" si="1899"/>
        <v>90.289566630354742</v>
      </c>
      <c r="KW239" s="9">
        <f t="shared" si="942"/>
        <v>85.318649494239395</v>
      </c>
      <c r="KX239" s="115">
        <f t="shared" si="1316"/>
        <v>87.804108062297075</v>
      </c>
      <c r="KY239" s="15">
        <f t="shared" si="1317"/>
        <v>3.0702684079319647E-4</v>
      </c>
      <c r="KZ239" s="12"/>
      <c r="LA239" s="11">
        <f t="shared" si="1684"/>
        <v>3.1541412600756221E-4</v>
      </c>
      <c r="LB239" s="10">
        <f t="shared" si="1318"/>
        <v>87.868387545893867</v>
      </c>
      <c r="LC239" s="9">
        <f t="shared" si="1900"/>
        <v>90.286138795601758</v>
      </c>
      <c r="LD239" s="9">
        <f t="shared" si="944"/>
        <v>85.190114726531618</v>
      </c>
      <c r="LE239" s="115">
        <f t="shared" si="1319"/>
        <v>87.738126761066695</v>
      </c>
      <c r="LF239" s="15">
        <f t="shared" si="1320"/>
        <v>3.1475402379276137E-4</v>
      </c>
      <c r="LG239" s="12"/>
      <c r="LH239" s="11">
        <f t="shared" si="1685"/>
        <v>3.2314066492245713E-4</v>
      </c>
      <c r="LI239" s="10">
        <f t="shared" si="1321"/>
        <v>87.802221619106433</v>
      </c>
      <c r="LJ239" s="9">
        <f t="shared" si="1901"/>
        <v>90.282536247640081</v>
      </c>
      <c r="LK239" s="9">
        <f t="shared" si="946"/>
        <v>85.061729432952603</v>
      </c>
      <c r="LL239" s="115">
        <f t="shared" si="1322"/>
        <v>87.672132840296342</v>
      </c>
      <c r="LM239" s="15">
        <f t="shared" si="1323"/>
        <v>3.2246118348247944E-4</v>
      </c>
      <c r="LN239" s="12"/>
      <c r="LO239" s="11">
        <f t="shared" si="1686"/>
        <v>3.308471286696382E-4</v>
      </c>
      <c r="LP239" s="10">
        <f t="shared" si="1324"/>
        <v>87.736038794258434</v>
      </c>
      <c r="LQ239" s="9">
        <f t="shared" si="1902"/>
        <v>90.278755113567755</v>
      </c>
      <c r="LR239" s="9">
        <f t="shared" si="948"/>
        <v>84.933491661535726</v>
      </c>
      <c r="LS239" s="115">
        <f t="shared" si="1325"/>
        <v>87.606123387551747</v>
      </c>
      <c r="LT239" s="15">
        <f t="shared" si="1326"/>
        <v>3.3014820121649442E-4</v>
      </c>
      <c r="LU239" s="12"/>
      <c r="LV239" s="11">
        <f t="shared" si="1687"/>
        <v>3.3853339721192201E-4</v>
      </c>
      <c r="LW239" s="10">
        <f t="shared" si="1327"/>
        <v>87.66983618436241</v>
      </c>
      <c r="LX239" s="9">
        <f t="shared" si="1903"/>
        <v>90.27479155700199</v>
      </c>
      <c r="LY239" s="9">
        <f t="shared" si="950"/>
        <v>84.805399455806935</v>
      </c>
      <c r="LZ239" s="115">
        <f t="shared" si="1328"/>
        <v>87.540095506404469</v>
      </c>
      <c r="MA239" s="15">
        <f t="shared" si="1329"/>
        <v>3.3781496088294784E-4</v>
      </c>
      <c r="MB239" s="12"/>
      <c r="MC239" s="11">
        <f t="shared" si="1688"/>
        <v>3.4619935305075014E-4</v>
      </c>
      <c r="MD239" s="10">
        <f t="shared" si="1330"/>
        <v>87.603610918590093</v>
      </c>
      <c r="ME239" s="9">
        <f t="shared" si="1904"/>
        <v>90.270641778194133</v>
      </c>
      <c r="MF239" s="9">
        <f t="shared" si="952"/>
        <v>84.677450855217828</v>
      </c>
      <c r="MG239" s="115">
        <f t="shared" si="1331"/>
        <v>87.47404631670598</v>
      </c>
      <c r="MH239" s="15">
        <f t="shared" si="1332"/>
        <v>3.4546134888432278E-4</v>
      </c>
      <c r="MI239" s="12"/>
      <c r="MJ239" s="11">
        <f t="shared" si="1689"/>
        <v>3.5384488120710378E-4</v>
      </c>
      <c r="MK239" s="10">
        <f t="shared" si="1333"/>
        <v>87.537360142542724</v>
      </c>
      <c r="ML239" s="9">
        <f t="shared" si="1905"/>
        <v>90.266302014136215</v>
      </c>
      <c r="MM239" s="9">
        <f t="shared" si="954"/>
        <v>84.549643895572558</v>
      </c>
      <c r="MN239" s="115">
        <f t="shared" si="1334"/>
        <v>87.407972954854387</v>
      </c>
      <c r="MO239" s="15">
        <f t="shared" si="1335"/>
        <v>3.5308725411765859E-4</v>
      </c>
      <c r="MP239" s="12"/>
      <c r="MQ239" s="11">
        <f t="shared" si="1690"/>
        <v>3.6146986920229397E-4</v>
      </c>
      <c r="MR239" s="10">
        <f t="shared" si="1336"/>
        <v>87.471081018514127</v>
      </c>
      <c r="MS239" s="9">
        <f t="shared" si="1906"/>
        <v>90.261768538659396</v>
      </c>
      <c r="MT239" s="9">
        <f t="shared" si="956"/>
        <v>84.421976609452031</v>
      </c>
      <c r="MU239" s="115">
        <f t="shared" si="1337"/>
        <v>87.341872574055714</v>
      </c>
      <c r="MV239" s="15">
        <f t="shared" si="1338"/>
        <v>3.606925679544347E-4</v>
      </c>
      <c r="MW239" s="12"/>
      <c r="MX239" s="11">
        <f t="shared" si="1691"/>
        <v>3.6907420703838453E-4</v>
      </c>
      <c r="MY239" s="10">
        <f t="shared" si="1339"/>
        <v>87.404770725748421</v>
      </c>
      <c r="MZ239" s="9">
        <f t="shared" si="1907"/>
        <v>90.257037662524311</v>
      </c>
      <c r="NA239" s="9">
        <f t="shared" si="1908"/>
        <v>84.294447026633065</v>
      </c>
      <c r="NB239" s="115">
        <f t="shared" si="1340"/>
        <v>87.275742344578688</v>
      </c>
      <c r="NC239" s="15">
        <f t="shared" si="1341"/>
        <v>3.6827718422025843E-4</v>
      </c>
      <c r="ND239" s="12"/>
      <c r="NE239" s="11">
        <f t="shared" si="1692"/>
        <v>3.7665778717843276E-4</v>
      </c>
      <c r="NF239" s="10">
        <f t="shared" si="1342"/>
        <v>87.33842646069121</v>
      </c>
      <c r="NG239" s="9">
        <f t="shared" si="959"/>
        <v>90.25210573350347</v>
      </c>
      <c r="NH239" s="9">
        <f t="shared" si="1909"/>
        <v>84.167053174502897</v>
      </c>
      <c r="NI239" s="115">
        <f t="shared" si="1343"/>
        <v>87.209579454003176</v>
      </c>
      <c r="NJ239" s="15">
        <f t="shared" si="1344"/>
        <v>3.7584099917435426E-4</v>
      </c>
      <c r="NK239" s="12"/>
      <c r="NL239" s="11">
        <f t="shared" si="1693"/>
        <v>3.8422050452651578E-4</v>
      </c>
      <c r="NM239" s="10">
        <f t="shared" si="1345"/>
        <v>87.272045437234496</v>
      </c>
      <c r="NN239" s="9">
        <f t="shared" si="961"/>
        <v>90.246969136455903</v>
      </c>
      <c r="NO239" s="9">
        <f t="shared" si="1910"/>
        <v>84.039793078470595</v>
      </c>
      <c r="NP239" s="115">
        <f t="shared" si="1346"/>
        <v>87.143381107463256</v>
      </c>
      <c r="NQ239" s="15">
        <f t="shared" si="1347"/>
        <v>3.8338391148875811E-4</v>
      </c>
      <c r="NR239" s="12"/>
      <c r="NS239" s="11">
        <f t="shared" si="1694"/>
        <v>3.9176225640744647E-4</v>
      </c>
      <c r="NT239" s="10">
        <f t="shared" si="1348"/>
        <v>87.205624886956201</v>
      </c>
      <c r="NU239" s="9">
        <f t="shared" si="963"/>
        <v>90.24162429339404</v>
      </c>
      <c r="NV239" s="9">
        <f t="shared" si="1911"/>
        <v>83.912664762371946</v>
      </c>
      <c r="NW239" s="115">
        <f t="shared" si="1349"/>
        <v>87.077144527882993</v>
      </c>
      <c r="NX239" s="15">
        <f t="shared" si="1350"/>
        <v>3.9090582222745375E-4</v>
      </c>
      <c r="NY239" s="12"/>
      <c r="NZ239" s="11">
        <f t="shared" si="1695"/>
        <v>3.9928294254641851E-4</v>
      </c>
      <c r="OA239" s="10">
        <f t="shared" si="1351"/>
        <v>87.139162059352572</v>
      </c>
      <c r="OB239" s="9">
        <f t="shared" si="965"/>
        <v>90.236067663542997</v>
      </c>
      <c r="OC239" s="9">
        <f t="shared" si="1912"/>
        <v>83.785666248870029</v>
      </c>
      <c r="OD239" s="115">
        <f t="shared" si="1352"/>
        <v>87.010866956206513</v>
      </c>
      <c r="OE239" s="15">
        <f t="shared" si="1353"/>
        <v>3.9840663482527565E-4</v>
      </c>
      <c r="OF239" s="12"/>
      <c r="OG239" s="11">
        <f t="shared" si="1696"/>
        <v>4.0678246504842583E-4</v>
      </c>
      <c r="OH239" s="10">
        <f t="shared" si="1354"/>
        <v>87.072654222064713</v>
      </c>
      <c r="OI239" s="9">
        <f t="shared" si="967"/>
        <v>90.230295743392503</v>
      </c>
      <c r="OJ239" s="9">
        <f t="shared" si="1913"/>
        <v>83.65879555985309</v>
      </c>
      <c r="OK239" s="115">
        <f t="shared" si="1355"/>
        <v>86.944545651622803</v>
      </c>
      <c r="OL239" s="15">
        <f t="shared" si="1356"/>
        <v>4.0588625506655408E-4</v>
      </c>
      <c r="OM239" s="12"/>
      <c r="ON239" s="11">
        <f t="shared" si="1697"/>
        <v>4.1426072837738662E-4</v>
      </c>
      <c r="OO239" s="10">
        <f t="shared" si="1357"/>
        <v>87.006098661100083</v>
      </c>
      <c r="OP239" s="9">
        <f t="shared" si="969"/>
        <v>90.224305066741394</v>
      </c>
      <c r="OQ239" s="9">
        <f t="shared" si="1914"/>
        <v>83.532050716823989</v>
      </c>
      <c r="OR239" s="115">
        <f t="shared" si="1358"/>
        <v>86.878177891782684</v>
      </c>
      <c r="OS239" s="15">
        <f t="shared" si="1359"/>
        <v>4.133445910638089E-4</v>
      </c>
      <c r="OT239" s="12"/>
      <c r="OU239" s="11">
        <f t="shared" si="1698"/>
        <v>4.2171763933532866E-4</v>
      </c>
      <c r="OV239" s="10">
        <f t="shared" si="1360"/>
        <v>86.93949268104609</v>
      </c>
      <c r="OW239" s="9">
        <f t="shared" si="971"/>
        <v>90.218092204734916</v>
      </c>
      <c r="OX239" s="9">
        <f t="shared" si="1915"/>
        <v>83.405429741288643</v>
      </c>
      <c r="OY239" s="115">
        <f t="shared" si="1361"/>
        <v>86.811760973011786</v>
      </c>
      <c r="OZ239" s="15">
        <f t="shared" si="1362"/>
        <v>4.2078155323604862E-4</v>
      </c>
      <c r="PA239" s="12"/>
      <c r="PB239" s="11">
        <f t="shared" si="1699"/>
        <v>4.2915310704116444E-4</v>
      </c>
      <c r="PC239" s="10">
        <f t="shared" si="1363"/>
        <v>86.872833605279681</v>
      </c>
      <c r="PD239" s="9">
        <f t="shared" si="973"/>
        <v>90.211653765894994</v>
      </c>
      <c r="PE239" s="9">
        <f t="shared" si="1916"/>
        <v>83.278930655135667</v>
      </c>
      <c r="PF239" s="115">
        <f t="shared" si="1364"/>
        <v>86.745292210515331</v>
      </c>
      <c r="PG239" s="15">
        <f t="shared" si="1365"/>
        <v>4.2819705428721362E-4</v>
      </c>
      <c r="PH239" s="12"/>
      <c r="PI239" s="11">
        <f t="shared" si="1700"/>
        <v>4.3656704290957797E-4</v>
      </c>
      <c r="PJ239" s="10">
        <f t="shared" si="1366"/>
        <v>86.806118776168972</v>
      </c>
      <c r="PK239" s="9">
        <f t="shared" si="975"/>
        <v>90.204986396143454</v>
      </c>
      <c r="PL239" s="9">
        <f t="shared" si="1917"/>
        <v>83.152551481014456</v>
      </c>
      <c r="PM239" s="115">
        <f t="shared" si="1367"/>
        <v>86.678768938578955</v>
      </c>
      <c r="PN239" s="15">
        <f t="shared" si="1368"/>
        <v>4.355910091842362E-4</v>
      </c>
      <c r="PO239" s="12"/>
      <c r="PP239" s="11">
        <f t="shared" si="1701"/>
        <v>4.4395936062955926E-4</v>
      </c>
      <c r="PQ239" s="10">
        <f t="shared" si="1369"/>
        <v>86.73934555527066</v>
      </c>
      <c r="PR239" s="9">
        <f t="shared" si="977"/>
        <v>90.19808677881845</v>
      </c>
      <c r="PS239" s="9">
        <f t="shared" si="1918"/>
        <v>83.026290242705258</v>
      </c>
      <c r="PT239" s="115">
        <f t="shared" si="1370"/>
        <v>86.612188510761854</v>
      </c>
      <c r="PU239" s="15">
        <f t="shared" si="1371"/>
        <v>4.4296333513521168E-4</v>
      </c>
      <c r="PV239" s="12"/>
      <c r="PW239" s="11">
        <f t="shared" si="1702"/>
        <v>4.5132997614299482E-4</v>
      </c>
      <c r="PX239" s="10">
        <f t="shared" si="1372"/>
        <v>86.672511323520055</v>
      </c>
      <c r="PY239" s="9">
        <f t="shared" si="979"/>
        <v>90.190951634684126</v>
      </c>
      <c r="PZ239" s="9">
        <f t="shared" si="1919"/>
        <v>82.900144965486362</v>
      </c>
      <c r="QA239" s="115">
        <f t="shared" si="1373"/>
        <v>86.545548300085244</v>
      </c>
      <c r="QB239" s="15">
        <f t="shared" si="1374"/>
        <v>4.5031395156731115E-4</v>
      </c>
      <c r="QC239" s="12"/>
      <c r="QD239" s="11">
        <f t="shared" si="1703"/>
        <v>4.5867880762302088E-4</v>
      </c>
      <c r="QE239" s="10">
        <f t="shared" si="1375"/>
        <v>86.605613481416327</v>
      </c>
      <c r="QF239" s="9">
        <f t="shared" si="981"/>
        <v>90.183577721933702</v>
      </c>
      <c r="QG239" s="9">
        <f t="shared" si="1920"/>
        <v>82.774113676494139</v>
      </c>
      <c r="QH239" s="115">
        <f t="shared" si="1376"/>
        <v>86.47884569921392</v>
      </c>
      <c r="QI239" s="15">
        <f t="shared" si="1377"/>
        <v>4.5764278010473457E-4</v>
      </c>
      <c r="QJ239" s="12"/>
      <c r="QK239" s="11">
        <f t="shared" si="1704"/>
        <v>4.6600577545239286E-4</v>
      </c>
      <c r="QL239" s="10">
        <f t="shared" si="1378"/>
        <v>86.538649449200904</v>
      </c>
      <c r="QM239" s="9">
        <f t="shared" si="983"/>
        <v>90.17596183618609</v>
      </c>
      <c r="QN239" s="9">
        <f t="shared" si="1921"/>
        <v>82.648194405079622</v>
      </c>
      <c r="QO239" s="115">
        <f t="shared" si="1379"/>
        <v>86.412078120632856</v>
      </c>
      <c r="QP239" s="15">
        <f t="shared" si="1380"/>
        <v>4.6494974454647827E-4</v>
      </c>
      <c r="QQ239" s="12"/>
      <c r="QR239" s="11">
        <f t="shared" si="1705"/>
        <v>4.7331080220165808E-4</v>
      </c>
      <c r="QS239" s="10">
        <f t="shared" si="1381"/>
        <v>86.471616667030929</v>
      </c>
      <c r="QT239" s="9">
        <f t="shared" si="985"/>
        <v>90.168100810476105</v>
      </c>
      <c r="QU239" s="9">
        <f t="shared" si="1922"/>
        <v>82.522385183158406</v>
      </c>
      <c r="QV239" s="115">
        <f t="shared" si="1382"/>
        <v>86.345242996817262</v>
      </c>
      <c r="QW239" s="15">
        <f t="shared" si="1383"/>
        <v>4.7223477084411752E-4</v>
      </c>
      <c r="QX239" s="12"/>
      <c r="QY239" s="11">
        <f t="shared" si="1706"/>
        <v>4.8059381260733344E-4</v>
      </c>
      <c r="QZ239" s="10">
        <f t="shared" si="1384"/>
        <v>86.404512595146258</v>
      </c>
      <c r="RA239" s="9">
        <f t="shared" si="987"/>
        <v>90.15999151523846</v>
      </c>
      <c r="RB239" s="9">
        <f t="shared" si="1923"/>
        <v>82.396684045555546</v>
      </c>
      <c r="RC239" s="115">
        <f t="shared" si="1385"/>
        <v>86.27833778039701</v>
      </c>
      <c r="RD239" s="15">
        <f t="shared" si="1386"/>
        <v>4.7949778707951951E-4</v>
      </c>
      <c r="RE239" s="12"/>
      <c r="RF239" s="11">
        <f t="shared" si="1707"/>
        <v>4.8785473355000456E-4</v>
      </c>
      <c r="RG239" s="10">
        <f t="shared" si="1387"/>
        <v>86.337334714030831</v>
      </c>
      <c r="RH239" s="9">
        <f t="shared" si="989"/>
        <v>90.151630858285614</v>
      </c>
      <c r="RI239" s="9">
        <f t="shared" si="1924"/>
        <v>82.271089030345166</v>
      </c>
      <c r="RJ239" s="115">
        <f t="shared" si="1388"/>
        <v>86.21135994431539</v>
      </c>
      <c r="RK239" s="15">
        <f t="shared" si="1389"/>
        <v>4.8673872344249446E-4</v>
      </c>
      <c r="RL239" s="12"/>
      <c r="RM239" s="11">
        <f t="shared" si="1708"/>
        <v>4.9509349403235609E-4</v>
      </c>
      <c r="RN239" s="10">
        <f t="shared" si="1390"/>
        <v>86.270080524568385</v>
      </c>
      <c r="RO239" s="9">
        <f t="shared" si="991"/>
        <v>90.143015784779706</v>
      </c>
      <c r="RP239" s="9">
        <f t="shared" si="1925"/>
        <v>82.145598179185811</v>
      </c>
      <c r="RQ239" s="115">
        <f t="shared" si="1391"/>
        <v>86.144306981982766</v>
      </c>
      <c r="RR239" s="15">
        <f t="shared" si="1392"/>
        <v>4.9395751220834871E-4</v>
      </c>
      <c r="RS239" s="12"/>
      <c r="RT239" s="11">
        <f t="shared" si="1709"/>
        <v>5.0231002515708481E-4</v>
      </c>
      <c r="RU239" s="10">
        <f t="shared" si="1393"/>
        <v>86.202747548193059</v>
      </c>
      <c r="RV239" s="9">
        <f t="shared" si="993"/>
        <v>90.134143277198461</v>
      </c>
      <c r="RW239" s="9">
        <f t="shared" si="1926"/>
        <v>82.020209537647077</v>
      </c>
      <c r="RX239" s="115">
        <f t="shared" si="1394"/>
        <v>86.077176407422769</v>
      </c>
      <c r="RY239" s="15">
        <f t="shared" si="1395"/>
        <v>5.0115408771561328E-4</v>
      </c>
      <c r="RZ239" s="12"/>
      <c r="SA239" s="11">
        <f t="shared" si="1710"/>
        <v>5.0950426010497362E-4</v>
      </c>
      <c r="SB239" s="10">
        <f t="shared" si="1396"/>
        <v>86.135333327032754</v>
      </c>
      <c r="SC239" s="9">
        <f t="shared" si="995"/>
        <v>90.125010355295473</v>
      </c>
      <c r="SD239" s="9">
        <f t="shared" si="1927"/>
        <v>81.894921155534902</v>
      </c>
      <c r="SE239" s="115">
        <f t="shared" si="1397"/>
        <v>86.00996575541518</v>
      </c>
      <c r="SF239" s="15">
        <f t="shared" si="1398"/>
        <v>5.0832838634348775E-4</v>
      </c>
      <c r="SG239" s="12"/>
      <c r="SH239" s="11">
        <f t="shared" si="1711"/>
        <v>5.166761341126924E-4</v>
      </c>
      <c r="SI239" s="10">
        <f t="shared" si="1399"/>
        <v>86.067835424048923</v>
      </c>
      <c r="SJ239" s="9">
        <f t="shared" si="997"/>
        <v>90.115614076054754</v>
      </c>
      <c r="SK239" s="9">
        <f t="shared" si="1928"/>
        <v>81.7697310872081</v>
      </c>
      <c r="SL239" s="115">
        <f t="shared" si="1400"/>
        <v>85.942672581631427</v>
      </c>
      <c r="SM239" s="15">
        <f t="shared" si="1401"/>
        <v>5.154803464894887E-4</v>
      </c>
      <c r="SN239" s="12"/>
      <c r="SO239" s="11">
        <f t="shared" si="1712"/>
        <v>5.2382558445076492E-4</v>
      </c>
      <c r="SP239" s="10">
        <f t="shared" si="1402"/>
        <v>86.000251423169232</v>
      </c>
      <c r="SQ239" s="9">
        <f t="shared" si="999"/>
        <v>90.105951533639768</v>
      </c>
      <c r="SR239" s="9">
        <f t="shared" si="1929"/>
        <v>81.644637391891052</v>
      </c>
      <c r="SS239" s="115">
        <f t="shared" si="1403"/>
        <v>85.87529446276541</v>
      </c>
      <c r="ST239" s="15">
        <f t="shared" si="1404"/>
        <v>5.2260990854699106E-4</v>
      </c>
      <c r="SU239" s="12"/>
      <c r="SV239" s="11">
        <f t="shared" si="1713"/>
        <v>5.3095255040143288E-4</v>
      </c>
      <c r="SW239" s="10">
        <f t="shared" si="1405"/>
        <v>85.932578929415541</v>
      </c>
      <c r="SX239" s="9">
        <f t="shared" si="1001"/>
        <v>90.096019859337105</v>
      </c>
      <c r="SY239" s="9">
        <f t="shared" si="1930"/>
        <v>81.519638133979811</v>
      </c>
      <c r="SZ239" s="115">
        <f t="shared" si="1406"/>
        <v>85.807828996658458</v>
      </c>
      <c r="TA239" s="15">
        <f t="shared" si="1407"/>
        <v>5.2971701488283669E-4</v>
      </c>
      <c r="TB239" s="12"/>
      <c r="TC239" s="11">
        <f t="shared" si="1714"/>
        <v>5.380569732365755E-4</v>
      </c>
      <c r="TD239" s="10">
        <f t="shared" si="1408"/>
        <v>85.864815569025922</v>
      </c>
      <c r="TE239" s="9">
        <f t="shared" si="1003"/>
        <v>90.085816221494781</v>
      </c>
      <c r="TF239" s="9">
        <f t="shared" si="1931"/>
        <v>81.394731383343924</v>
      </c>
      <c r="TG239" s="115">
        <f t="shared" si="1409"/>
        <v>85.740273802419352</v>
      </c>
      <c r="TH239" s="15">
        <f t="shared" si="1410"/>
        <v>5.3680160981488473E-4</v>
      </c>
      <c r="TI239" s="12"/>
      <c r="TJ239" s="11">
        <f t="shared" si="1715"/>
        <v>5.4513879619555612E-4</v>
      </c>
      <c r="TK239" s="10">
        <f t="shared" si="1411"/>
        <v>85.79695898957192</v>
      </c>
      <c r="TL239" s="9">
        <f t="shared" si="1005"/>
        <v>90.075337825455406</v>
      </c>
      <c r="TM239" s="9">
        <f t="shared" si="1932"/>
        <v>81.269915215621182</v>
      </c>
      <c r="TN239" s="115">
        <f t="shared" si="1412"/>
        <v>85.672626520538302</v>
      </c>
      <c r="TO239" s="15">
        <f t="shared" si="1413"/>
        <v>5.4386363958967734E-4</v>
      </c>
      <c r="TP239" s="12"/>
      <c r="TQ239" s="11">
        <f t="shared" si="1716"/>
        <v>5.5219796446318156E-4</v>
      </c>
      <c r="TR239" s="10">
        <f t="shared" si="1414"/>
        <v>85.729006860069688</v>
      </c>
      <c r="TS239" s="9">
        <f t="shared" si="1007"/>
        <v>90.06458191348429</v>
      </c>
      <c r="TT239" s="9">
        <f t="shared" si="1933"/>
        <v>81.145187712508175</v>
      </c>
      <c r="TU239" s="115">
        <f t="shared" si="1415"/>
        <v>85.604884812996232</v>
      </c>
      <c r="TV239" s="15">
        <f t="shared" si="1416"/>
        <v>5.5090305236005774E-4</v>
      </c>
      <c r="TW239" s="12"/>
      <c r="TX239" s="11">
        <f t="shared" si="1717"/>
        <v>5.5923442514758449E-4</v>
      </c>
      <c r="TY239" s="10">
        <f t="shared" si="1417"/>
        <v>85.660956871086555</v>
      </c>
      <c r="TZ239" s="9">
        <f t="shared" si="1009"/>
        <v>90.053545764692572</v>
      </c>
      <c r="UA239" s="9">
        <f t="shared" si="1934"/>
        <v>81.020546962043611</v>
      </c>
      <c r="UB239" s="115">
        <f t="shared" si="1418"/>
        <v>85.537046363368091</v>
      </c>
      <c r="UC239" s="15">
        <f t="shared" si="1419"/>
        <v>5.5791979816291405E-4</v>
      </c>
      <c r="UD239" s="12"/>
      <c r="UE239" s="11">
        <f t="shared" si="1718"/>
        <v>5.6624812725824592E-4</v>
      </c>
      <c r="UF239" s="10">
        <f t="shared" si="1420"/>
        <v>85.592806734841503</v>
      </c>
      <c r="UG239" s="9">
        <f t="shared" si="1011"/>
        <v>90.042226694955474</v>
      </c>
      <c r="UH239" s="9">
        <f t="shared" si="1935"/>
        <v>80.89599105888766</v>
      </c>
      <c r="UI239" s="115">
        <f t="shared" si="1421"/>
        <v>85.469108876921567</v>
      </c>
      <c r="UJ239" s="15">
        <f t="shared" si="1422"/>
        <v>5.6491382889688549E-4</v>
      </c>
      <c r="UK239" s="12"/>
      <c r="UL239" s="11">
        <f t="shared" si="1719"/>
        <v>5.7323902168395597E-4</v>
      </c>
      <c r="UM239" s="10">
        <f t="shared" si="1423"/>
        <v>85.524554185301241</v>
      </c>
      <c r="UN239" s="9">
        <f t="shared" si="1013"/>
        <v>90.030622056825933</v>
      </c>
      <c r="UO239" s="9">
        <f t="shared" si="1936"/>
        <v>80.771518104595145</v>
      </c>
      <c r="UP239" s="115">
        <f t="shared" si="1424"/>
        <v>85.401070080710539</v>
      </c>
      <c r="UQ239" s="15">
        <f t="shared" si="1425"/>
        <v>5.718850983001503E-4</v>
      </c>
      <c r="UR239" s="12"/>
      <c r="US239" s="11">
        <f t="shared" si="1720"/>
        <v>5.8020706117083371E-4</v>
      </c>
      <c r="UT239" s="10">
        <f t="shared" si="1426"/>
        <v>85.456196978270924</v>
      </c>
      <c r="UU239" s="9">
        <f t="shared" si="1015"/>
        <v>90.018729239443473</v>
      </c>
      <c r="UV239" s="9">
        <f t="shared" si="1937"/>
        <v>80.647126207881868</v>
      </c>
      <c r="UW239" s="115">
        <f t="shared" si="1427"/>
        <v>85.332927723662664</v>
      </c>
      <c r="UX239" s="15">
        <f t="shared" si="1428"/>
        <v>5.7883356192834918E-4</v>
      </c>
      <c r="UY239" s="12"/>
      <c r="UZ239" s="11">
        <f t="shared" si="1721"/>
        <v>5.8715220030050152E-4</v>
      </c>
      <c r="VA239" s="10">
        <f t="shared" si="1429"/>
        <v>85.387732891479089</v>
      </c>
      <c r="VB239" s="9">
        <f t="shared" si="1017"/>
        <v>90.006545668438676</v>
      </c>
      <c r="VC239" s="9">
        <f t="shared" si="1938"/>
        <v>80.52281348488745</v>
      </c>
      <c r="VD239" s="115">
        <f t="shared" si="1430"/>
        <v>85.26467957666307</v>
      </c>
      <c r="VE239" s="15">
        <f t="shared" si="1431"/>
        <v>5.857591771324458E-4</v>
      </c>
      <c r="VF239" s="12"/>
      <c r="VG239" s="11">
        <f t="shared" si="1722"/>
        <v>5.9407439546816634E-4</v>
      </c>
      <c r="VH239" s="10">
        <f t="shared" si="1432"/>
        <v>85.319159724658647</v>
      </c>
      <c r="VI239" s="9">
        <f t="shared" si="1019"/>
        <v>89.994068805833194</v>
      </c>
      <c r="VJ239" s="9">
        <f t="shared" si="1939"/>
        <v>80.398578059430889</v>
      </c>
      <c r="VK239" s="115">
        <f t="shared" si="1433"/>
        <v>85.196323432632042</v>
      </c>
      <c r="VL239" s="15">
        <f t="shared" si="1434"/>
        <v>5.9266190303677944E-4</v>
      </c>
      <c r="VM239" s="12"/>
      <c r="VN239" s="11">
        <f t="shared" si="1723"/>
        <v>6.0097360486087339E-4</v>
      </c>
      <c r="VO239" s="10">
        <f t="shared" si="1435"/>
        <v>85.250475299622053</v>
      </c>
      <c r="VP239" s="9">
        <f t="shared" si="1021"/>
        <v>89.981296149935474</v>
      </c>
      <c r="VQ239" s="9">
        <f t="shared" si="1940"/>
        <v>80.27441806326172</v>
      </c>
      <c r="VR239" s="115">
        <f t="shared" si="1436"/>
        <v>85.127857106598597</v>
      </c>
      <c r="VS239" s="15">
        <f t="shared" si="1437"/>
        <v>5.9954170051709419E-4</v>
      </c>
      <c r="VT239" s="12"/>
      <c r="VU239" s="11">
        <f t="shared" si="1724"/>
        <v>6.0784978843575759E-4</v>
      </c>
      <c r="VV239" s="10">
        <f t="shared" si="1438"/>
        <v>85.181677460332168</v>
      </c>
      <c r="VW239" s="9">
        <f t="shared" si="1023"/>
        <v>89.96822523523231</v>
      </c>
      <c r="VX239" s="9">
        <f t="shared" si="1941"/>
        <v>80.150331636303463</v>
      </c>
      <c r="VY239" s="115">
        <f t="shared" si="1439"/>
        <v>85.05927843576788</v>
      </c>
      <c r="VZ239" s="15">
        <f t="shared" si="1440"/>
        <v>6.0639853217881866E-4</v>
      </c>
      <c r="WA239" s="12"/>
      <c r="WB239" s="11">
        <f t="shared" si="1725"/>
        <v>6.147029078985059E-4</v>
      </c>
      <c r="WC239" s="10">
        <f t="shared" si="1441"/>
        <v>85.112764072967153</v>
      </c>
      <c r="WD239" s="9">
        <f t="shared" si="1025"/>
        <v>89.954853632276269</v>
      </c>
      <c r="WE239" s="9">
        <f t="shared" si="1942"/>
        <v>80.026316926895277</v>
      </c>
      <c r="WF239" s="115">
        <f t="shared" si="1442"/>
        <v>84.990585279585773</v>
      </c>
      <c r="WG239" s="15">
        <f t="shared" si="1443"/>
        <v>6.1323236233517685E-4</v>
      </c>
      <c r="WH239" s="12"/>
      <c r="WI239" s="11">
        <f t="shared" si="1726"/>
        <v>6.2153292668165974E-4</v>
      </c>
      <c r="WJ239" s="10">
        <f t="shared" si="1444"/>
        <v>85.043733025982476</v>
      </c>
      <c r="WK239" s="9">
        <f t="shared" si="1027"/>
        <v>89.941178947569213</v>
      </c>
      <c r="WL239" s="9">
        <f t="shared" si="1943"/>
        <v>79.902372092023541</v>
      </c>
      <c r="WM239" s="115">
        <f t="shared" si="1445"/>
        <v>84.92177551979637</v>
      </c>
      <c r="WN239" s="15">
        <f t="shared" si="1446"/>
        <v>6.2004315698570192E-4</v>
      </c>
      <c r="WO239" s="12"/>
      <c r="WP239" s="11">
        <f t="shared" si="1727"/>
        <v>6.2833980992328502E-4</v>
      </c>
      <c r="WQ239" s="10">
        <f t="shared" si="1447"/>
        <v>84.974582230165936</v>
      </c>
      <c r="WR239" s="9">
        <f t="shared" si="1029"/>
        <v>89.927198823441842</v>
      </c>
      <c r="WS239" s="9">
        <f t="shared" si="1944"/>
        <v>79.778495297551743</v>
      </c>
      <c r="WT239" s="115">
        <f t="shared" si="1448"/>
        <v>84.852847060496799</v>
      </c>
      <c r="WU239" s="15">
        <f t="shared" si="1449"/>
        <v>6.268308837945821E-4</v>
      </c>
      <c r="WV239" s="12"/>
      <c r="WW239" s="11">
        <f t="shared" si="1728"/>
        <v>6.3512352444551091E-4</v>
      </c>
      <c r="WX239" s="10">
        <f t="shared" si="1450"/>
        <v>84.905309618689856</v>
      </c>
      <c r="WY239" s="9">
        <f t="shared" si="1031"/>
        <v>89.912910937929524</v>
      </c>
      <c r="WZ239" s="9">
        <f t="shared" si="1945"/>
        <v>79.654684718441331</v>
      </c>
      <c r="XA239" s="115">
        <f t="shared" si="1451"/>
        <v>84.783797828185428</v>
      </c>
      <c r="XB239" s="15">
        <f t="shared" si="1452"/>
        <v>6.3359551206936893E-4</v>
      </c>
      <c r="XC239" s="12"/>
      <c r="XD239" s="11">
        <f t="shared" si="1729"/>
        <v>6.4188403873336115E-4</v>
      </c>
      <c r="XE239" s="10">
        <f t="shared" si="1453"/>
        <v>84.835913147156958</v>
      </c>
      <c r="XF239" s="9">
        <f t="shared" si="1033"/>
        <v>89.898313004644436</v>
      </c>
      <c r="XG239" s="9">
        <f t="shared" si="1946"/>
        <v>79.530938538971128</v>
      </c>
      <c r="XH239" s="115">
        <f t="shared" si="1454"/>
        <v>84.714625771807789</v>
      </c>
      <c r="XI239" s="15">
        <f t="shared" si="1455"/>
        <v>6.403370127395085E-4</v>
      </c>
      <c r="XJ239" s="12"/>
      <c r="XK239" s="11">
        <f t="shared" si="1730"/>
        <v>6.486213229134572E-4</v>
      </c>
      <c r="XL239" s="10">
        <f t="shared" si="1456"/>
        <v>84.766390793643666</v>
      </c>
      <c r="XM239" s="9">
        <f t="shared" si="1035"/>
        <v>89.883402772644146</v>
      </c>
      <c r="XN239" s="9">
        <f t="shared" si="1947"/>
        <v>79.40725495294744</v>
      </c>
      <c r="XO239" s="115">
        <f t="shared" si="1457"/>
        <v>84.645328862795793</v>
      </c>
      <c r="XP239" s="15">
        <f t="shared" si="1458"/>
        <v>6.4705535833526446E-4</v>
      </c>
      <c r="XQ239" s="12"/>
      <c r="XR239" s="11">
        <f t="shared" si="1731"/>
        <v>6.5533534873305377E-4</v>
      </c>
      <c r="XS239" s="10">
        <f t="shared" si="1459"/>
        <v>84.696740558736991</v>
      </c>
      <c r="XT239" s="9">
        <f t="shared" si="1037"/>
        <v>89.868178026296633</v>
      </c>
      <c r="XU239" s="9">
        <f t="shared" si="1948"/>
        <v>79.283632163910198</v>
      </c>
      <c r="XV239" s="115">
        <f t="shared" si="1460"/>
        <v>84.575905095103423</v>
      </c>
      <c r="XW239" s="15">
        <f t="shared" si="1461"/>
        <v>6.5375052296663412E-4</v>
      </c>
      <c r="XX239" s="12"/>
      <c r="XY239" s="11">
        <f t="shared" si="1732"/>
        <v>6.620260895390987E-4</v>
      </c>
      <c r="XZ239" s="10">
        <f t="shared" si="1462"/>
        <v>84.626960465567734</v>
      </c>
      <c r="YA239" s="9">
        <f t="shared" si="1039"/>
        <v>89.852636585142022</v>
      </c>
      <c r="YB239" s="9">
        <f t="shared" si="1949"/>
        <v>79.160068385334768</v>
      </c>
      <c r="YC239" s="115">
        <f t="shared" si="1463"/>
        <v>84.506352485238395</v>
      </c>
      <c r="YD239" s="15">
        <f t="shared" si="1464"/>
        <v>6.6042248230235823E-4</v>
      </c>
      <c r="YE239" s="12"/>
      <c r="YF239" s="11">
        <f t="shared" si="1733"/>
        <v>6.6869352025734647E-4</v>
      </c>
      <c r="YG239" s="10">
        <f t="shared" si="1465"/>
        <v>84.557048559839814</v>
      </c>
      <c r="YH239" s="9">
        <f t="shared" si="1041"/>
        <v>89.836776303750995</v>
      </c>
      <c r="YI239" s="9">
        <f t="shared" si="1950"/>
        <v>79.036561840826195</v>
      </c>
      <c r="YJ239" s="115">
        <f t="shared" si="1466"/>
        <v>84.436669072288595</v>
      </c>
      <c r="YK239" s="15">
        <f t="shared" si="1467"/>
        <v>6.6707121354916412E-4</v>
      </c>
      <c r="YL239" s="12"/>
      <c r="YM239" s="11">
        <f t="shared" si="1734"/>
        <v>6.7533761737171519E-4</v>
      </c>
      <c r="YN239" s="10">
        <f t="shared" si="1468"/>
        <v>84.487002909854226</v>
      </c>
      <c r="YO239" s="9">
        <f t="shared" si="1043"/>
        <v>89.820595071579945</v>
      </c>
      <c r="YP239" s="9">
        <f t="shared" si="1951"/>
        <v>78.913110764310005</v>
      </c>
      <c r="YQ239" s="115">
        <f t="shared" si="1469"/>
        <v>84.366852917944982</v>
      </c>
      <c r="YR239" s="15">
        <f t="shared" si="1470"/>
        <v>6.7369669543104467E-4</v>
      </c>
      <c r="YS239" s="12"/>
      <c r="YT239" s="11">
        <f t="shared" si="1735"/>
        <v>6.8195835890366252E-4</v>
      </c>
      <c r="YU239" s="10">
        <f t="shared" si="1471"/>
        <v>84.41682160652968</v>
      </c>
      <c r="YV239" s="9">
        <f t="shared" si="1045"/>
        <v>89.804090812823148</v>
      </c>
      <c r="YW239" s="9">
        <f t="shared" si="1952"/>
        <v>78.7897134002163</v>
      </c>
      <c r="YX239" s="115">
        <f t="shared" si="1472"/>
        <v>84.296902106519724</v>
      </c>
      <c r="YY239" s="15">
        <f t="shared" si="1473"/>
        <v>6.8029890816875631E-4</v>
      </c>
      <c r="YZ239" s="12"/>
      <c r="ZA239" s="11">
        <f t="shared" si="1736"/>
        <v>6.8855572439176747E-4</v>
      </c>
      <c r="ZB239" s="10">
        <f t="shared" si="1474"/>
        <v>84.346502763418357</v>
      </c>
      <c r="ZC239" s="9">
        <f t="shared" si="1047"/>
        <v>89.787261486261784</v>
      </c>
      <c r="ZD239" s="9">
        <f t="shared" si="1953"/>
        <v>78.666368003659102</v>
      </c>
      <c r="ZE239" s="115">
        <f t="shared" si="1475"/>
        <v>84.22681474496045</v>
      </c>
      <c r="ZF239" s="15">
        <f t="shared" si="1476"/>
        <v>6.8687783345940817E-4</v>
      </c>
      <c r="ZG239" s="12"/>
      <c r="ZH239" s="11">
        <f t="shared" si="1737"/>
        <v>6.9512969487141286E-4</v>
      </c>
      <c r="ZI239" s="10">
        <f t="shared" si="1477"/>
        <v>84.276044516717803</v>
      </c>
      <c r="ZJ239" s="9">
        <f t="shared" si="1049"/>
        <v>89.77010508511016</v>
      </c>
      <c r="ZK239" s="9">
        <f t="shared" si="1954"/>
        <v>78.543072840610279</v>
      </c>
      <c r="ZL239" s="115">
        <f t="shared" si="1478"/>
        <v>84.156588962860212</v>
      </c>
      <c r="ZM239" s="15">
        <f t="shared" si="1479"/>
        <v>6.9343345445623558E-4</v>
      </c>
      <c r="ZN239" s="12"/>
      <c r="ZO239" s="11">
        <f t="shared" si="1738"/>
        <v>7.0168025285461506E-4</v>
      </c>
      <c r="ZP239" s="10">
        <f t="shared" si="1480"/>
        <v>84.205445025278664</v>
      </c>
      <c r="ZQ239" s="9">
        <f t="shared" si="1051"/>
        <v>89.752619636859038</v>
      </c>
      <c r="ZR239" s="9">
        <f t="shared" si="1955"/>
        <v>78.419826188068612</v>
      </c>
      <c r="ZS239" s="115">
        <f t="shared" si="1481"/>
        <v>84.086222912463825</v>
      </c>
      <c r="ZT239" s="15">
        <f t="shared" si="1482"/>
        <v>6.9996575574846379E-4</v>
      </c>
      <c r="ZU239" s="12"/>
      <c r="ZV239" s="11">
        <f t="shared" si="1739"/>
        <v>7.0820738230996134E-4</v>
      </c>
      <c r="ZW239" s="10">
        <f t="shared" si="1483"/>
        <v>84.13470247060863</v>
      </c>
      <c r="ZX239" s="9">
        <f t="shared" si="1053"/>
        <v>89.734803203116201</v>
      </c>
      <c r="ZY239" s="9">
        <f t="shared" si="1956"/>
        <v>78.296626334222367</v>
      </c>
      <c r="ZZ239" s="115">
        <f t="shared" si="1484"/>
        <v>84.015714768669284</v>
      </c>
      <c r="AAA239" s="15">
        <f t="shared" si="1485"/>
        <v>7.0647472334143732E-4</v>
      </c>
      <c r="AAB239" s="12"/>
      <c r="AAC239" s="11">
        <f t="shared" si="1740"/>
        <v>7.1471106864278995E-4</v>
      </c>
      <c r="AAD239" s="10">
        <f t="shared" si="1486"/>
        <v>84.063815056871718</v>
      </c>
      <c r="AAE239" s="9">
        <f t="shared" si="1055"/>
        <v>89.71665387944438</v>
      </c>
      <c r="AAF239" s="9">
        <f t="shared" si="1957"/>
        <v>78.173471578609465</v>
      </c>
      <c r="AAG239" s="115">
        <f t="shared" si="1487"/>
        <v>83.945062729026915</v>
      </c>
      <c r="AAH239" s="15">
        <f t="shared" si="1488"/>
        <v>7.129603446367047E-4</v>
      </c>
      <c r="AAI239" s="12"/>
      <c r="AAJ239" s="11">
        <f t="shared" si="1741"/>
        <v>7.2119129867532074E-4</v>
      </c>
      <c r="AAK239" s="10">
        <f t="shared" si="1489"/>
        <v>83.992781010885096</v>
      </c>
      <c r="AAL239" s="9">
        <f t="shared" si="1057"/>
        <v>89.698169795196662</v>
      </c>
      <c r="AAM239" s="9">
        <f t="shared" si="1958"/>
        <v>78.050360232268659</v>
      </c>
      <c r="AAN239" s="115">
        <f t="shared" si="1490"/>
        <v>83.874265013732668</v>
      </c>
      <c r="AAO239" s="15">
        <f t="shared" si="1491"/>
        <v>7.194226084125153E-4</v>
      </c>
      <c r="AAP239" s="12"/>
      <c r="AAQ239" s="11">
        <f t="shared" si="1742"/>
        <v>7.2764806062719587E-4</v>
      </c>
      <c r="AAR239" s="10">
        <f t="shared" si="1492"/>
        <v>83.921598582110107</v>
      </c>
      <c r="AAS239" s="9">
        <f t="shared" si="1059"/>
        <v>89.679349113349303</v>
      </c>
      <c r="AAT239" s="9">
        <f t="shared" si="1060"/>
        <v>77.883408769922184</v>
      </c>
      <c r="AAU239" s="115">
        <f t="shared" si="1493"/>
        <v>83.781378941635751</v>
      </c>
      <c r="AAV239" s="15">
        <f t="shared" si="1494"/>
        <v>7.2857185075865028E-4</v>
      </c>
      <c r="AAW239" s="11"/>
      <c r="AAX239" s="11">
        <f t="shared" si="1743"/>
        <v>7.3680067357322272E-4</v>
      </c>
      <c r="AAY239" s="10">
        <f t="shared" si="1495"/>
        <v>83.828252394807706</v>
      </c>
      <c r="AAZ239" s="9">
        <f t="shared" si="1061"/>
        <v>89.660046684277489</v>
      </c>
      <c r="ABA239" s="9">
        <f t="shared" si="1062"/>
        <v>77.827278311862969</v>
      </c>
      <c r="ABB239" s="115">
        <f t="shared" si="1496"/>
        <v>83.743662498070222</v>
      </c>
      <c r="ABC239" s="15">
        <f t="shared" si="1497"/>
        <v>7.3084652021763205E-4</v>
      </c>
      <c r="ABD239" s="11"/>
      <c r="ABE239" s="11">
        <f t="shared" si="1744"/>
        <v>7.3905573525340782E-4</v>
      </c>
      <c r="ABF239" s="10">
        <f t="shared" si="1498"/>
        <v>83.790256197897278</v>
      </c>
      <c r="ABG239" s="9">
        <f t="shared" si="1063"/>
        <v>89.640623539078149</v>
      </c>
      <c r="ABH239" s="9">
        <f t="shared" si="1064"/>
        <v>78.500143863259694</v>
      </c>
      <c r="ABI239" s="115">
        <f t="shared" si="1499"/>
        <v>84.070383701168922</v>
      </c>
      <c r="ABJ239" s="15">
        <f t="shared" si="1500"/>
        <v>6.8808756736998139E-4</v>
      </c>
      <c r="ABK239" s="11"/>
      <c r="ABL239" s="11">
        <f t="shared" si="1745"/>
        <v>6.9613131768354842E-4</v>
      </c>
      <c r="ABM239" s="10">
        <f t="shared" si="1501"/>
        <v>84.117878088475607</v>
      </c>
      <c r="ABN239" s="9">
        <f t="shared" si="1065"/>
        <v>89.623406652769233</v>
      </c>
      <c r="ABO239" s="9">
        <f t="shared" si="1066"/>
        <v>79.276915378190878</v>
      </c>
      <c r="ABP239" s="115">
        <f t="shared" si="1502"/>
        <v>84.450161015480063</v>
      </c>
      <c r="ABQ239" s="15">
        <f t="shared" si="1503"/>
        <v>6.3904717023922193E-4</v>
      </c>
      <c r="ABR239" s="11"/>
      <c r="ABS239" s="11">
        <f t="shared" si="1746"/>
        <v>6.4691746099888956E-4</v>
      </c>
      <c r="ABT239" s="10">
        <f t="shared" si="1504"/>
        <v>84.498654717046662</v>
      </c>
      <c r="ABU239" s="9">
        <f t="shared" si="1067"/>
        <v>89.608556428174438</v>
      </c>
      <c r="ABV239" s="9">
        <f t="shared" si="1068"/>
        <v>80.189344274891866</v>
      </c>
      <c r="ABW239" s="115">
        <f t="shared" si="1505"/>
        <v>84.898950351533159</v>
      </c>
      <c r="ABX239" s="15">
        <f t="shared" si="1506"/>
        <v>5.8177412155440279E-4</v>
      </c>
      <c r="ABY239" s="11"/>
      <c r="ABZ239" s="11">
        <f t="shared" si="1747"/>
        <v>5.8946213369778149E-4</v>
      </c>
      <c r="ACA239" s="10">
        <f t="shared" si="1507"/>
        <v>84.948551610598003</v>
      </c>
      <c r="ACB239" s="9">
        <f t="shared" si="1069"/>
        <v>89.59624875407215</v>
      </c>
      <c r="ACC239" s="9">
        <f t="shared" si="1070"/>
        <v>81.295575637452941</v>
      </c>
      <c r="ACD239" s="115">
        <f t="shared" si="1508"/>
        <v>85.445912195762546</v>
      </c>
      <c r="ACE239" s="15">
        <f t="shared" si="1509"/>
        <v>5.1268797561253125E-4</v>
      </c>
      <c r="ACF239" s="11"/>
      <c r="ACG239" s="11">
        <f t="shared" si="1748"/>
        <v>5.2018310333677513E-4</v>
      </c>
      <c r="ACH239" s="10">
        <f t="shared" si="1510"/>
        <v>85.496747466633323</v>
      </c>
      <c r="ACI239" s="9">
        <f t="shared" si="1071"/>
        <v>89.586690612621169</v>
      </c>
      <c r="ACJ239" s="9">
        <f t="shared" si="1072"/>
        <v>82.714426154434491</v>
      </c>
      <c r="ACK239" s="115">
        <f t="shared" si="1511"/>
        <v>86.150558383527823</v>
      </c>
      <c r="ACL239" s="15">
        <f t="shared" si="1512"/>
        <v>4.2446284818606431E-4</v>
      </c>
      <c r="ACM239" s="11"/>
      <c r="ACN239" s="11">
        <f t="shared" si="1749"/>
        <v>4.3175151908239878E-4</v>
      </c>
      <c r="ACO239" s="10">
        <f t="shared" si="1513"/>
        <v>86.202783464682682</v>
      </c>
      <c r="ACP239" s="9">
        <f t="shared" si="1073"/>
        <v>89.580139024940792</v>
      </c>
      <c r="ACQ239" s="9">
        <f t="shared" si="1074"/>
        <v>84.77627241051276</v>
      </c>
      <c r="ACR239" s="115">
        <f t="shared" si="1514"/>
        <v>87.178205717726769</v>
      </c>
      <c r="ACS239" s="15">
        <f t="shared" si="1515"/>
        <v>2.9670902769712376E-4</v>
      </c>
      <c r="ACT239" s="11"/>
      <c r="ACU239" s="11">
        <f t="shared" si="1750"/>
        <v>3.0377226349199965E-4</v>
      </c>
      <c r="ACV239" s="10">
        <f t="shared" si="1516"/>
        <v>87.23202881884292</v>
      </c>
      <c r="ACW239" s="9">
        <f t="shared" si="1075"/>
        <v>89.576937707721669</v>
      </c>
      <c r="ACX239" s="9">
        <f t="shared" si="1076"/>
        <v>89.277297284150734</v>
      </c>
      <c r="ACY239" s="115">
        <f t="shared" si="1517"/>
        <v>89.427117495936201</v>
      </c>
      <c r="ACZ239" s="15">
        <f t="shared" si="1518"/>
        <v>1.8507178877420116E-5</v>
      </c>
      <c r="ADA239" s="11"/>
      <c r="ADB239" s="11">
        <f t="shared" si="1751"/>
        <v>2.5355078425720789E-5</v>
      </c>
      <c r="ADC239" s="10">
        <f t="shared" si="1519"/>
        <v>89.482529566937728</v>
      </c>
      <c r="ADD239" s="9">
        <f t="shared" si="1077"/>
        <v>89.57692525260974</v>
      </c>
      <c r="ADE239" s="9">
        <f t="shared" si="1078"/>
        <v>89.360560108849882</v>
      </c>
      <c r="ADF239" s="115">
        <f t="shared" si="1520"/>
        <v>89.468742680729804</v>
      </c>
      <c r="ADG239" s="15">
        <f t="shared" si="1521"/>
        <v>1.3363712314519325E-5</v>
      </c>
      <c r="ADH239" s="11"/>
      <c r="ADI239" s="11">
        <f t="shared" si="1752"/>
        <v>2.0210410746365097E-5</v>
      </c>
      <c r="ADJ239" s="10">
        <f t="shared" si="1522"/>
        <v>89.524153552731065</v>
      </c>
      <c r="ADK239" s="9">
        <f t="shared" si="1079"/>
        <v>89.576918758473056</v>
      </c>
      <c r="ADL239" s="9">
        <f t="shared" si="1080"/>
        <v>89.444658777867289</v>
      </c>
      <c r="ADM239" s="115">
        <f t="shared" si="1523"/>
        <v>89.510788768170173</v>
      </c>
      <c r="ADN239" s="15">
        <f t="shared" si="1524"/>
        <v>8.1689883168102442E-6</v>
      </c>
      <c r="ADO239" s="11"/>
      <c r="ADP239" s="11">
        <f t="shared" si="1753"/>
        <v>1.5014759404473301E-5</v>
      </c>
      <c r="ADQ239" s="10">
        <f t="shared" si="1525"/>
        <v>89.566198788277234</v>
      </c>
      <c r="ADR239" s="9">
        <f t="shared" si="1081"/>
        <v>89.576916331842071</v>
      </c>
      <c r="ADS239" s="9">
        <f t="shared" si="1082"/>
        <v>89.529587211862705</v>
      </c>
      <c r="ADT239" s="115">
        <f t="shared" si="1526"/>
        <v>89.553251771852388</v>
      </c>
      <c r="ADU239" s="15">
        <f t="shared" si="1527"/>
        <v>2.9232654230367909E-6</v>
      </c>
      <c r="ADV239" s="11"/>
      <c r="ADW239" s="11">
        <f t="shared" si="1754"/>
        <v>9.7683880222167611E-6</v>
      </c>
      <c r="ADX239" s="10">
        <f t="shared" si="1528"/>
        <v>89.608661270340775</v>
      </c>
      <c r="ADY239" s="9">
        <f t="shared" si="1083"/>
        <v>89.576916021097404</v>
      </c>
      <c r="ADZ239" s="9">
        <f t="shared" si="1084"/>
        <v>89.615339237287557</v>
      </c>
      <c r="AEA239" s="115">
        <f t="shared" si="1529"/>
        <v>89.59612762919248</v>
      </c>
      <c r="AEB239" s="15">
        <f t="shared" si="1530"/>
        <v>-2.3731956009220361E-6</v>
      </c>
      <c r="AEC239" s="11"/>
      <c r="AED239" s="11">
        <f t="shared" si="1755"/>
        <v>4.4715624692388834E-6</v>
      </c>
      <c r="AEE239" s="10">
        <f t="shared" si="1531"/>
        <v>89.651536919510193</v>
      </c>
      <c r="AEF239" s="9">
        <f t="shared" si="1085"/>
        <v>89.576916225899438</v>
      </c>
      <c r="AEG239" s="9">
        <f t="shared" si="1086"/>
        <v>89.701908531843145</v>
      </c>
      <c r="AEH239" s="115">
        <f t="shared" si="1532"/>
        <v>89.639412378871299</v>
      </c>
      <c r="AEI239" s="15">
        <f t="shared" si="1533"/>
        <v>-7.720103105027275E-6</v>
      </c>
      <c r="AEJ239" s="11"/>
      <c r="AEK239" s="11">
        <f t="shared" si="1756"/>
        <v>-8.7544922212815201E-7</v>
      </c>
      <c r="AEL239" s="10">
        <f t="shared" si="1534"/>
        <v>89.694821580722731</v>
      </c>
      <c r="AEM239" s="9">
        <f t="shared" si="1087"/>
        <v>89.576918393171297</v>
      </c>
      <c r="AEN239" s="9">
        <f t="shared" si="1088"/>
        <v>89.789286043169156</v>
      </c>
      <c r="AEO239" s="115">
        <f t="shared" si="1535"/>
        <v>89.683102218170234</v>
      </c>
      <c r="AEP239" s="15">
        <f t="shared" si="1536"/>
        <v>-1.311680860495627E-5</v>
      </c>
      <c r="AEQ239" s="11"/>
      <c r="AER239" s="11">
        <f t="shared" si="1757"/>
        <v>-6.2723735031747865E-6</v>
      </c>
      <c r="AES239" s="10">
        <f t="shared" si="1537"/>
        <v>89.738511051706809</v>
      </c>
      <c r="AET239" s="9">
        <f t="shared" si="1089"/>
        <v>89.576924649557554</v>
      </c>
      <c r="AEU239" s="9">
        <f t="shared" si="1090"/>
        <v>89.87746200784629</v>
      </c>
      <c r="AEV239" s="115">
        <f t="shared" si="1538"/>
        <v>89.727193328701929</v>
      </c>
      <c r="AEW239" s="15">
        <f t="shared" si="1539"/>
        <v>-1.8562577715354423E-5</v>
      </c>
      <c r="AEX239" s="11"/>
      <c r="AEY239" s="11">
        <f t="shared" si="1758"/>
        <v>-1.171866074529477E-5</v>
      </c>
      <c r="AEZ239" s="10">
        <f t="shared" si="1540"/>
        <v>89.782601530899427</v>
      </c>
      <c r="AFA239" s="9">
        <f t="shared" si="1091"/>
        <v>89.576937179346615</v>
      </c>
      <c r="AFB239" s="9">
        <f t="shared" si="1092"/>
        <v>89.966426210150431</v>
      </c>
      <c r="AFC239" s="115">
        <f t="shared" si="1541"/>
        <v>89.771681694748523</v>
      </c>
      <c r="AFD239" s="15">
        <f t="shared" si="1542"/>
        <v>-2.4056644554077515E-5</v>
      </c>
      <c r="AFE239" s="11"/>
      <c r="AFF239" s="11">
        <f t="shared" si="1759"/>
        <v>-1.7213550112494213E-5</v>
      </c>
      <c r="AFG239" s="10">
        <f t="shared" si="1543"/>
        <v>89.827089019437466</v>
      </c>
      <c r="AFH239" s="9">
        <f t="shared" si="1093"/>
        <v>89.576958223782697</v>
      </c>
      <c r="AFI239" s="9">
        <f t="shared" si="1094"/>
        <v>90.056168110507073</v>
      </c>
      <c r="AFJ239" s="115">
        <f t="shared" si="1544"/>
        <v>89.816563167144892</v>
      </c>
      <c r="AFK239" s="15">
        <f t="shared" si="1545"/>
        <v>-2.959821971863214E-5</v>
      </c>
      <c r="AFL239" s="11"/>
      <c r="AFM239" s="11">
        <f t="shared" si="1760"/>
        <v>-2.2756257156811027E-5</v>
      </c>
      <c r="AFN239" s="10">
        <f t="shared" si="1546"/>
        <v>89.871969385017621</v>
      </c>
      <c r="AFO239" s="9">
        <f t="shared" si="1095"/>
        <v>89.57699008030545</v>
      </c>
      <c r="AFP239" s="9">
        <f t="shared" si="1096"/>
        <v>90.146676899080916</v>
      </c>
      <c r="AFQ239" s="115">
        <f t="shared" si="1547"/>
        <v>89.861833489693183</v>
      </c>
      <c r="AFR239" s="15">
        <f t="shared" si="1548"/>
        <v>-3.5186493643071547E-5</v>
      </c>
      <c r="AFS239" s="11"/>
      <c r="AFT239" s="11">
        <f t="shared" si="1761"/>
        <v>-2.8345977169447592E-5</v>
      </c>
      <c r="AFU239" s="10">
        <f t="shared" si="1549"/>
        <v>89.917238388290116</v>
      </c>
      <c r="AFV239" s="9">
        <f t="shared" si="1097"/>
        <v>89.577035101723752</v>
      </c>
      <c r="AFW239" s="9">
        <f t="shared" si="1098"/>
        <v>90.237941493948611</v>
      </c>
      <c r="AFX239" s="115">
        <f t="shared" si="1550"/>
        <v>89.907488297836181</v>
      </c>
      <c r="AFY239" s="15">
        <f t="shared" si="1551"/>
        <v>-4.082063653617899E-5</v>
      </c>
      <c r="AFZ239" s="11"/>
      <c r="AGA239" s="11">
        <f t="shared" si="1762"/>
        <v>-3.3981885113201494E-5</v>
      </c>
      <c r="AGB239" s="10">
        <f t="shared" si="1552"/>
        <v>89.962891681509532</v>
      </c>
      <c r="AGC239" s="9">
        <f t="shared" si="1099"/>
        <v>89.577095695320864</v>
      </c>
      <c r="AGD239" s="9">
        <f t="shared" si="1100"/>
        <v>90.329950597376978</v>
      </c>
      <c r="AGE239" s="115">
        <f t="shared" si="1553"/>
        <v>89.953523146348914</v>
      </c>
      <c r="AGF239" s="15">
        <f t="shared" si="1554"/>
        <v>-4.6499801912729542E-5</v>
      </c>
      <c r="AGG239" s="11"/>
      <c r="AGH239" s="11">
        <f t="shared" si="1763"/>
        <v>-3.966313914862945E-5</v>
      </c>
      <c r="AGI239" s="10">
        <f t="shared" si="1555"/>
        <v>90.008924836208905</v>
      </c>
      <c r="AGJ239" s="9">
        <f t="shared" si="1101"/>
        <v>89.577174321902632</v>
      </c>
      <c r="AGK239" s="9">
        <f t="shared" si="1102"/>
        <v>90.422692648846976</v>
      </c>
      <c r="AGL239" s="115">
        <f t="shared" si="1556"/>
        <v>89.999933485374811</v>
      </c>
      <c r="AGM239" s="15">
        <f t="shared" si="1557"/>
        <v>-5.2223123750830558E-5</v>
      </c>
      <c r="AGN239" s="11"/>
      <c r="AGO239" s="11">
        <f t="shared" si="1764"/>
        <v>-4.5388877785589583E-5</v>
      </c>
      <c r="AGP239" s="10">
        <f t="shared" si="1558"/>
        <v>90.055333319210717</v>
      </c>
      <c r="AGQ239" s="9">
        <f t="shared" si="1103"/>
        <v>89.57727349477257</v>
      </c>
      <c r="AGR239" s="9">
        <f t="shared" si="1104"/>
        <v>90.516155713229324</v>
      </c>
      <c r="AGS239" s="115">
        <f t="shared" si="1559"/>
        <v>90.046714604000954</v>
      </c>
      <c r="AGT239" s="15">
        <f t="shared" si="1560"/>
        <v>-5.7989709648421166E-5</v>
      </c>
      <c r="AGU239" s="11"/>
      <c r="AGV239" s="11">
        <f t="shared" si="1765"/>
        <v>-5.1158213032517103E-5</v>
      </c>
      <c r="AGW239" s="10">
        <f t="shared" si="1561"/>
        <v>90.102112436166607</v>
      </c>
      <c r="AGX239" s="9">
        <f t="shared" si="1105"/>
        <v>89.577395778609798</v>
      </c>
      <c r="AGY239" s="9">
        <f t="shared" si="1106"/>
        <v>90.61032758059828</v>
      </c>
      <c r="AGZ239" s="115">
        <f t="shared" si="1562"/>
        <v>90.093861679604032</v>
      </c>
      <c r="AHA239" s="15">
        <f t="shared" si="1563"/>
        <v>-6.3798647057548711E-5</v>
      </c>
      <c r="AHB239" s="11"/>
      <c r="AHC239" s="11">
        <f t="shared" si="1766"/>
        <v>-5.6970236625527513E-5</v>
      </c>
      <c r="AHD239" s="10">
        <f t="shared" si="1564"/>
        <v>90.149257380887292</v>
      </c>
      <c r="AHE239" s="9">
        <f t="shared" si="1107"/>
        <v>89.577543788292544</v>
      </c>
      <c r="AHF239" s="9">
        <f t="shared" si="1108"/>
        <v>90.705195767196912</v>
      </c>
      <c r="AHG239" s="115">
        <f t="shared" si="1565"/>
        <v>90.141369777744728</v>
      </c>
      <c r="AHH239" s="15">
        <f t="shared" si="1566"/>
        <v>-6.9649003416654705E-5</v>
      </c>
      <c r="AHI239" s="11"/>
      <c r="AHJ239" s="11">
        <f t="shared" si="1767"/>
        <v>-6.2824020154951621E-5</v>
      </c>
      <c r="AHK239" s="10">
        <f t="shared" si="1567"/>
        <v>90.196763235212984</v>
      </c>
      <c r="AHL239" s="9">
        <f t="shared" si="1109"/>
        <v>89.577720187651707</v>
      </c>
      <c r="AHM239" s="9">
        <f t="shared" si="1110"/>
        <v>90.80074751572522</v>
      </c>
      <c r="AHN239" s="115">
        <f t="shared" si="1568"/>
        <v>90.189233851688471</v>
      </c>
      <c r="AHO239" s="15">
        <f t="shared" si="1569"/>
        <v>-7.5539826245344844E-5</v>
      </c>
      <c r="AHP239" s="11"/>
      <c r="AHQ239" s="11">
        <f t="shared" si="1768"/>
        <v>-6.8718615154398627E-5</v>
      </c>
      <c r="AHR239" s="10">
        <f t="shared" si="1570"/>
        <v>90.244624968509925</v>
      </c>
      <c r="AHS239" s="9">
        <f t="shared" si="1111"/>
        <v>89.577927688154261</v>
      </c>
      <c r="AHT239" s="9">
        <f t="shared" si="1112"/>
        <v>90.896969795986607</v>
      </c>
      <c r="AHU239" s="115">
        <f t="shared" si="1571"/>
        <v>90.237448742070427</v>
      </c>
      <c r="AHV239" s="15">
        <f t="shared" si="1572"/>
        <v>-8.1470143265643697E-5</v>
      </c>
      <c r="AHW239" s="11"/>
      <c r="AHX239" s="11">
        <f t="shared" si="1769"/>
        <v>-7.465305321631607E-5</v>
      </c>
      <c r="AHY239" s="10">
        <f t="shared" si="1573"/>
        <v>90.292837437310823</v>
      </c>
      <c r="AHZ239" s="9">
        <f t="shared" si="1113"/>
        <v>89.578169047516624</v>
      </c>
      <c r="AIA239" s="9">
        <f t="shared" si="1114"/>
        <v>90.993849305908157</v>
      </c>
      <c r="AIB239" s="115">
        <f t="shared" si="1574"/>
        <v>90.286009176712383</v>
      </c>
      <c r="AIC239" s="15">
        <f t="shared" si="1575"/>
        <v>-8.7438962550664268E-5</v>
      </c>
      <c r="AID239" s="11"/>
      <c r="AIE239" s="11">
        <f t="shared" si="1770"/>
        <v>-8.0626346135008551E-5</v>
      </c>
      <c r="AIF239" s="10">
        <f t="shared" si="1576"/>
        <v>90.341395385107035</v>
      </c>
      <c r="AIG239" s="9">
        <f t="shared" si="1115"/>
        <v>89.57844706824838</v>
      </c>
      <c r="AIH239" s="9">
        <f t="shared" si="1116"/>
        <v>91.091372472925215</v>
      </c>
      <c r="AII239" s="115">
        <f t="shared" si="1577"/>
        <v>90.334909770586791</v>
      </c>
      <c r="AIJ239" s="15">
        <f t="shared" si="1578"/>
        <v>-9.3445272700058821E-5</v>
      </c>
      <c r="AIK239" s="11"/>
      <c r="AIL239" s="11">
        <f t="shared" si="1771"/>
        <v>-8.6637486076530877E-5</v>
      </c>
      <c r="AIM239" s="10">
        <f t="shared" si="1579"/>
        <v>90.39029344228797</v>
      </c>
      <c r="AIN239" s="9">
        <f t="shared" si="1117"/>
        <v>89.578764596126561</v>
      </c>
      <c r="AIO239" s="9">
        <f t="shared" si="1118"/>
        <v>91.189525459408756</v>
      </c>
      <c r="AIP239" s="115">
        <f t="shared" si="1580"/>
        <v>90.384145027767659</v>
      </c>
      <c r="AIQ239" s="15">
        <f t="shared" si="1581"/>
        <v>-9.9488043269482486E-5</v>
      </c>
      <c r="AIR239" s="11"/>
      <c r="AIS239" s="11">
        <f t="shared" si="1772"/>
        <v>-9.2685446002711404E-5</v>
      </c>
      <c r="AIT239" s="10">
        <f t="shared" si="1582"/>
        <v>90.439526128067897</v>
      </c>
      <c r="AIU239" s="9">
        <f t="shared" si="1119"/>
        <v>89.579124518602967</v>
      </c>
      <c r="AIV239" s="9">
        <f t="shared" si="1120"/>
        <v>91.288294166362363</v>
      </c>
      <c r="AIW239" s="115">
        <f t="shared" si="1583"/>
        <v>90.433709342482672</v>
      </c>
      <c r="AIX239" s="15">
        <f t="shared" si="1584"/>
        <v>-1.0556622509730301E-4</v>
      </c>
      <c r="AIY239" s="11"/>
      <c r="AIZ239" s="11">
        <f t="shared" si="1773"/>
        <v>-9.8769179992530526E-5</v>
      </c>
      <c r="AJA239" s="10">
        <f t="shared" si="1585"/>
        <v>90.48908785151383</v>
      </c>
      <c r="AJB239" s="9">
        <f t="shared" si="1121"/>
        <v>89.579529763144606</v>
      </c>
      <c r="AJC239" s="9">
        <f t="shared" si="1122"/>
        <v>91.387664213714075</v>
      </c>
      <c r="AJD239" s="115">
        <f t="shared" si="1586"/>
        <v>90.483596988429341</v>
      </c>
      <c r="AJE239" s="15">
        <f t="shared" si="1587"/>
        <v>-1.1167874918983679E-4</v>
      </c>
      <c r="AJF239" s="11"/>
      <c r="AJG239" s="11">
        <f t="shared" si="1774"/>
        <v>-1.0488762212142152E-4</v>
      </c>
      <c r="AJH239" s="10">
        <f t="shared" si="1588"/>
        <v>90.538972900831979</v>
      </c>
      <c r="AJI239" s="9">
        <f t="shared" si="1123"/>
        <v>89.579983295496547</v>
      </c>
      <c r="AJJ239" s="9">
        <f t="shared" si="1124"/>
        <v>91.487620961037337</v>
      </c>
      <c r="AJK239" s="115">
        <f t="shared" si="1589"/>
        <v>90.533802128266942</v>
      </c>
      <c r="AJL239" s="15">
        <f t="shared" si="1590"/>
        <v>-1.1782452810847018E-4</v>
      </c>
      <c r="AJM239" s="11"/>
      <c r="AJN239" s="11">
        <f t="shared" si="1775"/>
        <v>-1.1103968784353268E-4</v>
      </c>
      <c r="AJO239" s="10">
        <f t="shared" si="1591"/>
        <v>90.58917545283856</v>
      </c>
      <c r="AJP239" s="9">
        <f t="shared" si="1125"/>
        <v>89.580488117885778</v>
      </c>
      <c r="AJQ239" s="9">
        <f t="shared" si="1126"/>
        <v>91.58814951243609</v>
      </c>
      <c r="AJR239" s="115">
        <f t="shared" si="1592"/>
        <v>90.584318815160941</v>
      </c>
      <c r="AJS239" s="15">
        <f t="shared" si="1593"/>
        <v>-1.2400245638231617E-4</v>
      </c>
      <c r="AJT239" s="11"/>
      <c r="AJU239" s="11">
        <f t="shared" si="1776"/>
        <v>-1.1722427439934419E-4</v>
      </c>
      <c r="AJV239" s="10">
        <f t="shared" si="1594"/>
        <v>90.639689574480229</v>
      </c>
      <c r="AJW239" s="9">
        <f t="shared" si="1127"/>
        <v>89.581047267160997</v>
      </c>
      <c r="AJX239" s="9">
        <f t="shared" si="1128"/>
        <v>91.689234720200702</v>
      </c>
      <c r="AJY239" s="115">
        <f t="shared" si="1595"/>
        <v>90.635140993680849</v>
      </c>
      <c r="AJZ239" s="15">
        <f t="shared" si="1596"/>
        <v>-1.3021141084891704E-4</v>
      </c>
      <c r="AKA239" s="11"/>
      <c r="AKB239" s="11">
        <f t="shared" si="1777"/>
        <v>-1.2344026115141502E-4</v>
      </c>
      <c r="AKC239" s="10">
        <f t="shared" si="1597"/>
        <v>90.690509223707807</v>
      </c>
      <c r="AKD239" s="9">
        <f t="shared" si="1129"/>
        <v>89.581663812869067</v>
      </c>
      <c r="AKE239" s="9">
        <f t="shared" si="1130"/>
        <v>91.790861188837653</v>
      </c>
      <c r="AKF239" s="115">
        <f t="shared" si="1598"/>
        <v>90.68626250085336</v>
      </c>
      <c r="AKG239" s="15">
        <f t="shared" si="1599"/>
        <v>-1.364502510219509E-4</v>
      </c>
      <c r="AKH239" s="11"/>
      <c r="AKI239" s="11">
        <f t="shared" si="1778"/>
        <v>-1.2968650994727075E-4</v>
      </c>
      <c r="AKJ239" s="10">
        <f t="shared" si="1600"/>
        <v>90.741628250505471</v>
      </c>
      <c r="AKK239" s="9">
        <f t="shared" si="1131"/>
        <v>89.582340855269607</v>
      </c>
      <c r="AKL239" s="9">
        <f t="shared" si="1132"/>
        <v>91.893013279471432</v>
      </c>
      <c r="AKM239" s="115">
        <f t="shared" si="1601"/>
        <v>90.737677067370527</v>
      </c>
      <c r="AKN239" s="15">
        <f t="shared" si="1602"/>
        <v>-1.4271781948573355E-4</v>
      </c>
      <c r="AKO239" s="11"/>
      <c r="AKP239" s="11">
        <f t="shared" si="1779"/>
        <v>-1.3596186550925892E-4</v>
      </c>
      <c r="AKQ239" s="10">
        <f t="shared" si="1603"/>
        <v>90.793040398075433</v>
      </c>
      <c r="AKR239" s="9">
        <f t="shared" si="1133"/>
        <v>89.583081523289266</v>
      </c>
      <c r="AKS239" s="9">
        <f t="shared" si="1134"/>
        <v>91.995675114613945</v>
      </c>
      <c r="AKT239" s="115">
        <f t="shared" si="1604"/>
        <v>90.789378318951606</v>
      </c>
      <c r="AKU239" s="15">
        <f t="shared" si="1605"/>
        <v>-1.4901294231615256E-4</v>
      </c>
      <c r="AKV239" s="11"/>
      <c r="AKW239" s="11">
        <f t="shared" si="1780"/>
        <v>-1.4226515585099404E-4</v>
      </c>
      <c r="AKX239" s="10">
        <f t="shared" si="1606"/>
        <v>90.844739304176613</v>
      </c>
      <c r="AKY239" s="9">
        <f t="shared" si="1135"/>
        <v>89.58388897241754</v>
      </c>
      <c r="AKZ239" s="9">
        <f t="shared" si="1136"/>
        <v>92.098830583299758</v>
      </c>
      <c r="ALA239" s="115">
        <f t="shared" si="1607"/>
        <v>90.841359777858656</v>
      </c>
      <c r="ALB239" s="15">
        <f t="shared" si="1608"/>
        <v>-1.5533442952781682E-4</v>
      </c>
      <c r="ALC239" s="11"/>
      <c r="ALD239" s="11">
        <f t="shared" si="1781"/>
        <v>-1.4859519272018558E-4</v>
      </c>
      <c r="ALE239" s="10">
        <f t="shared" si="1609"/>
        <v>90.896718502617389</v>
      </c>
      <c r="ALF239" s="9">
        <f t="shared" si="1137"/>
        <v>89.584766382545936</v>
      </c>
      <c r="ALG239" s="9">
        <f t="shared" si="1138"/>
        <v>92.202463344987507</v>
      </c>
      <c r="ALH239" s="115">
        <f t="shared" si="1610"/>
        <v>90.893614863766715</v>
      </c>
      <c r="ALI239" s="15">
        <f t="shared" si="1611"/>
        <v>-1.6168107544847445E-4</v>
      </c>
      <c r="ALJ239" s="11"/>
      <c r="ALK239" s="11">
        <f t="shared" si="1782"/>
        <v>-1.5495077196888294E-4</v>
      </c>
      <c r="ALL239" s="10">
        <f t="shared" si="1612"/>
        <v>90.948971424103078</v>
      </c>
      <c r="ALM239" s="9">
        <f t="shared" si="1139"/>
        <v>89.585716955751508</v>
      </c>
      <c r="ALN239" s="9">
        <f t="shared" si="1140"/>
        <v>92.306556817730183</v>
      </c>
      <c r="ALO239" s="115">
        <f t="shared" si="1613"/>
        <v>90.946136886740845</v>
      </c>
      <c r="ALP239" s="15">
        <f t="shared" si="1614"/>
        <v>-1.6805165812527184E-4</v>
      </c>
      <c r="ALQ239" s="12"/>
      <c r="ALR239" s="11">
        <f t="shared" si="1783"/>
        <v>-1.6133067295499311E-4</v>
      </c>
      <c r="ALS239" s="10">
        <f t="shared" si="1615"/>
        <v>91.001491389184622</v>
      </c>
      <c r="ALT239" s="9">
        <f t="shared" si="1141"/>
        <v>89.586743914014448</v>
      </c>
      <c r="ALU239" s="9">
        <f t="shared" si="1142"/>
        <v>92.411094206543069</v>
      </c>
      <c r="ALV239" s="115">
        <f t="shared" si="1616"/>
        <v>90.998919060278752</v>
      </c>
      <c r="ALW239" s="15">
        <f t="shared" si="1617"/>
        <v>-1.7444494121784113E-4</v>
      </c>
      <c r="ALX239" s="12"/>
      <c r="ALY239" s="11">
        <f t="shared" si="1784"/>
        <v>-1.6773366043250143E-4</v>
      </c>
      <c r="ALZ239" s="10">
        <f t="shared" si="1618"/>
        <v>91.054271621287484</v>
      </c>
      <c r="AMA239" s="9">
        <f t="shared" si="1143"/>
        <v>89.58785049690033</v>
      </c>
      <c r="AMB239" s="9">
        <f t="shared" si="1144"/>
        <v>92.516058508408022</v>
      </c>
      <c r="AMC239" s="115">
        <f t="shared" si="1619"/>
        <v>91.051954502654183</v>
      </c>
      <c r="AMD239" s="15">
        <f t="shared" si="1620"/>
        <v>-1.8085967445056201E-4</v>
      </c>
      <c r="AME239" s="12"/>
      <c r="AMF239" s="11">
        <f t="shared" si="1785"/>
        <v>-1.741584850001856E-4</v>
      </c>
      <c r="AMG239" s="10">
        <f t="shared" si="1621"/>
        <v>91.107305248033953</v>
      </c>
      <c r="AMH239" s="9">
        <f t="shared" si="1145"/>
        <v>89.589039959194039</v>
      </c>
      <c r="AMI239" s="9">
        <f t="shared" si="1146"/>
        <v>92.621432515547284</v>
      </c>
      <c r="AMJ239" s="115">
        <f t="shared" si="1622"/>
        <v>91.105236237370661</v>
      </c>
      <c r="AMK239" s="15">
        <f t="shared" si="1623"/>
        <v>-1.8729459396088803E-4</v>
      </c>
      <c r="AML239" s="12"/>
      <c r="AMM239" s="11">
        <f t="shared" si="1786"/>
        <v>-1.8060388344655755E-4</v>
      </c>
      <c r="AMN239" s="10">
        <f t="shared" si="1624"/>
        <v>91.160585301675866</v>
      </c>
      <c r="AMO239" s="9">
        <f t="shared" si="1147"/>
        <v>89.59031556848592</v>
      </c>
      <c r="AMP239" s="9">
        <f t="shared" si="1148"/>
        <v>92.727198822672605</v>
      </c>
      <c r="AMQ239" s="115">
        <f t="shared" si="1625"/>
        <v>91.158757195579255</v>
      </c>
      <c r="AMR239" s="15">
        <f t="shared" si="1626"/>
        <v>-1.937484228961948E-4</v>
      </c>
      <c r="AMS239" s="12"/>
      <c r="AMT239" s="11">
        <f t="shared" si="1787"/>
        <v>-1.8706857934364831E-4</v>
      </c>
      <c r="AMU239" s="10">
        <f t="shared" si="1627"/>
        <v>91.214104721493072</v>
      </c>
      <c r="AMV239" s="9">
        <f t="shared" si="1149"/>
        <v>89.591680602715584</v>
      </c>
      <c r="AMW239" s="9">
        <f t="shared" si="1150"/>
        <v>92.833339834560363</v>
      </c>
      <c r="AMX239" s="115">
        <f t="shared" si="1628"/>
        <v>91.212510218637973</v>
      </c>
      <c r="AMY239" s="15">
        <f t="shared" si="1629"/>
        <v>-2.0021987203335076E-4</v>
      </c>
      <c r="AMZ239" s="12"/>
      <c r="ANA239" s="11">
        <f t="shared" si="1788"/>
        <v>-1.9355128366383141E-4</v>
      </c>
      <c r="ANB239" s="10">
        <f t="shared" si="1630"/>
        <v>91.267856356334576</v>
      </c>
      <c r="ANC239" s="9">
        <f t="shared" si="1151"/>
        <v>89.593138347676117</v>
      </c>
      <c r="AND239" s="9">
        <f t="shared" si="1152"/>
        <v>92.939837773937427</v>
      </c>
      <c r="ANE239" s="115">
        <f t="shared" si="1631"/>
        <v>91.266488060806779</v>
      </c>
      <c r="ANF239" s="15">
        <f t="shared" si="1632"/>
        <v>-2.0670764041993424E-4</v>
      </c>
      <c r="ANG239" s="12"/>
      <c r="ANH239" s="11">
        <f t="shared" si="1789"/>
        <v>-2.000506954185141E-4</v>
      </c>
      <c r="ANI239" s="10">
        <f t="shared" si="1633"/>
        <v>91.321832967296075</v>
      </c>
      <c r="ANJ239" s="9">
        <f t="shared" si="1153"/>
        <v>89.594692094481871</v>
      </c>
      <c r="ANK239" s="9">
        <f t="shared" si="1154"/>
        <v>93.046674688647343</v>
      </c>
      <c r="ANL239" s="115">
        <f t="shared" si="1634"/>
        <v>91.320683391564614</v>
      </c>
      <c r="ANM239" s="15">
        <f t="shared" si="1635"/>
        <v>-2.1321041597325508E-4</v>
      </c>
      <c r="ANN239" s="12"/>
      <c r="ANO239" s="11">
        <f t="shared" si="1790"/>
        <v>-2.0656550225487476E-4</v>
      </c>
      <c r="ANP239" s="10">
        <f t="shared" si="1636"/>
        <v>91.376027230019901</v>
      </c>
      <c r="ANQ239" s="9">
        <f t="shared" si="1155"/>
        <v>89.596345137001791</v>
      </c>
      <c r="ANR239" s="9">
        <f t="shared" si="1156"/>
        <v>93.153832361500733</v>
      </c>
      <c r="ANS239" s="115">
        <f t="shared" si="1637"/>
        <v>91.375088749251262</v>
      </c>
      <c r="ANT239" s="15">
        <f t="shared" si="1638"/>
        <v>-2.1972687007082819E-4</v>
      </c>
      <c r="ANU239" s="12"/>
      <c r="ANV239" s="11">
        <f t="shared" si="1791"/>
        <v>-2.1309437503851626E-4</v>
      </c>
      <c r="ANW239" s="10">
        <f t="shared" si="1639"/>
        <v>91.430431688273956</v>
      </c>
      <c r="ANX239" s="9">
        <f t="shared" si="1157"/>
        <v>89.5981007691652</v>
      </c>
      <c r="ANY239" s="9">
        <f t="shared" si="1158"/>
        <v>93.261292428769636</v>
      </c>
      <c r="ANZ239" s="115">
        <f t="shared" si="1640"/>
        <v>91.429696598967411</v>
      </c>
      <c r="AOA239" s="15">
        <f t="shared" si="1641"/>
        <v>-2.2625566503553911E-4</v>
      </c>
      <c r="AOB239" s="12"/>
      <c r="AOC239" s="11">
        <f t="shared" si="1792"/>
        <v>-2.1963597534258451E-4</v>
      </c>
      <c r="AOD239" s="10">
        <f t="shared" si="1642"/>
        <v>91.48503881188546</v>
      </c>
      <c r="AOE239" s="9">
        <f t="shared" si="1159"/>
        <v>89.599962282337671</v>
      </c>
      <c r="AOF239" s="9">
        <f t="shared" si="1160"/>
        <v>93.369036434207288</v>
      </c>
      <c r="AOG239" s="115">
        <f t="shared" si="1643"/>
        <v>91.484499358272473</v>
      </c>
      <c r="AOH239" s="15">
        <f t="shared" si="1644"/>
        <v>-2.3279545763423316E-4</v>
      </c>
      <c r="AOI239" s="12"/>
      <c r="AOJ239" s="11">
        <f t="shared" si="1875"/>
        <v>-2.2618895894791494E-4</v>
      </c>
      <c r="AOK239" s="10">
        <f t="shared" si="1876"/>
        <v>91.539841022448655</v>
      </c>
      <c r="AOL239" s="9">
        <f t="shared" si="1161"/>
        <v>89.601932962722145</v>
      </c>
      <c r="AOM239" s="9">
        <f t="shared" si="1162"/>
        <v>93.477045781416749</v>
      </c>
      <c r="AON239" s="115">
        <f t="shared" si="1646"/>
        <v>91.539489372069454</v>
      </c>
      <c r="AOO239" s="15">
        <f t="shared" si="1877"/>
        <v>-2.3934489629630045E-4</v>
      </c>
      <c r="AOP239" s="12"/>
      <c r="AOQ239" s="11">
        <f t="shared" si="1794"/>
        <v>-2.3275197305746388E-4</v>
      </c>
      <c r="AOR239" s="10">
        <f t="shared" si="1648"/>
        <v>91.594830668170573</v>
      </c>
      <c r="AOS239" s="9">
        <f t="shared" si="1163"/>
        <v>89.604016088686947</v>
      </c>
      <c r="AOT239" s="9">
        <f t="shared" si="1164"/>
        <v>93.58530168886243</v>
      </c>
      <c r="AOU239" s="115">
        <f t="shared" si="1649"/>
        <v>91.594658888774688</v>
      </c>
      <c r="AOV239" s="15">
        <f t="shared" si="1650"/>
        <v>-2.4590261850000852E-4</v>
      </c>
      <c r="AOW239" s="12"/>
      <c r="AOX239" s="11">
        <f t="shared" si="1878"/>
        <v>-2.3932365367823695E-4</v>
      </c>
      <c r="AOY239" s="10">
        <f t="shared" si="1879"/>
        <v>91.649999999999991</v>
      </c>
      <c r="AOZ239" s="9">
        <f t="shared" si="1165"/>
        <v>89.606214928017181</v>
      </c>
      <c r="APA239" s="9"/>
      <c r="APB239" s="97">
        <f t="shared" si="1652"/>
        <v>91.649999999999991</v>
      </c>
      <c r="APC239" s="15">
        <f t="shared" si="1880"/>
        <v>-2.5246724366101729E-4</v>
      </c>
      <c r="APD239" s="11"/>
      <c r="APE239" s="11"/>
    </row>
    <row r="240" spans="1:1097" x14ac:dyDescent="0.2">
      <c r="A240" s="183"/>
      <c r="B240" s="183"/>
      <c r="C240" s="1">
        <f t="shared" si="1654"/>
        <v>180</v>
      </c>
      <c r="D240" s="1">
        <f t="shared" si="1655"/>
        <v>6024.5844021139956</v>
      </c>
      <c r="E240" s="1">
        <f t="shared" si="1656"/>
        <v>-16317921.817764627</v>
      </c>
      <c r="F240" s="2">
        <f t="shared" si="1657"/>
        <v>113.16</v>
      </c>
      <c r="G240" s="8">
        <f t="shared" si="1658"/>
        <v>1.9810000000000001E-3</v>
      </c>
      <c r="H240" s="6">
        <f t="shared" si="1659"/>
        <v>0.14400020254000001</v>
      </c>
      <c r="I240" s="2">
        <f t="shared" si="1660"/>
        <v>3500</v>
      </c>
      <c r="J240" s="3">
        <f t="shared" si="1818"/>
        <v>58.333333333333336</v>
      </c>
      <c r="K240" s="3">
        <f t="shared" si="1819"/>
        <v>366.52</v>
      </c>
      <c r="L240" s="1">
        <f t="shared" si="1661"/>
        <v>0.82</v>
      </c>
      <c r="M240" s="1">
        <f t="shared" si="1662"/>
        <v>0.66</v>
      </c>
      <c r="N240" s="1">
        <f t="shared" si="1820"/>
        <v>0.54120000000000001</v>
      </c>
      <c r="O240" s="3">
        <f t="shared" si="1167"/>
        <v>7.5227878787878781</v>
      </c>
      <c r="P240" s="40">
        <f t="shared" si="1821"/>
        <v>570.9796</v>
      </c>
      <c r="Q240" s="1">
        <f t="shared" si="1663"/>
        <v>21.51</v>
      </c>
      <c r="R240" s="1">
        <f t="shared" si="1664"/>
        <v>151</v>
      </c>
      <c r="S240" s="2">
        <f t="shared" si="1665"/>
        <v>12587.54</v>
      </c>
      <c r="T240" s="1">
        <f t="shared" si="1881"/>
        <v>83.916933333333333</v>
      </c>
      <c r="U240" s="7">
        <f t="shared" si="1666"/>
        <v>9.1849501318337995E-2</v>
      </c>
      <c r="V240" s="7">
        <f t="shared" si="1822"/>
        <v>6.6258942829124593E-3</v>
      </c>
      <c r="W240" s="159">
        <f t="shared" si="1667"/>
        <v>3.4283282369456214E-2</v>
      </c>
      <c r="X240" s="40">
        <f t="shared" si="1823"/>
        <v>8095.2484858865882</v>
      </c>
      <c r="Y240" s="1">
        <f t="shared" si="1668"/>
        <v>0</v>
      </c>
      <c r="Z240" s="1">
        <f t="shared" si="1669"/>
        <v>113.16</v>
      </c>
      <c r="AA240" s="1">
        <f t="shared" si="1670"/>
        <v>91.649999999999991</v>
      </c>
      <c r="AB240" s="6">
        <f t="shared" si="1882"/>
        <v>0.2895550479995273</v>
      </c>
      <c r="AC240" s="1">
        <f t="shared" si="1671"/>
        <v>526.19133708825245</v>
      </c>
      <c r="AD240" s="40">
        <f t="shared" si="1824"/>
        <v>36363.626619283568</v>
      </c>
      <c r="AE240" s="1">
        <f t="shared" si="1825"/>
        <v>0.15947988387208822</v>
      </c>
      <c r="AF240" s="2">
        <f t="shared" si="1801"/>
        <v>55</v>
      </c>
      <c r="AG240" s="10">
        <f t="shared" si="1826"/>
        <v>8.771393612964852</v>
      </c>
      <c r="AH240" s="12">
        <f t="shared" si="1827"/>
        <v>0.28250173262225214</v>
      </c>
      <c r="AI240" s="43">
        <f t="shared" si="1828"/>
        <v>-1.8434966804650789E-5</v>
      </c>
      <c r="AJ240" s="93">
        <f t="shared" si="1883"/>
        <v>4.6471176850380729E-6</v>
      </c>
      <c r="AK240" s="43">
        <f t="shared" si="1829"/>
        <v>0</v>
      </c>
      <c r="AL240" s="43">
        <f t="shared" si="1884"/>
        <v>3.9179578290418594E-4</v>
      </c>
      <c r="AM240" s="43"/>
      <c r="AN240" s="43">
        <f t="shared" si="1830"/>
        <v>0</v>
      </c>
      <c r="AO240" s="10">
        <f t="shared" si="1831"/>
        <v>90.332171862081083</v>
      </c>
      <c r="AP240" s="9"/>
      <c r="AQ240" s="9">
        <f t="shared" si="1832"/>
        <v>90.196604270626011</v>
      </c>
      <c r="AR240" s="104">
        <f t="shared" si="1171"/>
        <v>90.196604270626011</v>
      </c>
      <c r="AS240" s="15">
        <f t="shared" si="1833"/>
        <v>0</v>
      </c>
      <c r="AT240" s="49"/>
      <c r="AU240" s="11">
        <f t="shared" si="1834"/>
        <v>8.3734391420045639E-6</v>
      </c>
      <c r="AV240" s="10">
        <f t="shared" si="1835"/>
        <v>90.264386791545107</v>
      </c>
      <c r="AW240" s="9">
        <f t="shared" si="1836"/>
        <v>90.196604270626011</v>
      </c>
      <c r="AX240" s="9">
        <f t="shared" si="1837"/>
        <v>90.061257491544268</v>
      </c>
      <c r="AY240" s="97">
        <f t="shared" si="1175"/>
        <v>90.12893088108514</v>
      </c>
      <c r="AZ240" s="15">
        <f t="shared" si="1176"/>
        <v>8.3596432720817326E-6</v>
      </c>
      <c r="BA240" s="49"/>
      <c r="BB240" s="11">
        <f t="shared" si="1838"/>
        <v>1.6733396352565447E-5</v>
      </c>
      <c r="BC240" s="10">
        <f t="shared" si="1839"/>
        <v>90.196708310977357</v>
      </c>
      <c r="BD240" s="9">
        <f t="shared" si="1840"/>
        <v>90.196601729403582</v>
      </c>
      <c r="BE240" s="9">
        <f t="shared" si="1841"/>
        <v>89.92613006679359</v>
      </c>
      <c r="BF240" s="97">
        <f t="shared" si="1179"/>
        <v>90.061365898098586</v>
      </c>
      <c r="BG240" s="15">
        <f t="shared" si="1842"/>
        <v>1.6705581248156733E-5</v>
      </c>
      <c r="BH240" s="49"/>
      <c r="BI240" s="11">
        <f t="shared" si="1843"/>
        <v>2.5079646204395283E-5</v>
      </c>
      <c r="BJ240" s="10">
        <f t="shared" si="1844"/>
        <v>90.129133162447744</v>
      </c>
      <c r="BK240" s="9">
        <f t="shared" si="1845"/>
        <v>90.196591581171944</v>
      </c>
      <c r="BL240" s="9">
        <f t="shared" si="1846"/>
        <v>89.791220515216608</v>
      </c>
      <c r="BM240" s="97">
        <f t="shared" si="1184"/>
        <v>89.993906048194276</v>
      </c>
      <c r="BN240" s="15">
        <f t="shared" si="1847"/>
        <v>2.5037592524927907E-5</v>
      </c>
      <c r="BO240" s="49"/>
      <c r="BP240" s="11">
        <f t="shared" si="1848"/>
        <v>3.3411966211285848E-5</v>
      </c>
      <c r="BQ240" s="10">
        <f t="shared" si="1849"/>
        <v>90.061658089219492</v>
      </c>
      <c r="BR240" s="9">
        <f t="shared" si="1850"/>
        <v>90.196568785503885</v>
      </c>
      <c r="BS240" s="9">
        <f t="shared" si="1851"/>
        <v>89.656527333029715</v>
      </c>
      <c r="BT240" s="97">
        <f t="shared" si="1189"/>
        <v>89.926548059266793</v>
      </c>
      <c r="BU240" s="15">
        <f t="shared" si="1852"/>
        <v>3.3355458662924517E-5</v>
      </c>
      <c r="BV240" s="12"/>
      <c r="BW240" s="11">
        <f t="shared" si="1853"/>
        <v>4.1730136829465044E-5</v>
      </c>
      <c r="BX240" s="10">
        <f t="shared" si="1854"/>
        <v>89.994279836237808</v>
      </c>
      <c r="BY240" s="9">
        <f t="shared" si="1855"/>
        <v>90.196528327819365</v>
      </c>
      <c r="BZ240" s="9">
        <f t="shared" si="1856"/>
        <v>89.522048994313963</v>
      </c>
      <c r="CA240" s="97">
        <f t="shared" si="1194"/>
        <v>89.859288661066671</v>
      </c>
      <c r="CB240" s="15">
        <f t="shared" si="1857"/>
        <v>4.1658964186293272E-5</v>
      </c>
      <c r="CC240" s="12"/>
      <c r="CD240" s="11">
        <f t="shared" si="1858"/>
        <v>5.0033941458135795E-5</v>
      </c>
      <c r="CE240" s="10">
        <f t="shared" si="1859"/>
        <v>89.92699515061399</v>
      </c>
      <c r="CF240" s="9">
        <f t="shared" si="1860"/>
        <v>90.196465219861835</v>
      </c>
      <c r="CG240" s="9">
        <f t="shared" si="1861"/>
        <v>89.387783951508169</v>
      </c>
      <c r="CH240" s="97">
        <f t="shared" si="1199"/>
        <v>89.792124585685002</v>
      </c>
      <c r="CI240" s="15">
        <f t="shared" si="1862"/>
        <v>4.9947896581774902E-5</v>
      </c>
      <c r="CJ240" s="12"/>
      <c r="CK240" s="11">
        <f t="shared" si="1863"/>
        <v>5.8323166439189942E-5</v>
      </c>
      <c r="CL240" s="10">
        <f t="shared" si="1864"/>
        <v>89.859800782105054</v>
      </c>
      <c r="CM240" s="9">
        <f t="shared" si="1865"/>
        <v>90.196374500163486</v>
      </c>
      <c r="CN240" s="9">
        <f t="shared" si="1866"/>
        <v>89.2537306359051</v>
      </c>
      <c r="CO240" s="97">
        <f t="shared" si="1204"/>
        <v>89.7250525680343</v>
      </c>
      <c r="CP240" s="15">
        <f t="shared" si="1867"/>
        <v>5.8222046296774912E-5</v>
      </c>
      <c r="CQ240" s="12"/>
      <c r="CR240" s="11">
        <f t="shared" si="1868"/>
        <v>6.6597601056037325E-5</v>
      </c>
      <c r="CS240" s="10">
        <f t="shared" si="1869"/>
        <v>89.792693483589375</v>
      </c>
      <c r="CT240" s="9">
        <f t="shared" si="1870"/>
        <v>90.196251234499243</v>
      </c>
      <c r="CU240" s="9">
        <f t="shared" si="882"/>
        <v>89.119887458147375</v>
      </c>
      <c r="CV240" s="97">
        <f t="shared" si="1208"/>
        <v>89.658069346323316</v>
      </c>
      <c r="CW240" s="15">
        <f t="shared" si="1871"/>
        <v>6.6481206736791819E-5</v>
      </c>
      <c r="CX240" s="12"/>
      <c r="CY240" s="11">
        <f t="shared" si="1210"/>
        <v>7.4857037531776628E-5</v>
      </c>
      <c r="CZ240" s="10">
        <f t="shared" si="1211"/>
        <v>89.725670011536579</v>
      </c>
      <c r="DA240" s="9">
        <f t="shared" si="883"/>
        <v>90.196090516329619</v>
      </c>
      <c r="DB240" s="9">
        <f t="shared" si="884"/>
        <v>88.986252808727158</v>
      </c>
      <c r="DC240" s="97">
        <f t="shared" si="1212"/>
        <v>89.591171662528382</v>
      </c>
      <c r="DD240" s="15">
        <f t="shared" si="1213"/>
        <v>7.4725174261897515E-5</v>
      </c>
      <c r="DE240" s="12"/>
      <c r="DF240" s="11">
        <f t="shared" si="1214"/>
        <v>8.3101271026430508E-5</v>
      </c>
      <c r="DG240" s="10">
        <f t="shared" si="1215"/>
        <v>89.658727126473821</v>
      </c>
      <c r="DH240" s="9">
        <f t="shared" si="885"/>
        <v>90.195887467232453</v>
      </c>
      <c r="DI240" s="9">
        <f t="shared" si="886"/>
        <v>88.852825058485024</v>
      </c>
      <c r="DJ240" s="97">
        <f t="shared" si="1216"/>
        <v>89.524356262858731</v>
      </c>
      <c r="DK240" s="15">
        <f t="shared" si="1217"/>
        <v>8.2953748182589061E-5</v>
      </c>
      <c r="DL240" s="12"/>
      <c r="DM240" s="11">
        <f t="shared" si="1218"/>
        <v>9.1330099633547013E-5</v>
      </c>
      <c r="DN240" s="10">
        <f t="shared" si="1219"/>
        <v>89.59186159344614</v>
      </c>
      <c r="DO240" s="9">
        <f t="shared" si="887"/>
        <v>90.195637237323595</v>
      </c>
      <c r="DP240" s="9">
        <f t="shared" si="888"/>
        <v>88.719602559110811</v>
      </c>
      <c r="DQ240" s="97">
        <f t="shared" si="1220"/>
        <v>89.457619898217203</v>
      </c>
      <c r="DR240" s="15">
        <f t="shared" si="1221"/>
        <v>9.1166730754845335E-5</v>
      </c>
      <c r="DS240" s="12"/>
      <c r="DT240" s="11">
        <f t="shared" si="1222"/>
        <v>9.9543324376007627E-5</v>
      </c>
      <c r="DU240" s="10">
        <f t="shared" si="1223"/>
        <v>89.525070182472263</v>
      </c>
      <c r="DV240" s="9">
        <f t="shared" si="889"/>
        <v>90.195335005666522</v>
      </c>
      <c r="DW240" s="9">
        <f t="shared" si="890"/>
        <v>88.586583643645071</v>
      </c>
      <c r="DX240" s="97">
        <f t="shared" si="1224"/>
        <v>89.390959324655796</v>
      </c>
      <c r="DY240" s="15">
        <f t="shared" si="1225"/>
        <v>9.9363927174451707E-5</v>
      </c>
      <c r="DZ240" s="12"/>
      <c r="EA240" s="11">
        <f t="shared" si="1226"/>
        <v>1.0774074920109614E-4</v>
      </c>
      <c r="EB240" s="10">
        <f t="shared" si="1227"/>
        <v>89.458349668995254</v>
      </c>
      <c r="EC240" s="9">
        <f t="shared" si="891"/>
        <v>90.194975980670961</v>
      </c>
      <c r="ED240" s="9">
        <f t="shared" si="892"/>
        <v>88.453766626982315</v>
      </c>
      <c r="EE240" s="97">
        <f t="shared" si="1228"/>
        <v>89.324371303826638</v>
      </c>
      <c r="EF240" s="15">
        <f t="shared" si="1229"/>
        <v>1.075451455705346E-4</v>
      </c>
      <c r="EG240" s="12"/>
      <c r="EH240" s="11">
        <f t="shared" si="1230"/>
        <v>1.1592218097479161E-4</v>
      </c>
      <c r="EI240" s="10">
        <f t="shared" si="1231"/>
        <v>89.391696834328584</v>
      </c>
      <c r="EJ240" s="9">
        <f t="shared" si="893"/>
        <v>90.194555400480539</v>
      </c>
      <c r="EK240" s="9">
        <f t="shared" si="894"/>
        <v>88.321149806371949</v>
      </c>
      <c r="EL240" s="97">
        <f t="shared" si="1232"/>
        <v>89.257852603426244</v>
      </c>
      <c r="EM240" s="15">
        <f t="shared" si="1233"/>
        <v>1.1571019699856781E-4</v>
      </c>
      <c r="EN240" s="12"/>
      <c r="EO240" s="11">
        <f t="shared" si="1234"/>
        <v>1.2408742947551556E-4</v>
      </c>
      <c r="EP240" s="10">
        <f t="shared" si="1235"/>
        <v>89.325108466095628</v>
      </c>
      <c r="EQ240" s="9">
        <f t="shared" si="895"/>
        <v>90.194068533349565</v>
      </c>
      <c r="ER240" s="9">
        <f t="shared" si="896"/>
        <v>88.188731461921464</v>
      </c>
      <c r="ES240" s="97">
        <f t="shared" si="1236"/>
        <v>89.191399997635514</v>
      </c>
      <c r="ET240" s="15">
        <f t="shared" si="1237"/>
        <v>1.2385889543256422E-4</v>
      </c>
      <c r="EU240" s="12"/>
      <c r="EV240" s="11">
        <f t="shared" si="1238"/>
        <v>1.3223630738707842E-4</v>
      </c>
      <c r="EW240" s="10">
        <f t="shared" si="1239"/>
        <v>89.258581358664827</v>
      </c>
      <c r="EX240" s="9">
        <f t="shared" si="897"/>
        <v>90.193510678008948</v>
      </c>
      <c r="EY240" s="9">
        <f t="shared" si="898"/>
        <v>88.056509857100011</v>
      </c>
      <c r="EZ240" s="97">
        <f t="shared" si="1240"/>
        <v>89.125010267554472</v>
      </c>
      <c r="FA240" s="15">
        <f t="shared" si="1241"/>
        <v>1.3199105775657413E-4</v>
      </c>
      <c r="FB240" s="12"/>
      <c r="FC240" s="11">
        <f t="shared" si="1242"/>
        <v>1.4036863029090823E-4</v>
      </c>
      <c r="FD240" s="10">
        <f t="shared" si="1243"/>
        <v>89.192112313579742</v>
      </c>
      <c r="FE240" s="9">
        <f t="shared" si="899"/>
        <v>90.19287716402134</v>
      </c>
      <c r="FF240" s="9">
        <f t="shared" si="900"/>
        <v>87.924483239239635</v>
      </c>
      <c r="FG240" s="97">
        <f t="shared" si="1244"/>
        <v>89.058680201630494</v>
      </c>
      <c r="FH240" s="15">
        <f t="shared" si="1245"/>
        <v>1.4010650375565693E-4</v>
      </c>
      <c r="FI240" s="12"/>
      <c r="FJ240" s="11">
        <f t="shared" si="1246"/>
        <v>1.4848421665778413E-4</v>
      </c>
      <c r="FK240" s="10">
        <f t="shared" si="1247"/>
        <v>89.125698139982489</v>
      </c>
      <c r="FL240" s="9">
        <f t="shared" si="901"/>
        <v>90.192163352125547</v>
      </c>
      <c r="FM240" s="9">
        <f t="shared" si="902"/>
        <v>87.792649840037726</v>
      </c>
      <c r="FN240" s="97">
        <f t="shared" si="1248"/>
        <v>88.992406596081636</v>
      </c>
      <c r="FO240" s="15">
        <f t="shared" si="1249"/>
        <v>1.4820505610613311E-4</v>
      </c>
      <c r="FP240" s="12"/>
      <c r="FQ240" s="11">
        <f t="shared" si="1250"/>
        <v>1.5658288783879922E-4</v>
      </c>
      <c r="FR240" s="10">
        <f t="shared" si="1251"/>
        <v>89.059335655032555</v>
      </c>
      <c r="FS240" s="9">
        <f t="shared" si="903"/>
        <v>90.191364634570292</v>
      </c>
      <c r="FT240" s="9">
        <f t="shared" si="904"/>
        <v>87.661007876058463</v>
      </c>
      <c r="FU240" s="97">
        <f t="shared" si="1252"/>
        <v>88.926186255314377</v>
      </c>
      <c r="FV240" s="15">
        <f t="shared" si="1253"/>
        <v>1.5628654036520937E-4</v>
      </c>
      <c r="FW240" s="12"/>
      <c r="FX240" s="11">
        <f t="shared" si="1254"/>
        <v>1.6466446805574967E-4</v>
      </c>
      <c r="FY240" s="10">
        <f t="shared" si="1255"/>
        <v>88.993021684319757</v>
      </c>
      <c r="FZ240" s="9">
        <f t="shared" si="905"/>
        <v>90.190476435437418</v>
      </c>
      <c r="GA240" s="9">
        <f t="shared" si="906"/>
        <v>87.52955554923291</v>
      </c>
      <c r="GB240" s="97">
        <f t="shared" si="1256"/>
        <v>88.860015992335164</v>
      </c>
      <c r="GC240" s="15">
        <f t="shared" si="1257"/>
        <v>1.6435078496006693E-4</v>
      </c>
      <c r="GD240" s="12"/>
      <c r="GE240" s="11">
        <f t="shared" si="1258"/>
        <v>1.7272878439093516E-4</v>
      </c>
      <c r="GF240" s="10">
        <f t="shared" si="1259"/>
        <v>88.926753062271302</v>
      </c>
      <c r="GG240" s="9">
        <f t="shared" si="907"/>
        <v>90.18949421095455</v>
      </c>
      <c r="GH240" s="9">
        <f t="shared" si="908"/>
        <v>87.398291047358697</v>
      </c>
      <c r="GI240" s="97">
        <f t="shared" si="1260"/>
        <v>88.79389262915663</v>
      </c>
      <c r="GJ240" s="15">
        <f t="shared" si="1261"/>
        <v>1.7239762117630334E-4</v>
      </c>
      <c r="GK240" s="12"/>
      <c r="GL240" s="11">
        <f t="shared" si="1872"/>
        <v>1.807756667763333E-4</v>
      </c>
      <c r="GM240" s="10">
        <f t="shared" si="1873"/>
        <v>88.860526632553444</v>
      </c>
      <c r="GN240" s="9">
        <f t="shared" si="909"/>
        <v>90.188413449797352</v>
      </c>
      <c r="GO240" s="9">
        <f t="shared" si="1885"/>
        <v>87.267212544598266</v>
      </c>
      <c r="GP240" s="115">
        <f t="shared" si="1264"/>
        <v>88.727812997197816</v>
      </c>
      <c r="GQ240" s="15">
        <f t="shared" si="1874"/>
        <v>1.8042688314583239E-4</v>
      </c>
      <c r="GR240" s="12"/>
      <c r="GS240" s="11">
        <f t="shared" si="1266"/>
        <v>1.888049479822206E-4</v>
      </c>
      <c r="GT240" s="10">
        <f t="shared" si="1267"/>
        <v>88.794339248467224</v>
      </c>
      <c r="GU240" s="9">
        <f t="shared" si="911"/>
        <v>90.18722967338141</v>
      </c>
      <c r="GV240" s="9">
        <f t="shared" si="1886"/>
        <v>87.136318201975484</v>
      </c>
      <c r="GW240" s="115">
        <f t="shared" si="1268"/>
        <v>88.661773937678447</v>
      </c>
      <c r="GX240" s="15">
        <f t="shared" si="1269"/>
        <v>1.8843840783423405E-4</v>
      </c>
      <c r="GY240" s="12"/>
      <c r="GZ240" s="11">
        <f t="shared" si="1270"/>
        <v>1.9681646360524422E-4</v>
      </c>
      <c r="HA240" s="10">
        <f t="shared" si="1271"/>
        <v>88.728187773338277</v>
      </c>
      <c r="HB240" s="9">
        <f t="shared" si="913"/>
        <v>90.185938436143886</v>
      </c>
      <c r="HC240" s="9">
        <f t="shared" si="914"/>
        <v>87.005606167871164</v>
      </c>
      <c r="HD240" s="97">
        <f t="shared" si="1272"/>
        <v>88.595772302007532</v>
      </c>
      <c r="HE240" s="15">
        <f t="shared" si="1273"/>
        <v>1.9643203502754482E-4</v>
      </c>
      <c r="HF240" s="12"/>
      <c r="HG240" s="11">
        <f t="shared" si="1274"/>
        <v>2.048100520559265E-4</v>
      </c>
      <c r="HH240" s="10">
        <f t="shared" si="1275"/>
        <v>88.662069080900977</v>
      </c>
      <c r="HI240" s="9">
        <f t="shared" si="915"/>
        <v>90.184535325814963</v>
      </c>
      <c r="HJ240" s="9">
        <f t="shared" si="916"/>
        <v>86.875074578516333</v>
      </c>
      <c r="HK240" s="97">
        <f t="shared" si="1276"/>
        <v>88.529804952165648</v>
      </c>
      <c r="HL240" s="15">
        <f t="shared" si="1277"/>
        <v>2.0440760731856516E-4</v>
      </c>
      <c r="HM240" s="12"/>
      <c r="HN240" s="11">
        <f t="shared" si="1278"/>
        <v>2.1278555454566427E-4</v>
      </c>
      <c r="HO240" s="10">
        <f t="shared" si="1279"/>
        <v>88.595980055676463</v>
      </c>
      <c r="HP240" s="9">
        <f t="shared" si="917"/>
        <v>90.18301596367921</v>
      </c>
      <c r="HQ240" s="9">
        <f t="shared" si="1887"/>
        <v>86.744721558484201</v>
      </c>
      <c r="HR240" s="115">
        <f t="shared" si="1280"/>
        <v>88.463868761081699</v>
      </c>
      <c r="HS240" s="15">
        <f t="shared" si="1281"/>
        <v>2.1236497009260506E-4</v>
      </c>
      <c r="HT240" s="12"/>
      <c r="HU240" s="11">
        <f t="shared" si="1672"/>
        <v>2.2074281507319585E-4</v>
      </c>
      <c r="HV240" s="10">
        <f t="shared" si="1282"/>
        <v>88.529917593344962</v>
      </c>
      <c r="HW240" s="9">
        <f t="shared" si="1888"/>
        <v>90.181376004826944</v>
      </c>
      <c r="HX240" s="9">
        <f t="shared" si="920"/>
        <v>86.614545221178517</v>
      </c>
      <c r="HY240" s="115">
        <f t="shared" si="1283"/>
        <v>88.397960613002738</v>
      </c>
      <c r="HZ240" s="15">
        <f t="shared" si="1284"/>
        <v>2.203039715128507E-4</v>
      </c>
      <c r="IA240" s="12"/>
      <c r="IB240" s="11">
        <f t="shared" si="1673"/>
        <v>2.2868168041065572E-4</v>
      </c>
      <c r="IC240" s="10">
        <f t="shared" si="1285"/>
        <v>88.463878601111361</v>
      </c>
      <c r="ID240" s="9">
        <f t="shared" si="1889"/>
        <v>90.179611138395714</v>
      </c>
      <c r="IE240" s="9">
        <f t="shared" si="922"/>
        <v>86.484543669322633</v>
      </c>
      <c r="IF240" s="115">
        <f t="shared" si="1286"/>
        <v>88.332077403859174</v>
      </c>
      <c r="IG240" s="15">
        <f t="shared" si="1287"/>
        <v>2.2822446250508137E-4</v>
      </c>
      <c r="IH240" s="12"/>
      <c r="II240" s="11">
        <f t="shared" si="1674"/>
        <v>2.3660200008896926E-4</v>
      </c>
      <c r="IJ240" s="10">
        <f t="shared" si="1288"/>
        <v>88.397859998066238</v>
      </c>
      <c r="IK240" s="9">
        <f t="shared" si="1890"/>
        <v>90.177717087801966</v>
      </c>
      <c r="IL240" s="9">
        <f t="shared" si="924"/>
        <v>86.354714995442308</v>
      </c>
      <c r="IM240" s="115">
        <f t="shared" si="1289"/>
        <v>88.26621604162213</v>
      </c>
      <c r="IN240" s="15">
        <f t="shared" si="1290"/>
        <v>2.3612629674214249E-4</v>
      </c>
      <c r="IO240" s="12"/>
      <c r="IP240" s="11">
        <f t="shared" si="1675"/>
        <v>2.4450362638302252E-4</v>
      </c>
      <c r="IQ240" s="10">
        <f t="shared" si="1291"/>
        <v>88.3318587155389</v>
      </c>
      <c r="IR240" s="9">
        <f t="shared" si="1891"/>
        <v>90.175689610962976</v>
      </c>
      <c r="IS240" s="9">
        <f t="shared" si="926"/>
        <v>86.225057282349226</v>
      </c>
      <c r="IT240" s="115">
        <f t="shared" si="1292"/>
        <v>88.200373446656101</v>
      </c>
      <c r="IU240" s="15">
        <f t="shared" si="1293"/>
        <v>2.440093306277972E-4</v>
      </c>
      <c r="IV240" s="12"/>
      <c r="IW240" s="11">
        <f t="shared" si="1676"/>
        <v>2.5238641429618444E-4</v>
      </c>
      <c r="IX240" s="10">
        <f t="shared" si="1294"/>
        <v>88.265871697445959</v>
      </c>
      <c r="IY240" s="9">
        <f t="shared" si="1892"/>
        <v>90.173524500509217</v>
      </c>
      <c r="IZ240" s="9">
        <f t="shared" si="928"/>
        <v>86.09556860361981</v>
      </c>
      <c r="JA240" s="115">
        <f t="shared" si="1295"/>
        <v>88.134546552064506</v>
      </c>
      <c r="JB240" s="15">
        <f t="shared" si="1296"/>
        <v>2.5187342328027406E-4</v>
      </c>
      <c r="JC240" s="12"/>
      <c r="JD240" s="11">
        <f t="shared" si="1677"/>
        <v>2.6025022154451468E-4</v>
      </c>
      <c r="JE240" s="10">
        <f t="shared" si="1297"/>
        <v>88.199895900632811</v>
      </c>
      <c r="JF240" s="9">
        <f t="shared" si="1893"/>
        <v>90.171217583987215</v>
      </c>
      <c r="JG240" s="9">
        <f t="shared" si="930"/>
        <v>85.966247024072203</v>
      </c>
      <c r="JH240" s="115">
        <f t="shared" si="1298"/>
        <v>88.068732304029709</v>
      </c>
      <c r="JI240" s="15">
        <f t="shared" si="1299"/>
        <v>2.5971843651532365E-4</v>
      </c>
      <c r="JJ240" s="12"/>
      <c r="JK240" s="11">
        <f t="shared" si="1678"/>
        <v>2.6809490854049595E-4</v>
      </c>
      <c r="JL240" s="10">
        <f t="shared" si="1300"/>
        <v>88.133928295209458</v>
      </c>
      <c r="JM240" s="9">
        <f t="shared" si="1894"/>
        <v>90.16876472405302</v>
      </c>
      <c r="JN240" s="9">
        <f t="shared" si="932"/>
        <v>85.837090600239378</v>
      </c>
      <c r="JO240" s="115">
        <f t="shared" si="1301"/>
        <v>88.002927662146192</v>
      </c>
      <c r="JP240" s="15">
        <f t="shared" si="1302"/>
        <v>2.6754423482896046E-4</v>
      </c>
      <c r="JQ240" s="12"/>
      <c r="JR240" s="11">
        <f t="shared" si="1679"/>
        <v>2.7592033837640619E-4</v>
      </c>
      <c r="JS240" s="10">
        <f t="shared" si="1303"/>
        <v>88.067965864879795</v>
      </c>
      <c r="JT240" s="9">
        <f t="shared" si="1895"/>
        <v>90.166161818656335</v>
      </c>
      <c r="JU240" s="9">
        <f t="shared" si="934"/>
        <v>85.708097380840172</v>
      </c>
      <c r="JV240" s="115">
        <f t="shared" si="1304"/>
        <v>87.93712959974826</v>
      </c>
      <c r="JW240" s="15">
        <f t="shared" si="1305"/>
        <v>2.7535068537972758E-4</v>
      </c>
      <c r="JX240" s="12"/>
      <c r="JY240" s="11">
        <f t="shared" si="1680"/>
        <v>2.8372637680725379E-4</v>
      </c>
      <c r="JZ240" s="10">
        <f t="shared" si="1306"/>
        <v>88.002005607265204</v>
      </c>
      <c r="KA240" s="9">
        <f t="shared" si="1896"/>
        <v>90.163404801215535</v>
      </c>
      <c r="KB240" s="9">
        <f t="shared" si="936"/>
        <v>85.579265407245074</v>
      </c>
      <c r="KC240" s="115">
        <f t="shared" si="1307"/>
        <v>87.871335104230297</v>
      </c>
      <c r="KD240" s="15">
        <f t="shared" si="1308"/>
        <v>2.8313765797075599E-4</v>
      </c>
      <c r="KE240" s="12"/>
      <c r="KF240" s="11">
        <f t="shared" si="1681"/>
        <v>2.9151289223344778E-4</v>
      </c>
      <c r="KG240" s="10">
        <f t="shared" si="1309"/>
        <v>87.936044534220997</v>
      </c>
      <c r="KH240" s="9">
        <f t="shared" si="1897"/>
        <v>90.160489640783581</v>
      </c>
      <c r="KI240" s="9">
        <f t="shared" si="938"/>
        <v>85.450592713941475</v>
      </c>
      <c r="KJ240" s="115">
        <f t="shared" si="1310"/>
        <v>87.805541177362528</v>
      </c>
      <c r="KK240" s="15">
        <f t="shared" si="1311"/>
        <v>2.9090502503125327E-4</v>
      </c>
      <c r="KL240" s="12"/>
      <c r="KM240" s="11">
        <f t="shared" si="1682"/>
        <v>2.9927975568293794E-4</v>
      </c>
      <c r="KN240" s="10">
        <f t="shared" si="1312"/>
        <v>87.870079672148108</v>
      </c>
      <c r="KO240" s="9">
        <f t="shared" si="1898"/>
        <v>90.157412342204992</v>
      </c>
      <c r="KP240" s="9">
        <f t="shared" si="940"/>
        <v>85.322077328992393</v>
      </c>
      <c r="KQ240" s="115">
        <f t="shared" si="1313"/>
        <v>87.739744835598685</v>
      </c>
      <c r="KR240" s="15">
        <f t="shared" si="1314"/>
        <v>2.9865266159788856E-4</v>
      </c>
      <c r="KS240" s="12"/>
      <c r="KT240" s="11">
        <f t="shared" si="1683"/>
        <v>3.0702684079319647E-4</v>
      </c>
      <c r="KU240" s="10">
        <f t="shared" si="1315"/>
        <v>87.804108062297075</v>
      </c>
      <c r="KV240" s="9">
        <f t="shared" si="1899"/>
        <v>90.154168946263965</v>
      </c>
      <c r="KW240" s="9">
        <f t="shared" si="942"/>
        <v>85.193717274493309</v>
      </c>
      <c r="KX240" s="115">
        <f t="shared" si="1316"/>
        <v>87.673943110378644</v>
      </c>
      <c r="KY240" s="15">
        <f t="shared" si="1317"/>
        <v>3.0638044529570578E-4</v>
      </c>
      <c r="KZ240" s="12"/>
      <c r="LA240" s="11">
        <f t="shared" si="1684"/>
        <v>3.1475402379276137E-4</v>
      </c>
      <c r="LB240" s="10">
        <f t="shared" si="1318"/>
        <v>87.738126761066695</v>
      </c>
      <c r="LC240" s="9">
        <f t="shared" si="1900"/>
        <v>90.150755529823769</v>
      </c>
      <c r="LD240" s="9">
        <f t="shared" si="944"/>
        <v>85.06551056702493</v>
      </c>
      <c r="LE240" s="115">
        <f t="shared" si="1319"/>
        <v>87.608133048424349</v>
      </c>
      <c r="LF240" s="15">
        <f t="shared" si="1320"/>
        <v>3.1408825631878707E-4</v>
      </c>
      <c r="LG240" s="12"/>
      <c r="LH240" s="11">
        <f t="shared" si="1685"/>
        <v>3.2246118348247944E-4</v>
      </c>
      <c r="LI240" s="10">
        <f t="shared" si="1321"/>
        <v>87.672132840296342</v>
      </c>
      <c r="LJ240" s="9">
        <f t="shared" si="1901"/>
        <v>90.147168205957527</v>
      </c>
      <c r="LK240" s="9">
        <f t="shared" si="946"/>
        <v>84.937455218101505</v>
      </c>
      <c r="LL240" s="115">
        <f t="shared" si="1322"/>
        <v>87.542311712029516</v>
      </c>
      <c r="LM240" s="15">
        <f t="shared" si="1323"/>
        <v>3.2177597741062157E-4</v>
      </c>
      <c r="LN240" s="12"/>
      <c r="LO240" s="11">
        <f t="shared" si="1686"/>
        <v>3.3014820121649442E-4</v>
      </c>
      <c r="LP240" s="10">
        <f t="shared" si="1324"/>
        <v>87.606123387551747</v>
      </c>
      <c r="LQ240" s="9">
        <f t="shared" si="1902"/>
        <v>90.143403124070502</v>
      </c>
      <c r="LR240" s="9">
        <f t="shared" si="948"/>
        <v>84.809549234614806</v>
      </c>
      <c r="LS240" s="115">
        <f t="shared" si="1325"/>
        <v>87.476476179342654</v>
      </c>
      <c r="LT240" s="15">
        <f t="shared" si="1326"/>
        <v>3.2944349384424947E-4</v>
      </c>
      <c r="LU240" s="12"/>
      <c r="LV240" s="11">
        <f t="shared" si="1687"/>
        <v>3.3781496088294784E-4</v>
      </c>
      <c r="LW240" s="10">
        <f t="shared" si="1327"/>
        <v>87.540095506404469</v>
      </c>
      <c r="LX240" s="9">
        <f t="shared" si="1903"/>
        <v>90.139456470014039</v>
      </c>
      <c r="LY240" s="9">
        <f t="shared" si="950"/>
        <v>84.681790619275745</v>
      </c>
      <c r="LZ240" s="115">
        <f t="shared" si="1328"/>
        <v>87.410623544644892</v>
      </c>
      <c r="MA240" s="15">
        <f t="shared" si="1329"/>
        <v>3.3709069340201811E-4</v>
      </c>
      <c r="MB240" s="12"/>
      <c r="MC240" s="11">
        <f t="shared" si="1688"/>
        <v>3.4546134888432278E-4</v>
      </c>
      <c r="MD240" s="10">
        <f t="shared" si="1330"/>
        <v>87.47404631670598</v>
      </c>
      <c r="ME240" s="9">
        <f t="shared" si="1904"/>
        <v>90.135324466191179</v>
      </c>
      <c r="MF240" s="9">
        <f t="shared" si="952"/>
        <v>84.554177371049377</v>
      </c>
      <c r="MG240" s="115">
        <f t="shared" si="1331"/>
        <v>87.344750918620278</v>
      </c>
      <c r="MH240" s="15">
        <f t="shared" si="1332"/>
        <v>3.4471746635523793E-4</v>
      </c>
      <c r="MI240" s="12"/>
      <c r="MJ240" s="11">
        <f t="shared" si="1689"/>
        <v>3.5308725411765859E-4</v>
      </c>
      <c r="MK240" s="10">
        <f t="shared" si="1333"/>
        <v>87.407972954854387</v>
      </c>
      <c r="ML240" s="9">
        <f t="shared" si="1905"/>
        <v>90.131003371654174</v>
      </c>
      <c r="MM240" s="9">
        <f t="shared" si="954"/>
        <v>84.426707485587116</v>
      </c>
      <c r="MN240" s="115">
        <f t="shared" si="1334"/>
        <v>87.278855428620645</v>
      </c>
      <c r="MO240" s="15">
        <f t="shared" si="1335"/>
        <v>3.5232370544351028E-4</v>
      </c>
      <c r="MP240" s="12"/>
      <c r="MQ240" s="11">
        <f t="shared" si="1690"/>
        <v>3.606925679544347E-4</v>
      </c>
      <c r="MR240" s="10">
        <f t="shared" si="1336"/>
        <v>87.341872574055714</v>
      </c>
      <c r="MS240" s="9">
        <f t="shared" si="1906"/>
        <v>90.126489482194032</v>
      </c>
      <c r="MT240" s="9">
        <f t="shared" si="956"/>
        <v>84.299378955653907</v>
      </c>
      <c r="MU240" s="115">
        <f t="shared" si="1337"/>
        <v>87.212934218923976</v>
      </c>
      <c r="MV240" s="15">
        <f t="shared" si="1338"/>
        <v>3.5990930585387261E-4</v>
      </c>
      <c r="MW240" s="12"/>
      <c r="MX240" s="11">
        <f t="shared" si="1691"/>
        <v>3.6827718422025843E-4</v>
      </c>
      <c r="MY240" s="10">
        <f t="shared" si="1339"/>
        <v>87.275742344578688</v>
      </c>
      <c r="MZ240" s="9">
        <f t="shared" si="1907"/>
        <v>90.12177913042207</v>
      </c>
      <c r="NA240" s="9">
        <f t="shared" si="1908"/>
        <v>84.17218977155045</v>
      </c>
      <c r="NB240" s="115">
        <f t="shared" si="1340"/>
        <v>87.146984450986253</v>
      </c>
      <c r="NC240" s="15">
        <f t="shared" si="1341"/>
        <v>3.6747416519976274E-4</v>
      </c>
      <c r="ND240" s="12"/>
      <c r="NE240" s="11">
        <f t="shared" si="1692"/>
        <v>3.7584099917435426E-4</v>
      </c>
      <c r="NF240" s="10">
        <f t="shared" si="1342"/>
        <v>87.209579454003176</v>
      </c>
      <c r="NG240" s="9">
        <f t="shared" si="959"/>
        <v>90.11686868584377</v>
      </c>
      <c r="NH240" s="9">
        <f t="shared" si="1909"/>
        <v>84.045137921532472</v>
      </c>
      <c r="NI240" s="115">
        <f t="shared" si="1343"/>
        <v>87.081003303688121</v>
      </c>
      <c r="NJ240" s="15">
        <f t="shared" si="1344"/>
        <v>3.7501818349967077E-4</v>
      </c>
      <c r="NK240" s="12"/>
      <c r="NL240" s="11">
        <f t="shared" si="1693"/>
        <v>3.8338391148875811E-4</v>
      </c>
      <c r="NM240" s="10">
        <f t="shared" si="1345"/>
        <v>87.143381107463256</v>
      </c>
      <c r="NN240" s="9">
        <f t="shared" si="961"/>
        <v>90.111754554924914</v>
      </c>
      <c r="NO240" s="9">
        <f t="shared" si="1910"/>
        <v>83.918221392222989</v>
      </c>
      <c r="NP240" s="115">
        <f t="shared" si="1346"/>
        <v>87.014987973573952</v>
      </c>
      <c r="NQ240" s="15">
        <f t="shared" si="1347"/>
        <v>3.8254126315577898E-4</v>
      </c>
      <c r="NR240" s="12"/>
      <c r="NS240" s="11">
        <f t="shared" si="1694"/>
        <v>3.9090582222745375E-4</v>
      </c>
      <c r="NT240" s="10">
        <f t="shared" si="1348"/>
        <v>87.077144527882993</v>
      </c>
      <c r="NU240" s="9">
        <f t="shared" si="963"/>
        <v>90.106433181150265</v>
      </c>
      <c r="NV240" s="9">
        <f t="shared" si="1911"/>
        <v>83.791438169020523</v>
      </c>
      <c r="NW240" s="115">
        <f t="shared" si="1349"/>
        <v>86.948935675085394</v>
      </c>
      <c r="NX240" s="15">
        <f t="shared" si="1350"/>
        <v>3.9004330893235866E-4</v>
      </c>
      <c r="NY240" s="12"/>
      <c r="NZ240" s="11">
        <f t="shared" si="1695"/>
        <v>3.9840663482527565E-4</v>
      </c>
      <c r="OA240" s="10">
        <f t="shared" si="1351"/>
        <v>87.010866956206513</v>
      </c>
      <c r="OB240" s="9">
        <f t="shared" si="965"/>
        <v>90.100901045074792</v>
      </c>
      <c r="OC240" s="9">
        <f t="shared" si="1912"/>
        <v>83.664786236504213</v>
      </c>
      <c r="OD240" s="115">
        <f t="shared" si="1352"/>
        <v>86.882843640789503</v>
      </c>
      <c r="OE240" s="15">
        <f t="shared" si="1353"/>
        <v>3.975242279339186E-4</v>
      </c>
      <c r="OF240" s="12"/>
      <c r="OG240" s="11">
        <f t="shared" si="1696"/>
        <v>4.0588625506655408E-4</v>
      </c>
      <c r="OH240" s="10">
        <f t="shared" si="1354"/>
        <v>86.944545651622803</v>
      </c>
      <c r="OI240" s="9">
        <f t="shared" si="967"/>
        <v>90.095154664367584</v>
      </c>
      <c r="OJ240" s="9">
        <f t="shared" si="1913"/>
        <v>83.538263578830453</v>
      </c>
      <c r="OK240" s="115">
        <f t="shared" si="1355"/>
        <v>86.816709121599018</v>
      </c>
      <c r="OL240" s="15">
        <f t="shared" si="1356"/>
        <v>4.0498392958341804E-4</v>
      </c>
      <c r="OM240" s="12"/>
      <c r="ON240" s="11">
        <f t="shared" si="1697"/>
        <v>4.133445910638089E-4</v>
      </c>
      <c r="OO240" s="10">
        <f t="shared" si="1357"/>
        <v>86.878177891782684</v>
      </c>
      <c r="OP240" s="9">
        <f t="shared" si="969"/>
        <v>90.089190593848656</v>
      </c>
      <c r="OQ240" s="9">
        <f t="shared" si="1914"/>
        <v>83.411868180128579</v>
      </c>
      <c r="OR240" s="115">
        <f t="shared" si="1358"/>
        <v>86.750529386988617</v>
      </c>
      <c r="OS240" s="15">
        <f t="shared" si="1359"/>
        <v>4.1242232560010045E-4</v>
      </c>
      <c r="OT240" s="12"/>
      <c r="OU240" s="11">
        <f t="shared" si="1698"/>
        <v>4.2078155323604862E-4</v>
      </c>
      <c r="OV240" s="10">
        <f t="shared" si="1360"/>
        <v>86.811760973011786</v>
      </c>
      <c r="OW240" s="9">
        <f t="shared" si="971"/>
        <v>90.083005425518692</v>
      </c>
      <c r="OX240" s="9">
        <f t="shared" si="1915"/>
        <v>83.285598024887207</v>
      </c>
      <c r="OY240" s="115">
        <f t="shared" si="1361"/>
        <v>86.684301725202943</v>
      </c>
      <c r="OZ240" s="15">
        <f t="shared" si="1362"/>
        <v>4.1983932997746948E-4</v>
      </c>
      <c r="PA240" s="12"/>
      <c r="PB240" s="11">
        <f t="shared" si="1699"/>
        <v>4.2819705428721362E-4</v>
      </c>
      <c r="PC240" s="10">
        <f t="shared" si="1363"/>
        <v>86.745292210515331</v>
      </c>
      <c r="PD240" s="9">
        <f t="shared" si="973"/>
        <v>90.076595788581884</v>
      </c>
      <c r="PE240" s="9">
        <f t="shared" si="1916"/>
        <v>83.15945109833946</v>
      </c>
      <c r="PF240" s="115">
        <f t="shared" si="1364"/>
        <v>86.618023443460672</v>
      </c>
      <c r="PG240" s="15">
        <f t="shared" si="1365"/>
        <v>4.27234858960902E-4</v>
      </c>
      <c r="PH240" s="12"/>
      <c r="PI240" s="11">
        <f t="shared" si="1700"/>
        <v>4.355910091842362E-4</v>
      </c>
      <c r="PJ240" s="10">
        <f t="shared" si="1366"/>
        <v>86.678768938578955</v>
      </c>
      <c r="PK240" s="9">
        <f t="shared" si="975"/>
        <v>90.069958349461928</v>
      </c>
      <c r="PL240" s="9">
        <f t="shared" si="1917"/>
        <v>83.033425386839582</v>
      </c>
      <c r="PM240" s="115">
        <f t="shared" si="1367"/>
        <v>86.551691868150755</v>
      </c>
      <c r="PN240" s="15">
        <f t="shared" si="1368"/>
        <v>4.3460883102538312E-4</v>
      </c>
      <c r="PO240" s="12"/>
      <c r="PP240" s="11">
        <f t="shared" si="1701"/>
        <v>4.4296333513521168E-4</v>
      </c>
      <c r="PQ240" s="10">
        <f t="shared" si="1369"/>
        <v>86.612188510761854</v>
      </c>
      <c r="PR240" s="9">
        <f t="shared" si="977"/>
        <v>90.063089811811395</v>
      </c>
      <c r="PS240" s="9">
        <f t="shared" si="1918"/>
        <v>82.907518878236786</v>
      </c>
      <c r="PT240" s="115">
        <f t="shared" si="1370"/>
        <v>86.48530434502409</v>
      </c>
      <c r="PU240" s="15">
        <f t="shared" si="1371"/>
        <v>4.4196116685298596E-4</v>
      </c>
      <c r="PV240" s="12"/>
      <c r="PW240" s="11">
        <f t="shared" si="1702"/>
        <v>4.5031395156731115E-4</v>
      </c>
      <c r="PX240" s="10">
        <f t="shared" si="1372"/>
        <v>86.545548300085244</v>
      </c>
      <c r="PY240" s="9">
        <f t="shared" si="979"/>
        <v>90.055986916514541</v>
      </c>
      <c r="PZ240" s="9">
        <f t="shared" si="1919"/>
        <v>82.78172956224175</v>
      </c>
      <c r="QA240" s="115">
        <f t="shared" si="1373"/>
        <v>86.418858239378153</v>
      </c>
      <c r="QB240" s="15">
        <f t="shared" si="1374"/>
        <v>4.4929178931041194E-4</v>
      </c>
      <c r="QC240" s="12"/>
      <c r="QD240" s="11">
        <f t="shared" si="1703"/>
        <v>4.5764278010473457E-4</v>
      </c>
      <c r="QE240" s="10">
        <f t="shared" si="1375"/>
        <v>86.47884569921392</v>
      </c>
      <c r="QF240" s="9">
        <f t="shared" si="981"/>
        <v>90.048646441683687</v>
      </c>
      <c r="QG240" s="9">
        <f t="shared" si="1920"/>
        <v>82.656055430789607</v>
      </c>
      <c r="QH240" s="115">
        <f t="shared" si="1376"/>
        <v>86.352350936236647</v>
      </c>
      <c r="QI240" s="15">
        <f t="shared" si="1377"/>
        <v>4.5660062342635095E-4</v>
      </c>
      <c r="QJ240" s="12"/>
      <c r="QK240" s="11">
        <f t="shared" si="1704"/>
        <v>4.6494974454647827E-4</v>
      </c>
      <c r="QL240" s="10">
        <f t="shared" si="1378"/>
        <v>86.412078120632856</v>
      </c>
      <c r="QM240" s="9">
        <f t="shared" si="983"/>
        <v>90.041065202649293</v>
      </c>
      <c r="QN240" s="9">
        <f t="shared" si="1921"/>
        <v>82.530494478396065</v>
      </c>
      <c r="QO240" s="115">
        <f t="shared" si="1379"/>
        <v>86.285779840522679</v>
      </c>
      <c r="QP240" s="15">
        <f t="shared" si="1380"/>
        <v>4.6388759636886386E-4</v>
      </c>
      <c r="QQ240" s="12"/>
      <c r="QR240" s="11">
        <f t="shared" si="1705"/>
        <v>4.7223477084411752E-4</v>
      </c>
      <c r="QS240" s="10">
        <f t="shared" si="1381"/>
        <v>86.345242996817262</v>
      </c>
      <c r="QT240" s="9">
        <f t="shared" si="985"/>
        <v>90.033240051943835</v>
      </c>
      <c r="QU240" s="9">
        <f t="shared" si="1922"/>
        <v>82.405044702508405</v>
      </c>
      <c r="QV240" s="115">
        <f t="shared" si="1382"/>
        <v>86.21914237722612</v>
      </c>
      <c r="QW240" s="15">
        <f t="shared" si="1383"/>
        <v>4.7115263742271608E-4</v>
      </c>
      <c r="QX240" s="12"/>
      <c r="QY240" s="11">
        <f t="shared" si="1706"/>
        <v>4.7949778707951951E-4</v>
      </c>
      <c r="QZ240" s="10">
        <f t="shared" si="1384"/>
        <v>86.27833778039701</v>
      </c>
      <c r="RA240" s="9">
        <f t="shared" si="987"/>
        <v>90.02516787927965</v>
      </c>
      <c r="RB240" s="9">
        <f t="shared" si="1923"/>
        <v>82.279704103851074</v>
      </c>
      <c r="RC240" s="115">
        <f t="shared" si="1385"/>
        <v>86.152435991565369</v>
      </c>
      <c r="RD240" s="15">
        <f t="shared" si="1386"/>
        <v>4.7839567796665856E-4</v>
      </c>
      <c r="RE240" s="12"/>
      <c r="RF240" s="11">
        <f t="shared" si="1707"/>
        <v>4.8673872344249446E-4</v>
      </c>
      <c r="RG240" s="10">
        <f t="shared" si="1387"/>
        <v>86.21135994431539</v>
      </c>
      <c r="RH240" s="9">
        <f t="shared" si="989"/>
        <v>90.016845611520779</v>
      </c>
      <c r="RI240" s="9">
        <f t="shared" si="1924"/>
        <v>82.15447068676707</v>
      </c>
      <c r="RJ240" s="115">
        <f t="shared" si="1388"/>
        <v>86.085658149143924</v>
      </c>
      <c r="RK240" s="15">
        <f t="shared" si="1389"/>
        <v>4.8561665145060865E-4</v>
      </c>
      <c r="RL240" s="12"/>
      <c r="RM240" s="11">
        <f t="shared" si="1708"/>
        <v>4.9395751220834871E-4</v>
      </c>
      <c r="RN240" s="10">
        <f t="shared" si="1390"/>
        <v>86.144306981982766</v>
      </c>
      <c r="RO240" s="9">
        <f t="shared" si="991"/>
        <v>90.008270212649052</v>
      </c>
      <c r="RP240" s="9">
        <f t="shared" si="1925"/>
        <v>82.029342459550065</v>
      </c>
      <c r="RQ240" s="115">
        <f t="shared" si="1391"/>
        <v>86.018806336099559</v>
      </c>
      <c r="RR240" s="15">
        <f t="shared" si="1392"/>
        <v>4.928154933730325E-4</v>
      </c>
      <c r="RS240" s="12"/>
      <c r="RT240" s="11">
        <f t="shared" si="1709"/>
        <v>5.0115408771561328E-4</v>
      </c>
      <c r="RU240" s="10">
        <f t="shared" si="1393"/>
        <v>86.077176407422769</v>
      </c>
      <c r="RV240" s="9">
        <f t="shared" si="993"/>
        <v>89.999438683724421</v>
      </c>
      <c r="RW240" s="9">
        <f t="shared" si="1926"/>
        <v>81.904317434775606</v>
      </c>
      <c r="RX240" s="115">
        <f t="shared" si="1394"/>
        <v>85.951878059250021</v>
      </c>
      <c r="RY240" s="15">
        <f t="shared" si="1395"/>
        <v>4.9999214125804724E-4</v>
      </c>
      <c r="RZ240" s="12"/>
      <c r="SA240" s="11">
        <f t="shared" si="1710"/>
        <v>5.0832838634348775E-4</v>
      </c>
      <c r="SB240" s="10">
        <f t="shared" si="1396"/>
        <v>86.00996575541518</v>
      </c>
      <c r="SC240" s="9">
        <f t="shared" si="995"/>
        <v>89.990348062839715</v>
      </c>
      <c r="SD240" s="9">
        <f t="shared" si="1927"/>
        <v>81.779393629623087</v>
      </c>
      <c r="SE240" s="115">
        <f t="shared" si="1397"/>
        <v>85.884870846231394</v>
      </c>
      <c r="SF240" s="15">
        <f t="shared" si="1398"/>
        <v>5.071465346327403E-4</v>
      </c>
      <c r="SG240" s="12"/>
      <c r="SH240" s="11">
        <f t="shared" si="1711"/>
        <v>5.154803464894887E-4</v>
      </c>
      <c r="SI240" s="10">
        <f t="shared" si="1399"/>
        <v>85.942672581631427</v>
      </c>
      <c r="SJ240" s="9">
        <f t="shared" si="997"/>
        <v>89.980995425069935</v>
      </c>
      <c r="SK240" s="9">
        <f t="shared" si="1928"/>
        <v>81.654569066193716</v>
      </c>
      <c r="SL240" s="115">
        <f t="shared" si="1400"/>
        <v>85.817782245631832</v>
      </c>
      <c r="SM240" s="15">
        <f t="shared" si="1401"/>
        <v>5.1427861500438537E-4</v>
      </c>
      <c r="SN240" s="12"/>
      <c r="SO240" s="11">
        <f t="shared" si="1712"/>
        <v>5.2260990854699106E-4</v>
      </c>
      <c r="SP240" s="10">
        <f t="shared" si="1402"/>
        <v>85.87529446276541</v>
      </c>
      <c r="SQ240" s="9">
        <f t="shared" si="999"/>
        <v>89.971377882416206</v>
      </c>
      <c r="SR240" s="9">
        <f t="shared" si="1929"/>
        <v>81.529841771822134</v>
      </c>
      <c r="SS240" s="115">
        <f t="shared" si="1403"/>
        <v>85.750609827119177</v>
      </c>
      <c r="ST240" s="15">
        <f t="shared" si="1404"/>
        <v>5.2138832583775491E-4</v>
      </c>
      <c r="SU240" s="12"/>
      <c r="SV240" s="11">
        <f t="shared" si="1713"/>
        <v>5.2971701488283669E-4</v>
      </c>
      <c r="SW240" s="10">
        <f t="shared" si="1405"/>
        <v>85.807828996658458</v>
      </c>
      <c r="SX240" s="9">
        <f t="shared" si="1001"/>
        <v>89.961492583744445</v>
      </c>
      <c r="SY240" s="9">
        <f t="shared" si="1930"/>
        <v>81.405209779383298</v>
      </c>
      <c r="SZ240" s="115">
        <f t="shared" si="1406"/>
        <v>85.683351181563864</v>
      </c>
      <c r="TA240" s="15">
        <f t="shared" si="1407"/>
        <v>5.284756125323607E-4</v>
      </c>
      <c r="TB240" s="12"/>
      <c r="TC240" s="11">
        <f t="shared" si="1714"/>
        <v>5.3680160981488473E-4</v>
      </c>
      <c r="TD240" s="10">
        <f t="shared" si="1408"/>
        <v>85.740273802419352</v>
      </c>
      <c r="TE240" s="9">
        <f t="shared" si="1003"/>
        <v>89.951336714718948</v>
      </c>
      <c r="TF240" s="9">
        <f t="shared" si="1931"/>
        <v>81.280671127592313</v>
      </c>
      <c r="TG240" s="115">
        <f t="shared" si="1409"/>
        <v>85.616003921155624</v>
      </c>
      <c r="TH240" s="15">
        <f t="shared" si="1410"/>
        <v>5.3554042239983455E-4</v>
      </c>
      <c r="TI240" s="12"/>
      <c r="TJ240" s="11">
        <f t="shared" si="1715"/>
        <v>5.4386363958967734E-4</v>
      </c>
      <c r="TK240" s="10">
        <f t="shared" si="1411"/>
        <v>85.672626520538302</v>
      </c>
      <c r="TL240" s="9">
        <f t="shared" si="1005"/>
        <v>89.940907497730961</v>
      </c>
      <c r="TM240" s="9">
        <f t="shared" si="1932"/>
        <v>81.156223861299893</v>
      </c>
      <c r="TN240" s="115">
        <f t="shared" si="1412"/>
        <v>85.548565679515434</v>
      </c>
      <c r="TO240" s="15">
        <f t="shared" si="1413"/>
        <v>5.4258270464127448E-4</v>
      </c>
      <c r="TP240" s="12"/>
      <c r="TQ240" s="11">
        <f t="shared" si="1716"/>
        <v>5.5090305236005774E-4</v>
      </c>
      <c r="TR240" s="10">
        <f t="shared" si="1414"/>
        <v>85.604884812996232</v>
      </c>
      <c r="TS240" s="9">
        <f t="shared" si="1007"/>
        <v>89.93020219182236</v>
      </c>
      <c r="TT240" s="9">
        <f t="shared" si="1933"/>
        <v>81.031866031780709</v>
      </c>
      <c r="TU240" s="115">
        <f t="shared" si="1415"/>
        <v>85.481034111801534</v>
      </c>
      <c r="TV240" s="15">
        <f t="shared" si="1416"/>
        <v>5.4960241032472206E-4</v>
      </c>
      <c r="TW240" s="12"/>
      <c r="TX240" s="11">
        <f t="shared" si="1717"/>
        <v>5.5791979816291405E-4</v>
      </c>
      <c r="TY240" s="10">
        <f t="shared" si="1417"/>
        <v>85.537046363368091</v>
      </c>
      <c r="TZ240" s="9">
        <f t="shared" si="1009"/>
        <v>89.91921809260451</v>
      </c>
      <c r="UA240" s="9">
        <f t="shared" si="1934"/>
        <v>80.9075956970172</v>
      </c>
      <c r="UB240" s="115">
        <f t="shared" si="1418"/>
        <v>85.413406894810862</v>
      </c>
      <c r="UC240" s="15">
        <f t="shared" si="1419"/>
        <v>5.5659949236260822E-4</v>
      </c>
      <c r="UD240" s="12"/>
      <c r="UE240" s="11">
        <f t="shared" si="1718"/>
        <v>5.6491382889688549E-4</v>
      </c>
      <c r="UF240" s="10">
        <f t="shared" si="1420"/>
        <v>85.469108876921567</v>
      </c>
      <c r="UG240" s="9">
        <f t="shared" si="1011"/>
        <v>89.907952532172487</v>
      </c>
      <c r="UH240" s="9">
        <f t="shared" si="1935"/>
        <v>80.783410921977605</v>
      </c>
      <c r="UI240" s="115">
        <f t="shared" si="1421"/>
        <v>85.345681727075046</v>
      </c>
      <c r="UJ240" s="15">
        <f t="shared" si="1422"/>
        <v>5.6357390548929926E-4</v>
      </c>
      <c r="UK240" s="12"/>
      <c r="UL240" s="11">
        <f t="shared" si="1719"/>
        <v>5.718850983001503E-4</v>
      </c>
      <c r="UM240" s="10">
        <f t="shared" si="1423"/>
        <v>85.401070080710539</v>
      </c>
      <c r="UN240" s="9">
        <f t="shared" si="1013"/>
        <v>89.896402879014772</v>
      </c>
      <c r="UO240" s="9">
        <f t="shared" si="1936"/>
        <v>80.659309778886652</v>
      </c>
      <c r="UP240" s="115">
        <f t="shared" si="1424"/>
        <v>85.277856328950719</v>
      </c>
      <c r="UQ240" s="15">
        <f t="shared" si="1425"/>
        <v>5.7052560623878509E-4</v>
      </c>
      <c r="UR240" s="12"/>
      <c r="US240" s="11">
        <f t="shared" si="1720"/>
        <v>5.7883356192834918E-4</v>
      </c>
      <c r="UT240" s="10">
        <f t="shared" si="1426"/>
        <v>85.332927723662664</v>
      </c>
      <c r="UU240" s="9">
        <f t="shared" si="1015"/>
        <v>89.884566537918403</v>
      </c>
      <c r="UV240" s="9">
        <f t="shared" si="1937"/>
        <v>80.535290347492946</v>
      </c>
      <c r="UW240" s="115">
        <f t="shared" si="1427"/>
        <v>85.209928442705674</v>
      </c>
      <c r="UX240" s="15">
        <f t="shared" si="1428"/>
        <v>5.7745455292232005E-4</v>
      </c>
      <c r="UY240" s="12"/>
      <c r="UZ240" s="11">
        <f t="shared" si="1721"/>
        <v>5.857591771324458E-4</v>
      </c>
      <c r="VA240" s="10">
        <f t="shared" si="1429"/>
        <v>85.26467957666307</v>
      </c>
      <c r="VB240" s="9">
        <f t="shared" si="1017"/>
        <v>89.872440949869855</v>
      </c>
      <c r="VC240" s="9">
        <f t="shared" si="1938"/>
        <v>80.411350715328609</v>
      </c>
      <c r="VD240" s="115">
        <f t="shared" si="1430"/>
        <v>85.141895832599232</v>
      </c>
      <c r="VE240" s="15">
        <f t="shared" si="1431"/>
        <v>5.8436070560625108E-4</v>
      </c>
      <c r="VF240" s="12"/>
      <c r="VG240" s="11">
        <f t="shared" si="1722"/>
        <v>5.9266190303677944E-4</v>
      </c>
      <c r="VH240" s="10">
        <f t="shared" si="1432"/>
        <v>85.196323432632042</v>
      </c>
      <c r="VI240" s="9">
        <f t="shared" si="1019"/>
        <v>89.860023591951631</v>
      </c>
      <c r="VJ240" s="9">
        <f t="shared" si="1939"/>
        <v>80.287488977964884</v>
      </c>
      <c r="VK240" s="115">
        <f t="shared" si="1433"/>
        <v>85.07375628495825</v>
      </c>
      <c r="VL240" s="15">
        <f t="shared" si="1434"/>
        <v>5.912440260898539E-4</v>
      </c>
      <c r="VM240" s="12"/>
      <c r="VN240" s="11">
        <f t="shared" si="1723"/>
        <v>5.9954170051709419E-4</v>
      </c>
      <c r="VO240" s="10">
        <f t="shared" si="1435"/>
        <v>85.127857106598597</v>
      </c>
      <c r="VP240" s="9">
        <f t="shared" si="1021"/>
        <v>89.847311977234796</v>
      </c>
      <c r="VQ240" s="9">
        <f t="shared" si="1940"/>
        <v>80.16370323925949</v>
      </c>
      <c r="VR240" s="115">
        <f t="shared" si="1436"/>
        <v>85.005507608247143</v>
      </c>
      <c r="VS240" s="15">
        <f t="shared" si="1437"/>
        <v>5.9810447788340864E-4</v>
      </c>
      <c r="VT240" s="12"/>
      <c r="VU240" s="11">
        <f t="shared" si="1724"/>
        <v>6.0639853217881866E-4</v>
      </c>
      <c r="VV240" s="10">
        <f t="shared" si="1438"/>
        <v>85.05927843576788</v>
      </c>
      <c r="VW240" s="9">
        <f t="shared" si="1023"/>
        <v>89.834303654667394</v>
      </c>
      <c r="VX240" s="9">
        <f t="shared" si="1941"/>
        <v>80.039991611602332</v>
      </c>
      <c r="VY240" s="115">
        <f t="shared" si="1439"/>
        <v>84.937147633134856</v>
      </c>
      <c r="VZ240" s="15">
        <f t="shared" si="1440"/>
        <v>6.049420261861429E-4</v>
      </c>
      <c r="WA240" s="12"/>
      <c r="WB240" s="11">
        <f t="shared" si="1725"/>
        <v>6.1323236233517685E-4</v>
      </c>
      <c r="WC240" s="10">
        <f t="shared" si="1441"/>
        <v>84.990585279585773</v>
      </c>
      <c r="WD240" s="9">
        <f t="shared" si="1025"/>
        <v>89.820996208958974</v>
      </c>
      <c r="WE240" s="9">
        <f t="shared" si="1942"/>
        <v>79.916352216150898</v>
      </c>
      <c r="WF240" s="115">
        <f t="shared" si="1442"/>
        <v>84.868674212554936</v>
      </c>
      <c r="WG240" s="15">
        <f t="shared" si="1443"/>
        <v>6.1175663786454621E-4</v>
      </c>
      <c r="WH240" s="12"/>
      <c r="WI240" s="11">
        <f t="shared" si="1726"/>
        <v>6.2004315698570192E-4</v>
      </c>
      <c r="WJ240" s="10">
        <f t="shared" si="1444"/>
        <v>84.92177551979637</v>
      </c>
      <c r="WK240" s="9">
        <f t="shared" si="1027"/>
        <v>89.807387260461354</v>
      </c>
      <c r="WL240" s="9">
        <f t="shared" si="1943"/>
        <v>79.792783183064074</v>
      </c>
      <c r="WM240" s="115">
        <f t="shared" si="1445"/>
        <v>84.800085221762714</v>
      </c>
      <c r="WN240" s="15">
        <f t="shared" si="1446"/>
        <v>6.1854828143057829E-4</v>
      </c>
      <c r="WO240" s="12"/>
      <c r="WP240" s="11">
        <f t="shared" si="1727"/>
        <v>6.268308837945821E-4</v>
      </c>
      <c r="WQ240" s="10">
        <f t="shared" si="1447"/>
        <v>84.852847060496799</v>
      </c>
      <c r="WR240" s="9">
        <f t="shared" si="1029"/>
        <v>89.793474465045534</v>
      </c>
      <c r="WS240" s="9">
        <f t="shared" si="1944"/>
        <v>79.669282651726419</v>
      </c>
      <c r="WT240" s="115">
        <f t="shared" si="1448"/>
        <v>84.731378558385984</v>
      </c>
      <c r="WU240" s="15">
        <f t="shared" si="1449"/>
        <v>6.2531692702020268E-4</v>
      </c>
      <c r="WV240" s="12"/>
      <c r="WW240" s="11">
        <f t="shared" si="1728"/>
        <v>6.3359551206936893E-4</v>
      </c>
      <c r="WX240" s="10">
        <f t="shared" si="1450"/>
        <v>84.783797828185428</v>
      </c>
      <c r="WY240" s="9">
        <f t="shared" si="1031"/>
        <v>89.77925551397513</v>
      </c>
      <c r="WZ240" s="9">
        <f t="shared" si="1945"/>
        <v>79.545848770971432</v>
      </c>
      <c r="XA240" s="115">
        <f t="shared" si="1451"/>
        <v>84.662552142473288</v>
      </c>
      <c r="XB240" s="15">
        <f t="shared" si="1452"/>
        <v>6.3206254637178849E-4</v>
      </c>
      <c r="XC240" s="12"/>
      <c r="XD240" s="11">
        <f t="shared" si="1729"/>
        <v>6.403370127395085E-4</v>
      </c>
      <c r="XE240" s="10">
        <f t="shared" si="1453"/>
        <v>84.714625771807789</v>
      </c>
      <c r="XF240" s="9">
        <f t="shared" si="1033"/>
        <v>89.764728133776174</v>
      </c>
      <c r="XG240" s="9">
        <f t="shared" si="1946"/>
        <v>79.422479699294954</v>
      </c>
      <c r="XH240" s="115">
        <f t="shared" si="1454"/>
        <v>84.593603916535557</v>
      </c>
      <c r="XI240" s="15">
        <f t="shared" si="1455"/>
        <v>6.387851128048823E-4</v>
      </c>
      <c r="XJ240" s="12"/>
      <c r="XK240" s="11">
        <f t="shared" si="1730"/>
        <v>6.4705535833526446E-4</v>
      </c>
      <c r="XL240" s="10">
        <f t="shared" si="1456"/>
        <v>84.645328862795793</v>
      </c>
      <c r="XM240" s="9">
        <f t="shared" si="1035"/>
        <v>89.749890086103548</v>
      </c>
      <c r="XN240" s="9">
        <f t="shared" si="1947"/>
        <v>79.299173605064823</v>
      </c>
      <c r="XO240" s="115">
        <f t="shared" si="1457"/>
        <v>84.524531845584193</v>
      </c>
      <c r="XP240" s="15">
        <f t="shared" si="1458"/>
        <v>6.4548460119900528E-4</v>
      </c>
      <c r="XQ240" s="12"/>
      <c r="XR240" s="11">
        <f t="shared" si="1731"/>
        <v>6.5375052296663412E-4</v>
      </c>
      <c r="XS240" s="10">
        <f t="shared" si="1459"/>
        <v>84.575905095103423</v>
      </c>
      <c r="XT240" s="9">
        <f t="shared" si="1037"/>
        <v>89.734739167604076</v>
      </c>
      <c r="XU240" s="9">
        <f t="shared" si="1948"/>
        <v>79.175928666725795</v>
      </c>
      <c r="XV240" s="115">
        <f t="shared" si="1460"/>
        <v>84.455333917164936</v>
      </c>
      <c r="XW240" s="15">
        <f t="shared" si="1461"/>
        <v>6.5216098797255657E-4</v>
      </c>
      <c r="XX240" s="12"/>
      <c r="XY240" s="11">
        <f t="shared" si="1732"/>
        <v>6.6042248230235823E-4</v>
      </c>
      <c r="XZ240" s="10">
        <f t="shared" si="1462"/>
        <v>84.506352485238395</v>
      </c>
      <c r="YA240" s="9">
        <f t="shared" si="1039"/>
        <v>89.719273209776361</v>
      </c>
      <c r="YB240" s="9">
        <f t="shared" si="1949"/>
        <v>79.052743072997245</v>
      </c>
      <c r="YC240" s="115">
        <f t="shared" si="1463"/>
        <v>84.38600814138681</v>
      </c>
      <c r="YD240" s="15">
        <f t="shared" si="1464"/>
        <v>6.5881425106192448E-4</v>
      </c>
      <c r="YE240" s="12"/>
      <c r="YF240" s="11">
        <f t="shared" si="1733"/>
        <v>6.6707121354916412E-4</v>
      </c>
      <c r="YG240" s="10">
        <f t="shared" si="1465"/>
        <v>84.436669072288595</v>
      </c>
      <c r="YH240" s="9">
        <f t="shared" si="1041"/>
        <v>89.7034900788275</v>
      </c>
      <c r="YI240" s="9">
        <f t="shared" si="1950"/>
        <v>78.929615023066816</v>
      </c>
      <c r="YJ240" s="115">
        <f t="shared" si="1466"/>
        <v>84.316552550947165</v>
      </c>
      <c r="YK240" s="15">
        <f t="shared" si="1467"/>
        <v>6.6544436990069239E-4</v>
      </c>
      <c r="YL240" s="12"/>
      <c r="YM240" s="11">
        <f t="shared" si="1734"/>
        <v>6.7369669543104467E-4</v>
      </c>
      <c r="YN240" s="10">
        <f t="shared" si="1468"/>
        <v>84.366852917944982</v>
      </c>
      <c r="YO240" s="9">
        <f t="shared" si="1043"/>
        <v>89.687387675526736</v>
      </c>
      <c r="YP240" s="9">
        <f t="shared" si="1951"/>
        <v>78.806542726777664</v>
      </c>
      <c r="YQ240" s="115">
        <f t="shared" si="1469"/>
        <v>84.246965201152193</v>
      </c>
      <c r="YR240" s="15">
        <f t="shared" si="1470"/>
        <v>6.7205132539902642E-4</v>
      </c>
      <c r="YS240" s="12"/>
      <c r="YT240" s="11">
        <f t="shared" si="1735"/>
        <v>6.8029890816875631E-4</v>
      </c>
      <c r="YU240" s="10">
        <f t="shared" si="1471"/>
        <v>84.296902106519724</v>
      </c>
      <c r="YV240" s="9">
        <f t="shared" si="1045"/>
        <v>89.67096393505615</v>
      </c>
      <c r="YW240" s="9">
        <f t="shared" si="1952"/>
        <v>78.68352440481074</v>
      </c>
      <c r="YX240" s="115">
        <f t="shared" si="1472"/>
        <v>84.177244169933445</v>
      </c>
      <c r="YY240" s="15">
        <f t="shared" si="1473"/>
        <v>6.7863509992319095E-4</v>
      </c>
      <c r="YZ240" s="12"/>
      <c r="ZA240" s="11">
        <f t="shared" si="1736"/>
        <v>6.8687783345940817E-4</v>
      </c>
      <c r="ZB240" s="10">
        <f t="shared" si="1474"/>
        <v>84.22681474496045</v>
      </c>
      <c r="ZC240" s="9">
        <f t="shared" si="1047"/>
        <v>89.654216826858502</v>
      </c>
      <c r="ZD240" s="9">
        <f t="shared" si="1953"/>
        <v>78.560558288861387</v>
      </c>
      <c r="ZE240" s="115">
        <f t="shared" si="1475"/>
        <v>84.107387557859937</v>
      </c>
      <c r="ZF240" s="15">
        <f t="shared" si="1476"/>
        <v>6.8519567727525757E-4</v>
      </c>
      <c r="ZG240" s="12"/>
      <c r="ZH240" s="11">
        <f t="shared" si="1737"/>
        <v>6.9343345445623558E-4</v>
      </c>
      <c r="ZI240" s="10">
        <f t="shared" si="1477"/>
        <v>84.156588962860212</v>
      </c>
      <c r="ZJ240" s="9">
        <f t="shared" si="1049"/>
        <v>89.63714435448226</v>
      </c>
      <c r="ZK240" s="9">
        <f t="shared" si="1954"/>
        <v>78.437642621811449</v>
      </c>
      <c r="ZL240" s="115">
        <f t="shared" si="1478"/>
        <v>84.037393488146847</v>
      </c>
      <c r="ZM240" s="15">
        <f t="shared" si="1479"/>
        <v>6.9173304267288718E-4</v>
      </c>
      <c r="ZN240" s="12"/>
      <c r="ZO240" s="11">
        <f t="shared" si="1738"/>
        <v>6.9996575574846379E-4</v>
      </c>
      <c r="ZP240" s="10">
        <f t="shared" si="1480"/>
        <v>84.086222912463825</v>
      </c>
      <c r="ZQ240" s="9">
        <f t="shared" si="1051"/>
        <v>89.619744555423949</v>
      </c>
      <c r="ZR240" s="9">
        <f t="shared" si="1955"/>
        <v>78.314775657894188</v>
      </c>
      <c r="ZS240" s="115">
        <f t="shared" si="1481"/>
        <v>83.967260106659069</v>
      </c>
      <c r="ZT240" s="15">
        <f t="shared" si="1482"/>
        <v>6.9824718272941595E-4</v>
      </c>
      <c r="ZU240" s="12"/>
      <c r="ZV240" s="11">
        <f t="shared" si="1739"/>
        <v>7.0647472334143732E-4</v>
      </c>
      <c r="ZW240" s="10">
        <f t="shared" si="1483"/>
        <v>84.015714768669284</v>
      </c>
      <c r="ZX240" s="9">
        <f t="shared" si="1053"/>
        <v>89.602015500967909</v>
      </c>
      <c r="ZY240" s="9">
        <f t="shared" si="1956"/>
        <v>78.191955662857168</v>
      </c>
      <c r="ZZ240" s="115">
        <f t="shared" si="1484"/>
        <v>83.896985581912531</v>
      </c>
      <c r="AAA240" s="15">
        <f t="shared" si="1485"/>
        <v>7.0473808543389813E-4</v>
      </c>
      <c r="AAB240" s="12"/>
      <c r="AAC240" s="11">
        <f t="shared" si="1740"/>
        <v>7.129603446367047E-4</v>
      </c>
      <c r="AAD240" s="10">
        <f t="shared" si="1486"/>
        <v>83.945062729026915</v>
      </c>
      <c r="AAE240" s="9">
        <f t="shared" si="1055"/>
        <v>89.583955296023461</v>
      </c>
      <c r="AAF240" s="9">
        <f t="shared" si="1957"/>
        <v>78.069180914116032</v>
      </c>
      <c r="AAG240" s="115">
        <f t="shared" si="1487"/>
        <v>83.826568105069754</v>
      </c>
      <c r="AAH240" s="15">
        <f t="shared" si="1488"/>
        <v>7.1120574013154103E-4</v>
      </c>
      <c r="AAI240" s="12"/>
      <c r="AAJ240" s="11">
        <f t="shared" si="1741"/>
        <v>7.194226084125153E-4</v>
      </c>
      <c r="AAK240" s="10">
        <f t="shared" si="1489"/>
        <v>83.874265013732668</v>
      </c>
      <c r="AAL240" s="9">
        <f t="shared" si="1057"/>
        <v>89.565562078959701</v>
      </c>
      <c r="AAM240" s="9">
        <f t="shared" si="1958"/>
        <v>77.902711198994012</v>
      </c>
      <c r="AAN240" s="115">
        <f t="shared" si="1490"/>
        <v>83.73413663897685</v>
      </c>
      <c r="AAO240" s="15">
        <f t="shared" si="1491"/>
        <v>7.2035162974298697E-4</v>
      </c>
      <c r="AAP240" s="12"/>
      <c r="AAQ240" s="11">
        <f t="shared" si="1742"/>
        <v>7.2857185075865028E-4</v>
      </c>
      <c r="AAR240" s="10">
        <f t="shared" si="1492"/>
        <v>83.781378941635751</v>
      </c>
      <c r="AAS240" s="9">
        <f t="shared" si="1059"/>
        <v>89.546692757817084</v>
      </c>
      <c r="AAT240" s="9">
        <f t="shared" si="1060"/>
        <v>77.846701457062295</v>
      </c>
      <c r="AAU240" s="115">
        <f t="shared" si="1493"/>
        <v>83.696697107439689</v>
      </c>
      <c r="AAV240" s="15">
        <f t="shared" si="1494"/>
        <v>7.2264559396495226E-4</v>
      </c>
      <c r="AAW240" s="11"/>
      <c r="AAX240" s="11">
        <f t="shared" si="1743"/>
        <v>7.3084652021763205E-4</v>
      </c>
      <c r="AAY240" s="10">
        <f t="shared" si="1495"/>
        <v>83.743662498070222</v>
      </c>
      <c r="AAZ240" s="9">
        <f t="shared" si="1061"/>
        <v>89.527703066379317</v>
      </c>
      <c r="ABA240" s="9">
        <f t="shared" si="1062"/>
        <v>78.51736074956861</v>
      </c>
      <c r="ABB240" s="115">
        <f t="shared" si="1496"/>
        <v>84.022531907973956</v>
      </c>
      <c r="ABC240" s="15">
        <f t="shared" si="1497"/>
        <v>6.8004968198359596E-4</v>
      </c>
      <c r="ABD240" s="11"/>
      <c r="ABE240" s="11">
        <f t="shared" si="1744"/>
        <v>6.8808756736998139E-4</v>
      </c>
      <c r="ABF240" s="10">
        <f t="shared" si="1498"/>
        <v>84.070383701168922</v>
      </c>
      <c r="ABG240" s="9">
        <f t="shared" si="1063"/>
        <v>89.510886068341549</v>
      </c>
      <c r="ABH240" s="9">
        <f t="shared" si="1064"/>
        <v>79.291765602785688</v>
      </c>
      <c r="ABI240" s="115">
        <f t="shared" si="1499"/>
        <v>84.401325835563625</v>
      </c>
      <c r="ABJ240" s="15">
        <f t="shared" si="1500"/>
        <v>6.3118015977965702E-4</v>
      </c>
      <c r="ABK240" s="11"/>
      <c r="ABL240" s="11">
        <f t="shared" si="1745"/>
        <v>6.3904717023922193E-4</v>
      </c>
      <c r="ABM240" s="10">
        <f t="shared" si="1501"/>
        <v>84.450161015480063</v>
      </c>
      <c r="ABN240" s="9">
        <f t="shared" si="1065"/>
        <v>89.49639922152906</v>
      </c>
      <c r="ABO240" s="9">
        <f t="shared" si="1066"/>
        <v>80.201651948994169</v>
      </c>
      <c r="ABP240" s="115">
        <f t="shared" si="1502"/>
        <v>84.849025585261614</v>
      </c>
      <c r="ABQ240" s="15">
        <f t="shared" si="1503"/>
        <v>5.7408659466967149E-4</v>
      </c>
      <c r="ABR240" s="11"/>
      <c r="ABS240" s="11">
        <f t="shared" si="1746"/>
        <v>5.8177412155440279E-4</v>
      </c>
      <c r="ABT240" s="10">
        <f t="shared" si="1504"/>
        <v>84.898950351533159</v>
      </c>
      <c r="ABU240" s="9">
        <f t="shared" si="1067"/>
        <v>89.484414664079495</v>
      </c>
      <c r="ABV240" s="9">
        <f t="shared" si="1068"/>
        <v>81.305133778903922</v>
      </c>
      <c r="ABW240" s="115">
        <f t="shared" si="1505"/>
        <v>85.394774221491701</v>
      </c>
      <c r="ABX240" s="15">
        <f t="shared" si="1506"/>
        <v>5.0519022976475039E-4</v>
      </c>
      <c r="ABY240" s="11"/>
      <c r="ABZ240" s="11">
        <f t="shared" si="1747"/>
        <v>5.1268797561253125E-4</v>
      </c>
      <c r="ACA240" s="10">
        <f t="shared" si="1507"/>
        <v>85.445912195762546</v>
      </c>
      <c r="ACB240" s="9">
        <f t="shared" si="1069"/>
        <v>89.475134042266433</v>
      </c>
      <c r="ACC240" s="9">
        <f t="shared" si="1070"/>
        <v>82.720977742114854</v>
      </c>
      <c r="ACD240" s="115">
        <f t="shared" si="1508"/>
        <v>86.098055892190644</v>
      </c>
      <c r="ACE240" s="15">
        <f t="shared" si="1509"/>
        <v>4.171679419061011E-4</v>
      </c>
      <c r="ACF240" s="11"/>
      <c r="ACG240" s="11">
        <f t="shared" si="1748"/>
        <v>4.2446284818606431E-4</v>
      </c>
      <c r="ACH240" s="10">
        <f t="shared" si="1510"/>
        <v>86.150558383527823</v>
      </c>
      <c r="ACI240" s="9">
        <f t="shared" si="1071"/>
        <v>89.468805713352992</v>
      </c>
      <c r="ACJ240" s="9">
        <f t="shared" si="1072"/>
        <v>84.779473727731869</v>
      </c>
      <c r="ACK240" s="115">
        <f t="shared" si="1511"/>
        <v>87.124139720542431</v>
      </c>
      <c r="ACL240" s="15">
        <f t="shared" si="1512"/>
        <v>2.8963483911559942E-4</v>
      </c>
      <c r="ACM240" s="11"/>
      <c r="ACN240" s="11">
        <f t="shared" si="1749"/>
        <v>2.9670902769712376E-4</v>
      </c>
      <c r="ACO240" s="10">
        <f t="shared" si="1513"/>
        <v>87.178205717726769</v>
      </c>
      <c r="ACP240" s="9">
        <f t="shared" si="1073"/>
        <v>89.465755229078454</v>
      </c>
      <c r="ACQ240" s="9">
        <f t="shared" si="1074"/>
        <v>89.277309739262662</v>
      </c>
      <c r="ACR240" s="115">
        <f t="shared" si="1514"/>
        <v>89.371532484170558</v>
      </c>
      <c r="ACS240" s="15">
        <f t="shared" si="1515"/>
        <v>1.1639265313741185E-5</v>
      </c>
      <c r="ACT240" s="11"/>
      <c r="ACU240" s="11">
        <f t="shared" si="1750"/>
        <v>1.8507178877420116E-5</v>
      </c>
      <c r="ACV240" s="10">
        <f t="shared" si="1516"/>
        <v>89.427117495936201</v>
      </c>
      <c r="ACW240" s="9">
        <f t="shared" si="1075"/>
        <v>89.465750302807152</v>
      </c>
      <c r="ACX240" s="9">
        <f t="shared" si="1076"/>
        <v>89.360566602986552</v>
      </c>
      <c r="ACY240" s="115">
        <f t="shared" si="1517"/>
        <v>89.413158452896852</v>
      </c>
      <c r="ACZ240" s="15">
        <f t="shared" si="1518"/>
        <v>6.4966319442806004E-6</v>
      </c>
      <c r="ADA240" s="11"/>
      <c r="ADB240" s="11">
        <f t="shared" si="1751"/>
        <v>1.3363712314519325E-5</v>
      </c>
      <c r="ADC240" s="10">
        <f t="shared" si="1519"/>
        <v>89.468742680729804</v>
      </c>
      <c r="ADD240" s="9">
        <f t="shared" si="1077"/>
        <v>89.465748768035681</v>
      </c>
      <c r="ADE240" s="9">
        <f t="shared" si="1078"/>
        <v>89.444661204498274</v>
      </c>
      <c r="ADF240" s="115">
        <f t="shared" si="1520"/>
        <v>89.455204986266978</v>
      </c>
      <c r="ADG240" s="15">
        <f t="shared" si="1521"/>
        <v>1.3024654878828649E-6</v>
      </c>
      <c r="ADH240" s="11"/>
      <c r="ADI240" s="11">
        <f t="shared" si="1752"/>
        <v>8.1689883168102442E-6</v>
      </c>
      <c r="ADJ240" s="10">
        <f t="shared" si="1522"/>
        <v>89.510788768170173</v>
      </c>
      <c r="ADK240" s="9">
        <f t="shared" si="1079"/>
        <v>89.465748706347824</v>
      </c>
      <c r="ADL240" s="9">
        <f t="shared" si="1080"/>
        <v>89.529587522607372</v>
      </c>
      <c r="ADM240" s="115">
        <f t="shared" si="1523"/>
        <v>89.497668114477591</v>
      </c>
      <c r="ADN240" s="15">
        <f t="shared" si="1524"/>
        <v>-3.9429806491320912E-6</v>
      </c>
      <c r="ADO240" s="11"/>
      <c r="ADP240" s="11">
        <f t="shared" si="1753"/>
        <v>2.9232654230367909E-6</v>
      </c>
      <c r="ADQ240" s="10">
        <f t="shared" si="1525"/>
        <v>89.553251771852388</v>
      </c>
      <c r="ADR240" s="9">
        <f t="shared" si="1081"/>
        <v>89.465749271696637</v>
      </c>
      <c r="ADS240" s="9">
        <f t="shared" si="1082"/>
        <v>89.615339032485522</v>
      </c>
      <c r="ADT240" s="115">
        <f t="shared" si="1526"/>
        <v>89.540544152091087</v>
      </c>
      <c r="ADU240" s="15">
        <f t="shared" si="1527"/>
        <v>-9.2393557189564261E-6</v>
      </c>
      <c r="ADV240" s="11"/>
      <c r="ADW240" s="11">
        <f t="shared" si="1754"/>
        <v>-2.3731956009220361E-6</v>
      </c>
      <c r="ADX240" s="10">
        <f t="shared" si="1528"/>
        <v>89.59612762919248</v>
      </c>
      <c r="ADY240" s="9">
        <f t="shared" si="1083"/>
        <v>89.465752375902866</v>
      </c>
      <c r="ADZ240" s="9">
        <f t="shared" si="1084"/>
        <v>89.7019063645713</v>
      </c>
      <c r="AEA240" s="115">
        <f t="shared" si="1529"/>
        <v>89.583829370237083</v>
      </c>
      <c r="AEB240" s="15">
        <f t="shared" si="1530"/>
        <v>-1.4585962931227465E-5</v>
      </c>
      <c r="AEC240" s="11"/>
      <c r="AED240" s="11">
        <f t="shared" si="1755"/>
        <v>-7.720103105027275E-6</v>
      </c>
      <c r="AEE240" s="10">
        <f t="shared" si="1531"/>
        <v>89.639412378871299</v>
      </c>
      <c r="AEF240" s="9">
        <f t="shared" si="1085"/>
        <v>89.465760112275873</v>
      </c>
      <c r="AEG240" s="9">
        <f t="shared" si="1086"/>
        <v>89.789279786782913</v>
      </c>
      <c r="AEH240" s="115">
        <f t="shared" si="1532"/>
        <v>89.627519949529386</v>
      </c>
      <c r="AEI240" s="15">
        <f t="shared" si="1533"/>
        <v>-1.9982071895078693E-5</v>
      </c>
      <c r="AEJ240" s="11"/>
      <c r="AEK240" s="11">
        <f t="shared" si="1756"/>
        <v>-1.311680860495627E-5</v>
      </c>
      <c r="AEL240" s="10">
        <f t="shared" si="1534"/>
        <v>89.683102218170234</v>
      </c>
      <c r="AEM240" s="9">
        <f t="shared" si="1087"/>
        <v>89.465774631660977</v>
      </c>
      <c r="AEN240" s="9">
        <f t="shared" si="1088"/>
        <v>89.877449478057244</v>
      </c>
      <c r="AEO240" s="115">
        <f t="shared" si="1535"/>
        <v>89.671612054859111</v>
      </c>
      <c r="AEP240" s="15">
        <f t="shared" si="1536"/>
        <v>-2.5426943170057619E-5</v>
      </c>
      <c r="AEQ240" s="11"/>
      <c r="AER240" s="11">
        <f t="shared" si="1757"/>
        <v>-1.8562577715354423E-5</v>
      </c>
      <c r="AES240" s="10">
        <f t="shared" si="1537"/>
        <v>89.727193328701929</v>
      </c>
      <c r="AET240" s="9">
        <f t="shared" si="1089"/>
        <v>89.465798141816094</v>
      </c>
      <c r="AEU240" s="9">
        <f t="shared" si="1090"/>
        <v>89.966405165714349</v>
      </c>
      <c r="AEV240" s="115">
        <f t="shared" si="1538"/>
        <v>89.716101653765222</v>
      </c>
      <c r="AEW240" s="15">
        <f t="shared" si="1539"/>
        <v>-3.0919805906577319E-5</v>
      </c>
      <c r="AEX240" s="11"/>
      <c r="AEY240" s="11">
        <f t="shared" si="1758"/>
        <v>-2.4056644554077515E-5</v>
      </c>
      <c r="AEZ240" s="10">
        <f t="shared" si="1540"/>
        <v>89.771681694748523</v>
      </c>
      <c r="AFA240" s="9">
        <f t="shared" si="1091"/>
        <v>89.465832906693947</v>
      </c>
      <c r="AFB240" s="9">
        <f t="shared" si="1092"/>
        <v>90.056136253984334</v>
      </c>
      <c r="AFC240" s="115">
        <f t="shared" si="1541"/>
        <v>89.760984580339141</v>
      </c>
      <c r="AFD240" s="15">
        <f t="shared" si="1542"/>
        <v>-3.6459865828673038E-5</v>
      </c>
      <c r="AFE240" s="11"/>
      <c r="AFF240" s="11">
        <f t="shared" si="1759"/>
        <v>-2.959821971863214E-5</v>
      </c>
      <c r="AFG240" s="10">
        <f t="shared" si="1543"/>
        <v>89.816563167144892</v>
      </c>
      <c r="AFH240" s="9">
        <f t="shared" si="1093"/>
        <v>89.465881245656135</v>
      </c>
      <c r="AFI240" s="9">
        <f t="shared" si="1094"/>
        <v>90.146631877662614</v>
      </c>
      <c r="AFJ240" s="115">
        <f t="shared" si="1544"/>
        <v>89.806256561659382</v>
      </c>
      <c r="AFK240" s="15">
        <f t="shared" si="1545"/>
        <v>-4.2046308596538253E-5</v>
      </c>
      <c r="AFL240" s="11"/>
      <c r="AFM240" s="11">
        <f t="shared" si="1760"/>
        <v>-3.5186493643071547E-5</v>
      </c>
      <c r="AFN240" s="10">
        <f t="shared" si="1546"/>
        <v>89.861833489693183</v>
      </c>
      <c r="AFO240" s="9">
        <f t="shared" si="1095"/>
        <v>89.465945532623152</v>
      </c>
      <c r="AFP240" s="9">
        <f t="shared" si="1096"/>
        <v>90.237880900351499</v>
      </c>
      <c r="AFQ240" s="115">
        <f t="shared" si="1547"/>
        <v>89.851913216487333</v>
      </c>
      <c r="AFR240" s="15">
        <f t="shared" si="1548"/>
        <v>-4.767829975041332E-5</v>
      </c>
      <c r="AFS240" s="11"/>
      <c r="AFT240" s="11">
        <f t="shared" si="1761"/>
        <v>-4.082063653617899E-5</v>
      </c>
      <c r="AFU240" s="10">
        <f t="shared" si="1549"/>
        <v>89.907488297836181</v>
      </c>
      <c r="AFV240" s="9">
        <f t="shared" si="1097"/>
        <v>89.46602819515617</v>
      </c>
      <c r="AFW240" s="9">
        <f t="shared" si="1098"/>
        <v>90.329871970795196</v>
      </c>
      <c r="AFX240" s="115">
        <f t="shared" si="1550"/>
        <v>89.897950082975683</v>
      </c>
      <c r="AFY240" s="15">
        <f t="shared" si="1551"/>
        <v>-5.3354988246813414E-5</v>
      </c>
      <c r="AFZ240" s="11"/>
      <c r="AGA240" s="11">
        <f t="shared" si="1762"/>
        <v>-4.6499801912729542E-5</v>
      </c>
      <c r="AGB240" s="10">
        <f t="shared" si="1552"/>
        <v>89.953523146348914</v>
      </c>
      <c r="AGC240" s="9">
        <f t="shared" si="1099"/>
        <v>89.466131713483733</v>
      </c>
      <c r="AGD240" s="9">
        <f t="shared" si="1100"/>
        <v>90.422593475977052</v>
      </c>
      <c r="AGE240" s="115">
        <f t="shared" si="1553"/>
        <v>89.944362594730393</v>
      </c>
      <c r="AGF240" s="15">
        <f t="shared" si="1554"/>
        <v>-5.907550362171297E-5</v>
      </c>
      <c r="AGG240" s="11"/>
      <c r="AGH240" s="11">
        <f t="shared" si="1763"/>
        <v>-5.2223123750830558E-5</v>
      </c>
      <c r="AGI240" s="10">
        <f t="shared" si="1555"/>
        <v>89.999933485374811</v>
      </c>
      <c r="AGJ240" s="9">
        <f t="shared" si="1101"/>
        <v>89.466258619454393</v>
      </c>
      <c r="AGK240" s="9">
        <f t="shared" si="1102"/>
        <v>90.51603342939211</v>
      </c>
      <c r="AGL240" s="115">
        <f t="shared" si="1556"/>
        <v>89.991146024423244</v>
      </c>
      <c r="AGM240" s="15">
        <f t="shared" si="1557"/>
        <v>-6.4838949154426799E-5</v>
      </c>
      <c r="AGN240" s="11"/>
      <c r="AGO240" s="11">
        <f t="shared" si="1764"/>
        <v>-5.7989709648421166E-5</v>
      </c>
      <c r="AGP240" s="10">
        <f t="shared" si="1558"/>
        <v>90.046714604000954</v>
      </c>
      <c r="AGQ240" s="9">
        <f t="shared" si="1103"/>
        <v>89.466411495388968</v>
      </c>
      <c r="AGR240" s="9">
        <f t="shared" si="1104"/>
        <v>90.61017957091552</v>
      </c>
      <c r="AGS240" s="115">
        <f t="shared" si="1559"/>
        <v>90.038295533152251</v>
      </c>
      <c r="AGT240" s="15">
        <f t="shared" si="1560"/>
        <v>-7.0644408106843983E-5</v>
      </c>
      <c r="AGU240" s="11"/>
      <c r="AGV240" s="11">
        <f t="shared" si="1765"/>
        <v>-6.3798647057548711E-5</v>
      </c>
      <c r="AGW240" s="10">
        <f t="shared" si="1561"/>
        <v>90.093861679604032</v>
      </c>
      <c r="AGX240" s="9">
        <f t="shared" si="1105"/>
        <v>89.46659297288204</v>
      </c>
      <c r="AGY240" s="9">
        <f t="shared" si="1106"/>
        <v>90.70501936783775</v>
      </c>
      <c r="AGZ240" s="115">
        <f t="shared" si="1562"/>
        <v>90.085806170359888</v>
      </c>
      <c r="AHA240" s="15">
        <f t="shared" si="1563"/>
        <v>-7.6490943861376936E-5</v>
      </c>
      <c r="AHB240" s="11"/>
      <c r="AHC240" s="11">
        <f t="shared" si="1766"/>
        <v>-6.9649003416654705E-5</v>
      </c>
      <c r="AHD240" s="10">
        <f t="shared" si="1564"/>
        <v>90.141369777744728</v>
      </c>
      <c r="AHE240" s="9">
        <f t="shared" si="1107"/>
        <v>89.466805731533853</v>
      </c>
      <c r="AHF240" s="9">
        <f t="shared" si="1108"/>
        <v>90.80054001522268</v>
      </c>
      <c r="AHG240" s="115">
        <f t="shared" si="1565"/>
        <v>90.133672873378259</v>
      </c>
      <c r="AHH240" s="15">
        <f t="shared" si="1566"/>
        <v>-8.2377600021424339E-5</v>
      </c>
      <c r="AHI240" s="11"/>
      <c r="AHJ240" s="11">
        <f t="shared" si="1767"/>
        <v>-7.5539826245344844E-5</v>
      </c>
      <c r="AHK240" s="10">
        <f t="shared" si="1567"/>
        <v>90.189233851688471</v>
      </c>
      <c r="AHL240" s="9">
        <f t="shared" si="1109"/>
        <v>89.467052497612642</v>
      </c>
      <c r="AHM240" s="9">
        <f t="shared" si="1110"/>
        <v>90.89672843662423</v>
      </c>
      <c r="AHN240" s="115">
        <f t="shared" si="1568"/>
        <v>90.181890467118436</v>
      </c>
      <c r="AHO240" s="15">
        <f t="shared" si="1569"/>
        <v>-8.8303400538236257E-5</v>
      </c>
      <c r="AHP240" s="11"/>
      <c r="AHQ240" s="11">
        <f t="shared" si="1768"/>
        <v>-8.1470143265643697E-5</v>
      </c>
      <c r="AHR240" s="10">
        <f t="shared" si="1570"/>
        <v>90.237448742070427</v>
      </c>
      <c r="AHS240" s="9">
        <f t="shared" si="1111"/>
        <v>89.467336042647446</v>
      </c>
      <c r="AHT240" s="9">
        <f t="shared" si="1112"/>
        <v>90.993571285176387</v>
      </c>
      <c r="AHU240" s="115">
        <f t="shared" si="1571"/>
        <v>90.230453663911916</v>
      </c>
      <c r="AHV240" s="15">
        <f t="shared" si="1572"/>
        <v>-9.4267349865159085E-5</v>
      </c>
      <c r="AHW240" s="11"/>
      <c r="AHX240" s="11">
        <f t="shared" si="1769"/>
        <v>-8.7438962550664268E-5</v>
      </c>
      <c r="AHY240" s="10">
        <f t="shared" si="1573"/>
        <v>90.286009176712383</v>
      </c>
      <c r="AHZ240" s="9">
        <f t="shared" si="1113"/>
        <v>89.467659181951788</v>
      </c>
      <c r="AIA240" s="9">
        <f t="shared" si="1114"/>
        <v>91.09105494504702</v>
      </c>
      <c r="AIB240" s="115">
        <f t="shared" si="1574"/>
        <v>90.279357063499404</v>
      </c>
      <c r="AIC240" s="15">
        <f t="shared" si="1575"/>
        <v>-1.0026843313861774E-4</v>
      </c>
      <c r="AID240" s="11"/>
      <c r="AIE240" s="11">
        <f t="shared" si="1770"/>
        <v>-9.3445272700058821E-5</v>
      </c>
      <c r="AIF240" s="10">
        <f t="shared" si="1576"/>
        <v>90.334909770586791</v>
      </c>
      <c r="AIG240" s="9">
        <f t="shared" si="1115"/>
        <v>89.468024773078696</v>
      </c>
      <c r="AIH240" s="9">
        <f t="shared" si="1116"/>
        <v>91.18916553693235</v>
      </c>
      <c r="AII240" s="115">
        <f t="shared" si="1577"/>
        <v>90.32859515500553</v>
      </c>
      <c r="AIJ240" s="15">
        <f t="shared" si="1578"/>
        <v>-1.063056166129019E-4</v>
      </c>
      <c r="AIK240" s="11"/>
      <c r="AIL240" s="11">
        <f t="shared" si="1771"/>
        <v>-9.9488043269482486E-5</v>
      </c>
      <c r="AIM240" s="10">
        <f t="shared" si="1579"/>
        <v>90.384145027767659</v>
      </c>
      <c r="AIN240" s="9">
        <f t="shared" si="1117"/>
        <v>89.468435714209434</v>
      </c>
      <c r="AIO240" s="9">
        <f t="shared" si="1118"/>
        <v>91.287888921820738</v>
      </c>
      <c r="AIP240" s="115">
        <f t="shared" si="1580"/>
        <v>90.378162318015086</v>
      </c>
      <c r="AIQ240" s="15">
        <f t="shared" si="1581"/>
        <v>-1.1237784799215078E-4</v>
      </c>
      <c r="AIR240" s="11"/>
      <c r="AIS240" s="11">
        <f t="shared" si="1772"/>
        <v>-1.0556622509730301E-4</v>
      </c>
      <c r="AIT240" s="10">
        <f t="shared" si="1582"/>
        <v>90.433709342482672</v>
      </c>
      <c r="AIU240" s="9">
        <f t="shared" si="1119"/>
        <v>89.468894942476169</v>
      </c>
      <c r="AIV240" s="9">
        <f t="shared" si="1120"/>
        <v>91.387210681362134</v>
      </c>
      <c r="AIW240" s="115">
        <f t="shared" si="1583"/>
        <v>90.428052811919144</v>
      </c>
      <c r="AIX240" s="15">
        <f t="shared" si="1584"/>
        <v>-1.1848405532148765E-4</v>
      </c>
      <c r="AIY240" s="11"/>
      <c r="AIZ240" s="11">
        <f t="shared" si="1773"/>
        <v>-1.1167874918983679E-4</v>
      </c>
      <c r="AJA240" s="10">
        <f t="shared" si="1585"/>
        <v>90.483596988429341</v>
      </c>
      <c r="AJB240" s="9">
        <f t="shared" si="1121"/>
        <v>89.469405432207211</v>
      </c>
      <c r="AJC240" s="9">
        <f t="shared" si="1122"/>
        <v>91.487116138648105</v>
      </c>
      <c r="AJD240" s="115">
        <f t="shared" si="1586"/>
        <v>90.478260785427665</v>
      </c>
      <c r="AJE240" s="15">
        <f t="shared" si="1587"/>
        <v>-1.2462314837886844E-4</v>
      </c>
      <c r="AJF240" s="11"/>
      <c r="AJG240" s="11">
        <f t="shared" si="1774"/>
        <v>-1.1782452810847018E-4</v>
      </c>
      <c r="AJH240" s="10">
        <f t="shared" si="1588"/>
        <v>90.533802128266942</v>
      </c>
      <c r="AJI240" s="9">
        <f t="shared" si="1123"/>
        <v>89.469970193114492</v>
      </c>
      <c r="AJJ240" s="9">
        <f t="shared" si="1124"/>
        <v>91.587590363160885</v>
      </c>
      <c r="AJK240" s="115">
        <f t="shared" si="1589"/>
        <v>90.528780278137688</v>
      </c>
      <c r="AJL240" s="15">
        <f t="shared" si="1590"/>
        <v>-1.3079401909269945E-4</v>
      </c>
      <c r="AJM240" s="11"/>
      <c r="AJN240" s="11">
        <f t="shared" si="1775"/>
        <v>-1.2400245638231617E-4</v>
      </c>
      <c r="AJO240" s="10">
        <f t="shared" si="1591"/>
        <v>90.584318815160941</v>
      </c>
      <c r="AJP240" s="9">
        <f t="shared" si="1125"/>
        <v>89.470592268417988</v>
      </c>
      <c r="AJQ240" s="9">
        <f t="shared" si="1126"/>
        <v>91.688618174492632</v>
      </c>
      <c r="AJR240" s="115">
        <f t="shared" si="1592"/>
        <v>90.57960522145531</v>
      </c>
      <c r="AJS240" s="15">
        <f t="shared" si="1593"/>
        <v>-1.3699554188741658E-4</v>
      </c>
      <c r="AJT240" s="11"/>
      <c r="AJU240" s="11">
        <f t="shared" si="1776"/>
        <v>-1.3021141084891704E-4</v>
      </c>
      <c r="AJV240" s="10">
        <f t="shared" si="1594"/>
        <v>90.635140993680849</v>
      </c>
      <c r="AJW240" s="9">
        <f t="shared" si="1127"/>
        <v>89.47127473290773</v>
      </c>
      <c r="AJX240" s="9">
        <f t="shared" si="1128"/>
        <v>91.790184146437113</v>
      </c>
      <c r="AJY240" s="115">
        <f t="shared" si="1595"/>
        <v>90.630729439672422</v>
      </c>
      <c r="AJZ240" s="15">
        <f t="shared" si="1596"/>
        <v>-1.4322657405589303E-4</v>
      </c>
      <c r="AKA240" s="11"/>
      <c r="AKB240" s="11">
        <f t="shared" si="1777"/>
        <v>-1.364502510219509E-4</v>
      </c>
      <c r="AKC240" s="10">
        <f t="shared" si="1597"/>
        <v>90.68626250085336</v>
      </c>
      <c r="AKD240" s="9">
        <f t="shared" si="1129"/>
        <v>89.472020690944774</v>
      </c>
      <c r="AKE240" s="9">
        <f t="shared" si="1130"/>
        <v>91.892272611451787</v>
      </c>
      <c r="AKF240" s="115">
        <f t="shared" si="1598"/>
        <v>90.682146651198281</v>
      </c>
      <c r="AKG240" s="15">
        <f t="shared" si="1599"/>
        <v>-1.4948595615851243E-4</v>
      </c>
      <c r="AKH240" s="11"/>
      <c r="AKI240" s="11">
        <f t="shared" si="1778"/>
        <v>-1.4271781948573355E-4</v>
      </c>
      <c r="AKJ240" s="10">
        <f t="shared" si="1600"/>
        <v>90.737677067370527</v>
      </c>
      <c r="AKK240" s="9">
        <f t="shared" si="1131"/>
        <v>89.472833274402973</v>
      </c>
      <c r="AKL240" s="9">
        <f t="shared" si="1132"/>
        <v>91.994867665485671</v>
      </c>
      <c r="AKM240" s="115">
        <f t="shared" si="1601"/>
        <v>90.733850469944315</v>
      </c>
      <c r="AKN240" s="15">
        <f t="shared" si="1602"/>
        <v>-1.5577251244848427E-4</v>
      </c>
      <c r="AKO240" s="11"/>
      <c r="AKP240" s="11">
        <f t="shared" si="1779"/>
        <v>-1.4901294231615256E-4</v>
      </c>
      <c r="AKQ240" s="10">
        <f t="shared" si="1603"/>
        <v>90.789378318951606</v>
      </c>
      <c r="AKR240" s="9">
        <f t="shared" si="1133"/>
        <v>89.473715640553237</v>
      </c>
      <c r="AKS240" s="9">
        <f t="shared" si="1134"/>
        <v>92.097953173171376</v>
      </c>
      <c r="AKT240" s="115">
        <f t="shared" si="1604"/>
        <v>90.785834406862307</v>
      </c>
      <c r="AKU240" s="15">
        <f t="shared" si="1605"/>
        <v>-1.6208505132321046E-4</v>
      </c>
      <c r="AKV240" s="11"/>
      <c r="AKW240" s="11">
        <f t="shared" si="1780"/>
        <v>-1.5533442952781682E-4</v>
      </c>
      <c r="AKX240" s="10">
        <f t="shared" si="1606"/>
        <v>90.841359777858656</v>
      </c>
      <c r="AKY240" s="9">
        <f t="shared" si="1135"/>
        <v>89.47467096989223</v>
      </c>
      <c r="AKZ240" s="9">
        <f t="shared" si="1136"/>
        <v>92.201512771781921</v>
      </c>
      <c r="ALA240" s="115">
        <f t="shared" si="1607"/>
        <v>90.838091870837076</v>
      </c>
      <c r="ALB240" s="15">
        <f t="shared" si="1608"/>
        <v>-1.6842236570277733E-4</v>
      </c>
      <c r="ALC240" s="11"/>
      <c r="ALD240" s="11">
        <f t="shared" si="1781"/>
        <v>-1.6168107544847445E-4</v>
      </c>
      <c r="ALE240" s="10">
        <f t="shared" si="1609"/>
        <v>90.893614863766715</v>
      </c>
      <c r="ALF240" s="9">
        <f t="shared" si="1137"/>
        <v>89.475702463916505</v>
      </c>
      <c r="ALG240" s="9">
        <f t="shared" si="1138"/>
        <v>92.305529859467242</v>
      </c>
      <c r="ALH240" s="115">
        <f t="shared" si="1610"/>
        <v>90.890616161691867</v>
      </c>
      <c r="ALI240" s="15">
        <f t="shared" si="1611"/>
        <v>-1.7478323244087554E-4</v>
      </c>
      <c r="ALJ240" s="11"/>
      <c r="ALK240" s="11">
        <f t="shared" si="1782"/>
        <v>-1.6805165812527184E-4</v>
      </c>
      <c r="ALL240" s="10">
        <f t="shared" si="1612"/>
        <v>90.946136886740845</v>
      </c>
      <c r="ALM240" s="9">
        <f t="shared" si="1139"/>
        <v>89.476813342831278</v>
      </c>
      <c r="ALN240" s="9">
        <f t="shared" si="1140"/>
        <v>92.409987623657173</v>
      </c>
      <c r="ALO240" s="115">
        <f t="shared" si="1613"/>
        <v>90.943400483244233</v>
      </c>
      <c r="ALP240" s="15">
        <f t="shared" si="1614"/>
        <v>-1.811664142206173E-4</v>
      </c>
      <c r="ALQ240" s="12"/>
      <c r="ALR240" s="11">
        <f t="shared" si="1783"/>
        <v>-1.7444494121784113E-4</v>
      </c>
      <c r="ALS240" s="10">
        <f t="shared" si="1615"/>
        <v>90.998919060278752</v>
      </c>
      <c r="ALT240" s="9">
        <f t="shared" si="1141"/>
        <v>89.4780068432257</v>
      </c>
      <c r="ALU240" s="9">
        <f t="shared" si="1142"/>
        <v>92.514869046114327</v>
      </c>
      <c r="ALV240" s="115">
        <f t="shared" si="1616"/>
        <v>90.996437944670021</v>
      </c>
      <c r="ALW240" s="15">
        <f t="shared" si="1617"/>
        <v>-1.8757066001020019E-4</v>
      </c>
      <c r="ALX240" s="12"/>
      <c r="ALY240" s="11">
        <f t="shared" si="1784"/>
        <v>-1.8085967445056201E-4</v>
      </c>
      <c r="ALZ240" s="10">
        <f t="shared" si="1618"/>
        <v>91.051954502654183</v>
      </c>
      <c r="AMA240" s="9">
        <f t="shared" si="1143"/>
        <v>89.479286215700924</v>
      </c>
      <c r="AMB240" s="9">
        <f t="shared" si="1144"/>
        <v>92.620156906255403</v>
      </c>
      <c r="AMC240" s="115">
        <f t="shared" si="1619"/>
        <v>91.049721560978156</v>
      </c>
      <c r="AMD240" s="15">
        <f t="shared" si="1620"/>
        <v>-1.9399470541456011E-4</v>
      </c>
      <c r="AME240" s="12"/>
      <c r="AMF240" s="11">
        <f t="shared" si="1785"/>
        <v>-1.8729459396088803E-4</v>
      </c>
      <c r="AMG240" s="10">
        <f t="shared" si="1621"/>
        <v>91.105236237370661</v>
      </c>
      <c r="AMH240" s="9">
        <f t="shared" si="1145"/>
        <v>89.480654722451618</v>
      </c>
      <c r="AMI240" s="9">
        <f t="shared" si="1146"/>
        <v>92.725833788442927</v>
      </c>
      <c r="AMJ240" s="115">
        <f t="shared" si="1622"/>
        <v>91.103244255447265</v>
      </c>
      <c r="AMK240" s="15">
        <f t="shared" si="1623"/>
        <v>-2.0043727327511947E-4</v>
      </c>
      <c r="AML240" s="12"/>
      <c r="AMM240" s="11">
        <f t="shared" si="1786"/>
        <v>-1.937484228961948E-4</v>
      </c>
      <c r="AMN240" s="10">
        <f t="shared" si="1624"/>
        <v>91.158757195579255</v>
      </c>
      <c r="AMO240" s="9">
        <f t="shared" si="1147"/>
        <v>89.482115634806249</v>
      </c>
      <c r="AMP240" s="9">
        <f t="shared" si="1148"/>
        <v>92.83188208959983</v>
      </c>
      <c r="AMQ240" s="115">
        <f t="shared" si="1625"/>
        <v>91.156998862203039</v>
      </c>
      <c r="AMR240" s="15">
        <f t="shared" si="1626"/>
        <v>-2.0689707429201391E-4</v>
      </c>
      <c r="AMS240" s="12"/>
      <c r="AMT240" s="11">
        <f t="shared" si="1787"/>
        <v>-2.0021987203335076E-4</v>
      </c>
      <c r="AMU240" s="10">
        <f t="shared" si="1627"/>
        <v>91.212510218637973</v>
      </c>
      <c r="AMV240" s="9">
        <f t="shared" si="1149"/>
        <v>89.483672230729155</v>
      </c>
      <c r="AMW240" s="9">
        <f t="shared" si="1150"/>
        <v>92.938284027131687</v>
      </c>
      <c r="AMX240" s="115">
        <f t="shared" si="1628"/>
        <v>91.210978128930421</v>
      </c>
      <c r="AMY240" s="15">
        <f t="shared" si="1629"/>
        <v>-2.1337280766769347E-4</v>
      </c>
      <c r="AMZ240" s="12"/>
      <c r="ANA240" s="11">
        <f t="shared" si="1788"/>
        <v>-2.0670764041993424E-4</v>
      </c>
      <c r="ANB240" s="10">
        <f t="shared" si="1630"/>
        <v>91.266488060806779</v>
      </c>
      <c r="ANC240" s="9">
        <f t="shared" si="1151"/>
        <v>89.485327792287407</v>
      </c>
      <c r="AND240" s="9">
        <f t="shared" si="1152"/>
        <v>93.045021646127438</v>
      </c>
      <c r="ANE240" s="115">
        <f t="shared" si="1631"/>
        <v>91.265174719207423</v>
      </c>
      <c r="ANF240" s="15">
        <f t="shared" si="1632"/>
        <v>-2.1986316170813469E-4</v>
      </c>
      <c r="ANG240" s="12"/>
      <c r="ANH240" s="11">
        <f t="shared" si="1789"/>
        <v>-2.1321041597325508E-4</v>
      </c>
      <c r="ANI240" s="10">
        <f t="shared" si="1633"/>
        <v>91.320683391564614</v>
      </c>
      <c r="ANJ240" s="9">
        <f t="shared" si="1153"/>
        <v>89.487085603084594</v>
      </c>
      <c r="ANK240" s="9">
        <f t="shared" si="1154"/>
        <v>93.152076729337324</v>
      </c>
      <c r="ANL240" s="115">
        <f t="shared" si="1634"/>
        <v>91.319581166210952</v>
      </c>
      <c r="ANM240" s="15">
        <f t="shared" si="1635"/>
        <v>-2.2636680842115788E-4</v>
      </c>
      <c r="ANN240" s="12"/>
      <c r="ANO240" s="11">
        <f t="shared" si="1790"/>
        <v>-2.1972687007082819E-4</v>
      </c>
      <c r="ANP240" s="10">
        <f t="shared" si="1636"/>
        <v>91.375088749251262</v>
      </c>
      <c r="ANQ240" s="9">
        <f t="shared" si="1155"/>
        <v>89.488948945565454</v>
      </c>
      <c r="ANR240" s="9">
        <f t="shared" si="1156"/>
        <v>93.25943091559715</v>
      </c>
      <c r="ANS240" s="115">
        <f t="shared" si="1637"/>
        <v>91.374189930581309</v>
      </c>
      <c r="ANT240" s="15">
        <f t="shared" si="1638"/>
        <v>-2.3288241099734251E-4</v>
      </c>
      <c r="ANU240" s="12"/>
      <c r="ANV240" s="11">
        <f t="shared" si="1791"/>
        <v>-2.2625566503553911E-4</v>
      </c>
      <c r="ANW240" s="10">
        <f t="shared" si="1639"/>
        <v>91.429696598967411</v>
      </c>
      <c r="ANX240" s="9">
        <f t="shared" si="1157"/>
        <v>89.490921098395233</v>
      </c>
      <c r="ANY240" s="9">
        <f t="shared" si="1158"/>
        <v>93.3670657538228</v>
      </c>
      <c r="ANZ240" s="115">
        <f t="shared" si="1640"/>
        <v>91.428993426109017</v>
      </c>
      <c r="AOA240" s="15">
        <f t="shared" si="1641"/>
        <v>-2.3940862730682767E-4</v>
      </c>
      <c r="AOB240" s="12"/>
      <c r="AOC240" s="11">
        <f t="shared" si="1792"/>
        <v>-2.3279545763423316E-4</v>
      </c>
      <c r="AOD240" s="10">
        <f t="shared" si="1642"/>
        <v>91.484499358272473</v>
      </c>
      <c r="AOE240" s="9">
        <f t="shared" si="1159"/>
        <v>89.493005333866861</v>
      </c>
      <c r="AOF240" s="9">
        <f t="shared" si="1160"/>
        <v>93.474962655451961</v>
      </c>
      <c r="AOG240" s="115">
        <f t="shared" si="1643"/>
        <v>91.483983994659411</v>
      </c>
      <c r="AOH240" s="15">
        <f t="shared" si="1644"/>
        <v>-2.4594410712205564E-4</v>
      </c>
      <c r="AOI240" s="12"/>
      <c r="AOJ240" s="11">
        <f t="shared" si="1875"/>
        <v>-2.3934489629630045E-4</v>
      </c>
      <c r="AOK240" s="10">
        <f t="shared" si="1876"/>
        <v>91.539489372069454</v>
      </c>
      <c r="AOL240" s="9">
        <f t="shared" si="1161"/>
        <v>89.495204915234822</v>
      </c>
      <c r="AOM240" s="9">
        <f t="shared" si="1162"/>
        <v>93.583102849532196</v>
      </c>
      <c r="AON240" s="115">
        <f t="shared" si="1646"/>
        <v>91.539153882383516</v>
      </c>
      <c r="AOO240" s="15">
        <f t="shared" si="1877"/>
        <v>-2.5248748950846336E-4</v>
      </c>
      <c r="AOP240" s="12"/>
      <c r="AOQ240" s="11">
        <f t="shared" si="1794"/>
        <v>-2.4590261850000852E-4</v>
      </c>
      <c r="AOR240" s="10">
        <f t="shared" si="1648"/>
        <v>91.594658888774688</v>
      </c>
      <c r="AOS240" s="9">
        <f t="shared" si="1163"/>
        <v>89.497523093972106</v>
      </c>
      <c r="AOT240" s="9">
        <f t="shared" si="1164"/>
        <v>93.691467264999474</v>
      </c>
      <c r="AOU240" s="115">
        <f t="shared" si="1649"/>
        <v>91.59449517948579</v>
      </c>
      <c r="AOV240" s="15">
        <f t="shared" si="1650"/>
        <v>-2.590373957228843E-4</v>
      </c>
      <c r="AOW240" s="12"/>
      <c r="AOX240" s="11">
        <f t="shared" si="1878"/>
        <v>-2.5246724366101729E-4</v>
      </c>
      <c r="AOY240" s="10">
        <f t="shared" si="1879"/>
        <v>91.649999999999991</v>
      </c>
      <c r="AOZ240" s="9">
        <f t="shared" si="1165"/>
        <v>89.499963106859454</v>
      </c>
      <c r="APA240" s="9"/>
      <c r="APB240" s="97">
        <f t="shared" si="1652"/>
        <v>91.649999999999991</v>
      </c>
      <c r="APC240" s="15">
        <f t="shared" si="1880"/>
        <v>-2.6559245178068999E-4</v>
      </c>
      <c r="APD240" s="11"/>
      <c r="APE240" s="11"/>
    </row>
    <row r="241" spans="1:1097" x14ac:dyDescent="0.2">
      <c r="A241" s="183"/>
      <c r="B241" s="183"/>
      <c r="C241" s="1">
        <f t="shared" si="1654"/>
        <v>180</v>
      </c>
      <c r="D241" s="1">
        <f t="shared" si="1655"/>
        <v>6024.5844021139956</v>
      </c>
      <c r="E241" s="1">
        <f t="shared" si="1656"/>
        <v>-16317921.817764627</v>
      </c>
      <c r="F241" s="2">
        <f t="shared" si="1657"/>
        <v>113.16</v>
      </c>
      <c r="G241" s="8">
        <f t="shared" si="1658"/>
        <v>1.9810000000000001E-3</v>
      </c>
      <c r="H241" s="6">
        <f t="shared" si="1659"/>
        <v>0.14400020254000001</v>
      </c>
      <c r="I241" s="2">
        <f t="shared" si="1660"/>
        <v>3500</v>
      </c>
      <c r="J241" s="3">
        <f t="shared" si="1818"/>
        <v>58.333333333333336</v>
      </c>
      <c r="K241" s="3">
        <f t="shared" si="1819"/>
        <v>366.52</v>
      </c>
      <c r="L241" s="1">
        <f t="shared" si="1661"/>
        <v>0.82</v>
      </c>
      <c r="M241" s="1">
        <f t="shared" si="1662"/>
        <v>0.66</v>
      </c>
      <c r="N241" s="1">
        <f t="shared" si="1820"/>
        <v>0.54120000000000001</v>
      </c>
      <c r="O241" s="3">
        <f t="shared" si="1167"/>
        <v>7.5227878787878781</v>
      </c>
      <c r="P241" s="40">
        <f t="shared" si="1821"/>
        <v>570.9796</v>
      </c>
      <c r="Q241" s="1">
        <f t="shared" si="1663"/>
        <v>21.51</v>
      </c>
      <c r="R241" s="1">
        <f t="shared" si="1664"/>
        <v>151</v>
      </c>
      <c r="S241" s="2">
        <f t="shared" si="1665"/>
        <v>12587.54</v>
      </c>
      <c r="T241" s="1">
        <f t="shared" si="1881"/>
        <v>83.916933333333333</v>
      </c>
      <c r="U241" s="7">
        <f t="shared" si="1666"/>
        <v>9.1849501318337995E-2</v>
      </c>
      <c r="V241" s="7">
        <f t="shared" si="1822"/>
        <v>6.6258942829124593E-3</v>
      </c>
      <c r="W241" s="159">
        <f t="shared" si="1667"/>
        <v>3.4283282369456214E-2</v>
      </c>
      <c r="X241" s="40">
        <f t="shared" si="1823"/>
        <v>8095.2484858865882</v>
      </c>
      <c r="Y241" s="1">
        <f t="shared" si="1668"/>
        <v>0</v>
      </c>
      <c r="Z241" s="1">
        <f t="shared" si="1669"/>
        <v>113.16</v>
      </c>
      <c r="AA241" s="1">
        <f t="shared" si="1670"/>
        <v>91.649999999999991</v>
      </c>
      <c r="AB241" s="6">
        <f t="shared" si="1882"/>
        <v>0.2895550479995273</v>
      </c>
      <c r="AC241" s="1">
        <f t="shared" si="1671"/>
        <v>526.19133708825245</v>
      </c>
      <c r="AD241" s="40">
        <f t="shared" si="1824"/>
        <v>36363.626619283568</v>
      </c>
      <c r="AE241" s="1">
        <f t="shared" si="1825"/>
        <v>0.15947988387208822</v>
      </c>
      <c r="AF241" s="2">
        <f t="shared" si="1801"/>
        <v>56</v>
      </c>
      <c r="AG241" s="10">
        <f t="shared" si="1826"/>
        <v>8.9308734968369414</v>
      </c>
      <c r="AH241" s="12">
        <f t="shared" si="1827"/>
        <v>0.27886383591133046</v>
      </c>
      <c r="AI241" s="43">
        <f t="shared" si="1828"/>
        <v>-1.8490843806506107E-5</v>
      </c>
      <c r="AJ241" s="93">
        <f t="shared" si="1883"/>
        <v>4.661350499529106E-6</v>
      </c>
      <c r="AK241" s="43">
        <f t="shared" si="1829"/>
        <v>0</v>
      </c>
      <c r="AL241" s="43">
        <f t="shared" si="1884"/>
        <v>3.9313889607912845E-4</v>
      </c>
      <c r="AM241" s="43"/>
      <c r="AN241" s="43">
        <f t="shared" si="1830"/>
        <v>0</v>
      </c>
      <c r="AO241" s="10">
        <f t="shared" si="1831"/>
        <v>90.196604270626011</v>
      </c>
      <c r="AP241" s="9"/>
      <c r="AQ241" s="9">
        <f t="shared" si="1832"/>
        <v>90.061260032766697</v>
      </c>
      <c r="AR241" s="104">
        <f t="shared" si="1171"/>
        <v>90.061260032766697</v>
      </c>
      <c r="AS241" s="15">
        <f t="shared" si="1833"/>
        <v>0</v>
      </c>
      <c r="AT241" s="49"/>
      <c r="AU241" s="11">
        <f t="shared" si="1834"/>
        <v>8.3596432720817326E-6</v>
      </c>
      <c r="AV241" s="10">
        <f t="shared" si="1835"/>
        <v>90.12893088108514</v>
      </c>
      <c r="AW241" s="9">
        <f t="shared" si="1836"/>
        <v>90.061260032766697</v>
      </c>
      <c r="AX241" s="9">
        <f t="shared" si="1837"/>
        <v>89.926140215025228</v>
      </c>
      <c r="AY241" s="97">
        <f t="shared" si="1175"/>
        <v>89.993700123895962</v>
      </c>
      <c r="AZ241" s="15">
        <f t="shared" si="1176"/>
        <v>8.3456250896460575E-6</v>
      </c>
      <c r="BA241" s="49"/>
      <c r="BB241" s="11">
        <f t="shared" si="1838"/>
        <v>1.6705581248156733E-5</v>
      </c>
      <c r="BC241" s="10">
        <f t="shared" si="1839"/>
        <v>90.061365898098586</v>
      </c>
      <c r="BD241" s="9">
        <f t="shared" si="1840"/>
        <v>90.06125750005981</v>
      </c>
      <c r="BE241" s="9">
        <f t="shared" si="1841"/>
        <v>89.791243310884667</v>
      </c>
      <c r="BF241" s="97">
        <f t="shared" si="1179"/>
        <v>89.926250405472246</v>
      </c>
      <c r="BG241" s="15">
        <f t="shared" si="1842"/>
        <v>1.6677325572270979E-5</v>
      </c>
      <c r="BH241" s="49"/>
      <c r="BI241" s="11">
        <f t="shared" si="1843"/>
        <v>2.5037592524927907E-5</v>
      </c>
      <c r="BJ241" s="10">
        <f t="shared" si="1844"/>
        <v>89.993906048194276</v>
      </c>
      <c r="BK241" s="9">
        <f t="shared" si="1845"/>
        <v>90.0612473861284</v>
      </c>
      <c r="BL241" s="9">
        <f t="shared" si="1846"/>
        <v>89.65656779071422</v>
      </c>
      <c r="BM241" s="97">
        <f t="shared" si="1184"/>
        <v>89.858907588421317</v>
      </c>
      <c r="BN241" s="15">
        <f t="shared" si="1847"/>
        <v>2.4994884105144639E-5</v>
      </c>
      <c r="BO241" s="49"/>
      <c r="BP241" s="11">
        <f t="shared" si="1848"/>
        <v>3.3355458662924517E-5</v>
      </c>
      <c r="BQ241" s="10">
        <f t="shared" si="1849"/>
        <v>89.926548059266793</v>
      </c>
      <c r="BR241" s="9">
        <f t="shared" si="1850"/>
        <v>90.061224668162438</v>
      </c>
      <c r="BS241" s="9">
        <f t="shared" si="1851"/>
        <v>89.522112102271507</v>
      </c>
      <c r="BT241" s="97">
        <f t="shared" si="1189"/>
        <v>89.79166838521698</v>
      </c>
      <c r="BU241" s="15">
        <f t="shared" si="1852"/>
        <v>3.329808632995125E-5</v>
      </c>
      <c r="BV241" s="12"/>
      <c r="BW241" s="11">
        <f t="shared" si="1853"/>
        <v>4.1658964186293272E-5</v>
      </c>
      <c r="BX241" s="10">
        <f t="shared" si="1854"/>
        <v>89.859288661066671</v>
      </c>
      <c r="BY241" s="9">
        <f t="shared" si="1855"/>
        <v>90.06118434953494</v>
      </c>
      <c r="BZ241" s="9">
        <f t="shared" si="1856"/>
        <v>89.387874671206518</v>
      </c>
      <c r="CA241" s="97">
        <f t="shared" si="1194"/>
        <v>89.724529510370729</v>
      </c>
      <c r="CB241" s="15">
        <f t="shared" si="1857"/>
        <v>4.1586720871032156E-5</v>
      </c>
      <c r="CC241" s="12"/>
      <c r="CD241" s="11">
        <f t="shared" si="1858"/>
        <v>4.9947896581774902E-5</v>
      </c>
      <c r="CE241" s="10">
        <f t="shared" si="1859"/>
        <v>89.792124585685002</v>
      </c>
      <c r="CF241" s="9">
        <f t="shared" si="1860"/>
        <v>90.061121460266236</v>
      </c>
      <c r="CG241" s="9">
        <f t="shared" si="1861"/>
        <v>89.253853901569357</v>
      </c>
      <c r="CH241" s="97">
        <f t="shared" si="1199"/>
        <v>89.657487680917797</v>
      </c>
      <c r="CI241" s="15">
        <f t="shared" si="1862"/>
        <v>4.9860579332696474E-5</v>
      </c>
      <c r="CJ241" s="12"/>
      <c r="CK241" s="11">
        <f t="shared" si="1863"/>
        <v>5.8222046296774912E-5</v>
      </c>
      <c r="CL241" s="10">
        <f t="shared" si="1864"/>
        <v>89.7250525680343</v>
      </c>
      <c r="CM241" s="9">
        <f t="shared" si="1865"/>
        <v>90.061031057476953</v>
      </c>
      <c r="CN241" s="9">
        <f t="shared" si="1866"/>
        <v>89.120048176317013</v>
      </c>
      <c r="CO241" s="97">
        <f t="shared" si="1204"/>
        <v>89.59053961689699</v>
      </c>
      <c r="CP241" s="15">
        <f t="shared" si="1867"/>
        <v>5.8119456295903274E-5</v>
      </c>
      <c r="CQ241" s="12"/>
      <c r="CR241" s="11">
        <f t="shared" si="1868"/>
        <v>6.6481206736791819E-5</v>
      </c>
      <c r="CS241" s="10">
        <f t="shared" si="1869"/>
        <v>89.658069346323316</v>
      </c>
      <c r="CT241" s="9">
        <f t="shared" si="1870"/>
        <v>90.060908225829863</v>
      </c>
      <c r="CU241" s="9">
        <f t="shared" si="882"/>
        <v>88.986455857824311</v>
      </c>
      <c r="CV241" s="97">
        <f t="shared" si="1208"/>
        <v>89.523682041827087</v>
      </c>
      <c r="CW241" s="15">
        <f t="shared" si="1871"/>
        <v>6.6363149313994072E-5</v>
      </c>
      <c r="CX241" s="12"/>
      <c r="CY241" s="11">
        <f t="shared" si="1210"/>
        <v>7.4725174261897515E-5</v>
      </c>
      <c r="CZ241" s="10">
        <f t="shared" si="1211"/>
        <v>89.591171662528382</v>
      </c>
      <c r="DA241" s="9">
        <f t="shared" si="883"/>
        <v>90.060748077960525</v>
      </c>
      <c r="DB241" s="9">
        <f t="shared" si="884"/>
        <v>88.853075288393867</v>
      </c>
      <c r="DC241" s="97">
        <f t="shared" si="1212"/>
        <v>89.456911683177196</v>
      </c>
      <c r="DD241" s="15">
        <f t="shared" si="1213"/>
        <v>7.4591458907786329E-5</v>
      </c>
      <c r="DE241" s="12"/>
      <c r="DF241" s="11">
        <f t="shared" si="1214"/>
        <v>8.2953748182589061E-5</v>
      </c>
      <c r="DG241" s="10">
        <f t="shared" si="1215"/>
        <v>89.524356262858731</v>
      </c>
      <c r="DH241" s="9">
        <f t="shared" si="885"/>
        <v>90.06054575489685</v>
      </c>
      <c r="DI241" s="9">
        <f t="shared" si="886"/>
        <v>88.719904790767885</v>
      </c>
      <c r="DJ241" s="97">
        <f t="shared" si="1216"/>
        <v>89.390225272832367</v>
      </c>
      <c r="DK241" s="15">
        <f t="shared" si="1217"/>
        <v>8.2804188559885766E-5</v>
      </c>
      <c r="DL241" s="12"/>
      <c r="DM241" s="11">
        <f t="shared" si="1218"/>
        <v>9.1166730754845335E-5</v>
      </c>
      <c r="DN241" s="10">
        <f t="shared" si="1219"/>
        <v>89.457619898217203</v>
      </c>
      <c r="DO241" s="9">
        <f t="shared" si="887"/>
        <v>90.060296426467545</v>
      </c>
      <c r="DP241" s="9">
        <f t="shared" si="888"/>
        <v>88.586942668640631</v>
      </c>
      <c r="DQ241" s="97">
        <f t="shared" si="1220"/>
        <v>89.323619547554088</v>
      </c>
      <c r="DR241" s="15">
        <f t="shared" si="1221"/>
        <v>9.1001144708256139E-5</v>
      </c>
      <c r="DS241" s="12"/>
      <c r="DT241" s="11">
        <f t="shared" si="1222"/>
        <v>9.9363927174451707E-5</v>
      </c>
      <c r="DU241" s="10">
        <f t="shared" si="1223"/>
        <v>89.390959324655796</v>
      </c>
      <c r="DV241" s="9">
        <f t="shared" si="889"/>
        <v>90.059995291699579</v>
      </c>
      <c r="DW241" s="9">
        <f t="shared" si="890"/>
        <v>88.454187207172737</v>
      </c>
      <c r="DX241" s="97">
        <f t="shared" si="1224"/>
        <v>89.257091249436158</v>
      </c>
      <c r="DY241" s="15">
        <f t="shared" si="1225"/>
        <v>9.9182136739004288E-5</v>
      </c>
      <c r="DZ241" s="12"/>
      <c r="EA241" s="11">
        <f t="shared" si="1226"/>
        <v>1.075451455705346E-4</v>
      </c>
      <c r="EB241" s="10">
        <f t="shared" si="1227"/>
        <v>89.324371303826638</v>
      </c>
      <c r="EC241" s="9">
        <f t="shared" si="891"/>
        <v>90.05963757920459</v>
      </c>
      <c r="ED241" s="9">
        <f t="shared" si="892"/>
        <v>88.321636673502923</v>
      </c>
      <c r="EE241" s="97">
        <f t="shared" si="1228"/>
        <v>89.190637126353749</v>
      </c>
      <c r="EF241" s="15">
        <f t="shared" si="1229"/>
        <v>1.0734697697864039E-4</v>
      </c>
      <c r="EG241" s="12"/>
      <c r="EH241" s="11">
        <f t="shared" si="1230"/>
        <v>1.1571019699856781E-4</v>
      </c>
      <c r="EI241" s="10">
        <f t="shared" si="1231"/>
        <v>89.257852603426244</v>
      </c>
      <c r="EJ241" s="9">
        <f t="shared" si="893"/>
        <v>90.059218547554465</v>
      </c>
      <c r="EK241" s="9">
        <f t="shared" si="894"/>
        <v>88.18928931726208</v>
      </c>
      <c r="EL241" s="97">
        <f t="shared" si="1232"/>
        <v>89.124253932408266</v>
      </c>
      <c r="EM241" s="15">
        <f t="shared" si="1233"/>
        <v>1.1549548068552002E-4</v>
      </c>
      <c r="EN241" s="12"/>
      <c r="EO241" s="11">
        <f t="shared" si="1234"/>
        <v>1.2385889543256422E-4</v>
      </c>
      <c r="EP241" s="10">
        <f t="shared" si="1235"/>
        <v>89.191399997635514</v>
      </c>
      <c r="EQ241" s="9">
        <f t="shared" si="895"/>
        <v>90.058733485645945</v>
      </c>
      <c r="ER241" s="9">
        <f t="shared" si="896"/>
        <v>88.057143371087605</v>
      </c>
      <c r="ES241" s="97">
        <f t="shared" si="1236"/>
        <v>89.057938428366782</v>
      </c>
      <c r="ET241" s="15">
        <f t="shared" si="1237"/>
        <v>1.2362746604060001E-4</v>
      </c>
      <c r="EU241" s="12"/>
      <c r="EV241" s="11">
        <f t="shared" si="1238"/>
        <v>1.3199105775657413E-4</v>
      </c>
      <c r="EW241" s="10">
        <f t="shared" si="1239"/>
        <v>89.125010267554472</v>
      </c>
      <c r="EX241" s="9">
        <f t="shared" si="897"/>
        <v>90.058177713054519</v>
      </c>
      <c r="EY241" s="9">
        <f t="shared" si="898"/>
        <v>87.925197051135441</v>
      </c>
      <c r="EZ241" s="97">
        <f t="shared" si="1240"/>
        <v>88.99168738209498</v>
      </c>
      <c r="FA241" s="15">
        <f t="shared" si="1241"/>
        <v>1.3174275413767452E-4</v>
      </c>
      <c r="FB241" s="12"/>
      <c r="FC241" s="11">
        <f t="shared" si="1242"/>
        <v>1.4010650375565693E-4</v>
      </c>
      <c r="FD241" s="10">
        <f t="shared" si="1243"/>
        <v>89.058680201630494</v>
      </c>
      <c r="FE241" s="9">
        <f t="shared" si="899"/>
        <v>90.057546580377547</v>
      </c>
      <c r="FF241" s="9">
        <f t="shared" si="900"/>
        <v>87.793448557592981</v>
      </c>
      <c r="FG241" s="97">
        <f t="shared" si="1244"/>
        <v>88.925497568985264</v>
      </c>
      <c r="FH241" s="15">
        <f t="shared" si="1245"/>
        <v>1.3984116897287576E-4</v>
      </c>
      <c r="FI241" s="12"/>
      <c r="FJ241" s="11">
        <f t="shared" si="1246"/>
        <v>1.4820505610613311E-4</v>
      </c>
      <c r="FK241" s="10">
        <f t="shared" si="1247"/>
        <v>88.992406596081636</v>
      </c>
      <c r="FL241" s="9">
        <f t="shared" si="901"/>
        <v>90.056835469566664</v>
      </c>
      <c r="FM241" s="9">
        <f t="shared" si="902"/>
        <v>87.661896075191336</v>
      </c>
      <c r="FN241" s="97">
        <f t="shared" si="1248"/>
        <v>88.859365772378993</v>
      </c>
      <c r="FO241" s="15">
        <f t="shared" si="1249"/>
        <v>1.4792253743357758E-4</v>
      </c>
      <c r="FP241" s="12"/>
      <c r="FQ241" s="11">
        <f t="shared" si="1250"/>
        <v>1.5628654036520937E-4</v>
      </c>
      <c r="FR241" s="10">
        <f t="shared" si="1251"/>
        <v>88.926186255314377</v>
      </c>
      <c r="FS241" s="9">
        <f t="shared" si="903"/>
        <v>90.056039794249671</v>
      </c>
      <c r="FT241" s="9">
        <f t="shared" si="904"/>
        <v>87.530537773715778</v>
      </c>
      <c r="FU241" s="97">
        <f t="shared" si="1252"/>
        <v>88.793288783982717</v>
      </c>
      <c r="FV241" s="15">
        <f t="shared" si="1253"/>
        <v>1.5598668928674118E-4</v>
      </c>
      <c r="FW241" s="12"/>
      <c r="FX241" s="11">
        <f t="shared" si="1254"/>
        <v>1.6435078496006693E-4</v>
      </c>
      <c r="FY241" s="10">
        <f t="shared" si="1255"/>
        <v>88.860015992335164</v>
      </c>
      <c r="FZ241" s="9">
        <f t="shared" si="905"/>
        <v>90.055155000041879</v>
      </c>
      <c r="GA241" s="9">
        <f t="shared" si="906"/>
        <v>87.399371808515909</v>
      </c>
      <c r="GB241" s="97">
        <f t="shared" si="1256"/>
        <v>88.727263404278887</v>
      </c>
      <c r="GC241" s="15">
        <f t="shared" si="1257"/>
        <v>1.6403345716664087E-4</v>
      </c>
      <c r="GD241" s="12"/>
      <c r="GE241" s="11">
        <f t="shared" si="1258"/>
        <v>1.7239762117630334E-4</v>
      </c>
      <c r="GF241" s="10">
        <f t="shared" si="1259"/>
        <v>88.79389262915663</v>
      </c>
      <c r="GG241" s="9">
        <f t="shared" si="907"/>
        <v>90.054176564846983</v>
      </c>
      <c r="GH241" s="9">
        <f t="shared" si="908"/>
        <v>87.268396321014222</v>
      </c>
      <c r="GI241" s="97">
        <f t="shared" si="1260"/>
        <v>88.661286442930603</v>
      </c>
      <c r="GJ241" s="15">
        <f t="shared" si="1261"/>
        <v>1.7206267656203167E-4</v>
      </c>
      <c r="GK241" s="12"/>
      <c r="GL241" s="11">
        <f t="shared" si="1872"/>
        <v>1.8042688314583239E-4</v>
      </c>
      <c r="GM241" s="10">
        <f t="shared" si="1873"/>
        <v>88.727812997197816</v>
      </c>
      <c r="GN241" s="9">
        <f t="shared" si="909"/>
        <v>90.053099999147634</v>
      </c>
      <c r="GO241" s="9">
        <f t="shared" si="1885"/>
        <v>87.137609439213008</v>
      </c>
      <c r="GP241" s="115">
        <f t="shared" si="1264"/>
        <v>88.595354719180321</v>
      </c>
      <c r="GQ241" s="15">
        <f t="shared" si="1874"/>
        <v>1.8007418580279205E-4</v>
      </c>
      <c r="GR241" s="12"/>
      <c r="GS241" s="11">
        <f t="shared" si="1266"/>
        <v>1.8843840783423405E-4</v>
      </c>
      <c r="GT241" s="10">
        <f t="shared" si="1267"/>
        <v>88.661773937678447</v>
      </c>
      <c r="GU241" s="9">
        <f t="shared" si="911"/>
        <v>90.051920846285697</v>
      </c>
      <c r="GV241" s="9">
        <f t="shared" si="1886"/>
        <v>87.007009278200101</v>
      </c>
      <c r="GW241" s="115">
        <f t="shared" si="1268"/>
        <v>88.529465062242906</v>
      </c>
      <c r="GX241" s="15">
        <f t="shared" si="1269"/>
        <v>1.8806782604599095E-4</v>
      </c>
      <c r="GY241" s="12"/>
      <c r="GZ241" s="11">
        <f t="shared" si="1270"/>
        <v>1.9643203502754482E-4</v>
      </c>
      <c r="HA241" s="10">
        <f t="shared" si="1271"/>
        <v>88.595772302007532</v>
      </c>
      <c r="HB241" s="9">
        <f t="shared" si="913"/>
        <v>90.050634682732394</v>
      </c>
      <c r="HC241" s="9">
        <f t="shared" si="914"/>
        <v>86.876593940652086</v>
      </c>
      <c r="HD241" s="97">
        <f t="shared" si="1272"/>
        <v>88.46361431169224</v>
      </c>
      <c r="HE241" s="15">
        <f t="shared" si="1273"/>
        <v>1.9604344126149999E-4</v>
      </c>
      <c r="HF241" s="12"/>
      <c r="HG241" s="11">
        <f t="shared" si="1274"/>
        <v>2.0440760731856516E-4</v>
      </c>
      <c r="HH241" s="10">
        <f t="shared" si="1275"/>
        <v>88.529804952165648</v>
      </c>
      <c r="HI241" s="9">
        <f t="shared" si="915"/>
        <v>90.049237118348287</v>
      </c>
      <c r="HJ241" s="9">
        <f t="shared" si="916"/>
        <v>86.746361517336453</v>
      </c>
      <c r="HK241" s="97">
        <f t="shared" si="1276"/>
        <v>88.39779931784237</v>
      </c>
      <c r="HL241" s="15">
        <f t="shared" si="1277"/>
        <v>2.0400087821702639E-4</v>
      </c>
      <c r="HM241" s="12"/>
      <c r="HN241" s="11">
        <f t="shared" si="1278"/>
        <v>2.1236497009260506E-4</v>
      </c>
      <c r="HO241" s="10">
        <f t="shared" si="1279"/>
        <v>88.463868761081699</v>
      </c>
      <c r="HP241" s="9">
        <f t="shared" si="917"/>
        <v>90.047723796633321</v>
      </c>
      <c r="HQ241" s="9">
        <f t="shared" si="1887"/>
        <v>86.616310087609762</v>
      </c>
      <c r="HR241" s="115">
        <f t="shared" si="1280"/>
        <v>88.332016942121541</v>
      </c>
      <c r="HS241" s="15">
        <f t="shared" si="1281"/>
        <v>2.1193998646279677E-4</v>
      </c>
      <c r="HT241" s="12"/>
      <c r="HU241" s="11">
        <f t="shared" si="1672"/>
        <v>2.203039715128507E-4</v>
      </c>
      <c r="HV241" s="10">
        <f t="shared" si="1282"/>
        <v>88.397960613002738</v>
      </c>
      <c r="HW241" s="9">
        <f t="shared" si="1888"/>
        <v>90.046090394966953</v>
      </c>
      <c r="HX241" s="9">
        <f t="shared" si="920"/>
        <v>86.486437719916381</v>
      </c>
      <c r="HY241" s="115">
        <f t="shared" si="1283"/>
        <v>88.266264057441674</v>
      </c>
      <c r="HZ241" s="15">
        <f t="shared" si="1284"/>
        <v>2.1986061831557886E-4</v>
      </c>
      <c r="IA241" s="12"/>
      <c r="IB241" s="11">
        <f t="shared" si="1673"/>
        <v>2.2822446250508137E-4</v>
      </c>
      <c r="IC241" s="10">
        <f t="shared" si="1285"/>
        <v>88.332077403859174</v>
      </c>
      <c r="ID241" s="9">
        <f t="shared" si="1889"/>
        <v>90.044332624838489</v>
      </c>
      <c r="IE241" s="9">
        <f t="shared" si="922"/>
        <v>86.356742472281283</v>
      </c>
      <c r="IF241" s="115">
        <f t="shared" si="1286"/>
        <v>88.200537548559879</v>
      </c>
      <c r="IG241" s="15">
        <f t="shared" si="1287"/>
        <v>2.277626288424769E-4</v>
      </c>
      <c r="IH241" s="12"/>
      <c r="II241" s="11">
        <f t="shared" si="1674"/>
        <v>2.3612629674214249E-4</v>
      </c>
      <c r="IJ241" s="10">
        <f t="shared" si="1288"/>
        <v>88.26621604162213</v>
      </c>
      <c r="IK241" s="9">
        <f t="shared" si="1890"/>
        <v>90.042446232067718</v>
      </c>
      <c r="IL241" s="9">
        <f t="shared" si="924"/>
        <v>86.227222392802986</v>
      </c>
      <c r="IM241" s="115">
        <f t="shared" si="1289"/>
        <v>88.134834312435345</v>
      </c>
      <c r="IN241" s="15">
        <f t="shared" si="1290"/>
        <v>2.3564587584410044E-4</v>
      </c>
      <c r="IO241" s="12"/>
      <c r="IP241" s="11">
        <f t="shared" si="1675"/>
        <v>2.440093306277972E-4</v>
      </c>
      <c r="IQ241" s="10">
        <f t="shared" si="1291"/>
        <v>88.200373446656101</v>
      </c>
      <c r="IR241" s="9">
        <f t="shared" si="1891"/>
        <v>90.040426997015999</v>
      </c>
      <c r="IS241" s="9">
        <f t="shared" si="926"/>
        <v>86.097875520141798</v>
      </c>
      <c r="IT241" s="115">
        <f t="shared" si="1292"/>
        <v>88.069151258578898</v>
      </c>
      <c r="IU241" s="15">
        <f t="shared" si="1293"/>
        <v>2.4351021983745901E-4</v>
      </c>
      <c r="IV241" s="12"/>
      <c r="IW241" s="11">
        <f t="shared" si="1676"/>
        <v>2.5187342328027406E-4</v>
      </c>
      <c r="IX241" s="10">
        <f t="shared" si="1294"/>
        <v>88.134546552064506</v>
      </c>
      <c r="IY241" s="9">
        <f t="shared" si="1892"/>
        <v>90.038270734787801</v>
      </c>
      <c r="IZ241" s="9">
        <f t="shared" si="928"/>
        <v>85.968699884006398</v>
      </c>
      <c r="JA241" s="115">
        <f t="shared" si="1295"/>
        <v>88.003485309397092</v>
      </c>
      <c r="JB241" s="15">
        <f t="shared" si="1296"/>
        <v>2.5135552403835322E-4</v>
      </c>
      <c r="JC241" s="12"/>
      <c r="JD241" s="11">
        <f t="shared" si="1677"/>
        <v>2.5971843651532365E-4</v>
      </c>
      <c r="JE241" s="10">
        <f t="shared" si="1297"/>
        <v>88.068732304029709</v>
      </c>
      <c r="JF241" s="9">
        <f t="shared" si="1893"/>
        <v>90.03597329542292</v>
      </c>
      <c r="JG241" s="9">
        <f t="shared" si="930"/>
        <v>85.839693505636049</v>
      </c>
      <c r="JH241" s="115">
        <f t="shared" si="1298"/>
        <v>87.937833400529485</v>
      </c>
      <c r="JI241" s="15">
        <f t="shared" si="1299"/>
        <v>2.5918165434345505E-4</v>
      </c>
      <c r="JJ241" s="12"/>
      <c r="JK241" s="11">
        <f t="shared" si="1678"/>
        <v>2.6754423482896046E-4</v>
      </c>
      <c r="JL241" s="10">
        <f t="shared" si="1300"/>
        <v>88.002927662146192</v>
      </c>
      <c r="JM241" s="9">
        <f t="shared" si="1894"/>
        <v>90.033530564079385</v>
      </c>
      <c r="JN241" s="9">
        <f t="shared" si="932"/>
        <v>85.710854398280986</v>
      </c>
      <c r="JO241" s="115">
        <f t="shared" si="1301"/>
        <v>87.872192481180178</v>
      </c>
      <c r="JP241" s="15">
        <f t="shared" si="1302"/>
        <v>2.6698847931194757E-4</v>
      </c>
      <c r="JQ241" s="12"/>
      <c r="JR241" s="11">
        <f t="shared" si="1679"/>
        <v>2.7535068537972758E-4</v>
      </c>
      <c r="JS241" s="10">
        <f t="shared" si="1303"/>
        <v>87.93712959974826</v>
      </c>
      <c r="JT241" s="9">
        <f t="shared" si="1895"/>
        <v>90.030938461207256</v>
      </c>
      <c r="JU241" s="9">
        <f t="shared" si="934"/>
        <v>85.582180567677014</v>
      </c>
      <c r="JV241" s="115">
        <f t="shared" si="1304"/>
        <v>87.806559514442142</v>
      </c>
      <c r="JW241" s="15">
        <f t="shared" si="1305"/>
        <v>2.7477587014693112E-4</v>
      </c>
      <c r="JX241" s="12"/>
      <c r="JY241" s="11">
        <f t="shared" si="1680"/>
        <v>2.8313765797075599E-4</v>
      </c>
      <c r="JZ241" s="10">
        <f t="shared" si="1306"/>
        <v>87.871335104230297</v>
      </c>
      <c r="KA241" s="9">
        <f t="shared" si="1896"/>
        <v>90.028192942713332</v>
      </c>
      <c r="KB241" s="9">
        <f t="shared" si="936"/>
        <v>85.453670012520064</v>
      </c>
      <c r="KC241" s="115">
        <f t="shared" si="1307"/>
        <v>87.740931477616698</v>
      </c>
      <c r="KD241" s="15">
        <f t="shared" si="1308"/>
        <v>2.8254370067630285E-4</v>
      </c>
      <c r="KE241" s="12"/>
      <c r="KF241" s="11">
        <f t="shared" si="1681"/>
        <v>2.9090502503125327E-4</v>
      </c>
      <c r="KG241" s="10">
        <f t="shared" si="1309"/>
        <v>87.805541177362528</v>
      </c>
      <c r="KH241" s="9">
        <f t="shared" si="1897"/>
        <v>90.025290000116982</v>
      </c>
      <c r="KI241" s="9">
        <f t="shared" si="938"/>
        <v>85.325320724933405</v>
      </c>
      <c r="KJ241" s="115">
        <f t="shared" si="1310"/>
        <v>87.675305362525194</v>
      </c>
      <c r="KK241" s="15">
        <f t="shared" si="1311"/>
        <v>2.902918473335064E-4</v>
      </c>
      <c r="KL241" s="12"/>
      <c r="KM241" s="11">
        <f t="shared" si="1682"/>
        <v>2.9865266159788856E-4</v>
      </c>
      <c r="KN241" s="10">
        <f t="shared" si="1312"/>
        <v>87.739744835598685</v>
      </c>
      <c r="KO241" s="9">
        <f t="shared" si="1898"/>
        <v>90.022225660697103</v>
      </c>
      <c r="KP241" s="9">
        <f t="shared" si="940"/>
        <v>85.19713069093352</v>
      </c>
      <c r="KQ241" s="115">
        <f t="shared" si="1313"/>
        <v>87.609678175815304</v>
      </c>
      <c r="KR241" s="15">
        <f t="shared" si="1314"/>
        <v>2.9802018913784798E-4</v>
      </c>
      <c r="KS241" s="12"/>
      <c r="KT241" s="11">
        <f t="shared" si="1683"/>
        <v>3.0638044529570578E-4</v>
      </c>
      <c r="KU241" s="10">
        <f t="shared" si="1315"/>
        <v>87.673943110378644</v>
      </c>
      <c r="KV241" s="9">
        <f t="shared" si="1899"/>
        <v>90.018995987630419</v>
      </c>
      <c r="KW241" s="9">
        <f t="shared" si="942"/>
        <v>85.069097890891172</v>
      </c>
      <c r="KX241" s="115">
        <f t="shared" si="1316"/>
        <v>87.544046939260795</v>
      </c>
      <c r="KY241" s="15">
        <f t="shared" si="1317"/>
        <v>3.0572860767455099E-4</v>
      </c>
      <c r="KZ241" s="12"/>
      <c r="LA241" s="11">
        <f t="shared" si="1684"/>
        <v>3.1408825631878707E-4</v>
      </c>
      <c r="LB241" s="10">
        <f t="shared" si="1318"/>
        <v>87.608133048424349</v>
      </c>
      <c r="LC241" s="9">
        <f t="shared" si="1900"/>
        <v>90.015597080121196</v>
      </c>
      <c r="LD241" s="9">
        <f t="shared" si="944"/>
        <v>84.94122029998853</v>
      </c>
      <c r="LE241" s="115">
        <f t="shared" si="1319"/>
        <v>87.478408690054863</v>
      </c>
      <c r="LF241" s="15">
        <f t="shared" si="1320"/>
        <v>3.1341698707454337E-4</v>
      </c>
      <c r="LG241" s="12"/>
      <c r="LH241" s="11">
        <f t="shared" si="1685"/>
        <v>3.2177597741062157E-4</v>
      </c>
      <c r="LI241" s="10">
        <f t="shared" si="1321"/>
        <v>87.542311712029516</v>
      </c>
      <c r="LJ241" s="9">
        <f t="shared" si="1901"/>
        <v>90.012025073522494</v>
      </c>
      <c r="LK241" s="9">
        <f t="shared" si="946"/>
        <v>84.81349588867127</v>
      </c>
      <c r="LL241" s="115">
        <f t="shared" si="1322"/>
        <v>87.412760481096882</v>
      </c>
      <c r="LM241" s="15">
        <f t="shared" si="1323"/>
        <v>3.2108521399401389E-4</v>
      </c>
      <c r="LN241" s="12"/>
      <c r="LO241" s="11">
        <f t="shared" si="1686"/>
        <v>3.2944349384424947E-4</v>
      </c>
      <c r="LP241" s="10">
        <f t="shared" si="1324"/>
        <v>87.476476179342654</v>
      </c>
      <c r="LQ241" s="9">
        <f t="shared" si="1902"/>
        <v>90.00827613944908</v>
      </c>
      <c r="LR241" s="9">
        <f t="shared" si="948"/>
        <v>84.685922623098605</v>
      </c>
      <c r="LS241" s="115">
        <f t="shared" si="1325"/>
        <v>87.347099381273836</v>
      </c>
      <c r="LT241" s="15">
        <f t="shared" si="1326"/>
        <v>3.2873317759359597E-4</v>
      </c>
      <c r="LU241" s="12"/>
      <c r="LV241" s="11">
        <f t="shared" si="1687"/>
        <v>3.3709069340201811E-4</v>
      </c>
      <c r="LW241" s="10">
        <f t="shared" si="1327"/>
        <v>87.410623544644892</v>
      </c>
      <c r="LX241" s="9">
        <f t="shared" si="1903"/>
        <v>90.004346485882081</v>
      </c>
      <c r="LY241" s="9">
        <f t="shared" si="950"/>
        <v>84.558498465586382</v>
      </c>
      <c r="LZ241" s="115">
        <f t="shared" si="1328"/>
        <v>87.281422475734232</v>
      </c>
      <c r="MA241" s="15">
        <f t="shared" si="1329"/>
        <v>3.3636076951745801E-4</v>
      </c>
      <c r="MB241" s="12"/>
      <c r="MC241" s="11">
        <f t="shared" si="1688"/>
        <v>3.4471746635523793E-4</v>
      </c>
      <c r="MD241" s="10">
        <f t="shared" si="1330"/>
        <v>87.344750918620278</v>
      </c>
      <c r="ME241" s="9">
        <f t="shared" si="1904"/>
        <v>90.000232357265617</v>
      </c>
      <c r="MF241" s="9">
        <f t="shared" si="952"/>
        <v>84.431221375047258</v>
      </c>
      <c r="MG241" s="115">
        <f t="shared" si="1331"/>
        <v>87.215726866156444</v>
      </c>
      <c r="MH241" s="15">
        <f t="shared" si="1332"/>
        <v>3.4396788387209269E-4</v>
      </c>
      <c r="MI241" s="12"/>
      <c r="MJ241" s="11">
        <f t="shared" si="1689"/>
        <v>3.5232370544351028E-4</v>
      </c>
      <c r="MK241" s="10">
        <f t="shared" si="1333"/>
        <v>87.278855428620645</v>
      </c>
      <c r="ML241" s="9">
        <f t="shared" si="1905"/>
        <v>89.995930034595403</v>
      </c>
      <c r="MM241" s="9">
        <f t="shared" si="954"/>
        <v>84.304089307425883</v>
      </c>
      <c r="MN241" s="115">
        <f t="shared" si="1334"/>
        <v>87.15000967101065</v>
      </c>
      <c r="MO241" s="15">
        <f t="shared" si="1335"/>
        <v>3.5155441720490546E-4</v>
      </c>
      <c r="MP241" s="12"/>
      <c r="MQ241" s="11">
        <f t="shared" si="1690"/>
        <v>3.5990930585387261E-4</v>
      </c>
      <c r="MR241" s="10">
        <f t="shared" si="1336"/>
        <v>87.212934218923976</v>
      </c>
      <c r="MS241" s="9">
        <f t="shared" si="1906"/>
        <v>89.991435835499487</v>
      </c>
      <c r="MT241" s="9">
        <f t="shared" si="956"/>
        <v>84.177100216128736</v>
      </c>
      <c r="MU241" s="115">
        <f t="shared" si="1337"/>
        <v>87.084268025814112</v>
      </c>
      <c r="MV241" s="15">
        <f t="shared" si="1338"/>
        <v>3.5912026848265228E-4</v>
      </c>
      <c r="MW241" s="12"/>
      <c r="MX241" s="11">
        <f t="shared" si="1691"/>
        <v>3.6747416519976274E-4</v>
      </c>
      <c r="MY241" s="10">
        <f t="shared" si="1339"/>
        <v>87.146984450986253</v>
      </c>
      <c r="MZ241" s="9">
        <f t="shared" si="1907"/>
        <v>89.986746114311273</v>
      </c>
      <c r="NA241" s="9">
        <f t="shared" si="1908"/>
        <v>84.050252052451327</v>
      </c>
      <c r="NB241" s="115">
        <f t="shared" si="1340"/>
        <v>87.0184990833813</v>
      </c>
      <c r="NC241" s="15">
        <f t="shared" si="1341"/>
        <v>3.6666533906956308E-4</v>
      </c>
      <c r="ND241" s="12"/>
      <c r="NE241" s="11">
        <f t="shared" si="1692"/>
        <v>3.7501818349967077E-4</v>
      </c>
      <c r="NF241" s="10">
        <f t="shared" si="1342"/>
        <v>87.081003303688121</v>
      </c>
      <c r="NG241" s="9">
        <f t="shared" si="959"/>
        <v>89.98185726213498</v>
      </c>
      <c r="NH241" s="9">
        <f t="shared" si="1909"/>
        <v>83.923542765997638</v>
      </c>
      <c r="NI241" s="115">
        <f t="shared" si="1343"/>
        <v>86.952700014066309</v>
      </c>
      <c r="NJ241" s="15">
        <f t="shared" si="1344"/>
        <v>3.7418953270548295E-4</v>
      </c>
      <c r="NK241" s="12"/>
      <c r="NL241" s="11">
        <f t="shared" si="1693"/>
        <v>3.8254126315577898E-4</v>
      </c>
      <c r="NM241" s="10">
        <f t="shared" si="1345"/>
        <v>87.014987973573952</v>
      </c>
      <c r="NN241" s="9">
        <f t="shared" si="961"/>
        <v>89.976765706903493</v>
      </c>
      <c r="NO241" s="9">
        <f t="shared" si="1910"/>
        <v>83.796970305095996</v>
      </c>
      <c r="NP241" s="115">
        <f t="shared" si="1346"/>
        <v>86.886868005999744</v>
      </c>
      <c r="NQ241" s="15">
        <f t="shared" si="1347"/>
        <v>3.8169275548375508E-4</v>
      </c>
      <c r="NR241" s="12"/>
      <c r="NS241" s="11">
        <f t="shared" si="1694"/>
        <v>3.9004330893235866E-4</v>
      </c>
      <c r="NT241" s="10">
        <f t="shared" si="1348"/>
        <v>86.948935675085394</v>
      </c>
      <c r="NU241" s="9">
        <f t="shared" si="963"/>
        <v>89.971467913429009</v>
      </c>
      <c r="NV241" s="9">
        <f t="shared" si="1911"/>
        <v>83.670532617211421</v>
      </c>
      <c r="NW241" s="115">
        <f t="shared" si="1349"/>
        <v>86.821000265320208</v>
      </c>
      <c r="NX241" s="15">
        <f t="shared" si="1350"/>
        <v>3.8917491582888246E-4</v>
      </c>
      <c r="NY241" s="12"/>
      <c r="NZ241" s="11">
        <f t="shared" si="1695"/>
        <v>3.975242279339186E-4</v>
      </c>
      <c r="OA241" s="10">
        <f t="shared" si="1351"/>
        <v>86.882843640789503</v>
      </c>
      <c r="OB241" s="9">
        <f t="shared" si="965"/>
        <v>89.965960383446301</v>
      </c>
      <c r="OC241" s="9">
        <f t="shared" si="1912"/>
        <v>83.544227649349381</v>
      </c>
      <c r="OD241" s="115">
        <f t="shared" si="1352"/>
        <v>86.755094016397834</v>
      </c>
      <c r="OE241" s="15">
        <f t="shared" si="1353"/>
        <v>3.9663592447425838E-4</v>
      </c>
      <c r="OF241" s="12"/>
      <c r="OG241" s="11">
        <f t="shared" si="1696"/>
        <v>4.0498392958341804E-4</v>
      </c>
      <c r="OH241" s="10">
        <f t="shared" si="1354"/>
        <v>86.816709121599018</v>
      </c>
      <c r="OI241" s="9">
        <f t="shared" si="967"/>
        <v>89.960239655648977</v>
      </c>
      <c r="OJ241" s="9">
        <f t="shared" si="1913"/>
        <v>83.418053348458542</v>
      </c>
      <c r="OK241" s="115">
        <f t="shared" si="1355"/>
        <v>86.689146502053759</v>
      </c>
      <c r="OL241" s="15">
        <f t="shared" si="1356"/>
        <v>4.0407569443953495E-4</v>
      </c>
      <c r="OM241" s="12"/>
      <c r="ON241" s="11">
        <f t="shared" si="1697"/>
        <v>4.1242232560010045E-4</v>
      </c>
      <c r="OO241" s="10">
        <f t="shared" si="1357"/>
        <v>86.750529386988617</v>
      </c>
      <c r="OP241" s="9">
        <f t="shared" si="969"/>
        <v>89.95430230571867</v>
      </c>
      <c r="OQ241" s="9">
        <f t="shared" si="1914"/>
        <v>83.292007661824002</v>
      </c>
      <c r="OR241" s="115">
        <f t="shared" si="1358"/>
        <v>86.623154983771343</v>
      </c>
      <c r="OS241" s="15">
        <f t="shared" si="1359"/>
        <v>4.1149414100813745E-4</v>
      </c>
      <c r="OT241" s="12"/>
      <c r="OU241" s="11">
        <f t="shared" si="1698"/>
        <v>4.1983932997746948E-4</v>
      </c>
      <c r="OV241" s="10">
        <f t="shared" si="1360"/>
        <v>86.684301725202943</v>
      </c>
      <c r="OW241" s="9">
        <f t="shared" si="971"/>
        <v>89.948144946347412</v>
      </c>
      <c r="OX241" s="9">
        <f t="shared" si="1915"/>
        <v>83.166088537459416</v>
      </c>
      <c r="OY241" s="115">
        <f t="shared" si="1361"/>
        <v>86.557116741903414</v>
      </c>
      <c r="OZ241" s="15">
        <f t="shared" si="1362"/>
        <v>4.1889118170442599E-4</v>
      </c>
      <c r="PA241" s="12"/>
      <c r="PB241" s="11">
        <f t="shared" si="1699"/>
        <v>4.27234858960902E-4</v>
      </c>
      <c r="PC241" s="10">
        <f t="shared" si="1363"/>
        <v>86.618023443460672</v>
      </c>
      <c r="PD241" s="9">
        <f t="shared" si="973"/>
        <v>89.941764227253259</v>
      </c>
      <c r="PE241" s="9">
        <f t="shared" si="1916"/>
        <v>83.040293924490115</v>
      </c>
      <c r="PF241" s="115">
        <f t="shared" si="1364"/>
        <v>86.491029075871694</v>
      </c>
      <c r="PG241" s="15">
        <f t="shared" si="1365"/>
        <v>4.2626673627099194E-4</v>
      </c>
      <c r="PH241" s="12"/>
      <c r="PI241" s="11">
        <f t="shared" si="1700"/>
        <v>4.3460883102538312E-4</v>
      </c>
      <c r="PJ241" s="10">
        <f t="shared" si="1366"/>
        <v>86.551691868150755</v>
      </c>
      <c r="PK241" s="9">
        <f t="shared" si="975"/>
        <v>89.935156835189261</v>
      </c>
      <c r="PL241" s="9">
        <f t="shared" si="1917"/>
        <v>82.914621773533639</v>
      </c>
      <c r="PM241" s="115">
        <f t="shared" si="1367"/>
        <v>86.424889304361443</v>
      </c>
      <c r="PN241" s="15">
        <f t="shared" si="1368"/>
        <v>4.3362072664572136E-4</v>
      </c>
      <c r="PO241" s="12"/>
      <c r="PP241" s="11">
        <f t="shared" si="1701"/>
        <v>4.4196116685298596E-4</v>
      </c>
      <c r="PQ241" s="10">
        <f t="shared" si="1369"/>
        <v>86.48530434502409</v>
      </c>
      <c r="PR241" s="9">
        <f t="shared" si="977"/>
        <v>89.928319493945949</v>
      </c>
      <c r="PS241" s="9">
        <f t="shared" si="1918"/>
        <v>82.789070037072619</v>
      </c>
      <c r="PT241" s="115">
        <f t="shared" si="1370"/>
        <v>86.358694765509284</v>
      </c>
      <c r="PU241" s="15">
        <f t="shared" si="1371"/>
        <v>4.409530769389003E-4</v>
      </c>
      <c r="PV241" s="12"/>
      <c r="PW241" s="11">
        <f t="shared" si="1702"/>
        <v>4.4929178931041194E-4</v>
      </c>
      <c r="PX241" s="10">
        <f t="shared" si="1372"/>
        <v>86.418858239378153</v>
      </c>
      <c r="PY241" s="9">
        <f t="shared" si="979"/>
        <v>89.921248964347484</v>
      </c>
      <c r="PZ241" s="9">
        <f t="shared" si="1919"/>
        <v>82.663636669824001</v>
      </c>
      <c r="QA241" s="115">
        <f t="shared" si="1373"/>
        <v>86.292442817085742</v>
      </c>
      <c r="QB241" s="15">
        <f t="shared" si="1374"/>
        <v>4.4826371341019015E-4</v>
      </c>
      <c r="QC241" s="12"/>
      <c r="QD241" s="11">
        <f t="shared" si="1703"/>
        <v>4.5660062342635095E-4</v>
      </c>
      <c r="QE241" s="10">
        <f t="shared" si="1375"/>
        <v>86.352350936236647</v>
      </c>
      <c r="QF241" s="9">
        <f t="shared" si="981"/>
        <v>89.913942044241509</v>
      </c>
      <c r="QG241" s="9">
        <f t="shared" si="1920"/>
        <v>82.538319629101522</v>
      </c>
      <c r="QH241" s="115">
        <f t="shared" si="1376"/>
        <v>86.226130836671516</v>
      </c>
      <c r="QI241" s="15">
        <f t="shared" si="1377"/>
        <v>4.5555256444559965E-4</v>
      </c>
      <c r="QJ241" s="12"/>
      <c r="QK241" s="11">
        <f t="shared" si="1704"/>
        <v>4.6388759636886386E-4</v>
      </c>
      <c r="QL241" s="10">
        <f t="shared" si="1378"/>
        <v>86.285779840522679</v>
      </c>
      <c r="QM241" s="9">
        <f t="shared" si="983"/>
        <v>89.906395568482907</v>
      </c>
      <c r="QN241" s="9">
        <f t="shared" si="1921"/>
        <v>82.413116875172591</v>
      </c>
      <c r="QO241" s="115">
        <f t="shared" si="1379"/>
        <v>86.159756221827749</v>
      </c>
      <c r="QP241" s="15">
        <f t="shared" si="1380"/>
        <v>4.6281956053444449E-4</v>
      </c>
      <c r="QQ241" s="12"/>
      <c r="QR241" s="11">
        <f t="shared" si="1705"/>
        <v>4.7115263742271608E-4</v>
      </c>
      <c r="QS241" s="10">
        <f t="shared" si="1381"/>
        <v>86.21914237722612</v>
      </c>
      <c r="QT241" s="9">
        <f t="shared" si="985"/>
        <v>89.898606408911505</v>
      </c>
      <c r="QU241" s="9">
        <f t="shared" si="1922"/>
        <v>82.288026371609959</v>
      </c>
      <c r="QV241" s="115">
        <f t="shared" si="1382"/>
        <v>86.093316390260725</v>
      </c>
      <c r="QW241" s="15">
        <f t="shared" si="1383"/>
        <v>4.7006463424624896E-4</v>
      </c>
      <c r="QX241" s="12"/>
      <c r="QY241" s="11">
        <f t="shared" si="1706"/>
        <v>4.7839567796665856E-4</v>
      </c>
      <c r="QZ241" s="10">
        <f t="shared" si="1384"/>
        <v>86.152435991565369</v>
      </c>
      <c r="RA241" s="9">
        <f t="shared" si="987"/>
        <v>89.890571474323934</v>
      </c>
      <c r="RB241" s="9">
        <f t="shared" si="1923"/>
        <v>82.163046085638797</v>
      </c>
      <c r="RC241" s="115">
        <f t="shared" si="1385"/>
        <v>86.026808779981366</v>
      </c>
      <c r="RD241" s="15">
        <f t="shared" si="1386"/>
        <v>4.7728772020756705E-4</v>
      </c>
      <c r="RE241" s="12"/>
      <c r="RF241" s="11">
        <f t="shared" si="1707"/>
        <v>4.8561665145060865E-4</v>
      </c>
      <c r="RG241" s="10">
        <f t="shared" si="1387"/>
        <v>86.085658149143924</v>
      </c>
      <c r="RH241" s="9">
        <f t="shared" si="989"/>
        <v>89.882287710439698</v>
      </c>
      <c r="RI241" s="9">
        <f t="shared" si="1924"/>
        <v>82.038173988474696</v>
      </c>
      <c r="RJ241" s="115">
        <f t="shared" si="1388"/>
        <v>85.96023084945719</v>
      </c>
      <c r="RK241" s="15">
        <f t="shared" si="1389"/>
        <v>4.8448875507901915E-4</v>
      </c>
      <c r="RL241" s="12"/>
      <c r="RM241" s="11">
        <f t="shared" si="1708"/>
        <v>4.928154933730325E-4</v>
      </c>
      <c r="RN241" s="10">
        <f t="shared" si="1390"/>
        <v>86.018806336099559</v>
      </c>
      <c r="RO241" s="9">
        <f t="shared" si="991"/>
        <v>89.873752099861605</v>
      </c>
      <c r="RP241" s="9">
        <f t="shared" si="1925"/>
        <v>81.913408055660327</v>
      </c>
      <c r="RQ241" s="115">
        <f t="shared" si="1391"/>
        <v>85.893580077760959</v>
      </c>
      <c r="RR241" s="15">
        <f t="shared" si="1392"/>
        <v>4.9166767753204294E-4</v>
      </c>
      <c r="RS241" s="12"/>
      <c r="RT241" s="11">
        <f t="shared" si="1709"/>
        <v>4.9999214125804724E-4</v>
      </c>
      <c r="RU241" s="10">
        <f t="shared" si="1393"/>
        <v>85.951878059250021</v>
      </c>
      <c r="RV241" s="9">
        <f t="shared" si="993"/>
        <v>89.864961662030638</v>
      </c>
      <c r="RW241" s="9">
        <f t="shared" si="1926"/>
        <v>81.788746267392852</v>
      </c>
      <c r="RX241" s="115">
        <f t="shared" si="1394"/>
        <v>85.826853964711745</v>
      </c>
      <c r="RY241" s="15">
        <f t="shared" si="1395"/>
        <v>4.9882442822589163E-4</v>
      </c>
      <c r="RZ241" s="12"/>
      <c r="SA241" s="11">
        <f t="shared" si="1710"/>
        <v>5.071465346327403E-4</v>
      </c>
      <c r="SB241" s="10">
        <f t="shared" si="1396"/>
        <v>85.884870846231394</v>
      </c>
      <c r="SC241" s="9">
        <f t="shared" si="995"/>
        <v>89.855913453175475</v>
      </c>
      <c r="SD241" s="9">
        <f t="shared" si="1927"/>
        <v>81.664186608847459</v>
      </c>
      <c r="SE241" s="115">
        <f t="shared" si="1397"/>
        <v>85.760050031011474</v>
      </c>
      <c r="SF241" s="15">
        <f t="shared" si="1398"/>
        <v>5.0595894978453198E-4</v>
      </c>
      <c r="SG241" s="12"/>
      <c r="SH241" s="11">
        <f t="shared" si="1711"/>
        <v>5.1427861500438537E-4</v>
      </c>
      <c r="SI241" s="10">
        <f t="shared" si="1399"/>
        <v>85.817782245631832</v>
      </c>
      <c r="SJ241" s="9">
        <f t="shared" si="997"/>
        <v>89.84660456625663</v>
      </c>
      <c r="SK241" s="9">
        <f t="shared" si="1928"/>
        <v>81.53972707049391</v>
      </c>
      <c r="SL241" s="115">
        <f t="shared" si="1400"/>
        <v>85.693165818375263</v>
      </c>
      <c r="SM241" s="15">
        <f t="shared" si="1401"/>
        <v>5.1307118677364281E-4</v>
      </c>
      <c r="SN241" s="12"/>
      <c r="SO241" s="11">
        <f t="shared" si="1712"/>
        <v>5.2138832583775491E-4</v>
      </c>
      <c r="SP241" s="10">
        <f t="shared" si="1402"/>
        <v>85.750609827119177</v>
      </c>
      <c r="SQ241" s="9">
        <f t="shared" si="999"/>
        <v>89.837032130905484</v>
      </c>
      <c r="SR241" s="9">
        <f t="shared" si="1929"/>
        <v>81.41536564840878</v>
      </c>
      <c r="SS241" s="115">
        <f t="shared" si="1403"/>
        <v>85.626198889657132</v>
      </c>
      <c r="ST241" s="15">
        <f t="shared" si="1404"/>
        <v>5.2016108567755511E-4</v>
      </c>
      <c r="SU241" s="12"/>
      <c r="SV241" s="11">
        <f t="shared" si="1713"/>
        <v>5.284756125323607E-4</v>
      </c>
      <c r="SW241" s="10">
        <f t="shared" si="1405"/>
        <v>85.683351181563864</v>
      </c>
      <c r="SX241" s="9">
        <f t="shared" si="1001"/>
        <v>89.827193313358237</v>
      </c>
      <c r="SY241" s="9">
        <f t="shared" si="1930"/>
        <v>81.291100344580286</v>
      </c>
      <c r="SZ241" s="115">
        <f t="shared" si="1406"/>
        <v>85.559146828969261</v>
      </c>
      <c r="TA241" s="15">
        <f t="shared" si="1407"/>
        <v>5.2722859487636109E-4</v>
      </c>
      <c r="TB241" s="12"/>
      <c r="TC241" s="11">
        <f t="shared" si="1714"/>
        <v>5.3554042239983455E-4</v>
      </c>
      <c r="TD241" s="10">
        <f t="shared" si="1408"/>
        <v>85.616003921155624</v>
      </c>
      <c r="TE241" s="9">
        <f t="shared" si="1003"/>
        <v>89.817085316384862</v>
      </c>
      <c r="TF241" s="9">
        <f t="shared" si="1931"/>
        <v>81.166929167208508</v>
      </c>
      <c r="TG241" s="115">
        <f t="shared" si="1409"/>
        <v>85.492007241796685</v>
      </c>
      <c r="TH241" s="15">
        <f t="shared" si="1410"/>
        <v>5.3427366462296998E-4</v>
      </c>
      <c r="TI241" s="12"/>
      <c r="TJ241" s="11">
        <f t="shared" si="1715"/>
        <v>5.4258270464127448E-4</v>
      </c>
      <c r="TK241" s="10">
        <f t="shared" si="1411"/>
        <v>85.548565679515434</v>
      </c>
      <c r="TL241" s="9">
        <f t="shared" si="1005"/>
        <v>89.806705379213298</v>
      </c>
      <c r="TM241" s="9">
        <f t="shared" si="1932"/>
        <v>81.042850130998559</v>
      </c>
      <c r="TN241" s="115">
        <f t="shared" si="1412"/>
        <v>85.424777755105936</v>
      </c>
      <c r="TO241" s="15">
        <f t="shared" si="1413"/>
        <v>5.4129624702032295E-4</v>
      </c>
      <c r="TP241" s="12"/>
      <c r="TQ241" s="11">
        <f t="shared" si="1716"/>
        <v>5.4960241032472206E-4</v>
      </c>
      <c r="TR241" s="10">
        <f t="shared" si="1414"/>
        <v>85.481034111801534</v>
      </c>
      <c r="TS241" s="9">
        <f t="shared" si="1007"/>
        <v>89.796050777448841</v>
      </c>
      <c r="TT241" s="9">
        <f t="shared" si="1933"/>
        <v>80.918861257449237</v>
      </c>
      <c r="TU241" s="115">
        <f t="shared" si="1415"/>
        <v>85.357456017449039</v>
      </c>
      <c r="TV241" s="15">
        <f t="shared" si="1416"/>
        <v>5.4829629599858901E-4</v>
      </c>
      <c r="TW241" s="12"/>
      <c r="TX241" s="11">
        <f t="shared" si="1717"/>
        <v>5.5659949236260822E-4</v>
      </c>
      <c r="TY241" s="10">
        <f t="shared" si="1417"/>
        <v>85.413406894810862</v>
      </c>
      <c r="TZ241" s="9">
        <f t="shared" si="1009"/>
        <v>89.785118822988977</v>
      </c>
      <c r="UA241" s="9">
        <f t="shared" si="1934"/>
        <v>80.79496057513532</v>
      </c>
      <c r="UB241" s="115">
        <f t="shared" si="1418"/>
        <v>85.290039699062149</v>
      </c>
      <c r="UC241" s="15">
        <f t="shared" si="1419"/>
        <v>5.5527376729245994E-4</v>
      </c>
      <c r="UD241" s="12"/>
      <c r="UE241" s="11">
        <f t="shared" si="1718"/>
        <v>5.6357390548929926E-4</v>
      </c>
      <c r="UF241" s="10">
        <f t="shared" si="1420"/>
        <v>85.345681727075046</v>
      </c>
      <c r="UG241" s="9">
        <f t="shared" si="1011"/>
        <v>89.773906863933689</v>
      </c>
      <c r="UH241" s="9">
        <f t="shared" si="1935"/>
        <v>80.671146119983035</v>
      </c>
      <c r="UI241" s="115">
        <f t="shared" si="1421"/>
        <v>85.222526491958362</v>
      </c>
      <c r="UJ241" s="15">
        <f t="shared" si="1422"/>
        <v>5.6222861841860583E-4</v>
      </c>
      <c r="UK241" s="12"/>
      <c r="UL241" s="11">
        <f t="shared" si="1719"/>
        <v>5.7052560623878509E-4</v>
      </c>
      <c r="UM241" s="10">
        <f t="shared" si="1423"/>
        <v>85.277856328950719</v>
      </c>
      <c r="UN241" s="9">
        <f t="shared" si="1013"/>
        <v>89.76241228449139</v>
      </c>
      <c r="UO241" s="9">
        <f t="shared" si="1936"/>
        <v>80.547415935541494</v>
      </c>
      <c r="UP241" s="115">
        <f t="shared" si="1424"/>
        <v>85.154914110016449</v>
      </c>
      <c r="UQ241" s="15">
        <f t="shared" si="1425"/>
        <v>5.6916080865309347E-4</v>
      </c>
      <c r="UR241" s="12"/>
      <c r="US241" s="11">
        <f t="shared" si="1720"/>
        <v>5.7745455292232005E-4</v>
      </c>
      <c r="UT241" s="10">
        <f t="shared" si="1426"/>
        <v>85.209928442705674</v>
      </c>
      <c r="UU241" s="9">
        <f t="shared" si="1015"/>
        <v>89.7506325048805</v>
      </c>
      <c r="UV241" s="9">
        <f t="shared" si="1937"/>
        <v>80.423768073246833</v>
      </c>
      <c r="UW241" s="115">
        <f t="shared" si="1427"/>
        <v>85.087200289063674</v>
      </c>
      <c r="UX241" s="15">
        <f t="shared" si="1428"/>
        <v>5.7607029900899815E-4</v>
      </c>
      <c r="UY241" s="12"/>
      <c r="UZ241" s="11">
        <f t="shared" si="1721"/>
        <v>5.8436070560625108E-4</v>
      </c>
      <c r="VA241" s="10">
        <f t="shared" si="1429"/>
        <v>85.141895832599232</v>
      </c>
      <c r="VB241" s="9">
        <f t="shared" si="1017"/>
        <v>89.738564981226943</v>
      </c>
      <c r="VC241" s="9">
        <f t="shared" si="1938"/>
        <v>80.300200592681705</v>
      </c>
      <c r="VD241" s="115">
        <f t="shared" si="1430"/>
        <v>85.019382786954324</v>
      </c>
      <c r="VE241" s="15">
        <f t="shared" si="1431"/>
        <v>5.8295705221404043E-4</v>
      </c>
      <c r="VF241" s="12"/>
      <c r="VG241" s="11">
        <f t="shared" si="1722"/>
        <v>5.912440260898539E-4</v>
      </c>
      <c r="VH241" s="10">
        <f t="shared" si="1432"/>
        <v>85.07375628495825</v>
      </c>
      <c r="VI241" s="9">
        <f t="shared" si="1019"/>
        <v>89.726207205457513</v>
      </c>
      <c r="VJ241" s="9">
        <f t="shared" si="1939"/>
        <v>80.176711561826892</v>
      </c>
      <c r="VK241" s="115">
        <f t="shared" si="1433"/>
        <v>84.951459383642202</v>
      </c>
      <c r="VL241" s="15">
        <f t="shared" si="1434"/>
        <v>5.8982103268845885E-4</v>
      </c>
      <c r="VM241" s="12"/>
      <c r="VN241" s="11">
        <f t="shared" si="1723"/>
        <v>5.9810447788340864E-4</v>
      </c>
      <c r="VO241" s="10">
        <f t="shared" si="1435"/>
        <v>85.005507608247143</v>
      </c>
      <c r="VP241" s="9">
        <f t="shared" si="1021"/>
        <v>89.71355670518922</v>
      </c>
      <c r="VQ241" s="9">
        <f t="shared" si="1940"/>
        <v>80.053299057310738</v>
      </c>
      <c r="VR241" s="115">
        <f t="shared" si="1436"/>
        <v>84.883427881249986</v>
      </c>
      <c r="VS241" s="15">
        <f t="shared" si="1437"/>
        <v>5.9666220652277357E-4</v>
      </c>
      <c r="VT241" s="12"/>
      <c r="VU241" s="11">
        <f t="shared" si="1724"/>
        <v>6.049420261861429E-4</v>
      </c>
      <c r="VV241" s="10">
        <f t="shared" si="1438"/>
        <v>84.937147633134856</v>
      </c>
      <c r="VW241" s="9">
        <f t="shared" si="1023"/>
        <v>89.700611043614899</v>
      </c>
      <c r="VX241" s="9">
        <f t="shared" si="1941"/>
        <v>79.929961164648518</v>
      </c>
      <c r="VY241" s="115">
        <f t="shared" si="1439"/>
        <v>84.815286104131701</v>
      </c>
      <c r="VZ241" s="15">
        <f t="shared" si="1440"/>
        <v>6.0348054145593769E-4</v>
      </c>
      <c r="WA241" s="12"/>
      <c r="WB241" s="11">
        <f t="shared" si="1725"/>
        <v>6.1175663786454621E-4</v>
      </c>
      <c r="WC241" s="10">
        <f t="shared" si="1441"/>
        <v>84.868674212554936</v>
      </c>
      <c r="WD241" s="9">
        <f t="shared" si="1025"/>
        <v>89.687367819384917</v>
      </c>
      <c r="WE241" s="9">
        <f t="shared" si="1942"/>
        <v>79.806695978479894</v>
      </c>
      <c r="WF241" s="115">
        <f t="shared" si="1442"/>
        <v>84.747031898932406</v>
      </c>
      <c r="WG241" s="15">
        <f t="shared" si="1443"/>
        <v>6.1027600685335207E-4</v>
      </c>
      <c r="WH241" s="12"/>
      <c r="WI241" s="11">
        <f t="shared" si="1726"/>
        <v>6.1854828143057829E-4</v>
      </c>
      <c r="WJ241" s="10">
        <f t="shared" si="1444"/>
        <v>84.800085221762714</v>
      </c>
      <c r="WK241" s="9">
        <f t="shared" si="1027"/>
        <v>89.673824666485316</v>
      </c>
      <c r="WL241" s="9">
        <f t="shared" si="1943"/>
        <v>79.683501602796838</v>
      </c>
      <c r="WM241" s="115">
        <f t="shared" si="1445"/>
        <v>84.678663134641084</v>
      </c>
      <c r="WN241" s="15">
        <f t="shared" si="1446"/>
        <v>6.1704857368527878E-4</v>
      </c>
      <c r="WO241" s="12"/>
      <c r="WP241" s="11">
        <f t="shared" si="1727"/>
        <v>6.2531692702020268E-4</v>
      </c>
      <c r="WQ241" s="10">
        <f t="shared" si="1447"/>
        <v>84.731378558385984</v>
      </c>
      <c r="WR241" s="9">
        <f t="shared" si="1029"/>
        <v>89.659979254112301</v>
      </c>
      <c r="WS241" s="9">
        <f t="shared" si="1944"/>
        <v>79.560376151170402</v>
      </c>
      <c r="WT241" s="115">
        <f t="shared" si="1448"/>
        <v>84.610177702641352</v>
      </c>
      <c r="WU241" s="15">
        <f t="shared" si="1449"/>
        <v>6.2379821450507294E-4</v>
      </c>
      <c r="WV241" s="12"/>
      <c r="WW241" s="11">
        <f t="shared" si="1728"/>
        <v>6.3206254637178849E-4</v>
      </c>
      <c r="WX241" s="10">
        <f t="shared" si="1450"/>
        <v>84.662552142473288</v>
      </c>
      <c r="WY241" s="9">
        <f t="shared" si="1031"/>
        <v>89.645829286543346</v>
      </c>
      <c r="WZ241" s="9">
        <f t="shared" si="1945"/>
        <v>79.437317746967565</v>
      </c>
      <c r="XA241" s="115">
        <f t="shared" si="1451"/>
        <v>84.541573516755449</v>
      </c>
      <c r="XB241" s="15">
        <f t="shared" si="1452"/>
        <v>6.3052490342782629E-4</v>
      </c>
      <c r="XC241" s="12"/>
      <c r="XD241" s="11">
        <f t="shared" si="1729"/>
        <v>6.387851128048823E-4</v>
      </c>
      <c r="XE241" s="10">
        <f t="shared" si="1453"/>
        <v>84.593603916535557</v>
      </c>
      <c r="XF241" s="9">
        <f t="shared" si="1033"/>
        <v>89.631372503004869</v>
      </c>
      <c r="XG241" s="9">
        <f t="shared" si="1946"/>
        <v>79.314324523564309</v>
      </c>
      <c r="XH241" s="115">
        <f t="shared" si="1454"/>
        <v>84.472848513284589</v>
      </c>
      <c r="XI241" s="15">
        <f t="shared" si="1455"/>
        <v>6.3722861610903596E-4</v>
      </c>
      <c r="XJ241" s="12"/>
      <c r="XK241" s="11">
        <f t="shared" si="1730"/>
        <v>6.4548460119900528E-4</v>
      </c>
      <c r="XL241" s="10">
        <f t="shared" si="1456"/>
        <v>84.524531845584193</v>
      </c>
      <c r="XM241" s="9">
        <f t="shared" si="1035"/>
        <v>89.616606677536637</v>
      </c>
      <c r="XN241" s="9">
        <f t="shared" si="1947"/>
        <v>79.19139462455351</v>
      </c>
      <c r="XO241" s="115">
        <f t="shared" si="1457"/>
        <v>84.404000651045067</v>
      </c>
      <c r="XP241" s="15">
        <f t="shared" si="1458"/>
        <v>6.4390932972339617E-4</v>
      </c>
      <c r="XQ241" s="12"/>
      <c r="XR241" s="11">
        <f t="shared" si="1731"/>
        <v>6.5216098797255657E-4</v>
      </c>
      <c r="XS241" s="10">
        <f t="shared" si="1459"/>
        <v>84.455333917164936</v>
      </c>
      <c r="XT241" s="9">
        <f t="shared" si="1037"/>
        <v>89.601529618853021</v>
      </c>
      <c r="XU241" s="9">
        <f t="shared" si="1948"/>
        <v>79.068526203946121</v>
      </c>
      <c r="XV241" s="115">
        <f t="shared" si="1460"/>
        <v>84.335027911399578</v>
      </c>
      <c r="XW241" s="15">
        <f t="shared" si="1461"/>
        <v>6.5056702294378772E-4</v>
      </c>
      <c r="XX241" s="12"/>
      <c r="XY241" s="11">
        <f t="shared" si="1732"/>
        <v>6.5881425106192448E-4</v>
      </c>
      <c r="XZ241" s="10">
        <f t="shared" si="1462"/>
        <v>84.38600814138681</v>
      </c>
      <c r="YA241" s="9">
        <f t="shared" si="1039"/>
        <v>89.586139170201122</v>
      </c>
      <c r="YB241" s="9">
        <f t="shared" si="1949"/>
        <v>78.945717426367594</v>
      </c>
      <c r="YC241" s="115">
        <f t="shared" si="1463"/>
        <v>84.265928298284365</v>
      </c>
      <c r="YD241" s="15">
        <f t="shared" si="1464"/>
        <v>6.572016759204013E-4</v>
      </c>
      <c r="YE241" s="12"/>
      <c r="YF241" s="11">
        <f t="shared" si="1733"/>
        <v>6.6544436990069239E-4</v>
      </c>
      <c r="YG241" s="10">
        <f t="shared" si="1465"/>
        <v>84.316552550947165</v>
      </c>
      <c r="YH241" s="9">
        <f t="shared" si="1041"/>
        <v>89.570433209215935</v>
      </c>
      <c r="YI241" s="9">
        <f t="shared" si="1950"/>
        <v>78.822966467248236</v>
      </c>
      <c r="YJ241" s="115">
        <f t="shared" si="1466"/>
        <v>84.196699838232092</v>
      </c>
      <c r="YK241" s="15">
        <f t="shared" si="1467"/>
        <v>6.6381327026001887E-4</v>
      </c>
      <c r="YL241" s="12"/>
      <c r="YM241" s="11">
        <f t="shared" si="1734"/>
        <v>6.7205132539902642E-4</v>
      </c>
      <c r="YN241" s="10">
        <f t="shared" si="1468"/>
        <v>84.246965201152193</v>
      </c>
      <c r="YO241" s="9">
        <f t="shared" si="1043"/>
        <v>89.554409647772559</v>
      </c>
      <c r="YP241" s="9">
        <f t="shared" si="1951"/>
        <v>78.700271513008389</v>
      </c>
      <c r="YQ241" s="115">
        <f t="shared" si="1469"/>
        <v>84.127340580390467</v>
      </c>
      <c r="YR241" s="15">
        <f t="shared" si="1470"/>
        <v>6.704017890054578E-4</v>
      </c>
      <c r="YS241" s="12"/>
      <c r="YT241" s="11">
        <f t="shared" si="1735"/>
        <v>6.7863509992319095E-4</v>
      </c>
      <c r="YU241" s="10">
        <f t="shared" si="1471"/>
        <v>84.177244169933445</v>
      </c>
      <c r="YV241" s="9">
        <f t="shared" si="1045"/>
        <v>89.538066431835617</v>
      </c>
      <c r="YW241" s="9">
        <f t="shared" si="1952"/>
        <v>78.577630761237614</v>
      </c>
      <c r="YX241" s="115">
        <f t="shared" si="1472"/>
        <v>84.057848596536616</v>
      </c>
      <c r="YY241" s="15">
        <f t="shared" si="1473"/>
        <v>6.7696721661519323E-4</v>
      </c>
      <c r="YZ241" s="12"/>
      <c r="ZA241" s="11">
        <f t="shared" si="1736"/>
        <v>6.8519567727525757E-4</v>
      </c>
      <c r="ZB241" s="10">
        <f t="shared" si="1474"/>
        <v>84.107387557859937</v>
      </c>
      <c r="ZC241" s="9">
        <f t="shared" si="1047"/>
        <v>89.521401541305963</v>
      </c>
      <c r="ZD241" s="9">
        <f t="shared" si="1953"/>
        <v>78.455042420869745</v>
      </c>
      <c r="ZE241" s="115">
        <f t="shared" si="1475"/>
        <v>83.988221981087861</v>
      </c>
      <c r="ZF241" s="15">
        <f t="shared" si="1476"/>
        <v>6.8350953894309155E-4</v>
      </c>
      <c r="ZG241" s="12"/>
      <c r="ZH241" s="11">
        <f t="shared" si="1737"/>
        <v>6.9173304267288718E-4</v>
      </c>
      <c r="ZI241" s="10">
        <f t="shared" si="1477"/>
        <v>84.037393488146847</v>
      </c>
      <c r="ZJ241" s="9">
        <f t="shared" si="1049"/>
        <v>89.504412989864704</v>
      </c>
      <c r="ZK241" s="9">
        <f t="shared" si="1954"/>
        <v>78.332504712350229</v>
      </c>
      <c r="ZL241" s="115">
        <f t="shared" si="1478"/>
        <v>83.918458851107459</v>
      </c>
      <c r="ZM241" s="15">
        <f t="shared" si="1479"/>
        <v>6.9002874321843295E-4</v>
      </c>
      <c r="ZN241" s="12"/>
      <c r="ZO241" s="11">
        <f t="shared" si="1738"/>
        <v>6.9824718272941595E-4</v>
      </c>
      <c r="ZP241" s="10">
        <f t="shared" si="1480"/>
        <v>83.967260106659069</v>
      </c>
      <c r="ZQ241" s="9">
        <f t="shared" si="1051"/>
        <v>89.487098824814652</v>
      </c>
      <c r="ZR241" s="9">
        <f t="shared" si="1955"/>
        <v>78.210015867801602</v>
      </c>
      <c r="ZS241" s="115">
        <f t="shared" si="1481"/>
        <v>83.848557346308127</v>
      </c>
      <c r="ZT241" s="15">
        <f t="shared" si="1482"/>
        <v>6.9652481802589096E-4</v>
      </c>
      <c r="ZU241" s="12"/>
      <c r="ZV241" s="11">
        <f t="shared" si="1739"/>
        <v>7.0473808543389813E-4</v>
      </c>
      <c r="ZW241" s="10">
        <f t="shared" si="1483"/>
        <v>83.896985581912531</v>
      </c>
      <c r="ZX241" s="9">
        <f t="shared" si="1053"/>
        <v>89.469457126919323</v>
      </c>
      <c r="ZY241" s="9">
        <f t="shared" si="1956"/>
        <v>78.087574131179807</v>
      </c>
      <c r="ZZ241" s="115">
        <f t="shared" si="1484"/>
        <v>83.778515629049565</v>
      </c>
      <c r="AAA241" s="15">
        <f t="shared" si="1485"/>
        <v>7.029977532859498E-4</v>
      </c>
      <c r="AAB241" s="12"/>
      <c r="AAC241" s="11">
        <f t="shared" si="1740"/>
        <v>7.1120574013154103E-4</v>
      </c>
      <c r="AAD241" s="10">
        <f t="shared" si="1486"/>
        <v>83.826568105069754</v>
      </c>
      <c r="AAE241" s="9">
        <f t="shared" si="1055"/>
        <v>89.451486010239577</v>
      </c>
      <c r="AAF241" s="9">
        <f t="shared" si="1957"/>
        <v>77.921580520136615</v>
      </c>
      <c r="AAG241" s="115">
        <f t="shared" si="1487"/>
        <v>83.686533265188103</v>
      </c>
      <c r="AAH241" s="15">
        <f t="shared" si="1488"/>
        <v>7.1214030737934766E-4</v>
      </c>
      <c r="AAI241" s="12"/>
      <c r="AAJ241" s="11">
        <f t="shared" si="1741"/>
        <v>7.2035162974298697E-4</v>
      </c>
      <c r="AAK241" s="10">
        <f t="shared" si="1489"/>
        <v>83.73413663897685</v>
      </c>
      <c r="AAL241" s="9">
        <f t="shared" si="1057"/>
        <v>89.433044421821577</v>
      </c>
      <c r="AAM241" s="9">
        <f t="shared" si="1958"/>
        <v>77.865691148500062</v>
      </c>
      <c r="AAN241" s="115">
        <f t="shared" si="1490"/>
        <v>83.64936778516082</v>
      </c>
      <c r="AAO241" s="15">
        <f t="shared" si="1491"/>
        <v>7.1445325572700217E-4</v>
      </c>
      <c r="AAP241" s="12"/>
      <c r="AAQ241" s="11">
        <f t="shared" si="1742"/>
        <v>7.2264559396495226E-4</v>
      </c>
      <c r="AAR241" s="10">
        <f t="shared" si="1492"/>
        <v>83.696697107439689</v>
      </c>
      <c r="AAS241" s="9">
        <f t="shared" si="1059"/>
        <v>89.414482846627564</v>
      </c>
      <c r="AAT241" s="9">
        <f t="shared" si="1060"/>
        <v>78.534177747606364</v>
      </c>
      <c r="AAU241" s="115">
        <f t="shared" si="1493"/>
        <v>83.974330297116964</v>
      </c>
      <c r="AAV241" s="15">
        <f t="shared" si="1494"/>
        <v>6.7201798178216101E-4</v>
      </c>
      <c r="AAW241" s="11"/>
      <c r="AAX241" s="11">
        <f t="shared" si="1743"/>
        <v>6.8004968198359596E-4</v>
      </c>
      <c r="AAY241" s="10">
        <f t="shared" si="1495"/>
        <v>84.022531907973956</v>
      </c>
      <c r="AAZ241" s="9">
        <f t="shared" si="1061"/>
        <v>89.398060735834065</v>
      </c>
      <c r="ABA241" s="9">
        <f t="shared" si="1062"/>
        <v>79.30625244959819</v>
      </c>
      <c r="ABB241" s="115">
        <f t="shared" si="1496"/>
        <v>84.352156592716128</v>
      </c>
      <c r="ABC241" s="15">
        <f t="shared" si="1497"/>
        <v>6.2331677056177623E-4</v>
      </c>
      <c r="ABD241" s="11"/>
      <c r="ABE241" s="11">
        <f t="shared" si="1744"/>
        <v>6.3118015977965702E-4</v>
      </c>
      <c r="ABF241" s="10">
        <f t="shared" si="1498"/>
        <v>84.401325835563625</v>
      </c>
      <c r="ABG241" s="9">
        <f t="shared" si="1063"/>
        <v>89.383932601566755</v>
      </c>
      <c r="ABH241" s="9">
        <f t="shared" si="1064"/>
        <v>80.213636506443734</v>
      </c>
      <c r="ABI241" s="115">
        <f t="shared" si="1499"/>
        <v>84.798784554005238</v>
      </c>
      <c r="ABJ241" s="15">
        <f t="shared" si="1500"/>
        <v>5.6639991416635978E-4</v>
      </c>
      <c r="ABK241" s="11"/>
      <c r="ABL241" s="11">
        <f t="shared" si="1745"/>
        <v>5.7408659466967149E-4</v>
      </c>
      <c r="ABM241" s="10">
        <f t="shared" si="1501"/>
        <v>84.849025585261614</v>
      </c>
      <c r="ABN241" s="9">
        <f t="shared" si="1065"/>
        <v>89.372266827864919</v>
      </c>
      <c r="ABO241" s="9">
        <f t="shared" si="1066"/>
        <v>81.31441440071697</v>
      </c>
      <c r="ABP241" s="115">
        <f t="shared" si="1502"/>
        <v>85.343340614290952</v>
      </c>
      <c r="ABQ241" s="15">
        <f t="shared" si="1503"/>
        <v>4.9769024639553371E-4</v>
      </c>
      <c r="ABR241" s="11"/>
      <c r="ABS241" s="11">
        <f t="shared" si="1746"/>
        <v>5.0519022976475039E-4</v>
      </c>
      <c r="ABT241" s="10">
        <f t="shared" si="1504"/>
        <v>85.394774221491701</v>
      </c>
      <c r="ABU241" s="9">
        <f t="shared" si="1067"/>
        <v>89.363259718229202</v>
      </c>
      <c r="ABV241" s="9">
        <f t="shared" si="1068"/>
        <v>82.727306071028295</v>
      </c>
      <c r="ABW241" s="115">
        <f t="shared" si="1505"/>
        <v>86.045282894628741</v>
      </c>
      <c r="ABX241" s="15">
        <f t="shared" si="1506"/>
        <v>4.0986719918296332E-4</v>
      </c>
      <c r="ABY241" s="11"/>
      <c r="ABZ241" s="11">
        <f t="shared" si="1747"/>
        <v>4.171679419061011E-4</v>
      </c>
      <c r="ACA241" s="10">
        <f t="shared" si="1507"/>
        <v>86.098055892190644</v>
      </c>
      <c r="ACB241" s="9">
        <f t="shared" si="1069"/>
        <v>89.357150951831031</v>
      </c>
      <c r="ACC241" s="9">
        <f t="shared" si="1070"/>
        <v>84.782524212006408</v>
      </c>
      <c r="ACD241" s="115">
        <f t="shared" si="1508"/>
        <v>87.069837581918719</v>
      </c>
      <c r="ACE241" s="15">
        <f t="shared" si="1509"/>
        <v>2.8255011243942144E-4</v>
      </c>
      <c r="ACF241" s="11"/>
      <c r="ACG241" s="11">
        <f t="shared" si="1748"/>
        <v>2.8963483911559942E-4</v>
      </c>
      <c r="ACH241" s="10">
        <f t="shared" si="1510"/>
        <v>87.124139720542431</v>
      </c>
      <c r="ACI241" s="9">
        <f t="shared" si="1071"/>
        <v>89.354247877480262</v>
      </c>
      <c r="ACJ241" s="9">
        <f t="shared" si="1072"/>
        <v>89.277314665533964</v>
      </c>
      <c r="ACK241" s="115">
        <f t="shared" si="1511"/>
        <v>89.31578127150712</v>
      </c>
      <c r="ACL241" s="15">
        <f t="shared" si="1512"/>
        <v>4.7517511093334535E-6</v>
      </c>
      <c r="ACM241" s="11"/>
      <c r="ACN241" s="11">
        <f t="shared" si="1749"/>
        <v>1.1639265313741185E-5</v>
      </c>
      <c r="ACO241" s="10">
        <f t="shared" si="1513"/>
        <v>89.371532484170558</v>
      </c>
      <c r="ACP241" s="9">
        <f t="shared" si="1073"/>
        <v>89.354247056420903</v>
      </c>
      <c r="ACQ241" s="9">
        <f t="shared" si="1074"/>
        <v>89.360568137758023</v>
      </c>
      <c r="ACR241" s="115">
        <f t="shared" si="1514"/>
        <v>89.357407597089463</v>
      </c>
      <c r="ACS241" s="15">
        <f t="shared" si="1515"/>
        <v>-3.9041922852277135E-7</v>
      </c>
      <c r="ACT241" s="11"/>
      <c r="ACU241" s="11">
        <f t="shared" si="1750"/>
        <v>6.4966319442806004E-6</v>
      </c>
      <c r="ACV241" s="10">
        <f t="shared" si="1516"/>
        <v>89.413158452896852</v>
      </c>
      <c r="ACW241" s="9">
        <f t="shared" si="1075"/>
        <v>89.354247061963704</v>
      </c>
      <c r="ACX241" s="9">
        <f t="shared" si="1076"/>
        <v>89.444661266186131</v>
      </c>
      <c r="ACY241" s="115">
        <f t="shared" si="1517"/>
        <v>89.399454164074911</v>
      </c>
      <c r="ACZ241" s="15">
        <f t="shared" si="1518"/>
        <v>-5.5843995635243418E-6</v>
      </c>
      <c r="ADA241" s="11"/>
      <c r="ADB241" s="11">
        <f t="shared" si="1751"/>
        <v>1.3024654878828649E-6</v>
      </c>
      <c r="ADC241" s="10">
        <f t="shared" si="1519"/>
        <v>89.455204986266978</v>
      </c>
      <c r="ADD241" s="9">
        <f t="shared" si="1077"/>
        <v>89.354248195982251</v>
      </c>
      <c r="ADE241" s="9">
        <f t="shared" si="1078"/>
        <v>89.529586957258545</v>
      </c>
      <c r="ADF241" s="115">
        <f t="shared" si="1520"/>
        <v>89.441917576620398</v>
      </c>
      <c r="ADG241" s="15">
        <f t="shared" si="1521"/>
        <v>-1.0829733119494881E-5</v>
      </c>
      <c r="ADH241" s="11"/>
      <c r="ADI241" s="11">
        <f t="shared" si="1752"/>
        <v>-3.9429806491320912E-6</v>
      </c>
      <c r="ADJ241" s="10">
        <f t="shared" si="1522"/>
        <v>89.497668114477591</v>
      </c>
      <c r="ADK241" s="9">
        <f t="shared" si="1079"/>
        <v>89.354252460821812</v>
      </c>
      <c r="ADL241" s="9">
        <f t="shared" si="1080"/>
        <v>89.615335928279308</v>
      </c>
      <c r="ADM241" s="115">
        <f t="shared" si="1523"/>
        <v>89.48479419455056</v>
      </c>
      <c r="ADN241" s="15">
        <f t="shared" si="1524"/>
        <v>-1.6125722880074277E-5</v>
      </c>
      <c r="ADO241" s="11"/>
      <c r="ADP241" s="11">
        <f t="shared" si="1753"/>
        <v>-9.2393557189564261E-6</v>
      </c>
      <c r="ADQ241" s="10">
        <f t="shared" si="1525"/>
        <v>89.540544152091087</v>
      </c>
      <c r="ADR241" s="9">
        <f t="shared" si="1081"/>
        <v>89.354261916780672</v>
      </c>
      <c r="ADS241" s="9">
        <f t="shared" si="1082"/>
        <v>89.701898628198293</v>
      </c>
      <c r="ADT241" s="115">
        <f t="shared" si="1526"/>
        <v>89.52808027248949</v>
      </c>
      <c r="ADU241" s="15">
        <f t="shared" si="1527"/>
        <v>-2.1471651674665208E-5</v>
      </c>
      <c r="ADV241" s="11"/>
      <c r="ADW241" s="11">
        <f t="shared" si="1754"/>
        <v>-1.4585962931227465E-5</v>
      </c>
      <c r="ADX241" s="10">
        <f t="shared" si="1528"/>
        <v>89.583829370237083</v>
      </c>
      <c r="ADY241" s="9">
        <f t="shared" si="1083"/>
        <v>89.354278681569838</v>
      </c>
      <c r="ADZ241" s="9">
        <f t="shared" si="1084"/>
        <v>89.789265267397795</v>
      </c>
      <c r="AEA241" s="115">
        <f t="shared" si="1529"/>
        <v>89.571771974483823</v>
      </c>
      <c r="AEB241" s="15">
        <f t="shared" si="1530"/>
        <v>-2.686678405155415E-5</v>
      </c>
      <c r="AEC241" s="11"/>
      <c r="AED241" s="11">
        <f t="shared" si="1755"/>
        <v>-1.9982071895078693E-5</v>
      </c>
      <c r="AEE241" s="10">
        <f t="shared" si="1531"/>
        <v>89.627519949529386</v>
      </c>
      <c r="AEF241" s="9">
        <f t="shared" si="1085"/>
        <v>89.354304929711361</v>
      </c>
      <c r="AEG241" s="9">
        <f t="shared" si="1086"/>
        <v>89.877425967902127</v>
      </c>
      <c r="AEH241" s="115">
        <f t="shared" si="1532"/>
        <v>89.615865448806744</v>
      </c>
      <c r="AEI241" s="15">
        <f t="shared" si="1533"/>
        <v>-3.2310375592718684E-5</v>
      </c>
      <c r="AEJ241" s="11"/>
      <c r="AEK241" s="11">
        <f t="shared" si="1756"/>
        <v>-2.5426943170057619E-5</v>
      </c>
      <c r="AEL241" s="10">
        <f t="shared" si="1534"/>
        <v>89.671612054859111</v>
      </c>
      <c r="AEM241" s="9">
        <f t="shared" si="1087"/>
        <v>89.354342891896493</v>
      </c>
      <c r="AEN241" s="9">
        <f t="shared" si="1088"/>
        <v>89.966370400836496</v>
      </c>
      <c r="AEO241" s="115">
        <f t="shared" si="1535"/>
        <v>89.660356646366495</v>
      </c>
      <c r="AEP241" s="15">
        <f t="shared" si="1536"/>
        <v>-3.7801650561253495E-5</v>
      </c>
      <c r="AEQ241" s="11"/>
      <c r="AER241" s="11">
        <f t="shared" si="1757"/>
        <v>-3.0919805906577319E-5</v>
      </c>
      <c r="AES241" s="10">
        <f t="shared" si="1537"/>
        <v>89.716101653765222</v>
      </c>
      <c r="AET241" s="9">
        <f t="shared" si="1089"/>
        <v>89.354394854238393</v>
      </c>
      <c r="AEU241" s="9">
        <f t="shared" si="1090"/>
        <v>90.056087915022147</v>
      </c>
      <c r="AEV241" s="115">
        <f t="shared" si="1538"/>
        <v>89.70524138463027</v>
      </c>
      <c r="AEW241" s="15">
        <f t="shared" si="1539"/>
        <v>-4.3339809890153395E-5</v>
      </c>
      <c r="AEX241" s="11"/>
      <c r="AEY241" s="11">
        <f t="shared" si="1758"/>
        <v>-3.6459865828673038E-5</v>
      </c>
      <c r="AEZ241" s="10">
        <f t="shared" si="1540"/>
        <v>89.760984580339141</v>
      </c>
      <c r="AFA241" s="9">
        <f t="shared" si="1091"/>
        <v>89.35446315746087</v>
      </c>
      <c r="AFB241" s="9">
        <f t="shared" si="1092"/>
        <v>90.146567590695611</v>
      </c>
      <c r="AFC241" s="115">
        <f t="shared" si="1541"/>
        <v>89.750515374078248</v>
      </c>
      <c r="AFD241" s="15">
        <f t="shared" si="1542"/>
        <v>-4.8924034550373902E-5</v>
      </c>
      <c r="AFE241" s="11"/>
      <c r="AFF241" s="11">
        <f t="shared" si="1759"/>
        <v>-4.2046308596538253E-5</v>
      </c>
      <c r="AFG241" s="10">
        <f t="shared" si="1543"/>
        <v>89.806256561659382</v>
      </c>
      <c r="AFH241" s="9">
        <f t="shared" si="1093"/>
        <v>89.354550196025059</v>
      </c>
      <c r="AFI241" s="9">
        <f t="shared" si="1094"/>
        <v>90.237798237818495</v>
      </c>
      <c r="AFJ241" s="115">
        <f t="shared" si="1544"/>
        <v>89.79617421692177</v>
      </c>
      <c r="AFK241" s="15">
        <f t="shared" si="1545"/>
        <v>-5.4553485500370603E-5</v>
      </c>
      <c r="AFL241" s="11"/>
      <c r="AFM241" s="11">
        <f t="shared" si="1760"/>
        <v>-4.767829975041332E-5</v>
      </c>
      <c r="AFN241" s="10">
        <f t="shared" si="1546"/>
        <v>89.851913216487333</v>
      </c>
      <c r="AFO241" s="9">
        <f t="shared" si="1095"/>
        <v>89.354658417188062</v>
      </c>
      <c r="AFP241" s="9">
        <f t="shared" si="1096"/>
        <v>90.329768452467633</v>
      </c>
      <c r="AFQ241" s="115">
        <f t="shared" si="1547"/>
        <v>89.842213434827841</v>
      </c>
      <c r="AFR241" s="15">
        <f t="shared" si="1548"/>
        <v>-6.022730722717046E-5</v>
      </c>
      <c r="AFS241" s="11"/>
      <c r="AFT241" s="11">
        <f t="shared" si="1761"/>
        <v>-5.3354988246813414E-5</v>
      </c>
      <c r="AFU241" s="10">
        <f t="shared" si="1549"/>
        <v>89.897950082975683</v>
      </c>
      <c r="AFV241" s="9">
        <f t="shared" si="1097"/>
        <v>89.354790320008561</v>
      </c>
      <c r="AFW241" s="9">
        <f t="shared" si="1098"/>
        <v>90.422466570006392</v>
      </c>
      <c r="AFX241" s="115">
        <f t="shared" si="1550"/>
        <v>89.88862844500747</v>
      </c>
      <c r="AFY241" s="15">
        <f t="shared" si="1551"/>
        <v>-6.5944624915419465E-5</v>
      </c>
      <c r="AFZ241" s="11"/>
      <c r="AGA241" s="11">
        <f t="shared" si="1762"/>
        <v>-5.907550362171297E-5</v>
      </c>
      <c r="AGB241" s="10">
        <f t="shared" si="1552"/>
        <v>89.944362594730393</v>
      </c>
      <c r="AGC241" s="9">
        <f t="shared" si="1099"/>
        <v>89.354948454277292</v>
      </c>
      <c r="AGD241" s="9">
        <f t="shared" si="1100"/>
        <v>90.515880553457521</v>
      </c>
      <c r="AGE241" s="115">
        <f t="shared" si="1553"/>
        <v>89.935414503867406</v>
      </c>
      <c r="AGF241" s="15">
        <f t="shared" si="1554"/>
        <v>-7.1704537618840264E-5</v>
      </c>
      <c r="AGG241" s="11"/>
      <c r="AGH241" s="11">
        <f t="shared" si="1763"/>
        <v>-6.4838949154426799E-5</v>
      </c>
      <c r="AGI241" s="10">
        <f t="shared" si="1555"/>
        <v>89.991146024423244</v>
      </c>
      <c r="AGJ241" s="9">
        <f t="shared" si="1101"/>
        <v>89.355135419344109</v>
      </c>
      <c r="AGK241" s="9">
        <f t="shared" si="1102"/>
        <v>90.609998093422462</v>
      </c>
      <c r="AGL241" s="115">
        <f t="shared" si="1556"/>
        <v>89.982566756383278</v>
      </c>
      <c r="AGM241" s="15">
        <f t="shared" si="1557"/>
        <v>-7.7506124504151468E-5</v>
      </c>
      <c r="AGN241" s="11"/>
      <c r="AGO241" s="11">
        <f t="shared" si="1764"/>
        <v>-7.0644408106843983E-5</v>
      </c>
      <c r="AGP241" s="10">
        <f t="shared" si="1558"/>
        <v>90.038295533152251</v>
      </c>
      <c r="AGQ241" s="9">
        <f t="shared" si="1103"/>
        <v>89.355353862897772</v>
      </c>
      <c r="AGR241" s="9">
        <f t="shared" si="1104"/>
        <v>90.704806609185923</v>
      </c>
      <c r="AGS241" s="115">
        <f t="shared" si="1559"/>
        <v>90.03008023604184</v>
      </c>
      <c r="AGT241" s="15">
        <f t="shared" si="1560"/>
        <v>-8.3348444994665589E-5</v>
      </c>
      <c r="AGU241" s="11"/>
      <c r="AGV241" s="11">
        <f t="shared" si="1765"/>
        <v>-7.6490943861376936E-5</v>
      </c>
      <c r="AGW241" s="10">
        <f t="shared" si="1561"/>
        <v>90.085806170359888</v>
      </c>
      <c r="AGX241" s="9">
        <f t="shared" si="1105"/>
        <v>89.355606479676737</v>
      </c>
      <c r="AGY241" s="9">
        <f t="shared" si="1106"/>
        <v>90.800293249143877</v>
      </c>
      <c r="AGZ241" s="115">
        <f t="shared" si="1562"/>
        <v>90.0779498644103</v>
      </c>
      <c r="AHA241" s="15">
        <f t="shared" si="1563"/>
        <v>-8.9230538876343339E-5</v>
      </c>
      <c r="AHB241" s="11"/>
      <c r="AHC241" s="11">
        <f t="shared" si="1766"/>
        <v>-8.2377600021424339E-5</v>
      </c>
      <c r="AHD241" s="10">
        <f t="shared" si="1564"/>
        <v>90.133672873378259</v>
      </c>
      <c r="AHE241" s="9">
        <f t="shared" si="1107"/>
        <v>89.355896010110726</v>
      </c>
      <c r="AHF241" s="9">
        <f t="shared" si="1108"/>
        <v>90.896444891589425</v>
      </c>
      <c r="AHG241" s="115">
        <f t="shared" si="1565"/>
        <v>90.126170450850083</v>
      </c>
      <c r="AHH241" s="15">
        <f t="shared" si="1566"/>
        <v>-9.5151426430240888E-5</v>
      </c>
      <c r="AHI241" s="11"/>
      <c r="AHJ241" s="11">
        <f t="shared" si="1767"/>
        <v>-8.8303400538236257E-5</v>
      </c>
      <c r="AHK241" s="10">
        <f t="shared" si="1567"/>
        <v>90.181890467118436</v>
      </c>
      <c r="AHL241" s="9">
        <f t="shared" si="1109"/>
        <v>89.356225238893472</v>
      </c>
      <c r="AHM241" s="9">
        <f t="shared" si="1110"/>
        <v>90.993248145872045</v>
      </c>
      <c r="AHN241" s="115">
        <f t="shared" si="1568"/>
        <v>90.174736692382766</v>
      </c>
      <c r="AHO241" s="15">
        <f t="shared" si="1569"/>
        <v>-1.0111010859225654E-4</v>
      </c>
      <c r="AHP241" s="11"/>
      <c r="AHQ241" s="11">
        <f t="shared" si="1768"/>
        <v>-9.4267349865159085E-5</v>
      </c>
      <c r="AHR241" s="10">
        <f t="shared" si="1570"/>
        <v>90.230453663911916</v>
      </c>
      <c r="AHS241" s="9">
        <f t="shared" si="1111"/>
        <v>89.356596993486932</v>
      </c>
      <c r="AHT241" s="9">
        <f t="shared" si="1112"/>
        <v>91.090689353920112</v>
      </c>
      <c r="AHU241" s="115">
        <f t="shared" si="1571"/>
        <v>90.223643173703522</v>
      </c>
      <c r="AHV241" s="15">
        <f t="shared" si="1572"/>
        <v>-1.071055671395653E-4</v>
      </c>
      <c r="AHW241" s="11"/>
      <c r="AHX241" s="11">
        <f t="shared" si="1769"/>
        <v>-1.0026843313861774E-4</v>
      </c>
      <c r="AHY241" s="10">
        <f t="shared" si="1573"/>
        <v>90.279357063499404</v>
      </c>
      <c r="AHZ241" s="9">
        <f t="shared" si="1113"/>
        <v>89.357014142557418</v>
      </c>
      <c r="AIA241" s="9">
        <f t="shared" si="1114"/>
        <v>91.188754595801626</v>
      </c>
      <c r="AIB241" s="115">
        <f t="shared" si="1574"/>
        <v>90.272884369179522</v>
      </c>
      <c r="AIC241" s="15">
        <f t="shared" si="1575"/>
        <v>-1.1313676513066275E-4</v>
      </c>
      <c r="AID241" s="11"/>
      <c r="AIE241" s="11">
        <f t="shared" si="1770"/>
        <v>-1.063056166129019E-4</v>
      </c>
      <c r="AIF241" s="10">
        <f t="shared" si="1576"/>
        <v>90.32859515500553</v>
      </c>
      <c r="AIG241" s="9">
        <f t="shared" si="1115"/>
        <v>89.357479594346302</v>
      </c>
      <c r="AIH241" s="9">
        <f t="shared" si="1116"/>
        <v>91.287429693554003</v>
      </c>
      <c r="AII241" s="115">
        <f t="shared" si="1577"/>
        <v>90.322454643950152</v>
      </c>
      <c r="AIJ241" s="15">
        <f t="shared" si="1578"/>
        <v>-1.1920264724254071E-4</v>
      </c>
      <c r="AIK241" s="11"/>
      <c r="AIL241" s="11">
        <f t="shared" si="1771"/>
        <v>-1.1237784799215078E-4</v>
      </c>
      <c r="AIM241" s="10">
        <f t="shared" si="1579"/>
        <v>90.378162318015086</v>
      </c>
      <c r="AIN241" s="9">
        <f t="shared" si="1117"/>
        <v>89.357996294975464</v>
      </c>
      <c r="AIO241" s="9">
        <f t="shared" si="1118"/>
        <v>91.386700191631078</v>
      </c>
      <c r="AIP241" s="115">
        <f t="shared" si="1580"/>
        <v>90.372348243303264</v>
      </c>
      <c r="AIQ241" s="15">
        <f t="shared" si="1581"/>
        <v>-1.2530213866766913E-4</v>
      </c>
      <c r="AIR241" s="11"/>
      <c r="AIS241" s="11">
        <f t="shared" si="1772"/>
        <v>-1.1848405532148765E-4</v>
      </c>
      <c r="AIT241" s="10">
        <f t="shared" si="1582"/>
        <v>90.428052811919144</v>
      </c>
      <c r="AIU241" s="9">
        <f t="shared" si="1119"/>
        <v>89.358567226675376</v>
      </c>
      <c r="AIV241" s="9">
        <f t="shared" si="1120"/>
        <v>91.486551377740838</v>
      </c>
      <c r="AIW241" s="115">
        <f t="shared" si="1583"/>
        <v>90.4225593022081</v>
      </c>
      <c r="AIX241" s="15">
        <f t="shared" si="1584"/>
        <v>-1.3143414651047564E-4</v>
      </c>
      <c r="AIY241" s="11"/>
      <c r="AIZ241" s="11">
        <f t="shared" si="1773"/>
        <v>-1.2462314837886844E-4</v>
      </c>
      <c r="AJA241" s="10">
        <f t="shared" si="1585"/>
        <v>90.478260785427665</v>
      </c>
      <c r="AJB241" s="9">
        <f t="shared" si="1121"/>
        <v>89.359195405956825</v>
      </c>
      <c r="AJC241" s="9">
        <f t="shared" si="1122"/>
        <v>91.586968287857388</v>
      </c>
      <c r="AJD241" s="115">
        <f t="shared" si="1586"/>
        <v>90.473081846907107</v>
      </c>
      <c r="AJE241" s="15">
        <f t="shared" si="1587"/>
        <v>-1.3759756020982587E-4</v>
      </c>
      <c r="AJF241" s="11"/>
      <c r="AJG241" s="11">
        <f t="shared" si="1774"/>
        <v>-1.3079401909269945E-4</v>
      </c>
      <c r="AJH241" s="10">
        <f t="shared" si="1588"/>
        <v>90.528780278137688</v>
      </c>
      <c r="AJI241" s="9">
        <f t="shared" si="1123"/>
        <v>89.359883881720535</v>
      </c>
      <c r="AJJ241" s="9">
        <f t="shared" si="1124"/>
        <v>91.68793571000289</v>
      </c>
      <c r="AJK241" s="115">
        <f t="shared" si="1589"/>
        <v>90.523909795861712</v>
      </c>
      <c r="AJL241" s="15">
        <f t="shared" si="1590"/>
        <v>-1.4379125188937223E-4</v>
      </c>
      <c r="AJM241" s="11"/>
      <c r="AJN241" s="11">
        <f t="shared" si="1775"/>
        <v>-1.3699554188741658E-4</v>
      </c>
      <c r="AJO241" s="10">
        <f t="shared" si="1591"/>
        <v>90.57960522145531</v>
      </c>
      <c r="AJP241" s="9">
        <f t="shared" si="1125"/>
        <v>89.360635733305244</v>
      </c>
      <c r="AJQ241" s="9">
        <f t="shared" si="1126"/>
        <v>91.789438188400069</v>
      </c>
      <c r="AJR241" s="115">
        <f t="shared" si="1592"/>
        <v>90.575036960852657</v>
      </c>
      <c r="AJS241" s="15">
        <f t="shared" si="1593"/>
        <v>-1.5001407673459596E-4</v>
      </c>
      <c r="AJT241" s="11"/>
      <c r="AJU241" s="11">
        <f t="shared" si="1776"/>
        <v>-1.4322657405589303E-4</v>
      </c>
      <c r="AJV241" s="10">
        <f t="shared" si="1594"/>
        <v>90.630729439672422</v>
      </c>
      <c r="AJW241" s="9">
        <f t="shared" si="1127"/>
        <v>89.361454068475723</v>
      </c>
      <c r="AJX241" s="9">
        <f t="shared" si="1128"/>
        <v>91.891460027993588</v>
      </c>
      <c r="AJY241" s="115">
        <f t="shared" si="1595"/>
        <v>90.626457048234656</v>
      </c>
      <c r="AJZ241" s="15">
        <f t="shared" si="1596"/>
        <v>-1.5626487339633405E-4</v>
      </c>
      <c r="AKA241" s="11"/>
      <c r="AKB241" s="11">
        <f t="shared" si="1777"/>
        <v>-1.4948595615851243E-4</v>
      </c>
      <c r="AKC241" s="10">
        <f t="shared" si="1597"/>
        <v>90.682146651198281</v>
      </c>
      <c r="AKD241" s="9">
        <f t="shared" si="1129"/>
        <v>89.362342021352603</v>
      </c>
      <c r="AKE241" s="9">
        <f t="shared" si="1130"/>
        <v>91.993985299335392</v>
      </c>
      <c r="AKF241" s="115">
        <f t="shared" si="1598"/>
        <v>90.678163660343998</v>
      </c>
      <c r="AKG241" s="15">
        <f t="shared" si="1599"/>
        <v>-1.6254246442038478E-4</v>
      </c>
      <c r="AKH241" s="11"/>
      <c r="AKI241" s="11">
        <f t="shared" si="1778"/>
        <v>-1.5577251244848427E-4</v>
      </c>
      <c r="AKJ241" s="10">
        <f t="shared" si="1600"/>
        <v>90.733850469944315</v>
      </c>
      <c r="AKK241" s="9">
        <f t="shared" si="1131"/>
        <v>89.363302750285698</v>
      </c>
      <c r="AKL241" s="9">
        <f t="shared" si="1132"/>
        <v>92.096997843832384</v>
      </c>
      <c r="AKM241" s="115">
        <f t="shared" si="1601"/>
        <v>90.730150297059041</v>
      </c>
      <c r="AKN241" s="15">
        <f t="shared" si="1602"/>
        <v>-1.6884565670298216E-4</v>
      </c>
      <c r="AKO241" s="11"/>
      <c r="AKP241" s="11">
        <f t="shared" si="1779"/>
        <v>-1.6208505132321046E-4</v>
      </c>
      <c r="AKQ241" s="10">
        <f t="shared" si="1603"/>
        <v>90.785834406862307</v>
      </c>
      <c r="AKR241" s="9">
        <f t="shared" si="1133"/>
        <v>89.364339435672889</v>
      </c>
      <c r="AKS241" s="9">
        <f t="shared" si="1134"/>
        <v>92.200481277757646</v>
      </c>
      <c r="AKT241" s="115">
        <f t="shared" si="1604"/>
        <v>90.782410356715275</v>
      </c>
      <c r="AKU241" s="15">
        <f t="shared" si="1605"/>
        <v>-1.7517324187326402E-4</v>
      </c>
      <c r="AKV241" s="11"/>
      <c r="AKW241" s="11">
        <f t="shared" si="1780"/>
        <v>-1.6842236570277733E-4</v>
      </c>
      <c r="AKX241" s="10">
        <f t="shared" si="1606"/>
        <v>90.838091870837076</v>
      </c>
      <c r="AKY241" s="9">
        <f t="shared" si="1135"/>
        <v>89.365455277725459</v>
      </c>
      <c r="AKZ241" s="9">
        <f t="shared" si="1136"/>
        <v>92.304418980552455</v>
      </c>
      <c r="ALA241" s="115">
        <f t="shared" si="1607"/>
        <v>90.83493712913895</v>
      </c>
      <c r="ALB241" s="15">
        <f t="shared" si="1608"/>
        <v>-1.815239957087684E-4</v>
      </c>
      <c r="ALC241" s="11"/>
      <c r="ALD241" s="11">
        <f t="shared" si="1781"/>
        <v>-1.7478323244087554E-4</v>
      </c>
      <c r="ALE241" s="10">
        <f t="shared" si="1609"/>
        <v>90.890616161691867</v>
      </c>
      <c r="ALF241" s="9">
        <f t="shared" si="1137"/>
        <v>89.366653494168673</v>
      </c>
      <c r="ALG241" s="9">
        <f t="shared" si="1138"/>
        <v>92.408794123262766</v>
      </c>
      <c r="ALH241" s="115">
        <f t="shared" si="1610"/>
        <v>90.88772380871572</v>
      </c>
      <c r="ALI241" s="15">
        <f t="shared" si="1611"/>
        <v>-1.8789668003383827E-4</v>
      </c>
      <c r="ALJ241" s="11"/>
      <c r="ALK241" s="11">
        <f t="shared" si="1782"/>
        <v>-1.811664142206173E-4</v>
      </c>
      <c r="ALL241" s="10">
        <f t="shared" si="1612"/>
        <v>90.943400483244233</v>
      </c>
      <c r="ALM241" s="9">
        <f t="shared" si="1139"/>
        <v>89.367937317910744</v>
      </c>
      <c r="ALN241" s="9">
        <f t="shared" si="1140"/>
        <v>92.513589673639117</v>
      </c>
      <c r="ALO241" s="115">
        <f t="shared" si="1613"/>
        <v>90.940763495774931</v>
      </c>
      <c r="ALP241" s="15">
        <f t="shared" si="1614"/>
        <v>-1.9429004317857344E-4</v>
      </c>
      <c r="ALQ241" s="12"/>
      <c r="ALR241" s="11">
        <f t="shared" si="1783"/>
        <v>-1.8757066001020019E-4</v>
      </c>
      <c r="ALS241" s="10">
        <f t="shared" si="1615"/>
        <v>90.996437944670021</v>
      </c>
      <c r="ALT241" s="9">
        <f t="shared" si="1141"/>
        <v>89.369309994665755</v>
      </c>
      <c r="ALU241" s="9">
        <f t="shared" si="1142"/>
        <v>92.618788399504695</v>
      </c>
      <c r="ALV241" s="115">
        <f t="shared" si="1616"/>
        <v>90.994049197085218</v>
      </c>
      <c r="ALW241" s="15">
        <f t="shared" si="1617"/>
        <v>-2.0070282033368884E-4</v>
      </c>
      <c r="ALX241" s="12"/>
      <c r="ALY241" s="11">
        <f t="shared" si="1784"/>
        <v>-1.9399470541456011E-4</v>
      </c>
      <c r="ALZ241" s="10">
        <f t="shared" si="1618"/>
        <v>91.049721560978156</v>
      </c>
      <c r="AMA241" s="9">
        <f t="shared" si="1143"/>
        <v>89.37077478053105</v>
      </c>
      <c r="AMB241" s="9">
        <f t="shared" si="1144"/>
        <v>92.724372876088282</v>
      </c>
      <c r="AMC241" s="115">
        <f t="shared" si="1619"/>
        <v>91.047573828309666</v>
      </c>
      <c r="AMD241" s="15">
        <f t="shared" si="1620"/>
        <v>-2.0713373415306267E-4</v>
      </c>
      <c r="AME241" s="12"/>
      <c r="AMF241" s="11">
        <f t="shared" si="1785"/>
        <v>-2.0043727327511947E-4</v>
      </c>
      <c r="AMG241" s="10">
        <f t="shared" si="1621"/>
        <v>91.103244255447265</v>
      </c>
      <c r="AMH241" s="9">
        <f t="shared" si="1145"/>
        <v>89.372334939524762</v>
      </c>
      <c r="AMI241" s="9">
        <f t="shared" si="1146"/>
        <v>92.830325493676924</v>
      </c>
      <c r="AMJ241" s="115">
        <f t="shared" si="1622"/>
        <v>91.101330216600843</v>
      </c>
      <c r="AMK241" s="15">
        <f t="shared" si="1623"/>
        <v>-2.135814953784858E-4</v>
      </c>
      <c r="AML241" s="12"/>
      <c r="AMM241" s="11">
        <f t="shared" si="1786"/>
        <v>-2.0689707429201391E-4</v>
      </c>
      <c r="AMN241" s="10">
        <f t="shared" si="1624"/>
        <v>91.156998862203039</v>
      </c>
      <c r="AMO241" s="9">
        <f t="shared" si="1147"/>
        <v>89.373993741086366</v>
      </c>
      <c r="AMP241" s="9">
        <f t="shared" si="1148"/>
        <v>92.936628465573435</v>
      </c>
      <c r="AMQ241" s="115">
        <f t="shared" si="1625"/>
        <v>91.155311103329893</v>
      </c>
      <c r="AMR241" s="15">
        <f t="shared" si="1626"/>
        <v>-2.2004480348553971E-4</v>
      </c>
      <c r="AMS241" s="12"/>
      <c r="AMT241" s="11">
        <f t="shared" si="1787"/>
        <v>-2.1337280766769347E-4</v>
      </c>
      <c r="AMU241" s="10">
        <f t="shared" si="1627"/>
        <v>91.210978128930421</v>
      </c>
      <c r="AMV241" s="9">
        <f t="shared" si="1149"/>
        <v>89.375754457543309</v>
      </c>
      <c r="AMW241" s="9">
        <f t="shared" si="1150"/>
        <v>93.043263835330251</v>
      </c>
      <c r="AMX241" s="115">
        <f t="shared" si="1628"/>
        <v>91.209509146436773</v>
      </c>
      <c r="AMY241" s="15">
        <f t="shared" si="1629"/>
        <v>-2.2652234728686428E-4</v>
      </c>
      <c r="AMZ241" s="12"/>
      <c r="ANA241" s="11">
        <f t="shared" si="1788"/>
        <v>-2.1986316170813469E-4</v>
      </c>
      <c r="ANB241" s="10">
        <f t="shared" si="1630"/>
        <v>91.265174719207423</v>
      </c>
      <c r="ANC241" s="9">
        <f t="shared" si="1151"/>
        <v>89.377620361545866</v>
      </c>
      <c r="AND241" s="9">
        <f t="shared" si="1152"/>
        <v>93.15021338685645</v>
      </c>
      <c r="ANE241" s="115">
        <f t="shared" si="1631"/>
        <v>91.263916874201158</v>
      </c>
      <c r="ANF241" s="15">
        <f t="shared" si="1632"/>
        <v>-2.3301279953838325E-4</v>
      </c>
      <c r="ANG241" s="12"/>
      <c r="ANH241" s="11">
        <f t="shared" si="1789"/>
        <v>-2.2636680842115788E-4</v>
      </c>
      <c r="ANI241" s="10">
        <f t="shared" si="1633"/>
        <v>91.319581166210952</v>
      </c>
      <c r="ANJ241" s="9">
        <f t="shared" si="1153"/>
        <v>89.379594723371298</v>
      </c>
      <c r="ANK241" s="9">
        <f t="shared" si="1154"/>
        <v>93.257458762767385</v>
      </c>
      <c r="ANL241" s="115">
        <f t="shared" si="1634"/>
        <v>91.318526743069341</v>
      </c>
      <c r="ANM241" s="15">
        <f t="shared" si="1635"/>
        <v>-2.3951482441563282E-4</v>
      </c>
      <c r="ANN241" s="12"/>
      <c r="ANO241" s="11">
        <f t="shared" si="1790"/>
        <v>-2.3288241099734251E-4</v>
      </c>
      <c r="ANP241" s="10">
        <f t="shared" si="1636"/>
        <v>91.374189930581309</v>
      </c>
      <c r="ANQ241" s="9">
        <f t="shared" si="1155"/>
        <v>89.381680808307379</v>
      </c>
      <c r="ANR241" s="9">
        <f t="shared" si="1156"/>
        <v>93.364981518351172</v>
      </c>
      <c r="ANS241" s="115">
        <f t="shared" si="1637"/>
        <v>91.373331163329283</v>
      </c>
      <c r="ANT241" s="15">
        <f t="shared" si="1638"/>
        <v>-2.4602708100859226E-4</v>
      </c>
      <c r="ANU241" s="12"/>
      <c r="ANV241" s="11">
        <f t="shared" si="1791"/>
        <v>-2.3940862730682767E-4</v>
      </c>
      <c r="ANW241" s="10">
        <f t="shared" si="1639"/>
        <v>91.428993426109017</v>
      </c>
      <c r="ANX241" s="9">
        <f t="shared" si="1157"/>
        <v>89.383881874066276</v>
      </c>
      <c r="ANY241" s="9">
        <f t="shared" si="1158"/>
        <v>93.472763074084</v>
      </c>
      <c r="ANZ241" s="115">
        <f t="shared" si="1640"/>
        <v>91.428322474075145</v>
      </c>
      <c r="AOA241" s="15">
        <f t="shared" si="1641"/>
        <v>-2.5254822054853365E-4</v>
      </c>
      <c r="AOB241" s="12"/>
      <c r="AOC241" s="11">
        <f t="shared" si="1792"/>
        <v>-2.4594410712205564E-4</v>
      </c>
      <c r="AOD241" s="10">
        <f t="shared" si="1642"/>
        <v>91.483983994659411</v>
      </c>
      <c r="AOE241" s="9">
        <f t="shared" si="1159"/>
        <v>89.386201168124856</v>
      </c>
      <c r="AOF241" s="9">
        <f t="shared" si="1160"/>
        <v>93.580784670794927</v>
      </c>
      <c r="AOG241" s="115">
        <f t="shared" si="1643"/>
        <v>91.483492919459891</v>
      </c>
      <c r="AOH241" s="15">
        <f t="shared" si="1644"/>
        <v>-2.5907688380307213E-4</v>
      </c>
      <c r="AOI241" s="12"/>
      <c r="AOJ241" s="11">
        <f t="shared" si="1875"/>
        <v>-2.5248748950846336E-4</v>
      </c>
      <c r="AOK241" s="10">
        <f t="shared" si="1876"/>
        <v>91.539153882383516</v>
      </c>
      <c r="AOL241" s="9">
        <f t="shared" si="1161"/>
        <v>89.388641924987937</v>
      </c>
      <c r="AOM241" s="9">
        <f t="shared" si="1162"/>
        <v>93.689027252112126</v>
      </c>
      <c r="AON241" s="115">
        <f t="shared" si="1646"/>
        <v>91.538834588550031</v>
      </c>
      <c r="AOO241" s="15">
        <f t="shared" si="1877"/>
        <v>-2.6561169398453695E-4</v>
      </c>
      <c r="AOP241" s="12"/>
      <c r="AOQ241" s="11">
        <f t="shared" si="1794"/>
        <v>-2.590373957228843E-4</v>
      </c>
      <c r="AOR241" s="10">
        <f t="shared" si="1648"/>
        <v>91.59449517948579</v>
      </c>
      <c r="AOS241" s="9">
        <f t="shared" si="1163"/>
        <v>89.391207363281623</v>
      </c>
      <c r="AOT241" s="9">
        <f t="shared" si="1164"/>
        <v>93.797471826539052</v>
      </c>
      <c r="AOU241" s="115">
        <f t="shared" si="1649"/>
        <v>91.594339594910338</v>
      </c>
      <c r="AOV241" s="15">
        <f t="shared" si="1650"/>
        <v>-2.7215127929299486E-4</v>
      </c>
      <c r="AOW241" s="12"/>
      <c r="AOX241" s="11">
        <f t="shared" si="1878"/>
        <v>-2.6559245178068999E-4</v>
      </c>
      <c r="AOY241" s="10">
        <f t="shared" si="1879"/>
        <v>91.649999999999991</v>
      </c>
      <c r="AOZ241" s="9">
        <f t="shared" si="1165"/>
        <v>89.393900683244283</v>
      </c>
      <c r="APA241" s="9"/>
      <c r="APB241" s="97">
        <f t="shared" si="1652"/>
        <v>91.649999999999991</v>
      </c>
      <c r="APC241" s="15">
        <f t="shared" si="1880"/>
        <v>-2.7869426376337124E-4</v>
      </c>
      <c r="APD241" s="11"/>
      <c r="APE241" s="11"/>
    </row>
    <row r="242" spans="1:1097" x14ac:dyDescent="0.2">
      <c r="A242" s="183"/>
      <c r="B242" s="183"/>
      <c r="C242" s="1">
        <f t="shared" si="1654"/>
        <v>180</v>
      </c>
      <c r="D242" s="1">
        <f t="shared" si="1655"/>
        <v>6024.5844021139956</v>
      </c>
      <c r="E242" s="1">
        <f t="shared" si="1656"/>
        <v>-16317921.817764627</v>
      </c>
      <c r="F242" s="2">
        <f t="shared" si="1657"/>
        <v>113.16</v>
      </c>
      <c r="G242" s="8">
        <f t="shared" si="1658"/>
        <v>1.9810000000000001E-3</v>
      </c>
      <c r="H242" s="6">
        <f t="shared" si="1659"/>
        <v>0.14400020254000001</v>
      </c>
      <c r="I242" s="2">
        <f t="shared" si="1660"/>
        <v>3500</v>
      </c>
      <c r="J242" s="3">
        <f t="shared" si="1818"/>
        <v>58.333333333333336</v>
      </c>
      <c r="K242" s="3">
        <f t="shared" si="1819"/>
        <v>366.52</v>
      </c>
      <c r="L242" s="1">
        <f t="shared" si="1661"/>
        <v>0.82</v>
      </c>
      <c r="M242" s="1">
        <f t="shared" si="1662"/>
        <v>0.66</v>
      </c>
      <c r="N242" s="1">
        <f t="shared" si="1820"/>
        <v>0.54120000000000001</v>
      </c>
      <c r="O242" s="3">
        <f t="shared" si="1167"/>
        <v>7.5227878787878781</v>
      </c>
      <c r="P242" s="40">
        <f t="shared" si="1821"/>
        <v>570.9796</v>
      </c>
      <c r="Q242" s="1">
        <f t="shared" si="1663"/>
        <v>21.51</v>
      </c>
      <c r="R242" s="1">
        <f t="shared" si="1664"/>
        <v>151</v>
      </c>
      <c r="S242" s="2">
        <f t="shared" si="1665"/>
        <v>12587.54</v>
      </c>
      <c r="T242" s="1">
        <f t="shared" si="1881"/>
        <v>83.916933333333333</v>
      </c>
      <c r="U242" s="7">
        <f t="shared" si="1666"/>
        <v>9.1849501318337995E-2</v>
      </c>
      <c r="V242" s="7">
        <f t="shared" si="1822"/>
        <v>6.6258942829124593E-3</v>
      </c>
      <c r="W242" s="159">
        <f t="shared" si="1667"/>
        <v>3.4283282369456214E-2</v>
      </c>
      <c r="X242" s="40">
        <f t="shared" si="1823"/>
        <v>8095.2484858865882</v>
      </c>
      <c r="Y242" s="1">
        <f t="shared" si="1668"/>
        <v>0</v>
      </c>
      <c r="Z242" s="1">
        <f t="shared" si="1669"/>
        <v>113.16</v>
      </c>
      <c r="AA242" s="1">
        <f t="shared" si="1670"/>
        <v>91.649999999999991</v>
      </c>
      <c r="AB242" s="6">
        <f t="shared" si="1882"/>
        <v>0.2895550479995273</v>
      </c>
      <c r="AC242" s="1">
        <f t="shared" si="1671"/>
        <v>526.19133708825245</v>
      </c>
      <c r="AD242" s="40">
        <f t="shared" si="1824"/>
        <v>36363.626619283568</v>
      </c>
      <c r="AE242" s="1">
        <f t="shared" si="1825"/>
        <v>0.15947988387208822</v>
      </c>
      <c r="AF242" s="2">
        <f t="shared" si="1801"/>
        <v>57</v>
      </c>
      <c r="AG242" s="10">
        <f t="shared" si="1826"/>
        <v>9.0903533807090291</v>
      </c>
      <c r="AH242" s="12">
        <f t="shared" si="1827"/>
        <v>0.27531844153928564</v>
      </c>
      <c r="AI242" s="43">
        <f t="shared" si="1828"/>
        <v>-1.8543384846490039E-5</v>
      </c>
      <c r="AJ242" s="93">
        <f t="shared" si="1883"/>
        <v>4.6747434896639383E-6</v>
      </c>
      <c r="AK242" s="43">
        <f t="shared" si="1829"/>
        <v>0</v>
      </c>
      <c r="AL242" s="43">
        <f t="shared" si="1884"/>
        <v>3.944478573470952E-4</v>
      </c>
      <c r="AM242" s="43"/>
      <c r="AN242" s="43">
        <f t="shared" si="1830"/>
        <v>0</v>
      </c>
      <c r="AO242" s="10">
        <f t="shared" si="1831"/>
        <v>90.061260032766697</v>
      </c>
      <c r="AP242" s="9"/>
      <c r="AQ242" s="9">
        <f t="shared" si="1832"/>
        <v>89.926142747732115</v>
      </c>
      <c r="AR242" s="104">
        <f t="shared" si="1171"/>
        <v>89.926142747732115</v>
      </c>
      <c r="AS242" s="15">
        <f t="shared" si="1833"/>
        <v>0</v>
      </c>
      <c r="AT242" s="49"/>
      <c r="AU242" s="11">
        <f t="shared" si="1834"/>
        <v>8.3456250896460575E-6</v>
      </c>
      <c r="AV242" s="10">
        <f t="shared" si="1835"/>
        <v>89.993700123895962</v>
      </c>
      <c r="AW242" s="9">
        <f t="shared" si="1836"/>
        <v>89.926142747732115</v>
      </c>
      <c r="AX242" s="9">
        <f t="shared" si="1837"/>
        <v>89.791253424816091</v>
      </c>
      <c r="AY242" s="97">
        <f t="shared" si="1175"/>
        <v>89.858698086274103</v>
      </c>
      <c r="AZ242" s="15">
        <f t="shared" si="1176"/>
        <v>8.3313886628182314E-6</v>
      </c>
      <c r="BA242" s="49"/>
      <c r="BB242" s="11">
        <f t="shared" si="1838"/>
        <v>1.6677325572270979E-5</v>
      </c>
      <c r="BC242" s="10">
        <f t="shared" si="1839"/>
        <v>89.926250405472246</v>
      </c>
      <c r="BD242" s="9">
        <f t="shared" si="1840"/>
        <v>89.92614022365872</v>
      </c>
      <c r="BE242" s="9">
        <f t="shared" si="1841"/>
        <v>89.656590508680196</v>
      </c>
      <c r="BF242" s="97">
        <f t="shared" si="1179"/>
        <v>89.791365366169458</v>
      </c>
      <c r="BG242" s="15">
        <f t="shared" si="1842"/>
        <v>1.664863749695035E-5</v>
      </c>
      <c r="BH242" s="49"/>
      <c r="BI242" s="11">
        <f t="shared" si="1843"/>
        <v>2.4994884105144639E-5</v>
      </c>
      <c r="BJ242" s="10">
        <f t="shared" si="1844"/>
        <v>89.858907588421317</v>
      </c>
      <c r="BK242" s="9">
        <f t="shared" si="1845"/>
        <v>89.926130144493044</v>
      </c>
      <c r="BL242" s="9">
        <f t="shared" si="1846"/>
        <v>89.522152420899019</v>
      </c>
      <c r="BM242" s="97">
        <f t="shared" si="1184"/>
        <v>89.724141282696024</v>
      </c>
      <c r="BN242" s="15">
        <f t="shared" si="1847"/>
        <v>2.4951533254250421E-5</v>
      </c>
      <c r="BO242" s="49"/>
      <c r="BP242" s="11">
        <f t="shared" si="1848"/>
        <v>3.329808632995125E-5</v>
      </c>
      <c r="BQ242" s="10">
        <f t="shared" si="1849"/>
        <v>89.79166838521698</v>
      </c>
      <c r="BR242" s="9">
        <f t="shared" si="1850"/>
        <v>89.926107505262323</v>
      </c>
      <c r="BS242" s="9">
        <f t="shared" si="1851"/>
        <v>89.387937560475223</v>
      </c>
      <c r="BT242" s="97">
        <f t="shared" si="1189"/>
        <v>89.65702253286878</v>
      </c>
      <c r="BU242" s="15">
        <f t="shared" si="1852"/>
        <v>3.3239865689443725E-5</v>
      </c>
      <c r="BV242" s="12"/>
      <c r="BW242" s="11">
        <f t="shared" si="1853"/>
        <v>4.1586720871032156E-5</v>
      </c>
      <c r="BX242" s="10">
        <f t="shared" si="1854"/>
        <v>89.724529510370729</v>
      </c>
      <c r="BY242" s="9">
        <f t="shared" si="1855"/>
        <v>89.926067327503233</v>
      </c>
      <c r="BZ242" s="9">
        <f t="shared" si="1856"/>
        <v>89.25394430435864</v>
      </c>
      <c r="CA242" s="97">
        <f t="shared" si="1194"/>
        <v>89.590005815930937</v>
      </c>
      <c r="CB242" s="15">
        <f t="shared" si="1857"/>
        <v>4.1513427556694842E-5</v>
      </c>
      <c r="CC242" s="12"/>
      <c r="CD242" s="11">
        <f t="shared" si="1858"/>
        <v>4.9860579332696474E-5</v>
      </c>
      <c r="CE242" s="10">
        <f t="shared" si="1859"/>
        <v>89.657487680917797</v>
      </c>
      <c r="CF242" s="9">
        <f t="shared" si="1860"/>
        <v>89.926004659713939</v>
      </c>
      <c r="CG242" s="9">
        <f t="shared" si="1861"/>
        <v>89.120171007964117</v>
      </c>
      <c r="CH242" s="97">
        <f t="shared" si="1199"/>
        <v>89.523087833839028</v>
      </c>
      <c r="CI242" s="15">
        <f t="shared" si="1862"/>
        <v>4.9772014605526177E-5</v>
      </c>
      <c r="CJ242" s="12"/>
      <c r="CK242" s="11">
        <f t="shared" si="1863"/>
        <v>5.8119456295903274E-5</v>
      </c>
      <c r="CL242" s="10">
        <f t="shared" si="1864"/>
        <v>89.59053961689699</v>
      </c>
      <c r="CM242" s="9">
        <f t="shared" si="1865"/>
        <v>89.925914577794885</v>
      </c>
      <c r="CN242" s="9">
        <f t="shared" si="1866"/>
        <v>88.986616005693648</v>
      </c>
      <c r="CO242" s="97">
        <f t="shared" si="1204"/>
        <v>89.456265291744273</v>
      </c>
      <c r="CP242" s="15">
        <f t="shared" si="1867"/>
        <v>5.8015425575806196E-5</v>
      </c>
      <c r="CQ242" s="12"/>
      <c r="CR242" s="11">
        <f t="shared" si="1868"/>
        <v>6.6363149313994072E-5</v>
      </c>
      <c r="CS242" s="10">
        <f t="shared" si="1869"/>
        <v>89.523682041827087</v>
      </c>
      <c r="CT242" s="9">
        <f t="shared" si="1870"/>
        <v>89.925792185478414</v>
      </c>
      <c r="CU242" s="9">
        <f t="shared" si="882"/>
        <v>88.853277611457543</v>
      </c>
      <c r="CV242" s="97">
        <f t="shared" si="1208"/>
        <v>89.389534898467986</v>
      </c>
      <c r="CW242" s="15">
        <f t="shared" si="1871"/>
        <v>6.6243462192093296E-5</v>
      </c>
      <c r="CX242" s="12"/>
      <c r="CY242" s="11">
        <f t="shared" si="1210"/>
        <v>7.4591458907786329E-5</v>
      </c>
      <c r="CZ242" s="10">
        <f t="shared" si="1211"/>
        <v>89.456911683177196</v>
      </c>
      <c r="DA242" s="9">
        <f t="shared" si="883"/>
        <v>89.925632614747244</v>
      </c>
      <c r="DB242" s="9">
        <f t="shared" si="884"/>
        <v>88.72015411919719</v>
      </c>
      <c r="DC242" s="97">
        <f t="shared" si="1212"/>
        <v>89.32289336697221</v>
      </c>
      <c r="DD242" s="15">
        <f t="shared" si="1213"/>
        <v>7.4455929157191554E-5</v>
      </c>
      <c r="DE242" s="12"/>
      <c r="DF242" s="11">
        <f t="shared" si="1214"/>
        <v>8.2804188559885766E-5</v>
      </c>
      <c r="DG242" s="10">
        <f t="shared" si="1215"/>
        <v>89.390225272832367</v>
      </c>
      <c r="DH242" s="9">
        <f t="shared" si="885"/>
        <v>89.925431026241753</v>
      </c>
      <c r="DI242" s="9">
        <f t="shared" si="886"/>
        <v>88.587243803408597</v>
      </c>
      <c r="DJ242" s="97">
        <f t="shared" si="1216"/>
        <v>89.256337414825168</v>
      </c>
      <c r="DK242" s="15">
        <f t="shared" si="1217"/>
        <v>8.2652634144967353E-5</v>
      </c>
      <c r="DL242" s="12"/>
      <c r="DM242" s="11">
        <f t="shared" si="1218"/>
        <v>9.1001144708256139E-5</v>
      </c>
      <c r="DN242" s="10">
        <f t="shared" si="1219"/>
        <v>89.323619547554088</v>
      </c>
      <c r="DO242" s="9">
        <f t="shared" si="887"/>
        <v>89.925182609656275</v>
      </c>
      <c r="DP242" s="9">
        <f t="shared" si="888"/>
        <v>88.454544919667725</v>
      </c>
      <c r="DQ242" s="97">
        <f t="shared" si="1220"/>
        <v>89.189863764661993</v>
      </c>
      <c r="DR242" s="15">
        <f t="shared" si="1221"/>
        <v>9.0833387792388468E-5</v>
      </c>
      <c r="DS242" s="12"/>
      <c r="DT242" s="11">
        <f t="shared" si="1222"/>
        <v>9.9182136739004288E-5</v>
      </c>
      <c r="DU242" s="10">
        <f t="shared" si="1223"/>
        <v>89.257091249436158</v>
      </c>
      <c r="DV242" s="9">
        <f t="shared" si="889"/>
        <v>89.92488258412439</v>
      </c>
      <c r="DW242" s="9">
        <f t="shared" si="890"/>
        <v>88.322055705153034</v>
      </c>
      <c r="DX242" s="97">
        <f t="shared" si="1224"/>
        <v>89.123469144638705</v>
      </c>
      <c r="DY242" s="15">
        <f t="shared" si="1225"/>
        <v>9.8998003691039868E-5</v>
      </c>
      <c r="DZ242" s="12"/>
      <c r="EA242" s="11">
        <f t="shared" si="1226"/>
        <v>1.0734697697864039E-4</v>
      </c>
      <c r="EB242" s="10">
        <f t="shared" si="1227"/>
        <v>89.190637126353749</v>
      </c>
      <c r="EC242" s="9">
        <f t="shared" si="891"/>
        <v>89.924526198593171</v>
      </c>
      <c r="ED242" s="9">
        <f t="shared" si="892"/>
        <v>88.189774379170586</v>
      </c>
      <c r="EE242" s="97">
        <f t="shared" si="1228"/>
        <v>89.057150288881871</v>
      </c>
      <c r="EF242" s="15">
        <f t="shared" si="1229"/>
        <v>1.0714629837780755E-4</v>
      </c>
      <c r="EG242" s="12"/>
      <c r="EH242" s="11">
        <f t="shared" si="1230"/>
        <v>1.1549548068552002E-4</v>
      </c>
      <c r="EI242" s="10">
        <f t="shared" si="1231"/>
        <v>89.124253932408266</v>
      </c>
      <c r="EJ242" s="9">
        <f t="shared" si="893"/>
        <v>89.924108732186639</v>
      </c>
      <c r="EK242" s="9">
        <f t="shared" si="894"/>
        <v>88.057699143679045</v>
      </c>
      <c r="EL242" s="97">
        <f t="shared" si="1232"/>
        <v>88.990903937932842</v>
      </c>
      <c r="EM242" s="15">
        <f t="shared" si="1233"/>
        <v>1.1527809132490053E-4</v>
      </c>
      <c r="EN242" s="12"/>
      <c r="EO242" s="11">
        <f t="shared" si="1234"/>
        <v>1.2362746604060001E-4</v>
      </c>
      <c r="EP242" s="10">
        <f t="shared" si="1235"/>
        <v>89.057938428366782</v>
      </c>
      <c r="EQ242" s="9">
        <f t="shared" si="895"/>
        <v>89.923625494558337</v>
      </c>
      <c r="ER242" s="9">
        <f t="shared" si="896"/>
        <v>87.925828183812413</v>
      </c>
      <c r="ES242" s="97">
        <f t="shared" si="1236"/>
        <v>88.924726839185382</v>
      </c>
      <c r="ET242" s="15">
        <f t="shared" si="1237"/>
        <v>1.2339320492934266E-4</v>
      </c>
      <c r="EU242" s="12"/>
      <c r="EV242" s="11">
        <f t="shared" si="1238"/>
        <v>1.3174275413767452E-4</v>
      </c>
      <c r="EW242" s="10">
        <f t="shared" si="1239"/>
        <v>88.99168738209498</v>
      </c>
      <c r="EX242" s="9">
        <f t="shared" si="897"/>
        <v>89.923071826233155</v>
      </c>
      <c r="EY242" s="9">
        <f t="shared" si="898"/>
        <v>87.794159668403864</v>
      </c>
      <c r="EZ242" s="97">
        <f t="shared" si="1240"/>
        <v>88.85861574731851</v>
      </c>
      <c r="FA242" s="15">
        <f t="shared" si="1241"/>
        <v>1.3149146450173069E-4</v>
      </c>
      <c r="FB242" s="12"/>
      <c r="FC242" s="11">
        <f t="shared" si="1242"/>
        <v>1.3984116897287576E-4</v>
      </c>
      <c r="FD242" s="10">
        <f t="shared" si="1243"/>
        <v>88.925497568985264</v>
      </c>
      <c r="FE242" s="9">
        <f t="shared" si="899"/>
        <v>89.922443098938473</v>
      </c>
      <c r="FF242" s="9">
        <f t="shared" si="900"/>
        <v>87.662691750508316</v>
      </c>
      <c r="FG242" s="97">
        <f t="shared" si="1244"/>
        <v>88.792567424723387</v>
      </c>
      <c r="FH242" s="15">
        <f t="shared" si="1245"/>
        <v>1.3957269825440598E-4</v>
      </c>
      <c r="FI242" s="12"/>
      <c r="FJ242" s="11">
        <f t="shared" si="1246"/>
        <v>1.4792253743357758E-4</v>
      </c>
      <c r="FK242" s="10">
        <f t="shared" si="1247"/>
        <v>88.859365772378993</v>
      </c>
      <c r="FL242" s="9">
        <f t="shared" si="901"/>
        <v>89.921734715924728</v>
      </c>
      <c r="FM242" s="9">
        <f t="shared" si="902"/>
        <v>87.531422567923556</v>
      </c>
      <c r="FN242" s="97">
        <f t="shared" si="1248"/>
        <v>88.726578641924135</v>
      </c>
      <c r="FO242" s="15">
        <f t="shared" si="1249"/>
        <v>1.4763673728907163E-4</v>
      </c>
      <c r="FP242" s="12"/>
      <c r="FQ242" s="11">
        <f t="shared" si="1250"/>
        <v>1.5598668928674118E-4</v>
      </c>
      <c r="FR242" s="10">
        <f t="shared" si="1251"/>
        <v>88.793288783982717</v>
      </c>
      <c r="FS242" s="9">
        <f t="shared" si="903"/>
        <v>89.920942112275398</v>
      </c>
      <c r="FT242" s="9">
        <f t="shared" si="904"/>
        <v>87.40035024371079</v>
      </c>
      <c r="FU242" s="97">
        <f t="shared" si="1252"/>
        <v>88.660646177993101</v>
      </c>
      <c r="FV242" s="15">
        <f t="shared" si="1253"/>
        <v>1.5568341558378613E-4</v>
      </c>
      <c r="FW242" s="12"/>
      <c r="FX242" s="11">
        <f t="shared" si="1254"/>
        <v>1.6403345716664087E-4</v>
      </c>
      <c r="FY242" s="10">
        <f t="shared" si="1255"/>
        <v>88.727263404278887</v>
      </c>
      <c r="FZ242" s="9">
        <f t="shared" si="905"/>
        <v>89.920060755206563</v>
      </c>
      <c r="GA242" s="9">
        <f t="shared" si="906"/>
        <v>87.269472886713572</v>
      </c>
      <c r="GB242" s="97">
        <f t="shared" si="1256"/>
        <v>88.594766820960075</v>
      </c>
      <c r="GC242" s="15">
        <f t="shared" si="1257"/>
        <v>1.6371256997941834E-4</v>
      </c>
      <c r="GD242" s="12"/>
      <c r="GE242" s="11">
        <f t="shared" si="1258"/>
        <v>1.7206267656203167E-4</v>
      </c>
      <c r="GF242" s="10">
        <f t="shared" si="1259"/>
        <v>88.661286442930603</v>
      </c>
      <c r="GG242" s="9">
        <f t="shared" si="907"/>
        <v>89.919086144356115</v>
      </c>
      <c r="GH242" s="9">
        <f t="shared" si="908"/>
        <v>87.138788592074945</v>
      </c>
      <c r="GI242" s="97">
        <f t="shared" si="1260"/>
        <v>88.528937368215537</v>
      </c>
      <c r="GJ242" s="15">
        <f t="shared" si="1261"/>
        <v>1.7172404016556003E-4</v>
      </c>
      <c r="GK242" s="12"/>
      <c r="GL242" s="11">
        <f t="shared" si="1872"/>
        <v>1.8007418580279205E-4</v>
      </c>
      <c r="GM242" s="10">
        <f t="shared" si="1873"/>
        <v>88.595354719180321</v>
      </c>
      <c r="GN242" s="9">
        <f t="shared" si="909"/>
        <v>89.918013812062711</v>
      </c>
      <c r="GO242" s="9">
        <f t="shared" si="1885"/>
        <v>87.008295441753418</v>
      </c>
      <c r="GP242" s="115">
        <f t="shared" si="1264"/>
        <v>88.463154626908064</v>
      </c>
      <c r="GQ242" s="15">
        <f t="shared" si="1874"/>
        <v>1.7971766866589403E-4</v>
      </c>
      <c r="GR242" s="12"/>
      <c r="GS242" s="11">
        <f t="shared" si="1266"/>
        <v>1.8806782604599095E-4</v>
      </c>
      <c r="GT242" s="10">
        <f t="shared" si="1267"/>
        <v>88.529465062242906</v>
      </c>
      <c r="GU242" s="9">
        <f t="shared" si="911"/>
        <v>89.916839323634505</v>
      </c>
      <c r="GV242" s="9">
        <f t="shared" si="1886"/>
        <v>86.877991505036192</v>
      </c>
      <c r="GW242" s="115">
        <f t="shared" si="1268"/>
        <v>88.397415414335342</v>
      </c>
      <c r="GX242" s="15">
        <f t="shared" si="1269"/>
        <v>1.8769330082308859E-4</v>
      </c>
      <c r="GY242" s="12"/>
      <c r="GZ242" s="11">
        <f t="shared" si="1270"/>
        <v>1.9604344126149999E-4</v>
      </c>
      <c r="HA242" s="10">
        <f t="shared" si="1271"/>
        <v>88.46361431169224</v>
      </c>
      <c r="HB242" s="9">
        <f t="shared" si="913"/>
        <v>89.915558277607829</v>
      </c>
      <c r="HC242" s="9">
        <f t="shared" si="914"/>
        <v>86.74787483905142</v>
      </c>
      <c r="HD242" s="97">
        <f t="shared" si="1272"/>
        <v>88.331716558329617</v>
      </c>
      <c r="HE242" s="15">
        <f t="shared" si="1273"/>
        <v>1.956507847831369E-4</v>
      </c>
      <c r="HF242" s="12"/>
      <c r="HG242" s="11">
        <f t="shared" si="1274"/>
        <v>2.0400087821702639E-4</v>
      </c>
      <c r="HH242" s="10">
        <f t="shared" si="1275"/>
        <v>88.39779931784237</v>
      </c>
      <c r="HI242" s="9">
        <f t="shared" si="915"/>
        <v>89.914166305995877</v>
      </c>
      <c r="HJ242" s="9">
        <f t="shared" si="916"/>
        <v>86.617943489276129</v>
      </c>
      <c r="HK242" s="97">
        <f t="shared" si="1276"/>
        <v>88.266054897635996</v>
      </c>
      <c r="HL242" s="15">
        <f t="shared" si="1277"/>
        <v>2.0358997147934744E-4</v>
      </c>
      <c r="HM242" s="12"/>
      <c r="HN242" s="11">
        <f t="shared" si="1278"/>
        <v>2.1193998646279677E-4</v>
      </c>
      <c r="HO242" s="10">
        <f t="shared" si="1279"/>
        <v>88.332016942121541</v>
      </c>
      <c r="HP242" s="9">
        <f t="shared" si="917"/>
        <v>89.912659074527511</v>
      </c>
      <c r="HQ242" s="9">
        <f t="shared" si="1887"/>
        <v>86.488195490044859</v>
      </c>
      <c r="HR242" s="115">
        <f t="shared" si="1280"/>
        <v>88.200427282286185</v>
      </c>
      <c r="HS242" s="15">
        <f t="shared" si="1281"/>
        <v>2.1151071461567408E-4</v>
      </c>
      <c r="HT242" s="12"/>
      <c r="HU242" s="11">
        <f t="shared" si="1672"/>
        <v>2.1986061831557886E-4</v>
      </c>
      <c r="HV242" s="10">
        <f t="shared" si="1282"/>
        <v>88.266264057441674</v>
      </c>
      <c r="HW242" s="9">
        <f t="shared" si="1888"/>
        <v>89.911032282876263</v>
      </c>
      <c r="HX242" s="9">
        <f t="shared" si="920"/>
        <v>86.35862886505204</v>
      </c>
      <c r="HY242" s="115">
        <f t="shared" si="1283"/>
        <v>88.134830573964152</v>
      </c>
      <c r="HZ242" s="15">
        <f t="shared" si="1284"/>
        <v>2.1941287064983561E-4</v>
      </c>
      <c r="IA242" s="12"/>
      <c r="IB242" s="11">
        <f t="shared" si="1673"/>
        <v>2.277626288424769E-4</v>
      </c>
      <c r="IC242" s="10">
        <f t="shared" si="1285"/>
        <v>88.200537548559879</v>
      </c>
      <c r="ID242" s="9">
        <f t="shared" si="1889"/>
        <v>89.909281664879671</v>
      </c>
      <c r="IE242" s="9">
        <f t="shared" si="922"/>
        <v>86.229241627854691</v>
      </c>
      <c r="IF242" s="115">
        <f t="shared" si="1286"/>
        <v>88.069261646367181</v>
      </c>
      <c r="IG242" s="15">
        <f t="shared" si="1287"/>
        <v>2.2729629877580861E-4</v>
      </c>
      <c r="IH242" s="12"/>
      <c r="II242" s="11">
        <f t="shared" si="1674"/>
        <v>2.3564587584410044E-4</v>
      </c>
      <c r="IJ242" s="10">
        <f t="shared" si="1288"/>
        <v>88.134834312435345</v>
      </c>
      <c r="IK242" s="9">
        <f t="shared" si="1890"/>
        <v>89.907402988749027</v>
      </c>
      <c r="IL242" s="9">
        <f t="shared" si="924"/>
        <v>86.100031782369996</v>
      </c>
      <c r="IM242" s="115">
        <f t="shared" si="1289"/>
        <v>88.003717385559511</v>
      </c>
      <c r="IN242" s="15">
        <f t="shared" si="1290"/>
        <v>2.3516086090605341E-4</v>
      </c>
      <c r="IO242" s="12"/>
      <c r="IP242" s="11">
        <f t="shared" si="1675"/>
        <v>2.4351021983745901E-4</v>
      </c>
      <c r="IQ242" s="10">
        <f t="shared" si="1291"/>
        <v>88.069151258578898</v>
      </c>
      <c r="IR242" s="9">
        <f t="shared" si="1891"/>
        <v>89.905392057269637</v>
      </c>
      <c r="IS242" s="9">
        <f t="shared" si="926"/>
        <v>85.970997323371265</v>
      </c>
      <c r="IT242" s="115">
        <f t="shared" si="1292"/>
        <v>87.938194690320444</v>
      </c>
      <c r="IU242" s="15">
        <f t="shared" si="1293"/>
        <v>2.4300642165325041E-4</v>
      </c>
      <c r="IV242" s="12"/>
      <c r="IW242" s="11">
        <f t="shared" si="1676"/>
        <v>2.5135552403835322E-4</v>
      </c>
      <c r="IX242" s="10">
        <f t="shared" si="1294"/>
        <v>88.003485309397092</v>
      </c>
      <c r="IY242" s="9">
        <f t="shared" si="1892"/>
        <v>89.903244707991803</v>
      </c>
      <c r="IZ242" s="9">
        <f t="shared" si="928"/>
        <v>85.842136236979584</v>
      </c>
      <c r="JA242" s="115">
        <f t="shared" si="1295"/>
        <v>87.872690472485687</v>
      </c>
      <c r="JB242" s="15">
        <f t="shared" si="1296"/>
        <v>2.5083284831172554E-4</v>
      </c>
      <c r="JC242" s="12"/>
      <c r="JD242" s="11">
        <f t="shared" si="1677"/>
        <v>2.5918165434345505E-4</v>
      </c>
      <c r="JE242" s="10">
        <f t="shared" si="1297"/>
        <v>87.937833400529485</v>
      </c>
      <c r="JF242" s="9">
        <f t="shared" si="1893"/>
        <v>89.900956813412449</v>
      </c>
      <c r="JG242" s="9">
        <f t="shared" si="930"/>
        <v>85.713446501153101</v>
      </c>
      <c r="JH242" s="115">
        <f t="shared" si="1298"/>
        <v>87.807201657282775</v>
      </c>
      <c r="JI242" s="15">
        <f t="shared" si="1299"/>
        <v>2.5864001083845262E-4</v>
      </c>
      <c r="JJ242" s="12"/>
      <c r="JK242" s="11">
        <f t="shared" si="1678"/>
        <v>2.6698847931194757E-4</v>
      </c>
      <c r="JL242" s="10">
        <f t="shared" si="1300"/>
        <v>87.872192481180178</v>
      </c>
      <c r="JM242" s="9">
        <f t="shared" si="1894"/>
        <v>89.898524281147701</v>
      </c>
      <c r="JN242" s="9">
        <f t="shared" si="932"/>
        <v>85.584926086170952</v>
      </c>
      <c r="JO242" s="115">
        <f t="shared" si="1301"/>
        <v>87.741725183659327</v>
      </c>
      <c r="JP242" s="15">
        <f t="shared" si="1302"/>
        <v>2.6642778183382253E-4</v>
      </c>
      <c r="JQ242" s="12"/>
      <c r="JR242" s="11">
        <f t="shared" si="1679"/>
        <v>2.7477587014693112E-4</v>
      </c>
      <c r="JS242" s="10">
        <f t="shared" si="1303"/>
        <v>87.806559514442142</v>
      </c>
      <c r="JT242" s="9">
        <f t="shared" si="1895"/>
        <v>89.895943054096378</v>
      </c>
      <c r="JU242" s="9">
        <f t="shared" si="934"/>
        <v>85.456572955116414</v>
      </c>
      <c r="JV242" s="115">
        <f t="shared" si="1304"/>
        <v>87.676258004606396</v>
      </c>
      <c r="JW242" s="15">
        <f t="shared" si="1305"/>
        <v>2.7419603652189596E-4</v>
      </c>
      <c r="JX242" s="12"/>
      <c r="JY242" s="11">
        <f t="shared" si="1680"/>
        <v>2.8254370067630285E-4</v>
      </c>
      <c r="JZ242" s="10">
        <f t="shared" si="1306"/>
        <v>87.740931477616698</v>
      </c>
      <c r="KA242" s="9">
        <f t="shared" si="1896"/>
        <v>89.893209110594654</v>
      </c>
      <c r="KB242" s="9">
        <f t="shared" si="936"/>
        <v>85.328385064353284</v>
      </c>
      <c r="KC242" s="115">
        <f t="shared" si="1307"/>
        <v>87.610797087473969</v>
      </c>
      <c r="KD242" s="15">
        <f t="shared" si="1308"/>
        <v>2.8194465273053516E-4</v>
      </c>
      <c r="KE242" s="12"/>
      <c r="KF242" s="11">
        <f t="shared" si="1681"/>
        <v>2.902918473335064E-4</v>
      </c>
      <c r="KG242" s="10">
        <f t="shared" si="1309"/>
        <v>87.675305362525194</v>
      </c>
      <c r="KH242" s="9">
        <f t="shared" si="1897"/>
        <v>89.890318464561872</v>
      </c>
      <c r="KI242" s="9">
        <f t="shared" si="938"/>
        <v>85.20036036400019</v>
      </c>
      <c r="KJ242" s="115">
        <f t="shared" si="1310"/>
        <v>87.545339414281031</v>
      </c>
      <c r="KK242" s="15">
        <f t="shared" si="1311"/>
        <v>2.896735108711144E-4</v>
      </c>
      <c r="KL242" s="12"/>
      <c r="KM242" s="11">
        <f t="shared" si="1682"/>
        <v>2.9802018913784798E-4</v>
      </c>
      <c r="KN242" s="10">
        <f t="shared" si="1312"/>
        <v>87.609678175815304</v>
      </c>
      <c r="KO242" s="9">
        <f t="shared" si="1898"/>
        <v>89.887267165637695</v>
      </c>
      <c r="KP242" s="9">
        <f t="shared" si="940"/>
        <v>85.072496798400394</v>
      </c>
      <c r="KQ242" s="115">
        <f t="shared" si="1313"/>
        <v>87.479881982019037</v>
      </c>
      <c r="KR242" s="15">
        <f t="shared" si="1314"/>
        <v>2.9738249391797413E-4</v>
      </c>
      <c r="KS242" s="12"/>
      <c r="KT242" s="11">
        <f t="shared" si="1683"/>
        <v>3.0572860767455099E-4</v>
      </c>
      <c r="KU242" s="10">
        <f t="shared" si="1315"/>
        <v>87.544046939260795</v>
      </c>
      <c r="KV242" s="9">
        <f t="shared" si="1899"/>
        <v>89.884051299310769</v>
      </c>
      <c r="KW242" s="9">
        <f t="shared" si="942"/>
        <v>84.944792306587232</v>
      </c>
      <c r="KX242" s="115">
        <f t="shared" si="1316"/>
        <v>87.414421802948993</v>
      </c>
      <c r="KY242" s="15">
        <f t="shared" si="1317"/>
        <v>3.0507148738761699E-4</v>
      </c>
      <c r="KZ242" s="12"/>
      <c r="LA242" s="11">
        <f t="shared" si="1684"/>
        <v>3.1341698707454337E-4</v>
      </c>
      <c r="LB242" s="10">
        <f t="shared" si="1318"/>
        <v>87.478408690054863</v>
      </c>
      <c r="LC242" s="9">
        <f t="shared" si="1900"/>
        <v>89.880666987038865</v>
      </c>
      <c r="LD242" s="9">
        <f t="shared" si="944"/>
        <v>84.817244822744684</v>
      </c>
      <c r="LE242" s="115">
        <f t="shared" si="1319"/>
        <v>87.348955904891767</v>
      </c>
      <c r="LF242" s="15">
        <f t="shared" si="1320"/>
        <v>3.1274037931768636E-4</v>
      </c>
      <c r="LG242" s="12"/>
      <c r="LH242" s="11">
        <f t="shared" si="1685"/>
        <v>3.2108521399401389E-4</v>
      </c>
      <c r="LI242" s="10">
        <f t="shared" si="1321"/>
        <v>87.412760481096882</v>
      </c>
      <c r="LJ242" s="9">
        <f t="shared" si="1901"/>
        <v>89.877110386360812</v>
      </c>
      <c r="LK242" s="9">
        <f t="shared" si="946"/>
        <v>84.68985227666559</v>
      </c>
      <c r="LL242" s="115">
        <f t="shared" si="1322"/>
        <v>87.283481331513201</v>
      </c>
      <c r="LM242" s="15">
        <f t="shared" si="1323"/>
        <v>3.2038906024557413E-4</v>
      </c>
      <c r="LN242" s="12"/>
      <c r="LO242" s="11">
        <f t="shared" si="1686"/>
        <v>3.2873317759359597E-4</v>
      </c>
      <c r="LP242" s="10">
        <f t="shared" si="1324"/>
        <v>87.347099381273836</v>
      </c>
      <c r="LQ242" s="9">
        <f t="shared" si="1902"/>
        <v>89.873377691000144</v>
      </c>
      <c r="LR242" s="9">
        <f t="shared" si="948"/>
        <v>84.562612594202847</v>
      </c>
      <c r="LS242" s="115">
        <f t="shared" si="1325"/>
        <v>87.217995142601495</v>
      </c>
      <c r="LT242" s="15">
        <f t="shared" si="1326"/>
        <v>3.2801742318695884E-4</v>
      </c>
      <c r="LU242" s="12"/>
      <c r="LV242" s="11">
        <f t="shared" si="1687"/>
        <v>3.3636076951745801E-4</v>
      </c>
      <c r="LW242" s="10">
        <f t="shared" si="1327"/>
        <v>87.281422475734232</v>
      </c>
      <c r="LX242" s="9">
        <f t="shared" si="1903"/>
        <v>89.869465130960805</v>
      </c>
      <c r="LY242" s="9">
        <f t="shared" si="950"/>
        <v>84.435523697717485</v>
      </c>
      <c r="LZ242" s="115">
        <f t="shared" si="1328"/>
        <v>87.152494414339145</v>
      </c>
      <c r="MA242" s="15">
        <f t="shared" si="1329"/>
        <v>3.3562536361403589E-4</v>
      </c>
      <c r="MB242" s="12"/>
      <c r="MC242" s="11">
        <f t="shared" si="1688"/>
        <v>3.4396788387209269E-4</v>
      </c>
      <c r="MD242" s="10">
        <f t="shared" si="1330"/>
        <v>87.215726866156444</v>
      </c>
      <c r="ME242" s="9">
        <f t="shared" si="1904"/>
        <v>89.865368972614775</v>
      </c>
      <c r="MF242" s="9">
        <f t="shared" si="952"/>
        <v>84.308583506521813</v>
      </c>
      <c r="MG242" s="115">
        <f t="shared" si="1331"/>
        <v>87.086976239568287</v>
      </c>
      <c r="MH242" s="15">
        <f t="shared" si="1332"/>
        <v>3.4321277943356415E-4</v>
      </c>
      <c r="MI242" s="12"/>
      <c r="MJ242" s="11">
        <f t="shared" si="1689"/>
        <v>3.5155441720490546E-4</v>
      </c>
      <c r="MK242" s="10">
        <f t="shared" si="1333"/>
        <v>87.15000967101065</v>
      </c>
      <c r="ML242" s="9">
        <f t="shared" si="1905"/>
        <v>89.861085518782005</v>
      </c>
      <c r="MM242" s="9">
        <f t="shared" si="954"/>
        <v>84.18178993731695</v>
      </c>
      <c r="MN242" s="115">
        <f t="shared" si="1334"/>
        <v>87.021437728049477</v>
      </c>
      <c r="MO242" s="15">
        <f t="shared" si="1335"/>
        <v>3.5077957096477325E-4</v>
      </c>
      <c r="MP242" s="12"/>
      <c r="MQ242" s="11">
        <f t="shared" si="1690"/>
        <v>3.5912026848265228E-4</v>
      </c>
      <c r="MR242" s="10">
        <f t="shared" si="1336"/>
        <v>87.084268025814112</v>
      </c>
      <c r="MS242" s="9">
        <f t="shared" si="1906"/>
        <v>89.85661110880261</v>
      </c>
      <c r="MT242" s="9">
        <f t="shared" si="956"/>
        <v>84.055140904627621</v>
      </c>
      <c r="MU242" s="115">
        <f t="shared" si="1337"/>
        <v>86.955876006715116</v>
      </c>
      <c r="MV242" s="15">
        <f t="shared" si="1338"/>
        <v>3.5832564091697644E-4</v>
      </c>
      <c r="MW242" s="12"/>
      <c r="MX242" s="11">
        <f t="shared" si="1691"/>
        <v>3.6666533906956308E-4</v>
      </c>
      <c r="MY242" s="10">
        <f t="shared" si="1339"/>
        <v>87.0184990833813</v>
      </c>
      <c r="MZ242" s="9">
        <f t="shared" si="1907"/>
        <v>89.851942118601443</v>
      </c>
      <c r="NA242" s="9">
        <f t="shared" si="1908"/>
        <v>83.928634321229126</v>
      </c>
      <c r="NB242" s="115">
        <f t="shared" si="1340"/>
        <v>86.890288219915277</v>
      </c>
      <c r="NC242" s="15">
        <f t="shared" si="1341"/>
        <v>3.6585089436717968E-4</v>
      </c>
      <c r="ND242" s="12"/>
      <c r="NE242" s="11">
        <f t="shared" si="1692"/>
        <v>3.7418953270548295E-4</v>
      </c>
      <c r="NF242" s="10">
        <f t="shared" si="1342"/>
        <v>86.952700014066309</v>
      </c>
      <c r="NG242" s="9">
        <f t="shared" si="959"/>
        <v>89.84707496074536</v>
      </c>
      <c r="NH242" s="9">
        <f t="shared" si="1909"/>
        <v>83.80226809857048</v>
      </c>
      <c r="NI242" s="115">
        <f t="shared" si="1343"/>
        <v>86.82467152965792</v>
      </c>
      <c r="NJ242" s="15">
        <f t="shared" si="1344"/>
        <v>3.7335523873748363E-4</v>
      </c>
      <c r="NK242" s="12"/>
      <c r="NL242" s="11">
        <f t="shared" si="1693"/>
        <v>3.8169275548375508E-4</v>
      </c>
      <c r="NM242" s="10">
        <f t="shared" si="1345"/>
        <v>86.886868005999744</v>
      </c>
      <c r="NN242" s="9">
        <f t="shared" si="961"/>
        <v>89.842006084493022</v>
      </c>
      <c r="NO242" s="9">
        <f t="shared" si="1910"/>
        <v>83.676040147194115</v>
      </c>
      <c r="NP242" s="115">
        <f t="shared" si="1346"/>
        <v>86.759023115843576</v>
      </c>
      <c r="NQ242" s="15">
        <f t="shared" si="1347"/>
        <v>3.8083858377224342E-4</v>
      </c>
      <c r="NR242" s="12"/>
      <c r="NS242" s="11">
        <f t="shared" si="1694"/>
        <v>3.8917491582888246E-4</v>
      </c>
      <c r="NT242" s="10">
        <f t="shared" si="1348"/>
        <v>86.821000265320208</v>
      </c>
      <c r="NU242" s="9">
        <f t="shared" si="963"/>
        <v>89.836731975837608</v>
      </c>
      <c r="NV242" s="9">
        <f t="shared" si="1911"/>
        <v>83.549948377146691</v>
      </c>
      <c r="NW242" s="115">
        <f t="shared" si="1349"/>
        <v>86.693340176492143</v>
      </c>
      <c r="NX242" s="15">
        <f t="shared" si="1350"/>
        <v>3.883008415153303E-4</v>
      </c>
      <c r="NY242" s="12"/>
      <c r="NZ242" s="11">
        <f t="shared" si="1695"/>
        <v>3.9663592447425838E-4</v>
      </c>
      <c r="OA242" s="10">
        <f t="shared" si="1351"/>
        <v>86.755094016397834</v>
      </c>
      <c r="OB242" s="9">
        <f t="shared" si="965"/>
        <v>89.831249157542416</v>
      </c>
      <c r="OC242" s="9">
        <f t="shared" si="1912"/>
        <v>83.423990698388849</v>
      </c>
      <c r="OD242" s="115">
        <f t="shared" si="1352"/>
        <v>86.62761992796564</v>
      </c>
      <c r="OE242" s="15">
        <f t="shared" si="1353"/>
        <v>3.9574192628701212E-4</v>
      </c>
      <c r="OF242" s="12"/>
      <c r="OG242" s="11">
        <f t="shared" si="1696"/>
        <v>4.0407569443953495E-4</v>
      </c>
      <c r="OH242" s="10">
        <f t="shared" si="1354"/>
        <v>86.689146502053759</v>
      </c>
      <c r="OI242" s="9">
        <f t="shared" si="967"/>
        <v>89.825554189169537</v>
      </c>
      <c r="OJ242" s="9">
        <f t="shared" si="1913"/>
        <v>83.298165021195274</v>
      </c>
      <c r="OK242" s="115">
        <f t="shared" si="1355"/>
        <v>86.561859605182406</v>
      </c>
      <c r="OL242" s="15">
        <f t="shared" si="1356"/>
        <v>4.03161754661036E-4</v>
      </c>
      <c r="OM242" s="12"/>
      <c r="ON242" s="11">
        <f t="shared" si="1697"/>
        <v>4.1149414100813745E-4</v>
      </c>
      <c r="OO242" s="10">
        <f t="shared" si="1357"/>
        <v>86.623154983771343</v>
      </c>
      <c r="OP242" s="9">
        <f t="shared" si="969"/>
        <v>89.819643667101687</v>
      </c>
      <c r="OQ242" s="9">
        <f t="shared" si="1914"/>
        <v>83.172469256553569</v>
      </c>
      <c r="OR242" s="115">
        <f t="shared" si="1358"/>
        <v>86.496056461827635</v>
      </c>
      <c r="OS242" s="15">
        <f t="shared" si="1359"/>
        <v>4.1056024544131752E-4</v>
      </c>
      <c r="OT242" s="12"/>
      <c r="OU242" s="11">
        <f t="shared" si="1698"/>
        <v>4.1889118170442599E-4</v>
      </c>
      <c r="OV242" s="10">
        <f t="shared" si="1360"/>
        <v>86.557116741903414</v>
      </c>
      <c r="OW242" s="9">
        <f t="shared" si="971"/>
        <v>89.813514224557395</v>
      </c>
      <c r="OX242" s="9">
        <f t="shared" si="1915"/>
        <v>83.046901316554127</v>
      </c>
      <c r="OY242" s="115">
        <f t="shared" si="1361"/>
        <v>86.430207770555768</v>
      </c>
      <c r="OZ242" s="15">
        <f t="shared" si="1362"/>
        <v>4.1793731963881629E-4</v>
      </c>
      <c r="PA242" s="12"/>
      <c r="PB242" s="11">
        <f t="shared" si="1699"/>
        <v>4.2626673627099194E-4</v>
      </c>
      <c r="PC242" s="10">
        <f t="shared" si="1363"/>
        <v>86.491029075871694</v>
      </c>
      <c r="PD242" s="9">
        <f t="shared" si="973"/>
        <v>89.807162531599573</v>
      </c>
      <c r="PE242" s="9">
        <f t="shared" si="1916"/>
        <v>82.921459114776937</v>
      </c>
      <c r="PF242" s="115">
        <f t="shared" si="1364"/>
        <v>86.364310823188248</v>
      </c>
      <c r="PG242" s="15">
        <f t="shared" si="1365"/>
        <v>4.2529290044816527E-4</v>
      </c>
      <c r="PH242" s="12"/>
      <c r="PI242" s="11">
        <f t="shared" si="1700"/>
        <v>4.3362072664572136E-4</v>
      </c>
      <c r="PJ242" s="10">
        <f t="shared" si="1366"/>
        <v>86.424889304361443</v>
      </c>
      <c r="PK242" s="9">
        <f t="shared" si="975"/>
        <v>89.800585295137651</v>
      </c>
      <c r="PL242" s="9">
        <f t="shared" si="1917"/>
        <v>82.796140566671085</v>
      </c>
      <c r="PM242" s="115">
        <f t="shared" si="1367"/>
        <v>86.298362930904375</v>
      </c>
      <c r="PN242" s="15">
        <f t="shared" si="1368"/>
        <v>4.3262691322435847E-4</v>
      </c>
      <c r="PO242" s="12"/>
      <c r="PP242" s="11">
        <f t="shared" si="1701"/>
        <v>4.409530769389003E-4</v>
      </c>
      <c r="PQ242" s="10">
        <f t="shared" si="1369"/>
        <v>86.358694765509284</v>
      </c>
      <c r="PR242" s="9">
        <f t="shared" si="977"/>
        <v>89.793779258923422</v>
      </c>
      <c r="PS242" s="9">
        <f t="shared" si="1918"/>
        <v>82.670943589929976</v>
      </c>
      <c r="PT242" s="115">
        <f t="shared" si="1370"/>
        <v>86.232361424426699</v>
      </c>
      <c r="PU242" s="15">
        <f t="shared" si="1371"/>
        <v>4.399392854593367E-4</v>
      </c>
      <c r="PV242" s="12"/>
      <c r="PW242" s="11">
        <f t="shared" si="1702"/>
        <v>4.4826371341019015E-4</v>
      </c>
      <c r="PX242" s="10">
        <f t="shared" si="1372"/>
        <v>86.292442817085742</v>
      </c>
      <c r="PY242" s="9">
        <f t="shared" si="979"/>
        <v>89.786741203540657</v>
      </c>
      <c r="PZ242" s="9">
        <f t="shared" si="1919"/>
        <v>82.545866104860124</v>
      </c>
      <c r="QA242" s="115">
        <f t="shared" si="1373"/>
        <v>86.166303654200391</v>
      </c>
      <c r="QB242" s="15">
        <f t="shared" si="1374"/>
        <v>4.4722994675854694E-4</v>
      </c>
      <c r="QC242" s="12"/>
      <c r="QD242" s="11">
        <f t="shared" si="1703"/>
        <v>4.5555256444559965E-4</v>
      </c>
      <c r="QE242" s="10">
        <f t="shared" si="1375"/>
        <v>86.226130836671516</v>
      </c>
      <c r="QF242" s="9">
        <f t="shared" si="981"/>
        <v>89.779467946388664</v>
      </c>
      <c r="QG242" s="9">
        <f t="shared" si="1920"/>
        <v>82.420906034743993</v>
      </c>
      <c r="QH242" s="115">
        <f t="shared" si="1376"/>
        <v>86.100186990566328</v>
      </c>
      <c r="QI242" s="15">
        <f t="shared" si="1377"/>
        <v>4.5449882881752976E-4</v>
      </c>
      <c r="QJ242" s="12"/>
      <c r="QK242" s="11">
        <f t="shared" si="1704"/>
        <v>4.6281956053444449E-4</v>
      </c>
      <c r="QL242" s="10">
        <f t="shared" si="1378"/>
        <v>86.159756221827749</v>
      </c>
      <c r="QM242" s="9">
        <f t="shared" si="983"/>
        <v>89.771956341659859</v>
      </c>
      <c r="QN242" s="9">
        <f t="shared" si="1921"/>
        <v>82.296061306197515</v>
      </c>
      <c r="QO242" s="115">
        <f t="shared" si="1379"/>
        <v>86.034008823928687</v>
      </c>
      <c r="QP242" s="15">
        <f t="shared" si="1380"/>
        <v>4.6174586539844719E-4</v>
      </c>
      <c r="QQ242" s="12"/>
      <c r="QR242" s="11">
        <f t="shared" si="1705"/>
        <v>4.7006463424624896E-4</v>
      </c>
      <c r="QS242" s="10">
        <f t="shared" si="1381"/>
        <v>86.093316390260725</v>
      </c>
      <c r="QT242" s="9">
        <f t="shared" si="985"/>
        <v>89.764203280311534</v>
      </c>
      <c r="QU242" s="9">
        <f t="shared" si="1922"/>
        <v>82.171329849523033</v>
      </c>
      <c r="QV242" s="115">
        <f t="shared" si="1382"/>
        <v>85.967766564917284</v>
      </c>
      <c r="QW242" s="15">
        <f t="shared" si="1383"/>
        <v>4.6897099230654019E-4</v>
      </c>
      <c r="QX242" s="12"/>
      <c r="QY242" s="11">
        <f t="shared" si="1706"/>
        <v>4.7728772020756705E-4</v>
      </c>
      <c r="QZ242" s="10">
        <f t="shared" si="1384"/>
        <v>86.026808779981366</v>
      </c>
      <c r="RA242" s="9">
        <f t="shared" si="987"/>
        <v>89.756205690031919</v>
      </c>
      <c r="RB242" s="9">
        <f t="shared" si="1923"/>
        <v>82.046709599052775</v>
      </c>
      <c r="RC242" s="115">
        <f t="shared" si="1385"/>
        <v>85.901457644542347</v>
      </c>
      <c r="RD242" s="15">
        <f t="shared" si="1386"/>
        <v>4.7617414736681818E-4</v>
      </c>
      <c r="RE242" s="12"/>
      <c r="RF242" s="11">
        <f t="shared" si="1707"/>
        <v>4.8448875507901915E-4</v>
      </c>
      <c r="RG242" s="10">
        <f t="shared" si="1387"/>
        <v>85.96023084945719</v>
      </c>
      <c r="RH242" s="9">
        <f t="shared" si="989"/>
        <v>89.747960535200619</v>
      </c>
      <c r="RI242" s="9">
        <f t="shared" si="1924"/>
        <v>81.92219849349128</v>
      </c>
      <c r="RJ242" s="115">
        <f t="shared" si="1388"/>
        <v>85.835079514345949</v>
      </c>
      <c r="RK242" s="15">
        <f t="shared" si="1389"/>
        <v>4.8335527040046535E-4</v>
      </c>
      <c r="RL242" s="12"/>
      <c r="RM242" s="11">
        <f t="shared" si="1708"/>
        <v>4.9166767753204294E-4</v>
      </c>
      <c r="RN242" s="10">
        <f t="shared" si="1390"/>
        <v>85.893580077760959</v>
      </c>
      <c r="RO242" s="9">
        <f t="shared" si="991"/>
        <v>89.739464816843622</v>
      </c>
      <c r="RP242" s="9">
        <f t="shared" si="1925"/>
        <v>81.797794476248015</v>
      </c>
      <c r="RQ242" s="115">
        <f t="shared" si="1391"/>
        <v>85.768629646545818</v>
      </c>
      <c r="RR242" s="15">
        <f t="shared" si="1392"/>
        <v>4.9051430320151798E-4</v>
      </c>
      <c r="RS242" s="12"/>
      <c r="RT242" s="11">
        <f t="shared" si="1709"/>
        <v>4.9882442822589163E-4</v>
      </c>
      <c r="RU242" s="10">
        <f t="shared" si="1393"/>
        <v>85.826853964711745</v>
      </c>
      <c r="RV242" s="9">
        <f t="shared" si="993"/>
        <v>89.730715572582866</v>
      </c>
      <c r="RW242" s="9">
        <f t="shared" si="1926"/>
        <v>81.673495495766318</v>
      </c>
      <c r="RX242" s="115">
        <f t="shared" si="1394"/>
        <v>85.702105534174592</v>
      </c>
      <c r="RY242" s="15">
        <f t="shared" si="1395"/>
        <v>4.976511895134325E-4</v>
      </c>
      <c r="RZ242" s="12"/>
      <c r="SA242" s="11">
        <f t="shared" si="1710"/>
        <v>5.0595894978453198E-4</v>
      </c>
      <c r="SB242" s="10">
        <f t="shared" si="1396"/>
        <v>85.760050031011474</v>
      </c>
      <c r="SC242" s="9">
        <f t="shared" si="995"/>
        <v>89.721709876580704</v>
      </c>
      <c r="SD242" s="9">
        <f t="shared" si="1927"/>
        <v>81.549299505845042</v>
      </c>
      <c r="SE242" s="115">
        <f t="shared" si="1397"/>
        <v>85.635504691212873</v>
      </c>
      <c r="SF242" s="15">
        <f t="shared" si="1398"/>
        <v>5.0476587500578886E-4</v>
      </c>
      <c r="SG242" s="12"/>
      <c r="SH242" s="11">
        <f t="shared" si="1711"/>
        <v>5.1307118677364281E-4</v>
      </c>
      <c r="SI242" s="10">
        <f t="shared" si="1399"/>
        <v>85.693165818375263</v>
      </c>
      <c r="SJ242" s="9">
        <f t="shared" si="997"/>
        <v>89.712444839479076</v>
      </c>
      <c r="SK242" s="9">
        <f t="shared" si="1928"/>
        <v>81.425204465956028</v>
      </c>
      <c r="SL242" s="115">
        <f t="shared" si="1400"/>
        <v>85.568824652717552</v>
      </c>
      <c r="SM242" s="15">
        <f t="shared" si="1401"/>
        <v>5.1185830725092513E-4</v>
      </c>
      <c r="SN242" s="12"/>
      <c r="SO242" s="11">
        <f t="shared" si="1712"/>
        <v>5.2016108567755511E-4</v>
      </c>
      <c r="SP242" s="10">
        <f t="shared" si="1402"/>
        <v>85.626198889657132</v>
      </c>
      <c r="SQ242" s="9">
        <f t="shared" si="999"/>
        <v>89.702917608333834</v>
      </c>
      <c r="SR242" s="9">
        <f t="shared" si="1929"/>
        <v>81.301208341553661</v>
      </c>
      <c r="SS242" s="115">
        <f t="shared" si="1403"/>
        <v>85.502062974943755</v>
      </c>
      <c r="ST242" s="15">
        <f t="shared" si="1404"/>
        <v>5.1892843570076083E-4</v>
      </c>
      <c r="SU242" s="12"/>
      <c r="SV242" s="11">
        <f t="shared" si="1713"/>
        <v>5.2722859487636109E-4</v>
      </c>
      <c r="SW242" s="10">
        <f t="shared" si="1405"/>
        <v>85.559146828969261</v>
      </c>
      <c r="SX242" s="9">
        <f t="shared" si="1001"/>
        <v>89.693125366544081</v>
      </c>
      <c r="SY242" s="9">
        <f t="shared" si="1930"/>
        <v>81.177309104380072</v>
      </c>
      <c r="SZ242" s="115">
        <f t="shared" si="1406"/>
        <v>85.435217235462076</v>
      </c>
      <c r="TA242" s="15">
        <f t="shared" si="1407"/>
        <v>5.2597621166358558E-4</v>
      </c>
      <c r="TB242" s="12"/>
      <c r="TC242" s="11">
        <f t="shared" si="1714"/>
        <v>5.3427366462296998E-4</v>
      </c>
      <c r="TD242" s="10">
        <f t="shared" si="1408"/>
        <v>85.492007241796685</v>
      </c>
      <c r="TE242" s="9">
        <f t="shared" si="1003"/>
        <v>89.683065333776739</v>
      </c>
      <c r="TF242" s="9">
        <f t="shared" si="1931"/>
        <v>81.053504732763031</v>
      </c>
      <c r="TG242" s="115">
        <f t="shared" si="1409"/>
        <v>85.368285033269885</v>
      </c>
      <c r="TH242" s="15">
        <f t="shared" si="1410"/>
        <v>5.3300158828099278E-4</v>
      </c>
      <c r="TI242" s="12"/>
      <c r="TJ242" s="11">
        <f t="shared" si="1715"/>
        <v>5.4129624702032295E-4</v>
      </c>
      <c r="TK242" s="10">
        <f t="shared" si="1411"/>
        <v>85.424777755105936</v>
      </c>
      <c r="TL242" s="9">
        <f t="shared" si="1005"/>
        <v>89.672734765886474</v>
      </c>
      <c r="TM242" s="9">
        <f t="shared" si="1932"/>
        <v>80.9297932119091</v>
      </c>
      <c r="TN242" s="115">
        <f t="shared" si="1412"/>
        <v>85.301263988897787</v>
      </c>
      <c r="TO242" s="15">
        <f t="shared" si="1413"/>
        <v>5.4000452050483603E-4</v>
      </c>
      <c r="TP242" s="12"/>
      <c r="TQ242" s="11">
        <f t="shared" si="1716"/>
        <v>5.4829629599858901E-4</v>
      </c>
      <c r="TR242" s="10">
        <f t="shared" si="1414"/>
        <v>85.357456017449039</v>
      </c>
      <c r="TS242" s="9">
        <f t="shared" si="1007"/>
        <v>89.662130954831042</v>
      </c>
      <c r="TT242" s="9">
        <f t="shared" si="1933"/>
        <v>80.806172534190608</v>
      </c>
      <c r="TU242" s="115">
        <f t="shared" si="1415"/>
        <v>85.234151744510825</v>
      </c>
      <c r="TV242" s="15">
        <f t="shared" si="1416"/>
        <v>5.4698496507427053E-4</v>
      </c>
      <c r="TW242" s="12"/>
      <c r="TX242" s="11">
        <f t="shared" si="1717"/>
        <v>5.5527376729245994E-4</v>
      </c>
      <c r="TY242" s="10">
        <f t="shared" si="1417"/>
        <v>85.290039699062149</v>
      </c>
      <c r="TZ242" s="9">
        <f t="shared" si="1009"/>
        <v>89.651251228582211</v>
      </c>
      <c r="UA242" s="9">
        <f t="shared" si="1934"/>
        <v>80.682640699425335</v>
      </c>
      <c r="UB242" s="115">
        <f t="shared" si="1418"/>
        <v>85.166945964003773</v>
      </c>
      <c r="UC242" s="15">
        <f t="shared" si="1419"/>
        <v>5.5394288049297831E-4</v>
      </c>
      <c r="UD242" s="12"/>
      <c r="UE242" s="11">
        <f t="shared" si="1718"/>
        <v>5.6222861841860583E-4</v>
      </c>
      <c r="UF242" s="10">
        <f t="shared" si="1420"/>
        <v>85.222526491958362</v>
      </c>
      <c r="UG242" s="9">
        <f t="shared" si="1011"/>
        <v>89.640092951032329</v>
      </c>
      <c r="UH242" s="9">
        <f t="shared" si="1935"/>
        <v>80.559195715152399</v>
      </c>
      <c r="UI242" s="115">
        <f t="shared" si="1421"/>
        <v>85.099644333092357</v>
      </c>
      <c r="UJ242" s="15">
        <f t="shared" si="1422"/>
        <v>5.6087822700635784E-4</v>
      </c>
      <c r="UK242" s="12"/>
      <c r="UL242" s="11">
        <f t="shared" si="1719"/>
        <v>5.6916080865309347E-4</v>
      </c>
      <c r="UM242" s="10">
        <f t="shared" si="1423"/>
        <v>85.154914110016449</v>
      </c>
      <c r="UN242" s="9">
        <f t="shared" si="1013"/>
        <v>89.628653521896666</v>
      </c>
      <c r="UO242" s="9">
        <f t="shared" si="1936"/>
        <v>80.435835596900404</v>
      </c>
      <c r="UP242" s="115">
        <f t="shared" si="1424"/>
        <v>85.032244559398535</v>
      </c>
      <c r="UQ242" s="15">
        <f t="shared" si="1425"/>
        <v>5.6779096657892571E-4</v>
      </c>
      <c r="UR242" s="12"/>
      <c r="US242" s="11">
        <f t="shared" si="1720"/>
        <v>5.7607029900899815E-4</v>
      </c>
      <c r="UT242" s="10">
        <f t="shared" si="1426"/>
        <v>85.087200289063674</v>
      </c>
      <c r="UU242" s="9">
        <f t="shared" si="1015"/>
        <v>89.61693037661162</v>
      </c>
      <c r="UV242" s="9">
        <f t="shared" si="1937"/>
        <v>80.312558368451135</v>
      </c>
      <c r="UW242" s="115">
        <f t="shared" si="1427"/>
        <v>84.964744372531385</v>
      </c>
      <c r="UX242" s="15">
        <f t="shared" si="1428"/>
        <v>5.7468106287175073E-4</v>
      </c>
      <c r="UY242" s="12"/>
      <c r="UZ242" s="11">
        <f t="shared" si="1721"/>
        <v>5.8295705221404043E-4</v>
      </c>
      <c r="VA242" s="10">
        <f t="shared" si="1429"/>
        <v>85.019382786954324</v>
      </c>
      <c r="VB242" s="9">
        <f t="shared" si="1017"/>
        <v>89.604920986228919</v>
      </c>
      <c r="VC242" s="9">
        <f t="shared" si="1938"/>
        <v>80.189362062095185</v>
      </c>
      <c r="VD242" s="115">
        <f t="shared" si="1430"/>
        <v>84.897141524162052</v>
      </c>
      <c r="VE242" s="15">
        <f t="shared" si="1431"/>
        <v>5.8154848122012558E-4</v>
      </c>
      <c r="VF242" s="12"/>
      <c r="VG242" s="11">
        <f t="shared" si="1722"/>
        <v>5.8982103268845885E-4</v>
      </c>
      <c r="VH242" s="10">
        <f t="shared" si="1432"/>
        <v>84.951459383642202</v>
      </c>
      <c r="VI242" s="9">
        <f t="shared" si="1019"/>
        <v>89.592622857305926</v>
      </c>
      <c r="VJ242" s="9">
        <f t="shared" si="1939"/>
        <v>80.066244718885073</v>
      </c>
      <c r="VK242" s="115">
        <f t="shared" si="1433"/>
        <v>84.8294337880955</v>
      </c>
      <c r="VL242" s="15">
        <f t="shared" si="1434"/>
        <v>5.8839318861115403E-4</v>
      </c>
      <c r="VM242" s="12"/>
      <c r="VN242" s="11">
        <f t="shared" si="1723"/>
        <v>5.9666220652277357E-4</v>
      </c>
      <c r="VO242" s="10">
        <f t="shared" si="1435"/>
        <v>84.883427881249986</v>
      </c>
      <c r="VP242" s="9">
        <f t="shared" si="1021"/>
        <v>89.580033531792068</v>
      </c>
      <c r="VQ242" s="9">
        <f t="shared" si="1940"/>
        <v>79.943204388878485</v>
      </c>
      <c r="VR242" s="115">
        <f t="shared" si="1436"/>
        <v>84.761618960335284</v>
      </c>
      <c r="VS242" s="15">
        <f t="shared" si="1437"/>
        <v>5.9521515366171916E-4</v>
      </c>
      <c r="VT242" s="12"/>
      <c r="VU242" s="11">
        <f t="shared" si="1724"/>
        <v>6.0348054145593769E-4</v>
      </c>
      <c r="VV242" s="10">
        <f t="shared" si="1438"/>
        <v>84.815286104131701</v>
      </c>
      <c r="VW242" s="9">
        <f t="shared" si="1023"/>
        <v>89.567150586911637</v>
      </c>
      <c r="VX242" s="9">
        <f t="shared" si="1941"/>
        <v>79.820239131379495</v>
      </c>
      <c r="VY242" s="115">
        <f t="shared" si="1439"/>
        <v>84.693694859145566</v>
      </c>
      <c r="VZ242" s="15">
        <f t="shared" si="1440"/>
        <v>6.020143465963457E-4</v>
      </c>
      <c r="WA242" s="12"/>
      <c r="WB242" s="11">
        <f t="shared" si="1725"/>
        <v>6.1027600685335207E-4</v>
      </c>
      <c r="WC242" s="10">
        <f t="shared" si="1441"/>
        <v>84.747031898932406</v>
      </c>
      <c r="WD242" s="9">
        <f t="shared" si="1025"/>
        <v>89.553971635042913</v>
      </c>
      <c r="WE242" s="9">
        <f t="shared" si="1942"/>
        <v>79.697347015169868</v>
      </c>
      <c r="WF242" s="115">
        <f t="shared" si="1442"/>
        <v>84.625659325106398</v>
      </c>
      <c r="WG242" s="15">
        <f t="shared" si="1443"/>
        <v>6.0879073922543944E-4</v>
      </c>
      <c r="WH242" s="12"/>
      <c r="WI242" s="11">
        <f t="shared" si="1726"/>
        <v>6.1704857368527878E-4</v>
      </c>
      <c r="WJ242" s="10">
        <f t="shared" si="1444"/>
        <v>84.678663134641084</v>
      </c>
      <c r="WK242" s="9">
        <f t="shared" si="1027"/>
        <v>89.540494323593819</v>
      </c>
      <c r="WL242" s="9">
        <f t="shared" si="1943"/>
        <v>79.574526118739357</v>
      </c>
      <c r="WM242" s="115">
        <f t="shared" si="1445"/>
        <v>84.557510221166581</v>
      </c>
      <c r="WN242" s="15">
        <f t="shared" si="1446"/>
        <v>6.1554430492339652E-4</v>
      </c>
      <c r="WO242" s="12"/>
      <c r="WP242" s="11">
        <f t="shared" si="1727"/>
        <v>6.2379821450507294E-4</v>
      </c>
      <c r="WQ242" s="10">
        <f t="shared" si="1447"/>
        <v>84.610177702641352</v>
      </c>
      <c r="WR242" s="9">
        <f t="shared" si="1029"/>
        <v>89.526716334874138</v>
      </c>
      <c r="WS242" s="9">
        <f t="shared" si="1944"/>
        <v>79.451774530506029</v>
      </c>
      <c r="WT242" s="115">
        <f t="shared" si="1448"/>
        <v>84.489245432690083</v>
      </c>
      <c r="WU242" s="15">
        <f t="shared" si="1449"/>
        <v>6.222750186070851E-4</v>
      </c>
      <c r="WV242" s="12"/>
      <c r="WW242" s="11">
        <f t="shared" si="1728"/>
        <v>6.3052490342782629E-4</v>
      </c>
      <c r="WX242" s="10">
        <f t="shared" si="1450"/>
        <v>84.541573516755449</v>
      </c>
      <c r="WY242" s="9">
        <f t="shared" si="1031"/>
        <v>89.512635385964401</v>
      </c>
      <c r="WZ242" s="9">
        <f t="shared" si="1945"/>
        <v>79.329090349032541</v>
      </c>
      <c r="XA242" s="115">
        <f t="shared" si="1451"/>
        <v>84.420862867498471</v>
      </c>
      <c r="XB242" s="15">
        <f t="shared" si="1452"/>
        <v>6.2898285671440779E-4</v>
      </c>
      <c r="XC242" s="12"/>
      <c r="XD242" s="11">
        <f t="shared" si="1729"/>
        <v>6.3722861610903596E-4</v>
      </c>
      <c r="XE242" s="10">
        <f t="shared" si="1453"/>
        <v>84.472848513284589</v>
      </c>
      <c r="XF242" s="9">
        <f t="shared" si="1033"/>
        <v>89.498249228581614</v>
      </c>
      <c r="XG242" s="9">
        <f t="shared" si="1946"/>
        <v>79.206471683237112</v>
      </c>
      <c r="XH242" s="115">
        <f t="shared" si="1454"/>
        <v>84.352360455909363</v>
      </c>
      <c r="XI242" s="15">
        <f t="shared" si="1455"/>
        <v>6.3566779718296387E-4</v>
      </c>
      <c r="XJ242" s="12"/>
      <c r="XK242" s="11">
        <f t="shared" si="1730"/>
        <v>6.4390932972339617E-4</v>
      </c>
      <c r="XL242" s="10">
        <f t="shared" si="1456"/>
        <v>84.404000651045067</v>
      </c>
      <c r="XM242" s="9">
        <f t="shared" si="1035"/>
        <v>89.48355564894176</v>
      </c>
      <c r="XN242" s="9">
        <f t="shared" si="1947"/>
        <v>79.083916652598035</v>
      </c>
      <c r="XO242" s="115">
        <f t="shared" si="1457"/>
        <v>84.283736150769897</v>
      </c>
      <c r="XP242" s="15">
        <f t="shared" si="1458"/>
        <v>6.4232981942893136E-4</v>
      </c>
      <c r="XQ242" s="12"/>
      <c r="XR242" s="11">
        <f t="shared" si="1731"/>
        <v>6.5056702294378772E-4</v>
      </c>
      <c r="XS242" s="10">
        <f t="shared" si="1459"/>
        <v>84.335027911399578</v>
      </c>
      <c r="XT242" s="9">
        <f t="shared" si="1037"/>
        <v>89.468552467619332</v>
      </c>
      <c r="XU242" s="9">
        <f t="shared" si="1948"/>
        <v>78.961423387352795</v>
      </c>
      <c r="XV242" s="115">
        <f t="shared" si="1460"/>
        <v>84.214987927486064</v>
      </c>
      <c r="XW242" s="15">
        <f t="shared" si="1461"/>
        <v>6.4896890432609132E-4</v>
      </c>
      <c r="XX242" s="12"/>
      <c r="XY242" s="11">
        <f t="shared" si="1732"/>
        <v>6.572016759204013E-4</v>
      </c>
      <c r="XZ242" s="10">
        <f t="shared" si="1462"/>
        <v>84.265928298284365</v>
      </c>
      <c r="YA242" s="9">
        <f t="shared" si="1039"/>
        <v>89.453237539403915</v>
      </c>
      <c r="YB242" s="9">
        <f t="shared" si="1949"/>
        <v>78.838990028691626</v>
      </c>
      <c r="YC242" s="115">
        <f t="shared" si="1463"/>
        <v>84.14611378404777</v>
      </c>
      <c r="YD242" s="15">
        <f t="shared" si="1464"/>
        <v>6.5558503418501439E-4</v>
      </c>
      <c r="YE242" s="12"/>
      <c r="YF242" s="11">
        <f t="shared" si="1733"/>
        <v>6.6381327026001887E-4</v>
      </c>
      <c r="YG242" s="10">
        <f t="shared" si="1465"/>
        <v>84.196699838232092</v>
      </c>
      <c r="YH242" s="9">
        <f t="shared" si="1041"/>
        <v>89.437608753153867</v>
      </c>
      <c r="YI242" s="9">
        <f t="shared" si="1950"/>
        <v>78.716614728945316</v>
      </c>
      <c r="YJ242" s="115">
        <f t="shared" si="1466"/>
        <v>84.077111741049592</v>
      </c>
      <c r="YK242" s="15">
        <f t="shared" si="1467"/>
        <v>6.6217819273242434E-4</v>
      </c>
      <c r="YL242" s="12"/>
      <c r="YM242" s="11">
        <f t="shared" si="1734"/>
        <v>6.704017890054578E-4</v>
      </c>
      <c r="YN242" s="10">
        <f t="shared" si="1468"/>
        <v>84.127340580390467</v>
      </c>
      <c r="YO242" s="9">
        <f t="shared" si="1043"/>
        <v>89.421664031647282</v>
      </c>
      <c r="YP242" s="9">
        <f t="shared" si="1951"/>
        <v>78.594295651767268</v>
      </c>
      <c r="YQ242" s="115">
        <f t="shared" si="1469"/>
        <v>84.007979841707282</v>
      </c>
      <c r="YR242" s="15">
        <f t="shared" si="1470"/>
        <v>6.6874836509074685E-4</v>
      </c>
      <c r="YS242" s="12"/>
      <c r="YT242" s="11">
        <f t="shared" si="1735"/>
        <v>6.7696721661519323E-4</v>
      </c>
      <c r="YU242" s="10">
        <f t="shared" si="1471"/>
        <v>84.057848596536616</v>
      </c>
      <c r="YV242" s="9">
        <f t="shared" si="1045"/>
        <v>89.405401331430227</v>
      </c>
      <c r="YW242" s="9">
        <f t="shared" si="1952"/>
        <v>78.472030972311018</v>
      </c>
      <c r="YX242" s="115">
        <f t="shared" si="1472"/>
        <v>83.938716151870622</v>
      </c>
      <c r="YY242" s="15">
        <f t="shared" si="1473"/>
        <v>6.7529553775777583E-4</v>
      </c>
      <c r="YZ242" s="12"/>
      <c r="ZA242" s="11">
        <f t="shared" si="1736"/>
        <v>6.8350953894309155E-4</v>
      </c>
      <c r="ZB242" s="10">
        <f t="shared" si="1474"/>
        <v>83.988221981087861</v>
      </c>
      <c r="ZC242" s="9">
        <f t="shared" si="1047"/>
        <v>89.388818642662415</v>
      </c>
      <c r="ZD242" s="9">
        <f t="shared" si="1953"/>
        <v>78.349818877400267</v>
      </c>
      <c r="ZE242" s="115">
        <f t="shared" si="1475"/>
        <v>83.869318760031348</v>
      </c>
      <c r="ZF242" s="15">
        <f t="shared" si="1476"/>
        <v>6.8181969858663002E-4</v>
      </c>
      <c r="ZG242" s="12"/>
      <c r="ZH242" s="11">
        <f t="shared" si="1737"/>
        <v>6.9002874321843295E-4</v>
      </c>
      <c r="ZI242" s="10">
        <f t="shared" si="1477"/>
        <v>83.918458851107459</v>
      </c>
      <c r="ZJ242" s="9">
        <f t="shared" si="1049"/>
        <v>89.37191398896033</v>
      </c>
      <c r="ZK242" s="9">
        <f t="shared" si="1954"/>
        <v>78.22765756569693</v>
      </c>
      <c r="ZL242" s="115">
        <f t="shared" si="1478"/>
        <v>83.799785777328623</v>
      </c>
      <c r="ZM242" s="15">
        <f t="shared" si="1479"/>
        <v>6.8832083676569815E-4</v>
      </c>
      <c r="ZN242" s="12"/>
      <c r="ZO242" s="11">
        <f t="shared" si="1738"/>
        <v>6.9652481802589096E-4</v>
      </c>
      <c r="ZP242" s="10">
        <f t="shared" si="1480"/>
        <v>83.848557346308127</v>
      </c>
      <c r="ZQ242" s="9">
        <f t="shared" si="1051"/>
        <v>89.354685427237939</v>
      </c>
      <c r="ZR242" s="9">
        <f t="shared" si="1955"/>
        <v>78.105545247859553</v>
      </c>
      <c r="ZS242" s="115">
        <f t="shared" si="1481"/>
        <v>83.730115337548739</v>
      </c>
      <c r="ZT242" s="15">
        <f t="shared" si="1482"/>
        <v>6.9479894279899919E-4</v>
      </c>
      <c r="ZU242" s="12"/>
      <c r="ZV242" s="11">
        <f t="shared" si="1739"/>
        <v>7.029977532859498E-4</v>
      </c>
      <c r="ZW242" s="10">
        <f t="shared" si="1483"/>
        <v>83.778515629049565</v>
      </c>
      <c r="ZX242" s="9">
        <f t="shared" si="1053"/>
        <v>89.337131047545085</v>
      </c>
      <c r="ZY242" s="9">
        <f t="shared" si="1956"/>
        <v>77.940022108554629</v>
      </c>
      <c r="ZZ242" s="115">
        <f t="shared" si="1484"/>
        <v>83.63857657804985</v>
      </c>
      <c r="AAA242" s="15">
        <f t="shared" si="1485"/>
        <v>7.039381779855436E-4</v>
      </c>
      <c r="AAB242" s="12"/>
      <c r="AAC242" s="11">
        <f t="shared" si="1740"/>
        <v>7.1214030737934766E-4</v>
      </c>
      <c r="AAD242" s="10">
        <f t="shared" si="1486"/>
        <v>83.686533265188103</v>
      </c>
      <c r="AAE242" s="9">
        <f t="shared" si="1055"/>
        <v>89.319111817521858</v>
      </c>
      <c r="AAF242" s="9">
        <f t="shared" si="1957"/>
        <v>77.884252723694075</v>
      </c>
      <c r="AAG242" s="115">
        <f t="shared" si="1487"/>
        <v>83.601682270607967</v>
      </c>
      <c r="AAH242" s="15">
        <f t="shared" si="1488"/>
        <v>7.0626980220332551E-4</v>
      </c>
      <c r="AAI242" s="12"/>
      <c r="AAJ242" s="11">
        <f t="shared" si="1741"/>
        <v>7.1445325572700217E-4</v>
      </c>
      <c r="AAK242" s="10">
        <f t="shared" si="1489"/>
        <v>83.64936778516082</v>
      </c>
      <c r="AAL242" s="9">
        <f t="shared" si="1057"/>
        <v>89.300973021164168</v>
      </c>
      <c r="AAM242" s="9">
        <f t="shared" si="1958"/>
        <v>78.550599858399863</v>
      </c>
      <c r="AAN242" s="115">
        <f t="shared" si="1490"/>
        <v>83.925786439782016</v>
      </c>
      <c r="AAO242" s="15">
        <f t="shared" si="1491"/>
        <v>6.6399278425527712E-4</v>
      </c>
      <c r="AAP242" s="12"/>
      <c r="AAQ242" s="11">
        <f t="shared" si="1742"/>
        <v>6.7201798178216101E-4</v>
      </c>
      <c r="AAR242" s="10">
        <f t="shared" si="1492"/>
        <v>83.974330297116964</v>
      </c>
      <c r="AAS242" s="9">
        <f t="shared" si="1059"/>
        <v>89.284940792095114</v>
      </c>
      <c r="AAT242" s="9">
        <f t="shared" si="1060"/>
        <v>79.3203805838655</v>
      </c>
      <c r="AAU242" s="115">
        <f t="shared" si="1493"/>
        <v>84.302660687980307</v>
      </c>
      <c r="AAV242" s="15">
        <f t="shared" si="1494"/>
        <v>6.1545734053760172E-4</v>
      </c>
      <c r="AAW242" s="11"/>
      <c r="AAX242" s="11">
        <f t="shared" si="1743"/>
        <v>6.2331677056177623E-4</v>
      </c>
      <c r="AAY242" s="10">
        <f t="shared" si="1495"/>
        <v>84.352156592716128</v>
      </c>
      <c r="AAZ242" s="9">
        <f t="shared" si="1061"/>
        <v>89.271166696221727</v>
      </c>
      <c r="ABA242" s="9">
        <f t="shared" si="1062"/>
        <v>80.225302280145556</v>
      </c>
      <c r="ABB242" s="115">
        <f t="shared" si="1496"/>
        <v>84.748234488183641</v>
      </c>
      <c r="ABC242" s="15">
        <f t="shared" si="1497"/>
        <v>5.5871443797228114E-4</v>
      </c>
      <c r="ABD242" s="11"/>
      <c r="ABE242" s="11">
        <f t="shared" si="1744"/>
        <v>5.6639991416635978E-4</v>
      </c>
      <c r="ABF242" s="10">
        <f t="shared" si="1498"/>
        <v>84.798784554005238</v>
      </c>
      <c r="ABG242" s="9">
        <f t="shared" si="1063"/>
        <v>89.259815360238136</v>
      </c>
      <c r="ABH242" s="9">
        <f t="shared" si="1064"/>
        <v>81.323421510352702</v>
      </c>
      <c r="ABI242" s="115">
        <f t="shared" si="1499"/>
        <v>85.291618435295419</v>
      </c>
      <c r="ABJ242" s="15">
        <f t="shared" si="1500"/>
        <v>4.9018840272302302E-4</v>
      </c>
      <c r="ABK242" s="11"/>
      <c r="ABL242" s="11">
        <f t="shared" si="1745"/>
        <v>4.9769024639553371E-4</v>
      </c>
      <c r="ABM242" s="10">
        <f t="shared" si="1501"/>
        <v>85.343340614290952</v>
      </c>
      <c r="ABN242" s="9">
        <f t="shared" si="1065"/>
        <v>89.251077738209943</v>
      </c>
      <c r="ABO242" s="9">
        <f t="shared" si="1066"/>
        <v>82.733414837426452</v>
      </c>
      <c r="ABP242" s="115">
        <f t="shared" si="1502"/>
        <v>85.992246287818205</v>
      </c>
      <c r="ABQ242" s="15">
        <f t="shared" si="1503"/>
        <v>4.0256101539974323E-4</v>
      </c>
      <c r="ABR242" s="11"/>
      <c r="ABS242" s="11">
        <f t="shared" si="1746"/>
        <v>4.0986719918296332E-4</v>
      </c>
      <c r="ABT242" s="10">
        <f t="shared" si="1504"/>
        <v>86.045282894628741</v>
      </c>
      <c r="ABU242" s="9">
        <f t="shared" si="1067"/>
        <v>89.245184817202897</v>
      </c>
      <c r="ABV242" s="9">
        <f t="shared" si="1068"/>
        <v>84.785427286357177</v>
      </c>
      <c r="ABW242" s="115">
        <f t="shared" si="1505"/>
        <v>87.015306051780044</v>
      </c>
      <c r="ABX242" s="15">
        <f t="shared" si="1506"/>
        <v>2.7545525863850463E-4</v>
      </c>
      <c r="ABY242" s="11"/>
      <c r="ABZ242" s="11">
        <f t="shared" si="1747"/>
        <v>2.8255011243942144E-4</v>
      </c>
      <c r="ACA242" s="10">
        <f t="shared" si="1507"/>
        <v>87.069837581918719</v>
      </c>
      <c r="ACB242" s="9">
        <f t="shared" si="1069"/>
        <v>89.242425705232748</v>
      </c>
      <c r="ACC242" s="9">
        <f t="shared" si="1070"/>
        <v>89.277315486593338</v>
      </c>
      <c r="ACD242" s="115">
        <f t="shared" si="1508"/>
        <v>89.259870595913043</v>
      </c>
      <c r="ACE242" s="15">
        <f t="shared" si="1509"/>
        <v>-2.154954318043337E-6</v>
      </c>
      <c r="ACF242" s="11"/>
      <c r="ACG242" s="11">
        <f t="shared" si="1748"/>
        <v>4.7517511093334535E-6</v>
      </c>
      <c r="ACH242" s="10">
        <f t="shared" si="1510"/>
        <v>89.31578127150712</v>
      </c>
      <c r="ACI242" s="9">
        <f t="shared" si="1071"/>
        <v>89.242425874099183</v>
      </c>
      <c r="ACJ242" s="9">
        <f t="shared" si="1072"/>
        <v>89.360568132215221</v>
      </c>
      <c r="ACK242" s="115">
        <f t="shared" si="1511"/>
        <v>89.301497003157209</v>
      </c>
      <c r="ACL242" s="15">
        <f t="shared" si="1512"/>
        <v>-7.2970124587295451E-6</v>
      </c>
      <c r="ACM242" s="11"/>
      <c r="ACN242" s="11">
        <f t="shared" si="1749"/>
        <v>-3.9041922852277135E-7</v>
      </c>
      <c r="ACO242" s="10">
        <f t="shared" si="1513"/>
        <v>89.357407597089463</v>
      </c>
      <c r="ACP242" s="9">
        <f t="shared" si="1073"/>
        <v>89.242427810331051</v>
      </c>
      <c r="ACQ242" s="9">
        <f t="shared" si="1074"/>
        <v>89.44466013216757</v>
      </c>
      <c r="ACR242" s="115">
        <f t="shared" si="1514"/>
        <v>89.343543971249318</v>
      </c>
      <c r="ACS242" s="15">
        <f t="shared" si="1515"/>
        <v>-1.2490803845558828E-5</v>
      </c>
      <c r="ACT242" s="11"/>
      <c r="ACU242" s="11">
        <f t="shared" si="1750"/>
        <v>-5.5843995635243418E-6</v>
      </c>
      <c r="ACV242" s="10">
        <f t="shared" si="1516"/>
        <v>89.399454164074911</v>
      </c>
      <c r="ACW242" s="9">
        <f t="shared" si="1075"/>
        <v>89.242433483790649</v>
      </c>
      <c r="ACX242" s="9">
        <f t="shared" si="1076"/>
        <v>89.529582692418984</v>
      </c>
      <c r="ACY242" s="115">
        <f t="shared" si="1517"/>
        <v>89.386008088104816</v>
      </c>
      <c r="ACZ242" s="15">
        <f t="shared" si="1518"/>
        <v>-1.7735663650656113E-5</v>
      </c>
      <c r="ADA242" s="11"/>
      <c r="ADB242" s="11">
        <f t="shared" si="1751"/>
        <v>-1.0829733119494881E-5</v>
      </c>
      <c r="ADC242" s="10">
        <f t="shared" si="1519"/>
        <v>89.441917576620398</v>
      </c>
      <c r="ADD242" s="9">
        <f t="shared" si="1077"/>
        <v>89.242444922106316</v>
      </c>
      <c r="ADE242" s="9">
        <f t="shared" si="1078"/>
        <v>89.615326472320447</v>
      </c>
      <c r="ADF242" s="115">
        <f t="shared" si="1520"/>
        <v>89.428885697213389</v>
      </c>
      <c r="ADG242" s="15">
        <f t="shared" si="1521"/>
        <v>-2.3030889716618005E-5</v>
      </c>
      <c r="ADH242" s="11"/>
      <c r="ADI242" s="11">
        <f t="shared" si="1752"/>
        <v>-1.6125722880074277E-5</v>
      </c>
      <c r="ADJ242" s="10">
        <f t="shared" si="1522"/>
        <v>89.48479419455056</v>
      </c>
      <c r="ADK242" s="9">
        <f t="shared" si="1079"/>
        <v>89.242464210169558</v>
      </c>
      <c r="ADL242" s="9">
        <f t="shared" si="1080"/>
        <v>89.701881863409142</v>
      </c>
      <c r="ADM242" s="115">
        <f t="shared" si="1523"/>
        <v>89.472173036789343</v>
      </c>
      <c r="ADN242" s="15">
        <f t="shared" si="1524"/>
        <v>-2.8375759807776553E-5</v>
      </c>
      <c r="ADO242" s="11"/>
      <c r="ADP242" s="11">
        <f t="shared" si="1753"/>
        <v>-2.1471651674665208E-5</v>
      </c>
      <c r="ADQ242" s="10">
        <f t="shared" si="1525"/>
        <v>89.52808027248949</v>
      </c>
      <c r="ADR242" s="9">
        <f t="shared" si="1081"/>
        <v>89.242493489570606</v>
      </c>
      <c r="ADS242" s="9">
        <f t="shared" si="1082"/>
        <v>89.789239019256286</v>
      </c>
      <c r="ADT242" s="115">
        <f t="shared" si="1526"/>
        <v>89.515866254413453</v>
      </c>
      <c r="ADU242" s="15">
        <f t="shared" si="1527"/>
        <v>-3.376953348861994E-5</v>
      </c>
      <c r="ADV242" s="11"/>
      <c r="ADW242" s="11">
        <f t="shared" si="1754"/>
        <v>-2.686678405155415E-5</v>
      </c>
      <c r="ADX242" s="10">
        <f t="shared" si="1528"/>
        <v>89.571771974483823</v>
      </c>
      <c r="ADY242" s="9">
        <f t="shared" si="1083"/>
        <v>89.242534957973746</v>
      </c>
      <c r="ADZ242" s="9">
        <f t="shared" si="1084"/>
        <v>89.877388005716995</v>
      </c>
      <c r="AEA242" s="115">
        <f t="shared" si="1529"/>
        <v>89.559961481845363</v>
      </c>
      <c r="AEB242" s="15">
        <f t="shared" si="1530"/>
        <v>-3.9211461442477634E-5</v>
      </c>
      <c r="AEC242" s="11"/>
      <c r="AED242" s="11">
        <f t="shared" si="1755"/>
        <v>-3.2310375592718684E-5</v>
      </c>
      <c r="AEE242" s="10">
        <f t="shared" si="1531"/>
        <v>89.615865448806744</v>
      </c>
      <c r="AEF242" s="9">
        <f t="shared" si="1085"/>
        <v>89.242590868457256</v>
      </c>
      <c r="AEG242" s="9">
        <f t="shared" si="1086"/>
        <v>89.966318438494596</v>
      </c>
      <c r="AEH242" s="115">
        <f t="shared" si="1532"/>
        <v>89.604454653475926</v>
      </c>
      <c r="AEI242" s="15">
        <f t="shared" si="1533"/>
        <v>-4.470076312661068E-5</v>
      </c>
      <c r="AEJ242" s="11"/>
      <c r="AEK242" s="11">
        <f t="shared" si="1756"/>
        <v>-3.7801650561253495E-5</v>
      </c>
      <c r="AEL242" s="10">
        <f t="shared" si="1534"/>
        <v>89.660356646366495</v>
      </c>
      <c r="AEM242" s="9">
        <f t="shared" si="1087"/>
        <v>89.242663528736841</v>
      </c>
      <c r="AEN242" s="9">
        <f t="shared" si="1088"/>
        <v>90.05601961179967</v>
      </c>
      <c r="AEO242" s="115">
        <f t="shared" si="1535"/>
        <v>89.649341570268263</v>
      </c>
      <c r="AEP242" s="15">
        <f t="shared" si="1536"/>
        <v>-5.0236634766731573E-5</v>
      </c>
      <c r="AEQ242" s="11"/>
      <c r="AER242" s="11">
        <f t="shared" si="1757"/>
        <v>-4.3339809890153395E-5</v>
      </c>
      <c r="AES242" s="10">
        <f t="shared" si="1537"/>
        <v>89.70524138463027</v>
      </c>
      <c r="AET242" s="9">
        <f t="shared" si="1089"/>
        <v>89.242755300329435</v>
      </c>
      <c r="AEU242" s="9">
        <f t="shared" si="1090"/>
        <v>90.146480552131436</v>
      </c>
      <c r="AEV242" s="115">
        <f t="shared" si="1538"/>
        <v>89.694617926230436</v>
      </c>
      <c r="AEW242" s="15">
        <f t="shared" si="1539"/>
        <v>-5.5818252730448799E-5</v>
      </c>
      <c r="AEX242" s="11"/>
      <c r="AEY242" s="11">
        <f t="shared" si="1758"/>
        <v>-4.8924034550373902E-5</v>
      </c>
      <c r="AEZ242" s="10">
        <f t="shared" si="1540"/>
        <v>89.750515374078248</v>
      </c>
      <c r="AFA242" s="9">
        <f t="shared" si="1091"/>
        <v>89.242868597656809</v>
      </c>
      <c r="AFB242" s="9">
        <f t="shared" si="1092"/>
        <v>90.237690016655478</v>
      </c>
      <c r="AFC242" s="115">
        <f t="shared" si="1541"/>
        <v>89.740279307156143</v>
      </c>
      <c r="AFD242" s="15">
        <f t="shared" si="1542"/>
        <v>-6.1444773482435982E-5</v>
      </c>
      <c r="AFE242" s="11"/>
      <c r="AFF242" s="11">
        <f t="shared" si="1759"/>
        <v>-5.4553485500370603E-5</v>
      </c>
      <c r="AFG242" s="10">
        <f t="shared" si="1543"/>
        <v>89.79617421692177</v>
      </c>
      <c r="AFH242" s="9">
        <f t="shared" si="1093"/>
        <v>89.243005887081409</v>
      </c>
      <c r="AFI242" s="9">
        <f t="shared" si="1094"/>
        <v>90.32963654964712</v>
      </c>
      <c r="AFJ242" s="115">
        <f t="shared" si="1544"/>
        <v>89.786321218364264</v>
      </c>
      <c r="AFK242" s="15">
        <f t="shared" si="1545"/>
        <v>-6.71153371301797E-5</v>
      </c>
      <c r="AFL242" s="11"/>
      <c r="AFM242" s="11">
        <f t="shared" si="1760"/>
        <v>-6.022730722717046E-5</v>
      </c>
      <c r="AFN242" s="10">
        <f t="shared" si="1546"/>
        <v>89.842213434827841</v>
      </c>
      <c r="AFO242" s="9">
        <f t="shared" si="1095"/>
        <v>89.24316968589126</v>
      </c>
      <c r="AFP242" s="9">
        <f t="shared" si="1096"/>
        <v>90.422308435737648</v>
      </c>
      <c r="AFQ242" s="115">
        <f t="shared" si="1547"/>
        <v>89.832739060814447</v>
      </c>
      <c r="AFR242" s="15">
        <f t="shared" si="1548"/>
        <v>-7.2829064598950026E-5</v>
      </c>
      <c r="AFS242" s="11"/>
      <c r="AFT242" s="11">
        <f t="shared" si="1761"/>
        <v>-6.5944624915419465E-5</v>
      </c>
      <c r="AFU242" s="10">
        <f t="shared" si="1549"/>
        <v>89.88862844500747</v>
      </c>
      <c r="AFV242" s="9">
        <f t="shared" si="1097"/>
        <v>89.243362561208684</v>
      </c>
      <c r="AFW242" s="9">
        <f t="shared" si="1098"/>
        <v>90.515693588390704</v>
      </c>
      <c r="AFX242" s="115">
        <f t="shared" si="1550"/>
        <v>89.879528074799694</v>
      </c>
      <c r="AFY242" s="15">
        <f t="shared" si="1551"/>
        <v>-7.8585050810992763E-5</v>
      </c>
      <c r="AFZ242" s="11"/>
      <c r="AGA242" s="11">
        <f t="shared" si="1762"/>
        <v>-7.1704537618840264E-5</v>
      </c>
      <c r="AGB242" s="10">
        <f t="shared" si="1552"/>
        <v>89.935414503867406</v>
      </c>
      <c r="AGC242" s="9">
        <f t="shared" si="1099"/>
        <v>89.243587128792541</v>
      </c>
      <c r="AGD242" s="9">
        <f t="shared" si="1100"/>
        <v>90.609779649868784</v>
      </c>
      <c r="AGE242" s="115">
        <f t="shared" si="1553"/>
        <v>89.926683389330663</v>
      </c>
      <c r="AGF242" s="15">
        <f t="shared" si="1554"/>
        <v>-8.4382370933893484E-5</v>
      </c>
      <c r="AGG242" s="11"/>
      <c r="AGH242" s="11">
        <f t="shared" si="1763"/>
        <v>-7.7506124504151468E-5</v>
      </c>
      <c r="AGI242" s="10">
        <f t="shared" si="1555"/>
        <v>89.982566756383278</v>
      </c>
      <c r="AGJ242" s="9">
        <f t="shared" si="1101"/>
        <v>89.24384605179678</v>
      </c>
      <c r="AGK242" s="9">
        <f t="shared" si="1102"/>
        <v>90.704553992406943</v>
      </c>
      <c r="AGL242" s="115">
        <f t="shared" si="1556"/>
        <v>89.974200022101854</v>
      </c>
      <c r="AGM242" s="15">
        <f t="shared" si="1557"/>
        <v>-9.0220080529756149E-5</v>
      </c>
      <c r="AGN242" s="11"/>
      <c r="AGO242" s="11">
        <f t="shared" si="1764"/>
        <v>-8.3348444994665589E-5</v>
      </c>
      <c r="AGP242" s="10">
        <f t="shared" si="1558"/>
        <v>90.03008023604184</v>
      </c>
      <c r="AGQ242" s="9">
        <f t="shared" si="1103"/>
        <v>89.244142039460399</v>
      </c>
      <c r="AGR242" s="9">
        <f t="shared" si="1104"/>
        <v>90.800003718709874</v>
      </c>
      <c r="AGS242" s="115">
        <f t="shared" si="1559"/>
        <v>90.02207287908513</v>
      </c>
      <c r="AGT242" s="15">
        <f t="shared" si="1560"/>
        <v>-9.6097215666818603E-5</v>
      </c>
      <c r="AGU242" s="11"/>
      <c r="AGV242" s="11">
        <f t="shared" si="1765"/>
        <v>-8.9230538876343339E-5</v>
      </c>
      <c r="AGW242" s="10">
        <f t="shared" si="1561"/>
        <v>90.0779498644103</v>
      </c>
      <c r="AGX242" s="9">
        <f t="shared" si="1105"/>
        <v>89.244477845728923</v>
      </c>
      <c r="AGY242" s="9">
        <f t="shared" si="1106"/>
        <v>90.896115662806693</v>
      </c>
      <c r="AGZ242" s="115">
        <f t="shared" si="1562"/>
        <v>90.070296754267815</v>
      </c>
      <c r="AHA242" s="15">
        <f t="shared" si="1563"/>
        <v>-1.0201279305738923E-4</v>
      </c>
      <c r="AHB242" s="11"/>
      <c r="AHC242" s="11">
        <f t="shared" si="1766"/>
        <v>-9.5151426430240888E-5</v>
      </c>
      <c r="AHD242" s="10">
        <f t="shared" si="1564"/>
        <v>90.126170450850083</v>
      </c>
      <c r="AHE242" s="9">
        <f t="shared" si="1107"/>
        <v>89.244856267807421</v>
      </c>
      <c r="AHF242" s="9">
        <f t="shared" si="1108"/>
        <v>90.9928763912786</v>
      </c>
      <c r="AHG242" s="115">
        <f t="shared" si="1565"/>
        <v>90.11886632954301</v>
      </c>
      <c r="AHH242" s="15">
        <f t="shared" si="1566"/>
        <v>-1.0796581022304073E-4</v>
      </c>
      <c r="AHI242" s="11"/>
      <c r="AHJ242" s="11">
        <f t="shared" si="1767"/>
        <v>-1.0111010859225654E-4</v>
      </c>
      <c r="AHK242" s="10">
        <f t="shared" si="1567"/>
        <v>90.174736692382766</v>
      </c>
      <c r="AHL242" s="9">
        <f t="shared" si="1109"/>
        <v>89.245280144645733</v>
      </c>
      <c r="AHM242" s="9">
        <f t="shared" si="1110"/>
        <v>91.090272204849626</v>
      </c>
      <c r="AHN242" s="115">
        <f t="shared" si="1568"/>
        <v>90.167776174747672</v>
      </c>
      <c r="AHO242" s="15">
        <f t="shared" si="1569"/>
        <v>-1.1395524568643405E-4</v>
      </c>
      <c r="AHP242" s="11"/>
      <c r="AHQ242" s="11">
        <f t="shared" si="1768"/>
        <v>-1.071055671395653E-4</v>
      </c>
      <c r="AHR242" s="10">
        <f t="shared" si="1570"/>
        <v>90.223643173703522</v>
      </c>
      <c r="AHS242" s="9">
        <f t="shared" si="1111"/>
        <v>89.245752355356259</v>
      </c>
      <c r="AHT242" s="9">
        <f t="shared" si="1112"/>
        <v>91.188289144012742</v>
      </c>
      <c r="AHU242" s="115">
        <f t="shared" si="1571"/>
        <v>90.217020749684508</v>
      </c>
      <c r="AHV242" s="15">
        <f t="shared" si="1572"/>
        <v>-1.1998005941653014E-4</v>
      </c>
      <c r="AHW242" s="11"/>
      <c r="AHX242" s="11">
        <f t="shared" si="1769"/>
        <v>-1.1313676513066275E-4</v>
      </c>
      <c r="AHY242" s="10">
        <f t="shared" si="1573"/>
        <v>90.272884369179522</v>
      </c>
      <c r="AHZ242" s="9">
        <f t="shared" si="1113"/>
        <v>89.246275817567167</v>
      </c>
      <c r="AIA242" s="9">
        <f t="shared" si="1114"/>
        <v>91.28691299292484</v>
      </c>
      <c r="AIB242" s="115">
        <f t="shared" si="1574"/>
        <v>90.266594405245996</v>
      </c>
      <c r="AIC242" s="15">
        <f t="shared" si="1575"/>
        <v>-1.2603919317086718E-4</v>
      </c>
      <c r="AID242" s="11"/>
      <c r="AIE242" s="11">
        <f t="shared" si="1770"/>
        <v>-1.1920264724254071E-4</v>
      </c>
      <c r="AIF242" s="10">
        <f t="shared" si="1576"/>
        <v>90.322454643950152</v>
      </c>
      <c r="AIG242" s="9">
        <f t="shared" si="1115"/>
        <v>89.2468534857111</v>
      </c>
      <c r="AIH242" s="9">
        <f t="shared" si="1116"/>
        <v>91.386129259931153</v>
      </c>
      <c r="AII242" s="115">
        <f t="shared" si="1577"/>
        <v>90.316491372821133</v>
      </c>
      <c r="AIJ242" s="15">
        <f t="shared" si="1578"/>
        <v>-1.3213156939837745E-4</v>
      </c>
      <c r="AIK242" s="11"/>
      <c r="AIL242" s="11">
        <f t="shared" si="1771"/>
        <v>-1.2530213866766913E-4</v>
      </c>
      <c r="AIM242" s="10">
        <f t="shared" si="1579"/>
        <v>90.372348243303264</v>
      </c>
      <c r="AIN242" s="9">
        <f t="shared" si="1117"/>
        <v>89.247488349236676</v>
      </c>
      <c r="AIO242" s="9">
        <f t="shared" si="1118"/>
        <v>91.485923198459375</v>
      </c>
      <c r="AIP242" s="115">
        <f t="shared" si="1580"/>
        <v>90.366705773848025</v>
      </c>
      <c r="AIQ242" s="15">
        <f t="shared" si="1581"/>
        <v>-1.3825609264034509E-4</v>
      </c>
      <c r="AIR242" s="11"/>
      <c r="AIS242" s="11">
        <f t="shared" si="1772"/>
        <v>-1.3143414651047564E-4</v>
      </c>
      <c r="AIT242" s="10">
        <f t="shared" si="1582"/>
        <v>90.4225593022081</v>
      </c>
      <c r="AIU242" s="9">
        <f t="shared" si="1119"/>
        <v>89.248183430765039</v>
      </c>
      <c r="AIV242" s="9">
        <f t="shared" si="1120"/>
        <v>91.586279812093679</v>
      </c>
      <c r="AIW242" s="115">
        <f t="shared" si="1583"/>
        <v>90.417231621429352</v>
      </c>
      <c r="AIX242" s="15">
        <f t="shared" si="1584"/>
        <v>-1.4441164995768245E-4</v>
      </c>
      <c r="AIY242" s="11"/>
      <c r="AIZ242" s="11">
        <f t="shared" si="1773"/>
        <v>-1.3759756020982587E-4</v>
      </c>
      <c r="AJA242" s="10">
        <f t="shared" si="1585"/>
        <v>90.473081846907107</v>
      </c>
      <c r="AJB242" s="9">
        <f t="shared" si="1121"/>
        <v>89.24894178418522</v>
      </c>
      <c r="AJC242" s="9">
        <f t="shared" si="1122"/>
        <v>91.68718385841818</v>
      </c>
      <c r="AJD242" s="115">
        <f t="shared" si="1586"/>
        <v>90.4680628213017</v>
      </c>
      <c r="AJE242" s="15">
        <f t="shared" si="1587"/>
        <v>-1.5059711128594992E-4</v>
      </c>
      <c r="AJF242" s="11"/>
      <c r="AJG242" s="11">
        <f t="shared" si="1774"/>
        <v>-1.4379125188937223E-4</v>
      </c>
      <c r="AJH242" s="10">
        <f t="shared" si="1588"/>
        <v>90.523909795861712</v>
      </c>
      <c r="AJI242" s="9">
        <f t="shared" si="1123"/>
        <v>89.249766492688863</v>
      </c>
      <c r="AJJ242" s="9">
        <f t="shared" si="1124"/>
        <v>91.788619853229591</v>
      </c>
      <c r="AJK242" s="115">
        <f t="shared" si="1589"/>
        <v>90.519193172959234</v>
      </c>
      <c r="AJL242" s="15">
        <f t="shared" si="1590"/>
        <v>-1.5681132981693074E-4</v>
      </c>
      <c r="AJM242" s="11"/>
      <c r="AJN242" s="11">
        <f t="shared" si="1775"/>
        <v>-1.5001407673459596E-4</v>
      </c>
      <c r="AJO242" s="10">
        <f t="shared" si="1591"/>
        <v>90.575036960852657</v>
      </c>
      <c r="AJP242" s="9">
        <f t="shared" si="1125"/>
        <v>89.250660666745944</v>
      </c>
      <c r="AJQ242" s="9">
        <f t="shared" si="1126"/>
        <v>91.890572075116708</v>
      </c>
      <c r="AJR242" s="115">
        <f t="shared" si="1592"/>
        <v>90.570616370931333</v>
      </c>
      <c r="AJS242" s="15">
        <f t="shared" si="1593"/>
        <v>-1.6305314240651483E-4</v>
      </c>
      <c r="AJT242" s="11"/>
      <c r="AJU242" s="11">
        <f t="shared" si="1776"/>
        <v>-1.5626487339633405E-4</v>
      </c>
      <c r="AJV242" s="10">
        <f t="shared" si="1594"/>
        <v>90.626457048234656</v>
      </c>
      <c r="AJW242" s="9">
        <f t="shared" si="1127"/>
        <v>89.251627442023192</v>
      </c>
      <c r="AJX242" s="9">
        <f t="shared" si="1128"/>
        <v>91.993024570402298</v>
      </c>
      <c r="AJY242" s="115">
        <f t="shared" si="1595"/>
        <v>90.622326006212745</v>
      </c>
      <c r="AJZ242" s="15">
        <f t="shared" si="1596"/>
        <v>-1.6932137000850005E-4</v>
      </c>
      <c r="AKA242" s="11"/>
      <c r="AKB242" s="11">
        <f t="shared" si="1777"/>
        <v>-1.6254246442038478E-4</v>
      </c>
      <c r="AKC242" s="10">
        <f t="shared" si="1597"/>
        <v>90.678163660343998</v>
      </c>
      <c r="AKD242" s="9">
        <f t="shared" si="1129"/>
        <v>89.252669977247152</v>
      </c>
      <c r="AKE242" s="9">
        <f t="shared" si="1130"/>
        <v>92.095961158445192</v>
      </c>
      <c r="AKF242" s="115">
        <f t="shared" si="1598"/>
        <v>90.674315567846179</v>
      </c>
      <c r="AKG242" s="15">
        <f t="shared" si="1599"/>
        <v>-1.7561481813406366E-4</v>
      </c>
      <c r="AKH242" s="11"/>
      <c r="AKI242" s="11">
        <f t="shared" si="1778"/>
        <v>-1.6884565670298216E-4</v>
      </c>
      <c r="AKJ242" s="10">
        <f t="shared" si="1600"/>
        <v>90.730150297059041</v>
      </c>
      <c r="AKK242" s="9">
        <f t="shared" si="1131"/>
        <v>89.253791452013843</v>
      </c>
      <c r="AKL242" s="9">
        <f t="shared" si="1132"/>
        <v>92.19936543570509</v>
      </c>
      <c r="AKM242" s="115">
        <f t="shared" si="1601"/>
        <v>90.726578443859466</v>
      </c>
      <c r="AKN242" s="15">
        <f t="shared" si="1602"/>
        <v>-1.8193227723809944E-4</v>
      </c>
      <c r="AKO242" s="11"/>
      <c r="AKP242" s="11">
        <f t="shared" si="1779"/>
        <v>-1.7517324187326402E-4</v>
      </c>
      <c r="AKQ242" s="10">
        <f t="shared" si="1603"/>
        <v>90.782410356715275</v>
      </c>
      <c r="AKR242" s="9">
        <f t="shared" si="1133"/>
        <v>89.254995064545895</v>
      </c>
      <c r="AKS242" s="9">
        <f t="shared" si="1134"/>
        <v>92.303220764109227</v>
      </c>
      <c r="AKT242" s="115">
        <f t="shared" si="1604"/>
        <v>90.779107914327568</v>
      </c>
      <c r="AKU242" s="15">
        <f t="shared" si="1605"/>
        <v>-1.8827252213923277E-4</v>
      </c>
      <c r="AKV242" s="11"/>
      <c r="AKW242" s="11">
        <f t="shared" si="1780"/>
        <v>-1.815239957087684E-4</v>
      </c>
      <c r="AKX242" s="10">
        <f t="shared" si="1606"/>
        <v>90.83493712913895</v>
      </c>
      <c r="AKY242" s="9">
        <f t="shared" si="1135"/>
        <v>89.256284029385682</v>
      </c>
      <c r="AKZ242" s="9">
        <f t="shared" si="1136"/>
        <v>92.407510299520695</v>
      </c>
      <c r="ALA242" s="115">
        <f t="shared" si="1607"/>
        <v>90.831897164453181</v>
      </c>
      <c r="ALB242" s="15">
        <f t="shared" si="1608"/>
        <v>-1.9463431392062312E-4</v>
      </c>
      <c r="ALC242" s="11"/>
      <c r="ALD242" s="11">
        <f t="shared" si="1781"/>
        <v>-1.8789668003383827E-4</v>
      </c>
      <c r="ALE242" s="10">
        <f t="shared" si="1609"/>
        <v>90.88772380871572</v>
      </c>
      <c r="ALF242" s="9">
        <f t="shared" si="1137"/>
        <v>89.257661575058549</v>
      </c>
      <c r="ALG242" s="9">
        <f t="shared" si="1138"/>
        <v>92.512216996884106</v>
      </c>
      <c r="ALH242" s="115">
        <f t="shared" si="1610"/>
        <v>90.884939285971328</v>
      </c>
      <c r="ALI242" s="15">
        <f t="shared" si="1611"/>
        <v>-2.0101640039213201E-4</v>
      </c>
      <c r="ALJ242" s="11"/>
      <c r="ALK242" s="11">
        <f t="shared" si="1782"/>
        <v>-1.9429004317857344E-4</v>
      </c>
      <c r="ALL242" s="10">
        <f t="shared" si="1612"/>
        <v>90.940763495774931</v>
      </c>
      <c r="ALM242" s="9">
        <f t="shared" si="1139"/>
        <v>89.259130941691225</v>
      </c>
      <c r="ALN242" s="9">
        <f t="shared" si="1140"/>
        <v>92.617323613639385</v>
      </c>
      <c r="ALO242" s="115">
        <f t="shared" si="1613"/>
        <v>90.938227277665305</v>
      </c>
      <c r="ALP242" s="15">
        <f t="shared" si="1614"/>
        <v>-2.0741751644825344E-4</v>
      </c>
      <c r="ALQ242" s="12"/>
      <c r="ALR242" s="11">
        <f t="shared" si="1783"/>
        <v>-2.0070282033368884E-4</v>
      </c>
      <c r="ALS242" s="10">
        <f t="shared" si="1615"/>
        <v>90.994049197085218</v>
      </c>
      <c r="ALT242" s="9">
        <f t="shared" si="1141"/>
        <v>89.260695378585808</v>
      </c>
      <c r="ALU242" s="9">
        <f t="shared" si="1142"/>
        <v>92.72281271709457</v>
      </c>
      <c r="ALV242" s="115">
        <f t="shared" si="1616"/>
        <v>90.991754047840189</v>
      </c>
      <c r="ALW242" s="15">
        <f t="shared" si="1617"/>
        <v>-2.138363846733478E-4</v>
      </c>
      <c r="ALX242" s="12"/>
      <c r="ALY242" s="11">
        <f t="shared" si="1784"/>
        <v>-2.0713373415306267E-4</v>
      </c>
      <c r="ALZ242" s="10">
        <f t="shared" si="1618"/>
        <v>91.047573828309666</v>
      </c>
      <c r="AMA242" s="9">
        <f t="shared" si="1143"/>
        <v>89.262358141755158</v>
      </c>
      <c r="AMB242" s="9">
        <f t="shared" si="1144"/>
        <v>92.82866669211532</v>
      </c>
      <c r="AMC242" s="115">
        <f t="shared" si="1619"/>
        <v>91.045512416935239</v>
      </c>
      <c r="AMD242" s="15">
        <f t="shared" si="1620"/>
        <v>-2.2027171596880152E-4</v>
      </c>
      <c r="AME242" s="12"/>
      <c r="AMF242" s="11">
        <f t="shared" si="1785"/>
        <v>-2.135814953784858E-4</v>
      </c>
      <c r="AMG242" s="10">
        <f t="shared" si="1621"/>
        <v>91.101330216600843</v>
      </c>
      <c r="AMH242" s="9">
        <f t="shared" si="1145"/>
        <v>89.264122491422583</v>
      </c>
      <c r="AMI242" s="9">
        <f t="shared" si="1146"/>
        <v>92.934867749116478</v>
      </c>
      <c r="AMJ242" s="115">
        <f t="shared" si="1622"/>
        <v>91.099495120269523</v>
      </c>
      <c r="AMK242" s="15">
        <f t="shared" si="1623"/>
        <v>-2.2672221020105364E-4</v>
      </c>
      <c r="AML242" s="12"/>
      <c r="AMM242" s="11">
        <f t="shared" si="1786"/>
        <v>-2.2004480348553971E-4</v>
      </c>
      <c r="AMN242" s="10">
        <f t="shared" si="1624"/>
        <v>91.155311103329893</v>
      </c>
      <c r="AMO242" s="9">
        <f t="shared" si="1147"/>
        <v>89.265991689488914</v>
      </c>
      <c r="AMP242" s="9">
        <f t="shared" si="1148"/>
        <v>93.04139793132768</v>
      </c>
      <c r="AMQ242" s="115">
        <f t="shared" si="1625"/>
        <v>91.153694810408297</v>
      </c>
      <c r="AMR242" s="15">
        <f t="shared" si="1626"/>
        <v>-2.3318655680680352E-4</v>
      </c>
      <c r="AMS242" s="12"/>
      <c r="AMT242" s="11">
        <f t="shared" si="1787"/>
        <v>-2.2652234728686428E-4</v>
      </c>
      <c r="AMU242" s="10">
        <f t="shared" si="1627"/>
        <v>91.209509146436773</v>
      </c>
      <c r="AMV242" s="9">
        <f t="shared" si="1149"/>
        <v>89.267968996969074</v>
      </c>
      <c r="AMW242" s="9">
        <f t="shared" si="1150"/>
        <v>93.148239025031017</v>
      </c>
      <c r="AMX242" s="115">
        <f t="shared" si="1628"/>
        <v>91.208104011000046</v>
      </c>
      <c r="AMY242" s="15">
        <f t="shared" si="1629"/>
        <v>-2.3966342940719365E-4</v>
      </c>
      <c r="AMZ242" s="12"/>
      <c r="ANA242" s="11">
        <f t="shared" si="1788"/>
        <v>-2.3301279953838325E-4</v>
      </c>
      <c r="ANB242" s="10">
        <f t="shared" si="1630"/>
        <v>91.263916874201158</v>
      </c>
      <c r="ANC242" s="9">
        <f t="shared" si="1151"/>
        <v>89.27005767129647</v>
      </c>
      <c r="AND242" s="9">
        <f t="shared" si="1152"/>
        <v>93.255372677831303</v>
      </c>
      <c r="ANE242" s="115">
        <f t="shared" si="1631"/>
        <v>91.26271517456388</v>
      </c>
      <c r="ANF242" s="15">
        <f t="shared" si="1632"/>
        <v>-2.4615149327923003E-4</v>
      </c>
      <c r="ANG242" s="12"/>
      <c r="ANH242" s="11">
        <f t="shared" si="1789"/>
        <v>-2.3951482441563282E-4</v>
      </c>
      <c r="ANI242" s="10">
        <f t="shared" si="1633"/>
        <v>91.318526743069341</v>
      </c>
      <c r="ANJ242" s="9">
        <f t="shared" si="1153"/>
        <v>89.272260963711275</v>
      </c>
      <c r="ANK242" s="9">
        <f t="shared" si="1154"/>
        <v>93.36278045259229</v>
      </c>
      <c r="ANL242" s="115">
        <f t="shared" si="1634"/>
        <v>91.31752070815179</v>
      </c>
      <c r="ANM242" s="15">
        <f t="shared" si="1635"/>
        <v>-2.5264940884844476E-4</v>
      </c>
      <c r="ANN242" s="12"/>
      <c r="ANO242" s="11">
        <f t="shared" si="1790"/>
        <v>-2.4602708100859226E-4</v>
      </c>
      <c r="ANP242" s="10">
        <f t="shared" si="1636"/>
        <v>91.373331163329283</v>
      </c>
      <c r="ANQ242" s="9">
        <f t="shared" si="1155"/>
        <v>89.2745821166817</v>
      </c>
      <c r="ANR242" s="9">
        <f t="shared" si="1156"/>
        <v>93.470443780025434</v>
      </c>
      <c r="ANS242" s="115">
        <f t="shared" si="1637"/>
        <v>91.372512948353574</v>
      </c>
      <c r="ANT242" s="15">
        <f t="shared" si="1638"/>
        <v>-2.5915582891982222E-4</v>
      </c>
      <c r="ANU242" s="12"/>
      <c r="ANV242" s="11">
        <f t="shared" si="1791"/>
        <v>-2.5254822054853365E-4</v>
      </c>
      <c r="ANW242" s="10">
        <f t="shared" si="1639"/>
        <v>91.428322474075145</v>
      </c>
      <c r="ANX242" s="9">
        <f t="shared" si="1157"/>
        <v>89.277024361251364</v>
      </c>
      <c r="ANY242" s="9">
        <f t="shared" si="1158"/>
        <v>93.578343913931846</v>
      </c>
      <c r="ANZ242" s="115">
        <f t="shared" si="1640"/>
        <v>91.427684137591598</v>
      </c>
      <c r="AOA242" s="15">
        <f t="shared" si="1641"/>
        <v>-2.6566939607718473E-4</v>
      </c>
      <c r="AOB242" s="12"/>
      <c r="AOC242" s="11">
        <f t="shared" si="1792"/>
        <v>-2.5907688380307213E-4</v>
      </c>
      <c r="AOD242" s="10">
        <f t="shared" si="1642"/>
        <v>91.483492919459891</v>
      </c>
      <c r="AOE242" s="9">
        <f t="shared" si="1159"/>
        <v>89.279590914309495</v>
      </c>
      <c r="AOF242" s="9">
        <f t="shared" si="1160"/>
        <v>93.68646181381844</v>
      </c>
      <c r="AOG242" s="115">
        <f t="shared" si="1643"/>
        <v>91.48302636406396</v>
      </c>
      <c r="AOH242" s="15">
        <f t="shared" si="1644"/>
        <v>-2.721887356016282E-4</v>
      </c>
      <c r="AOI242" s="12"/>
      <c r="AOJ242" s="11">
        <f t="shared" si="1875"/>
        <v>-2.6561169398453695E-4</v>
      </c>
      <c r="AOK242" s="10">
        <f t="shared" si="1876"/>
        <v>91.538834588550031</v>
      </c>
      <c r="AOL242" s="9">
        <f t="shared" si="1161"/>
        <v>89.282284975688967</v>
      </c>
      <c r="AOM242" s="9">
        <f t="shared" si="1162"/>
        <v>93.794778506576392</v>
      </c>
      <c r="AON242" s="115">
        <f t="shared" si="1646"/>
        <v>91.538531741132687</v>
      </c>
      <c r="AOO242" s="15">
        <f t="shared" si="1877"/>
        <v>-2.7871247798968789E-4</v>
      </c>
      <c r="AOP242" s="12"/>
      <c r="AOQ242" s="11">
        <f t="shared" si="1794"/>
        <v>-2.7215127929299486E-4</v>
      </c>
      <c r="AOR242" s="10">
        <f t="shared" si="1648"/>
        <v>91.594339594910338</v>
      </c>
      <c r="AOS242" s="9">
        <f t="shared" si="1163"/>
        <v>89.285109725673365</v>
      </c>
      <c r="AOT242" s="9">
        <f t="shared" si="1164"/>
        <v>93.903274935961477</v>
      </c>
      <c r="AOU242" s="115">
        <f t="shared" si="1649"/>
        <v>91.594192330817421</v>
      </c>
      <c r="AOV242" s="15">
        <f t="shared" si="1650"/>
        <v>-2.8523924981052216E-4</v>
      </c>
      <c r="AOW242" s="12"/>
      <c r="AOX242" s="11">
        <f t="shared" si="1878"/>
        <v>-2.7869426376337124E-4</v>
      </c>
      <c r="AOY242" s="10">
        <f t="shared" si="1879"/>
        <v>91.649999999999991</v>
      </c>
      <c r="AOZ242" s="9">
        <f t="shared" si="1165"/>
        <v>89.288068322321735</v>
      </c>
      <c r="APA242" s="9"/>
      <c r="APB242" s="97">
        <f t="shared" si="1652"/>
        <v>91.649999999999991</v>
      </c>
      <c r="APC242" s="15">
        <f t="shared" si="1880"/>
        <v>-2.9176765627344164E-4</v>
      </c>
      <c r="APD242" s="11"/>
      <c r="APE242" s="11"/>
    </row>
    <row r="243" spans="1:1097" x14ac:dyDescent="0.2">
      <c r="A243" s="183"/>
      <c r="B243" s="183"/>
      <c r="C243" s="1">
        <f t="shared" si="1654"/>
        <v>180</v>
      </c>
      <c r="D243" s="1">
        <f t="shared" si="1655"/>
        <v>6024.5844021139956</v>
      </c>
      <c r="E243" s="1">
        <f t="shared" si="1656"/>
        <v>-16317921.817764627</v>
      </c>
      <c r="F243" s="2">
        <f t="shared" si="1657"/>
        <v>113.16</v>
      </c>
      <c r="G243" s="8">
        <f t="shared" si="1658"/>
        <v>1.9810000000000001E-3</v>
      </c>
      <c r="H243" s="6">
        <f t="shared" si="1659"/>
        <v>0.14400020254000001</v>
      </c>
      <c r="I243" s="2">
        <f t="shared" si="1660"/>
        <v>3500</v>
      </c>
      <c r="J243" s="3">
        <f t="shared" si="1818"/>
        <v>58.333333333333336</v>
      </c>
      <c r="K243" s="3">
        <f t="shared" si="1819"/>
        <v>366.52</v>
      </c>
      <c r="L243" s="1">
        <f t="shared" si="1661"/>
        <v>0.82</v>
      </c>
      <c r="M243" s="1">
        <f t="shared" si="1662"/>
        <v>0.66</v>
      </c>
      <c r="N243" s="1">
        <f t="shared" si="1820"/>
        <v>0.54120000000000001</v>
      </c>
      <c r="O243" s="3">
        <f t="shared" si="1167"/>
        <v>7.5227878787878781</v>
      </c>
      <c r="P243" s="40">
        <f t="shared" si="1821"/>
        <v>570.9796</v>
      </c>
      <c r="Q243" s="1">
        <f t="shared" si="1663"/>
        <v>21.51</v>
      </c>
      <c r="R243" s="1">
        <f t="shared" si="1664"/>
        <v>151</v>
      </c>
      <c r="S243" s="2">
        <f t="shared" si="1665"/>
        <v>12587.54</v>
      </c>
      <c r="T243" s="1">
        <f t="shared" si="1881"/>
        <v>83.916933333333333</v>
      </c>
      <c r="U243" s="7">
        <f t="shared" si="1666"/>
        <v>9.1849501318337995E-2</v>
      </c>
      <c r="V243" s="7">
        <f t="shared" si="1822"/>
        <v>6.6258942829124593E-3</v>
      </c>
      <c r="W243" s="159">
        <f t="shared" si="1667"/>
        <v>3.4283282369456214E-2</v>
      </c>
      <c r="X243" s="40">
        <f t="shared" si="1823"/>
        <v>8095.2484858865882</v>
      </c>
      <c r="Y243" s="1">
        <f t="shared" si="1668"/>
        <v>0</v>
      </c>
      <c r="Z243" s="1">
        <f t="shared" si="1669"/>
        <v>113.16</v>
      </c>
      <c r="AA243" s="1">
        <f t="shared" si="1670"/>
        <v>91.649999999999991</v>
      </c>
      <c r="AB243" s="6">
        <f t="shared" si="1882"/>
        <v>0.2895550479995273</v>
      </c>
      <c r="AC243" s="1">
        <f t="shared" si="1671"/>
        <v>526.19133708825245</v>
      </c>
      <c r="AD243" s="40">
        <f t="shared" si="1824"/>
        <v>36363.626619283568</v>
      </c>
      <c r="AE243" s="1">
        <f t="shared" si="1825"/>
        <v>0.15947988387208822</v>
      </c>
      <c r="AF243" s="2">
        <f t="shared" si="1801"/>
        <v>58</v>
      </c>
      <c r="AG243" s="10">
        <f t="shared" si="1826"/>
        <v>9.2498332645811168</v>
      </c>
      <c r="AH243" s="12">
        <f t="shared" si="1827"/>
        <v>0.27186206565463739</v>
      </c>
      <c r="AI243" s="43">
        <f t="shared" si="1828"/>
        <v>-1.8592760445453773E-5</v>
      </c>
      <c r="AJ243" s="93">
        <f t="shared" si="1883"/>
        <v>4.6873394730975794E-6</v>
      </c>
      <c r="AK243" s="43">
        <f t="shared" si="1829"/>
        <v>0</v>
      </c>
      <c r="AL243" s="43">
        <f t="shared" si="1884"/>
        <v>3.9572395294768973E-4</v>
      </c>
      <c r="AM243" s="43"/>
      <c r="AN243" s="43">
        <f t="shared" si="1830"/>
        <v>0</v>
      </c>
      <c r="AO243" s="10">
        <f t="shared" si="1831"/>
        <v>89.926142747732115</v>
      </c>
      <c r="AP243" s="9"/>
      <c r="AQ243" s="9">
        <f t="shared" si="1832"/>
        <v>89.791255948889486</v>
      </c>
      <c r="AR243" s="104">
        <f t="shared" si="1171"/>
        <v>89.791255948889486</v>
      </c>
      <c r="AS243" s="15">
        <f t="shared" si="1833"/>
        <v>0</v>
      </c>
      <c r="AT243" s="49"/>
      <c r="AU243" s="11">
        <f t="shared" si="1834"/>
        <v>8.3313886628182314E-6</v>
      </c>
      <c r="AV243" s="10">
        <f t="shared" si="1835"/>
        <v>89.858698086274103</v>
      </c>
      <c r="AW243" s="9">
        <f t="shared" si="1836"/>
        <v>89.791255948889486</v>
      </c>
      <c r="AX243" s="9">
        <f t="shared" si="1837"/>
        <v>89.656600587845872</v>
      </c>
      <c r="AY243" s="97">
        <f t="shared" si="1175"/>
        <v>89.723928268367672</v>
      </c>
      <c r="AZ243" s="15">
        <f t="shared" si="1176"/>
        <v>8.31693809513001E-6</v>
      </c>
      <c r="BA243" s="49"/>
      <c r="BB243" s="11">
        <f t="shared" si="1838"/>
        <v>1.664863749695035E-5</v>
      </c>
      <c r="BC243" s="10">
        <f t="shared" si="1839"/>
        <v>89.791365366169458</v>
      </c>
      <c r="BD243" s="9">
        <f t="shared" si="1840"/>
        <v>89.791253433564364</v>
      </c>
      <c r="BE243" s="9">
        <f t="shared" si="1841"/>
        <v>89.522175060129726</v>
      </c>
      <c r="BF243" s="97">
        <f t="shared" si="1179"/>
        <v>89.656714246847045</v>
      </c>
      <c r="BG243" s="15">
        <f t="shared" si="1842"/>
        <v>1.6619525262489141E-5</v>
      </c>
      <c r="BH243" s="49"/>
      <c r="BI243" s="11">
        <f t="shared" si="1843"/>
        <v>2.4951533254250421E-5</v>
      </c>
      <c r="BJ243" s="10">
        <f t="shared" si="1844"/>
        <v>89.724141282696024</v>
      </c>
      <c r="BK243" s="9">
        <f t="shared" si="1845"/>
        <v>89.791243389617236</v>
      </c>
      <c r="BL243" s="9">
        <f t="shared" si="1846"/>
        <v>89.387977738234326</v>
      </c>
      <c r="BM243" s="97">
        <f t="shared" si="1184"/>
        <v>89.589610563925788</v>
      </c>
      <c r="BN243" s="15">
        <f t="shared" si="1847"/>
        <v>2.4907552380013811E-5</v>
      </c>
      <c r="BO243" s="49"/>
      <c r="BP243" s="11">
        <f t="shared" si="1848"/>
        <v>3.3239865689443725E-5</v>
      </c>
      <c r="BQ243" s="10">
        <f t="shared" si="1849"/>
        <v>89.65702253286878</v>
      </c>
      <c r="BR243" s="9">
        <f t="shared" si="1850"/>
        <v>89.791220830126349</v>
      </c>
      <c r="BS243" s="9">
        <f t="shared" si="1851"/>
        <v>89.254006972147934</v>
      </c>
      <c r="BT243" s="97">
        <f t="shared" si="1189"/>
        <v>89.522613901137134</v>
      </c>
      <c r="BU243" s="15">
        <f t="shared" si="1852"/>
        <v>3.3180813344705731E-5</v>
      </c>
      <c r="BV243" s="12"/>
      <c r="BW243" s="11">
        <f t="shared" si="1853"/>
        <v>4.1513427556694842E-5</v>
      </c>
      <c r="BX243" s="10">
        <f t="shared" si="1854"/>
        <v>89.590005815930937</v>
      </c>
      <c r="BY243" s="9">
        <f t="shared" si="1855"/>
        <v>89.791180794996194</v>
      </c>
      <c r="BZ243" s="9">
        <f t="shared" si="1856"/>
        <v>89.120261089883172</v>
      </c>
      <c r="CA243" s="97">
        <f t="shared" si="1194"/>
        <v>89.455720942439683</v>
      </c>
      <c r="CB243" s="15">
        <f t="shared" si="1857"/>
        <v>4.1439105067788597E-5</v>
      </c>
      <c r="CC243" s="12"/>
      <c r="CD243" s="11">
        <f t="shared" si="1858"/>
        <v>4.9772014605526177E-5</v>
      </c>
      <c r="CE243" s="10">
        <f t="shared" si="1859"/>
        <v>89.523087833839028</v>
      </c>
      <c r="CF243" s="9">
        <f t="shared" si="1860"/>
        <v>89.79111835139733</v>
      </c>
      <c r="CG243" s="9">
        <f t="shared" si="1861"/>
        <v>88.986738398010132</v>
      </c>
      <c r="CH243" s="97">
        <f t="shared" si="1199"/>
        <v>89.388928374703738</v>
      </c>
      <c r="CI243" s="15">
        <f t="shared" si="1862"/>
        <v>4.9682227468962492E-5</v>
      </c>
      <c r="CJ243" s="12"/>
      <c r="CK243" s="11">
        <f t="shared" si="1863"/>
        <v>5.8015425575806196E-5</v>
      </c>
      <c r="CL243" s="10">
        <f t="shared" si="1864"/>
        <v>89.456265291744273</v>
      </c>
      <c r="CM243" s="9">
        <f t="shared" si="1865"/>
        <v>89.79102859419497</v>
      </c>
      <c r="CN243" s="9">
        <f t="shared" si="1866"/>
        <v>88.853437182188728</v>
      </c>
      <c r="CO243" s="97">
        <f t="shared" si="1204"/>
        <v>89.322232888191849</v>
      </c>
      <c r="CP243" s="15">
        <f t="shared" si="1867"/>
        <v>5.7909983469985927E-5</v>
      </c>
      <c r="CQ243" s="12"/>
      <c r="CR243" s="11">
        <f t="shared" si="1868"/>
        <v>6.6243462192093296E-5</v>
      </c>
      <c r="CS243" s="10">
        <f t="shared" si="1869"/>
        <v>89.389534898467986</v>
      </c>
      <c r="CT243" s="9">
        <f t="shared" si="1870"/>
        <v>89.790906646366352</v>
      </c>
      <c r="CU243" s="9">
        <f t="shared" si="882"/>
        <v>88.720355707702666</v>
      </c>
      <c r="CV243" s="97">
        <f t="shared" si="1208"/>
        <v>89.255631177034502</v>
      </c>
      <c r="CW243" s="15">
        <f t="shared" si="1871"/>
        <v>6.6122178987471452E-5</v>
      </c>
      <c r="CX243" s="12"/>
      <c r="CY243" s="11">
        <f t="shared" si="1210"/>
        <v>7.4455929157191554E-5</v>
      </c>
      <c r="CZ243" s="10">
        <f t="shared" si="1211"/>
        <v>89.32289336697221</v>
      </c>
      <c r="DA243" s="9">
        <f t="shared" si="883"/>
        <v>89.790747659406989</v>
      </c>
      <c r="DB243" s="9">
        <f t="shared" si="884"/>
        <v>88.587492219994061</v>
      </c>
      <c r="DC243" s="97">
        <f t="shared" si="1212"/>
        <v>89.189119939700532</v>
      </c>
      <c r="DD243" s="15">
        <f t="shared" si="1213"/>
        <v>7.4318622924959759E-5</v>
      </c>
      <c r="DE243" s="12"/>
      <c r="DF243" s="11">
        <f t="shared" si="1214"/>
        <v>8.2652634144967353E-5</v>
      </c>
      <c r="DG243" s="10">
        <f t="shared" si="1215"/>
        <v>89.256337414825168</v>
      </c>
      <c r="DH243" s="9">
        <f t="shared" si="885"/>
        <v>89.790546813725769</v>
      </c>
      <c r="DI243" s="9">
        <f t="shared" si="886"/>
        <v>88.454844945199596</v>
      </c>
      <c r="DJ243" s="97">
        <f t="shared" si="1216"/>
        <v>89.122695879462682</v>
      </c>
      <c r="DK243" s="15">
        <f t="shared" si="1217"/>
        <v>8.2499127164216166E-5</v>
      </c>
      <c r="DL243" s="12"/>
      <c r="DM243" s="11">
        <f t="shared" si="1218"/>
        <v>9.0833387792388468E-5</v>
      </c>
      <c r="DN243" s="10">
        <f t="shared" si="1219"/>
        <v>89.189863764661993</v>
      </c>
      <c r="DO243" s="9">
        <f t="shared" si="887"/>
        <v>89.790299319029074</v>
      </c>
      <c r="DP243" s="9">
        <f t="shared" si="888"/>
        <v>88.322412090684239</v>
      </c>
      <c r="DQ243" s="97">
        <f t="shared" si="1220"/>
        <v>89.056355704856657</v>
      </c>
      <c r="DR243" s="15">
        <f t="shared" si="1221"/>
        <v>9.066350655597407E-5</v>
      </c>
      <c r="DS243" s="12"/>
      <c r="DT243" s="11">
        <f t="shared" si="1222"/>
        <v>9.8998003691039868E-5</v>
      </c>
      <c r="DU243" s="10">
        <f t="shared" si="1223"/>
        <v>89.123469144638705</v>
      </c>
      <c r="DV243" s="9">
        <f t="shared" si="889"/>
        <v>89.790000414693864</v>
      </c>
      <c r="DW243" s="9">
        <f t="shared" si="890"/>
        <v>88.190191845577104</v>
      </c>
      <c r="DX243" s="97">
        <f t="shared" si="1224"/>
        <v>88.990096130135484</v>
      </c>
      <c r="DY243" s="15">
        <f t="shared" si="1225"/>
        <v>9.8811578909893709E-5</v>
      </c>
      <c r="DZ243" s="12"/>
      <c r="EA243" s="11">
        <f t="shared" si="1226"/>
        <v>1.0714629837780755E-4</v>
      </c>
      <c r="EB243" s="10">
        <f t="shared" si="1227"/>
        <v>89.057150288881871</v>
      </c>
      <c r="EC243" s="9">
        <f t="shared" si="891"/>
        <v>89.789645370129847</v>
      </c>
      <c r="ED243" s="9">
        <f t="shared" si="892"/>
        <v>88.058182381307347</v>
      </c>
      <c r="EE243" s="97">
        <f t="shared" si="1228"/>
        <v>88.923913875718597</v>
      </c>
      <c r="EF243" s="15">
        <f t="shared" si="1229"/>
        <v>1.0694316498382759E-4</v>
      </c>
      <c r="EG243" s="12"/>
      <c r="EH243" s="11">
        <f t="shared" si="1230"/>
        <v>1.1527809132490053E-4</v>
      </c>
      <c r="EI243" s="10">
        <f t="shared" si="1231"/>
        <v>88.990903937932842</v>
      </c>
      <c r="EJ243" s="9">
        <f t="shared" si="893"/>
        <v>89.789229485130861</v>
      </c>
      <c r="EK243" s="9">
        <f t="shared" si="894"/>
        <v>87.926381852137609</v>
      </c>
      <c r="EL243" s="97">
        <f t="shared" si="1232"/>
        <v>88.857805668634228</v>
      </c>
      <c r="EM243" s="15">
        <f t="shared" si="1233"/>
        <v>1.1505808847257682E-4</v>
      </c>
      <c r="EN243" s="12"/>
      <c r="EO243" s="11">
        <f t="shared" si="1234"/>
        <v>1.2339320492934266E-4</v>
      </c>
      <c r="EP243" s="10">
        <f t="shared" si="1235"/>
        <v>88.924726839185382</v>
      </c>
      <c r="EQ243" s="9">
        <f t="shared" si="895"/>
        <v>89.788748090215392</v>
      </c>
      <c r="ER243" s="9">
        <f t="shared" si="896"/>
        <v>87.794788395698546</v>
      </c>
      <c r="ES243" s="97">
        <f t="shared" si="1236"/>
        <v>88.791768242956977</v>
      </c>
      <c r="ET243" s="15">
        <f t="shared" si="1237"/>
        <v>1.2315617599590299E-4</v>
      </c>
      <c r="EU243" s="12"/>
      <c r="EV243" s="11">
        <f t="shared" si="1238"/>
        <v>1.3149146450173069E-4</v>
      </c>
      <c r="EW243" s="10">
        <f t="shared" si="1239"/>
        <v>88.85861574731851</v>
      </c>
      <c r="EX243" s="9">
        <f t="shared" si="897"/>
        <v>89.788196546956428</v>
      </c>
      <c r="EY243" s="9">
        <f t="shared" si="898"/>
        <v>87.663400133522046</v>
      </c>
      <c r="EZ243" s="97">
        <f t="shared" si="1240"/>
        <v>88.725798340239237</v>
      </c>
      <c r="FA243" s="15">
        <f t="shared" si="1241"/>
        <v>1.312372570859803E-4</v>
      </c>
      <c r="FB243" s="12"/>
      <c r="FC243" s="11">
        <f t="shared" si="1242"/>
        <v>1.3957269825440598E-4</v>
      </c>
      <c r="FD243" s="10">
        <f t="shared" si="1243"/>
        <v>88.792567424723387</v>
      </c>
      <c r="FE243" s="9">
        <f t="shared" si="899"/>
        <v>89.78757024830071</v>
      </c>
      <c r="FF243" s="9">
        <f t="shared" si="900"/>
        <v>87.532215171572872</v>
      </c>
      <c r="FG243" s="97">
        <f t="shared" si="1244"/>
        <v>88.659892709936798</v>
      </c>
      <c r="FH243" s="15">
        <f t="shared" si="1245"/>
        <v>1.3930116417425932E-4</v>
      </c>
      <c r="FI243" s="12"/>
      <c r="FJ243" s="11">
        <f t="shared" si="1246"/>
        <v>1.4763673728907163E-4</v>
      </c>
      <c r="FK243" s="10">
        <f t="shared" si="1247"/>
        <v>88.726578641924135</v>
      </c>
      <c r="FL243" s="9">
        <f t="shared" si="901"/>
        <v>89.786864618877416</v>
      </c>
      <c r="FM243" s="9">
        <f t="shared" si="902"/>
        <v>87.401231600779639</v>
      </c>
      <c r="FN243" s="97">
        <f t="shared" si="1248"/>
        <v>88.59404810982852</v>
      </c>
      <c r="FO243" s="15">
        <f t="shared" si="1249"/>
        <v>1.4734773257775536E-4</v>
      </c>
      <c r="FP243" s="12"/>
      <c r="FQ243" s="11">
        <f t="shared" si="1250"/>
        <v>1.5568341558378613E-4</v>
      </c>
      <c r="FR243" s="10">
        <f t="shared" si="1251"/>
        <v>88.660646177993101</v>
      </c>
      <c r="FS243" s="9">
        <f t="shared" si="903"/>
        <v>89.786075115296399</v>
      </c>
      <c r="FT243" s="9">
        <f t="shared" si="904"/>
        <v>87.270447497564035</v>
      </c>
      <c r="FU243" s="97">
        <f t="shared" si="1252"/>
        <v>88.52826130643021</v>
      </c>
      <c r="FV243" s="15">
        <f t="shared" si="1253"/>
        <v>1.5537680048476407E-4</v>
      </c>
      <c r="FW243" s="12"/>
      <c r="FX243" s="11">
        <f t="shared" si="1254"/>
        <v>1.6371256997941834E-4</v>
      </c>
      <c r="FY243" s="10">
        <f t="shared" si="1255"/>
        <v>88.594766820960075</v>
      </c>
      <c r="FZ243" s="9">
        <f t="shared" si="905"/>
        <v>89.785197226436054</v>
      </c>
      <c r="GA243" s="9">
        <f t="shared" si="906"/>
        <v>87.139860924368364</v>
      </c>
      <c r="GB243" s="97">
        <f t="shared" si="1256"/>
        <v>88.462529075402216</v>
      </c>
      <c r="GC243" s="15">
        <f t="shared" si="1257"/>
        <v>1.6338820894007183E-4</v>
      </c>
      <c r="GD243" s="12"/>
      <c r="GE243" s="11">
        <f t="shared" si="1258"/>
        <v>1.7172404016556003E-4</v>
      </c>
      <c r="GF243" s="10">
        <f t="shared" si="1259"/>
        <v>88.528937368215537</v>
      </c>
      <c r="GG243" s="9">
        <f t="shared" si="907"/>
        <v>89.784226473720892</v>
      </c>
      <c r="GH243" s="9">
        <f t="shared" si="908"/>
        <v>87.009469930181623</v>
      </c>
      <c r="GI243" s="97">
        <f t="shared" si="1260"/>
        <v>88.396848201951258</v>
      </c>
      <c r="GJ243" s="15">
        <f t="shared" si="1261"/>
        <v>1.7138180182960612E-4</v>
      </c>
      <c r="GK243" s="12"/>
      <c r="GL243" s="11">
        <f t="shared" si="1872"/>
        <v>1.7971766866589403E-4</v>
      </c>
      <c r="GM243" s="10">
        <f t="shared" si="1873"/>
        <v>88.463154626908064</v>
      </c>
      <c r="GN243" s="9">
        <f t="shared" si="909"/>
        <v>89.783158411388982</v>
      </c>
      <c r="GO243" s="9">
        <f t="shared" si="1885"/>
        <v>86.879272551062854</v>
      </c>
      <c r="GP243" s="115">
        <f t="shared" si="1264"/>
        <v>88.331215481225911</v>
      </c>
      <c r="GQ243" s="15">
        <f t="shared" si="1874"/>
        <v>1.7935742586461874E-4</v>
      </c>
      <c r="GR243" s="12"/>
      <c r="GS243" s="11">
        <f t="shared" si="1266"/>
        <v>1.8769330082308859E-4</v>
      </c>
      <c r="GT243" s="10">
        <f t="shared" si="1267"/>
        <v>88.397415414335342</v>
      </c>
      <c r="GU243" s="9">
        <f t="shared" si="911"/>
        <v>89.781988626749254</v>
      </c>
      <c r="GV243" s="9">
        <f t="shared" si="1886"/>
        <v>86.749266810663357</v>
      </c>
      <c r="GW243" s="115">
        <f t="shared" si="1268"/>
        <v>88.265627718706298</v>
      </c>
      <c r="GX243" s="15">
        <f t="shared" si="1269"/>
        <v>1.8731493056533199E-4</v>
      </c>
      <c r="GY243" s="12"/>
      <c r="GZ243" s="11">
        <f t="shared" si="1270"/>
        <v>1.956507847831369E-4</v>
      </c>
      <c r="HA243" s="10">
        <f t="shared" si="1271"/>
        <v>88.331716558329617</v>
      </c>
      <c r="HB243" s="9">
        <f t="shared" si="913"/>
        <v>89.780712740428868</v>
      </c>
      <c r="HC243" s="9">
        <f t="shared" si="914"/>
        <v>86.619450720744481</v>
      </c>
      <c r="HD243" s="97">
        <f t="shared" si="1272"/>
        <v>88.200081730586675</v>
      </c>
      <c r="HE243" s="15">
        <f t="shared" si="1273"/>
        <v>1.9525416824423558E-4</v>
      </c>
      <c r="HF243" s="12"/>
      <c r="HG243" s="11">
        <f t="shared" si="1274"/>
        <v>2.0358997147934744E-4</v>
      </c>
      <c r="HH243" s="10">
        <f t="shared" si="1275"/>
        <v>88.266054897635996</v>
      </c>
      <c r="HI243" s="9">
        <f t="shared" si="915"/>
        <v>89.779326406610664</v>
      </c>
      <c r="HJ243" s="9">
        <f t="shared" si="916"/>
        <v>86.489822281696107</v>
      </c>
      <c r="HK243" s="97">
        <f t="shared" si="1276"/>
        <v>88.134574344153378</v>
      </c>
      <c r="HL243" s="15">
        <f t="shared" si="1277"/>
        <v>2.0317499398873036E-4</v>
      </c>
      <c r="HM243" s="12"/>
      <c r="HN243" s="11">
        <f t="shared" si="1278"/>
        <v>2.1151071461567408E-4</v>
      </c>
      <c r="HO243" s="10">
        <f t="shared" si="1279"/>
        <v>88.200427282286185</v>
      </c>
      <c r="HP243" s="9">
        <f t="shared" si="917"/>
        <v>89.777825313260834</v>
      </c>
      <c r="HQ243" s="9">
        <f t="shared" si="1887"/>
        <v>86.360379483048632</v>
      </c>
      <c r="HR243" s="115">
        <f t="shared" si="1280"/>
        <v>88.06910239815474</v>
      </c>
      <c r="HS243" s="15">
        <f t="shared" si="1281"/>
        <v>2.1107726564355798E-4</v>
      </c>
      <c r="HT243" s="12"/>
      <c r="HU243" s="11">
        <f t="shared" si="1672"/>
        <v>2.1941287064983561E-4</v>
      </c>
      <c r="HV243" s="10">
        <f t="shared" si="1282"/>
        <v>88.134830573964152</v>
      </c>
      <c r="HW243" s="9">
        <f t="shared" si="1888"/>
        <v>89.776205182346928</v>
      </c>
      <c r="HX243" s="9">
        <f t="shared" si="920"/>
        <v>86.231120303985335</v>
      </c>
      <c r="HY243" s="115">
        <f t="shared" si="1283"/>
        <v>88.003662743166132</v>
      </c>
      <c r="HZ243" s="15">
        <f t="shared" si="1284"/>
        <v>2.1896084379263722E-4</v>
      </c>
      <c r="IA243" s="12"/>
      <c r="IB243" s="11">
        <f t="shared" si="1673"/>
        <v>2.2729629877580861E-4</v>
      </c>
      <c r="IC243" s="10">
        <f t="shared" si="1285"/>
        <v>88.069261646367181</v>
      </c>
      <c r="ID243" s="9">
        <f t="shared" si="1889"/>
        <v>89.774461770046315</v>
      </c>
      <c r="IE243" s="9">
        <f t="shared" si="922"/>
        <v>86.102042713849386</v>
      </c>
      <c r="IF243" s="115">
        <f t="shared" si="1286"/>
        <v>87.938252241947851</v>
      </c>
      <c r="IG243" s="15">
        <f t="shared" si="1287"/>
        <v>2.2682559174060533E-4</v>
      </c>
      <c r="IH243" s="12"/>
      <c r="II243" s="11">
        <f t="shared" si="1674"/>
        <v>2.3516086090605341E-4</v>
      </c>
      <c r="IJ243" s="10">
        <f t="shared" si="1288"/>
        <v>88.003717385559511</v>
      </c>
      <c r="IK243" s="9">
        <f t="shared" si="1890"/>
        <v>89.772590866945166</v>
      </c>
      <c r="IL243" s="9">
        <f t="shared" si="924"/>
        <v>85.973144672649084</v>
      </c>
      <c r="IM243" s="115">
        <f t="shared" si="1289"/>
        <v>87.872867769797125</v>
      </c>
      <c r="IN243" s="15">
        <f t="shared" si="1290"/>
        <v>2.3467137549391527E-4</v>
      </c>
      <c r="IO243" s="12"/>
      <c r="IP243" s="11">
        <f t="shared" si="1675"/>
        <v>2.4300642165325041E-4</v>
      </c>
      <c r="IQ243" s="10">
        <f t="shared" si="1291"/>
        <v>87.938194690320444</v>
      </c>
      <c r="IR243" s="9">
        <f t="shared" si="1891"/>
        <v>89.77058829822812</v>
      </c>
      <c r="IS243" s="9">
        <f t="shared" si="926"/>
        <v>85.844424131558924</v>
      </c>
      <c r="IT243" s="115">
        <f t="shared" si="1292"/>
        <v>87.807506214893522</v>
      </c>
      <c r="IU243" s="15">
        <f t="shared" si="1293"/>
        <v>2.4249806374159767E-4</v>
      </c>
      <c r="IV243" s="12"/>
      <c r="IW243" s="11">
        <f t="shared" si="1676"/>
        <v>2.5083284831172554E-4</v>
      </c>
      <c r="IX243" s="10">
        <f t="shared" si="1294"/>
        <v>87.872690472485687</v>
      </c>
      <c r="IY243" s="9">
        <f t="shared" si="1892"/>
        <v>89.768449923858654</v>
      </c>
      <c r="IZ243" s="9">
        <f t="shared" si="928"/>
        <v>85.715879033417849</v>
      </c>
      <c r="JA243" s="115">
        <f t="shared" si="1295"/>
        <v>87.742164478638244</v>
      </c>
      <c r="JB243" s="15">
        <f t="shared" si="1296"/>
        <v>2.5030552783562784E-4</v>
      </c>
      <c r="JC243" s="12"/>
      <c r="JD243" s="11">
        <f t="shared" si="1677"/>
        <v>2.5864001083845262E-4</v>
      </c>
      <c r="JE243" s="10">
        <f t="shared" si="1297"/>
        <v>87.807201657282775</v>
      </c>
      <c r="JF243" s="9">
        <f t="shared" si="1893"/>
        <v>89.766171638750436</v>
      </c>
      <c r="JG243" s="9">
        <f t="shared" si="930"/>
        <v>85.587507313222275</v>
      </c>
      <c r="JH243" s="115">
        <f t="shared" si="1298"/>
        <v>87.676839475986355</v>
      </c>
      <c r="JI243" s="15">
        <f t="shared" si="1299"/>
        <v>2.5809364177105398E-4</v>
      </c>
      <c r="JJ243" s="12"/>
      <c r="JK243" s="11">
        <f t="shared" si="1678"/>
        <v>2.6642778183382253E-4</v>
      </c>
      <c r="JL243" s="10">
        <f t="shared" si="1300"/>
        <v>87.741725183659327</v>
      </c>
      <c r="JM243" s="9">
        <f t="shared" si="1894"/>
        <v>89.76374937292961</v>
      </c>
      <c r="JN243" s="9">
        <f t="shared" si="932"/>
        <v>85.459306898618138</v>
      </c>
      <c r="JO243" s="115">
        <f t="shared" si="1301"/>
        <v>87.611528135773881</v>
      </c>
      <c r="JP243" s="15">
        <f t="shared" si="1302"/>
        <v>2.6586228216563738E-4</v>
      </c>
      <c r="JQ243" s="12"/>
      <c r="JR243" s="11">
        <f t="shared" si="1679"/>
        <v>2.7419603652189596E-4</v>
      </c>
      <c r="JS243" s="10">
        <f t="shared" si="1303"/>
        <v>87.676258004606396</v>
      </c>
      <c r="JT243" s="9">
        <f t="shared" si="1895"/>
        <v>89.761179091688248</v>
      </c>
      <c r="JU243" s="9">
        <f t="shared" si="934"/>
        <v>85.331275710386066</v>
      </c>
      <c r="JV243" s="115">
        <f t="shared" si="1304"/>
        <v>87.546227401037157</v>
      </c>
      <c r="JW243" s="15">
        <f t="shared" si="1305"/>
        <v>2.7361132823935924E-4</v>
      </c>
      <c r="JX243" s="12"/>
      <c r="JY243" s="11">
        <f t="shared" si="1680"/>
        <v>2.8194465273053516E-4</v>
      </c>
      <c r="JZ243" s="10">
        <f t="shared" si="1306"/>
        <v>87.610797087473969</v>
      </c>
      <c r="KA243" s="9">
        <f t="shared" si="1896"/>
        <v>89.758456795728975</v>
      </c>
      <c r="KB243" s="9">
        <f t="shared" si="936"/>
        <v>85.203411662924367</v>
      </c>
      <c r="KC243" s="115">
        <f t="shared" si="1307"/>
        <v>87.480934229326664</v>
      </c>
      <c r="KD243" s="15">
        <f t="shared" si="1308"/>
        <v>2.8134066179351846E-4</v>
      </c>
      <c r="KE243" s="12"/>
      <c r="KF243" s="11">
        <f t="shared" si="1681"/>
        <v>2.896735108711144E-4</v>
      </c>
      <c r="KG243" s="10">
        <f t="shared" si="1309"/>
        <v>87.545339414281031</v>
      </c>
      <c r="KH243" s="9">
        <f t="shared" si="1897"/>
        <v>89.755578521301047</v>
      </c>
      <c r="KI243" s="9">
        <f t="shared" si="938"/>
        <v>85.075712664727305</v>
      </c>
      <c r="KJ243" s="115">
        <f t="shared" si="1310"/>
        <v>87.415645593014176</v>
      </c>
      <c r="KK243" s="15">
        <f t="shared" si="1311"/>
        <v>2.8905016718959952E-4</v>
      </c>
      <c r="KL243" s="12"/>
      <c r="KM243" s="11">
        <f t="shared" si="1682"/>
        <v>2.9738249391797413E-4</v>
      </c>
      <c r="KN243" s="10">
        <f t="shared" si="1312"/>
        <v>87.479881982019037</v>
      </c>
      <c r="KO243" s="9">
        <f t="shared" si="1898"/>
        <v>89.752540340327826</v>
      </c>
      <c r="KP243" s="9">
        <f t="shared" si="940"/>
        <v>84.948176618859122</v>
      </c>
      <c r="KQ243" s="115">
        <f t="shared" si="1313"/>
        <v>87.350358479593467</v>
      </c>
      <c r="KR243" s="15">
        <f t="shared" si="1314"/>
        <v>2.9673973132787328E-4</v>
      </c>
      <c r="KS243" s="12"/>
      <c r="KT243" s="11">
        <f t="shared" si="1683"/>
        <v>3.0507148738761699E-4</v>
      </c>
      <c r="KU243" s="10">
        <f t="shared" si="1315"/>
        <v>87.414421802948993</v>
      </c>
      <c r="KV243" s="9">
        <f t="shared" si="1899"/>
        <v>89.749338360525911</v>
      </c>
      <c r="KW243" s="9">
        <f t="shared" si="942"/>
        <v>84.820801423422722</v>
      </c>
      <c r="KX243" s="115">
        <f t="shared" si="1316"/>
        <v>87.285069891974317</v>
      </c>
      <c r="KY243" s="15">
        <f t="shared" si="1317"/>
        <v>3.0440924362579451E-4</v>
      </c>
      <c r="KZ243" s="12"/>
      <c r="LA243" s="11">
        <f t="shared" si="1684"/>
        <v>3.1274037931768636E-4</v>
      </c>
      <c r="LB243" s="10">
        <f t="shared" si="1318"/>
        <v>87.348955904891767</v>
      </c>
      <c r="LC243" s="9">
        <f t="shared" si="1900"/>
        <v>89.745968725515965</v>
      </c>
      <c r="LD243" s="9">
        <f t="shared" si="944"/>
        <v>84.693584972026258</v>
      </c>
      <c r="LE243" s="115">
        <f t="shared" si="1319"/>
        <v>87.219776848771119</v>
      </c>
      <c r="LF243" s="15">
        <f t="shared" si="1320"/>
        <v>3.1205859599604113E-4</v>
      </c>
      <c r="LG243" s="12"/>
      <c r="LH243" s="11">
        <f t="shared" si="1685"/>
        <v>3.2038906024557413E-4</v>
      </c>
      <c r="LI243" s="10">
        <f t="shared" si="1321"/>
        <v>87.283481331513201</v>
      </c>
      <c r="LJ243" s="9">
        <f t="shared" si="1901"/>
        <v>89.742427614925418</v>
      </c>
      <c r="LK243" s="9">
        <f t="shared" si="946"/>
        <v>84.566525154242186</v>
      </c>
      <c r="LL243" s="115">
        <f t="shared" si="1322"/>
        <v>87.154476384583802</v>
      </c>
      <c r="LM243" s="15">
        <f t="shared" si="1323"/>
        <v>3.1968768282449885E-4</v>
      </c>
      <c r="LN243" s="12"/>
      <c r="LO243" s="11">
        <f t="shared" si="1686"/>
        <v>3.2801742318695884E-4</v>
      </c>
      <c r="LP243" s="10">
        <f t="shared" si="1324"/>
        <v>87.217995142601495</v>
      </c>
      <c r="LQ243" s="9">
        <f t="shared" si="1902"/>
        <v>89.738711244483127</v>
      </c>
      <c r="LR243" s="9">
        <f t="shared" si="948"/>
        <v>84.439619856063516</v>
      </c>
      <c r="LS243" s="115">
        <f t="shared" si="1325"/>
        <v>87.089165550273322</v>
      </c>
      <c r="LT243" s="15">
        <f t="shared" si="1326"/>
        <v>3.2729640094792333E-4</v>
      </c>
      <c r="LU243" s="12"/>
      <c r="LV243" s="11">
        <f t="shared" si="1687"/>
        <v>3.3562536361403589E-4</v>
      </c>
      <c r="LW243" s="10">
        <f t="shared" si="1327"/>
        <v>87.152494414339145</v>
      </c>
      <c r="LX243" s="9">
        <f t="shared" si="1903"/>
        <v>89.734815866106118</v>
      </c>
      <c r="LY243" s="9">
        <f t="shared" si="950"/>
        <v>84.312866960354569</v>
      </c>
      <c r="LZ243" s="115">
        <f t="shared" si="1328"/>
        <v>87.023841413230343</v>
      </c>
      <c r="MA243" s="15">
        <f t="shared" si="1329"/>
        <v>3.3488464963146459E-4</v>
      </c>
      <c r="MB243" s="12"/>
      <c r="MC243" s="11">
        <f t="shared" si="1688"/>
        <v>3.4321277943356415E-4</v>
      </c>
      <c r="MD243" s="10">
        <f t="shared" si="1330"/>
        <v>87.086976239568287</v>
      </c>
      <c r="ME243" s="9">
        <f t="shared" si="1904"/>
        <v>89.73073776797861</v>
      </c>
      <c r="MF243" s="9">
        <f t="shared" si="952"/>
        <v>84.186264347296344</v>
      </c>
      <c r="MG243" s="115">
        <f t="shared" si="1331"/>
        <v>86.958501057637477</v>
      </c>
      <c r="MH243" s="15">
        <f t="shared" si="1332"/>
        <v>3.4245233054603621E-4</v>
      </c>
      <c r="MI243" s="12"/>
      <c r="MJ243" s="11">
        <f t="shared" si="1689"/>
        <v>3.5077957096477325E-4</v>
      </c>
      <c r="MK243" s="10">
        <f t="shared" si="1333"/>
        <v>87.021437728049477</v>
      </c>
      <c r="ML243" s="9">
        <f t="shared" si="1905"/>
        <v>89.726473274623316</v>
      </c>
      <c r="MM243" s="9">
        <f t="shared" si="954"/>
        <v>84.059809894828788</v>
      </c>
      <c r="MN243" s="115">
        <f t="shared" si="1334"/>
        <v>86.893141584726052</v>
      </c>
      <c r="MO243" s="15">
        <f t="shared" si="1335"/>
        <v>3.499993477454026E-4</v>
      </c>
      <c r="MP243" s="12"/>
      <c r="MQ243" s="11">
        <f t="shared" si="1690"/>
        <v>3.5832564091697644E-4</v>
      </c>
      <c r="MR243" s="10">
        <f t="shared" si="1336"/>
        <v>86.955876006715116</v>
      </c>
      <c r="MS243" s="9">
        <f t="shared" si="1906"/>
        <v>89.722018746965276</v>
      </c>
      <c r="MT243" s="9">
        <f t="shared" si="956"/>
        <v>83.933501479085194</v>
      </c>
      <c r="MU243" s="115">
        <f t="shared" si="1337"/>
        <v>86.827760113025235</v>
      </c>
      <c r="MV243" s="15">
        <f t="shared" si="1338"/>
        <v>3.5752560764329183E-4</v>
      </c>
      <c r="MW243" s="12"/>
      <c r="MX243" s="11">
        <f t="shared" si="1691"/>
        <v>3.6585089436717968E-4</v>
      </c>
      <c r="MY243" s="10">
        <f t="shared" si="1339"/>
        <v>86.890288219915277</v>
      </c>
      <c r="MZ243" s="9">
        <f t="shared" si="1907"/>
        <v>89.71737058238827</v>
      </c>
      <c r="NA243" s="9">
        <f t="shared" si="1908"/>
        <v>83.807336974822817</v>
      </c>
      <c r="NB243" s="115">
        <f t="shared" si="1340"/>
        <v>86.762353778605544</v>
      </c>
      <c r="NC243" s="15">
        <f t="shared" si="1341"/>
        <v>3.6503101899028291E-4</v>
      </c>
      <c r="ND243" s="12"/>
      <c r="NE243" s="11">
        <f t="shared" si="1692"/>
        <v>3.7335523873748363E-4</v>
      </c>
      <c r="NF243" s="10">
        <f t="shared" si="1342"/>
        <v>86.82467152965792</v>
      </c>
      <c r="NG243" s="9">
        <f t="shared" si="959"/>
        <v>89.712525214783952</v>
      </c>
      <c r="NH243" s="9">
        <f t="shared" si="1909"/>
        <v>83.681314255849543</v>
      </c>
      <c r="NI243" s="115">
        <f t="shared" si="1343"/>
        <v>86.696919735316754</v>
      </c>
      <c r="NJ243" s="15">
        <f t="shared" si="1344"/>
        <v>3.7251549285048652E-4</v>
      </c>
      <c r="NK243" s="12"/>
      <c r="NL243" s="11">
        <f t="shared" si="1693"/>
        <v>3.8083858377224342E-4</v>
      </c>
      <c r="NM243" s="10">
        <f t="shared" si="1345"/>
        <v>86.759023115843576</v>
      </c>
      <c r="NN243" s="9">
        <f t="shared" si="961"/>
        <v>89.707479114593838</v>
      </c>
      <c r="NO243" s="9">
        <f t="shared" si="1910"/>
        <v>83.555431195441869</v>
      </c>
      <c r="NP243" s="115">
        <f t="shared" si="1346"/>
        <v>86.631455155017846</v>
      </c>
      <c r="NQ243" s="15">
        <f t="shared" si="1347"/>
        <v>3.7997894257832735E-4</v>
      </c>
      <c r="NR243" s="12"/>
      <c r="NS243" s="11">
        <f t="shared" si="1694"/>
        <v>3.883008415153303E-4</v>
      </c>
      <c r="NT243" s="10">
        <f t="shared" si="1348"/>
        <v>86.693340176492143</v>
      </c>
      <c r="NU243" s="9">
        <f t="shared" si="963"/>
        <v>89.702228788844295</v>
      </c>
      <c r="NV243" s="9">
        <f t="shared" si="1911"/>
        <v>83.429685666761742</v>
      </c>
      <c r="NW243" s="115">
        <f t="shared" si="1349"/>
        <v>86.565957227803011</v>
      </c>
      <c r="NX243" s="15">
        <f t="shared" si="1350"/>
        <v>3.8742128379494706E-4</v>
      </c>
      <c r="NY243" s="12"/>
      <c r="NZ243" s="11">
        <f t="shared" si="1695"/>
        <v>3.9574192628701212E-4</v>
      </c>
      <c r="OA243" s="10">
        <f t="shared" si="1351"/>
        <v>86.62761992796564</v>
      </c>
      <c r="OB243" s="9">
        <f t="shared" si="965"/>
        <v>89.696770781174607</v>
      </c>
      <c r="OC243" s="9">
        <f t="shared" si="1912"/>
        <v>83.304075543263124</v>
      </c>
      <c r="OD243" s="115">
        <f t="shared" si="1352"/>
        <v>86.500423162218866</v>
      </c>
      <c r="OE243" s="15">
        <f t="shared" si="1353"/>
        <v>3.9484243436483946E-4</v>
      </c>
      <c r="OF243" s="12"/>
      <c r="OG243" s="11">
        <f t="shared" si="1696"/>
        <v>4.03161754661036E-4</v>
      </c>
      <c r="OH243" s="10">
        <f t="shared" si="1354"/>
        <v>86.561859605182406</v>
      </c>
      <c r="OI243" s="9">
        <f t="shared" si="967"/>
        <v>89.691101671858291</v>
      </c>
      <c r="OJ243" s="9">
        <f t="shared" si="1913"/>
        <v>83.178598699097876</v>
      </c>
      <c r="OK243" s="115">
        <f t="shared" si="1355"/>
        <v>86.434850185478084</v>
      </c>
      <c r="OL243" s="15">
        <f t="shared" si="1356"/>
        <v>4.022423143720936E-4</v>
      </c>
      <c r="OM243" s="12"/>
      <c r="ON243" s="11">
        <f t="shared" si="1697"/>
        <v>4.1056024544131752E-4</v>
      </c>
      <c r="OO243" s="10">
        <f t="shared" si="1357"/>
        <v>86.496056461827635</v>
      </c>
      <c r="OP243" s="9">
        <f t="shared" si="969"/>
        <v>89.68521807781778</v>
      </c>
      <c r="OQ243" s="9">
        <f t="shared" si="1914"/>
        <v>83.053253009511963</v>
      </c>
      <c r="OR243" s="115">
        <f t="shared" si="1358"/>
        <v>86.369235543664871</v>
      </c>
      <c r="OS243" s="15">
        <f t="shared" si="1359"/>
        <v>4.0962084609682533E-4</v>
      </c>
      <c r="OT243" s="12"/>
      <c r="OU243" s="11">
        <f t="shared" si="1698"/>
        <v>4.1793731963881629E-4</v>
      </c>
      <c r="OV243" s="10">
        <f t="shared" si="1360"/>
        <v>86.430207770555768</v>
      </c>
      <c r="OW243" s="9">
        <f t="shared" si="971"/>
        <v>89.679116652632516</v>
      </c>
      <c r="OX243" s="9">
        <f t="shared" si="1915"/>
        <v>82.928036351238845</v>
      </c>
      <c r="OY243" s="115">
        <f t="shared" si="1361"/>
        <v>86.30357650193568</v>
      </c>
      <c r="OZ243" s="15">
        <f t="shared" si="1362"/>
        <v>4.1697795399138357E-4</v>
      </c>
      <c r="PA243" s="12"/>
      <c r="PB243" s="11">
        <f t="shared" si="1699"/>
        <v>4.2529290044816527E-4</v>
      </c>
      <c r="PC243" s="10">
        <f t="shared" si="1363"/>
        <v>86.364310823188248</v>
      </c>
      <c r="PD243" s="9">
        <f t="shared" si="973"/>
        <v>89.672794086540776</v>
      </c>
      <c r="PE243" s="9">
        <f t="shared" si="1916"/>
        <v>82.802946602885328</v>
      </c>
      <c r="PF243" s="115">
        <f t="shared" si="1364"/>
        <v>86.237870344713059</v>
      </c>
      <c r="PG243" s="15">
        <f t="shared" si="1365"/>
        <v>4.2431356465662902E-4</v>
      </c>
      <c r="PH243" s="12"/>
      <c r="PI243" s="11">
        <f t="shared" si="1700"/>
        <v>4.3262691322435847E-4</v>
      </c>
      <c r="PJ243" s="10">
        <f t="shared" si="1366"/>
        <v>86.298362930904375</v>
      </c>
      <c r="PK243" s="9">
        <f t="shared" si="975"/>
        <v>89.666247106435108</v>
      </c>
      <c r="PL243" s="9">
        <f t="shared" si="1917"/>
        <v>82.677981645312741</v>
      </c>
      <c r="PM243" s="115">
        <f t="shared" si="1367"/>
        <v>86.172114375873917</v>
      </c>
      <c r="PN243" s="15">
        <f t="shared" si="1368"/>
        <v>4.3162760681811422E-4</v>
      </c>
      <c r="PO243" s="12"/>
      <c r="PP243" s="11">
        <f t="shared" si="1701"/>
        <v>4.399392854593367E-4</v>
      </c>
      <c r="PQ243" s="10">
        <f t="shared" si="1369"/>
        <v>86.232361424426699</v>
      </c>
      <c r="PR243" s="9">
        <f t="shared" si="977"/>
        <v>89.659472475851686</v>
      </c>
      <c r="PS243" s="9">
        <f t="shared" si="1918"/>
        <v>82.553139362012118</v>
      </c>
      <c r="PT243" s="115">
        <f t="shared" si="1370"/>
        <v>86.106305918931895</v>
      </c>
      <c r="PU243" s="15">
        <f t="shared" si="1371"/>
        <v>4.3892001130224108E-4</v>
      </c>
      <c r="PV243" s="12"/>
      <c r="PW243" s="11">
        <f t="shared" si="1702"/>
        <v>4.4722994675854694E-4</v>
      </c>
      <c r="PX243" s="10">
        <f t="shared" si="1372"/>
        <v>86.166303654200391</v>
      </c>
      <c r="PY243" s="9">
        <f t="shared" si="979"/>
        <v>89.652466994953613</v>
      </c>
      <c r="PZ243" s="9">
        <f t="shared" si="1919"/>
        <v>82.428417639472798</v>
      </c>
      <c r="QA243" s="115">
        <f t="shared" si="1373"/>
        <v>86.040442317213206</v>
      </c>
      <c r="QB243" s="15">
        <f t="shared" si="1374"/>
        <v>4.4619071101247612E-4</v>
      </c>
      <c r="QC243" s="12"/>
      <c r="QD243" s="11">
        <f t="shared" si="1703"/>
        <v>4.5449882881752976E-4</v>
      </c>
      <c r="QE243" s="10">
        <f t="shared" si="1375"/>
        <v>86.100186990566328</v>
      </c>
      <c r="QF243" s="9">
        <f t="shared" si="981"/>
        <v>89.645227500508355</v>
      </c>
      <c r="QG243" s="9">
        <f t="shared" si="1920"/>
        <v>82.30381436754584</v>
      </c>
      <c r="QH243" s="115">
        <f t="shared" si="1376"/>
        <v>85.974520934027097</v>
      </c>
      <c r="QI243" s="15">
        <f t="shared" si="1377"/>
        <v>4.5343964090550622E-4</v>
      </c>
      <c r="QJ243" s="12"/>
      <c r="QK243" s="11">
        <f t="shared" si="1704"/>
        <v>4.6174586539844719E-4</v>
      </c>
      <c r="QL243" s="10">
        <f t="shared" si="1378"/>
        <v>86.034008823928687</v>
      </c>
      <c r="QM243" s="9">
        <f t="shared" si="983"/>
        <v>89.637750865859346</v>
      </c>
      <c r="QN243" s="9">
        <f t="shared" si="1921"/>
        <v>82.179327439802648</v>
      </c>
      <c r="QO243" s="115">
        <f t="shared" si="1379"/>
        <v>85.908539152830997</v>
      </c>
      <c r="QP243" s="15">
        <f t="shared" si="1380"/>
        <v>4.6066673796733084E-4</v>
      </c>
      <c r="QQ243" s="12"/>
      <c r="QR243" s="11">
        <f t="shared" si="1705"/>
        <v>4.6897099230654019E-4</v>
      </c>
      <c r="QS243" s="10">
        <f t="shared" si="1381"/>
        <v>85.967766564917284</v>
      </c>
      <c r="QT243" s="9">
        <f t="shared" si="985"/>
        <v>89.630034000891982</v>
      </c>
      <c r="QU243" s="9">
        <f t="shared" si="1922"/>
        <v>82.054954753884076</v>
      </c>
      <c r="QV243" s="115">
        <f t="shared" si="1382"/>
        <v>85.842494377388022</v>
      </c>
      <c r="QW243" s="15">
        <f t="shared" si="1383"/>
        <v>4.6787194118960398E-4</v>
      </c>
      <c r="QX243" s="12"/>
      <c r="QY243" s="11">
        <f t="shared" si="1706"/>
        <v>4.7617414736681818E-4</v>
      </c>
      <c r="QZ243" s="10">
        <f t="shared" si="1384"/>
        <v>85.901457644542347</v>
      </c>
      <c r="RA243" s="9">
        <f t="shared" si="987"/>
        <v>89.62207385199406</v>
      </c>
      <c r="RB243" s="9">
        <f t="shared" si="1923"/>
        <v>81.930694211848277</v>
      </c>
      <c r="RC243" s="115">
        <f t="shared" si="1385"/>
        <v>85.776384031921168</v>
      </c>
      <c r="RD243" s="15">
        <f t="shared" si="1386"/>
        <v>4.7505519154570003E-4</v>
      </c>
      <c r="RE243" s="12"/>
      <c r="RF243" s="11">
        <f t="shared" si="1707"/>
        <v>4.8335527040046535E-4</v>
      </c>
      <c r="RG243" s="10">
        <f t="shared" si="1387"/>
        <v>85.835079514345949</v>
      </c>
      <c r="RH243" s="9">
        <f t="shared" si="989"/>
        <v>89.613867402010797</v>
      </c>
      <c r="RI243" s="9">
        <f t="shared" si="1924"/>
        <v>81.80654372050877</v>
      </c>
      <c r="RJ243" s="115">
        <f t="shared" si="1388"/>
        <v>85.710205561259784</v>
      </c>
      <c r="RK243" s="15">
        <f t="shared" si="1389"/>
        <v>4.8221643196706465E-4</v>
      </c>
      <c r="RL243" s="12"/>
      <c r="RM243" s="11">
        <f t="shared" si="1708"/>
        <v>4.9051430320151798E-4</v>
      </c>
      <c r="RN243" s="10">
        <f t="shared" si="1390"/>
        <v>85.768629646545818</v>
      </c>
      <c r="RO243" s="9">
        <f t="shared" si="991"/>
        <v>89.605411670194528</v>
      </c>
      <c r="RP243" s="9">
        <f t="shared" si="1925"/>
        <v>81.68250119176848</v>
      </c>
      <c r="RQ243" s="115">
        <f t="shared" si="1391"/>
        <v>85.643956430981504</v>
      </c>
      <c r="RR243" s="15">
        <f t="shared" si="1392"/>
        <v>4.8935560731946655E-4</v>
      </c>
      <c r="RS243" s="12"/>
      <c r="RT243" s="11">
        <f t="shared" si="1709"/>
        <v>4.976511895134325E-4</v>
      </c>
      <c r="RU243" s="10">
        <f t="shared" si="1393"/>
        <v>85.702105534174592</v>
      </c>
      <c r="RV243" s="9">
        <f t="shared" si="993"/>
        <v>89.596703712149264</v>
      </c>
      <c r="RW243" s="9">
        <f t="shared" si="1926"/>
        <v>81.558564542946669</v>
      </c>
      <c r="RX243" s="115">
        <f t="shared" si="1394"/>
        <v>85.577634127547967</v>
      </c>
      <c r="RY243" s="15">
        <f t="shared" si="1395"/>
        <v>4.9647266437938503E-4</v>
      </c>
      <c r="RZ243" s="12"/>
      <c r="SA243" s="11">
        <f t="shared" si="1710"/>
        <v>5.0476587500578886E-4</v>
      </c>
      <c r="SB243" s="10">
        <f t="shared" si="1396"/>
        <v>85.635504691212873</v>
      </c>
      <c r="SC243" s="9">
        <f t="shared" si="995"/>
        <v>89.587740619770159</v>
      </c>
      <c r="SD243" s="9">
        <f t="shared" si="1927"/>
        <v>81.43473169710127</v>
      </c>
      <c r="SE243" s="115">
        <f t="shared" si="1397"/>
        <v>85.511236158435707</v>
      </c>
      <c r="SF243" s="15">
        <f t="shared" si="1398"/>
        <v>5.0356755181036228E-4</v>
      </c>
      <c r="SG243" s="12"/>
      <c r="SH243" s="11">
        <f t="shared" si="1711"/>
        <v>5.1185830725092513E-4</v>
      </c>
      <c r="SI243" s="10">
        <f t="shared" si="1399"/>
        <v>85.568824652717552</v>
      </c>
      <c r="SJ243" s="9">
        <f t="shared" si="997"/>
        <v>89.578519521177995</v>
      </c>
      <c r="SK243" s="9">
        <f t="shared" si="1928"/>
        <v>81.311000583343429</v>
      </c>
      <c r="SL243" s="115">
        <f t="shared" si="1400"/>
        <v>85.444760052260705</v>
      </c>
      <c r="SM243" s="15">
        <f t="shared" si="1401"/>
        <v>5.1064022013952578E-4</v>
      </c>
      <c r="SN243" s="12"/>
      <c r="SO243" s="11">
        <f t="shared" si="1712"/>
        <v>5.1892843570076083E-4</v>
      </c>
      <c r="SP243" s="10">
        <f t="shared" si="1402"/>
        <v>85.502062974943755</v>
      </c>
      <c r="SQ243" s="9">
        <f t="shared" si="999"/>
        <v>89.569037580648896</v>
      </c>
      <c r="SR243" s="9">
        <f t="shared" si="1929"/>
        <v>81.187369137147414</v>
      </c>
      <c r="SS243" s="115">
        <f t="shared" si="1403"/>
        <v>85.378203358898162</v>
      </c>
      <c r="ST243" s="15">
        <f t="shared" si="1404"/>
        <v>5.176906217341092E-4</v>
      </c>
      <c r="SU243" s="12"/>
      <c r="SV243" s="11">
        <f t="shared" si="1713"/>
        <v>5.2597621166358558E-4</v>
      </c>
      <c r="SW243" s="10">
        <f t="shared" si="1405"/>
        <v>85.435217235462076</v>
      </c>
      <c r="SX243" s="9">
        <f t="shared" si="1001"/>
        <v>89.55929199853928</v>
      </c>
      <c r="SY243" s="9">
        <f t="shared" si="1930"/>
        <v>81.063835300653295</v>
      </c>
      <c r="SZ243" s="115">
        <f t="shared" si="1406"/>
        <v>85.31156364959628</v>
      </c>
      <c r="TA243" s="15">
        <f t="shared" si="1407"/>
        <v>5.2471871077812752E-4</v>
      </c>
      <c r="TB243" s="12"/>
      <c r="TC243" s="11">
        <f t="shared" si="1714"/>
        <v>5.3300158828099278E-4</v>
      </c>
      <c r="TD243" s="10">
        <f t="shared" si="1408"/>
        <v>85.368285033269885</v>
      </c>
      <c r="TE243" s="9">
        <f t="shared" si="1003"/>
        <v>89.549280011206164</v>
      </c>
      <c r="TF243" s="9">
        <f t="shared" si="1931"/>
        <v>80.940397022964532</v>
      </c>
      <c r="TG243" s="115">
        <f t="shared" si="1409"/>
        <v>85.244838517085356</v>
      </c>
      <c r="TH243" s="15">
        <f t="shared" si="1410"/>
        <v>5.3172444324905586E-4</v>
      </c>
      <c r="TI243" s="12"/>
      <c r="TJ243" s="11">
        <f t="shared" si="1715"/>
        <v>5.4000452050483603E-4</v>
      </c>
      <c r="TK243" s="10">
        <f t="shared" si="1411"/>
        <v>85.301263988897787</v>
      </c>
      <c r="TL243" s="9">
        <f t="shared" si="1005"/>
        <v>89.538998890923068</v>
      </c>
      <c r="TM243" s="9">
        <f t="shared" si="1932"/>
        <v>80.817052260439439</v>
      </c>
      <c r="TN243" s="115">
        <f t="shared" si="1412"/>
        <v>85.178025575681261</v>
      </c>
      <c r="TO243" s="15">
        <f t="shared" si="1413"/>
        <v>5.3870777689465769E-4</v>
      </c>
      <c r="TP243" s="12"/>
      <c r="TQ243" s="11">
        <f t="shared" si="1716"/>
        <v>5.4698496507427053E-4</v>
      </c>
      <c r="TR243" s="10">
        <f t="shared" si="1414"/>
        <v>85.234151744510825</v>
      </c>
      <c r="TS243" s="9">
        <f t="shared" si="1007"/>
        <v>89.528445945791418</v>
      </c>
      <c r="TT243" s="9">
        <f t="shared" si="1933"/>
        <v>80.693798976975216</v>
      </c>
      <c r="TU243" s="115">
        <f t="shared" si="1415"/>
        <v>85.111122461383317</v>
      </c>
      <c r="TV243" s="15">
        <f t="shared" si="1416"/>
        <v>5.4566867120995081E-4</v>
      </c>
      <c r="TW243" s="12"/>
      <c r="TX243" s="11">
        <f t="shared" si="1717"/>
        <v>5.5394288049297831E-4</v>
      </c>
      <c r="TY243" s="10">
        <f t="shared" si="1417"/>
        <v>85.166945964003773</v>
      </c>
      <c r="TZ243" s="9">
        <f t="shared" si="1009"/>
        <v>89.517618519647755</v>
      </c>
      <c r="UA243" s="9">
        <f t="shared" si="1934"/>
        <v>80.570635144288048</v>
      </c>
      <c r="UB243" s="115">
        <f t="shared" si="1418"/>
        <v>85.044126831967901</v>
      </c>
      <c r="UC243" s="15">
        <f t="shared" si="1419"/>
        <v>5.5260708741418189E-4</v>
      </c>
      <c r="UD243" s="12"/>
      <c r="UE243" s="11">
        <f t="shared" si="1718"/>
        <v>5.6087822700635784E-4</v>
      </c>
      <c r="UF243" s="10">
        <f t="shared" si="1420"/>
        <v>85.099644333092357</v>
      </c>
      <c r="UG243" s="9">
        <f t="shared" si="1011"/>
        <v>89.506513991966685</v>
      </c>
      <c r="UH243" s="9">
        <f t="shared" si="1935"/>
        <v>80.44755874218545</v>
      </c>
      <c r="UI243" s="115">
        <f t="shared" si="1421"/>
        <v>84.977036367076067</v>
      </c>
      <c r="UJ243" s="15">
        <f t="shared" si="1422"/>
        <v>5.5952298842801371E-4</v>
      </c>
      <c r="UK243" s="12"/>
      <c r="UL243" s="11">
        <f t="shared" si="1719"/>
        <v>5.6779096657892571E-4</v>
      </c>
      <c r="UM243" s="10">
        <f t="shared" si="1423"/>
        <v>85.032244559398535</v>
      </c>
      <c r="UN243" s="9">
        <f t="shared" si="1013"/>
        <v>89.495129777759871</v>
      </c>
      <c r="UO243" s="9">
        <f t="shared" si="1936"/>
        <v>80.324567758833851</v>
      </c>
      <c r="UP243" s="115">
        <f t="shared" si="1424"/>
        <v>84.909848768296854</v>
      </c>
      <c r="UQ243" s="15">
        <f t="shared" si="1425"/>
        <v>5.6641633885075727E-4</v>
      </c>
      <c r="UR243" s="12"/>
      <c r="US243" s="11">
        <f t="shared" si="1720"/>
        <v>5.7468106287175073E-4</v>
      </c>
      <c r="UT243" s="10">
        <f t="shared" si="1426"/>
        <v>84.964744372531385</v>
      </c>
      <c r="UU243" s="9">
        <f t="shared" si="1015"/>
        <v>89.483463327470957</v>
      </c>
      <c r="UV243" s="9">
        <f t="shared" si="1937"/>
        <v>80.201660191018178</v>
      </c>
      <c r="UW243" s="115">
        <f t="shared" si="1427"/>
        <v>84.842561759244575</v>
      </c>
      <c r="UX243" s="15">
        <f t="shared" si="1428"/>
        <v>5.7328710493784348E-4</v>
      </c>
      <c r="UY243" s="12"/>
      <c r="UZ243" s="11">
        <f t="shared" si="1721"/>
        <v>5.8154848122012558E-4</v>
      </c>
      <c r="VA243" s="10">
        <f t="shared" si="1429"/>
        <v>84.897141524162052</v>
      </c>
      <c r="VB243" s="9">
        <f t="shared" si="1017"/>
        <v>89.471512126866685</v>
      </c>
      <c r="VC243" s="9">
        <f t="shared" si="1938"/>
        <v>80.078834044398931</v>
      </c>
      <c r="VD243" s="115">
        <f t="shared" si="1430"/>
        <v>84.775173085632815</v>
      </c>
      <c r="VE243" s="15">
        <f t="shared" si="1431"/>
        <v>5.801352545782328E-4</v>
      </c>
      <c r="VF243" s="12"/>
      <c r="VG243" s="11">
        <f t="shared" si="1722"/>
        <v>5.8839318861115403E-4</v>
      </c>
      <c r="VH243" s="10">
        <f t="shared" si="1432"/>
        <v>84.8294337880955</v>
      </c>
      <c r="VI243" s="9">
        <f t="shared" si="1019"/>
        <v>89.459273696924228</v>
      </c>
      <c r="VJ243" s="9">
        <f t="shared" si="1939"/>
        <v>79.95608733375893</v>
      </c>
      <c r="VK243" s="115">
        <f t="shared" si="1433"/>
        <v>84.707680515341579</v>
      </c>
      <c r="VL243" s="15">
        <f t="shared" si="1434"/>
        <v>5.8696075727220336E-4</v>
      </c>
      <c r="VM243" s="12"/>
      <c r="VN243" s="11">
        <f t="shared" si="1723"/>
        <v>5.9521515366171916E-4</v>
      </c>
      <c r="VO243" s="10">
        <f t="shared" si="1435"/>
        <v>84.761618960335284</v>
      </c>
      <c r="VP243" s="9">
        <f t="shared" si="1021"/>
        <v>89.446745593714923</v>
      </c>
      <c r="VQ243" s="9">
        <f t="shared" si="1940"/>
        <v>79.833418083248219</v>
      </c>
      <c r="VR243" s="115">
        <f t="shared" si="1436"/>
        <v>84.640081838481564</v>
      </c>
      <c r="VS243" s="15">
        <f t="shared" si="1437"/>
        <v>5.9376358410904724E-4</v>
      </c>
      <c r="VT243" s="12"/>
      <c r="VU243" s="11">
        <f t="shared" si="1724"/>
        <v>6.020143465963457E-4</v>
      </c>
      <c r="VV243" s="10">
        <f t="shared" si="1438"/>
        <v>84.693694859145566</v>
      </c>
      <c r="VW243" s="9">
        <f t="shared" si="1023"/>
        <v>89.433925408284381</v>
      </c>
      <c r="VX243" s="9">
        <f t="shared" si="1941"/>
        <v>79.710824326618976</v>
      </c>
      <c r="VY243" s="115">
        <f t="shared" si="1439"/>
        <v>84.572374867451686</v>
      </c>
      <c r="VZ243" s="15">
        <f t="shared" si="1440"/>
        <v>6.0054370774515647E-4</v>
      </c>
      <c r="WA243" s="12"/>
      <c r="WB243" s="11">
        <f t="shared" si="1725"/>
        <v>6.0879073922543944E-4</v>
      </c>
      <c r="WC243" s="10">
        <f t="shared" si="1441"/>
        <v>84.625659325106398</v>
      </c>
      <c r="WD243" s="9">
        <f t="shared" si="1025"/>
        <v>89.420810766529172</v>
      </c>
      <c r="WE243" s="9">
        <f t="shared" si="1942"/>
        <v>79.588304107459024</v>
      </c>
      <c r="WF243" s="115">
        <f t="shared" si="1442"/>
        <v>84.504557436994105</v>
      </c>
      <c r="WG243" s="15">
        <f t="shared" si="1443"/>
        <v>6.0730110238199078E-4</v>
      </c>
      <c r="WH243" s="12"/>
      <c r="WI243" s="11">
        <f t="shared" si="1726"/>
        <v>6.1554430492339652E-4</v>
      </c>
      <c r="WJ243" s="10">
        <f t="shared" si="1444"/>
        <v>84.557510221166581</v>
      </c>
      <c r="WK243" s="9">
        <f t="shared" si="1027"/>
        <v>89.407399329070145</v>
      </c>
      <c r="WL243" s="9">
        <f t="shared" si="1943"/>
        <v>79.465855479415765</v>
      </c>
      <c r="WM243" s="115">
        <f t="shared" si="1445"/>
        <v>84.436627404242955</v>
      </c>
      <c r="WN243" s="15">
        <f t="shared" si="1446"/>
        <v>6.1403574374441119E-4</v>
      </c>
      <c r="WO243" s="12"/>
      <c r="WP243" s="11">
        <f t="shared" si="1727"/>
        <v>6.222750186070851E-4</v>
      </c>
      <c r="WQ243" s="10">
        <f t="shared" si="1447"/>
        <v>84.489245432690083</v>
      </c>
      <c r="WR243" s="9">
        <f t="shared" si="1029"/>
        <v>89.393688791122486</v>
      </c>
      <c r="WS243" s="9">
        <f t="shared" si="1944"/>
        <v>79.343476506415328</v>
      </c>
      <c r="WT243" s="115">
        <f t="shared" si="1448"/>
        <v>84.368582648768907</v>
      </c>
      <c r="WU243" s="15">
        <f t="shared" si="1449"/>
        <v>6.207476090591222E-4</v>
      </c>
      <c r="WV243" s="12"/>
      <c r="WW243" s="11">
        <f t="shared" si="1728"/>
        <v>6.2898285671440779E-4</v>
      </c>
      <c r="WX243" s="10">
        <f t="shared" si="1450"/>
        <v>84.420862867498471</v>
      </c>
      <c r="WY243" s="9">
        <f t="shared" si="1031"/>
        <v>89.379676882362617</v>
      </c>
      <c r="WZ243" s="9">
        <f t="shared" si="1945"/>
        <v>79.221165262876966</v>
      </c>
      <c r="XA243" s="115">
        <f t="shared" si="1451"/>
        <v>84.300421072619798</v>
      </c>
      <c r="XB243" s="15">
        <f t="shared" si="1452"/>
        <v>6.274366770332116E-4</v>
      </c>
      <c r="XC243" s="12"/>
      <c r="XD243" s="11">
        <f t="shared" si="1729"/>
        <v>6.3566779718296387E-4</v>
      </c>
      <c r="XE243" s="10">
        <f t="shared" si="1453"/>
        <v>84.352360455909363</v>
      </c>
      <c r="XF243" s="9">
        <f t="shared" si="1033"/>
        <v>89.365361366791959</v>
      </c>
      <c r="XG243" s="9">
        <f t="shared" si="1946"/>
        <v>79.098919833920462</v>
      </c>
      <c r="XH243" s="115">
        <f t="shared" si="1454"/>
        <v>84.232140600356217</v>
      </c>
      <c r="XI243" s="15">
        <f t="shared" si="1455"/>
        <v>6.3410292783292529E-4</v>
      </c>
      <c r="XJ243" s="12"/>
      <c r="XK243" s="11">
        <f t="shared" si="1730"/>
        <v>6.4232981942893136E-4</v>
      </c>
      <c r="XL243" s="10">
        <f t="shared" si="1456"/>
        <v>84.283736150769897</v>
      </c>
      <c r="XM243" s="9">
        <f t="shared" si="1035"/>
        <v>89.350740042597806</v>
      </c>
      <c r="XN243" s="9">
        <f t="shared" si="1947"/>
        <v>78.976738315568213</v>
      </c>
      <c r="XO243" s="115">
        <f t="shared" si="1457"/>
        <v>84.163739179083009</v>
      </c>
      <c r="XP243" s="15">
        <f t="shared" si="1458"/>
        <v>6.407463430625896E-4</v>
      </c>
      <c r="XQ243" s="12"/>
      <c r="XR243" s="11">
        <f t="shared" si="1731"/>
        <v>6.4896890432609132E-4</v>
      </c>
      <c r="XS243" s="10">
        <f t="shared" si="1459"/>
        <v>84.214987927486064</v>
      </c>
      <c r="XT243" s="9">
        <f t="shared" si="1037"/>
        <v>89.335810742011205</v>
      </c>
      <c r="XU243" s="9">
        <f t="shared" si="1948"/>
        <v>78.854618814941674</v>
      </c>
      <c r="XV243" s="115">
        <f t="shared" si="1460"/>
        <v>84.095214778476446</v>
      </c>
      <c r="XW243" s="15">
        <f t="shared" si="1461"/>
        <v>6.4736690574369816E-4</v>
      </c>
      <c r="XX243" s="12"/>
      <c r="XY243" s="11">
        <f t="shared" si="1732"/>
        <v>6.5558503418501439E-4</v>
      </c>
      <c r="XZ243" s="10">
        <f t="shared" si="1462"/>
        <v>84.14611378404777</v>
      </c>
      <c r="YA243" s="9">
        <f t="shared" si="1039"/>
        <v>89.3205713311621</v>
      </c>
      <c r="YB243" s="9">
        <f t="shared" si="1949"/>
        <v>78.732559450451902</v>
      </c>
      <c r="YC243" s="115">
        <f t="shared" si="1463"/>
        <v>84.026565390807008</v>
      </c>
      <c r="YD243" s="15">
        <f t="shared" si="1464"/>
        <v>6.5396460029420512E-4</v>
      </c>
      <c r="YE243" s="12"/>
      <c r="YF243" s="11">
        <f t="shared" si="1733"/>
        <v>6.6217819273242434E-4</v>
      </c>
      <c r="YG243" s="10">
        <f t="shared" si="1465"/>
        <v>84.077111741049592</v>
      </c>
      <c r="YH243" s="9">
        <f t="shared" si="1041"/>
        <v>89.305019709931713</v>
      </c>
      <c r="YI243" s="9">
        <f t="shared" si="1950"/>
        <v>78.610558351984338</v>
      </c>
      <c r="YJ243" s="115">
        <f t="shared" si="1466"/>
        <v>83.957789030958025</v>
      </c>
      <c r="YK243" s="15">
        <f t="shared" si="1467"/>
        <v>6.605394125079857E-4</v>
      </c>
      <c r="YL243" s="12"/>
      <c r="YM243" s="11">
        <f t="shared" si="1734"/>
        <v>6.6874836509074685E-4</v>
      </c>
      <c r="YN243" s="10">
        <f t="shared" si="1468"/>
        <v>84.007979841707282</v>
      </c>
      <c r="YO243" s="9">
        <f t="shared" si="1043"/>
        <v>89.289153811802336</v>
      </c>
      <c r="YP243" s="9">
        <f t="shared" si="1951"/>
        <v>78.48861366107883</v>
      </c>
      <c r="YQ243" s="115">
        <f t="shared" si="1469"/>
        <v>83.88888373644059</v>
      </c>
      <c r="YR243" s="15">
        <f t="shared" si="1470"/>
        <v>6.6709132953443996E-4</v>
      </c>
      <c r="YS243" s="12"/>
      <c r="YT243" s="11">
        <f t="shared" si="1735"/>
        <v>6.7529553775777583E-4</v>
      </c>
      <c r="YU243" s="10">
        <f t="shared" si="1471"/>
        <v>83.938716151870622</v>
      </c>
      <c r="YV243" s="9">
        <f t="shared" si="1045"/>
        <v>89.272971603704491</v>
      </c>
      <c r="YW243" s="9">
        <f t="shared" si="1952"/>
        <v>78.366723531102366</v>
      </c>
      <c r="YX243" s="115">
        <f t="shared" si="1472"/>
        <v>83.819847567403428</v>
      </c>
      <c r="YY243" s="15">
        <f t="shared" si="1473"/>
        <v>6.7362033985839272E-4</v>
      </c>
      <c r="YZ243" s="12"/>
      <c r="ZA243" s="11">
        <f t="shared" si="1736"/>
        <v>6.8181969858663002E-4</v>
      </c>
      <c r="ZB243" s="10">
        <f t="shared" si="1474"/>
        <v>83.869318760031348</v>
      </c>
      <c r="ZC243" s="9">
        <f t="shared" si="1047"/>
        <v>89.256471085861733</v>
      </c>
      <c r="ZD243" s="9">
        <f t="shared" si="1953"/>
        <v>78.244886127419306</v>
      </c>
      <c r="ZE243" s="115">
        <f t="shared" si="1475"/>
        <v>83.75067860664052</v>
      </c>
      <c r="ZF243" s="15">
        <f t="shared" si="1476"/>
        <v>6.801264332799812E-4</v>
      </c>
      <c r="ZG243" s="12"/>
      <c r="ZH243" s="11">
        <f t="shared" si="1737"/>
        <v>6.8832083676569815E-4</v>
      </c>
      <c r="ZI243" s="10">
        <f t="shared" si="1477"/>
        <v>83.799785777328623</v>
      </c>
      <c r="ZJ243" s="9">
        <f t="shared" si="1049"/>
        <v>89.239650291632969</v>
      </c>
      <c r="ZK243" s="9">
        <f t="shared" si="1954"/>
        <v>78.123099627552392</v>
      </c>
      <c r="ZL243" s="115">
        <f t="shared" si="1478"/>
        <v>83.681374959592688</v>
      </c>
      <c r="ZM243" s="15">
        <f t="shared" si="1479"/>
        <v>6.8660960089497996E-4</v>
      </c>
      <c r="ZN243" s="12"/>
      <c r="ZO243" s="11">
        <f t="shared" si="1738"/>
        <v>6.9479894279899919E-4</v>
      </c>
      <c r="ZP243" s="10">
        <f t="shared" si="1480"/>
        <v>83.730115337548739</v>
      </c>
      <c r="ZQ243" s="9">
        <f t="shared" si="1051"/>
        <v>89.222507287352556</v>
      </c>
      <c r="ZR243" s="9">
        <f t="shared" si="1955"/>
        <v>77.958041338577843</v>
      </c>
      <c r="ZS243" s="115">
        <f t="shared" si="1481"/>
        <v>83.590274312965192</v>
      </c>
      <c r="ZT243" s="15">
        <f t="shared" si="1482"/>
        <v>6.9574553322318728E-4</v>
      </c>
      <c r="ZU243" s="12"/>
      <c r="ZV243" s="11">
        <f t="shared" si="1739"/>
        <v>7.039381779855436E-4</v>
      </c>
      <c r="ZW243" s="10">
        <f t="shared" si="1483"/>
        <v>83.63857657804985</v>
      </c>
      <c r="ZX243" s="9">
        <f t="shared" si="1053"/>
        <v>89.204905043087606</v>
      </c>
      <c r="ZY243" s="9">
        <f t="shared" si="1956"/>
        <v>77.902391520051765</v>
      </c>
      <c r="ZZ243" s="115">
        <f t="shared" si="1484"/>
        <v>83.553648281569679</v>
      </c>
      <c r="AAA243" s="15">
        <f t="shared" si="1485"/>
        <v>6.9809552744062614E-4</v>
      </c>
      <c r="AAB243" s="12"/>
      <c r="AAC243" s="11">
        <f t="shared" si="1740"/>
        <v>7.0626980220332551E-4</v>
      </c>
      <c r="AAD243" s="10">
        <f t="shared" si="1486"/>
        <v>83.601682270607967</v>
      </c>
      <c r="AAE243" s="9">
        <f t="shared" si="1055"/>
        <v>89.187183689093388</v>
      </c>
      <c r="AAF243" s="9">
        <f t="shared" si="1957"/>
        <v>78.566632087468918</v>
      </c>
      <c r="AAG243" s="115">
        <f t="shared" si="1487"/>
        <v>83.876907888281153</v>
      </c>
      <c r="AAH243" s="15">
        <f t="shared" si="1488"/>
        <v>6.5597440400628495E-4</v>
      </c>
      <c r="AAI243" s="12"/>
      <c r="AAJ243" s="11">
        <f t="shared" si="1741"/>
        <v>6.6399278425527712E-4</v>
      </c>
      <c r="AAK243" s="10">
        <f t="shared" si="1489"/>
        <v>83.925786439782016</v>
      </c>
      <c r="AAL243" s="9">
        <f t="shared" si="1057"/>
        <v>89.171536332605996</v>
      </c>
      <c r="AAM243" s="9">
        <f t="shared" si="1958"/>
        <v>79.334154679738887</v>
      </c>
      <c r="AAN243" s="115">
        <f t="shared" si="1490"/>
        <v>84.252845506172434</v>
      </c>
      <c r="AAO243" s="15">
        <f t="shared" si="1491"/>
        <v>6.0760220455356023E-4</v>
      </c>
      <c r="AAP243" s="12"/>
      <c r="AAQ243" s="11">
        <f t="shared" si="1742"/>
        <v>6.1545734053760172E-4</v>
      </c>
      <c r="AAR243" s="10">
        <f t="shared" si="1492"/>
        <v>84.302660687980307</v>
      </c>
      <c r="AAS243" s="9">
        <f t="shared" si="1059"/>
        <v>89.158111592967842</v>
      </c>
      <c r="AAT243" s="9">
        <f t="shared" si="1060"/>
        <v>80.236653616129146</v>
      </c>
      <c r="AAU243" s="115">
        <f t="shared" si="1493"/>
        <v>84.697382604548494</v>
      </c>
      <c r="AAV243" s="15">
        <f t="shared" si="1494"/>
        <v>5.5103052070560503E-4</v>
      </c>
      <c r="AAW243" s="11"/>
      <c r="AAX243" s="11">
        <f t="shared" si="1743"/>
        <v>5.5871443797228114E-4</v>
      </c>
      <c r="AAY243" s="10">
        <f t="shared" si="1495"/>
        <v>84.748234488183641</v>
      </c>
      <c r="AAZ243" s="9">
        <f t="shared" si="1061"/>
        <v>89.14707033648115</v>
      </c>
      <c r="ABA243" s="9">
        <f t="shared" si="1062"/>
        <v>81.332159132380895</v>
      </c>
      <c r="ABB243" s="115">
        <f t="shared" si="1496"/>
        <v>85.239614734431029</v>
      </c>
      <c r="ABC243" s="15">
        <f t="shared" si="1497"/>
        <v>4.8268507246719528E-4</v>
      </c>
      <c r="ABD243" s="11"/>
      <c r="ABE243" s="11">
        <f t="shared" si="1744"/>
        <v>4.9018840272302302E-4</v>
      </c>
      <c r="ABF243" s="10">
        <f t="shared" si="1498"/>
        <v>85.291618435295419</v>
      </c>
      <c r="ABG243" s="9">
        <f t="shared" si="1063"/>
        <v>89.138598161326613</v>
      </c>
      <c r="ABH243" s="9">
        <f t="shared" si="1064"/>
        <v>82.739307758433512</v>
      </c>
      <c r="ABI243" s="115">
        <f t="shared" si="1499"/>
        <v>85.938952959880055</v>
      </c>
      <c r="ABJ243" s="15">
        <f t="shared" si="1500"/>
        <v>3.9524978226732391E-4</v>
      </c>
      <c r="ABK243" s="11"/>
      <c r="ABL243" s="11">
        <f t="shared" si="1745"/>
        <v>4.0256101539974323E-4</v>
      </c>
      <c r="ABM243" s="10">
        <f t="shared" si="1501"/>
        <v>85.992246287818205</v>
      </c>
      <c r="ABN243" s="9">
        <f t="shared" si="1065"/>
        <v>89.13291734865318</v>
      </c>
      <c r="ABO243" s="9">
        <f t="shared" si="1066"/>
        <v>84.78818639832734</v>
      </c>
      <c r="ABP243" s="115">
        <f t="shared" si="1502"/>
        <v>86.96055187349026</v>
      </c>
      <c r="ABQ243" s="15">
        <f t="shared" si="1503"/>
        <v>2.683506848431229E-4</v>
      </c>
      <c r="ABR243" s="11"/>
      <c r="ABS243" s="11">
        <f t="shared" si="1746"/>
        <v>2.7545525863850463E-4</v>
      </c>
      <c r="ABT243" s="10">
        <f t="shared" si="1504"/>
        <v>87.015306051780044</v>
      </c>
      <c r="ABU243" s="9">
        <f t="shared" si="1067"/>
        <v>89.130298727898321</v>
      </c>
      <c r="ABV243" s="9">
        <f t="shared" si="1068"/>
        <v>89.277315317726902</v>
      </c>
      <c r="ABW243" s="115">
        <f t="shared" si="1505"/>
        <v>89.203807022812612</v>
      </c>
      <c r="ABX243" s="15">
        <f t="shared" si="1506"/>
        <v>-9.0804247754033055E-6</v>
      </c>
      <c r="ABY243" s="11"/>
      <c r="ABZ243" s="11">
        <f t="shared" si="1747"/>
        <v>-2.154954318043337E-6</v>
      </c>
      <c r="ACA243" s="10">
        <f t="shared" si="1507"/>
        <v>89.259870595913043</v>
      </c>
      <c r="ACB243" s="9">
        <f t="shared" si="1069"/>
        <v>89.130301726228936</v>
      </c>
      <c r="ACC243" s="9">
        <f t="shared" si="1070"/>
        <v>89.360566195983367</v>
      </c>
      <c r="ACD243" s="115">
        <f t="shared" si="1508"/>
        <v>89.245433961106158</v>
      </c>
      <c r="ACE243" s="15">
        <f t="shared" si="1509"/>
        <v>-1.4222198994625838E-5</v>
      </c>
      <c r="ACF243" s="11"/>
      <c r="ACG243" s="11">
        <f t="shared" si="1748"/>
        <v>-7.2970124587295451E-6</v>
      </c>
      <c r="ACH243" s="10">
        <f t="shared" si="1510"/>
        <v>89.301497003157209</v>
      </c>
      <c r="ACI243" s="9">
        <f t="shared" si="1071"/>
        <v>89.130309081534023</v>
      </c>
      <c r="ACJ243" s="9">
        <f t="shared" si="1072"/>
        <v>89.444654458707987</v>
      </c>
      <c r="ACK243" s="115">
        <f t="shared" si="1511"/>
        <v>89.287481770121005</v>
      </c>
      <c r="ACL243" s="15">
        <f t="shared" si="1512"/>
        <v>-1.9415424845945133E-5</v>
      </c>
      <c r="ACM243" s="11"/>
      <c r="ACN243" s="11">
        <f t="shared" si="1749"/>
        <v>-1.2490803845558828E-5</v>
      </c>
      <c r="ACO243" s="10">
        <f t="shared" si="1513"/>
        <v>89.343543971249318</v>
      </c>
      <c r="ACP243" s="9">
        <f t="shared" si="1073"/>
        <v>89.130322789120243</v>
      </c>
      <c r="ACQ243" s="9">
        <f t="shared" si="1074"/>
        <v>89.529571254103317</v>
      </c>
      <c r="ACR243" s="115">
        <f t="shared" si="1514"/>
        <v>89.329947021611787</v>
      </c>
      <c r="ACS243" s="15">
        <f t="shared" si="1515"/>
        <v>-2.4659432362029773E-5</v>
      </c>
      <c r="ACT243" s="11"/>
      <c r="ACU243" s="11">
        <f t="shared" si="1750"/>
        <v>-1.7735663650656113E-5</v>
      </c>
      <c r="ACV243" s="10">
        <f t="shared" si="1516"/>
        <v>89.386008088104816</v>
      </c>
      <c r="ACW243" s="9">
        <f t="shared" si="1075"/>
        <v>89.130344901390842</v>
      </c>
      <c r="ACX243" s="9">
        <f t="shared" si="1076"/>
        <v>89.615307184257219</v>
      </c>
      <c r="ACY243" s="115">
        <f t="shared" si="1517"/>
        <v>89.37282604282403</v>
      </c>
      <c r="ACZ243" s="15">
        <f t="shared" si="1518"/>
        <v>-2.9953514318422062E-5</v>
      </c>
      <c r="ADA243" s="11"/>
      <c r="ADB243" s="11">
        <f t="shared" si="1751"/>
        <v>-2.3030889716618005E-5</v>
      </c>
      <c r="ADC243" s="10">
        <f t="shared" si="1519"/>
        <v>89.428885697213389</v>
      </c>
      <c r="ADD243" s="9">
        <f t="shared" si="1077"/>
        <v>89.130377527310102</v>
      </c>
      <c r="ADE243" s="9">
        <f t="shared" si="1078"/>
        <v>89.70185258400808</v>
      </c>
      <c r="ADF243" s="115">
        <f t="shared" si="1520"/>
        <v>89.416115055659091</v>
      </c>
      <c r="ADG243" s="15">
        <f t="shared" si="1521"/>
        <v>-3.5296943490635156E-5</v>
      </c>
      <c r="ADH243" s="11"/>
      <c r="ADI243" s="11">
        <f t="shared" si="1752"/>
        <v>-2.8375759807776553E-5</v>
      </c>
      <c r="ADJ243" s="10">
        <f t="shared" si="1522"/>
        <v>89.472173036789343</v>
      </c>
      <c r="ADK243" s="9">
        <f t="shared" si="1079"/>
        <v>89.130422831815039</v>
      </c>
      <c r="ADL243" s="9">
        <f t="shared" si="1080"/>
        <v>89.78919755085316</v>
      </c>
      <c r="ADM243" s="115">
        <f t="shared" si="1523"/>
        <v>89.4598101913341</v>
      </c>
      <c r="ADN243" s="15">
        <f t="shared" si="1524"/>
        <v>-4.0688974537757628E-5</v>
      </c>
      <c r="ADO243" s="11"/>
      <c r="ADP243" s="11">
        <f t="shared" si="1753"/>
        <v>-3.376953348861994E-5</v>
      </c>
      <c r="ADQ243" s="10">
        <f t="shared" si="1525"/>
        <v>89.515866254413453</v>
      </c>
      <c r="ADR243" s="9">
        <f t="shared" si="1081"/>
        <v>89.130483035167956</v>
      </c>
      <c r="ADS243" s="9">
        <f t="shared" si="1082"/>
        <v>89.87733209523347</v>
      </c>
      <c r="ADT243" s="115">
        <f t="shared" si="1526"/>
        <v>89.503907565200706</v>
      </c>
      <c r="ADU243" s="15">
        <f t="shared" si="1527"/>
        <v>-4.6128853324735569E-5</v>
      </c>
      <c r="ADV243" s="11"/>
      <c r="ADW243" s="11">
        <f t="shared" si="1754"/>
        <v>-3.9211461442477634E-5</v>
      </c>
      <c r="ADX243" s="10">
        <f t="shared" si="1528"/>
        <v>89.559961481845363</v>
      </c>
      <c r="ADY243" s="9">
        <f t="shared" si="1083"/>
        <v>89.130560412278456</v>
      </c>
      <c r="ADZ243" s="9">
        <f t="shared" si="1084"/>
        <v>89.966245778215011</v>
      </c>
      <c r="AEA243" s="115">
        <f t="shared" si="1529"/>
        <v>89.548403095246726</v>
      </c>
      <c r="AEB243" s="15">
        <f t="shared" si="1530"/>
        <v>-5.1615794585767889E-5</v>
      </c>
      <c r="AEC243" s="11"/>
      <c r="AED243" s="11">
        <f t="shared" si="1755"/>
        <v>-4.470076312661068E-5</v>
      </c>
      <c r="AEE243" s="10">
        <f t="shared" si="1531"/>
        <v>89.604454653475926</v>
      </c>
      <c r="AEF243" s="9">
        <f t="shared" si="1085"/>
        <v>89.130657291897975</v>
      </c>
      <c r="AEG243" s="9">
        <f t="shared" si="1086"/>
        <v>90.05592784020709</v>
      </c>
      <c r="AEH243" s="115">
        <f t="shared" si="1532"/>
        <v>89.593292566052526</v>
      </c>
      <c r="AEI243" s="15">
        <f t="shared" si="1533"/>
        <v>-5.7148989924289231E-5</v>
      </c>
      <c r="AEJ243" s="11"/>
      <c r="AEK243" s="11">
        <f t="shared" si="1756"/>
        <v>-5.0236634766731573E-5</v>
      </c>
      <c r="AEL243" s="10">
        <f t="shared" si="1534"/>
        <v>89.649341570268263</v>
      </c>
      <c r="AEM243" s="9">
        <f t="shared" si="1087"/>
        <v>89.130776055758858</v>
      </c>
      <c r="AEN243" s="9">
        <f t="shared" si="1088"/>
        <v>90.146367254804062</v>
      </c>
      <c r="AEO243" s="115">
        <f t="shared" si="1535"/>
        <v>89.638571655281453</v>
      </c>
      <c r="AEP243" s="15">
        <f t="shared" si="1536"/>
        <v>-6.2727611191663291E-5</v>
      </c>
      <c r="AEQ243" s="11"/>
      <c r="AER243" s="11">
        <f t="shared" si="1757"/>
        <v>-5.5818252730448799E-5</v>
      </c>
      <c r="AES243" s="10">
        <f t="shared" si="1537"/>
        <v>89.694617926230436</v>
      </c>
      <c r="AET243" s="9">
        <f t="shared" si="1089"/>
        <v>89.130919137655269</v>
      </c>
      <c r="AEU243" s="9">
        <f t="shared" si="1090"/>
        <v>90.237552727230877</v>
      </c>
      <c r="AEV243" s="115">
        <f t="shared" si="1538"/>
        <v>89.684235932443073</v>
      </c>
      <c r="AEW243" s="15">
        <f t="shared" si="1539"/>
        <v>-6.8350810447939588E-5</v>
      </c>
      <c r="AEX243" s="11"/>
      <c r="AEY243" s="11">
        <f t="shared" si="1758"/>
        <v>-6.1444773482435982E-5</v>
      </c>
      <c r="AEZ243" s="10">
        <f t="shared" si="1540"/>
        <v>89.740279307156143</v>
      </c>
      <c r="AFA243" s="9">
        <f t="shared" si="1091"/>
        <v>89.131089022456621</v>
      </c>
      <c r="AFB243" s="9">
        <f t="shared" si="1092"/>
        <v>90.329472750837269</v>
      </c>
      <c r="AFC243" s="115">
        <f t="shared" si="1541"/>
        <v>89.730280886646938</v>
      </c>
      <c r="AFD243" s="15">
        <f t="shared" si="1542"/>
        <v>-7.4017723512126831E-5</v>
      </c>
      <c r="AFE243" s="11"/>
      <c r="AFF243" s="11">
        <f t="shared" si="1759"/>
        <v>-6.71153371301797E-5</v>
      </c>
      <c r="AFG243" s="10">
        <f t="shared" si="1543"/>
        <v>89.786321218364264</v>
      </c>
      <c r="AFH243" s="9">
        <f t="shared" si="1093"/>
        <v>89.131288245072099</v>
      </c>
      <c r="AFI243" s="9">
        <f t="shared" si="1094"/>
        <v>90.42211556042021</v>
      </c>
      <c r="AFJ243" s="115">
        <f t="shared" si="1544"/>
        <v>89.776701902746154</v>
      </c>
      <c r="AFK243" s="15">
        <f t="shared" si="1545"/>
        <v>-7.9727467143137341E-5</v>
      </c>
      <c r="AFL243" s="11"/>
      <c r="AFM243" s="11">
        <f t="shared" si="1760"/>
        <v>-7.2829064598950026E-5</v>
      </c>
      <c r="AFN243" s="10">
        <f t="shared" si="1546"/>
        <v>89.832739060814447</v>
      </c>
      <c r="AFO243" s="9">
        <f t="shared" si="1095"/>
        <v>89.131519389338052</v>
      </c>
      <c r="AFP243" s="9">
        <f t="shared" si="1096"/>
        <v>90.515469020806847</v>
      </c>
      <c r="AFQ243" s="115">
        <f t="shared" si="1547"/>
        <v>89.82349420507245</v>
      </c>
      <c r="AFR243" s="15">
        <f t="shared" si="1548"/>
        <v>-8.5479132226861187E-5</v>
      </c>
      <c r="AFS243" s="11"/>
      <c r="AFT243" s="11">
        <f t="shared" si="1761"/>
        <v>-7.8585050810992763E-5</v>
      </c>
      <c r="AFU243" s="10">
        <f t="shared" si="1549"/>
        <v>89.879528074799694</v>
      </c>
      <c r="AFV243" s="9">
        <f t="shared" si="1097"/>
        <v>89.131785086795801</v>
      </c>
      <c r="AFW243" s="9">
        <f t="shared" si="1098"/>
        <v>90.609520726864545</v>
      </c>
      <c r="AFX243" s="115">
        <f t="shared" si="1550"/>
        <v>89.870652906830173</v>
      </c>
      <c r="AFY243" s="15">
        <f t="shared" si="1551"/>
        <v>-9.1271790028746891E-5</v>
      </c>
      <c r="AFZ243" s="11"/>
      <c r="AGA243" s="11">
        <f t="shared" si="1762"/>
        <v>-8.4382370933893484E-5</v>
      </c>
      <c r="AGB243" s="10">
        <f t="shared" si="1552"/>
        <v>89.926683389330663</v>
      </c>
      <c r="AGC243" s="9">
        <f t="shared" si="1099"/>
        <v>89.13208801542936</v>
      </c>
      <c r="AGD243" s="9">
        <f t="shared" si="1100"/>
        <v>90.704258004743309</v>
      </c>
      <c r="AGE243" s="115">
        <f t="shared" si="1553"/>
        <v>89.918173010086335</v>
      </c>
      <c r="AGF243" s="15">
        <f t="shared" si="1554"/>
        <v>-9.7104492348499248E-5</v>
      </c>
      <c r="AGG243" s="11"/>
      <c r="AGH243" s="11">
        <f t="shared" si="1763"/>
        <v>-9.0220080529756149E-5</v>
      </c>
      <c r="AGI243" s="10">
        <f t="shared" si="1555"/>
        <v>89.974200022101854</v>
      </c>
      <c r="AGJ243" s="9">
        <f t="shared" si="1101"/>
        <v>89.132430898335087</v>
      </c>
      <c r="AGK243" s="9">
        <f t="shared" si="1102"/>
        <v>90.799667912441336</v>
      </c>
      <c r="AGL243" s="115">
        <f t="shared" si="1556"/>
        <v>89.966049405388219</v>
      </c>
      <c r="AGM243" s="15">
        <f t="shared" si="1557"/>
        <v>-1.0297627163718049E-4</v>
      </c>
      <c r="AGN243" s="11"/>
      <c r="AGO243" s="11">
        <f t="shared" si="1764"/>
        <v>-9.6097215666818603E-5</v>
      </c>
      <c r="AGP243" s="10">
        <f t="shared" si="1558"/>
        <v>90.02207287908513</v>
      </c>
      <c r="AGQ243" s="9">
        <f t="shared" si="1103"/>
        <v>89.132816502323408</v>
      </c>
      <c r="AGR243" s="9">
        <f t="shared" si="1104"/>
        <v>90.895737240728209</v>
      </c>
      <c r="AGS243" s="115">
        <f t="shared" si="1559"/>
        <v>90.014276871525809</v>
      </c>
      <c r="AGT243" s="15">
        <f t="shared" si="1560"/>
        <v>-1.0888614114059077E-4</v>
      </c>
      <c r="AGU243" s="11"/>
      <c r="AGV243" s="11">
        <f t="shared" si="1765"/>
        <v>-1.0201279305738923E-4</v>
      </c>
      <c r="AGW243" s="10">
        <f t="shared" si="1561"/>
        <v>90.070296754267815</v>
      </c>
      <c r="AGX243" s="9">
        <f t="shared" si="1105"/>
        <v>89.133247636452694</v>
      </c>
      <c r="AGY243" s="9">
        <f t="shared" si="1106"/>
        <v>90.992452514440288</v>
      </c>
      <c r="AGZ243" s="115">
        <f t="shared" si="1562"/>
        <v>90.062850075446491</v>
      </c>
      <c r="AHA243" s="15">
        <f t="shared" si="1563"/>
        <v>-1.148330950698405E-4</v>
      </c>
      <c r="AHB243" s="11"/>
      <c r="AHC243" s="11">
        <f t="shared" si="1766"/>
        <v>-1.0796581022304073E-4</v>
      </c>
      <c r="AHD243" s="10">
        <f t="shared" si="1564"/>
        <v>90.11886632954301</v>
      </c>
      <c r="AHE243" s="9">
        <f t="shared" si="1107"/>
        <v>89.133727150495957</v>
      </c>
      <c r="AHF243" s="9">
        <f t="shared" si="1108"/>
        <v>91.089799994139085</v>
      </c>
      <c r="AHG243" s="115">
        <f t="shared" si="1565"/>
        <v>90.111763572317528</v>
      </c>
      <c r="AHH243" s="15">
        <f t="shared" si="1566"/>
        <v>-1.2081610879847585E-4</v>
      </c>
      <c r="AHI243" s="11"/>
      <c r="AHJ243" s="11">
        <f t="shared" si="1767"/>
        <v>-1.1395524568643405E-4</v>
      </c>
      <c r="AHK243" s="10">
        <f t="shared" si="1567"/>
        <v>90.167776174747672</v>
      </c>
      <c r="AHL243" s="9">
        <f t="shared" si="1109"/>
        <v>89.13425793334082</v>
      </c>
      <c r="AHM243" s="9">
        <f t="shared" si="1110"/>
        <v>91.187765681801849</v>
      </c>
      <c r="AHN243" s="115">
        <f t="shared" si="1568"/>
        <v>90.161011807571327</v>
      </c>
      <c r="AHO243" s="15">
        <f t="shared" si="1569"/>
        <v>-1.2683413931277961E-4</v>
      </c>
      <c r="AHP243" s="11"/>
      <c r="AHQ243" s="11">
        <f t="shared" si="1768"/>
        <v>-1.1998005941653014E-4</v>
      </c>
      <c r="AHR243" s="10">
        <f t="shared" si="1570"/>
        <v>90.217020749684508</v>
      </c>
      <c r="AHS243" s="9">
        <f t="shared" si="1111"/>
        <v>89.134842911325705</v>
      </c>
      <c r="AHT243" s="9">
        <f t="shared" si="1112"/>
        <v>91.286335324780893</v>
      </c>
      <c r="AHU243" s="115">
        <f t="shared" si="1571"/>
        <v>90.210589118053292</v>
      </c>
      <c r="AHV243" s="15">
        <f t="shared" si="1572"/>
        <v>-1.3288612555909351E-4</v>
      </c>
      <c r="AHW243" s="11"/>
      <c r="AHX243" s="11">
        <f t="shared" si="1769"/>
        <v>-1.2603919317086718E-4</v>
      </c>
      <c r="AHY243" s="10">
        <f t="shared" si="1573"/>
        <v>90.266594405245996</v>
      </c>
      <c r="AHZ243" s="9">
        <f t="shared" si="1113"/>
        <v>89.1354850465124</v>
      </c>
      <c r="AIA243" s="9">
        <f t="shared" si="1114"/>
        <v>91.385494396405591</v>
      </c>
      <c r="AIB243" s="115">
        <f t="shared" si="1574"/>
        <v>90.260489721458995</v>
      </c>
      <c r="AIC243" s="15">
        <f t="shared" si="1575"/>
        <v>-1.389709873523895E-4</v>
      </c>
      <c r="AID243" s="11"/>
      <c r="AIE243" s="11">
        <f t="shared" si="1770"/>
        <v>-1.3213156939837745E-4</v>
      </c>
      <c r="AIF243" s="10">
        <f t="shared" si="1576"/>
        <v>90.316491372821133</v>
      </c>
      <c r="AIG243" s="9">
        <f t="shared" si="1115"/>
        <v>89.136187334881512</v>
      </c>
      <c r="AIH243" s="9">
        <f t="shared" si="1116"/>
        <v>91.485228116931012</v>
      </c>
      <c r="AII243" s="115">
        <f t="shared" si="1577"/>
        <v>90.310707725906269</v>
      </c>
      <c r="AIJ243" s="15">
        <f t="shared" si="1578"/>
        <v>-1.4508762678161618E-4</v>
      </c>
      <c r="AIK243" s="11"/>
      <c r="AIL243" s="11">
        <f t="shared" si="1771"/>
        <v>-1.3825609264034509E-4</v>
      </c>
      <c r="AIM243" s="10">
        <f t="shared" si="1579"/>
        <v>90.366705773848025</v>
      </c>
      <c r="AIN243" s="9">
        <f t="shared" si="1117"/>
        <v>89.13695280447439</v>
      </c>
      <c r="AIO243" s="9">
        <f t="shared" si="1118"/>
        <v>91.585521458673483</v>
      </c>
      <c r="AIP243" s="115">
        <f t="shared" si="1580"/>
        <v>90.361237131573944</v>
      </c>
      <c r="AIQ243" s="15">
        <f t="shared" si="1581"/>
        <v>-1.5123492864165867E-4</v>
      </c>
      <c r="AIR243" s="11"/>
      <c r="AIS243" s="11">
        <f t="shared" si="1772"/>
        <v>-1.4441164995768245E-4</v>
      </c>
      <c r="AIT243" s="10">
        <f t="shared" si="1582"/>
        <v>90.417231621429352</v>
      </c>
      <c r="AIU243" s="9">
        <f t="shared" si="1119"/>
        <v>89.137784513474841</v>
      </c>
      <c r="AIV243" s="9">
        <f t="shared" si="1120"/>
        <v>91.686359149914537</v>
      </c>
      <c r="AIW243" s="115">
        <f t="shared" si="1583"/>
        <v>90.412071831694689</v>
      </c>
      <c r="AIX243" s="15">
        <f t="shared" si="1584"/>
        <v>-1.5741176079294724E-4</v>
      </c>
      <c r="AIY243" s="11"/>
      <c r="AIZ243" s="11">
        <f t="shared" si="1773"/>
        <v>-1.5059711128594992E-4</v>
      </c>
      <c r="AJA243" s="10">
        <f t="shared" si="1585"/>
        <v>90.4680628213017</v>
      </c>
      <c r="AJB243" s="9">
        <f t="shared" si="1121"/>
        <v>89.138685548231066</v>
      </c>
      <c r="AJC243" s="9">
        <f t="shared" si="1122"/>
        <v>91.787725679172524</v>
      </c>
      <c r="AJD243" s="115">
        <f t="shared" si="1586"/>
        <v>90.463205613701803</v>
      </c>
      <c r="AJE243" s="15">
        <f t="shared" si="1587"/>
        <v>-1.6361697454746817E-4</v>
      </c>
      <c r="AJF243" s="11"/>
      <c r="AJG243" s="11">
        <f t="shared" si="1774"/>
        <v>-1.5681132981693074E-4</v>
      </c>
      <c r="AJH243" s="10">
        <f t="shared" si="1588"/>
        <v>90.519193172959234</v>
      </c>
      <c r="AJI243" s="9">
        <f t="shared" si="1123"/>
        <v>89.139659021219657</v>
      </c>
      <c r="AJJ243" s="9">
        <f t="shared" si="1124"/>
        <v>91.889605299839474</v>
      </c>
      <c r="AJK243" s="115">
        <f t="shared" si="1589"/>
        <v>90.514632160529573</v>
      </c>
      <c r="AJL243" s="15">
        <f t="shared" si="1590"/>
        <v>-1.6984940508090271E-4</v>
      </c>
      <c r="AJM243" s="11"/>
      <c r="AJN243" s="11">
        <f t="shared" si="1775"/>
        <v>-1.6305314240651483E-4</v>
      </c>
      <c r="AJO243" s="10">
        <f t="shared" si="1591"/>
        <v>90.570616370931333</v>
      </c>
      <c r="AJP243" s="9">
        <f t="shared" si="1125"/>
        <v>89.140708068953316</v>
      </c>
      <c r="AJQ243" s="9">
        <f t="shared" si="1126"/>
        <v>91.991982035178339</v>
      </c>
      <c r="AJR243" s="115">
        <f t="shared" si="1592"/>
        <v>90.566345052065827</v>
      </c>
      <c r="AJS243" s="15">
        <f t="shared" si="1593"/>
        <v>-1.7610787187051692E-4</v>
      </c>
      <c r="AJT243" s="11"/>
      <c r="AJU243" s="11">
        <f t="shared" si="1776"/>
        <v>-1.6932137000850005E-4</v>
      </c>
      <c r="AJV243" s="10">
        <f t="shared" si="1594"/>
        <v>90.622326006212745</v>
      </c>
      <c r="AJW243" s="9">
        <f t="shared" si="1127"/>
        <v>89.14183584983418</v>
      </c>
      <c r="AJX243" s="9">
        <f t="shared" si="1128"/>
        <v>92.094839683678515</v>
      </c>
      <c r="AJY243" s="115">
        <f t="shared" si="1595"/>
        <v>90.618337766756355</v>
      </c>
      <c r="AJZ243" s="15">
        <f t="shared" si="1596"/>
        <v>-1.8239117915853185E-4</v>
      </c>
      <c r="AKA243" s="11"/>
      <c r="AKB243" s="11">
        <f t="shared" si="1777"/>
        <v>-1.7561481813406366E-4</v>
      </c>
      <c r="AKC243" s="10">
        <f t="shared" si="1597"/>
        <v>90.674315567846179</v>
      </c>
      <c r="AKD243" s="9">
        <f t="shared" si="1129"/>
        <v>89.143045541954919</v>
      </c>
      <c r="AKE243" s="9">
        <f t="shared" si="1130"/>
        <v>92.198161823173038</v>
      </c>
      <c r="AKF243" s="115">
        <f t="shared" si="1598"/>
        <v>90.670603682563979</v>
      </c>
      <c r="AKG243" s="15">
        <f t="shared" si="1599"/>
        <v>-1.8869811634222638E-4</v>
      </c>
      <c r="AKH243" s="11"/>
      <c r="AKI243" s="11">
        <f t="shared" si="1778"/>
        <v>-1.8193227723809944E-4</v>
      </c>
      <c r="AKJ243" s="10">
        <f t="shared" si="1600"/>
        <v>90.726578443859466</v>
      </c>
      <c r="AKK243" s="9">
        <f t="shared" si="1131"/>
        <v>89.144340340848359</v>
      </c>
      <c r="AKL243" s="9">
        <f t="shared" si="1132"/>
        <v>92.301931799269454</v>
      </c>
      <c r="AKM243" s="115">
        <f t="shared" si="1601"/>
        <v>90.723136070058899</v>
      </c>
      <c r="AKN243" s="15">
        <f t="shared" si="1602"/>
        <v>-1.950274573983792E-4</v>
      </c>
      <c r="AKO243" s="11"/>
      <c r="AKP243" s="11">
        <f t="shared" si="1779"/>
        <v>-1.8827252213923277E-4</v>
      </c>
      <c r="AKQ243" s="10">
        <f t="shared" si="1603"/>
        <v>90.779107914327568</v>
      </c>
      <c r="AKR243" s="9">
        <f t="shared" si="1133"/>
        <v>89.145723457173702</v>
      </c>
      <c r="AKS243" s="9">
        <f t="shared" si="1134"/>
        <v>92.406132753847814</v>
      </c>
      <c r="AKT243" s="115">
        <f t="shared" si="1604"/>
        <v>90.775928105510758</v>
      </c>
      <c r="AKU243" s="15">
        <f t="shared" si="1605"/>
        <v>-2.0137796278634141E-4</v>
      </c>
      <c r="AKV243" s="11"/>
      <c r="AKW243" s="11">
        <f t="shared" si="1780"/>
        <v>-1.9463431392062312E-4</v>
      </c>
      <c r="AKX243" s="10">
        <f t="shared" si="1606"/>
        <v>90.831897164453181</v>
      </c>
      <c r="AKY243" s="9">
        <f t="shared" si="1135"/>
        <v>89.14719811437476</v>
      </c>
      <c r="AKZ243" s="9">
        <f t="shared" si="1136"/>
        <v>92.51074763025143</v>
      </c>
      <c r="ALA243" s="115">
        <f t="shared" si="1607"/>
        <v>90.828972872313102</v>
      </c>
      <c r="ALB243" s="15">
        <f t="shared" si="1608"/>
        <v>-2.0774837991327635E-4</v>
      </c>
      <c r="ALC243" s="11"/>
      <c r="ALD243" s="11">
        <f t="shared" si="1781"/>
        <v>-2.0101640039213201E-4</v>
      </c>
      <c r="ALE243" s="10">
        <f t="shared" si="1609"/>
        <v>90.884939285971328</v>
      </c>
      <c r="ALF243" s="9">
        <f t="shared" si="1137"/>
        <v>89.148767546294437</v>
      </c>
      <c r="ALG243" s="9">
        <f t="shared" si="1138"/>
        <v>92.615759176744803</v>
      </c>
      <c r="ALH243" s="115">
        <f t="shared" si="1610"/>
        <v>90.88226336151962</v>
      </c>
      <c r="ALI243" s="15">
        <f t="shared" si="1611"/>
        <v>-2.1413744349508144E-4</v>
      </c>
      <c r="ALJ243" s="11"/>
      <c r="ALK243" s="11">
        <f t="shared" si="1782"/>
        <v>-2.0741751644825344E-4</v>
      </c>
      <c r="ALL243" s="10">
        <f t="shared" si="1612"/>
        <v>90.938227277665305</v>
      </c>
      <c r="ALM243" s="9">
        <f t="shared" si="1139"/>
        <v>89.150434994746035</v>
      </c>
      <c r="ALN243" s="9">
        <f t="shared" si="1140"/>
        <v>92.72114995392522</v>
      </c>
      <c r="ALO243" s="115">
        <f t="shared" si="1613"/>
        <v>90.935792474335628</v>
      </c>
      <c r="ALP243" s="15">
        <f t="shared" si="1614"/>
        <v>-2.2054387616417444E-4</v>
      </c>
      <c r="ALQ243" s="12"/>
      <c r="ALR243" s="11">
        <f t="shared" si="1783"/>
        <v>-2.138363846733478E-4</v>
      </c>
      <c r="ALS243" s="10">
        <f t="shared" si="1615"/>
        <v>90.991754047840189</v>
      </c>
      <c r="ALT243" s="9">
        <f t="shared" si="1141"/>
        <v>89.152203707047107</v>
      </c>
      <c r="ALU243" s="9">
        <f t="shared" si="1142"/>
        <v>92.826902342447895</v>
      </c>
      <c r="ALV243" s="115">
        <f t="shared" si="1616"/>
        <v>90.989553024747494</v>
      </c>
      <c r="ALW243" s="15">
        <f t="shared" si="1617"/>
        <v>-2.2696638909894571E-4</v>
      </c>
      <c r="ALX243" s="12"/>
      <c r="ALY243" s="11">
        <f t="shared" si="1784"/>
        <v>-2.2027171596880152E-4</v>
      </c>
      <c r="ALZ243" s="10">
        <f t="shared" si="1618"/>
        <v>91.045512416935239</v>
      </c>
      <c r="AMA243" s="9">
        <f t="shared" si="1143"/>
        <v>89.154076933518979</v>
      </c>
      <c r="AMB243" s="9">
        <f t="shared" si="1144"/>
        <v>92.932998551050133</v>
      </c>
      <c r="AMC243" s="115">
        <f t="shared" si="1619"/>
        <v>91.043537742284556</v>
      </c>
      <c r="AMD243" s="15">
        <f t="shared" si="1620"/>
        <v>-2.3340368267381776E-4</v>
      </c>
      <c r="AME243" s="12"/>
      <c r="AMF243" s="11">
        <f t="shared" si="1785"/>
        <v>-2.2672221020105364E-4</v>
      </c>
      <c r="AMG243" s="10">
        <f t="shared" si="1621"/>
        <v>91.099495120269523</v>
      </c>
      <c r="AMH243" s="9">
        <f t="shared" si="1145"/>
        <v>89.156057924954879</v>
      </c>
      <c r="AMI243" s="9">
        <f t="shared" si="1146"/>
        <v>93.039420623847519</v>
      </c>
      <c r="AMJ243" s="115">
        <f t="shared" si="1622"/>
        <v>91.097739274401192</v>
      </c>
      <c r="AMK243" s="15">
        <f t="shared" si="1623"/>
        <v>-2.3985444706626081E-4</v>
      </c>
      <c r="AML243" s="12"/>
      <c r="AMM243" s="11">
        <f t="shared" si="1786"/>
        <v>-2.3318655680680352E-4</v>
      </c>
      <c r="AMN243" s="10">
        <f t="shared" si="1624"/>
        <v>91.153694810408297</v>
      </c>
      <c r="AMO243" s="9">
        <f t="shared" si="1147"/>
        <v>89.158149930058926</v>
      </c>
      <c r="AMP243" s="9">
        <f t="shared" si="1148"/>
        <v>93.146150350703621</v>
      </c>
      <c r="AMQ243" s="115">
        <f t="shared" si="1625"/>
        <v>91.152150140381281</v>
      </c>
      <c r="AMR243" s="15">
        <f t="shared" si="1626"/>
        <v>-2.4631735687900543E-4</v>
      </c>
      <c r="AMS243" s="12"/>
      <c r="AMT243" s="11">
        <f t="shared" si="1787"/>
        <v>-2.3966342940719365E-4</v>
      </c>
      <c r="AMU243" s="10">
        <f t="shared" si="1627"/>
        <v>91.208104011000046</v>
      </c>
      <c r="AMV243" s="9">
        <f t="shared" si="1149"/>
        <v>89.160356192751351</v>
      </c>
      <c r="AMW243" s="9">
        <f t="shared" si="1150"/>
        <v>93.253169385416484</v>
      </c>
      <c r="AMX243" s="115">
        <f t="shared" si="1628"/>
        <v>91.206762789083911</v>
      </c>
      <c r="AMY243" s="15">
        <f t="shared" si="1629"/>
        <v>-2.5279107860621007E-4</v>
      </c>
      <c r="AMZ243" s="12"/>
      <c r="ANA243" s="11">
        <f t="shared" si="1788"/>
        <v>-2.4615149327923003E-4</v>
      </c>
      <c r="ANB243" s="10">
        <f t="shared" si="1630"/>
        <v>91.26271517456388</v>
      </c>
      <c r="ANC243" s="9">
        <f t="shared" si="1151"/>
        <v>89.162679949562218</v>
      </c>
      <c r="AND243" s="9">
        <f t="shared" si="1152"/>
        <v>93.36045929962188</v>
      </c>
      <c r="ANE243" s="115">
        <f t="shared" si="1631"/>
        <v>91.261569624592056</v>
      </c>
      <c r="ANF243" s="15">
        <f t="shared" si="1632"/>
        <v>-2.5927427412377553E-4</v>
      </c>
      <c r="ANG243" s="12"/>
      <c r="ANH243" s="11">
        <f t="shared" si="1789"/>
        <v>-2.5264940884844476E-4</v>
      </c>
      <c r="ANI243" s="10">
        <f t="shared" si="1633"/>
        <v>91.31752070815179</v>
      </c>
      <c r="ANJ243" s="9">
        <f t="shared" si="1153"/>
        <v>89.165124427060718</v>
      </c>
      <c r="ANK243" s="9">
        <f t="shared" si="1154"/>
        <v>93.468001535455784</v>
      </c>
      <c r="ANL243" s="115">
        <f t="shared" si="1634"/>
        <v>91.316562981258244</v>
      </c>
      <c r="ANM243" s="15">
        <f t="shared" si="1635"/>
        <v>-2.6576559792431141E-4</v>
      </c>
      <c r="ANN243" s="12"/>
      <c r="ANO243" s="11">
        <f t="shared" si="1790"/>
        <v>-2.5915582891982222E-4</v>
      </c>
      <c r="ANP243" s="10">
        <f t="shared" si="1636"/>
        <v>91.372512948353574</v>
      </c>
      <c r="ANQ243" s="9">
        <f t="shared" si="1155"/>
        <v>89.167692839210275</v>
      </c>
      <c r="ANR243" s="9">
        <f t="shared" si="1156"/>
        <v>93.575777360873701</v>
      </c>
      <c r="ANS243" s="115">
        <f t="shared" si="1637"/>
        <v>91.371735100041988</v>
      </c>
      <c r="ANT243" s="15">
        <f t="shared" si="1638"/>
        <v>-2.722636945208393E-4</v>
      </c>
      <c r="ANU243" s="12"/>
      <c r="ANV243" s="11">
        <f t="shared" si="1791"/>
        <v>-2.6566939607718473E-4</v>
      </c>
      <c r="ANW243" s="10">
        <f t="shared" si="1639"/>
        <v>91.427684137591598</v>
      </c>
      <c r="ANX243" s="9">
        <f t="shared" si="1157"/>
        <v>89.170388384646287</v>
      </c>
      <c r="ANY243" s="9">
        <f t="shared" si="1158"/>
        <v>93.683767752438953</v>
      </c>
      <c r="ANZ243" s="115">
        <f t="shared" si="1640"/>
        <v>91.427078068542613</v>
      </c>
      <c r="AOA243" s="15">
        <f t="shared" si="1641"/>
        <v>-2.7876719137537065E-4</v>
      </c>
      <c r="AOB243" s="12"/>
      <c r="AOC243" s="11">
        <f t="shared" si="1792"/>
        <v>-2.721887356016282E-4</v>
      </c>
      <c r="AOD243" s="10">
        <f t="shared" si="1642"/>
        <v>91.48302636406396</v>
      </c>
      <c r="AOE243" s="9">
        <f t="shared" si="1159"/>
        <v>89.173214243779483</v>
      </c>
      <c r="AOF243" s="9">
        <f t="shared" si="1160"/>
        <v>93.791953756592008</v>
      </c>
      <c r="AOG243" s="115">
        <f t="shared" si="1643"/>
        <v>91.482584000185739</v>
      </c>
      <c r="AOH243" s="15">
        <f t="shared" si="1644"/>
        <v>-2.8527472139149956E-4</v>
      </c>
      <c r="AOI243" s="12"/>
      <c r="AOJ243" s="11">
        <f t="shared" si="1875"/>
        <v>-2.7871247798968789E-4</v>
      </c>
      <c r="AOK243" s="10">
        <f t="shared" si="1876"/>
        <v>91.538531741132687</v>
      </c>
      <c r="AOL243" s="9">
        <f t="shared" si="1161"/>
        <v>89.176173576319741</v>
      </c>
      <c r="AOM243" s="9">
        <f t="shared" si="1162"/>
        <v>93.900316339313108</v>
      </c>
      <c r="AON243" s="115">
        <f t="shared" si="1646"/>
        <v>91.538244957816431</v>
      </c>
      <c r="AOO243" s="15">
        <f t="shared" si="1877"/>
        <v>-2.9178491378180311E-4</v>
      </c>
      <c r="AOP243" s="12"/>
      <c r="AOQ243" s="11">
        <f t="shared" si="1794"/>
        <v>-2.8523924981052216E-4</v>
      </c>
      <c r="AOR243" s="10">
        <f t="shared" si="1648"/>
        <v>91.594192330817421</v>
      </c>
      <c r="AOS243" s="9">
        <f t="shared" si="1163"/>
        <v>89.179269518614149</v>
      </c>
      <c r="AOT243" s="9">
        <f t="shared" si="1164"/>
        <v>94.008836101589679</v>
      </c>
      <c r="AOU243" s="115">
        <f t="shared" si="1649"/>
        <v>91.594052810101914</v>
      </c>
      <c r="AOV243" s="15">
        <f t="shared" si="1650"/>
        <v>-2.98296376658202E-4</v>
      </c>
      <c r="AOW243" s="12"/>
      <c r="AOX243" s="11">
        <f t="shared" si="1878"/>
        <v>-2.9176765627344164E-4</v>
      </c>
      <c r="AOY243" s="10">
        <f t="shared" si="1879"/>
        <v>91.649999999999991</v>
      </c>
      <c r="AOZ243" s="9">
        <f t="shared" si="1165"/>
        <v>89.182505180595356</v>
      </c>
      <c r="APA243" s="9"/>
      <c r="APB243" s="97">
        <f t="shared" si="1652"/>
        <v>91.649999999999991</v>
      </c>
      <c r="APC243" s="15">
        <f t="shared" si="1880"/>
        <v>-3.048077923372597E-4</v>
      </c>
      <c r="APD243" s="11"/>
      <c r="APE243" s="11"/>
    </row>
    <row r="244" spans="1:1097" x14ac:dyDescent="0.2">
      <c r="A244" s="183"/>
      <c r="B244" s="183"/>
      <c r="C244" s="1">
        <f t="shared" si="1654"/>
        <v>180</v>
      </c>
      <c r="D244" s="1">
        <f t="shared" si="1655"/>
        <v>6024.5844021139956</v>
      </c>
      <c r="E244" s="1">
        <f t="shared" si="1656"/>
        <v>-16317921.817764627</v>
      </c>
      <c r="F244" s="2">
        <f t="shared" si="1657"/>
        <v>113.16</v>
      </c>
      <c r="G244" s="8">
        <f t="shared" si="1658"/>
        <v>1.9810000000000001E-3</v>
      </c>
      <c r="H244" s="6">
        <f t="shared" si="1659"/>
        <v>0.14400020254000001</v>
      </c>
      <c r="I244" s="2">
        <f t="shared" si="1660"/>
        <v>3500</v>
      </c>
      <c r="J244" s="3">
        <f t="shared" si="1818"/>
        <v>58.333333333333336</v>
      </c>
      <c r="K244" s="3">
        <f t="shared" si="1819"/>
        <v>366.52</v>
      </c>
      <c r="L244" s="1">
        <f t="shared" si="1661"/>
        <v>0.82</v>
      </c>
      <c r="M244" s="1">
        <f t="shared" si="1662"/>
        <v>0.66</v>
      </c>
      <c r="N244" s="1">
        <f t="shared" si="1820"/>
        <v>0.54120000000000001</v>
      </c>
      <c r="O244" s="3">
        <f t="shared" si="1167"/>
        <v>7.5227878787878781</v>
      </c>
      <c r="P244" s="40">
        <f t="shared" si="1821"/>
        <v>570.9796</v>
      </c>
      <c r="Q244" s="1">
        <f t="shared" si="1663"/>
        <v>21.51</v>
      </c>
      <c r="R244" s="1">
        <f t="shared" si="1664"/>
        <v>151</v>
      </c>
      <c r="S244" s="2">
        <f t="shared" si="1665"/>
        <v>12587.54</v>
      </c>
      <c r="T244" s="1">
        <f t="shared" si="1881"/>
        <v>83.916933333333333</v>
      </c>
      <c r="U244" s="7">
        <f t="shared" si="1666"/>
        <v>9.1849501318337995E-2</v>
      </c>
      <c r="V244" s="7">
        <f t="shared" si="1822"/>
        <v>6.6258942829124593E-3</v>
      </c>
      <c r="W244" s="159">
        <f t="shared" si="1667"/>
        <v>3.4283282369456214E-2</v>
      </c>
      <c r="X244" s="40">
        <f t="shared" si="1823"/>
        <v>8095.2484858865882</v>
      </c>
      <c r="Y244" s="1">
        <f t="shared" si="1668"/>
        <v>0</v>
      </c>
      <c r="Z244" s="1">
        <f t="shared" si="1669"/>
        <v>113.16</v>
      </c>
      <c r="AA244" s="1">
        <f t="shared" si="1670"/>
        <v>91.649999999999991</v>
      </c>
      <c r="AB244" s="6">
        <f t="shared" si="1882"/>
        <v>0.2895550479995273</v>
      </c>
      <c r="AC244" s="1">
        <f t="shared" si="1671"/>
        <v>526.19133708825245</v>
      </c>
      <c r="AD244" s="40">
        <f t="shared" si="1824"/>
        <v>36363.626619283568</v>
      </c>
      <c r="AE244" s="1">
        <f t="shared" si="1825"/>
        <v>0.15947988387208822</v>
      </c>
      <c r="AF244" s="2">
        <f t="shared" si="1801"/>
        <v>59</v>
      </c>
      <c r="AG244" s="10">
        <f t="shared" si="1826"/>
        <v>9.4093131484532044</v>
      </c>
      <c r="AH244" s="12">
        <f t="shared" si="1827"/>
        <v>0.26849139718335141</v>
      </c>
      <c r="AI244" s="43">
        <f t="shared" si="1828"/>
        <v>-1.8639130640971666E-5</v>
      </c>
      <c r="AJ244" s="93">
        <f t="shared" si="1883"/>
        <v>4.6991786389506755E-6</v>
      </c>
      <c r="AK244" s="43">
        <f t="shared" si="1829"/>
        <v>0</v>
      </c>
      <c r="AL244" s="43">
        <f t="shared" si="1884"/>
        <v>3.9696840533100117E-4</v>
      </c>
      <c r="AM244" s="43"/>
      <c r="AN244" s="43">
        <f t="shared" si="1830"/>
        <v>0</v>
      </c>
      <c r="AO244" s="10">
        <f t="shared" si="1831"/>
        <v>89.791255948889486</v>
      </c>
      <c r="AP244" s="9"/>
      <c r="AQ244" s="9">
        <f t="shared" si="1832"/>
        <v>89.65660310317098</v>
      </c>
      <c r="AR244" s="104">
        <f t="shared" si="1171"/>
        <v>89.65660310317098</v>
      </c>
      <c r="AS244" s="15">
        <f t="shared" si="1833"/>
        <v>0</v>
      </c>
      <c r="AT244" s="49"/>
      <c r="AU244" s="11">
        <f t="shared" si="1834"/>
        <v>8.31693809513001E-6</v>
      </c>
      <c r="AV244" s="10">
        <f t="shared" si="1835"/>
        <v>89.723928268367672</v>
      </c>
      <c r="AW244" s="9">
        <f t="shared" si="1836"/>
        <v>89.65660310317098</v>
      </c>
      <c r="AX244" s="9">
        <f t="shared" si="1837"/>
        <v>89.522185104076854</v>
      </c>
      <c r="AY244" s="97">
        <f t="shared" si="1175"/>
        <v>89.589394103623917</v>
      </c>
      <c r="AZ244" s="15">
        <f t="shared" si="1176"/>
        <v>8.3022775229489603E-6</v>
      </c>
      <c r="BA244" s="49"/>
      <c r="BB244" s="11">
        <f t="shared" si="1838"/>
        <v>1.6619525262489141E-5</v>
      </c>
      <c r="BC244" s="10">
        <f t="shared" si="1839"/>
        <v>89.656714246847045</v>
      </c>
      <c r="BD244" s="9">
        <f t="shared" si="1840"/>
        <v>89.656600596705758</v>
      </c>
      <c r="BE244" s="9">
        <f t="shared" si="1841"/>
        <v>89.388000297725227</v>
      </c>
      <c r="BF244" s="97">
        <f t="shared" si="1179"/>
        <v>89.522300447215486</v>
      </c>
      <c r="BG244" s="15">
        <f t="shared" si="1842"/>
        <v>1.6589997172342975E-5</v>
      </c>
      <c r="BH244" s="49"/>
      <c r="BI244" s="11">
        <f t="shared" si="1843"/>
        <v>2.4907552380013811E-5</v>
      </c>
      <c r="BJ244" s="10">
        <f t="shared" si="1844"/>
        <v>89.589610563925788</v>
      </c>
      <c r="BK244" s="9">
        <f t="shared" si="1845"/>
        <v>89.656590588417302</v>
      </c>
      <c r="BL244" s="9">
        <f t="shared" si="1846"/>
        <v>89.254047007278075</v>
      </c>
      <c r="BM244" s="97">
        <f t="shared" si="1184"/>
        <v>89.455318797847696</v>
      </c>
      <c r="BN244" s="15">
        <f t="shared" si="1847"/>
        <v>2.4862953981030666E-5</v>
      </c>
      <c r="BO244" s="49"/>
      <c r="BP244" s="11">
        <f t="shared" si="1848"/>
        <v>3.3180813344705731E-5</v>
      </c>
      <c r="BQ244" s="10">
        <f t="shared" si="1849"/>
        <v>89.522613901137134</v>
      </c>
      <c r="BR244" s="9">
        <f t="shared" si="1850"/>
        <v>89.656568109642208</v>
      </c>
      <c r="BS244" s="9">
        <f t="shared" si="1851"/>
        <v>89.120323533482036</v>
      </c>
      <c r="BT244" s="97">
        <f t="shared" si="1189"/>
        <v>89.388445821562129</v>
      </c>
      <c r="BU244" s="15">
        <f t="shared" si="1852"/>
        <v>3.3120946015125836E-5</v>
      </c>
      <c r="BV244" s="12"/>
      <c r="BW244" s="11">
        <f t="shared" si="1853"/>
        <v>4.1439105067788597E-5</v>
      </c>
      <c r="BX244" s="10">
        <f t="shared" si="1854"/>
        <v>89.455720942439683</v>
      </c>
      <c r="BY244" s="9">
        <f t="shared" si="1855"/>
        <v>89.656528218850539</v>
      </c>
      <c r="BZ244" s="9">
        <f t="shared" si="1856"/>
        <v>88.986828155212507</v>
      </c>
      <c r="CA244" s="97">
        <f t="shared" si="1194"/>
        <v>89.321678187031523</v>
      </c>
      <c r="CB244" s="15">
        <f t="shared" si="1857"/>
        <v>4.1363774367494732E-5</v>
      </c>
      <c r="CC244" s="12"/>
      <c r="CD244" s="11">
        <f t="shared" si="1858"/>
        <v>4.9682227468962492E-5</v>
      </c>
      <c r="CE244" s="10">
        <f t="shared" si="1859"/>
        <v>89.388928374703738</v>
      </c>
      <c r="CF244" s="9">
        <f t="shared" si="1860"/>
        <v>89.656466002073401</v>
      </c>
      <c r="CG244" s="9">
        <f t="shared" si="1861"/>
        <v>88.853559130017345</v>
      </c>
      <c r="CH244" s="97">
        <f t="shared" si="1199"/>
        <v>89.255012566045366</v>
      </c>
      <c r="CI244" s="15">
        <f t="shared" si="1862"/>
        <v>4.9591243150588483E-5</v>
      </c>
      <c r="CJ244" s="12"/>
      <c r="CK244" s="11">
        <f t="shared" si="1863"/>
        <v>5.7909983469985927E-5</v>
      </c>
      <c r="CL244" s="10">
        <f t="shared" si="1864"/>
        <v>89.322232888191849</v>
      </c>
      <c r="CM244" s="9">
        <f t="shared" si="1865"/>
        <v>89.656376573319278</v>
      </c>
      <c r="CN244" s="9">
        <f t="shared" si="1866"/>
        <v>88.720514694662015</v>
      </c>
      <c r="CO244" s="97">
        <f t="shared" si="1204"/>
        <v>89.188445633990654</v>
      </c>
      <c r="CP244" s="15">
        <f t="shared" si="1867"/>
        <v>5.7803159488485673E-5</v>
      </c>
      <c r="CQ244" s="12"/>
      <c r="CR244" s="11">
        <f t="shared" si="1868"/>
        <v>6.6122178987471452E-5</v>
      </c>
      <c r="CS244" s="10">
        <f t="shared" si="1869"/>
        <v>89.255631177034502</v>
      </c>
      <c r="CT244" s="9">
        <f t="shared" si="1870"/>
        <v>89.656255074979228</v>
      </c>
      <c r="CU244" s="9">
        <f t="shared" si="882"/>
        <v>88.587693065675296</v>
      </c>
      <c r="CV244" s="97">
        <f t="shared" si="1208"/>
        <v>89.121974070327269</v>
      </c>
      <c r="CW244" s="15">
        <f t="shared" si="1871"/>
        <v>6.5999333508222086E-5</v>
      </c>
      <c r="CX244" s="12"/>
      <c r="CY244" s="11">
        <f t="shared" si="1210"/>
        <v>7.4318622924959759E-5</v>
      </c>
      <c r="CZ244" s="10">
        <f t="shared" si="1211"/>
        <v>89.189119939700532</v>
      </c>
      <c r="DA244" s="9">
        <f t="shared" si="883"/>
        <v>89.65609667822082</v>
      </c>
      <c r="DB244" s="9">
        <f t="shared" si="884"/>
        <v>88.455092439896291</v>
      </c>
      <c r="DC244" s="97">
        <f t="shared" si="1212"/>
        <v>89.055594559058562</v>
      </c>
      <c r="DD244" s="15">
        <f t="shared" si="1213"/>
        <v>7.4179578330323568E-5</v>
      </c>
      <c r="DE244" s="12"/>
      <c r="DF244" s="11">
        <f t="shared" si="1214"/>
        <v>8.2499127164216166E-5</v>
      </c>
      <c r="DG244" s="10">
        <f t="shared" si="1215"/>
        <v>89.122695879462682</v>
      </c>
      <c r="DH244" s="9">
        <f t="shared" si="885"/>
        <v>89.655896583371117</v>
      </c>
      <c r="DI244" s="9">
        <f t="shared" si="886"/>
        <v>88.322710995019449</v>
      </c>
      <c r="DJ244" s="97">
        <f t="shared" si="1216"/>
        <v>88.989303789195276</v>
      </c>
      <c r="DK244" s="15">
        <f t="shared" si="1217"/>
        <v>8.2343710058806953E-5</v>
      </c>
      <c r="DL244" s="12"/>
      <c r="DM244" s="11">
        <f t="shared" si="1218"/>
        <v>9.066350655597407E-5</v>
      </c>
      <c r="DN244" s="10">
        <f t="shared" si="1219"/>
        <v>89.056355704856657</v>
      </c>
      <c r="DO244" s="9">
        <f t="shared" si="887"/>
        <v>89.655650020288604</v>
      </c>
      <c r="DP244" s="9">
        <f t="shared" si="888"/>
        <v>88.190546890141121</v>
      </c>
      <c r="DQ244" s="97">
        <f t="shared" si="1220"/>
        <v>88.92309845521487</v>
      </c>
      <c r="DR244" s="15">
        <f t="shared" si="1221"/>
        <v>9.0491547770383941E-5</v>
      </c>
      <c r="DS244" s="12"/>
      <c r="DT244" s="11">
        <f t="shared" si="1222"/>
        <v>9.8811578909893709E-5</v>
      </c>
      <c r="DU244" s="10">
        <f t="shared" si="1223"/>
        <v>88.990096130135484</v>
      </c>
      <c r="DV244" s="9">
        <f t="shared" si="889"/>
        <v>89.655352248724114</v>
      </c>
      <c r="DW244" s="9">
        <f t="shared" si="890"/>
        <v>88.058598266306333</v>
      </c>
      <c r="DX244" s="97">
        <f t="shared" si="1224"/>
        <v>88.856975257515217</v>
      </c>
      <c r="DY244" s="15">
        <f t="shared" si="1225"/>
        <v>9.862291350300156E-5</v>
      </c>
      <c r="DZ244" s="12"/>
      <c r="EA244" s="11">
        <f t="shared" si="1226"/>
        <v>1.0694316498382759E-4</v>
      </c>
      <c r="EB244" s="10">
        <f t="shared" si="1227"/>
        <v>88.923913875718597</v>
      </c>
      <c r="EC244" s="9">
        <f t="shared" si="891"/>
        <v>89.654998558670968</v>
      </c>
      <c r="ED244" s="9">
        <f t="shared" si="892"/>
        <v>87.926863247053063</v>
      </c>
      <c r="EE244" s="97">
        <f t="shared" si="1228"/>
        <v>88.790930902862016</v>
      </c>
      <c r="EF244" s="15">
        <f t="shared" si="1229"/>
        <v>1.0673763224382606E-4</v>
      </c>
      <c r="EG244" s="12"/>
      <c r="EH244" s="11">
        <f t="shared" si="1230"/>
        <v>1.1505808847257682E-4</v>
      </c>
      <c r="EI244" s="10">
        <f t="shared" si="1231"/>
        <v>88.857805668634228</v>
      </c>
      <c r="EJ244" s="9">
        <f t="shared" si="893"/>
        <v>89.654584270704277</v>
      </c>
      <c r="EK244" s="9">
        <f t="shared" si="894"/>
        <v>87.795339938957525</v>
      </c>
      <c r="EL244" s="97">
        <f t="shared" si="1232"/>
        <v>88.724962104830894</v>
      </c>
      <c r="EM244" s="15">
        <f t="shared" si="1233"/>
        <v>1.1483553191654387E-4</v>
      </c>
      <c r="EN244" s="12"/>
      <c r="EO244" s="11">
        <f t="shared" si="1234"/>
        <v>1.2315617599590299E-4</v>
      </c>
      <c r="EP244" s="10">
        <f t="shared" si="1235"/>
        <v>88.791768242956977</v>
      </c>
      <c r="EQ244" s="9">
        <f t="shared" si="895"/>
        <v>89.654104736309478</v>
      </c>
      <c r="ER244" s="9">
        <f t="shared" si="896"/>
        <v>87.664026432177764</v>
      </c>
      <c r="ES244" s="97">
        <f t="shared" si="1236"/>
        <v>88.659065584243621</v>
      </c>
      <c r="ET244" s="15">
        <f t="shared" si="1237"/>
        <v>1.229164433680606E-4</v>
      </c>
      <c r="EU244" s="12"/>
      <c r="EV244" s="11">
        <f t="shared" si="1238"/>
        <v>1.312372570859803E-4</v>
      </c>
      <c r="EW244" s="10">
        <f t="shared" si="1239"/>
        <v>88.725798340239237</v>
      </c>
      <c r="EX244" s="9">
        <f t="shared" si="897"/>
        <v>89.65355533820032</v>
      </c>
      <c r="EY244" s="9">
        <f t="shared" si="898"/>
        <v>87.53292080099618</v>
      </c>
      <c r="EZ244" s="97">
        <f t="shared" si="1240"/>
        <v>88.593238069598243</v>
      </c>
      <c r="FA244" s="15">
        <f t="shared" si="1241"/>
        <v>1.3098020035464685E-4</v>
      </c>
      <c r="FB244" s="12"/>
      <c r="FC244" s="11">
        <f t="shared" si="1242"/>
        <v>1.3930116417425932E-4</v>
      </c>
      <c r="FD244" s="10">
        <f t="shared" si="1243"/>
        <v>88.659892709936798</v>
      </c>
      <c r="FE244" s="9">
        <f t="shared" si="899"/>
        <v>89.652931490626216</v>
      </c>
      <c r="FF244" s="9">
        <f t="shared" si="900"/>
        <v>87.402021104360642</v>
      </c>
      <c r="FG244" s="97">
        <f t="shared" si="1244"/>
        <v>88.527476297493422</v>
      </c>
      <c r="FH244" s="15">
        <f t="shared" si="1245"/>
        <v>1.3902663952748752E-4</v>
      </c>
      <c r="FI244" s="12"/>
      <c r="FJ244" s="11">
        <f t="shared" si="1246"/>
        <v>1.4734773257775536E-4</v>
      </c>
      <c r="FK244" s="10">
        <f t="shared" si="1247"/>
        <v>88.59404810982852</v>
      </c>
      <c r="FL244" s="9">
        <f t="shared" si="901"/>
        <v>89.652228639669161</v>
      </c>
      <c r="FM244" s="9">
        <f t="shared" si="902"/>
        <v>87.271325386424365</v>
      </c>
      <c r="FN244" s="97">
        <f t="shared" si="1248"/>
        <v>88.46177701304677</v>
      </c>
      <c r="FO244" s="15">
        <f t="shared" si="1249"/>
        <v>1.4705560041768293E-4</v>
      </c>
      <c r="FP244" s="12"/>
      <c r="FQ244" s="11">
        <f t="shared" si="1250"/>
        <v>1.5537680048476407E-4</v>
      </c>
      <c r="FR244" s="10">
        <f t="shared" si="1251"/>
        <v>88.52826130643021</v>
      </c>
      <c r="FS244" s="9">
        <f t="shared" si="903"/>
        <v>89.651442263530285</v>
      </c>
      <c r="FT244" s="9">
        <f t="shared" si="904"/>
        <v>87.14083167708354</v>
      </c>
      <c r="FU244" s="97">
        <f t="shared" si="1252"/>
        <v>88.396136970306912</v>
      </c>
      <c r="FV244" s="15">
        <f t="shared" si="1253"/>
        <v>1.5506692542074476E-4</v>
      </c>
      <c r="FW244" s="12"/>
      <c r="FX244" s="11">
        <f t="shared" si="1254"/>
        <v>1.6338820894007183E-4</v>
      </c>
      <c r="FY244" s="10">
        <f t="shared" si="1255"/>
        <v>88.462529075402216</v>
      </c>
      <c r="FZ244" s="9">
        <f t="shared" si="905"/>
        <v>89.650567872806064</v>
      </c>
      <c r="GA244" s="9">
        <f t="shared" si="906"/>
        <v>87.010537992513534</v>
      </c>
      <c r="GB244" s="97">
        <f t="shared" si="1256"/>
        <v>88.330552932659799</v>
      </c>
      <c r="GC244" s="15">
        <f t="shared" si="1257"/>
        <v>1.6306045978052493E-4</v>
      </c>
      <c r="GD244" s="12"/>
      <c r="GE244" s="11">
        <f t="shared" si="1258"/>
        <v>1.7138180182960612E-4</v>
      </c>
      <c r="GF244" s="10">
        <f t="shared" si="1259"/>
        <v>88.396848201951258</v>
      </c>
      <c r="GG244" s="9">
        <f t="shared" si="907"/>
        <v>89.649601010754466</v>
      </c>
      <c r="GH244" s="9">
        <f t="shared" si="908"/>
        <v>86.880442335702568</v>
      </c>
      <c r="GI244" s="97">
        <f t="shared" si="1260"/>
        <v>88.265021673228517</v>
      </c>
      <c r="GJ244" s="15">
        <f t="shared" si="1261"/>
        <v>1.7103605157270358E-4</v>
      </c>
      <c r="GK244" s="12"/>
      <c r="GL244" s="11">
        <f t="shared" si="1872"/>
        <v>1.7935742586461874E-4</v>
      </c>
      <c r="GM244" s="10">
        <f t="shared" si="1873"/>
        <v>88.331215481225911</v>
      </c>
      <c r="GN244" s="9">
        <f t="shared" si="909"/>
        <v>89.648537253550884</v>
      </c>
      <c r="GO244" s="9">
        <f t="shared" si="1885"/>
        <v>86.750542696983729</v>
      </c>
      <c r="GP244" s="115">
        <f t="shared" si="1264"/>
        <v>88.199539975267299</v>
      </c>
      <c r="GQ244" s="15">
        <f t="shared" si="1874"/>
        <v>1.7899355168773319E-4</v>
      </c>
      <c r="GR244" s="12"/>
      <c r="GS244" s="11">
        <f t="shared" si="1266"/>
        <v>1.8731493056533199E-4</v>
      </c>
      <c r="GT244" s="10">
        <f t="shared" si="1267"/>
        <v>88.265627718706298</v>
      </c>
      <c r="GU244" s="9">
        <f t="shared" si="911"/>
        <v>89.647372210534144</v>
      </c>
      <c r="GV244" s="9">
        <f t="shared" si="1886"/>
        <v>86.620837054562685</v>
      </c>
      <c r="GW244" s="115">
        <f t="shared" si="1268"/>
        <v>88.134104632548414</v>
      </c>
      <c r="GX244" s="15">
        <f t="shared" si="1269"/>
        <v>1.8693281381343502E-4</v>
      </c>
      <c r="GY244" s="12"/>
      <c r="GZ244" s="11">
        <f t="shared" si="1270"/>
        <v>1.9525416824423558E-4</v>
      </c>
      <c r="HA244" s="10">
        <f t="shared" si="1271"/>
        <v>88.200081730586675</v>
      </c>
      <c r="HB244" s="9">
        <f t="shared" si="913"/>
        <v>89.646101524442642</v>
      </c>
      <c r="HC244" s="9">
        <f t="shared" si="914"/>
        <v>86.491323375045923</v>
      </c>
      <c r="HD244" s="97">
        <f t="shared" si="1272"/>
        <v>88.068712449744282</v>
      </c>
      <c r="HE244" s="15">
        <f t="shared" si="1273"/>
        <v>1.9485369441696695E-4</v>
      </c>
      <c r="HF244" s="12"/>
      <c r="HG244" s="11">
        <f t="shared" si="1274"/>
        <v>2.0317499398873036E-4</v>
      </c>
      <c r="HH244" s="10">
        <f t="shared" si="1275"/>
        <v>88.134574344153378</v>
      </c>
      <c r="HI244" s="9">
        <f t="shared" si="915"/>
        <v>89.644720871640686</v>
      </c>
      <c r="HJ244" s="9">
        <f t="shared" si="916"/>
        <v>86.361999613962553</v>
      </c>
      <c r="HK244" s="97">
        <f t="shared" si="1276"/>
        <v>88.00336024280162</v>
      </c>
      <c r="HL244" s="15">
        <f t="shared" si="1277"/>
        <v>2.0275605272656501E-4</v>
      </c>
      <c r="HM244" s="12"/>
      <c r="HN244" s="11">
        <f t="shared" si="1278"/>
        <v>2.1107726564355798E-4</v>
      </c>
      <c r="HO244" s="10">
        <f t="shared" si="1279"/>
        <v>88.06910239815474</v>
      </c>
      <c r="HP244" s="9">
        <f t="shared" si="917"/>
        <v>89.643225962335194</v>
      </c>
      <c r="HQ244" s="9">
        <f t="shared" si="1887"/>
        <v>86.232863716285948</v>
      </c>
      <c r="HR244" s="115">
        <f t="shared" si="1280"/>
        <v>87.938044839310578</v>
      </c>
      <c r="HS244" s="15">
        <f t="shared" si="1281"/>
        <v>2.1063975071271271E-4</v>
      </c>
      <c r="HT244" s="12"/>
      <c r="HU244" s="11">
        <f t="shared" si="1672"/>
        <v>2.1896084379263722E-4</v>
      </c>
      <c r="HV244" s="10">
        <f t="shared" si="1282"/>
        <v>88.003662743166132</v>
      </c>
      <c r="HW244" s="9">
        <f t="shared" si="1888"/>
        <v>89.641612540782802</v>
      </c>
      <c r="HX244" s="9">
        <f t="shared" si="920"/>
        <v>86.103913616950535</v>
      </c>
      <c r="HY244" s="115">
        <f t="shared" si="1283"/>
        <v>87.872763078866669</v>
      </c>
      <c r="HZ244" s="15">
        <f t="shared" si="1284"/>
        <v>2.185046530690169E-4</v>
      </c>
      <c r="IA244" s="12"/>
      <c r="IB244" s="11">
        <f t="shared" si="1673"/>
        <v>2.2682559174060533E-4</v>
      </c>
      <c r="IC244" s="10">
        <f t="shared" si="1285"/>
        <v>87.938252241947851</v>
      </c>
      <c r="ID244" s="9">
        <f t="shared" si="1889"/>
        <v>89.639876385487568</v>
      </c>
      <c r="IE244" s="9">
        <f t="shared" si="922"/>
        <v>85.97514724136613</v>
      </c>
      <c r="IF244" s="115">
        <f t="shared" si="1286"/>
        <v>87.807511813426856</v>
      </c>
      <c r="IG244" s="15">
        <f t="shared" si="1287"/>
        <v>2.2635062719264163E-4</v>
      </c>
      <c r="IH244" s="12"/>
      <c r="II244" s="11">
        <f t="shared" si="1674"/>
        <v>2.3467137549391527E-4</v>
      </c>
      <c r="IJ244" s="10">
        <f t="shared" si="1288"/>
        <v>87.872867769797125</v>
      </c>
      <c r="IK244" s="9">
        <f t="shared" si="1890"/>
        <v>89.638013309389351</v>
      </c>
      <c r="IL244" s="9">
        <f t="shared" si="924"/>
        <v>85.846562505928389</v>
      </c>
      <c r="IM244" s="115">
        <f t="shared" si="1289"/>
        <v>87.742287907658863</v>
      </c>
      <c r="IN244" s="15">
        <f t="shared" si="1290"/>
        <v>2.3417754316442933E-4</v>
      </c>
      <c r="IO244" s="12"/>
      <c r="IP244" s="11">
        <f t="shared" si="1675"/>
        <v>2.4249806374159767E-4</v>
      </c>
      <c r="IQ244" s="10">
        <f t="shared" si="1291"/>
        <v>87.807506214893522</v>
      </c>
      <c r="IR244" s="9">
        <f t="shared" si="1891"/>
        <v>89.636019160042906</v>
      </c>
      <c r="IS244" s="9">
        <f t="shared" si="926"/>
        <v>85.718157318526053</v>
      </c>
      <c r="IT244" s="115">
        <f t="shared" si="1292"/>
        <v>87.677088239284473</v>
      </c>
      <c r="IU244" s="15">
        <f t="shared" si="1293"/>
        <v>2.4198527372861641E-4</v>
      </c>
      <c r="IV244" s="12"/>
      <c r="IW244" s="11">
        <f t="shared" si="1676"/>
        <v>2.5030552783562784E-4</v>
      </c>
      <c r="IX244" s="10">
        <f t="shared" si="1294"/>
        <v>87.742164478638244</v>
      </c>
      <c r="IY244" s="9">
        <f t="shared" si="1892"/>
        <v>89.633889819787996</v>
      </c>
      <c r="IZ244" s="9">
        <f t="shared" si="928"/>
        <v>85.589929579043101</v>
      </c>
      <c r="JA244" s="115">
        <f t="shared" si="1295"/>
        <v>87.611909699415548</v>
      </c>
      <c r="JB244" s="15">
        <f t="shared" si="1296"/>
        <v>2.4977369427233841E-4</v>
      </c>
      <c r="JC244" s="12"/>
      <c r="JD244" s="11">
        <f t="shared" si="1677"/>
        <v>2.5809364177105398E-4</v>
      </c>
      <c r="JE244" s="10">
        <f t="shared" si="1297"/>
        <v>87.676839475986355</v>
      </c>
      <c r="JF244" s="9">
        <f t="shared" si="1893"/>
        <v>89.631621205910449</v>
      </c>
      <c r="JG244" s="9">
        <f t="shared" si="930"/>
        <v>85.461877179859513</v>
      </c>
      <c r="JH244" s="115">
        <f t="shared" si="1298"/>
        <v>87.546749192884988</v>
      </c>
      <c r="JI244" s="15">
        <f t="shared" si="1299"/>
        <v>2.5754268280464354E-4</v>
      </c>
      <c r="JJ244" s="12"/>
      <c r="JK244" s="11">
        <f t="shared" si="1678"/>
        <v>2.6586228216563738E-4</v>
      </c>
      <c r="JL244" s="10">
        <f t="shared" si="1300"/>
        <v>87.611528135773881</v>
      </c>
      <c r="JM244" s="9">
        <f t="shared" si="1894"/>
        <v>89.629209270794362</v>
      </c>
      <c r="JN244" s="9">
        <f t="shared" si="932"/>
        <v>85.33399800634534</v>
      </c>
      <c r="JO244" s="115">
        <f t="shared" si="1301"/>
        <v>87.481603638569851</v>
      </c>
      <c r="JP244" s="15">
        <f t="shared" si="1302"/>
        <v>2.6529211993537796E-4</v>
      </c>
      <c r="JQ244" s="12"/>
      <c r="JR244" s="11">
        <f t="shared" si="1679"/>
        <v>2.7361132823935924E-4</v>
      </c>
      <c r="JS244" s="10">
        <f t="shared" si="1303"/>
        <v>87.546227401037157</v>
      </c>
      <c r="JT244" s="9">
        <f t="shared" si="1895"/>
        <v>89.626650002065631</v>
      </c>
      <c r="JU244" s="9">
        <f t="shared" si="934"/>
        <v>85.206289937352281</v>
      </c>
      <c r="JV244" s="115">
        <f t="shared" si="1304"/>
        <v>87.416469969708956</v>
      </c>
      <c r="JW244" s="15">
        <f t="shared" si="1305"/>
        <v>2.7302188885368318E-4</v>
      </c>
      <c r="JX244" s="12"/>
      <c r="JY244" s="11">
        <f t="shared" si="1680"/>
        <v>2.8134066179351846E-4</v>
      </c>
      <c r="JZ244" s="10">
        <f t="shared" si="1306"/>
        <v>87.480934229326664</v>
      </c>
      <c r="KA244" s="9">
        <f t="shared" si="1896"/>
        <v>89.623939422726778</v>
      </c>
      <c r="KB244" s="9">
        <f t="shared" si="936"/>
        <v>85.078750845700526</v>
      </c>
      <c r="KC244" s="115">
        <f t="shared" si="1307"/>
        <v>87.351345134213659</v>
      </c>
      <c r="KD244" s="15">
        <f t="shared" si="1308"/>
        <v>2.8073187530626187E-4</v>
      </c>
      <c r="KE244" s="12"/>
      <c r="KF244" s="11">
        <f t="shared" si="1681"/>
        <v>2.8905016718959952E-4</v>
      </c>
      <c r="KG244" s="10">
        <f t="shared" si="1309"/>
        <v>87.415645593014176</v>
      </c>
      <c r="KH244" s="9">
        <f t="shared" si="1897"/>
        <v>89.621073591283348</v>
      </c>
      <c r="KI244" s="9">
        <f t="shared" si="938"/>
        <v>84.951378598661023</v>
      </c>
      <c r="KJ244" s="115">
        <f t="shared" si="1310"/>
        <v>87.286226094972193</v>
      </c>
      <c r="KK244" s="15">
        <f t="shared" si="1311"/>
        <v>2.8842196757539607E-4</v>
      </c>
      <c r="KL244" s="12"/>
      <c r="KM244" s="11">
        <f t="shared" si="1682"/>
        <v>2.9673973132787328E-4</v>
      </c>
      <c r="KN244" s="10">
        <f t="shared" si="1312"/>
        <v>87.350358479593467</v>
      </c>
      <c r="KO244" s="9">
        <f t="shared" si="1898"/>
        <v>89.618048601861958</v>
      </c>
      <c r="KP244" s="9">
        <f t="shared" si="940"/>
        <v>84.824171058432668</v>
      </c>
      <c r="KQ244" s="115">
        <f t="shared" si="1313"/>
        <v>87.221109830147313</v>
      </c>
      <c r="KR244" s="15">
        <f t="shared" si="1314"/>
        <v>2.9609205645676149E-4</v>
      </c>
      <c r="KS244" s="12"/>
      <c r="KT244" s="11">
        <f t="shared" si="1683"/>
        <v>3.0440924362579451E-4</v>
      </c>
      <c r="KU244" s="10">
        <f t="shared" si="1315"/>
        <v>87.285069891974317</v>
      </c>
      <c r="KV244" s="9">
        <f t="shared" si="1899"/>
        <v>89.614860584319999</v>
      </c>
      <c r="KW244" s="9">
        <f t="shared" si="942"/>
        <v>84.697126082616819</v>
      </c>
      <c r="KX244" s="115">
        <f t="shared" si="1316"/>
        <v>87.155993333468416</v>
      </c>
      <c r="KY244" s="15">
        <f t="shared" si="1317"/>
        <v>3.0374203523689475E-4</v>
      </c>
      <c r="KZ244" s="12"/>
      <c r="LA244" s="11">
        <f t="shared" si="1684"/>
        <v>3.1205859599604113E-4</v>
      </c>
      <c r="LB244" s="10">
        <f t="shared" si="1318"/>
        <v>87.219776848771119</v>
      </c>
      <c r="LC244" s="9">
        <f t="shared" si="1900"/>
        <v>89.61150570434738</v>
      </c>
      <c r="LD244" s="9">
        <f t="shared" si="944"/>
        <v>84.570241524684477</v>
      </c>
      <c r="LE244" s="115">
        <f t="shared" si="1319"/>
        <v>87.090873614515928</v>
      </c>
      <c r="LF244" s="15">
        <f t="shared" si="1320"/>
        <v>3.1137179967063023E-4</v>
      </c>
      <c r="LG244" s="12"/>
      <c r="LH244" s="11">
        <f t="shared" si="1685"/>
        <v>3.1968768282449885E-4</v>
      </c>
      <c r="LI244" s="10">
        <f t="shared" si="1321"/>
        <v>87.154476384583802</v>
      </c>
      <c r="LJ244" s="9">
        <f t="shared" si="1901"/>
        <v>89.607980163560114</v>
      </c>
      <c r="LK244" s="9">
        <f t="shared" si="946"/>
        <v>84.443515234440525</v>
      </c>
      <c r="LL244" s="115">
        <f t="shared" si="1322"/>
        <v>87.02574769900032</v>
      </c>
      <c r="LM244" s="15">
        <f t="shared" si="1323"/>
        <v>3.1898124795819524E-4</v>
      </c>
      <c r="LN244" s="12"/>
      <c r="LO244" s="11">
        <f t="shared" si="1686"/>
        <v>3.2729640094792333E-4</v>
      </c>
      <c r="LP244" s="10">
        <f t="shared" si="1324"/>
        <v>87.089165550273322</v>
      </c>
      <c r="LQ244" s="9">
        <f t="shared" si="1902"/>
        <v>89.604280199586171</v>
      </c>
      <c r="LR244" s="9">
        <f t="shared" si="948"/>
        <v>84.316945058482077</v>
      </c>
      <c r="LS244" s="115">
        <f t="shared" si="1325"/>
        <v>86.960612629034131</v>
      </c>
      <c r="LT244" s="15">
        <f t="shared" si="1326"/>
        <v>3.2657028072221141E-4</v>
      </c>
      <c r="LU244" s="12"/>
      <c r="LV244" s="11">
        <f t="shared" si="1687"/>
        <v>3.3488464963146459E-4</v>
      </c>
      <c r="LW244" s="10">
        <f t="shared" si="1327"/>
        <v>87.023841413230343</v>
      </c>
      <c r="LX244" s="9">
        <f t="shared" si="1903"/>
        <v>89.600402086143532</v>
      </c>
      <c r="LY244" s="9">
        <f t="shared" si="950"/>
        <v>84.190528840651638</v>
      </c>
      <c r="LZ244" s="115">
        <f t="shared" si="1328"/>
        <v>86.895465463397585</v>
      </c>
      <c r="MA244" s="15">
        <f t="shared" si="1329"/>
        <v>3.3413880098452636E-4</v>
      </c>
      <c r="MB244" s="12"/>
      <c r="MC244" s="11">
        <f t="shared" si="1688"/>
        <v>3.4245233054603621E-4</v>
      </c>
      <c r="MD244" s="10">
        <f t="shared" si="1330"/>
        <v>86.958501057637477</v>
      </c>
      <c r="ME244" s="9">
        <f t="shared" si="1904"/>
        <v>89.596342133110625</v>
      </c>
      <c r="MF244" s="9">
        <f t="shared" si="952"/>
        <v>84.064264422486829</v>
      </c>
      <c r="MG244" s="115">
        <f t="shared" si="1331"/>
        <v>86.83030327779872</v>
      </c>
      <c r="MH244" s="15">
        <f t="shared" si="1332"/>
        <v>3.4168671414278018E-4</v>
      </c>
      <c r="MI244" s="12"/>
      <c r="MJ244" s="11">
        <f t="shared" si="1689"/>
        <v>3.499993477454026E-4</v>
      </c>
      <c r="MK244" s="10">
        <f t="shared" si="1333"/>
        <v>86.893141584726052</v>
      </c>
      <c r="ML244" s="9">
        <f t="shared" si="1905"/>
        <v>89.592096686589301</v>
      </c>
      <c r="MM244" s="9">
        <f t="shared" si="954"/>
        <v>83.9381496436622</v>
      </c>
      <c r="MN244" s="115">
        <f t="shared" si="1334"/>
        <v>86.765123165125743</v>
      </c>
      <c r="MO244" s="15">
        <f t="shared" si="1335"/>
        <v>3.4921392794701206E-4</v>
      </c>
      <c r="MP244" s="12"/>
      <c r="MQ244" s="11">
        <f t="shared" si="1690"/>
        <v>3.5752560764329183E-4</v>
      </c>
      <c r="MR244" s="10">
        <f t="shared" si="1336"/>
        <v>86.827760113025235</v>
      </c>
      <c r="MS244" s="9">
        <f t="shared" si="1906"/>
        <v>89.58766212896046</v>
      </c>
      <c r="MT244" s="9">
        <f t="shared" si="956"/>
        <v>83.812182342427135</v>
      </c>
      <c r="MU244" s="115">
        <f t="shared" si="1337"/>
        <v>86.699922235693805</v>
      </c>
      <c r="MV244" s="15">
        <f t="shared" si="1338"/>
        <v>3.5672035247604768E-4</v>
      </c>
      <c r="MW244" s="12"/>
      <c r="MX244" s="11">
        <f t="shared" si="1691"/>
        <v>3.6503101899028291E-4</v>
      </c>
      <c r="MY244" s="10">
        <f t="shared" si="1339"/>
        <v>86.762353778605544</v>
      </c>
      <c r="MZ244" s="9">
        <f t="shared" si="1907"/>
        <v>89.583034878932395</v>
      </c>
      <c r="NA244" s="9">
        <f t="shared" si="1908"/>
        <v>83.686360356039671</v>
      </c>
      <c r="NB244" s="115">
        <f t="shared" si="1340"/>
        <v>86.63469761748604</v>
      </c>
      <c r="NC244" s="15">
        <f t="shared" si="1341"/>
        <v>3.6420590011369543E-4</v>
      </c>
      <c r="ND244" s="12"/>
      <c r="NE244" s="11">
        <f t="shared" si="1692"/>
        <v>3.7251549285048652E-4</v>
      </c>
      <c r="NF244" s="10">
        <f t="shared" si="1342"/>
        <v>86.696919735316754</v>
      </c>
      <c r="NG244" s="9">
        <f t="shared" si="959"/>
        <v>89.578211391582116</v>
      </c>
      <c r="NH244" s="9">
        <f t="shared" si="1909"/>
        <v>83.560681521191398</v>
      </c>
      <c r="NI244" s="115">
        <f t="shared" si="1343"/>
        <v>86.569446456386757</v>
      </c>
      <c r="NJ244" s="15">
        <f t="shared" si="1344"/>
        <v>3.7167048552504562E-4</v>
      </c>
      <c r="NK244" s="12"/>
      <c r="NL244" s="11">
        <f t="shared" si="1693"/>
        <v>3.7997894257832735E-4</v>
      </c>
      <c r="NM244" s="10">
        <f t="shared" si="1345"/>
        <v>86.631455155017846</v>
      </c>
      <c r="NN244" s="9">
        <f t="shared" si="961"/>
        <v>89.573188158389627</v>
      </c>
      <c r="NO244" s="9">
        <f t="shared" si="1910"/>
        <v>83.435143674431416</v>
      </c>
      <c r="NP244" s="115">
        <f t="shared" si="1346"/>
        <v>86.504165916410528</v>
      </c>
      <c r="NQ244" s="15">
        <f t="shared" si="1347"/>
        <v>3.7911402563240533E-4</v>
      </c>
      <c r="NR244" s="12"/>
      <c r="NS244" s="11">
        <f t="shared" si="1694"/>
        <v>3.8742128379494706E-4</v>
      </c>
      <c r="NT244" s="10">
        <f t="shared" si="1348"/>
        <v>86.565957227803011</v>
      </c>
      <c r="NU244" s="9">
        <f t="shared" si="963"/>
        <v>89.567961707265383</v>
      </c>
      <c r="NV244" s="9">
        <f t="shared" si="1911"/>
        <v>83.30974465257944</v>
      </c>
      <c r="NW244" s="115">
        <f t="shared" si="1349"/>
        <v>86.438853179922404</v>
      </c>
      <c r="NX244" s="15">
        <f t="shared" si="1350"/>
        <v>3.8653643959148711E-4</v>
      </c>
      <c r="NY244" s="12"/>
      <c r="NZ244" s="11">
        <f t="shared" si="1695"/>
        <v>3.9484243436483946E-4</v>
      </c>
      <c r="OA244" s="10">
        <f t="shared" si="1351"/>
        <v>86.500423162218866</v>
      </c>
      <c r="OB244" s="9">
        <f t="shared" si="965"/>
        <v>89.562528602571035</v>
      </c>
      <c r="OC244" s="9">
        <f t="shared" si="1912"/>
        <v>83.184482293138387</v>
      </c>
      <c r="OD244" s="115">
        <f t="shared" si="1352"/>
        <v>86.373505447854711</v>
      </c>
      <c r="OE244" s="15">
        <f t="shared" si="1353"/>
        <v>3.9393764876719081E-4</v>
      </c>
      <c r="OF244" s="12"/>
      <c r="OG244" s="11">
        <f t="shared" si="1696"/>
        <v>4.022423143720936E-4</v>
      </c>
      <c r="OH244" s="10">
        <f t="shared" si="1354"/>
        <v>86.434850185478084</v>
      </c>
      <c r="OI244" s="9">
        <f t="shared" si="967"/>
        <v>89.556885445133545</v>
      </c>
      <c r="OJ244" s="9">
        <f t="shared" si="1913"/>
        <v>83.059354434697227</v>
      </c>
      <c r="OK244" s="115">
        <f t="shared" si="1355"/>
        <v>86.308119939915386</v>
      </c>
      <c r="OL244" s="15">
        <f t="shared" si="1356"/>
        <v>4.0131757670961175E-4</v>
      </c>
      <c r="OM244" s="12"/>
      <c r="ON244" s="11">
        <f t="shared" si="1697"/>
        <v>4.0962084609682533E-4</v>
      </c>
      <c r="OO244" s="10">
        <f t="shared" si="1357"/>
        <v>86.369235543664871</v>
      </c>
      <c r="OP244" s="9">
        <f t="shared" si="969"/>
        <v>89.551028872252886</v>
      </c>
      <c r="OQ244" s="9">
        <f t="shared" si="1914"/>
        <v>82.934358917330584</v>
      </c>
      <c r="OR244" s="115">
        <f t="shared" si="1358"/>
        <v>86.242693894791728</v>
      </c>
      <c r="OS244" s="15">
        <f t="shared" si="1359"/>
        <v>4.0867614912982255E-4</v>
      </c>
      <c r="OT244" s="12"/>
      <c r="OU244" s="11">
        <f t="shared" si="1698"/>
        <v>4.1697795399138357E-4</v>
      </c>
      <c r="OV244" s="10">
        <f t="shared" si="1360"/>
        <v>86.30357650193568</v>
      </c>
      <c r="OW244" s="9">
        <f t="shared" si="971"/>
        <v>89.544955557703346</v>
      </c>
      <c r="OX244" s="9">
        <f t="shared" si="1915"/>
        <v>82.80949358299101</v>
      </c>
      <c r="OY244" s="115">
        <f t="shared" si="1361"/>
        <v>86.177224570347178</v>
      </c>
      <c r="OZ244" s="15">
        <f t="shared" si="1362"/>
        <v>4.1601329387572661E-4</v>
      </c>
      <c r="PA244" s="12"/>
      <c r="PB244" s="11">
        <f t="shared" si="1699"/>
        <v>4.2431356465662902E-4</v>
      </c>
      <c r="PC244" s="10">
        <f t="shared" si="1363"/>
        <v>86.237870344713059</v>
      </c>
      <c r="PD244" s="9">
        <f t="shared" si="973"/>
        <v>89.538662211728635</v>
      </c>
      <c r="PE244" s="9">
        <f t="shared" si="1916"/>
        <v>82.684756275896149</v>
      </c>
      <c r="PF244" s="115">
        <f t="shared" si="1364"/>
        <v>86.111709243812385</v>
      </c>
      <c r="PG244" s="15">
        <f t="shared" si="1365"/>
        <v>4.2332894090785054E-4</v>
      </c>
      <c r="PH244" s="12"/>
      <c r="PI244" s="11">
        <f t="shared" si="1700"/>
        <v>4.3162760681811422E-4</v>
      </c>
      <c r="PJ244" s="10">
        <f t="shared" si="1366"/>
        <v>86.172114375873917</v>
      </c>
      <c r="PK244" s="9">
        <f t="shared" si="975"/>
        <v>89.532145581030889</v>
      </c>
      <c r="PL244" s="9">
        <f t="shared" si="1917"/>
        <v>82.560144842910177</v>
      </c>
      <c r="PM244" s="115">
        <f t="shared" si="1367"/>
        <v>86.046145211970526</v>
      </c>
      <c r="PN244" s="15">
        <f t="shared" si="1368"/>
        <v>4.3062302227509424E-4</v>
      </c>
      <c r="PO244" s="12"/>
      <c r="PP244" s="11">
        <f t="shared" si="1701"/>
        <v>4.3892001130224108E-4</v>
      </c>
      <c r="PQ244" s="10">
        <f t="shared" si="1369"/>
        <v>86.106305918931895</v>
      </c>
      <c r="PR244" s="9">
        <f t="shared" si="977"/>
        <v>89.525402448753724</v>
      </c>
      <c r="PS244" s="9">
        <f t="shared" si="1918"/>
        <v>82.435657133918056</v>
      </c>
      <c r="PT244" s="115">
        <f t="shared" si="1370"/>
        <v>85.980529791335897</v>
      </c>
      <c r="PU244" s="15">
        <f t="shared" si="1371"/>
        <v>4.3789547209057583E-4</v>
      </c>
      <c r="PV244" s="12"/>
      <c r="PW244" s="11">
        <f t="shared" si="1702"/>
        <v>4.4619071101247612E-4</v>
      </c>
      <c r="PX244" s="10">
        <f t="shared" si="1372"/>
        <v>86.040442317213206</v>
      </c>
      <c r="PY244" s="9">
        <f t="shared" si="979"/>
        <v>89.518429634459409</v>
      </c>
      <c r="PZ244" s="9">
        <f t="shared" si="1919"/>
        <v>82.311291002194849</v>
      </c>
      <c r="QA244" s="115">
        <f t="shared" si="1373"/>
        <v>85.914860318327129</v>
      </c>
      <c r="QB244" s="15">
        <f t="shared" si="1374"/>
        <v>4.4514622650741503E-4</v>
      </c>
      <c r="QC244" s="12"/>
      <c r="QD244" s="11">
        <f t="shared" si="1703"/>
        <v>4.5343964090550622E-4</v>
      </c>
      <c r="QE244" s="10">
        <f t="shared" si="1375"/>
        <v>85.974520934027097</v>
      </c>
      <c r="QF244" s="9">
        <f t="shared" si="981"/>
        <v>89.511223994100348</v>
      </c>
      <c r="QG244" s="9">
        <f t="shared" si="1920"/>
        <v>82.187044304770012</v>
      </c>
      <c r="QH244" s="115">
        <f t="shared" si="1376"/>
        <v>85.849134149435173</v>
      </c>
      <c r="QI244" s="15">
        <f t="shared" si="1377"/>
        <v>4.5237522369445888E-4</v>
      </c>
      <c r="QJ244" s="12"/>
      <c r="QK244" s="11">
        <f t="shared" si="1704"/>
        <v>4.6066673796733084E-4</v>
      </c>
      <c r="QL244" s="10">
        <f t="shared" si="1378"/>
        <v>85.908539152830997</v>
      </c>
      <c r="QM244" s="9">
        <f t="shared" si="983"/>
        <v>89.503782419984915</v>
      </c>
      <c r="QN244" s="9">
        <f t="shared" si="1921"/>
        <v>82.062914902781984</v>
      </c>
      <c r="QO244" s="115">
        <f t="shared" si="1379"/>
        <v>85.783348661383457</v>
      </c>
      <c r="QP244" s="15">
        <f t="shared" si="1380"/>
        <v>4.5958240381227761E-4</v>
      </c>
      <c r="QQ244" s="12"/>
      <c r="QR244" s="11">
        <f t="shared" si="1705"/>
        <v>4.6787194118960398E-4</v>
      </c>
      <c r="QS244" s="10">
        <f t="shared" si="1381"/>
        <v>85.842494377388022</v>
      </c>
      <c r="QT244" s="9">
        <f t="shared" si="985"/>
        <v>89.49610184073785</v>
      </c>
      <c r="QU244" s="9">
        <f t="shared" si="1922"/>
        <v>81.938900661831539</v>
      </c>
      <c r="QV244" s="115">
        <f t="shared" si="1382"/>
        <v>85.717501251284688</v>
      </c>
      <c r="QW244" s="15">
        <f t="shared" si="1383"/>
        <v>4.6676770898890224E-4</v>
      </c>
      <c r="QX244" s="12"/>
      <c r="QY244" s="11">
        <f t="shared" si="1706"/>
        <v>4.7505519154570003E-4</v>
      </c>
      <c r="QZ244" s="10">
        <f t="shared" si="1384"/>
        <v>85.776384031921168</v>
      </c>
      <c r="RA244" s="9">
        <f t="shared" si="987"/>
        <v>89.488179221255251</v>
      </c>
      <c r="RB244" s="9">
        <f t="shared" si="1923"/>
        <v>81.81499945232504</v>
      </c>
      <c r="RC244" s="115">
        <f t="shared" si="1385"/>
        <v>85.651589336790153</v>
      </c>
      <c r="RD244" s="15">
        <f t="shared" si="1386"/>
        <v>4.7393108329582263E-4</v>
      </c>
      <c r="RE244" s="12"/>
      <c r="RF244" s="11">
        <f t="shared" si="1707"/>
        <v>4.8221643196706465E-4</v>
      </c>
      <c r="RG244" s="10">
        <f t="shared" si="1387"/>
        <v>85.710205561259784</v>
      </c>
      <c r="RH244" s="9">
        <f t="shared" si="989"/>
        <v>89.48001156265434</v>
      </c>
      <c r="RI244" s="9">
        <f t="shared" si="1924"/>
        <v>81.691209149813744</v>
      </c>
      <c r="RJ244" s="115">
        <f t="shared" si="1388"/>
        <v>85.585610356234042</v>
      </c>
      <c r="RK244" s="15">
        <f t="shared" si="1389"/>
        <v>4.8107247272395306E-4</v>
      </c>
      <c r="RL244" s="12"/>
      <c r="RM244" s="11">
        <f t="shared" si="1708"/>
        <v>4.8935560731946655E-4</v>
      </c>
      <c r="RN244" s="10">
        <f t="shared" si="1390"/>
        <v>85.643956430981504</v>
      </c>
      <c r="RO244" s="9">
        <f t="shared" si="991"/>
        <v>89.471595902218112</v>
      </c>
      <c r="RP244" s="9">
        <f t="shared" si="1925"/>
        <v>81.567527635325774</v>
      </c>
      <c r="RQ244" s="115">
        <f t="shared" si="1391"/>
        <v>85.51956176877195</v>
      </c>
      <c r="RR244" s="15">
        <f t="shared" si="1392"/>
        <v>4.8819182515968647E-4</v>
      </c>
      <c r="RS244" s="12"/>
      <c r="RT244" s="11">
        <f t="shared" si="1709"/>
        <v>4.9647266437938503E-4</v>
      </c>
      <c r="RU244" s="10">
        <f t="shared" si="1393"/>
        <v>85.577634127547967</v>
      </c>
      <c r="RV244" s="9">
        <f t="shared" si="993"/>
        <v>89.462929313334939</v>
      </c>
      <c r="RW244" s="9">
        <f t="shared" si="1926"/>
        <v>81.44395279569342</v>
      </c>
      <c r="RX244" s="115">
        <f t="shared" si="1394"/>
        <v>85.453441054514172</v>
      </c>
      <c r="RY244" s="15">
        <f t="shared" si="1395"/>
        <v>4.952890903609674E-4</v>
      </c>
      <c r="RZ244" s="12"/>
      <c r="SA244" s="11">
        <f t="shared" si="1710"/>
        <v>5.0356755181036228E-4</v>
      </c>
      <c r="SB244" s="10">
        <f t="shared" si="1396"/>
        <v>85.511236158435707</v>
      </c>
      <c r="SC244" s="9">
        <f t="shared" si="995"/>
        <v>89.454008905433312</v>
      </c>
      <c r="SD244" s="9">
        <f t="shared" si="1927"/>
        <v>81.320482523872514</v>
      </c>
      <c r="SE244" s="115">
        <f t="shared" si="1397"/>
        <v>85.38724571465292</v>
      </c>
      <c r="SF244" s="15">
        <f t="shared" si="1398"/>
        <v>5.02364219933516E-4</v>
      </c>
      <c r="SG244" s="12"/>
      <c r="SH244" s="11">
        <f t="shared" si="1711"/>
        <v>5.1064022013952578E-4</v>
      </c>
      <c r="SI244" s="10">
        <f t="shared" si="1399"/>
        <v>85.444760052260705</v>
      </c>
      <c r="SJ244" s="9">
        <f t="shared" si="997"/>
        <v>89.444831823911784</v>
      </c>
      <c r="SK244" s="9">
        <f t="shared" si="1928"/>
        <v>81.197114719257044</v>
      </c>
      <c r="SL244" s="115">
        <f t="shared" si="1400"/>
        <v>85.320973271584421</v>
      </c>
      <c r="SM244" s="15">
        <f t="shared" si="1401"/>
        <v>5.09417167307091E-4</v>
      </c>
      <c r="SN244" s="12"/>
      <c r="SO244" s="11">
        <f t="shared" si="1712"/>
        <v>5.176906217341092E-4</v>
      </c>
      <c r="SP244" s="10">
        <f t="shared" si="1402"/>
        <v>85.378203358898162</v>
      </c>
      <c r="SQ244" s="9">
        <f t="shared" si="999"/>
        <v>89.435395250064232</v>
      </c>
      <c r="SR244" s="9">
        <f t="shared" si="1929"/>
        <v>81.073847287986396</v>
      </c>
      <c r="SS244" s="115">
        <f t="shared" si="1403"/>
        <v>85.254621269025307</v>
      </c>
      <c r="ST244" s="15">
        <f t="shared" si="1404"/>
        <v>5.164478877118802E-4</v>
      </c>
      <c r="SU244" s="12"/>
      <c r="SV244" s="11">
        <f t="shared" si="1713"/>
        <v>5.2471871077812752E-4</v>
      </c>
      <c r="SW244" s="10">
        <f t="shared" si="1405"/>
        <v>85.31156364959628</v>
      </c>
      <c r="SX244" s="9">
        <f t="shared" si="1001"/>
        <v>89.425696401000607</v>
      </c>
      <c r="SY244" s="9">
        <f t="shared" si="1930"/>
        <v>80.950678143247643</v>
      </c>
      <c r="SZ244" s="115">
        <f t="shared" si="1406"/>
        <v>85.188187272124125</v>
      </c>
      <c r="TA244" s="15">
        <f t="shared" si="1407"/>
        <v>5.2345633815493585E-4</v>
      </c>
      <c r="TB244" s="12"/>
      <c r="TC244" s="11">
        <f t="shared" si="1714"/>
        <v>5.3172444324905586E-4</v>
      </c>
      <c r="TD244" s="10">
        <f t="shared" si="1408"/>
        <v>85.244838517085356</v>
      </c>
      <c r="TE244" s="9">
        <f t="shared" si="1003"/>
        <v>89.415732529563186</v>
      </c>
      <c r="TF244" s="9">
        <f t="shared" si="1931"/>
        <v>80.827605205571103</v>
      </c>
      <c r="TG244" s="115">
        <f t="shared" si="1409"/>
        <v>85.121668867567138</v>
      </c>
      <c r="TH244" s="15">
        <f t="shared" si="1410"/>
        <v>5.304424773967596E-4</v>
      </c>
      <c r="TI244" s="12"/>
      <c r="TJ244" s="11">
        <f t="shared" si="1715"/>
        <v>5.3870777689465769E-4</v>
      </c>
      <c r="TK244" s="10">
        <f t="shared" si="1411"/>
        <v>85.178025575681261</v>
      </c>
      <c r="TL244" s="9">
        <f t="shared" si="1005"/>
        <v>89.405500924238524</v>
      </c>
      <c r="TM244" s="9">
        <f t="shared" si="1932"/>
        <v>80.70462640311888</v>
      </c>
      <c r="TN244" s="115">
        <f t="shared" si="1412"/>
        <v>85.055063663678709</v>
      </c>
      <c r="TO244" s="15">
        <f t="shared" si="1413"/>
        <v>5.3740626592802562E-4</v>
      </c>
      <c r="TP244" s="12"/>
      <c r="TQ244" s="11">
        <f t="shared" si="1716"/>
        <v>5.4566867120995081E-4</v>
      </c>
      <c r="TR244" s="10">
        <f t="shared" si="1414"/>
        <v>85.111122461383317</v>
      </c>
      <c r="TS244" s="9">
        <f t="shared" si="1007"/>
        <v>89.394998909065151</v>
      </c>
      <c r="TT244" s="9">
        <f t="shared" si="1933"/>
        <v>80.581739671969117</v>
      </c>
      <c r="TU244" s="115">
        <f t="shared" si="1415"/>
        <v>84.988369290517142</v>
      </c>
      <c r="TV244" s="15">
        <f t="shared" si="1416"/>
        <v>5.4434766594634032E-4</v>
      </c>
      <c r="TW244" s="12"/>
      <c r="TX244" s="11">
        <f t="shared" si="1717"/>
        <v>5.5260708741418189E-4</v>
      </c>
      <c r="TY244" s="10">
        <f t="shared" si="1417"/>
        <v>85.044126831967901</v>
      </c>
      <c r="TZ244" s="9">
        <f t="shared" si="1009"/>
        <v>89.384223843537228</v>
      </c>
      <c r="UA244" s="9">
        <f t="shared" si="1934"/>
        <v>80.458942956392264</v>
      </c>
      <c r="UB244" s="115">
        <f t="shared" si="1418"/>
        <v>84.921583399964746</v>
      </c>
      <c r="UC244" s="15">
        <f t="shared" si="1419"/>
        <v>5.5126664133321355E-4</v>
      </c>
      <c r="UD244" s="12"/>
      <c r="UE244" s="11">
        <f t="shared" si="1718"/>
        <v>5.5952298842801371E-4</v>
      </c>
      <c r="UF244" s="10">
        <f t="shared" si="1420"/>
        <v>84.977036367076067</v>
      </c>
      <c r="UG244" s="9">
        <f t="shared" si="1011"/>
        <v>89.373173122504056</v>
      </c>
      <c r="UH244" s="9">
        <f t="shared" si="1935"/>
        <v>80.33623420912275</v>
      </c>
      <c r="UI244" s="115">
        <f t="shared" si="1421"/>
        <v>84.854703665813403</v>
      </c>
      <c r="UJ244" s="15">
        <f t="shared" si="1422"/>
        <v>5.58163157631077E-4</v>
      </c>
      <c r="UK244" s="12"/>
      <c r="UL244" s="11">
        <f t="shared" si="1719"/>
        <v>5.6641633885075727E-4</v>
      </c>
      <c r="UM244" s="10">
        <f t="shared" si="1423"/>
        <v>84.909848768296854</v>
      </c>
      <c r="UN244" s="9">
        <f t="shared" si="1013"/>
        <v>89.361844176065816</v>
      </c>
      <c r="UO244" s="9">
        <f t="shared" si="1936"/>
        <v>80.213611391622464</v>
      </c>
      <c r="UP244" s="115">
        <f t="shared" si="1424"/>
        <v>84.787727783844133</v>
      </c>
      <c r="UQ244" s="15">
        <f t="shared" si="1425"/>
        <v>5.6503718202057483E-4</v>
      </c>
      <c r="UR244" s="12"/>
      <c r="US244" s="11">
        <f t="shared" si="1720"/>
        <v>5.7328710493784348E-4</v>
      </c>
      <c r="UT244" s="10">
        <f t="shared" si="1426"/>
        <v>84.842561759244575</v>
      </c>
      <c r="UU244" s="9">
        <f t="shared" si="1015"/>
        <v>89.350234469465391</v>
      </c>
      <c r="UV244" s="9">
        <f t="shared" si="1937"/>
        <v>80.091072474341402</v>
      </c>
      <c r="UW244" s="115">
        <f t="shared" si="1427"/>
        <v>84.720653471903404</v>
      </c>
      <c r="UX244" s="15">
        <f t="shared" si="1428"/>
        <v>5.7188868329777502E-4</v>
      </c>
      <c r="UY244" s="12"/>
      <c r="UZ244" s="11">
        <f t="shared" si="1721"/>
        <v>5.801352545782328E-4</v>
      </c>
      <c r="VA244" s="10">
        <f t="shared" si="1429"/>
        <v>84.775173085632815</v>
      </c>
      <c r="VB244" s="9">
        <f t="shared" si="1017"/>
        <v>89.338341502976562</v>
      </c>
      <c r="VC244" s="9">
        <f t="shared" si="1938"/>
        <v>79.968615436968236</v>
      </c>
      <c r="VD244" s="115">
        <f t="shared" si="1430"/>
        <v>84.653478469972399</v>
      </c>
      <c r="VE244" s="15">
        <f t="shared" si="1431"/>
        <v>5.7871763185180088E-4</v>
      </c>
      <c r="VF244" s="12"/>
      <c r="VG244" s="11">
        <f t="shared" si="1722"/>
        <v>5.8696075727220336E-4</v>
      </c>
      <c r="VH244" s="10">
        <f t="shared" si="1432"/>
        <v>84.707680515341579</v>
      </c>
      <c r="VI244" s="9">
        <f t="shared" si="1019"/>
        <v>89.326162811788592</v>
      </c>
      <c r="VJ244" s="9">
        <f t="shared" si="1939"/>
        <v>79.846238268678746</v>
      </c>
      <c r="VK244" s="115">
        <f t="shared" si="1433"/>
        <v>84.586200540233676</v>
      </c>
      <c r="VL244" s="15">
        <f t="shared" si="1434"/>
        <v>5.8552399964234049E-4</v>
      </c>
      <c r="VM244" s="12"/>
      <c r="VN244" s="11">
        <f t="shared" si="1723"/>
        <v>5.9376358410904724E-4</v>
      </c>
      <c r="VO244" s="10">
        <f t="shared" si="1435"/>
        <v>84.640081838481564</v>
      </c>
      <c r="VP244" s="9">
        <f t="shared" si="1021"/>
        <v>89.313695965887248</v>
      </c>
      <c r="VQ244" s="9">
        <f t="shared" si="1940"/>
        <v>79.723938968374199</v>
      </c>
      <c r="VR244" s="115">
        <f t="shared" si="1436"/>
        <v>84.518817467130731</v>
      </c>
      <c r="VS244" s="15">
        <f t="shared" si="1437"/>
        <v>5.9230776017759072E-4</v>
      </c>
      <c r="VT244" s="12"/>
      <c r="VU244" s="11">
        <f t="shared" si="1724"/>
        <v>6.0054370774515647E-4</v>
      </c>
      <c r="VV244" s="10">
        <f t="shared" si="1438"/>
        <v>84.572374867451686</v>
      </c>
      <c r="VW244" s="9">
        <f t="shared" si="1023"/>
        <v>89.300938569932512</v>
      </c>
      <c r="VX244" s="9">
        <f t="shared" si="1941"/>
        <v>79.601715544918065</v>
      </c>
      <c r="VY244" s="115">
        <f t="shared" si="1439"/>
        <v>84.451327057425289</v>
      </c>
      <c r="VZ244" s="15">
        <f t="shared" si="1440"/>
        <v>5.9906888849207399E-4</v>
      </c>
      <c r="WA244" s="12"/>
      <c r="WB244" s="11">
        <f t="shared" si="1725"/>
        <v>6.0730110238199078E-4</v>
      </c>
      <c r="WC244" s="10">
        <f t="shared" si="1441"/>
        <v>84.504557436994105</v>
      </c>
      <c r="WD244" s="9">
        <f t="shared" si="1025"/>
        <v>89.287888263132899</v>
      </c>
      <c r="WE244" s="9">
        <f t="shared" si="1942"/>
        <v>79.479566017363425</v>
      </c>
      <c r="WF244" s="115">
        <f t="shared" si="1442"/>
        <v>84.383727140248169</v>
      </c>
      <c r="WG244" s="15">
        <f t="shared" si="1443"/>
        <v>6.0580736112483011E-4</v>
      </c>
      <c r="WH244" s="12"/>
      <c r="WI244" s="11">
        <f t="shared" si="1726"/>
        <v>6.1403574374441119E-4</v>
      </c>
      <c r="WJ244" s="10">
        <f t="shared" si="1444"/>
        <v>84.436627404242955</v>
      </c>
      <c r="WK244" s="9">
        <f t="shared" si="1027"/>
        <v>89.274542719116624</v>
      </c>
      <c r="WL244" s="9">
        <f t="shared" si="1943"/>
        <v>79.357488415175197</v>
      </c>
      <c r="WM244" s="115">
        <f t="shared" si="1445"/>
        <v>84.316015567145911</v>
      </c>
      <c r="WN244" s="15">
        <f t="shared" si="1446"/>
        <v>6.125231560977412E-4</v>
      </c>
      <c r="WO244" s="12"/>
      <c r="WP244" s="11">
        <f t="shared" si="1727"/>
        <v>6.207476090591222E-4</v>
      </c>
      <c r="WQ244" s="10">
        <f t="shared" si="1447"/>
        <v>84.368582648768907</v>
      </c>
      <c r="WR244" s="9">
        <f t="shared" si="1029"/>
        <v>89.260899645799611</v>
      </c>
      <c r="WS244" s="9">
        <f t="shared" si="1944"/>
        <v>79.235480778447638</v>
      </c>
      <c r="WT244" s="115">
        <f t="shared" si="1448"/>
        <v>84.248190212123632</v>
      </c>
      <c r="WU244" s="15">
        <f t="shared" si="1449"/>
        <v>6.1921625289393324E-4</v>
      </c>
      <c r="WV244" s="12"/>
      <c r="WW244" s="11">
        <f t="shared" si="1728"/>
        <v>6.274366770332116E-4</v>
      </c>
      <c r="WX244" s="10">
        <f t="shared" si="1450"/>
        <v>84.300421072619798</v>
      </c>
      <c r="WY244" s="9">
        <f t="shared" si="1031"/>
        <v>89.246956785250489</v>
      </c>
      <c r="WZ244" s="9">
        <f t="shared" si="1945"/>
        <v>79.113541158114629</v>
      </c>
      <c r="XA244" s="115">
        <f t="shared" si="1451"/>
        <v>84.180248971682559</v>
      </c>
      <c r="XB244" s="15">
        <f t="shared" si="1452"/>
        <v>6.2588663243646277E-4</v>
      </c>
      <c r="XC244" s="12"/>
      <c r="XD244" s="11">
        <f t="shared" si="1729"/>
        <v>6.3410292783292529E-4</v>
      </c>
      <c r="XE244" s="10">
        <f t="shared" si="1453"/>
        <v>84.232140600356217</v>
      </c>
      <c r="XF244" s="9">
        <f t="shared" si="1033"/>
        <v>89.232711913552677</v>
      </c>
      <c r="XG244" s="9">
        <f t="shared" si="1946"/>
        <v>78.991667616154814</v>
      </c>
      <c r="XH244" s="115">
        <f t="shared" si="1454"/>
        <v>84.112189764853753</v>
      </c>
      <c r="XI244" s="15">
        <f t="shared" si="1455"/>
        <v>6.3253427706711429E-4</v>
      </c>
      <c r="XJ244" s="12"/>
      <c r="XK244" s="11">
        <f t="shared" si="1730"/>
        <v>6.407463430625896E-4</v>
      </c>
      <c r="XL244" s="10">
        <f t="shared" si="1456"/>
        <v>84.163739179083009</v>
      </c>
      <c r="XM244" s="9">
        <f t="shared" si="1035"/>
        <v>89.218162840663581</v>
      </c>
      <c r="XN244" s="9">
        <f t="shared" si="1947"/>
        <v>78.869858225790793</v>
      </c>
      <c r="XO244" s="115">
        <f t="shared" si="1457"/>
        <v>84.04401053322718</v>
      </c>
      <c r="XP244" s="15">
        <f t="shared" si="1458"/>
        <v>6.3915917052541598E-4</v>
      </c>
      <c r="XQ244" s="12"/>
      <c r="XR244" s="11">
        <f t="shared" si="1731"/>
        <v>6.4736690574369816E-4</v>
      </c>
      <c r="XS244" s="10">
        <f t="shared" si="1459"/>
        <v>84.095214778476446</v>
      </c>
      <c r="XT244" s="9">
        <f t="shared" si="1037"/>
        <v>89.203307410271051</v>
      </c>
      <c r="XU244" s="9">
        <f t="shared" si="1948"/>
        <v>78.748111071682303</v>
      </c>
      <c r="XV244" s="115">
        <f t="shared" si="1460"/>
        <v>83.97570924097667</v>
      </c>
      <c r="XW244" s="15">
        <f t="shared" si="1461"/>
        <v>6.4576129792782478E-4</v>
      </c>
      <c r="XX244" s="12"/>
      <c r="XY244" s="11">
        <f t="shared" si="1732"/>
        <v>6.5396460029420512E-4</v>
      </c>
      <c r="XZ244" s="10">
        <f t="shared" si="1462"/>
        <v>84.026565390807008</v>
      </c>
      <c r="YA244" s="9">
        <f t="shared" si="1039"/>
        <v>89.188143499647197</v>
      </c>
      <c r="YB244" s="9">
        <f t="shared" si="1949"/>
        <v>78.626424250113715</v>
      </c>
      <c r="YC244" s="115">
        <f t="shared" si="1463"/>
        <v>83.907283874880449</v>
      </c>
      <c r="YD244" s="15">
        <f t="shared" si="1464"/>
        <v>6.5234064574713182E-4</v>
      </c>
      <c r="YE244" s="12"/>
      <c r="YF244" s="11">
        <f t="shared" si="1733"/>
        <v>6.605394125079857E-4</v>
      </c>
      <c r="YG244" s="10">
        <f t="shared" si="1465"/>
        <v>83.957789030958025</v>
      </c>
      <c r="YH244" s="9">
        <f t="shared" si="1041"/>
        <v>89.172669019499565</v>
      </c>
      <c r="YI244" s="9">
        <f t="shared" si="1950"/>
        <v>78.504795869176689</v>
      </c>
      <c r="YJ244" s="115">
        <f t="shared" si="1466"/>
        <v>83.83873244433812</v>
      </c>
      <c r="YK244" s="15">
        <f t="shared" si="1467"/>
        <v>6.588972017919811E-4</v>
      </c>
      <c r="YL244" s="12"/>
      <c r="YM244" s="11">
        <f t="shared" si="1734"/>
        <v>6.6709132953443996E-4</v>
      </c>
      <c r="YN244" s="10">
        <f t="shared" si="1468"/>
        <v>83.88888373644059</v>
      </c>
      <c r="YO244" s="9">
        <f t="shared" si="1043"/>
        <v>89.156881913819873</v>
      </c>
      <c r="YP244" s="9">
        <f t="shared" si="1951"/>
        <v>78.383224048945124</v>
      </c>
      <c r="YQ244" s="115">
        <f t="shared" si="1469"/>
        <v>83.770052981382491</v>
      </c>
      <c r="YR244" s="15">
        <f t="shared" si="1470"/>
        <v>6.6543095518672253E-4</v>
      </c>
      <c r="YS244" s="12"/>
      <c r="YT244" s="11">
        <f t="shared" si="1735"/>
        <v>6.7362033985839272E-4</v>
      </c>
      <c r="YU244" s="10">
        <f t="shared" si="1471"/>
        <v>83.819847567403428</v>
      </c>
      <c r="YV244" s="9">
        <f t="shared" si="1045"/>
        <v>89.140780159730269</v>
      </c>
      <c r="YW244" s="9">
        <f t="shared" si="1952"/>
        <v>78.26170692164807</v>
      </c>
      <c r="YX244" s="115">
        <f t="shared" si="1472"/>
        <v>83.701243540689177</v>
      </c>
      <c r="YY244" s="15">
        <f t="shared" si="1473"/>
        <v>6.7194189635123435E-4</v>
      </c>
      <c r="YZ244" s="12"/>
      <c r="ZA244" s="11">
        <f t="shared" si="1736"/>
        <v>6.801264332799812E-4</v>
      </c>
      <c r="ZB244" s="10">
        <f t="shared" si="1474"/>
        <v>83.75067860664052</v>
      </c>
      <c r="ZC244" s="9">
        <f t="shared" si="1047"/>
        <v>89.124361767327287</v>
      </c>
      <c r="ZD244" s="9">
        <f t="shared" si="1953"/>
        <v>78.14024263183282</v>
      </c>
      <c r="ZE244" s="115">
        <f t="shared" si="1475"/>
        <v>83.632302199580053</v>
      </c>
      <c r="ZF244" s="15">
        <f t="shared" si="1476"/>
        <v>6.7843001698121997E-4</v>
      </c>
      <c r="ZG244" s="12"/>
      <c r="ZH244" s="11">
        <f t="shared" si="1737"/>
        <v>6.8660960089497996E-4</v>
      </c>
      <c r="ZI244" s="10">
        <f t="shared" si="1477"/>
        <v>83.681374959592688</v>
      </c>
      <c r="ZJ244" s="9">
        <f t="shared" si="1049"/>
        <v>89.107624779523519</v>
      </c>
      <c r="ZK244" s="9">
        <f t="shared" si="1954"/>
        <v>77.975643582842778</v>
      </c>
      <c r="ZL244" s="115">
        <f t="shared" si="1478"/>
        <v>83.541634181183156</v>
      </c>
      <c r="ZM244" s="15">
        <f t="shared" si="1479"/>
        <v>6.8756266197933492E-4</v>
      </c>
      <c r="ZN244" s="12"/>
      <c r="ZO244" s="11">
        <f t="shared" si="1738"/>
        <v>6.9574553322318728E-4</v>
      </c>
      <c r="ZP244" s="10">
        <f t="shared" si="1480"/>
        <v>83.590274312965192</v>
      </c>
      <c r="ZQ244" s="9">
        <f t="shared" si="1051"/>
        <v>89.090434150888342</v>
      </c>
      <c r="ZR244" s="9">
        <f t="shared" si="1955"/>
        <v>77.920112874045969</v>
      </c>
      <c r="ZS244" s="115">
        <f t="shared" si="1481"/>
        <v>83.505273512467156</v>
      </c>
      <c r="ZT244" s="15">
        <f t="shared" si="1482"/>
        <v>6.8993072271449887E-4</v>
      </c>
      <c r="ZU244" s="12"/>
      <c r="ZV244" s="11">
        <f t="shared" si="1739"/>
        <v>6.9809552744062614E-4</v>
      </c>
      <c r="ZW244" s="10">
        <f t="shared" si="1483"/>
        <v>83.553648281569679</v>
      </c>
      <c r="ZX244" s="9">
        <f t="shared" si="1053"/>
        <v>89.073124904539597</v>
      </c>
      <c r="ZY244" s="9">
        <f t="shared" si="1956"/>
        <v>78.58227944395631</v>
      </c>
      <c r="ZZ244" s="115">
        <f t="shared" si="1484"/>
        <v>83.827702174247946</v>
      </c>
      <c r="AAA244" s="15">
        <f t="shared" si="1485"/>
        <v>6.4796315263658945E-4</v>
      </c>
      <c r="AAB244" s="12"/>
      <c r="AAC244" s="11">
        <f t="shared" si="1740"/>
        <v>6.5597440400628495E-4</v>
      </c>
      <c r="AAD244" s="10">
        <f t="shared" si="1486"/>
        <v>83.876907888281153</v>
      </c>
      <c r="AAE244" s="9">
        <f t="shared" si="1055"/>
        <v>89.057857408733554</v>
      </c>
      <c r="AAF244" s="9">
        <f t="shared" si="1957"/>
        <v>79.347579419377027</v>
      </c>
      <c r="AAG244" s="115">
        <f t="shared" si="1487"/>
        <v>84.202718414055283</v>
      </c>
      <c r="AAH244" s="15">
        <f t="shared" si="1488"/>
        <v>5.9975169423678756E-4</v>
      </c>
      <c r="AAI244" s="12"/>
      <c r="AAJ244" s="11">
        <f t="shared" si="1741"/>
        <v>6.0760220455356023E-4</v>
      </c>
      <c r="AAK244" s="10">
        <f t="shared" si="1489"/>
        <v>84.252845506172434</v>
      </c>
      <c r="AAL244" s="9">
        <f t="shared" si="1057"/>
        <v>89.044777336066261</v>
      </c>
      <c r="AAM244" s="9">
        <f t="shared" si="1958"/>
        <v>80.247694872615838</v>
      </c>
      <c r="AAN244" s="115">
        <f t="shared" si="1490"/>
        <v>84.646236104341057</v>
      </c>
      <c r="AAO244" s="15">
        <f t="shared" si="1491"/>
        <v>5.4334851356245648E-4</v>
      </c>
      <c r="AAP244" s="12"/>
      <c r="AAQ244" s="11">
        <f t="shared" si="1742"/>
        <v>5.5103052070560503E-4</v>
      </c>
      <c r="AAR244" s="10">
        <f t="shared" si="1492"/>
        <v>84.697382604548494</v>
      </c>
      <c r="AAS244" s="9">
        <f t="shared" si="1059"/>
        <v>89.034041789590674</v>
      </c>
      <c r="AAT244" s="9">
        <f t="shared" si="1060"/>
        <v>81.340631307535446</v>
      </c>
      <c r="AAU244" s="115">
        <f t="shared" si="1493"/>
        <v>85.187336548563053</v>
      </c>
      <c r="AAV244" s="15">
        <f t="shared" si="1494"/>
        <v>4.7518062573793018E-4</v>
      </c>
      <c r="AAW244" s="11"/>
      <c r="AAX244" s="11">
        <f t="shared" si="1743"/>
        <v>4.8268507246719528E-4</v>
      </c>
      <c r="AAY244" s="10">
        <f t="shared" si="1495"/>
        <v>85.239614734431029</v>
      </c>
      <c r="AAZ244" s="9">
        <f t="shared" si="1061"/>
        <v>89.025831005351762</v>
      </c>
      <c r="ABA244" s="9">
        <f t="shared" si="1062"/>
        <v>82.74498857110693</v>
      </c>
      <c r="ABB244" s="115">
        <f t="shared" si="1496"/>
        <v>85.885409788229339</v>
      </c>
      <c r="ABC244" s="15">
        <f t="shared" si="1497"/>
        <v>3.8793388771172295E-4</v>
      </c>
      <c r="ABD244" s="11"/>
      <c r="ABE244" s="11">
        <f t="shared" si="1744"/>
        <v>3.9524978226732391E-4</v>
      </c>
      <c r="ABF244" s="10">
        <f t="shared" si="1498"/>
        <v>85.938952959880055</v>
      </c>
      <c r="ABG244" s="9">
        <f t="shared" si="1063"/>
        <v>89.020358544955116</v>
      </c>
      <c r="ABH244" s="9">
        <f t="shared" si="1064"/>
        <v>84.7908050190822</v>
      </c>
      <c r="ABI244" s="115">
        <f t="shared" si="1499"/>
        <v>86.905581782018658</v>
      </c>
      <c r="ABJ244" s="15">
        <f t="shared" si="1500"/>
        <v>2.6123679422854039E-4</v>
      </c>
      <c r="ABK244" s="11"/>
      <c r="ABL244" s="11">
        <f t="shared" si="1745"/>
        <v>2.683506848431229E-4</v>
      </c>
      <c r="ABM244" s="10">
        <f t="shared" si="1501"/>
        <v>86.96055187349026</v>
      </c>
      <c r="ABN244" s="9">
        <f t="shared" si="1065"/>
        <v>89.017876921523438</v>
      </c>
      <c r="ABO244" s="9">
        <f t="shared" si="1066"/>
        <v>89.277312319396287</v>
      </c>
      <c r="ABP244" s="115">
        <f t="shared" si="1502"/>
        <v>89.14759462045987</v>
      </c>
      <c r="ABQ244" s="15">
        <f t="shared" si="1503"/>
        <v>-1.6023930477561502E-5</v>
      </c>
      <c r="ABR244" s="11"/>
      <c r="ABS244" s="11">
        <f t="shared" si="1746"/>
        <v>-9.0804247754033055E-6</v>
      </c>
      <c r="ABT244" s="10">
        <f t="shared" si="1504"/>
        <v>89.203807022812612</v>
      </c>
      <c r="ABU244" s="9">
        <f t="shared" si="1067"/>
        <v>89.017886258479038</v>
      </c>
      <c r="ABV244" s="9">
        <f t="shared" si="1068"/>
        <v>89.360558840678294</v>
      </c>
      <c r="ABW244" s="115">
        <f t="shared" si="1505"/>
        <v>89.189222549578659</v>
      </c>
      <c r="ABX244" s="15">
        <f t="shared" si="1506"/>
        <v>-2.1165044087075521E-5</v>
      </c>
      <c r="ABY244" s="11"/>
      <c r="ABZ244" s="11">
        <f t="shared" si="1747"/>
        <v>-1.4222198994625838E-5</v>
      </c>
      <c r="ACA244" s="10">
        <f t="shared" si="1507"/>
        <v>89.245433961106158</v>
      </c>
      <c r="ACB244" s="9">
        <f t="shared" si="1069"/>
        <v>89.017902547896171</v>
      </c>
      <c r="ACC244" s="9">
        <f t="shared" si="1070"/>
        <v>89.444640751121767</v>
      </c>
      <c r="ACD244" s="115">
        <f t="shared" si="1508"/>
        <v>89.231271649508969</v>
      </c>
      <c r="ACE244" s="15">
        <f t="shared" si="1509"/>
        <v>-2.6357325780028878E-5</v>
      </c>
      <c r="ACF244" s="11"/>
      <c r="ACG244" s="11">
        <f t="shared" si="1748"/>
        <v>-1.9415424845945133E-5</v>
      </c>
      <c r="ACH244" s="10">
        <f t="shared" si="1510"/>
        <v>89.287481770121005</v>
      </c>
      <c r="ACI244" s="9">
        <f t="shared" si="1071"/>
        <v>89.017927810021121</v>
      </c>
      <c r="ACJ244" s="9">
        <f t="shared" si="1072"/>
        <v>89.529549141832732</v>
      </c>
      <c r="ACK244" s="115">
        <f t="shared" si="1511"/>
        <v>89.273738475926933</v>
      </c>
      <c r="ACL244" s="15">
        <f t="shared" si="1512"/>
        <v>-3.1600100522151708E-5</v>
      </c>
      <c r="ACM244" s="11"/>
      <c r="ACN244" s="11">
        <f t="shared" si="1749"/>
        <v>-2.4659432362029773E-5</v>
      </c>
      <c r="ACO244" s="10">
        <f t="shared" si="1513"/>
        <v>89.329947021611787</v>
      </c>
      <c r="ACP244" s="9">
        <f t="shared" si="1073"/>
        <v>89.017964121515135</v>
      </c>
      <c r="ACQ244" s="9">
        <f t="shared" si="1074"/>
        <v>89.615274558337958</v>
      </c>
      <c r="ACR244" s="115">
        <f t="shared" si="1514"/>
        <v>89.316619339926547</v>
      </c>
      <c r="ACS244" s="15">
        <f t="shared" si="1515"/>
        <v>-3.6892656097227029E-5</v>
      </c>
      <c r="ACT244" s="11"/>
      <c r="ACU244" s="11">
        <f t="shared" si="1750"/>
        <v>-2.9953514318422062E-5</v>
      </c>
      <c r="ACV244" s="10">
        <f t="shared" si="1516"/>
        <v>89.37282604282403</v>
      </c>
      <c r="ACW244" s="9">
        <f t="shared" si="1075"/>
        <v>89.018013614886371</v>
      </c>
      <c r="ACX244" s="9">
        <f t="shared" si="1076"/>
        <v>89.701807279503143</v>
      </c>
      <c r="ACY244" s="115">
        <f t="shared" si="1517"/>
        <v>89.35991044719475</v>
      </c>
      <c r="ACZ244" s="15">
        <f t="shared" si="1518"/>
        <v>-4.2234260369456033E-5</v>
      </c>
      <c r="ADA244" s="11"/>
      <c r="ADB244" s="11">
        <f t="shared" si="1751"/>
        <v>-3.5296943490635156E-5</v>
      </c>
      <c r="ADC244" s="10">
        <f t="shared" si="1519"/>
        <v>89.416115055659091</v>
      </c>
      <c r="ADD244" s="9">
        <f t="shared" si="1077"/>
        <v>89.018078477878049</v>
      </c>
      <c r="ADE244" s="9">
        <f t="shared" si="1078"/>
        <v>89.789137347500244</v>
      </c>
      <c r="ADF244" s="115">
        <f t="shared" si="1520"/>
        <v>89.403607912689154</v>
      </c>
      <c r="ADG244" s="15">
        <f t="shared" si="1521"/>
        <v>-4.7624163172167466E-5</v>
      </c>
      <c r="ADH244" s="11"/>
      <c r="ADI244" s="11">
        <f t="shared" si="1752"/>
        <v>-4.0688974537757628E-5</v>
      </c>
      <c r="ADJ244" s="10">
        <f t="shared" si="1522"/>
        <v>89.4598101913341</v>
      </c>
      <c r="ADK244" s="9">
        <f t="shared" si="1079"/>
        <v>89.018160952798411</v>
      </c>
      <c r="ADL244" s="9">
        <f t="shared" si="1080"/>
        <v>89.877254718122956</v>
      </c>
      <c r="ADM244" s="115">
        <f t="shared" si="1523"/>
        <v>89.447707835460676</v>
      </c>
      <c r="ADN244" s="15">
        <f t="shared" si="1524"/>
        <v>-5.3061605633371916E-5</v>
      </c>
      <c r="ADO244" s="11"/>
      <c r="ADP244" s="11">
        <f t="shared" si="1753"/>
        <v>-4.6128853324735569E-5</v>
      </c>
      <c r="ADQ244" s="10">
        <f t="shared" si="1525"/>
        <v>89.503907565200706</v>
      </c>
      <c r="ADR244" s="9">
        <f t="shared" si="1081"/>
        <v>89.018263335825239</v>
      </c>
      <c r="ADS244" s="9">
        <f t="shared" si="1082"/>
        <v>89.966148898595478</v>
      </c>
      <c r="ADT244" s="115">
        <f t="shared" si="1526"/>
        <v>89.492206117210358</v>
      </c>
      <c r="ADU244" s="15">
        <f t="shared" si="1527"/>
        <v>-5.8545797848132806E-5</v>
      </c>
      <c r="ADV244" s="11"/>
      <c r="ADW244" s="11">
        <f t="shared" si="1754"/>
        <v>-5.1615794585767889E-5</v>
      </c>
      <c r="ADX244" s="10">
        <f t="shared" si="1528"/>
        <v>89.548403095246726</v>
      </c>
      <c r="ADY244" s="9">
        <f t="shared" si="1083"/>
        <v>89.018387976171681</v>
      </c>
      <c r="ADZ244" s="9">
        <f t="shared" si="1084"/>
        <v>90.055809076346193</v>
      </c>
      <c r="AEA244" s="115">
        <f t="shared" si="1529"/>
        <v>89.537098526258944</v>
      </c>
      <c r="AEB244" s="15">
        <f t="shared" si="1530"/>
        <v>-6.4075926883726088E-5</v>
      </c>
      <c r="AEC244" s="11"/>
      <c r="AED244" s="11">
        <f t="shared" si="1755"/>
        <v>-5.7148989924289231E-5</v>
      </c>
      <c r="AEE244" s="10">
        <f t="shared" si="1531"/>
        <v>89.593292566052526</v>
      </c>
      <c r="AEF244" s="9">
        <f t="shared" si="1085"/>
        <v>89.018537275200984</v>
      </c>
      <c r="AEG244" s="9">
        <f t="shared" si="1086"/>
        <v>90.146224172907637</v>
      </c>
      <c r="AEH244" s="115">
        <f t="shared" si="1532"/>
        <v>89.582380724054303</v>
      </c>
      <c r="AEI244" s="15">
        <f t="shared" si="1533"/>
        <v>-6.9651160163438435E-5</v>
      </c>
      <c r="AEJ244" s="11"/>
      <c r="AEK244" s="11">
        <f t="shared" si="1756"/>
        <v>-6.2727611191663291E-5</v>
      </c>
      <c r="AEL244" s="10">
        <f t="shared" si="1534"/>
        <v>89.638571655281453</v>
      </c>
      <c r="AEM244" s="9">
        <f t="shared" si="1087"/>
        <v>89.018713685485068</v>
      </c>
      <c r="AEN244" s="9">
        <f t="shared" si="1088"/>
        <v>90.237382842429525</v>
      </c>
      <c r="AEO244" s="115">
        <f t="shared" si="1535"/>
        <v>89.628048263957297</v>
      </c>
      <c r="AEP244" s="15">
        <f t="shared" si="1536"/>
        <v>-7.5270645432880091E-5</v>
      </c>
      <c r="AEQ244" s="11"/>
      <c r="AER244" s="11">
        <f t="shared" si="1757"/>
        <v>-6.8350810447939588E-5</v>
      </c>
      <c r="AES244" s="10">
        <f t="shared" si="1537"/>
        <v>89.684235932443073</v>
      </c>
      <c r="AET244" s="9">
        <f t="shared" si="1089"/>
        <v>89.018919709795824</v>
      </c>
      <c r="AEU244" s="9">
        <f t="shared" si="1090"/>
        <v>90.329273528221776</v>
      </c>
      <c r="AEV244" s="115">
        <f t="shared" si="1538"/>
        <v>89.674096619008793</v>
      </c>
      <c r="AEW244" s="15">
        <f t="shared" si="1539"/>
        <v>-8.0933514314627514E-5</v>
      </c>
      <c r="AEX244" s="11"/>
      <c r="AEY244" s="11">
        <f t="shared" si="1758"/>
        <v>-7.4017723512126831E-5</v>
      </c>
      <c r="AEZ244" s="10">
        <f t="shared" si="1540"/>
        <v>89.730280886646938</v>
      </c>
      <c r="AFA244" s="9">
        <f t="shared" si="1091"/>
        <v>89.019157900049791</v>
      </c>
      <c r="AFB244" s="9">
        <f t="shared" si="1092"/>
        <v>90.421884416154256</v>
      </c>
      <c r="AFC244" s="115">
        <f t="shared" si="1541"/>
        <v>89.720521158102031</v>
      </c>
      <c r="AFD244" s="15">
        <f t="shared" si="1542"/>
        <v>-8.6638879495176698E-5</v>
      </c>
      <c r="AFE244" s="11"/>
      <c r="AFF244" s="11">
        <f t="shared" si="1759"/>
        <v>-7.9727467143137341E-5</v>
      </c>
      <c r="AFG244" s="10">
        <f t="shared" si="1543"/>
        <v>89.776701902746154</v>
      </c>
      <c r="AFH244" s="9">
        <f t="shared" si="1093"/>
        <v>89.019430856174466</v>
      </c>
      <c r="AFI244" s="9">
        <f t="shared" si="1094"/>
        <v>90.515203323349098</v>
      </c>
      <c r="AFJ244" s="115">
        <f t="shared" si="1544"/>
        <v>89.767317089761775</v>
      </c>
      <c r="AFK244" s="15">
        <f t="shared" si="1545"/>
        <v>-9.2385827920067943E-5</v>
      </c>
      <c r="AFL244" s="11"/>
      <c r="AFM244" s="11">
        <f t="shared" si="1760"/>
        <v>-8.5479132226861187E-5</v>
      </c>
      <c r="AFN244" s="10">
        <f t="shared" si="1546"/>
        <v>89.82349420507245</v>
      </c>
      <c r="AFO244" s="9">
        <f t="shared" si="1095"/>
        <v>89.01974122486223</v>
      </c>
      <c r="AFP244" s="9">
        <f t="shared" si="1096"/>
        <v>90.609217798230986</v>
      </c>
      <c r="AFQ244" s="115">
        <f t="shared" si="1547"/>
        <v>89.814479511546608</v>
      </c>
      <c r="AFR244" s="15">
        <f t="shared" si="1548"/>
        <v>-9.8173427050440783E-5</v>
      </c>
      <c r="AFS244" s="11"/>
      <c r="AFT244" s="11">
        <f t="shared" si="1761"/>
        <v>-9.1271790028746891E-5</v>
      </c>
      <c r="AFU244" s="10">
        <f t="shared" si="1549"/>
        <v>89.870652906830173</v>
      </c>
      <c r="AFV244" s="9">
        <f t="shared" si="1097"/>
        <v>89.020091698287544</v>
      </c>
      <c r="AFW244" s="9">
        <f t="shared" si="1098"/>
        <v>90.703915121837582</v>
      </c>
      <c r="AFX244" s="115">
        <f t="shared" si="1550"/>
        <v>89.862003410062556</v>
      </c>
      <c r="AFY244" s="15">
        <f t="shared" si="1551"/>
        <v>-1.0400072502318081E-4</v>
      </c>
      <c r="AFZ244" s="11"/>
      <c r="AGA244" s="11">
        <f t="shared" si="1762"/>
        <v>-9.7104492348499248E-5</v>
      </c>
      <c r="AGB244" s="10">
        <f t="shared" si="1552"/>
        <v>89.918173010086335</v>
      </c>
      <c r="AGC244" s="9">
        <f t="shared" si="1099"/>
        <v>89.020485012756893</v>
      </c>
      <c r="AGD244" s="9">
        <f t="shared" si="1100"/>
        <v>90.79928230845303</v>
      </c>
      <c r="AGE244" s="115">
        <f t="shared" si="1553"/>
        <v>89.909883660604962</v>
      </c>
      <c r="AGF244" s="15">
        <f t="shared" si="1554"/>
        <v>-1.0986675077345225E-4</v>
      </c>
      <c r="AGG244" s="11"/>
      <c r="AGH244" s="11">
        <f t="shared" si="1763"/>
        <v>-1.0297627163718049E-4</v>
      </c>
      <c r="AGI244" s="10">
        <f t="shared" si="1555"/>
        <v>89.966049405388219</v>
      </c>
      <c r="AGJ244" s="9">
        <f t="shared" si="1101"/>
        <v>89.020923947291109</v>
      </c>
      <c r="AGK244" s="9">
        <f t="shared" si="1102"/>
        <v>90.895306106598923</v>
      </c>
      <c r="AGL244" s="115">
        <f t="shared" si="1556"/>
        <v>89.958115026945023</v>
      </c>
      <c r="AGM244" s="15">
        <f t="shared" si="1557"/>
        <v>-1.1577051418345353E-4</v>
      </c>
      <c r="AGN244" s="11"/>
      <c r="AGO244" s="11">
        <f t="shared" si="1764"/>
        <v>-1.0888614114059077E-4</v>
      </c>
      <c r="AGP244" s="10">
        <f t="shared" si="1558"/>
        <v>90.014276871525809</v>
      </c>
      <c r="AGQ244" s="9">
        <f t="shared" si="1103"/>
        <v>89.021411322140665</v>
      </c>
      <c r="AGR244" s="9">
        <f t="shared" si="1104"/>
        <v>90.991973000397024</v>
      </c>
      <c r="AGS244" s="115">
        <f t="shared" si="1559"/>
        <v>90.006692161268845</v>
      </c>
      <c r="AGT244" s="15">
        <f t="shared" si="1560"/>
        <v>-1.2171100625829304E-4</v>
      </c>
      <c r="AGU244" s="11"/>
      <c r="AGV244" s="11">
        <f t="shared" si="1765"/>
        <v>-1.148330950698405E-4</v>
      </c>
      <c r="AGW244" s="10">
        <f t="shared" si="1561"/>
        <v>90.062850075446491</v>
      </c>
      <c r="AGX244" s="9">
        <f t="shared" si="1105"/>
        <v>89.021949997234302</v>
      </c>
      <c r="AGY244" s="9">
        <f t="shared" si="1106"/>
        <v>91.089269211294237</v>
      </c>
      <c r="AGZ244" s="115">
        <f t="shared" si="1562"/>
        <v>90.055609604264276</v>
      </c>
      <c r="AHA244" s="15">
        <f t="shared" si="1563"/>
        <v>-1.2768719932835623E-4</v>
      </c>
      <c r="AHB244" s="11"/>
      <c r="AHC244" s="11">
        <f t="shared" si="1766"/>
        <v>-1.2081610879847585E-4</v>
      </c>
      <c r="AHD244" s="10">
        <f t="shared" si="1564"/>
        <v>90.111763572317528</v>
      </c>
      <c r="AHE244" s="9">
        <f t="shared" si="1107"/>
        <v>89.022542870561693</v>
      </c>
      <c r="AHF244" s="9">
        <f t="shared" si="1108"/>
        <v>91.187180703816949</v>
      </c>
      <c r="AHG244" s="115">
        <f t="shared" si="1565"/>
        <v>90.104861787189321</v>
      </c>
      <c r="AHH244" s="15">
        <f t="shared" si="1566"/>
        <v>-1.3369804750460267E-4</v>
      </c>
      <c r="AHI244" s="11"/>
      <c r="AHJ244" s="11">
        <f t="shared" si="1767"/>
        <v>-1.2683413931277961E-4</v>
      </c>
      <c r="AHK244" s="10">
        <f t="shared" si="1567"/>
        <v>90.161011807571327</v>
      </c>
      <c r="AHL244" s="9">
        <f t="shared" si="1109"/>
        <v>89.023192876493198</v>
      </c>
      <c r="AHM244" s="9">
        <f t="shared" si="1110"/>
        <v>91.285693189594184</v>
      </c>
      <c r="AHN244" s="115">
        <f t="shared" si="1568"/>
        <v>90.154443033043691</v>
      </c>
      <c r="AHO244" s="15">
        <f t="shared" si="1569"/>
        <v>-1.3974248703084734E-4</v>
      </c>
      <c r="AHP244" s="11"/>
      <c r="AHQ244" s="11">
        <f t="shared" si="1768"/>
        <v>-1.3288612555909351E-4</v>
      </c>
      <c r="AHR244" s="10">
        <f t="shared" si="1570"/>
        <v>90.210589118053292</v>
      </c>
      <c r="AHS244" s="9">
        <f t="shared" si="1111"/>
        <v>89.023902984036781</v>
      </c>
      <c r="AHT244" s="9">
        <f t="shared" si="1112"/>
        <v>91.384792108036478</v>
      </c>
      <c r="AHU244" s="115">
        <f t="shared" si="1571"/>
        <v>90.20434754603663</v>
      </c>
      <c r="AHV244" s="15">
        <f t="shared" si="1572"/>
        <v>-1.4581943519804966E-4</v>
      </c>
      <c r="AHW244" s="11"/>
      <c r="AHX244" s="11">
        <f t="shared" si="1769"/>
        <v>-1.389709873523895E-4</v>
      </c>
      <c r="AHY244" s="10">
        <f t="shared" si="1573"/>
        <v>90.260489721458995</v>
      </c>
      <c r="AHZ244" s="9">
        <f t="shared" si="1113"/>
        <v>89.024676195018003</v>
      </c>
      <c r="AIA244" s="9">
        <f t="shared" si="1114"/>
        <v>91.484462647338148</v>
      </c>
      <c r="AIB244" s="115">
        <f t="shared" si="1574"/>
        <v>90.254569421178076</v>
      </c>
      <c r="AIC244" s="15">
        <f t="shared" si="1575"/>
        <v>-1.5192779175392726E-4</v>
      </c>
      <c r="AID244" s="11"/>
      <c r="AIE244" s="11">
        <f t="shared" si="1770"/>
        <v>-1.4508762678161618E-4</v>
      </c>
      <c r="AIF244" s="10">
        <f t="shared" si="1576"/>
        <v>90.310707725906269</v>
      </c>
      <c r="AIG244" s="9">
        <f t="shared" si="1115"/>
        <v>89.025515542207899</v>
      </c>
      <c r="AIH244" s="9">
        <f t="shared" si="1116"/>
        <v>91.584689749673046</v>
      </c>
      <c r="AII244" s="115">
        <f t="shared" si="1577"/>
        <v>90.30510264594048</v>
      </c>
      <c r="AIJ244" s="15">
        <f t="shared" si="1578"/>
        <v>-1.5806643933950117E-4</v>
      </c>
      <c r="AIK244" s="11"/>
      <c r="AIL244" s="11">
        <f t="shared" si="1771"/>
        <v>-1.5123492864165867E-4</v>
      </c>
      <c r="AIM244" s="10">
        <f t="shared" si="1579"/>
        <v>90.361237131573944</v>
      </c>
      <c r="AIN244" s="9">
        <f t="shared" si="1117"/>
        <v>89.026424087391547</v>
      </c>
      <c r="AIO244" s="9">
        <f t="shared" si="1118"/>
        <v>91.685458115158312</v>
      </c>
      <c r="AIP244" s="115">
        <f t="shared" si="1580"/>
        <v>90.355941101274936</v>
      </c>
      <c r="AIQ244" s="15">
        <f t="shared" si="1581"/>
        <v>-1.642342438532054E-4</v>
      </c>
      <c r="AIR244" s="11"/>
      <c r="AIS244" s="11">
        <f t="shared" si="1772"/>
        <v>-1.5741176079294724E-4</v>
      </c>
      <c r="AIT244" s="10">
        <f t="shared" si="1582"/>
        <v>90.412071831694689</v>
      </c>
      <c r="AIU244" s="9">
        <f t="shared" si="1119"/>
        <v>89.027404919377958</v>
      </c>
      <c r="AIV244" s="9">
        <f t="shared" si="1120"/>
        <v>91.786752206183948</v>
      </c>
      <c r="AIW244" s="115">
        <f t="shared" si="1583"/>
        <v>90.407078562780953</v>
      </c>
      <c r="AIX244" s="15">
        <f t="shared" si="1584"/>
        <v>-1.7043005484122505E-4</v>
      </c>
      <c r="AIY244" s="11"/>
      <c r="AIZ244" s="11">
        <f t="shared" si="1773"/>
        <v>-1.6361697454746817E-4</v>
      </c>
      <c r="AJA244" s="10">
        <f t="shared" si="1585"/>
        <v>90.463205613701803</v>
      </c>
      <c r="AJB244" s="9">
        <f t="shared" si="1121"/>
        <v>89.028461151952854</v>
      </c>
      <c r="AJC244" s="9">
        <f t="shared" si="1122"/>
        <v>91.888556252105829</v>
      </c>
      <c r="AJD244" s="115">
        <f t="shared" si="1586"/>
        <v>90.458508702029349</v>
      </c>
      <c r="AJE244" s="15">
        <f t="shared" si="1587"/>
        <v>-1.766527059138045E-4</v>
      </c>
      <c r="AJF244" s="11"/>
      <c r="AJG244" s="11">
        <f t="shared" si="1774"/>
        <v>-1.6984940508090271E-4</v>
      </c>
      <c r="AJH244" s="10">
        <f t="shared" si="1588"/>
        <v>90.514632160529573</v>
      </c>
      <c r="AJI244" s="9">
        <f t="shared" si="1123"/>
        <v>89.029595921776291</v>
      </c>
      <c r="AJJ244" s="9">
        <f t="shared" si="1124"/>
        <v>91.990854254297474</v>
      </c>
      <c r="AJK244" s="115">
        <f t="shared" si="1589"/>
        <v>90.51022508803689</v>
      </c>
      <c r="AJL244" s="15">
        <f t="shared" si="1590"/>
        <v>-1.8290101518711327E-4</v>
      </c>
      <c r="AJM244" s="11"/>
      <c r="AJN244" s="11">
        <f t="shared" si="1775"/>
        <v>-1.7610787187051692E-4</v>
      </c>
      <c r="AJO244" s="10">
        <f t="shared" si="1591"/>
        <v>90.566345052065827</v>
      </c>
      <c r="AJP244" s="9">
        <f t="shared" si="1125"/>
        <v>89.030812386226913</v>
      </c>
      <c r="AJQ244" s="9">
        <f t="shared" si="1126"/>
        <v>92.093629991557791</v>
      </c>
      <c r="AJR244" s="115">
        <f t="shared" si="1592"/>
        <v>90.562221188892352</v>
      </c>
      <c r="AJS244" s="15">
        <f t="shared" si="1593"/>
        <v>-1.8917378575040981E-4</v>
      </c>
      <c r="AJT244" s="11"/>
      <c r="AJU244" s="11">
        <f t="shared" si="1776"/>
        <v>-1.8239117915853185E-4</v>
      </c>
      <c r="AJV244" s="10">
        <f t="shared" si="1594"/>
        <v>90.618337766756355</v>
      </c>
      <c r="AJW244" s="9">
        <f t="shared" si="1127"/>
        <v>89.032113721195103</v>
      </c>
      <c r="AJX244" s="9">
        <f t="shared" si="1128"/>
        <v>92.196867024279598</v>
      </c>
      <c r="AJY244" s="115">
        <f t="shared" si="1595"/>
        <v>90.61449037273735</v>
      </c>
      <c r="AJZ244" s="15">
        <f t="shared" si="1596"/>
        <v>-1.9546980605981317E-4</v>
      </c>
      <c r="AKA244" s="11"/>
      <c r="AKB244" s="11">
        <f t="shared" si="1777"/>
        <v>-1.8869811634222638E-4</v>
      </c>
      <c r="AKC244" s="10">
        <f t="shared" si="1597"/>
        <v>90.670603682563979</v>
      </c>
      <c r="AKD244" s="9">
        <f t="shared" si="1129"/>
        <v>89.033503118825735</v>
      </c>
      <c r="AKE244" s="9">
        <f t="shared" si="1130"/>
        <v>92.300548682944097</v>
      </c>
      <c r="AKF244" s="115">
        <f t="shared" si="1598"/>
        <v>90.667025900884909</v>
      </c>
      <c r="AKG244" s="15">
        <f t="shared" si="1599"/>
        <v>-2.0178784936708107E-4</v>
      </c>
      <c r="AKH244" s="11"/>
      <c r="AKI244" s="11">
        <f t="shared" si="1778"/>
        <v>-1.950274573983792E-4</v>
      </c>
      <c r="AKJ244" s="10">
        <f t="shared" si="1600"/>
        <v>90.723136070058899</v>
      </c>
      <c r="AKK244" s="9">
        <f t="shared" si="1131"/>
        <v>89.034983785198136</v>
      </c>
      <c r="AKL244" s="9">
        <f t="shared" si="1132"/>
        <v>92.404658096646756</v>
      </c>
      <c r="AKM244" s="115">
        <f t="shared" si="1601"/>
        <v>90.719820940922446</v>
      </c>
      <c r="AKN244" s="15">
        <f t="shared" si="1602"/>
        <v>-2.0812667562480477E-4</v>
      </c>
      <c r="AKO244" s="11"/>
      <c r="AKP244" s="11">
        <f t="shared" si="1779"/>
        <v>-2.0137796278634141E-4</v>
      </c>
      <c r="AKQ244" s="10">
        <f t="shared" si="1603"/>
        <v>90.775928105510758</v>
      </c>
      <c r="AKR244" s="9">
        <f t="shared" si="1133"/>
        <v>89.036558937979919</v>
      </c>
      <c r="AKS244" s="9">
        <f t="shared" si="1134"/>
        <v>92.509178198331767</v>
      </c>
      <c r="AKT244" s="115">
        <f t="shared" si="1604"/>
        <v>90.772868568155843</v>
      </c>
      <c r="AKU244" s="15">
        <f t="shared" si="1605"/>
        <v>-2.1448503195461383E-4</v>
      </c>
      <c r="AKV244" s="11"/>
      <c r="AKW244" s="11">
        <f t="shared" si="1780"/>
        <v>-2.0774837991327635E-4</v>
      </c>
      <c r="AKX244" s="10">
        <f t="shared" si="1606"/>
        <v>90.828972872313102</v>
      </c>
      <c r="AKY244" s="9">
        <f t="shared" si="1135"/>
        <v>89.038231804038276</v>
      </c>
      <c r="AKZ244" s="9">
        <f t="shared" si="1136"/>
        <v>92.614091728293204</v>
      </c>
      <c r="ALA244" s="115">
        <f t="shared" si="1607"/>
        <v>90.82616176616574</v>
      </c>
      <c r="ALB244" s="15">
        <f t="shared" si="1608"/>
        <v>-2.2086165301097002E-4</v>
      </c>
      <c r="ALC244" s="11"/>
      <c r="ALD244" s="11">
        <f t="shared" si="1781"/>
        <v>-2.1413744349508144E-4</v>
      </c>
      <c r="ALE244" s="10">
        <f t="shared" si="1609"/>
        <v>90.88226336151962</v>
      </c>
      <c r="ALF244" s="9">
        <f t="shared" si="1137"/>
        <v>89.040005617009157</v>
      </c>
      <c r="ALG244" s="9">
        <f t="shared" si="1138"/>
        <v>92.719381241624149</v>
      </c>
      <c r="ALH244" s="115">
        <f t="shared" si="1610"/>
        <v>90.87969342931666</v>
      </c>
      <c r="ALI244" s="15">
        <f t="shared" si="1611"/>
        <v>-2.2725526159139521E-4</v>
      </c>
      <c r="ALJ244" s="11"/>
      <c r="ALK244" s="11">
        <f t="shared" si="1782"/>
        <v>-2.2054387616417444E-4</v>
      </c>
      <c r="ALL244" s="10">
        <f t="shared" si="1612"/>
        <v>90.935792474335628</v>
      </c>
      <c r="ALM244" s="9">
        <f t="shared" si="1139"/>
        <v>89.041883614830311</v>
      </c>
      <c r="ALN244" s="9">
        <f t="shared" si="1140"/>
        <v>92.825029115976008</v>
      </c>
      <c r="ALO244" s="115">
        <f t="shared" si="1613"/>
        <v>90.93345636540316</v>
      </c>
      <c r="ALP244" s="15">
        <f t="shared" si="1614"/>
        <v>-2.3366456926809012E-4</v>
      </c>
      <c r="ALQ244" s="12"/>
      <c r="ALR244" s="11">
        <f t="shared" si="1783"/>
        <v>-2.2696638909894571E-4</v>
      </c>
      <c r="ALS244" s="10">
        <f t="shared" si="1615"/>
        <v>90.989553024747494</v>
      </c>
      <c r="ALT244" s="9">
        <f t="shared" si="1141"/>
        <v>89.043869037241237</v>
      </c>
      <c r="ALU244" s="9">
        <f t="shared" si="1142"/>
        <v>92.931017559614233</v>
      </c>
      <c r="ALV244" s="115">
        <f t="shared" si="1616"/>
        <v>90.987443298427735</v>
      </c>
      <c r="ALW244" s="15">
        <f t="shared" si="1617"/>
        <v>-2.4008827703991581E-4</v>
      </c>
      <c r="ALX244" s="12"/>
      <c r="ALY244" s="11">
        <f t="shared" si="1784"/>
        <v>-2.3340368267381776E-4</v>
      </c>
      <c r="ALZ244" s="10">
        <f t="shared" si="1618"/>
        <v>91.043537742284556</v>
      </c>
      <c r="AMA244" s="9">
        <f t="shared" si="1143"/>
        <v>89.045965123253069</v>
      </c>
      <c r="AMB244" s="9">
        <f t="shared" si="1144"/>
        <v>93.037328618743459</v>
      </c>
      <c r="AMC244" s="115">
        <f t="shared" si="1619"/>
        <v>91.041646870998264</v>
      </c>
      <c r="AMD244" s="15">
        <f t="shared" si="1620"/>
        <v>-2.4652507594109124E-4</v>
      </c>
      <c r="AME244" s="12"/>
      <c r="AMF244" s="11">
        <f t="shared" si="1785"/>
        <v>-2.3985444706626081E-4</v>
      </c>
      <c r="AMG244" s="10">
        <f t="shared" si="1621"/>
        <v>91.097739274401192</v>
      </c>
      <c r="AMH244" s="9">
        <f t="shared" si="1145"/>
        <v>89.048175108590598</v>
      </c>
      <c r="AMI244" s="9">
        <f t="shared" si="1146"/>
        <v>93.14394408801121</v>
      </c>
      <c r="AMJ244" s="115">
        <f t="shared" si="1622"/>
        <v>91.096059598300911</v>
      </c>
      <c r="AMK244" s="15">
        <f t="shared" si="1623"/>
        <v>-2.5297364167148594E-4</v>
      </c>
      <c r="AML244" s="12"/>
      <c r="AMM244" s="11">
        <f t="shared" si="1786"/>
        <v>-2.4631735687900543E-4</v>
      </c>
      <c r="AMN244" s="10">
        <f t="shared" si="1624"/>
        <v>91.152150140381281</v>
      </c>
      <c r="AMO244" s="9">
        <f t="shared" si="1147"/>
        <v>89.050502222999029</v>
      </c>
      <c r="AMP244" s="9">
        <f t="shared" si="1148"/>
        <v>93.250845628605603</v>
      </c>
      <c r="AMQ244" s="115">
        <f t="shared" si="1625"/>
        <v>91.150673925802323</v>
      </c>
      <c r="AMR244" s="15">
        <f t="shared" si="1626"/>
        <v>-2.5943264205722334E-4</v>
      </c>
      <c r="AMS244" s="12"/>
      <c r="AMT244" s="11">
        <f t="shared" si="1787"/>
        <v>-2.5279107860621007E-4</v>
      </c>
      <c r="AMU244" s="10">
        <f t="shared" si="1627"/>
        <v>91.206762789083911</v>
      </c>
      <c r="AMV244" s="9">
        <f t="shared" si="1149"/>
        <v>89.052949687643718</v>
      </c>
      <c r="AMW244" s="9">
        <f t="shared" si="1150"/>
        <v>93.358014822123394</v>
      </c>
      <c r="AMX244" s="115">
        <f t="shared" si="1628"/>
        <v>91.205482254883549</v>
      </c>
      <c r="AMY244" s="15">
        <f t="shared" si="1629"/>
        <v>-2.659007405384279E-4</v>
      </c>
      <c r="AMZ244" s="12"/>
      <c r="ANA244" s="11">
        <f t="shared" si="1788"/>
        <v>-2.5927427412377553E-4</v>
      </c>
      <c r="ANB244" s="10">
        <f t="shared" si="1630"/>
        <v>91.261569624592056</v>
      </c>
      <c r="ANC244" s="9">
        <f t="shared" si="1151"/>
        <v>89.055520712548173</v>
      </c>
      <c r="AND244" s="9">
        <f t="shared" si="1152"/>
        <v>93.465433123306212</v>
      </c>
      <c r="ANE244" s="115">
        <f t="shared" si="1631"/>
        <v>91.260476917927193</v>
      </c>
      <c r="ANF244" s="15">
        <f t="shared" si="1632"/>
        <v>-2.723765934082422E-4</v>
      </c>
      <c r="ANG244" s="12"/>
      <c r="ANH244" s="11">
        <f t="shared" si="1789"/>
        <v>-2.6576559792431141E-4</v>
      </c>
      <c r="ANI244" s="10">
        <f t="shared" si="1633"/>
        <v>91.316562981258244</v>
      </c>
      <c r="ANJ244" s="9">
        <f t="shared" si="1153"/>
        <v>89.058218493957497</v>
      </c>
      <c r="ANK244" s="9">
        <f t="shared" si="1154"/>
        <v>93.573081815437689</v>
      </c>
      <c r="ANL244" s="115">
        <f t="shared" si="1634"/>
        <v>91.315650154697593</v>
      </c>
      <c r="ANM244" s="15">
        <f t="shared" si="1635"/>
        <v>-2.7885884722077963E-4</v>
      </c>
      <c r="ANN244" s="12"/>
      <c r="ANO244" s="11">
        <f t="shared" si="1790"/>
        <v>-2.722636945208393E-4</v>
      </c>
      <c r="ANP244" s="10">
        <f t="shared" si="1636"/>
        <v>91.371735100041988</v>
      </c>
      <c r="ANQ244" s="9">
        <f t="shared" si="1155"/>
        <v>89.061046211624245</v>
      </c>
      <c r="ANR244" s="9">
        <f t="shared" si="1156"/>
        <v>93.680941893305743</v>
      </c>
      <c r="ANS244" s="115">
        <f t="shared" si="1637"/>
        <v>91.370994052464994</v>
      </c>
      <c r="ANT244" s="15">
        <f t="shared" si="1638"/>
        <v>-2.8534613172998414E-4</v>
      </c>
      <c r="ANU244" s="12"/>
      <c r="ANV244" s="11">
        <f t="shared" si="1791"/>
        <v>-2.7876719137537065E-4</v>
      </c>
      <c r="ANW244" s="10">
        <f t="shared" si="1639"/>
        <v>91.427078068542613</v>
      </c>
      <c r="ANX244" s="9">
        <f t="shared" si="1157"/>
        <v>89.06400702591786</v>
      </c>
      <c r="ANY244" s="9">
        <f t="shared" si="1158"/>
        <v>93.788994424051737</v>
      </c>
      <c r="ANZ244" s="115">
        <f t="shared" si="1640"/>
        <v>91.426500724984805</v>
      </c>
      <c r="AOA244" s="15">
        <f t="shared" si="1641"/>
        <v>-2.9183708235587362E-4</v>
      </c>
      <c r="AOB244" s="12"/>
      <c r="AOC244" s="11">
        <f t="shared" si="1792"/>
        <v>-2.8527472139149956E-4</v>
      </c>
      <c r="AOD244" s="10">
        <f t="shared" si="1642"/>
        <v>91.482584000185739</v>
      </c>
      <c r="AOE244" s="9">
        <f t="shared" si="1159"/>
        <v>89.067104075365691</v>
      </c>
      <c r="AOF244" s="9">
        <f t="shared" si="1160"/>
        <v>93.897220397018714</v>
      </c>
      <c r="AOG244" s="115">
        <f t="shared" si="1643"/>
        <v>91.48216223619221</v>
      </c>
      <c r="AOH244" s="15">
        <f t="shared" si="1644"/>
        <v>-2.9833033106234813E-4</v>
      </c>
      <c r="AOI244" s="12"/>
      <c r="AOJ244" s="11">
        <f t="shared" si="1875"/>
        <v>-2.9178491378180311E-4</v>
      </c>
      <c r="AOK244" s="10">
        <f t="shared" si="1876"/>
        <v>91.538244957816431</v>
      </c>
      <c r="AOL244" s="9">
        <f t="shared" si="1161"/>
        <v>89.07034047400505</v>
      </c>
      <c r="AOM244" s="9">
        <f t="shared" si="1162"/>
        <v>94.005600439608472</v>
      </c>
      <c r="AON244" s="115">
        <f t="shared" si="1646"/>
        <v>91.537970456806761</v>
      </c>
      <c r="AOO244" s="15">
        <f t="shared" si="1877"/>
        <v>-3.0482448897076159E-4</v>
      </c>
      <c r="AOP244" s="12"/>
      <c r="AOQ244" s="11">
        <f t="shared" si="1794"/>
        <v>-2.98296376658202E-4</v>
      </c>
      <c r="AOR244" s="10">
        <f t="shared" si="1648"/>
        <v>91.594052810101914</v>
      </c>
      <c r="AOS244" s="9">
        <f t="shared" si="1163"/>
        <v>89.073719308338767</v>
      </c>
      <c r="AOT244" s="9">
        <f t="shared" si="1164"/>
        <v>94.114116355209248</v>
      </c>
      <c r="AOU244" s="115">
        <f t="shared" si="1649"/>
        <v>91.593917831774007</v>
      </c>
      <c r="AOV244" s="15">
        <f t="shared" si="1650"/>
        <v>-3.1131824153748992E-4</v>
      </c>
      <c r="AOW244" s="12"/>
      <c r="AOX244" s="11">
        <f t="shared" si="1878"/>
        <v>-3.048077923372597E-4</v>
      </c>
      <c r="AOY244" s="10">
        <f t="shared" si="1879"/>
        <v>91.649999999999991</v>
      </c>
      <c r="AOZ244" s="9">
        <f t="shared" si="1165"/>
        <v>89.077243636394869</v>
      </c>
      <c r="APA244" s="9"/>
      <c r="APB244" s="97">
        <f t="shared" si="1652"/>
        <v>91.649999999999991</v>
      </c>
      <c r="APC244" s="15">
        <f t="shared" si="1880"/>
        <v>-3.1781067228393492E-4</v>
      </c>
      <c r="APD244" s="11"/>
      <c r="APE244" s="11"/>
    </row>
    <row r="245" spans="1:1097" x14ac:dyDescent="0.2">
      <c r="A245" s="183"/>
      <c r="B245" s="183"/>
      <c r="C245" s="1">
        <f t="shared" si="1654"/>
        <v>180</v>
      </c>
      <c r="D245" s="1">
        <f t="shared" si="1655"/>
        <v>6024.5844021139956</v>
      </c>
      <c r="E245" s="1">
        <f t="shared" si="1656"/>
        <v>-16317921.817764627</v>
      </c>
      <c r="F245" s="2">
        <f t="shared" si="1657"/>
        <v>113.16</v>
      </c>
      <c r="G245" s="8">
        <f t="shared" si="1658"/>
        <v>1.9810000000000001E-3</v>
      </c>
      <c r="H245" s="6">
        <f t="shared" si="1659"/>
        <v>0.14400020254000001</v>
      </c>
      <c r="I245" s="2">
        <f t="shared" si="1660"/>
        <v>3500</v>
      </c>
      <c r="J245" s="3">
        <f t="shared" si="1818"/>
        <v>58.333333333333336</v>
      </c>
      <c r="K245" s="3">
        <f t="shared" si="1819"/>
        <v>366.52</v>
      </c>
      <c r="L245" s="1">
        <f t="shared" si="1661"/>
        <v>0.82</v>
      </c>
      <c r="M245" s="1">
        <f t="shared" si="1662"/>
        <v>0.66</v>
      </c>
      <c r="N245" s="1">
        <f t="shared" si="1820"/>
        <v>0.54120000000000001</v>
      </c>
      <c r="O245" s="3">
        <f t="shared" si="1167"/>
        <v>7.5227878787878781</v>
      </c>
      <c r="P245" s="40">
        <f t="shared" si="1821"/>
        <v>570.9796</v>
      </c>
      <c r="Q245" s="1">
        <f t="shared" si="1663"/>
        <v>21.51</v>
      </c>
      <c r="R245" s="1">
        <f t="shared" si="1664"/>
        <v>151</v>
      </c>
      <c r="S245" s="2">
        <f t="shared" si="1665"/>
        <v>12587.54</v>
      </c>
      <c r="T245" s="1">
        <f t="shared" si="1881"/>
        <v>83.916933333333333</v>
      </c>
      <c r="U245" s="7">
        <f t="shared" si="1666"/>
        <v>9.1849501318337995E-2</v>
      </c>
      <c r="V245" s="7">
        <f t="shared" si="1822"/>
        <v>6.6258942829124593E-3</v>
      </c>
      <c r="W245" s="159">
        <f t="shared" si="1667"/>
        <v>3.4283282369456214E-2</v>
      </c>
      <c r="X245" s="40">
        <f t="shared" si="1823"/>
        <v>8095.2484858865882</v>
      </c>
      <c r="Y245" s="1">
        <f t="shared" si="1668"/>
        <v>0</v>
      </c>
      <c r="Z245" s="1">
        <f t="shared" si="1669"/>
        <v>113.16</v>
      </c>
      <c r="AA245" s="1">
        <f t="shared" si="1670"/>
        <v>91.649999999999991</v>
      </c>
      <c r="AB245" s="6">
        <f t="shared" si="1882"/>
        <v>0.2895550479995273</v>
      </c>
      <c r="AC245" s="1">
        <f t="shared" si="1671"/>
        <v>526.19133708825245</v>
      </c>
      <c r="AD245" s="40">
        <f t="shared" si="1824"/>
        <v>36363.626619283568</v>
      </c>
      <c r="AE245" s="1">
        <f t="shared" si="1825"/>
        <v>0.15947988387208822</v>
      </c>
      <c r="AF245" s="2">
        <f t="shared" si="1801"/>
        <v>60</v>
      </c>
      <c r="AG245" s="10">
        <f t="shared" si="1826"/>
        <v>9.5687930323252939</v>
      </c>
      <c r="AH245" s="12">
        <f t="shared" si="1827"/>
        <v>0.26520328724914788</v>
      </c>
      <c r="AI245" s="43">
        <f t="shared" si="1828"/>
        <v>-1.8682645752318976E-5</v>
      </c>
      <c r="AJ245" s="93">
        <f t="shared" si="1883"/>
        <v>4.7102987394307554E-6</v>
      </c>
      <c r="AK245" s="43">
        <f t="shared" si="1829"/>
        <v>0</v>
      </c>
      <c r="AL245" s="43">
        <f t="shared" si="1884"/>
        <v>3.9818237706363158E-4</v>
      </c>
      <c r="AM245" s="43"/>
      <c r="AN245" s="43">
        <f t="shared" si="1830"/>
        <v>0</v>
      </c>
      <c r="AO245" s="10">
        <f t="shared" si="1831"/>
        <v>89.65660310317098</v>
      </c>
      <c r="AP245" s="9"/>
      <c r="AQ245" s="9">
        <f t="shared" si="1832"/>
        <v>89.522187610542076</v>
      </c>
      <c r="AR245" s="104">
        <f t="shared" si="1171"/>
        <v>89.522187610542076</v>
      </c>
      <c r="AS245" s="15">
        <f t="shared" si="1833"/>
        <v>0</v>
      </c>
      <c r="AT245" s="49"/>
      <c r="AU245" s="11">
        <f t="shared" si="1834"/>
        <v>8.3022775229489603E-6</v>
      </c>
      <c r="AV245" s="10">
        <f t="shared" si="1835"/>
        <v>89.589394103623917</v>
      </c>
      <c r="AW245" s="9">
        <f t="shared" si="1836"/>
        <v>89.522187610542076</v>
      </c>
      <c r="AX245" s="9">
        <f t="shared" si="1837"/>
        <v>89.388010306013669</v>
      </c>
      <c r="AY245" s="97">
        <f t="shared" si="1175"/>
        <v>89.455098958277873</v>
      </c>
      <c r="AZ245" s="15">
        <f t="shared" si="1176"/>
        <v>8.2874111129716672E-6</v>
      </c>
      <c r="BA245" s="49"/>
      <c r="BB245" s="11">
        <f t="shared" si="1838"/>
        <v>1.6589997172342975E-5</v>
      </c>
      <c r="BC245" s="10">
        <f t="shared" si="1839"/>
        <v>89.522300447215486</v>
      </c>
      <c r="BD245" s="9">
        <f t="shared" si="1840"/>
        <v>89.522185113045182</v>
      </c>
      <c r="BE245" s="9">
        <f t="shared" si="1841"/>
        <v>89.254069486053183</v>
      </c>
      <c r="BF245" s="97">
        <f t="shared" si="1179"/>
        <v>89.388127299549183</v>
      </c>
      <c r="BG245" s="15">
        <f t="shared" si="1842"/>
        <v>1.6560061587944919E-5</v>
      </c>
      <c r="BH245" s="49"/>
      <c r="BI245" s="11">
        <f t="shared" si="1843"/>
        <v>2.4862953981030666E-5</v>
      </c>
      <c r="BJ245" s="10">
        <f t="shared" si="1844"/>
        <v>89.455318797847696</v>
      </c>
      <c r="BK245" s="9">
        <f t="shared" si="1845"/>
        <v>89.522175140842776</v>
      </c>
      <c r="BL245" s="9">
        <f t="shared" si="1846"/>
        <v>89.120363424273719</v>
      </c>
      <c r="BM245" s="97">
        <f t="shared" si="1184"/>
        <v>89.321269282558248</v>
      </c>
      <c r="BN245" s="15">
        <f t="shared" si="1847"/>
        <v>2.481775063913005E-5</v>
      </c>
      <c r="BO245" s="49"/>
      <c r="BP245" s="11">
        <f t="shared" si="1848"/>
        <v>3.3120946015125836E-5</v>
      </c>
      <c r="BQ245" s="10">
        <f t="shared" si="1849"/>
        <v>89.388445821562129</v>
      </c>
      <c r="BR245" s="9">
        <f t="shared" si="1850"/>
        <v>89.522152743730715</v>
      </c>
      <c r="BS245" s="9">
        <f t="shared" si="1851"/>
        <v>88.986890371989645</v>
      </c>
      <c r="BT245" s="97">
        <f t="shared" si="1189"/>
        <v>89.254521557860187</v>
      </c>
      <c r="BU245" s="15">
        <f t="shared" si="1852"/>
        <v>3.3060280525930852E-5</v>
      </c>
      <c r="BV245" s="12"/>
      <c r="BW245" s="11">
        <f t="shared" si="1853"/>
        <v>4.1363774367494732E-5</v>
      </c>
      <c r="BX245" s="10">
        <f t="shared" si="1854"/>
        <v>89.321678187031523</v>
      </c>
      <c r="BY245" s="9">
        <f t="shared" si="1855"/>
        <v>89.522112998935967</v>
      </c>
      <c r="BZ245" s="9">
        <f t="shared" si="1856"/>
        <v>88.853648558771454</v>
      </c>
      <c r="CA245" s="97">
        <f t="shared" si="1194"/>
        <v>89.18788077885371</v>
      </c>
      <c r="CB245" s="15">
        <f t="shared" si="1857"/>
        <v>4.1287456545029273E-5</v>
      </c>
      <c r="CC245" s="12"/>
      <c r="CD245" s="11">
        <f t="shared" si="1858"/>
        <v>4.9591243150588483E-5</v>
      </c>
      <c r="CE245" s="10">
        <f t="shared" si="1859"/>
        <v>89.255012566045366</v>
      </c>
      <c r="CF245" s="9">
        <f t="shared" si="1860"/>
        <v>89.522051011531929</v>
      </c>
      <c r="CG245" s="9">
        <f t="shared" si="1861"/>
        <v>88.720636193002079</v>
      </c>
      <c r="CH245" s="97">
        <f t="shared" si="1199"/>
        <v>89.121343602267004</v>
      </c>
      <c r="CI245" s="15">
        <f t="shared" si="1862"/>
        <v>4.9499087021667807E-5</v>
      </c>
      <c r="CJ245" s="12"/>
      <c r="CK245" s="11">
        <f t="shared" si="1863"/>
        <v>5.7803159488485673E-5</v>
      </c>
      <c r="CL245" s="10">
        <f t="shared" si="1864"/>
        <v>89.188445633990654</v>
      </c>
      <c r="CM245" s="9">
        <f t="shared" si="1865"/>
        <v>89.521961914842493</v>
      </c>
      <c r="CN245" s="9">
        <f t="shared" si="1866"/>
        <v>88.587851462433719</v>
      </c>
      <c r="CO245" s="97">
        <f t="shared" si="1204"/>
        <v>89.054906688638113</v>
      </c>
      <c r="CP245" s="15">
        <f t="shared" si="1867"/>
        <v>5.7694983300222713E-5</v>
      </c>
      <c r="CQ245" s="12"/>
      <c r="CR245" s="11">
        <f t="shared" si="1868"/>
        <v>6.5999333508222086E-5</v>
      </c>
      <c r="CS245" s="10">
        <f t="shared" si="1869"/>
        <v>89.121974070327269</v>
      </c>
      <c r="CT245" s="9">
        <f t="shared" si="1870"/>
        <v>89.521840870835007</v>
      </c>
      <c r="CU245" s="9">
        <f t="shared" si="882"/>
        <v>88.455292534746008</v>
      </c>
      <c r="CV245" s="97">
        <f t="shared" si="1208"/>
        <v>88.988566702790507</v>
      </c>
      <c r="CW245" s="15">
        <f t="shared" si="1871"/>
        <v>6.5874959733999534E-5</v>
      </c>
      <c r="CX245" s="12"/>
      <c r="CY245" s="11">
        <f t="shared" si="1210"/>
        <v>7.4179578330323568E-5</v>
      </c>
      <c r="CZ245" s="10">
        <f t="shared" si="1211"/>
        <v>89.055594559058562</v>
      </c>
      <c r="DA245" s="9">
        <f t="shared" si="883"/>
        <v>89.521683070502021</v>
      </c>
      <c r="DB245" s="9">
        <f t="shared" si="884"/>
        <v>88.322957558101947</v>
      </c>
      <c r="DC245" s="97">
        <f t="shared" si="1212"/>
        <v>88.922320314301984</v>
      </c>
      <c r="DD245" s="15">
        <f t="shared" si="1213"/>
        <v>7.4038833674466888E-5</v>
      </c>
      <c r="DE245" s="12"/>
      <c r="DF245" s="11">
        <f t="shared" si="1214"/>
        <v>8.2343710058806953E-5</v>
      </c>
      <c r="DG245" s="10">
        <f t="shared" si="1215"/>
        <v>88.989303789195276</v>
      </c>
      <c r="DH245" s="9">
        <f t="shared" si="885"/>
        <v>89.521483734232092</v>
      </c>
      <c r="DI245" s="9">
        <f t="shared" si="886"/>
        <v>88.190844661705626</v>
      </c>
      <c r="DJ245" s="97">
        <f t="shared" si="1216"/>
        <v>88.856164197968866</v>
      </c>
      <c r="DK245" s="15">
        <f t="shared" si="1217"/>
        <v>8.2186425459719595E-5</v>
      </c>
      <c r="DL245" s="12"/>
      <c r="DM245" s="11">
        <f t="shared" si="1218"/>
        <v>9.0491547770383941E-5</v>
      </c>
      <c r="DN245" s="10">
        <f t="shared" si="1219"/>
        <v>88.92309845521487</v>
      </c>
      <c r="DO245" s="9">
        <f t="shared" si="887"/>
        <v>89.521238112169556</v>
      </c>
      <c r="DP245" s="9">
        <f t="shared" si="888"/>
        <v>88.058951956359465</v>
      </c>
      <c r="DQ245" s="97">
        <f t="shared" si="1220"/>
        <v>88.79009503426451</v>
      </c>
      <c r="DR245" s="15">
        <f t="shared" si="1221"/>
        <v>9.0317558402281821E-5</v>
      </c>
      <c r="DS245" s="12"/>
      <c r="DT245" s="11">
        <f t="shared" si="1222"/>
        <v>9.862291350300156E-5</v>
      </c>
      <c r="DU245" s="10">
        <f t="shared" si="1223"/>
        <v>88.856975257515217</v>
      </c>
      <c r="DV245" s="9">
        <f t="shared" si="889"/>
        <v>89.52094148456338</v>
      </c>
      <c r="DW245" s="9">
        <f t="shared" si="890"/>
        <v>87.927277535019755</v>
      </c>
      <c r="DX245" s="97">
        <f t="shared" si="1224"/>
        <v>88.72410950979156</v>
      </c>
      <c r="DY245" s="15">
        <f t="shared" si="1225"/>
        <v>9.8432058776334286E-5</v>
      </c>
      <c r="DZ245" s="12"/>
      <c r="EA245" s="11">
        <f t="shared" si="1226"/>
        <v>1.0673763224382606E-4</v>
      </c>
      <c r="EB245" s="10">
        <f t="shared" si="1227"/>
        <v>88.790930902862016</v>
      </c>
      <c r="EC245" s="9">
        <f t="shared" si="891"/>
        <v>89.520589162105253</v>
      </c>
      <c r="ED245" s="9">
        <f t="shared" si="892"/>
        <v>87.79581947335231</v>
      </c>
      <c r="EE245" s="97">
        <f t="shared" si="1228"/>
        <v>88.658204317728774</v>
      </c>
      <c r="EF245" s="15">
        <f t="shared" si="1229"/>
        <v>1.065297558042816E-4</v>
      </c>
      <c r="EG245" s="12"/>
      <c r="EH245" s="11">
        <f t="shared" si="1230"/>
        <v>1.1483553191654387E-4</v>
      </c>
      <c r="EI245" s="10">
        <f t="shared" si="1231"/>
        <v>88.724962104830894</v>
      </c>
      <c r="EJ245" s="9">
        <f t="shared" si="893"/>
        <v>89.520176486256872</v>
      </c>
      <c r="EK245" s="9">
        <f t="shared" si="894"/>
        <v>87.664575830286921</v>
      </c>
      <c r="EL245" s="97">
        <f t="shared" si="1232"/>
        <v>88.59237615827189</v>
      </c>
      <c r="EM245" s="15">
        <f t="shared" si="1233"/>
        <v>1.1461048164272259E-4</v>
      </c>
      <c r="EN245" s="12"/>
      <c r="EO245" s="11">
        <f t="shared" si="1234"/>
        <v>1.229164433680606E-4</v>
      </c>
      <c r="EP245" s="10">
        <f t="shared" si="1235"/>
        <v>88.659065584243621</v>
      </c>
      <c r="EQ245" s="9">
        <f t="shared" si="895"/>
        <v>89.519698829566607</v>
      </c>
      <c r="ER245" s="9">
        <f t="shared" si="896"/>
        <v>87.53354464857027</v>
      </c>
      <c r="ES245" s="97">
        <f t="shared" si="1236"/>
        <v>88.526621739068446</v>
      </c>
      <c r="ET245" s="15">
        <f t="shared" si="1237"/>
        <v>1.2267407136785376E-4</v>
      </c>
      <c r="EU245" s="12"/>
      <c r="EV245" s="11">
        <f t="shared" si="1238"/>
        <v>1.3098020035464685E-4</v>
      </c>
      <c r="EW245" s="10">
        <f t="shared" si="1239"/>
        <v>88.593238069598243</v>
      </c>
      <c r="EX245" s="9">
        <f t="shared" si="897"/>
        <v>89.519151595975572</v>
      </c>
      <c r="EY245" s="9">
        <f t="shared" si="898"/>
        <v>87.402723955317683</v>
      </c>
      <c r="EZ245" s="97">
        <f t="shared" si="1240"/>
        <v>88.460937775646627</v>
      </c>
      <c r="FA245" s="15">
        <f t="shared" si="1241"/>
        <v>1.3072036296030382E-4</v>
      </c>
      <c r="FB245" s="12"/>
      <c r="FC245" s="11">
        <f t="shared" si="1242"/>
        <v>1.3902663952748752E-4</v>
      </c>
      <c r="FD245" s="10">
        <f t="shared" si="1243"/>
        <v>88.527476297493422</v>
      </c>
      <c r="FE245" s="9">
        <f t="shared" si="899"/>
        <v>89.518530221113267</v>
      </c>
      <c r="FF245" s="9">
        <f t="shared" si="900"/>
        <v>87.272111762563256</v>
      </c>
      <c r="FG245" s="97">
        <f t="shared" si="1244"/>
        <v>88.395320991838261</v>
      </c>
      <c r="FH245" s="15">
        <f t="shared" si="1245"/>
        <v>1.3874919728940128E-4</v>
      </c>
      <c r="FI245" s="12"/>
      <c r="FJ245" s="11">
        <f t="shared" si="1246"/>
        <v>1.4705560041768293E-4</v>
      </c>
      <c r="FK245" s="10">
        <f t="shared" si="1247"/>
        <v>88.46177701304677</v>
      </c>
      <c r="FL245" s="9">
        <f t="shared" si="901"/>
        <v>89.517830172582734</v>
      </c>
      <c r="FM245" s="9">
        <f t="shared" si="902"/>
        <v>87.14170606780776</v>
      </c>
      <c r="FN245" s="97">
        <f t="shared" si="1248"/>
        <v>88.32976812019524</v>
      </c>
      <c r="FO245" s="15">
        <f t="shared" si="1249"/>
        <v>1.4676041809695949E-4</v>
      </c>
      <c r="FP245" s="12"/>
      <c r="FQ245" s="11">
        <f t="shared" si="1250"/>
        <v>1.5506692542074476E-4</v>
      </c>
      <c r="FR245" s="10">
        <f t="shared" si="1251"/>
        <v>88.396136970306912</v>
      </c>
      <c r="FS245" s="9">
        <f t="shared" si="903"/>
        <v>89.517046950235525</v>
      </c>
      <c r="FT245" s="9">
        <f t="shared" si="904"/>
        <v>87.011504854565132</v>
      </c>
      <c r="FU245" s="97">
        <f t="shared" si="1252"/>
        <v>88.264275902400328</v>
      </c>
      <c r="FV245" s="15">
        <f t="shared" si="1253"/>
        <v>1.5475387198049591E-4</v>
      </c>
      <c r="FW245" s="12"/>
      <c r="FX245" s="11">
        <f t="shared" si="1254"/>
        <v>1.6306045978052493E-4</v>
      </c>
      <c r="FY245" s="10">
        <f t="shared" si="1255"/>
        <v>88.330552932659799</v>
      </c>
      <c r="FZ245" s="9">
        <f t="shared" si="905"/>
        <v>89.516176086436417</v>
      </c>
      <c r="GA245" s="9">
        <f t="shared" si="906"/>
        <v>86.88150609290615</v>
      </c>
      <c r="GB245" s="97">
        <f t="shared" si="1256"/>
        <v>88.198841089671276</v>
      </c>
      <c r="GC245" s="15">
        <f t="shared" si="1257"/>
        <v>1.6272940837601312E-4</v>
      </c>
      <c r="GD245" s="12"/>
      <c r="GE245" s="11">
        <f t="shared" si="1258"/>
        <v>1.7103605157270358E-4</v>
      </c>
      <c r="GF245" s="10">
        <f t="shared" si="1259"/>
        <v>88.265021673228517</v>
      </c>
      <c r="GG245" s="9">
        <f t="shared" si="907"/>
        <v>89.515213146318075</v>
      </c>
      <c r="GH245" s="9">
        <f t="shared" si="908"/>
        <v>86.751707740000455</v>
      </c>
      <c r="GI245" s="97">
        <f t="shared" si="1260"/>
        <v>88.133460443159265</v>
      </c>
      <c r="GJ245" s="15">
        <f t="shared" si="1261"/>
        <v>1.7068687954023697E-4</v>
      </c>
      <c r="GK245" s="12"/>
      <c r="GL245" s="11">
        <f t="shared" si="1872"/>
        <v>1.7899355168773319E-4</v>
      </c>
      <c r="GM245" s="10">
        <f t="shared" si="1873"/>
        <v>88.199539975267299</v>
      </c>
      <c r="GN245" s="9">
        <f t="shared" si="909"/>
        <v>89.514153728025704</v>
      </c>
      <c r="GO245" s="9">
        <f t="shared" si="1885"/>
        <v>86.622107740654187</v>
      </c>
      <c r="GP245" s="115">
        <f t="shared" si="1264"/>
        <v>88.068130734339945</v>
      </c>
      <c r="GQ245" s="15">
        <f t="shared" si="1874"/>
        <v>1.7862614053253375E-4</v>
      </c>
      <c r="GR245" s="12"/>
      <c r="GS245" s="11">
        <f t="shared" si="1266"/>
        <v>1.8693281381343502E-4</v>
      </c>
      <c r="GT245" s="10">
        <f t="shared" si="1267"/>
        <v>88.134104632548414</v>
      </c>
      <c r="GU245" s="9">
        <f t="shared" si="911"/>
        <v>89.51299346295184</v>
      </c>
      <c r="GV245" s="9">
        <f t="shared" si="1886"/>
        <v>86.492704027847878</v>
      </c>
      <c r="GW245" s="115">
        <f t="shared" si="1268"/>
        <v>88.002848745399859</v>
      </c>
      <c r="GX245" s="15">
        <f t="shared" si="1269"/>
        <v>1.8654704919617924E-4</v>
      </c>
      <c r="GY245" s="12"/>
      <c r="GZ245" s="11">
        <f t="shared" si="1270"/>
        <v>1.9485369441696695E-4</v>
      </c>
      <c r="HA245" s="10">
        <f t="shared" si="1271"/>
        <v>88.068712449744282</v>
      </c>
      <c r="HB245" s="9">
        <f t="shared" si="913"/>
        <v>89.511728015961353</v>
      </c>
      <c r="HC245" s="9">
        <f t="shared" si="914"/>
        <v>86.363494523268045</v>
      </c>
      <c r="HD245" s="97">
        <f t="shared" si="1272"/>
        <v>87.937611269614706</v>
      </c>
      <c r="HE245" s="15">
        <f t="shared" si="1273"/>
        <v>1.9444946613942637E-4</v>
      </c>
      <c r="HF245" s="12"/>
      <c r="HG245" s="11">
        <f t="shared" si="1274"/>
        <v>2.0275605272656501E-4</v>
      </c>
      <c r="HH245" s="10">
        <f t="shared" si="1275"/>
        <v>88.00336024280162</v>
      </c>
      <c r="HI245" s="9">
        <f t="shared" si="915"/>
        <v>89.510353085606809</v>
      </c>
      <c r="HJ245" s="9">
        <f t="shared" si="916"/>
        <v>86.234477137838354</v>
      </c>
      <c r="HK245" s="97">
        <f t="shared" si="1276"/>
        <v>87.872415111722574</v>
      </c>
      <c r="HL245" s="15">
        <f t="shared" si="1277"/>
        <v>2.0233325471600373E-4</v>
      </c>
      <c r="HM245" s="12"/>
      <c r="HN245" s="11">
        <f t="shared" si="1278"/>
        <v>2.1063975071271271E-4</v>
      </c>
      <c r="HO245" s="10">
        <f t="shared" si="1279"/>
        <v>87.938044839310578</v>
      </c>
      <c r="HP245" s="9">
        <f t="shared" si="917"/>
        <v>89.508864404334318</v>
      </c>
      <c r="HQ245" s="9">
        <f t="shared" si="1887"/>
        <v>86.105649772245769</v>
      </c>
      <c r="HR245" s="115">
        <f t="shared" si="1280"/>
        <v>87.807257088290044</v>
      </c>
      <c r="HS245" s="15">
        <f t="shared" si="1281"/>
        <v>2.1019828100531926E-4</v>
      </c>
      <c r="HT245" s="12"/>
      <c r="HU245" s="11">
        <f t="shared" si="1672"/>
        <v>2.185046530690169E-4</v>
      </c>
      <c r="HV245" s="10">
        <f t="shared" si="1282"/>
        <v>87.872763078866669</v>
      </c>
      <c r="HW245" s="9">
        <f t="shared" si="1888"/>
        <v>89.507257738679854</v>
      </c>
      <c r="HX245" s="9">
        <f t="shared" si="920"/>
        <v>85.977010317464362</v>
      </c>
      <c r="HY245" s="115">
        <f t="shared" si="1283"/>
        <v>87.742134028072115</v>
      </c>
      <c r="HZ245" s="15">
        <f t="shared" si="1284"/>
        <v>2.1804441379224979E-4</v>
      </c>
      <c r="IA245" s="12"/>
      <c r="IB245" s="11">
        <f t="shared" si="1673"/>
        <v>2.2635062719264163E-4</v>
      </c>
      <c r="IC245" s="10">
        <f t="shared" si="1285"/>
        <v>87.807511813426856</v>
      </c>
      <c r="ID245" s="9">
        <f t="shared" si="1889"/>
        <v>89.505528889456372</v>
      </c>
      <c r="IE245" s="9">
        <f t="shared" si="922"/>
        <v>85.84855665527482</v>
      </c>
      <c r="IF245" s="115">
        <f t="shared" si="1286"/>
        <v>87.677042772365596</v>
      </c>
      <c r="IG245" s="15">
        <f t="shared" si="1287"/>
        <v>2.2587152454660211E-4</v>
      </c>
      <c r="IH245" s="12"/>
      <c r="II245" s="11">
        <f t="shared" si="1674"/>
        <v>2.3417754316442933E-4</v>
      </c>
      <c r="IJ245" s="10">
        <f t="shared" si="1288"/>
        <v>87.742287907658863</v>
      </c>
      <c r="IK245" s="9">
        <f t="shared" si="1890"/>
        <v>89.503673691931652</v>
      </c>
      <c r="IL245" s="9">
        <f t="shared" si="924"/>
        <v>85.72028665878095</v>
      </c>
      <c r="IM245" s="115">
        <f t="shared" si="1289"/>
        <v>87.611980175356308</v>
      </c>
      <c r="IN245" s="15">
        <f t="shared" si="1290"/>
        <v>2.3367948740219145E-4</v>
      </c>
      <c r="IO245" s="12"/>
      <c r="IP245" s="11">
        <f t="shared" si="1675"/>
        <v>2.4198527372861641E-4</v>
      </c>
      <c r="IQ245" s="10">
        <f t="shared" si="1291"/>
        <v>87.677088239284473</v>
      </c>
      <c r="IR245" s="9">
        <f t="shared" si="1891"/>
        <v>89.501688015997118</v>
      </c>
      <c r="IS245" s="9">
        <f t="shared" si="926"/>
        <v>85.592198192920648</v>
      </c>
      <c r="IT245" s="115">
        <f t="shared" si="1292"/>
        <v>87.546943104458876</v>
      </c>
      <c r="IU245" s="15">
        <f t="shared" si="1293"/>
        <v>2.4146817913572164E-4</v>
      </c>
      <c r="IV245" s="12"/>
      <c r="IW245" s="11">
        <f t="shared" si="1676"/>
        <v>2.4977369427233841E-4</v>
      </c>
      <c r="IX245" s="10">
        <f t="shared" si="1294"/>
        <v>87.611909699415548</v>
      </c>
      <c r="IY245" s="9">
        <f t="shared" si="1892"/>
        <v>89.499567766327644</v>
      </c>
      <c r="IZ245" s="9">
        <f t="shared" si="928"/>
        <v>85.464289114975614</v>
      </c>
      <c r="JA245" s="115">
        <f t="shared" si="1295"/>
        <v>87.481928440651629</v>
      </c>
      <c r="JB245" s="15">
        <f t="shared" si="1296"/>
        <v>2.4923747914515609E-4</v>
      </c>
      <c r="JC245" s="12"/>
      <c r="JD245" s="11">
        <f t="shared" si="1677"/>
        <v>2.5754268280464354E-4</v>
      </c>
      <c r="JE245" s="10">
        <f t="shared" si="1297"/>
        <v>87.546749192884988</v>
      </c>
      <c r="JF245" s="9">
        <f t="shared" si="1893"/>
        <v>89.497308882532565</v>
      </c>
      <c r="JG245" s="9">
        <f t="shared" si="930"/>
        <v>85.336557275074071</v>
      </c>
      <c r="JH245" s="115">
        <f t="shared" si="1298"/>
        <v>87.416933078803311</v>
      </c>
      <c r="JI245" s="15">
        <f t="shared" si="1299"/>
        <v>2.5698726942801334E-4</v>
      </c>
      <c r="JJ245" s="12"/>
      <c r="JK245" s="11">
        <f t="shared" si="1678"/>
        <v>2.6529211993537796E-4</v>
      </c>
      <c r="JL245" s="10">
        <f t="shared" si="1300"/>
        <v>87.481603638569851</v>
      </c>
      <c r="JM245" s="9">
        <f t="shared" si="1894"/>
        <v>89.494907339297995</v>
      </c>
      <c r="JN245" s="9">
        <f t="shared" si="932"/>
        <v>85.209000516691134</v>
      </c>
      <c r="JO245" s="115">
        <f t="shared" si="1301"/>
        <v>87.351953927994572</v>
      </c>
      <c r="JP245" s="15">
        <f t="shared" si="1302"/>
        <v>2.6471743455923433E-4</v>
      </c>
      <c r="JQ245" s="12"/>
      <c r="JR245" s="11">
        <f t="shared" si="1679"/>
        <v>2.7302188885368318E-4</v>
      </c>
      <c r="JS245" s="10">
        <f t="shared" si="1303"/>
        <v>87.416469969708956</v>
      </c>
      <c r="JT245" s="9">
        <f t="shared" si="1895"/>
        <v>89.492359146520485</v>
      </c>
      <c r="JU245" s="9">
        <f t="shared" si="934"/>
        <v>85.08161667714397</v>
      </c>
      <c r="JV245" s="115">
        <f t="shared" si="1304"/>
        <v>87.286987911832227</v>
      </c>
      <c r="JW245" s="15">
        <f t="shared" si="1305"/>
        <v>2.724278616688721E-4</v>
      </c>
      <c r="JX245" s="12"/>
      <c r="JY245" s="11">
        <f t="shared" si="1680"/>
        <v>2.8073187530626187E-4</v>
      </c>
      <c r="JZ245" s="10">
        <f t="shared" si="1306"/>
        <v>87.351345134213659</v>
      </c>
      <c r="KA245" s="9">
        <f t="shared" si="1896"/>
        <v>89.489660349432285</v>
      </c>
      <c r="KB245" s="9">
        <f t="shared" si="936"/>
        <v>84.954403588082428</v>
      </c>
      <c r="KC245" s="115">
        <f t="shared" si="1307"/>
        <v>87.222031968757364</v>
      </c>
      <c r="KD245" s="15">
        <f t="shared" si="1308"/>
        <v>2.8011844041950636E-4</v>
      </c>
      <c r="KE245" s="12"/>
      <c r="KF245" s="11">
        <f t="shared" si="1681"/>
        <v>2.8842196757539607E-4</v>
      </c>
      <c r="KG245" s="10">
        <f t="shared" si="1309"/>
        <v>87.286226094972193</v>
      </c>
      <c r="KH245" s="9">
        <f t="shared" si="1897"/>
        <v>89.486807028718232</v>
      </c>
      <c r="KI245" s="9">
        <f t="shared" si="938"/>
        <v>84.827359075974627</v>
      </c>
      <c r="KJ245" s="115">
        <f t="shared" si="1310"/>
        <v>87.157083052346422</v>
      </c>
      <c r="KK245" s="15">
        <f t="shared" si="1311"/>
        <v>2.8778906298348902E-4</v>
      </c>
      <c r="KL245" s="12"/>
      <c r="KM245" s="11">
        <f t="shared" si="1682"/>
        <v>2.9609205645676149E-4</v>
      </c>
      <c r="KN245" s="10">
        <f t="shared" si="1312"/>
        <v>87.221109830147313</v>
      </c>
      <c r="KO245" s="9">
        <f t="shared" si="1898"/>
        <v>89.48379530062445</v>
      </c>
      <c r="KP245" s="9">
        <f t="shared" si="940"/>
        <v>84.700480962589452</v>
      </c>
      <c r="KQ245" s="115">
        <f t="shared" si="1313"/>
        <v>87.092138131606958</v>
      </c>
      <c r="KR245" s="15">
        <f t="shared" si="1314"/>
        <v>2.9543962401983742E-4</v>
      </c>
      <c r="KS245" s="12"/>
      <c r="KT245" s="11">
        <f t="shared" si="1683"/>
        <v>3.0374203523689475E-4</v>
      </c>
      <c r="KU245" s="10">
        <f t="shared" si="1315"/>
        <v>87.155993333468416</v>
      </c>
      <c r="KV245" s="9">
        <f t="shared" si="1899"/>
        <v>89.480621317058947</v>
      </c>
      <c r="KW245" s="9">
        <f t="shared" si="942"/>
        <v>84.573767065471742</v>
      </c>
      <c r="KX245" s="115">
        <f t="shared" si="1316"/>
        <v>87.027194191265352</v>
      </c>
      <c r="KY245" s="15">
        <f t="shared" si="1317"/>
        <v>3.0307002065111993E-4</v>
      </c>
      <c r="KZ245" s="12"/>
      <c r="LA245" s="11">
        <f t="shared" si="1684"/>
        <v>3.1137179967063023E-4</v>
      </c>
      <c r="LB245" s="10">
        <f t="shared" si="1318"/>
        <v>87.090873614515928</v>
      </c>
      <c r="LC245" s="9">
        <f t="shared" si="1900"/>
        <v>89.477281265684255</v>
      </c>
      <c r="LD245" s="9">
        <f t="shared" si="944"/>
        <v>84.447215198414469</v>
      </c>
      <c r="LE245" s="115">
        <f t="shared" si="1319"/>
        <v>86.962248232049362</v>
      </c>
      <c r="LF245" s="15">
        <f t="shared" si="1320"/>
        <v>3.1068015243999609E-4</v>
      </c>
      <c r="LG245" s="12"/>
      <c r="LH245" s="11">
        <f t="shared" si="1685"/>
        <v>3.1898124795819524E-4</v>
      </c>
      <c r="LI245" s="10">
        <f t="shared" si="1321"/>
        <v>87.02574769900032</v>
      </c>
      <c r="LJ245" s="9">
        <f t="shared" si="1901"/>
        <v>89.473771370002254</v>
      </c>
      <c r="LK245" s="9">
        <f t="shared" si="946"/>
        <v>84.320823171924729</v>
      </c>
      <c r="LL245" s="115">
        <f t="shared" si="1322"/>
        <v>86.897297270963492</v>
      </c>
      <c r="LM245" s="15">
        <f t="shared" si="1323"/>
        <v>3.182699213656797E-4</v>
      </c>
      <c r="LN245" s="12"/>
      <c r="LO245" s="11">
        <f t="shared" si="1686"/>
        <v>3.2657028072221141E-4</v>
      </c>
      <c r="LP245" s="10">
        <f t="shared" si="1324"/>
        <v>86.960612629034131</v>
      </c>
      <c r="LQ245" s="9">
        <f t="shared" si="1902"/>
        <v>89.470087889431269</v>
      </c>
      <c r="LR245" s="9">
        <f t="shared" si="948"/>
        <v>84.194588793684545</v>
      </c>
      <c r="LS245" s="115">
        <f t="shared" si="1325"/>
        <v>86.832338341557914</v>
      </c>
      <c r="LT245" s="15">
        <f t="shared" si="1326"/>
        <v>3.2583923180024162E-4</v>
      </c>
      <c r="LU245" s="12"/>
      <c r="LV245" s="11">
        <f t="shared" si="1687"/>
        <v>3.3413880098452636E-4</v>
      </c>
      <c r="LW245" s="10">
        <f t="shared" si="1327"/>
        <v>86.895465463397585</v>
      </c>
      <c r="LX245" s="9">
        <f t="shared" si="1903"/>
        <v>89.466227119375645</v>
      </c>
      <c r="LY245" s="9">
        <f t="shared" si="950"/>
        <v>84.068509869008139</v>
      </c>
      <c r="LZ245" s="115">
        <f t="shared" si="1328"/>
        <v>86.767368494191885</v>
      </c>
      <c r="MA245" s="15">
        <f t="shared" si="1329"/>
        <v>3.3338799048466546E-4</v>
      </c>
      <c r="MB245" s="12"/>
      <c r="MC245" s="11">
        <f t="shared" si="1688"/>
        <v>3.4168671414278018E-4</v>
      </c>
      <c r="MD245" s="10">
        <f t="shared" si="1330"/>
        <v>86.83030327779872</v>
      </c>
      <c r="ME245" s="9">
        <f t="shared" si="1904"/>
        <v>89.462185391287818</v>
      </c>
      <c r="MF245" s="9">
        <f t="shared" si="952"/>
        <v>83.942584201291027</v>
      </c>
      <c r="MG245" s="115">
        <f t="shared" si="1331"/>
        <v>86.702384796289422</v>
      </c>
      <c r="MH245" s="15">
        <f t="shared" si="1332"/>
        <v>3.4091610650493126E-4</v>
      </c>
      <c r="MI245" s="12"/>
      <c r="MJ245" s="11">
        <f t="shared" si="1689"/>
        <v>3.4921392794701206E-4</v>
      </c>
      <c r="MK245" s="10">
        <f t="shared" si="1333"/>
        <v>86.765123165125743</v>
      </c>
      <c r="ML245" s="9">
        <f t="shared" si="1905"/>
        <v>89.457959072723085</v>
      </c>
      <c r="MM245" s="9">
        <f t="shared" si="954"/>
        <v>83.816809592455215</v>
      </c>
      <c r="MN245" s="115">
        <f t="shared" si="1334"/>
        <v>86.63738433258915</v>
      </c>
      <c r="MO245" s="15">
        <f t="shared" si="1335"/>
        <v>3.4842349126791838E-4</v>
      </c>
      <c r="MP245" s="12"/>
      <c r="MQ245" s="11">
        <f t="shared" si="1690"/>
        <v>3.5672035247604768E-4</v>
      </c>
      <c r="MR245" s="10">
        <f t="shared" si="1336"/>
        <v>86.699922235693805</v>
      </c>
      <c r="MS245" s="9">
        <f t="shared" si="1906"/>
        <v>89.453544567387226</v>
      </c>
      <c r="MT245" s="9">
        <f t="shared" si="956"/>
        <v>83.691183843389965</v>
      </c>
      <c r="MU245" s="115">
        <f t="shared" si="1337"/>
        <v>86.572364205388595</v>
      </c>
      <c r="MV245" s="15">
        <f t="shared" si="1338"/>
        <v>3.5591005847710985E-4</v>
      </c>
      <c r="MW245" s="12"/>
      <c r="MX245" s="11">
        <f t="shared" si="1691"/>
        <v>3.6420590011369543E-4</v>
      </c>
      <c r="MY245" s="10">
        <f t="shared" si="1339"/>
        <v>86.63469761748604</v>
      </c>
      <c r="MZ245" s="9">
        <f t="shared" si="1907"/>
        <v>89.448938315177017</v>
      </c>
      <c r="NA245" s="9">
        <f t="shared" si="1908"/>
        <v>83.565704754383887</v>
      </c>
      <c r="NB245" s="115">
        <f t="shared" si="1340"/>
        <v>86.507321534780459</v>
      </c>
      <c r="NC245" s="15">
        <f t="shared" si="1341"/>
        <v>3.6337572410841113E-4</v>
      </c>
      <c r="ND245" s="12"/>
      <c r="NE245" s="11">
        <f t="shared" si="1692"/>
        <v>3.7167048552504562E-4</v>
      </c>
      <c r="NF245" s="10">
        <f t="shared" si="1342"/>
        <v>86.569446456386757</v>
      </c>
      <c r="NG245" s="9">
        <f t="shared" si="959"/>
        <v>89.444136792213811</v>
      </c>
      <c r="NH245" s="9">
        <f t="shared" si="1909"/>
        <v>83.440370125555674</v>
      </c>
      <c r="NI245" s="115">
        <f t="shared" si="1343"/>
        <v>86.44225345888475</v>
      </c>
      <c r="NJ245" s="15">
        <f t="shared" si="1344"/>
        <v>3.7082040638562269E-4</v>
      </c>
      <c r="NK245" s="12"/>
      <c r="NL245" s="11">
        <f t="shared" si="1693"/>
        <v>3.7911402563240533E-4</v>
      </c>
      <c r="NM245" s="10">
        <f t="shared" si="1345"/>
        <v>86.504165916410528</v>
      </c>
      <c r="NN245" s="9">
        <f t="shared" si="961"/>
        <v>89.439136510870384</v>
      </c>
      <c r="NO245" s="9">
        <f t="shared" si="1910"/>
        <v>83.315177757273773</v>
      </c>
      <c r="NP245" s="115">
        <f t="shared" si="1346"/>
        <v>86.377157134072078</v>
      </c>
      <c r="NQ245" s="15">
        <f t="shared" si="1347"/>
        <v>3.7824402575617277E-4</v>
      </c>
      <c r="NR245" s="12"/>
      <c r="NS245" s="11">
        <f t="shared" si="1694"/>
        <v>3.8653643959148711E-4</v>
      </c>
      <c r="NT245" s="10">
        <f t="shared" si="1348"/>
        <v>86.438853179922404</v>
      </c>
      <c r="NU245" s="9">
        <f t="shared" si="963"/>
        <v>89.433934019791025</v>
      </c>
      <c r="NV245" s="9">
        <f t="shared" si="1911"/>
        <v>83.190125450575877</v>
      </c>
      <c r="NW245" s="115">
        <f t="shared" si="1349"/>
        <v>86.312029735183444</v>
      </c>
      <c r="NX245" s="15">
        <f t="shared" si="1350"/>
        <v>3.856465048664496E-4</v>
      </c>
      <c r="NY245" s="12"/>
      <c r="NZ245" s="11">
        <f t="shared" si="1695"/>
        <v>3.9393764876719081E-4</v>
      </c>
      <c r="OA245" s="10">
        <f t="shared" si="1351"/>
        <v>86.373505447854711</v>
      </c>
      <c r="OB245" s="9">
        <f t="shared" si="965"/>
        <v>89.428525903905125</v>
      </c>
      <c r="OC245" s="9">
        <f t="shared" si="1912"/>
        <v>83.065211007577886</v>
      </c>
      <c r="OD245" s="115">
        <f t="shared" si="1352"/>
        <v>86.246868455741506</v>
      </c>
      <c r="OE245" s="15">
        <f t="shared" si="1353"/>
        <v>3.930277685373812E-4</v>
      </c>
      <c r="OF245" s="12"/>
      <c r="OG245" s="11">
        <f t="shared" si="1696"/>
        <v>4.0131757670961175E-4</v>
      </c>
      <c r="OH245" s="10">
        <f t="shared" si="1354"/>
        <v>86.308119939915386</v>
      </c>
      <c r="OI245" s="9">
        <f t="shared" si="967"/>
        <v>89.422908784434284</v>
      </c>
      <c r="OJ245" s="9">
        <f t="shared" si="1913"/>
        <v>82.940432231880109</v>
      </c>
      <c r="OK245" s="115">
        <f t="shared" si="1355"/>
        <v>86.181670508157197</v>
      </c>
      <c r="OL245" s="15">
        <f t="shared" si="1356"/>
        <v>4.0038774373979066E-4</v>
      </c>
      <c r="OM245" s="12"/>
      <c r="ON245" s="11">
        <f t="shared" si="1697"/>
        <v>4.0867614912982255E-4</v>
      </c>
      <c r="OO245" s="10">
        <f t="shared" si="1357"/>
        <v>86.242693894791728</v>
      </c>
      <c r="OP245" s="9">
        <f t="shared" si="969"/>
        <v>89.417079318893244</v>
      </c>
      <c r="OQ245" s="9">
        <f t="shared" si="1914"/>
        <v>82.815786928965721</v>
      </c>
      <c r="OR245" s="115">
        <f t="shared" si="1358"/>
        <v>86.116433123929482</v>
      </c>
      <c r="OS245" s="15">
        <f t="shared" si="1359"/>
        <v>4.0772635956983546E-4</v>
      </c>
      <c r="OT245" s="12"/>
      <c r="OU245" s="11">
        <f t="shared" si="1698"/>
        <v>4.1601329387572661E-4</v>
      </c>
      <c r="OV245" s="10">
        <f t="shared" si="1360"/>
        <v>86.177224570347178</v>
      </c>
      <c r="OW245" s="9">
        <f t="shared" si="971"/>
        <v>89.41103420108449</v>
      </c>
      <c r="OX245" s="9">
        <f t="shared" si="1915"/>
        <v>82.691272906593881</v>
      </c>
      <c r="OY245" s="115">
        <f t="shared" si="1361"/>
        <v>86.051153553839185</v>
      </c>
      <c r="OZ245" s="15">
        <f t="shared" si="1362"/>
        <v>4.1504354722439777E-4</v>
      </c>
      <c r="PA245" s="12"/>
      <c r="PB245" s="11">
        <f t="shared" si="1699"/>
        <v>4.2332894090785054E-4</v>
      </c>
      <c r="PC245" s="10">
        <f t="shared" si="1363"/>
        <v>86.111709243812385</v>
      </c>
      <c r="PD245" s="9">
        <f t="shared" si="973"/>
        <v>89.404770161086972</v>
      </c>
      <c r="PE245" s="9">
        <f t="shared" si="1916"/>
        <v>82.566887975187328</v>
      </c>
      <c r="PF245" s="115">
        <f t="shared" si="1364"/>
        <v>85.98582906813715</v>
      </c>
      <c r="PG245" s="15">
        <f t="shared" si="1365"/>
        <v>4.2233923997644668E-4</v>
      </c>
      <c r="PH245" s="12"/>
      <c r="PI245" s="11">
        <f t="shared" si="1700"/>
        <v>4.3062302227509424E-4</v>
      </c>
      <c r="PJ245" s="10">
        <f t="shared" si="1366"/>
        <v>86.046145211970526</v>
      </c>
      <c r="PK245" s="9">
        <f t="shared" si="975"/>
        <v>89.398283965238761</v>
      </c>
      <c r="PL245" s="9">
        <f t="shared" si="1917"/>
        <v>82.442629948212385</v>
      </c>
      <c r="PM245" s="115">
        <f t="shared" si="1367"/>
        <v>85.920456956725573</v>
      </c>
      <c r="PN245" s="15">
        <f t="shared" si="1368"/>
        <v>4.2961337315049663E-4</v>
      </c>
      <c r="PO245" s="12"/>
      <c r="PP245" s="11">
        <f t="shared" si="1701"/>
        <v>4.3789547209057583E-4</v>
      </c>
      <c r="PQ245" s="10">
        <f t="shared" si="1369"/>
        <v>85.980529791335897</v>
      </c>
      <c r="PR245" s="9">
        <f t="shared" si="977"/>
        <v>89.391572416113988</v>
      </c>
      <c r="PS245" s="9">
        <f t="shared" si="1918"/>
        <v>82.31849664255391</v>
      </c>
      <c r="PT245" s="115">
        <f t="shared" si="1370"/>
        <v>85.855034529333949</v>
      </c>
      <c r="PU245" s="15">
        <f t="shared" si="1371"/>
        <v>4.3686588409802454E-4</v>
      </c>
      <c r="PV245" s="12"/>
      <c r="PW245" s="11">
        <f t="shared" si="1702"/>
        <v>4.4514622650741503E-4</v>
      </c>
      <c r="PX245" s="10">
        <f t="shared" si="1372"/>
        <v>85.914860318327129</v>
      </c>
      <c r="PY245" s="9">
        <f t="shared" si="979"/>
        <v>89.384632352494123</v>
      </c>
      <c r="PZ245" s="9">
        <f t="shared" si="1919"/>
        <v>82.19448587888543</v>
      </c>
      <c r="QA245" s="115">
        <f t="shared" si="1373"/>
        <v>85.789559115689769</v>
      </c>
      <c r="QB245" s="15">
        <f t="shared" si="1374"/>
        <v>4.4409671217283486E-4</v>
      </c>
      <c r="QC245" s="12"/>
      <c r="QD245" s="11">
        <f t="shared" si="1703"/>
        <v>4.5237522369445888E-4</v>
      </c>
      <c r="QE245" s="10">
        <f t="shared" si="1375"/>
        <v>85.849134149435173</v>
      </c>
      <c r="QF245" s="9">
        <f t="shared" si="981"/>
        <v>89.377460649333642</v>
      </c>
      <c r="QG245" s="9">
        <f t="shared" si="1920"/>
        <v>82.070595482029063</v>
      </c>
      <c r="QH245" s="115">
        <f t="shared" si="1376"/>
        <v>85.724028065681352</v>
      </c>
      <c r="QI245" s="15">
        <f t="shared" si="1377"/>
        <v>4.5130579870670482E-4</v>
      </c>
      <c r="QJ245" s="12"/>
      <c r="QK245" s="11">
        <f t="shared" si="1704"/>
        <v>4.5958240381227761E-4</v>
      </c>
      <c r="QL245" s="10">
        <f t="shared" si="1378"/>
        <v>85.783348661383457</v>
      </c>
      <c r="QM245" s="9">
        <f t="shared" si="983"/>
        <v>89.370054217720295</v>
      </c>
      <c r="QN245" s="9">
        <f t="shared" si="1921"/>
        <v>81.946823281314124</v>
      </c>
      <c r="QO245" s="115">
        <f t="shared" si="1379"/>
        <v>85.658438749517217</v>
      </c>
      <c r="QP245" s="15">
        <f t="shared" si="1380"/>
        <v>4.5849308698478865E-4</v>
      </c>
      <c r="QQ245" s="12"/>
      <c r="QR245" s="11">
        <f t="shared" si="1705"/>
        <v>4.6676770898890224E-4</v>
      </c>
      <c r="QS245" s="10">
        <f t="shared" si="1381"/>
        <v>85.717501251284688</v>
      </c>
      <c r="QT245" s="9">
        <f t="shared" si="985"/>
        <v>89.362410004830068</v>
      </c>
      <c r="QU245" s="9">
        <f t="shared" si="1922"/>
        <v>81.823167110925965</v>
      </c>
      <c r="QV245" s="115">
        <f t="shared" si="1382"/>
        <v>85.592788557878009</v>
      </c>
      <c r="QW245" s="15">
        <f t="shared" si="1383"/>
        <v>4.6565852222128681E-4</v>
      </c>
      <c r="QX245" s="12"/>
      <c r="QY245" s="11">
        <f t="shared" si="1706"/>
        <v>4.7393108329582263E-4</v>
      </c>
      <c r="QZ245" s="10">
        <f t="shared" si="1384"/>
        <v>85.651589336790153</v>
      </c>
      <c r="RA245" s="9">
        <f t="shared" si="987"/>
        <v>89.354524993876922</v>
      </c>
      <c r="RB245" s="9">
        <f t="shared" si="1923"/>
        <v>81.699624810249972</v>
      </c>
      <c r="RC245" s="115">
        <f t="shared" si="1385"/>
        <v>85.527074902063447</v>
      </c>
      <c r="RD245" s="15">
        <f t="shared" si="1386"/>
        <v>4.7280205153508564E-4</v>
      </c>
      <c r="RE245" s="12"/>
      <c r="RF245" s="11">
        <f t="shared" si="1707"/>
        <v>4.8107247272395306E-4</v>
      </c>
      <c r="RG245" s="10">
        <f t="shared" si="1387"/>
        <v>85.585610356234042</v>
      </c>
      <c r="RH245" s="9">
        <f t="shared" si="989"/>
        <v>89.346396204057527</v>
      </c>
      <c r="RI245" s="9">
        <f t="shared" si="1924"/>
        <v>81.576194224208962</v>
      </c>
      <c r="RJ245" s="115">
        <f t="shared" si="1388"/>
        <v>85.461295214133244</v>
      </c>
      <c r="RK245" s="15">
        <f t="shared" si="1389"/>
        <v>4.7992362392552154E-4</v>
      </c>
      <c r="RL245" s="12"/>
      <c r="RM245" s="11">
        <f t="shared" si="1708"/>
        <v>4.8819182515968647E-4</v>
      </c>
      <c r="RN245" s="10">
        <f t="shared" si="1390"/>
        <v>85.51956176877195</v>
      </c>
      <c r="RO245" s="9">
        <f t="shared" si="991"/>
        <v>89.338020690490936</v>
      </c>
      <c r="RP245" s="9">
        <f t="shared" si="1925"/>
        <v>81.452873203595033</v>
      </c>
      <c r="RQ245" s="115">
        <f t="shared" si="1391"/>
        <v>85.395446947042984</v>
      </c>
      <c r="RR245" s="15">
        <f t="shared" si="1392"/>
        <v>4.8702319024814499E-4</v>
      </c>
      <c r="RS245" s="12"/>
      <c r="RT245" s="11">
        <f t="shared" si="1709"/>
        <v>4.952890903609674E-4</v>
      </c>
      <c r="RU245" s="10">
        <f t="shared" si="1393"/>
        <v>85.453441054514172</v>
      </c>
      <c r="RV245" s="9">
        <f t="shared" si="993"/>
        <v>89.329395544153499</v>
      </c>
      <c r="RW245" s="9">
        <f t="shared" si="1926"/>
        <v>81.329659605394056</v>
      </c>
      <c r="RX245" s="115">
        <f t="shared" si="1394"/>
        <v>85.329527574773778</v>
      </c>
      <c r="RY245" s="15">
        <f t="shared" si="1395"/>
        <v>4.9410070319066404E-4</v>
      </c>
      <c r="RZ245" s="12"/>
      <c r="SA245" s="11">
        <f t="shared" si="1710"/>
        <v>5.02364219933516E-4</v>
      </c>
      <c r="SB245" s="10">
        <f t="shared" si="1396"/>
        <v>85.38724571465292</v>
      </c>
      <c r="SC245" s="9">
        <f t="shared" si="995"/>
        <v>89.320517891809047</v>
      </c>
      <c r="SD245" s="9">
        <f t="shared" si="1927"/>
        <v>81.20655129310461</v>
      </c>
      <c r="SE245" s="115">
        <f t="shared" si="1397"/>
        <v>85.263534592456836</v>
      </c>
      <c r="SF245" s="15">
        <f t="shared" si="1398"/>
        <v>5.0115611724893116E-4</v>
      </c>
      <c r="SG245" s="12"/>
      <c r="SH245" s="11">
        <f t="shared" si="1711"/>
        <v>5.09417167307091E-4</v>
      </c>
      <c r="SI245" s="10">
        <f t="shared" si="1399"/>
        <v>85.320973271584421</v>
      </c>
      <c r="SJ245" s="9">
        <f t="shared" si="997"/>
        <v>89.311384895934381</v>
      </c>
      <c r="SK245" s="9">
        <f t="shared" si="1928"/>
        <v>81.083546137050007</v>
      </c>
      <c r="SL245" s="115">
        <f t="shared" si="1400"/>
        <v>85.197465516492201</v>
      </c>
      <c r="SM245" s="15">
        <f t="shared" si="1401"/>
        <v>5.081893887030727E-4</v>
      </c>
      <c r="SN245" s="12"/>
      <c r="SO245" s="11">
        <f t="shared" si="1712"/>
        <v>5.164478877118802E-4</v>
      </c>
      <c r="SP245" s="10">
        <f t="shared" si="1402"/>
        <v>85.254621269025307</v>
      </c>
      <c r="SQ245" s="9">
        <f t="shared" si="999"/>
        <v>89.301993754640364</v>
      </c>
      <c r="SR245" s="9">
        <f t="shared" si="1929"/>
        <v>80.960642014685064</v>
      </c>
      <c r="SS245" s="115">
        <f t="shared" si="1403"/>
        <v>85.131317884662707</v>
      </c>
      <c r="ST245" s="15">
        <f t="shared" si="1404"/>
        <v>5.1520047559366379E-4</v>
      </c>
      <c r="SU245" s="12"/>
      <c r="SV245" s="11">
        <f t="shared" si="1713"/>
        <v>5.2345633815493585E-4</v>
      </c>
      <c r="SW245" s="10">
        <f t="shared" si="1405"/>
        <v>85.188187272124125</v>
      </c>
      <c r="SX245" s="9">
        <f t="shared" si="1001"/>
        <v>89.292341701588569</v>
      </c>
      <c r="SY245" s="9">
        <f t="shared" si="1930"/>
        <v>80.837836810895752</v>
      </c>
      <c r="SZ245" s="115">
        <f t="shared" si="1406"/>
        <v>85.06508925624216</v>
      </c>
      <c r="TA245" s="15">
        <f t="shared" si="1407"/>
        <v>5.2218933769806845E-4</v>
      </c>
      <c r="TB245" s="12"/>
      <c r="TC245" s="11">
        <f t="shared" si="1714"/>
        <v>5.304424773967596E-4</v>
      </c>
      <c r="TD245" s="10">
        <f t="shared" si="1408"/>
        <v>85.121668867567138</v>
      </c>
      <c r="TE245" s="9">
        <f t="shared" si="1003"/>
        <v>89.282426005903659</v>
      </c>
      <c r="TF245" s="9">
        <f t="shared" si="1931"/>
        <v>80.715128418292267</v>
      </c>
      <c r="TG245" s="115">
        <f t="shared" si="1409"/>
        <v>84.998777212097963</v>
      </c>
      <c r="TH245" s="15">
        <f t="shared" si="1410"/>
        <v>5.2915593650693885E-4</v>
      </c>
      <c r="TI245" s="12"/>
      <c r="TJ245" s="11">
        <f t="shared" si="1715"/>
        <v>5.3740626592802562E-4</v>
      </c>
      <c r="TK245" s="10">
        <f t="shared" si="1411"/>
        <v>85.055063663678709</v>
      </c>
      <c r="TL245" s="9">
        <f t="shared" si="1005"/>
        <v>89.272243972081569</v>
      </c>
      <c r="TM245" s="9">
        <f t="shared" si="1932"/>
        <v>80.592514737497055</v>
      </c>
      <c r="TN245" s="115">
        <f t="shared" si="1412"/>
        <v>84.932379354789305</v>
      </c>
      <c r="TO245" s="15">
        <f t="shared" si="1413"/>
        <v>5.3610023520074361E-4</v>
      </c>
      <c r="TP245" s="12"/>
      <c r="TQ245" s="11">
        <f t="shared" si="1716"/>
        <v>5.4434766594634032E-4</v>
      </c>
      <c r="TR245" s="10">
        <f t="shared" si="1414"/>
        <v>84.988369290517142</v>
      </c>
      <c r="TS245" s="9">
        <f t="shared" si="1007"/>
        <v>89.261792939893681</v>
      </c>
      <c r="TT245" s="9">
        <f t="shared" si="1933"/>
        <v>80.469993677425435</v>
      </c>
      <c r="TU245" s="115">
        <f t="shared" si="1415"/>
        <v>84.865893308659565</v>
      </c>
      <c r="TV245" s="15">
        <f t="shared" si="1416"/>
        <v>5.430221986265167E-4</v>
      </c>
      <c r="TW245" s="12"/>
      <c r="TX245" s="11">
        <f t="shared" si="1717"/>
        <v>5.5126664133321355E-4</v>
      </c>
      <c r="TY245" s="10">
        <f t="shared" si="1417"/>
        <v>84.921583399964746</v>
      </c>
      <c r="TZ245" s="9">
        <f t="shared" si="1009"/>
        <v>89.251070284286982</v>
      </c>
      <c r="UA245" s="9">
        <f t="shared" si="1934"/>
        <v>80.347563155560991</v>
      </c>
      <c r="UB245" s="115">
        <f t="shared" si="1418"/>
        <v>84.799316719923979</v>
      </c>
      <c r="UC245" s="15">
        <f t="shared" si="1419"/>
        <v>5.4992179327469385E-4</v>
      </c>
      <c r="UD245" s="12"/>
      <c r="UE245" s="11">
        <f t="shared" si="1718"/>
        <v>5.58163157631077E-4</v>
      </c>
      <c r="UF245" s="10">
        <f t="shared" si="1420"/>
        <v>84.854703665813403</v>
      </c>
      <c r="UG245" s="9">
        <f t="shared" si="1011"/>
        <v>89.240073415280406</v>
      </c>
      <c r="UH245" s="9">
        <f t="shared" si="1935"/>
        <v>80.225221098222875</v>
      </c>
      <c r="UI245" s="115">
        <f t="shared" si="1421"/>
        <v>84.732647256751648</v>
      </c>
      <c r="UJ245" s="15">
        <f t="shared" si="1422"/>
        <v>5.567989872561778E-4</v>
      </c>
      <c r="UK245" s="12"/>
      <c r="UL245" s="11">
        <f t="shared" si="1719"/>
        <v>5.6503718202057483E-4</v>
      </c>
      <c r="UM245" s="10">
        <f t="shared" si="1423"/>
        <v>84.787727783844133</v>
      </c>
      <c r="UN245" s="9">
        <f t="shared" si="1013"/>
        <v>89.228799777857418</v>
      </c>
      <c r="UO245" s="9">
        <f t="shared" si="1936"/>
        <v>80.102965440830246</v>
      </c>
      <c r="UP245" s="115">
        <f t="shared" si="1424"/>
        <v>84.665882609343839</v>
      </c>
      <c r="UQ245" s="15">
        <f t="shared" si="1425"/>
        <v>5.6365375027939613E-4</v>
      </c>
      <c r="UR245" s="12"/>
      <c r="US245" s="11">
        <f t="shared" si="1720"/>
        <v>5.7188868329777502E-4</v>
      </c>
      <c r="UT245" s="10">
        <f t="shared" si="1426"/>
        <v>84.720653471903404</v>
      </c>
      <c r="UU245" s="9">
        <f t="shared" si="1015"/>
        <v>89.217246851854924</v>
      </c>
      <c r="UV245" s="9">
        <f t="shared" si="1937"/>
        <v>79.980794128156205</v>
      </c>
      <c r="UW245" s="115">
        <f t="shared" si="1427"/>
        <v>84.599020490005557</v>
      </c>
      <c r="UX245" s="15">
        <f t="shared" si="1428"/>
        <v>5.7048605362773868E-4</v>
      </c>
      <c r="UY245" s="12"/>
      <c r="UZ245" s="11">
        <f t="shared" si="1721"/>
        <v>5.7871763185180088E-4</v>
      </c>
      <c r="VA245" s="10">
        <f t="shared" si="1429"/>
        <v>84.653478469972399</v>
      </c>
      <c r="VB245" s="9">
        <f t="shared" si="1017"/>
        <v>89.205412151848677</v>
      </c>
      <c r="VC245" s="9">
        <f t="shared" si="1938"/>
        <v>79.858705114580104</v>
      </c>
      <c r="VD245" s="115">
        <f t="shared" si="1430"/>
        <v>84.53205863321439</v>
      </c>
      <c r="VE245" s="15">
        <f t="shared" si="1431"/>
        <v>5.7729587013689583E-4</v>
      </c>
      <c r="VF245" s="12"/>
      <c r="VG245" s="11">
        <f t="shared" si="1722"/>
        <v>5.8552399964234049E-4</v>
      </c>
      <c r="VH245" s="10">
        <f t="shared" si="1432"/>
        <v>84.586200540233676</v>
      </c>
      <c r="VI245" s="9">
        <f t="shared" si="1019"/>
        <v>89.193293227035198</v>
      </c>
      <c r="VJ245" s="9">
        <f t="shared" si="1939"/>
        <v>79.736696364328949</v>
      </c>
      <c r="VK245" s="115">
        <f t="shared" si="1433"/>
        <v>84.464994795682074</v>
      </c>
      <c r="VL245" s="15">
        <f t="shared" si="1434"/>
        <v>5.8408317417266815E-4</v>
      </c>
      <c r="VM245" s="12"/>
      <c r="VN245" s="11">
        <f t="shared" si="1723"/>
        <v>5.9230776017759072E-4</v>
      </c>
      <c r="VO245" s="10">
        <f t="shared" si="1435"/>
        <v>84.518817467130731</v>
      </c>
      <c r="VP245" s="9">
        <f t="shared" si="1021"/>
        <v>89.180887661110361</v>
      </c>
      <c r="VQ245" s="9">
        <f t="shared" si="1940"/>
        <v>79.614765851717678</v>
      </c>
      <c r="VR245" s="115">
        <f t="shared" si="1436"/>
        <v>84.39782675641402</v>
      </c>
      <c r="VS245" s="15">
        <f t="shared" si="1437"/>
        <v>5.9084794160861424E-4</v>
      </c>
      <c r="VT245" s="12"/>
      <c r="VU245" s="11">
        <f t="shared" si="1724"/>
        <v>5.9906888849207399E-4</v>
      </c>
      <c r="VV245" s="10">
        <f t="shared" si="1438"/>
        <v>84.451327057425289</v>
      </c>
      <c r="VW245" s="9">
        <f t="shared" si="1023"/>
        <v>89.168193072144746</v>
      </c>
      <c r="VX245" s="9">
        <f t="shared" si="1941"/>
        <v>79.492911561379714</v>
      </c>
      <c r="VY245" s="115">
        <f t="shared" si="1439"/>
        <v>84.330552316762237</v>
      </c>
      <c r="VZ245" s="15">
        <f t="shared" si="1440"/>
        <v>5.9759014980411589E-4</v>
      </c>
      <c r="WA245" s="12"/>
      <c r="WB245" s="11">
        <f t="shared" si="1725"/>
        <v>6.0580736112483011E-4</v>
      </c>
      <c r="WC245" s="10">
        <f t="shared" si="1441"/>
        <v>84.383727140248169</v>
      </c>
      <c r="WD245" s="9">
        <f t="shared" si="1025"/>
        <v>89.155207112455756</v>
      </c>
      <c r="WE245" s="9">
        <f t="shared" si="1942"/>
        <v>79.37113148849221</v>
      </c>
      <c r="WF245" s="115">
        <f t="shared" si="1442"/>
        <v>84.263169300473976</v>
      </c>
      <c r="WG245" s="15">
        <f t="shared" si="1443"/>
        <v>6.0430977758257236E-4</v>
      </c>
      <c r="WH245" s="12"/>
      <c r="WI245" s="11">
        <f t="shared" si="1726"/>
        <v>6.125231560977412E-4</v>
      </c>
      <c r="WJ245" s="10">
        <f t="shared" si="1444"/>
        <v>84.316015567145911</v>
      </c>
      <c r="WK245" s="9">
        <f t="shared" si="1027"/>
        <v>89.14192746847678</v>
      </c>
      <c r="WL245" s="9">
        <f t="shared" si="1943"/>
        <v>79.249423638996774</v>
      </c>
      <c r="WM245" s="115">
        <f t="shared" si="1445"/>
        <v>84.195675553736777</v>
      </c>
      <c r="WN245" s="15">
        <f t="shared" si="1446"/>
        <v>6.1100680520967247E-4</v>
      </c>
      <c r="WO245" s="12"/>
      <c r="WP245" s="11">
        <f t="shared" si="1727"/>
        <v>6.1921625289393324E-4</v>
      </c>
      <c r="WQ245" s="10">
        <f t="shared" si="1447"/>
        <v>84.248190212123632</v>
      </c>
      <c r="WR245" s="9">
        <f t="shared" si="1029"/>
        <v>89.128351860623269</v>
      </c>
      <c r="WS245" s="9">
        <f t="shared" si="1944"/>
        <v>79.127786029812441</v>
      </c>
      <c r="WT245" s="115">
        <f t="shared" si="1448"/>
        <v>84.128068945217848</v>
      </c>
      <c r="WU245" s="15">
        <f t="shared" si="1449"/>
        <v>6.1768121437198753E-4</v>
      </c>
      <c r="WV245" s="12"/>
      <c r="WW245" s="11">
        <f t="shared" si="1728"/>
        <v>6.2588663243646277E-4</v>
      </c>
      <c r="WX245" s="10">
        <f t="shared" si="1450"/>
        <v>84.180248971682559</v>
      </c>
      <c r="WY245" s="9">
        <f t="shared" si="1031"/>
        <v>89.114478043156012</v>
      </c>
      <c r="WZ245" s="9">
        <f t="shared" si="1945"/>
        <v>79.006216689043924</v>
      </c>
      <c r="XA245" s="115">
        <f t="shared" si="1451"/>
        <v>84.060347366099961</v>
      </c>
      <c r="XB245" s="15">
        <f t="shared" si="1452"/>
        <v>6.2433298815564706E-4</v>
      </c>
      <c r="XC245" s="12"/>
      <c r="XD245" s="11">
        <f t="shared" si="1729"/>
        <v>6.3253427706711429E-4</v>
      </c>
      <c r="XE245" s="10">
        <f t="shared" si="1453"/>
        <v>84.112189764853753</v>
      </c>
      <c r="XF245" s="9">
        <f t="shared" si="1033"/>
        <v>89.100303804041573</v>
      </c>
      <c r="XG245" s="9">
        <f t="shared" si="1946"/>
        <v>78.884713656183308</v>
      </c>
      <c r="XH245" s="115">
        <f t="shared" si="1454"/>
        <v>83.992508730112434</v>
      </c>
      <c r="XI245" s="15">
        <f t="shared" si="1455"/>
        <v>6.3096211102527209E-4</v>
      </c>
      <c r="XJ245" s="12"/>
      <c r="XK245" s="11">
        <f t="shared" si="1730"/>
        <v>6.3915917052541598E-4</v>
      </c>
      <c r="XL245" s="10">
        <f t="shared" si="1456"/>
        <v>84.04401053322718</v>
      </c>
      <c r="XM245" s="9">
        <f t="shared" si="1035"/>
        <v>89.085826964810039</v>
      </c>
      <c r="XN245" s="9">
        <f t="shared" si="1947"/>
        <v>78.763274982306143</v>
      </c>
      <c r="XO245" s="115">
        <f t="shared" si="1457"/>
        <v>83.924550973558098</v>
      </c>
      <c r="XP245" s="15">
        <f t="shared" si="1458"/>
        <v>6.3756856880307119E-4</v>
      </c>
      <c r="XQ245" s="12"/>
      <c r="XR245" s="11">
        <f t="shared" si="1731"/>
        <v>6.4576129792782478E-4</v>
      </c>
      <c r="XS245" s="10">
        <f t="shared" si="1459"/>
        <v>83.97570924097667</v>
      </c>
      <c r="XT245" s="9">
        <f t="shared" si="1037"/>
        <v>89.071045380410126</v>
      </c>
      <c r="XU245" s="9">
        <f t="shared" si="1948"/>
        <v>78.641898730261332</v>
      </c>
      <c r="XV245" s="115">
        <f t="shared" si="1460"/>
        <v>83.856472055335729</v>
      </c>
      <c r="XW245" s="15">
        <f t="shared" si="1461"/>
        <v>6.4415234864817115E-4</v>
      </c>
      <c r="XX245" s="12"/>
      <c r="XY245" s="11">
        <f t="shared" si="1732"/>
        <v>6.5234064574713182E-4</v>
      </c>
      <c r="XZ245" s="10">
        <f t="shared" si="1462"/>
        <v>83.907283874880449</v>
      </c>
      <c r="YA245" s="9">
        <f t="shared" si="1039"/>
        <v>89.055956939061772</v>
      </c>
      <c r="YB245" s="9">
        <f t="shared" si="1949"/>
        <v>78.520582974856367</v>
      </c>
      <c r="YC245" s="115">
        <f t="shared" si="1463"/>
        <v>83.78826995695907</v>
      </c>
      <c r="YD245" s="15">
        <f t="shared" si="1464"/>
        <v>6.5071343903605786E-4</v>
      </c>
      <c r="YE245" s="12"/>
      <c r="YF245" s="11">
        <f t="shared" si="1733"/>
        <v>6.588972017919811E-4</v>
      </c>
      <c r="YG245" s="10">
        <f t="shared" si="1465"/>
        <v>83.83873244433812</v>
      </c>
      <c r="YH245" s="9">
        <f t="shared" si="1041"/>
        <v>89.040559562106267</v>
      </c>
      <c r="YI245" s="9">
        <f t="shared" si="1950"/>
        <v>78.399325803034714</v>
      </c>
      <c r="YJ245" s="115">
        <f t="shared" si="1466"/>
        <v>83.71994268257049</v>
      </c>
      <c r="YK245" s="15">
        <f t="shared" si="1467"/>
        <v>6.5725182973837585E-4</v>
      </c>
      <c r="YL245" s="12"/>
      <c r="YM245" s="11">
        <f t="shared" si="1734"/>
        <v>6.6543095518672253E-4</v>
      </c>
      <c r="YN245" s="10">
        <f t="shared" si="1468"/>
        <v>83.770052981382491</v>
      </c>
      <c r="YO245" s="9">
        <f t="shared" si="1043"/>
        <v>89.024851203854013</v>
      </c>
      <c r="YP245" s="9">
        <f t="shared" si="1951"/>
        <v>78.278125314051067</v>
      </c>
      <c r="YQ245" s="115">
        <f t="shared" si="1469"/>
        <v>83.65148825895254</v>
      </c>
      <c r="YR245" s="15">
        <f t="shared" si="1470"/>
        <v>6.6376751180269474E-4</v>
      </c>
      <c r="YS245" s="12"/>
      <c r="YT245" s="11">
        <f t="shared" si="1735"/>
        <v>6.7194189635123435E-4</v>
      </c>
      <c r="YU245" s="10">
        <f t="shared" si="1471"/>
        <v>83.701243540689177</v>
      </c>
      <c r="YV245" s="9">
        <f t="shared" si="1045"/>
        <v>89.008829851429994</v>
      </c>
      <c r="YW245" s="9">
        <f t="shared" si="1952"/>
        <v>78.156979619636587</v>
      </c>
      <c r="YX245" s="115">
        <f t="shared" si="1472"/>
        <v>83.58290473553329</v>
      </c>
      <c r="YY245" s="15">
        <f t="shared" si="1473"/>
        <v>6.7026047753276073E-4</v>
      </c>
      <c r="YZ245" s="12"/>
      <c r="ZA245" s="11">
        <f t="shared" si="1736"/>
        <v>6.7843001698121997E-4</v>
      </c>
      <c r="ZB245" s="10">
        <f t="shared" si="1474"/>
        <v>83.632302199580053</v>
      </c>
      <c r="ZC245" s="9">
        <f t="shared" si="1047"/>
        <v>88.992493524617004</v>
      </c>
      <c r="ZD245" s="9">
        <f t="shared" si="1953"/>
        <v>77.99283421147797</v>
      </c>
      <c r="ZE245" s="115">
        <f t="shared" si="1475"/>
        <v>83.492663868047487</v>
      </c>
      <c r="ZF245" s="15">
        <f t="shared" si="1476"/>
        <v>6.7938985025080148E-4</v>
      </c>
      <c r="ZG245" s="12"/>
      <c r="ZH245" s="11">
        <f t="shared" si="1737"/>
        <v>6.8756266197933492E-4</v>
      </c>
      <c r="ZI245" s="10">
        <f t="shared" si="1477"/>
        <v>83.541634181183156</v>
      </c>
      <c r="ZJ245" s="9">
        <f t="shared" si="1049"/>
        <v>88.975709144801115</v>
      </c>
      <c r="ZK245" s="9">
        <f t="shared" si="1954"/>
        <v>77.937422120394714</v>
      </c>
      <c r="ZL245" s="115">
        <f t="shared" si="1478"/>
        <v>83.456565632597915</v>
      </c>
      <c r="ZM245" s="15">
        <f t="shared" si="1479"/>
        <v>6.8177567641381008E-4</v>
      </c>
      <c r="ZN245" s="12"/>
      <c r="ZO245" s="11">
        <f t="shared" si="1738"/>
        <v>6.8993072271449887E-4</v>
      </c>
      <c r="ZP245" s="10">
        <f t="shared" si="1480"/>
        <v>83.505273512467156</v>
      </c>
      <c r="ZQ245" s="9">
        <f t="shared" si="1051"/>
        <v>88.958806673950491</v>
      </c>
      <c r="ZR245" s="9">
        <f t="shared" si="1955"/>
        <v>78.597546939762339</v>
      </c>
      <c r="ZS245" s="115">
        <f t="shared" si="1481"/>
        <v>83.778176806856408</v>
      </c>
      <c r="ZT245" s="15">
        <f t="shared" si="1482"/>
        <v>6.3995933863254394E-4</v>
      </c>
      <c r="ZU245" s="12"/>
      <c r="ZV245" s="11">
        <f t="shared" si="1739"/>
        <v>6.4796315263658945E-4</v>
      </c>
      <c r="ZW245" s="10">
        <f t="shared" si="1483"/>
        <v>83.827702174247946</v>
      </c>
      <c r="ZX245" s="9">
        <f t="shared" si="1053"/>
        <v>88.943914025028434</v>
      </c>
      <c r="ZY245" s="9">
        <f t="shared" si="1956"/>
        <v>79.360659492044306</v>
      </c>
      <c r="ZZ245" s="115">
        <f t="shared" si="1484"/>
        <v>84.152286758536377</v>
      </c>
      <c r="AAA245" s="15">
        <f t="shared" si="1485"/>
        <v>5.9190613788395405E-4</v>
      </c>
      <c r="AAB245" s="12"/>
      <c r="AAC245" s="11">
        <f t="shared" si="1740"/>
        <v>5.9975169423678756E-4</v>
      </c>
      <c r="AAD245" s="10">
        <f t="shared" si="1486"/>
        <v>84.202718414055283</v>
      </c>
      <c r="AAE245" s="9">
        <f t="shared" si="1055"/>
        <v>88.931173923858225</v>
      </c>
      <c r="AAF245" s="9">
        <f t="shared" si="1957"/>
        <v>80.258430419091439</v>
      </c>
      <c r="AAG245" s="115">
        <f t="shared" si="1487"/>
        <v>84.594802171474839</v>
      </c>
      <c r="AAH245" s="15">
        <f t="shared" si="1488"/>
        <v>5.3566876420699119E-4</v>
      </c>
      <c r="AAI245" s="12"/>
      <c r="AAJ245" s="11">
        <f t="shared" si="1741"/>
        <v>5.4334851356245648E-4</v>
      </c>
      <c r="AAK245" s="10">
        <f t="shared" si="1489"/>
        <v>84.646236104341057</v>
      </c>
      <c r="AAL245" s="9">
        <f t="shared" si="1057"/>
        <v>88.920739707565303</v>
      </c>
      <c r="AAM245" s="9">
        <f t="shared" si="1958"/>
        <v>81.348842091774344</v>
      </c>
      <c r="AAN245" s="115">
        <f t="shared" si="1490"/>
        <v>85.134790899669824</v>
      </c>
      <c r="AAO245" s="15">
        <f t="shared" si="1491"/>
        <v>4.6767542892549568E-4</v>
      </c>
      <c r="AAP245" s="12"/>
      <c r="AAQ245" s="11">
        <f t="shared" si="1742"/>
        <v>4.7518062573793018E-4</v>
      </c>
      <c r="AAR245" s="10">
        <f t="shared" si="1492"/>
        <v>85.187336548563053</v>
      </c>
      <c r="AAS245" s="9">
        <f t="shared" si="1059"/>
        <v>88.91278624399402</v>
      </c>
      <c r="AAT245" s="9">
        <f t="shared" si="1060"/>
        <v>82.750461031503562</v>
      </c>
      <c r="AAU245" s="115">
        <f t="shared" si="1493"/>
        <v>85.831623637748791</v>
      </c>
      <c r="AAV245" s="15">
        <f t="shared" si="1494"/>
        <v>3.806137157638814E-4</v>
      </c>
      <c r="AAW245" s="11"/>
      <c r="AAX245" s="11">
        <f t="shared" si="1743"/>
        <v>3.8793388771172295E-4</v>
      </c>
      <c r="AAY245" s="10">
        <f t="shared" si="1495"/>
        <v>85.885409788229339</v>
      </c>
      <c r="AAZ245" s="9">
        <f t="shared" si="1061"/>
        <v>88.907518361746469</v>
      </c>
      <c r="ABA245" s="9">
        <f t="shared" si="1062"/>
        <v>84.793286642513877</v>
      </c>
      <c r="ABB245" s="115">
        <f t="shared" si="1496"/>
        <v>86.85040250213018</v>
      </c>
      <c r="ABC245" s="15">
        <f t="shared" si="1497"/>
        <v>2.5411398590206391E-4</v>
      </c>
      <c r="ABD245" s="11"/>
      <c r="ABE245" s="11">
        <f t="shared" si="1744"/>
        <v>2.6123679422854039E-4</v>
      </c>
      <c r="ABF245" s="10">
        <f t="shared" si="1498"/>
        <v>86.905581782018658</v>
      </c>
      <c r="ABG245" s="9">
        <f t="shared" si="1063"/>
        <v>88.90517021990911</v>
      </c>
      <c r="ABH245" s="9">
        <f t="shared" si="1064"/>
        <v>89.277302982440702</v>
      </c>
      <c r="ABI245" s="115">
        <f t="shared" si="1499"/>
        <v>89.091236601174899</v>
      </c>
      <c r="ABJ245" s="15">
        <f t="shared" si="1500"/>
        <v>-2.2984641124998287E-5</v>
      </c>
      <c r="ABK245" s="11"/>
      <c r="ABL245" s="11">
        <f t="shared" si="1745"/>
        <v>-1.6023930477561502E-5</v>
      </c>
      <c r="ABM245" s="10">
        <f t="shared" si="1501"/>
        <v>89.14759462045987</v>
      </c>
      <c r="ABN245" s="9">
        <f t="shared" si="1065"/>
        <v>88.905189430584969</v>
      </c>
      <c r="ABO245" s="9">
        <f t="shared" si="1066"/>
        <v>89.360542551261148</v>
      </c>
      <c r="ABP245" s="115">
        <f t="shared" si="1502"/>
        <v>89.132865990923051</v>
      </c>
      <c r="ABQ245" s="15">
        <f t="shared" si="1503"/>
        <v>-2.8124715471676757E-5</v>
      </c>
      <c r="ABR245" s="11"/>
      <c r="ABS245" s="11">
        <f t="shared" si="1746"/>
        <v>-2.1165044087075521E-5</v>
      </c>
      <c r="ABT245" s="10">
        <f t="shared" si="1504"/>
        <v>89.189222549578659</v>
      </c>
      <c r="ABU245" s="9">
        <f t="shared" si="1067"/>
        <v>88.905218194199819</v>
      </c>
      <c r="ABV245" s="9">
        <f t="shared" si="1068"/>
        <v>89.444615488996817</v>
      </c>
      <c r="ABW245" s="115">
        <f t="shared" si="1505"/>
        <v>89.174916841598318</v>
      </c>
      <c r="ABX245" s="15">
        <f t="shared" si="1506"/>
        <v>-3.3315672504518797E-5</v>
      </c>
      <c r="ABY245" s="11"/>
      <c r="ABZ245" s="11">
        <f t="shared" si="1747"/>
        <v>-2.6357325780028878E-5</v>
      </c>
      <c r="ACA245" s="10">
        <f t="shared" si="1507"/>
        <v>89.231271649508969</v>
      </c>
      <c r="ACB245" s="9">
        <f t="shared" si="1069"/>
        <v>88.905258555426613</v>
      </c>
      <c r="ACC245" s="9">
        <f t="shared" si="1070"/>
        <v>89.529512830338732</v>
      </c>
      <c r="ACD245" s="115">
        <f t="shared" si="1508"/>
        <v>89.217385692882672</v>
      </c>
      <c r="ACE245" s="15">
        <f t="shared" si="1509"/>
        <v>-3.8556832196099685E-5</v>
      </c>
      <c r="ACF245" s="11"/>
      <c r="ACG245" s="11">
        <f t="shared" si="1748"/>
        <v>-3.1600100522151708E-5</v>
      </c>
      <c r="ACH245" s="10">
        <f t="shared" si="1510"/>
        <v>89.273738475926933</v>
      </c>
      <c r="ACI245" s="9">
        <f t="shared" si="1071"/>
        <v>88.905312614659721</v>
      </c>
      <c r="ACJ245" s="9">
        <f t="shared" si="1072"/>
        <v>89.615225064966722</v>
      </c>
      <c r="ACK245" s="115">
        <f t="shared" si="1511"/>
        <v>89.260268839813222</v>
      </c>
      <c r="ACL245" s="15">
        <f t="shared" si="1512"/>
        <v>-4.384747741497229E-5</v>
      </c>
      <c r="ACM245" s="11"/>
      <c r="ACN245" s="11">
        <f t="shared" si="1749"/>
        <v>-3.6892656097227029E-5</v>
      </c>
      <c r="ACO245" s="10">
        <f t="shared" si="1513"/>
        <v>89.316619339926547</v>
      </c>
      <c r="ACP245" s="9">
        <f t="shared" si="1073"/>
        <v>88.905382527414645</v>
      </c>
      <c r="ACQ245" s="9">
        <f t="shared" si="1074"/>
        <v>89.701742416511451</v>
      </c>
      <c r="ACR245" s="115">
        <f t="shared" si="1514"/>
        <v>89.303562471963048</v>
      </c>
      <c r="ACS245" s="15">
        <f t="shared" si="1515"/>
        <v>-4.918687119272465E-5</v>
      </c>
      <c r="ACT245" s="11"/>
      <c r="ACU245" s="11">
        <f t="shared" si="1750"/>
        <v>-4.2234260369456033E-5</v>
      </c>
      <c r="ACV245" s="10">
        <f t="shared" si="1516"/>
        <v>89.35991044719475</v>
      </c>
      <c r="ACW245" s="9">
        <f t="shared" si="1075"/>
        <v>88.905470503692811</v>
      </c>
      <c r="ACX245" s="9">
        <f t="shared" si="1076"/>
        <v>89.789054872579896</v>
      </c>
      <c r="ACY245" s="115">
        <f t="shared" si="1517"/>
        <v>89.347262688136354</v>
      </c>
      <c r="ACZ245" s="15">
        <f t="shared" si="1518"/>
        <v>-5.4574258617727625E-5</v>
      </c>
      <c r="ADA245" s="11"/>
      <c r="ADB245" s="11">
        <f t="shared" si="1751"/>
        <v>-4.7624163172167466E-5</v>
      </c>
      <c r="ADC245" s="10">
        <f t="shared" si="1519"/>
        <v>89.403607912689154</v>
      </c>
      <c r="ADD245" s="9">
        <f t="shared" si="1077"/>
        <v>88.905578807289373</v>
      </c>
      <c r="ADE245" s="9">
        <f t="shared" si="1078"/>
        <v>89.877152335096113</v>
      </c>
      <c r="ADF245" s="115">
        <f t="shared" si="1520"/>
        <v>89.39136557119275</v>
      </c>
      <c r="ADG245" s="15">
        <f t="shared" si="1521"/>
        <v>-6.0008876163629447E-5</v>
      </c>
      <c r="ADH245" s="11"/>
      <c r="ADI245" s="11">
        <f t="shared" si="1752"/>
        <v>-5.3061605633371916E-5</v>
      </c>
      <c r="ADJ245" s="10">
        <f t="shared" si="1522"/>
        <v>89.447707835460676</v>
      </c>
      <c r="ADK245" s="9">
        <f t="shared" si="1079"/>
        <v>88.905709755080409</v>
      </c>
      <c r="ADL245" s="9">
        <f t="shared" si="1080"/>
        <v>89.966024258249035</v>
      </c>
      <c r="ADM245" s="115">
        <f t="shared" si="1523"/>
        <v>89.435867006664722</v>
      </c>
      <c r="ADN245" s="15">
        <f t="shared" si="1524"/>
        <v>-6.5489929371358974E-5</v>
      </c>
      <c r="ADO245" s="11"/>
      <c r="ADP245" s="11">
        <f t="shared" si="1753"/>
        <v>-5.8545797848132806E-5</v>
      </c>
      <c r="ADQ245" s="10">
        <f t="shared" si="1525"/>
        <v>89.492206117210358</v>
      </c>
      <c r="ADR245" s="9">
        <f t="shared" si="1081"/>
        <v>88.905865716160406</v>
      </c>
      <c r="ADS245" s="9">
        <f t="shared" si="1082"/>
        <v>90.055659777316905</v>
      </c>
      <c r="ADT245" s="115">
        <f t="shared" si="1526"/>
        <v>89.480762746738662</v>
      </c>
      <c r="ADU245" s="15">
        <f t="shared" si="1527"/>
        <v>-7.1016600859200664E-5</v>
      </c>
      <c r="ADV245" s="11"/>
      <c r="ADW245" s="11">
        <f t="shared" si="1754"/>
        <v>-6.4075926883726088E-5</v>
      </c>
      <c r="ADX245" s="10">
        <f t="shared" si="1528"/>
        <v>89.537098526258944</v>
      </c>
      <c r="ADY245" s="9">
        <f t="shared" si="1083"/>
        <v>88.906049110932997</v>
      </c>
      <c r="ADZ245" s="9">
        <f t="shared" si="1084"/>
        <v>90.146047762623539</v>
      </c>
      <c r="AEA245" s="115">
        <f t="shared" si="1529"/>
        <v>89.526048436778268</v>
      </c>
      <c r="AEB245" s="15">
        <f t="shared" si="1530"/>
        <v>-7.6588053711530834E-5</v>
      </c>
      <c r="AEC245" s="11"/>
      <c r="AED245" s="11">
        <f t="shared" si="1755"/>
        <v>-6.9651160163438435E-5</v>
      </c>
      <c r="AEE245" s="10">
        <f t="shared" si="1531"/>
        <v>89.582380724054303</v>
      </c>
      <c r="AEF245" s="9">
        <f t="shared" si="1085"/>
        <v>88.906262410147519</v>
      </c>
      <c r="AEG245" s="9">
        <f t="shared" si="1086"/>
        <v>90.237176818118769</v>
      </c>
      <c r="AEH245" s="115">
        <f t="shared" si="1532"/>
        <v>89.571719614133144</v>
      </c>
      <c r="AEI245" s="15">
        <f t="shared" si="1533"/>
        <v>-8.2203431450658456E-5</v>
      </c>
      <c r="AEJ245" s="11"/>
      <c r="AEK245" s="11">
        <f t="shared" si="1756"/>
        <v>-7.5270645432880091E-5</v>
      </c>
      <c r="AEL245" s="10">
        <f t="shared" si="1534"/>
        <v>89.628048263957297</v>
      </c>
      <c r="AEM245" s="9">
        <f t="shared" si="1087"/>
        <v>88.90650813386867</v>
      </c>
      <c r="AEN245" s="9">
        <f t="shared" si="1088"/>
        <v>90.329035337967795</v>
      </c>
      <c r="AEO245" s="115">
        <f t="shared" si="1535"/>
        <v>89.61777173591824</v>
      </c>
      <c r="AEP245" s="15">
        <f t="shared" si="1536"/>
        <v>-8.7861861595675615E-5</v>
      </c>
      <c r="AEQ245" s="11"/>
      <c r="AER245" s="11">
        <f t="shared" si="1757"/>
        <v>-8.0933514314627514E-5</v>
      </c>
      <c r="AES245" s="10">
        <f t="shared" si="1537"/>
        <v>89.674096619008793</v>
      </c>
      <c r="AET245" s="9">
        <f t="shared" si="1089"/>
        <v>88.906788850401554</v>
      </c>
      <c r="AEU245" s="9">
        <f t="shared" si="1090"/>
        <v>90.421611460029595</v>
      </c>
      <c r="AEV245" s="115">
        <f t="shared" si="1538"/>
        <v>89.664200155215582</v>
      </c>
      <c r="AEW245" s="15">
        <f t="shared" si="1539"/>
        <v>-9.3562452855463682E-5</v>
      </c>
      <c r="AEX245" s="11"/>
      <c r="AEY245" s="11">
        <f t="shared" si="1758"/>
        <v>-8.6638879495176698E-5</v>
      </c>
      <c r="AEZ245" s="10">
        <f t="shared" si="1540"/>
        <v>89.720521158102031</v>
      </c>
      <c r="AFA245" s="9">
        <f t="shared" si="1091"/>
        <v>88.907107175137497</v>
      </c>
      <c r="AFB245" s="9">
        <f t="shared" si="1092"/>
        <v>90.51489295466132</v>
      </c>
      <c r="AFC245" s="115">
        <f t="shared" si="1541"/>
        <v>89.711000064899409</v>
      </c>
      <c r="AFD245" s="15">
        <f t="shared" si="1542"/>
        <v>-9.9304288332030055E-5</v>
      </c>
      <c r="AFE245" s="11"/>
      <c r="AFF245" s="11">
        <f t="shared" si="1759"/>
        <v>-9.2385827920067943E-5</v>
      </c>
      <c r="AFG245" s="10">
        <f t="shared" si="1543"/>
        <v>89.767317089761775</v>
      </c>
      <c r="AFH245" s="9">
        <f t="shared" si="1093"/>
        <v>88.907465769284357</v>
      </c>
      <c r="AFI245" s="9">
        <f t="shared" si="1094"/>
        <v>90.608867324805672</v>
      </c>
      <c r="AFJ245" s="115">
        <f t="shared" si="1544"/>
        <v>89.758166547045022</v>
      </c>
      <c r="AFK245" s="15">
        <f t="shared" si="1545"/>
        <v>-1.0508643178079001E-4</v>
      </c>
      <c r="AFL245" s="11"/>
      <c r="AFM245" s="11">
        <f t="shared" si="1760"/>
        <v>-9.8173427050440783E-5</v>
      </c>
      <c r="AFN245" s="10">
        <f t="shared" si="1546"/>
        <v>89.814479511546608</v>
      </c>
      <c r="AFO245" s="9">
        <f t="shared" si="1095"/>
        <v>88.907867338563818</v>
      </c>
      <c r="AFP245" s="9">
        <f t="shared" si="1096"/>
        <v>90.703521807368219</v>
      </c>
      <c r="AFQ245" s="115">
        <f t="shared" si="1547"/>
        <v>89.805694572966019</v>
      </c>
      <c r="AFR245" s="15">
        <f t="shared" si="1548"/>
        <v>-1.1090792777608859E-4</v>
      </c>
      <c r="AFS245" s="11"/>
      <c r="AFT245" s="11">
        <f t="shared" si="1761"/>
        <v>-1.0400072502318081E-4</v>
      </c>
      <c r="AFU245" s="10">
        <f t="shared" si="1549"/>
        <v>89.862003410062556</v>
      </c>
      <c r="AFV245" s="9">
        <f t="shared" si="1097"/>
        <v>88.908314631841904</v>
      </c>
      <c r="AFW245" s="9">
        <f t="shared" si="1098"/>
        <v>90.798843373918814</v>
      </c>
      <c r="AFX245" s="115">
        <f t="shared" si="1550"/>
        <v>89.853579002880366</v>
      </c>
      <c r="AFY245" s="15">
        <f t="shared" si="1551"/>
        <v>-1.1676780183912255E-4</v>
      </c>
      <c r="AFZ245" s="11"/>
      <c r="AGA245" s="11">
        <f t="shared" si="1762"/>
        <v>-1.0986675077345225E-4</v>
      </c>
      <c r="AGB245" s="10">
        <f t="shared" si="1552"/>
        <v>89.909883660604962</v>
      </c>
      <c r="AGC245" s="9">
        <f t="shared" si="1099"/>
        <v>88.908810439692544</v>
      </c>
      <c r="AGD245" s="9">
        <f t="shared" si="1100"/>
        <v>90.894818731749382</v>
      </c>
      <c r="AGE245" s="115">
        <f t="shared" si="1553"/>
        <v>89.901814585720956</v>
      </c>
      <c r="AGF245" s="15">
        <f t="shared" si="1554"/>
        <v>-1.2266506059197986E-4</v>
      </c>
      <c r="AGG245" s="11"/>
      <c r="AGH245" s="11">
        <f t="shared" si="1763"/>
        <v>-1.1577051418345353E-4</v>
      </c>
      <c r="AGI245" s="10">
        <f t="shared" si="1555"/>
        <v>89.958115026945023</v>
      </c>
      <c r="AGJ245" s="9">
        <f t="shared" si="1101"/>
        <v>88.909357592894651</v>
      </c>
      <c r="AGK245" s="9">
        <f t="shared" si="1102"/>
        <v>90.991434325303388</v>
      </c>
      <c r="AGL245" s="115">
        <f t="shared" si="1556"/>
        <v>89.950395959099012</v>
      </c>
      <c r="AGM245" s="15">
        <f t="shared" si="1557"/>
        <v>-1.2859869193877467E-4</v>
      </c>
      <c r="AGN245" s="11"/>
      <c r="AGO245" s="11">
        <f t="shared" si="1764"/>
        <v>-1.2171100625829304E-4</v>
      </c>
      <c r="AGP245" s="10">
        <f t="shared" si="1558"/>
        <v>90.006692161268845</v>
      </c>
      <c r="AGQ245" s="9">
        <f t="shared" si="1103"/>
        <v>88.909958960863264</v>
      </c>
      <c r="AGR245" s="9">
        <f t="shared" si="1104"/>
        <v>91.088676337966859</v>
      </c>
      <c r="AGS245" s="115">
        <f t="shared" si="1559"/>
        <v>89.999317649415062</v>
      </c>
      <c r="AGT245" s="15">
        <f t="shared" si="1560"/>
        <v>-1.3456766527315456E-4</v>
      </c>
      <c r="AGU245" s="11"/>
      <c r="AGV245" s="11">
        <f t="shared" si="1765"/>
        <v>-1.2768719932835623E-4</v>
      </c>
      <c r="AGW245" s="10">
        <f t="shared" si="1561"/>
        <v>90.055609604264276</v>
      </c>
      <c r="AGX245" s="9">
        <f t="shared" si="1105"/>
        <v>88.910617450015422</v>
      </c>
      <c r="AGY245" s="9">
        <f t="shared" si="1106"/>
        <v>91.186530697885445</v>
      </c>
      <c r="AGZ245" s="115">
        <f t="shared" si="1562"/>
        <v>90.048574073950434</v>
      </c>
      <c r="AHA245" s="15">
        <f t="shared" si="1563"/>
        <v>-1.4057093193852501E-4</v>
      </c>
      <c r="AHB245" s="11"/>
      <c r="AHC245" s="11">
        <f t="shared" si="1766"/>
        <v>-1.3369804750460267E-4</v>
      </c>
      <c r="AHD245" s="10">
        <f t="shared" si="1564"/>
        <v>90.104861787189321</v>
      </c>
      <c r="AHE245" s="9">
        <f t="shared" si="1107"/>
        <v>88.911336002073995</v>
      </c>
      <c r="AHF245" s="9">
        <f t="shared" si="1108"/>
        <v>91.284983082050601</v>
      </c>
      <c r="AHG245" s="115">
        <f t="shared" si="1565"/>
        <v>90.098159542062291</v>
      </c>
      <c r="AHH245" s="15">
        <f t="shared" si="1566"/>
        <v>-1.4660742558519695E-4</v>
      </c>
      <c r="AHI245" s="11"/>
      <c r="AHJ245" s="11">
        <f t="shared" si="1767"/>
        <v>-1.3974248703084734E-4</v>
      </c>
      <c r="AHK245" s="10">
        <f t="shared" si="1567"/>
        <v>90.154443033043691</v>
      </c>
      <c r="AHL245" s="9">
        <f t="shared" si="1109"/>
        <v>88.912117592309528</v>
      </c>
      <c r="AHM245" s="9">
        <f t="shared" si="1110"/>
        <v>91.384018897055256</v>
      </c>
      <c r="AHN245" s="115">
        <f t="shared" si="1568"/>
        <v>90.148068244682392</v>
      </c>
      <c r="AHO245" s="15">
        <f t="shared" si="1569"/>
        <v>-1.5267606109035988E-4</v>
      </c>
      <c r="AHP245" s="11"/>
      <c r="AHQ245" s="11">
        <f t="shared" si="1768"/>
        <v>-1.4581943519804966E-4</v>
      </c>
      <c r="AHR245" s="10">
        <f t="shared" si="1570"/>
        <v>90.20434754603663</v>
      </c>
      <c r="AHS245" s="9">
        <f t="shared" si="1111"/>
        <v>88.9129652277053</v>
      </c>
      <c r="AHT245" s="9">
        <f t="shared" si="1112"/>
        <v>91.483623300148253</v>
      </c>
      <c r="AHU245" s="115">
        <f t="shared" si="1571"/>
        <v>90.198294263926783</v>
      </c>
      <c r="AHV245" s="15">
        <f t="shared" si="1572"/>
        <v>-1.5877573597182975E-4</v>
      </c>
      <c r="AHW245" s="11"/>
      <c r="AHX245" s="11">
        <f t="shared" si="1769"/>
        <v>-1.5192779175392726E-4</v>
      </c>
      <c r="AHY245" s="10">
        <f t="shared" si="1573"/>
        <v>90.254569421178076</v>
      </c>
      <c r="AHZ245" s="9">
        <f t="shared" si="1113"/>
        <v>88.913881945071765</v>
      </c>
      <c r="AIA245" s="9">
        <f t="shared" si="1114"/>
        <v>91.583781204489412</v>
      </c>
      <c r="AIB245" s="115">
        <f t="shared" si="1574"/>
        <v>90.248831574780581</v>
      </c>
      <c r="AIC245" s="15">
        <f t="shared" si="1575"/>
        <v>-1.6490533082908987E-4</v>
      </c>
      <c r="AID245" s="11"/>
      <c r="AIE245" s="11">
        <f t="shared" si="1770"/>
        <v>-1.5806643933950117E-4</v>
      </c>
      <c r="AIF245" s="10">
        <f t="shared" si="1576"/>
        <v>90.30510264594048</v>
      </c>
      <c r="AIG245" s="9">
        <f t="shared" si="1115"/>
        <v>88.914870809102624</v>
      </c>
      <c r="AIH245" s="9">
        <f t="shared" si="1116"/>
        <v>91.684477283171915</v>
      </c>
      <c r="AII245" s="115">
        <f t="shared" si="1577"/>
        <v>90.29967404613727</v>
      </c>
      <c r="AIJ245" s="15">
        <f t="shared" si="1578"/>
        <v>-1.7106370971180668E-4</v>
      </c>
      <c r="AIK245" s="11"/>
      <c r="AIL245" s="11">
        <f t="shared" si="1771"/>
        <v>-1.642342438532054E-4</v>
      </c>
      <c r="AIM245" s="10">
        <f t="shared" si="1579"/>
        <v>90.355941101274936</v>
      </c>
      <c r="AIN245" s="9">
        <f t="shared" si="1117"/>
        <v>88.915934910373124</v>
      </c>
      <c r="AIO245" s="9">
        <f t="shared" si="1118"/>
        <v>91.785695973609052</v>
      </c>
      <c r="AIP245" s="115">
        <f t="shared" si="1580"/>
        <v>90.350815441991088</v>
      </c>
      <c r="AIQ245" s="15">
        <f t="shared" si="1581"/>
        <v>-1.7724972051439333E-4</v>
      </c>
      <c r="AIR245" s="11"/>
      <c r="AIS245" s="11">
        <f t="shared" si="1772"/>
        <v>-1.7043005484122505E-4</v>
      </c>
      <c r="AIT245" s="10">
        <f t="shared" si="1582"/>
        <v>90.407078562780953</v>
      </c>
      <c r="AIU245" s="9">
        <f t="shared" si="1119"/>
        <v>88.917077363282345</v>
      </c>
      <c r="AIV245" s="9">
        <f t="shared" si="1120"/>
        <v>91.887421482282406</v>
      </c>
      <c r="AIW245" s="115">
        <f t="shared" si="1583"/>
        <v>90.402249422782376</v>
      </c>
      <c r="AIX245" s="15">
        <f t="shared" si="1584"/>
        <v>-1.8346219539638685E-4</v>
      </c>
      <c r="AIY245" s="11"/>
      <c r="AIZ245" s="11">
        <f t="shared" si="1773"/>
        <v>-1.766527059138045E-4</v>
      </c>
      <c r="AJA245" s="10">
        <f t="shared" si="1585"/>
        <v>90.458508702029349</v>
      </c>
      <c r="AJB245" s="9">
        <f t="shared" si="1121"/>
        <v>88.918301303941263</v>
      </c>
      <c r="AJC245" s="9">
        <f t="shared" si="1122"/>
        <v>91.989637789846867</v>
      </c>
      <c r="AJD245" s="115">
        <f t="shared" si="1586"/>
        <v>90.453969546894058</v>
      </c>
      <c r="AJE245" s="15">
        <f t="shared" si="1587"/>
        <v>-1.8969995122819375E-4</v>
      </c>
      <c r="AJF245" s="11"/>
      <c r="AJG245" s="11">
        <f t="shared" si="1774"/>
        <v>-1.8290101518711327E-4</v>
      </c>
      <c r="AJH245" s="10">
        <f t="shared" si="1588"/>
        <v>90.51022508803689</v>
      </c>
      <c r="AJI245" s="9">
        <f t="shared" si="1123"/>
        <v>88.919609888008637</v>
      </c>
      <c r="AJJ245" s="9">
        <f t="shared" si="1124"/>
        <v>92.092328656589601</v>
      </c>
      <c r="AJK245" s="115">
        <f t="shared" si="1589"/>
        <v>90.505969272299126</v>
      </c>
      <c r="AJL245" s="15">
        <f t="shared" si="1590"/>
        <v>-1.9596179006193306E-4</v>
      </c>
      <c r="AJM245" s="11"/>
      <c r="AJN245" s="11">
        <f t="shared" si="1775"/>
        <v>-1.8917378575040981E-4</v>
      </c>
      <c r="AJO245" s="10">
        <f t="shared" si="1591"/>
        <v>90.562221188892352</v>
      </c>
      <c r="AJP245" s="9">
        <f t="shared" si="1125"/>
        <v>88.921006288476775</v>
      </c>
      <c r="AJQ245" s="9">
        <f t="shared" si="1126"/>
        <v>92.195477626648966</v>
      </c>
      <c r="AJR245" s="115">
        <f t="shared" si="1592"/>
        <v>90.558241957562871</v>
      </c>
      <c r="AJS245" s="15">
        <f t="shared" si="1593"/>
        <v>-2.0224649952876474E-4</v>
      </c>
      <c r="AJT245" s="11"/>
      <c r="AJU245" s="11">
        <f t="shared" si="1776"/>
        <v>-1.9546980605981317E-4</v>
      </c>
      <c r="AJV245" s="10">
        <f t="shared" si="1594"/>
        <v>90.61449037273735</v>
      </c>
      <c r="AJW245" s="9">
        <f t="shared" si="1127"/>
        <v>88.922493693408072</v>
      </c>
      <c r="AJX245" s="9">
        <f t="shared" si="1128"/>
        <v>92.299068016571681</v>
      </c>
      <c r="AJY245" s="115">
        <f t="shared" si="1595"/>
        <v>90.610780854989883</v>
      </c>
      <c r="AJZ245" s="15">
        <f t="shared" si="1596"/>
        <v>-2.0855285227194744E-4</v>
      </c>
      <c r="AKA245" s="11"/>
      <c r="AKB245" s="11">
        <f t="shared" si="1777"/>
        <v>-2.0178784936708107E-4</v>
      </c>
      <c r="AKC245" s="10">
        <f t="shared" si="1597"/>
        <v>90.667025900884909</v>
      </c>
      <c r="AKD245" s="9">
        <f t="shared" si="1129"/>
        <v>88.924075303609371</v>
      </c>
      <c r="AKE245" s="9">
        <f t="shared" si="1130"/>
        <v>92.403082943864973</v>
      </c>
      <c r="AKF245" s="115">
        <f t="shared" si="1598"/>
        <v>90.663579123737179</v>
      </c>
      <c r="AKG245" s="15">
        <f t="shared" si="1599"/>
        <v>-2.1487960785397667E-4</v>
      </c>
      <c r="AKH245" s="11"/>
      <c r="AKI245" s="11">
        <f t="shared" si="1778"/>
        <v>-2.0812667562480477E-4</v>
      </c>
      <c r="AKJ245" s="10">
        <f t="shared" si="1600"/>
        <v>90.719820940922446</v>
      </c>
      <c r="AKK245" s="9">
        <f t="shared" si="1131"/>
        <v>88.925754330282047</v>
      </c>
      <c r="AKL245" s="9">
        <f t="shared" si="1132"/>
        <v>92.507505332273411</v>
      </c>
      <c r="AKM245" s="115">
        <f t="shared" si="1601"/>
        <v>90.716629831277729</v>
      </c>
      <c r="AKN245" s="15">
        <f t="shared" si="1602"/>
        <v>-2.2122551322765801E-4</v>
      </c>
      <c r="AKO245" s="11"/>
      <c r="AKP245" s="11">
        <f t="shared" si="1779"/>
        <v>-2.1448503195461383E-4</v>
      </c>
      <c r="AKQ245" s="10">
        <f t="shared" si="1603"/>
        <v>90.772868568155843</v>
      </c>
      <c r="AKR245" s="9">
        <f t="shared" si="1133"/>
        <v>88.927533992630714</v>
      </c>
      <c r="AKS245" s="9">
        <f t="shared" si="1134"/>
        <v>92.612317915322322</v>
      </c>
      <c r="AKT245" s="115">
        <f t="shared" si="1604"/>
        <v>90.769925953976525</v>
      </c>
      <c r="AKU245" s="15">
        <f t="shared" si="1605"/>
        <v>-2.2758930310266235E-4</v>
      </c>
      <c r="AKV245" s="11"/>
      <c r="AKW245" s="11">
        <f t="shared" si="1780"/>
        <v>-2.2086165301097002E-4</v>
      </c>
      <c r="AKX245" s="10">
        <f t="shared" si="1606"/>
        <v>90.82616176616574</v>
      </c>
      <c r="AKY245" s="9">
        <f t="shared" si="1135"/>
        <v>88.929417515430956</v>
      </c>
      <c r="AKZ245" s="9">
        <f t="shared" si="1136"/>
        <v>92.717503243803009</v>
      </c>
      <c r="ALA245" s="115">
        <f t="shared" si="1607"/>
        <v>90.823460379616989</v>
      </c>
      <c r="ALB245" s="15">
        <f t="shared" si="1608"/>
        <v>-2.3396970055806742E-4</v>
      </c>
      <c r="ALC245" s="11"/>
      <c r="ALD245" s="11">
        <f t="shared" si="1781"/>
        <v>-2.2725526159139521E-4</v>
      </c>
      <c r="ALE245" s="10">
        <f t="shared" si="1609"/>
        <v>90.87969342931666</v>
      </c>
      <c r="ALF245" s="9">
        <f t="shared" si="1137"/>
        <v>88.931408126562232</v>
      </c>
      <c r="ALG245" s="9">
        <f t="shared" si="1138"/>
        <v>92.823043693565083</v>
      </c>
      <c r="ALH245" s="115">
        <f t="shared" si="1610"/>
        <v>90.877225910063657</v>
      </c>
      <c r="ALI245" s="15">
        <f t="shared" si="1611"/>
        <v>-2.4036541767603572E-4</v>
      </c>
      <c r="ALJ245" s="11"/>
      <c r="ALK245" s="11">
        <f t="shared" si="1782"/>
        <v>-2.3366456926809012E-4</v>
      </c>
      <c r="ALL245" s="10">
        <f t="shared" si="1612"/>
        <v>90.93345636540316</v>
      </c>
      <c r="ALM245" s="9">
        <f t="shared" si="1139"/>
        <v>88.933509054508875</v>
      </c>
      <c r="ALN245" s="9">
        <f t="shared" si="1140"/>
        <v>92.928921473602401</v>
      </c>
      <c r="ALO245" s="115">
        <f t="shared" si="1613"/>
        <v>90.931215264055638</v>
      </c>
      <c r="ALP245" s="15">
        <f t="shared" si="1614"/>
        <v>-2.4677515619558839E-4</v>
      </c>
      <c r="ALQ245" s="12"/>
      <c r="ALR245" s="11">
        <f t="shared" si="1783"/>
        <v>-2.4008827703991581E-4</v>
      </c>
      <c r="ALS245" s="10">
        <f t="shared" si="1615"/>
        <v>90.987443298427735</v>
      </c>
      <c r="ALT245" s="9">
        <f t="shared" si="1141"/>
        <v>88.935723525832387</v>
      </c>
      <c r="ALU245" s="9">
        <f t="shared" si="1142"/>
        <v>93.035118633405929</v>
      </c>
      <c r="ALV245" s="115">
        <f t="shared" si="1616"/>
        <v>90.985421079619158</v>
      </c>
      <c r="ALW245" s="15">
        <f t="shared" si="1617"/>
        <v>-2.5319760812287024E-4</v>
      </c>
      <c r="ALX245" s="12"/>
      <c r="ALY245" s="11">
        <f t="shared" si="1784"/>
        <v>-2.4652507594109124E-4</v>
      </c>
      <c r="ALZ245" s="10">
        <f t="shared" si="1618"/>
        <v>91.041646870998264</v>
      </c>
      <c r="AMA245" s="9">
        <f t="shared" si="1143"/>
        <v>88.938054762617114</v>
      </c>
      <c r="AMB245" s="9">
        <f t="shared" si="1144"/>
        <v>93.141616973602794</v>
      </c>
      <c r="AMC245" s="115">
        <f t="shared" si="1619"/>
        <v>91.039835868109947</v>
      </c>
      <c r="AMD245" s="15">
        <f t="shared" si="1620"/>
        <v>-2.5963145036957401E-4</v>
      </c>
      <c r="AME245" s="12"/>
      <c r="AMF245" s="11">
        <f t="shared" si="1785"/>
        <v>-2.5297364167148594E-4</v>
      </c>
      <c r="AMG245" s="10">
        <f t="shared" si="1621"/>
        <v>91.096059598300911</v>
      </c>
      <c r="AMH245" s="9">
        <f t="shared" si="1145"/>
        <v>88.940505979779203</v>
      </c>
      <c r="AMI245" s="9">
        <f t="shared" si="1146"/>
        <v>93.248398163960928</v>
      </c>
      <c r="AMJ245" s="115">
        <f t="shared" si="1622"/>
        <v>91.094452071870066</v>
      </c>
      <c r="AMK245" s="15">
        <f t="shared" si="1623"/>
        <v>-2.6607535220766766E-4</v>
      </c>
      <c r="AML245" s="12"/>
      <c r="AMM245" s="11">
        <f t="shared" si="1786"/>
        <v>-2.5943264205722334E-4</v>
      </c>
      <c r="AMN245" s="10">
        <f t="shared" si="1624"/>
        <v>91.150673925802323</v>
      </c>
      <c r="AMO245" s="9">
        <f t="shared" si="1147"/>
        <v>88.94308038247307</v>
      </c>
      <c r="AMP245" s="9">
        <f t="shared" si="1148"/>
        <v>93.355443797218925</v>
      </c>
      <c r="AMQ245" s="115">
        <f t="shared" si="1625"/>
        <v>91.14926208984599</v>
      </c>
      <c r="AMR245" s="15">
        <f t="shared" si="1626"/>
        <v>-2.7252797875435447E-4</v>
      </c>
      <c r="AMS245" s="12"/>
      <c r="AMT245" s="11">
        <f t="shared" si="1787"/>
        <v>-2.659007405384279E-4</v>
      </c>
      <c r="AMU245" s="10">
        <f t="shared" si="1627"/>
        <v>91.205482254883549</v>
      </c>
      <c r="AMV245" s="9">
        <f t="shared" si="1149"/>
        <v>88.94578116353857</v>
      </c>
      <c r="AMW245" s="9">
        <f t="shared" si="1150"/>
        <v>93.462735341896888</v>
      </c>
      <c r="AMX245" s="115">
        <f t="shared" si="1628"/>
        <v>91.204258252717722</v>
      </c>
      <c r="AMY245" s="15">
        <f t="shared" si="1629"/>
        <v>-2.7898798821513935E-4</v>
      </c>
      <c r="AMZ245" s="12"/>
      <c r="ANA245" s="11">
        <f t="shared" si="1788"/>
        <v>-2.723765934082422E-4</v>
      </c>
      <c r="ANB245" s="10">
        <f t="shared" si="1630"/>
        <v>91.260476917927193</v>
      </c>
      <c r="ANC245" s="9">
        <f t="shared" si="1151"/>
        <v>88.948611500873511</v>
      </c>
      <c r="AND245" s="9">
        <f t="shared" si="1152"/>
        <v>93.570254097770942</v>
      </c>
      <c r="ANE245" s="115">
        <f t="shared" si="1631"/>
        <v>91.259432799322227</v>
      </c>
      <c r="ANF245" s="15">
        <f t="shared" si="1632"/>
        <v>-2.854540292960056E-4</v>
      </c>
      <c r="ANG245" s="12"/>
      <c r="ANH245" s="11">
        <f t="shared" si="1789"/>
        <v>-2.7885884722077963E-4</v>
      </c>
      <c r="ANI245" s="10">
        <f t="shared" si="1633"/>
        <v>91.315650154697593</v>
      </c>
      <c r="ANJ245" s="9">
        <f t="shared" si="1153"/>
        <v>88.951574554728282</v>
      </c>
      <c r="ANK245" s="9">
        <f t="shared" si="1154"/>
        <v>93.677981079012127</v>
      </c>
      <c r="ANL245" s="115">
        <f t="shared" si="1634"/>
        <v>91.314777816870205</v>
      </c>
      <c r="ANM245" s="15">
        <f t="shared" si="1635"/>
        <v>-2.9192473415263001E-4</v>
      </c>
      <c r="ANN245" s="12"/>
      <c r="ANO245" s="11">
        <f t="shared" si="1790"/>
        <v>-2.8534613172998414E-4</v>
      </c>
      <c r="ANP245" s="10">
        <f t="shared" si="1636"/>
        <v>91.370994052464994</v>
      </c>
      <c r="ANQ245" s="9">
        <f t="shared" si="1155"/>
        <v>88.954673464821866</v>
      </c>
      <c r="ANR245" s="9">
        <f t="shared" si="1156"/>
        <v>93.78589737460392</v>
      </c>
      <c r="ANS245" s="115">
        <f t="shared" si="1637"/>
        <v>91.3702854197129</v>
      </c>
      <c r="ANT245" s="15">
        <f t="shared" si="1638"/>
        <v>-2.9839874082956914E-4</v>
      </c>
      <c r="ANU245" s="12"/>
      <c r="ANV245" s="11">
        <f t="shared" si="1791"/>
        <v>-2.9183708235587362E-4</v>
      </c>
      <c r="ANW245" s="10">
        <f t="shared" si="1639"/>
        <v>91.426500724984805</v>
      </c>
      <c r="ANX245" s="9">
        <f t="shared" si="1157"/>
        <v>88.957911347900705</v>
      </c>
      <c r="ANY245" s="9">
        <f t="shared" si="1158"/>
        <v>93.893983998379369</v>
      </c>
      <c r="ANZ245" s="115">
        <f t="shared" si="1640"/>
        <v>91.42594767314003</v>
      </c>
      <c r="AOA245" s="15">
        <f t="shared" si="1641"/>
        <v>-3.0487468414862703E-4</v>
      </c>
      <c r="AOB245" s="12"/>
      <c r="AOC245" s="11">
        <f t="shared" si="1792"/>
        <v>-2.9833033106234813E-4</v>
      </c>
      <c r="AOD245" s="10">
        <f t="shared" si="1642"/>
        <v>91.48216223619221</v>
      </c>
      <c r="AOE245" s="9">
        <f t="shared" si="1159"/>
        <v>88.96129129510534</v>
      </c>
      <c r="AOF245" s="9">
        <f t="shared" si="1160"/>
        <v>94.002221605274755</v>
      </c>
      <c r="AOG245" s="115">
        <f t="shared" si="1643"/>
        <v>91.481756450190048</v>
      </c>
      <c r="AOH245" s="15">
        <f t="shared" si="1644"/>
        <v>-3.1135117834603035E-4</v>
      </c>
      <c r="AOI245" s="12"/>
      <c r="AOJ245" s="11">
        <f t="shared" si="1875"/>
        <v>-3.0482448897076159E-4</v>
      </c>
      <c r="AOK245" s="10">
        <f t="shared" si="1876"/>
        <v>91.537970456806761</v>
      </c>
      <c r="AOL245" s="9">
        <f t="shared" si="1161"/>
        <v>88.964816368933725</v>
      </c>
      <c r="AOM245" s="9">
        <f t="shared" si="1162"/>
        <v>94.110592027153146</v>
      </c>
      <c r="AON245" s="115">
        <f t="shared" si="1646"/>
        <v>91.537704198043429</v>
      </c>
      <c r="AOO245" s="15">
        <f t="shared" si="1877"/>
        <v>-3.1782691211953843E-4</v>
      </c>
      <c r="AOP245" s="12"/>
      <c r="AOQ245" s="11">
        <f t="shared" si="1794"/>
        <v>-3.1131824153748992E-4</v>
      </c>
      <c r="AOR245" s="10">
        <f t="shared" si="1648"/>
        <v>91.593917831774007</v>
      </c>
      <c r="AOS245" s="9">
        <f t="shared" si="1163"/>
        <v>88.968489602351866</v>
      </c>
      <c r="AOT245" s="9">
        <f t="shared" si="1164"/>
        <v>94.219083505555957</v>
      </c>
      <c r="AOU245" s="115">
        <f t="shared" si="1649"/>
        <v>91.593786553953919</v>
      </c>
      <c r="AOV245" s="15">
        <f t="shared" si="1650"/>
        <v>-3.243009718823389E-4</v>
      </c>
      <c r="AOW245" s="12"/>
      <c r="AOX245" s="11">
        <f t="shared" si="1878"/>
        <v>-3.1781067228393492E-4</v>
      </c>
      <c r="AOY245" s="10">
        <f t="shared" si="1879"/>
        <v>91.649999999999991</v>
      </c>
      <c r="AOZ245" s="9">
        <f t="shared" si="1165"/>
        <v>88.972314005703907</v>
      </c>
      <c r="APA245" s="9"/>
      <c r="APB245" s="97">
        <f t="shared" si="1652"/>
        <v>91.649999999999991</v>
      </c>
      <c r="APC245" s="15">
        <f t="shared" si="1880"/>
        <v>-3.3077255120264848E-4</v>
      </c>
      <c r="APD245" s="11"/>
      <c r="APE245" s="11"/>
    </row>
    <row r="246" spans="1:1097" x14ac:dyDescent="0.2">
      <c r="A246" s="183"/>
      <c r="B246" s="183"/>
      <c r="C246" s="1">
        <f t="shared" si="1654"/>
        <v>180</v>
      </c>
      <c r="D246" s="1">
        <f t="shared" si="1655"/>
        <v>6024.5844021139956</v>
      </c>
      <c r="E246" s="1">
        <f t="shared" si="1656"/>
        <v>-16317921.817764627</v>
      </c>
      <c r="F246" s="2">
        <f t="shared" si="1657"/>
        <v>113.16</v>
      </c>
      <c r="G246" s="8">
        <f t="shared" si="1658"/>
        <v>1.9810000000000001E-3</v>
      </c>
      <c r="H246" s="6">
        <f t="shared" si="1659"/>
        <v>0.14400020254000001</v>
      </c>
      <c r="I246" s="2">
        <f t="shared" si="1660"/>
        <v>3500</v>
      </c>
      <c r="J246" s="3">
        <f t="shared" si="1818"/>
        <v>58.333333333333336</v>
      </c>
      <c r="K246" s="3">
        <f t="shared" si="1819"/>
        <v>366.52</v>
      </c>
      <c r="L246" s="1">
        <f t="shared" si="1661"/>
        <v>0.82</v>
      </c>
      <c r="M246" s="1">
        <f t="shared" si="1662"/>
        <v>0.66</v>
      </c>
      <c r="N246" s="1">
        <f t="shared" si="1820"/>
        <v>0.54120000000000001</v>
      </c>
      <c r="O246" s="3">
        <f t="shared" si="1167"/>
        <v>7.5227878787878781</v>
      </c>
      <c r="P246" s="40">
        <f t="shared" si="1821"/>
        <v>570.9796</v>
      </c>
      <c r="Q246" s="1">
        <f t="shared" si="1663"/>
        <v>21.51</v>
      </c>
      <c r="R246" s="1">
        <f t="shared" si="1664"/>
        <v>151</v>
      </c>
      <c r="S246" s="2">
        <f t="shared" si="1665"/>
        <v>12587.54</v>
      </c>
      <c r="T246" s="1">
        <f t="shared" si="1881"/>
        <v>83.916933333333333</v>
      </c>
      <c r="U246" s="7">
        <f t="shared" si="1666"/>
        <v>9.1849501318337995E-2</v>
      </c>
      <c r="V246" s="7">
        <f t="shared" si="1822"/>
        <v>6.6258942829124593E-3</v>
      </c>
      <c r="W246" s="159">
        <f t="shared" si="1667"/>
        <v>3.4283282369456214E-2</v>
      </c>
      <c r="X246" s="40">
        <f t="shared" si="1823"/>
        <v>8095.2484858865882</v>
      </c>
      <c r="Y246" s="1">
        <f t="shared" si="1668"/>
        <v>0</v>
      </c>
      <c r="Z246" s="1">
        <f t="shared" si="1669"/>
        <v>113.16</v>
      </c>
      <c r="AA246" s="1">
        <f t="shared" si="1670"/>
        <v>91.649999999999991</v>
      </c>
      <c r="AB246" s="6">
        <f t="shared" si="1882"/>
        <v>0.2895550479995273</v>
      </c>
      <c r="AC246" s="1">
        <f t="shared" si="1671"/>
        <v>526.19133708825245</v>
      </c>
      <c r="AD246" s="40">
        <f t="shared" si="1824"/>
        <v>36363.626619283568</v>
      </c>
      <c r="AE246" s="1">
        <f t="shared" si="1825"/>
        <v>0.15947988387208822</v>
      </c>
      <c r="AF246" s="2">
        <f t="shared" si="1801"/>
        <v>61</v>
      </c>
      <c r="AG246" s="10">
        <f t="shared" si="1826"/>
        <v>9.7282729161973815</v>
      </c>
      <c r="AH246" s="12">
        <f t="shared" si="1827"/>
        <v>0.26199473936179685</v>
      </c>
      <c r="AI246" s="43">
        <f t="shared" si="1828"/>
        <v>-1.8723447081014476E-5</v>
      </c>
      <c r="AJ246" s="93">
        <f t="shared" si="1883"/>
        <v>4.7207352653241916E-6</v>
      </c>
      <c r="AK246" s="43">
        <f t="shared" si="1829"/>
        <v>0</v>
      </c>
      <c r="AL246" s="43">
        <f t="shared" si="1884"/>
        <v>3.9936697445118165E-4</v>
      </c>
      <c r="AM246" s="43"/>
      <c r="AN246" s="43">
        <f t="shared" si="1830"/>
        <v>0</v>
      </c>
      <c r="AO246" s="10">
        <f t="shared" si="1831"/>
        <v>89.522187610542076</v>
      </c>
      <c r="AP246" s="9"/>
      <c r="AQ246" s="9">
        <f t="shared" si="1832"/>
        <v>89.388012803510563</v>
      </c>
      <c r="AR246" s="104">
        <f t="shared" si="1171"/>
        <v>89.388012803510563</v>
      </c>
      <c r="AS246" s="15">
        <f t="shared" si="1833"/>
        <v>0</v>
      </c>
      <c r="AT246" s="49"/>
      <c r="AU246" s="11">
        <f t="shared" si="1834"/>
        <v>8.2874111129716672E-6</v>
      </c>
      <c r="AV246" s="10">
        <f t="shared" si="1835"/>
        <v>89.455098958277873</v>
      </c>
      <c r="AW246" s="9">
        <f t="shared" si="1836"/>
        <v>89.388012803510563</v>
      </c>
      <c r="AX246" s="9">
        <f t="shared" si="1837"/>
        <v>89.254079458255589</v>
      </c>
      <c r="AY246" s="97">
        <f t="shared" si="1175"/>
        <v>89.321046130883076</v>
      </c>
      <c r="AZ246" s="15">
        <f t="shared" si="1176"/>
        <v>8.2723430595413947E-6</v>
      </c>
      <c r="BA246" s="49"/>
      <c r="BB246" s="11">
        <f t="shared" si="1838"/>
        <v>1.6560061587944919E-5</v>
      </c>
      <c r="BC246" s="10">
        <f t="shared" si="1839"/>
        <v>89.388127299549183</v>
      </c>
      <c r="BD246" s="9">
        <f t="shared" si="1840"/>
        <v>89.388010315087243</v>
      </c>
      <c r="BE246" s="9">
        <f t="shared" si="1841"/>
        <v>89.120385821385781</v>
      </c>
      <c r="BF246" s="97">
        <f t="shared" si="1179"/>
        <v>89.254198068236519</v>
      </c>
      <c r="BG246" s="15">
        <f t="shared" si="1842"/>
        <v>1.6529726923641012E-5</v>
      </c>
      <c r="BH246" s="49"/>
      <c r="BI246" s="11">
        <f t="shared" si="1843"/>
        <v>2.481775063913005E-5</v>
      </c>
      <c r="BJ246" s="10">
        <f t="shared" si="1844"/>
        <v>89.321269282558248</v>
      </c>
      <c r="BK246" s="9">
        <f t="shared" si="1845"/>
        <v>89.38800037938546</v>
      </c>
      <c r="BL246" s="9">
        <f t="shared" si="1846"/>
        <v>88.986930116784407</v>
      </c>
      <c r="BM246" s="97">
        <f t="shared" si="1184"/>
        <v>89.187465248084933</v>
      </c>
      <c r="BN246" s="15">
        <f t="shared" si="1847"/>
        <v>2.4771955011651978E-5</v>
      </c>
      <c r="BO246" s="49"/>
      <c r="BP246" s="11">
        <f t="shared" si="1848"/>
        <v>3.3060280525930852E-5</v>
      </c>
      <c r="BQ246" s="10">
        <f t="shared" si="1849"/>
        <v>89.254521557860187</v>
      </c>
      <c r="BR246" s="9">
        <f t="shared" si="1850"/>
        <v>89.387978064854892</v>
      </c>
      <c r="BS246" s="9">
        <f t="shared" si="1851"/>
        <v>88.853710546175492</v>
      </c>
      <c r="BT246" s="97">
        <f t="shared" si="1189"/>
        <v>89.120844305515192</v>
      </c>
      <c r="BU246" s="15">
        <f t="shared" si="1852"/>
        <v>3.2998833798051536E-5</v>
      </c>
      <c r="BV246" s="12"/>
      <c r="BW246" s="11">
        <f t="shared" si="1853"/>
        <v>4.1287456545029273E-5</v>
      </c>
      <c r="BX246" s="10">
        <f t="shared" si="1854"/>
        <v>89.18788077885371</v>
      </c>
      <c r="BY246" s="9">
        <f t="shared" si="1855"/>
        <v>89.387938467664341</v>
      </c>
      <c r="BZ246" s="9">
        <f t="shared" si="1856"/>
        <v>88.720725289691515</v>
      </c>
      <c r="CA246" s="97">
        <f t="shared" si="1194"/>
        <v>89.054331878677928</v>
      </c>
      <c r="CB246" s="15">
        <f t="shared" si="1857"/>
        <v>4.1210172802975617E-5</v>
      </c>
      <c r="CC246" s="12"/>
      <c r="CD246" s="11">
        <f t="shared" si="1858"/>
        <v>4.9499087021667807E-5</v>
      </c>
      <c r="CE246" s="10">
        <f t="shared" si="1859"/>
        <v>89.121343602267004</v>
      </c>
      <c r="CF246" s="9">
        <f t="shared" si="1860"/>
        <v>89.387876712104799</v>
      </c>
      <c r="CG246" s="9">
        <f t="shared" si="1861"/>
        <v>88.587972506441218</v>
      </c>
      <c r="CH246" s="97">
        <f t="shared" si="1199"/>
        <v>88.987924609273009</v>
      </c>
      <c r="CI246" s="15">
        <f t="shared" si="1862"/>
        <v>4.9405784582038985E-5</v>
      </c>
      <c r="CJ246" s="12"/>
      <c r="CK246" s="11">
        <f t="shared" si="1863"/>
        <v>5.7694983300222713E-5</v>
      </c>
      <c r="CL246" s="10">
        <f t="shared" si="1864"/>
        <v>89.054906688638113</v>
      </c>
      <c r="CM246" s="9">
        <f t="shared" si="1865"/>
        <v>89.387787950981306</v>
      </c>
      <c r="CN246" s="9">
        <f t="shared" si="1866"/>
        <v>88.455450335078993</v>
      </c>
      <c r="CO246" s="97">
        <f t="shared" si="1204"/>
        <v>88.921619143030142</v>
      </c>
      <c r="CP246" s="15">
        <f t="shared" si="1867"/>
        <v>5.7585484715372371E-5</v>
      </c>
      <c r="CQ246" s="12"/>
      <c r="CR246" s="11">
        <f t="shared" si="1868"/>
        <v>6.5874959733999534E-5</v>
      </c>
      <c r="CS246" s="10">
        <f t="shared" si="1869"/>
        <v>88.988566702790507</v>
      </c>
      <c r="CT246" s="9">
        <f t="shared" si="1870"/>
        <v>89.387667365993622</v>
      </c>
      <c r="CU246" s="9">
        <f t="shared" si="882"/>
        <v>88.323156894371877</v>
      </c>
      <c r="CV246" s="97">
        <f t="shared" si="1208"/>
        <v>88.855412130182742</v>
      </c>
      <c r="CW246" s="15">
        <f t="shared" si="1871"/>
        <v>6.5749091796110206E-5</v>
      </c>
      <c r="CX246" s="12"/>
      <c r="CY246" s="11">
        <f t="shared" si="1210"/>
        <v>7.4038833674466888E-5</v>
      </c>
      <c r="CZ246" s="10">
        <f t="shared" si="1211"/>
        <v>88.922320314301984</v>
      </c>
      <c r="DA246" s="9">
        <f t="shared" si="883"/>
        <v>89.387510168105848</v>
      </c>
      <c r="DB246" s="9">
        <f t="shared" si="884"/>
        <v>88.191090283768176</v>
      </c>
      <c r="DC246" s="97">
        <f t="shared" si="1212"/>
        <v>88.789300225937012</v>
      </c>
      <c r="DD246" s="15">
        <f t="shared" si="1213"/>
        <v>7.3896427418104177E-5</v>
      </c>
      <c r="DE246" s="12"/>
      <c r="DF246" s="11">
        <f t="shared" si="1214"/>
        <v>8.2186425459719595E-5</v>
      </c>
      <c r="DG246" s="10">
        <f t="shared" si="1215"/>
        <v>88.856164197968866</v>
      </c>
      <c r="DH246" s="9">
        <f t="shared" si="885"/>
        <v>89.387311597905054</v>
      </c>
      <c r="DI246" s="9">
        <f t="shared" si="886"/>
        <v>88.05924858396564</v>
      </c>
      <c r="DJ246" s="97">
        <f t="shared" si="1216"/>
        <v>88.723280090935347</v>
      </c>
      <c r="DK246" s="15">
        <f t="shared" si="1217"/>
        <v>8.2027316162980296E-5</v>
      </c>
      <c r="DL246" s="12"/>
      <c r="DM246" s="11">
        <f t="shared" si="1218"/>
        <v>9.0317558402281821E-5</v>
      </c>
      <c r="DN246" s="10">
        <f t="shared" si="1219"/>
        <v>88.79009503426451</v>
      </c>
      <c r="DO246" s="9">
        <f t="shared" si="887"/>
        <v>89.387066925948915</v>
      </c>
      <c r="DP246" s="9">
        <f t="shared" si="888"/>
        <v>87.927629857477868</v>
      </c>
      <c r="DQ246" s="97">
        <f t="shared" si="1220"/>
        <v>88.657348391713384</v>
      </c>
      <c r="DR246" s="15">
        <f t="shared" si="1221"/>
        <v>9.0141585586623547E-5</v>
      </c>
      <c r="DS246" s="12"/>
      <c r="DT246" s="11">
        <f t="shared" si="1222"/>
        <v>9.8432058776334286E-5</v>
      </c>
      <c r="DU246" s="10">
        <f t="shared" si="1223"/>
        <v>88.72410950979156</v>
      </c>
      <c r="DV246" s="9">
        <f t="shared" si="889"/>
        <v>89.386771453102568</v>
      </c>
      <c r="DW246" s="9">
        <f t="shared" si="890"/>
        <v>87.796232149200677</v>
      </c>
      <c r="DX246" s="97">
        <f t="shared" si="1224"/>
        <v>88.591501801151622</v>
      </c>
      <c r="DY246" s="15">
        <f t="shared" si="1225"/>
        <v>9.8239066205000906E-5</v>
      </c>
      <c r="DZ246" s="12"/>
      <c r="EA246" s="11">
        <f t="shared" si="1226"/>
        <v>1.065297558042816E-4</v>
      </c>
      <c r="EB246" s="10">
        <f t="shared" si="1227"/>
        <v>88.658204317728774</v>
      </c>
      <c r="EC246" s="9">
        <f t="shared" si="891"/>
        <v>89.386420510864653</v>
      </c>
      <c r="ED246" s="9">
        <f t="shared" si="892"/>
        <v>87.665053486977172</v>
      </c>
      <c r="EE246" s="97">
        <f t="shared" si="1228"/>
        <v>88.525736998920905</v>
      </c>
      <c r="EF246" s="15">
        <f t="shared" si="1229"/>
        <v>1.063195914794067E-4</v>
      </c>
      <c r="EG246" s="12"/>
      <c r="EH246" s="11">
        <f t="shared" si="1230"/>
        <v>1.1461048164272259E-4</v>
      </c>
      <c r="EI246" s="10">
        <f t="shared" si="1231"/>
        <v>88.59237615827189</v>
      </c>
      <c r="EJ246" s="9">
        <f t="shared" si="893"/>
        <v>89.386009461682718</v>
      </c>
      <c r="EK246" s="9">
        <f t="shared" si="894"/>
        <v>87.53409188216132</v>
      </c>
      <c r="EL246" s="97">
        <f t="shared" si="1232"/>
        <v>88.460050671922019</v>
      </c>
      <c r="EM246" s="15">
        <f t="shared" si="1233"/>
        <v>1.1438299780112167E-4</v>
      </c>
      <c r="EN246" s="12"/>
      <c r="EO246" s="11">
        <f t="shared" si="1234"/>
        <v>1.2267407136785376E-4</v>
      </c>
      <c r="EP246" s="10">
        <f t="shared" si="1235"/>
        <v>88.526621739068446</v>
      </c>
      <c r="EQ246" s="9">
        <f t="shared" si="895"/>
        <v>89.385533699257991</v>
      </c>
      <c r="ER246" s="9">
        <f t="shared" si="896"/>
        <v>87.403345330179988</v>
      </c>
      <c r="ES246" s="97">
        <f t="shared" si="1236"/>
        <v>88.394439514718982</v>
      </c>
      <c r="ET246" s="15">
        <f t="shared" si="1237"/>
        <v>1.2242912447553661E-4</v>
      </c>
      <c r="EU246" s="12"/>
      <c r="EV246" s="11">
        <f t="shared" si="1238"/>
        <v>1.3072036296030382E-4</v>
      </c>
      <c r="EW246" s="10">
        <f t="shared" si="1239"/>
        <v>88.460937775646627</v>
      </c>
      <c r="EX246" s="9">
        <f t="shared" si="897"/>
        <v>89.384988648839695</v>
      </c>
      <c r="EY246" s="9">
        <f t="shared" si="898"/>
        <v>87.272811811093788</v>
      </c>
      <c r="EZ246" s="97">
        <f t="shared" si="1240"/>
        <v>88.328900229966735</v>
      </c>
      <c r="FA246" s="15">
        <f t="shared" si="1241"/>
        <v>1.3045781370567749E-4</v>
      </c>
      <c r="FB246" s="12"/>
      <c r="FC246" s="11">
        <f t="shared" si="1242"/>
        <v>1.3874919728940128E-4</v>
      </c>
      <c r="FD246" s="10">
        <f t="shared" si="1243"/>
        <v>88.395320991838261</v>
      </c>
      <c r="FE246" s="9">
        <f t="shared" si="899"/>
        <v>89.384369767508929</v>
      </c>
      <c r="FF246" s="9">
        <f t="shared" si="900"/>
        <v>87.142489290154955</v>
      </c>
      <c r="FG246" s="97">
        <f t="shared" si="1244"/>
        <v>88.263429528831949</v>
      </c>
      <c r="FH246" s="15">
        <f t="shared" si="1245"/>
        <v>1.3846891057528972E-4</v>
      </c>
      <c r="FI246" s="12"/>
      <c r="FJ246" s="11">
        <f t="shared" si="1246"/>
        <v>1.4676041809695949E-4</v>
      </c>
      <c r="FK246" s="10">
        <f t="shared" si="1247"/>
        <v>88.32976812019524</v>
      </c>
      <c r="FL246" s="9">
        <f t="shared" si="901"/>
        <v>89.383672544452281</v>
      </c>
      <c r="FM246" s="9">
        <f t="shared" si="902"/>
        <v>87.01237571836424</v>
      </c>
      <c r="FN246" s="97">
        <f t="shared" si="1248"/>
        <v>88.19802413140826</v>
      </c>
      <c r="FO246" s="15">
        <f t="shared" si="1249"/>
        <v>1.4646226303134525E-4</v>
      </c>
      <c r="FP246" s="12"/>
      <c r="FQ246" s="11">
        <f t="shared" si="1250"/>
        <v>1.5475387198049591E-4</v>
      </c>
      <c r="FR246" s="10">
        <f t="shared" si="1251"/>
        <v>88.264275902400328</v>
      </c>
      <c r="FS246" s="9">
        <f t="shared" si="903"/>
        <v>89.382892501225228</v>
      </c>
      <c r="FT246" s="9">
        <f t="shared" si="904"/>
        <v>86.882469033024478</v>
      </c>
      <c r="FU246" s="97">
        <f t="shared" si="1252"/>
        <v>88.132680767124853</v>
      </c>
      <c r="FV246" s="15">
        <f t="shared" si="1253"/>
        <v>1.5443772186610682E-4</v>
      </c>
      <c r="FW246" s="12"/>
      <c r="FX246" s="11">
        <f t="shared" si="1254"/>
        <v>1.6272940837601312E-4</v>
      </c>
      <c r="FY246" s="10">
        <f t="shared" si="1255"/>
        <v>88.198841089671276</v>
      </c>
      <c r="FZ246" s="9">
        <f t="shared" si="905"/>
        <v>89.382025192005457</v>
      </c>
      <c r="GA246" s="9">
        <f t="shared" si="906"/>
        <v>86.752767158292826</v>
      </c>
      <c r="GB246" s="97">
        <f t="shared" si="1256"/>
        <v>88.067396175149142</v>
      </c>
      <c r="GC246" s="15">
        <f t="shared" si="1257"/>
        <v>1.6239514069867837E-4</v>
      </c>
      <c r="GD246" s="12"/>
      <c r="GE246" s="11">
        <f t="shared" si="1258"/>
        <v>1.7068687954023697E-4</v>
      </c>
      <c r="GF246" s="10">
        <f t="shared" si="1259"/>
        <v>88.133460443159265</v>
      </c>
      <c r="GG246" s="9">
        <f t="shared" si="907"/>
        <v>89.38106620383617</v>
      </c>
      <c r="GH246" s="9">
        <f t="shared" si="908"/>
        <v>86.62326800572805</v>
      </c>
      <c r="GI246" s="97">
        <f t="shared" si="1260"/>
        <v>88.002167104782103</v>
      </c>
      <c r="GJ246" s="15">
        <f t="shared" si="1261"/>
        <v>1.7033437595622493E-4</v>
      </c>
      <c r="GK246" s="12"/>
      <c r="GL246" s="11">
        <f t="shared" si="1872"/>
        <v>1.7862614053253375E-4</v>
      </c>
      <c r="GM246" s="10">
        <f t="shared" si="1873"/>
        <v>88.068130734339945</v>
      </c>
      <c r="GN246" s="9">
        <f t="shared" si="909"/>
        <v>89.380011156859524</v>
      </c>
      <c r="GO246" s="9">
        <f t="shared" si="1885"/>
        <v>86.493969474838366</v>
      </c>
      <c r="GP246" s="115">
        <f t="shared" si="1264"/>
        <v>87.936990315848945</v>
      </c>
      <c r="GQ246" s="15">
        <f t="shared" si="1874"/>
        <v>1.7825528685455047E-4</v>
      </c>
      <c r="GR246" s="12"/>
      <c r="GS246" s="11">
        <f t="shared" si="1266"/>
        <v>1.8654704919617924E-4</v>
      </c>
      <c r="GT246" s="10">
        <f t="shared" si="1267"/>
        <v>88.002848745399859</v>
      </c>
      <c r="GU246" s="9">
        <f t="shared" si="911"/>
        <v>89.378855704540371</v>
      </c>
      <c r="GV246" s="9">
        <f t="shared" si="1886"/>
        <v>86.364869453622603</v>
      </c>
      <c r="GW246" s="115">
        <f t="shared" si="1268"/>
        <v>87.871862579081494</v>
      </c>
      <c r="GX246" s="15">
        <f t="shared" si="1269"/>
        <v>1.8615773537849979E-4</v>
      </c>
      <c r="GY246" s="12"/>
      <c r="GZ246" s="11">
        <f t="shared" si="1270"/>
        <v>1.9444946613942637E-4</v>
      </c>
      <c r="HA246" s="10">
        <f t="shared" si="1271"/>
        <v>87.937611269614706</v>
      </c>
      <c r="HB246" s="9">
        <f t="shared" si="913"/>
        <v>89.377595533880196</v>
      </c>
      <c r="HC246" s="9">
        <f t="shared" si="914"/>
        <v>86.235965819110831</v>
      </c>
      <c r="HD246" s="97">
        <f t="shared" si="1272"/>
        <v>87.806780676495521</v>
      </c>
      <c r="HE246" s="15">
        <f t="shared" si="1273"/>
        <v>1.9404158626177621E-4</v>
      </c>
      <c r="HF246" s="12"/>
      <c r="HG246" s="11">
        <f t="shared" si="1274"/>
        <v>2.0233325471600373E-4</v>
      </c>
      <c r="HH246" s="10">
        <f t="shared" si="1275"/>
        <v>87.872415111722574</v>
      </c>
      <c r="HI246" s="9">
        <f t="shared" si="915"/>
        <v>89.376226365621676</v>
      </c>
      <c r="HJ246" s="9">
        <f t="shared" si="916"/>
        <v>86.107256437900233</v>
      </c>
      <c r="HK246" s="97">
        <f t="shared" si="1276"/>
        <v>87.741741401760947</v>
      </c>
      <c r="HL246" s="15">
        <f t="shared" si="1277"/>
        <v>2.0190670696647808E-4</v>
      </c>
      <c r="HM246" s="12"/>
      <c r="HN246" s="11">
        <f t="shared" si="1278"/>
        <v>2.1019828100531926E-4</v>
      </c>
      <c r="HO246" s="10">
        <f t="shared" si="1279"/>
        <v>87.807257088290044</v>
      </c>
      <c r="HP246" s="9">
        <f t="shared" si="917"/>
        <v>89.374743954443716</v>
      </c>
      <c r="HQ246" s="9">
        <f t="shared" si="1887"/>
        <v>85.978739166687859</v>
      </c>
      <c r="HR246" s="115">
        <f t="shared" si="1280"/>
        <v>87.676741560565787</v>
      </c>
      <c r="HS246" s="15">
        <f t="shared" si="1281"/>
        <v>2.0975296766223523E-4</v>
      </c>
      <c r="HT246" s="12"/>
      <c r="HU246" s="11">
        <f t="shared" si="1672"/>
        <v>2.1804441379224979E-4</v>
      </c>
      <c r="HV246" s="10">
        <f t="shared" si="1282"/>
        <v>87.742134028072115</v>
      </c>
      <c r="HW246" s="9">
        <f t="shared" si="1888"/>
        <v>89.373144089147232</v>
      </c>
      <c r="HX246" s="9">
        <f t="shared" si="920"/>
        <v>85.850411852799539</v>
      </c>
      <c r="HY246" s="115">
        <f t="shared" si="1283"/>
        <v>87.611777970973378</v>
      </c>
      <c r="HZ246" s="15">
        <f t="shared" si="1284"/>
        <v>2.1758024120502949E-4</v>
      </c>
      <c r="IA246" s="12"/>
      <c r="IB246" s="11">
        <f t="shared" si="1673"/>
        <v>2.2587152454660211E-4</v>
      </c>
      <c r="IC246" s="10">
        <f t="shared" si="1285"/>
        <v>87.677042772365596</v>
      </c>
      <c r="ID246" s="9">
        <f t="shared" si="1889"/>
        <v>89.371422592831706</v>
      </c>
      <c r="IE246" s="9">
        <f t="shared" si="922"/>
        <v>85.722272334715498</v>
      </c>
      <c r="IF246" s="115">
        <f t="shared" si="1286"/>
        <v>87.546847463773602</v>
      </c>
      <c r="IG246" s="15">
        <f t="shared" si="1287"/>
        <v>2.2538840311561817E-4</v>
      </c>
      <c r="IH246" s="12"/>
      <c r="II246" s="11">
        <f t="shared" si="1674"/>
        <v>2.3367948740219145E-4</v>
      </c>
      <c r="IJ246" s="10">
        <f t="shared" si="1288"/>
        <v>87.611980175356308</v>
      </c>
      <c r="IK246" s="9">
        <f t="shared" si="1890"/>
        <v>89.369575323062762</v>
      </c>
      <c r="IL246" s="9">
        <f t="shared" si="924"/>
        <v>85.594318442590108</v>
      </c>
      <c r="IM246" s="115">
        <f t="shared" si="1289"/>
        <v>87.481946882826435</v>
      </c>
      <c r="IN246" s="15">
        <f t="shared" si="1290"/>
        <v>2.3317733155779646E-4</v>
      </c>
      <c r="IO246" s="12"/>
      <c r="IP246" s="11">
        <f t="shared" si="1675"/>
        <v>2.4146817913572164E-4</v>
      </c>
      <c r="IQ246" s="10">
        <f t="shared" si="1291"/>
        <v>87.546943104458876</v>
      </c>
      <c r="IR246" s="9">
        <f t="shared" si="1891"/>
        <v>89.367598172030668</v>
      </c>
      <c r="IS246" s="9">
        <f t="shared" si="926"/>
        <v>85.466547998770693</v>
      </c>
      <c r="IT246" s="115">
        <f t="shared" si="1292"/>
        <v>87.417073085400688</v>
      </c>
      <c r="IU246" s="15">
        <f t="shared" si="1293"/>
        <v>2.4094690731613284E-4</v>
      </c>
      <c r="IV246" s="12"/>
      <c r="IW246" s="11">
        <f t="shared" si="1676"/>
        <v>2.4923747914515609E-4</v>
      </c>
      <c r="IX246" s="10">
        <f t="shared" si="1294"/>
        <v>87.481928440651629</v>
      </c>
      <c r="IY246" s="9">
        <f t="shared" si="1892"/>
        <v>89.365487066700197</v>
      </c>
      <c r="IZ246" s="9">
        <f t="shared" si="928"/>
        <v>85.338958818308626</v>
      </c>
      <c r="JA246" s="115">
        <f t="shared" si="1295"/>
        <v>87.352222942504412</v>
      </c>
      <c r="JB246" s="15">
        <f t="shared" si="1296"/>
        <v>2.48697013773666E-4</v>
      </c>
      <c r="JC246" s="12"/>
      <c r="JD246" s="11">
        <f t="shared" si="1677"/>
        <v>2.5698726942801334E-4</v>
      </c>
      <c r="JE246" s="10">
        <f t="shared" si="1297"/>
        <v>87.416933078803311</v>
      </c>
      <c r="JF246" s="9">
        <f t="shared" si="1893"/>
        <v>89.363237968951623</v>
      </c>
      <c r="JG246" s="9">
        <f t="shared" si="930"/>
        <v>85.211548709468659</v>
      </c>
      <c r="JH246" s="115">
        <f t="shared" si="1298"/>
        <v>87.287393339210141</v>
      </c>
      <c r="JI246" s="15">
        <f t="shared" si="1299"/>
        <v>2.5642753688914549E-4</v>
      </c>
      <c r="JJ246" s="12"/>
      <c r="JK246" s="11">
        <f t="shared" si="1678"/>
        <v>2.6471743455923433E-4</v>
      </c>
      <c r="JL246" s="10">
        <f t="shared" si="1300"/>
        <v>87.351953927994572</v>
      </c>
      <c r="JM246" s="9">
        <f t="shared" si="1894"/>
        <v>89.360846875713264</v>
      </c>
      <c r="JN246" s="9">
        <f t="shared" si="932"/>
        <v>85.08431547423217</v>
      </c>
      <c r="JO246" s="115">
        <f t="shared" si="1301"/>
        <v>87.222581174972717</v>
      </c>
      <c r="JP246" s="15">
        <f t="shared" si="1302"/>
        <v>2.6413836517414388E-4</v>
      </c>
      <c r="JQ246" s="12"/>
      <c r="JR246" s="11">
        <f t="shared" si="1679"/>
        <v>2.724278616688721E-4</v>
      </c>
      <c r="JS246" s="10">
        <f t="shared" si="1303"/>
        <v>87.286987911832227</v>
      </c>
      <c r="JT246" s="9">
        <f t="shared" si="1895"/>
        <v>89.358309819085591</v>
      </c>
      <c r="JU246" s="9">
        <f t="shared" si="934"/>
        <v>84.957256908796495</v>
      </c>
      <c r="JV246" s="115">
        <f t="shared" si="1304"/>
        <v>87.157783363941036</v>
      </c>
      <c r="JW246" s="15">
        <f t="shared" si="1305"/>
        <v>2.7182938966987798E-4</v>
      </c>
      <c r="JX246" s="12"/>
      <c r="JY246" s="11">
        <f t="shared" si="1680"/>
        <v>2.8011844041950636E-4</v>
      </c>
      <c r="JZ246" s="10">
        <f t="shared" si="1306"/>
        <v>87.222031968757364</v>
      </c>
      <c r="KA246" s="9">
        <f t="shared" si="1896"/>
        <v>89.35562286645694</v>
      </c>
      <c r="KB246" s="9">
        <f t="shared" si="936"/>
        <v>84.830370804068394</v>
      </c>
      <c r="KC246" s="115">
        <f t="shared" si="1307"/>
        <v>87.092996835262667</v>
      </c>
      <c r="KD246" s="15">
        <f t="shared" si="1308"/>
        <v>2.7950050392387319E-4</v>
      </c>
      <c r="KE246" s="12"/>
      <c r="KF246" s="11">
        <f t="shared" si="1681"/>
        <v>2.8778906298348902E-4</v>
      </c>
      <c r="KG246" s="10">
        <f t="shared" si="1309"/>
        <v>87.157083052346422</v>
      </c>
      <c r="KH246" s="9">
        <f t="shared" si="1897"/>
        <v>89.352782120611124</v>
      </c>
      <c r="KI246" s="9">
        <f t="shared" si="938"/>
        <v>84.70365494615497</v>
      </c>
      <c r="KJ246" s="115">
        <f t="shared" si="1310"/>
        <v>87.02821853338304</v>
      </c>
      <c r="KK246" s="15">
        <f t="shared" si="1311"/>
        <v>2.8715160396629866E-4</v>
      </c>
      <c r="KL246" s="12"/>
      <c r="KM246" s="11">
        <f t="shared" si="1682"/>
        <v>2.9543962401983742E-4</v>
      </c>
      <c r="KN246" s="10">
        <f t="shared" si="1312"/>
        <v>87.092138131606958</v>
      </c>
      <c r="KO246" s="9">
        <f t="shared" si="1898"/>
        <v>89.349783719826959</v>
      </c>
      <c r="KP246" s="9">
        <f t="shared" si="940"/>
        <v>84.577107116846449</v>
      </c>
      <c r="KQ246" s="115">
        <f t="shared" si="1313"/>
        <v>86.963445418336704</v>
      </c>
      <c r="KR246" s="15">
        <f t="shared" si="1314"/>
        <v>2.9478258828628215E-4</v>
      </c>
      <c r="KS246" s="12"/>
      <c r="KT246" s="11">
        <f t="shared" si="1683"/>
        <v>3.0307002065111993E-4</v>
      </c>
      <c r="KU246" s="10">
        <f t="shared" si="1315"/>
        <v>87.027194191265352</v>
      </c>
      <c r="KV246" s="9">
        <f t="shared" si="1899"/>
        <v>89.34662383796983</v>
      </c>
      <c r="KW246" s="9">
        <f t="shared" si="942"/>
        <v>84.45072509409647</v>
      </c>
      <c r="KX246" s="115">
        <f t="shared" si="1316"/>
        <v>86.898674466033157</v>
      </c>
      <c r="KY246" s="15">
        <f t="shared" si="1317"/>
        <v>3.0239335780791348E-4</v>
      </c>
      <c r="KZ246" s="12"/>
      <c r="LA246" s="11">
        <f t="shared" si="1684"/>
        <v>3.1068015243999609E-4</v>
      </c>
      <c r="LB246" s="10">
        <f t="shared" si="1318"/>
        <v>86.962248232049362</v>
      </c>
      <c r="LC246" s="9">
        <f t="shared" si="1900"/>
        <v>89.343298684575544</v>
      </c>
      <c r="LD246" s="9">
        <f t="shared" si="944"/>
        <v>84.324506652495714</v>
      </c>
      <c r="LE246" s="115">
        <f t="shared" si="1319"/>
        <v>86.833902668535629</v>
      </c>
      <c r="LF246" s="15">
        <f t="shared" si="1320"/>
        <v>3.0998381586616445E-4</v>
      </c>
      <c r="LG246" s="12"/>
      <c r="LH246" s="11">
        <f t="shared" si="1685"/>
        <v>3.182699213656797E-4</v>
      </c>
      <c r="LI246" s="10">
        <f t="shared" si="1321"/>
        <v>86.897297270963492</v>
      </c>
      <c r="LJ246" s="9">
        <f t="shared" si="1901"/>
        <v>89.339804504926462</v>
      </c>
      <c r="LK246" s="9">
        <f t="shared" si="946"/>
        <v>84.198449563740184</v>
      </c>
      <c r="LL246" s="115">
        <f t="shared" si="1322"/>
        <v>86.769127034333323</v>
      </c>
      <c r="LM246" s="15">
        <f t="shared" si="1323"/>
        <v>3.1755386818266393E-4</v>
      </c>
      <c r="LN246" s="12"/>
      <c r="LO246" s="11">
        <f t="shared" si="1686"/>
        <v>3.2583923180024162E-4</v>
      </c>
      <c r="LP246" s="10">
        <f t="shared" si="1324"/>
        <v>86.832338341557914</v>
      </c>
      <c r="LQ246" s="9">
        <f t="shared" si="1902"/>
        <v>89.336137580120081</v>
      </c>
      <c r="LR246" s="9">
        <f t="shared" si="948"/>
        <v>84.072551597095952</v>
      </c>
      <c r="LS246" s="115">
        <f t="shared" si="1325"/>
        <v>86.704344588608024</v>
      </c>
      <c r="LT246" s="15">
        <f t="shared" si="1326"/>
        <v>3.2510342284123531E-4</v>
      </c>
      <c r="LU246" s="12"/>
      <c r="LV246" s="11">
        <f t="shared" si="1687"/>
        <v>3.3338799048466546E-4</v>
      </c>
      <c r="LW246" s="10">
        <f t="shared" si="1327"/>
        <v>86.767368494191885</v>
      </c>
      <c r="LX246" s="9">
        <f t="shared" si="1903"/>
        <v>89.332294227130234</v>
      </c>
      <c r="LY246" s="9">
        <f t="shared" si="950"/>
        <v>83.946810519855759</v>
      </c>
      <c r="LZ246" s="115">
        <f t="shared" si="1328"/>
        <v>86.63955237349299</v>
      </c>
      <c r="MA246" s="15">
        <f t="shared" si="1329"/>
        <v>3.3263239026347645E-4</v>
      </c>
      <c r="MB246" s="12"/>
      <c r="MC246" s="11">
        <f t="shared" si="1688"/>
        <v>3.4091610650493126E-4</v>
      </c>
      <c r="MD246" s="10">
        <f t="shared" si="1330"/>
        <v>86.702384796289422</v>
      </c>
      <c r="ME246" s="9">
        <f t="shared" si="1904"/>
        <v>89.328270798861027</v>
      </c>
      <c r="MF246" s="9">
        <f t="shared" si="952"/>
        <v>83.821224097791074</v>
      </c>
      <c r="MG246" s="115">
        <f t="shared" si="1331"/>
        <v>86.57474744832605</v>
      </c>
      <c r="MH246" s="15">
        <f t="shared" si="1332"/>
        <v>3.4014068318415698E-4</v>
      </c>
      <c r="MI246" s="12"/>
      <c r="MJ246" s="11">
        <f t="shared" si="1689"/>
        <v>3.4842349126791838E-4</v>
      </c>
      <c r="MK246" s="10">
        <f t="shared" si="1333"/>
        <v>86.63738433258915</v>
      </c>
      <c r="ML246" s="9">
        <f t="shared" si="1905"/>
        <v>89.324063684193604</v>
      </c>
      <c r="MM246" s="9">
        <f t="shared" si="954"/>
        <v>83.695790095600174</v>
      </c>
      <c r="MN246" s="115">
        <f t="shared" si="1334"/>
        <v>86.509926889896889</v>
      </c>
      <c r="MO246" s="15">
        <f t="shared" si="1335"/>
        <v>3.4762821662644887E-4</v>
      </c>
      <c r="MP246" s="12"/>
      <c r="MQ246" s="11">
        <f t="shared" si="1690"/>
        <v>3.5591005847710985E-4</v>
      </c>
      <c r="MR246" s="10">
        <f t="shared" si="1336"/>
        <v>86.572364205388595</v>
      </c>
      <c r="MS246" s="9">
        <f t="shared" si="1906"/>
        <v>89.319669308025894</v>
      </c>
      <c r="MT246" s="9">
        <f t="shared" si="956"/>
        <v>83.570506277347107</v>
      </c>
      <c r="MU246" s="115">
        <f t="shared" si="1337"/>
        <v>86.445087792686508</v>
      </c>
      <c r="MV246" s="15">
        <f t="shared" si="1338"/>
        <v>3.5509490787725501E-4</v>
      </c>
      <c r="MW246" s="12"/>
      <c r="MX246" s="11">
        <f t="shared" si="1691"/>
        <v>3.6337572410841113E-4</v>
      </c>
      <c r="MY246" s="10">
        <f t="shared" si="1339"/>
        <v>86.507321534780459</v>
      </c>
      <c r="MZ246" s="9">
        <f t="shared" si="1907"/>
        <v>89.315084131305483</v>
      </c>
      <c r="NA246" s="9">
        <f t="shared" si="1908"/>
        <v>83.445370406899116</v>
      </c>
      <c r="NB246" s="115">
        <f t="shared" si="1340"/>
        <v>86.380227269102306</v>
      </c>
      <c r="NC246" s="15">
        <f t="shared" si="1341"/>
        <v>3.6254067646223118E-4</v>
      </c>
      <c r="ND246" s="12"/>
      <c r="NE246" s="11">
        <f t="shared" si="1692"/>
        <v>3.7082040638562269E-4</v>
      </c>
      <c r="NF246" s="10">
        <f t="shared" si="1342"/>
        <v>86.44225345888475</v>
      </c>
      <c r="NG246" s="9">
        <f t="shared" si="959"/>
        <v>89.310304651055702</v>
      </c>
      <c r="NH246" s="9">
        <f t="shared" si="1909"/>
        <v>83.320380248353132</v>
      </c>
      <c r="NI246" s="115">
        <f t="shared" si="1343"/>
        <v>86.315342449704417</v>
      </c>
      <c r="NJ246" s="15">
        <f t="shared" si="1344"/>
        <v>3.6996544412104949E-4</v>
      </c>
      <c r="NK246" s="12"/>
      <c r="NL246" s="11">
        <f t="shared" si="1693"/>
        <v>3.7824402575617277E-4</v>
      </c>
      <c r="NM246" s="10">
        <f t="shared" si="1345"/>
        <v>86.377157134072078</v>
      </c>
      <c r="NN246" s="9">
        <f t="shared" si="961"/>
        <v>89.305327400395143</v>
      </c>
      <c r="NO246" s="9">
        <f t="shared" si="1910"/>
        <v>83.195533566461762</v>
      </c>
      <c r="NP246" s="115">
        <f t="shared" si="1346"/>
        <v>86.25043048342846</v>
      </c>
      <c r="NQ246" s="15">
        <f t="shared" si="1347"/>
        <v>3.7736913478229227E-4</v>
      </c>
      <c r="NR246" s="12"/>
      <c r="NS246" s="11">
        <f t="shared" si="1694"/>
        <v>3.856465048664496E-4</v>
      </c>
      <c r="NT246" s="10">
        <f t="shared" si="1348"/>
        <v>86.312029735183444</v>
      </c>
      <c r="NU246" s="9">
        <f t="shared" si="963"/>
        <v>89.300148948550586</v>
      </c>
      <c r="NV246" s="9">
        <f t="shared" si="1911"/>
        <v>83.070828127048728</v>
      </c>
      <c r="NW246" s="115">
        <f t="shared" si="1349"/>
        <v>86.185488537799657</v>
      </c>
      <c r="NX246" s="15">
        <f t="shared" si="1350"/>
        <v>3.8475167453859974E-4</v>
      </c>
      <c r="NY246" s="12"/>
      <c r="NZ246" s="11">
        <f t="shared" si="1695"/>
        <v>3.930277685373812E-4</v>
      </c>
      <c r="OA246" s="10">
        <f t="shared" si="1351"/>
        <v>86.246868455741506</v>
      </c>
      <c r="OB246" s="9">
        <f t="shared" si="965"/>
        <v>89.294765900863609</v>
      </c>
      <c r="OC246" s="9">
        <f t="shared" si="1912"/>
        <v>82.94626169742115</v>
      </c>
      <c r="OD246" s="115">
        <f t="shared" si="1352"/>
        <v>86.120513799142373</v>
      </c>
      <c r="OE246" s="15">
        <f t="shared" si="1353"/>
        <v>3.9211299162160234E-4</v>
      </c>
      <c r="OF246" s="12"/>
      <c r="OG246" s="11">
        <f t="shared" si="1696"/>
        <v>4.0038774373979066E-4</v>
      </c>
      <c r="OH246" s="10">
        <f t="shared" si="1354"/>
        <v>86.181670508157197</v>
      </c>
      <c r="OI246" s="9">
        <f t="shared" si="967"/>
        <v>89.289174898790975</v>
      </c>
      <c r="OJ246" s="9">
        <f t="shared" si="1913"/>
        <v>82.821832046774475</v>
      </c>
      <c r="OK246" s="115">
        <f t="shared" si="1355"/>
        <v>86.055503472782732</v>
      </c>
      <c r="OL246" s="15">
        <f t="shared" si="1356"/>
        <v>3.9945301637693862E-4</v>
      </c>
      <c r="OM246" s="12"/>
      <c r="ON246" s="11">
        <f t="shared" si="1697"/>
        <v>4.0772635956983546E-4</v>
      </c>
      <c r="OO246" s="10">
        <f t="shared" si="1357"/>
        <v>86.116433123929482</v>
      </c>
      <c r="OP246" s="9">
        <f t="shared" si="969"/>
        <v>89.283372619898799</v>
      </c>
      <c r="OQ246" s="9">
        <f t="shared" si="1914"/>
        <v>82.697536946591399</v>
      </c>
      <c r="OR246" s="115">
        <f t="shared" si="1358"/>
        <v>85.990454783245099</v>
      </c>
      <c r="OS246" s="15">
        <f t="shared" si="1359"/>
        <v>4.0677168123926481E-4</v>
      </c>
      <c r="OT246" s="12"/>
      <c r="OU246" s="11">
        <f t="shared" si="1698"/>
        <v>4.1504354722439777E-4</v>
      </c>
      <c r="OV246" s="10">
        <f t="shared" si="1360"/>
        <v>86.051153553839185</v>
      </c>
      <c r="OW246" s="9">
        <f t="shared" si="971"/>
        <v>89.277355777850829</v>
      </c>
      <c r="OX246" s="9">
        <f t="shared" si="1915"/>
        <v>82.573374171035539</v>
      </c>
      <c r="OY246" s="115">
        <f t="shared" si="1361"/>
        <v>85.925364974443184</v>
      </c>
      <c r="OZ246" s="15">
        <f t="shared" si="1362"/>
        <v>4.1406892070719882E-4</v>
      </c>
      <c r="PA246" s="12"/>
      <c r="PB246" s="11">
        <f t="shared" si="1699"/>
        <v>4.2233923997644668E-4</v>
      </c>
      <c r="PC246" s="10">
        <f t="shared" si="1363"/>
        <v>85.98582906813715</v>
      </c>
      <c r="PD246" s="9">
        <f t="shared" si="973"/>
        <v>89.271121122390781</v>
      </c>
      <c r="PE246" s="9">
        <f t="shared" si="1916"/>
        <v>82.449341497337159</v>
      </c>
      <c r="PF246" s="115">
        <f t="shared" si="1364"/>
        <v>85.860231309863963</v>
      </c>
      <c r="PG246" s="15">
        <f t="shared" si="1365"/>
        <v>4.2134467131841957E-4</v>
      </c>
      <c r="PH246" s="12"/>
      <c r="PI246" s="11">
        <f t="shared" si="1700"/>
        <v>4.2961337315049663E-4</v>
      </c>
      <c r="PJ246" s="10">
        <f t="shared" si="1366"/>
        <v>85.920456956725573</v>
      </c>
      <c r="PK246" s="9">
        <f t="shared" si="975"/>
        <v>89.264665439318946</v>
      </c>
      <c r="PL246" s="9">
        <f t="shared" si="1917"/>
        <v>82.325436706173775</v>
      </c>
      <c r="PM246" s="115">
        <f t="shared" si="1367"/>
        <v>85.795051072746361</v>
      </c>
      <c r="PN246" s="15">
        <f t="shared" si="1368"/>
        <v>4.2859887162470403E-4</v>
      </c>
      <c r="PO246" s="12"/>
      <c r="PP246" s="11">
        <f t="shared" si="1701"/>
        <v>4.3686588409802454E-4</v>
      </c>
      <c r="PQ246" s="10">
        <f t="shared" si="1369"/>
        <v>85.855034529333949</v>
      </c>
      <c r="PR246" s="9">
        <f t="shared" si="977"/>
        <v>89.257985550463204</v>
      </c>
      <c r="PS246" s="9">
        <f t="shared" si="1918"/>
        <v>82.201657582045897</v>
      </c>
      <c r="PT246" s="115">
        <f t="shared" si="1370"/>
        <v>85.729821566254543</v>
      </c>
      <c r="PU246" s="15">
        <f t="shared" si="1371"/>
        <v>4.3583146216694021E-4</v>
      </c>
      <c r="PV246" s="12"/>
      <c r="PW246" s="11">
        <f t="shared" si="1702"/>
        <v>4.4409671217283486E-4</v>
      </c>
      <c r="PX246" s="10">
        <f t="shared" si="1372"/>
        <v>85.789559115689769</v>
      </c>
      <c r="PY246" s="9">
        <f t="shared" si="979"/>
        <v>89.251078313644513</v>
      </c>
      <c r="PZ246" s="9">
        <f t="shared" si="1919"/>
        <v>82.07800191364241</v>
      </c>
      <c r="QA246" s="115">
        <f t="shared" si="1373"/>
        <v>85.664540113643454</v>
      </c>
      <c r="QB246" s="15">
        <f t="shared" si="1374"/>
        <v>4.430423854504155E-4</v>
      </c>
      <c r="QC246" s="12"/>
      <c r="QD246" s="11">
        <f t="shared" si="1703"/>
        <v>4.5130579870670482E-4</v>
      </c>
      <c r="QE246" s="10">
        <f t="shared" si="1375"/>
        <v>85.724028065681352</v>
      </c>
      <c r="QF246" s="9">
        <f t="shared" si="981"/>
        <v>89.243940622636998</v>
      </c>
      <c r="QG246" s="9">
        <f t="shared" si="1920"/>
        <v>81.954467494204366</v>
      </c>
      <c r="QH246" s="115">
        <f t="shared" si="1376"/>
        <v>85.599204058420682</v>
      </c>
      <c r="QI246" s="15">
        <f t="shared" si="1377"/>
        <v>4.5023158591989116E-4</v>
      </c>
      <c r="QJ246" s="12"/>
      <c r="QK246" s="11">
        <f t="shared" si="1704"/>
        <v>4.5849308698478865E-4</v>
      </c>
      <c r="QL246" s="10">
        <f t="shared" si="1378"/>
        <v>85.658438749517217</v>
      </c>
      <c r="QM246" s="9">
        <f t="shared" si="983"/>
        <v>89.236569407122815</v>
      </c>
      <c r="QN246" s="9">
        <f t="shared" si="1921"/>
        <v>81.831052121879097</v>
      </c>
      <c r="QO246" s="115">
        <f t="shared" si="1379"/>
        <v>85.533810764500956</v>
      </c>
      <c r="QP246" s="15">
        <f t="shared" si="1380"/>
        <v>4.5739900993494142E-4</v>
      </c>
      <c r="QQ246" s="12"/>
      <c r="QR246" s="11">
        <f t="shared" si="1705"/>
        <v>4.6565852222128681E-4</v>
      </c>
      <c r="QS246" s="10">
        <f t="shared" si="1381"/>
        <v>85.592788557878009</v>
      </c>
      <c r="QT246" s="9">
        <f t="shared" si="985"/>
        <v>89.228961632641855</v>
      </c>
      <c r="QU246" s="9">
        <f t="shared" si="1922"/>
        <v>81.707753600069367</v>
      </c>
      <c r="QV246" s="115">
        <f t="shared" si="1382"/>
        <v>85.468357616355604</v>
      </c>
      <c r="QW246" s="15">
        <f t="shared" si="1383"/>
        <v>4.6454460574527892E-4</v>
      </c>
      <c r="QX246" s="12"/>
      <c r="QY246" s="11">
        <f t="shared" si="1706"/>
        <v>4.7280205153508564E-4</v>
      </c>
      <c r="QZ246" s="10">
        <f t="shared" si="1384"/>
        <v>85.527074902063447</v>
      </c>
      <c r="RA246" s="9">
        <f t="shared" si="987"/>
        <v>89.221114300536442</v>
      </c>
      <c r="RB246" s="9">
        <f t="shared" si="1923"/>
        <v>81.584569737775553</v>
      </c>
      <c r="RC246" s="115">
        <f t="shared" si="1385"/>
        <v>85.402842019155997</v>
      </c>
      <c r="RD246" s="15">
        <f t="shared" si="1386"/>
        <v>4.7166832346620289E-4</v>
      </c>
      <c r="RE246" s="12"/>
      <c r="RF246" s="11">
        <f t="shared" si="1707"/>
        <v>4.7992362392552154E-4</v>
      </c>
      <c r="RG246" s="10">
        <f t="shared" si="1387"/>
        <v>85.461295214133244</v>
      </c>
      <c r="RH246" s="9">
        <f t="shared" si="989"/>
        <v>89.213024447891129</v>
      </c>
      <c r="RI246" s="9">
        <f t="shared" si="1924"/>
        <v>81.461498349932469</v>
      </c>
      <c r="RJ246" s="115">
        <f t="shared" si="1388"/>
        <v>85.337261398911807</v>
      </c>
      <c r="RK246" s="15">
        <f t="shared" si="1389"/>
        <v>4.7877011505408421E-4</v>
      </c>
      <c r="RL246" s="12"/>
      <c r="RM246" s="11">
        <f t="shared" si="1708"/>
        <v>4.8702319024814499E-4</v>
      </c>
      <c r="RN246" s="10">
        <f t="shared" si="1390"/>
        <v>85.395446947042984</v>
      </c>
      <c r="RO246" s="9">
        <f t="shared" si="991"/>
        <v>89.20468914746769</v>
      </c>
      <c r="RP246" s="9">
        <f t="shared" si="1925"/>
        <v>81.338537257738508</v>
      </c>
      <c r="RQ246" s="115">
        <f t="shared" si="1391"/>
        <v>85.271613202603106</v>
      </c>
      <c r="RR246" s="15">
        <f t="shared" si="1392"/>
        <v>4.8584993428201542E-4</v>
      </c>
      <c r="RS246" s="12"/>
      <c r="RT246" s="11">
        <f t="shared" si="1709"/>
        <v>4.9410070319066404E-4</v>
      </c>
      <c r="RU246" s="10">
        <f t="shared" si="1393"/>
        <v>85.329527574773778</v>
      </c>
      <c r="RV246" s="9">
        <f t="shared" si="993"/>
        <v>89.196105507635423</v>
      </c>
      <c r="RW246" s="9">
        <f t="shared" si="1926"/>
        <v>81.21568428897929</v>
      </c>
      <c r="RX246" s="115">
        <f t="shared" si="1394"/>
        <v>85.205894898307349</v>
      </c>
      <c r="RY246" s="15">
        <f t="shared" si="1395"/>
        <v>4.9290773671551694E-4</v>
      </c>
      <c r="RZ246" s="12"/>
      <c r="SA246" s="11">
        <f t="shared" si="1710"/>
        <v>5.0115611724893116E-4</v>
      </c>
      <c r="SB246" s="10">
        <f t="shared" si="1396"/>
        <v>85.263534592456836</v>
      </c>
      <c r="SC246" s="9">
        <f t="shared" si="995"/>
        <v>89.187270672296933</v>
      </c>
      <c r="SD246" s="9">
        <f t="shared" si="1927"/>
        <v>81.092937278344039</v>
      </c>
      <c r="SE246" s="115">
        <f t="shared" si="1397"/>
        <v>85.140103975320486</v>
      </c>
      <c r="SF246" s="15">
        <f t="shared" si="1398"/>
        <v>4.9994347968840671E-4</v>
      </c>
      <c r="SG246" s="12"/>
      <c r="SH246" s="11">
        <f t="shared" si="1711"/>
        <v>5.081893887030727E-4</v>
      </c>
      <c r="SI246" s="10">
        <f t="shared" si="1399"/>
        <v>85.197465516492201</v>
      </c>
      <c r="SJ246" s="9">
        <f t="shared" si="997"/>
        <v>89.178181820809456</v>
      </c>
      <c r="SK246" s="9">
        <f t="shared" si="1928"/>
        <v>80.970294067736845</v>
      </c>
      <c r="SL246" s="115">
        <f t="shared" si="1400"/>
        <v>85.07423794427315</v>
      </c>
      <c r="SM246" s="15">
        <f t="shared" si="1401"/>
        <v>5.069571222787294E-4</v>
      </c>
      <c r="SN246" s="12"/>
      <c r="SO246" s="11">
        <f t="shared" si="1712"/>
        <v>5.1520047559366379E-4</v>
      </c>
      <c r="SP246" s="10">
        <f t="shared" si="1402"/>
        <v>85.131317884662707</v>
      </c>
      <c r="SQ246" s="9">
        <f t="shared" si="999"/>
        <v>89.168836167901844</v>
      </c>
      <c r="SR246" s="9">
        <f t="shared" si="1929"/>
        <v>80.847752506580662</v>
      </c>
      <c r="SS246" s="115">
        <f t="shared" si="1403"/>
        <v>85.008294337241253</v>
      </c>
      <c r="ST246" s="15">
        <f t="shared" si="1404"/>
        <v>5.1394862528483961E-4</v>
      </c>
      <c r="SU246" s="12"/>
      <c r="SV246" s="11">
        <f t="shared" si="1713"/>
        <v>5.2218933769806845E-4</v>
      </c>
      <c r="SW246" s="10">
        <f t="shared" si="1405"/>
        <v>85.06508925624216</v>
      </c>
      <c r="SX246" s="9">
        <f t="shared" si="1001"/>
        <v>89.159230963587305</v>
      </c>
      <c r="SY246" s="9">
        <f t="shared" si="1930"/>
        <v>80.725310452114357</v>
      </c>
      <c r="SZ246" s="115">
        <f t="shared" si="1406"/>
        <v>84.942270707850838</v>
      </c>
      <c r="TA246" s="15">
        <f t="shared" si="1407"/>
        <v>5.2091795120167057E-4</v>
      </c>
      <c r="TB246" s="12"/>
      <c r="TC246" s="11">
        <f t="shared" si="1714"/>
        <v>5.2915593650693885E-4</v>
      </c>
      <c r="TD246" s="10">
        <f t="shared" si="1408"/>
        <v>84.998777212097963</v>
      </c>
      <c r="TE246" s="9">
        <f t="shared" si="1003"/>
        <v>89.149363493072059</v>
      </c>
      <c r="TF246" s="9">
        <f t="shared" si="1931"/>
        <v>80.602965769684928</v>
      </c>
      <c r="TG246" s="115">
        <f t="shared" si="1409"/>
        <v>84.876164631378487</v>
      </c>
      <c r="TH246" s="15">
        <f t="shared" si="1410"/>
        <v>5.2786506419704707E-4</v>
      </c>
      <c r="TI246" s="12"/>
      <c r="TJ246" s="11">
        <f t="shared" si="1715"/>
        <v>5.3610023520074361E-4</v>
      </c>
      <c r="TK246" s="10">
        <f t="shared" si="1411"/>
        <v>84.932379354789305</v>
      </c>
      <c r="TL246" s="9">
        <f t="shared" si="1005"/>
        <v>89.139231076659982</v>
      </c>
      <c r="TM246" s="9">
        <f t="shared" si="1932"/>
        <v>80.480716333032149</v>
      </c>
      <c r="TN246" s="115">
        <f t="shared" si="1412"/>
        <v>84.809973704846072</v>
      </c>
      <c r="TO246" s="15">
        <f t="shared" si="1413"/>
        <v>5.347899300882018E-4</v>
      </c>
      <c r="TP246" s="12"/>
      <c r="TQ246" s="11">
        <f t="shared" si="1716"/>
        <v>5.430221986265167E-4</v>
      </c>
      <c r="TR246" s="10">
        <f t="shared" si="1414"/>
        <v>84.865893308659565</v>
      </c>
      <c r="TS246" s="9">
        <f t="shared" si="1007"/>
        <v>89.128831069653273</v>
      </c>
      <c r="TT246" s="9">
        <f t="shared" si="1933"/>
        <v>80.358560024567552</v>
      </c>
      <c r="TU246" s="115">
        <f t="shared" si="1415"/>
        <v>84.743695547110406</v>
      </c>
      <c r="TV246" s="15">
        <f t="shared" si="1416"/>
        <v>5.4169251631843015E-4</v>
      </c>
      <c r="TW246" s="12"/>
      <c r="TX246" s="11">
        <f t="shared" si="1717"/>
        <v>5.4992179327469385E-4</v>
      </c>
      <c r="TY246" s="10">
        <f t="shared" si="1417"/>
        <v>84.799316719923979</v>
      </c>
      <c r="TZ246" s="9">
        <f t="shared" si="1009"/>
        <v>89.118160862249468</v>
      </c>
      <c r="UA246" s="9">
        <f t="shared" si="1934"/>
        <v>80.236494735645877</v>
      </c>
      <c r="UB246" s="115">
        <f t="shared" si="1418"/>
        <v>84.677327798947672</v>
      </c>
      <c r="UC246" s="15">
        <f t="shared" si="1419"/>
        <v>5.4857279193393867E-4</v>
      </c>
      <c r="UD246" s="12"/>
      <c r="UE246" s="11">
        <f t="shared" si="1718"/>
        <v>5.567989872561778E-4</v>
      </c>
      <c r="UF246" s="10">
        <f t="shared" si="1420"/>
        <v>84.732647256751648</v>
      </c>
      <c r="UG246" s="9">
        <f t="shared" si="1011"/>
        <v>89.107217879434572</v>
      </c>
      <c r="UH246" s="9">
        <f t="shared" si="1935"/>
        <v>80.114518366832755</v>
      </c>
      <c r="UI246" s="115">
        <f t="shared" si="1421"/>
        <v>84.610868123133656</v>
      </c>
      <c r="UJ246" s="15">
        <f t="shared" si="1422"/>
        <v>5.5543072756073365E-4</v>
      </c>
      <c r="UK246" s="12"/>
      <c r="UL246" s="11">
        <f t="shared" si="1719"/>
        <v>5.6365375027939613E-4</v>
      </c>
      <c r="UM246" s="10">
        <f t="shared" si="1423"/>
        <v>84.665882609343839</v>
      </c>
      <c r="UN246" s="9">
        <f t="shared" si="1013"/>
        <v>89.095999580872785</v>
      </c>
      <c r="UO246" s="9">
        <f t="shared" si="1936"/>
        <v>79.992628828162438</v>
      </c>
      <c r="UP246" s="115">
        <f t="shared" si="1424"/>
        <v>84.544314204517605</v>
      </c>
      <c r="UQ246" s="15">
        <f t="shared" si="1425"/>
        <v>5.6226629538187452E-4</v>
      </c>
      <c r="UR246" s="12"/>
      <c r="US246" s="11">
        <f t="shared" si="1720"/>
        <v>5.7048605362773868E-4</v>
      </c>
      <c r="UT246" s="10">
        <f t="shared" si="1426"/>
        <v>84.599020490005557</v>
      </c>
      <c r="UU246" s="9">
        <f t="shared" si="1015"/>
        <v>89.084503460792575</v>
      </c>
      <c r="UV246" s="9">
        <f t="shared" si="1937"/>
        <v>79.870824039393582</v>
      </c>
      <c r="UW246" s="115">
        <f t="shared" si="1427"/>
        <v>84.477663750093086</v>
      </c>
      <c r="UX246" s="15">
        <f t="shared" si="1428"/>
        <v>5.6907946911464698E-4</v>
      </c>
      <c r="UY246" s="12"/>
      <c r="UZ246" s="11">
        <f t="shared" si="1721"/>
        <v>5.7729587013689583E-4</v>
      </c>
      <c r="VA246" s="10">
        <f t="shared" si="1429"/>
        <v>84.53205863321439</v>
      </c>
      <c r="VB246" s="9">
        <f t="shared" si="1017"/>
        <v>89.072727047869463</v>
      </c>
      <c r="VC246" s="9">
        <f t="shared" si="1938"/>
        <v>79.749101930253786</v>
      </c>
      <c r="VD246" s="115">
        <f t="shared" si="1430"/>
        <v>84.410914489061625</v>
      </c>
      <c r="VE246" s="15">
        <f t="shared" si="1431"/>
        <v>5.7587022398822372E-4</v>
      </c>
      <c r="VF246" s="12"/>
      <c r="VG246" s="11">
        <f t="shared" si="1722"/>
        <v>5.8408317417266815E-4</v>
      </c>
      <c r="VH246" s="10">
        <f t="shared" si="1432"/>
        <v>84.464994795682074</v>
      </c>
      <c r="VI246" s="9">
        <f t="shared" si="1019"/>
        <v>89.060667905105447</v>
      </c>
      <c r="VJ246" s="9">
        <f t="shared" si="1939"/>
        <v>79.627460440683294</v>
      </c>
      <c r="VK246" s="115">
        <f t="shared" si="1433"/>
        <v>84.344064172894377</v>
      </c>
      <c r="VL246" s="15">
        <f t="shared" si="1434"/>
        <v>5.8263853672115039E-4</v>
      </c>
      <c r="VM246" s="12"/>
      <c r="VN246" s="11">
        <f t="shared" si="1723"/>
        <v>5.9084794160861424E-4</v>
      </c>
      <c r="VO246" s="10">
        <f t="shared" si="1435"/>
        <v>84.39782675641402</v>
      </c>
      <c r="VP246" s="9">
        <f t="shared" si="1021"/>
        <v>89.048323629705251</v>
      </c>
      <c r="VQ246" s="9">
        <f t="shared" si="1940"/>
        <v>79.505897521068718</v>
      </c>
      <c r="VR246" s="115">
        <f t="shared" si="1436"/>
        <v>84.277110575386985</v>
      </c>
      <c r="VS246" s="15">
        <f t="shared" si="1437"/>
        <v>5.8938438549928287E-4</v>
      </c>
      <c r="VT246" s="12"/>
      <c r="VU246" s="11">
        <f t="shared" si="1724"/>
        <v>5.9759014980411589E-4</v>
      </c>
      <c r="VV246" s="10">
        <f t="shared" si="1438"/>
        <v>84.330552316762237</v>
      </c>
      <c r="VW246" s="9">
        <f t="shared" si="1023"/>
        <v>89.035691852949441</v>
      </c>
      <c r="VX246" s="9">
        <f t="shared" si="1941"/>
        <v>79.384411132471172</v>
      </c>
      <c r="VY246" s="115">
        <f t="shared" si="1439"/>
        <v>84.210051492710306</v>
      </c>
      <c r="VZ246" s="15">
        <f t="shared" si="1440"/>
        <v>5.9610774995384622E-4</v>
      </c>
      <c r="WA246" s="12"/>
      <c r="WB246" s="11">
        <f t="shared" si="1725"/>
        <v>6.0430977758257236E-4</v>
      </c>
      <c r="WC246" s="10">
        <f t="shared" si="1441"/>
        <v>84.263169300473976</v>
      </c>
      <c r="WD246" s="9">
        <f t="shared" si="1025"/>
        <v>89.022770240064588</v>
      </c>
      <c r="WE246" s="9">
        <f t="shared" si="1942"/>
        <v>79.262999246850285</v>
      </c>
      <c r="WF246" s="115">
        <f t="shared" si="1442"/>
        <v>84.142884743457444</v>
      </c>
      <c r="WG246" s="15">
        <f t="shared" si="1443"/>
        <v>6.0280861113958775E-4</v>
      </c>
      <c r="WH246" s="12"/>
      <c r="WI246" s="11">
        <f t="shared" si="1726"/>
        <v>6.1100680520967247E-4</v>
      </c>
      <c r="WJ246" s="10">
        <f t="shared" si="1444"/>
        <v>84.195675553736777</v>
      </c>
      <c r="WK246" s="9">
        <f t="shared" si="1027"/>
        <v>89.009556490090418</v>
      </c>
      <c r="WL246" s="9">
        <f t="shared" si="1943"/>
        <v>79.141659847279684</v>
      </c>
      <c r="WM246" s="115">
        <f t="shared" si="1445"/>
        <v>84.075608168685051</v>
      </c>
      <c r="WN246" s="15">
        <f t="shared" si="1446"/>
        <v>6.0948695151326207E-4</v>
      </c>
      <c r="WO246" s="12"/>
      <c r="WP246" s="11">
        <f t="shared" si="1727"/>
        <v>6.1768121437198753E-4</v>
      </c>
      <c r="WQ246" s="10">
        <f t="shared" si="1447"/>
        <v>84.128068945217848</v>
      </c>
      <c r="WR246" s="9">
        <f t="shared" si="1029"/>
        <v>88.996048335744192</v>
      </c>
      <c r="WS246" s="9">
        <f t="shared" si="1944"/>
        <v>79.020390928158349</v>
      </c>
      <c r="WT246" s="115">
        <f t="shared" si="1448"/>
        <v>84.008219631951278</v>
      </c>
      <c r="WU246" s="15">
        <f t="shared" si="1449"/>
        <v>6.1614275491219208E-4</v>
      </c>
      <c r="WV246" s="12"/>
      <c r="WW246" s="11">
        <f t="shared" si="1728"/>
        <v>6.2433298815564706E-4</v>
      </c>
      <c r="WX246" s="10">
        <f t="shared" si="1450"/>
        <v>84.060347366099961</v>
      </c>
      <c r="WY246" s="9">
        <f t="shared" si="1031"/>
        <v>88.982243543282337</v>
      </c>
      <c r="WZ246" s="9">
        <f t="shared" si="1945"/>
        <v>78.899190495414828</v>
      </c>
      <c r="XA246" s="115">
        <f t="shared" si="1451"/>
        <v>83.940717019348583</v>
      </c>
      <c r="XB246" s="15">
        <f t="shared" si="1452"/>
        <v>6.2277600653312226E-4</v>
      </c>
      <c r="XC246" s="12"/>
      <c r="XD246" s="11">
        <f t="shared" si="1729"/>
        <v>6.3096211102527209E-4</v>
      </c>
      <c r="XE246" s="10">
        <f t="shared" si="1453"/>
        <v>83.992508730112434</v>
      </c>
      <c r="XF246" s="9">
        <f t="shared" si="1033"/>
        <v>88.968139912359376</v>
      </c>
      <c r="XG246" s="9">
        <f t="shared" si="1946"/>
        <v>78.77805656670607</v>
      </c>
      <c r="XH246" s="115">
        <f t="shared" si="1454"/>
        <v>83.873098239532723</v>
      </c>
      <c r="XI246" s="15">
        <f t="shared" si="1455"/>
        <v>6.2938669291121171E-4</v>
      </c>
      <c r="XJ246" s="12"/>
      <c r="XK246" s="11">
        <f t="shared" si="1730"/>
        <v>6.3756856880307119E-4</v>
      </c>
      <c r="XL246" s="10">
        <f t="shared" si="1456"/>
        <v>83.924550973558098</v>
      </c>
      <c r="XM246" s="9">
        <f t="shared" si="1035"/>
        <v>88.953735275884341</v>
      </c>
      <c r="XN246" s="9">
        <f t="shared" si="1947"/>
        <v>78.656987171609686</v>
      </c>
      <c r="XO246" s="115">
        <f t="shared" si="1457"/>
        <v>83.805361223747013</v>
      </c>
      <c r="XP246" s="15">
        <f t="shared" si="1458"/>
        <v>6.3597480189929955E-4</v>
      </c>
      <c r="XQ246" s="12"/>
      <c r="XR246" s="11">
        <f t="shared" si="1731"/>
        <v>6.4415234864817115E-4</v>
      </c>
      <c r="XS246" s="10">
        <f t="shared" si="1459"/>
        <v>83.856472055335729</v>
      </c>
      <c r="XT246" s="9">
        <f t="shared" si="1037"/>
        <v>88.939027499874641</v>
      </c>
      <c r="XU246" s="9">
        <f t="shared" si="1948"/>
        <v>78.535980351811872</v>
      </c>
      <c r="XV246" s="115">
        <f t="shared" si="1460"/>
        <v>83.737503925843257</v>
      </c>
      <c r="XW246" s="15">
        <f t="shared" si="1461"/>
        <v>6.4254032264726897E-4</v>
      </c>
      <c r="XX246" s="12"/>
      <c r="XY246" s="11">
        <f t="shared" si="1732"/>
        <v>6.5071343903605786E-4</v>
      </c>
      <c r="XZ246" s="10">
        <f t="shared" si="1462"/>
        <v>83.78826995695907</v>
      </c>
      <c r="YA246" s="9">
        <f t="shared" si="1039"/>
        <v>88.924014483307573</v>
      </c>
      <c r="YB246" s="9">
        <f t="shared" si="1949"/>
        <v>78.415034161286968</v>
      </c>
      <c r="YC246" s="115">
        <f t="shared" si="1463"/>
        <v>83.669524322297264</v>
      </c>
      <c r="YD246" s="15">
        <f t="shared" si="1464"/>
        <v>6.4908324558178652E-4</v>
      </c>
      <c r="YE246" s="12"/>
      <c r="YF246" s="11">
        <f t="shared" si="1733"/>
        <v>6.5725182973837585E-4</v>
      </c>
      <c r="YG246" s="10">
        <f t="shared" si="1465"/>
        <v>83.71994268257049</v>
      </c>
      <c r="YH246" s="9">
        <f t="shared" si="1041"/>
        <v>88.908694157969506</v>
      </c>
      <c r="YI246" s="9">
        <f t="shared" si="1950"/>
        <v>78.294146666475086</v>
      </c>
      <c r="YJ246" s="115">
        <f t="shared" si="1466"/>
        <v>83.601420412222296</v>
      </c>
      <c r="YK246" s="15">
        <f t="shared" si="1467"/>
        <v>6.5560356238601118E-4</v>
      </c>
      <c r="YL246" s="12"/>
      <c r="YM246" s="11">
        <f t="shared" si="1734"/>
        <v>6.6376751180269474E-4</v>
      </c>
      <c r="YN246" s="10">
        <f t="shared" si="1468"/>
        <v>83.65148825895254</v>
      </c>
      <c r="YO246" s="9">
        <f t="shared" si="1043"/>
        <v>88.893064488302755</v>
      </c>
      <c r="YP246" s="9">
        <f t="shared" si="1951"/>
        <v>78.173315946449577</v>
      </c>
      <c r="YQ246" s="115">
        <f t="shared" si="1469"/>
        <v>83.533190217376159</v>
      </c>
      <c r="YR246" s="15">
        <f t="shared" si="1470"/>
        <v>6.621012659798033E-4</v>
      </c>
      <c r="YS246" s="12"/>
      <c r="YT246" s="11">
        <f t="shared" si="1735"/>
        <v>6.7026047753276073E-4</v>
      </c>
      <c r="YU246" s="10">
        <f t="shared" si="1471"/>
        <v>83.58290473553329</v>
      </c>
      <c r="YV246" s="9">
        <f t="shared" si="1045"/>
        <v>88.877123471250385</v>
      </c>
      <c r="YW246" s="9">
        <f t="shared" si="1952"/>
        <v>78.009618591293858</v>
      </c>
      <c r="YX246" s="115">
        <f t="shared" si="1472"/>
        <v>83.443371031272122</v>
      </c>
      <c r="YY246" s="15">
        <f t="shared" si="1473"/>
        <v>6.7122738103117801E-4</v>
      </c>
      <c r="YZ246" s="12"/>
      <c r="ZA246" s="11">
        <f t="shared" si="1736"/>
        <v>6.7938985025080148E-4</v>
      </c>
      <c r="ZB246" s="10">
        <f t="shared" si="1474"/>
        <v>83.492663868047487</v>
      </c>
      <c r="ZC246" s="9">
        <f t="shared" si="1047"/>
        <v>88.860739977566269</v>
      </c>
      <c r="ZD246" s="9">
        <f t="shared" si="1953"/>
        <v>77.954324591245339</v>
      </c>
      <c r="ZE246" s="115">
        <f t="shared" si="1475"/>
        <v>83.407532284405804</v>
      </c>
      <c r="ZF246" s="15">
        <f t="shared" si="1476"/>
        <v>6.7363067392776043E-4</v>
      </c>
      <c r="ZG246" s="12"/>
      <c r="ZH246" s="11">
        <f t="shared" si="1737"/>
        <v>6.8177567641381008E-4</v>
      </c>
      <c r="ZI246" s="10">
        <f t="shared" si="1477"/>
        <v>83.456565632597915</v>
      </c>
      <c r="ZJ246" s="9">
        <f t="shared" si="1049"/>
        <v>88.844238953447814</v>
      </c>
      <c r="ZK246" s="9">
        <f t="shared" si="1954"/>
        <v>78.612439588684381</v>
      </c>
      <c r="ZL246" s="115">
        <f t="shared" si="1478"/>
        <v>83.728339271066091</v>
      </c>
      <c r="ZM246" s="15">
        <f t="shared" si="1479"/>
        <v>6.319632672549683E-4</v>
      </c>
      <c r="ZN246" s="12"/>
      <c r="ZO246" s="11">
        <f t="shared" si="1738"/>
        <v>6.3995933863254394E-4</v>
      </c>
      <c r="ZP246" s="10">
        <f t="shared" si="1480"/>
        <v>83.778176806856408</v>
      </c>
      <c r="ZQ246" s="9">
        <f t="shared" si="1051"/>
        <v>88.829716136570056</v>
      </c>
      <c r="ZR246" s="9">
        <f t="shared" si="1955"/>
        <v>79.373399593214529</v>
      </c>
      <c r="ZS246" s="115">
        <f t="shared" si="1481"/>
        <v>84.1015578648923</v>
      </c>
      <c r="ZT246" s="15">
        <f t="shared" si="1482"/>
        <v>5.8406586035263997E-4</v>
      </c>
      <c r="ZU246" s="12"/>
      <c r="ZV246" s="11">
        <f t="shared" si="1739"/>
        <v>5.9190613788395405E-4</v>
      </c>
      <c r="ZW246" s="10">
        <f t="shared" si="1483"/>
        <v>84.152286758536377</v>
      </c>
      <c r="ZX246" s="9">
        <f t="shared" si="1053"/>
        <v>88.817311306104017</v>
      </c>
      <c r="ZY246" s="9">
        <f t="shared" si="1956"/>
        <v>80.268864635384375</v>
      </c>
      <c r="ZZ246" s="115">
        <f t="shared" si="1484"/>
        <v>84.543087970744196</v>
      </c>
      <c r="AAA246" s="15">
        <f t="shared" si="1485"/>
        <v>5.2799161666397076E-4</v>
      </c>
      <c r="AAB246" s="12"/>
      <c r="AAC246" s="11">
        <f t="shared" si="1740"/>
        <v>5.3566876420699119E-4</v>
      </c>
      <c r="AAD246" s="10">
        <f t="shared" si="1486"/>
        <v>84.594802171474839</v>
      </c>
      <c r="AAE246" s="9">
        <f t="shared" si="1055"/>
        <v>88.807174030738054</v>
      </c>
      <c r="AAF246" s="9">
        <f t="shared" si="1957"/>
        <v>81.356795555345627</v>
      </c>
      <c r="AAG246" s="115">
        <f t="shared" si="1487"/>
        <v>85.08198479304184</v>
      </c>
      <c r="AAH246" s="15">
        <f t="shared" si="1488"/>
        <v>4.6016984459350193E-4</v>
      </c>
      <c r="AAI246" s="12"/>
      <c r="AAJ246" s="11">
        <f t="shared" si="1741"/>
        <v>4.6767542892549568E-4</v>
      </c>
      <c r="AAK246" s="10">
        <f t="shared" si="1489"/>
        <v>85.134790899669824</v>
      </c>
      <c r="AAL246" s="9">
        <f t="shared" si="1057"/>
        <v>88.799473804224277</v>
      </c>
      <c r="AAM246" s="9">
        <f t="shared" si="1958"/>
        <v>82.755728913751113</v>
      </c>
      <c r="AAN246" s="115">
        <f t="shared" si="1490"/>
        <v>85.777601358987695</v>
      </c>
      <c r="AAO246" s="15">
        <f t="shared" si="1491"/>
        <v>3.7328964645186275E-4</v>
      </c>
      <c r="AAP246" s="12"/>
      <c r="AAQ246" s="11">
        <f t="shared" si="1742"/>
        <v>3.806137157638814E-4</v>
      </c>
      <c r="AAR246" s="10">
        <f t="shared" si="1492"/>
        <v>85.831623637748791</v>
      </c>
      <c r="AAS246" s="9">
        <f t="shared" si="1059"/>
        <v>88.794406708849451</v>
      </c>
      <c r="AAT246" s="9">
        <f t="shared" si="1060"/>
        <v>84.79563478435125</v>
      </c>
      <c r="AAU246" s="115">
        <f t="shared" si="1493"/>
        <v>86.795020746600358</v>
      </c>
      <c r="AAV246" s="15">
        <f t="shared" si="1494"/>
        <v>2.4698265479248242E-4</v>
      </c>
      <c r="AAW246" s="11"/>
      <c r="AAX246" s="11">
        <f t="shared" si="1743"/>
        <v>2.5411398590206391E-4</v>
      </c>
      <c r="AAY246" s="10">
        <f t="shared" si="1495"/>
        <v>86.85040250213018</v>
      </c>
      <c r="AAZ246" s="9">
        <f t="shared" si="1061"/>
        <v>88.792188511925005</v>
      </c>
      <c r="ABA246" s="9">
        <f t="shared" si="1062"/>
        <v>89.277283771764829</v>
      </c>
      <c r="ABB246" s="115">
        <f t="shared" si="1496"/>
        <v>89.034736141844917</v>
      </c>
      <c r="ABC246" s="15">
        <f t="shared" si="1497"/>
        <v>-2.9961727591533978E-5</v>
      </c>
      <c r="ABD246" s="11"/>
      <c r="ABE246" s="11">
        <f t="shared" si="1744"/>
        <v>-2.2984641124998287E-5</v>
      </c>
      <c r="ABF246" s="10">
        <f t="shared" si="1498"/>
        <v>89.091236601174899</v>
      </c>
      <c r="ABG246" s="9">
        <f t="shared" si="1063"/>
        <v>88.792221155738815</v>
      </c>
      <c r="ABH246" s="9">
        <f t="shared" si="1064"/>
        <v>89.360513787646283</v>
      </c>
      <c r="ABI246" s="115">
        <f t="shared" si="1499"/>
        <v>89.076367471692549</v>
      </c>
      <c r="ABJ246" s="15">
        <f t="shared" si="1500"/>
        <v>-3.510038221175301E-5</v>
      </c>
      <c r="ABK246" s="11"/>
      <c r="ABL246" s="11">
        <f t="shared" si="1745"/>
        <v>-2.8124715471676757E-5</v>
      </c>
      <c r="ABM246" s="10">
        <f t="shared" si="1501"/>
        <v>89.132865990923051</v>
      </c>
      <c r="ABN246" s="9">
        <f t="shared" si="1065"/>
        <v>88.792265957066135</v>
      </c>
      <c r="ABO246" s="9">
        <f t="shared" si="1066"/>
        <v>89.444575127770023</v>
      </c>
      <c r="ABP246" s="115">
        <f t="shared" si="1502"/>
        <v>89.118420542418079</v>
      </c>
      <c r="ABQ246" s="15">
        <f t="shared" si="1503"/>
        <v>-4.028963235910149E-5</v>
      </c>
      <c r="ABR246" s="11"/>
      <c r="ABS246" s="11">
        <f t="shared" si="1746"/>
        <v>-3.3315672504518797E-5</v>
      </c>
      <c r="ABT246" s="10">
        <f t="shared" si="1504"/>
        <v>89.174916841598318</v>
      </c>
      <c r="ABU246" s="9">
        <f t="shared" si="1067"/>
        <v>88.792324984485802</v>
      </c>
      <c r="ABV246" s="9">
        <f t="shared" si="1068"/>
        <v>89.529458771105624</v>
      </c>
      <c r="ABW246" s="115">
        <f t="shared" si="1505"/>
        <v>89.160891877795706</v>
      </c>
      <c r="ABX246" s="15">
        <f t="shared" si="1506"/>
        <v>-4.5528793088003462E-5</v>
      </c>
      <c r="ABY246" s="11"/>
      <c r="ABZ246" s="11">
        <f t="shared" si="1747"/>
        <v>-3.8556832196099685E-5</v>
      </c>
      <c r="ACA246" s="10">
        <f t="shared" si="1507"/>
        <v>89.217385692882672</v>
      </c>
      <c r="ACB246" s="9">
        <f t="shared" si="1069"/>
        <v>88.792400361592883</v>
      </c>
      <c r="ACC246" s="9">
        <f t="shared" si="1070"/>
        <v>89.615155152211798</v>
      </c>
      <c r="ACD246" s="115">
        <f t="shared" si="1508"/>
        <v>89.20377775690234</v>
      </c>
      <c r="ACE246" s="15">
        <f t="shared" si="1509"/>
        <v>-5.0817142429495672E-5</v>
      </c>
      <c r="ACF246" s="11"/>
      <c r="ACG246" s="11">
        <f t="shared" si="1748"/>
        <v>-4.384747741497229E-5</v>
      </c>
      <c r="ACH246" s="10">
        <f t="shared" si="1510"/>
        <v>89.260268839813222</v>
      </c>
      <c r="ACI246" s="9">
        <f t="shared" si="1071"/>
        <v>88.792494266366432</v>
      </c>
      <c r="ACJ246" s="9">
        <f t="shared" si="1072"/>
        <v>89.701654440233284</v>
      </c>
      <c r="ACK246" s="115">
        <f t="shared" si="1511"/>
        <v>89.247074353299865</v>
      </c>
      <c r="ACL246" s="15">
        <f t="shared" si="1512"/>
        <v>-5.6153938662408762E-5</v>
      </c>
      <c r="ACM246" s="11"/>
      <c r="ACN246" s="11">
        <f t="shared" si="1749"/>
        <v>-4.918687119272465E-5</v>
      </c>
      <c r="ACO246" s="10">
        <f t="shared" si="1513"/>
        <v>89.303562471963048</v>
      </c>
      <c r="ACP246" s="9">
        <f t="shared" si="1073"/>
        <v>88.79260893051125</v>
      </c>
      <c r="ACQ246" s="9">
        <f t="shared" si="1074"/>
        <v>89.788946568983334</v>
      </c>
      <c r="ACR246" s="115">
        <f t="shared" si="1514"/>
        <v>89.290777749747292</v>
      </c>
      <c r="ACS246" s="15">
        <f t="shared" si="1515"/>
        <v>-6.1538422212061732E-5</v>
      </c>
      <c r="ACT246" s="11"/>
      <c r="ACU246" s="11">
        <f t="shared" si="1750"/>
        <v>-5.4574258617727625E-5</v>
      </c>
      <c r="ACV246" s="10">
        <f t="shared" si="1516"/>
        <v>89.347262688136354</v>
      </c>
      <c r="ACW246" s="9">
        <f t="shared" si="1075"/>
        <v>88.792746638743736</v>
      </c>
      <c r="ACX246" s="9">
        <f t="shared" si="1076"/>
        <v>89.877021387305092</v>
      </c>
      <c r="ACY246" s="115">
        <f t="shared" si="1517"/>
        <v>89.334884013024407</v>
      </c>
      <c r="ACZ246" s="15">
        <f t="shared" si="1518"/>
        <v>-6.6969824981387974E-5</v>
      </c>
      <c r="ADA246" s="11"/>
      <c r="ADB246" s="11">
        <f t="shared" si="1751"/>
        <v>-6.0008876163629447E-5</v>
      </c>
      <c r="ADC246" s="10">
        <f t="shared" si="1519"/>
        <v>89.39136557119275</v>
      </c>
      <c r="ADD246" s="9">
        <f t="shared" si="1077"/>
        <v>88.792909728062142</v>
      </c>
      <c r="ADE246" s="9">
        <f t="shared" si="1078"/>
        <v>89.965868297169038</v>
      </c>
      <c r="ADF246" s="115">
        <f t="shared" si="1520"/>
        <v>89.37938901261559</v>
      </c>
      <c r="ADG246" s="15">
        <f t="shared" si="1521"/>
        <v>-7.2447348043228982E-5</v>
      </c>
      <c r="ADH246" s="11"/>
      <c r="ADI246" s="11">
        <f t="shared" si="1752"/>
        <v>-6.5489929371358974E-5</v>
      </c>
      <c r="ADJ246" s="10">
        <f t="shared" si="1522"/>
        <v>89.435867006664722</v>
      </c>
      <c r="ADK246" s="9">
        <f t="shared" si="1079"/>
        <v>88.793100586856028</v>
      </c>
      <c r="ADL246" s="9">
        <f t="shared" si="1080"/>
        <v>90.055476382544327</v>
      </c>
      <c r="ADM246" s="115">
        <f t="shared" si="1523"/>
        <v>89.424288484700185</v>
      </c>
      <c r="ADN246" s="15">
        <f t="shared" si="1524"/>
        <v>-7.7970169655024432E-5</v>
      </c>
      <c r="ADO246" s="11"/>
      <c r="ADP246" s="11">
        <f t="shared" si="1753"/>
        <v>-7.1016600859200664E-5</v>
      </c>
      <c r="ADQ246" s="10">
        <f t="shared" si="1525"/>
        <v>89.480762746738662</v>
      </c>
      <c r="ADR246" s="9">
        <f t="shared" si="1081"/>
        <v>88.793321653973365</v>
      </c>
      <c r="ADS246" s="9">
        <f t="shared" si="1082"/>
        <v>90.145834463409017</v>
      </c>
      <c r="ADT246" s="115">
        <f t="shared" si="1526"/>
        <v>89.469578058691184</v>
      </c>
      <c r="ADU246" s="15">
        <f t="shared" si="1527"/>
        <v>-8.353744865235665E-5</v>
      </c>
      <c r="ADV246" s="11"/>
      <c r="ADW246" s="11">
        <f t="shared" si="1754"/>
        <v>-7.6588053711530834E-5</v>
      </c>
      <c r="ADX246" s="10">
        <f t="shared" si="1528"/>
        <v>89.526048436778268</v>
      </c>
      <c r="ADY246" s="9">
        <f t="shared" si="1083"/>
        <v>88.793575417735454</v>
      </c>
      <c r="ADZ246" s="9">
        <f t="shared" si="1084"/>
        <v>90.236931094397619</v>
      </c>
      <c r="AEA246" s="115">
        <f t="shared" si="1529"/>
        <v>89.515253256066529</v>
      </c>
      <c r="AEB246" s="15">
        <f t="shared" si="1530"/>
        <v>-8.9148324426268369E-5</v>
      </c>
      <c r="AEC246" s="11"/>
      <c r="AED246" s="11">
        <f t="shared" si="1755"/>
        <v>-8.2203431450658456E-5</v>
      </c>
      <c r="AEE246" s="10">
        <f t="shared" si="1531"/>
        <v>89.571719614133144</v>
      </c>
      <c r="AEF246" s="9">
        <f t="shared" si="1085"/>
        <v>88.793864414885206</v>
      </c>
      <c r="AEG246" s="9">
        <f t="shared" si="1086"/>
        <v>90.328754621434925</v>
      </c>
      <c r="AEH246" s="115">
        <f t="shared" si="1532"/>
        <v>89.561309518160073</v>
      </c>
      <c r="AEI246" s="15">
        <f t="shared" si="1533"/>
        <v>-9.4801920486177151E-5</v>
      </c>
      <c r="AEJ246" s="11"/>
      <c r="AEK246" s="11">
        <f t="shared" si="1756"/>
        <v>-8.7861861595675615E-5</v>
      </c>
      <c r="AEL246" s="10">
        <f t="shared" si="1534"/>
        <v>89.61777173591824</v>
      </c>
      <c r="AEM246" s="9">
        <f t="shared" si="1087"/>
        <v>88.794191229493194</v>
      </c>
      <c r="AEN246" s="9">
        <f t="shared" si="1088"/>
        <v>90.421293135293666</v>
      </c>
      <c r="AEO246" s="115">
        <f t="shared" si="1535"/>
        <v>89.607742182393423</v>
      </c>
      <c r="AEP246" s="15">
        <f t="shared" si="1536"/>
        <v>-1.004973416589484E-4</v>
      </c>
      <c r="AEQ246" s="11"/>
      <c r="AER246" s="11">
        <f t="shared" si="1757"/>
        <v>-9.3562452855463682E-5</v>
      </c>
      <c r="AES246" s="10">
        <f t="shared" si="1537"/>
        <v>89.664200155215582</v>
      </c>
      <c r="AET246" s="9">
        <f t="shared" si="1089"/>
        <v>88.794558491783164</v>
      </c>
      <c r="AEU246" s="9">
        <f t="shared" si="1090"/>
        <v>90.51453436051446</v>
      </c>
      <c r="AEV246" s="115">
        <f t="shared" si="1538"/>
        <v>89.654546426148812</v>
      </c>
      <c r="AEW246" s="15">
        <f t="shared" si="1539"/>
        <v>-1.062336673006354E-4</v>
      </c>
      <c r="AEX246" s="11"/>
      <c r="AEY246" s="11">
        <f t="shared" si="1758"/>
        <v>-9.9304288332030055E-5</v>
      </c>
      <c r="AEZ246" s="10">
        <f t="shared" si="1540"/>
        <v>89.711000064899409</v>
      </c>
      <c r="AFA246" s="9">
        <f t="shared" si="1091"/>
        <v>88.794968876839306</v>
      </c>
      <c r="AFB246" s="9">
        <f t="shared" si="1092"/>
        <v>90.608465755526225</v>
      </c>
      <c r="AFC246" s="115">
        <f t="shared" si="1541"/>
        <v>89.701717316182766</v>
      </c>
      <c r="AFD246" s="15">
        <f t="shared" si="1542"/>
        <v>-1.1200995756020366E-4</v>
      </c>
      <c r="AFE246" s="11"/>
      <c r="AFF246" s="11">
        <f t="shared" si="1759"/>
        <v>-1.0508643178079001E-4</v>
      </c>
      <c r="AFG246" s="10">
        <f t="shared" si="1543"/>
        <v>89.758166547045022</v>
      </c>
      <c r="AFH246" s="9">
        <f t="shared" si="1093"/>
        <v>88.79542510328406</v>
      </c>
      <c r="AFI246" s="9">
        <f t="shared" si="1094"/>
        <v>90.703074514090133</v>
      </c>
      <c r="AFJ246" s="115">
        <f t="shared" si="1544"/>
        <v>89.749249808687097</v>
      </c>
      <c r="AFK246" s="15">
        <f t="shared" si="1545"/>
        <v>-1.1782525355039474E-4</v>
      </c>
      <c r="AFL246" s="11"/>
      <c r="AFM246" s="11">
        <f t="shared" si="1760"/>
        <v>-1.1090792777608859E-4</v>
      </c>
      <c r="AFN246" s="10">
        <f t="shared" si="1546"/>
        <v>89.805694572966019</v>
      </c>
      <c r="AFO246" s="9">
        <f t="shared" si="1095"/>
        <v>88.79592993188966</v>
      </c>
      <c r="AFP246" s="9">
        <f t="shared" si="1096"/>
        <v>90.798347566068188</v>
      </c>
      <c r="AFQ246" s="115">
        <f t="shared" si="1547"/>
        <v>89.797138748978924</v>
      </c>
      <c r="AFR246" s="15">
        <f t="shared" si="1548"/>
        <v>-1.2367857748094954E-4</v>
      </c>
      <c r="AFS246" s="11"/>
      <c r="AFT246" s="11">
        <f t="shared" si="1761"/>
        <v>-1.1676780183912255E-4</v>
      </c>
      <c r="AFU246" s="10">
        <f t="shared" si="1549"/>
        <v>89.853579002880366</v>
      </c>
      <c r="AFV246" s="9">
        <f t="shared" si="1097"/>
        <v>88.796486164123436</v>
      </c>
      <c r="AFW246" s="9">
        <f t="shared" si="1098"/>
        <v>90.894271578547261</v>
      </c>
      <c r="AFX246" s="115">
        <f t="shared" si="1550"/>
        <v>89.845378871335356</v>
      </c>
      <c r="AFY246" s="15">
        <f t="shared" si="1551"/>
        <v>-1.295689328178844E-4</v>
      </c>
      <c r="AFZ246" s="11"/>
      <c r="AGA246" s="11">
        <f t="shared" si="1762"/>
        <v>-1.2266506059197986E-4</v>
      </c>
      <c r="AGB246" s="10">
        <f t="shared" si="1552"/>
        <v>89.901814585720956</v>
      </c>
      <c r="AGC246" s="9">
        <f t="shared" si="1099"/>
        <v>88.797096640627174</v>
      </c>
      <c r="AGD246" s="9">
        <f t="shared" si="1100"/>
        <v>90.99083295733476</v>
      </c>
      <c r="AGE246" s="115">
        <f t="shared" si="1553"/>
        <v>89.89396479898096</v>
      </c>
      <c r="AGF246" s="15">
        <f t="shared" si="1554"/>
        <v>-1.3549530446978705E-4</v>
      </c>
      <c r="AGG246" s="11"/>
      <c r="AGH246" s="11">
        <f t="shared" si="1763"/>
        <v>-1.2859869193877467E-4</v>
      </c>
      <c r="AGI246" s="10">
        <f t="shared" si="1555"/>
        <v>89.950395959099012</v>
      </c>
      <c r="AGJ246" s="9">
        <f t="shared" si="1101"/>
        <v>88.797764239631306</v>
      </c>
      <c r="AGK246" s="9">
        <f t="shared" si="1102"/>
        <v>91.088017848814701</v>
      </c>
      <c r="AGL246" s="115">
        <f t="shared" si="1556"/>
        <v>89.942891044223003</v>
      </c>
      <c r="AGM246" s="15">
        <f t="shared" si="1557"/>
        <v>-1.4145665900041656E-4</v>
      </c>
      <c r="AGN246" s="11"/>
      <c r="AGO246" s="11">
        <f t="shared" si="1764"/>
        <v>-1.3456766527315456E-4</v>
      </c>
      <c r="AGP246" s="10">
        <f t="shared" si="1558"/>
        <v>89.999317649415062</v>
      </c>
      <c r="AGQ246" s="9">
        <f t="shared" si="1103"/>
        <v>88.798491875304521</v>
      </c>
      <c r="AGR246" s="9">
        <f t="shared" si="1104"/>
        <v>91.185812145826873</v>
      </c>
      <c r="AGS246" s="115">
        <f t="shared" si="1559"/>
        <v>89.99215201056569</v>
      </c>
      <c r="AGT246" s="15">
        <f t="shared" si="1560"/>
        <v>-1.4745194509374466E-4</v>
      </c>
      <c r="AGU246" s="11"/>
      <c r="AGV246" s="11">
        <f t="shared" si="1765"/>
        <v>-1.4057093193852501E-4</v>
      </c>
      <c r="AGW246" s="10">
        <f t="shared" si="1561"/>
        <v>90.048574073950434</v>
      </c>
      <c r="AGX246" s="9">
        <f t="shared" si="1105"/>
        <v>88.799282496042181</v>
      </c>
      <c r="AGY246" s="9">
        <f t="shared" si="1106"/>
        <v>91.284201491815054</v>
      </c>
      <c r="AGZ246" s="115">
        <f t="shared" si="1562"/>
        <v>90.041741993928611</v>
      </c>
      <c r="AHA246" s="15">
        <f t="shared" si="1563"/>
        <v>-1.5348009391590102E-4</v>
      </c>
      <c r="AHB246" s="11"/>
      <c r="AHC246" s="11">
        <f t="shared" si="1766"/>
        <v>-1.4660742558519695E-4</v>
      </c>
      <c r="AHD246" s="10">
        <f t="shared" si="1564"/>
        <v>90.098159542062291</v>
      </c>
      <c r="AHE246" s="9">
        <f t="shared" si="1107"/>
        <v>88.800139082693676</v>
      </c>
      <c r="AHF246" s="9">
        <f t="shared" si="1108"/>
        <v>91.383171261659484</v>
      </c>
      <c r="AHG246" s="115">
        <f t="shared" si="1565"/>
        <v>90.091655172176587</v>
      </c>
      <c r="AHH246" s="15">
        <f t="shared" si="1566"/>
        <v>-1.5954001804077607E-4</v>
      </c>
      <c r="AHI246" s="11"/>
      <c r="AHJ246" s="11">
        <f t="shared" si="1767"/>
        <v>-1.5267606109035988E-4</v>
      </c>
      <c r="AHK246" s="10">
        <f t="shared" si="1567"/>
        <v>90.148068244682392</v>
      </c>
      <c r="AHL246" s="9">
        <f t="shared" si="1109"/>
        <v>88.801064646713158</v>
      </c>
      <c r="AHM246" s="9">
        <f t="shared" si="1110"/>
        <v>91.482706582781802</v>
      </c>
      <c r="AHN246" s="115">
        <f t="shared" si="1568"/>
        <v>90.14188561474748</v>
      </c>
      <c r="AHO246" s="15">
        <f t="shared" si="1569"/>
        <v>-1.6563061286777484E-4</v>
      </c>
      <c r="AHP246" s="11"/>
      <c r="AHQ246" s="11">
        <f t="shared" si="1768"/>
        <v>-1.5877573597182975E-4</v>
      </c>
      <c r="AHR246" s="10">
        <f t="shared" si="1570"/>
        <v>90.198294263926783</v>
      </c>
      <c r="AHS246" s="9">
        <f t="shared" si="1111"/>
        <v>88.802062228261065</v>
      </c>
      <c r="AHT246" s="9">
        <f t="shared" si="1112"/>
        <v>91.582792340458539</v>
      </c>
      <c r="AHU246" s="115">
        <f t="shared" si="1571"/>
        <v>90.192427284359809</v>
      </c>
      <c r="AHV246" s="15">
        <f t="shared" si="1572"/>
        <v>-1.7175075706727638E-4</v>
      </c>
      <c r="AHW246" s="11"/>
      <c r="AHX246" s="11">
        <f t="shared" si="1769"/>
        <v>-1.6490533082908987E-4</v>
      </c>
      <c r="AHY246" s="10">
        <f t="shared" si="1573"/>
        <v>90.248831574780581</v>
      </c>
      <c r="AHZ246" s="9">
        <f t="shared" si="1113"/>
        <v>88.803134894248288</v>
      </c>
      <c r="AIA246" s="9">
        <f t="shared" si="1114"/>
        <v>91.683413181901415</v>
      </c>
      <c r="AIB246" s="115">
        <f t="shared" si="1574"/>
        <v>90.243274038074844</v>
      </c>
      <c r="AIC246" s="15">
        <f t="shared" si="1575"/>
        <v>-1.7789931295343468E-4</v>
      </c>
      <c r="AID246" s="11"/>
      <c r="AIE246" s="11">
        <f t="shared" si="1770"/>
        <v>-1.7106370971180668E-4</v>
      </c>
      <c r="AIF246" s="10">
        <f t="shared" si="1576"/>
        <v>90.29967404613727</v>
      </c>
      <c r="AIG246" s="9">
        <f t="shared" si="1115"/>
        <v>88.804285736323507</v>
      </c>
      <c r="AIH246" s="9">
        <f t="shared" si="1116"/>
        <v>91.784553520699831</v>
      </c>
      <c r="AII246" s="115">
        <f t="shared" si="1577"/>
        <v>90.294419628511662</v>
      </c>
      <c r="AIJ246" s="15">
        <f t="shared" si="1578"/>
        <v>-1.8407512688289714E-4</v>
      </c>
      <c r="AIK246" s="11"/>
      <c r="AIL246" s="11">
        <f t="shared" si="1771"/>
        <v>-1.7724972051439333E-4</v>
      </c>
      <c r="AIM246" s="10">
        <f t="shared" si="1579"/>
        <v>90.350815441991088</v>
      </c>
      <c r="AIN246" s="9">
        <f t="shared" si="1117"/>
        <v>88.80551786880558</v>
      </c>
      <c r="AIO246" s="9">
        <f t="shared" si="1118"/>
        <v>91.886197541623488</v>
      </c>
      <c r="AIP246" s="115">
        <f t="shared" si="1580"/>
        <v>90.345857705214542</v>
      </c>
      <c r="AIQ246" s="15">
        <f t="shared" si="1581"/>
        <v>-1.9027702967912833E-4</v>
      </c>
      <c r="AIR246" s="11"/>
      <c r="AIS246" s="11">
        <f t="shared" si="1772"/>
        <v>-1.8346219539638685E-4</v>
      </c>
      <c r="AIT246" s="10">
        <f t="shared" si="1582"/>
        <v>90.402249422782376</v>
      </c>
      <c r="AIU246" s="9">
        <f t="shared" si="1119"/>
        <v>88.80683442656273</v>
      </c>
      <c r="AIV246" s="9">
        <f t="shared" si="1120"/>
        <v>91.988329205779479</v>
      </c>
      <c r="AIW246" s="115">
        <f t="shared" si="1583"/>
        <v>90.397581816171112</v>
      </c>
      <c r="AIX246" s="15">
        <f t="shared" si="1584"/>
        <v>-1.9650383708192789E-4</v>
      </c>
      <c r="AIY246" s="11"/>
      <c r="AIZ246" s="11">
        <f t="shared" si="1773"/>
        <v>-1.8969995122819375E-4</v>
      </c>
      <c r="AJA246" s="10">
        <f t="shared" si="1585"/>
        <v>90.453969546894058</v>
      </c>
      <c r="AJB246" s="9">
        <f t="shared" si="1121"/>
        <v>88.808238562840572</v>
      </c>
      <c r="AJC246" s="9">
        <f t="shared" si="1122"/>
        <v>92.090932256121476</v>
      </c>
      <c r="AJD246" s="115">
        <f t="shared" si="1586"/>
        <v>90.449585409481017</v>
      </c>
      <c r="AJE246" s="15">
        <f t="shared" si="1587"/>
        <v>-2.0275435022186174E-4</v>
      </c>
      <c r="AJF246" s="11"/>
      <c r="AJG246" s="11">
        <f t="shared" si="1774"/>
        <v>-1.9596179006193306E-4</v>
      </c>
      <c r="AJH246" s="10">
        <f t="shared" si="1588"/>
        <v>90.505969272299126</v>
      </c>
      <c r="AJI246" s="9">
        <f t="shared" si="1123"/>
        <v>88.809733447041225</v>
      </c>
      <c r="AJJ246" s="9">
        <f t="shared" si="1124"/>
        <v>92.193990221717669</v>
      </c>
      <c r="AJK246" s="115">
        <f t="shared" si="1589"/>
        <v>90.50186183437944</v>
      </c>
      <c r="AJL246" s="15">
        <f t="shared" si="1590"/>
        <v>-2.0902735602104175E-4</v>
      </c>
      <c r="AJM246" s="11"/>
      <c r="AJN246" s="11">
        <f t="shared" si="1775"/>
        <v>-2.0224649952876474E-4</v>
      </c>
      <c r="AJO246" s="10">
        <f t="shared" si="1591"/>
        <v>90.558241957562871</v>
      </c>
      <c r="AJP246" s="9">
        <f t="shared" si="1125"/>
        <v>88.811322262454198</v>
      </c>
      <c r="AJQ246" s="9">
        <f t="shared" si="1126"/>
        <v>92.297486406370396</v>
      </c>
      <c r="AJR246" s="115">
        <f t="shared" si="1592"/>
        <v>90.554404334412297</v>
      </c>
      <c r="AJS246" s="15">
        <f t="shared" si="1593"/>
        <v>-2.1532162663036495E-4</v>
      </c>
      <c r="AJT246" s="11"/>
      <c r="AJU246" s="11">
        <f t="shared" si="1776"/>
        <v>-2.0855285227194744E-4</v>
      </c>
      <c r="AJV246" s="10">
        <f t="shared" si="1594"/>
        <v>90.610780854989883</v>
      </c>
      <c r="AJW246" s="9">
        <f t="shared" si="1127"/>
        <v>88.813008203925861</v>
      </c>
      <c r="AJX246" s="9">
        <f t="shared" si="1128"/>
        <v>92.401403917192312</v>
      </c>
      <c r="AJY246" s="115">
        <f t="shared" si="1595"/>
        <v>90.607206060559093</v>
      </c>
      <c r="AJZ246" s="15">
        <f t="shared" si="1596"/>
        <v>-2.2163592133845816E-4</v>
      </c>
      <c r="AKA246" s="11"/>
      <c r="AKB246" s="11">
        <f t="shared" si="1777"/>
        <v>-2.1487960785397667E-4</v>
      </c>
      <c r="AKC246" s="10">
        <f t="shared" si="1597"/>
        <v>90.663579123737179</v>
      </c>
      <c r="AKD246" s="9">
        <f t="shared" si="1129"/>
        <v>88.814794475506375</v>
      </c>
      <c r="AKE246" s="9">
        <f t="shared" si="1130"/>
        <v>92.505725669924743</v>
      </c>
      <c r="AKF246" s="115">
        <f t="shared" si="1598"/>
        <v>90.660260072715559</v>
      </c>
      <c r="AKG246" s="15">
        <f t="shared" si="1599"/>
        <v>-2.2796898704550013E-4</v>
      </c>
      <c r="AKH246" s="11"/>
      <c r="AKI246" s="11">
        <f t="shared" si="1778"/>
        <v>-2.2122551322765801E-4</v>
      </c>
      <c r="AKJ246" s="10">
        <f t="shared" si="1600"/>
        <v>90.716629831277729</v>
      </c>
      <c r="AKK246" s="9">
        <f t="shared" si="1131"/>
        <v>88.816684288056493</v>
      </c>
      <c r="AKL246" s="9">
        <f t="shared" si="1132"/>
        <v>92.610434392522095</v>
      </c>
      <c r="AKM246" s="115">
        <f t="shared" si="1601"/>
        <v>90.713559340289294</v>
      </c>
      <c r="AKN246" s="15">
        <f t="shared" si="1602"/>
        <v>-2.3431955863243101E-4</v>
      </c>
      <c r="AKO246" s="11"/>
      <c r="AKP246" s="11">
        <f t="shared" si="1779"/>
        <v>-2.2758930310266235E-4</v>
      </c>
      <c r="AKQ246" s="10">
        <f t="shared" si="1603"/>
        <v>90.769925953976525</v>
      </c>
      <c r="AKR246" s="9">
        <f t="shared" si="1133"/>
        <v>88.818680856814481</v>
      </c>
      <c r="AKS246" s="9">
        <f t="shared" si="1134"/>
        <v>92.715512632671746</v>
      </c>
      <c r="AKT246" s="115">
        <f t="shared" si="1604"/>
        <v>90.767096744743114</v>
      </c>
      <c r="AKU246" s="15">
        <f t="shared" si="1605"/>
        <v>-2.4068635957568668E-4</v>
      </c>
      <c r="AKV246" s="11"/>
      <c r="AKW246" s="11">
        <f t="shared" si="1780"/>
        <v>-2.3396970055806742E-4</v>
      </c>
      <c r="AKX246" s="10">
        <f t="shared" si="1606"/>
        <v>90.823460379616989</v>
      </c>
      <c r="AKY246" s="9">
        <f t="shared" si="1135"/>
        <v>88.820787398929468</v>
      </c>
      <c r="AKZ246" s="9">
        <f t="shared" si="1136"/>
        <v>92.82094276561844</v>
      </c>
      <c r="ALA246" s="115">
        <f t="shared" si="1607"/>
        <v>90.820865082273954</v>
      </c>
      <c r="ALB246" s="15">
        <f t="shared" si="1608"/>
        <v>-2.4706810258282497E-4</v>
      </c>
      <c r="ALC246" s="11"/>
      <c r="ALD246" s="11">
        <f t="shared" si="1781"/>
        <v>-2.4036541767603572E-4</v>
      </c>
      <c r="ALE246" s="10">
        <f t="shared" si="1609"/>
        <v>90.877225910063657</v>
      </c>
      <c r="ALF246" s="9">
        <f t="shared" si="1137"/>
        <v>88.823007130964243</v>
      </c>
      <c r="ALG246" s="9">
        <f t="shared" si="1138"/>
        <v>92.926707002278889</v>
      </c>
      <c r="ALH246" s="115">
        <f t="shared" si="1610"/>
        <v>90.874857066621558</v>
      </c>
      <c r="ALI246" s="15">
        <f t="shared" si="1611"/>
        <v>-2.5346349024795849E-4</v>
      </c>
      <c r="ALJ246" s="11"/>
      <c r="ALK246" s="11">
        <f t="shared" si="1782"/>
        <v>-2.4677515619558839E-4</v>
      </c>
      <c r="ALL246" s="10">
        <f t="shared" si="1612"/>
        <v>90.931215264055638</v>
      </c>
      <c r="ALM246" s="9">
        <f t="shared" si="1139"/>
        <v>88.825343266370538</v>
      </c>
      <c r="ALN246" s="9">
        <f t="shared" si="1140"/>
        <v>93.032787396621202</v>
      </c>
      <c r="ALO246" s="115">
        <f t="shared" si="1613"/>
        <v>90.929065331495877</v>
      </c>
      <c r="ALP246" s="15">
        <f t="shared" si="1614"/>
        <v>-2.5987121566348567E-4</v>
      </c>
      <c r="ALQ246" s="12"/>
      <c r="ALR246" s="11">
        <f t="shared" si="1783"/>
        <v>-2.5319760812287024E-4</v>
      </c>
      <c r="ALS246" s="10">
        <f t="shared" si="1615"/>
        <v>90.985421079619158</v>
      </c>
      <c r="ALT246" s="9">
        <f t="shared" si="1141"/>
        <v>88.827799012939039</v>
      </c>
      <c r="ALU246" s="9">
        <f t="shared" si="1142"/>
        <v>93.13916575644069</v>
      </c>
      <c r="ALV246" s="115">
        <f t="shared" si="1616"/>
        <v>90.983482384689864</v>
      </c>
      <c r="ALW246" s="15">
        <f t="shared" si="1617"/>
        <v>-2.6628995706667749E-4</v>
      </c>
      <c r="ALX246" s="12"/>
      <c r="ALY246" s="11">
        <f t="shared" si="1784"/>
        <v>-2.5963145036957401E-4</v>
      </c>
      <c r="ALZ246" s="10">
        <f t="shared" si="1618"/>
        <v>91.039835868109947</v>
      </c>
      <c r="AMA246" s="9">
        <f t="shared" si="1143"/>
        <v>88.830377570111139</v>
      </c>
      <c r="AMB246" s="9">
        <f t="shared" si="1144"/>
        <v>93.245823761267062</v>
      </c>
      <c r="AMC246" s="115">
        <f t="shared" si="1619"/>
        <v>91.0381006656891</v>
      </c>
      <c r="AMD246" s="15">
        <f t="shared" si="1620"/>
        <v>-2.7271838528822778E-4</v>
      </c>
      <c r="AME246" s="12"/>
      <c r="AMF246" s="11">
        <f t="shared" si="1785"/>
        <v>-2.6607535220766766E-4</v>
      </c>
      <c r="AMG246" s="10">
        <f t="shared" si="1621"/>
        <v>91.094452071870066</v>
      </c>
      <c r="AMH246" s="9">
        <f t="shared" si="1145"/>
        <v>88.833082126392739</v>
      </c>
      <c r="AMI246" s="9">
        <f t="shared" si="1146"/>
        <v>93.352743016153411</v>
      </c>
      <c r="AMJ246" s="115">
        <f t="shared" si="1622"/>
        <v>91.092912571273075</v>
      </c>
      <c r="AMK246" s="15">
        <f t="shared" si="1623"/>
        <v>-2.7915516723423227E-4</v>
      </c>
      <c r="AML246" s="12"/>
      <c r="AMM246" s="11">
        <f t="shared" si="1786"/>
        <v>-2.7252797875435447E-4</v>
      </c>
      <c r="AMN246" s="10">
        <f t="shared" si="1624"/>
        <v>91.14926208984599</v>
      </c>
      <c r="AMO246" s="9">
        <f t="shared" si="1147"/>
        <v>88.83591585681134</v>
      </c>
      <c r="AMP246" s="9">
        <f t="shared" si="1148"/>
        <v>93.459905004561932</v>
      </c>
      <c r="AMQ246" s="115">
        <f t="shared" si="1625"/>
        <v>91.147910430686636</v>
      </c>
      <c r="AMR246" s="15">
        <f t="shared" si="1626"/>
        <v>-2.8559896313325921E-4</v>
      </c>
      <c r="AMS246" s="12"/>
      <c r="AMT246" s="11">
        <f t="shared" si="1787"/>
        <v>-2.7898798821513935E-4</v>
      </c>
      <c r="AMU246" s="10">
        <f t="shared" si="1627"/>
        <v>91.204258252717722</v>
      </c>
      <c r="AMV246" s="9">
        <f t="shared" si="1149"/>
        <v>88.838881920298078</v>
      </c>
      <c r="AMW246" s="9">
        <f t="shared" si="1150"/>
        <v>93.567291043916171</v>
      </c>
      <c r="AMX246" s="115">
        <f t="shared" si="1628"/>
        <v>91.203086482107125</v>
      </c>
      <c r="AMY246" s="15">
        <f t="shared" si="1629"/>
        <v>-2.9204842395274785E-4</v>
      </c>
      <c r="AMZ246" s="12"/>
      <c r="ANA246" s="11">
        <f t="shared" si="1788"/>
        <v>-2.854540292960056E-4</v>
      </c>
      <c r="ANB246" s="10">
        <f t="shared" si="1630"/>
        <v>91.259432799322227</v>
      </c>
      <c r="ANC246" s="9">
        <f t="shared" si="1151"/>
        <v>88.841983456991812</v>
      </c>
      <c r="AND246" s="9">
        <f t="shared" si="1152"/>
        <v>93.674882168918543</v>
      </c>
      <c r="ANE246" s="115">
        <f t="shared" si="1631"/>
        <v>91.258432812955178</v>
      </c>
      <c r="ANF246" s="15">
        <f t="shared" si="1632"/>
        <v>-2.9850218435867039E-4</v>
      </c>
      <c r="ANG246" s="12"/>
      <c r="ANH246" s="11">
        <f t="shared" si="1789"/>
        <v>-2.9192473415263001E-4</v>
      </c>
      <c r="ANI246" s="10">
        <f t="shared" si="1633"/>
        <v>91.314777816870205</v>
      </c>
      <c r="ANJ246" s="9">
        <f t="shared" si="1153"/>
        <v>88.845223585362348</v>
      </c>
      <c r="ANK246" s="9">
        <f t="shared" si="1154"/>
        <v>93.782659491525095</v>
      </c>
      <c r="ANL246" s="115">
        <f t="shared" si="1634"/>
        <v>91.313941538443714</v>
      </c>
      <c r="ANM246" s="15">
        <f t="shared" si="1635"/>
        <v>-3.0495888512692068E-4</v>
      </c>
      <c r="ANN246" s="12"/>
      <c r="ANO246" s="11">
        <f t="shared" si="1790"/>
        <v>-2.9839874082956914E-4</v>
      </c>
      <c r="ANP246" s="10">
        <f t="shared" si="1636"/>
        <v>91.3702854197129</v>
      </c>
      <c r="ANQ246" s="9">
        <f t="shared" si="1155"/>
        <v>88.848605399787687</v>
      </c>
      <c r="ANR246" s="9">
        <f t="shared" si="1156"/>
        <v>93.890604051174719</v>
      </c>
      <c r="ANS246" s="115">
        <f t="shared" si="1637"/>
        <v>91.369604725481196</v>
      </c>
      <c r="ANT246" s="15">
        <f t="shared" si="1638"/>
        <v>-3.1141716404242166E-4</v>
      </c>
      <c r="ANU246" s="12"/>
      <c r="ANV246" s="11">
        <f t="shared" si="1791"/>
        <v>-3.0487468414862703E-4</v>
      </c>
      <c r="ANW246" s="10">
        <f t="shared" si="1639"/>
        <v>91.42594767314003</v>
      </c>
      <c r="ANX246" s="9">
        <f t="shared" si="1157"/>
        <v>88.852131967935776</v>
      </c>
      <c r="ANY246" s="9">
        <f t="shared" si="1158"/>
        <v>93.99869653144637</v>
      </c>
      <c r="ANZ246" s="115">
        <f t="shared" si="1640"/>
        <v>91.425414249691073</v>
      </c>
      <c r="AOA246" s="15">
        <f t="shared" si="1641"/>
        <v>-3.1787563856027482E-4</v>
      </c>
      <c r="AOB246" s="12"/>
      <c r="AOC246" s="11">
        <f t="shared" si="1792"/>
        <v>-3.1135117834603035E-4</v>
      </c>
      <c r="AOD246" s="10">
        <f t="shared" si="1642"/>
        <v>91.481756450190048</v>
      </c>
      <c r="AOE246" s="9">
        <f t="shared" si="1159"/>
        <v>88.855806327736246</v>
      </c>
      <c r="AOF246" s="9">
        <f t="shared" si="1160"/>
        <v>94.106918793734991</v>
      </c>
      <c r="AOG246" s="115">
        <f t="shared" si="1643"/>
        <v>91.481362560735619</v>
      </c>
      <c r="AOH246" s="15">
        <f t="shared" si="1644"/>
        <v>-3.2433300071972062E-4</v>
      </c>
      <c r="AOI246" s="12"/>
      <c r="AOJ246" s="11">
        <f t="shared" si="1875"/>
        <v>-3.1782691211953843E-4</v>
      </c>
      <c r="AOK246" s="10">
        <f t="shared" si="1876"/>
        <v>91.537704198043429</v>
      </c>
      <c r="AOL246" s="9">
        <f t="shared" si="1161"/>
        <v>88.859631486542341</v>
      </c>
      <c r="AOM246" s="9">
        <f t="shared" si="1162"/>
        <v>94.21525910220393</v>
      </c>
      <c r="AON246" s="115">
        <f t="shared" si="1646"/>
        <v>91.537445294373128</v>
      </c>
      <c r="AOO246" s="15">
        <f t="shared" si="1877"/>
        <v>-3.3078833991314038E-4</v>
      </c>
      <c r="AOP246" s="12"/>
      <c r="AOQ246" s="11">
        <f t="shared" si="1794"/>
        <v>-3.243009718823389E-4</v>
      </c>
      <c r="AOR246" s="10">
        <f t="shared" si="1648"/>
        <v>91.593786553953919</v>
      </c>
      <c r="AOS246" s="9">
        <f t="shared" si="1163"/>
        <v>88.863610428233287</v>
      </c>
      <c r="AOT246" s="9">
        <f t="shared" si="1164"/>
        <v>94.32370743243024</v>
      </c>
      <c r="AOU246" s="115">
        <f t="shared" si="1649"/>
        <v>91.59365893033177</v>
      </c>
      <c r="AOV246" s="15">
        <f t="shared" si="1650"/>
        <v>-3.3724085268761083E-4</v>
      </c>
      <c r="AOW246" s="12"/>
      <c r="AOX246" s="11">
        <f t="shared" si="1878"/>
        <v>-3.3077255120264848E-4</v>
      </c>
      <c r="AOY246" s="10">
        <f t="shared" si="1879"/>
        <v>91.649999999999991</v>
      </c>
      <c r="AOZ246" s="9">
        <f t="shared" si="1165"/>
        <v>88.867746114133098</v>
      </c>
      <c r="APA246" s="9"/>
      <c r="APB246" s="97">
        <f t="shared" si="1652"/>
        <v>91.649999999999991</v>
      </c>
      <c r="APC246" s="15">
        <f t="shared" si="1880"/>
        <v>-3.4368974475799334E-4</v>
      </c>
      <c r="APD246" s="11"/>
      <c r="APE246" s="11"/>
    </row>
    <row r="247" spans="1:1097" x14ac:dyDescent="0.2">
      <c r="A247" s="183"/>
      <c r="B247" s="183"/>
      <c r="C247" s="1">
        <f t="shared" si="1654"/>
        <v>180</v>
      </c>
      <c r="D247" s="1">
        <f t="shared" si="1655"/>
        <v>6024.5844021139956</v>
      </c>
      <c r="E247" s="1">
        <f t="shared" si="1656"/>
        <v>-16317921.817764627</v>
      </c>
      <c r="F247" s="2">
        <f t="shared" si="1657"/>
        <v>113.16</v>
      </c>
      <c r="G247" s="8">
        <f t="shared" si="1658"/>
        <v>1.9810000000000001E-3</v>
      </c>
      <c r="H247" s="6">
        <f t="shared" si="1659"/>
        <v>0.14400020254000001</v>
      </c>
      <c r="I247" s="2">
        <f t="shared" si="1660"/>
        <v>3500</v>
      </c>
      <c r="J247" s="3">
        <f t="shared" si="1818"/>
        <v>58.333333333333336</v>
      </c>
      <c r="K247" s="3">
        <f t="shared" si="1819"/>
        <v>366.52</v>
      </c>
      <c r="L247" s="1">
        <f t="shared" si="1661"/>
        <v>0.82</v>
      </c>
      <c r="M247" s="1">
        <f t="shared" si="1662"/>
        <v>0.66</v>
      </c>
      <c r="N247" s="1">
        <f t="shared" si="1820"/>
        <v>0.54120000000000001</v>
      </c>
      <c r="O247" s="3">
        <f t="shared" si="1167"/>
        <v>7.5227878787878781</v>
      </c>
      <c r="P247" s="40">
        <f t="shared" si="1821"/>
        <v>570.9796</v>
      </c>
      <c r="Q247" s="1">
        <f t="shared" si="1663"/>
        <v>21.51</v>
      </c>
      <c r="R247" s="1">
        <f t="shared" si="1664"/>
        <v>151</v>
      </c>
      <c r="S247" s="2">
        <f t="shared" si="1665"/>
        <v>12587.54</v>
      </c>
      <c r="T247" s="1">
        <f t="shared" si="1881"/>
        <v>83.916933333333333</v>
      </c>
      <c r="U247" s="7">
        <f t="shared" si="1666"/>
        <v>9.1849501318337995E-2</v>
      </c>
      <c r="V247" s="7">
        <f t="shared" si="1822"/>
        <v>6.6258942829124593E-3</v>
      </c>
      <c r="W247" s="159">
        <f t="shared" si="1667"/>
        <v>3.4283282369456214E-2</v>
      </c>
      <c r="X247" s="40">
        <f t="shared" si="1823"/>
        <v>8095.2484858865882</v>
      </c>
      <c r="Y247" s="1">
        <f t="shared" si="1668"/>
        <v>0</v>
      </c>
      <c r="Z247" s="1">
        <f t="shared" si="1669"/>
        <v>113.16</v>
      </c>
      <c r="AA247" s="1">
        <f t="shared" si="1670"/>
        <v>91.649999999999991</v>
      </c>
      <c r="AB247" s="6">
        <f t="shared" si="1882"/>
        <v>0.2895550479995273</v>
      </c>
      <c r="AC247" s="1">
        <f t="shared" si="1671"/>
        <v>526.19133708825245</v>
      </c>
      <c r="AD247" s="40">
        <f t="shared" si="1824"/>
        <v>36363.626619283568</v>
      </c>
      <c r="AE247" s="1">
        <f t="shared" si="1825"/>
        <v>0.15947988387208822</v>
      </c>
      <c r="AF247" s="2">
        <f t="shared" si="1801"/>
        <v>62</v>
      </c>
      <c r="AG247" s="10">
        <f t="shared" si="1826"/>
        <v>9.8877528000694692</v>
      </c>
      <c r="AH247" s="12">
        <f t="shared" si="1827"/>
        <v>0.25886290030913772</v>
      </c>
      <c r="AI247" s="43">
        <f t="shared" si="1828"/>
        <v>-1.8761667553057332E-5</v>
      </c>
      <c r="AJ247" s="93">
        <f t="shared" si="1883"/>
        <v>4.7305216068923938E-6</v>
      </c>
      <c r="AK247" s="43">
        <f t="shared" si="1829"/>
        <v>0</v>
      </c>
      <c r="AL247" s="43">
        <f t="shared" si="1884"/>
        <v>4.005232509009218E-4</v>
      </c>
      <c r="AM247" s="43"/>
      <c r="AN247" s="43">
        <f t="shared" si="1830"/>
        <v>0</v>
      </c>
      <c r="AO247" s="10">
        <f t="shared" si="1831"/>
        <v>89.388012803510563</v>
      </c>
      <c r="AP247" s="9"/>
      <c r="AQ247" s="9">
        <f t="shared" si="1832"/>
        <v>89.254081946678909</v>
      </c>
      <c r="AR247" s="104">
        <f t="shared" si="1171"/>
        <v>89.254081946678909</v>
      </c>
      <c r="AS247" s="15">
        <f t="shared" si="1833"/>
        <v>0</v>
      </c>
      <c r="AT247" s="49"/>
      <c r="AU247" s="11">
        <f t="shared" si="1834"/>
        <v>8.2723430595413947E-6</v>
      </c>
      <c r="AV247" s="10">
        <f t="shared" si="1835"/>
        <v>89.321046130883076</v>
      </c>
      <c r="AW247" s="9">
        <f t="shared" si="1836"/>
        <v>89.254081946678909</v>
      </c>
      <c r="AX247" s="9">
        <f t="shared" si="1837"/>
        <v>89.120395757087579</v>
      </c>
      <c r="AY247" s="97">
        <f t="shared" si="1175"/>
        <v>89.187238851883251</v>
      </c>
      <c r="AZ247" s="15">
        <f t="shared" si="1176"/>
        <v>8.257077582262423E-6</v>
      </c>
      <c r="BA247" s="49"/>
      <c r="BB247" s="11">
        <f t="shared" si="1838"/>
        <v>1.6529726923641012E-5</v>
      </c>
      <c r="BC247" s="10">
        <f t="shared" si="1839"/>
        <v>89.254198068236519</v>
      </c>
      <c r="BD247" s="9">
        <f t="shared" si="1840"/>
        <v>89.254079467431197</v>
      </c>
      <c r="BE247" s="9">
        <f t="shared" si="1841"/>
        <v>88.986952431314975</v>
      </c>
      <c r="BF247" s="97">
        <f t="shared" si="1179"/>
        <v>89.120515949373086</v>
      </c>
      <c r="BG247" s="15">
        <f t="shared" si="1842"/>
        <v>1.6499001641638047E-5</v>
      </c>
      <c r="BH247" s="49"/>
      <c r="BI247" s="11">
        <f t="shared" si="1843"/>
        <v>2.4771955011651978E-5</v>
      </c>
      <c r="BJ247" s="10">
        <f t="shared" si="1844"/>
        <v>89.187465248084933</v>
      </c>
      <c r="BK247" s="9">
        <f t="shared" si="1845"/>
        <v>89.254069568631849</v>
      </c>
      <c r="BL247" s="9">
        <f t="shared" si="1846"/>
        <v>88.853750143366042</v>
      </c>
      <c r="BM247" s="97">
        <f t="shared" si="1184"/>
        <v>89.053909855998938</v>
      </c>
      <c r="BN247" s="15">
        <f t="shared" si="1847"/>
        <v>2.4725579824000771E-5</v>
      </c>
      <c r="BO247" s="49"/>
      <c r="BP247" s="11">
        <f t="shared" si="1848"/>
        <v>3.2998833798051536E-5</v>
      </c>
      <c r="BQ247" s="10">
        <f t="shared" si="1849"/>
        <v>89.120844305515192</v>
      </c>
      <c r="BR247" s="9">
        <f t="shared" si="1850"/>
        <v>89.25404733757243</v>
      </c>
      <c r="BS247" s="9">
        <f t="shared" si="1851"/>
        <v>88.720787045251058</v>
      </c>
      <c r="BT247" s="97">
        <f t="shared" si="1189"/>
        <v>88.987417191411737</v>
      </c>
      <c r="BU247" s="15">
        <f t="shared" si="1852"/>
        <v>3.2936622838142841E-5</v>
      </c>
      <c r="BV247" s="12"/>
      <c r="BW247" s="11">
        <f t="shared" si="1853"/>
        <v>4.1210172802975617E-5</v>
      </c>
      <c r="BX247" s="10">
        <f t="shared" si="1854"/>
        <v>89.054331878677928</v>
      </c>
      <c r="BY247" s="9">
        <f t="shared" si="1855"/>
        <v>89.254007889542123</v>
      </c>
      <c r="BZ247" s="9">
        <f t="shared" si="1856"/>
        <v>88.588061267564711</v>
      </c>
      <c r="CA247" s="97">
        <f t="shared" si="1194"/>
        <v>88.921034578553417</v>
      </c>
      <c r="CB247" s="15">
        <f t="shared" si="1857"/>
        <v>4.1131944444845385E-5</v>
      </c>
      <c r="CC247" s="12"/>
      <c r="CD247" s="11">
        <f t="shared" si="1858"/>
        <v>4.9405784582038985E-5</v>
      </c>
      <c r="CE247" s="10">
        <f t="shared" si="1859"/>
        <v>88.987924609273009</v>
      </c>
      <c r="CF247" s="9">
        <f t="shared" si="1860"/>
        <v>89.253946368218465</v>
      </c>
      <c r="CG247" s="9">
        <f t="shared" si="1861"/>
        <v>88.455570920066663</v>
      </c>
      <c r="CH247" s="97">
        <f t="shared" si="1199"/>
        <v>88.854758644142564</v>
      </c>
      <c r="CI247" s="15">
        <f t="shared" si="1862"/>
        <v>4.9311361445155452E-5</v>
      </c>
      <c r="CJ247" s="12"/>
      <c r="CK247" s="11">
        <f t="shared" si="1863"/>
        <v>5.7585484715372371E-5</v>
      </c>
      <c r="CL247" s="10">
        <f t="shared" si="1864"/>
        <v>88.921619143030142</v>
      </c>
      <c r="CM247" s="9">
        <f t="shared" si="1865"/>
        <v>89.253857946046978</v>
      </c>
      <c r="CN247" s="9">
        <f t="shared" si="1866"/>
        <v>88.323314092259636</v>
      </c>
      <c r="CO247" s="97">
        <f t="shared" si="1204"/>
        <v>88.788586019153314</v>
      </c>
      <c r="CP247" s="15">
        <f t="shared" si="1867"/>
        <v>5.7474693668122433E-5</v>
      </c>
      <c r="CQ247" s="12"/>
      <c r="CR247" s="11">
        <f t="shared" si="1868"/>
        <v>6.5749091796110206E-5</v>
      </c>
      <c r="CS247" s="10">
        <f t="shared" si="1869"/>
        <v>88.855412130182742</v>
      </c>
      <c r="CT247" s="9">
        <f t="shared" si="1870"/>
        <v>89.25373782460963</v>
      </c>
      <c r="CU247" s="9">
        <f t="shared" si="882"/>
        <v>88.19128885396897</v>
      </c>
      <c r="CV247" s="97">
        <f t="shared" si="1208"/>
        <v>88.722513339289293</v>
      </c>
      <c r="CW247" s="15">
        <f t="shared" si="1871"/>
        <v>6.5621763957769022E-5</v>
      </c>
      <c r="CX247" s="12"/>
      <c r="CY247" s="11">
        <f t="shared" si="1210"/>
        <v>7.3896427418104177E-5</v>
      </c>
      <c r="CZ247" s="10">
        <f t="shared" si="1211"/>
        <v>88.789300225937012</v>
      </c>
      <c r="DA247" s="9">
        <f t="shared" si="883"/>
        <v>89.25358123498232</v>
      </c>
      <c r="DB247" s="9">
        <f t="shared" si="884"/>
        <v>88.05949325592178</v>
      </c>
      <c r="DC247" s="97">
        <f t="shared" si="1212"/>
        <v>88.656537245452057</v>
      </c>
      <c r="DD247" s="15">
        <f t="shared" si="1213"/>
        <v>7.3752398159384635E-5</v>
      </c>
      <c r="DE247" s="12"/>
      <c r="DF247" s="11">
        <f t="shared" si="1214"/>
        <v>8.2027316162980296E-5</v>
      </c>
      <c r="DG247" s="10">
        <f t="shared" si="1215"/>
        <v>88.723280090935347</v>
      </c>
      <c r="DH247" s="9">
        <f t="shared" si="885"/>
        <v>89.253383438081357</v>
      </c>
      <c r="DI247" s="9">
        <f t="shared" si="886"/>
        <v>87.9279253303242</v>
      </c>
      <c r="DJ247" s="97">
        <f t="shared" si="1216"/>
        <v>88.590654384202779</v>
      </c>
      <c r="DK247" s="15">
        <f t="shared" si="1217"/>
        <v>8.1866425105293949E-5</v>
      </c>
      <c r="DL247" s="12"/>
      <c r="DM247" s="11">
        <f t="shared" si="1218"/>
        <v>9.0141585586623547E-5</v>
      </c>
      <c r="DN247" s="10">
        <f t="shared" si="1219"/>
        <v>88.657348391713384</v>
      </c>
      <c r="DO247" s="9">
        <f t="shared" si="887"/>
        <v>89.253139724999045</v>
      </c>
      <c r="DP247" s="9">
        <f t="shared" si="888"/>
        <v>87.796583091438592</v>
      </c>
      <c r="DQ247" s="97">
        <f t="shared" si="1220"/>
        <v>88.524861408218811</v>
      </c>
      <c r="DR247" s="15">
        <f t="shared" si="1221"/>
        <v>8.9963676599912645E-5</v>
      </c>
      <c r="DS247" s="12"/>
      <c r="DT247" s="11">
        <f t="shared" si="1222"/>
        <v>9.8239066205000906E-5</v>
      </c>
      <c r="DU247" s="10">
        <f t="shared" si="1223"/>
        <v>88.591501801151622</v>
      </c>
      <c r="DV247" s="9">
        <f t="shared" si="889"/>
        <v>89.252845417328558</v>
      </c>
      <c r="DW247" s="9">
        <f t="shared" si="890"/>
        <v>87.665464536159092</v>
      </c>
      <c r="DX247" s="97">
        <f t="shared" si="1224"/>
        <v>88.459154976743832</v>
      </c>
      <c r="DY247" s="15">
        <f t="shared" si="1225"/>
        <v>9.8043987404273128E-5</v>
      </c>
      <c r="DZ247" s="12"/>
      <c r="EA247" s="11">
        <f t="shared" si="1226"/>
        <v>1.063195914794067E-4</v>
      </c>
      <c r="EB247" s="10">
        <f t="shared" si="1227"/>
        <v>88.525736998920905</v>
      </c>
      <c r="EC247" s="9">
        <f t="shared" si="891"/>
        <v>89.252495867478004</v>
      </c>
      <c r="ED247" s="9">
        <f t="shared" si="892"/>
        <v>87.534567644586048</v>
      </c>
      <c r="EE247" s="97">
        <f t="shared" si="1228"/>
        <v>88.393531756032019</v>
      </c>
      <c r="EF247" s="15">
        <f t="shared" si="1229"/>
        <v>1.0610719521995152E-4</v>
      </c>
      <c r="EG247" s="12"/>
      <c r="EH247" s="11">
        <f t="shared" si="1230"/>
        <v>1.1438299780112167E-4</v>
      </c>
      <c r="EI247" s="10">
        <f t="shared" si="1231"/>
        <v>88.460050671922019</v>
      </c>
      <c r="EJ247" s="9">
        <f t="shared" si="893"/>
        <v>89.252086458973992</v>
      </c>
      <c r="EK247" s="9">
        <f t="shared" si="894"/>
        <v>87.40389038059827</v>
      </c>
      <c r="EL247" s="97">
        <f t="shared" si="1232"/>
        <v>88.327988419786124</v>
      </c>
      <c r="EM247" s="15">
        <f t="shared" si="1233"/>
        <v>1.1415314067245227E-4</v>
      </c>
      <c r="EN247" s="12"/>
      <c r="EO247" s="11">
        <f t="shared" si="1234"/>
        <v>1.2242912447553661E-4</v>
      </c>
      <c r="EP247" s="10">
        <f t="shared" si="1235"/>
        <v>88.394439514718982</v>
      </c>
      <c r="EQ247" s="9">
        <f t="shared" si="895"/>
        <v>89.251612606754591</v>
      </c>
      <c r="ER247" s="9">
        <f t="shared" si="896"/>
        <v>87.27343069242454</v>
      </c>
      <c r="ES247" s="97">
        <f t="shared" si="1236"/>
        <v>88.262521649589559</v>
      </c>
      <c r="ET247" s="15">
        <f t="shared" si="1237"/>
        <v>1.2218166729402227E-4</v>
      </c>
      <c r="EU247" s="12"/>
      <c r="EV247" s="11">
        <f t="shared" si="1238"/>
        <v>1.3045781370567749E-4</v>
      </c>
      <c r="EW247" s="10">
        <f t="shared" si="1239"/>
        <v>88.328900229966735</v>
      </c>
      <c r="EX247" s="9">
        <f t="shared" si="897"/>
        <v>89.251069757451958</v>
      </c>
      <c r="EY247" s="9">
        <f t="shared" si="898"/>
        <v>87.143186513211617</v>
      </c>
      <c r="EZ247" s="97">
        <f t="shared" si="1240"/>
        <v>88.197128135331781</v>
      </c>
      <c r="FA247" s="15">
        <f t="shared" si="1241"/>
        <v>1.3019262150601549E-4</v>
      </c>
      <c r="FB247" s="12"/>
      <c r="FC247" s="11">
        <f t="shared" si="1242"/>
        <v>1.3846891057528972E-4</v>
      </c>
      <c r="FD247" s="10">
        <f t="shared" si="1243"/>
        <v>88.263429528831949</v>
      </c>
      <c r="FE247" s="9">
        <f t="shared" si="899"/>
        <v>89.2504533896646</v>
      </c>
      <c r="FF247" s="9">
        <f t="shared" si="900"/>
        <v>87.013155761591293</v>
      </c>
      <c r="FG247" s="97">
        <f t="shared" si="1244"/>
        <v>88.131804575627939</v>
      </c>
      <c r="FH247" s="15">
        <f t="shared" si="1245"/>
        <v>1.3818585260068724E-4</v>
      </c>
      <c r="FI247" s="12"/>
      <c r="FJ247" s="11">
        <f t="shared" si="1246"/>
        <v>1.4646226303134525E-4</v>
      </c>
      <c r="FK247" s="10">
        <f t="shared" si="1247"/>
        <v>88.19802413140826</v>
      </c>
      <c r="FL247" s="9">
        <f t="shared" si="901"/>
        <v>89.249759014219435</v>
      </c>
      <c r="FM247" s="9">
        <f t="shared" si="902"/>
        <v>86.883336342244249</v>
      </c>
      <c r="FN247" s="97">
        <f t="shared" si="1248"/>
        <v>88.066547678231842</v>
      </c>
      <c r="FO247" s="15">
        <f t="shared" si="1249"/>
        <v>1.4616121272255283E-4</v>
      </c>
      <c r="FP247" s="12"/>
      <c r="FQ247" s="11">
        <f t="shared" si="1250"/>
        <v>1.5443772186610682E-4</v>
      </c>
      <c r="FR247" s="10">
        <f t="shared" si="1251"/>
        <v>88.132680767124853</v>
      </c>
      <c r="FS247" s="9">
        <f t="shared" si="903"/>
        <v>89.248982174423801</v>
      </c>
      <c r="FT247" s="9">
        <f t="shared" si="904"/>
        <v>86.753726146462114</v>
      </c>
      <c r="FU247" s="97">
        <f t="shared" si="1252"/>
        <v>88.001354160442958</v>
      </c>
      <c r="FV247" s="15">
        <f t="shared" si="1253"/>
        <v>1.5411855684924094E-4</v>
      </c>
      <c r="FW247" s="12"/>
      <c r="FX247" s="11">
        <f t="shared" si="1254"/>
        <v>1.6239514069867837E-4</v>
      </c>
      <c r="FY247" s="10">
        <f t="shared" si="1255"/>
        <v>88.067396175149142</v>
      </c>
      <c r="FZ247" s="9">
        <f t="shared" si="905"/>
        <v>89.24811844630743</v>
      </c>
      <c r="GA247" s="9">
        <f t="shared" si="906"/>
        <v>86.624323052704682</v>
      </c>
      <c r="GB247" s="97">
        <f t="shared" si="1256"/>
        <v>87.936220749506049</v>
      </c>
      <c r="GC247" s="15">
        <f t="shared" si="1257"/>
        <v>1.6205774277201852E-4</v>
      </c>
      <c r="GD247" s="12"/>
      <c r="GE247" s="11">
        <f t="shared" si="1258"/>
        <v>1.7033437595622493E-4</v>
      </c>
      <c r="GF247" s="10">
        <f t="shared" si="1259"/>
        <v>88.002167104782103</v>
      </c>
      <c r="GG247" s="9">
        <f t="shared" si="907"/>
        <v>89.247163438854528</v>
      </c>
      <c r="GH247" s="9">
        <f t="shared" si="908"/>
        <v>86.495124927157519</v>
      </c>
      <c r="GI247" s="97">
        <f t="shared" si="1260"/>
        <v>87.871144183006024</v>
      </c>
      <c r="GJ247" s="15">
        <f t="shared" si="1261"/>
        <v>1.6997863107568383E-4</v>
      </c>
      <c r="GK247" s="12"/>
      <c r="GL247" s="11">
        <f t="shared" si="1872"/>
        <v>1.7825528685455047E-4</v>
      </c>
      <c r="GM247" s="10">
        <f t="shared" si="1873"/>
        <v>87.936990315848945</v>
      </c>
      <c r="GN247" s="9">
        <f t="shared" si="909"/>
        <v>89.246112794226164</v>
      </c>
      <c r="GO247" s="9">
        <f t="shared" si="1885"/>
        <v>86.366129624282792</v>
      </c>
      <c r="GP247" s="115">
        <f t="shared" si="1264"/>
        <v>87.806121209254485</v>
      </c>
      <c r="GQ247" s="15">
        <f t="shared" si="1874"/>
        <v>1.7788108511828738E-4</v>
      </c>
      <c r="GR247" s="12"/>
      <c r="GS247" s="11">
        <f t="shared" si="1266"/>
        <v>1.8615773537849979E-4</v>
      </c>
      <c r="GT247" s="10">
        <f t="shared" si="1267"/>
        <v>87.871862579081494</v>
      </c>
      <c r="GU247" s="9">
        <f t="shared" si="911"/>
        <v>89.244962187972931</v>
      </c>
      <c r="GV247" s="9">
        <f t="shared" si="1886"/>
        <v>86.237334987369366</v>
      </c>
      <c r="GW247" s="115">
        <f t="shared" si="1268"/>
        <v>87.741148587671148</v>
      </c>
      <c r="GX247" s="15">
        <f t="shared" si="1269"/>
        <v>1.8576497101028587E-4</v>
      </c>
      <c r="GY247" s="12"/>
      <c r="GZ247" s="11">
        <f t="shared" si="1270"/>
        <v>1.9404158626177621E-4</v>
      </c>
      <c r="HA247" s="10">
        <f t="shared" si="1271"/>
        <v>87.806780676495521</v>
      </c>
      <c r="HB247" s="9">
        <f t="shared" si="913"/>
        <v>89.24370732923812</v>
      </c>
      <c r="HC247" s="9">
        <f t="shared" si="914"/>
        <v>86.108738849078179</v>
      </c>
      <c r="HD247" s="97">
        <f t="shared" si="1272"/>
        <v>87.676223089158157</v>
      </c>
      <c r="HE247" s="15">
        <f t="shared" si="1273"/>
        <v>1.936301575934013E-4</v>
      </c>
      <c r="HF247" s="12"/>
      <c r="HG247" s="11">
        <f t="shared" si="1274"/>
        <v>2.0190670696647808E-4</v>
      </c>
      <c r="HH247" s="10">
        <f t="shared" si="1275"/>
        <v>87.741741401760947</v>
      </c>
      <c r="HI247" s="9">
        <f t="shared" si="915"/>
        <v>89.242343960951473</v>
      </c>
      <c r="HJ247" s="9">
        <f t="shared" si="916"/>
        <v>85.980339031984343</v>
      </c>
      <c r="HK247" s="97">
        <f t="shared" si="1276"/>
        <v>87.611341496467901</v>
      </c>
      <c r="HL247" s="15">
        <f t="shared" si="1277"/>
        <v>2.0147651641911834E-4</v>
      </c>
      <c r="HM247" s="12"/>
      <c r="HN247" s="11">
        <f t="shared" si="1278"/>
        <v>2.0975296766223523E-4</v>
      </c>
      <c r="HO247" s="10">
        <f t="shared" si="1279"/>
        <v>87.676741560565787</v>
      </c>
      <c r="HP247" s="9">
        <f t="shared" si="917"/>
        <v>89.240867860013623</v>
      </c>
      <c r="HQ247" s="9">
        <f t="shared" si="1887"/>
        <v>85.85213334911505</v>
      </c>
      <c r="HR247" s="115">
        <f t="shared" si="1280"/>
        <v>87.546500604564329</v>
      </c>
      <c r="HS247" s="15">
        <f t="shared" si="1281"/>
        <v>2.0930392172683593E-4</v>
      </c>
      <c r="HT247" s="12"/>
      <c r="HU247" s="11">
        <f t="shared" si="1672"/>
        <v>2.1758024120502949E-4</v>
      </c>
      <c r="HV247" s="10">
        <f t="shared" si="1282"/>
        <v>87.611777970973378</v>
      </c>
      <c r="HW247" s="9">
        <f t="shared" si="1888"/>
        <v>89.239274837471399</v>
      </c>
      <c r="HX247" s="9">
        <f t="shared" si="920"/>
        <v>85.724119604484443</v>
      </c>
      <c r="HY247" s="115">
        <f t="shared" si="1283"/>
        <v>87.481697220977921</v>
      </c>
      <c r="HZ247" s="15">
        <f t="shared" si="1284"/>
        <v>2.1711225042167297E-4</v>
      </c>
      <c r="IA247" s="12"/>
      <c r="IB247" s="11">
        <f t="shared" si="1673"/>
        <v>2.2538840311561817E-4</v>
      </c>
      <c r="IC247" s="10">
        <f t="shared" si="1285"/>
        <v>87.546847463773602</v>
      </c>
      <c r="ID247" s="9">
        <f t="shared" si="1889"/>
        <v>89.237560738684067</v>
      </c>
      <c r="IE247" s="9">
        <f t="shared" si="922"/>
        <v>85.596295593622202</v>
      </c>
      <c r="IF247" s="115">
        <f t="shared" si="1286"/>
        <v>87.416928166153127</v>
      </c>
      <c r="IG247" s="15">
        <f t="shared" si="1287"/>
        <v>2.2490138205208469E-4</v>
      </c>
      <c r="IH247" s="12"/>
      <c r="II247" s="11">
        <f t="shared" si="1674"/>
        <v>2.3317733155779646E-4</v>
      </c>
      <c r="IJ247" s="10">
        <f t="shared" si="1288"/>
        <v>87.481946882826435</v>
      </c>
      <c r="IK247" s="9">
        <f t="shared" si="1890"/>
        <v>89.235721443480614</v>
      </c>
      <c r="IL247" s="9">
        <f t="shared" si="924"/>
        <v>85.468659104101178</v>
      </c>
      <c r="IM247" s="115">
        <f t="shared" si="1289"/>
        <v>87.352190273790896</v>
      </c>
      <c r="IN247" s="15">
        <f t="shared" si="1290"/>
        <v>2.3267119878698009E-4</v>
      </c>
      <c r="IO247" s="12"/>
      <c r="IP247" s="11">
        <f t="shared" si="1675"/>
        <v>2.4094690731613284E-4</v>
      </c>
      <c r="IQ247" s="10">
        <f t="shared" si="1291"/>
        <v>87.417073085400688</v>
      </c>
      <c r="IR247" s="9">
        <f t="shared" si="1891"/>
        <v>89.233752866308322</v>
      </c>
      <c r="IS247" s="9">
        <f t="shared" si="926"/>
        <v>85.341207916057201</v>
      </c>
      <c r="IT247" s="115">
        <f t="shared" si="1292"/>
        <v>87.287480391182754</v>
      </c>
      <c r="IU247" s="15">
        <f t="shared" si="1293"/>
        <v>2.4042158539280624E-4</v>
      </c>
      <c r="IV247" s="12"/>
      <c r="IW247" s="11">
        <f t="shared" si="1676"/>
        <v>2.48697013773666E-4</v>
      </c>
      <c r="IX247" s="10">
        <f t="shared" si="1294"/>
        <v>87.352222942504412</v>
      </c>
      <c r="IY247" s="9">
        <f t="shared" si="1892"/>
        <v>89.231650956372562</v>
      </c>
      <c r="IZ247" s="9">
        <f t="shared" si="928"/>
        <v>85.213939802707017</v>
      </c>
      <c r="JA247" s="115">
        <f t="shared" si="1295"/>
        <v>87.222795379539789</v>
      </c>
      <c r="JB247" s="15">
        <f t="shared" si="1296"/>
        <v>2.48152429210178E-4</v>
      </c>
      <c r="JC247" s="12"/>
      <c r="JD247" s="11">
        <f t="shared" si="1677"/>
        <v>2.5642753688914549E-4</v>
      </c>
      <c r="JE247" s="10">
        <f t="shared" si="1297"/>
        <v>87.287393339210141</v>
      </c>
      <c r="JF247" s="9">
        <f t="shared" si="1893"/>
        <v>89.229411697768143</v>
      </c>
      <c r="JG247" s="9">
        <f t="shared" si="930"/>
        <v>85.086852530859844</v>
      </c>
      <c r="JH247" s="115">
        <f t="shared" si="1298"/>
        <v>87.158132114313986</v>
      </c>
      <c r="JI247" s="15">
        <f t="shared" si="1299"/>
        <v>2.5586362013040926E-4</v>
      </c>
      <c r="JJ247" s="12"/>
      <c r="JK247" s="11">
        <f t="shared" si="1678"/>
        <v>2.6413836517414388E-4</v>
      </c>
      <c r="JL247" s="10">
        <f t="shared" si="1300"/>
        <v>87.222581174972717</v>
      </c>
      <c r="JM247" s="9">
        <f t="shared" si="1894"/>
        <v>89.227031109602208</v>
      </c>
      <c r="JN247" s="9">
        <f t="shared" si="932"/>
        <v>84.959943861425131</v>
      </c>
      <c r="JO247" s="115">
        <f t="shared" si="1301"/>
        <v>87.093487485513663</v>
      </c>
      <c r="JP247" s="15">
        <f t="shared" si="1302"/>
        <v>2.6355505057172818E-4</v>
      </c>
      <c r="JQ247" s="12"/>
      <c r="JR247" s="11">
        <f t="shared" si="1679"/>
        <v>2.7182938966987798E-4</v>
      </c>
      <c r="JS247" s="10">
        <f t="shared" si="1303"/>
        <v>87.157783363941036</v>
      </c>
      <c r="JT247" s="9">
        <f t="shared" si="1895"/>
        <v>89.224505246108819</v>
      </c>
      <c r="JU247" s="9">
        <f t="shared" si="934"/>
        <v>84.833211549914211</v>
      </c>
      <c r="JV247" s="115">
        <f t="shared" si="1304"/>
        <v>87.028858398011522</v>
      </c>
      <c r="JW247" s="15">
        <f t="shared" si="1305"/>
        <v>2.7122661545537856E-4</v>
      </c>
      <c r="JX247" s="12"/>
      <c r="JY247" s="11">
        <f t="shared" si="1680"/>
        <v>2.7950050392387319E-4</v>
      </c>
      <c r="JZ247" s="10">
        <f t="shared" si="1306"/>
        <v>87.092996835262667</v>
      </c>
      <c r="KA247" s="9">
        <f t="shared" si="1896"/>
        <v>89.22183019675542</v>
      </c>
      <c r="KB247" s="9">
        <f t="shared" si="936"/>
        <v>84.70665334693912</v>
      </c>
      <c r="KC247" s="115">
        <f t="shared" si="1307"/>
        <v>86.96424177184727</v>
      </c>
      <c r="KD247" s="15">
        <f t="shared" si="1308"/>
        <v>2.7887821218138919E-4</v>
      </c>
      <c r="KE247" s="12"/>
      <c r="KF247" s="11">
        <f t="shared" si="1681"/>
        <v>2.8715160396629866E-4</v>
      </c>
      <c r="KG247" s="10">
        <f t="shared" si="1309"/>
        <v>87.02821853338304</v>
      </c>
      <c r="KH247" s="9">
        <f t="shared" si="1897"/>
        <v>89.219002086341291</v>
      </c>
      <c r="KI247" s="9">
        <f t="shared" si="938"/>
        <v>84.580266998703578</v>
      </c>
      <c r="KJ247" s="115">
        <f t="shared" si="1310"/>
        <v>86.899634542522435</v>
      </c>
      <c r="KK247" s="15">
        <f t="shared" si="1311"/>
        <v>2.8650974060431703E-4</v>
      </c>
      <c r="KL247" s="12"/>
      <c r="KM247" s="11">
        <f t="shared" si="1682"/>
        <v>2.9478258828628215E-4</v>
      </c>
      <c r="KN247" s="10">
        <f t="shared" si="1312"/>
        <v>86.963445418336704</v>
      </c>
      <c r="KO247" s="9">
        <f t="shared" si="1898"/>
        <v>89.216017075088047</v>
      </c>
      <c r="KP247" s="9">
        <f t="shared" si="940"/>
        <v>84.45405024749077</v>
      </c>
      <c r="KQ247" s="115">
        <f t="shared" si="1313"/>
        <v>86.835033661289401</v>
      </c>
      <c r="KR247" s="15">
        <f t="shared" si="1314"/>
        <v>2.9412110300872145E-4</v>
      </c>
      <c r="KS247" s="12"/>
      <c r="KT247" s="11">
        <f t="shared" si="1683"/>
        <v>3.0239335780791348E-4</v>
      </c>
      <c r="KU247" s="10">
        <f t="shared" si="1315"/>
        <v>86.898674466033157</v>
      </c>
      <c r="KV247" s="9">
        <f t="shared" si="1899"/>
        <v>89.212871358722452</v>
      </c>
      <c r="KW247" s="9">
        <f t="shared" si="942"/>
        <v>84.328000832144795</v>
      </c>
      <c r="KX247" s="115">
        <f t="shared" si="1316"/>
        <v>86.770436095433624</v>
      </c>
      <c r="KY247" s="15">
        <f t="shared" si="1317"/>
        <v>3.0171220408453393E-4</v>
      </c>
      <c r="KZ247" s="12"/>
      <c r="LA247" s="11">
        <f t="shared" si="1684"/>
        <v>3.0998381586616445E-4</v>
      </c>
      <c r="LB247" s="10">
        <f t="shared" si="1318"/>
        <v>86.833902668535629</v>
      </c>
      <c r="LC247" s="9">
        <f t="shared" si="1900"/>
        <v>89.209561168551531</v>
      </c>
      <c r="LD247" s="9">
        <f t="shared" si="944"/>
        <v>84.202116488546565</v>
      </c>
      <c r="LE247" s="115">
        <f t="shared" si="1319"/>
        <v>86.705838828549048</v>
      </c>
      <c r="LF247" s="15">
        <f t="shared" si="1320"/>
        <v>3.092829509023127E-4</v>
      </c>
      <c r="LG247" s="12"/>
      <c r="LH247" s="11">
        <f t="shared" si="1685"/>
        <v>3.1755386818266393E-4</v>
      </c>
      <c r="LI247" s="10">
        <f t="shared" si="1321"/>
        <v>86.769127034333323</v>
      </c>
      <c r="LJ247" s="9">
        <f t="shared" si="1901"/>
        <v>89.20608277153022</v>
      </c>
      <c r="LK247" s="9">
        <f t="shared" si="946"/>
        <v>84.076394950085813</v>
      </c>
      <c r="LL247" s="115">
        <f t="shared" si="1322"/>
        <v>86.641238860808016</v>
      </c>
      <c r="LM247" s="15">
        <f t="shared" si="1323"/>
        <v>3.1683325288825925E-4</v>
      </c>
      <c r="LN247" s="12"/>
      <c r="LO247" s="11">
        <f t="shared" si="1686"/>
        <v>3.2510342284123531E-4</v>
      </c>
      <c r="LP247" s="10">
        <f t="shared" si="1324"/>
        <v>86.704344588608024</v>
      </c>
      <c r="LQ247" s="9">
        <f t="shared" si="1902"/>
        <v>89.202432470321639</v>
      </c>
      <c r="LR247" s="9">
        <f t="shared" si="948"/>
        <v>83.950833948124952</v>
      </c>
      <c r="LS247" s="115">
        <f t="shared" si="1325"/>
        <v>86.576633209223303</v>
      </c>
      <c r="LT247" s="15">
        <f t="shared" si="1326"/>
        <v>3.243630217992944E-4</v>
      </c>
      <c r="LU247" s="12"/>
      <c r="LV247" s="11">
        <f t="shared" si="1687"/>
        <v>3.3263239026347645E-4</v>
      </c>
      <c r="LW247" s="10">
        <f t="shared" si="1327"/>
        <v>86.63955237349299</v>
      </c>
      <c r="LX247" s="9">
        <f t="shared" si="1903"/>
        <v>89.1986066033501</v>
      </c>
      <c r="LY247" s="9">
        <f t="shared" si="950"/>
        <v>83.825431212458497</v>
      </c>
      <c r="LZ247" s="115">
        <f t="shared" si="1328"/>
        <v>86.512018907904292</v>
      </c>
      <c r="MA247" s="15">
        <f t="shared" si="1329"/>
        <v>3.3187217169796052E-4</v>
      </c>
      <c r="MB247" s="12"/>
      <c r="MC247" s="11">
        <f t="shared" si="1688"/>
        <v>3.4014068318415698E-4</v>
      </c>
      <c r="MD247" s="10">
        <f t="shared" si="1330"/>
        <v>86.57474744832605</v>
      </c>
      <c r="ME247" s="9">
        <f t="shared" si="1904"/>
        <v>89.19460154484706</v>
      </c>
      <c r="MF247" s="9">
        <f t="shared" si="952"/>
        <v>83.700184471767884</v>
      </c>
      <c r="MG247" s="115">
        <f t="shared" si="1331"/>
        <v>86.447393008307472</v>
      </c>
      <c r="MH247" s="15">
        <f t="shared" si="1332"/>
        <v>3.3936061892715516E-4</v>
      </c>
      <c r="MI247" s="12"/>
      <c r="MJ247" s="11">
        <f t="shared" si="1689"/>
        <v>3.4762821662644887E-4</v>
      </c>
      <c r="MK247" s="10">
        <f t="shared" si="1333"/>
        <v>86.509926889896889</v>
      </c>
      <c r="ML247" s="9">
        <f t="shared" si="1905"/>
        <v>89.190413704890048</v>
      </c>
      <c r="MM247" s="9">
        <f t="shared" si="954"/>
        <v>83.575091454067532</v>
      </c>
      <c r="MN247" s="115">
        <f t="shared" si="1334"/>
        <v>86.38275257947879</v>
      </c>
      <c r="MO247" s="15">
        <f t="shared" si="1335"/>
        <v>3.4682828208500188E-4</v>
      </c>
      <c r="MP247" s="12"/>
      <c r="MQ247" s="11">
        <f t="shared" si="1690"/>
        <v>3.5509490787725501E-4</v>
      </c>
      <c r="MR247" s="10">
        <f t="shared" si="1336"/>
        <v>86.445087792686508</v>
      </c>
      <c r="MS247" s="9">
        <f t="shared" si="1906"/>
        <v>89.18603952943478</v>
      </c>
      <c r="MT247" s="9">
        <f t="shared" si="956"/>
        <v>83.45014988714891</v>
      </c>
      <c r="MU247" s="115">
        <f t="shared" si="1337"/>
        <v>86.318094708291852</v>
      </c>
      <c r="MV247" s="15">
        <f t="shared" si="1338"/>
        <v>3.5427508199939233E-4</v>
      </c>
      <c r="MW247" s="12"/>
      <c r="MX247" s="11">
        <f t="shared" si="1691"/>
        <v>3.6254067646223118E-4</v>
      </c>
      <c r="MY247" s="10">
        <f t="shared" si="1339"/>
        <v>86.380227269102306</v>
      </c>
      <c r="MZ247" s="9">
        <f t="shared" si="1907"/>
        <v>89.181475500340511</v>
      </c>
      <c r="NA247" s="9">
        <f t="shared" si="1908"/>
        <v>83.325357499013691</v>
      </c>
      <c r="NB247" s="115">
        <f t="shared" si="1340"/>
        <v>86.253416499677101</v>
      </c>
      <c r="NC247" s="15">
        <f t="shared" si="1341"/>
        <v>3.6170094170280803E-4</v>
      </c>
      <c r="ND247" s="12"/>
      <c r="NE247" s="11">
        <f t="shared" si="1692"/>
        <v>3.6996544412104949E-4</v>
      </c>
      <c r="NF247" s="10">
        <f t="shared" si="1342"/>
        <v>86.315342449704417</v>
      </c>
      <c r="NG247" s="9">
        <f t="shared" si="959"/>
        <v>89.176718135388839</v>
      </c>
      <c r="NH247" s="9">
        <f t="shared" si="1909"/>
        <v>83.200712018306334</v>
      </c>
      <c r="NI247" s="115">
        <f t="shared" si="1343"/>
        <v>86.188715076847586</v>
      </c>
      <c r="NJ247" s="15">
        <f t="shared" si="1344"/>
        <v>3.691057864067539E-4</v>
      </c>
      <c r="NK247" s="12"/>
      <c r="NL247" s="11">
        <f t="shared" si="1693"/>
        <v>3.7736913478229227E-4</v>
      </c>
      <c r="NM247" s="10">
        <f t="shared" si="1345"/>
        <v>86.25043048342846</v>
      </c>
      <c r="NN247" s="9">
        <f t="shared" si="961"/>
        <v>89.171763988296078</v>
      </c>
      <c r="NO247" s="9">
        <f t="shared" si="1910"/>
        <v>83.076211174735704</v>
      </c>
      <c r="NP247" s="115">
        <f t="shared" si="1346"/>
        <v>86.123987581515891</v>
      </c>
      <c r="NQ247" s="15">
        <f t="shared" si="1347"/>
        <v>3.7648954347648981E-4</v>
      </c>
      <c r="NR247" s="12"/>
      <c r="NS247" s="11">
        <f t="shared" si="1694"/>
        <v>3.8475167453859974E-4</v>
      </c>
      <c r="NT247" s="10">
        <f t="shared" si="1348"/>
        <v>86.185488537799657</v>
      </c>
      <c r="NU247" s="9">
        <f t="shared" si="963"/>
        <v>89.166609648719202</v>
      </c>
      <c r="NV247" s="9">
        <f t="shared" si="1911"/>
        <v>82.95185269949377</v>
      </c>
      <c r="NW247" s="115">
        <f t="shared" si="1349"/>
        <v>86.059231174106486</v>
      </c>
      <c r="NX247" s="15">
        <f t="shared" si="1350"/>
        <v>3.8385214240553323E-4</v>
      </c>
      <c r="NY247" s="12"/>
      <c r="NZ247" s="11">
        <f t="shared" si="1695"/>
        <v>3.9211299162160234E-4</v>
      </c>
      <c r="OA247" s="10">
        <f t="shared" si="1351"/>
        <v>86.120513799142373</v>
      </c>
      <c r="OB247" s="9">
        <f t="shared" si="965"/>
        <v>89.161251742255715</v>
      </c>
      <c r="OC247" s="9">
        <f t="shared" si="1912"/>
        <v>82.827634325666665</v>
      </c>
      <c r="OD247" s="115">
        <f t="shared" si="1352"/>
        <v>85.99444303396119</v>
      </c>
      <c r="OE247" s="15">
        <f t="shared" si="1353"/>
        <v>3.9119351479026247E-4</v>
      </c>
      <c r="OF247" s="12"/>
      <c r="OG247" s="11">
        <f t="shared" si="1696"/>
        <v>3.9945301637693862E-4</v>
      </c>
      <c r="OH247" s="10">
        <f t="shared" si="1354"/>
        <v>86.055503472782732</v>
      </c>
      <c r="OI247" s="9">
        <f t="shared" si="967"/>
        <v>89.155686930437312</v>
      </c>
      <c r="OJ247" s="9">
        <f t="shared" si="1913"/>
        <v>82.703553788639368</v>
      </c>
      <c r="OK247" s="115">
        <f t="shared" si="1355"/>
        <v>85.929620359538347</v>
      </c>
      <c r="OL247" s="15">
        <f t="shared" si="1356"/>
        <v>3.9851359430452955E-4</v>
      </c>
      <c r="OM247" s="12"/>
      <c r="ON247" s="11">
        <f t="shared" si="1697"/>
        <v>4.0677168123926481E-4</v>
      </c>
      <c r="OO247" s="10">
        <f t="shared" si="1357"/>
        <v>85.990454783245099</v>
      </c>
      <c r="OP247" s="9">
        <f t="shared" si="969"/>
        <v>89.149911910717734</v>
      </c>
      <c r="OQ247" s="9">
        <f t="shared" si="1914"/>
        <v>82.579608826495587</v>
      </c>
      <c r="OR247" s="115">
        <f t="shared" si="1358"/>
        <v>85.864760368606653</v>
      </c>
      <c r="OS247" s="15">
        <f t="shared" si="1359"/>
        <v>4.0581231667421655E-4</v>
      </c>
      <c r="OT247" s="12"/>
      <c r="OU247" s="11">
        <f t="shared" si="1698"/>
        <v>4.1406892070719882E-4</v>
      </c>
      <c r="OV247" s="10">
        <f t="shared" si="1360"/>
        <v>85.925364974443184</v>
      </c>
      <c r="OW247" s="9">
        <f t="shared" si="971"/>
        <v>89.143923416454669</v>
      </c>
      <c r="OX247" s="9">
        <f t="shared" si="1915"/>
        <v>82.455797180408979</v>
      </c>
      <c r="OY247" s="115">
        <f t="shared" si="1361"/>
        <v>85.799860298431824</v>
      </c>
      <c r="OZ247" s="15">
        <f t="shared" si="1362"/>
        <v>4.1308961965194136E-4</v>
      </c>
      <c r="PA247" s="12"/>
      <c r="PB247" s="11">
        <f t="shared" si="1699"/>
        <v>4.2134467131841957E-4</v>
      </c>
      <c r="PC247" s="10">
        <f t="shared" si="1363"/>
        <v>85.860231309863963</v>
      </c>
      <c r="PD247" s="9">
        <f t="shared" si="973"/>
        <v>89.137718216886043</v>
      </c>
      <c r="PE247" s="9">
        <f t="shared" si="1916"/>
        <v>82.332116595029518</v>
      </c>
      <c r="PF247" s="115">
        <f t="shared" si="1364"/>
        <v>85.734917405957788</v>
      </c>
      <c r="PG247" s="15">
        <f t="shared" si="1365"/>
        <v>4.2034544299174553E-4</v>
      </c>
      <c r="PH247" s="12"/>
      <c r="PI247" s="11">
        <f t="shared" si="1700"/>
        <v>4.2859887162470403E-4</v>
      </c>
      <c r="PJ247" s="10">
        <f t="shared" si="1366"/>
        <v>85.795051072746361</v>
      </c>
      <c r="PK247" s="9">
        <f t="shared" si="975"/>
        <v>89.131293117100725</v>
      </c>
      <c r="PL247" s="9">
        <f t="shared" si="1917"/>
        <v>82.208564818864573</v>
      </c>
      <c r="PM247" s="115">
        <f t="shared" si="1367"/>
        <v>85.669928967982656</v>
      </c>
      <c r="PN247" s="15">
        <f t="shared" si="1368"/>
        <v>4.2757972842373862E-4</v>
      </c>
      <c r="PO247" s="12"/>
      <c r="PP247" s="11">
        <f t="shared" si="1701"/>
        <v>4.3583146216694021E-4</v>
      </c>
      <c r="PQ247" s="10">
        <f t="shared" si="1369"/>
        <v>85.729821566254543</v>
      </c>
      <c r="PR247" s="9">
        <f t="shared" si="977"/>
        <v>89.124644958003728</v>
      </c>
      <c r="PS247" s="9">
        <f t="shared" si="1918"/>
        <v>82.08513960464991</v>
      </c>
      <c r="PT247" s="115">
        <f t="shared" si="1370"/>
        <v>85.604892281326812</v>
      </c>
      <c r="PU247" s="15">
        <f t="shared" si="1371"/>
        <v>4.3479241962903549E-4</v>
      </c>
      <c r="PV247" s="12"/>
      <c r="PW247" s="11">
        <f t="shared" si="1702"/>
        <v>4.430423854504155E-4</v>
      </c>
      <c r="PX247" s="10">
        <f t="shared" si="1372"/>
        <v>85.664540113643454</v>
      </c>
      <c r="PY247" s="9">
        <f t="shared" si="979"/>
        <v>89.117770616276133</v>
      </c>
      <c r="PZ247" s="9">
        <f t="shared" si="1919"/>
        <v>81.961838709718549</v>
      </c>
      <c r="QA247" s="115">
        <f t="shared" si="1373"/>
        <v>85.539804662997341</v>
      </c>
      <c r="QB247" s="15">
        <f t="shared" si="1374"/>
        <v>4.4198346221449364E-4</v>
      </c>
      <c r="QC247" s="12"/>
      <c r="QD247" s="11">
        <f t="shared" si="1703"/>
        <v>4.5023158591989116E-4</v>
      </c>
      <c r="QE247" s="10">
        <f t="shared" si="1375"/>
        <v>85.599204058420682</v>
      </c>
      <c r="QF247" s="9">
        <f t="shared" si="981"/>
        <v>89.110667004329827</v>
      </c>
      <c r="QG247" s="9">
        <f t="shared" si="1920"/>
        <v>81.838659896360056</v>
      </c>
      <c r="QH247" s="115">
        <f t="shared" si="1376"/>
        <v>85.474663450344934</v>
      </c>
      <c r="QI247" s="15">
        <f t="shared" si="1377"/>
        <v>4.4915280368773987E-4</v>
      </c>
      <c r="QJ247" s="12"/>
      <c r="QK247" s="11">
        <f t="shared" si="1704"/>
        <v>4.5739900993494142E-4</v>
      </c>
      <c r="QL247" s="10">
        <f t="shared" si="1378"/>
        <v>85.533810764500956</v>
      </c>
      <c r="QM247" s="9">
        <f t="shared" si="983"/>
        <v>89.10333107025707</v>
      </c>
      <c r="QN247" s="9">
        <f t="shared" si="1921"/>
        <v>81.715600932174766</v>
      </c>
      <c r="QO247" s="115">
        <f t="shared" si="1379"/>
        <v>85.409466001215918</v>
      </c>
      <c r="QP247" s="15">
        <f t="shared" si="1380"/>
        <v>4.5630039343216053E-4</v>
      </c>
      <c r="QQ247" s="12"/>
      <c r="QR247" s="11">
        <f t="shared" si="1705"/>
        <v>4.6454460574527892E-4</v>
      </c>
      <c r="QS247" s="10">
        <f t="shared" si="1381"/>
        <v>85.468357616355604</v>
      </c>
      <c r="QT247" s="9">
        <f t="shared" si="985"/>
        <v>89.095759797775173</v>
      </c>
      <c r="QU247" s="9">
        <f t="shared" si="1922"/>
        <v>81.592659590420865</v>
      </c>
      <c r="QV247" s="115">
        <f t="shared" si="1382"/>
        <v>85.344209694098026</v>
      </c>
      <c r="QW247" s="15">
        <f t="shared" si="1383"/>
        <v>4.6342618268205987E-4</v>
      </c>
      <c r="QX247" s="12"/>
      <c r="QY247" s="11">
        <f t="shared" si="1706"/>
        <v>4.7166832346620289E-4</v>
      </c>
      <c r="QZ247" s="10">
        <f t="shared" si="1384"/>
        <v>85.402842019155997</v>
      </c>
      <c r="RA247" s="9">
        <f t="shared" si="987"/>
        <v>89.087950206166255</v>
      </c>
      <c r="RB247" s="9">
        <f t="shared" si="1923"/>
        <v>81.469833650355923</v>
      </c>
      <c r="RC247" s="115">
        <f t="shared" si="1385"/>
        <v>85.278891928261089</v>
      </c>
      <c r="RD247" s="15">
        <f t="shared" si="1386"/>
        <v>4.7053012449783986E-4</v>
      </c>
      <c r="RE247" s="12"/>
      <c r="RF247" s="11">
        <f t="shared" si="1707"/>
        <v>4.7877011505408421E-4</v>
      </c>
      <c r="RG247" s="10">
        <f t="shared" si="1387"/>
        <v>85.337261398911807</v>
      </c>
      <c r="RH247" s="9">
        <f t="shared" si="989"/>
        <v>89.079899350212372</v>
      </c>
      <c r="RI247" s="9">
        <f t="shared" si="1924"/>
        <v>81.34712089757079</v>
      </c>
      <c r="RJ247" s="115">
        <f t="shared" si="1388"/>
        <v>85.213510123891581</v>
      </c>
      <c r="RK247" s="15">
        <f t="shared" si="1389"/>
        <v>4.7761217374136551E-4</v>
      </c>
      <c r="RL247" s="12"/>
      <c r="RM247" s="11">
        <f t="shared" si="1708"/>
        <v>4.8584993428201542E-4</v>
      </c>
      <c r="RN247" s="10">
        <f t="shared" si="1390"/>
        <v>85.271613202603106</v>
      </c>
      <c r="RO247" s="9">
        <f t="shared" si="991"/>
        <v>89.071604320125886</v>
      </c>
      <c r="RP247" s="9">
        <f t="shared" si="1925"/>
        <v>81.224519124317766</v>
      </c>
      <c r="RQ247" s="115">
        <f t="shared" si="1391"/>
        <v>85.148061722221826</v>
      </c>
      <c r="RR247" s="15">
        <f t="shared" si="1392"/>
        <v>4.84672287051403E-4</v>
      </c>
      <c r="RS247" s="12"/>
      <c r="RT247" s="11">
        <f t="shared" si="1709"/>
        <v>4.9290773671551694E-4</v>
      </c>
      <c r="RU247" s="10">
        <f t="shared" si="1393"/>
        <v>85.205894898307349</v>
      </c>
      <c r="RV247" s="9">
        <f t="shared" si="993"/>
        <v>89.063062241475421</v>
      </c>
      <c r="RW247" s="9">
        <f t="shared" si="1926"/>
        <v>81.102026129831515</v>
      </c>
      <c r="RX247" s="115">
        <f t="shared" si="1394"/>
        <v>85.082544185653461</v>
      </c>
      <c r="RY247" s="15">
        <f t="shared" si="1395"/>
        <v>4.9171042281922193E-4</v>
      </c>
      <c r="RZ247" s="12"/>
      <c r="SA247" s="11">
        <f t="shared" si="1710"/>
        <v>4.9994347968840671E-4</v>
      </c>
      <c r="SB247" s="10">
        <f t="shared" si="1396"/>
        <v>85.140103975320486</v>
      </c>
      <c r="SC247" s="9">
        <f t="shared" si="995"/>
        <v>89.054270275107442</v>
      </c>
      <c r="SD247" s="9">
        <f t="shared" si="1927"/>
        <v>80.979639720644457</v>
      </c>
      <c r="SE247" s="115">
        <f t="shared" si="1397"/>
        <v>85.016954997875956</v>
      </c>
      <c r="SF247" s="15">
        <f t="shared" si="1398"/>
        <v>4.9872654116426673E-4</v>
      </c>
      <c r="SG247" s="12"/>
      <c r="SH247" s="11">
        <f t="shared" si="1711"/>
        <v>5.069571222787294E-4</v>
      </c>
      <c r="SI247" s="10">
        <f t="shared" si="1399"/>
        <v>85.07423794427315</v>
      </c>
      <c r="SJ247" s="9">
        <f t="shared" si="997"/>
        <v>89.045225617063437</v>
      </c>
      <c r="SK247" s="9">
        <f t="shared" si="1928"/>
        <v>80.857357710895201</v>
      </c>
      <c r="SL247" s="115">
        <f t="shared" si="1400"/>
        <v>84.951291663979319</v>
      </c>
      <c r="SM247" s="15">
        <f t="shared" si="1401"/>
        <v>5.0572060391000488E-4</v>
      </c>
      <c r="SN247" s="12"/>
      <c r="SO247" s="11">
        <f t="shared" si="1712"/>
        <v>5.1394862528483961E-4</v>
      </c>
      <c r="SP247" s="10">
        <f t="shared" si="1402"/>
        <v>85.008294337241253</v>
      </c>
      <c r="SQ247" s="9">
        <f t="shared" si="999"/>
        <v>89.035925498493071</v>
      </c>
      <c r="SR247" s="9">
        <f t="shared" si="1929"/>
        <v>80.735177922629617</v>
      </c>
      <c r="SS247" s="115">
        <f t="shared" si="1403"/>
        <v>84.885551710561344</v>
      </c>
      <c r="ST247" s="15">
        <f t="shared" si="1404"/>
        <v>5.1269257455994934E-4</v>
      </c>
      <c r="SU247" s="12"/>
      <c r="SV247" s="11">
        <f t="shared" si="1713"/>
        <v>5.2091795120167057E-4</v>
      </c>
      <c r="SW247" s="10">
        <f t="shared" si="1405"/>
        <v>84.942270707850838</v>
      </c>
      <c r="SX247" s="9">
        <f t="shared" si="1001"/>
        <v>89.026367185563174</v>
      </c>
      <c r="SY247" s="9">
        <f t="shared" si="1930"/>
        <v>80.613098186096991</v>
      </c>
      <c r="SZ247" s="115">
        <f t="shared" si="1406"/>
        <v>84.819732685830076</v>
      </c>
      <c r="TA247" s="15">
        <f t="shared" si="1407"/>
        <v>5.1964241827375977E-4</v>
      </c>
      <c r="TB247" s="12"/>
      <c r="TC247" s="11">
        <f t="shared" si="1714"/>
        <v>5.2786506419704707E-4</v>
      </c>
      <c r="TD247" s="10">
        <f t="shared" si="1408"/>
        <v>84.876164631378487</v>
      </c>
      <c r="TE247" s="9">
        <f t="shared" si="1003"/>
        <v>89.016547979362812</v>
      </c>
      <c r="TF247" s="9">
        <f t="shared" si="1931"/>
        <v>80.491116340038872</v>
      </c>
      <c r="TG247" s="115">
        <f t="shared" si="1409"/>
        <v>84.753832159700835</v>
      </c>
      <c r="TH247" s="15">
        <f t="shared" si="1410"/>
        <v>5.2657010184352935E-4</v>
      </c>
      <c r="TI247" s="12"/>
      <c r="TJ247" s="11">
        <f t="shared" si="1715"/>
        <v>5.347899300882018E-4</v>
      </c>
      <c r="TK247" s="10">
        <f t="shared" si="1411"/>
        <v>84.809973704846072</v>
      </c>
      <c r="TL247" s="9">
        <f t="shared" si="1005"/>
        <v>89.006465215804482</v>
      </c>
      <c r="TM247" s="9">
        <f t="shared" si="1932"/>
        <v>80.369230231971343</v>
      </c>
      <c r="TN247" s="115">
        <f t="shared" si="1412"/>
        <v>84.687847723887913</v>
      </c>
      <c r="TO247" s="15">
        <f t="shared" si="1413"/>
        <v>5.3347559367025363E-4</v>
      </c>
      <c r="TP247" s="12"/>
      <c r="TQ247" s="11">
        <f t="shared" si="1716"/>
        <v>5.4169251631843015E-4</v>
      </c>
      <c r="TR247" s="10">
        <f t="shared" si="1414"/>
        <v>84.743695547110406</v>
      </c>
      <c r="TS247" s="9">
        <f t="shared" si="1007"/>
        <v>88.996116265521621</v>
      </c>
      <c r="TT247" s="9">
        <f t="shared" si="1933"/>
        <v>80.247437718460773</v>
      </c>
      <c r="TU247" s="115">
        <f t="shared" si="1415"/>
        <v>84.621776991991197</v>
      </c>
      <c r="TV247" s="15">
        <f t="shared" si="1416"/>
        <v>5.4035886374046837E-4</v>
      </c>
      <c r="TW247" s="12"/>
      <c r="TX247" s="11">
        <f t="shared" si="1717"/>
        <v>5.4857279193393867E-4</v>
      </c>
      <c r="TY247" s="10">
        <f t="shared" si="1417"/>
        <v>84.677327798947672</v>
      </c>
      <c r="TZ247" s="9">
        <f t="shared" si="1009"/>
        <v>88.985498533762382</v>
      </c>
      <c r="UA247" s="9">
        <f t="shared" si="1934"/>
        <v>80.125736665394527</v>
      </c>
      <c r="UB247" s="115">
        <f t="shared" si="1418"/>
        <v>84.555617599578454</v>
      </c>
      <c r="UC247" s="15">
        <f t="shared" si="1419"/>
        <v>5.4721988360296374E-4</v>
      </c>
      <c r="UD247" s="12"/>
      <c r="UE247" s="11">
        <f t="shared" si="1718"/>
        <v>5.5543072756073365E-4</v>
      </c>
      <c r="UF247" s="10">
        <f t="shared" si="1420"/>
        <v>84.610868123133656</v>
      </c>
      <c r="UG247" s="9">
        <f t="shared" si="1011"/>
        <v>88.97460946027995</v>
      </c>
      <c r="UH247" s="9">
        <f t="shared" si="1935"/>
        <v>80.004124948242634</v>
      </c>
      <c r="UI247" s="115">
        <f t="shared" si="1421"/>
        <v>84.489367204261299</v>
      </c>
      <c r="UJ247" s="15">
        <f t="shared" si="1422"/>
        <v>5.5405862634585069E-4</v>
      </c>
      <c r="UK247" s="12"/>
      <c r="UL247" s="11">
        <f t="shared" si="1719"/>
        <v>5.6226629538187452E-4</v>
      </c>
      <c r="UM247" s="10">
        <f t="shared" si="1423"/>
        <v>84.544314204517605</v>
      </c>
      <c r="UN247" s="9">
        <f t="shared" si="1013"/>
        <v>88.963446519219346</v>
      </c>
      <c r="UO247" s="9">
        <f t="shared" si="1936"/>
        <v>79.882600452316709</v>
      </c>
      <c r="UP247" s="115">
        <f t="shared" si="1424"/>
        <v>84.423023485768027</v>
      </c>
      <c r="UQ247" s="15">
        <f t="shared" si="1425"/>
        <v>5.608750665735807E-4</v>
      </c>
      <c r="UR247" s="12"/>
      <c r="US247" s="11">
        <f t="shared" si="1720"/>
        <v>5.6907946911464698E-4</v>
      </c>
      <c r="UT247" s="10">
        <f t="shared" si="1426"/>
        <v>84.477663750093086</v>
      </c>
      <c r="UU247" s="9">
        <f t="shared" si="1015"/>
        <v>88.952007219000947</v>
      </c>
      <c r="UV247" s="9">
        <f t="shared" si="1937"/>
        <v>79.761161073017803</v>
      </c>
      <c r="UW247" s="115">
        <f t="shared" si="1427"/>
        <v>84.356584146009368</v>
      </c>
      <c r="UX247" s="15">
        <f t="shared" si="1428"/>
        <v>5.6766918038443517E-4</v>
      </c>
      <c r="UY247" s="12"/>
      <c r="UZ247" s="11">
        <f t="shared" si="1721"/>
        <v>5.7587022398822372E-4</v>
      </c>
      <c r="VA247" s="10">
        <f t="shared" si="1429"/>
        <v>84.410914489061625</v>
      </c>
      <c r="VB247" s="9">
        <f t="shared" si="1017"/>
        <v>88.940289102200751</v>
      </c>
      <c r="VC247" s="9">
        <f t="shared" si="1938"/>
        <v>79.639804716083503</v>
      </c>
      <c r="VD247" s="115">
        <f t="shared" si="1430"/>
        <v>84.29004690914212</v>
      </c>
      <c r="VE247" s="15">
        <f t="shared" si="1431"/>
        <v>5.7444094534787318E-4</v>
      </c>
      <c r="VF247" s="12"/>
      <c r="VG247" s="11">
        <f t="shared" si="1722"/>
        <v>5.8263853672115039E-4</v>
      </c>
      <c r="VH247" s="10">
        <f t="shared" si="1432"/>
        <v>84.344064172894377</v>
      </c>
      <c r="VI247" s="9">
        <f t="shared" si="1019"/>
        <v>88.928289745427406</v>
      </c>
      <c r="VJ247" s="9">
        <f t="shared" si="1939"/>
        <v>79.518529297824529</v>
      </c>
      <c r="VK247" s="115">
        <f t="shared" si="1433"/>
        <v>84.223409521625967</v>
      </c>
      <c r="VL247" s="15">
        <f t="shared" si="1434"/>
        <v>5.8119034048232331E-4</v>
      </c>
      <c r="VM247" s="12"/>
      <c r="VN247" s="11">
        <f t="shared" si="1723"/>
        <v>5.8938438549928287E-4</v>
      </c>
      <c r="VO247" s="10">
        <f t="shared" si="1435"/>
        <v>84.277110575386985</v>
      </c>
      <c r="VP247" s="9">
        <f t="shared" si="1021"/>
        <v>88.916006759196335</v>
      </c>
      <c r="VQ247" s="9">
        <f t="shared" si="1940"/>
        <v>79.397332745356024</v>
      </c>
      <c r="VR247" s="115">
        <f t="shared" si="1436"/>
        <v>84.156669752276173</v>
      </c>
      <c r="VS247" s="15">
        <f t="shared" si="1437"/>
        <v>5.879173462331245E-4</v>
      </c>
      <c r="VT247" s="12"/>
      <c r="VU247" s="11">
        <f t="shared" si="1724"/>
        <v>5.9610774995384622E-4</v>
      </c>
      <c r="VV247" s="10">
        <f t="shared" si="1438"/>
        <v>84.210051492710306</v>
      </c>
      <c r="VW247" s="9">
        <f t="shared" si="1023"/>
        <v>88.90343778780074</v>
      </c>
      <c r="VX247" s="9">
        <f t="shared" si="1941"/>
        <v>79.276212996824469</v>
      </c>
      <c r="VY247" s="115">
        <f t="shared" si="1439"/>
        <v>84.089825392312605</v>
      </c>
      <c r="VZ247" s="15">
        <f t="shared" si="1440"/>
        <v>5.9462194445053539E-4</v>
      </c>
      <c r="WA247" s="12"/>
      <c r="WB247" s="11">
        <f t="shared" si="1725"/>
        <v>6.0280861113958775E-4</v>
      </c>
      <c r="WC247" s="10">
        <f t="shared" si="1441"/>
        <v>84.142884743457444</v>
      </c>
      <c r="WD247" s="9">
        <f t="shared" si="1025"/>
        <v>88.890580509179841</v>
      </c>
      <c r="WE247" s="9">
        <f t="shared" si="1942"/>
        <v>79.15516800162591</v>
      </c>
      <c r="WF247" s="115">
        <f t="shared" si="1442"/>
        <v>84.022874255402883</v>
      </c>
      <c r="WG247" s="15">
        <f t="shared" si="1443"/>
        <v>6.0130411836812811E-4</v>
      </c>
      <c r="WH247" s="12"/>
      <c r="WI247" s="11">
        <f t="shared" si="1726"/>
        <v>6.0948695151326207E-4</v>
      </c>
      <c r="WJ247" s="10">
        <f t="shared" si="1444"/>
        <v>84.075608168685051</v>
      </c>
      <c r="WK247" s="9">
        <f t="shared" si="1027"/>
        <v>88.877432634784299</v>
      </c>
      <c r="WL247" s="9">
        <f t="shared" si="1943"/>
        <v>79.034195720620218</v>
      </c>
      <c r="WM247" s="115">
        <f t="shared" si="1445"/>
        <v>83.955814177702251</v>
      </c>
      <c r="WN247" s="15">
        <f t="shared" si="1446"/>
        <v>6.0796385258123846E-4</v>
      </c>
      <c r="WO247" s="12"/>
      <c r="WP247" s="11">
        <f t="shared" si="1727"/>
        <v>6.1614275491219208E-4</v>
      </c>
      <c r="WQ247" s="10">
        <f t="shared" si="1447"/>
        <v>84.008219631951278</v>
      </c>
      <c r="WR247" s="9">
        <f t="shared" si="1029"/>
        <v>88.863991909438894</v>
      </c>
      <c r="WS247" s="9">
        <f t="shared" si="1944"/>
        <v>78.913294126337789</v>
      </c>
      <c r="WT247" s="115">
        <f t="shared" si="1448"/>
        <v>83.888643017888342</v>
      </c>
      <c r="WU247" s="15">
        <f t="shared" si="1449"/>
        <v>6.1460113302570904E-4</v>
      </c>
      <c r="WV247" s="12"/>
      <c r="WW247" s="11">
        <f t="shared" si="1728"/>
        <v>6.2277600653312226E-4</v>
      </c>
      <c r="WX247" s="10">
        <f t="shared" si="1450"/>
        <v>83.940717019348583</v>
      </c>
      <c r="WY247" s="9">
        <f t="shared" si="1031"/>
        <v>88.850256111202711</v>
      </c>
      <c r="WZ247" s="9">
        <f t="shared" si="1945"/>
        <v>78.792461203181105</v>
      </c>
      <c r="XA247" s="115">
        <f t="shared" si="1451"/>
        <v>83.821358657191908</v>
      </c>
      <c r="XB247" s="15">
        <f t="shared" si="1452"/>
        <v>6.212159469568203E-4</v>
      </c>
      <c r="XC247" s="12"/>
      <c r="XD247" s="11">
        <f t="shared" si="1729"/>
        <v>6.2938669291121171E-4</v>
      </c>
      <c r="XE247" s="10">
        <f t="shared" si="1453"/>
        <v>83.873098239532723</v>
      </c>
      <c r="XF247" s="9">
        <f t="shared" si="1033"/>
        <v>88.836223051226654</v>
      </c>
      <c r="XG247" s="9">
        <f t="shared" si="1946"/>
        <v>78.671694947619386</v>
      </c>
      <c r="XH247" s="115">
        <f t="shared" si="1454"/>
        <v>83.75395899942302</v>
      </c>
      <c r="XI247" s="15">
        <f t="shared" si="1455"/>
        <v>6.2780828292845496E-4</v>
      </c>
      <c r="XJ247" s="12"/>
      <c r="XK247" s="11">
        <f t="shared" si="1730"/>
        <v>6.3597480189929955E-4</v>
      </c>
      <c r="XL247" s="10">
        <f t="shared" si="1456"/>
        <v>83.805361223747013</v>
      </c>
      <c r="XM247" s="9">
        <f t="shared" si="1035"/>
        <v>88.821890573608655</v>
      </c>
      <c r="XN247" s="9">
        <f t="shared" si="1947"/>
        <v>78.55099336837894</v>
      </c>
      <c r="XO247" s="115">
        <f t="shared" si="1457"/>
        <v>83.686441970993798</v>
      </c>
      <c r="XP247" s="15">
        <f t="shared" si="1458"/>
        <v>6.3437813077240278E-4</v>
      </c>
      <c r="XQ247" s="12"/>
      <c r="XR247" s="11">
        <f t="shared" si="1731"/>
        <v>6.4254032264726897E-4</v>
      </c>
      <c r="XS247" s="10">
        <f t="shared" si="1459"/>
        <v>83.737503925843257</v>
      </c>
      <c r="XT247" s="9">
        <f t="shared" si="1037"/>
        <v>88.807256555246411</v>
      </c>
      <c r="XU247" s="9">
        <f t="shared" si="1948"/>
        <v>78.430354486625021</v>
      </c>
      <c r="XV247" s="115">
        <f t="shared" si="1460"/>
        <v>83.618805520935723</v>
      </c>
      <c r="XW247" s="15">
        <f t="shared" si="1461"/>
        <v>6.4092548157803101E-4</v>
      </c>
      <c r="XX247" s="12"/>
      <c r="XY247" s="11">
        <f t="shared" si="1732"/>
        <v>6.4908324558178652E-4</v>
      </c>
      <c r="XZ247" s="10">
        <f t="shared" si="1462"/>
        <v>83.669524322297264</v>
      </c>
      <c r="YA247" s="9">
        <f t="shared" si="1039"/>
        <v>88.792318905687935</v>
      </c>
      <c r="YB247" s="9">
        <f t="shared" si="1949"/>
        <v>78.309776336141837</v>
      </c>
      <c r="YC247" s="115">
        <f t="shared" si="1463"/>
        <v>83.551047620914886</v>
      </c>
      <c r="YD247" s="15">
        <f t="shared" si="1464"/>
        <v>6.4745032767194019E-4</v>
      </c>
      <c r="YE247" s="12"/>
      <c r="YF247" s="11">
        <f t="shared" si="1733"/>
        <v>6.5560356238601118E-4</v>
      </c>
      <c r="YG247" s="10">
        <f t="shared" si="1465"/>
        <v>83.601420412222296</v>
      </c>
      <c r="YH247" s="9">
        <f t="shared" si="1041"/>
        <v>88.777075566979875</v>
      </c>
      <c r="YI247" s="9">
        <f t="shared" si="1950"/>
        <v>78.189256963501933</v>
      </c>
      <c r="YJ247" s="115">
        <f t="shared" si="1466"/>
        <v>83.483166265240897</v>
      </c>
      <c r="YK247" s="15">
        <f t="shared" si="1467"/>
        <v>6.5395266259812542E-4</v>
      </c>
      <c r="YL247" s="12"/>
      <c r="YM247" s="11">
        <f t="shared" si="1734"/>
        <v>6.621012659798033E-4</v>
      </c>
      <c r="YN247" s="10">
        <f t="shared" si="1468"/>
        <v>83.533190217376159</v>
      </c>
      <c r="YO247" s="9">
        <f t="shared" si="1043"/>
        <v>88.761524513513663</v>
      </c>
      <c r="YP247" s="9">
        <f t="shared" si="1951"/>
        <v>78.026002084977975</v>
      </c>
      <c r="YQ247" s="115">
        <f t="shared" si="1469"/>
        <v>83.393763299245819</v>
      </c>
      <c r="YR247" s="15">
        <f t="shared" si="1470"/>
        <v>6.6307553420084659E-4</v>
      </c>
      <c r="YS247" s="12"/>
      <c r="YT247" s="11">
        <f t="shared" si="1735"/>
        <v>6.7122738103117801E-4</v>
      </c>
      <c r="YU247" s="10">
        <f t="shared" si="1471"/>
        <v>83.443371031272122</v>
      </c>
      <c r="YV247" s="9">
        <f t="shared" si="1045"/>
        <v>88.745536548195929</v>
      </c>
      <c r="YW247" s="9">
        <f t="shared" si="1952"/>
        <v>77.970825615363793</v>
      </c>
      <c r="YX247" s="115">
        <f t="shared" si="1472"/>
        <v>83.358181081779861</v>
      </c>
      <c r="YY247" s="15">
        <f t="shared" si="1473"/>
        <v>6.6549599753589861E-4</v>
      </c>
      <c r="YZ247" s="12"/>
      <c r="ZA247" s="11">
        <f t="shared" si="1736"/>
        <v>6.7363067392776043E-4</v>
      </c>
      <c r="ZB247" s="10">
        <f t="shared" si="1474"/>
        <v>83.407532284405804</v>
      </c>
      <c r="ZC247" s="9">
        <f t="shared" si="1047"/>
        <v>88.729431646230239</v>
      </c>
      <c r="ZD247" s="9">
        <f t="shared" si="1953"/>
        <v>78.626962405562125</v>
      </c>
      <c r="ZE247" s="115">
        <f t="shared" si="1475"/>
        <v>83.678197025896182</v>
      </c>
      <c r="ZF247" s="15">
        <f t="shared" si="1476"/>
        <v>6.2397524043152921E-4</v>
      </c>
      <c r="ZG247" s="12"/>
      <c r="ZH247" s="11">
        <f t="shared" si="1737"/>
        <v>6.319632672549683E-4</v>
      </c>
      <c r="ZI247" s="10">
        <f t="shared" si="1477"/>
        <v>83.728339271066091</v>
      </c>
      <c r="ZJ247" s="9">
        <f t="shared" si="1049"/>
        <v>88.715273646363372</v>
      </c>
      <c r="ZK247" s="9">
        <f t="shared" si="1954"/>
        <v>79.385804423680582</v>
      </c>
      <c r="ZL247" s="115">
        <f t="shared" si="1478"/>
        <v>84.050539035021984</v>
      </c>
      <c r="ZM247" s="15">
        <f t="shared" si="1479"/>
        <v>5.7623118295552949E-4</v>
      </c>
      <c r="ZN247" s="12"/>
      <c r="ZO247" s="11">
        <f t="shared" si="1738"/>
        <v>5.8406586035263997E-4</v>
      </c>
      <c r="ZP247" s="10">
        <f t="shared" si="1480"/>
        <v>84.1015578648923</v>
      </c>
      <c r="ZQ247" s="9">
        <f t="shared" si="1051"/>
        <v>88.703199381373082</v>
      </c>
      <c r="ZR247" s="9">
        <f t="shared" si="1955"/>
        <v>80.279001910750338</v>
      </c>
      <c r="ZS247" s="115">
        <f t="shared" si="1481"/>
        <v>84.49110064606171</v>
      </c>
      <c r="ZT247" s="15">
        <f t="shared" si="1482"/>
        <v>5.2031741121409995E-4</v>
      </c>
      <c r="ZU247" s="12"/>
      <c r="ZV247" s="11">
        <f t="shared" si="1739"/>
        <v>5.2799161666397076E-4</v>
      </c>
      <c r="ZW247" s="10">
        <f t="shared" si="1483"/>
        <v>84.543087970744196</v>
      </c>
      <c r="ZX247" s="9">
        <f t="shared" si="1053"/>
        <v>88.693354649159801</v>
      </c>
      <c r="ZY247" s="9">
        <f t="shared" si="1956"/>
        <v>81.364495781859404</v>
      </c>
      <c r="ZZ247" s="115">
        <f t="shared" si="1484"/>
        <v>85.028925215509602</v>
      </c>
      <c r="AAA247" s="15">
        <f t="shared" si="1485"/>
        <v>4.5266423137459405E-4</v>
      </c>
      <c r="AAB247" s="12"/>
      <c r="AAC247" s="11">
        <f t="shared" si="1740"/>
        <v>4.6016984459350193E-4</v>
      </c>
      <c r="AAD247" s="10">
        <f t="shared" si="1486"/>
        <v>85.08198479304184</v>
      </c>
      <c r="AAE247" s="9">
        <f t="shared" si="1055"/>
        <v>88.685903563652246</v>
      </c>
      <c r="AAF247" s="9">
        <f t="shared" si="1957"/>
        <v>82.76079600912594</v>
      </c>
      <c r="AAG247" s="115">
        <f t="shared" si="1487"/>
        <v>85.723349786389093</v>
      </c>
      <c r="AAH247" s="15">
        <f t="shared" si="1488"/>
        <v>3.6596205569577341E-4</v>
      </c>
      <c r="AAI247" s="12"/>
      <c r="AAJ247" s="11">
        <f t="shared" si="1741"/>
        <v>3.7328964645186275E-4</v>
      </c>
      <c r="AAK247" s="10">
        <f t="shared" si="1489"/>
        <v>85.777601358987695</v>
      </c>
      <c r="AAL247" s="9">
        <f t="shared" si="1057"/>
        <v>88.681033447640601</v>
      </c>
      <c r="AAM247" s="9">
        <f t="shared" si="1958"/>
        <v>84.79785298127571</v>
      </c>
      <c r="AAN247" s="115">
        <f t="shared" si="1490"/>
        <v>86.739443214458163</v>
      </c>
      <c r="AAO247" s="15">
        <f t="shared" si="1491"/>
        <v>2.3984319154222926E-4</v>
      </c>
      <c r="AAP247" s="12"/>
      <c r="AAQ247" s="11">
        <f t="shared" si="1742"/>
        <v>2.4698265479248242E-4</v>
      </c>
      <c r="AAR247" s="10">
        <f t="shared" si="1492"/>
        <v>86.795020746600358</v>
      </c>
      <c r="AAS247" s="9">
        <f t="shared" si="1059"/>
        <v>88.678941638872814</v>
      </c>
      <c r="AAT247" s="9">
        <f t="shared" si="1060"/>
        <v>89.277251127951018</v>
      </c>
      <c r="AAU247" s="115">
        <f t="shared" si="1493"/>
        <v>88.978096383411923</v>
      </c>
      <c r="AAV247" s="15">
        <f t="shared" si="1494"/>
        <v>-3.6954362186739705E-5</v>
      </c>
      <c r="AAW247" s="11"/>
      <c r="AAX247" s="11">
        <f t="shared" si="1743"/>
        <v>-2.9961727591533978E-5</v>
      </c>
      <c r="AAY247" s="10">
        <f t="shared" si="1495"/>
        <v>89.034736141844917</v>
      </c>
      <c r="AAZ247" s="9">
        <f t="shared" si="1061"/>
        <v>88.678991297946226</v>
      </c>
      <c r="ABA247" s="9">
        <f t="shared" si="1062"/>
        <v>89.360468986318963</v>
      </c>
      <c r="ABB247" s="115">
        <f t="shared" si="1496"/>
        <v>89.019730142132602</v>
      </c>
      <c r="ABC247" s="15">
        <f t="shared" si="1497"/>
        <v>-4.2091214961520522E-5</v>
      </c>
      <c r="ABD247" s="11"/>
      <c r="ABE247" s="11">
        <f t="shared" si="1744"/>
        <v>-3.510038221175301E-5</v>
      </c>
      <c r="ABF247" s="10">
        <f t="shared" si="1498"/>
        <v>89.076367471692549</v>
      </c>
      <c r="ABG247" s="9">
        <f t="shared" si="1063"/>
        <v>88.679055722306302</v>
      </c>
      <c r="ABH247" s="9">
        <f t="shared" si="1064"/>
        <v>89.444516100350356</v>
      </c>
      <c r="ABI247" s="115">
        <f t="shared" si="1499"/>
        <v>89.061785911328329</v>
      </c>
      <c r="ABJ247" s="15">
        <f t="shared" si="1500"/>
        <v>-4.7278374430295265E-5</v>
      </c>
      <c r="ABK247" s="11"/>
      <c r="ABL247" s="11">
        <f t="shared" si="1745"/>
        <v>-4.028963235910149E-5</v>
      </c>
      <c r="ABM247" s="10">
        <f t="shared" si="1501"/>
        <v>89.118420542418079</v>
      </c>
      <c r="ABN247" s="9">
        <f t="shared" si="1065"/>
        <v>88.679137003909574</v>
      </c>
      <c r="ABO247" s="9">
        <f t="shared" si="1066"/>
        <v>89.529383393998529</v>
      </c>
      <c r="ABP247" s="115">
        <f t="shared" si="1502"/>
        <v>89.104260198954051</v>
      </c>
      <c r="ABQ247" s="15">
        <f t="shared" si="1503"/>
        <v>-5.2515150805518268E-5</v>
      </c>
      <c r="ABR247" s="11"/>
      <c r="ABS247" s="11">
        <f t="shared" si="1746"/>
        <v>-4.5528793088003462E-5</v>
      </c>
      <c r="ABT247" s="10">
        <f t="shared" si="1504"/>
        <v>89.160891877795706</v>
      </c>
      <c r="ABU247" s="9">
        <f t="shared" si="1067"/>
        <v>88.679237289012306</v>
      </c>
      <c r="ABV247" s="9">
        <f t="shared" si="1068"/>
        <v>89.615061247438248</v>
      </c>
      <c r="ABW247" s="115">
        <f t="shared" si="1505"/>
        <v>89.147149268225277</v>
      </c>
      <c r="ABX247" s="15">
        <f t="shared" si="1506"/>
        <v>-5.7800817359558246E-5</v>
      </c>
      <c r="ABY247" s="11"/>
      <c r="ABZ247" s="11">
        <f t="shared" si="1747"/>
        <v>-5.0817142429495672E-5</v>
      </c>
      <c r="ACA247" s="10">
        <f t="shared" si="1507"/>
        <v>89.20377775690234</v>
      </c>
      <c r="ACB247" s="9">
        <f t="shared" si="1069"/>
        <v>88.679358777506565</v>
      </c>
      <c r="ACC247" s="9">
        <f t="shared" si="1070"/>
        <v>89.701539776088481</v>
      </c>
      <c r="ACD247" s="115">
        <f t="shared" si="1508"/>
        <v>89.190449276797523</v>
      </c>
      <c r="ACE247" s="15">
        <f t="shared" si="1509"/>
        <v>-6.3134627699446561E-5</v>
      </c>
      <c r="ACF247" s="11"/>
      <c r="ACG247" s="11">
        <f t="shared" si="1748"/>
        <v>-5.6153938662408762E-5</v>
      </c>
      <c r="ACH247" s="10">
        <f t="shared" si="1510"/>
        <v>89.247074353299865</v>
      </c>
      <c r="ACI247" s="9">
        <f t="shared" si="1071"/>
        <v>88.679503722239176</v>
      </c>
      <c r="ACJ247" s="9">
        <f t="shared" si="1072"/>
        <v>89.788808860750848</v>
      </c>
      <c r="ACK247" s="115">
        <f t="shared" si="1511"/>
        <v>89.234156291495012</v>
      </c>
      <c r="ACL247" s="15">
        <f t="shared" si="1512"/>
        <v>-6.8515817670430757E-5</v>
      </c>
      <c r="ACM247" s="11"/>
      <c r="ACN247" s="11">
        <f t="shared" si="1749"/>
        <v>-6.1538422212061732E-5</v>
      </c>
      <c r="ACO247" s="10">
        <f t="shared" si="1513"/>
        <v>89.290777749747292</v>
      </c>
      <c r="ACP247" s="9">
        <f t="shared" si="1073"/>
        <v>88.679674428276016</v>
      </c>
      <c r="ACQ247" s="9">
        <f t="shared" si="1074"/>
        <v>89.876858297986672</v>
      </c>
      <c r="ACR247" s="115">
        <f t="shared" si="1514"/>
        <v>89.278266363131337</v>
      </c>
      <c r="ACS247" s="15">
        <f t="shared" si="1515"/>
        <v>-7.3943614689396842E-5</v>
      </c>
      <c r="ACT247" s="11"/>
      <c r="ACU247" s="11">
        <f t="shared" si="1750"/>
        <v>-6.6969824981387974E-5</v>
      </c>
      <c r="ACV247" s="10">
        <f t="shared" si="1516"/>
        <v>89.334884013024407</v>
      </c>
      <c r="ACW247" s="9">
        <f t="shared" si="1075"/>
        <v>88.679873252155588</v>
      </c>
      <c r="ACX247" s="9">
        <f t="shared" si="1076"/>
        <v>89.965677438375153</v>
      </c>
      <c r="ACY247" s="115">
        <f t="shared" si="1517"/>
        <v>89.32277534526537</v>
      </c>
      <c r="ACZ247" s="15">
        <f t="shared" si="1518"/>
        <v>-7.9417215448127413E-5</v>
      </c>
      <c r="ADA247" s="11"/>
      <c r="ADB247" s="11">
        <f t="shared" si="1751"/>
        <v>-7.2447348043228982E-5</v>
      </c>
      <c r="ADC247" s="10">
        <f t="shared" si="1519"/>
        <v>89.37938901261559</v>
      </c>
      <c r="ADD247" s="9">
        <f t="shared" si="1077"/>
        <v>88.680102600970841</v>
      </c>
      <c r="ADE247" s="9">
        <f t="shared" si="1078"/>
        <v>90.055255315427004</v>
      </c>
      <c r="ADF247" s="115">
        <f t="shared" si="1520"/>
        <v>89.367678958198923</v>
      </c>
      <c r="ADG247" s="15">
        <f t="shared" si="1521"/>
        <v>-8.4935793932306778E-5</v>
      </c>
      <c r="ADH247" s="11"/>
      <c r="ADI247" s="11">
        <f t="shared" si="1752"/>
        <v>-7.7970169655024432E-5</v>
      </c>
      <c r="ADJ247" s="10">
        <f t="shared" si="1522"/>
        <v>89.424288484700185</v>
      </c>
      <c r="ADK247" s="9">
        <f t="shared" si="1079"/>
        <v>88.680364931412939</v>
      </c>
      <c r="ADL247" s="9">
        <f t="shared" si="1080"/>
        <v>90.145580699646914</v>
      </c>
      <c r="ADM247" s="115">
        <f t="shared" si="1523"/>
        <v>89.412972815529926</v>
      </c>
      <c r="ADN247" s="15">
        <f t="shared" si="1524"/>
        <v>-9.0498504819738407E-5</v>
      </c>
      <c r="ADO247" s="11"/>
      <c r="ADP247" s="11">
        <f t="shared" si="1753"/>
        <v>-8.353744865235665E-5</v>
      </c>
      <c r="ADQ247" s="10">
        <f t="shared" si="1525"/>
        <v>89.469578058691184</v>
      </c>
      <c r="ADR247" s="9">
        <f t="shared" si="1081"/>
        <v>88.680662748764931</v>
      </c>
      <c r="ADS247" s="9">
        <f t="shared" si="1082"/>
        <v>90.236642097247852</v>
      </c>
      <c r="ADT247" s="115">
        <f t="shared" si="1526"/>
        <v>89.458652423006384</v>
      </c>
      <c r="ADU247" s="15">
        <f t="shared" si="1527"/>
        <v>-9.6104483463085253E-5</v>
      </c>
      <c r="ADV247" s="11"/>
      <c r="ADW247" s="11">
        <f t="shared" si="1754"/>
        <v>-8.9148324426268369E-5</v>
      </c>
      <c r="ADX247" s="10">
        <f t="shared" si="1528"/>
        <v>89.515253256066529</v>
      </c>
      <c r="ADY247" s="9">
        <f t="shared" si="1083"/>
        <v>88.680998605829174</v>
      </c>
      <c r="ADZ247" s="9">
        <f t="shared" si="1084"/>
        <v>90.328427806826951</v>
      </c>
      <c r="AEA247" s="115">
        <f t="shared" si="1529"/>
        <v>89.504713206328063</v>
      </c>
      <c r="AEB247" s="15">
        <f t="shared" si="1530"/>
        <v>-1.0175284945668667E-4</v>
      </c>
      <c r="AEC247" s="11"/>
      <c r="AED247" s="11">
        <f t="shared" si="1755"/>
        <v>-9.4801920486177151E-5</v>
      </c>
      <c r="AEE247" s="10">
        <f t="shared" si="1531"/>
        <v>89.561309518160073</v>
      </c>
      <c r="AEF247" s="9">
        <f t="shared" si="1085"/>
        <v>88.681375101814552</v>
      </c>
      <c r="AEG247" s="9">
        <f t="shared" si="1086"/>
        <v>90.420925873003682</v>
      </c>
      <c r="AEH247" s="115">
        <f t="shared" si="1532"/>
        <v>89.551150487409117</v>
      </c>
      <c r="AEI247" s="15">
        <f t="shared" si="1533"/>
        <v>-1.0744270384175953E-4</v>
      </c>
      <c r="AEJ247" s="11"/>
      <c r="AEK247" s="11">
        <f t="shared" si="1756"/>
        <v>-1.004973416589484E-4</v>
      </c>
      <c r="AEL247" s="10">
        <f t="shared" si="1534"/>
        <v>89.607742182393423</v>
      </c>
      <c r="AEM247" s="9">
        <f t="shared" si="1087"/>
        <v>88.68179488114238</v>
      </c>
      <c r="AEN247" s="9">
        <f t="shared" si="1088"/>
        <v>90.514123975458318</v>
      </c>
      <c r="AEO247" s="115">
        <f t="shared" si="1535"/>
        <v>89.597959428300356</v>
      </c>
      <c r="AEP247" s="15">
        <f t="shared" si="1536"/>
        <v>-1.1317312232666297E-4</v>
      </c>
      <c r="AEQ247" s="11"/>
      <c r="AER247" s="11">
        <f t="shared" si="1757"/>
        <v>-1.062336673006354E-4</v>
      </c>
      <c r="AES247" s="10">
        <f t="shared" si="1537"/>
        <v>89.654546426148812</v>
      </c>
      <c r="AET247" s="9">
        <f t="shared" si="1089"/>
        <v>88.682260632130919</v>
      </c>
      <c r="AEU247" s="9">
        <f t="shared" si="1090"/>
        <v>90.608009529081471</v>
      </c>
      <c r="AEV247" s="115">
        <f t="shared" si="1538"/>
        <v>89.645135080606195</v>
      </c>
      <c r="AEW247" s="15">
        <f t="shared" si="1539"/>
        <v>-1.189431615538386E-4</v>
      </c>
      <c r="AEX247" s="11"/>
      <c r="AEY247" s="11">
        <f t="shared" si="1758"/>
        <v>-1.1200995756020366E-4</v>
      </c>
      <c r="AEZ247" s="10">
        <f t="shared" si="1540"/>
        <v>89.701717316182766</v>
      </c>
      <c r="AFA247" s="9">
        <f t="shared" si="1091"/>
        <v>88.682775085654171</v>
      </c>
      <c r="AFB247" s="9">
        <f t="shared" si="1092"/>
        <v>90.702569685484534</v>
      </c>
      <c r="AFC247" s="115">
        <f t="shared" si="1541"/>
        <v>89.692672385569352</v>
      </c>
      <c r="AFD247" s="15">
        <f t="shared" si="1542"/>
        <v>-1.2475185927595127E-4</v>
      </c>
      <c r="AFE247" s="11"/>
      <c r="AFF247" s="11">
        <f t="shared" si="1759"/>
        <v>-1.1782525355039474E-4</v>
      </c>
      <c r="AFG247" s="10">
        <f t="shared" si="1543"/>
        <v>89.749249808687097</v>
      </c>
      <c r="AFH247" s="9">
        <f t="shared" si="1093"/>
        <v>88.683341013734989</v>
      </c>
      <c r="AFI247" s="9">
        <f t="shared" si="1094"/>
        <v>90.797791333834411</v>
      </c>
      <c r="AFJ247" s="115">
        <f t="shared" si="1544"/>
        <v>89.7405661737847</v>
      </c>
      <c r="AFK247" s="15">
        <f t="shared" si="1545"/>
        <v>-1.3059823449433305E-4</v>
      </c>
      <c r="AFL247" s="11"/>
      <c r="AFM247" s="11">
        <f t="shared" si="1760"/>
        <v>-1.2367857748094954E-4</v>
      </c>
      <c r="AFN247" s="10">
        <f t="shared" si="1546"/>
        <v>89.797138748978924</v>
      </c>
      <c r="AFO247" s="9">
        <f t="shared" si="1095"/>
        <v>88.683961228072533</v>
      </c>
      <c r="AFP247" s="9">
        <f t="shared" si="1096"/>
        <v>90.893661102043538</v>
      </c>
      <c r="AFQ247" s="115">
        <f t="shared" si="1547"/>
        <v>89.788811165058036</v>
      </c>
      <c r="AFR247" s="15">
        <f t="shared" si="1548"/>
        <v>-1.364812876234397E-4</v>
      </c>
      <c r="AFS247" s="11"/>
      <c r="AFT247" s="11">
        <f t="shared" si="1761"/>
        <v>-1.295689328178844E-4</v>
      </c>
      <c r="AFU247" s="10">
        <f t="shared" si="1549"/>
        <v>89.845378871335356</v>
      </c>
      <c r="AFV247" s="9">
        <f t="shared" si="1097"/>
        <v>88.684638578504533</v>
      </c>
      <c r="AFW247" s="9">
        <f t="shared" si="1098"/>
        <v>90.990165358330614</v>
      </c>
      <c r="AFX247" s="115">
        <f t="shared" si="1550"/>
        <v>89.837401968417566</v>
      </c>
      <c r="AFY247" s="15">
        <f t="shared" si="1551"/>
        <v>-1.4240000068222532E-4</v>
      </c>
      <c r="AFZ247" s="11"/>
      <c r="AGA247" s="11">
        <f t="shared" si="1762"/>
        <v>-1.3549530446978705E-4</v>
      </c>
      <c r="AGB247" s="10">
        <f t="shared" si="1552"/>
        <v>89.89396479898096</v>
      </c>
      <c r="AGC247" s="9">
        <f t="shared" si="1099"/>
        <v>88.685375951404907</v>
      </c>
      <c r="AGD247" s="9">
        <f t="shared" si="1100"/>
        <v>91.087290213141486</v>
      </c>
      <c r="AGE247" s="115">
        <f t="shared" si="1553"/>
        <v>89.886333082273197</v>
      </c>
      <c r="AGF247" s="15">
        <f t="shared" si="1554"/>
        <v>-1.4835333751175904E-4</v>
      </c>
      <c r="AGG247" s="11"/>
      <c r="AGH247" s="11">
        <f t="shared" si="1763"/>
        <v>-1.4145665900041656E-4</v>
      </c>
      <c r="AGI247" s="10">
        <f t="shared" si="1555"/>
        <v>89.942891044223003</v>
      </c>
      <c r="AGJ247" s="9">
        <f t="shared" si="1101"/>
        <v>88.686176268017746</v>
      </c>
      <c r="AGK247" s="9">
        <f t="shared" si="1102"/>
        <v>91.185021525089198</v>
      </c>
      <c r="AGL247" s="115">
        <f t="shared" si="1556"/>
        <v>89.935598896553472</v>
      </c>
      <c r="AGM247" s="15">
        <f t="shared" si="1557"/>
        <v>-1.5434024424500287E-4</v>
      </c>
      <c r="AGN247" s="11"/>
      <c r="AGO247" s="11">
        <f t="shared" si="1764"/>
        <v>-1.4745194509374466E-4</v>
      </c>
      <c r="AGP247" s="10">
        <f t="shared" si="1558"/>
        <v>89.99215201056569</v>
      </c>
      <c r="AGQ247" s="9">
        <f t="shared" si="1103"/>
        <v>88.687042482730845</v>
      </c>
      <c r="AGR247" s="9">
        <f t="shared" si="1104"/>
        <v>91.283344905163545</v>
      </c>
      <c r="AGS247" s="115">
        <f t="shared" si="1559"/>
        <v>89.985193693947195</v>
      </c>
      <c r="AGT247" s="15">
        <f t="shared" si="1560"/>
        <v>-1.603596496734562E-4</v>
      </c>
      <c r="AGU247" s="11"/>
      <c r="AGV247" s="11">
        <f t="shared" si="1765"/>
        <v>-1.5348009391590102E-4</v>
      </c>
      <c r="AGW247" s="10">
        <f t="shared" si="1561"/>
        <v>90.041741993928611</v>
      </c>
      <c r="AGX247" s="9">
        <f t="shared" si="1105"/>
        <v>88.687977581289118</v>
      </c>
      <c r="AGY247" s="9">
        <f t="shared" si="1106"/>
        <v>91.382245697640016</v>
      </c>
      <c r="AGZ247" s="115">
        <f t="shared" si="1562"/>
        <v>90.03511163946456</v>
      </c>
      <c r="AHA247" s="15">
        <f t="shared" si="1563"/>
        <v>-1.6641046417834626E-4</v>
      </c>
      <c r="AHB247" s="11"/>
      <c r="AHC247" s="11">
        <f t="shared" si="1766"/>
        <v>-1.5954001804077607E-4</v>
      </c>
      <c r="AHD247" s="10">
        <f t="shared" si="1564"/>
        <v>90.091655172176587</v>
      </c>
      <c r="AHE247" s="9">
        <f t="shared" si="1107"/>
        <v>88.688984578931567</v>
      </c>
      <c r="AHF247" s="9">
        <f t="shared" si="1108"/>
        <v>91.481709001233895</v>
      </c>
      <c r="AHG247" s="115">
        <f t="shared" si="1565"/>
        <v>90.085346790082724</v>
      </c>
      <c r="AHH247" s="15">
        <f t="shared" si="1566"/>
        <v>-1.7249158115227736E-4</v>
      </c>
      <c r="AHI247" s="11"/>
      <c r="AHJ247" s="11">
        <f t="shared" si="1767"/>
        <v>-1.6563061286777484E-4</v>
      </c>
      <c r="AHK247" s="10">
        <f t="shared" si="1567"/>
        <v>90.14188561474748</v>
      </c>
      <c r="AHL247" s="9">
        <f t="shared" si="1109"/>
        <v>88.690066518480492</v>
      </c>
      <c r="AHM247" s="9">
        <f t="shared" si="1110"/>
        <v>91.58171967447133</v>
      </c>
      <c r="AHN247" s="115">
        <f t="shared" si="1568"/>
        <v>90.135893096475911</v>
      </c>
      <c r="AHO247" s="15">
        <f t="shared" si="1569"/>
        <v>-1.7860187744898762E-4</v>
      </c>
      <c r="AHP247" s="11"/>
      <c r="AHQ247" s="11">
        <f t="shared" si="1768"/>
        <v>-1.7175075706727638E-4</v>
      </c>
      <c r="AHR247" s="10">
        <f t="shared" si="1570"/>
        <v>90.192427284359809</v>
      </c>
      <c r="AHS247" s="9">
        <f t="shared" si="1111"/>
        <v>88.691226468374325</v>
      </c>
      <c r="AHT247" s="9">
        <f t="shared" si="1112"/>
        <v>91.682262339826181</v>
      </c>
      <c r="AHU247" s="115">
        <f t="shared" si="1571"/>
        <v>90.186744404100253</v>
      </c>
      <c r="AHV247" s="15">
        <f t="shared" si="1572"/>
        <v>-1.8474021376036116E-4</v>
      </c>
      <c r="AHW247" s="11"/>
      <c r="AHX247" s="11">
        <f t="shared" si="1769"/>
        <v>-1.7789931295343468E-4</v>
      </c>
      <c r="AHY247" s="10">
        <f t="shared" si="1573"/>
        <v>90.243274038074844</v>
      </c>
      <c r="AHZ247" s="9">
        <f t="shared" si="1113"/>
        <v>88.692467520644684</v>
      </c>
      <c r="AIA247" s="9">
        <f t="shared" si="1114"/>
        <v>91.783321388217743</v>
      </c>
      <c r="AIB247" s="115">
        <f t="shared" si="1574"/>
        <v>90.237894454431213</v>
      </c>
      <c r="AIC247" s="15">
        <f t="shared" si="1575"/>
        <v>-1.9090543501917907E-4</v>
      </c>
      <c r="AID247" s="11"/>
      <c r="AIE247" s="11">
        <f t="shared" si="1770"/>
        <v>-1.8407512688289714E-4</v>
      </c>
      <c r="AIF247" s="10">
        <f t="shared" si="1576"/>
        <v>90.294419628511662</v>
      </c>
      <c r="AIG247" s="9">
        <f t="shared" si="1115"/>
        <v>88.69379278883936</v>
      </c>
      <c r="AIH247" s="9">
        <f t="shared" si="1116"/>
        <v>91.884880983866353</v>
      </c>
      <c r="AII247" s="115">
        <f t="shared" si="1577"/>
        <v>90.289336886352856</v>
      </c>
      <c r="AIJ247" s="15">
        <f t="shared" si="1578"/>
        <v>-1.9709637082730673E-4</v>
      </c>
      <c r="AIK247" s="11"/>
      <c r="AIL247" s="11">
        <f t="shared" si="1771"/>
        <v>-1.9027702967912833E-4</v>
      </c>
      <c r="AIM247" s="10">
        <f t="shared" si="1579"/>
        <v>90.345857705214542</v>
      </c>
      <c r="AIN247" s="9">
        <f t="shared" si="1117"/>
        <v>88.695205405893304</v>
      </c>
      <c r="AIO247" s="9">
        <f t="shared" si="1118"/>
        <v>91.986925069501652</v>
      </c>
      <c r="AIP247" s="115">
        <f t="shared" si="1580"/>
        <v>90.341065237697478</v>
      </c>
      <c r="AIQ247" s="15">
        <f t="shared" si="1581"/>
        <v>-2.0331183590887881E-4</v>
      </c>
      <c r="AIR247" s="11"/>
      <c r="AIS247" s="11">
        <f t="shared" si="1772"/>
        <v>-1.9650383708192789E-4</v>
      </c>
      <c r="AIT247" s="10">
        <f t="shared" si="1582"/>
        <v>90.397581816171112</v>
      </c>
      <c r="AIU247" s="9">
        <f t="shared" si="1119"/>
        <v>88.696708521949446</v>
      </c>
      <c r="AIV247" s="9">
        <f t="shared" si="1120"/>
        <v>92.089437371920809</v>
      </c>
      <c r="AIW247" s="115">
        <f t="shared" si="1583"/>
        <v>90.393072946935121</v>
      </c>
      <c r="AIX247" s="15">
        <f t="shared" si="1584"/>
        <v>-2.0955063058819608E-4</v>
      </c>
      <c r="AIY247" s="11"/>
      <c r="AIZ247" s="11">
        <f t="shared" si="1773"/>
        <v>-2.0275435022186174E-4</v>
      </c>
      <c r="AJA247" s="10">
        <f t="shared" si="1585"/>
        <v>90.449585409481017</v>
      </c>
      <c r="AJB247" s="9">
        <f t="shared" si="1121"/>
        <v>88.698305302131743</v>
      </c>
      <c r="AJC247" s="9">
        <f t="shared" si="1122"/>
        <v>92.192401406304683</v>
      </c>
      <c r="AJD247" s="115">
        <f t="shared" si="1586"/>
        <v>90.445353354218213</v>
      </c>
      <c r="AJE247" s="15">
        <f t="shared" si="1587"/>
        <v>-2.1581154119386292E-4</v>
      </c>
      <c r="AJF247" s="11"/>
      <c r="AJG247" s="11">
        <f t="shared" si="1774"/>
        <v>-2.0902735602104175E-4</v>
      </c>
      <c r="AJH247" s="10">
        <f t="shared" si="1588"/>
        <v>90.50186183437944</v>
      </c>
      <c r="AJI247" s="9">
        <f t="shared" si="1123"/>
        <v>88.699998924271085</v>
      </c>
      <c r="AJJ247" s="9">
        <f t="shared" si="1124"/>
        <v>92.295800464898733</v>
      </c>
      <c r="AJK247" s="115">
        <f t="shared" si="1589"/>
        <v>90.497899694584902</v>
      </c>
      <c r="AJL247" s="15">
        <f t="shared" si="1590"/>
        <v>-2.220933395001168E-4</v>
      </c>
      <c r="AJM247" s="11"/>
      <c r="AJN247" s="11">
        <f t="shared" si="1775"/>
        <v>-2.1532162663036495E-4</v>
      </c>
      <c r="AJO247" s="10">
        <f t="shared" si="1591"/>
        <v>90.554404334412297</v>
      </c>
      <c r="AJP247" s="9">
        <f t="shared" si="1125"/>
        <v>88.701792576570455</v>
      </c>
      <c r="AJQ247" s="9">
        <f t="shared" si="1126"/>
        <v>92.399617645611812</v>
      </c>
      <c r="AJR247" s="115">
        <f t="shared" si="1592"/>
        <v>90.550705111091133</v>
      </c>
      <c r="AJS247" s="15">
        <f t="shared" si="1593"/>
        <v>-2.2839478463744606E-4</v>
      </c>
      <c r="AJT247" s="11"/>
      <c r="AJU247" s="11">
        <f t="shared" si="1776"/>
        <v>-2.2163592133845816E-4</v>
      </c>
      <c r="AJV247" s="10">
        <f t="shared" si="1594"/>
        <v>90.607206060559093</v>
      </c>
      <c r="AJW247" s="9">
        <f t="shared" si="1127"/>
        <v>88.703689455249403</v>
      </c>
      <c r="AJX247" s="9">
        <f t="shared" si="1128"/>
        <v>92.503835857374625</v>
      </c>
      <c r="AJY247" s="115">
        <f t="shared" si="1595"/>
        <v>90.603762656312014</v>
      </c>
      <c r="AJZ247" s="15">
        <f t="shared" si="1596"/>
        <v>-2.3471462356902757E-4</v>
      </c>
      <c r="AKA247" s="11"/>
      <c r="AKB247" s="11">
        <f t="shared" si="1777"/>
        <v>-2.2796898704550013E-4</v>
      </c>
      <c r="AKC247" s="10">
        <f t="shared" si="1597"/>
        <v>90.660260072715559</v>
      </c>
      <c r="AKD247" s="9">
        <f t="shared" si="1129"/>
        <v>88.705692762149567</v>
      </c>
      <c r="AKE247" s="9">
        <f t="shared" si="1130"/>
        <v>92.608437823764106</v>
      </c>
      <c r="AKF247" s="115">
        <f t="shared" si="1598"/>
        <v>90.657065292956844</v>
      </c>
      <c r="AKG247" s="15">
        <f t="shared" si="1599"/>
        <v>-2.4105159146249022E-4</v>
      </c>
      <c r="AKH247" s="11"/>
      <c r="AKI247" s="11">
        <f t="shared" si="1778"/>
        <v>-2.3431955863243101E-4</v>
      </c>
      <c r="AKJ247" s="10">
        <f t="shared" si="1600"/>
        <v>90.713559340289294</v>
      </c>
      <c r="AKK247" s="9">
        <f t="shared" si="1131"/>
        <v>88.707805702301428</v>
      </c>
      <c r="AKL247" s="9">
        <f t="shared" si="1132"/>
        <v>92.713406090556759</v>
      </c>
      <c r="AKM247" s="115">
        <f t="shared" si="1601"/>
        <v>90.710605896429087</v>
      </c>
      <c r="AKN247" s="15">
        <f t="shared" si="1602"/>
        <v>-2.4740441230672273E-4</v>
      </c>
      <c r="AKO247" s="11"/>
      <c r="AKP247" s="11">
        <f t="shared" si="1779"/>
        <v>-2.4068635957568668E-4</v>
      </c>
      <c r="AKQ247" s="10">
        <f t="shared" si="1603"/>
        <v>90.767096744743114</v>
      </c>
      <c r="AKR247" s="9">
        <f t="shared" si="1133"/>
        <v>88.710031481458756</v>
      </c>
      <c r="AKS247" s="9">
        <f t="shared" si="1134"/>
        <v>92.818723033583666</v>
      </c>
      <c r="AKT247" s="115">
        <f t="shared" si="1604"/>
        <v>90.764377257521204</v>
      </c>
      <c r="AKU247" s="15">
        <f t="shared" si="1605"/>
        <v>-2.5377179954933236E-4</v>
      </c>
      <c r="AKV247" s="11"/>
      <c r="AKW247" s="11">
        <f t="shared" si="1780"/>
        <v>-2.4706810258282497E-4</v>
      </c>
      <c r="AKX247" s="10">
        <f t="shared" si="1606"/>
        <v>90.820865082273954</v>
      </c>
      <c r="AKY247" s="9">
        <f t="shared" si="1135"/>
        <v>88.712373303603826</v>
      </c>
      <c r="AKZ247" s="9">
        <f t="shared" si="1136"/>
        <v>92.924370866872579</v>
      </c>
      <c r="ALA247" s="115">
        <f t="shared" si="1607"/>
        <v>90.818372085238195</v>
      </c>
      <c r="ALB247" s="15">
        <f t="shared" si="1608"/>
        <v>-2.6015245675361392E-4</v>
      </c>
      <c r="ALC247" s="11"/>
      <c r="ALD247" s="11">
        <f t="shared" si="1781"/>
        <v>-2.5346349024795849E-4</v>
      </c>
      <c r="ALE247" s="10">
        <f t="shared" si="1609"/>
        <v>90.874857066621558</v>
      </c>
      <c r="ALF247" s="9">
        <f t="shared" si="1137"/>
        <v>88.714834368426338</v>
      </c>
      <c r="ALG247" s="9">
        <f t="shared" si="1138"/>
        <v>93.030331650052716</v>
      </c>
      <c r="ALH247" s="115">
        <f t="shared" si="1610"/>
        <v>90.87258300923952</v>
      </c>
      <c r="ALI247" s="15">
        <f t="shared" si="1611"/>
        <v>-2.665450782116253E-4</v>
      </c>
      <c r="ALJ247" s="11"/>
      <c r="ALK247" s="11">
        <f t="shared" si="1782"/>
        <v>-2.5987121566348567E-4</v>
      </c>
      <c r="ALL247" s="10">
        <f t="shared" si="1612"/>
        <v>90.929065331495877</v>
      </c>
      <c r="ALM247" s="9">
        <f t="shared" si="1139"/>
        <v>88.717417868778355</v>
      </c>
      <c r="ALN247" s="9">
        <f t="shared" si="1140"/>
        <v>93.13658719926859</v>
      </c>
      <c r="ALO247" s="115">
        <f t="shared" si="1613"/>
        <v>90.927002534023472</v>
      </c>
      <c r="ALP247" s="15">
        <f t="shared" si="1614"/>
        <v>-2.7294834359900744E-4</v>
      </c>
      <c r="ALQ247" s="12"/>
      <c r="ALR247" s="11">
        <f t="shared" si="1783"/>
        <v>-2.6628995706667749E-4</v>
      </c>
      <c r="ALS247" s="10">
        <f t="shared" si="1615"/>
        <v>90.983482384689864</v>
      </c>
      <c r="ALT247" s="9">
        <f t="shared" si="1141"/>
        <v>88.720126987989616</v>
      </c>
      <c r="ALU247" s="9">
        <f t="shared" si="1142"/>
        <v>93.243119204985462</v>
      </c>
      <c r="ALV247" s="115">
        <f t="shared" si="1616"/>
        <v>90.981623096487539</v>
      </c>
      <c r="ALW247" s="15">
        <f t="shared" si="1617"/>
        <v>-2.7936092541700955E-4</v>
      </c>
      <c r="ALX247" s="12"/>
      <c r="ALY247" s="11">
        <f t="shared" si="1784"/>
        <v>-2.7271838528822778E-4</v>
      </c>
      <c r="ALZ247" s="10">
        <f t="shared" si="1618"/>
        <v>91.0381006656891</v>
      </c>
      <c r="AMA247" s="9">
        <f t="shared" si="1143"/>
        <v>88.722964897289131</v>
      </c>
      <c r="AMB247" s="9">
        <f t="shared" si="1144"/>
        <v>93.34990928573481</v>
      </c>
      <c r="AMC247" s="115">
        <f t="shared" si="1619"/>
        <v>91.036437091511971</v>
      </c>
      <c r="AMD247" s="15">
        <f t="shared" si="1620"/>
        <v>-2.8578149247131712E-4</v>
      </c>
      <c r="AME247" s="12"/>
      <c r="AMF247" s="11">
        <f t="shared" si="1785"/>
        <v>-2.7915516723423227E-4</v>
      </c>
      <c r="AMG247" s="10">
        <f t="shared" si="1621"/>
        <v>91.092912571273075</v>
      </c>
      <c r="AMH247" s="9">
        <f t="shared" si="1145"/>
        <v>88.725934753272909</v>
      </c>
      <c r="AMI247" s="9">
        <f t="shared" si="1146"/>
        <v>93.456938941075194</v>
      </c>
      <c r="AMJ247" s="115">
        <f t="shared" si="1622"/>
        <v>91.091436847174052</v>
      </c>
      <c r="AMK247" s="15">
        <f t="shared" si="1623"/>
        <v>-2.922087071230987E-4</v>
      </c>
      <c r="AML247" s="12"/>
      <c r="AMM247" s="11">
        <f t="shared" si="1786"/>
        <v>-2.8559896313325921E-4</v>
      </c>
      <c r="AMN247" s="10">
        <f t="shared" si="1624"/>
        <v>91.147910430686636</v>
      </c>
      <c r="AMO247" s="9">
        <f t="shared" si="1147"/>
        <v>88.729039695296095</v>
      </c>
      <c r="AMP247" s="9">
        <f t="shared" si="1148"/>
        <v>93.564189507222437</v>
      </c>
      <c r="AMQ247" s="115">
        <f t="shared" si="1625"/>
        <v>91.146614601259273</v>
      </c>
      <c r="AMR247" s="15">
        <f t="shared" si="1626"/>
        <v>-2.9864122270959625E-4</v>
      </c>
      <c r="AMS247" s="12"/>
      <c r="AMT247" s="11">
        <f t="shared" si="1787"/>
        <v>-2.9204842395274785E-4</v>
      </c>
      <c r="AMU247" s="10">
        <f t="shared" si="1627"/>
        <v>91.203086482107125</v>
      </c>
      <c r="AMV247" s="9">
        <f t="shared" si="1149"/>
        <v>88.732282842787086</v>
      </c>
      <c r="AMW247" s="9">
        <f t="shared" si="1150"/>
        <v>93.671642040548008</v>
      </c>
      <c r="AMX247" s="115">
        <f t="shared" si="1628"/>
        <v>91.201962441667547</v>
      </c>
      <c r="AMY247" s="15">
        <f t="shared" si="1629"/>
        <v>-3.0507767651433403E-4</v>
      </c>
      <c r="AMZ247" s="12"/>
      <c r="ANA247" s="11">
        <f t="shared" si="1788"/>
        <v>-2.9850218435867039E-4</v>
      </c>
      <c r="ANB247" s="10">
        <f t="shared" si="1630"/>
        <v>91.258432812955178</v>
      </c>
      <c r="ANC247" s="9">
        <f t="shared" si="1151"/>
        <v>88.735667292378608</v>
      </c>
      <c r="AND247" s="9">
        <f t="shared" si="1152"/>
        <v>93.779277677099742</v>
      </c>
      <c r="ANE247" s="115">
        <f t="shared" si="1631"/>
        <v>91.257472484739168</v>
      </c>
      <c r="ANF247" s="15">
        <f t="shared" si="1632"/>
        <v>-3.1151671214998819E-4</v>
      </c>
      <c r="ANG247" s="12"/>
      <c r="ANH247" s="11">
        <f t="shared" si="1789"/>
        <v>-3.0495888512692068E-4</v>
      </c>
      <c r="ANI247" s="10">
        <f t="shared" si="1633"/>
        <v>91.313941538443714</v>
      </c>
      <c r="ANJ247" s="9">
        <f t="shared" si="1153"/>
        <v>88.739196115503859</v>
      </c>
      <c r="ANK247" s="9">
        <f t="shared" si="1154"/>
        <v>93.887077483026616</v>
      </c>
      <c r="ANL247" s="115">
        <f t="shared" si="1634"/>
        <v>91.313136799265237</v>
      </c>
      <c r="ANM247" s="15">
        <f t="shared" si="1635"/>
        <v>-3.1795697046839715E-4</v>
      </c>
      <c r="ANN247" s="12"/>
      <c r="ANO247" s="11">
        <f t="shared" si="1790"/>
        <v>-3.1141716404242166E-4</v>
      </c>
      <c r="ANP247" s="10">
        <f t="shared" si="1636"/>
        <v>91.369604725481196</v>
      </c>
      <c r="ANQ247" s="9">
        <f t="shared" si="1155"/>
        <v>88.742872355793992</v>
      </c>
      <c r="ANR247" s="9">
        <f t="shared" si="1156"/>
        <v>93.9950221716459</v>
      </c>
      <c r="ANS247" s="115">
        <f t="shared" si="1637"/>
        <v>91.368947263719946</v>
      </c>
      <c r="ANT247" s="15">
        <f t="shared" si="1638"/>
        <v>-3.2439707224605932E-4</v>
      </c>
      <c r="ANU247" s="12"/>
      <c r="ANV247" s="11">
        <f t="shared" si="1791"/>
        <v>-3.1787563856027482E-4</v>
      </c>
      <c r="ANW247" s="10">
        <f t="shared" si="1639"/>
        <v>91.425414249691073</v>
      </c>
      <c r="ANX247" s="9">
        <f t="shared" si="1157"/>
        <v>88.746699026058806</v>
      </c>
      <c r="ANY247" s="9">
        <f t="shared" si="1158"/>
        <v>94.103093634928896</v>
      </c>
      <c r="ANZ247" s="115">
        <f t="shared" si="1640"/>
        <v>91.424896330493851</v>
      </c>
      <c r="AOA247" s="15">
        <f t="shared" si="1641"/>
        <v>-3.3083571296227236E-4</v>
      </c>
      <c r="AOB247" s="12"/>
      <c r="AOC247" s="11">
        <f t="shared" si="1792"/>
        <v>-3.2433300071972062E-4</v>
      </c>
      <c r="AOD247" s="10">
        <f t="shared" si="1642"/>
        <v>91.481362560735619</v>
      </c>
      <c r="AOE247" s="9">
        <f t="shared" si="1159"/>
        <v>88.750679107500304</v>
      </c>
      <c r="AOF247" s="9">
        <f t="shared" si="1160"/>
        <v>94.21128016051297</v>
      </c>
      <c r="AOG247" s="115">
        <f t="shared" si="1643"/>
        <v>91.480979634006644</v>
      </c>
      <c r="AOH247" s="15">
        <f t="shared" si="1644"/>
        <v>-3.3727198507450373E-4</v>
      </c>
      <c r="AOI247" s="12"/>
      <c r="AOJ247" s="11">
        <f t="shared" si="1875"/>
        <v>-3.3078833991314038E-4</v>
      </c>
      <c r="AOK247" s="10">
        <f t="shared" si="1876"/>
        <v>91.537445294373128</v>
      </c>
      <c r="AOL247" s="9">
        <f t="shared" si="1161"/>
        <v>88.754815557006992</v>
      </c>
      <c r="AOM247" s="9">
        <f t="shared" si="1162"/>
        <v>94.319571746530443</v>
      </c>
      <c r="AON247" s="115">
        <f t="shared" si="1646"/>
        <v>91.537193651768717</v>
      </c>
      <c r="AOO247" s="15">
        <f t="shared" si="1877"/>
        <v>-3.4370508819001375E-4</v>
      </c>
      <c r="AOP247" s="12"/>
      <c r="AOQ247" s="11">
        <f t="shared" si="1794"/>
        <v>-3.3724085268761083E-4</v>
      </c>
      <c r="AOR247" s="10">
        <f t="shared" si="1648"/>
        <v>91.59365893033177</v>
      </c>
      <c r="AOS247" s="9">
        <f t="shared" si="1163"/>
        <v>88.759111308133953</v>
      </c>
      <c r="AOT247" s="9">
        <f t="shared" si="1164"/>
        <v>94.427958518266934</v>
      </c>
      <c r="AOU247" s="115">
        <f t="shared" si="1649"/>
        <v>91.593534913200443</v>
      </c>
      <c r="AOV247" s="15">
        <f t="shared" si="1650"/>
        <v>-3.5013423121082435E-4</v>
      </c>
      <c r="AOW247" s="12"/>
      <c r="AOX247" s="11">
        <f t="shared" si="1878"/>
        <v>-3.4368974475799334E-4</v>
      </c>
      <c r="AOY247" s="10">
        <f t="shared" si="1879"/>
        <v>91.649999999999991</v>
      </c>
      <c r="AOZ247" s="9">
        <f t="shared" si="1165"/>
        <v>88.763569269843558</v>
      </c>
      <c r="APA247" s="9"/>
      <c r="APB247" s="97">
        <f t="shared" si="1652"/>
        <v>91.649999999999991</v>
      </c>
      <c r="APC247" s="15">
        <f t="shared" si="1880"/>
        <v>-3.5655863253471372E-4</v>
      </c>
      <c r="APD247" s="11"/>
      <c r="APE247" s="11"/>
    </row>
    <row r="248" spans="1:1097" x14ac:dyDescent="0.2">
      <c r="A248" s="183"/>
      <c r="B248" s="183"/>
      <c r="C248" s="1">
        <f t="shared" si="1654"/>
        <v>180</v>
      </c>
      <c r="D248" s="1">
        <f t="shared" si="1655"/>
        <v>6024.5844021139956</v>
      </c>
      <c r="E248" s="1">
        <f t="shared" si="1656"/>
        <v>-16317921.817764627</v>
      </c>
      <c r="F248" s="2">
        <f t="shared" si="1657"/>
        <v>113.16</v>
      </c>
      <c r="G248" s="8">
        <f t="shared" si="1658"/>
        <v>1.9810000000000001E-3</v>
      </c>
      <c r="H248" s="6">
        <f t="shared" si="1659"/>
        <v>0.14400020254000001</v>
      </c>
      <c r="I248" s="2">
        <f t="shared" si="1660"/>
        <v>3500</v>
      </c>
      <c r="J248" s="3">
        <f t="shared" si="1818"/>
        <v>58.333333333333336</v>
      </c>
      <c r="K248" s="3">
        <f t="shared" si="1819"/>
        <v>366.52</v>
      </c>
      <c r="L248" s="1">
        <f t="shared" si="1661"/>
        <v>0.82</v>
      </c>
      <c r="M248" s="1">
        <f t="shared" si="1662"/>
        <v>0.66</v>
      </c>
      <c r="N248" s="1">
        <f t="shared" si="1820"/>
        <v>0.54120000000000001</v>
      </c>
      <c r="O248" s="3">
        <f t="shared" si="1167"/>
        <v>7.5227878787878781</v>
      </c>
      <c r="P248" s="40">
        <f t="shared" si="1821"/>
        <v>570.9796</v>
      </c>
      <c r="Q248" s="1">
        <f t="shared" si="1663"/>
        <v>21.51</v>
      </c>
      <c r="R248" s="1">
        <f t="shared" si="1664"/>
        <v>151</v>
      </c>
      <c r="S248" s="2">
        <f t="shared" si="1665"/>
        <v>12587.54</v>
      </c>
      <c r="T248" s="1">
        <f t="shared" si="1881"/>
        <v>83.916933333333333</v>
      </c>
      <c r="U248" s="7">
        <f t="shared" si="1666"/>
        <v>9.1849501318337995E-2</v>
      </c>
      <c r="V248" s="7">
        <f t="shared" si="1822"/>
        <v>6.6258942829124593E-3</v>
      </c>
      <c r="W248" s="159">
        <f t="shared" si="1667"/>
        <v>3.4283282369456214E-2</v>
      </c>
      <c r="X248" s="40">
        <f t="shared" si="1823"/>
        <v>8095.2484858865882</v>
      </c>
      <c r="Y248" s="1">
        <f t="shared" si="1668"/>
        <v>0</v>
      </c>
      <c r="Z248" s="1">
        <f t="shared" si="1669"/>
        <v>113.16</v>
      </c>
      <c r="AA248" s="1">
        <f t="shared" si="1670"/>
        <v>91.649999999999991</v>
      </c>
      <c r="AB248" s="6">
        <f t="shared" si="1882"/>
        <v>0.2895550479995273</v>
      </c>
      <c r="AC248" s="1">
        <f t="shared" si="1671"/>
        <v>526.19133708825245</v>
      </c>
      <c r="AD248" s="40">
        <f t="shared" si="1824"/>
        <v>36363.626619283568</v>
      </c>
      <c r="AE248" s="1">
        <f t="shared" si="1825"/>
        <v>0.15947988387208822</v>
      </c>
      <c r="AF248" s="2">
        <f t="shared" si="1801"/>
        <v>63</v>
      </c>
      <c r="AG248" s="10">
        <f t="shared" si="1826"/>
        <v>10.047232683941559</v>
      </c>
      <c r="AH248" s="12">
        <f t="shared" si="1827"/>
        <v>0.25580505169463397</v>
      </c>
      <c r="AI248" s="43">
        <f t="shared" si="1828"/>
        <v>-1.8797432308338138E-5</v>
      </c>
      <c r="AJ248" s="93">
        <f t="shared" si="1883"/>
        <v>4.7396892015432698E-6</v>
      </c>
      <c r="AK248" s="43">
        <f t="shared" si="1829"/>
        <v>0</v>
      </c>
      <c r="AL248" s="43">
        <f t="shared" si="1884"/>
        <v>4.016522100461304E-4</v>
      </c>
      <c r="AM248" s="43"/>
      <c r="AN248" s="43">
        <f t="shared" si="1830"/>
        <v>0</v>
      </c>
      <c r="AO248" s="10">
        <f t="shared" si="1831"/>
        <v>89.254081946678909</v>
      </c>
      <c r="AP248" s="9"/>
      <c r="AQ248" s="9">
        <f t="shared" si="1832"/>
        <v>89.120398236335305</v>
      </c>
      <c r="AR248" s="104">
        <f t="shared" si="1171"/>
        <v>89.120398236335305</v>
      </c>
      <c r="AS248" s="15">
        <f t="shared" si="1833"/>
        <v>0</v>
      </c>
      <c r="AT248" s="49"/>
      <c r="AU248" s="11">
        <f t="shared" si="1834"/>
        <v>8.257077582262423E-6</v>
      </c>
      <c r="AV248" s="10">
        <f t="shared" si="1835"/>
        <v>89.187238851883251</v>
      </c>
      <c r="AW248" s="9">
        <f t="shared" si="1836"/>
        <v>89.120398236335305</v>
      </c>
      <c r="AX248" s="9">
        <f t="shared" si="1837"/>
        <v>88.986962330114324</v>
      </c>
      <c r="AY248" s="97">
        <f t="shared" si="1175"/>
        <v>89.053680283224821</v>
      </c>
      <c r="AZ248" s="15">
        <f t="shared" si="1176"/>
        <v>8.2416189233475564E-6</v>
      </c>
      <c r="BA248" s="49"/>
      <c r="BB248" s="11">
        <f t="shared" si="1838"/>
        <v>1.6499001641638047E-5</v>
      </c>
      <c r="BC248" s="10">
        <f t="shared" si="1839"/>
        <v>89.120515949373086</v>
      </c>
      <c r="BD248" s="9">
        <f t="shared" si="1840"/>
        <v>89.120395766362051</v>
      </c>
      <c r="BE248" s="9">
        <f t="shared" si="1841"/>
        <v>88.853772374425446</v>
      </c>
      <c r="BF248" s="97">
        <f t="shared" si="1179"/>
        <v>88.987084070393749</v>
      </c>
      <c r="BG248" s="15">
        <f t="shared" si="1842"/>
        <v>1.6467894246942595E-5</v>
      </c>
      <c r="BH248" s="49"/>
      <c r="BI248" s="11">
        <f t="shared" si="1843"/>
        <v>2.4725579824000771E-5</v>
      </c>
      <c r="BJ248" s="10">
        <f t="shared" si="1844"/>
        <v>89.053909855998938</v>
      </c>
      <c r="BK248" s="9">
        <f t="shared" si="1845"/>
        <v>89.120385904854118</v>
      </c>
      <c r="BL248" s="9">
        <f t="shared" si="1846"/>
        <v>88.720826493281351</v>
      </c>
      <c r="BM248" s="97">
        <f t="shared" si="1184"/>
        <v>88.920606199067734</v>
      </c>
      <c r="BN248" s="15">
        <f t="shared" si="1847"/>
        <v>2.467863786203515E-5</v>
      </c>
      <c r="BO248" s="49"/>
      <c r="BP248" s="11">
        <f t="shared" si="1848"/>
        <v>3.2936622838142841E-5</v>
      </c>
      <c r="BQ248" s="10">
        <f t="shared" si="1849"/>
        <v>88.987417191411737</v>
      </c>
      <c r="BR248" s="9">
        <f t="shared" si="1850"/>
        <v>89.120363758126715</v>
      </c>
      <c r="BS248" s="9">
        <f t="shared" si="1851"/>
        <v>88.58812278888837</v>
      </c>
      <c r="BT248" s="97">
        <f t="shared" si="1189"/>
        <v>88.854243273507535</v>
      </c>
      <c r="BU248" s="15">
        <f t="shared" si="1852"/>
        <v>3.2873664728530441E-5</v>
      </c>
      <c r="BV248" s="12"/>
      <c r="BW248" s="11">
        <f t="shared" si="1853"/>
        <v>4.1131944444845385E-5</v>
      </c>
      <c r="BX248" s="10">
        <f t="shared" si="1854"/>
        <v>88.921034578553417</v>
      </c>
      <c r="BY248" s="9">
        <f t="shared" si="1855"/>
        <v>89.120324460761509</v>
      </c>
      <c r="BZ248" s="9">
        <f t="shared" si="1856"/>
        <v>88.45565934223815</v>
      </c>
      <c r="CA248" s="97">
        <f t="shared" si="1194"/>
        <v>88.787991901499822</v>
      </c>
      <c r="CB248" s="15">
        <f t="shared" si="1857"/>
        <v>4.1052792862514567E-5</v>
      </c>
      <c r="CC248" s="12"/>
      <c r="CD248" s="11">
        <f t="shared" si="1858"/>
        <v>4.9311361445155452E-5</v>
      </c>
      <c r="CE248" s="10">
        <f t="shared" si="1859"/>
        <v>88.854758644142564</v>
      </c>
      <c r="CF248" s="9">
        <f t="shared" si="1860"/>
        <v>89.120263175985144</v>
      </c>
      <c r="CG248" s="9">
        <f t="shared" si="1861"/>
        <v>88.323434213696999</v>
      </c>
      <c r="CH248" s="97">
        <f t="shared" si="1199"/>
        <v>88.721848694841071</v>
      </c>
      <c r="CI248" s="15">
        <f t="shared" si="1862"/>
        <v>4.9215843323237864E-5</v>
      </c>
      <c r="CJ248" s="12"/>
      <c r="CK248" s="11">
        <f t="shared" si="1863"/>
        <v>5.7474693668122433E-5</v>
      </c>
      <c r="CL248" s="10">
        <f t="shared" si="1864"/>
        <v>88.788586019153314</v>
      </c>
      <c r="CM248" s="9">
        <f t="shared" si="1865"/>
        <v>89.120175096036604</v>
      </c>
      <c r="CN248" s="9">
        <f t="shared" si="1866"/>
        <v>88.191445443596265</v>
      </c>
      <c r="CO248" s="97">
        <f t="shared" si="1204"/>
        <v>88.655810269816442</v>
      </c>
      <c r="CP248" s="15">
        <f t="shared" si="1867"/>
        <v>5.7362640199339753E-5</v>
      </c>
      <c r="CQ248" s="12"/>
      <c r="CR248" s="11">
        <f t="shared" si="1868"/>
        <v>6.5621763957769022E-5</v>
      </c>
      <c r="CS248" s="10">
        <f t="shared" si="1869"/>
        <v>88.722513339289293</v>
      </c>
      <c r="CT248" s="9">
        <f t="shared" si="1870"/>
        <v>89.120055442523551</v>
      </c>
      <c r="CU248" s="9">
        <f t="shared" si="882"/>
        <v>88.059691052822757</v>
      </c>
      <c r="CV248" s="97">
        <f t="shared" si="1208"/>
        <v>88.589873247673154</v>
      </c>
      <c r="CW248" s="15">
        <f t="shared" si="1871"/>
        <v>6.5493010594390888E-5</v>
      </c>
      <c r="CX248" s="12"/>
      <c r="CY248" s="11">
        <f t="shared" si="1210"/>
        <v>7.3752398159384635E-5</v>
      </c>
      <c r="CZ248" s="10">
        <f t="shared" si="1211"/>
        <v>88.656537245452057</v>
      </c>
      <c r="DA248" s="9">
        <f t="shared" si="883"/>
        <v>89.119899466767649</v>
      </c>
      <c r="DB248" s="9">
        <f t="shared" si="884"/>
        <v>87.928169043406513</v>
      </c>
      <c r="DC248" s="97">
        <f t="shared" si="1212"/>
        <v>88.524034255087088</v>
      </c>
      <c r="DD248" s="15">
        <f t="shared" si="1213"/>
        <v>7.3606784611912008E-5</v>
      </c>
      <c r="DE248" s="12"/>
      <c r="DF248" s="11">
        <f t="shared" si="1214"/>
        <v>8.1866425105293949E-5</v>
      </c>
      <c r="DG248" s="10">
        <f t="shared" si="1215"/>
        <v>88.590654384202779</v>
      </c>
      <c r="DH248" s="9">
        <f t="shared" si="885"/>
        <v>89.119702450138959</v>
      </c>
      <c r="DI248" s="9">
        <f t="shared" si="886"/>
        <v>87.796877399109064</v>
      </c>
      <c r="DJ248" s="97">
        <f t="shared" si="1216"/>
        <v>88.458289924624012</v>
      </c>
      <c r="DK248" s="15">
        <f t="shared" si="1217"/>
        <v>8.1703795339706583E-5</v>
      </c>
      <c r="DL248" s="12"/>
      <c r="DM248" s="11">
        <f t="shared" si="1218"/>
        <v>8.9963676599912645E-5</v>
      </c>
      <c r="DN248" s="10">
        <f t="shared" si="1219"/>
        <v>88.524861408218811</v>
      </c>
      <c r="DO248" s="9">
        <f t="shared" si="887"/>
        <v>89.119459704379537</v>
      </c>
      <c r="DP248" s="9">
        <f t="shared" si="888"/>
        <v>87.665814086009661</v>
      </c>
      <c r="DQ248" s="97">
        <f t="shared" si="1220"/>
        <v>88.392636895194599</v>
      </c>
      <c r="DR248" s="15">
        <f t="shared" si="1221"/>
        <v>8.9783878833626278E-5</v>
      </c>
      <c r="DS248" s="12"/>
      <c r="DT248" s="11">
        <f t="shared" si="1222"/>
        <v>9.8043987404273128E-5</v>
      </c>
      <c r="DU248" s="10">
        <f t="shared" si="1223"/>
        <v>88.459154976743832</v>
      </c>
      <c r="DV248" s="9">
        <f t="shared" si="889"/>
        <v>89.119166571916324</v>
      </c>
      <c r="DW248" s="9">
        <f t="shared" si="890"/>
        <v>87.534977053090046</v>
      </c>
      <c r="DX248" s="97">
        <f t="shared" si="1224"/>
        <v>88.327071812503192</v>
      </c>
      <c r="DY248" s="15">
        <f t="shared" si="1225"/>
        <v>9.7846874100787057E-5</v>
      </c>
      <c r="DZ248" s="12"/>
      <c r="EA248" s="11">
        <f t="shared" si="1226"/>
        <v>1.0610719521995152E-4</v>
      </c>
      <c r="EB248" s="10">
        <f t="shared" si="1227"/>
        <v>88.393531756032019</v>
      </c>
      <c r="EC248" s="9">
        <f t="shared" si="891"/>
        <v>89.118818426163386</v>
      </c>
      <c r="ED248" s="9">
        <f t="shared" si="892"/>
        <v>87.404364232817656</v>
      </c>
      <c r="EE248" s="97">
        <f t="shared" si="1228"/>
        <v>88.261591329490528</v>
      </c>
      <c r="EF248" s="15">
        <f t="shared" si="1229"/>
        <v>1.0589262308221475E-4</v>
      </c>
      <c r="EG248" s="12"/>
      <c r="EH248" s="11">
        <f t="shared" si="1230"/>
        <v>1.1415314067245227E-4</v>
      </c>
      <c r="EI248" s="10">
        <f t="shared" si="1231"/>
        <v>88.327988419786124</v>
      </c>
      <c r="EJ248" s="9">
        <f t="shared" si="893"/>
        <v>89.118410671813621</v>
      </c>
      <c r="EK248" s="9">
        <f t="shared" si="894"/>
        <v>87.273973541727159</v>
      </c>
      <c r="EL248" s="97">
        <f t="shared" si="1232"/>
        <v>88.196192106770383</v>
      </c>
      <c r="EM248" s="15">
        <f t="shared" si="1233"/>
        <v>1.1392097063494116E-4</v>
      </c>
      <c r="EN248" s="12"/>
      <c r="EO248" s="11">
        <f t="shared" si="1234"/>
        <v>1.2218166729402227E-4</v>
      </c>
      <c r="EP248" s="10">
        <f t="shared" si="1235"/>
        <v>88.262521649589559</v>
      </c>
      <c r="EQ248" s="9">
        <f t="shared" si="895"/>
        <v>89.117938745120071</v>
      </c>
      <c r="ER248" s="9">
        <f t="shared" si="896"/>
        <v>87.143802880998962</v>
      </c>
      <c r="ES248" s="97">
        <f t="shared" si="1236"/>
        <v>88.130870813059516</v>
      </c>
      <c r="ET248" s="15">
        <f t="shared" si="1237"/>
        <v>1.2193176451364375E-4</v>
      </c>
      <c r="EU248" s="12"/>
      <c r="EV248" s="11">
        <f t="shared" si="1238"/>
        <v>1.3019262150601549E-4</v>
      </c>
      <c r="EW248" s="10">
        <f t="shared" si="1239"/>
        <v>88.197128135331781</v>
      </c>
      <c r="EX248" s="9">
        <f t="shared" si="897"/>
        <v>89.117398114166861</v>
      </c>
      <c r="EY248" s="9">
        <f t="shared" si="898"/>
        <v>87.013850137036442</v>
      </c>
      <c r="EZ248" s="97">
        <f t="shared" si="1240"/>
        <v>88.065624125601659</v>
      </c>
      <c r="FA248" s="15">
        <f t="shared" si="1241"/>
        <v>1.2992485535173935E-4</v>
      </c>
      <c r="FB248" s="12"/>
      <c r="FC248" s="11">
        <f t="shared" si="1242"/>
        <v>1.3818585260068724E-4</v>
      </c>
      <c r="FD248" s="10">
        <f t="shared" si="1243"/>
        <v>88.131804575627939</v>
      </c>
      <c r="FE248" s="9">
        <f t="shared" si="899"/>
        <v>89.116784279129959</v>
      </c>
      <c r="FF248" s="9">
        <f t="shared" si="900"/>
        <v>86.884113182039883</v>
      </c>
      <c r="FG248" s="97">
        <f t="shared" si="1244"/>
        <v>88.000448730584921</v>
      </c>
      <c r="FH248" s="15">
        <f t="shared" si="1245"/>
        <v>1.3790009664203378E-4</v>
      </c>
      <c r="FI248" s="12"/>
      <c r="FJ248" s="11">
        <f t="shared" si="1246"/>
        <v>1.4616121272255283E-4</v>
      </c>
      <c r="FK248" s="10">
        <f t="shared" si="1247"/>
        <v>88.066547678231842</v>
      </c>
      <c r="FL248" s="9">
        <f t="shared" si="901"/>
        <v>89.11609277252785</v>
      </c>
      <c r="FM248" s="9">
        <f t="shared" si="902"/>
        <v>86.754589874578485</v>
      </c>
      <c r="FN248" s="97">
        <f t="shared" si="1248"/>
        <v>87.93534132355316</v>
      </c>
      <c r="FO248" s="15">
        <f t="shared" si="1249"/>
        <v>1.4585734471687115E-4</v>
      </c>
      <c r="FP248" s="12"/>
      <c r="FQ248" s="11">
        <f t="shared" si="1250"/>
        <v>1.5411855684924094E-4</v>
      </c>
      <c r="FR248" s="10">
        <f t="shared" si="1251"/>
        <v>88.001354160442958</v>
      </c>
      <c r="FS248" s="9">
        <f t="shared" si="903"/>
        <v>89.115319159462146</v>
      </c>
      <c r="FT248" s="9">
        <f t="shared" si="904"/>
        <v>86.625278060157569</v>
      </c>
      <c r="FU248" s="97">
        <f t="shared" si="1252"/>
        <v>87.870298609809851</v>
      </c>
      <c r="FV248" s="15">
        <f t="shared" si="1253"/>
        <v>1.5379645872796717E-4</v>
      </c>
      <c r="FW248" s="12"/>
      <c r="FX248" s="11">
        <f t="shared" si="1254"/>
        <v>1.6205774277201852E-4</v>
      </c>
      <c r="FY248" s="10">
        <f t="shared" si="1255"/>
        <v>87.936220749506049</v>
      </c>
      <c r="FZ248" s="9">
        <f t="shared" si="905"/>
        <v>89.114459037848363</v>
      </c>
      <c r="GA248" s="9">
        <f t="shared" si="906"/>
        <v>86.496175571785884</v>
      </c>
      <c r="GB248" s="97">
        <f t="shared" si="1256"/>
        <v>87.805317304817123</v>
      </c>
      <c r="GC248" s="15">
        <f t="shared" si="1257"/>
        <v>1.6171730062562286E-4</v>
      </c>
      <c r="GD248" s="12"/>
      <c r="GE248" s="11">
        <f t="shared" si="1258"/>
        <v>1.6997863107568383E-4</v>
      </c>
      <c r="GF248" s="10">
        <f t="shared" si="1259"/>
        <v>87.871144183006024</v>
      </c>
      <c r="GG248" s="9">
        <f t="shared" si="907"/>
        <v>89.113508038636965</v>
      </c>
      <c r="GH248" s="9">
        <f t="shared" si="908"/>
        <v>86.367280230536039</v>
      </c>
      <c r="GI248" s="97">
        <f t="shared" si="1260"/>
        <v>87.740394134586495</v>
      </c>
      <c r="GJ248" s="15">
        <f t="shared" si="1261"/>
        <v>1.6961973513776422E-4</v>
      </c>
      <c r="GK248" s="12"/>
      <c r="GL248" s="11">
        <f t="shared" si="1872"/>
        <v>1.7788108511828738E-4</v>
      </c>
      <c r="GM248" s="10">
        <f t="shared" si="1873"/>
        <v>87.806121209254485</v>
      </c>
      <c r="GN248" s="9">
        <f t="shared" si="909"/>
        <v>89.112461826024656</v>
      </c>
      <c r="GO248" s="9">
        <f t="shared" si="1885"/>
        <v>86.238589846104176</v>
      </c>
      <c r="GP248" s="115">
        <f t="shared" si="1264"/>
        <v>87.675525836064423</v>
      </c>
      <c r="GQ248" s="15">
        <f t="shared" si="1874"/>
        <v>1.7750362974841536E-4</v>
      </c>
      <c r="GR248" s="12"/>
      <c r="GS248" s="11">
        <f t="shared" si="1266"/>
        <v>1.8576497101028587E-4</v>
      </c>
      <c r="GT248" s="10">
        <f t="shared" si="1267"/>
        <v>87.741148587671148</v>
      </c>
      <c r="GU248" s="9">
        <f t="shared" si="911"/>
        <v>89.111316097656271</v>
      </c>
      <c r="GV248" s="9">
        <f t="shared" si="1886"/>
        <v>86.11010221736484</v>
      </c>
      <c r="GW248" s="115">
        <f t="shared" si="1268"/>
        <v>87.610709157510556</v>
      </c>
      <c r="GX248" s="15">
        <f t="shared" si="1269"/>
        <v>1.8536885467591296E-4</v>
      </c>
      <c r="GY248" s="12"/>
      <c r="GZ248" s="11">
        <f t="shared" si="1270"/>
        <v>1.936301575934013E-4</v>
      </c>
      <c r="HA248" s="10">
        <f t="shared" si="1271"/>
        <v>87.676223089158157</v>
      </c>
      <c r="HB248" s="9">
        <f t="shared" si="913"/>
        <v>89.110066584817147</v>
      </c>
      <c r="HC248" s="9">
        <f t="shared" si="914"/>
        <v>85.981815132922179</v>
      </c>
      <c r="HD248" s="97">
        <f t="shared" si="1272"/>
        <v>87.54594085886967</v>
      </c>
      <c r="HE248" s="15">
        <f t="shared" si="1273"/>
        <v>1.9321528285072459E-4</v>
      </c>
      <c r="HF248" s="12"/>
      <c r="HG248" s="11">
        <f t="shared" si="1274"/>
        <v>2.0147651641911834E-4</v>
      </c>
      <c r="HH248" s="10">
        <f t="shared" si="1275"/>
        <v>87.611341496467901</v>
      </c>
      <c r="HI248" s="9">
        <f t="shared" si="915"/>
        <v>89.108709052616305</v>
      </c>
      <c r="HJ248" s="9">
        <f t="shared" si="916"/>
        <v>85.85372637165726</v>
      </c>
      <c r="HK248" s="97">
        <f t="shared" si="1276"/>
        <v>87.481217712136782</v>
      </c>
      <c r="HL248" s="15">
        <f t="shared" si="1277"/>
        <v>2.0104278989297518E-4</v>
      </c>
      <c r="HM248" s="12"/>
      <c r="HN248" s="11">
        <f t="shared" si="1278"/>
        <v>2.0930392172683593E-4</v>
      </c>
      <c r="HO248" s="10">
        <f t="shared" si="1279"/>
        <v>87.546500604564329</v>
      </c>
      <c r="HP248" s="9">
        <f t="shared" si="917"/>
        <v>89.107239300160415</v>
      </c>
      <c r="HQ248" s="9">
        <f t="shared" si="1887"/>
        <v>85.725833703271775</v>
      </c>
      <c r="HR248" s="115">
        <f t="shared" si="1280"/>
        <v>87.416536501716095</v>
      </c>
      <c r="HS248" s="15">
        <f t="shared" si="1281"/>
        <v>2.0885125408959639E-4</v>
      </c>
      <c r="HT248" s="12"/>
      <c r="HU248" s="11">
        <f t="shared" si="1672"/>
        <v>2.1711225042167297E-4</v>
      </c>
      <c r="HV248" s="10">
        <f t="shared" si="1282"/>
        <v>87.481697220977921</v>
      </c>
      <c r="HW248" s="9">
        <f t="shared" si="1888"/>
        <v>89.105653160718731</v>
      </c>
      <c r="HX248" s="9">
        <f t="shared" si="920"/>
        <v>85.598134888825641</v>
      </c>
      <c r="HY248" s="115">
        <f t="shared" si="1283"/>
        <v>87.351894024772179</v>
      </c>
      <c r="HZ248" s="15">
        <f t="shared" si="1284"/>
        <v>2.166405563713195E-4</v>
      </c>
      <c r="IA248" s="12"/>
      <c r="IB248" s="11">
        <f t="shared" si="1673"/>
        <v>2.2490138205208469E-4</v>
      </c>
      <c r="IC248" s="10">
        <f t="shared" si="1285"/>
        <v>87.416928166153127</v>
      </c>
      <c r="ID248" s="9">
        <f t="shared" si="1889"/>
        <v>89.103946501879165</v>
      </c>
      <c r="IE248" s="9">
        <f t="shared" si="922"/>
        <v>85.47062768127347</v>
      </c>
      <c r="IF248" s="115">
        <f t="shared" si="1286"/>
        <v>87.287287091576317</v>
      </c>
      <c r="IG248" s="15">
        <f t="shared" si="1287"/>
        <v>2.2441058028917164E-4</v>
      </c>
      <c r="IH248" s="12"/>
      <c r="II248" s="11">
        <f t="shared" si="1674"/>
        <v>2.3267119878698009E-4</v>
      </c>
      <c r="IJ248" s="10">
        <f t="shared" si="1288"/>
        <v>87.352190273790896</v>
      </c>
      <c r="IK248" s="9">
        <f t="shared" si="1890"/>
        <v>89.102115225695499</v>
      </c>
      <c r="IL248" s="9">
        <f t="shared" si="924"/>
        <v>85.343309825992947</v>
      </c>
      <c r="IM248" s="115">
        <f t="shared" si="1289"/>
        <v>87.22271252584423</v>
      </c>
      <c r="IN248" s="15">
        <f t="shared" si="1290"/>
        <v>2.321612119909421E-4</v>
      </c>
      <c r="IO248" s="12"/>
      <c r="IP248" s="11">
        <f t="shared" si="1675"/>
        <v>2.4042158539280624E-4</v>
      </c>
      <c r="IQ248" s="10">
        <f t="shared" si="1291"/>
        <v>87.287480391182754</v>
      </c>
      <c r="IR248" s="9">
        <f t="shared" si="1891"/>
        <v>89.100155268826043</v>
      </c>
      <c r="IS248" s="9">
        <f t="shared" si="926"/>
        <v>85.216179061311436</v>
      </c>
      <c r="IT248" s="115">
        <f t="shared" si="1292"/>
        <v>87.158167165068733</v>
      </c>
      <c r="IU248" s="15">
        <f t="shared" si="1293"/>
        <v>2.3989234019721693E-4</v>
      </c>
      <c r="IV248" s="12"/>
      <c r="IW248" s="11">
        <f t="shared" si="1676"/>
        <v>2.48152429210178E-4</v>
      </c>
      <c r="IX248" s="10">
        <f t="shared" si="1294"/>
        <v>87.222795379539789</v>
      </c>
      <c r="IY248" s="9">
        <f t="shared" si="1892"/>
        <v>89.098062602663717</v>
      </c>
      <c r="IZ248" s="9">
        <f t="shared" si="928"/>
        <v>85.089233119025764</v>
      </c>
      <c r="JA248" s="115">
        <f t="shared" si="1295"/>
        <v>87.09364786084474</v>
      </c>
      <c r="JB248" s="15">
        <f t="shared" si="1296"/>
        <v>2.4760385617730103E-4</v>
      </c>
      <c r="JC248" s="12"/>
      <c r="JD248" s="11">
        <f t="shared" si="1677"/>
        <v>2.5586362013040926E-4</v>
      </c>
      <c r="JE248" s="10">
        <f t="shared" si="1297"/>
        <v>87.158132114313986</v>
      </c>
      <c r="JF248" s="9">
        <f t="shared" si="1893"/>
        <v>89.095833233457711</v>
      </c>
      <c r="JG248" s="9">
        <f t="shared" si="930"/>
        <v>84.962469724918506</v>
      </c>
      <c r="JH248" s="115">
        <f t="shared" si="1298"/>
        <v>87.029151479188101</v>
      </c>
      <c r="JI248" s="15">
        <f t="shared" si="1299"/>
        <v>2.5529565372486119E-4</v>
      </c>
      <c r="JJ248" s="12"/>
      <c r="JK248" s="11">
        <f t="shared" si="1678"/>
        <v>2.6355505057172818E-4</v>
      </c>
      <c r="JL248" s="10">
        <f t="shared" si="1300"/>
        <v>87.093487485513663</v>
      </c>
      <c r="JM248" s="9">
        <f t="shared" si="1894"/>
        <v>89.09346320242696</v>
      </c>
      <c r="JN248" s="9">
        <f t="shared" si="932"/>
        <v>84.835886599267624</v>
      </c>
      <c r="JO248" s="115">
        <f t="shared" si="1301"/>
        <v>86.964674900847285</v>
      </c>
      <c r="JP248" s="15">
        <f t="shared" si="1302"/>
        <v>2.6296762913344111E-4</v>
      </c>
      <c r="JQ248" s="12"/>
      <c r="JR248" s="11">
        <f t="shared" si="1679"/>
        <v>2.7122661545537856E-4</v>
      </c>
      <c r="JS248" s="10">
        <f t="shared" si="1303"/>
        <v>87.028858398011522</v>
      </c>
      <c r="JT248" s="9">
        <f t="shared" si="1895"/>
        <v>89.090948585865448</v>
      </c>
      <c r="JU248" s="9">
        <f t="shared" si="934"/>
        <v>84.709481457353249</v>
      </c>
      <c r="JV248" s="115">
        <f t="shared" si="1304"/>
        <v>86.900215021609341</v>
      </c>
      <c r="JW248" s="15">
        <f t="shared" si="1305"/>
        <v>2.7061968117167418E-4</v>
      </c>
      <c r="JX248" s="12"/>
      <c r="JY248" s="11">
        <f t="shared" si="1680"/>
        <v>2.7887821218138919E-4</v>
      </c>
      <c r="JZ248" s="10">
        <f t="shared" si="1306"/>
        <v>86.96424177184727</v>
      </c>
      <c r="KA248" s="9">
        <f t="shared" si="1896"/>
        <v>89.088285495239532</v>
      </c>
      <c r="KB248" s="9">
        <f t="shared" si="936"/>
        <v>84.583252009956823</v>
      </c>
      <c r="KC248" s="115">
        <f t="shared" si="1307"/>
        <v>86.83576875259817</v>
      </c>
      <c r="KD248" s="15">
        <f t="shared" si="1308"/>
        <v>2.7825171105846133E-4</v>
      </c>
      <c r="KE248" s="12"/>
      <c r="KF248" s="11">
        <f t="shared" si="1681"/>
        <v>2.8650974060431703E-4</v>
      </c>
      <c r="KG248" s="10">
        <f t="shared" si="1309"/>
        <v>86.899634542522435</v>
      </c>
      <c r="KH248" s="9">
        <f t="shared" si="1897"/>
        <v>89.085470077277364</v>
      </c>
      <c r="KI248" s="9">
        <f t="shared" si="938"/>
        <v>84.45719596385635</v>
      </c>
      <c r="KJ248" s="115">
        <f t="shared" si="1310"/>
        <v>86.771333020566857</v>
      </c>
      <c r="KK248" s="15">
        <f t="shared" si="1311"/>
        <v>2.8586362243790517E-4</v>
      </c>
      <c r="KL248" s="12"/>
      <c r="KM248" s="11">
        <f t="shared" si="1682"/>
        <v>2.9412110300872145E-4</v>
      </c>
      <c r="KN248" s="10">
        <f t="shared" si="1312"/>
        <v>86.835033661289401</v>
      </c>
      <c r="KO248" s="9">
        <f t="shared" si="1898"/>
        <v>89.082498514050627</v>
      </c>
      <c r="KP248" s="9">
        <f t="shared" si="940"/>
        <v>84.331311022315717</v>
      </c>
      <c r="KQ248" s="115">
        <f t="shared" si="1313"/>
        <v>86.706904768183165</v>
      </c>
      <c r="KR248" s="15">
        <f t="shared" si="1314"/>
        <v>2.9345532135413978E-4</v>
      </c>
      <c r="KS248" s="12"/>
      <c r="KT248" s="11">
        <f t="shared" si="1683"/>
        <v>3.0171220408453393E-4</v>
      </c>
      <c r="KU248" s="10">
        <f t="shared" si="1315"/>
        <v>86.770436095433624</v>
      </c>
      <c r="KV248" s="9">
        <f t="shared" si="1899"/>
        <v>89.079367023048647</v>
      </c>
      <c r="KW248" s="9">
        <f t="shared" si="942"/>
        <v>84.205594885567876</v>
      </c>
      <c r="KX248" s="115">
        <f t="shared" si="1316"/>
        <v>86.642480954308269</v>
      </c>
      <c r="KY248" s="15">
        <f t="shared" si="1317"/>
        <v>3.0102671622605435E-4</v>
      </c>
      <c r="KZ248" s="12"/>
      <c r="LA248" s="11">
        <f t="shared" si="1684"/>
        <v>3.092829509023127E-4</v>
      </c>
      <c r="LB248" s="10">
        <f t="shared" si="1318"/>
        <v>86.705838828549048</v>
      </c>
      <c r="LC248" s="9">
        <f t="shared" si="1900"/>
        <v>89.07607185724504</v>
      </c>
      <c r="LD248" s="9">
        <f t="shared" si="944"/>
        <v>84.080045251294393</v>
      </c>
      <c r="LE248" s="115">
        <f t="shared" si="1319"/>
        <v>86.578058554269717</v>
      </c>
      <c r="LF248" s="15">
        <f t="shared" si="1320"/>
        <v>3.0857771782180719E-4</v>
      </c>
      <c r="LG248" s="12"/>
      <c r="LH248" s="11">
        <f t="shared" si="1685"/>
        <v>3.1683325288825925E-4</v>
      </c>
      <c r="LI248" s="10">
        <f t="shared" si="1321"/>
        <v>86.641238860808016</v>
      </c>
      <c r="LJ248" s="9">
        <f t="shared" si="1901"/>
        <v>89.072609305157044</v>
      </c>
      <c r="LK248" s="9">
        <f t="shared" si="946"/>
        <v>83.954659815096505</v>
      </c>
      <c r="LL248" s="115">
        <f t="shared" si="1322"/>
        <v>86.513634560126775</v>
      </c>
      <c r="LM248" s="15">
        <f t="shared" si="1323"/>
        <v>3.1610823923337687E-4</v>
      </c>
      <c r="LN248" s="12"/>
      <c r="LO248" s="11">
        <f t="shared" si="1686"/>
        <v>3.243630217992944E-4</v>
      </c>
      <c r="LP248" s="10">
        <f t="shared" si="1324"/>
        <v>86.576633209223303</v>
      </c>
      <c r="LQ248" s="9">
        <f t="shared" si="1902"/>
        <v>89.068975690897602</v>
      </c>
      <c r="LR248" s="9">
        <f t="shared" si="948"/>
        <v>83.829436270961523</v>
      </c>
      <c r="LS248" s="115">
        <f t="shared" si="1325"/>
        <v>86.449205980929563</v>
      </c>
      <c r="LT248" s="15">
        <f t="shared" si="1326"/>
        <v>3.2361819585098551E-4</v>
      </c>
      <c r="LU248" s="12"/>
      <c r="LV248" s="11">
        <f t="shared" si="1687"/>
        <v>3.3187217169796052E-4</v>
      </c>
      <c r="LW248" s="10">
        <f t="shared" si="1327"/>
        <v>86.512018907904292</v>
      </c>
      <c r="LX248" s="9">
        <f t="shared" si="1903"/>
        <v>89.065167374220451</v>
      </c>
      <c r="LY248" s="9">
        <f t="shared" si="950"/>
        <v>83.704372311724896</v>
      </c>
      <c r="LZ248" s="115">
        <f t="shared" si="1328"/>
        <v>86.384769842972673</v>
      </c>
      <c r="MA248" s="15">
        <f t="shared" si="1329"/>
        <v>3.3110750533733879E-4</v>
      </c>
      <c r="MB248" s="12"/>
      <c r="MC248" s="11">
        <f t="shared" si="1688"/>
        <v>3.3936061892715516E-4</v>
      </c>
      <c r="MD248" s="10">
        <f t="shared" si="1330"/>
        <v>86.447393008307472</v>
      </c>
      <c r="ME248" s="9">
        <f t="shared" si="1904"/>
        <v>89.061180750558179</v>
      </c>
      <c r="MF248" s="9">
        <f t="shared" si="952"/>
        <v>83.579465629522801</v>
      </c>
      <c r="MG248" s="115">
        <f t="shared" si="1331"/>
        <v>86.320323190040483</v>
      </c>
      <c r="MH248" s="15">
        <f t="shared" si="1332"/>
        <v>3.3857608760202486E-4</v>
      </c>
      <c r="MI248" s="12"/>
      <c r="MJ248" s="11">
        <f t="shared" si="1689"/>
        <v>3.4682828208500188E-4</v>
      </c>
      <c r="MK248" s="10">
        <f t="shared" si="1333"/>
        <v>86.38275257947879</v>
      </c>
      <c r="ML248" s="9">
        <f t="shared" si="1905"/>
        <v>89.05701225105355</v>
      </c>
      <c r="MM248" s="9">
        <f t="shared" si="954"/>
        <v>83.454713916243193</v>
      </c>
      <c r="MN248" s="115">
        <f t="shared" si="1334"/>
        <v>86.255863083648364</v>
      </c>
      <c r="MO248" s="15">
        <f t="shared" si="1335"/>
        <v>3.4602386477558566E-4</v>
      </c>
      <c r="MP248" s="12"/>
      <c r="MQ248" s="11">
        <f t="shared" si="1690"/>
        <v>3.5427508199939233E-4</v>
      </c>
      <c r="MR248" s="10">
        <f t="shared" si="1336"/>
        <v>86.318094708291852</v>
      </c>
      <c r="MS248" s="9">
        <f t="shared" si="1906"/>
        <v>89.05265834258411</v>
      </c>
      <c r="MT248" s="9">
        <f t="shared" si="956"/>
        <v>83.330114863965363</v>
      </c>
      <c r="MU248" s="115">
        <f t="shared" si="1337"/>
        <v>86.191386603274736</v>
      </c>
      <c r="MV248" s="15">
        <f t="shared" si="1338"/>
        <v>3.5345076118389315E-4</v>
      </c>
      <c r="MW248" s="12"/>
      <c r="MX248" s="11">
        <f t="shared" si="1691"/>
        <v>3.6170094170280803E-4</v>
      </c>
      <c r="MY248" s="10">
        <f t="shared" si="1339"/>
        <v>86.253416499677101</v>
      </c>
      <c r="MZ248" s="9">
        <f t="shared" si="1907"/>
        <v>89.048115527780297</v>
      </c>
      <c r="NA248" s="9">
        <f t="shared" si="1908"/>
        <v>83.205666165399094</v>
      </c>
      <c r="NB248" s="115">
        <f t="shared" si="1340"/>
        <v>86.126890846589703</v>
      </c>
      <c r="NC248" s="15">
        <f t="shared" si="1341"/>
        <v>3.6085670332214179E-4</v>
      </c>
      <c r="ND248" s="12"/>
      <c r="NE248" s="11">
        <f t="shared" si="1692"/>
        <v>3.691057864067539E-4</v>
      </c>
      <c r="NF248" s="10">
        <f t="shared" si="1342"/>
        <v>86.188715076847586</v>
      </c>
      <c r="NG248" s="9">
        <f t="shared" si="959"/>
        <v>89.043380345037093</v>
      </c>
      <c r="NH248" s="9">
        <f t="shared" si="1909"/>
        <v>83.08136551431258</v>
      </c>
      <c r="NI248" s="115">
        <f t="shared" si="1343"/>
        <v>86.062372929674837</v>
      </c>
      <c r="NJ248" s="15">
        <f t="shared" si="1344"/>
        <v>3.6824161982913832E-4</v>
      </c>
      <c r="NK248" s="12"/>
      <c r="NL248" s="11">
        <f t="shared" si="1693"/>
        <v>3.7648954347648981E-4</v>
      </c>
      <c r="NM248" s="10">
        <f t="shared" si="1345"/>
        <v>86.123987581515891</v>
      </c>
      <c r="NN248" s="9">
        <f t="shared" si="961"/>
        <v>89.03844936851938</v>
      </c>
      <c r="NO248" s="9">
        <f t="shared" si="1910"/>
        <v>82.957210605957258</v>
      </c>
      <c r="NP248" s="115">
        <f t="shared" si="1346"/>
        <v>85.997829987238319</v>
      </c>
      <c r="NQ248" s="15">
        <f t="shared" si="1347"/>
        <v>3.7560544146138757E-4</v>
      </c>
      <c r="NR248" s="12"/>
      <c r="NS248" s="11">
        <f t="shared" si="1694"/>
        <v>3.8385214240553323E-4</v>
      </c>
      <c r="NT248" s="10">
        <f t="shared" si="1348"/>
        <v>86.059231174106486</v>
      </c>
      <c r="NU248" s="9">
        <f t="shared" si="963"/>
        <v>89.033319208161188</v>
      </c>
      <c r="NV248" s="9">
        <f t="shared" si="1911"/>
        <v>82.833199137485067</v>
      </c>
      <c r="NW248" s="115">
        <f t="shared" si="1349"/>
        <v>85.933259172823128</v>
      </c>
      <c r="NX248" s="15">
        <f t="shared" si="1350"/>
        <v>3.8294810106728224E-4</v>
      </c>
      <c r="NY248" s="12"/>
      <c r="NZ248" s="11">
        <f t="shared" si="1695"/>
        <v>3.9119351479026247E-4</v>
      </c>
      <c r="OA248" s="10">
        <f t="shared" si="1351"/>
        <v>85.99444303396119</v>
      </c>
      <c r="OB248" s="9">
        <f t="shared" si="965"/>
        <v>89.027986509658874</v>
      </c>
      <c r="OC248" s="9">
        <f t="shared" si="1912"/>
        <v>82.709328808358961</v>
      </c>
      <c r="OD248" s="115">
        <f t="shared" si="1352"/>
        <v>85.868657659008917</v>
      </c>
      <c r="OE248" s="15">
        <f t="shared" si="1353"/>
        <v>3.9026953356132192E-4</v>
      </c>
      <c r="OF248" s="12"/>
      <c r="OG248" s="11">
        <f t="shared" si="1696"/>
        <v>3.9851359430452955E-4</v>
      </c>
      <c r="OH248" s="10">
        <f t="shared" si="1354"/>
        <v>85.929620359538347</v>
      </c>
      <c r="OI248" s="9">
        <f t="shared" si="967"/>
        <v>89.022447954458457</v>
      </c>
      <c r="OJ248" s="9">
        <f t="shared" si="1913"/>
        <v>82.585597320758637</v>
      </c>
      <c r="OK248" s="115">
        <f t="shared" si="1355"/>
        <v>85.80402263760854</v>
      </c>
      <c r="OL248" s="15">
        <f t="shared" si="1356"/>
        <v>3.9756967589827307E-4</v>
      </c>
      <c r="OM248" s="12"/>
      <c r="ON248" s="11">
        <f t="shared" si="1697"/>
        <v>4.0581231667421655E-4</v>
      </c>
      <c r="OO248" s="10">
        <f t="shared" si="1357"/>
        <v>85.864760368606653</v>
      </c>
      <c r="OP248" s="9">
        <f t="shared" si="969"/>
        <v>89.016700259737064</v>
      </c>
      <c r="OQ248" s="9">
        <f t="shared" si="1914"/>
        <v>82.462002379977605</v>
      </c>
      <c r="OR248" s="115">
        <f t="shared" si="1358"/>
        <v>85.739351319857334</v>
      </c>
      <c r="OS248" s="15">
        <f t="shared" si="1359"/>
        <v>4.0484846704749369E-4</v>
      </c>
      <c r="OT248" s="12"/>
      <c r="OU248" s="11">
        <f t="shared" si="1698"/>
        <v>4.1308961965194136E-4</v>
      </c>
      <c r="OV248" s="10">
        <f t="shared" si="1360"/>
        <v>85.799860298431824</v>
      </c>
      <c r="OW248" s="9">
        <f t="shared" si="971"/>
        <v>89.010740178378882</v>
      </c>
      <c r="OX248" s="9">
        <f t="shared" si="1915"/>
        <v>82.33854169481485</v>
      </c>
      <c r="OY248" s="115">
        <f t="shared" si="1361"/>
        <v>85.674640936596859</v>
      </c>
      <c r="OZ248" s="15">
        <f t="shared" si="1362"/>
        <v>4.1210584796726651E-4</v>
      </c>
      <c r="PA248" s="12"/>
      <c r="PB248" s="11">
        <f t="shared" si="1699"/>
        <v>4.2034544299174553E-4</v>
      </c>
      <c r="PC248" s="10">
        <f t="shared" si="1363"/>
        <v>85.734917405957788</v>
      </c>
      <c r="PD248" s="9">
        <f t="shared" si="973"/>
        <v>89.004564498945456</v>
      </c>
      <c r="PE248" s="9">
        <f t="shared" si="1916"/>
        <v>82.215212977961585</v>
      </c>
      <c r="PF248" s="115">
        <f t="shared" si="1364"/>
        <v>85.60988873845352</v>
      </c>
      <c r="PG248" s="15">
        <f t="shared" si="1365"/>
        <v>4.1934176157906435E-4</v>
      </c>
      <c r="PH248" s="12"/>
      <c r="PI248" s="11">
        <f t="shared" si="1700"/>
        <v>4.2757972842373862E-4</v>
      </c>
      <c r="PJ248" s="10">
        <f t="shared" si="1366"/>
        <v>85.669928967982656</v>
      </c>
      <c r="PK248" s="9">
        <f t="shared" si="975"/>
        <v>88.998170045640634</v>
      </c>
      <c r="PL248" s="9">
        <f t="shared" si="1917"/>
        <v>82.092013946377492</v>
      </c>
      <c r="PM248" s="115">
        <f t="shared" si="1367"/>
        <v>85.545091996009063</v>
      </c>
      <c r="PN248" s="15">
        <f t="shared" si="1368"/>
        <v>4.2655615274215906E-4</v>
      </c>
      <c r="PO248" s="12"/>
      <c r="PP248" s="11">
        <f t="shared" si="1701"/>
        <v>4.3479241962903549E-4</v>
      </c>
      <c r="PQ248" s="10">
        <f t="shared" si="1369"/>
        <v>85.604892281326812</v>
      </c>
      <c r="PR248" s="9">
        <f t="shared" si="977"/>
        <v>88.991553678270265</v>
      </c>
      <c r="PS248" s="9">
        <f t="shared" si="1918"/>
        <v>81.968942321664855</v>
      </c>
      <c r="PT248" s="115">
        <f t="shared" si="1370"/>
        <v>85.48024799996756</v>
      </c>
      <c r="PU248" s="15">
        <f t="shared" si="1371"/>
        <v>4.3374896822801455E-4</v>
      </c>
      <c r="PV248" s="12"/>
      <c r="PW248" s="11">
        <f t="shared" si="1702"/>
        <v>4.4198346221449364E-4</v>
      </c>
      <c r="PX248" s="10">
        <f t="shared" si="1372"/>
        <v>85.539804662997341</v>
      </c>
      <c r="PY248" s="9">
        <f t="shared" si="979"/>
        <v>88.984712292196676</v>
      </c>
      <c r="PZ248" s="9">
        <f t="shared" si="1919"/>
        <v>81.845995830432798</v>
      </c>
      <c r="QA248" s="115">
        <f t="shared" si="1373"/>
        <v>85.41535406131473</v>
      </c>
      <c r="QB248" s="15">
        <f t="shared" si="1374"/>
        <v>4.4092015669498395E-4</v>
      </c>
      <c r="QC248" s="12"/>
      <c r="QD248" s="11">
        <f t="shared" si="1703"/>
        <v>4.4915280368773987E-4</v>
      </c>
      <c r="QE248" s="10">
        <f t="shared" si="1375"/>
        <v>85.474663450344934</v>
      </c>
      <c r="QF248" s="9">
        <f t="shared" si="981"/>
        <v>88.977642818288174</v>
      </c>
      <c r="QG248" s="9">
        <f t="shared" si="1920"/>
        <v>81.723172204656663</v>
      </c>
      <c r="QH248" s="115">
        <f t="shared" si="1376"/>
        <v>85.350407511472412</v>
      </c>
      <c r="QI248" s="15">
        <f t="shared" si="1377"/>
        <v>4.4806966866298847E-4</v>
      </c>
      <c r="QJ248" s="12"/>
      <c r="QK248" s="11">
        <f t="shared" si="1704"/>
        <v>4.5630039343216053E-4</v>
      </c>
      <c r="QL248" s="10">
        <f t="shared" si="1378"/>
        <v>85.409466001215918</v>
      </c>
      <c r="QM248" s="9">
        <f t="shared" si="983"/>
        <v>88.970342222863579</v>
      </c>
      <c r="QN248" s="9">
        <f t="shared" si="1921"/>
        <v>81.600469182029798</v>
      </c>
      <c r="QO248" s="115">
        <f t="shared" si="1379"/>
        <v>85.285405702446695</v>
      </c>
      <c r="QP248" s="15">
        <f t="shared" si="1380"/>
        <v>4.5519745648836752E-4</v>
      </c>
      <c r="QQ248" s="12"/>
      <c r="QR248" s="11">
        <f t="shared" si="1705"/>
        <v>4.6342618268205987E-4</v>
      </c>
      <c r="QS248" s="10">
        <f t="shared" si="1381"/>
        <v>85.344209694098026</v>
      </c>
      <c r="QT248" s="9">
        <f t="shared" si="985"/>
        <v>88.962807507631979</v>
      </c>
      <c r="QU248" s="9">
        <f t="shared" si="1922"/>
        <v>81.477884506309806</v>
      </c>
      <c r="QV248" s="115">
        <f t="shared" si="1382"/>
        <v>85.220346006970885</v>
      </c>
      <c r="QW248" s="15">
        <f t="shared" si="1383"/>
        <v>4.6230347433877698E-4</v>
      </c>
      <c r="QX248" s="12"/>
      <c r="QY248" s="11">
        <f t="shared" si="1706"/>
        <v>4.7053012449783986E-4</v>
      </c>
      <c r="QZ248" s="10">
        <f t="shared" si="1384"/>
        <v>85.278891928261089</v>
      </c>
      <c r="RA248" s="9">
        <f t="shared" si="987"/>
        <v>88.955035709627836</v>
      </c>
      <c r="RB248" s="9">
        <f t="shared" si="1923"/>
        <v>81.355415927657276</v>
      </c>
      <c r="RC248" s="115">
        <f t="shared" si="1385"/>
        <v>85.155225818642549</v>
      </c>
      <c r="RD248" s="15">
        <f t="shared" si="1386"/>
        <v>4.6938767816824263E-4</v>
      </c>
      <c r="RE248" s="12"/>
      <c r="RF248" s="11">
        <f t="shared" si="1707"/>
        <v>4.7761217374136551E-4</v>
      </c>
      <c r="RG248" s="10">
        <f t="shared" si="1387"/>
        <v>85.213510123891581</v>
      </c>
      <c r="RH248" s="9">
        <f t="shared" si="989"/>
        <v>88.947023901141449</v>
      </c>
      <c r="RI248" s="9">
        <f t="shared" si="1924"/>
        <v>81.23306120296823</v>
      </c>
      <c r="RJ248" s="115">
        <f t="shared" si="1388"/>
        <v>85.09004255205484</v>
      </c>
      <c r="RK248" s="15">
        <f t="shared" si="1389"/>
        <v>4.7645002569234843E-4</v>
      </c>
      <c r="RL248" s="12"/>
      <c r="RM248" s="11">
        <f t="shared" si="1708"/>
        <v>4.84672287051403E-4</v>
      </c>
      <c r="RN248" s="10">
        <f t="shared" si="1390"/>
        <v>85.148061722221826</v>
      </c>
      <c r="RO248" s="9">
        <f t="shared" si="991"/>
        <v>88.938769189645015</v>
      </c>
      <c r="RP248" s="9">
        <f t="shared" si="1925"/>
        <v>81.11081809619948</v>
      </c>
      <c r="RQ248" s="115">
        <f t="shared" si="1391"/>
        <v>85.024793642922248</v>
      </c>
      <c r="RR248" s="15">
        <f t="shared" si="1392"/>
        <v>4.8349047636356903E-4</v>
      </c>
      <c r="RS248" s="12"/>
      <c r="RT248" s="11">
        <f t="shared" si="1709"/>
        <v>4.9171042281922193E-4</v>
      </c>
      <c r="RU248" s="10">
        <f t="shared" si="1393"/>
        <v>85.082544185653461</v>
      </c>
      <c r="RV248" s="9">
        <f t="shared" si="993"/>
        <v>88.93026871771437</v>
      </c>
      <c r="RW248" s="9">
        <f t="shared" si="1926"/>
        <v>80.988684378688475</v>
      </c>
      <c r="RX248" s="115">
        <f t="shared" si="1394"/>
        <v>84.959476548201422</v>
      </c>
      <c r="RY248" s="15">
        <f t="shared" si="1395"/>
        <v>4.9050899134667734E-4</v>
      </c>
      <c r="RZ248" s="12"/>
      <c r="SA248" s="11">
        <f t="shared" si="1710"/>
        <v>4.9872654116426673E-4</v>
      </c>
      <c r="SB248" s="10">
        <f t="shared" si="1396"/>
        <v>85.016954997875956</v>
      </c>
      <c r="SC248" s="9">
        <f t="shared" si="995"/>
        <v>88.921519662946423</v>
      </c>
      <c r="SD248" s="9">
        <f t="shared" si="1927"/>
        <v>80.866657829465566</v>
      </c>
      <c r="SE248" s="115">
        <f t="shared" si="1397"/>
        <v>84.894088746205995</v>
      </c>
      <c r="SF248" s="15">
        <f t="shared" si="1398"/>
        <v>4.975055334943614E-4</v>
      </c>
      <c r="SG248" s="12"/>
      <c r="SH248" s="11">
        <f t="shared" si="1711"/>
        <v>5.0572060391000488E-4</v>
      </c>
      <c r="SI248" s="10">
        <f t="shared" si="1399"/>
        <v>84.951291663979319</v>
      </c>
      <c r="SJ248" s="9">
        <f t="shared" si="997"/>
        <v>88.912519237872544</v>
      </c>
      <c r="SK248" s="9">
        <f t="shared" si="1928"/>
        <v>80.744736235559515</v>
      </c>
      <c r="SL248" s="115">
        <f t="shared" si="1400"/>
        <v>84.82862773671603</v>
      </c>
      <c r="SM248" s="15">
        <f t="shared" si="1401"/>
        <v>5.0448006732300434E-4</v>
      </c>
      <c r="SN248" s="12"/>
      <c r="SO248" s="11">
        <f t="shared" si="1712"/>
        <v>5.1269257455994934E-4</v>
      </c>
      <c r="SP248" s="10">
        <f t="shared" si="1402"/>
        <v>84.885551710561344</v>
      </c>
      <c r="SQ248" s="9">
        <f t="shared" si="999"/>
        <v>88.903264689867896</v>
      </c>
      <c r="SR248" s="9">
        <f t="shared" si="1929"/>
        <v>80.622917392297339</v>
      </c>
      <c r="SS248" s="115">
        <f t="shared" si="1403"/>
        <v>84.763091041082617</v>
      </c>
      <c r="ST248" s="15">
        <f t="shared" si="1404"/>
        <v>5.1143255898856434E-4</v>
      </c>
      <c r="SU248" s="12"/>
      <c r="SV248" s="11">
        <f t="shared" si="1713"/>
        <v>5.1964241827375977E-4</v>
      </c>
      <c r="SW248" s="10">
        <f t="shared" si="1405"/>
        <v>84.819732685830076</v>
      </c>
      <c r="SX248" s="9">
        <f t="shared" si="1001"/>
        <v>88.89375330105689</v>
      </c>
      <c r="SY248" s="9">
        <f t="shared" si="1930"/>
        <v>80.501199103597187</v>
      </c>
      <c r="SZ248" s="115">
        <f t="shared" si="1406"/>
        <v>84.697476202327039</v>
      </c>
      <c r="TA248" s="15">
        <f t="shared" si="1407"/>
        <v>5.183629762626461E-4</v>
      </c>
      <c r="TB248" s="12"/>
      <c r="TC248" s="11">
        <f t="shared" si="1714"/>
        <v>5.2657010184352935E-4</v>
      </c>
      <c r="TD248" s="10">
        <f t="shared" si="1408"/>
        <v>84.753832159700835</v>
      </c>
      <c r="TE248" s="9">
        <f t="shared" si="1003"/>
        <v>88.883982388214847</v>
      </c>
      <c r="TF248" s="9">
        <f t="shared" si="1931"/>
        <v>80.379579182254204</v>
      </c>
      <c r="TG248" s="115">
        <f t="shared" si="1409"/>
        <v>84.631780785234525</v>
      </c>
      <c r="TH248" s="15">
        <f t="shared" si="1410"/>
        <v>5.2527128850877048E-4</v>
      </c>
      <c r="TI248" s="12"/>
      <c r="TJ248" s="11">
        <f t="shared" si="1715"/>
        <v>5.3347559367025363E-4</v>
      </c>
      <c r="TK248" s="10">
        <f t="shared" si="1411"/>
        <v>84.687847723887913</v>
      </c>
      <c r="TL248" s="9">
        <f t="shared" si="1005"/>
        <v>88.873949302665892</v>
      </c>
      <c r="TM248" s="9">
        <f t="shared" si="1932"/>
        <v>80.258055450220013</v>
      </c>
      <c r="TN248" s="115">
        <f t="shared" si="1412"/>
        <v>84.566002376442952</v>
      </c>
      <c r="TO248" s="15">
        <f t="shared" si="1413"/>
        <v>5.3215746665880568E-4</v>
      </c>
      <c r="TP248" s="12"/>
      <c r="TQ248" s="11">
        <f t="shared" si="1716"/>
        <v>5.4035886374046837E-4</v>
      </c>
      <c r="TR248" s="10">
        <f t="shared" si="1414"/>
        <v>84.621776991991197</v>
      </c>
      <c r="TS248" s="9">
        <f t="shared" si="1007"/>
        <v>88.863651430177384</v>
      </c>
      <c r="TT248" s="9">
        <f t="shared" si="1933"/>
        <v>80.136625738876958</v>
      </c>
      <c r="TU248" s="115">
        <f t="shared" si="1415"/>
        <v>84.500138584527178</v>
      </c>
      <c r="TV248" s="15">
        <f t="shared" si="1416"/>
        <v>5.3902148318950782E-4</v>
      </c>
      <c r="TW248" s="12"/>
      <c r="TX248" s="11">
        <f t="shared" si="1717"/>
        <v>5.4721988360296374E-4</v>
      </c>
      <c r="TY248" s="10">
        <f t="shared" si="1417"/>
        <v>84.555617599578454</v>
      </c>
      <c r="TZ248" s="9">
        <f t="shared" si="1009"/>
        <v>88.853086190850732</v>
      </c>
      <c r="UA248" s="9">
        <f t="shared" si="1934"/>
        <v>80.015287889303252</v>
      </c>
      <c r="UB248" s="115">
        <f t="shared" si="1418"/>
        <v>84.434187040076992</v>
      </c>
      <c r="UC248" s="15">
        <f t="shared" si="1419"/>
        <v>5.4586331209940421E-4</v>
      </c>
      <c r="UD248" s="12"/>
      <c r="UE248" s="11">
        <f t="shared" si="1718"/>
        <v>5.5405862634585069E-4</v>
      </c>
      <c r="UF248" s="10">
        <f t="shared" si="1420"/>
        <v>84.489367204261299</v>
      </c>
      <c r="UG248" s="9">
        <f t="shared" si="1011"/>
        <v>88.842251039008914</v>
      </c>
      <c r="UH248" s="9">
        <f t="shared" si="1935"/>
        <v>79.894039752535107</v>
      </c>
      <c r="UI248" s="115">
        <f t="shared" si="1421"/>
        <v>84.368145395772018</v>
      </c>
      <c r="UJ248" s="15">
        <f t="shared" si="1422"/>
        <v>5.5268292888564666E-4</v>
      </c>
      <c r="UK248" s="12"/>
      <c r="UL248" s="11">
        <f t="shared" si="1719"/>
        <v>5.608750665735807E-4</v>
      </c>
      <c r="UM248" s="10">
        <f t="shared" si="1423"/>
        <v>84.423023485768027</v>
      </c>
      <c r="UN248" s="9">
        <f t="shared" si="1013"/>
        <v>88.831143463080622</v>
      </c>
      <c r="UO248" s="9">
        <f t="shared" si="1936"/>
        <v>79.772879189817985</v>
      </c>
      <c r="UP248" s="115">
        <f t="shared" si="1424"/>
        <v>84.302011326449303</v>
      </c>
      <c r="UQ248" s="15">
        <f t="shared" si="1425"/>
        <v>5.5948031052135017E-4</v>
      </c>
      <c r="UR248" s="12"/>
      <c r="US248" s="11">
        <f t="shared" si="1720"/>
        <v>5.6766918038443517E-4</v>
      </c>
      <c r="UT248" s="10">
        <f t="shared" si="1426"/>
        <v>84.356584146009368</v>
      </c>
      <c r="UU248" s="9">
        <f t="shared" si="1015"/>
        <v>88.819760985481281</v>
      </c>
      <c r="UV248" s="9">
        <f t="shared" si="1937"/>
        <v>79.651804072856834</v>
      </c>
      <c r="UW248" s="115">
        <f t="shared" si="1427"/>
        <v>84.235782529169057</v>
      </c>
      <c r="UX248" s="15">
        <f t="shared" si="1428"/>
        <v>5.6625543543277511E-4</v>
      </c>
      <c r="UY248" s="12"/>
      <c r="UZ248" s="11">
        <f t="shared" si="1721"/>
        <v>5.7444094534787318E-4</v>
      </c>
      <c r="VA248" s="10">
        <f t="shared" si="1429"/>
        <v>84.29004690914212</v>
      </c>
      <c r="VB248" s="9">
        <f t="shared" si="1017"/>
        <v>88.808101162490956</v>
      </c>
      <c r="VC248" s="9">
        <f t="shared" si="1938"/>
        <v>79.5308122840556</v>
      </c>
      <c r="VD248" s="115">
        <f t="shared" si="1430"/>
        <v>84.169456723273271</v>
      </c>
      <c r="VE248" s="15">
        <f t="shared" si="1431"/>
        <v>5.7300828347700355E-4</v>
      </c>
      <c r="VF248" s="12"/>
      <c r="VG248" s="11">
        <f t="shared" si="1722"/>
        <v>5.8119034048232331E-4</v>
      </c>
      <c r="VH248" s="10">
        <f t="shared" si="1432"/>
        <v>84.223409521625967</v>
      </c>
      <c r="VI248" s="9">
        <f t="shared" si="1019"/>
        <v>88.796161584129194</v>
      </c>
      <c r="VJ248" s="9">
        <f t="shared" si="1939"/>
        <v>79.409901716751605</v>
      </c>
      <c r="VK248" s="115">
        <f t="shared" si="1433"/>
        <v>84.1030316504404</v>
      </c>
      <c r="VL248" s="15">
        <f t="shared" si="1434"/>
        <v>5.7973883591972341E-4</v>
      </c>
      <c r="VM248" s="12"/>
      <c r="VN248" s="11">
        <f t="shared" si="1723"/>
        <v>5.879173462331245E-4</v>
      </c>
      <c r="VO248" s="10">
        <f t="shared" si="1435"/>
        <v>84.156669752276173</v>
      </c>
      <c r="VP248" s="9">
        <f t="shared" si="1021"/>
        <v>88.783939874027027</v>
      </c>
      <c r="VQ248" s="9">
        <f t="shared" si="1940"/>
        <v>79.289070275445368</v>
      </c>
      <c r="VR248" s="115">
        <f t="shared" si="1436"/>
        <v>84.036505074736198</v>
      </c>
      <c r="VS248" s="15">
        <f t="shared" si="1437"/>
        <v>5.8644707541313876E-4</v>
      </c>
      <c r="VT248" s="12"/>
      <c r="VU248" s="11">
        <f t="shared" si="1724"/>
        <v>5.9462194445053539E-4</v>
      </c>
      <c r="VV248" s="10">
        <f t="shared" si="1438"/>
        <v>84.089825392312605</v>
      </c>
      <c r="VW248" s="9">
        <f t="shared" si="1023"/>
        <v>88.771433689296103</v>
      </c>
      <c r="VX248" s="9">
        <f t="shared" si="1941"/>
        <v>79.168315876021467</v>
      </c>
      <c r="VY248" s="115">
        <f t="shared" si="1439"/>
        <v>83.969874782658792</v>
      </c>
      <c r="VZ248" s="15">
        <f t="shared" si="1440"/>
        <v>5.9313298597423424E-4</v>
      </c>
      <c r="WA248" s="12"/>
      <c r="WB248" s="11">
        <f t="shared" si="1725"/>
        <v>6.0130411836812811E-4</v>
      </c>
      <c r="WC248" s="10">
        <f t="shared" si="1441"/>
        <v>84.022874255402883</v>
      </c>
      <c r="WD248" s="9">
        <f t="shared" si="1025"/>
        <v>88.758640720395121</v>
      </c>
      <c r="WE248" s="9">
        <f t="shared" si="1942"/>
        <v>79.047636445965608</v>
      </c>
      <c r="WF248" s="115">
        <f t="shared" si="1442"/>
        <v>83.903138583180365</v>
      </c>
      <c r="WG248" s="15">
        <f t="shared" si="1443"/>
        <v>5.9979655296312797E-4</v>
      </c>
      <c r="WH248" s="12"/>
      <c r="WI248" s="11">
        <f t="shared" si="1726"/>
        <v>6.0796385258123846E-4</v>
      </c>
      <c r="WJ248" s="10">
        <f t="shared" si="1444"/>
        <v>83.955814177702251</v>
      </c>
      <c r="WK248" s="9">
        <f t="shared" si="1027"/>
        <v>88.745558690993562</v>
      </c>
      <c r="WL248" s="9">
        <f t="shared" si="1943"/>
        <v>78.927029924573972</v>
      </c>
      <c r="WM248" s="115">
        <f t="shared" si="1445"/>
        <v>83.83629430778376</v>
      </c>
      <c r="WN248" s="15">
        <f t="shared" si="1446"/>
        <v>6.0643776306171552E-4</v>
      </c>
      <c r="WO248" s="12"/>
      <c r="WP248" s="11">
        <f t="shared" si="1727"/>
        <v>6.1460113302570904E-4</v>
      </c>
      <c r="WQ248" s="10">
        <f t="shared" si="1447"/>
        <v>83.888643017888342</v>
      </c>
      <c r="WR248" s="9">
        <f t="shared" si="1029"/>
        <v>88.732185357832947</v>
      </c>
      <c r="WS248" s="9">
        <f t="shared" si="1944"/>
        <v>78.806494263157163</v>
      </c>
      <c r="WT248" s="115">
        <f t="shared" si="1448"/>
        <v>83.769339810495055</v>
      </c>
      <c r="WU248" s="15">
        <f t="shared" si="1449"/>
        <v>6.1305660425250844E-4</v>
      </c>
      <c r="WV248" s="12"/>
      <c r="WW248" s="11">
        <f t="shared" si="1728"/>
        <v>6.212159469568203E-4</v>
      </c>
      <c r="WX248" s="10">
        <f t="shared" si="1450"/>
        <v>83.821358657191908</v>
      </c>
      <c r="WY248" s="9">
        <f t="shared" si="1031"/>
        <v>88.718518510585511</v>
      </c>
      <c r="WZ248" s="9">
        <f t="shared" si="1945"/>
        <v>78.686027425237384</v>
      </c>
      <c r="XA248" s="115">
        <f t="shared" si="1451"/>
        <v>83.702272967911455</v>
      </c>
      <c r="XB248" s="15">
        <f t="shared" si="1452"/>
        <v>6.1965306579773007E-4</v>
      </c>
      <c r="XC248" s="12"/>
      <c r="XD248" s="11">
        <f t="shared" si="1729"/>
        <v>6.2780828292845496E-4</v>
      </c>
      <c r="XE248" s="10">
        <f t="shared" si="1453"/>
        <v>83.75395899942302</v>
      </c>
      <c r="XF248" s="9">
        <f t="shared" si="1033"/>
        <v>88.70455597171059</v>
      </c>
      <c r="XG248" s="9">
        <f t="shared" si="1946"/>
        <v>78.565627386741184</v>
      </c>
      <c r="XH248" s="115">
        <f t="shared" si="1454"/>
        <v>83.635091679225894</v>
      </c>
      <c r="XI248" s="15">
        <f t="shared" si="1455"/>
        <v>6.2622713821853615E-4</v>
      </c>
      <c r="XJ248" s="12"/>
      <c r="XK248" s="11">
        <f t="shared" si="1730"/>
        <v>6.3437813077240278E-4</v>
      </c>
      <c r="XL248" s="10">
        <f t="shared" si="1456"/>
        <v>83.686441970993798</v>
      </c>
      <c r="XM248" s="9">
        <f t="shared" si="1035"/>
        <v>88.690295596308616</v>
      </c>
      <c r="XN248" s="9">
        <f t="shared" si="1947"/>
        <v>78.445292136183511</v>
      </c>
      <c r="XO248" s="115">
        <f t="shared" si="1457"/>
        <v>83.567793866246063</v>
      </c>
      <c r="XP248" s="15">
        <f t="shared" si="1458"/>
        <v>6.3277881327462903E-4</v>
      </c>
      <c r="XQ248" s="12"/>
      <c r="XR248" s="11">
        <f t="shared" si="1731"/>
        <v>6.4092548157803101E-4</v>
      </c>
      <c r="XS248" s="10">
        <f t="shared" si="1459"/>
        <v>83.618805520935723</v>
      </c>
      <c r="XT248" s="9">
        <f t="shared" si="1037"/>
        <v>88.675735271972911</v>
      </c>
      <c r="XU248" s="9">
        <f t="shared" si="1948"/>
        <v>78.325019674849898</v>
      </c>
      <c r="XV248" s="115">
        <f t="shared" si="1460"/>
        <v>83.500377473411405</v>
      </c>
      <c r="XW248" s="15">
        <f t="shared" si="1461"/>
        <v>6.3930808394384992E-4</v>
      </c>
      <c r="XX248" s="12"/>
      <c r="XY248" s="11">
        <f t="shared" si="1732"/>
        <v>6.4745032767194019E-4</v>
      </c>
      <c r="XZ248" s="10">
        <f t="shared" si="1462"/>
        <v>83.551047620914886</v>
      </c>
      <c r="YA248" s="9">
        <f t="shared" si="1039"/>
        <v>88.660872918639356</v>
      </c>
      <c r="YB248" s="9">
        <f t="shared" si="1949"/>
        <v>78.20480801696813</v>
      </c>
      <c r="YC248" s="115">
        <f t="shared" si="1463"/>
        <v>83.432840467803743</v>
      </c>
      <c r="YD248" s="15">
        <f t="shared" si="1464"/>
        <v>6.4581494440229539E-4</v>
      </c>
      <c r="YE248" s="12"/>
      <c r="YF248" s="11">
        <f t="shared" si="1733"/>
        <v>6.5395266259812542E-4</v>
      </c>
      <c r="YG248" s="10">
        <f t="shared" si="1465"/>
        <v>83.483166265240897</v>
      </c>
      <c r="YH248" s="9">
        <f t="shared" si="1041"/>
        <v>88.64570648843393</v>
      </c>
      <c r="YI248" s="9">
        <f t="shared" si="1950"/>
        <v>78.041990050295709</v>
      </c>
      <c r="YJ248" s="115">
        <f t="shared" si="1466"/>
        <v>83.343848269364827</v>
      </c>
      <c r="YK248" s="15">
        <f t="shared" si="1467"/>
        <v>6.5493458641973311E-4</v>
      </c>
      <c r="YL248" s="12"/>
      <c r="YM248" s="11">
        <f t="shared" si="1734"/>
        <v>6.6307553420084659E-4</v>
      </c>
      <c r="YN248" s="10">
        <f t="shared" si="1468"/>
        <v>83.393763299245819</v>
      </c>
      <c r="YO248" s="9">
        <f t="shared" si="1043"/>
        <v>88.630108699432256</v>
      </c>
      <c r="YP248" s="9">
        <f t="shared" si="1951"/>
        <v>77.986930517329483</v>
      </c>
      <c r="YQ248" s="115">
        <f t="shared" si="1469"/>
        <v>83.308519608380863</v>
      </c>
      <c r="YR248" s="15">
        <f t="shared" si="1470"/>
        <v>6.573719263008608E-4</v>
      </c>
      <c r="YS248" s="12"/>
      <c r="YT248" s="11">
        <f t="shared" si="1735"/>
        <v>6.6549599753589861E-4</v>
      </c>
      <c r="YU248" s="10">
        <f t="shared" si="1471"/>
        <v>83.358181081779861</v>
      </c>
      <c r="YV248" s="9">
        <f t="shared" si="1045"/>
        <v>88.614394600025392</v>
      </c>
      <c r="YW248" s="9">
        <f t="shared" si="1952"/>
        <v>78.641120405428993</v>
      </c>
      <c r="YX248" s="115">
        <f t="shared" si="1472"/>
        <v>83.627757502727192</v>
      </c>
      <c r="YY248" s="15">
        <f t="shared" si="1473"/>
        <v>6.1599555665178146E-4</v>
      </c>
      <c r="YZ248" s="12"/>
      <c r="ZA248" s="11">
        <f t="shared" si="1736"/>
        <v>6.2397524043152921E-4</v>
      </c>
      <c r="ZB248" s="10">
        <f t="shared" si="1474"/>
        <v>83.678197025896182</v>
      </c>
      <c r="ZC248" s="9">
        <f t="shared" si="1047"/>
        <v>88.600596402784177</v>
      </c>
      <c r="ZD248" s="9">
        <f t="shared" si="1953"/>
        <v>79.397878688670886</v>
      </c>
      <c r="ZE248" s="115">
        <f t="shared" si="1475"/>
        <v>83.999237545727539</v>
      </c>
      <c r="ZF248" s="15">
        <f t="shared" si="1476"/>
        <v>5.6840242335719974E-4</v>
      </c>
      <c r="ZG248" s="12"/>
      <c r="ZH248" s="11">
        <f t="shared" si="1737"/>
        <v>5.7623118295552949E-4</v>
      </c>
      <c r="ZI248" s="10">
        <f t="shared" si="1477"/>
        <v>84.050539035021984</v>
      </c>
      <c r="ZJ248" s="9">
        <f t="shared" si="1049"/>
        <v>88.588847994482279</v>
      </c>
      <c r="ZK248" s="9">
        <f t="shared" si="1954"/>
        <v>80.28884664296362</v>
      </c>
      <c r="ZL248" s="115">
        <f t="shared" si="1478"/>
        <v>84.438847318722949</v>
      </c>
      <c r="ZM248" s="15">
        <f t="shared" si="1479"/>
        <v>5.1264648429193008E-4</v>
      </c>
      <c r="ZN248" s="12"/>
      <c r="ZO248" s="11">
        <f t="shared" si="1738"/>
        <v>5.2031741121409995E-4</v>
      </c>
      <c r="ZP248" s="10">
        <f t="shared" si="1480"/>
        <v>84.49110064606171</v>
      </c>
      <c r="ZQ248" s="9">
        <f t="shared" si="1051"/>
        <v>88.579291400030186</v>
      </c>
      <c r="ZR248" s="9">
        <f t="shared" si="1955"/>
        <v>81.371946867366958</v>
      </c>
      <c r="ZS248" s="115">
        <f t="shared" si="1481"/>
        <v>84.975619133698572</v>
      </c>
      <c r="ZT248" s="15">
        <f t="shared" si="1482"/>
        <v>4.4515894386865649E-4</v>
      </c>
      <c r="ZU248" s="12"/>
      <c r="ZV248" s="11">
        <f t="shared" si="1739"/>
        <v>4.5266423137459405E-4</v>
      </c>
      <c r="ZW248" s="10">
        <f t="shared" si="1483"/>
        <v>85.028925215509602</v>
      </c>
      <c r="ZX248" s="9">
        <f t="shared" si="1053"/>
        <v>88.572085347950051</v>
      </c>
      <c r="ZY248" s="9">
        <f t="shared" si="1956"/>
        <v>82.765666125137585</v>
      </c>
      <c r="ZZ248" s="115">
        <f t="shared" si="1484"/>
        <v>85.668875736543811</v>
      </c>
      <c r="AAA248" s="15">
        <f t="shared" si="1485"/>
        <v>3.5863131520517884E-4</v>
      </c>
      <c r="AAB248" s="12"/>
      <c r="AAC248" s="11">
        <f t="shared" si="1740"/>
        <v>3.6596205569577341E-4</v>
      </c>
      <c r="AAD248" s="10">
        <f t="shared" si="1486"/>
        <v>85.723349786389093</v>
      </c>
      <c r="AAE248" s="9">
        <f t="shared" si="1055"/>
        <v>88.567408388467129</v>
      </c>
      <c r="AAF248" s="9">
        <f t="shared" si="1957"/>
        <v>84.799944790043511</v>
      </c>
      <c r="AAG248" s="115">
        <f t="shared" si="1487"/>
        <v>86.683676589255327</v>
      </c>
      <c r="AAH248" s="15">
        <f t="shared" si="1488"/>
        <v>2.3269598240201471E-4</v>
      </c>
      <c r="AAI248" s="12"/>
      <c r="AAJ248" s="11">
        <f t="shared" si="1741"/>
        <v>2.3984319154222926E-4</v>
      </c>
      <c r="AAK248" s="10">
        <f t="shared" si="1489"/>
        <v>86.739443214458163</v>
      </c>
      <c r="AAL248" s="9">
        <f t="shared" si="1057"/>
        <v>88.565439391895637</v>
      </c>
      <c r="AAM248" s="9">
        <f t="shared" si="1958"/>
        <v>89.277201468877621</v>
      </c>
      <c r="AAN248" s="115">
        <f t="shared" si="1490"/>
        <v>88.921320430386629</v>
      </c>
      <c r="AAO248" s="15">
        <f t="shared" si="1491"/>
        <v>-4.3961718915909952E-5</v>
      </c>
      <c r="AAP248" s="12"/>
      <c r="AAQ248" s="11">
        <f t="shared" si="1742"/>
        <v>-3.6954362186739705E-5</v>
      </c>
      <c r="AAR248" s="10">
        <f t="shared" si="1492"/>
        <v>88.978096383411923</v>
      </c>
      <c r="AAS248" s="9">
        <f t="shared" si="1059"/>
        <v>88.565509669430625</v>
      </c>
      <c r="AAT248" s="9">
        <f t="shared" si="1060"/>
        <v>89.360404561958902</v>
      </c>
      <c r="AAU248" s="115">
        <f t="shared" si="1493"/>
        <v>88.962957115694763</v>
      </c>
      <c r="AAV248" s="15">
        <f t="shared" si="1494"/>
        <v>-4.9096386226692818E-5</v>
      </c>
      <c r="AAW248" s="11"/>
      <c r="AAX248" s="11">
        <f t="shared" si="1743"/>
        <v>-4.2091214961520522E-5</v>
      </c>
      <c r="AAY248" s="10">
        <f t="shared" si="1495"/>
        <v>89.019730142132602</v>
      </c>
      <c r="AAZ248" s="9">
        <f t="shared" si="1061"/>
        <v>88.565597322321338</v>
      </c>
      <c r="ABA248" s="9">
        <f t="shared" si="1062"/>
        <v>89.444434818747084</v>
      </c>
      <c r="ABB248" s="115">
        <f t="shared" si="1496"/>
        <v>89.005016070534211</v>
      </c>
      <c r="ABC248" s="15">
        <f t="shared" si="1497"/>
        <v>-5.4281069812614637E-5</v>
      </c>
      <c r="ABD248" s="11"/>
      <c r="ABE248" s="11">
        <f t="shared" si="1744"/>
        <v>-4.7278374430295265E-5</v>
      </c>
      <c r="ABF248" s="10">
        <f t="shared" si="1498"/>
        <v>89.061785911328329</v>
      </c>
      <c r="ABG248" s="9">
        <f t="shared" si="1063"/>
        <v>88.565704465366807</v>
      </c>
      <c r="ABH248" s="9">
        <f t="shared" si="1064"/>
        <v>89.529283108895797</v>
      </c>
      <c r="ABI248" s="115">
        <f t="shared" si="1499"/>
        <v>89.047493787131302</v>
      </c>
      <c r="ABJ248" s="15">
        <f t="shared" si="1500"/>
        <v>-5.9515075121468577E-5</v>
      </c>
      <c r="ABK248" s="11"/>
      <c r="ABL248" s="11">
        <f t="shared" si="1745"/>
        <v>-5.2515150805518268E-5</v>
      </c>
      <c r="ABM248" s="10">
        <f t="shared" si="1501"/>
        <v>89.104260198954051</v>
      </c>
      <c r="ABN248" s="9">
        <f t="shared" si="1065"/>
        <v>88.565833266938355</v>
      </c>
      <c r="ABO248" s="9">
        <f t="shared" si="1066"/>
        <v>89.61493975894399</v>
      </c>
      <c r="ABP248" s="115">
        <f t="shared" si="1502"/>
        <v>89.090386512941166</v>
      </c>
      <c r="ABQ248" s="15">
        <f t="shared" si="1503"/>
        <v>-6.4797670746898802E-5</v>
      </c>
      <c r="ABR248" s="11"/>
      <c r="ABS248" s="11">
        <f t="shared" si="1746"/>
        <v>-5.7800817359558246E-5</v>
      </c>
      <c r="ABT248" s="10">
        <f t="shared" si="1504"/>
        <v>89.147149268225277</v>
      </c>
      <c r="ABU248" s="9">
        <f t="shared" si="1067"/>
        <v>88.565985948284137</v>
      </c>
      <c r="ABV248" s="9">
        <f t="shared" si="1068"/>
        <v>89.70139483135587</v>
      </c>
      <c r="ABW248" s="115">
        <f t="shared" si="1505"/>
        <v>89.133690389820003</v>
      </c>
      <c r="ABX248" s="15">
        <f t="shared" si="1506"/>
        <v>-7.0128105706157549E-5</v>
      </c>
      <c r="ABY248" s="11"/>
      <c r="ABZ248" s="11">
        <f t="shared" si="1747"/>
        <v>-6.3134627699446561E-5</v>
      </c>
      <c r="ACA248" s="10">
        <f t="shared" si="1507"/>
        <v>89.190449276797523</v>
      </c>
      <c r="ACB248" s="9">
        <f t="shared" si="1069"/>
        <v>88.566164782825666</v>
      </c>
      <c r="ACC248" s="9">
        <f t="shared" si="1070"/>
        <v>89.788638154714008</v>
      </c>
      <c r="ACD248" s="115">
        <f t="shared" si="1508"/>
        <v>89.17740146876983</v>
      </c>
      <c r="ACE248" s="15">
        <f t="shared" si="1509"/>
        <v>-7.5505611348410781E-5</v>
      </c>
      <c r="ACF248" s="11"/>
      <c r="ACG248" s="11">
        <f t="shared" si="1748"/>
        <v>-6.8515817670430757E-5</v>
      </c>
      <c r="ACH248" s="10">
        <f t="shared" si="1510"/>
        <v>89.234156291495012</v>
      </c>
      <c r="ACI248" s="9">
        <f t="shared" si="1071"/>
        <v>88.566372095400837</v>
      </c>
      <c r="ACJ248" s="9">
        <f t="shared" si="1072"/>
        <v>89.876659474107086</v>
      </c>
      <c r="ACK248" s="115">
        <f t="shared" si="1511"/>
        <v>89.221515784753961</v>
      </c>
      <c r="ACL248" s="15">
        <f t="shared" si="1512"/>
        <v>-8.0929410690149258E-5</v>
      </c>
      <c r="ACM248" s="11"/>
      <c r="ACN248" s="11">
        <f t="shared" si="1749"/>
        <v>-7.3943614689396842E-5</v>
      </c>
      <c r="ACO248" s="10">
        <f t="shared" si="1513"/>
        <v>89.278266363131337</v>
      </c>
      <c r="ACP248" s="9">
        <f t="shared" si="1073"/>
        <v>88.566610261501182</v>
      </c>
      <c r="ACQ248" s="9">
        <f t="shared" si="1074"/>
        <v>89.965448089559899</v>
      </c>
      <c r="ACR248" s="115">
        <f t="shared" si="1514"/>
        <v>89.266029175530548</v>
      </c>
      <c r="ACS248" s="15">
        <f t="shared" si="1515"/>
        <v>-8.6398696130050368E-5</v>
      </c>
      <c r="ACT248" s="11"/>
      <c r="ACU248" s="11">
        <f t="shared" si="1750"/>
        <v>-7.9417215448127413E-5</v>
      </c>
      <c r="ACV248" s="10">
        <f t="shared" si="1516"/>
        <v>89.32277534526537</v>
      </c>
      <c r="ACW248" s="9">
        <f t="shared" si="1075"/>
        <v>88.56688170632637</v>
      </c>
      <c r="ACX248" s="9">
        <f t="shared" si="1076"/>
        <v>90.054992984984906</v>
      </c>
      <c r="ACY248" s="115">
        <f t="shared" si="1517"/>
        <v>89.310937345655645</v>
      </c>
      <c r="ACZ248" s="15">
        <f t="shared" si="1518"/>
        <v>-9.1912637472027703E-5</v>
      </c>
      <c r="ADA248" s="11"/>
      <c r="ADB248" s="11">
        <f t="shared" si="1751"/>
        <v>-8.4935793932306778E-5</v>
      </c>
      <c r="ADC248" s="10">
        <f t="shared" si="1519"/>
        <v>89.367678958198923</v>
      </c>
      <c r="ADD248" s="9">
        <f t="shared" si="1077"/>
        <v>88.567188903805032</v>
      </c>
      <c r="ADE248" s="9">
        <f t="shared" si="1078"/>
        <v>90.145282882294921</v>
      </c>
      <c r="ADF248" s="115">
        <f t="shared" si="1520"/>
        <v>89.356235893049984</v>
      </c>
      <c r="ADG248" s="15">
        <f t="shared" si="1521"/>
        <v>-9.7470385327960146E-5</v>
      </c>
      <c r="ADH248" s="11"/>
      <c r="ADI248" s="11">
        <f t="shared" si="1752"/>
        <v>-9.0498504819738407E-5</v>
      </c>
      <c r="ADJ248" s="10">
        <f t="shared" si="1522"/>
        <v>89.412972815529926</v>
      </c>
      <c r="ADK248" s="9">
        <f t="shared" si="1079"/>
        <v>88.56753437556759</v>
      </c>
      <c r="ADL248" s="9">
        <f t="shared" si="1080"/>
        <v>90.236306240183595</v>
      </c>
      <c r="ADM248" s="115">
        <f t="shared" si="1523"/>
        <v>89.401920307875599</v>
      </c>
      <c r="ADN248" s="15">
        <f t="shared" si="1524"/>
        <v>-1.0307107110580906E-4</v>
      </c>
      <c r="ADO248" s="11"/>
      <c r="ADP248" s="11">
        <f t="shared" si="1753"/>
        <v>-9.6104483463085253E-5</v>
      </c>
      <c r="ADQ248" s="10">
        <f t="shared" si="1525"/>
        <v>89.458652423006384</v>
      </c>
      <c r="ADR248" s="9">
        <f t="shared" si="1081"/>
        <v>88.567920689853125</v>
      </c>
      <c r="ADS248" s="9">
        <f t="shared" si="1082"/>
        <v>90.328051310841573</v>
      </c>
      <c r="ADT248" s="115">
        <f t="shared" si="1526"/>
        <v>89.447986000347356</v>
      </c>
      <c r="ADU248" s="15">
        <f t="shared" si="1527"/>
        <v>-1.0871381058018838E-4</v>
      </c>
      <c r="ADV248" s="11"/>
      <c r="ADW248" s="11">
        <f t="shared" si="1754"/>
        <v>-1.0175284945668667E-4</v>
      </c>
      <c r="ADX248" s="10">
        <f t="shared" si="1528"/>
        <v>89.504713206328063</v>
      </c>
      <c r="ADY248" s="9">
        <f t="shared" si="1083"/>
        <v>88.568350460378355</v>
      </c>
      <c r="ADZ248" s="9">
        <f t="shared" si="1084"/>
        <v>90.420506093675854</v>
      </c>
      <c r="AEA248" s="115">
        <f t="shared" si="1529"/>
        <v>89.494428277027112</v>
      </c>
      <c r="AEB248" s="15">
        <f t="shared" si="1530"/>
        <v>-1.1439770110371519E-4</v>
      </c>
      <c r="AEC248" s="11"/>
      <c r="AED248" s="11">
        <f t="shared" si="1755"/>
        <v>-1.0744270384175953E-4</v>
      </c>
      <c r="AEE248" s="10">
        <f t="shared" si="1531"/>
        <v>89.551150487409117</v>
      </c>
      <c r="AEF248" s="9">
        <f t="shared" si="1085"/>
        <v>88.568826345124208</v>
      </c>
      <c r="AEG248" s="9">
        <f t="shared" si="1086"/>
        <v>90.513658224469793</v>
      </c>
      <c r="AEH248" s="115">
        <f t="shared" si="1532"/>
        <v>89.541242284796994</v>
      </c>
      <c r="AEI248" s="15">
        <f t="shared" si="1533"/>
        <v>-1.2012181483596386E-4</v>
      </c>
      <c r="AEJ248" s="11"/>
      <c r="AEK248" s="11">
        <f t="shared" si="1756"/>
        <v>-1.1317312232666297E-4</v>
      </c>
      <c r="AEL248" s="10">
        <f t="shared" si="1534"/>
        <v>89.597959428300356</v>
      </c>
      <c r="AEM248" s="9">
        <f t="shared" si="1087"/>
        <v>88.569351044998129</v>
      </c>
      <c r="AEN248" s="9">
        <f t="shared" si="1088"/>
        <v>90.607495075558219</v>
      </c>
      <c r="AEO248" s="115">
        <f t="shared" si="1535"/>
        <v>89.588423060278174</v>
      </c>
      <c r="AEP248" s="15">
        <f t="shared" si="1536"/>
        <v>-1.2588520501337483E-4</v>
      </c>
      <c r="AEQ248" s="11"/>
      <c r="AER248" s="11">
        <f t="shared" si="1757"/>
        <v>-1.189431615538386E-4</v>
      </c>
      <c r="AES248" s="10">
        <f t="shared" si="1537"/>
        <v>89.645135080606195</v>
      </c>
      <c r="AET248" s="9">
        <f t="shared" si="1089"/>
        <v>88.569927302474298</v>
      </c>
      <c r="AEU248" s="9">
        <f t="shared" si="1090"/>
        <v>90.702003757403716</v>
      </c>
      <c r="AEV248" s="115">
        <f t="shared" si="1538"/>
        <v>89.635965529939</v>
      </c>
      <c r="AEW248" s="15">
        <f t="shared" si="1539"/>
        <v>-1.3168690613058433E-4</v>
      </c>
      <c r="AEX248" s="11"/>
      <c r="AEY248" s="11">
        <f t="shared" si="1758"/>
        <v>-1.2475185927595127E-4</v>
      </c>
      <c r="AEZ248" s="10">
        <f t="shared" si="1540"/>
        <v>89.692672385569352</v>
      </c>
      <c r="AFA248" s="9">
        <f t="shared" si="1091"/>
        <v>88.570557900168822</v>
      </c>
      <c r="AFB248" s="9">
        <f t="shared" si="1092"/>
        <v>90.797171119496866</v>
      </c>
      <c r="AFC248" s="115">
        <f t="shared" si="1541"/>
        <v>89.683864509832844</v>
      </c>
      <c r="AFD248" s="15">
        <f t="shared" si="1542"/>
        <v>-1.3752593408404722E-4</v>
      </c>
      <c r="AFE248" s="11"/>
      <c r="AFF248" s="11">
        <f t="shared" si="1759"/>
        <v>-1.3059823449433305E-4</v>
      </c>
      <c r="AFG248" s="10">
        <f t="shared" si="1543"/>
        <v>89.7405661737847</v>
      </c>
      <c r="AFH248" s="9">
        <f t="shared" si="1093"/>
        <v>88.571245659349827</v>
      </c>
      <c r="AFI248" s="9">
        <f t="shared" si="1094"/>
        <v>90.892983751611538</v>
      </c>
      <c r="AFJ248" s="115">
        <f t="shared" si="1544"/>
        <v>89.732114705480683</v>
      </c>
      <c r="AFK248" s="15">
        <f t="shared" si="1545"/>
        <v>-1.4340128634157887E-4</v>
      </c>
      <c r="AFL248" s="11"/>
      <c r="AFM248" s="11">
        <f t="shared" si="1760"/>
        <v>-1.364812876234397E-4</v>
      </c>
      <c r="AFN248" s="10">
        <f t="shared" si="1546"/>
        <v>89.788811165058036</v>
      </c>
      <c r="AFO248" s="9">
        <f t="shared" si="1095"/>
        <v>88.57199343838306</v>
      </c>
      <c r="AFP248" s="9">
        <f t="shared" si="1096"/>
        <v>90.989427985430225</v>
      </c>
      <c r="AFQ248" s="115">
        <f t="shared" si="1547"/>
        <v>89.780710711906636</v>
      </c>
      <c r="AFR248" s="15">
        <f t="shared" si="1548"/>
        <v>-1.4931194213875908E-4</v>
      </c>
      <c r="AFS248" s="11"/>
      <c r="AFT248" s="11">
        <f t="shared" si="1761"/>
        <v>-1.4240000068222532E-4</v>
      </c>
      <c r="AFU248" s="10">
        <f t="shared" si="1549"/>
        <v>89.837401968417566</v>
      </c>
      <c r="AFV248" s="9">
        <f t="shared" si="1097"/>
        <v>88.572804131113642</v>
      </c>
      <c r="AFW248" s="9">
        <f t="shared" si="1098"/>
        <v>91.086489896528647</v>
      </c>
      <c r="AFX248" s="115">
        <f t="shared" si="1550"/>
        <v>89.829647013821145</v>
      </c>
      <c r="AFY248" s="15">
        <f t="shared" si="1551"/>
        <v>-1.552568627014608E-4</v>
      </c>
      <c r="AFZ248" s="11"/>
      <c r="AGA248" s="11">
        <f t="shared" si="1762"/>
        <v>-1.4835333751175904E-4</v>
      </c>
      <c r="AGB248" s="10">
        <f t="shared" si="1552"/>
        <v>89.886333082273197</v>
      </c>
      <c r="AGC248" s="9">
        <f t="shared" si="1099"/>
        <v>88.573680665184796</v>
      </c>
      <c r="AGD248" s="9">
        <f t="shared" si="1100"/>
        <v>91.184155310376099</v>
      </c>
      <c r="AGE248" s="115">
        <f t="shared" si="1553"/>
        <v>89.878917987780454</v>
      </c>
      <c r="AGF248" s="15">
        <f t="shared" si="1554"/>
        <v>-1.6123499172029549E-4</v>
      </c>
      <c r="AGG248" s="11"/>
      <c r="AGH248" s="11">
        <f t="shared" si="1763"/>
        <v>-1.5434024424500287E-4</v>
      </c>
      <c r="AGI248" s="10">
        <f t="shared" si="1555"/>
        <v>89.935598896553472</v>
      </c>
      <c r="AGJ248" s="9">
        <f t="shared" si="1101"/>
        <v>88.574626000297116</v>
      </c>
      <c r="AGK248" s="9">
        <f t="shared" si="1102"/>
        <v>91.282409806605273</v>
      </c>
      <c r="AGL248" s="115">
        <f t="shared" si="1556"/>
        <v>89.928517903451194</v>
      </c>
      <c r="AGM248" s="15">
        <f t="shared" si="1557"/>
        <v>-1.6724525572185705E-4</v>
      </c>
      <c r="AGN248" s="11"/>
      <c r="AGO248" s="11">
        <f t="shared" si="1764"/>
        <v>-1.603596496734562E-4</v>
      </c>
      <c r="AGP248" s="10">
        <f t="shared" si="1558"/>
        <v>89.985193693947195</v>
      </c>
      <c r="AGQ248" s="9">
        <f t="shared" si="1103"/>
        <v>88.575643126408607</v>
      </c>
      <c r="AGR248" s="9">
        <f t="shared" si="1104"/>
        <v>91.381238699997553</v>
      </c>
      <c r="AGS248" s="115">
        <f t="shared" si="1559"/>
        <v>89.978440913203087</v>
      </c>
      <c r="AGT248" s="15">
        <f t="shared" si="1560"/>
        <v>-1.7328656300546482E-4</v>
      </c>
      <c r="AGU248" s="11"/>
      <c r="AGV248" s="11">
        <f t="shared" si="1765"/>
        <v>-1.6641046417834626E-4</v>
      </c>
      <c r="AGW248" s="10">
        <f t="shared" si="1561"/>
        <v>90.03511163946456</v>
      </c>
      <c r="AGX248" s="9">
        <f t="shared" si="1105"/>
        <v>88.576735061858486</v>
      </c>
      <c r="AGY248" s="9">
        <f t="shared" si="1106"/>
        <v>91.480627061684956</v>
      </c>
      <c r="AGZ248" s="115">
        <f t="shared" si="1562"/>
        <v>90.028681061771721</v>
      </c>
      <c r="AHA248" s="15">
        <f t="shared" si="1563"/>
        <v>-1.7935780506856408E-4</v>
      </c>
      <c r="AHB248" s="11"/>
      <c r="AHC248" s="11">
        <f t="shared" si="1766"/>
        <v>-1.7249158115227736E-4</v>
      </c>
      <c r="AHD248" s="10">
        <f t="shared" si="1564"/>
        <v>90.085346790082724</v>
      </c>
      <c r="AHE248" s="9">
        <f t="shared" si="1107"/>
        <v>88.577904851444615</v>
      </c>
      <c r="AHF248" s="9">
        <f t="shared" si="1108"/>
        <v>91.580559724577498</v>
      </c>
      <c r="AHG248" s="115">
        <f t="shared" si="1565"/>
        <v>90.079232288011056</v>
      </c>
      <c r="AHH248" s="15">
        <f t="shared" si="1566"/>
        <v>-1.8545785706070475E-4</v>
      </c>
      <c r="AHI248" s="11"/>
      <c r="AHJ248" s="11">
        <f t="shared" si="1767"/>
        <v>-1.7860187744898762E-4</v>
      </c>
      <c r="AHK248" s="10">
        <f t="shared" si="1567"/>
        <v>90.135893096475911</v>
      </c>
      <c r="AHL248" s="9">
        <f t="shared" si="1109"/>
        <v>88.579155564445657</v>
      </c>
      <c r="AHM248" s="9">
        <f t="shared" si="1110"/>
        <v>91.681021287555822</v>
      </c>
      <c r="AHN248" s="115">
        <f t="shared" si="1568"/>
        <v>90.130088426000739</v>
      </c>
      <c r="AHO248" s="15">
        <f t="shared" si="1569"/>
        <v>-1.9158557816464916E-4</v>
      </c>
      <c r="AHP248" s="11"/>
      <c r="AHQ248" s="11">
        <f t="shared" si="1768"/>
        <v>-1.8474021376036116E-4</v>
      </c>
      <c r="AHR248" s="10">
        <f t="shared" si="1570"/>
        <v>90.186744404100253</v>
      </c>
      <c r="AHS248" s="9">
        <f t="shared" si="1111"/>
        <v>88.580490292588379</v>
      </c>
      <c r="AHT248" s="9">
        <f t="shared" si="1112"/>
        <v>91.781996120023067</v>
      </c>
      <c r="AHU248" s="115">
        <f t="shared" si="1571"/>
        <v>90.181243206305723</v>
      </c>
      <c r="AHV248" s="15">
        <f t="shared" si="1572"/>
        <v>-1.9773981200306908E-4</v>
      </c>
      <c r="AHW248" s="11"/>
      <c r="AHX248" s="11">
        <f t="shared" si="1769"/>
        <v>-1.9090543501917907E-4</v>
      </c>
      <c r="AHY248" s="10">
        <f t="shared" si="1573"/>
        <v>90.237894454431213</v>
      </c>
      <c r="AHZ248" s="9">
        <f t="shared" si="1113"/>
        <v>88.581912147961944</v>
      </c>
      <c r="AIA248" s="9">
        <f t="shared" si="1114"/>
        <v>91.883468366812409</v>
      </c>
      <c r="AIB248" s="115">
        <f t="shared" si="1574"/>
        <v>90.232690257387176</v>
      </c>
      <c r="AIC248" s="15">
        <f t="shared" si="1575"/>
        <v>-2.0391938707048097E-4</v>
      </c>
      <c r="AID248" s="11"/>
      <c r="AIE248" s="11">
        <f t="shared" si="1770"/>
        <v>-1.9709637082730673E-4</v>
      </c>
      <c r="AIF248" s="10">
        <f t="shared" si="1576"/>
        <v>90.289336886352856</v>
      </c>
      <c r="AIG248" s="9">
        <f t="shared" si="1115"/>
        <v>88.58342426088123</v>
      </c>
      <c r="AIH248" s="9">
        <f t="shared" si="1116"/>
        <v>91.98542195344551</v>
      </c>
      <c r="AII248" s="115">
        <f t="shared" si="1577"/>
        <v>90.284423107163377</v>
      </c>
      <c r="AIJ248" s="15">
        <f t="shared" si="1578"/>
        <v>-2.101231171900036E-4</v>
      </c>
      <c r="AIK248" s="11"/>
      <c r="AIL248" s="11">
        <f t="shared" si="1771"/>
        <v>-2.0331183590887881E-4</v>
      </c>
      <c r="AIM248" s="10">
        <f t="shared" si="1579"/>
        <v>90.341065237697478</v>
      </c>
      <c r="AIN248" s="9">
        <f t="shared" si="1117"/>
        <v>88.585029777701095</v>
      </c>
      <c r="AIO248" s="9">
        <f t="shared" si="1118"/>
        <v>92.087840591738498</v>
      </c>
      <c r="AIP248" s="115">
        <f t="shared" si="1580"/>
        <v>90.33643518471979</v>
      </c>
      <c r="AIQ248" s="15">
        <f t="shared" si="1581"/>
        <v>-2.1634980199460564E-4</v>
      </c>
      <c r="AIR248" s="11"/>
      <c r="AIS248" s="11">
        <f t="shared" si="1772"/>
        <v>-2.0955063058819608E-4</v>
      </c>
      <c r="AIT248" s="10">
        <f t="shared" si="1582"/>
        <v>90.393072946935121</v>
      </c>
      <c r="AIU248" s="9">
        <f t="shared" si="1119"/>
        <v>88.586731858584017</v>
      </c>
      <c r="AIV248" s="9">
        <f t="shared" si="1120"/>
        <v>92.19070778416534</v>
      </c>
      <c r="AIW248" s="115">
        <f t="shared" si="1583"/>
        <v>90.388719821374679</v>
      </c>
      <c r="AIX248" s="15">
        <f t="shared" si="1584"/>
        <v>-2.225982273345015E-4</v>
      </c>
      <c r="AIY248" s="11"/>
      <c r="AIZ248" s="11">
        <f t="shared" si="1773"/>
        <v>-2.1581154119386292E-4</v>
      </c>
      <c r="AJA248" s="10">
        <f t="shared" si="1585"/>
        <v>90.445353354218213</v>
      </c>
      <c r="AJB248" s="9">
        <f t="shared" si="1121"/>
        <v>88.58853367522164</v>
      </c>
      <c r="AJC248" s="9">
        <f t="shared" si="1122"/>
        <v>92.294006812599349</v>
      </c>
      <c r="AJD248" s="115">
        <f t="shared" si="1586"/>
        <v>90.441270243910495</v>
      </c>
      <c r="AJE248" s="15">
        <f t="shared" si="1587"/>
        <v>-2.2886716472248517E-4</v>
      </c>
      <c r="AJF248" s="11"/>
      <c r="AJG248" s="11">
        <f t="shared" si="1774"/>
        <v>-2.220933395001168E-4</v>
      </c>
      <c r="AJH248" s="10">
        <f t="shared" si="1588"/>
        <v>90.497899694584902</v>
      </c>
      <c r="AJI248" s="9">
        <f t="shared" si="1123"/>
        <v>88.590438408496254</v>
      </c>
      <c r="AJJ248" s="9">
        <f t="shared" si="1124"/>
        <v>92.397720766932864</v>
      </c>
      <c r="AJK248" s="115">
        <f t="shared" si="1589"/>
        <v>90.494079587714566</v>
      </c>
      <c r="AJL248" s="15">
        <f t="shared" si="1590"/>
        <v>-2.3515537324606605E-4</v>
      </c>
      <c r="AJM248" s="11"/>
      <c r="AJN248" s="11">
        <f t="shared" si="1775"/>
        <v>-2.2839478463744606E-4</v>
      </c>
      <c r="AJO248" s="10">
        <f t="shared" si="1591"/>
        <v>90.550705111091133</v>
      </c>
      <c r="AJP248" s="9">
        <f t="shared" si="1125"/>
        <v>88.592449246123465</v>
      </c>
      <c r="AJQ248" s="9">
        <f t="shared" si="1126"/>
        <v>92.501832550474461</v>
      </c>
      <c r="AJR248" s="115">
        <f t="shared" si="1592"/>
        <v>90.547140898298963</v>
      </c>
      <c r="AJS248" s="15">
        <f t="shared" si="1593"/>
        <v>-2.4146160004641549E-4</v>
      </c>
      <c r="AJT248" s="11"/>
      <c r="AJU248" s="11">
        <f t="shared" si="1776"/>
        <v>-2.3471462356902757E-4</v>
      </c>
      <c r="AJV248" s="10">
        <f t="shared" si="1594"/>
        <v>90.603762656312014</v>
      </c>
      <c r="AJW248" s="9">
        <f t="shared" si="1127"/>
        <v>88.594569380257042</v>
      </c>
      <c r="AJX248" s="9">
        <f t="shared" si="1128"/>
        <v>92.60632488361226</v>
      </c>
      <c r="AJY248" s="115">
        <f t="shared" si="1595"/>
        <v>90.600447131934658</v>
      </c>
      <c r="AJZ248" s="15">
        <f t="shared" si="1596"/>
        <v>-2.4778458069257565E-4</v>
      </c>
      <c r="AKA248" s="11"/>
      <c r="AKB248" s="11">
        <f t="shared" si="1777"/>
        <v>-2.4105159146249022E-4</v>
      </c>
      <c r="AKC248" s="10">
        <f t="shared" si="1597"/>
        <v>90.657065292956844</v>
      </c>
      <c r="AKD248" s="9">
        <f t="shared" si="1129"/>
        <v>88.59680200505619</v>
      </c>
      <c r="AKE248" s="9">
        <f t="shared" si="1130"/>
        <v>92.711180311399417</v>
      </c>
      <c r="AKF248" s="115">
        <f t="shared" si="1598"/>
        <v>90.653991158227797</v>
      </c>
      <c r="AKG248" s="15">
        <f t="shared" si="1599"/>
        <v>-2.541230398002173E-4</v>
      </c>
      <c r="AKH248" s="11"/>
      <c r="AKI248" s="11">
        <f t="shared" si="1778"/>
        <v>-2.4740441230672273E-4</v>
      </c>
      <c r="AKJ248" s="10">
        <f t="shared" si="1600"/>
        <v>90.710605896429087</v>
      </c>
      <c r="AKK248" s="9">
        <f t="shared" si="1131"/>
        <v>88.599150314221731</v>
      </c>
      <c r="AKL248" s="9">
        <f t="shared" si="1132"/>
        <v>92.816381211438582</v>
      </c>
      <c r="AKM248" s="115">
        <f t="shared" si="1601"/>
        <v>90.707765762830149</v>
      </c>
      <c r="AKN248" s="15">
        <f t="shared" si="1602"/>
        <v>-2.6047569167081391E-4</v>
      </c>
      <c r="AKO248" s="11"/>
      <c r="AKP248" s="11">
        <f t="shared" si="1779"/>
        <v>-2.5377179954933236E-4</v>
      </c>
      <c r="AKQ248" s="10">
        <f t="shared" si="1603"/>
        <v>90.764377257521204</v>
      </c>
      <c r="AKR248" s="9">
        <f t="shared" si="1133"/>
        <v>88.601617498504282</v>
      </c>
      <c r="AKS248" s="9">
        <f t="shared" si="1134"/>
        <v>92.921909802050052</v>
      </c>
      <c r="AKT248" s="115">
        <f t="shared" si="1604"/>
        <v>90.761763650277175</v>
      </c>
      <c r="AKU248" s="15">
        <f t="shared" si="1605"/>
        <v>-2.6684124095003784E-4</v>
      </c>
      <c r="AKV248" s="11"/>
      <c r="AKW248" s="11">
        <f t="shared" si="1780"/>
        <v>-2.6015245675361392E-4</v>
      </c>
      <c r="AKX248" s="10">
        <f t="shared" si="1606"/>
        <v>90.818372085238195</v>
      </c>
      <c r="AKY248" s="9">
        <f t="shared" si="1135"/>
        <v>88.604206743187603</v>
      </c>
      <c r="AKZ248" s="9">
        <f t="shared" si="1136"/>
        <v>93.027748149700685</v>
      </c>
      <c r="ALA248" s="115">
        <f t="shared" si="1607"/>
        <v>90.815977446444151</v>
      </c>
      <c r="ALB248" s="15">
        <f t="shared" si="1608"/>
        <v>-2.7321838324204518E-4</v>
      </c>
      <c r="ALC248" s="11"/>
      <c r="ALD248" s="11">
        <f t="shared" si="1781"/>
        <v>-2.665450782116253E-4</v>
      </c>
      <c r="ALE248" s="10">
        <f t="shared" si="1609"/>
        <v>90.87258300923952</v>
      </c>
      <c r="ALF248" s="9">
        <f t="shared" si="1137"/>
        <v>88.606921225548987</v>
      </c>
      <c r="ALG248" s="9">
        <f t="shared" si="1138"/>
        <v>93.133878080057329</v>
      </c>
      <c r="ALH248" s="115">
        <f t="shared" si="1610"/>
        <v>90.870399652803158</v>
      </c>
      <c r="ALI248" s="15">
        <f t="shared" si="1611"/>
        <v>-2.7960579977259038E-4</v>
      </c>
      <c r="ALJ248" s="11"/>
      <c r="ALK248" s="11">
        <f t="shared" si="1782"/>
        <v>-2.7294834359900744E-4</v>
      </c>
      <c r="ALL248" s="10">
        <f t="shared" si="1612"/>
        <v>90.927002534023472</v>
      </c>
      <c r="ALM248" s="9">
        <f t="shared" si="1139"/>
        <v>88.609764112178681</v>
      </c>
      <c r="ALN248" s="9">
        <f t="shared" si="1140"/>
        <v>93.240281295685946</v>
      </c>
      <c r="ALO248" s="115">
        <f t="shared" si="1613"/>
        <v>90.925022703932314</v>
      </c>
      <c r="ALP248" s="15">
        <f t="shared" si="1614"/>
        <v>-2.8600216482422983E-4</v>
      </c>
      <c r="ALQ248" s="12"/>
      <c r="ALR248" s="11">
        <f t="shared" si="1783"/>
        <v>-2.7936092541700955E-4</v>
      </c>
      <c r="ALS248" s="10">
        <f t="shared" si="1615"/>
        <v>90.981623096487539</v>
      </c>
      <c r="ALT248" s="9">
        <f t="shared" si="1141"/>
        <v>88.612738556410136</v>
      </c>
      <c r="ALU248" s="9">
        <f t="shared" si="1142"/>
        <v>93.346939429751032</v>
      </c>
      <c r="ALV248" s="115">
        <f t="shared" si="1616"/>
        <v>90.979838993080591</v>
      </c>
      <c r="ALW248" s="15">
        <f t="shared" si="1617"/>
        <v>-2.9240614921176338E-4</v>
      </c>
      <c r="ALX248" s="12"/>
      <c r="ALY248" s="11">
        <f t="shared" si="1784"/>
        <v>-2.8578149247131712E-4</v>
      </c>
      <c r="ALZ248" s="10">
        <f t="shared" si="1618"/>
        <v>91.036437091511971</v>
      </c>
      <c r="AMA248" s="9">
        <f t="shared" si="1143"/>
        <v>88.615847695798678</v>
      </c>
      <c r="AMB248" s="9">
        <f t="shared" si="1144"/>
        <v>93.453833999052009</v>
      </c>
      <c r="AMC248" s="115">
        <f t="shared" si="1619"/>
        <v>91.034840847425343</v>
      </c>
      <c r="AMD248" s="15">
        <f t="shared" si="1620"/>
        <v>-2.9881641753727318E-4</v>
      </c>
      <c r="AME248" s="12"/>
      <c r="AMF248" s="11">
        <f t="shared" si="1785"/>
        <v>-2.922087071230987E-4</v>
      </c>
      <c r="AMG248" s="10">
        <f t="shared" si="1621"/>
        <v>91.091436847174052</v>
      </c>
      <c r="AMH248" s="9">
        <f t="shared" si="1145"/>
        <v>88.619094649524584</v>
      </c>
      <c r="AMI248" s="9">
        <f t="shared" si="1146"/>
        <v>93.56094635973146</v>
      </c>
      <c r="AMJ248" s="115">
        <f t="shared" si="1622"/>
        <v>91.090020504628029</v>
      </c>
      <c r="AMK248" s="15">
        <f t="shared" si="1623"/>
        <v>-3.0523162561486589E-4</v>
      </c>
      <c r="AML248" s="12"/>
      <c r="AMM248" s="11">
        <f t="shared" si="1786"/>
        <v>-2.9864122270959625E-4</v>
      </c>
      <c r="AMN248" s="10">
        <f t="shared" si="1624"/>
        <v>91.146614601259273</v>
      </c>
      <c r="AMO248" s="9">
        <f t="shared" si="1147"/>
        <v>88.622482515717664</v>
      </c>
      <c r="AMP248" s="9">
        <f t="shared" si="1148"/>
        <v>93.668257590956486</v>
      </c>
      <c r="AMQ248" s="115">
        <f t="shared" si="1625"/>
        <v>91.145370053337075</v>
      </c>
      <c r="AMR248" s="15">
        <f t="shared" si="1626"/>
        <v>-3.1165041345152796E-4</v>
      </c>
      <c r="AMS248" s="12"/>
      <c r="AMT248" s="11">
        <f t="shared" si="1787"/>
        <v>-3.0507767651433403E-4</v>
      </c>
      <c r="AMU248" s="10">
        <f t="shared" si="1627"/>
        <v>91.201962441667547</v>
      </c>
      <c r="AMV248" s="9">
        <f t="shared" si="1149"/>
        <v>88.626014368596856</v>
      </c>
      <c r="AMW248" s="9">
        <f t="shared" si="1150"/>
        <v>93.775748853974477</v>
      </c>
      <c r="AMX248" s="115">
        <f t="shared" si="1628"/>
        <v>91.200881611285666</v>
      </c>
      <c r="AMY248" s="15">
        <f t="shared" si="1629"/>
        <v>-3.1807142760075663E-4</v>
      </c>
      <c r="AMZ248" s="12"/>
      <c r="ANA248" s="11">
        <f t="shared" si="1788"/>
        <v>-3.1151671214998819E-4</v>
      </c>
      <c r="ANB248" s="10">
        <f t="shared" si="1630"/>
        <v>91.257472484739168</v>
      </c>
      <c r="ANC248" s="9">
        <f t="shared" si="1151"/>
        <v>88.629693256085787</v>
      </c>
      <c r="AND248" s="9">
        <f t="shared" si="1152"/>
        <v>93.883401242736483</v>
      </c>
      <c r="ANE248" s="115">
        <f t="shared" si="1631"/>
        <v>91.256547249411142</v>
      </c>
      <c r="ANF248" s="15">
        <f t="shared" si="1632"/>
        <v>-3.244933120836331E-4</v>
      </c>
      <c r="ANG248" s="12"/>
      <c r="ANH248" s="11">
        <f t="shared" si="1789"/>
        <v>-3.1795697046839715E-4</v>
      </c>
      <c r="ANI248" s="10">
        <f t="shared" si="1633"/>
        <v>91.313136799265237</v>
      </c>
      <c r="ANJ248" s="9">
        <f t="shared" si="1153"/>
        <v>88.63352219722654</v>
      </c>
      <c r="ANK248" s="9">
        <f t="shared" si="1154"/>
        <v>93.991195501381085</v>
      </c>
      <c r="ANL248" s="115">
        <f t="shared" si="1634"/>
        <v>91.31235884930382</v>
      </c>
      <c r="ANM248" s="15">
        <f t="shared" si="1635"/>
        <v>-3.3091469109905832E-4</v>
      </c>
      <c r="ANN248" s="12"/>
      <c r="ANO248" s="11">
        <f t="shared" si="1790"/>
        <v>-3.2439707224605932E-4</v>
      </c>
      <c r="ANP248" s="10">
        <f t="shared" si="1636"/>
        <v>91.368947263719946</v>
      </c>
      <c r="ANQ248" s="9">
        <f t="shared" si="1155"/>
        <v>88.637504179169866</v>
      </c>
      <c r="ANR248" s="9">
        <f t="shared" si="1156"/>
        <v>94.099113553487399</v>
      </c>
      <c r="ANS248" s="115">
        <f t="shared" si="1637"/>
        <v>91.368308866328633</v>
      </c>
      <c r="ANT248" s="15">
        <f t="shared" si="1638"/>
        <v>-3.3733426366339511E-4</v>
      </c>
      <c r="ANU248" s="12"/>
      <c r="ANV248" s="11">
        <f t="shared" si="1791"/>
        <v>-3.3083571296227236E-4</v>
      </c>
      <c r="ANW248" s="10">
        <f t="shared" si="1639"/>
        <v>91.424896330493851</v>
      </c>
      <c r="ANX248" s="9">
        <f t="shared" si="1157"/>
        <v>88.641642156440696</v>
      </c>
      <c r="ANY248" s="9">
        <f t="shared" si="1158"/>
        <v>94.207143711006296</v>
      </c>
      <c r="ANZ248" s="115">
        <f t="shared" si="1640"/>
        <v>91.424392933723496</v>
      </c>
      <c r="AOA248" s="15">
        <f t="shared" si="1641"/>
        <v>-3.4375112538352604E-4</v>
      </c>
      <c r="AOB248" s="12"/>
      <c r="AOC248" s="11">
        <f t="shared" si="1792"/>
        <v>-3.3727198507450373E-4</v>
      </c>
      <c r="AOD248" s="10">
        <f t="shared" si="1642"/>
        <v>91.480979634006644</v>
      </c>
      <c r="AOE248" s="9">
        <f t="shared" si="1159"/>
        <v>88.645939058423892</v>
      </c>
      <c r="AOF248" s="9">
        <f t="shared" si="1160"/>
        <v>94.315275995403482</v>
      </c>
      <c r="AOG248" s="115">
        <f t="shared" si="1643"/>
        <v>91.480607526913687</v>
      </c>
      <c r="AOH248" s="15">
        <f t="shared" si="1644"/>
        <v>-3.501644790066433E-4</v>
      </c>
      <c r="AOI248" s="12"/>
      <c r="AOJ248" s="11">
        <f t="shared" si="1875"/>
        <v>-3.4370508819001375E-4</v>
      </c>
      <c r="AOK248" s="10">
        <f t="shared" si="1876"/>
        <v>91.537193651768717</v>
      </c>
      <c r="AOL248" s="9">
        <f t="shared" si="1161"/>
        <v>88.650397790405748</v>
      </c>
      <c r="AOM248" s="9">
        <f t="shared" si="1162"/>
        <v>94.423500556557329</v>
      </c>
      <c r="AON248" s="115">
        <f t="shared" si="1646"/>
        <v>91.536949173481531</v>
      </c>
      <c r="AOO248" s="15">
        <f t="shared" si="1877"/>
        <v>-3.5657353669973842E-4</v>
      </c>
      <c r="AOP248" s="12"/>
      <c r="AOQ248" s="11">
        <f t="shared" si="1794"/>
        <v>-3.5013423121082435E-4</v>
      </c>
      <c r="AOR248" s="10">
        <f t="shared" si="1648"/>
        <v>91.593534913200443</v>
      </c>
      <c r="AOS248" s="9">
        <f t="shared" si="1163"/>
        <v>88.655021232333155</v>
      </c>
      <c r="AOT248" s="9">
        <f t="shared" si="1164"/>
        <v>94.531807674724902</v>
      </c>
      <c r="AOU248" s="115">
        <f t="shared" si="1649"/>
        <v>91.593414453529022</v>
      </c>
      <c r="AOV248" s="15">
        <f t="shared" si="1650"/>
        <v>-3.6297752024767589E-4</v>
      </c>
      <c r="AOW248" s="12"/>
      <c r="AOX248" s="11">
        <f t="shared" si="1878"/>
        <v>-3.5655863253471372E-4</v>
      </c>
      <c r="AOY248" s="10">
        <f t="shared" si="1879"/>
        <v>91.649999999999991</v>
      </c>
      <c r="AOZ248" s="9">
        <f t="shared" si="1165"/>
        <v>88.659812237602225</v>
      </c>
      <c r="APA248" s="9"/>
      <c r="APB248" s="97">
        <f t="shared" si="1652"/>
        <v>91.649999999999991</v>
      </c>
      <c r="APC248" s="15">
        <f t="shared" si="1880"/>
        <v>-3.6937566124263109E-4</v>
      </c>
      <c r="APD248" s="11"/>
      <c r="APE248" s="11"/>
    </row>
    <row r="249" spans="1:1097" x14ac:dyDescent="0.2">
      <c r="A249" s="183"/>
      <c r="B249" s="183"/>
      <c r="C249" s="1">
        <f t="shared" si="1654"/>
        <v>180</v>
      </c>
      <c r="D249" s="1">
        <f t="shared" si="1655"/>
        <v>6024.5844021139956</v>
      </c>
      <c r="E249" s="1">
        <f t="shared" si="1656"/>
        <v>-16317921.817764627</v>
      </c>
      <c r="F249" s="2">
        <f t="shared" si="1657"/>
        <v>113.16</v>
      </c>
      <c r="G249" s="8">
        <f t="shared" si="1658"/>
        <v>1.9810000000000001E-3</v>
      </c>
      <c r="H249" s="6">
        <f t="shared" si="1659"/>
        <v>0.14400020254000001</v>
      </c>
      <c r="I249" s="2">
        <f t="shared" si="1660"/>
        <v>3500</v>
      </c>
      <c r="J249" s="3">
        <f t="shared" si="1818"/>
        <v>58.333333333333336</v>
      </c>
      <c r="K249" s="3">
        <f t="shared" si="1819"/>
        <v>366.52</v>
      </c>
      <c r="L249" s="1">
        <f t="shared" si="1661"/>
        <v>0.82</v>
      </c>
      <c r="M249" s="1">
        <f t="shared" si="1662"/>
        <v>0.66</v>
      </c>
      <c r="N249" s="1">
        <f t="shared" si="1820"/>
        <v>0.54120000000000001</v>
      </c>
      <c r="O249" s="3">
        <f t="shared" si="1167"/>
        <v>7.5227878787878781</v>
      </c>
      <c r="P249" s="40">
        <f t="shared" si="1821"/>
        <v>570.9796</v>
      </c>
      <c r="Q249" s="1">
        <f t="shared" si="1663"/>
        <v>21.51</v>
      </c>
      <c r="R249" s="1">
        <f t="shared" si="1664"/>
        <v>151</v>
      </c>
      <c r="S249" s="2">
        <f t="shared" si="1665"/>
        <v>12587.54</v>
      </c>
      <c r="T249" s="1">
        <f t="shared" ref="T249:T280" si="1959">S249/(R249-1)</f>
        <v>83.916933333333333</v>
      </c>
      <c r="U249" s="7">
        <f t="shared" si="1666"/>
        <v>9.1849501318337995E-2</v>
      </c>
      <c r="V249" s="7">
        <f t="shared" si="1822"/>
        <v>6.6258942829124593E-3</v>
      </c>
      <c r="W249" s="159">
        <f t="shared" si="1667"/>
        <v>3.4283282369456214E-2</v>
      </c>
      <c r="X249" s="40">
        <f t="shared" si="1823"/>
        <v>8095.2484858865882</v>
      </c>
      <c r="Y249" s="1">
        <f t="shared" si="1668"/>
        <v>0</v>
      </c>
      <c r="Z249" s="1">
        <f t="shared" si="1669"/>
        <v>113.16</v>
      </c>
      <c r="AA249" s="1">
        <f t="shared" si="1670"/>
        <v>91.649999999999991</v>
      </c>
      <c r="AB249" s="6">
        <f t="shared" ref="AB249:AB283" si="1960">(9.81*P249)/(K249^2*H249)</f>
        <v>0.2895550479995273</v>
      </c>
      <c r="AC249" s="1">
        <f t="shared" si="1671"/>
        <v>526.19133708825245</v>
      </c>
      <c r="AD249" s="40">
        <f t="shared" si="1824"/>
        <v>36363.626619283568</v>
      </c>
      <c r="AE249" s="1">
        <f t="shared" si="1825"/>
        <v>0.15947988387208822</v>
      </c>
      <c r="AF249" s="2">
        <f t="shared" si="1801"/>
        <v>64</v>
      </c>
      <c r="AG249" s="10">
        <f t="shared" si="1826"/>
        <v>10.206712567813646</v>
      </c>
      <c r="AH249" s="12">
        <f t="shared" si="1827"/>
        <v>0.25281860206770679</v>
      </c>
      <c r="AI249" s="43">
        <f t="shared" si="1828"/>
        <v>-1.8830859242133188E-5</v>
      </c>
      <c r="AJ249" s="93">
        <f t="shared" ref="AJ249:AJ283" si="1961">(AH249^2*C249-AQ249)/E249</f>
        <v>4.7482676695062897E-6</v>
      </c>
      <c r="AK249" s="43">
        <f t="shared" si="1829"/>
        <v>0</v>
      </c>
      <c r="AL249" s="43">
        <f t="shared" ref="AL249:AL283" si="1962">(AH249*D249-X249)/E249</f>
        <v>4.0275480865157887E-4</v>
      </c>
      <c r="AM249" s="43"/>
      <c r="AN249" s="43">
        <f t="shared" si="1830"/>
        <v>0</v>
      </c>
      <c r="AO249" s="10">
        <f t="shared" si="1831"/>
        <v>89.120398236335305</v>
      </c>
      <c r="AP249" s="9"/>
      <c r="AQ249" s="9">
        <f t="shared" si="1832"/>
        <v>88.986964800087591</v>
      </c>
      <c r="AR249" s="104">
        <f t="shared" si="1171"/>
        <v>88.986964800087591</v>
      </c>
      <c r="AS249" s="15">
        <f t="shared" si="1833"/>
        <v>0</v>
      </c>
      <c r="AT249" s="49"/>
      <c r="AU249" s="11">
        <f t="shared" si="1834"/>
        <v>8.2416189233475564E-6</v>
      </c>
      <c r="AV249" s="10">
        <f t="shared" si="1835"/>
        <v>89.053680283224821</v>
      </c>
      <c r="AW249" s="9">
        <f t="shared" si="1836"/>
        <v>88.986964800087591</v>
      </c>
      <c r="AX249" s="9">
        <f t="shared" si="1837"/>
        <v>88.85378223593338</v>
      </c>
      <c r="AY249" s="97">
        <f t="shared" si="1175"/>
        <v>88.920373518010479</v>
      </c>
      <c r="AZ249" s="15">
        <f t="shared" si="1176"/>
        <v>8.2259713451920768E-6</v>
      </c>
      <c r="BA249" s="49"/>
      <c r="BB249" s="11">
        <f t="shared" si="1838"/>
        <v>1.6467894246942595E-5</v>
      </c>
      <c r="BC249" s="10">
        <f t="shared" si="1839"/>
        <v>88.987084070393749</v>
      </c>
      <c r="BD249" s="9">
        <f t="shared" si="1840"/>
        <v>88.98696233948445</v>
      </c>
      <c r="BE249" s="9">
        <f t="shared" si="1841"/>
        <v>88.720848640008754</v>
      </c>
      <c r="BF249" s="97">
        <f t="shared" si="1179"/>
        <v>88.853905489746609</v>
      </c>
      <c r="BG249" s="15">
        <f t="shared" si="1842"/>
        <v>1.6436413282410627E-5</v>
      </c>
      <c r="BH249" s="49"/>
      <c r="BI249" s="11">
        <f t="shared" si="1843"/>
        <v>2.467863786203515E-5</v>
      </c>
      <c r="BJ249" s="10">
        <f t="shared" si="1844"/>
        <v>88.920606199067734</v>
      </c>
      <c r="BK249" s="9">
        <f t="shared" si="1845"/>
        <v>88.98695251564412</v>
      </c>
      <c r="BL249" s="9">
        <f t="shared" si="1846"/>
        <v>88.588162086253561</v>
      </c>
      <c r="BM249" s="97">
        <f t="shared" si="1184"/>
        <v>88.787557300948833</v>
      </c>
      <c r="BN249" s="15">
        <f t="shared" si="1847"/>
        <v>2.4631141964686553E-5</v>
      </c>
      <c r="BO249" s="49"/>
      <c r="BP249" s="11">
        <f t="shared" si="1848"/>
        <v>3.2873664728530441E-5</v>
      </c>
      <c r="BQ249" s="10">
        <f t="shared" si="1849"/>
        <v>88.854243273507535</v>
      </c>
      <c r="BR249" s="9">
        <f t="shared" si="1850"/>
        <v>88.986930454080778</v>
      </c>
      <c r="BS249" s="9">
        <f t="shared" si="1851"/>
        <v>88.4557206270145</v>
      </c>
      <c r="BT249" s="97">
        <f t="shared" si="1189"/>
        <v>88.721325540547639</v>
      </c>
      <c r="BU249" s="15">
        <f t="shared" si="1852"/>
        <v>3.2809976617295854E-5</v>
      </c>
      <c r="BV249" s="12"/>
      <c r="BW249" s="11">
        <f t="shared" si="1853"/>
        <v>4.1052792862514567E-5</v>
      </c>
      <c r="BX249" s="10">
        <f t="shared" si="1854"/>
        <v>88.787991901499822</v>
      </c>
      <c r="BY249" s="9">
        <f t="shared" si="1855"/>
        <v>88.986891308834331</v>
      </c>
      <c r="BZ249" s="9">
        <f t="shared" si="1856"/>
        <v>88.323522293645539</v>
      </c>
      <c r="CA249" s="97">
        <f t="shared" si="1194"/>
        <v>88.655206801239927</v>
      </c>
      <c r="CB249" s="15">
        <f t="shared" si="1857"/>
        <v>4.0972739524014387E-5</v>
      </c>
      <c r="CC249" s="12"/>
      <c r="CD249" s="11">
        <f t="shared" si="1858"/>
        <v>4.9215843323237864E-5</v>
      </c>
      <c r="CE249" s="10">
        <f t="shared" si="1859"/>
        <v>88.721848694841071</v>
      </c>
      <c r="CF249" s="9">
        <f t="shared" si="1860"/>
        <v>88.986830262836719</v>
      </c>
      <c r="CG249" s="9">
        <f t="shared" si="1861"/>
        <v>88.191565097109333</v>
      </c>
      <c r="CH249" s="97">
        <f t="shared" si="1199"/>
        <v>88.589197679973026</v>
      </c>
      <c r="CI249" s="15">
        <f t="shared" si="1862"/>
        <v>4.9119256012577425E-5</v>
      </c>
      <c r="CJ249" s="12"/>
      <c r="CK249" s="11">
        <f t="shared" si="1863"/>
        <v>5.7362640199339753E-5</v>
      </c>
      <c r="CL249" s="10">
        <f t="shared" si="1864"/>
        <v>88.655810269816442</v>
      </c>
      <c r="CM249" s="9">
        <f t="shared" si="1865"/>
        <v>88.986742528267087</v>
      </c>
      <c r="CN249" s="9">
        <f t="shared" si="1866"/>
        <v>88.059847028578659</v>
      </c>
      <c r="CO249" s="97">
        <f t="shared" si="1204"/>
        <v>88.523294778422866</v>
      </c>
      <c r="CP249" s="15">
        <f t="shared" si="1867"/>
        <v>5.7249354439484422E-5</v>
      </c>
      <c r="CQ249" s="12"/>
      <c r="CR249" s="11">
        <f t="shared" si="1868"/>
        <v>6.5493010594390888E-5</v>
      </c>
      <c r="CS249" s="10">
        <f t="shared" si="1869"/>
        <v>88.589873247673154</v>
      </c>
      <c r="CT249" s="9">
        <f t="shared" si="1870"/>
        <v>88.986623346895982</v>
      </c>
      <c r="CU249" s="9">
        <f t="shared" ref="CU249:CU272" si="1963">CZ249-CY249*(B-_R*ABS(CY249))</f>
        <v>87.928366060035216</v>
      </c>
      <c r="CV249" s="97">
        <f t="shared" si="1208"/>
        <v>88.457494703465599</v>
      </c>
      <c r="CW249" s="15">
        <f t="shared" si="1871"/>
        <v>6.5362866174259611E-5</v>
      </c>
      <c r="CX249" s="12"/>
      <c r="CY249" s="11">
        <f t="shared" si="1210"/>
        <v>7.3606784611912008E-5</v>
      </c>
      <c r="CZ249" s="10">
        <f t="shared" si="1211"/>
        <v>88.524034255087088</v>
      </c>
      <c r="DA249" s="9">
        <f t="shared" ref="DA249:DA272" si="1964">CV249+CW249*(B-_R*ABS(CW249))</f>
        <v>88.986467990418546</v>
      </c>
      <c r="DB249" s="9">
        <f t="shared" ref="DB249:DB272" si="1965">DG249-DF249*(B-_R*ABS(DF249))</f>
        <v>87.797120144868487</v>
      </c>
      <c r="DC249" s="97">
        <f t="shared" si="1212"/>
        <v>88.391794067643517</v>
      </c>
      <c r="DD249" s="15">
        <f t="shared" si="1213"/>
        <v>7.3459625583056023E-5</v>
      </c>
      <c r="DE249" s="12"/>
      <c r="DF249" s="11">
        <f t="shared" si="1214"/>
        <v>8.1703795339706583E-5</v>
      </c>
      <c r="DG249" s="10">
        <f t="shared" si="1215"/>
        <v>88.458289924624012</v>
      </c>
      <c r="DH249" s="9">
        <f t="shared" ref="DH249:DH272" si="1966">DC249+DD249*(B-_R*ABS(DD249))</f>
        <v>88.986271760776916</v>
      </c>
      <c r="DI249" s="9">
        <f t="shared" ref="DI249:DI272" si="1967">DN249-DM249*(B-_R*ABS(DM249))</f>
        <v>87.666107218472874</v>
      </c>
      <c r="DJ249" s="97">
        <f t="shared" si="1216"/>
        <v>88.326189489624895</v>
      </c>
      <c r="DK249" s="15">
        <f t="shared" si="1217"/>
        <v>8.1539470011676721E-5</v>
      </c>
      <c r="DL249" s="12"/>
      <c r="DM249" s="11">
        <f t="shared" si="1218"/>
        <v>8.9783878833626278E-5</v>
      </c>
      <c r="DN249" s="10">
        <f t="shared" si="1219"/>
        <v>88.392636895194599</v>
      </c>
      <c r="DO249" s="9">
        <f t="shared" ref="DO249:DO272" si="1968">DJ249+DK249*(B-_R*ABS(DK249))</f>
        <v>88.986029990471891</v>
      </c>
      <c r="DP249" s="9">
        <f t="shared" ref="DP249:DP272" si="1969">DU249-DT249*(B-_R*ABS(DT249))</f>
        <v>87.535325198842997</v>
      </c>
      <c r="DQ249" s="97">
        <f t="shared" si="1220"/>
        <v>88.260677594657437</v>
      </c>
      <c r="DR249" s="15">
        <f t="shared" si="1221"/>
        <v>8.9602239768062393E-5</v>
      </c>
      <c r="DS249" s="12"/>
      <c r="DT249" s="11">
        <f t="shared" si="1222"/>
        <v>9.7846874100787057E-5</v>
      </c>
      <c r="DU249" s="10">
        <f t="shared" si="1223"/>
        <v>88.327071812503192</v>
      </c>
      <c r="DV249" s="9">
        <f t="shared" ref="DV249:DV272" si="1970">DQ249+DR249*(B-_R*ABS(DR249))</f>
        <v>88.985738042863886</v>
      </c>
      <c r="DW249" s="9">
        <f t="shared" ref="DW249:DW272" si="1971">EB249-EA249*(B-_R*ABS(EA249))</f>
        <v>87.404771987167436</v>
      </c>
      <c r="DX249" s="97">
        <f t="shared" si="1224"/>
        <v>88.195255015015661</v>
      </c>
      <c r="DY249" s="15">
        <f t="shared" si="1225"/>
        <v>9.7647778104201292E-5</v>
      </c>
      <c r="DZ249" s="12"/>
      <c r="EA249" s="11">
        <f t="shared" si="1226"/>
        <v>1.0589262308221475E-4</v>
      </c>
      <c r="EB249" s="10">
        <f t="shared" si="1227"/>
        <v>88.261591329490528</v>
      </c>
      <c r="EC249" s="9">
        <f t="shared" ref="EC249:EC272" si="1972">DX249+DY249*(B-_R*ABS(DY249))</f>
        <v>88.985391312463392</v>
      </c>
      <c r="ED249" s="9">
        <f t="shared" ref="ED249:ED272" si="1973">EI249-EH249*(B-_R*ABS(EH249))</f>
        <v>87.274445468420694</v>
      </c>
      <c r="EE249" s="97">
        <f t="shared" si="1228"/>
        <v>88.129918390442043</v>
      </c>
      <c r="EF249" s="15">
        <f t="shared" si="1229"/>
        <v>1.0567593119751627E-4</v>
      </c>
      <c r="EG249" s="12"/>
      <c r="EH249" s="11">
        <f t="shared" si="1230"/>
        <v>1.1392097063494116E-4</v>
      </c>
      <c r="EI249" s="10">
        <f t="shared" si="1231"/>
        <v>88.196192106770383</v>
      </c>
      <c r="EJ249" s="9">
        <f t="shared" ref="EJ249:EJ272" si="1974">EE249+EF249*(B-_R*ABS(EF249))</f>
        <v>88.984985225210963</v>
      </c>
      <c r="EK249" s="9">
        <f t="shared" ref="EK249:EK272" si="1975">EP249-EO249*(B-_R*ABS(EO249))</f>
        <v>87.144343511952172</v>
      </c>
      <c r="EL249" s="97">
        <f t="shared" si="1232"/>
        <v>88.06466436858156</v>
      </c>
      <c r="EM249" s="15">
        <f t="shared" si="1233"/>
        <v>1.1368654813177228E-4</v>
      </c>
      <c r="EN249" s="12"/>
      <c r="EO249" s="11">
        <f t="shared" si="1234"/>
        <v>1.2193176451364375E-4</v>
      </c>
      <c r="EP249" s="10">
        <f t="shared" si="1235"/>
        <v>88.130870813059516</v>
      </c>
      <c r="EQ249" s="9">
        <f t="shared" ref="EQ249:EQ272" si="1976">EL249+EM249*(B-_R*ABS(EM249))</f>
        <v>88.984515238746866</v>
      </c>
      <c r="ER249" s="9">
        <f t="shared" ref="ER249:ER272" si="1977">EW249-EV249*(B-_R*ABS(EV249))</f>
        <v>87.014463972073358</v>
      </c>
      <c r="ES249" s="97">
        <f t="shared" si="1236"/>
        <v>87.999489605410105</v>
      </c>
      <c r="ET249" s="15">
        <f t="shared" si="1237"/>
        <v>1.2167948087746457E-4</v>
      </c>
      <c r="EU249" s="12"/>
      <c r="EV249" s="11">
        <f t="shared" si="1238"/>
        <v>1.2992485535173935E-4</v>
      </c>
      <c r="EW249" s="10">
        <f t="shared" si="1239"/>
        <v>88.065624125601659</v>
      </c>
      <c r="EX249" s="9">
        <f t="shared" ref="EX249:EX272" si="1978">ES249+ET249*(B-_R*ABS(ET249))</f>
        <v>88.983976842670529</v>
      </c>
      <c r="EY249" s="9">
        <f t="shared" ref="EY249:EY272" si="1979">FD249-FC249*(B-_R*ABS(FC249))</f>
        <v>86.884804688641992</v>
      </c>
      <c r="EZ249" s="97">
        <f t="shared" si="1240"/>
        <v>87.934390765656261</v>
      </c>
      <c r="FA249" s="15">
        <f t="shared" si="1241"/>
        <v>1.2965458427176597E-4</v>
      </c>
      <c r="FB249" s="12"/>
      <c r="FC249" s="11">
        <f t="shared" si="1242"/>
        <v>1.3790009664203378E-4</v>
      </c>
      <c r="FD249" s="10">
        <f t="shared" si="1243"/>
        <v>88.000448730584921</v>
      </c>
      <c r="FE249" s="9">
        <f t="shared" ref="FE249:FE272" si="1980">EZ249+FA249*(B-_R*ABS(FA249))</f>
        <v>88.98336555878987</v>
      </c>
      <c r="FF249" s="9">
        <f t="shared" ref="FF249:FF272" si="1981">FK249-FJ249*(B-_R*ABS(FJ249))</f>
        <v>86.755363487644175</v>
      </c>
      <c r="FG249" s="97">
        <f t="shared" si="1244"/>
        <v>87.86936452321703</v>
      </c>
      <c r="FH249" s="15">
        <f t="shared" si="1245"/>
        <v>1.3761171599797233E-4</v>
      </c>
      <c r="FI249" s="12"/>
      <c r="FJ249" s="11">
        <f t="shared" si="1246"/>
        <v>1.4585734471687115E-4</v>
      </c>
      <c r="FK249" s="10">
        <f t="shared" si="1247"/>
        <v>87.93534132355316</v>
      </c>
      <c r="FL249" s="9">
        <f t="shared" ref="FL249:FL272" si="1982">FG249+FH249*(B-_R*ABS(FH249))</f>
        <v>88.98267694136058</v>
      </c>
      <c r="FM249" s="9">
        <f t="shared" ref="FM249:FM272" si="1983">FR249-FQ249*(B-_R*ABS(FQ249))</f>
        <v>86.626138181771339</v>
      </c>
      <c r="FN249" s="97">
        <f t="shared" si="1248"/>
        <v>87.804407561565966</v>
      </c>
      <c r="FO249" s="15">
        <f t="shared" si="1249"/>
        <v>1.4555073656464423E-4</v>
      </c>
      <c r="FP249" s="12"/>
      <c r="FQ249" s="11">
        <f t="shared" si="1250"/>
        <v>1.5379645872796717E-4</v>
      </c>
      <c r="FR249" s="10">
        <f t="shared" si="1251"/>
        <v>87.870298609809851</v>
      </c>
      <c r="FS249" s="9">
        <f t="shared" ref="FS249:FS272" si="1984">FN249+FO249*(B-_R*ABS(FO249))</f>
        <v>88.981906577315584</v>
      </c>
      <c r="FT249" s="9">
        <f t="shared" ref="FT249:FT272" si="1985">FY249-FX249*(B-_R*ABS(FX249))</f>
        <v>86.497126570997281</v>
      </c>
      <c r="FU249" s="97">
        <f t="shared" si="1252"/>
        <v>87.739516574156426</v>
      </c>
      <c r="FV249" s="15">
        <f t="shared" si="1253"/>
        <v>1.5347150928413935E-4</v>
      </c>
      <c r="FW249" s="12"/>
      <c r="FX249" s="11">
        <f t="shared" si="1254"/>
        <v>1.6171730062562286E-4</v>
      </c>
      <c r="FY249" s="10">
        <f t="shared" si="1255"/>
        <v>87.805317304817123</v>
      </c>
      <c r="FZ249" s="9">
        <f t="shared" ref="FZ249:FZ272" si="1986">FU249+FV249*(B-_R*ABS(FV249))</f>
        <v>88.981050086484657</v>
      </c>
      <c r="GA249" s="9">
        <f t="shared" ref="GA249:GA272" si="1987">GF249-GE249*(B-_R*ABS(GE249))</f>
        <v>86.368326443148334</v>
      </c>
      <c r="GB249" s="97">
        <f t="shared" si="1256"/>
        <v>87.674688264816496</v>
      </c>
      <c r="GC249" s="15">
        <f t="shared" si="1257"/>
        <v>1.6137390025095563E-4</v>
      </c>
      <c r="GD249" s="12"/>
      <c r="GE249" s="11">
        <f t="shared" si="1258"/>
        <v>1.6961973513776422E-4</v>
      </c>
      <c r="GF249" s="10">
        <f t="shared" si="1259"/>
        <v>87.740394134586495</v>
      </c>
      <c r="GG249" s="9">
        <f t="shared" ref="GG249:GG272" si="1988">GB249+GC249*(B-_R*ABS(GC249))</f>
        <v>88.980103121804518</v>
      </c>
      <c r="GH249" s="9">
        <f t="shared" ref="GH249:GH272" si="1989">GM249-GL249*(B-_R*ABS(GL249))</f>
        <v>86.239735574472576</v>
      </c>
      <c r="GI249" s="97">
        <f t="shared" si="1260"/>
        <v>87.609919348138547</v>
      </c>
      <c r="GJ249" s="15">
        <f t="shared" si="1261"/>
        <v>1.6925777831956312E-4</v>
      </c>
      <c r="GK249" s="12"/>
      <c r="GL249" s="11">
        <f t="shared" si="1872"/>
        <v>1.7750362974841536E-4</v>
      </c>
      <c r="GM249" s="10">
        <f t="shared" si="1873"/>
        <v>87.675525836064423</v>
      </c>
      <c r="GN249" s="9">
        <f t="shared" ref="GN249:GN272" si="1990">GI249+GJ249*(B-_R*ABS(GJ249))</f>
        <v>88.979061369519258</v>
      </c>
      <c r="GO249" s="9">
        <f t="shared" ref="GO249:GO283" si="1991">GT249-GS249*(B-_R*ABS(GS249))</f>
        <v>86.111351730203964</v>
      </c>
      <c r="GP249" s="115">
        <f t="shared" si="1264"/>
        <v>87.545206549861604</v>
      </c>
      <c r="GQ249" s="15">
        <f t="shared" si="1874"/>
        <v>1.7712301508192912E-4</v>
      </c>
      <c r="GR249" s="12"/>
      <c r="GS249" s="11">
        <f t="shared" si="1266"/>
        <v>1.8536885467591296E-4</v>
      </c>
      <c r="GT249" s="10">
        <f t="shared" si="1267"/>
        <v>87.610709157510556</v>
      </c>
      <c r="GU249" s="9">
        <f t="shared" ref="GU249:GU272" si="1992">GP249+GQ249*(B-_R*ABS(GQ249))</f>
        <v>88.977920549371447</v>
      </c>
      <c r="GV249" s="9">
        <f t="shared" ref="GV249:GV283" si="1993">HA249-GZ249*(B-_R*ABS(GZ249))</f>
        <v>85.983172665123035</v>
      </c>
      <c r="GW249" s="115">
        <f t="shared" si="1268"/>
        <v>87.480546607247248</v>
      </c>
      <c r="GX249" s="15">
        <f t="shared" si="1269"/>
        <v>1.8496948484468997E-4</v>
      </c>
      <c r="GY249" s="12"/>
      <c r="GZ249" s="11">
        <f t="shared" si="1270"/>
        <v>1.9321528285072459E-4</v>
      </c>
      <c r="HA249" s="10">
        <f t="shared" si="1271"/>
        <v>87.54594085886967</v>
      </c>
      <c r="HB249" s="9">
        <f t="shared" ref="HB249:HB272" si="1994">GW249+GX249*(B-_R*ABS(GX249))</f>
        <v>88.976676414783981</v>
      </c>
      <c r="HC249" s="9">
        <f t="shared" ref="HC249:HC272" si="1995">HH249-HG249*(B-_R*ABS(HG249))</f>
        <v>85.855196124113149</v>
      </c>
      <c r="HD249" s="97">
        <f t="shared" si="1272"/>
        <v>87.415936269448565</v>
      </c>
      <c r="HE249" s="15">
        <f t="shared" si="1273"/>
        <v>1.9279706460603897E-4</v>
      </c>
      <c r="HF249" s="12"/>
      <c r="HG249" s="11">
        <f t="shared" si="1274"/>
        <v>2.0104278989297518E-4</v>
      </c>
      <c r="HH249" s="10">
        <f t="shared" si="1275"/>
        <v>87.481217712136782</v>
      </c>
      <c r="HI249" s="9">
        <f t="shared" ref="HI249:HI272" si="1996">HD249+HE249*(B-_R*ABS(HE249))</f>
        <v>88.975324753032709</v>
      </c>
      <c r="HJ249" s="9">
        <f t="shared" ref="HJ249:HJ272" si="1997">HO249-HN249*(B-_R*ABS(HN249))</f>
        <v>85.727419842713459</v>
      </c>
      <c r="HK249" s="97">
        <f t="shared" si="1276"/>
        <v>87.351372297873084</v>
      </c>
      <c r="HL249" s="15">
        <f t="shared" si="1277"/>
        <v>2.0060563403221713E-4</v>
      </c>
      <c r="HM249" s="12"/>
      <c r="HN249" s="11">
        <f t="shared" si="1278"/>
        <v>2.0885125408959639E-4</v>
      </c>
      <c r="HO249" s="10">
        <f t="shared" si="1279"/>
        <v>87.416536501716095</v>
      </c>
      <c r="HP249" s="9">
        <f t="shared" ref="HP249:HP272" si="1998">HK249+HL249*(B-_R*ABS(HL249))</f>
        <v>88.973861385410103</v>
      </c>
      <c r="HQ249" s="9">
        <f t="shared" ref="HQ249:HQ272" si="1999">HV249-HU249*(B-_R*ABS(HU249))</f>
        <v>85.599841547665193</v>
      </c>
      <c r="HR249" s="115">
        <f t="shared" si="1280"/>
        <v>87.286851466537655</v>
      </c>
      <c r="HS249" s="15">
        <f t="shared" si="1281"/>
        <v>2.0839507543389356E-4</v>
      </c>
      <c r="HT249" s="12"/>
      <c r="HU249" s="11">
        <f t="shared" si="1672"/>
        <v>2.166405563713195E-4</v>
      </c>
      <c r="HV249" s="10">
        <f t="shared" si="1282"/>
        <v>87.351894024772179</v>
      </c>
      <c r="HW249" s="9">
        <f t="shared" ref="HW249:HW272" si="2000">HR249+HS249*(B-_R*ABS(HS249))</f>
        <v>88.972282167380015</v>
      </c>
      <c r="HX249" s="9">
        <f t="shared" ref="HX249:HX272" si="2001">IC249-IB249*(B-_R*ABS(IB249))</f>
        <v>85.472458957457135</v>
      </c>
      <c r="HY249" s="115">
        <f t="shared" si="1283"/>
        <v>87.222370562418575</v>
      </c>
      <c r="HZ249" s="15">
        <f t="shared" si="1284"/>
        <v>2.1616527374203147E-4</v>
      </c>
      <c r="IA249" s="12"/>
      <c r="IB249" s="11">
        <f t="shared" si="1673"/>
        <v>2.2441058028917164E-4</v>
      </c>
      <c r="IC249" s="10">
        <f t="shared" si="1285"/>
        <v>87.287287091576317</v>
      </c>
      <c r="ID249" s="9">
        <f t="shared" ref="ID249:ID272" si="2002">HY249+HZ249*(B-_R*ABS(HZ249))</f>
        <v>88.970582988723635</v>
      </c>
      <c r="IE249" s="9">
        <f t="shared" ref="IE249:IE272" si="2003">IJ249-II249*(B-_R*ABS(II249))</f>
        <v>85.345269782862417</v>
      </c>
      <c r="IF249" s="115">
        <f t="shared" si="1286"/>
        <v>87.157926385793019</v>
      </c>
      <c r="IG249" s="15">
        <f t="shared" si="1287"/>
        <v>2.2391611648374184E-4</v>
      </c>
      <c r="IH249" s="12"/>
      <c r="II249" s="11">
        <f t="shared" si="1674"/>
        <v>2.321612119909421E-4</v>
      </c>
      <c r="IJ249" s="10">
        <f t="shared" si="1288"/>
        <v>87.22271252584423</v>
      </c>
      <c r="IK249" s="9">
        <f t="shared" ref="IK249:IK272" si="2004">IF249+IG249*(B-_R*ABS(IG249))</f>
        <v>88.968759773676879</v>
      </c>
      <c r="IL249" s="9">
        <f t="shared" ref="IL249:IL272" si="2005">IQ249-IP249*(B-_R*ABS(IP249))</f>
        <v>85.218271727473748</v>
      </c>
      <c r="IM249" s="115">
        <f t="shared" si="1289"/>
        <v>87.093515750575307</v>
      </c>
      <c r="IN249" s="15">
        <f t="shared" si="1290"/>
        <v>2.3164749375771589E-4</v>
      </c>
      <c r="IO249" s="12"/>
      <c r="IP249" s="11">
        <f t="shared" si="1675"/>
        <v>2.3989234019721693E-4</v>
      </c>
      <c r="IQ249" s="10">
        <f t="shared" si="1291"/>
        <v>87.158167165068733</v>
      </c>
      <c r="IR249" s="9">
        <f t="shared" ref="IR249:IR272" si="2006">IM249+IN249*(B-_R*ABS(IN249))</f>
        <v>88.966808481059246</v>
      </c>
      <c r="IS249" s="9">
        <f t="shared" ref="IS249:IS272" si="2007">IX249-IW249*(B-_R*ABS(IW249))</f>
        <v>85.09146248823177</v>
      </c>
      <c r="IT249" s="115">
        <f t="shared" si="1292"/>
        <v>87.029135484645508</v>
      </c>
      <c r="IU249" s="15">
        <f t="shared" si="1293"/>
        <v>2.3935929820955028E-4</v>
      </c>
      <c r="IV249" s="12"/>
      <c r="IW249" s="11">
        <f t="shared" si="1676"/>
        <v>2.4760385617730103E-4</v>
      </c>
      <c r="IX249" s="10">
        <f t="shared" si="1294"/>
        <v>87.09364786084474</v>
      </c>
      <c r="IY249" s="9">
        <f t="shared" ref="IY249:IY272" si="2008">IT249+IU249*(B-_R*ABS(IU249))</f>
        <v>88.964725104394276</v>
      </c>
      <c r="IZ249" s="9">
        <f t="shared" ref="IZ249:IZ272" si="2009">JE249-JD249*(B-_R*ABS(JD249))</f>
        <v>84.964839755949242</v>
      </c>
      <c r="JA249" s="115">
        <f t="shared" si="1295"/>
        <v>86.964782430171766</v>
      </c>
      <c r="JB249" s="15">
        <f t="shared" si="1296"/>
        <v>2.4705142500681086E-4</v>
      </c>
      <c r="JC249" s="12"/>
      <c r="JD249" s="11">
        <f t="shared" si="1677"/>
        <v>2.5529565372486119E-4</v>
      </c>
      <c r="JE249" s="10">
        <f t="shared" si="1297"/>
        <v>87.029151479188101</v>
      </c>
      <c r="JF249" s="9">
        <f t="shared" ref="JF249:JF272" si="2010">JA249+JB249*(B-_R*ABS(JB249))</f>
        <v>88.96250567202182</v>
      </c>
      <c r="JG249" s="9">
        <f t="shared" ref="JG249:JG272" si="2011">JL249-JK249*(B-_R*ABS(JK249))</f>
        <v>84.838401215829123</v>
      </c>
      <c r="JH249" s="115">
        <f t="shared" si="1298"/>
        <v>86.900453443925471</v>
      </c>
      <c r="JI249" s="15">
        <f t="shared" si="1299"/>
        <v>2.5472377181396842E-4</v>
      </c>
      <c r="JJ249" s="12"/>
      <c r="JK249" s="11">
        <f t="shared" si="1678"/>
        <v>2.6296762913344111E-4</v>
      </c>
      <c r="JL249" s="10">
        <f t="shared" si="1300"/>
        <v>86.964674900847285</v>
      </c>
      <c r="JM249" s="9">
        <f t="shared" ref="JM249:JM272" si="2012">JH249+JI249*(B-_R*ABS(JI249))</f>
        <v>88.960146247202175</v>
      </c>
      <c r="JN249" s="9">
        <f t="shared" ref="JN249:JN272" si="2013">JS249-JR249*(B-_R*ABS(JR249))</f>
        <v>84.71214454797915</v>
      </c>
      <c r="JO249" s="115">
        <f t="shared" si="1301"/>
        <v>86.836145397590656</v>
      </c>
      <c r="JP249" s="15">
        <f t="shared" si="1302"/>
        <v>2.6237623876704258E-4</v>
      </c>
      <c r="JQ249" s="12"/>
      <c r="JR249" s="11">
        <f t="shared" si="1679"/>
        <v>2.7061968117167418E-4</v>
      </c>
      <c r="JS249" s="10">
        <f t="shared" si="1303"/>
        <v>86.900215021609341</v>
      </c>
      <c r="JT249" s="9">
        <f t="shared" ref="JT249:JT272" si="2014">JO249+JP249*(B-_R*ABS(JP249))</f>
        <v>88.95764292821228</v>
      </c>
      <c r="JU249" s="9">
        <f t="shared" ref="JU249:JU272" si="2015">JZ249-JY249*(B-_R*ABS(JY249))</f>
        <v>84.586067427918977</v>
      </c>
      <c r="JV249" s="115">
        <f t="shared" si="1304"/>
        <v>86.771855178065636</v>
      </c>
      <c r="JW249" s="15">
        <f t="shared" si="1305"/>
        <v>2.7000872844822358E-4</v>
      </c>
      <c r="JX249" s="12"/>
      <c r="JY249" s="11">
        <f t="shared" si="1680"/>
        <v>2.7825171105846133E-4</v>
      </c>
      <c r="JZ249" s="10">
        <f t="shared" si="1306"/>
        <v>86.83576875259817</v>
      </c>
      <c r="KA249" s="9">
        <f t="shared" ref="KA249:KA272" si="2016">JV249+JW249*(B-_R*ABS(JW249))</f>
        <v>88.95499184843402</v>
      </c>
      <c r="KB249" s="9">
        <f t="shared" ref="KB249:KB272" si="2017">KG249-KF249*(B-_R*ABS(KF249))</f>
        <v>84.460167527083087</v>
      </c>
      <c r="KC249" s="115">
        <f t="shared" si="1307"/>
        <v>86.707579687758553</v>
      </c>
      <c r="KD249" s="15">
        <f t="shared" si="1308"/>
        <v>2.7762114586027197E-4</v>
      </c>
      <c r="KE249" s="12"/>
      <c r="KF249" s="11">
        <f t="shared" si="1681"/>
        <v>2.8586362243790517E-4</v>
      </c>
      <c r="KG249" s="10">
        <f t="shared" si="1309"/>
        <v>86.771333020566857</v>
      </c>
      <c r="KH249" s="9">
        <f t="shared" ref="KH249:KH272" si="2018">KC249+KD249*(B-_R*ABS(KD249))</f>
        <v>88.952189176434914</v>
      </c>
      <c r="KI249" s="9">
        <f t="shared" ref="KI249:KI272" si="2019">KN249-KM249*(B-_R*ABS(KM249))</f>
        <v>84.334442513317683</v>
      </c>
      <c r="KJ249" s="115">
        <f t="shared" si="1310"/>
        <v>86.643315844876298</v>
      </c>
      <c r="KK249" s="15">
        <f t="shared" si="1311"/>
        <v>2.8521339840079638E-4</v>
      </c>
      <c r="KL249" s="12"/>
      <c r="KM249" s="11">
        <f t="shared" si="1682"/>
        <v>2.9345532135413978E-4</v>
      </c>
      <c r="KN249" s="10">
        <f t="shared" si="1312"/>
        <v>86.706904768183165</v>
      </c>
      <c r="KO249" s="9">
        <f t="shared" ref="KO249:KO272" si="2020">KJ249+KK249*(B-_R*ABS(KK249))</f>
        <v>88.949231116041133</v>
      </c>
      <c r="KP249" s="9">
        <f t="shared" ref="KP249:KP272" si="2021">KU249-KT249*(B-_R*ABS(KT249))</f>
        <v>84.208890051371498</v>
      </c>
      <c r="KQ249" s="115">
        <f t="shared" si="1313"/>
        <v>86.579060583706308</v>
      </c>
      <c r="KR249" s="15">
        <f t="shared" si="1314"/>
        <v>2.9278539583646207E-4</v>
      </c>
      <c r="KS249" s="12"/>
      <c r="KT249" s="11">
        <f t="shared" si="1683"/>
        <v>3.0102671622605435E-4</v>
      </c>
      <c r="KU249" s="10">
        <f t="shared" si="1315"/>
        <v>86.642480954308269</v>
      </c>
      <c r="KV249" s="9">
        <f t="shared" ref="KV249:KV272" si="2022">KQ249+KR249*(B-_R*ABS(KR249))</f>
        <v>88.94611390640317</v>
      </c>
      <c r="KW249" s="9">
        <f t="shared" ref="KW249:KW272" si="2023">LB249-LA249*(B-_R*ABS(LA249))</f>
        <v>84.083507803382389</v>
      </c>
      <c r="KX249" s="115">
        <f t="shared" si="1316"/>
        <v>86.514810854892772</v>
      </c>
      <c r="KY249" s="15">
        <f t="shared" si="1317"/>
        <v>3.0033705027698382E-4</v>
      </c>
      <c r="KZ249" s="12"/>
      <c r="LA249" s="11">
        <f t="shared" si="1684"/>
        <v>3.0857771782180719E-4</v>
      </c>
      <c r="LB249" s="10">
        <f t="shared" si="1318"/>
        <v>86.578058554269717</v>
      </c>
      <c r="LC249" s="9">
        <f t="shared" ref="LC249:LC272" si="2024">KX249+KY249*(B-_R*ABS(KY249))</f>
        <v>88.942833822054169</v>
      </c>
      <c r="LD249" s="9">
        <f t="shared" ref="LD249:LD272" si="2025">LI249-LH249*(B-_R*ABS(LH249))</f>
        <v>83.958293429355948</v>
      </c>
      <c r="LE249" s="115">
        <f t="shared" si="1319"/>
        <v>86.450563625705058</v>
      </c>
      <c r="LF249" s="15">
        <f t="shared" si="1320"/>
        <v>3.078682761491735E-4</v>
      </c>
      <c r="LG249" s="12"/>
      <c r="LH249" s="11">
        <f t="shared" si="1685"/>
        <v>3.1610823923337687E-4</v>
      </c>
      <c r="LI249" s="10">
        <f t="shared" si="1321"/>
        <v>86.513634560126775</v>
      </c>
      <c r="LJ249" s="9">
        <f t="shared" ref="LJ249:LJ272" si="2026">LE249+LF249*(B-_R*ABS(LF249))</f>
        <v>88.939387172961077</v>
      </c>
      <c r="LK249" s="9">
        <f t="shared" ref="LK249:LK272" si="2027">LP249-LO249*(B-_R*ABS(LO249))</f>
        <v>83.833244587638674</v>
      </c>
      <c r="LL249" s="115">
        <f t="shared" si="1322"/>
        <v>86.386315880299875</v>
      </c>
      <c r="LM249" s="15">
        <f t="shared" si="1323"/>
        <v>3.1537899017087303E-4</v>
      </c>
      <c r="LN249" s="12"/>
      <c r="LO249" s="11">
        <f t="shared" si="1686"/>
        <v>3.2361819585098551E-4</v>
      </c>
      <c r="LP249" s="10">
        <f t="shared" si="1324"/>
        <v>86.449205980929563</v>
      </c>
      <c r="LQ249" s="9">
        <f t="shared" ref="LQ249:LQ272" si="2028">LL249+LM249*(B-_R*ABS(LM249))</f>
        <v>88.935770304568791</v>
      </c>
      <c r="LR249" s="9">
        <f t="shared" ref="LR249:LR272" si="2029">LW249-LV249*(B-_R*ABS(LV249))</f>
        <v>83.708358935387167</v>
      </c>
      <c r="LS249" s="115">
        <f t="shared" si="1325"/>
        <v>86.322064619977979</v>
      </c>
      <c r="LT249" s="15">
        <f t="shared" si="1326"/>
        <v>3.2286911132469825E-4</v>
      </c>
      <c r="LU249" s="12"/>
      <c r="LV249" s="11">
        <f t="shared" si="1687"/>
        <v>3.3110750533733879E-4</v>
      </c>
      <c r="LW249" s="10">
        <f t="shared" si="1327"/>
        <v>86.384769842972673</v>
      </c>
      <c r="LX249" s="9">
        <f t="shared" ref="LX249:LX272" si="2030">LS249+LT249*(B-_R*ABS(LT249))</f>
        <v>88.931979597837397</v>
      </c>
      <c r="LY249" s="9">
        <f t="shared" ref="LY249:LY272" si="2031">MD249-MC249*(B-_R*ABS(MC249))</f>
        <v>83.583634129027416</v>
      </c>
      <c r="LZ249" s="115">
        <f t="shared" si="1328"/>
        <v>86.257806863432407</v>
      </c>
      <c r="MA249" s="15">
        <f t="shared" si="1329"/>
        <v>3.3033856083197381E-4</v>
      </c>
      <c r="MB249" s="12"/>
      <c r="MC249" s="11">
        <f t="shared" si="1688"/>
        <v>3.3857608760202486E-4</v>
      </c>
      <c r="MD249" s="10">
        <f t="shared" si="1330"/>
        <v>86.320323190040483</v>
      </c>
      <c r="ME249" s="9">
        <f t="shared" ref="ME249:ME272" si="2032">LZ249+MA249*(B-_R*ABS(MA249))</f>
        <v>88.928011469272647</v>
      </c>
      <c r="MF249" s="9">
        <f t="shared" ref="MF249:MF272" si="2033">MK249-MJ249*(B-_R*ABS(MJ249))</f>
        <v>83.459067824712619</v>
      </c>
      <c r="MG249" s="115">
        <f t="shared" si="1331"/>
        <v>86.193539646992633</v>
      </c>
      <c r="MH249" s="15">
        <f t="shared" si="1332"/>
        <v>3.3778726212633803E-4</v>
      </c>
      <c r="MI249" s="12"/>
      <c r="MJ249" s="11">
        <f t="shared" si="1689"/>
        <v>3.4602386477558566E-4</v>
      </c>
      <c r="MK249" s="10">
        <f t="shared" si="1333"/>
        <v>86.255863083648364</v>
      </c>
      <c r="ML249" s="9">
        <f t="shared" ref="ML249:ML272" si="2034">MG249+MH249*(B-_R*ABS(MH249))</f>
        <v>88.923862370949763</v>
      </c>
      <c r="MM249" s="9">
        <f t="shared" ref="MM249:MM272" si="2035">MR249-MQ249*(B-_R*ABS(MQ249))</f>
        <v>83.334657678769176</v>
      </c>
      <c r="MN249" s="115">
        <f t="shared" si="1334"/>
        <v>86.129260024859462</v>
      </c>
      <c r="MO249" s="15">
        <f t="shared" si="1335"/>
        <v>3.4521514082766751E-4</v>
      </c>
      <c r="MP249" s="12"/>
      <c r="MQ249" s="11">
        <f t="shared" si="1690"/>
        <v>3.5345076118389315E-4</v>
      </c>
      <c r="MR249" s="10">
        <f t="shared" si="1336"/>
        <v>86.191386603274736</v>
      </c>
      <c r="MS249" s="9">
        <f t="shared" ref="MS249:MS272" si="2036">MN249+MO249*(B-_R*ABS(MO249))</f>
        <v>88.919528790530791</v>
      </c>
      <c r="MT249" s="9">
        <f t="shared" ref="MT249:MT272" si="2037">MY249-MX249*(B-_R*ABS(MX249))</f>
        <v>83.210401348142312</v>
      </c>
      <c r="MU249" s="115">
        <f t="shared" si="1337"/>
        <v>86.064965069336552</v>
      </c>
      <c r="MV249" s="15">
        <f t="shared" si="1338"/>
        <v>3.5262212471562056E-4</v>
      </c>
      <c r="MW249" s="12"/>
      <c r="MX249" s="11">
        <f t="shared" si="1691"/>
        <v>3.6085670332214179E-4</v>
      </c>
      <c r="MY249" s="10">
        <f t="shared" si="1339"/>
        <v>86.126890846589703</v>
      </c>
      <c r="MZ249" s="9">
        <f t="shared" ref="MZ249:MZ272" si="2038">MU249+MV249*(B-_R*ABS(MV249))</f>
        <v>88.915007251275554</v>
      </c>
      <c r="NA249" s="9">
        <f t="shared" ref="NA249:NA283" si="2039">NF249-NE249*(B-_R*ABS(NE249))</f>
        <v>83.086296490830293</v>
      </c>
      <c r="NB249" s="115">
        <f t="shared" si="1340"/>
        <v>86.000651871052924</v>
      </c>
      <c r="NC249" s="15">
        <f t="shared" si="1341"/>
        <v>3.6000814370350384E-4</v>
      </c>
      <c r="ND249" s="12"/>
      <c r="NE249" s="11">
        <f t="shared" si="1692"/>
        <v>3.6824161982913832E-4</v>
      </c>
      <c r="NF249" s="10">
        <f t="shared" si="1342"/>
        <v>86.062372929674837</v>
      </c>
      <c r="NG249" s="9">
        <f t="shared" ref="NG249:NG283" si="2040">NB249+NC249*(B-_R*ABS(NC249))</f>
        <v>88.910294312046375</v>
      </c>
      <c r="NH249" s="9">
        <f t="shared" ref="NH249:NH283" si="2041">NM249-NL249*(B-_R*ABS(NL249))</f>
        <v>82.96234076631545</v>
      </c>
      <c r="NI249" s="115">
        <f t="shared" si="1343"/>
        <v>85.936317539180919</v>
      </c>
      <c r="NJ249" s="15">
        <f t="shared" si="1344"/>
        <v>3.6737312981193149E-4</v>
      </c>
      <c r="NK249" s="12"/>
      <c r="NL249" s="11">
        <f t="shared" si="1693"/>
        <v>3.7560544146138757E-4</v>
      </c>
      <c r="NM249" s="10">
        <f t="shared" si="1345"/>
        <v>85.997829987238319</v>
      </c>
      <c r="NN249" s="9">
        <f t="shared" ref="NN249:NN283" si="2042">NI249+NJ249*(B-_R*ABS(NJ249))</f>
        <v>88.905386567306678</v>
      </c>
      <c r="NO249" s="9">
        <f t="shared" ref="NO249:NO283" si="2043">NT249-NS249*(B-_R*ABS(NS249))</f>
        <v>82.838531835987382</v>
      </c>
      <c r="NP249" s="115">
        <f t="shared" si="1346"/>
        <v>85.87195920164703</v>
      </c>
      <c r="NQ249" s="15">
        <f t="shared" si="1347"/>
        <v>3.7471701714260949E-4</v>
      </c>
      <c r="NR249" s="12"/>
      <c r="NS249" s="11">
        <f t="shared" si="1694"/>
        <v>3.8294810106728224E-4</v>
      </c>
      <c r="NT249" s="10">
        <f t="shared" si="1348"/>
        <v>85.933259172823128</v>
      </c>
      <c r="NU249" s="9">
        <f t="shared" ref="NU249:NU283" si="2044">NP249+NQ249*(B-_R*ABS(NQ249))</f>
        <v>88.90028064711359</v>
      </c>
      <c r="NV249" s="9">
        <f t="shared" ref="NV249:NV283" si="2045">OA249-NZ249*(B-_R*ABS(NZ249))</f>
        <v>82.714867363559378</v>
      </c>
      <c r="NW249" s="115">
        <f t="shared" si="1349"/>
        <v>85.807574005336477</v>
      </c>
      <c r="NX249" s="15">
        <f t="shared" si="1350"/>
        <v>3.8203974185214908E-4</v>
      </c>
      <c r="NY249" s="12"/>
      <c r="NZ249" s="11">
        <f t="shared" si="1695"/>
        <v>3.9026953356132192E-4</v>
      </c>
      <c r="OA249" s="10">
        <f t="shared" si="1351"/>
        <v>85.868657659008917</v>
      </c>
      <c r="OB249" s="9">
        <f t="shared" ref="OB249:OB283" si="2046">NW249+NX249*(B-_R*ABS(NX249))</f>
        <v>88.894973217104749</v>
      </c>
      <c r="OC249" s="9">
        <f t="shared" ref="OC249:OC283" si="2047">OH249-OG249*(B-_R*ABS(OG249))</f>
        <v>82.591345015480016</v>
      </c>
      <c r="OD249" s="115">
        <f t="shared" si="1352"/>
        <v>85.743159116292389</v>
      </c>
      <c r="OE249" s="15">
        <f t="shared" si="1353"/>
        <v>3.8934124212583373E-4</v>
      </c>
      <c r="OF249" s="12"/>
      <c r="OG249" s="11">
        <f t="shared" si="1696"/>
        <v>3.9756967589827307E-4</v>
      </c>
      <c r="OH249" s="10">
        <f t="shared" si="1354"/>
        <v>85.80402263760854</v>
      </c>
      <c r="OI249" s="9">
        <f t="shared" ref="OI249:OI283" si="2048">OD249+OE249*(B-_R*ABS(OE249))</f>
        <v>88.889460978479306</v>
      </c>
      <c r="OJ249" s="9">
        <f t="shared" ref="OJ249:OJ283" si="2049">OO249-ON249*(B-_R*ABS(ON249))</f>
        <v>82.467962461335787</v>
      </c>
      <c r="OK249" s="115">
        <f t="shared" si="1355"/>
        <v>85.67871171990754</v>
      </c>
      <c r="OL249" s="15">
        <f t="shared" si="1356"/>
        <v>3.9662145815158714E-4</v>
      </c>
      <c r="OM249" s="12"/>
      <c r="ON249" s="11">
        <f t="shared" si="1697"/>
        <v>4.0484846704749369E-4</v>
      </c>
      <c r="OO249" s="10">
        <f t="shared" si="1357"/>
        <v>85.739351319857334</v>
      </c>
      <c r="OP249" s="9">
        <f t="shared" ref="OP249:OP283" si="2050">OK249+OL249*(B-_R*ABS(OL249))</f>
        <v>88.883740667973399</v>
      </c>
      <c r="OQ249" s="9">
        <f t="shared" ref="OQ249:OQ283" si="2051">OV249-OU249*(B-_R*ABS(OU249))</f>
        <v>82.344717374248262</v>
      </c>
      <c r="OR249" s="115">
        <f t="shared" si="1358"/>
        <v>85.61422902111083</v>
      </c>
      <c r="OS249" s="15">
        <f t="shared" si="1359"/>
        <v>4.0388033209390643E-4</v>
      </c>
      <c r="OT249" s="12"/>
      <c r="OU249" s="11">
        <f t="shared" si="1698"/>
        <v>4.1210584796726651E-4</v>
      </c>
      <c r="OV249" s="10">
        <f t="shared" si="1360"/>
        <v>85.674640936596859</v>
      </c>
      <c r="OW249" s="9">
        <f t="shared" ref="OW249:OW283" si="2052">OR249+OS249*(B-_R*ABS(OS249))</f>
        <v>88.877809057830078</v>
      </c>
      <c r="OX249" s="9">
        <f t="shared" ref="OX249:OX283" si="2053">PC249-PB249*(B-_R*ABS(PB249))</f>
        <v>82.221607431266406</v>
      </c>
      <c r="OY249" s="115">
        <f t="shared" si="1361"/>
        <v>85.549708244548242</v>
      </c>
      <c r="OZ249" s="15">
        <f t="shared" si="1362"/>
        <v>4.1111780806779563E-4</v>
      </c>
      <c r="PA249" s="12"/>
      <c r="PB249" s="11">
        <f t="shared" si="1699"/>
        <v>4.1934176157906435E-4</v>
      </c>
      <c r="PC249" s="10">
        <f t="shared" si="1363"/>
        <v>85.60988873845352</v>
      </c>
      <c r="PD249" s="9">
        <f t="shared" ref="PD249:PD283" si="2054">OY249+OZ249*(B-_R*ABS(OZ249))</f>
        <v>88.871662955763938</v>
      </c>
      <c r="PE249" s="9">
        <f t="shared" ref="PE249:PE283" si="2055">PJ249-PI249*(B-_R*ABS(PI249))</f>
        <v>82.098630313747861</v>
      </c>
      <c r="PF249" s="115">
        <f t="shared" si="1364"/>
        <v>85.485146634755893</v>
      </c>
      <c r="PG249" s="15">
        <f t="shared" si="1365"/>
        <v>4.1833383211301825E-4</v>
      </c>
      <c r="PH249" s="12"/>
      <c r="PI249" s="11">
        <f t="shared" si="1700"/>
        <v>4.2655615274215906E-4</v>
      </c>
      <c r="PJ249" s="10">
        <f t="shared" si="1366"/>
        <v>85.545091996009063</v>
      </c>
      <c r="PK249" s="9">
        <f t="shared" ref="PK249:PK283" si="2056">PF249+PG249*(B-_R*ABS(PG249))</f>
        <v>88.86529920492049</v>
      </c>
      <c r="PL249" s="9">
        <f t="shared" ref="PL249:PL283" si="2057">PQ249-PP249*(B-_R*ABS(PP249))</f>
        <v>81.975783707738444</v>
      </c>
      <c r="PM249" s="115">
        <f t="shared" si="1367"/>
        <v>85.42054145632946</v>
      </c>
      <c r="PN249" s="15">
        <f t="shared" si="1368"/>
        <v>4.2552835216814989E-4</v>
      </c>
      <c r="PO249" s="12"/>
      <c r="PP249" s="11">
        <f t="shared" si="1701"/>
        <v>4.3374896822801455E-4</v>
      </c>
      <c r="PQ249" s="10">
        <f t="shared" si="1369"/>
        <v>85.48024799996756</v>
      </c>
      <c r="PR249" s="9">
        <f t="shared" ref="PR249:PR283" si="2058">PM249+PN249*(B-_R*ABS(PN249))</f>
        <v>88.858714683830442</v>
      </c>
      <c r="PS249" s="9">
        <f t="shared" ref="PS249:PS283" si="2059">PX249-PW249*(B-_R*ABS(PW249))</f>
        <v>81.853065304341285</v>
      </c>
      <c r="PT249" s="115">
        <f t="shared" si="1370"/>
        <v>85.355889994085857</v>
      </c>
      <c r="PU249" s="15">
        <f t="shared" si="1371"/>
        <v>4.3270131804495898E-4</v>
      </c>
      <c r="PV249" s="12"/>
      <c r="PW249" s="11">
        <f t="shared" si="1702"/>
        <v>4.4092015669498395E-4</v>
      </c>
      <c r="PX249" s="10">
        <f t="shared" si="1372"/>
        <v>85.41535406131473</v>
      </c>
      <c r="PY249" s="9">
        <f t="shared" ref="PY249:PY283" si="2060">PT249+PU249*(B-_R*ABS(PU249))</f>
        <v>88.851906306358956</v>
      </c>
      <c r="PZ249" s="9">
        <f t="shared" ref="PZ249:PZ283" si="2061">QE249-QD249*(B-_R*ABS(QD249))</f>
        <v>81.730472800081245</v>
      </c>
      <c r="QA249" s="115">
        <f t="shared" si="1373"/>
        <v>85.291189553220107</v>
      </c>
      <c r="QB249" s="15">
        <f t="shared" si="1374"/>
        <v>4.3985268140275997E-4</v>
      </c>
      <c r="QC249" s="12"/>
      <c r="QD249" s="11">
        <f t="shared" si="1703"/>
        <v>4.4806966866298847E-4</v>
      </c>
      <c r="QE249" s="10">
        <f t="shared" si="1375"/>
        <v>85.350407511472412</v>
      </c>
      <c r="QF249" s="9">
        <f t="shared" ref="QF249:QF283" si="2062">QA249+QB249*(B-_R*ABS(QB249))</f>
        <v>88.844871021650121</v>
      </c>
      <c r="QG249" s="9">
        <f t="shared" ref="QG249:QG283" si="2063">QL249-QK249*(B-_R*ABS(QK249))</f>
        <v>81.608003897261412</v>
      </c>
      <c r="QH249" s="115">
        <f t="shared" si="1376"/>
        <v>85.226437459455767</v>
      </c>
      <c r="QI249" s="15">
        <f t="shared" si="1377"/>
        <v>4.4698239572297268E-4</v>
      </c>
      <c r="QJ249" s="12"/>
      <c r="QK249" s="11">
        <f t="shared" si="1704"/>
        <v>4.5519745648836752E-4</v>
      </c>
      <c r="QL249" s="10">
        <f t="shared" si="1378"/>
        <v>85.285405702446695</v>
      </c>
      <c r="QM249" s="9">
        <f t="shared" ref="QM249:QM283" si="2064">QH249+QI249*(B-_R*ABS(QI249))</f>
        <v>88.837605814066563</v>
      </c>
      <c r="QN249" s="9">
        <f t="shared" ref="QN249:QN283" si="2065">QS249-QR249*(B-_R*ABS(QR249))</f>
        <v>81.485656304313935</v>
      </c>
      <c r="QO249" s="115">
        <f t="shared" si="1379"/>
        <v>85.161631059190256</v>
      </c>
      <c r="QP249" s="15">
        <f t="shared" si="1380"/>
        <v>4.540904162837092E-4</v>
      </c>
      <c r="QQ249" s="12"/>
      <c r="QR249" s="11">
        <f t="shared" si="1705"/>
        <v>4.6230347433877698E-4</v>
      </c>
      <c r="QS249" s="10">
        <f t="shared" si="1381"/>
        <v>85.220346006970885</v>
      </c>
      <c r="QT249" s="9">
        <f t="shared" ref="QT249:QT283" si="2066">QO249+QP249*(B-_R*ABS(QP249))</f>
        <v>88.830107703124526</v>
      </c>
      <c r="QU249" s="9">
        <f t="shared" ref="QU249:QU283" si="2067">QZ249-QY249*(B-_R*ABS(QY249))</f>
        <v>81.363427736143649</v>
      </c>
      <c r="QV249" s="115">
        <f t="shared" si="1382"/>
        <v>85.096767719634087</v>
      </c>
      <c r="QW249" s="15">
        <f t="shared" si="1383"/>
        <v>4.6117670013455612E-4</v>
      </c>
      <c r="QX249" s="12"/>
      <c r="QY249" s="11">
        <f t="shared" si="1706"/>
        <v>4.6938767816824263E-4</v>
      </c>
      <c r="QZ249" s="10">
        <f t="shared" si="1384"/>
        <v>85.155225818642549</v>
      </c>
      <c r="RA249" s="9">
        <f t="shared" ref="RA249:RA283" si="2068">QV249+QW249*(B-_R*ABS(QW249))</f>
        <v>88.822373743424379</v>
      </c>
      <c r="RB249" s="9">
        <f t="shared" ref="RB249:RB283" si="2069">RG249-RF249*(B-_R*ABS(RF249))</f>
        <v>81.241315914464664</v>
      </c>
      <c r="RC249" s="115">
        <f t="shared" si="1385"/>
        <v>85.031844828944514</v>
      </c>
      <c r="RD249" s="15">
        <f t="shared" si="1386"/>
        <v>4.6824120607148073E-4</v>
      </c>
      <c r="RE249" s="12"/>
      <c r="RF249" s="11">
        <f t="shared" si="1707"/>
        <v>4.7645002569234843E-4</v>
      </c>
      <c r="RG249" s="10">
        <f t="shared" si="1387"/>
        <v>85.09004255205484</v>
      </c>
      <c r="RH249" s="9">
        <f t="shared" ref="RH249:RH283" si="2070">RC249+RD249*(B-_R*ABS(RD249))</f>
        <v>88.814401024576711</v>
      </c>
      <c r="RI249" s="9">
        <f t="shared" ref="RI249:RI283" si="2071">RN249-RM249*(B-_R*ABS(RM249))</f>
        <v>81.119318568130126</v>
      </c>
      <c r="RJ249" s="115">
        <f t="shared" si="1388"/>
        <v>84.966859796353418</v>
      </c>
      <c r="RK249" s="15">
        <f t="shared" si="1389"/>
        <v>4.7528389461190345E-4</v>
      </c>
      <c r="RL249" s="12"/>
      <c r="RM249" s="11">
        <f t="shared" si="1708"/>
        <v>4.8349047636356903E-4</v>
      </c>
      <c r="RN249" s="10">
        <f t="shared" si="1390"/>
        <v>85.024793642922248</v>
      </c>
      <c r="RO249" s="9">
        <f t="shared" ref="RO249:RO283" si="2072">RJ249+RK249*(B-_R*ABS(RK249))</f>
        <v>88.806186671124181</v>
      </c>
      <c r="RP249" s="9">
        <f t="shared" ref="RP249:RP283" si="2073">RU249-RT249*(B-_R*ABS(RT249))</f>
        <v>80.997433433456422</v>
      </c>
      <c r="RQ249" s="115">
        <f t="shared" si="1391"/>
        <v>84.901810052290301</v>
      </c>
      <c r="RR249" s="15">
        <f t="shared" si="1392"/>
        <v>4.8230472796985103E-4</v>
      </c>
      <c r="RS249" s="12"/>
      <c r="RT249" s="11">
        <f t="shared" si="1709"/>
        <v>4.9050899134667734E-4</v>
      </c>
      <c r="RU249" s="10">
        <f t="shared" si="1393"/>
        <v>84.959476548201422</v>
      </c>
      <c r="RV249" s="9">
        <f t="shared" ref="RV249:RV283" si="2074">RQ249+RR249*(B-_R*ABS(RR249))</f>
        <v>88.797727842459182</v>
      </c>
      <c r="RW249" s="9">
        <f t="shared" ref="RW249:RW283" si="2075">SB249-SA249*(B-_R*ABS(SA249))</f>
        <v>80.875658254539445</v>
      </c>
      <c r="RX249" s="115">
        <f t="shared" si="1394"/>
        <v>84.836693048499313</v>
      </c>
      <c r="RY249" s="15">
        <f t="shared" si="1395"/>
        <v>4.8930367003132921E-4</v>
      </c>
      <c r="RZ249" s="12"/>
      <c r="SA249" s="11">
        <f t="shared" si="1710"/>
        <v>4.975055334943614E-4</v>
      </c>
      <c r="SB249" s="10">
        <f t="shared" si="1396"/>
        <v>84.894088746205995</v>
      </c>
      <c r="SC249" s="9">
        <f t="shared" ref="SC249:SC283" si="2076">RX249+RY249*(B-_R*ABS(RY249))</f>
        <v>88.789021732737382</v>
      </c>
      <c r="SD249" s="9">
        <f t="shared" ref="SD249:SD283" si="2077">SI249-SH249*(B-_R*ABS(SH249))</f>
        <v>80.753990783564163</v>
      </c>
      <c r="SE249" s="115">
        <f t="shared" si="1397"/>
        <v>84.771506258150765</v>
      </c>
      <c r="SF249" s="15">
        <f t="shared" si="1398"/>
        <v>4.9628068632986749E-4</v>
      </c>
      <c r="SG249" s="12"/>
      <c r="SH249" s="11">
        <f t="shared" si="1711"/>
        <v>5.0448006732300434E-4</v>
      </c>
      <c r="SI249" s="10">
        <f t="shared" si="1399"/>
        <v>84.82862773671603</v>
      </c>
      <c r="SJ249" s="9">
        <f t="shared" ref="SJ249:SJ283" si="2078">SE249+SF249*(B-_R*ABS(SF249))</f>
        <v>88.7800655707874</v>
      </c>
      <c r="SK249" s="9">
        <f t="shared" ref="SK249:SK283" si="2079">SP249-SO249*(B-_R*ABS(SO249))</f>
        <v>80.632428781108345</v>
      </c>
      <c r="SL249" s="115">
        <f t="shared" si="1400"/>
        <v>84.70624717594788</v>
      </c>
      <c r="SM249" s="15">
        <f t="shared" si="1401"/>
        <v>5.032357440221747E-4</v>
      </c>
      <c r="SN249" s="12"/>
      <c r="SO249" s="11">
        <f t="shared" si="1712"/>
        <v>5.1143255898856434E-4</v>
      </c>
      <c r="SP249" s="10">
        <f t="shared" si="1402"/>
        <v>84.763091041082617</v>
      </c>
      <c r="SQ249" s="9">
        <f t="shared" ref="SQ249:SQ283" si="2080">SL249+SM249*(B-_R*ABS(SM249))</f>
        <v>88.770856620016517</v>
      </c>
      <c r="SR249" s="9">
        <f t="shared" ref="SR249:SR283" si="2081">SW249-SV249*(B-_R*ABS(SV249))</f>
        <v>80.510970016439231</v>
      </c>
      <c r="SS249" s="115">
        <f t="shared" si="1403"/>
        <v>84.640913318227874</v>
      </c>
      <c r="ST249" s="15">
        <f t="shared" si="1404"/>
        <v>5.101688118640046E-4</v>
      </c>
      <c r="SU249" s="12"/>
      <c r="SV249" s="11">
        <f t="shared" si="1713"/>
        <v>5.183629762626461E-4</v>
      </c>
      <c r="SW249" s="10">
        <f t="shared" si="1405"/>
        <v>84.697476202327039</v>
      </c>
      <c r="SX249" s="9">
        <f t="shared" ref="SX249:SX283" si="2082">SS249+ST249*(B-_R*ABS(ST249))</f>
        <v>88.761392178312747</v>
      </c>
      <c r="SY249" s="9">
        <f t="shared" ref="SY249:SY283" si="2083">TD249-TC249*(B-_R*ABS(TC249))</f>
        <v>80.389612267803159</v>
      </c>
      <c r="SZ249" s="115">
        <f t="shared" si="1406"/>
        <v>84.575502223057953</v>
      </c>
      <c r="TA249" s="15">
        <f t="shared" si="1407"/>
        <v>5.1707986018620117E-4</v>
      </c>
      <c r="TB249" s="12"/>
      <c r="TC249" s="11">
        <f t="shared" si="1714"/>
        <v>5.2527128850877048E-4</v>
      </c>
      <c r="TD249" s="10">
        <f t="shared" si="1408"/>
        <v>84.631780785234525</v>
      </c>
      <c r="TE249" s="9">
        <f t="shared" ref="TE249:TE283" si="2084">SZ249+TA249*(B-_R*ABS(TA249))</f>
        <v>88.75166957794319</v>
      </c>
      <c r="TF249" s="9">
        <f t="shared" ref="TF249:TF283" si="2085">TK249-TJ249*(B-_R*ABS(TJ249))</f>
        <v>80.268353322708521</v>
      </c>
      <c r="TG249" s="115">
        <f t="shared" si="1409"/>
        <v>84.510011450325862</v>
      </c>
      <c r="TH249" s="15">
        <f t="shared" si="1410"/>
        <v>5.239688608709561E-4</v>
      </c>
      <c r="TI249" s="12"/>
      <c r="TJ249" s="11">
        <f t="shared" si="1715"/>
        <v>5.3215746665880568E-4</v>
      </c>
      <c r="TK249" s="10">
        <f t="shared" si="1411"/>
        <v>84.566002376442952</v>
      </c>
      <c r="TL249" s="9">
        <f t="shared" ref="TL249:TL283" si="2086">TG249+TH249*(B-_R*ABS(TH249))</f>
        <v>88.741686185448899</v>
      </c>
      <c r="TM249" s="9">
        <f t="shared" ref="TM249:TM283" si="2087">TR249-TQ249*(B-_R*ABS(TQ249))</f>
        <v>80.147190978203625</v>
      </c>
      <c r="TN249" s="115">
        <f t="shared" si="1412"/>
        <v>84.444438581826262</v>
      </c>
      <c r="TO249" s="15">
        <f t="shared" si="1413"/>
        <v>5.308357873281519E-4</v>
      </c>
      <c r="TP249" s="12"/>
      <c r="TQ249" s="11">
        <f t="shared" si="1716"/>
        <v>5.3902148318950782E-4</v>
      </c>
      <c r="TR249" s="10">
        <f t="shared" si="1414"/>
        <v>84.500138584527178</v>
      </c>
      <c r="TS249" s="9">
        <f t="shared" ref="TS249:TS283" si="2088">TN249+TO249*(B-_R*ABS(TO249))</f>
        <v>88.73143940153625</v>
      </c>
      <c r="TT249" s="9">
        <f t="shared" ref="TT249:TT283" si="2089">TY249-TX249*(B-_R*ABS(TX249))</f>
        <v>80.02612304114507</v>
      </c>
      <c r="TU249" s="115">
        <f t="shared" si="1415"/>
        <v>84.37878122134066</v>
      </c>
      <c r="TV249" s="15">
        <f t="shared" si="1416"/>
        <v>5.3768061447206938E-4</v>
      </c>
      <c r="TW249" s="12"/>
      <c r="TX249" s="11">
        <f t="shared" si="1717"/>
        <v>5.4586331209940421E-4</v>
      </c>
      <c r="TY249" s="10">
        <f t="shared" si="1417"/>
        <v>84.434187040076992</v>
      </c>
      <c r="TZ249" s="9">
        <f t="shared" ref="TZ249:TZ283" si="2090">TU249+TV249*(B-_R*ABS(TV249))</f>
        <v>88.72092666096502</v>
      </c>
      <c r="UA249" s="9">
        <f t="shared" ref="UA249:UA283" si="2091">UF249-UE249*(B-_R*ABS(UE249))</f>
        <v>79.905147328463414</v>
      </c>
      <c r="UB249" s="115">
        <f t="shared" si="1418"/>
        <v>84.313036994714224</v>
      </c>
      <c r="UC249" s="15">
        <f t="shared" si="1419"/>
        <v>5.4450331869807271E-4</v>
      </c>
      <c r="UD249" s="12"/>
      <c r="UE249" s="11">
        <f t="shared" si="1718"/>
        <v>5.5268292888564666E-4</v>
      </c>
      <c r="UF249" s="10">
        <f t="shared" si="1420"/>
        <v>84.368145395772018</v>
      </c>
      <c r="UG249" s="9">
        <f t="shared" ref="UG249:UG283" si="2092">UB249+UC249*(B-_R*ABS(UC249))</f>
        <v>88.710145432433222</v>
      </c>
      <c r="UH249" s="9">
        <f t="shared" ref="UH249:UH283" si="2093">UM249-UL249*(B-_R*ABS(UL249))</f>
        <v>79.784261667417326</v>
      </c>
      <c r="UI249" s="115">
        <f t="shared" si="1421"/>
        <v>84.247203549925274</v>
      </c>
      <c r="UJ249" s="15">
        <f t="shared" si="1422"/>
        <v>5.5130387785979978E-4</v>
      </c>
      <c r="UK249" s="12"/>
      <c r="UL249" s="11">
        <f t="shared" si="1719"/>
        <v>5.5948031052135017E-4</v>
      </c>
      <c r="UM249" s="10">
        <f t="shared" si="1423"/>
        <v>84.302011326449303</v>
      </c>
      <c r="UN249" s="9">
        <f t="shared" ref="UN249:UN283" si="2094">UI249+UJ249*(B-_R*ABS(UJ249))</f>
        <v>88.699093218458756</v>
      </c>
      <c r="UO249" s="9">
        <f t="shared" ref="UO249:UO283" si="2095">UT249-US249*(B-_R*ABS(US249))</f>
        <v>79.663463895847158</v>
      </c>
      <c r="UP249" s="115">
        <f t="shared" si="1424"/>
        <v>84.18127855715295</v>
      </c>
      <c r="UQ249" s="15">
        <f t="shared" si="1425"/>
        <v>5.5808227124618242E-4</v>
      </c>
      <c r="UR249" s="12"/>
      <c r="US249" s="11">
        <f t="shared" si="1720"/>
        <v>5.6625543543277511E-4</v>
      </c>
      <c r="UT249" s="10">
        <f t="shared" si="1426"/>
        <v>84.235782529169057</v>
      </c>
      <c r="UU249" s="9">
        <f t="shared" ref="UU249:UU283" si="2096">UP249+UQ249*(B-_R*ABS(UQ249))</f>
        <v>88.687767555258077</v>
      </c>
      <c r="UV249" s="9">
        <f t="shared" ref="UV249:UV283" si="2097">VA249-UZ249*(B-_R*ABS(UZ249))</f>
        <v>79.542751862417347</v>
      </c>
      <c r="UW249" s="115">
        <f t="shared" si="1427"/>
        <v>84.115259708837712</v>
      </c>
      <c r="UX249" s="15">
        <f t="shared" si="1428"/>
        <v>5.6483847955898607E-4</v>
      </c>
      <c r="UY249" s="12"/>
      <c r="UZ249" s="11">
        <f t="shared" si="1721"/>
        <v>5.7300828347700355E-4</v>
      </c>
      <c r="VA249" s="10">
        <f t="shared" si="1429"/>
        <v>84.169456723273271</v>
      </c>
      <c r="VB249" s="9">
        <f t="shared" ref="VB249:VB283" si="2098">UW249+UX249*(B-_R*ABS(UX249))</f>
        <v>88.676166012621835</v>
      </c>
      <c r="VC249" s="9">
        <f t="shared" ref="VC249:VC283" si="2099">VH249-VG249*(B-_R*ABS(VG249))</f>
        <v>79.422123426853773</v>
      </c>
      <c r="VD249" s="115">
        <f t="shared" si="1430"/>
        <v>84.049144719737797</v>
      </c>
      <c r="VE249" s="15">
        <f t="shared" si="1431"/>
        <v>5.7157248489047316E-4</v>
      </c>
      <c r="VF249" s="12"/>
      <c r="VG249" s="11">
        <f t="shared" si="1722"/>
        <v>5.7973883591972341E-4</v>
      </c>
      <c r="VH249" s="10">
        <f t="shared" si="1432"/>
        <v>84.1030316504404</v>
      </c>
      <c r="VI249" s="9">
        <f t="shared" ref="VI249:VI283" si="2100">VD249+VE249*(B-_R*ABS(VE249))</f>
        <v>88.664286193787675</v>
      </c>
      <c r="VJ249" s="9">
        <f t="shared" ref="VJ249:VJ283" si="2101">VO249-VN249*(B-_R*ABS(VN249))</f>
        <v>79.301576460176292</v>
      </c>
      <c r="VK249" s="115">
        <f t="shared" si="1433"/>
        <v>83.982931326981983</v>
      </c>
      <c r="VL249" s="15">
        <f t="shared" si="1434"/>
        <v>5.7828427070117185E-4</v>
      </c>
      <c r="VM249" s="12"/>
      <c r="VN249" s="11">
        <f t="shared" si="1723"/>
        <v>5.8644707541313876E-4</v>
      </c>
      <c r="VO249" s="10">
        <f t="shared" si="1435"/>
        <v>84.036505074736198</v>
      </c>
      <c r="VP249" s="9">
        <f t="shared" ref="VP249:VP283" si="2102">VK249+VL249*(B-_R*ABS(VL249))</f>
        <v>88.652125735310292</v>
      </c>
      <c r="VQ249" s="9">
        <f t="shared" ref="VQ249:VQ283" si="2103">VV249-VU249*(B-_R*ABS(VU249))</f>
        <v>79.181108844922463</v>
      </c>
      <c r="VR249" s="115">
        <f t="shared" si="1436"/>
        <v>83.916617290116378</v>
      </c>
      <c r="VS249" s="15">
        <f t="shared" si="1437"/>
        <v>5.84973821798045E-4</v>
      </c>
      <c r="VT249" s="12"/>
      <c r="VU249" s="11">
        <f t="shared" si="1724"/>
        <v>5.9313298597423424E-4</v>
      </c>
      <c r="VV249" s="10">
        <f t="shared" si="1438"/>
        <v>83.969874782658792</v>
      </c>
      <c r="VW249" s="9">
        <f t="shared" ref="VW249:VW283" si="2104">VR249+VS249*(B-_R*ABS(VS249))</f>
        <v>88.63968230692879</v>
      </c>
      <c r="VX249" s="9">
        <f t="shared" ref="VX249:VX283" si="2105">WC249-WB249*(B-_R*ABS(WB249))</f>
        <v>79.060718475367167</v>
      </c>
      <c r="VY249" s="115">
        <f t="shared" si="1439"/>
        <v>83.850200391147979</v>
      </c>
      <c r="VZ249" s="15">
        <f t="shared" si="1440"/>
        <v>5.9164112431272326E-4</v>
      </c>
      <c r="WA249" s="12"/>
      <c r="WB249" s="11">
        <f t="shared" si="1725"/>
        <v>5.9979655296312797E-4</v>
      </c>
      <c r="WC249" s="10">
        <f t="shared" si="1441"/>
        <v>83.903138583180365</v>
      </c>
      <c r="WD249" s="9">
        <f t="shared" ref="WD249:WD283" si="2106">VY249+VZ249*(B-_R*ABS(VZ249))</f>
        <v>88.626953611431404</v>
      </c>
      <c r="WE249" s="9">
        <f t="shared" ref="WE249:WE283" si="2107">WJ249-WI249*(B-_R*ABS(WI249))</f>
        <v>78.940403257734573</v>
      </c>
      <c r="WF249" s="115">
        <f t="shared" si="1442"/>
        <v>83.783678434582981</v>
      </c>
      <c r="WG249" s="15">
        <f t="shared" si="1443"/>
        <v>5.9828616568006294E-4</v>
      </c>
      <c r="WH249" s="12"/>
      <c r="WI249" s="11">
        <f t="shared" si="1726"/>
        <v>6.0643776306171552E-4</v>
      </c>
      <c r="WJ249" s="10">
        <f t="shared" si="1444"/>
        <v>83.83629430778376</v>
      </c>
      <c r="WK249" s="9">
        <f t="shared" ref="WK249:WK283" si="2108">WF249+WG249*(B-_R*ABS(WG249))</f>
        <v>88.613937384517754</v>
      </c>
      <c r="WL249" s="9">
        <f t="shared" ref="WL249:WL283" si="2109">WQ249-WP249*(B-_R*ABS(WP249))</f>
        <v>78.820161110404598</v>
      </c>
      <c r="WM249" s="115">
        <f t="shared" si="1445"/>
        <v>83.717049247461176</v>
      </c>
      <c r="WN249" s="15">
        <f t="shared" si="1446"/>
        <v>6.0490893461688142E-4</v>
      </c>
      <c r="WO249" s="12"/>
      <c r="WP249" s="11">
        <f t="shared" si="1727"/>
        <v>6.1305660425250844E-4</v>
      </c>
      <c r="WQ249" s="10">
        <f t="shared" si="1447"/>
        <v>83.769339810495055</v>
      </c>
      <c r="WR249" s="9">
        <f t="shared" ref="WR249:WR283" si="2110">WM249+WN249*(B-_R*ABS(WN249))</f>
        <v>88.600631394658649</v>
      </c>
      <c r="WS249" s="9">
        <f t="shared" ref="WS249:WS283" si="2111">WX249-WW249*(B-_R*ABS(WW249))</f>
        <v>78.699989964112319</v>
      </c>
      <c r="WT249" s="115">
        <f t="shared" si="1448"/>
        <v>83.650310679385484</v>
      </c>
      <c r="WU249" s="15">
        <f t="shared" si="1449"/>
        <v>6.1150942110098892E-4</v>
      </c>
      <c r="WV249" s="12"/>
      <c r="WW249" s="11">
        <f t="shared" si="1728"/>
        <v>6.1965306579773007E-4</v>
      </c>
      <c r="WX249" s="10">
        <f t="shared" si="1450"/>
        <v>83.702272967911455</v>
      </c>
      <c r="WY249" s="9">
        <f t="shared" ref="WY249:WY283" si="2112">WT249+WU249*(B-_R*ABS(WU249))</f>
        <v>88.587033442953569</v>
      </c>
      <c r="WZ249" s="9">
        <f t="shared" ref="WZ249:WZ283" si="2113">XE249-XD249*(B-_R*ABS(XD249))</f>
        <v>78.579887762143173</v>
      </c>
      <c r="XA249" s="115">
        <f t="shared" si="1451"/>
        <v>83.583460602548371</v>
      </c>
      <c r="XB249" s="15">
        <f t="shared" si="1452"/>
        <v>6.1808761635032247E-4</v>
      </c>
      <c r="XC249" s="12"/>
      <c r="XD249" s="11">
        <f t="shared" si="1729"/>
        <v>6.2622713821853615E-4</v>
      </c>
      <c r="XE249" s="10">
        <f t="shared" si="1453"/>
        <v>83.635091679225894</v>
      </c>
      <c r="XF249" s="9">
        <f t="shared" ref="XF249:XF283" si="2114">XA249+XB249*(B-_R*ABS(XB249))</f>
        <v>88.573141362985837</v>
      </c>
      <c r="XG249" s="9">
        <f t="shared" ref="XG249:XG283" si="2115">XL249-XK249*(B-_R*ABS(XK249))</f>
        <v>78.459852460519215</v>
      </c>
      <c r="XH249" s="115">
        <f t="shared" si="1454"/>
        <v>83.516496911752526</v>
      </c>
      <c r="XI249" s="15">
        <f t="shared" si="1455"/>
        <v>6.2464351280249906E-4</v>
      </c>
      <c r="XJ249" s="12"/>
      <c r="XK249" s="11">
        <f t="shared" si="1730"/>
        <v>6.3277881327462903E-4</v>
      </c>
      <c r="XL249" s="10">
        <f t="shared" si="1456"/>
        <v>83.567793866246063</v>
      </c>
      <c r="XM249" s="9">
        <f t="shared" ref="XM249:XM283" si="2116">XH249+XI249*(B-_R*ABS(XI249))</f>
        <v>88.558953020675659</v>
      </c>
      <c r="XN249" s="9">
        <f t="shared" ref="XN249:XN283" si="2117">XS249-XR249*(B-_R*ABS(XR249))</f>
        <v>78.339882028183453</v>
      </c>
      <c r="XO249" s="115">
        <f t="shared" si="1457"/>
        <v>83.449417524429549</v>
      </c>
      <c r="XP249" s="15">
        <f t="shared" si="1458"/>
        <v>6.3117710409435512E-4</v>
      </c>
      <c r="XQ249" s="12"/>
      <c r="XR249" s="11">
        <f t="shared" si="1731"/>
        <v>6.3930808394384992E-4</v>
      </c>
      <c r="XS249" s="10">
        <f t="shared" si="1459"/>
        <v>83.500377473411405</v>
      </c>
      <c r="XT249" s="9">
        <f t="shared" ref="XT249:XT283" si="2118">XO249+XP249*(B-_R*ABS(XP249))</f>
        <v>88.544466314131</v>
      </c>
      <c r="XU249" s="9">
        <f t="shared" ref="XU249:XU283" si="2119">XZ249-XY249*(B-_R*ABS(XY249))</f>
        <v>78.219974447173556</v>
      </c>
      <c r="XV249" s="115">
        <f t="shared" si="1460"/>
        <v>83.382220380652285</v>
      </c>
      <c r="XW249" s="15">
        <f t="shared" si="1461"/>
        <v>6.376883850420001E-4</v>
      </c>
      <c r="XX249" s="12"/>
      <c r="XY249" s="11">
        <f t="shared" si="1732"/>
        <v>6.4581494440229539E-4</v>
      </c>
      <c r="XZ249" s="10">
        <f t="shared" si="1462"/>
        <v>83.432840467803743</v>
      </c>
      <c r="YA249" s="9">
        <f t="shared" ref="YA249:YA283" si="2120">XV249+XW249*(B-_R*ABS(XW249))</f>
        <v>88.529679173496504</v>
      </c>
      <c r="YB249" s="9">
        <f t="shared" ref="YB249:YB283" si="2121">YG249-YF249*(B-_R*ABS(YF249))</f>
        <v>78.057587839297398</v>
      </c>
      <c r="YC249" s="115">
        <f t="shared" si="1463"/>
        <v>83.293633506396958</v>
      </c>
      <c r="YD249" s="15">
        <f t="shared" si="1464"/>
        <v>6.4680481102317848E-4</v>
      </c>
      <c r="YE249" s="12"/>
      <c r="YF249" s="11">
        <f t="shared" si="1733"/>
        <v>6.5493458641973311E-4</v>
      </c>
      <c r="YG249" s="10">
        <f t="shared" si="1465"/>
        <v>83.343848269364827</v>
      </c>
      <c r="YH249" s="9">
        <f t="shared" ref="YH249:YH283" si="2122">YC249+YD249*(B-_R*ABS(YD249))</f>
        <v>88.514466215261749</v>
      </c>
      <c r="YI249" s="9">
        <f t="shared" ref="YI249:YI283" si="2123">YN249-YM249*(B-_R*ABS(YM249))</f>
        <v>78.002644616736333</v>
      </c>
      <c r="YJ249" s="115">
        <f t="shared" si="1466"/>
        <v>83.258555415999041</v>
      </c>
      <c r="YK249" s="15">
        <f t="shared" si="1467"/>
        <v>6.4925873596418488E-4</v>
      </c>
      <c r="YL249" s="12"/>
      <c r="YM249" s="11">
        <f t="shared" si="1734"/>
        <v>6.573719263008608E-4</v>
      </c>
      <c r="YN249" s="10">
        <f t="shared" si="1468"/>
        <v>83.308519608380863</v>
      </c>
      <c r="YO249" s="9">
        <f t="shared" ref="YO249:YO283" si="2124">YJ249+YK249*(B-_R*ABS(YK249))</f>
        <v>88.499137604597507</v>
      </c>
      <c r="YP249" s="9">
        <f t="shared" ref="YP249:YP283" si="2125">YU249-YT249*(B-_R*ABS(YT249))</f>
        <v>78.654918602670207</v>
      </c>
      <c r="YQ249" s="115">
        <f t="shared" si="1469"/>
        <v>83.577028103633864</v>
      </c>
      <c r="YR249" s="15">
        <f t="shared" si="1470"/>
        <v>6.0802451086522456E-4</v>
      </c>
      <c r="YS249" s="12"/>
      <c r="YT249" s="11">
        <f t="shared" si="1735"/>
        <v>6.1599555665178146E-4</v>
      </c>
      <c r="YU249" s="10">
        <f t="shared" si="1471"/>
        <v>83.627757502727192</v>
      </c>
      <c r="YV249" s="9">
        <f t="shared" ref="YV249:YV283" si="2126">YQ249+YR249*(B-_R*ABS(YR249))</f>
        <v>88.485694197079468</v>
      </c>
      <c r="YW249" s="9">
        <f t="shared" ref="YW249:YW283" si="2127">ZB249-ZA249*(B-_R*ABS(ZA249))</f>
        <v>79.409627096972798</v>
      </c>
      <c r="YX249" s="115">
        <f t="shared" si="1472"/>
        <v>83.94766064702614</v>
      </c>
      <c r="YY249" s="15">
        <f t="shared" si="1473"/>
        <v>5.6057989547387242E-4</v>
      </c>
      <c r="YZ249" s="12"/>
      <c r="ZA249" s="11">
        <f t="shared" si="1736"/>
        <v>5.6840242335719974E-4</v>
      </c>
      <c r="ZB249" s="10">
        <f t="shared" si="1474"/>
        <v>83.999237545727539</v>
      </c>
      <c r="ZC249" s="9">
        <f t="shared" ref="ZC249:ZC283" si="2128">YX249+YY249*(B-_R*ABS(YY249))</f>
        <v>88.474266933988559</v>
      </c>
      <c r="ZD249" s="9">
        <f t="shared" ref="ZD249:ZD283" si="2129">ZI249-ZH249*(B-_R*ABS(ZH249))</f>
        <v>80.298403237415712</v>
      </c>
      <c r="ZE249" s="115">
        <f t="shared" si="1475"/>
        <v>84.386335085702143</v>
      </c>
      <c r="ZF249" s="15">
        <f t="shared" si="1476"/>
        <v>5.0497916838666476E-4</v>
      </c>
      <c r="ZG249" s="12"/>
      <c r="ZH249" s="11">
        <f t="shared" si="1737"/>
        <v>5.1264648429193008E-4</v>
      </c>
      <c r="ZI249" s="10">
        <f t="shared" si="1477"/>
        <v>84.438847318722949</v>
      </c>
      <c r="ZJ249" s="9">
        <f t="shared" ref="ZJ249:ZJ283" si="2130">ZE249+ZF249*(B-_R*ABS(ZF249))</f>
        <v>88.464994065182339</v>
      </c>
      <c r="ZK249" s="9">
        <f t="shared" ref="ZK249:ZK283" si="2131">ZP249-ZO249*(B-_R*ABS(ZO249))</f>
        <v>81.379152919447094</v>
      </c>
      <c r="ZL249" s="115">
        <f t="shared" si="1478"/>
        <v>84.922073492314723</v>
      </c>
      <c r="ZM249" s="15">
        <f t="shared" si="1479"/>
        <v>4.3765433254388804E-4</v>
      </c>
      <c r="ZN249" s="12"/>
      <c r="ZO249" s="11">
        <f t="shared" si="1738"/>
        <v>4.4515894386865649E-4</v>
      </c>
      <c r="ZP249" s="10">
        <f t="shared" si="1480"/>
        <v>84.975619133698572</v>
      </c>
      <c r="ZQ249" s="9">
        <f t="shared" ref="ZQ249:ZQ283" si="2132">ZL249+ZM249*(B-_R*ABS(ZM249))</f>
        <v>88.458028928328986</v>
      </c>
      <c r="ZR249" s="9">
        <f t="shared" ref="ZR249:ZR283" si="2133">ZW249-ZV249*(B-_R*ABS(ZV249))</f>
        <v>82.770343084620492</v>
      </c>
      <c r="ZS249" s="115">
        <f t="shared" si="1481"/>
        <v>85.614186006474739</v>
      </c>
      <c r="ZT249" s="15">
        <f t="shared" si="1482"/>
        <v>3.5129779237935157E-4</v>
      </c>
      <c r="ZU249" s="12"/>
      <c r="ZV249" s="11">
        <f t="shared" si="1739"/>
        <v>3.5863131520517884E-4</v>
      </c>
      <c r="ZW249" s="10">
        <f t="shared" si="1483"/>
        <v>85.668875736543811</v>
      </c>
      <c r="ZX249" s="9">
        <f t="shared" ref="ZX249:ZX283" si="2134">ZS249+ZT249*(B-_R*ABS(ZT249))</f>
        <v>88.453541288115886</v>
      </c>
      <c r="ZY249" s="9">
        <f t="shared" ref="ZY249:ZY283" si="2135">AAD249-AAC249*(B-_R*ABS(AAC249))</f>
        <v>84.801913786615017</v>
      </c>
      <c r="ZZ249" s="115">
        <f t="shared" si="1484"/>
        <v>86.627727537365445</v>
      </c>
      <c r="AAA249" s="15">
        <f t="shared" si="1485"/>
        <v>2.2554140912828065E-4</v>
      </c>
      <c r="AAB249" s="12"/>
      <c r="AAC249" s="11">
        <f t="shared" si="1740"/>
        <v>2.3269598240201471E-4</v>
      </c>
      <c r="AAD249" s="10">
        <f t="shared" si="1486"/>
        <v>86.683676589255327</v>
      </c>
      <c r="AAE249" s="9">
        <f t="shared" ref="AAE249:AAE283" si="2136">ZZ249+AAA249*(B-_R*ABS(AAA249))</f>
        <v>88.451691509439513</v>
      </c>
      <c r="AAF249" s="9">
        <f t="shared" ref="AAF249:AAF283" si="2137">AAK249-AAJ249*(B-_R*ABS(AAJ249))</f>
        <v>89.277131191342633</v>
      </c>
      <c r="AAG249" s="115">
        <f t="shared" si="1487"/>
        <v>88.864411350391066</v>
      </c>
      <c r="AAH249" s="15">
        <f t="shared" si="1488"/>
        <v>-5.0982973737136862E-5</v>
      </c>
      <c r="AAI249" s="12"/>
      <c r="AAJ249" s="11">
        <f t="shared" si="1741"/>
        <v>-4.3961718915909952E-5</v>
      </c>
      <c r="AAK249" s="10">
        <f t="shared" si="1489"/>
        <v>88.921320430386629</v>
      </c>
      <c r="AAL249" s="9">
        <f t="shared" ref="AAL249:AAL283" si="2138">AAG249+AAH249*(B-_R*ABS(AAH249))</f>
        <v>88.45178602809095</v>
      </c>
      <c r="AAM249" s="9">
        <f t="shared" ref="AAM249:AAM283" si="2139">AAR249-AAQ249*(B-_R*ABS(AAQ249))</f>
        <v>89.360316909068189</v>
      </c>
      <c r="AAN249" s="115">
        <f t="shared" si="1490"/>
        <v>88.906051468579562</v>
      </c>
      <c r="AAO249" s="15">
        <f t="shared" si="1491"/>
        <v>-5.6115070622055303E-5</v>
      </c>
      <c r="AAP249" s="12"/>
      <c r="AAQ249" s="11">
        <f t="shared" si="1742"/>
        <v>-4.9096386226692818E-5</v>
      </c>
      <c r="AAR249" s="10">
        <f t="shared" si="1492"/>
        <v>88.962957115694763</v>
      </c>
      <c r="AAS249" s="9">
        <f t="shared" ref="AAS249:AAS283" si="2140">AAN249+AAO249*(B-_R*ABS(AAO249))</f>
        <v>88.451900533556667</v>
      </c>
      <c r="AAT249" s="9">
        <f t="shared" ref="AAT249:AAT283" si="2141">AAY249-AAX249*(B-_R*ABS(AAX249))</f>
        <v>89.444327675701615</v>
      </c>
      <c r="AAU249" s="115">
        <f t="shared" si="1493"/>
        <v>88.948114104629141</v>
      </c>
      <c r="AAV249" s="15">
        <f t="shared" si="1494"/>
        <v>-6.1296891866578532E-5</v>
      </c>
      <c r="AAW249" s="11"/>
      <c r="AAX249" s="11">
        <f t="shared" si="1743"/>
        <v>-5.4281069812614637E-5</v>
      </c>
      <c r="AAY249" s="10">
        <f t="shared" si="1495"/>
        <v>89.005016070534211</v>
      </c>
      <c r="AAZ249" s="9">
        <f t="shared" ref="AAZ249:AAZ283" si="2142">AAU249+AAV249*(B-_R*ABS(AAV249))</f>
        <v>88.452037162936506</v>
      </c>
      <c r="ABA249" s="9">
        <f t="shared" ref="ABA249:ABA283" si="2143">ABF249-ABE249*(B-_R*ABS(ABE249))</f>
        <v>89.529154307324248</v>
      </c>
      <c r="ABB249" s="115">
        <f t="shared" si="1496"/>
        <v>88.99059573513037</v>
      </c>
      <c r="ABC249" s="15">
        <f t="shared" si="1497"/>
        <v>-6.6527738232223177E-5</v>
      </c>
      <c r="ABD249" s="11"/>
      <c r="ABE249" s="11">
        <f t="shared" si="1744"/>
        <v>-5.9515075121468577E-5</v>
      </c>
      <c r="ABF249" s="10">
        <f t="shared" si="1498"/>
        <v>89.047493787131302</v>
      </c>
      <c r="ABG249" s="9">
        <f t="shared" ref="ABG249:ABG283" si="2144">ABB249+ABC249*(B-_R*ABS(ABC249))</f>
        <v>88.452198106164445</v>
      </c>
      <c r="ABH249" s="9">
        <f t="shared" ref="ABH249:ABH283" si="2145">ABM249-ABL249*(B-_R*ABS(ABL249))</f>
        <v>89.614787077598194</v>
      </c>
      <c r="ABI249" s="115">
        <f t="shared" si="1499"/>
        <v>89.033492591881327</v>
      </c>
      <c r="ABJ249" s="15">
        <f t="shared" si="1500"/>
        <v>-7.1806873714910856E-5</v>
      </c>
      <c r="ABK249" s="11"/>
      <c r="ABL249" s="11">
        <f t="shared" si="1745"/>
        <v>-6.4797670746898802E-5</v>
      </c>
      <c r="ABM249" s="10">
        <f t="shared" si="1501"/>
        <v>89.090386512941166</v>
      </c>
      <c r="ABN249" s="9">
        <f t="shared" ref="ABN249:ABN283" si="2146">ABI249+ABJ249*(B-_R*ABS(ABJ249))</f>
        <v>88.452385605281933</v>
      </c>
      <c r="ABO249" s="9">
        <f t="shared" ref="ABO249:ABO283" si="2147">ABT249-ABS249*(B-_R*ABS(ABS249))</f>
        <v>89.701215996814341</v>
      </c>
      <c r="ABP249" s="115">
        <f t="shared" si="1502"/>
        <v>89.076800801048137</v>
      </c>
      <c r="ABQ249" s="15">
        <f t="shared" si="1503"/>
        <v>-7.7133542825130258E-5</v>
      </c>
      <c r="ABR249" s="11"/>
      <c r="ABS249" s="11">
        <f t="shared" si="1746"/>
        <v>-7.0128105706157549E-5</v>
      </c>
      <c r="ABT249" s="10">
        <f t="shared" si="1504"/>
        <v>89.133690389820003</v>
      </c>
      <c r="ABU249" s="9">
        <f t="shared" ref="ABU249:ABU283" si="2148">ABP249+ABQ249*(B-_R*ABS(ABQ249))</f>
        <v>88.452601953712275</v>
      </c>
      <c r="ABV249" s="9">
        <f t="shared" ref="ABV249:ABV283" si="2149">ACA249-ABZ249*(B-_R*ABS(ABZ249))</f>
        <v>89.788430842138823</v>
      </c>
      <c r="ABW249" s="115">
        <f t="shared" si="1505"/>
        <v>89.120516397925542</v>
      </c>
      <c r="ABX249" s="15">
        <f t="shared" si="1506"/>
        <v>-8.2506972500933311E-5</v>
      </c>
      <c r="ABY249" s="11"/>
      <c r="ABZ249" s="11">
        <f t="shared" si="1747"/>
        <v>-7.5505611348410781E-5</v>
      </c>
      <c r="ACA249" s="10">
        <f t="shared" si="1507"/>
        <v>89.17740146876983</v>
      </c>
      <c r="ACB249" s="9">
        <f t="shared" ref="ACB249:ACB283" si="2150">ABW249+ABX249*(B-_R*ABS(ABX249))</f>
        <v>88.45284949548271</v>
      </c>
      <c r="ACC249" s="9">
        <f t="shared" ref="ACC249:ACC283" si="2151">ACH249-ACG249*(B-_R*ABS(ACG249))</f>
        <v>89.876421308006741</v>
      </c>
      <c r="ACD249" s="115">
        <f t="shared" si="1508"/>
        <v>89.164635401744732</v>
      </c>
      <c r="ACE249" s="15">
        <f t="shared" si="1509"/>
        <v>-8.7926381444987628E-5</v>
      </c>
      <c r="ACF249" s="11"/>
      <c r="ACG249" s="11">
        <f t="shared" si="1748"/>
        <v>-8.0929410690149258E-5</v>
      </c>
      <c r="ACH249" s="10">
        <f t="shared" si="1510"/>
        <v>89.221515784753961</v>
      </c>
      <c r="ACI249" s="9">
        <f t="shared" ref="ACI249:ACI283" si="2152">ACD249+ACE249*(B-_R*ABS(ACE249))</f>
        <v>88.453130624445706</v>
      </c>
      <c r="ACJ249" s="9">
        <f t="shared" ref="ACJ249:ACJ283" si="2153">ACO249-ACN249*(B-_R*ABS(ACN249))</f>
        <v>89.965176644734726</v>
      </c>
      <c r="ACK249" s="115">
        <f t="shared" si="1511"/>
        <v>89.209153634590223</v>
      </c>
      <c r="ACL249" s="15">
        <f t="shared" si="1512"/>
        <v>-9.3390957851705503E-5</v>
      </c>
      <c r="ACM249" s="11"/>
      <c r="ACN249" s="11">
        <f t="shared" si="1749"/>
        <v>-8.6398696130050368E-5</v>
      </c>
      <c r="ACO249" s="10">
        <f t="shared" si="1513"/>
        <v>89.266029175530548</v>
      </c>
      <c r="ACP249" s="9">
        <f t="shared" ref="ACP249:ACP283" si="2154">ACK249+ACL249*(B-_R*ABS(ACL249))</f>
        <v>88.453447783306473</v>
      </c>
      <c r="ACQ249" s="9">
        <f t="shared" ref="ACQ249:ACQ283" si="2155">ACV249-ACU249*(B-_R*ABS(ACU249))</f>
        <v>90.054685787506259</v>
      </c>
      <c r="ACR249" s="115">
        <f t="shared" si="1514"/>
        <v>89.254066785406366</v>
      </c>
      <c r="ACS249" s="15">
        <f t="shared" si="1515"/>
        <v>-9.8899867434051891E-5</v>
      </c>
      <c r="ACT249" s="11"/>
      <c r="ACU249" s="11">
        <f t="shared" si="1750"/>
        <v>-9.1912637472027703E-5</v>
      </c>
      <c r="ACV249" s="10">
        <f t="shared" si="1516"/>
        <v>89.310937345655645</v>
      </c>
      <c r="ACW249" s="9">
        <f t="shared" ref="ACW249:ACW283" si="2156">ACR249+ACS249*(B-_R*ABS(ACS249))</f>
        <v>88.453803462621295</v>
      </c>
      <c r="ACX249" s="9">
        <f t="shared" ref="ACX249:ACX283" si="2157">ADC249-ADB249*(B-_R*ABS(ADB249))</f>
        <v>90.144937410532378</v>
      </c>
      <c r="ACY249" s="115">
        <f t="shared" si="1517"/>
        <v>89.299370436576837</v>
      </c>
      <c r="ACZ249" s="15">
        <f t="shared" si="1518"/>
        <v>-1.0445225683062348E-4</v>
      </c>
      <c r="ADA249" s="11"/>
      <c r="ADB249" s="11">
        <f t="shared" si="1751"/>
        <v>-9.7470385327960146E-5</v>
      </c>
      <c r="ADC249" s="10">
        <f t="shared" si="1519"/>
        <v>89.356235893049984</v>
      </c>
      <c r="ADD249" s="9">
        <f t="shared" ref="ADD249:ADD283" si="2158">ACY249+ACZ249*(B-_R*ABS(ACZ249))</f>
        <v>88.454200199749778</v>
      </c>
      <c r="ADE249" s="9">
        <f t="shared" ref="ADE249:ADE283" si="2159">ADJ249-ADI249*(B-_R*ABS(ADI249))</f>
        <v>90.235919925898074</v>
      </c>
      <c r="ADF249" s="115">
        <f t="shared" si="1520"/>
        <v>89.345060062823933</v>
      </c>
      <c r="ADG249" s="15">
        <f t="shared" si="1521"/>
        <v>-1.1004725359910783E-4</v>
      </c>
      <c r="ADH249" s="11"/>
      <c r="ADI249" s="11">
        <f t="shared" si="1752"/>
        <v>-1.0307107110580906E-4</v>
      </c>
      <c r="ADJ249" s="10">
        <f t="shared" si="1522"/>
        <v>89.401920307875599</v>
      </c>
      <c r="ADK249" s="9">
        <f t="shared" ref="ADK249:ADK283" si="2160">ADF249+ADG249*(B-_R*ABS(ADG249))</f>
        <v>88.454640577741756</v>
      </c>
      <c r="ADL249" s="9">
        <f t="shared" ref="ADL249:ADL283" si="2161">ADQ249-ADP249*(B-_R*ABS(ADP249))</f>
        <v>90.327621540316358</v>
      </c>
      <c r="ADM249" s="115">
        <f t="shared" si="1523"/>
        <v>89.39113105902905</v>
      </c>
      <c r="ADN249" s="15">
        <f t="shared" si="1524"/>
        <v>-1.1568396979042572E-4</v>
      </c>
      <c r="ADO249" s="11"/>
      <c r="ADP249" s="11">
        <f t="shared" si="1753"/>
        <v>-1.0871381058018838E-4</v>
      </c>
      <c r="ADQ249" s="10">
        <f t="shared" si="1525"/>
        <v>89.447986000347356</v>
      </c>
      <c r="ADR249" s="9">
        <f t="shared" ref="ADR249:ADR283" si="2162">ADM249+ADN249*(B-_R*ABS(ADN249))</f>
        <v>88.455127224188317</v>
      </c>
      <c r="ADS249" s="9">
        <f t="shared" ref="ADS249:ADS283" si="2163">ADX249-ADW249*(B-_R*ABS(ADW249))</f>
        <v>90.420030208930015</v>
      </c>
      <c r="ADT249" s="115">
        <f t="shared" si="1526"/>
        <v>89.437578716559159</v>
      </c>
      <c r="ADU249" s="15">
        <f t="shared" si="1527"/>
        <v>-1.213614991662908E-4</v>
      </c>
      <c r="ADV249" s="11"/>
      <c r="ADW249" s="11">
        <f t="shared" si="1754"/>
        <v>-1.1439770110371519E-4</v>
      </c>
      <c r="ADX249" s="10">
        <f t="shared" si="1528"/>
        <v>89.494428277027112</v>
      </c>
      <c r="ADY249" s="9">
        <f t="shared" ref="ADY249:ADY283" si="2164">ADT249+ADU249*(B-_R*ABS(ADU249))</f>
        <v>88.455662809989519</v>
      </c>
      <c r="ADZ249" s="9">
        <f t="shared" ref="ADZ249:ADZ283" si="2165">AEE249-AED249*(B-_R*ABS(AED249))</f>
        <v>90.513133524595858</v>
      </c>
      <c r="AEA249" s="115">
        <f t="shared" si="1529"/>
        <v>89.484398167292682</v>
      </c>
      <c r="AEB249" s="15">
        <f t="shared" si="1530"/>
        <v>-1.2707891043699021E-4</v>
      </c>
      <c r="AEC249" s="11"/>
      <c r="AED249" s="11">
        <f t="shared" si="1755"/>
        <v>-1.2012181483596386E-4</v>
      </c>
      <c r="AEE249" s="10">
        <f t="shared" si="1531"/>
        <v>89.541242284796994</v>
      </c>
      <c r="AEF249" s="9">
        <f t="shared" ref="AEF249:AEF283" si="2166">AEA249+AEB249*(B-_R*ABS(AEB249))</f>
        <v>88.456250047994985</v>
      </c>
      <c r="AEG249" s="9">
        <f t="shared" ref="AEG249:AEG283" si="2167">AEL249-AEK249*(B-_R*ABS(AEK249))</f>
        <v>90.60691881808205</v>
      </c>
      <c r="AEH249" s="115">
        <f t="shared" si="1532"/>
        <v>89.531584433038518</v>
      </c>
      <c r="AEI249" s="15">
        <f t="shared" si="1533"/>
        <v>-1.328352535340072E-4</v>
      </c>
      <c r="AEJ249" s="11"/>
      <c r="AEK249" s="11">
        <f t="shared" si="1756"/>
        <v>-1.2588520501337483E-4</v>
      </c>
      <c r="AEL249" s="10">
        <f t="shared" si="1534"/>
        <v>89.588423060278174</v>
      </c>
      <c r="AEM249" s="9">
        <f t="shared" ref="AEM249:AEM283" si="2168">AEH249+AEI249*(B-_R*ABS(AEI249))</f>
        <v>88.456891691626012</v>
      </c>
      <c r="AEN249" s="9">
        <f t="shared" ref="AEN249:AEN283" si="2169">AES249-AER249*(B-_R*ABS(AER249))</f>
        <v>90.701373159709178</v>
      </c>
      <c r="AEO249" s="115">
        <f t="shared" si="1535"/>
        <v>89.579132425667595</v>
      </c>
      <c r="AEP249" s="15">
        <f t="shared" si="1536"/>
        <v>-1.3862955979648047E-4</v>
      </c>
      <c r="AEQ249" s="11"/>
      <c r="AER249" s="11">
        <f t="shared" si="1757"/>
        <v>-1.3168690613058433E-4</v>
      </c>
      <c r="AES249" s="10">
        <f t="shared" si="1537"/>
        <v>89.635965529939</v>
      </c>
      <c r="AET249" s="9">
        <f t="shared" ref="AET249:AET283" si="2170">AEO249+AEP249*(B-_R*ABS(AEP249))</f>
        <v>88.457590533433262</v>
      </c>
      <c r="AEU249" s="9">
        <f t="shared" ref="AEU249:AEU283" si="2171">AEZ249-AEY249*(B-_R*ABS(AEY249))</f>
        <v>90.796483360315861</v>
      </c>
      <c r="AEV249" s="115">
        <f t="shared" si="1538"/>
        <v>89.627036946874568</v>
      </c>
      <c r="AEW249" s="15">
        <f t="shared" si="1539"/>
        <v>-1.4446084211993518E-4</v>
      </c>
      <c r="AEX249" s="11"/>
      <c r="AEY249" s="11">
        <f t="shared" si="1758"/>
        <v>-1.3752593408404722E-4</v>
      </c>
      <c r="AEZ249" s="10">
        <f t="shared" si="1540"/>
        <v>89.683864509832844</v>
      </c>
      <c r="AFA249" s="9">
        <f t="shared" ref="AFA249:AFA283" si="2172">AEV249+AEW249*(B-_R*ABS(AEW249))</f>
        <v>88.45834940359012</v>
      </c>
      <c r="AFB249" s="9">
        <f t="shared" ref="AFB249:AFB283" si="2173">AFG249-AFF249*(B-_R*ABS(AFF249))</f>
        <v>90.892235972578305</v>
      </c>
      <c r="AFC249" s="115">
        <f t="shared" si="1541"/>
        <v>89.675292688084213</v>
      </c>
      <c r="AFD249" s="15">
        <f t="shared" si="1542"/>
        <v>-1.5032809513083325E-4</v>
      </c>
      <c r="AFE249" s="11"/>
      <c r="AFF249" s="11">
        <f t="shared" si="1759"/>
        <v>-1.4340128634157887E-4</v>
      </c>
      <c r="AFG249" s="10">
        <f t="shared" si="1543"/>
        <v>89.732114705480683</v>
      </c>
      <c r="AFH249" s="9">
        <f t="shared" ref="AFH249:AFH283" si="2174">AFC249+AFD249*(B-_R*ABS(AFD249))</f>
        <v>88.459171168322115</v>
      </c>
      <c r="AFI249" s="9">
        <f t="shared" ref="AFI249:AFI283" si="2175">AFN249-AFM249*(B-_R*ABS(AFM249))</f>
        <v>90.98861729269963</v>
      </c>
      <c r="AFJ249" s="115">
        <f t="shared" si="1544"/>
        <v>89.723894230510865</v>
      </c>
      <c r="AFK249" s="15">
        <f t="shared" si="1545"/>
        <v>-1.5623029538792944E-4</v>
      </c>
      <c r="AFL249" s="11"/>
      <c r="AFM249" s="11">
        <f t="shared" si="1760"/>
        <v>-1.4931194213875908E-4</v>
      </c>
      <c r="AFN249" s="10">
        <f t="shared" si="1546"/>
        <v>89.780710711906636</v>
      </c>
      <c r="AFO249" s="9">
        <f t="shared" ref="AFO249:AFO283" si="2176">AFJ249+AFK249*(B-_R*ABS(AFK249))</f>
        <v>88.460058728273253</v>
      </c>
      <c r="AFP249" s="9">
        <f t="shared" ref="AFP249:AFP283" si="2177">AFU249-AFT249*(B-_R*ABS(AFT249))</f>
        <v>91.085613362457494</v>
      </c>
      <c r="AFQ249" s="115">
        <f t="shared" si="1547"/>
        <v>89.772836045365381</v>
      </c>
      <c r="AFR249" s="15">
        <f t="shared" si="1548"/>
        <v>-1.6216640160964156E-4</v>
      </c>
      <c r="AFS249" s="11"/>
      <c r="AFT249" s="11">
        <f t="shared" si="1761"/>
        <v>-1.552568627014608E-4</v>
      </c>
      <c r="AFU249" s="10">
        <f t="shared" si="1549"/>
        <v>89.829647013821145</v>
      </c>
      <c r="AFV249" s="9">
        <f t="shared" ref="AFV249:AFV283" si="2178">AFQ249+AFR249*(B-_R*ABS(AFR249))</f>
        <v>88.461015016810123</v>
      </c>
      <c r="AFW249" s="9">
        <f t="shared" ref="AFW249:AFW283" si="2179">AGB249-AGA249*(B-_R*ABS(AGA249))</f>
        <v>91.183209975263793</v>
      </c>
      <c r="AFX249" s="115">
        <f t="shared" si="1550"/>
        <v>89.822112496036965</v>
      </c>
      <c r="AFY249" s="15">
        <f t="shared" si="1551"/>
        <v>-1.6813535515306364E-4</v>
      </c>
      <c r="AFZ249" s="11"/>
      <c r="AGA249" s="11">
        <f t="shared" si="1762"/>
        <v>-1.6123499172029549E-4</v>
      </c>
      <c r="AGB249" s="10">
        <f t="shared" si="1552"/>
        <v>89.878917987780454</v>
      </c>
      <c r="AGC249" s="9">
        <f t="shared" ref="AGC249:AGC283" si="2180">AFX249+AFY249*(B-_R*ABS(AFY249))</f>
        <v>88.462042998267478</v>
      </c>
      <c r="AGD249" s="9">
        <f t="shared" ref="AGD249:AGD283" si="2181">AGI249-AGH249*(B-_R*ABS(AGH249))</f>
        <v>91.281392680493781</v>
      </c>
      <c r="AGE249" s="115">
        <f t="shared" si="1553"/>
        <v>89.871717839380636</v>
      </c>
      <c r="AGF249" s="15">
        <f t="shared" si="1554"/>
        <v>-1.7413608038972648E-4</v>
      </c>
      <c r="AGG249" s="11"/>
      <c r="AGH249" s="11">
        <f t="shared" si="1763"/>
        <v>-1.6724525572185705E-4</v>
      </c>
      <c r="AGI249" s="10">
        <f t="shared" si="1555"/>
        <v>89.928517903451194</v>
      </c>
      <c r="AGJ249" s="9">
        <f t="shared" ref="AGJ249:AGJ283" si="2182">AGE249+AGF249*(B-_R*ABS(AGF249))</f>
        <v>88.463145666135389</v>
      </c>
      <c r="AGK249" s="9">
        <f t="shared" ref="AGK249:AGK283" si="2183">AGP249-AGO249*(B-_R*ABS(AGO249))</f>
        <v>91.380146764547689</v>
      </c>
      <c r="AGL249" s="115">
        <f t="shared" si="1556"/>
        <v>89.921646215341539</v>
      </c>
      <c r="AGM249" s="15">
        <f t="shared" si="1557"/>
        <v>-1.801674836478371E-4</v>
      </c>
      <c r="AGN249" s="11"/>
      <c r="AGO249" s="11">
        <f t="shared" si="1764"/>
        <v>-1.7328656300546482E-4</v>
      </c>
      <c r="AGP249" s="10">
        <f t="shared" si="1558"/>
        <v>89.978440913203087</v>
      </c>
      <c r="AGQ249" s="9">
        <f t="shared" ref="AGQ249:AGQ283" si="2184">AGL249+AGM249*(B-_R*ABS(AGM249))</f>
        <v>88.464326041170509</v>
      </c>
      <c r="AGR249" s="9">
        <f t="shared" ref="AGR249:AGR283" si="2185">AGW249-AGV249*(B-_R*ABS(AGV249))</f>
        <v>91.479457272098827</v>
      </c>
      <c r="AGS249" s="115">
        <f t="shared" si="1559"/>
        <v>89.971891656634668</v>
      </c>
      <c r="AGT249" s="15">
        <f t="shared" si="1560"/>
        <v>-1.8622845464132178E-4</v>
      </c>
      <c r="AGU249" s="11"/>
      <c r="AGV249" s="11">
        <f t="shared" si="1765"/>
        <v>-1.7935780506856408E-4</v>
      </c>
      <c r="AGW249" s="10">
        <f t="shared" si="1561"/>
        <v>90.028681061771721</v>
      </c>
      <c r="AGX249" s="9">
        <f t="shared" ref="AGX249:AGX283" si="2186">AGS249+AGT249*(B-_R*ABS(AGT249))</f>
        <v>88.46558716946231</v>
      </c>
      <c r="AGY249" s="9">
        <f t="shared" ref="AGY249:AGY283" si="2187">AHD249-AHC249*(B-_R*ABS(AHC249))</f>
        <v>91.579309011576456</v>
      </c>
      <c r="AGZ249" s="115">
        <f t="shared" si="1562"/>
        <v>90.02244809051939</v>
      </c>
      <c r="AHA249" s="15">
        <f t="shared" si="1563"/>
        <v>-1.9231786692790729E-4</v>
      </c>
      <c r="AHB249" s="11"/>
      <c r="AHC249" s="11">
        <f t="shared" si="1766"/>
        <v>-1.8545785706070475E-4</v>
      </c>
      <c r="AHD249" s="10">
        <f t="shared" si="1564"/>
        <v>90.079232288011056</v>
      </c>
      <c r="AHE249" s="9">
        <f t="shared" ref="AHE249:AHE283" si="2188">AGZ249+AHA249*(B-_R*ABS(AHA249))</f>
        <v>88.466932120445165</v>
      </c>
      <c r="AHF249" s="9">
        <f t="shared" ref="AHF249:AHF283" si="2189">AHK249-AHJ249*(B-_R*ABS(AHJ249))</f>
        <v>91.679686559413099</v>
      </c>
      <c r="AHG249" s="115">
        <f t="shared" si="1565"/>
        <v>90.073309339929125</v>
      </c>
      <c r="AHH249" s="15">
        <f t="shared" si="1566"/>
        <v>-1.984345782942363E-4</v>
      </c>
      <c r="AHI249" s="11"/>
      <c r="AHJ249" s="11">
        <f t="shared" si="1767"/>
        <v>-1.9158557816464916E-4</v>
      </c>
      <c r="AHK249" s="10">
        <f t="shared" si="1567"/>
        <v>90.130088426000739</v>
      </c>
      <c r="AHL249" s="9">
        <f t="shared" ref="AHL249:AHL283" si="2190">AHG249+AHH249*(B-_R*ABS(AHH249))</f>
        <v>88.468363984856481</v>
      </c>
      <c r="AHM249" s="9">
        <f t="shared" ref="AHM249:AHM283" si="2191">AHR249-AHQ249*(B-_R*ABS(AHQ249))</f>
        <v>91.780574264649502</v>
      </c>
      <c r="AHN249" s="115">
        <f t="shared" si="1568"/>
        <v>90.124469124752991</v>
      </c>
      <c r="AHO249" s="15">
        <f t="shared" si="1569"/>
        <v>-2.045774311664177E-4</v>
      </c>
      <c r="AHP249" s="11"/>
      <c r="AHQ249" s="11">
        <f t="shared" si="1768"/>
        <v>-1.9773981200306908E-4</v>
      </c>
      <c r="AHR249" s="10">
        <f t="shared" si="1570"/>
        <v>90.181243206305723</v>
      </c>
      <c r="AHS249" s="9">
        <f t="shared" ref="AHS249:AHS283" si="2192">AHN249+AHO249*(B-_R*ABS(AHO249))</f>
        <v>88.469885872642934</v>
      </c>
      <c r="AHT249" s="9">
        <f t="shared" ref="AHT249:AHT283" si="2193">AHY249-AHX249*(B-_R*ABS(AHX249))</f>
        <v>91.881956253893122</v>
      </c>
      <c r="AHU249" s="115">
        <f t="shared" si="1571"/>
        <v>90.175921063268021</v>
      </c>
      <c r="AHV249" s="15">
        <f t="shared" si="1572"/>
        <v>-2.1074525304558864E-4</v>
      </c>
      <c r="AHW249" s="11"/>
      <c r="AHX249" s="11">
        <f t="shared" si="1769"/>
        <v>-2.0391938707048097E-4</v>
      </c>
      <c r="AHY249" s="10">
        <f t="shared" si="1573"/>
        <v>90.232690257387176</v>
      </c>
      <c r="AHZ249" s="9">
        <f t="shared" ref="AHZ249:AHZ283" si="2194">AHU249+AHV249*(B-_R*ABS(AHV249))</f>
        <v>88.471500910816744</v>
      </c>
      <c r="AIA249" s="9">
        <f t="shared" ref="AIA249:AIA283" si="2195">AIF249-AIE249*(B-_R*ABS(AIE249))</f>
        <v>91.983816436625659</v>
      </c>
      <c r="AIB249" s="115">
        <f t="shared" si="1574"/>
        <v>90.227658673721209</v>
      </c>
      <c r="AIC249" s="15">
        <f t="shared" si="1575"/>
        <v>-2.1693685696815658E-4</v>
      </c>
      <c r="AID249" s="11"/>
      <c r="AIE249" s="11">
        <f t="shared" si="1770"/>
        <v>-2.101231171900036E-4</v>
      </c>
      <c r="AIF249" s="10">
        <f t="shared" si="1576"/>
        <v>90.284423107163377</v>
      </c>
      <c r="AIG249" s="9">
        <f t="shared" ref="AIG249:AIG283" si="2196">AIB249+AIC249*(B-_R*ABS(AIC249))</f>
        <v>88.473212241264022</v>
      </c>
      <c r="AIH249" s="9">
        <f t="shared" ref="AIH249:AIH283" si="2197">AIM249-AIL249*(B-_R*ABS(AIL249))</f>
        <v>92.086138510855562</v>
      </c>
      <c r="AII249" s="115">
        <f t="shared" si="1577"/>
        <v>90.279675376059799</v>
      </c>
      <c r="AIJ249" s="15">
        <f t="shared" si="1578"/>
        <v>-2.2315104199027364E-4</v>
      </c>
      <c r="AIK249" s="11"/>
      <c r="AIL249" s="11">
        <f t="shared" si="1771"/>
        <v>-2.1634980199460564E-4</v>
      </c>
      <c r="AIM249" s="10">
        <f t="shared" si="1579"/>
        <v>90.33643518471979</v>
      </c>
      <c r="AIN249" s="9">
        <f t="shared" ref="AIN249:AIN283" si="2198">AII249+AIJ249*(B-_R*ABS(AIJ249))</f>
        <v>88.475023018507571</v>
      </c>
      <c r="AIO249" s="9">
        <f t="shared" ref="AIO249:AIO283" si="2199">AIT249-AIS249*(B-_R*ABS(AIS249))</f>
        <v>92.188905967527717</v>
      </c>
      <c r="AIP249" s="115">
        <f t="shared" si="1580"/>
        <v>90.331964493017637</v>
      </c>
      <c r="AIQ249" s="15">
        <f t="shared" si="1581"/>
        <v>-2.2938659359839211E-4</v>
      </c>
      <c r="AIR249" s="11"/>
      <c r="AIS249" s="11">
        <f t="shared" si="1772"/>
        <v>-2.225982273345015E-4</v>
      </c>
      <c r="AIT249" s="10">
        <f t="shared" si="1582"/>
        <v>90.388719821374679</v>
      </c>
      <c r="AIU249" s="9">
        <f t="shared" ref="AIU249:AIU283" si="2200">AIP249+AIQ249*(B-_R*ABS(AIQ249))</f>
        <v>88.476936407424759</v>
      </c>
      <c r="AIV249" s="9">
        <f t="shared" ref="AIV249:AIV283" si="2201">AJA249-AIZ249*(B-_R*ABS(AIZ249))</f>
        <v>92.292102079324735</v>
      </c>
      <c r="AIW249" s="115">
        <f t="shared" si="1583"/>
        <v>90.38451924337474</v>
      </c>
      <c r="AIX249" s="15">
        <f t="shared" si="1584"/>
        <v>-2.3564228315853399E-4</v>
      </c>
      <c r="AIY249" s="11"/>
      <c r="AIZ249" s="11">
        <f t="shared" si="1773"/>
        <v>-2.2886716472248517E-4</v>
      </c>
      <c r="AJA249" s="10">
        <f t="shared" si="1585"/>
        <v>90.441270243910495</v>
      </c>
      <c r="AJB249" s="9">
        <f t="shared" ref="AJB249:AJB283" si="2202">AIW249+AIX249*(B-_R*ABS(AIX249))</f>
        <v>88.478955580905946</v>
      </c>
      <c r="AJC249" s="9">
        <f t="shared" ref="AJC249:AJC283" si="2203">AJH249-AJG249*(B-_R*ABS(AJG249))</f>
        <v>92.395709929305667</v>
      </c>
      <c r="AJD249" s="115">
        <f t="shared" si="1586"/>
        <v>90.437332755105814</v>
      </c>
      <c r="AJE249" s="15">
        <f t="shared" si="1587"/>
        <v>-2.4191686982976988E-4</v>
      </c>
      <c r="AJF249" s="11"/>
      <c r="AJG249" s="11">
        <f t="shared" si="1774"/>
        <v>-2.3515537324606605E-4</v>
      </c>
      <c r="AJH249" s="10">
        <f t="shared" si="1588"/>
        <v>90.494079587714566</v>
      </c>
      <c r="AJI249" s="9">
        <f t="shared" ref="AJI249:AJI283" si="2204">AJD249+AJE249*(B-_R*ABS(AJE249))</f>
        <v>88.481083717495963</v>
      </c>
      <c r="AJJ249" s="9">
        <f t="shared" ref="AJJ249:AJJ283" si="2205">AJO249-AJN249*(B-_R*ABS(AJN249))</f>
        <v>92.499712416340884</v>
      </c>
      <c r="AJK249" s="115">
        <f t="shared" si="1589"/>
        <v>90.490398066918431</v>
      </c>
      <c r="AJL249" s="15">
        <f t="shared" si="1590"/>
        <v>-2.4820910104557566E-4</v>
      </c>
      <c r="AJM249" s="11"/>
      <c r="AJN249" s="11">
        <f t="shared" si="1775"/>
        <v>-2.4146160004641549E-4</v>
      </c>
      <c r="AJO249" s="10">
        <f t="shared" si="1591"/>
        <v>90.547140898298963</v>
      </c>
      <c r="AJP249" s="9">
        <f t="shared" ref="AJP249:AJP283" si="2206">AJK249+AJL249*(B-_R*ABS(AJL249))</f>
        <v>88.483323998998969</v>
      </c>
      <c r="AJQ249" s="9">
        <f t="shared" ref="AJQ249:AJQ283" si="2207">AJV249-AJU249*(B-_R*ABS(AJU249))</f>
        <v>92.604092258813125</v>
      </c>
      <c r="AJR249" s="115">
        <f t="shared" si="1592"/>
        <v>90.543708128906047</v>
      </c>
      <c r="AJS249" s="15">
        <f t="shared" si="1593"/>
        <v>-2.5451771289036914E-4</v>
      </c>
      <c r="AJT249" s="11"/>
      <c r="AJU249" s="11">
        <f t="shared" si="1776"/>
        <v>-2.4778458069257565E-4</v>
      </c>
      <c r="AJV249" s="10">
        <f t="shared" si="1594"/>
        <v>90.600447131934658</v>
      </c>
      <c r="AJW249" s="9">
        <f t="shared" ref="AJW249:AJW283" si="2208">AJR249+AJS249*(B-_R*ABS(AJS249))</f>
        <v>88.485679608046823</v>
      </c>
      <c r="AJX249" s="9">
        <f t="shared" ref="AJX249:AJX283" si="2209">AKC249-AKB249*(B-_R*ABS(AKB249))</f>
        <v>92.708832002233862</v>
      </c>
      <c r="AJY249" s="115">
        <f t="shared" si="1595"/>
        <v>90.59725580514035</v>
      </c>
      <c r="AJZ249" s="15">
        <f t="shared" si="1596"/>
        <v>-2.6084143072011798E-4</v>
      </c>
      <c r="AKA249" s="11"/>
      <c r="AKB249" s="11">
        <f t="shared" si="1777"/>
        <v>-2.541230398002173E-4</v>
      </c>
      <c r="AKC249" s="10">
        <f t="shared" si="1597"/>
        <v>90.653991158227797</v>
      </c>
      <c r="AKD249" s="9">
        <f t="shared" ref="AKD249:AKD283" si="2210">AJY249+AJZ249*(B-_R*ABS(AJZ249))</f>
        <v>88.488153725637659</v>
      </c>
      <c r="AKE249" s="9">
        <f t="shared" ref="AKE249:AKE283" si="2211">AKJ249-AKI249*(B-_R*ABS(AKI249))</f>
        <v>92.813914027156017</v>
      </c>
      <c r="AKF249" s="115">
        <f t="shared" si="1598"/>
        <v>90.651033876396838</v>
      </c>
      <c r="AKG249" s="15">
        <f t="shared" si="1599"/>
        <v>-2.6717896980308703E-4</v>
      </c>
      <c r="AKH249" s="11"/>
      <c r="AKI249" s="11">
        <f t="shared" si="1778"/>
        <v>-2.6047569167081391E-4</v>
      </c>
      <c r="AKJ249" s="10">
        <f t="shared" si="1600"/>
        <v>90.707765762830149</v>
      </c>
      <c r="AKK249" s="9">
        <f t="shared" ref="AKK249:AKK283" si="2212">AKF249+AKG249*(B-_R*ABS(AKG249))</f>
        <v>88.490749528647697</v>
      </c>
      <c r="AKL249" s="9">
        <f t="shared" ref="AKL249:AKL283" si="2213">AKQ249-AKP249*(B-_R*ABS(AKP249))</f>
        <v>92.919320557366746</v>
      </c>
      <c r="AKM249" s="115">
        <f t="shared" si="1601"/>
        <v>90.705035043007229</v>
      </c>
      <c r="AKN249" s="15">
        <f t="shared" si="1602"/>
        <v>-2.7352903597955755E-4</v>
      </c>
      <c r="AKO249" s="11"/>
      <c r="AKP249" s="11">
        <f t="shared" si="1779"/>
        <v>-2.6684124095003784E-4</v>
      </c>
      <c r="AKQ249" s="10">
        <f t="shared" si="1603"/>
        <v>90.761763650277175</v>
      </c>
      <c r="AKR249" s="9">
        <f t="shared" ref="AKR249:AKR283" si="2214">AKM249+AKN249*(B-_R*ABS(AKN249))</f>
        <v>88.493470187319517</v>
      </c>
      <c r="AKS249" s="9">
        <f t="shared" ref="AKS249:AKS283" si="2215">AKX249-AKW249*(B-_R*ABS(AKW249))</f>
        <v>93.025033667339315</v>
      </c>
      <c r="AKT249" s="115">
        <f t="shared" si="1604"/>
        <v>90.759251927329416</v>
      </c>
      <c r="AKU249" s="15">
        <f t="shared" si="1605"/>
        <v>-2.7989032627721144E-4</v>
      </c>
      <c r="AKV249" s="11"/>
      <c r="AKW249" s="11">
        <f t="shared" si="1780"/>
        <v>-2.7321838324204518E-4</v>
      </c>
      <c r="AKX249" s="10">
        <f t="shared" si="1606"/>
        <v>90.815977446444151</v>
      </c>
      <c r="AKY249" s="9">
        <f t="shared" ref="AKY249:AKY283" si="2216">AKT249+AKU249*(B-_R*ABS(AKU249))</f>
        <v>88.496318862728657</v>
      </c>
      <c r="AKZ249" s="9">
        <f t="shared" ref="AKZ249:AKZ283" si="2217">ALE249-ALD249*(B-_R*ABS(ALD249))</f>
        <v>93.131035193427635</v>
      </c>
      <c r="ALA249" s="115">
        <f t="shared" si="1607"/>
        <v>90.813677028078146</v>
      </c>
      <c r="ALB249" s="15">
        <f t="shared" si="1608"/>
        <v>-2.8626152358258257E-4</v>
      </c>
      <c r="ALC249" s="11"/>
      <c r="ALD249" s="11">
        <f t="shared" si="1781"/>
        <v>-2.7960579977259038E-4</v>
      </c>
      <c r="ALE249" s="10">
        <f t="shared" si="1609"/>
        <v>90.870399652803158</v>
      </c>
      <c r="ALF249" s="9">
        <f t="shared" ref="ALF249:ALF283" si="2218">ALA249+ALB249*(B-_R*ABS(ALB249))</f>
        <v>88.499298704107744</v>
      </c>
      <c r="ALG249" s="9">
        <f t="shared" ref="ALG249:ALG283" si="2219">ALL249-ALK249*(B-_R*ABS(ALK249))</f>
        <v>93.237306851454491</v>
      </c>
      <c r="ALH249" s="115">
        <f t="shared" si="1610"/>
        <v>90.868302777781111</v>
      </c>
      <c r="ALI249" s="15">
        <f t="shared" si="1611"/>
        <v>-2.9264130406911332E-4</v>
      </c>
      <c r="ALJ249" s="11"/>
      <c r="ALK249" s="11">
        <f t="shared" si="1782"/>
        <v>-2.8600216482422983E-4</v>
      </c>
      <c r="ALL249" s="10">
        <f t="shared" si="1612"/>
        <v>90.925022703932314</v>
      </c>
      <c r="ALM249" s="9">
        <f t="shared" ref="ALM249:ALM283" si="2220">ALH249+ALI249*(B-_R*ABS(ALI249))</f>
        <v>88.502412846285878</v>
      </c>
      <c r="ALN249" s="9">
        <f t="shared" ref="ALN249:ALN283" si="2221">ALS249-ALR249*(B-_R*ABS(ALR249))</f>
        <v>93.343830290362504</v>
      </c>
      <c r="ALO249" s="115">
        <f t="shared" si="1613"/>
        <v>90.923121568324191</v>
      </c>
      <c r="ALP249" s="15">
        <f t="shared" si="1614"/>
        <v>-2.9902834066905087E-4</v>
      </c>
      <c r="ALQ249" s="12"/>
      <c r="ALR249" s="11">
        <f t="shared" si="1783"/>
        <v>-2.9240614921176338E-4</v>
      </c>
      <c r="ALS249" s="10">
        <f t="shared" si="1615"/>
        <v>90.979838993080591</v>
      </c>
      <c r="ALT249" s="9">
        <f t="shared" ref="ALT249:ALT283" si="2222">ALO249+ALP249*(B-_R*ABS(ALP249))</f>
        <v>88.50566440717904</v>
      </c>
      <c r="ALU249" s="9">
        <f t="shared" ref="ALU249:ALU283" si="2223">ALZ249-ALY249*(B-_R*ABS(ALY249))</f>
        <v>93.450587045326102</v>
      </c>
      <c r="ALV249" s="115">
        <f t="shared" si="1616"/>
        <v>90.978125726252571</v>
      </c>
      <c r="ALW249" s="15">
        <f t="shared" si="1617"/>
        <v>-3.0542130033241942E-4</v>
      </c>
      <c r="ALX249" s="12"/>
      <c r="ALY249" s="11">
        <f t="shared" si="1784"/>
        <v>-2.9881641753727318E-4</v>
      </c>
      <c r="ALZ249" s="10">
        <f t="shared" si="1618"/>
        <v>91.034840847425343</v>
      </c>
      <c r="AMA249" s="9">
        <f t="shared" ref="AMA249:AMA283" si="2224">ALV249+ALW249*(B-_R*ABS(ALW249))</f>
        <v>88.509056485204496</v>
      </c>
      <c r="AMB249" s="9">
        <f t="shared" ref="AMB249:AMB283" si="2225">AMG249-AMF249*(B-_R*ABS(AMF249))</f>
        <v>93.557558493538394</v>
      </c>
      <c r="AMC249" s="115">
        <f t="shared" si="1619"/>
        <v>91.033307489371452</v>
      </c>
      <c r="AMD249" s="15">
        <f t="shared" si="1620"/>
        <v>-3.1181884145592116E-4</v>
      </c>
      <c r="AME249" s="12"/>
      <c r="AMF249" s="11">
        <f t="shared" si="1785"/>
        <v>-3.0523162561486589E-4</v>
      </c>
      <c r="AMG249" s="10">
        <f t="shared" si="1621"/>
        <v>91.090020504628029</v>
      </c>
      <c r="AMH249" s="9">
        <f t="shared" ref="AMH249:AMH283" si="2226">AMC249+AMD249*(B-_R*ABS(AMD249))</f>
        <v>88.512592156616563</v>
      </c>
      <c r="AMI249" s="9">
        <f t="shared" ref="AMI249:AMI283" si="2227">AMN249-AMM249*(B-_R*ABS(AMM249))</f>
        <v>93.664725738077294</v>
      </c>
      <c r="AMJ249" s="115">
        <f t="shared" si="1622"/>
        <v>91.088658947346929</v>
      </c>
      <c r="AMK249" s="15">
        <f t="shared" si="1623"/>
        <v>-3.1821960687451783E-4</v>
      </c>
      <c r="AML249" s="12"/>
      <c r="AMM249" s="11">
        <f t="shared" si="1786"/>
        <v>-3.1165041345152796E-4</v>
      </c>
      <c r="AMN249" s="10">
        <f t="shared" si="1624"/>
        <v>91.145370053337075</v>
      </c>
      <c r="AMO249" s="9">
        <f t="shared" ref="AMO249:AMO283" si="2228">AMJ249+AMK249*(B-_R*ABS(AMK249))</f>
        <v>88.51627447265524</v>
      </c>
      <c r="AMP249" s="9">
        <f t="shared" ref="AMP249:AMP283" si="2229">AMU249-AMT249*(B-_R*ABS(AMT249))</f>
        <v>93.772069966485546</v>
      </c>
      <c r="AMQ249" s="115">
        <f t="shared" si="1625"/>
        <v>91.144172219570393</v>
      </c>
      <c r="AMR249" s="15">
        <f t="shared" si="1626"/>
        <v>-3.2462224618511466E-4</v>
      </c>
      <c r="AMS249" s="12"/>
      <c r="AMT249" s="11">
        <f t="shared" si="1787"/>
        <v>-3.1807142760075663E-4</v>
      </c>
      <c r="AMU249" s="10">
        <f t="shared" si="1627"/>
        <v>91.200881611285666</v>
      </c>
      <c r="AMV249" s="9">
        <f t="shared" ref="AMV249:AMV283" si="2230">AMQ249+AMR249*(B-_R*ABS(AMR249))</f>
        <v>88.520106457181782</v>
      </c>
      <c r="AMW249" s="9">
        <f t="shared" ref="AMW249:AMW283" si="2231">ANB249-ANA249*(B-_R*ABS(ANA249))</f>
        <v>93.879572301595744</v>
      </c>
      <c r="AMX249" s="115">
        <f t="shared" si="1628"/>
        <v>91.199839379388763</v>
      </c>
      <c r="AMY249" s="15">
        <f t="shared" si="1629"/>
        <v>-3.3102540667885344E-4</v>
      </c>
      <c r="AMZ249" s="12"/>
      <c r="ANA249" s="11">
        <f t="shared" si="1788"/>
        <v>-3.244933120836331E-4</v>
      </c>
      <c r="ANB249" s="10">
        <f t="shared" si="1630"/>
        <v>91.256547249411142</v>
      </c>
      <c r="ANC249" s="9">
        <f t="shared" ref="ANC249:ANC283" si="2232">AMX249+AMY249*(B-_R*ABS(AMY249))</f>
        <v>88.524091104109175</v>
      </c>
      <c r="AND249" s="9">
        <f t="shared" ref="AND249:AND283" si="2233">ANI249-ANH249*(B-_R*ABS(ANH249))</f>
        <v>93.987213519437773</v>
      </c>
      <c r="ANE249" s="115">
        <f t="shared" si="1631"/>
        <v>91.255652311773474</v>
      </c>
      <c r="ANF249" s="15">
        <f t="shared" si="1632"/>
        <v>-3.3742771607648062E-4</v>
      </c>
      <c r="ANG249" s="12"/>
      <c r="ANH249" s="11">
        <f t="shared" si="1789"/>
        <v>-3.3091469109905832E-4</v>
      </c>
      <c r="ANI249" s="10">
        <f t="shared" si="1633"/>
        <v>91.31235884930382</v>
      </c>
      <c r="ANJ249" s="9">
        <f t="shared" ref="ANJ249:ANJ283" si="2234">ANE249+ANF249*(B-_R*ABS(ANF249))</f>
        <v>88.528231374402495</v>
      </c>
      <c r="ANK249" s="9">
        <f t="shared" ref="ANK249:ANK283" si="2235">ANP249-ANO249*(B-_R*ABS(ANO249))</f>
        <v>94.094975576216569</v>
      </c>
      <c r="ANL249" s="115">
        <f t="shared" si="1634"/>
        <v>91.311603475309539</v>
      </c>
      <c r="ANM249" s="15">
        <f t="shared" si="1635"/>
        <v>-3.4382787702682985E-4</v>
      </c>
      <c r="ANN249" s="12"/>
      <c r="ANO249" s="11">
        <f t="shared" si="1790"/>
        <v>-3.3733426366339511E-4</v>
      </c>
      <c r="ANP249" s="10">
        <f t="shared" si="1636"/>
        <v>91.368308866328633</v>
      </c>
      <c r="ANQ249" s="9">
        <f t="shared" ref="ANQ249:ANQ283" si="2236">ANL249+ANM249*(B-_R*ABS(ANM249))</f>
        <v>88.532530195396745</v>
      </c>
      <c r="ANR249" s="9">
        <f t="shared" ref="ANR249:ANR283" si="2237">ANW249-ANV249*(B-_R*ABS(ANV249))</f>
        <v>94.2028468090231</v>
      </c>
      <c r="ANS249" s="115">
        <f t="shared" si="1637"/>
        <v>91.367688502209916</v>
      </c>
      <c r="ANT249" s="15">
        <f t="shared" si="1638"/>
        <v>-3.5022498836892278E-4</v>
      </c>
      <c r="ANU249" s="12"/>
      <c r="ANV249" s="11">
        <f t="shared" si="1791"/>
        <v>-3.4375112538352604E-4</v>
      </c>
      <c r="ANW249" s="10">
        <f t="shared" si="1639"/>
        <v>91.424392933723496</v>
      </c>
      <c r="ANX249" s="9">
        <f t="shared" ref="ANX249:ANX283" si="2238">ANS249+ANT249*(B-_R*ABS(ANT249))</f>
        <v>88.536990468473448</v>
      </c>
      <c r="ANY249" s="9">
        <f t="shared" ref="ANY249:ANY283" si="2239">AOD249-AOC249*(B-_R*ABS(AOC249))</f>
        <v>94.310817263421626</v>
      </c>
      <c r="ANZ249" s="115">
        <f t="shared" si="1640"/>
        <v>91.423903865947537</v>
      </c>
      <c r="AOA249" s="15">
        <f t="shared" si="1641"/>
        <v>-3.5661825606801191E-4</v>
      </c>
      <c r="AOB249" s="12"/>
      <c r="AOC249" s="11">
        <f t="shared" si="1792"/>
        <v>-3.501644790066433E-4</v>
      </c>
      <c r="AOD249" s="10">
        <f t="shared" si="1642"/>
        <v>91.480607526913687</v>
      </c>
      <c r="AOE249" s="9">
        <f t="shared" ref="AOE249:AOE283" si="2240">ANZ249+AOA249*(B-_R*ABS(AOA249))</f>
        <v>88.541615070163687</v>
      </c>
      <c r="AOF249" s="9">
        <f t="shared" ref="AOF249:AOF283" si="2241">AOK249-AOJ249*(B-_R*ABS(AOJ249))</f>
        <v>94.418877114629908</v>
      </c>
      <c r="AOG249" s="115">
        <f t="shared" si="1643"/>
        <v>91.480246092396797</v>
      </c>
      <c r="AOH249" s="15">
        <f t="shared" si="1644"/>
        <v>-3.6300689563221886E-4</v>
      </c>
      <c r="AOI249" s="12"/>
      <c r="AOJ249" s="11">
        <f t="shared" si="1875"/>
        <v>-3.5657353669973842E-4</v>
      </c>
      <c r="AOK249" s="10">
        <f t="shared" si="1876"/>
        <v>91.536949173481531</v>
      </c>
      <c r="AOL249" s="9">
        <f t="shared" ref="AOL249:AOL283" si="2242">AOG249+AOH249*(B-_R*ABS(AOH249))</f>
        <v>88.546406850926047</v>
      </c>
      <c r="AOM249" s="9">
        <f t="shared" ref="AOM249:AOM283" si="2243">AOR249-AOQ249*(B-_R*ABS(AOQ249))</f>
        <v>94.527016669455818</v>
      </c>
      <c r="AON249" s="115">
        <f t="shared" si="1646"/>
        <v>91.53671176019094</v>
      </c>
      <c r="AOO249" s="15">
        <f t="shared" si="1877"/>
        <v>-3.6939013230764291E-4</v>
      </c>
      <c r="AOP249" s="12"/>
      <c r="AOQ249" s="11">
        <f t="shared" si="1794"/>
        <v>-3.6297752024767589E-4</v>
      </c>
      <c r="AOR249" s="10">
        <f t="shared" si="1648"/>
        <v>91.593414453529022</v>
      </c>
      <c r="AOS249" s="9">
        <f t="shared" ref="AOS249:AOS283" si="2244">AON249+AOO249*(B-_R*ABS(AOO249))</f>
        <v>88.551368633954482</v>
      </c>
      <c r="AOT249" s="9">
        <f t="shared" ref="AOT249:AOT283" si="2245">AOY249-AOX249*(B-_R*ABS(AOX249))</f>
        <v>94.635226368122957</v>
      </c>
      <c r="AOU249" s="115">
        <f t="shared" si="1649"/>
        <v>91.59329750103872</v>
      </c>
      <c r="AOV249" s="15">
        <f t="shared" si="1650"/>
        <v>-3.7576720126474131E-4</v>
      </c>
      <c r="AOW249" s="12"/>
      <c r="AOX249" s="11">
        <f t="shared" si="1878"/>
        <v>-3.6937566124263109E-4</v>
      </c>
      <c r="AOY249" s="10">
        <f t="shared" si="1879"/>
        <v>91.649999999999991</v>
      </c>
      <c r="AOZ249" s="9">
        <f t="shared" ref="AOZ249:AOZ283" si="2246">AOU249+AOV249*(B-_R*ABS(AOV249))</f>
        <v>88.556503214016615</v>
      </c>
      <c r="APA249" s="9"/>
      <c r="APB249" s="97">
        <f t="shared" si="1652"/>
        <v>91.649999999999991</v>
      </c>
      <c r="APC249" s="15">
        <f t="shared" si="1880"/>
        <v>-3.8213734777587592E-4</v>
      </c>
      <c r="APD249" s="11"/>
      <c r="APE249" s="11"/>
    </row>
    <row r="250" spans="1:1097" x14ac:dyDescent="0.2">
      <c r="A250" s="183"/>
      <c r="B250" s="183"/>
      <c r="C250" s="1">
        <f t="shared" si="1654"/>
        <v>180</v>
      </c>
      <c r="D250" s="1">
        <f t="shared" si="1655"/>
        <v>6024.5844021139956</v>
      </c>
      <c r="E250" s="1">
        <f t="shared" si="1656"/>
        <v>-16317921.817764627</v>
      </c>
      <c r="F250" s="2">
        <f t="shared" si="1657"/>
        <v>113.16</v>
      </c>
      <c r="G250" s="8">
        <f t="shared" si="1658"/>
        <v>1.9810000000000001E-3</v>
      </c>
      <c r="H250" s="6">
        <f t="shared" si="1659"/>
        <v>0.14400020254000001</v>
      </c>
      <c r="I250" s="2">
        <f t="shared" si="1660"/>
        <v>3500</v>
      </c>
      <c r="J250" s="3">
        <f t="shared" si="1818"/>
        <v>58.333333333333336</v>
      </c>
      <c r="K250" s="3">
        <f t="shared" si="1819"/>
        <v>366.52</v>
      </c>
      <c r="L250" s="1">
        <f t="shared" si="1661"/>
        <v>0.82</v>
      </c>
      <c r="M250" s="1">
        <f t="shared" si="1662"/>
        <v>0.66</v>
      </c>
      <c r="N250" s="1">
        <f t="shared" si="1820"/>
        <v>0.54120000000000001</v>
      </c>
      <c r="O250" s="3">
        <f t="shared" ref="O250:O283" si="2247">1000*G250*F250/(75*N250)+2</f>
        <v>7.5227878787878781</v>
      </c>
      <c r="P250" s="40">
        <f t="shared" si="1821"/>
        <v>570.9796</v>
      </c>
      <c r="Q250" s="1">
        <f t="shared" si="1663"/>
        <v>21.51</v>
      </c>
      <c r="R250" s="1">
        <f t="shared" si="1664"/>
        <v>151</v>
      </c>
      <c r="S250" s="2">
        <f t="shared" si="1665"/>
        <v>12587.54</v>
      </c>
      <c r="T250" s="1">
        <f t="shared" si="1959"/>
        <v>83.916933333333333</v>
      </c>
      <c r="U250" s="7">
        <f t="shared" si="1666"/>
        <v>9.1849501318337995E-2</v>
      </c>
      <c r="V250" s="7">
        <f t="shared" si="1822"/>
        <v>6.6258942829124593E-3</v>
      </c>
      <c r="W250" s="159">
        <f t="shared" si="1667"/>
        <v>3.4283282369456214E-2</v>
      </c>
      <c r="X250" s="40">
        <f t="shared" si="1823"/>
        <v>8095.2484858865882</v>
      </c>
      <c r="Y250" s="1">
        <f t="shared" si="1668"/>
        <v>0</v>
      </c>
      <c r="Z250" s="1">
        <f t="shared" si="1669"/>
        <v>113.16</v>
      </c>
      <c r="AA250" s="1">
        <f t="shared" si="1670"/>
        <v>91.649999999999991</v>
      </c>
      <c r="AB250" s="6">
        <f t="shared" si="1960"/>
        <v>0.2895550479995273</v>
      </c>
      <c r="AC250" s="1">
        <f t="shared" si="1671"/>
        <v>526.19133708825245</v>
      </c>
      <c r="AD250" s="40">
        <f t="shared" si="1824"/>
        <v>36363.626619283568</v>
      </c>
      <c r="AE250" s="1">
        <f t="shared" si="1825"/>
        <v>0.15947988387208822</v>
      </c>
      <c r="AF250" s="2">
        <f t="shared" si="1801"/>
        <v>65</v>
      </c>
      <c r="AG250" s="10">
        <f t="shared" si="1826"/>
        <v>10.366192451685734</v>
      </c>
      <c r="AH250" s="12">
        <f t="shared" si="1827"/>
        <v>0.24990107959896396</v>
      </c>
      <c r="AI250" s="43">
        <f t="shared" si="1828"/>
        <v>-1.8862059503082362E-5</v>
      </c>
      <c r="AJ250" s="93">
        <f t="shared" si="1961"/>
        <v>4.7562849386122124E-6</v>
      </c>
      <c r="AK250" s="43">
        <f t="shared" si="1829"/>
        <v>0</v>
      </c>
      <c r="AL250" s="43">
        <f t="shared" si="1962"/>
        <v>4.0383195931784023E-4</v>
      </c>
      <c r="AM250" s="43"/>
      <c r="AN250" s="43">
        <f t="shared" si="1830"/>
        <v>0</v>
      </c>
      <c r="AO250" s="10">
        <f t="shared" si="1831"/>
        <v>88.986964800087591</v>
      </c>
      <c r="AP250" s="9"/>
      <c r="AQ250" s="9">
        <f t="shared" si="1832"/>
        <v>88.853784696536508</v>
      </c>
      <c r="AR250" s="104">
        <f t="shared" ref="AR250:AR272" si="2248">AV250+B*(AS250-AU250)+_R*AU250*ABS(AU250)</f>
        <v>88.853784696536508</v>
      </c>
      <c r="AS250" s="15">
        <f t="shared" si="1833"/>
        <v>0</v>
      </c>
      <c r="AT250" s="49"/>
      <c r="AU250" s="11">
        <f t="shared" si="1834"/>
        <v>8.2259713451920768E-6</v>
      </c>
      <c r="AV250" s="10">
        <f t="shared" si="1835"/>
        <v>88.920373518010479</v>
      </c>
      <c r="AW250" s="9">
        <f t="shared" si="1836"/>
        <v>88.853784696536508</v>
      </c>
      <c r="AX250" s="9">
        <f t="shared" si="1837"/>
        <v>88.720858463849098</v>
      </c>
      <c r="AY250" s="97">
        <f t="shared" ref="AY250:AY272" si="2249">(AW250+AX250)/2</f>
        <v>88.78732158019281</v>
      </c>
      <c r="AZ250" s="15">
        <f t="shared" ref="AZ250:AZ272" si="2250">(AW250-AY250)/B</f>
        <v>8.2101391278564229E-6</v>
      </c>
      <c r="BA250" s="49"/>
      <c r="BB250" s="11">
        <f t="shared" si="1838"/>
        <v>1.6436413282410627E-5</v>
      </c>
      <c r="BC250" s="10">
        <f t="shared" si="1839"/>
        <v>88.853905489746609</v>
      </c>
      <c r="BD250" s="9">
        <f t="shared" si="1840"/>
        <v>88.853782245395905</v>
      </c>
      <c r="BE250" s="9">
        <f t="shared" si="1841"/>
        <v>88.588184147816889</v>
      </c>
      <c r="BF250" s="97">
        <f t="shared" ref="BF250:BF272" si="2251">(BD250+BE250)/2</f>
        <v>88.720983196606397</v>
      </c>
      <c r="BG250" s="15">
        <f t="shared" si="1842"/>
        <v>1.6404567323786576E-5</v>
      </c>
      <c r="BH250" s="49"/>
      <c r="BI250" s="11">
        <f t="shared" si="1843"/>
        <v>2.4631141964686553E-5</v>
      </c>
      <c r="BJ250" s="10">
        <f t="shared" si="1844"/>
        <v>88.787557300948833</v>
      </c>
      <c r="BK250" s="9">
        <f t="shared" si="1845"/>
        <v>88.853772459586565</v>
      </c>
      <c r="BL250" s="9">
        <f t="shared" si="1846"/>
        <v>88.455759772260947</v>
      </c>
      <c r="BM250" s="97">
        <f t="shared" ref="BM250:BM272" si="2252">(BK250+BL250)/2</f>
        <v>88.654766115923763</v>
      </c>
      <c r="BN250" s="15">
        <f t="shared" si="1847"/>
        <v>2.4583105016449277E-5</v>
      </c>
      <c r="BO250" s="49"/>
      <c r="BP250" s="11">
        <f t="shared" si="1848"/>
        <v>3.2809976617295854E-5</v>
      </c>
      <c r="BQ250" s="10">
        <f t="shared" si="1849"/>
        <v>88.721325540547639</v>
      </c>
      <c r="BR250" s="9">
        <f t="shared" si="1850"/>
        <v>88.853750483990552</v>
      </c>
      <c r="BS250" s="9">
        <f t="shared" si="1851"/>
        <v>88.323583339643136</v>
      </c>
      <c r="BT250" s="97">
        <f t="shared" ref="BT250:BT272" si="2253">(BR250+BS250)/2</f>
        <v>88.588666911816844</v>
      </c>
      <c r="BU250" s="15">
        <f t="shared" si="1852"/>
        <v>3.2745575708498627E-5</v>
      </c>
      <c r="BV250" s="12"/>
      <c r="BW250" s="11">
        <f t="shared" si="1853"/>
        <v>4.0972739524014387E-5</v>
      </c>
      <c r="BX250" s="10">
        <f t="shared" si="1854"/>
        <v>88.655206801239927</v>
      </c>
      <c r="BY250" s="9">
        <f t="shared" si="1855"/>
        <v>88.853711492265418</v>
      </c>
      <c r="BZ250" s="9">
        <f t="shared" si="1856"/>
        <v>88.191652831678965</v>
      </c>
      <c r="CA250" s="97">
        <f t="shared" ref="CA250:CA272" si="2254">(BY250+BZ250)/2</f>
        <v>88.522682161972199</v>
      </c>
      <c r="CB250" s="15">
        <f t="shared" si="1857"/>
        <v>4.0891805961279925E-5</v>
      </c>
      <c r="CC250" s="12"/>
      <c r="CD250" s="11">
        <f t="shared" si="1858"/>
        <v>4.9119256012577425E-5</v>
      </c>
      <c r="CE250" s="10">
        <f t="shared" si="1859"/>
        <v>88.589197679973026</v>
      </c>
      <c r="CF250" s="9">
        <f t="shared" si="1860"/>
        <v>88.853650687198268</v>
      </c>
      <c r="CG250" s="9">
        <f t="shared" si="1861"/>
        <v>88.059966209949749</v>
      </c>
      <c r="CH250" s="97">
        <f t="shared" ref="CH250:CH272" si="2255">(CF250+CG250)/2</f>
        <v>88.456808448574009</v>
      </c>
      <c r="CI250" s="15">
        <f t="shared" si="1862"/>
        <v>4.9021625378902422E-5</v>
      </c>
      <c r="CJ250" s="12"/>
      <c r="CK250" s="11">
        <f t="shared" si="1863"/>
        <v>5.7249354439484422E-5</v>
      </c>
      <c r="CL250" s="10">
        <f t="shared" si="1864"/>
        <v>88.523294778422866</v>
      </c>
      <c r="CM250" s="9">
        <f t="shared" si="1865"/>
        <v>88.85356330104878</v>
      </c>
      <c r="CN250" s="9">
        <f t="shared" si="1866"/>
        <v>87.928521416512652</v>
      </c>
      <c r="CO250" s="97">
        <f t="shared" ref="CO250:CO272" si="2256">(CM250+CN250)/2</f>
        <v>88.391042358780709</v>
      </c>
      <c r="CP250" s="15">
        <f t="shared" si="1867"/>
        <v>5.7134866591734528E-5</v>
      </c>
      <c r="CQ250" s="12"/>
      <c r="CR250" s="11">
        <f t="shared" si="1868"/>
        <v>6.5362866174259611E-5</v>
      </c>
      <c r="CS250" s="10">
        <f t="shared" si="1869"/>
        <v>88.457494703465599</v>
      </c>
      <c r="CT250" s="9">
        <f t="shared" si="1870"/>
        <v>88.8534445958813</v>
      </c>
      <c r="CU250" s="9">
        <f t="shared" si="1963"/>
        <v>87.797316374510117</v>
      </c>
      <c r="CV250" s="97">
        <f t="shared" ref="CV250:CV272" si="2257">(CT250+CU250)/2</f>
        <v>88.325380485195709</v>
      </c>
      <c r="CW250" s="15">
        <f t="shared" si="1871"/>
        <v>6.5231365239279331E-5</v>
      </c>
      <c r="CX250" s="12"/>
      <c r="CY250" s="11">
        <f t="shared" ref="CY250:CY272" si="2258">DD249</f>
        <v>7.3459625583056023E-5</v>
      </c>
      <c r="CZ250" s="10">
        <f t="shared" ref="CZ250:CZ272" si="2259">DC249</f>
        <v>88.391794067643517</v>
      </c>
      <c r="DA250" s="9">
        <f t="shared" si="1964"/>
        <v>88.853289863886005</v>
      </c>
      <c r="DB250" s="9">
        <f t="shared" si="1965"/>
        <v>87.666348988777898</v>
      </c>
      <c r="DC250" s="97">
        <f t="shared" ref="DC250:DC272" si="2260">(DA250+DB250)/2</f>
        <v>88.259819426331944</v>
      </c>
      <c r="DD250" s="15">
        <f t="shared" ref="DD250:DD272" si="2261">(DA250-DC250)/B</f>
        <v>7.3310959952462018E-5</v>
      </c>
      <c r="DE250" s="12"/>
      <c r="DF250" s="11">
        <f t="shared" ref="DF250:DF272" si="2262">DK249</f>
        <v>8.1539470011676721E-5</v>
      </c>
      <c r="DG250" s="10">
        <f t="shared" ref="DG250:DG272" si="2263">DJ249</f>
        <v>88.326189489624895</v>
      </c>
      <c r="DH250" s="9">
        <f t="shared" si="1966"/>
        <v>88.853094427689314</v>
      </c>
      <c r="DI250" s="9">
        <f t="shared" si="1967"/>
        <v>87.535617146450988</v>
      </c>
      <c r="DJ250" s="97">
        <f t="shared" ref="DJ250:DJ272" si="2264">(DH250+DI250)/2</f>
        <v>88.194355787070151</v>
      </c>
      <c r="DK250" s="15">
        <f t="shared" ref="DK250:DK272" si="2265">(DH250-DJ250)/B</f>
        <v>8.1373492335364407E-5</v>
      </c>
      <c r="DL250" s="12"/>
      <c r="DM250" s="11">
        <f t="shared" ref="DM250:DM272" si="2266">DR249</f>
        <v>8.9602239768062393E-5</v>
      </c>
      <c r="DN250" s="10">
        <f t="shared" ref="DN250:DN272" si="2267">DQ249</f>
        <v>88.260677594657437</v>
      </c>
      <c r="DO250" s="9">
        <f t="shared" si="1968"/>
        <v>88.852853640653663</v>
      </c>
      <c r="DP250" s="9">
        <f t="shared" si="1969"/>
        <v>87.40511871756793</v>
      </c>
      <c r="DQ250" s="97">
        <f t="shared" ref="DQ250:DQ272" si="2268">(DO250+DP250)/2</f>
        <v>88.128986179110797</v>
      </c>
      <c r="DR250" s="15">
        <f t="shared" ref="DR250:DR272" si="2269">(DO250-DQ250)/B</f>
        <v>8.9418806946429236E-5</v>
      </c>
      <c r="DS250" s="12"/>
      <c r="DT250" s="11">
        <f t="shared" ref="DT250:DT272" si="2270">DY249</f>
        <v>9.7647778104201292E-5</v>
      </c>
      <c r="DU250" s="10">
        <f t="shared" ref="DU250:DU272" si="2271">DX249</f>
        <v>88.195255015015661</v>
      </c>
      <c r="DV250" s="9">
        <f t="shared" si="1970"/>
        <v>88.852562887166641</v>
      </c>
      <c r="DW250" s="9">
        <f t="shared" si="1971"/>
        <v>87.274851555673123</v>
      </c>
      <c r="DX250" s="97">
        <f t="shared" ref="DX250:DX272" si="2272">(DV250+DW250)/2</f>
        <v>88.063707221419889</v>
      </c>
      <c r="DY250" s="15">
        <f t="shared" ref="DY250:DY272" si="2273">(DV250-DX250)/B</f>
        <v>9.7446751279106243E-5</v>
      </c>
      <c r="DZ250" s="12"/>
      <c r="EA250" s="11">
        <f t="shared" ref="EA250:EA272" si="2274">EF249</f>
        <v>1.0567593119751627E-4</v>
      </c>
      <c r="EB250" s="10">
        <f t="shared" ref="EB250:EB272" si="2275">EE249</f>
        <v>88.129918390442043</v>
      </c>
      <c r="EC250" s="9">
        <f t="shared" si="1972"/>
        <v>88.852217582919721</v>
      </c>
      <c r="ED250" s="9">
        <f t="shared" si="1973"/>
        <v>87.144813498416255</v>
      </c>
      <c r="EE250" s="97">
        <f t="shared" ref="EE250:EE272" si="2276">(EC250+ED250)/2</f>
        <v>87.998515540667995</v>
      </c>
      <c r="EF250" s="15">
        <f t="shared" ref="EF250:EF272" si="2277">(EC250-EE250)/B</f>
        <v>1.0545717574205244E-4</v>
      </c>
      <c r="EG250" s="12"/>
      <c r="EH250" s="11">
        <f t="shared" ref="EH250:EH272" si="2278">EM249</f>
        <v>1.1368654813177228E-4</v>
      </c>
      <c r="EI250" s="10">
        <f t="shared" ref="EI250:EI272" si="2279">EL249</f>
        <v>88.06466436858156</v>
      </c>
      <c r="EJ250" s="9">
        <f t="shared" si="1974"/>
        <v>88.851813175176616</v>
      </c>
      <c r="EK250" s="9">
        <f t="shared" si="1975"/>
        <v>87.01500236814968</v>
      </c>
      <c r="EL250" s="97">
        <f t="shared" ref="EL250:EL272" si="2280">(EJ250+EK250)/2</f>
        <v>87.933407771663155</v>
      </c>
      <c r="EM250" s="15">
        <f t="shared" ref="EM250:EM272" si="2281">(EJ250-EL250)/B</f>
        <v>1.1344993363880385E-4</v>
      </c>
      <c r="EN250" s="12"/>
      <c r="EO250" s="11">
        <f t="shared" ref="EO250:EO272" si="2282">ET249</f>
        <v>1.2167948087746457E-4</v>
      </c>
      <c r="EP250" s="10">
        <f t="shared" ref="EP250:EP272" si="2283">ES249</f>
        <v>87.999489605410105</v>
      </c>
      <c r="EQ250" s="9">
        <f t="shared" si="1976"/>
        <v>88.851345143031395</v>
      </c>
      <c r="ER250" s="9">
        <f t="shared" si="1977"/>
        <v>86.885415972522651</v>
      </c>
      <c r="ES250" s="97">
        <f t="shared" ref="ES250:ES272" si="2284">(EQ250+ER250)/2</f>
        <v>87.868380557777016</v>
      </c>
      <c r="ET250" s="15">
        <f t="shared" ref="ET250:ET272" si="2285">(EQ250-ES250)/B</f>
        <v>1.2142488114702081E-4</v>
      </c>
      <c r="EU250" s="12"/>
      <c r="EV250" s="11">
        <f t="shared" ref="EV250:EV272" si="2286">FA249</f>
        <v>1.2965458427176597E-4</v>
      </c>
      <c r="EW250" s="10">
        <f t="shared" ref="EW250:EW272" si="2287">EZ249</f>
        <v>87.934390765656261</v>
      </c>
      <c r="EX250" s="9">
        <f t="shared" si="1978"/>
        <v>88.850808997656458</v>
      </c>
      <c r="EY250" s="9">
        <f t="shared" si="1979"/>
        <v>86.756052105073479</v>
      </c>
      <c r="EZ250" s="97">
        <f t="shared" ref="EZ250:EZ272" si="2288">(EX250+EY250)/2</f>
        <v>87.803430551364968</v>
      </c>
      <c r="FA250" s="15">
        <f t="shared" ref="FA250:FA272" si="2289">(EX250-EZ250)/B</f>
        <v>1.2938187729722057E-4</v>
      </c>
      <c r="FB250" s="12"/>
      <c r="FC250" s="11">
        <f t="shared" ref="FC250:FC272" si="2290">FH249</f>
        <v>1.3761171599797233E-4</v>
      </c>
      <c r="FD250" s="10">
        <f t="shared" ref="FD250:FD272" si="2291">FG249</f>
        <v>87.86936452321703</v>
      </c>
      <c r="FE250" s="9">
        <f t="shared" si="1980"/>
        <v>88.850200282540555</v>
      </c>
      <c r="FF250" s="9">
        <f t="shared" si="1981"/>
        <v>86.626908545816349</v>
      </c>
      <c r="FG250" s="97">
        <f t="shared" ref="FG250:FG272" si="2292">(FE250+FF250)/2</f>
        <v>87.738554414178452</v>
      </c>
      <c r="FH250" s="15">
        <f t="shared" ref="FH250:FH272" si="2293">(FE250-FG250)/B</f>
        <v>1.3732078395124845E-4</v>
      </c>
      <c r="FI250" s="12"/>
      <c r="FJ250" s="11">
        <f t="shared" ref="FJ250:FJ272" si="2294">FO249</f>
        <v>1.4555073656464423E-4</v>
      </c>
      <c r="FK250" s="10">
        <f t="shared" ref="FK250:FK272" si="2295">FN249</f>
        <v>87.804407561565966</v>
      </c>
      <c r="FL250" s="9">
        <f t="shared" si="1982"/>
        <v>88.849514573716846</v>
      </c>
      <c r="FM250" s="9">
        <f t="shared" si="1983"/>
        <v>86.497983061828194</v>
      </c>
      <c r="FN250" s="97">
        <f t="shared" ref="FN250:FN272" si="2296">(FL250+FM250)/2</f>
        <v>87.67374881777252</v>
      </c>
      <c r="FO250" s="15">
        <f t="shared" ref="FO250:FO272" si="2297">(FL250-FN250)/B</f>
        <v>1.452414657801028E-4</v>
      </c>
      <c r="FP250" s="12"/>
      <c r="FQ250" s="11">
        <f t="shared" ref="FQ250:FQ272" si="2298">FV249</f>
        <v>1.5347150928413935E-4</v>
      </c>
      <c r="FR250" s="10">
        <f t="shared" ref="FR250:FR272" si="2299">FU249</f>
        <v>87.739516574156426</v>
      </c>
      <c r="FS250" s="9">
        <f t="shared" si="1984"/>
        <v>88.848747479981242</v>
      </c>
      <c r="FT250" s="9">
        <f t="shared" si="1985"/>
        <v>86.369273407828473</v>
      </c>
      <c r="FU250" s="97">
        <f t="shared" ref="FU250:FU272" si="2300">(FS250+FT250)/2</f>
        <v>87.60901044390485</v>
      </c>
      <c r="FV250" s="15">
        <f t="shared" ref="FV250:FV272" si="2301">(FS250-FU250)/B</f>
        <v>1.5314379024161803E-4</v>
      </c>
      <c r="FW250" s="12"/>
      <c r="FX250" s="11">
        <f t="shared" ref="FX250:FX272" si="2302">GC249</f>
        <v>1.6137390025095563E-4</v>
      </c>
      <c r="FY250" s="10">
        <f t="shared" ref="FY250:FY272" si="2303">GB249</f>
        <v>87.674688264816496</v>
      </c>
      <c r="FZ250" s="9">
        <f t="shared" si="1986"/>
        <v>88.847894643101071</v>
      </c>
      <c r="GA250" s="9">
        <f t="shared" si="1987"/>
        <v>86.240777326757836</v>
      </c>
      <c r="GB250" s="97">
        <f t="shared" ref="GB250:GB272" si="2304">(FZ250+GA250)/2</f>
        <v>87.544335984929461</v>
      </c>
      <c r="GC250" s="15">
        <f t="shared" ref="GC250:GC272" si="2305">(FZ250-GB250)/B</f>
        <v>1.6102762755760487E-4</v>
      </c>
      <c r="GD250" s="12"/>
      <c r="GE250" s="11">
        <f t="shared" ref="GE250:GE272" si="2306">GJ249</f>
        <v>1.6925777831956312E-4</v>
      </c>
      <c r="GF250" s="10">
        <f t="shared" ref="GF250:GF272" si="2307">GI249</f>
        <v>87.609919348138547</v>
      </c>
      <c r="GG250" s="9">
        <f t="shared" si="1988"/>
        <v>88.846951738014226</v>
      </c>
      <c r="GH250" s="9">
        <f t="shared" si="1989"/>
        <v>86.11249255035176</v>
      </c>
      <c r="GI250" s="97">
        <f t="shared" ref="GI250:GI272" si="2308">(GG250+GH250)/2</f>
        <v>87.479722144183</v>
      </c>
      <c r="GJ250" s="15">
        <f t="shared" ref="GJ250:GJ272" si="2309">(GG250-GI250)/B</f>
        <v>1.6889285069073302E-4</v>
      </c>
      <c r="GK250" s="12"/>
      <c r="GL250" s="11">
        <f t="shared" si="1872"/>
        <v>1.7712301508192912E-4</v>
      </c>
      <c r="GM250" s="10">
        <f t="shared" si="1873"/>
        <v>87.545206549861604</v>
      </c>
      <c r="GN250" s="9">
        <f t="shared" si="1990"/>
        <v>88.845914473018937</v>
      </c>
      <c r="GO250" s="9">
        <f t="shared" si="1991"/>
        <v>85.984416799710516</v>
      </c>
      <c r="GP250" s="115">
        <f t="shared" ref="GP250:GP272" si="2310">(GN250+GO250)/2</f>
        <v>87.415165636364719</v>
      </c>
      <c r="GQ250" s="15">
        <f t="shared" si="1874"/>
        <v>1.7673933532103583E-4</v>
      </c>
      <c r="GR250" s="12"/>
      <c r="GS250" s="11">
        <f t="shared" ref="GS250:GS272" si="2311">GX249</f>
        <v>1.8496948484468997E-4</v>
      </c>
      <c r="GT250" s="10">
        <f t="shared" ref="GT250:GT272" si="2312">GW249</f>
        <v>87.480546607247248</v>
      </c>
      <c r="GU250" s="9">
        <f t="shared" si="1992"/>
        <v>88.844778589954231</v>
      </c>
      <c r="GV250" s="9">
        <f t="shared" si="1993"/>
        <v>85.856547785864421</v>
      </c>
      <c r="GW250" s="115">
        <f t="shared" ref="GW250:GW272" si="2313">(GU250+GV250)/2</f>
        <v>87.350663187909333</v>
      </c>
      <c r="GX250" s="15">
        <f t="shared" ref="GX250:GX272" si="2314">(GU250-GW250)/B</f>
        <v>1.8456695982214347E-4</v>
      </c>
      <c r="GY250" s="12"/>
      <c r="GZ250" s="11">
        <f t="shared" ref="GZ250:GZ272" si="2315">HE249</f>
        <v>1.9279706460603897E-4</v>
      </c>
      <c r="HA250" s="10">
        <f t="shared" ref="HA250:HA272" si="2316">HD249</f>
        <v>87.415936269448565</v>
      </c>
      <c r="HB250" s="9">
        <f t="shared" si="1994"/>
        <v>88.843539864371337</v>
      </c>
      <c r="HC250" s="9">
        <f t="shared" si="1995"/>
        <v>85.728883210336065</v>
      </c>
      <c r="HD250" s="97">
        <f t="shared" ref="HD250:HD272" si="2317">(HB250+HC250)/2</f>
        <v>87.286211537353694</v>
      </c>
      <c r="HE250" s="15">
        <f t="shared" ref="HE250:HE272" si="2318">(HB250-HD250)/B</f>
        <v>1.9237560523716095E-4</v>
      </c>
      <c r="HF250" s="12"/>
      <c r="HG250" s="11">
        <f t="shared" ref="HG250:HG272" si="2319">HL249</f>
        <v>2.0060563403221713E-4</v>
      </c>
      <c r="HH250" s="10">
        <f t="shared" ref="HH250:HH272" si="2320">HK249</f>
        <v>87.351372297873084</v>
      </c>
      <c r="HI250" s="9">
        <f t="shared" si="1996"/>
        <v>88.842194105695953</v>
      </c>
      <c r="HJ250" s="9">
        <f t="shared" si="1997"/>
        <v>85.601420765695295</v>
      </c>
      <c r="HK250" s="97">
        <f t="shared" ref="HK250:HK272" si="2321">(HI250+HJ250)/2</f>
        <v>87.221807435695624</v>
      </c>
      <c r="HL250" s="15">
        <f t="shared" ref="HL250:HL272" si="2322">(HI250-HK250)/B</f>
        <v>2.0016515525438683E-4</v>
      </c>
      <c r="HM250" s="12"/>
      <c r="HN250" s="11">
        <f t="shared" ref="HN250:HN272" si="2323">HS249</f>
        <v>2.0839507543389356E-4</v>
      </c>
      <c r="HO250" s="10">
        <f t="shared" ref="HO250:HO272" si="2324">HR249</f>
        <v>87.286851466537655</v>
      </c>
      <c r="HP250" s="9">
        <f t="shared" si="1998"/>
        <v>88.84073715738171</v>
      </c>
      <c r="HQ250" s="9">
        <f t="shared" si="1999"/>
        <v>85.474158136113516</v>
      </c>
      <c r="HR250" s="115">
        <f t="shared" ref="HR250:HR272" si="2325">(HP250+HQ250)/2</f>
        <v>87.157447646747613</v>
      </c>
      <c r="HS250" s="15">
        <f t="shared" ref="HS250:HS272" si="2326">(HP250-HR250)/B</f>
        <v>2.0793549618257874E-4</v>
      </c>
      <c r="HT250" s="12"/>
      <c r="HU250" s="11">
        <f t="shared" si="1672"/>
        <v>2.1616527374203147E-4</v>
      </c>
      <c r="HV250" s="10">
        <f t="shared" ref="HV250:HV272" si="2327">HY249</f>
        <v>87.222370562418575</v>
      </c>
      <c r="HW250" s="9">
        <f t="shared" si="2000"/>
        <v>88.839164897054928</v>
      </c>
      <c r="HX250" s="9">
        <f t="shared" si="2001"/>
        <v>85.347092997909158</v>
      </c>
      <c r="HY250" s="115">
        <f t="shared" ref="HY250:HY272" si="2328">(HW250+HX250)/2</f>
        <v>87.093128947482043</v>
      </c>
      <c r="HZ250" s="15">
        <f t="shared" ref="HZ250:HZ272" si="2329">(HW250-HY250)/B</f>
        <v>2.1568651692618923E-4</v>
      </c>
      <c r="IA250" s="12"/>
      <c r="IB250" s="11">
        <f t="shared" si="1673"/>
        <v>2.2391611648374184E-4</v>
      </c>
      <c r="IC250" s="10">
        <f t="shared" ref="IC250:IC272" si="2330">IF249</f>
        <v>87.157926385793019</v>
      </c>
      <c r="ID250" s="9">
        <f t="shared" si="2002"/>
        <v>88.837473236650652</v>
      </c>
      <c r="IE250" s="9">
        <f t="shared" si="2003"/>
        <v>85.220223020091368</v>
      </c>
      <c r="IF250" s="115">
        <f t="shared" ref="IF250:IF272" si="2331">(ID250+IE250)/2</f>
        <v>87.02884812837101</v>
      </c>
      <c r="IG250" s="15">
        <f t="shared" ref="IG250:IG272" si="2332">(ID250-IF250)/B</f>
        <v>2.234181089601924E-4</v>
      </c>
      <c r="IH250" s="12"/>
      <c r="II250" s="11">
        <f t="shared" si="1674"/>
        <v>2.3164749375771589E-4</v>
      </c>
      <c r="IJ250" s="10">
        <f t="shared" ref="IJ250:IJ272" si="2333">IM249</f>
        <v>87.093515750575307</v>
      </c>
      <c r="IK250" s="9">
        <f t="shared" si="2004"/>
        <v>88.835658122540266</v>
      </c>
      <c r="IL250" s="9">
        <f t="shared" si="2005"/>
        <v>85.09354586489674</v>
      </c>
      <c r="IM250" s="115">
        <f t="shared" ref="IM250:IM272" si="2334">(IK250+IL250)/2</f>
        <v>86.964601993718503</v>
      </c>
      <c r="IN250" s="15">
        <f t="shared" ref="IN250:IN272" si="2335">(IK250-IM250)/B</f>
        <v>2.3113016630481431E-4</v>
      </c>
      <c r="IO250" s="12"/>
      <c r="IP250" s="11">
        <f t="shared" si="1675"/>
        <v>2.3935929820955028E-4</v>
      </c>
      <c r="IQ250" s="10">
        <f t="shared" ref="IQ250:IQ272" si="2336">IT249</f>
        <v>87.029135484645508</v>
      </c>
      <c r="IR250" s="9">
        <f t="shared" si="2006"/>
        <v>88.833715535650782</v>
      </c>
      <c r="IS250" s="9">
        <f t="shared" si="2007"/>
        <v>84.967059188321713</v>
      </c>
      <c r="IT250" s="115">
        <f t="shared" ref="IT250:IT272" si="2337">(IR250+IS250)/2</f>
        <v>86.900387361986247</v>
      </c>
      <c r="IU250" s="15">
        <f t="shared" ref="IU250:IU272" si="2338">(IR250-IT250)/B</f>
        <v>2.3882258550001723E-4</v>
      </c>
      <c r="IV250" s="12"/>
      <c r="IW250" s="11">
        <f t="shared" si="1676"/>
        <v>2.4705142500681086E-4</v>
      </c>
      <c r="IX250" s="10">
        <f t="shared" ref="IX250:IX272" si="2339">JA249</f>
        <v>86.964782430171766</v>
      </c>
      <c r="IY250" s="9">
        <f t="shared" si="2008"/>
        <v>88.831641491575837</v>
      </c>
      <c r="IZ250" s="9">
        <f t="shared" si="2009"/>
        <v>84.840760640648767</v>
      </c>
      <c r="JA250" s="115">
        <f t="shared" ref="JA250:JA272" si="2340">(IY250+IZ250)/2</f>
        <v>86.836201066112295</v>
      </c>
      <c r="JB250" s="15">
        <f t="shared" ref="JB250:JB272" si="2341">(IY250-JA250)/B</f>
        <v>2.4649526557985602E-4</v>
      </c>
      <c r="JC250" s="12"/>
      <c r="JD250" s="11">
        <f t="shared" si="1677"/>
        <v>2.5472377181396842E-4</v>
      </c>
      <c r="JE250" s="10">
        <f t="shared" ref="JE250:JE272" si="2342">JH249</f>
        <v>86.900453443925471</v>
      </c>
      <c r="JF250" s="9">
        <f t="shared" si="2010"/>
        <v>88.829432040678697</v>
      </c>
      <c r="JG250" s="9">
        <f t="shared" si="2011"/>
        <v>84.714647866969031</v>
      </c>
      <c r="JH250" s="115">
        <f t="shared" ref="JH250:JH272" si="2343">(JF250+JG250)/2</f>
        <v>86.772039953823864</v>
      </c>
      <c r="JI250" s="15">
        <f t="shared" ref="JI250:JI272" si="2344">(JF250-JH250)/B</f>
        <v>2.5414810804655715E-4</v>
      </c>
      <c r="JJ250" s="12"/>
      <c r="JK250" s="11">
        <f t="shared" si="1678"/>
        <v>2.6237623876704258E-4</v>
      </c>
      <c r="JL250" s="10">
        <f t="shared" ref="JL250:JL272" si="2345">JO249</f>
        <v>86.836145397590656</v>
      </c>
      <c r="JM250" s="9">
        <f t="shared" si="2012"/>
        <v>88.827083268187238</v>
      </c>
      <c r="JN250" s="9">
        <f t="shared" si="2013"/>
        <v>84.588718507697251</v>
      </c>
      <c r="JO250" s="115">
        <f t="shared" ref="JO250:JO272" si="2346">(JM250+JN250)/2</f>
        <v>86.707900887942245</v>
      </c>
      <c r="JP250" s="15">
        <f t="shared" ref="JP250:JP272" si="2347">(JM250-JO250)/B</f>
        <v>2.6178101684458686E-4</v>
      </c>
      <c r="JQ250" s="12"/>
      <c r="JR250" s="11">
        <f t="shared" si="1679"/>
        <v>2.7000872844822358E-4</v>
      </c>
      <c r="JS250" s="10">
        <f t="shared" ref="JS250:JS272" si="2348">JV249</f>
        <v>86.771855178065636</v>
      </c>
      <c r="JT250" s="9">
        <f t="shared" si="2014"/>
        <v>88.824591294281191</v>
      </c>
      <c r="JU250" s="9">
        <f t="shared" si="2015"/>
        <v>84.462970199082193</v>
      </c>
      <c r="JV250" s="115">
        <f t="shared" ref="JV250:JV272" si="2349">(JT250+JU250)/2</f>
        <v>86.643780746681699</v>
      </c>
      <c r="JW250" s="15">
        <f t="shared" ref="JW250:JW272" si="2350">(JT250-JV250)/B</f>
        <v>2.6939389833450562E-4</v>
      </c>
      <c r="JX250" s="12"/>
      <c r="JY250" s="11">
        <f t="shared" si="1680"/>
        <v>2.7762114586027197E-4</v>
      </c>
      <c r="JZ250" s="10">
        <f t="shared" ref="JZ250:JZ272" si="2351">KC249</f>
        <v>86.707579687758553</v>
      </c>
      <c r="KA250" s="9">
        <f t="shared" si="2016"/>
        <v>88.82195227417165</v>
      </c>
      <c r="KB250" s="9">
        <f t="shared" si="2017"/>
        <v>84.337400573711463</v>
      </c>
      <c r="KC250" s="115">
        <f t="shared" ref="KC250:KC272" si="2352">(KA250+KB250)/2</f>
        <v>86.57967642394155</v>
      </c>
      <c r="KD250" s="15">
        <f t="shared" ref="KD250:KD272" si="2353">(KA250-KC250)/B</f>
        <v>2.7698666126670817E-4</v>
      </c>
      <c r="KE250" s="12"/>
      <c r="KF250" s="11">
        <f t="shared" si="1681"/>
        <v>2.8521339840079638E-4</v>
      </c>
      <c r="KG250" s="10">
        <f t="shared" ref="KG250:KG272" si="2354">KJ249</f>
        <v>86.643315844876298</v>
      </c>
      <c r="KH250" s="9">
        <f t="shared" si="2018"/>
        <v>88.819162398173077</v>
      </c>
      <c r="KI250" s="9">
        <f t="shared" si="2019"/>
        <v>84.212007261009447</v>
      </c>
      <c r="KJ250" s="115">
        <f t="shared" ref="KJ250:KJ272" si="2355">(KH250+KI250)/2</f>
        <v>86.515584829591262</v>
      </c>
      <c r="KK250" s="15">
        <f t="shared" ref="KK250:KK272" si="2356">(KH250-KJ250)/B</f>
        <v>2.8455921675510229E-4</v>
      </c>
      <c r="KL250" s="12"/>
      <c r="KM250" s="11">
        <f t="shared" si="1682"/>
        <v>2.9278539583646207E-4</v>
      </c>
      <c r="KN250" s="10">
        <f t="shared" ref="KN250:KN272" si="2357">KQ249</f>
        <v>86.579060583706308</v>
      </c>
      <c r="KO250" s="9">
        <f t="shared" si="2020"/>
        <v>88.81621789176792</v>
      </c>
      <c r="KP250" s="9">
        <f t="shared" si="2021"/>
        <v>84.086787887731376</v>
      </c>
      <c r="KQ250" s="115">
        <f t="shared" ref="KQ250:KQ272" si="2358">(KO250+KP250)/2</f>
        <v>86.451502889749648</v>
      </c>
      <c r="KR250" s="15">
        <f t="shared" ref="KR250:KR272" si="2359">(KO250-KQ250)/B</f>
        <v>2.9211147825060119E-4</v>
      </c>
      <c r="KS250" s="12"/>
      <c r="KT250" s="11">
        <f t="shared" si="1683"/>
        <v>3.0033705027698382E-4</v>
      </c>
      <c r="KU250" s="10">
        <f t="shared" ref="KU250:KU272" si="2360">KX249</f>
        <v>86.514810854892772</v>
      </c>
      <c r="KV250" s="9">
        <f t="shared" si="2022"/>
        <v>88.813115015663911</v>
      </c>
      <c r="KW250" s="9">
        <f t="shared" si="2023"/>
        <v>83.96174007844904</v>
      </c>
      <c r="KX250" s="115">
        <f t="shared" ref="KX250:KX272" si="2361">(KV250+KW250)/2</f>
        <v>86.387427547056475</v>
      </c>
      <c r="KY250" s="15">
        <f t="shared" ref="KY250:KY272" si="2362">(KV250-KX250)/B</f>
        <v>2.996433615146497E-4</v>
      </c>
      <c r="KZ250" s="12"/>
      <c r="LA250" s="11">
        <f t="shared" si="1684"/>
        <v>3.078682761491735E-4</v>
      </c>
      <c r="LB250" s="10">
        <f t="shared" ref="LB250:LB272" si="2363">LE249</f>
        <v>86.450563625705058</v>
      </c>
      <c r="LC250" s="9">
        <f t="shared" si="2024"/>
        <v>88.809850065844287</v>
      </c>
      <c r="LD250" s="9">
        <f t="shared" si="2025"/>
        <v>83.83686145603096</v>
      </c>
      <c r="LE250" s="115">
        <f t="shared" ref="LE250:LE272" si="2364">(LC250+LD250)/2</f>
        <v>86.323355760937631</v>
      </c>
      <c r="LF250" s="15">
        <f t="shared" ref="LF250:LF272" si="2365">(LC250-LE250)/B</f>
        <v>3.0715478459267292E-4</v>
      </c>
      <c r="LG250" s="12"/>
      <c r="LH250" s="11">
        <f t="shared" si="1685"/>
        <v>3.1537899017087303E-4</v>
      </c>
      <c r="LI250" s="10">
        <f t="shared" ref="LI250:LI272" si="2366">LL249</f>
        <v>86.386315880299875</v>
      </c>
      <c r="LJ250" s="9">
        <f t="shared" si="2026"/>
        <v>88.80641937361095</v>
      </c>
      <c r="LK250" s="9">
        <f t="shared" si="2027"/>
        <v>83.712149642118561</v>
      </c>
      <c r="LL250" s="115">
        <f t="shared" ref="LL250:LL272" si="2367">(LJ250+LK250)/2</f>
        <v>86.259284507864749</v>
      </c>
      <c r="LM250" s="15">
        <f t="shared" ref="LM250:LM272" si="2368">(LJ250-LL250)/B</f>
        <v>3.1464566778733542E-4</v>
      </c>
      <c r="LN250" s="12"/>
      <c r="LO250" s="11">
        <f t="shared" si="1686"/>
        <v>3.2286911132469825E-4</v>
      </c>
      <c r="LP250" s="10">
        <f t="shared" ref="LP250:LP272" si="2369">LS249</f>
        <v>86.322064619977979</v>
      </c>
      <c r="LQ250" s="9">
        <f t="shared" si="2028"/>
        <v>88.802819305620844</v>
      </c>
      <c r="LR250" s="9">
        <f t="shared" si="2029"/>
        <v>83.587602257592167</v>
      </c>
      <c r="LS250" s="115">
        <f t="shared" ref="LS250:LS272" si="2370">(LQ250+LR250)/2</f>
        <v>86.195210781606505</v>
      </c>
      <c r="LT250" s="15">
        <f t="shared" ref="LT250:LT272" si="2371">(LQ250-LS250)/B</f>
        <v>3.2211593363199332E-4</v>
      </c>
      <c r="LU250" s="12"/>
      <c r="LV250" s="11">
        <f t="shared" si="1687"/>
        <v>3.3033856083197381E-4</v>
      </c>
      <c r="LW250" s="10">
        <f t="shared" ref="LW250:LW272" si="2372">LZ249</f>
        <v>86.257806863432407</v>
      </c>
      <c r="LX250" s="9">
        <f t="shared" si="2030"/>
        <v>88.799046263915557</v>
      </c>
      <c r="LY250" s="9">
        <f t="shared" si="2031"/>
        <v>83.463216923035503</v>
      </c>
      <c r="LZ250" s="115">
        <f t="shared" ref="LZ250:LZ272" si="2373">(LX250+LY250)/2</f>
        <v>86.13113159347553</v>
      </c>
      <c r="MA250" s="15">
        <f t="shared" ref="MA250:MA272" si="2374">(LX250-LZ250)/B</f>
        <v>3.2956550686384986E-4</v>
      </c>
      <c r="MB250" s="12"/>
      <c r="MC250" s="11">
        <f t="shared" si="1688"/>
        <v>3.3778726212633803E-4</v>
      </c>
      <c r="MD250" s="10">
        <f t="shared" ref="MD250:MD272" si="2375">MG249</f>
        <v>86.193539646992633</v>
      </c>
      <c r="ME250" s="9">
        <f t="shared" si="2032"/>
        <v>88.795096685944316</v>
      </c>
      <c r="MF250" s="9">
        <f t="shared" si="2033"/>
        <v>83.338991259188134</v>
      </c>
      <c r="MG250" s="115">
        <f t="shared" ref="MG250:MG272" si="2376">(ME250+MF250)/2</f>
        <v>86.067043972566225</v>
      </c>
      <c r="MH250" s="15">
        <f t="shared" ref="MH250:MH272" si="2377">(ME250-MG250)/B</f>
        <v>3.3699431439741849E-4</v>
      </c>
      <c r="MI250" s="12"/>
      <c r="MJ250" s="11">
        <f t="shared" si="1689"/>
        <v>3.4521514082766751E-4</v>
      </c>
      <c r="MK250" s="10">
        <f t="shared" ref="MK250:MK272" si="2378">MN249</f>
        <v>86.129260024859462</v>
      </c>
      <c r="ML250" s="9">
        <f t="shared" si="2034"/>
        <v>88.790967044580526</v>
      </c>
      <c r="MM250" s="9">
        <f t="shared" si="2035"/>
        <v>83.214922887397549</v>
      </c>
      <c r="MN250" s="115">
        <f t="shared" ref="MN250:MN272" si="2379">(ML250+MM250)/2</f>
        <v>86.00294496598903</v>
      </c>
      <c r="MO250" s="15">
        <f t="shared" ref="MO250:MO272" si="2380">(ML250-MN250)/B</f>
        <v>3.4440228529762699E-4</v>
      </c>
      <c r="MP250" s="12"/>
      <c r="MQ250" s="11">
        <f t="shared" si="1690"/>
        <v>3.5262212471562056E-4</v>
      </c>
      <c r="MR250" s="10">
        <f t="shared" ref="MR250:MR272" si="2381">MU249</f>
        <v>86.064965069336552</v>
      </c>
      <c r="MS250" s="9">
        <f t="shared" si="2036"/>
        <v>88.786653848132033</v>
      </c>
      <c r="MT250" s="9">
        <f t="shared" si="2037"/>
        <v>83.091009430059472</v>
      </c>
      <c r="MU250" s="115">
        <f t="shared" ref="MU250:MU272" si="2382">(MS250+MT250)/2</f>
        <v>85.938831639095753</v>
      </c>
      <c r="MV250" s="15">
        <f t="shared" ref="MV250:MV272" si="2383">(MS250-MU250)/B</f>
        <v>3.5178935075325096E-4</v>
      </c>
      <c r="MW250" s="12"/>
      <c r="MX250" s="11">
        <f t="shared" si="1691"/>
        <v>3.6000814370350384E-4</v>
      </c>
      <c r="MY250" s="10">
        <f t="shared" ref="MY250:MY272" si="2384">NB249</f>
        <v>86.000651871052924</v>
      </c>
      <c r="MZ250" s="9">
        <f t="shared" si="2038"/>
        <v>88.782153640345101</v>
      </c>
      <c r="NA250" s="9">
        <f t="shared" si="2039"/>
        <v>82.967248511055161</v>
      </c>
      <c r="NB250" s="115">
        <f t="shared" ref="NB250:NB272" si="2385">(MZ250+NA250)/2</f>
        <v>85.874701075700131</v>
      </c>
      <c r="NC250" s="15">
        <f t="shared" ref="NC250:NC272" si="2386">(MZ250-NB250)/B</f>
        <v>3.5915544405015841E-4</v>
      </c>
      <c r="ND250" s="12"/>
      <c r="NE250" s="11">
        <f t="shared" si="1692"/>
        <v>3.6737312981193149E-4</v>
      </c>
      <c r="NF250" s="10">
        <f t="shared" ref="NF250:NF283" si="2387">NI249</f>
        <v>85.936317539180919</v>
      </c>
      <c r="NG250" s="9">
        <f t="shared" si="2040"/>
        <v>88.777463000402378</v>
      </c>
      <c r="NH250" s="9">
        <f t="shared" si="2041"/>
        <v>82.84363775618047</v>
      </c>
      <c r="NI250" s="115">
        <f t="shared" ref="NI250:NI283" si="2388">(NG250+NH250)/2</f>
        <v>85.810550378291424</v>
      </c>
      <c r="NJ250" s="15">
        <f t="shared" ref="NJ250:NJ283" si="2389">(NG250-NI250)/B</f>
        <v>3.6650050054467457E-4</v>
      </c>
      <c r="NK250" s="12"/>
      <c r="NL250" s="11">
        <f t="shared" si="1693"/>
        <v>3.7471701714260949E-4</v>
      </c>
      <c r="NM250" s="10">
        <f t="shared" ref="NM250:NM283" si="2390">NP249</f>
        <v>85.87195920164703</v>
      </c>
      <c r="NN250" s="9">
        <f t="shared" si="2042"/>
        <v>88.772578542914914</v>
      </c>
      <c r="NO250" s="9">
        <f t="shared" si="2043"/>
        <v>82.720174793568205</v>
      </c>
      <c r="NP250" s="115">
        <f t="shared" ref="NP250:NP283" si="2391">(NN250+NO250)/2</f>
        <v>85.746376668241567</v>
      </c>
      <c r="NQ250" s="15">
        <f t="shared" ref="NQ250:NQ283" si="2392">(NN250-NP250)/B</f>
        <v>3.7382445763700596E-4</v>
      </c>
      <c r="NR250" s="12"/>
      <c r="NS250" s="11">
        <f t="shared" si="1694"/>
        <v>3.8203974185214908E-4</v>
      </c>
      <c r="NT250" s="10">
        <f t="shared" ref="NT250:NT283" si="2393">NW249</f>
        <v>85.807574005336477</v>
      </c>
      <c r="NU250" s="9">
        <f t="shared" si="2044"/>
        <v>88.76749691790836</v>
      </c>
      <c r="NV250" s="9">
        <f t="shared" si="2045"/>
        <v>82.596857254105473</v>
      </c>
      <c r="NW250" s="115">
        <f t="shared" ref="NW250:NW283" si="2394">(NU250+NV250)/2</f>
        <v>85.682177086006917</v>
      </c>
      <c r="NX250" s="15">
        <f t="shared" ref="NX250:NX283" si="2395">(NU250-NW250)/B</f>
        <v>3.8112725474461341E-4</v>
      </c>
      <c r="NY250" s="12"/>
      <c r="NZ250" s="11">
        <f t="shared" si="1695"/>
        <v>3.8934124212583373E-4</v>
      </c>
      <c r="OA250" s="10">
        <f t="shared" ref="OA250:OA283" si="2396">OD249</f>
        <v>85.743159116292389</v>
      </c>
      <c r="OB250" s="9">
        <f t="shared" si="2046"/>
        <v>88.762214810803471</v>
      </c>
      <c r="OC250" s="9">
        <f t="shared" si="2047"/>
        <v>82.473682771841681</v>
      </c>
      <c r="OD250" s="115">
        <f t="shared" ref="OD250:OD283" si="2397">(OB250+OC250)/2</f>
        <v>85.617948791322576</v>
      </c>
      <c r="OE250" s="15">
        <f t="shared" ref="OE250:OE283" si="2398">(OB250-OD250)/B</f>
        <v>3.8840883327579984E-4</v>
      </c>
      <c r="OF250" s="12"/>
      <c r="OG250" s="11">
        <f t="shared" si="1696"/>
        <v>3.9662145815158714E-4</v>
      </c>
      <c r="OH250" s="10">
        <f t="shared" ref="OH250:OH283" si="2399">OK249</f>
        <v>85.67871171990754</v>
      </c>
      <c r="OI250" s="9">
        <f t="shared" si="2048"/>
        <v>88.756728942391092</v>
      </c>
      <c r="OJ250" s="9">
        <f t="shared" si="2049"/>
        <v>82.350648984391583</v>
      </c>
      <c r="OK250" s="115">
        <f t="shared" ref="OK250:OK283" si="2400">(OI250+OJ250)/2</f>
        <v>85.553688963391338</v>
      </c>
      <c r="OL250" s="15">
        <f t="shared" ref="OL250:OL283" si="2401">(OI250-OK250)/B</f>
        <v>3.9566913660327982E-4</v>
      </c>
      <c r="OM250" s="12"/>
      <c r="ON250" s="11">
        <f t="shared" si="1697"/>
        <v>4.0388033209390643E-4</v>
      </c>
      <c r="OO250" s="10">
        <f t="shared" ref="OO250:OO283" si="2402">OR249</f>
        <v>85.61422902111083</v>
      </c>
      <c r="OP250" s="9">
        <f t="shared" si="2050"/>
        <v>88.751036068801682</v>
      </c>
      <c r="OQ250" s="9">
        <f t="shared" si="2051"/>
        <v>82.227753533332546</v>
      </c>
      <c r="OR250" s="115">
        <f t="shared" ref="OR250:OR283" si="2403">(OP250+OQ250)/2</f>
        <v>85.489394801067107</v>
      </c>
      <c r="OS250" s="15">
        <f t="shared" ref="OS250:OS283" si="2404">(OP250-OR250)/B</f>
        <v>4.0290811003775647E-4</v>
      </c>
      <c r="OT250" s="12"/>
      <c r="OU250" s="11">
        <f t="shared" si="1698"/>
        <v>4.1111780806779563E-4</v>
      </c>
      <c r="OV250" s="10">
        <f t="shared" ref="OV250:OV283" si="2405">OY249</f>
        <v>85.549708244548242</v>
      </c>
      <c r="OW250" s="9">
        <f t="shared" si="2052"/>
        <v>88.745132981469567</v>
      </c>
      <c r="OX250" s="9">
        <f t="shared" si="2053"/>
        <v>82.104994064591295</v>
      </c>
      <c r="OY250" s="115">
        <f t="shared" ref="OY250:OY283" si="2406">(OW250+OX250)/2</f>
        <v>85.425063523030431</v>
      </c>
      <c r="OZ250" s="15">
        <f t="shared" ref="OZ250:OZ283" si="2407">(OW250-OY250)/B</f>
        <v>4.1012570080182326E-4</v>
      </c>
      <c r="PA250" s="12"/>
      <c r="PB250" s="11">
        <f t="shared" si="1699"/>
        <v>4.1833383211301825E-4</v>
      </c>
      <c r="PC250" s="10">
        <f t="shared" ref="PC250:PC283" si="2408">PF249</f>
        <v>85.485146634755893</v>
      </c>
      <c r="PD250" s="9">
        <f t="shared" si="2054"/>
        <v>88.739016507091932</v>
      </c>
      <c r="PE250" s="9">
        <f t="shared" si="2055"/>
        <v>81.982368228828477</v>
      </c>
      <c r="PF250" s="115">
        <f t="shared" ref="PF250:PF283" si="2409">(PD250+PE250)/2</f>
        <v>85.360692367960212</v>
      </c>
      <c r="PG250" s="15">
        <f t="shared" ref="PG250:PG283" si="2410">(PD250-PF250)/B</f>
        <v>4.1732185800368645E-4</v>
      </c>
      <c r="PH250" s="12"/>
      <c r="PI250" s="11">
        <f t="shared" si="1700"/>
        <v>4.2552835216814989E-4</v>
      </c>
      <c r="PJ250" s="10">
        <f t="shared" ref="PJ250:PJ283" si="2411">PM249</f>
        <v>85.42054145632946</v>
      </c>
      <c r="PK250" s="9">
        <f t="shared" si="2056"/>
        <v>88.732683507582891</v>
      </c>
      <c r="PL250" s="9">
        <f t="shared" si="2057"/>
        <v>81.859873681812758</v>
      </c>
      <c r="PM250" s="115">
        <f t="shared" ref="PM250:PM283" si="2412">(PK250+PL250)/2</f>
        <v>85.296278594697824</v>
      </c>
      <c r="PN250" s="15">
        <f t="shared" ref="PN250:PN283" si="2413">(PK250-PM250)/B</f>
        <v>4.2449653261121767E-4</v>
      </c>
      <c r="PO250" s="12"/>
      <c r="PP250" s="11">
        <f t="shared" si="1701"/>
        <v>4.3270131804495898E-4</v>
      </c>
      <c r="PQ250" s="10">
        <f t="shared" ref="PQ250:PQ283" si="2414">PT249</f>
        <v>85.355889994085857</v>
      </c>
      <c r="PR250" s="9">
        <f t="shared" si="2058"/>
        <v>88.726130880022467</v>
      </c>
      <c r="PS250" s="9">
        <f t="shared" si="2059"/>
        <v>81.737508084790093</v>
      </c>
      <c r="PT250" s="115">
        <f t="shared" ref="PT250:PT283" si="2415">(PR250+PS250)/2</f>
        <v>85.23181948240628</v>
      </c>
      <c r="PU250" s="15">
        <f t="shared" ref="PU250:PU283" si="2416">(PR250-PT250)/B</f>
        <v>4.3164967742599089E-4</v>
      </c>
      <c r="PV250" s="12"/>
      <c r="PW250" s="11">
        <f t="shared" si="1702"/>
        <v>4.3985268140275997E-4</v>
      </c>
      <c r="PX250" s="10">
        <f t="shared" ref="PX250:PX283" si="2417">QA249</f>
        <v>85.291189553220107</v>
      </c>
      <c r="PY250" s="9">
        <f t="shared" si="2060"/>
        <v>88.719355556600888</v>
      </c>
      <c r="PZ250" s="9">
        <f t="shared" si="2061"/>
        <v>81.61526910484497</v>
      </c>
      <c r="QA250" s="115">
        <f t="shared" ref="QA250:QA283" si="2418">(PY250+PZ250)/2</f>
        <v>85.167312330722922</v>
      </c>
      <c r="QB250" s="15">
        <f t="shared" ref="QB250:QB283" si="2419">(PY250-QA250)/B</f>
        <v>4.3878124705753834E-4</v>
      </c>
      <c r="QC250" s="12"/>
      <c r="QD250" s="11">
        <f t="shared" si="1703"/>
        <v>4.4698239572297268E-4</v>
      </c>
      <c r="QE250" s="10">
        <f t="shared" ref="QE250:QE283" si="2420">QH249</f>
        <v>85.226437459455767</v>
      </c>
      <c r="QF250" s="9">
        <f t="shared" si="2062"/>
        <v>88.712354504558078</v>
      </c>
      <c r="QG250" s="9">
        <f t="shared" si="2063"/>
        <v>81.493154415255987</v>
      </c>
      <c r="QH250" s="115">
        <f t="shared" ref="QH250:QH283" si="2421">(QF250+QG250)/2</f>
        <v>85.102754459907032</v>
      </c>
      <c r="QI250" s="15">
        <f t="shared" ref="QI250:QI283" si="2422">(QF250-QH250)/B</f>
        <v>4.458911978976423E-4</v>
      </c>
      <c r="QJ250" s="12"/>
      <c r="QK250" s="11">
        <f t="shared" si="1704"/>
        <v>4.540904162837092E-4</v>
      </c>
      <c r="QL250" s="10">
        <f t="shared" ref="QL250:QL283" si="2423">QO249</f>
        <v>85.161631059190256</v>
      </c>
      <c r="QM250" s="9">
        <f t="shared" si="2064"/>
        <v>88.705124726118612</v>
      </c>
      <c r="QN250" s="9">
        <f t="shared" si="2065"/>
        <v>81.371161695843796</v>
      </c>
      <c r="QO250" s="115">
        <f t="shared" ref="QO250:QO283" si="2424">(QM250+QN250)/2</f>
        <v>85.038143210981204</v>
      </c>
      <c r="QP250" s="15">
        <f t="shared" ref="QP250:QP283" si="2425">(QM250-QO250)/B</f>
        <v>4.5297948809483663E-4</v>
      </c>
      <c r="QQ250" s="12"/>
      <c r="QR250" s="11">
        <f t="shared" si="1705"/>
        <v>4.6117670013455612E-4</v>
      </c>
      <c r="QS250" s="10">
        <f t="shared" ref="QS250:QS283" si="2426">QV249</f>
        <v>85.096767719634087</v>
      </c>
      <c r="QT250" s="9">
        <f t="shared" si="2066"/>
        <v>88.697663258422253</v>
      </c>
      <c r="QU250" s="9">
        <f t="shared" si="2067"/>
        <v>81.249288633312318</v>
      </c>
      <c r="QV250" s="115">
        <f t="shared" ref="QV250:QV283" si="2427">(QT250+QU250)/2</f>
        <v>84.973475945867278</v>
      </c>
      <c r="QW250" s="15">
        <f t="shared" ref="QW250:QW283" si="2428">(QT250-QV250)/B</f>
        <v>4.6004607752903374E-4</v>
      </c>
      <c r="QX250" s="12"/>
      <c r="QY250" s="11">
        <f t="shared" si="1706"/>
        <v>4.6824120607148073E-4</v>
      </c>
      <c r="QZ250" s="10">
        <f t="shared" ref="QZ250:QZ283" si="2429">RC249</f>
        <v>85.031844828944514</v>
      </c>
      <c r="RA250" s="9">
        <f t="shared" si="2068"/>
        <v>88.689967173450029</v>
      </c>
      <c r="RB250" s="9">
        <f t="shared" si="2069"/>
        <v>81.127532921582656</v>
      </c>
      <c r="RC250" s="115">
        <f t="shared" ref="RC250:RC283" si="2430">(RA250+RB250)/2</f>
        <v>84.908750047516349</v>
      </c>
      <c r="RD250" s="15">
        <f t="shared" ref="RD250:RD283" si="2431">(RA250-RC250)/B</f>
        <v>4.6709092778633368E-4</v>
      </c>
      <c r="RE250" s="12"/>
      <c r="RF250" s="11">
        <f t="shared" si="1707"/>
        <v>4.7528389461190345E-4</v>
      </c>
      <c r="RG250" s="10">
        <f t="shared" ref="RG250:RG283" si="2432">RJ249</f>
        <v>84.966859796353418</v>
      </c>
      <c r="RH250" s="9">
        <f t="shared" si="2070"/>
        <v>88.682033577946157</v>
      </c>
      <c r="RI250" s="9">
        <f t="shared" si="2071"/>
        <v>81.005892262121421</v>
      </c>
      <c r="RJ250" s="115">
        <f t="shared" ref="RJ250:RJ283" si="2433">(RH250+RI250)/2</f>
        <v>84.843962920033789</v>
      </c>
      <c r="RK250" s="15">
        <f t="shared" ref="RK250:RK283" si="2434">(RH250-RJ250)/B</f>
        <v>4.7411400213393505E-4</v>
      </c>
      <c r="RL250" s="12"/>
      <c r="RM250" s="11">
        <f t="shared" si="1708"/>
        <v>4.8230472796985103E-4</v>
      </c>
      <c r="RN250" s="10">
        <f t="shared" ref="RN250:RN283" si="2435">RQ249</f>
        <v>84.901810052290301</v>
      </c>
      <c r="RO250" s="9">
        <f t="shared" si="2072"/>
        <v>88.673859613335821</v>
      </c>
      <c r="RP250" s="9">
        <f t="shared" si="2073"/>
        <v>80.884364364261245</v>
      </c>
      <c r="RQ250" s="115">
        <f t="shared" ref="RQ250:RQ283" si="2436">(RO250+RP250)/2</f>
        <v>84.779111988798533</v>
      </c>
      <c r="RR250" s="15">
        <f t="shared" ref="RR250:RR283" si="2437">(RO250-RQ250)/B</f>
        <v>4.8111526549524282E-4</v>
      </c>
      <c r="RS250" s="12"/>
      <c r="RT250" s="11">
        <f t="shared" si="1709"/>
        <v>4.8930367003132921E-4</v>
      </c>
      <c r="RU250" s="10">
        <f t="shared" ref="RU250:RU283" si="2438">RX249</f>
        <v>84.836693048499313</v>
      </c>
      <c r="RV250" s="9">
        <f t="shared" si="2074"/>
        <v>88.66544245563891</v>
      </c>
      <c r="RW250" s="9">
        <f t="shared" si="2075"/>
        <v>80.76294694551413</v>
      </c>
      <c r="RX250" s="115">
        <f t="shared" ref="RX250:RX283" si="2439">(RV250+RW250)/2</f>
        <v>84.714194700576513</v>
      </c>
      <c r="RY250" s="15">
        <f t="shared" ref="RY250:RY283" si="2440">(RV250-RX250)/B</f>
        <v>4.8809468442520055E-4</v>
      </c>
      <c r="RZ250" s="12"/>
      <c r="SA250" s="11">
        <f t="shared" si="1710"/>
        <v>4.9628068632986749E-4</v>
      </c>
      <c r="SB250" s="10">
        <f t="shared" ref="SB250:SB283" si="2441">SE249</f>
        <v>84.771506258150765</v>
      </c>
      <c r="SC250" s="9">
        <f t="shared" si="2076"/>
        <v>88.65677931537985</v>
      </c>
      <c r="SD250" s="9">
        <f t="shared" si="2077"/>
        <v>80.641637731879243</v>
      </c>
      <c r="SE250" s="115">
        <f t="shared" ref="SE250:SE283" si="2442">(SC250+SD250)/2</f>
        <v>84.64920852362954</v>
      </c>
      <c r="SF250" s="15">
        <f t="shared" ref="SF250:SF283" si="2443">(SC250-SE250)/B</f>
        <v>4.9505222708570175E-4</v>
      </c>
      <c r="SG250" s="12"/>
      <c r="SH250" s="11">
        <f t="shared" si="1711"/>
        <v>5.032357440221747E-4</v>
      </c>
      <c r="SI250" s="10">
        <f t="shared" ref="SI250:SI283" si="2444">SL249</f>
        <v>84.70624717594788</v>
      </c>
      <c r="SJ250" s="9">
        <f t="shared" si="2078"/>
        <v>88.647867437493687</v>
      </c>
      <c r="SK250" s="9">
        <f t="shared" si="2079"/>
        <v>80.520434458143001</v>
      </c>
      <c r="SL250" s="115">
        <f t="shared" ref="SL250:SL283" si="2445">(SJ250+SK250)/2</f>
        <v>84.584150947818344</v>
      </c>
      <c r="SM250" s="15">
        <f t="shared" ref="SM250:SM283" si="2446">(SJ250-SL250)/B</f>
        <v>5.019878632212593E-4</v>
      </c>
      <c r="SN250" s="12"/>
      <c r="SO250" s="11">
        <f t="shared" si="1712"/>
        <v>5.101688118640046E-4</v>
      </c>
      <c r="SP250" s="10">
        <f t="shared" ref="SP250:SP283" si="2447">SS249</f>
        <v>84.640913318227874</v>
      </c>
      <c r="SQ250" s="9">
        <f t="shared" si="2080"/>
        <v>88.638704101228399</v>
      </c>
      <c r="SR250" s="9">
        <f t="shared" si="2081"/>
        <v>80.399334868172716</v>
      </c>
      <c r="SS250" s="115">
        <f t="shared" ref="SS250:SS283" si="2448">(SQ250+SR250)/2</f>
        <v>84.51901948470055</v>
      </c>
      <c r="ST250" s="15">
        <f t="shared" ref="ST250:ST283" si="2449">(SQ250-SS250)/B</f>
        <v>5.0890156413483615E-4</v>
      </c>
      <c r="SU250" s="12"/>
      <c r="SV250" s="11">
        <f t="shared" si="1713"/>
        <v>5.1707986018620117E-4</v>
      </c>
      <c r="SW250" s="10">
        <f t="shared" ref="SW250:SW283" si="2450">SZ249</f>
        <v>84.575502223057953</v>
      </c>
      <c r="SX250" s="9">
        <f t="shared" si="2082"/>
        <v>88.629286620043672</v>
      </c>
      <c r="SY250" s="9">
        <f t="shared" si="2083"/>
        <v>80.278336715202826</v>
      </c>
      <c r="SZ250" s="115">
        <f t="shared" ref="SZ250:SZ283" si="2451">(SX250+SY250)/2</f>
        <v>84.453811667623256</v>
      </c>
      <c r="TA250" s="15">
        <f t="shared" ref="TA250:TA283" si="2452">(SX250-SZ250)/B</f>
        <v>5.1579330266390453E-4</v>
      </c>
      <c r="TB250" s="12"/>
      <c r="TC250" s="11">
        <f t="shared" si="1714"/>
        <v>5.239688608709561E-4</v>
      </c>
      <c r="TD250" s="10">
        <f t="shared" ref="TD250:TD283" si="2453">TG249</f>
        <v>84.510011450325862</v>
      </c>
      <c r="TE250" s="9">
        <f t="shared" si="2084"/>
        <v>88.619612341506155</v>
      </c>
      <c r="TF250" s="9">
        <f t="shared" si="2085"/>
        <v>80.157437762116274</v>
      </c>
      <c r="TG250" s="115">
        <f t="shared" ref="TG250:TG283" si="2454">(TE250+TF250)/2</f>
        <v>84.388525051811214</v>
      </c>
      <c r="TH250" s="15">
        <f t="shared" ref="TH250:TH283" si="2455">(TE250-TG250)/B</f>
        <v>5.2266305315661391E-4</v>
      </c>
      <c r="TI250" s="12"/>
      <c r="TJ250" s="11">
        <f t="shared" si="1715"/>
        <v>5.308357873281519E-4</v>
      </c>
      <c r="TK250" s="10">
        <f t="shared" ref="TK250:TK283" si="2456">TN249</f>
        <v>84.444438581826262</v>
      </c>
      <c r="TL250" s="9">
        <f t="shared" si="2086"/>
        <v>88.609678647181354</v>
      </c>
      <c r="TM250" s="9">
        <f t="shared" si="2087"/>
        <v>80.036635781716299</v>
      </c>
      <c r="TN250" s="115">
        <f t="shared" ref="TN250:TN283" si="2457">(TL250+TM250)/2</f>
        <v>84.323157214448827</v>
      </c>
      <c r="TO250" s="15">
        <f t="shared" ref="TO250:TO283" si="2458">(TL250-TN250)/B</f>
        <v>5.2951079144830844E-4</v>
      </c>
      <c r="TP250" s="12"/>
      <c r="TQ250" s="11">
        <f t="shared" si="1716"/>
        <v>5.3768061447206938E-4</v>
      </c>
      <c r="TR250" s="10">
        <f t="shared" ref="TR250:TR283" si="2459">TU249</f>
        <v>84.37878122134066</v>
      </c>
      <c r="TS250" s="9">
        <f t="shared" si="2088"/>
        <v>88.599482952522209</v>
      </c>
      <c r="TT250" s="9">
        <f t="shared" si="2089"/>
        <v>79.915928556995226</v>
      </c>
      <c r="TU250" s="115">
        <f t="shared" ref="TU250:TU283" si="2460">(TS250+TT250)/2</f>
        <v>84.257705754758717</v>
      </c>
      <c r="TV250" s="15">
        <f t="shared" ref="TV250:TV283" si="2461">(TS250-TU250)/B</f>
        <v>5.3633649483805584E-4</v>
      </c>
      <c r="TW250" s="12"/>
      <c r="TX250" s="11">
        <f t="shared" si="1717"/>
        <v>5.4450331869807271E-4</v>
      </c>
      <c r="TY250" s="10">
        <f t="shared" ref="TY250:TY283" si="2462">UB249</f>
        <v>84.313036994714224</v>
      </c>
      <c r="TZ250" s="9">
        <f t="shared" si="2090"/>
        <v>88.589022706754506</v>
      </c>
      <c r="UA250" s="9">
        <f t="shared" si="2091"/>
        <v>79.795313881391792</v>
      </c>
      <c r="UB250" s="115">
        <f t="shared" ref="UB250:UB283" si="2463">(TZ250+UA250)/2</f>
        <v>84.192168294073156</v>
      </c>
      <c r="UC250" s="15">
        <f t="shared" ref="UC250:UC283" si="2464">(TZ250-UB250)/B</f>
        <v>5.4314014206567097E-4</v>
      </c>
      <c r="UD250" s="12"/>
      <c r="UE250" s="11">
        <f t="shared" si="1718"/>
        <v>5.5130387785979978E-4</v>
      </c>
      <c r="UF250" s="10">
        <f t="shared" ref="UF250:UF283" si="2465">UI249</f>
        <v>84.247203549925274</v>
      </c>
      <c r="UG250" s="9">
        <f t="shared" si="2092"/>
        <v>88.578295392759173</v>
      </c>
      <c r="UH250" s="9">
        <f t="shared" si="2093"/>
        <v>79.674789559047824</v>
      </c>
      <c r="UI250" s="115">
        <f t="shared" ref="UI250:UI283" si="2466">(UG250+UH250)/2</f>
        <v>84.126542475903506</v>
      </c>
      <c r="UJ250" s="15">
        <f t="shared" ref="UJ250:UJ283" si="2467">(UG250-UI250)/B</f>
        <v>5.4992171328859636E-4</v>
      </c>
      <c r="UK250" s="12"/>
      <c r="UL250" s="11">
        <f t="shared" si="1719"/>
        <v>5.5808227124618242E-4</v>
      </c>
      <c r="UM250" s="10">
        <f t="shared" ref="UM250:UM283" si="2468">UP249</f>
        <v>84.18127855715295</v>
      </c>
      <c r="UN250" s="9">
        <f t="shared" si="2094"/>
        <v>88.567298526951589</v>
      </c>
      <c r="UO250" s="9">
        <f t="shared" si="2095"/>
        <v>79.55435340505359</v>
      </c>
      <c r="UP250" s="115">
        <f t="shared" ref="UP250:UP283" si="2469">(UN250+UO250)/2</f>
        <v>84.060825966002596</v>
      </c>
      <c r="UQ250" s="15">
        <f t="shared" ref="UQ250:UQ283" si="2470">(UN250-UP250)/B</f>
        <v>5.566811900592877E-4</v>
      </c>
      <c r="UR250" s="12"/>
      <c r="US250" s="11">
        <f t="shared" si="1720"/>
        <v>5.6483847955898607E-4</v>
      </c>
      <c r="UT250" s="10">
        <f t="shared" ref="UT250:UT283" si="2471">UW249</f>
        <v>84.115259708837712</v>
      </c>
      <c r="UU250" s="9">
        <f t="shared" si="2096"/>
        <v>88.556029659158</v>
      </c>
      <c r="UV250" s="9">
        <f t="shared" si="2097"/>
        <v>79.434003245687919</v>
      </c>
      <c r="UW250" s="115">
        <f t="shared" ref="UW250:UW283" si="2472">(UU250+UV250)/2</f>
        <v>83.995016452422959</v>
      </c>
      <c r="UX250" s="15">
        <f t="shared" ref="UX250:UX283" si="2473">(UU250-UW250)/B</f>
        <v>5.6341855530275548E-4</v>
      </c>
      <c r="UY250" s="12"/>
      <c r="UZ250" s="11">
        <f t="shared" si="1721"/>
        <v>5.7157248489047316E-4</v>
      </c>
      <c r="VA250" s="10">
        <f t="shared" ref="VA250:VA283" si="2474">VD249</f>
        <v>84.049144719737797</v>
      </c>
      <c r="VB250" s="9">
        <f t="shared" si="2098"/>
        <v>88.544486372489089</v>
      </c>
      <c r="VC250" s="9">
        <f t="shared" si="2099"/>
        <v>79.313736918653674</v>
      </c>
      <c r="VD250" s="115">
        <f t="shared" ref="VD250:VD283" si="2475">(VB250+VC250)/2</f>
        <v>83.929111645571382</v>
      </c>
      <c r="VE250" s="15">
        <f t="shared" ref="VE250:VE283" si="2476">(VB250-VD250)/B</f>
        <v>5.7013379329420714E-4</v>
      </c>
      <c r="VF250" s="12"/>
      <c r="VG250" s="11">
        <f t="shared" si="1722"/>
        <v>5.7828427070117185E-4</v>
      </c>
      <c r="VH250" s="10">
        <f t="shared" ref="VH250:VH283" si="2477">VK249</f>
        <v>83.982931326981983</v>
      </c>
      <c r="VI250" s="9">
        <f t="shared" si="2100"/>
        <v>88.532666283210844</v>
      </c>
      <c r="VJ250" s="9">
        <f t="shared" si="2101"/>
        <v>79.193552273303965</v>
      </c>
      <c r="VK250" s="115">
        <f t="shared" ref="VK250:VK283" si="2478">(VI250+VJ250)/2</f>
        <v>83.863109278257411</v>
      </c>
      <c r="VL250" s="15">
        <f t="shared" ref="VL250:VL283" si="2479">(VI250-VK250)/B</f>
        <v>5.7682688963710358E-4</v>
      </c>
      <c r="VM250" s="12"/>
      <c r="VN250" s="11">
        <f t="shared" si="1723"/>
        <v>5.84973821798045E-4</v>
      </c>
      <c r="VO250" s="10">
        <f t="shared" ref="VO250:VO283" si="2480">VR249</f>
        <v>83.916617290116378</v>
      </c>
      <c r="VP250" s="9">
        <f t="shared" si="2102"/>
        <v>88.520567040612775</v>
      </c>
      <c r="VQ250" s="9">
        <f t="shared" si="2103"/>
        <v>79.073447170864554</v>
      </c>
      <c r="VR250" s="115">
        <f t="shared" ref="VR250:VR283" si="2481">(VP250+VQ250)/2</f>
        <v>83.797007105738658</v>
      </c>
      <c r="VS250" s="15">
        <f t="shared" ref="VS250:VS283" si="2482">(VP250-VR250)/B</f>
        <v>5.8349783124128467E-4</v>
      </c>
      <c r="VT250" s="12"/>
      <c r="VU250" s="11">
        <f t="shared" si="1724"/>
        <v>5.9164112431272326E-4</v>
      </c>
      <c r="VV250" s="10">
        <f t="shared" ref="VV250:VV283" si="2483">VY249</f>
        <v>83.850200391147979</v>
      </c>
      <c r="VW250" s="9">
        <f t="shared" si="2104"/>
        <v>88.508186326873584</v>
      </c>
      <c r="VX250" s="9">
        <f t="shared" si="2105"/>
        <v>78.953419484648208</v>
      </c>
      <c r="VY250" s="115">
        <f t="shared" ref="VY250:VY283" si="2484">(VW250+VX250)/2</f>
        <v>83.730802905760896</v>
      </c>
      <c r="VZ250" s="15">
        <f t="shared" ref="VZ250:VZ283" si="2485">(VW250-VY250)/B</f>
        <v>5.9014660630142112E-4</v>
      </c>
      <c r="WA250" s="12"/>
      <c r="WB250" s="11">
        <f t="shared" si="1725"/>
        <v>5.9828616568006294E-4</v>
      </c>
      <c r="WC250" s="10">
        <f t="shared" ref="WC250:WC283" si="2486">WF249</f>
        <v>83.783678434582981</v>
      </c>
      <c r="WD250" s="9">
        <f t="shared" si="2106"/>
        <v>88.495521856924398</v>
      </c>
      <c r="WE250" s="9">
        <f t="shared" si="2107"/>
        <v>78.833467100263704</v>
      </c>
      <c r="WF250" s="115">
        <f t="shared" ref="WF250:WF283" si="2487">(WD250+WE250)/2</f>
        <v>83.664494478594051</v>
      </c>
      <c r="WG250" s="15">
        <f t="shared" ref="WG250:WG283" si="2488">(WD250-WF250)/B</f>
        <v>5.9677320427567525E-4</v>
      </c>
      <c r="WH250" s="12"/>
      <c r="WI250" s="11">
        <f t="shared" si="1726"/>
        <v>6.0490893461688142E-4</v>
      </c>
      <c r="WJ250" s="10">
        <f t="shared" ref="WJ250:WJ283" si="2489">WM249</f>
        <v>83.717049247461176</v>
      </c>
      <c r="WK250" s="9">
        <f t="shared" si="2108"/>
        <v>88.482571378309586</v>
      </c>
      <c r="WL250" s="9">
        <f t="shared" si="2109"/>
        <v>78.713587915817399</v>
      </c>
      <c r="WM250" s="115">
        <f t="shared" ref="WM250:WM283" si="2490">(WK250+WL250)/2</f>
        <v>83.598079647063486</v>
      </c>
      <c r="WN250" s="15">
        <f t="shared" ref="WN250:WN283" si="2491">(WK250-WM250)/B</f>
        <v>6.0337761586464172E-4</v>
      </c>
      <c r="WO250" s="12"/>
      <c r="WP250" s="11">
        <f t="shared" si="1727"/>
        <v>6.1150942110098892E-4</v>
      </c>
      <c r="WQ250" s="10">
        <f t="shared" ref="WQ250:WQ283" si="2492">WT249</f>
        <v>83.650310679385484</v>
      </c>
      <c r="WR250" s="9">
        <f t="shared" si="2110"/>
        <v>88.469332671045294</v>
      </c>
      <c r="WS250" s="9">
        <f t="shared" si="2111"/>
        <v>78.593779842110905</v>
      </c>
      <c r="WT250" s="115">
        <f t="shared" ref="WT250:WT283" si="2493">(WR250+WS250)/2</f>
        <v>83.531556256578099</v>
      </c>
      <c r="WU250" s="15">
        <f t="shared" ref="WU250:WU283" si="2494">(WR250-WT250)/B</f>
        <v>6.0995983299040276E-4</v>
      </c>
      <c r="WV250" s="12"/>
      <c r="WW250" s="11">
        <f t="shared" si="1728"/>
        <v>6.1808761635032247E-4</v>
      </c>
      <c r="WX250" s="10">
        <f t="shared" ref="WX250:WX283" si="2495">XA249</f>
        <v>83.583460602548371</v>
      </c>
      <c r="WY250" s="9">
        <f t="shared" si="2112"/>
        <v>88.455803547475725</v>
      </c>
      <c r="WZ250" s="9">
        <f t="shared" si="2113"/>
        <v>78.474040802829393</v>
      </c>
      <c r="XA250" s="115">
        <f t="shared" ref="XA250:XA283" si="2496">(WY250+WZ250)/2</f>
        <v>83.464922175152566</v>
      </c>
      <c r="XB250" s="15">
        <f t="shared" ref="XB250:XB283" si="2497">(WY250-XA250)/B</f>
        <v>6.1651984877602673E-4</v>
      </c>
      <c r="XC250" s="12"/>
      <c r="XD250" s="11">
        <f t="shared" si="1729"/>
        <v>6.2464351280249906E-4</v>
      </c>
      <c r="XE250" s="10">
        <f t="shared" ref="XE250:XE283" si="2498">XH249</f>
        <v>83.516496911752526</v>
      </c>
      <c r="XF250" s="9">
        <f t="shared" si="2114"/>
        <v>88.441981852127341</v>
      </c>
      <c r="XG250" s="9">
        <f t="shared" si="2115"/>
        <v>78.354368734728098</v>
      </c>
      <c r="XH250" s="115">
        <f t="shared" ref="XH250:XH283" si="2499">(XF250+XG250)/2</f>
        <v>83.398175293427727</v>
      </c>
      <c r="XI250" s="15">
        <f t="shared" ref="XI250:XI283" si="2500">(XF250-XH250)/B</f>
        <v>6.2305765752503875E-4</v>
      </c>
      <c r="XJ250" s="12"/>
      <c r="XK250" s="11">
        <f t="shared" si="1730"/>
        <v>6.3117710409435512E-4</v>
      </c>
      <c r="XL250" s="10">
        <f t="shared" ref="XL250:XL283" si="2501">XO249</f>
        <v>83.449417524429549</v>
      </c>
      <c r="XM250" s="9">
        <f t="shared" si="2116"/>
        <v>88.427865461560998</v>
      </c>
      <c r="XN250" s="9">
        <f t="shared" si="2117"/>
        <v>78.234761587808066</v>
      </c>
      <c r="XO250" s="115">
        <f t="shared" ref="XO250:XO283" si="2502">(XM250+XN250)/2</f>
        <v>83.331313524684532</v>
      </c>
      <c r="XP250" s="15">
        <f t="shared" ref="XP250:XP283" si="2503">(XM250-XO250)/B</f>
        <v>6.2957325470143293E-4</v>
      </c>
      <c r="XQ250" s="12"/>
      <c r="XR250" s="11">
        <f t="shared" si="1731"/>
        <v>6.376883850420001E-4</v>
      </c>
      <c r="XS250" s="10">
        <f t="shared" ref="XS250:XS283" si="2504">XV249</f>
        <v>83.382220380652285</v>
      </c>
      <c r="XT250" s="9">
        <f t="shared" si="2118"/>
        <v>88.413452284222004</v>
      </c>
      <c r="XU250" s="9">
        <f t="shared" si="2119"/>
        <v>78.072800797532167</v>
      </c>
      <c r="XV250" s="115">
        <f t="shared" ref="XV250:XV283" si="2505">(XT250+XU250)/2</f>
        <v>83.243126540877086</v>
      </c>
      <c r="XW250" s="15">
        <f t="shared" ref="XW250:XW283" si="2506">(XT250-XV250)/B</f>
        <v>6.3868647792084002E-4</v>
      </c>
      <c r="XX250" s="12"/>
      <c r="XY250" s="11">
        <f t="shared" si="1732"/>
        <v>6.4680481102317848E-4</v>
      </c>
      <c r="XZ250" s="10">
        <f t="shared" ref="XZ250:XZ283" si="2507">YC249</f>
        <v>83.293633506396958</v>
      </c>
      <c r="YA250" s="9">
        <f t="shared" si="2120"/>
        <v>88.398618818484962</v>
      </c>
      <c r="YB250" s="9">
        <f t="shared" si="2121"/>
        <v>78.017973227400574</v>
      </c>
      <c r="YC250" s="115">
        <f t="shared" ref="YC250:YC283" si="2508">(YA250+YB250)/2</f>
        <v>83.208296022942761</v>
      </c>
      <c r="YD250" s="15">
        <f t="shared" ref="YD250:YD283" si="2509">(YA250-YC250)/B</f>
        <v>6.4115669884514477E-4</v>
      </c>
      <c r="YE250" s="12"/>
      <c r="YF250" s="11">
        <f t="shared" si="1733"/>
        <v>6.4925873596418488E-4</v>
      </c>
      <c r="YG250" s="10">
        <f t="shared" ref="YG250:YG283" si="2510">YJ249</f>
        <v>83.258555415999041</v>
      </c>
      <c r="YH250" s="9">
        <f t="shared" si="2122"/>
        <v>88.383670389309813</v>
      </c>
      <c r="YI250" s="9">
        <f t="shared" si="2123"/>
        <v>78.668362010188261</v>
      </c>
      <c r="YJ250" s="115">
        <f t="shared" ref="YJ250:YJ283" si="2511">(YH250+YI250)/2</f>
        <v>83.526016199749037</v>
      </c>
      <c r="YK250" s="15">
        <f t="shared" ref="YK250:YK283" si="2512">(YH250-YJ250)/B</f>
        <v>6.0006239438229771E-4</v>
      </c>
      <c r="YL250" s="12"/>
      <c r="YM250" s="11">
        <f t="shared" si="1734"/>
        <v>6.0802451086522456E-4</v>
      </c>
      <c r="YN250" s="10">
        <f t="shared" ref="YN250:YN283" si="2513">YQ249</f>
        <v>83.577028103633864</v>
      </c>
      <c r="YO250" s="9">
        <f t="shared" si="2124"/>
        <v>88.370576760922077</v>
      </c>
      <c r="YP250" s="9">
        <f t="shared" si="2125"/>
        <v>79.421054360063721</v>
      </c>
      <c r="YQ250" s="115">
        <f t="shared" ref="YQ250:YQ283" si="2514">(YO250+YP250)/2</f>
        <v>83.895815560492906</v>
      </c>
      <c r="YR250" s="15">
        <f t="shared" ref="YR250:YR283" si="2515">(YO250-YQ250)/B</f>
        <v>5.5276390937604393E-4</v>
      </c>
      <c r="YS250" s="12"/>
      <c r="YT250" s="11">
        <f t="shared" si="1735"/>
        <v>5.6057989547387242E-4</v>
      </c>
      <c r="YU250" s="10">
        <f t="shared" ref="YU250:YU283" si="2516">YX249</f>
        <v>83.94766064702614</v>
      </c>
      <c r="YV250" s="9">
        <f t="shared" si="2126"/>
        <v>88.359465929735492</v>
      </c>
      <c r="YW250" s="9">
        <f t="shared" si="2127"/>
        <v>80.307676106221948</v>
      </c>
      <c r="YX250" s="115">
        <f t="shared" ref="YX250:YX283" si="2517">(YV250+YW250)/2</f>
        <v>84.333571017978727</v>
      </c>
      <c r="YY250" s="15">
        <f t="shared" ref="YY250:YY283" si="2518">(YV250-YX250)/B</f>
        <v>4.9731579194580474E-4</v>
      </c>
      <c r="YZ250" s="12"/>
      <c r="ZA250" s="11">
        <f t="shared" si="1736"/>
        <v>5.0497916838666476E-4</v>
      </c>
      <c r="ZB250" s="10">
        <f t="shared" ref="ZB250:ZB283" si="2519">ZE249</f>
        <v>84.386335085702143</v>
      </c>
      <c r="ZC250" s="9">
        <f t="shared" si="2128"/>
        <v>88.350472368621183</v>
      </c>
      <c r="ZD250" s="9">
        <f t="shared" si="2129"/>
        <v>81.386118056300461</v>
      </c>
      <c r="ZE250" s="115">
        <f t="shared" ref="ZE250:ZE283" si="2520">(ZC250+ZD250)/2</f>
        <v>84.868295212460822</v>
      </c>
      <c r="ZF250" s="15">
        <f t="shared" ref="ZF250:ZF283" si="2521">(ZC250-ZE250)/B</f>
        <v>4.3015074364069933E-4</v>
      </c>
      <c r="ZG250" s="12"/>
      <c r="ZH250" s="11">
        <f t="shared" si="1737"/>
        <v>4.3765433254388804E-4</v>
      </c>
      <c r="ZI250" s="10">
        <f t="shared" ref="ZI250:ZI283" si="2522">ZL249</f>
        <v>84.922073492314723</v>
      </c>
      <c r="ZJ250" s="9">
        <f t="shared" si="2130"/>
        <v>88.343744019069462</v>
      </c>
      <c r="ZK250" s="9">
        <f t="shared" si="2131"/>
        <v>82.774830724833592</v>
      </c>
      <c r="ZL250" s="115">
        <f t="shared" ref="ZL250:ZL283" si="2523">(ZJ250+ZK250)/2</f>
        <v>85.559287371951527</v>
      </c>
      <c r="ZM250" s="15">
        <f t="shared" ref="ZM250:ZM283" si="2524">(ZJ250-ZL250)/B</f>
        <v>3.4396185021033139E-4</v>
      </c>
      <c r="ZN250" s="12"/>
      <c r="ZO250" s="11">
        <f t="shared" si="1738"/>
        <v>3.5129779237935157E-4</v>
      </c>
      <c r="ZP250" s="10">
        <f t="shared" ref="ZP250:ZP283" si="2525">ZS249</f>
        <v>85.614186006474739</v>
      </c>
      <c r="ZQ250" s="9">
        <f t="shared" si="2132"/>
        <v>88.339441847335038</v>
      </c>
      <c r="ZR250" s="9">
        <f t="shared" si="2133"/>
        <v>84.803763565291376</v>
      </c>
      <c r="ZS250" s="115">
        <f t="shared" ref="ZS250:ZS283" si="2526">(ZQ250+ZR250)/2</f>
        <v>86.5716027063132</v>
      </c>
      <c r="ZT250" s="15">
        <f t="shared" ref="ZT250:ZT283" si="2527">(ZQ250-ZS250)/B</f>
        <v>2.1837984888344354E-4</v>
      </c>
      <c r="ZU250" s="12"/>
      <c r="ZV250" s="11">
        <f t="shared" si="1739"/>
        <v>2.2554140912828065E-4</v>
      </c>
      <c r="ZW250" s="10">
        <f t="shared" ref="ZW250:ZW283" si="2528">ZZ249</f>
        <v>86.627727537365445</v>
      </c>
      <c r="ZX250" s="9">
        <f t="shared" si="2134"/>
        <v>88.337707674767074</v>
      </c>
      <c r="ZY250" s="9">
        <f t="shared" si="2135"/>
        <v>89.277036672691182</v>
      </c>
      <c r="ZZ250" s="115">
        <f t="shared" ref="ZZ250:ZZ283" si="2529">(ZX250+ZY250)/2</f>
        <v>88.807372173729135</v>
      </c>
      <c r="AAA250" s="15">
        <f t="shared" ref="AAA250:AAA283" si="2530">(ZX250-ZZ250)/B</f>
        <v>-5.8017304815396709E-5</v>
      </c>
      <c r="AAB250" s="12"/>
      <c r="AAC250" s="11">
        <f t="shared" si="1740"/>
        <v>-5.0982973737136862E-5</v>
      </c>
      <c r="AAD250" s="10">
        <f t="shared" ref="AAD250:AAD283" si="2531">AAG249</f>
        <v>88.864411350391066</v>
      </c>
      <c r="AAE250" s="9">
        <f t="shared" si="2136"/>
        <v>88.337830075012747</v>
      </c>
      <c r="AAF250" s="9">
        <f t="shared" si="2137"/>
        <v>89.360202403602457</v>
      </c>
      <c r="AAG250" s="115">
        <f t="shared" ref="AAG250:AAG283" si="2532">(AAE250+AAF250)/2</f>
        <v>88.849016239307602</v>
      </c>
      <c r="AAH250" s="15">
        <f t="shared" ref="AAH250:AAH283" si="2533">(AAE250-AAG250)/B</f>
        <v>-6.3146445125936187E-5</v>
      </c>
      <c r="AAI250" s="12"/>
      <c r="AAJ250" s="11">
        <f t="shared" si="1741"/>
        <v>-5.6115070622055303E-5</v>
      </c>
      <c r="AAK250" s="10">
        <f t="shared" ref="AAK250:AAK283" si="2534">AAN249</f>
        <v>88.906051468579562</v>
      </c>
      <c r="AAL250" s="9">
        <f t="shared" si="2138"/>
        <v>88.337975074011425</v>
      </c>
      <c r="AAM250" s="9">
        <f t="shared" si="2139"/>
        <v>89.444191046321777</v>
      </c>
      <c r="AAN250" s="115">
        <f t="shared" ref="AAN250:AAN283" si="2535">(AAL250+AAM250)/2</f>
        <v>88.891083060166608</v>
      </c>
      <c r="AAO250" s="15">
        <f t="shared" ref="AAO250:AAO283" si="2536">(AAL250-AAN250)/B</f>
        <v>-6.8325016473488393E-5</v>
      </c>
      <c r="AAP250" s="12"/>
      <c r="AAQ250" s="11">
        <f t="shared" ref="AAQ250:AAQ272" si="2537">AAV249</f>
        <v>-6.1296891866578532E-5</v>
      </c>
      <c r="AAR250" s="10">
        <f t="shared" ref="AAR250:AAR272" si="2538">AAU249</f>
        <v>88.948114104629141</v>
      </c>
      <c r="AAS250" s="9">
        <f t="shared" si="2140"/>
        <v>88.338144830615974</v>
      </c>
      <c r="AAT250" s="9">
        <f t="shared" si="2141"/>
        <v>89.528993364096294</v>
      </c>
      <c r="AAU250" s="115">
        <f t="shared" ref="AAU250:AAU272" si="2539">(AAS250+AAT250)/2</f>
        <v>88.933569097356127</v>
      </c>
      <c r="AAV250" s="15">
        <f t="shared" ref="AAV250:AAV272" si="2540">(AAS250-AAU250)/B</f>
        <v>-7.355231501271729E-5</v>
      </c>
      <c r="AAW250" s="11"/>
      <c r="AAX250" s="11">
        <f t="shared" si="1743"/>
        <v>-6.6527738232223177E-5</v>
      </c>
      <c r="AAY250" s="10">
        <f t="shared" ref="AAY250:AAY283" si="2541">ABB249</f>
        <v>88.99059573513037</v>
      </c>
      <c r="AAZ250" s="9">
        <f t="shared" si="2142"/>
        <v>88.338341555764842</v>
      </c>
      <c r="ABA250" s="9">
        <f t="shared" si="2143"/>
        <v>89.614599578480721</v>
      </c>
      <c r="ABB250" s="115">
        <f t="shared" ref="ABB250:ABB283" si="2542">(AAZ250+ABA250)/2</f>
        <v>88.976470567122789</v>
      </c>
      <c r="ABC250" s="15">
        <f t="shared" ref="ABC250:ABC283" si="2543">(AAZ250-ABB250)/B</f>
        <v>-7.8827600223819333E-5</v>
      </c>
      <c r="ABD250" s="11"/>
      <c r="ABE250" s="11">
        <f t="shared" si="1744"/>
        <v>-7.1806873714910856E-5</v>
      </c>
      <c r="ABF250" s="10">
        <f t="shared" ref="ABF250:ABF283" si="2544">ABI249</f>
        <v>89.033492591881327</v>
      </c>
      <c r="ABG250" s="9">
        <f t="shared" si="2144"/>
        <v>88.338567511724548</v>
      </c>
      <c r="ABH250" s="9">
        <f t="shared" si="2145"/>
        <v>89.700999648383998</v>
      </c>
      <c r="ABI250" s="115">
        <f t="shared" ref="ABI250:ABI283" si="2545">(ABG250+ABH250)/2</f>
        <v>89.01978358005428</v>
      </c>
      <c r="ABJ250" s="15">
        <f t="shared" ref="ABJ250:ABJ283" si="2546">(ABG250-ABI250)/B</f>
        <v>-8.4150112194502413E-5</v>
      </c>
      <c r="ABK250" s="11"/>
      <c r="ABL250" s="11">
        <f t="shared" si="1745"/>
        <v>-7.7133542825130258E-5</v>
      </c>
      <c r="ABM250" s="10">
        <f t="shared" ref="ABM250:ABM283" si="2547">ABP249</f>
        <v>89.076800801048137</v>
      </c>
      <c r="ABN250" s="9">
        <f t="shared" si="2146"/>
        <v>88.33882501134218</v>
      </c>
      <c r="ABO250" s="9">
        <f t="shared" si="2147"/>
        <v>89.788183300368374</v>
      </c>
      <c r="ABP250" s="115">
        <f t="shared" ref="ABP250:ABP283" si="2548">(ABN250+ABO250)/2</f>
        <v>89.06350415585527</v>
      </c>
      <c r="ABQ250" s="15">
        <f t="shared" ref="ABQ250:ABQ283" si="2549">(ABN250-ABP250)/B</f>
        <v>-8.9519073537583081E-5</v>
      </c>
      <c r="ABR250" s="11"/>
      <c r="ABS250" s="11">
        <f t="shared" si="1746"/>
        <v>-8.2506972500933311E-5</v>
      </c>
      <c r="ABT250" s="10">
        <f t="shared" ref="ABT250:ABT283" si="2550">ABW249</f>
        <v>89.120516397925542</v>
      </c>
      <c r="ABU250" s="9">
        <f t="shared" si="2148"/>
        <v>88.339116417246899</v>
      </c>
      <c r="ABV250" s="9">
        <f t="shared" si="2149"/>
        <v>89.876140179043759</v>
      </c>
      <c r="ABW250" s="115">
        <f t="shared" ref="ABW250:ABW283" si="2551">(ABU250+ABV250)/2</f>
        <v>89.107628298145329</v>
      </c>
      <c r="ABX250" s="15">
        <f t="shared" ref="ABX250:ABX283" si="2552">(ABU250-ABW250)/B</f>
        <v>-9.4933698729355659E-5</v>
      </c>
      <c r="ABY250" s="11"/>
      <c r="ABZ250" s="11">
        <f t="shared" si="1747"/>
        <v>-8.7926381444987628E-5</v>
      </c>
      <c r="ACA250" s="10">
        <f t="shared" ref="ACA250:ACA283" si="2553">ACD249</f>
        <v>89.164635401744732</v>
      </c>
      <c r="ACB250" s="9">
        <f t="shared" si="2150"/>
        <v>88.339444141055608</v>
      </c>
      <c r="ACC250" s="9">
        <f t="shared" si="2151"/>
        <v>89.964859485873973</v>
      </c>
      <c r="ACD250" s="115">
        <f t="shared" ref="ACD250:ACD283" si="2554">(ACB250+ACC250)/2</f>
        <v>89.152151813464798</v>
      </c>
      <c r="ACE250" s="15">
        <f t="shared" ref="ACE250:ACE283" si="2555">(ACB250-ACD250)/B</f>
        <v>-1.0039317184964482E-4</v>
      </c>
      <c r="ACF250" s="11"/>
      <c r="ACG250" s="11">
        <f t="shared" si="1748"/>
        <v>-9.3390957851705503E-5</v>
      </c>
      <c r="ACH250" s="10">
        <f t="shared" ref="ACH250:ACH283" si="2556">ACK249</f>
        <v>89.209153634590223</v>
      </c>
      <c r="ACI250" s="9">
        <f t="shared" si="2152"/>
        <v>88.339810642373905</v>
      </c>
      <c r="ACJ250" s="9">
        <f t="shared" si="2153"/>
        <v>90.054330108191436</v>
      </c>
      <c r="ACK250" s="115">
        <f t="shared" ref="ACK250:ACK283" si="2557">(ACI250+ACJ250)/2</f>
        <v>89.197070375282664</v>
      </c>
      <c r="ACL250" s="15">
        <f t="shared" ref="ACL250:ACL283" si="2558">(ACI250-ACK250)/B</f>
        <v>-1.0589665461206307E-4</v>
      </c>
      <c r="ACM250" s="11"/>
      <c r="ACN250" s="11">
        <f t="shared" si="1749"/>
        <v>-9.8899867434051891E-5</v>
      </c>
      <c r="ACO250" s="10">
        <f t="shared" ref="ACO250:ACO283" si="2559">ACR249</f>
        <v>89.254066785406366</v>
      </c>
      <c r="ACP250" s="9">
        <f t="shared" si="2154"/>
        <v>88.3402184277722</v>
      </c>
      <c r="ACQ250" s="9">
        <f t="shared" si="2155"/>
        <v>90.144540673403895</v>
      </c>
      <c r="ACR250" s="115">
        <f t="shared" ref="ACR250:ACR283" si="2560">(ACP250+ACQ250)/2</f>
        <v>89.242379550588055</v>
      </c>
      <c r="ACS250" s="15">
        <f t="shared" ref="ACS250:ACS283" si="2561">(ACP250-ACR250)/B</f>
        <v>-1.1144328977531695E-4</v>
      </c>
      <c r="ACT250" s="11"/>
      <c r="ACU250" s="11">
        <f t="shared" si="1750"/>
        <v>-1.0445225683062348E-4</v>
      </c>
      <c r="ACV250" s="10">
        <f t="shared" ref="ACV250:ACV283" si="2562">ACY249</f>
        <v>89.299370436576837</v>
      </c>
      <c r="ACW250" s="9">
        <f t="shared" si="2156"/>
        <v>88.340670049717943</v>
      </c>
      <c r="ACX250" s="9">
        <f t="shared" si="2157"/>
        <v>90.23547954790611</v>
      </c>
      <c r="ACY250" s="115">
        <f t="shared" ref="ACY250:ACY283" si="2563">(ACW250+ACX250)/2</f>
        <v>89.288074798812033</v>
      </c>
      <c r="ACZ250" s="15">
        <f t="shared" ref="ACZ250:ACZ283" si="2564">(ACW250-ACY250)/B</f>
        <v>-1.1703220114191851E-4</v>
      </c>
      <c r="ADA250" s="11"/>
      <c r="ADB250" s="11">
        <f t="shared" si="1751"/>
        <v>-1.1004725359910783E-4</v>
      </c>
      <c r="ADC250" s="10">
        <f t="shared" ref="ADC250:ADC283" si="2565">ADF249</f>
        <v>89.345060062823933</v>
      </c>
      <c r="ADD250" s="9">
        <f t="shared" si="2158"/>
        <v>88.341168105442804</v>
      </c>
      <c r="ADE250" s="9">
        <f t="shared" si="2159"/>
        <v>90.327134893869783</v>
      </c>
      <c r="ADF250" s="115">
        <f t="shared" ref="ADF250:ADF283" si="2566">(ADD250+ADE250)/2</f>
        <v>89.334151499656286</v>
      </c>
      <c r="ADG250" s="15">
        <f t="shared" ref="ADG250:ADG283" si="2567">(ADD250-ADF250)/B</f>
        <v>-1.2266249713577889E-4</v>
      </c>
      <c r="ADH250" s="11"/>
      <c r="ADI250" s="11">
        <f t="shared" si="1752"/>
        <v>-1.1568396979042572E-4</v>
      </c>
      <c r="ADJ250" s="10">
        <f t="shared" ref="ADJ250:ADJ283" si="2568">ADM249</f>
        <v>89.39113105902905</v>
      </c>
      <c r="ADK250" s="9">
        <f t="shared" si="2160"/>
        <v>88.34171523577632</v>
      </c>
      <c r="ADL250" s="9">
        <f t="shared" si="2161"/>
        <v>90.419494623128799</v>
      </c>
      <c r="ADM250" s="115">
        <f t="shared" ref="ADM250:ADM283" si="2569">(ADK250+ADL250)/2</f>
        <v>89.380604929452559</v>
      </c>
      <c r="ADN250" s="15">
        <f t="shared" ref="ADN250:ADN283" si="2570">(ADK250-ADM250)/B</f>
        <v>-1.283332680259858E-4</v>
      </c>
      <c r="ADO250" s="11"/>
      <c r="ADP250" s="11">
        <f t="shared" si="1753"/>
        <v>-1.213614991662908E-4</v>
      </c>
      <c r="ADQ250" s="10">
        <f t="shared" ref="ADQ250:ADQ283" si="2571">ADT249</f>
        <v>89.437578716559159</v>
      </c>
      <c r="ADR250" s="9">
        <f t="shared" si="2162"/>
        <v>88.342314123895193</v>
      </c>
      <c r="ADS250" s="9">
        <f t="shared" si="2163"/>
        <v>90.512546286590378</v>
      </c>
      <c r="ADT250" s="115">
        <f t="shared" ref="ADT250:ADT283" si="2572">(ADR250+ADS250)/2</f>
        <v>89.427430205242786</v>
      </c>
      <c r="ADU250" s="15">
        <f t="shared" ref="ADU250:ADU283" si="2573">(ADR250-ADT250)/B</f>
        <v>-1.3404357917356152E-4</v>
      </c>
      <c r="ADV250" s="11"/>
      <c r="ADW250" s="11">
        <f t="shared" si="1754"/>
        <v>-1.2707891043699021E-4</v>
      </c>
      <c r="ADX250" s="10">
        <f t="shared" ref="ADX250:ADX283" si="2574">AEA249</f>
        <v>89.484398167292682</v>
      </c>
      <c r="ADY250" s="9">
        <f t="shared" si="2164"/>
        <v>88.342967493942567</v>
      </c>
      <c r="ADZ250" s="9">
        <f t="shared" si="2165"/>
        <v>90.606277174451023</v>
      </c>
      <c r="AEA250" s="115">
        <f t="shared" ref="AEA250:AEA283" si="2575">(ADY250+ADZ250)/2</f>
        <v>89.474622334196795</v>
      </c>
      <c r="AEB250" s="15">
        <f t="shared" ref="AEB250:AEB283" si="2576">(ADY250-AEA250)/B</f>
        <v>-1.3979247730655544E-4</v>
      </c>
      <c r="AEC250" s="11"/>
      <c r="AED250" s="11">
        <f t="shared" si="1755"/>
        <v>-1.328352535340072E-4</v>
      </c>
      <c r="AEE250" s="10">
        <f t="shared" ref="AEE250:AEE283" si="2577">AEH249</f>
        <v>89.531584433038518</v>
      </c>
      <c r="AEF250" s="9">
        <f t="shared" si="2166"/>
        <v>88.343678109632563</v>
      </c>
      <c r="AEG250" s="9">
        <f t="shared" si="2167"/>
        <v>90.700674317901928</v>
      </c>
      <c r="AEH250" s="115">
        <f t="shared" ref="AEH250:AEH283" si="2578">(AEF250+AEG250)/2</f>
        <v>89.522176213767239</v>
      </c>
      <c r="AEI250" s="15">
        <f t="shared" ref="AEI250:AEI283" si="2579">(AEF250-AEH250)/B</f>
        <v>-1.4557899071156267E-4</v>
      </c>
      <c r="AEJ250" s="11"/>
      <c r="AEK250" s="11">
        <f t="shared" si="1756"/>
        <v>-1.3862955979648047E-4</v>
      </c>
      <c r="AEL250" s="10">
        <f t="shared" ref="AEL250:AEL283" si="2580">AEO249</f>
        <v>89.579132425667595</v>
      </c>
      <c r="AEM250" s="9">
        <f t="shared" si="2168"/>
        <v>88.344448772791011</v>
      </c>
      <c r="AEN250" s="9">
        <f t="shared" si="2169"/>
        <v>90.795724490159017</v>
      </c>
      <c r="AEO250" s="115">
        <f t="shared" ref="AEO250:AEO283" si="2581">(AEM250+AEN250)/2</f>
        <v>89.570086631475021</v>
      </c>
      <c r="AEP250" s="15">
        <f t="shared" ref="AEP250:AEP283" si="2582">(AEM250-AEO250)/B</f>
        <v>-1.514021293874809E-4</v>
      </c>
      <c r="AEQ250" s="11"/>
      <c r="AER250" s="11">
        <f t="shared" si="1757"/>
        <v>-1.4446084211993518E-4</v>
      </c>
      <c r="AES250" s="10">
        <f t="shared" ref="AES250:AES283" si="2583">AEV249</f>
        <v>89.627036946874568</v>
      </c>
      <c r="AET250" s="9">
        <f t="shared" si="2170"/>
        <v>88.345282321832485</v>
      </c>
      <c r="AEU250" s="9">
        <f t="shared" si="2171"/>
        <v>90.89141420784631</v>
      </c>
      <c r="AEV250" s="115">
        <f t="shared" ref="AEV250:AEV283" si="2584">(AET250+AEU250)/2</f>
        <v>89.618348264839398</v>
      </c>
      <c r="AEW250" s="15">
        <f t="shared" ref="AEW250:AEW283" si="2585">(AET250-AEV250)/B</f>
        <v>-1.5726088522500576E-4</v>
      </c>
      <c r="AEX250" s="11"/>
      <c r="AEY250" s="11">
        <f t="shared" si="1758"/>
        <v>-1.5032809513083325E-4</v>
      </c>
      <c r="AEZ250" s="10">
        <f t="shared" ref="AEZ250:AEZ283" si="2586">AFC249</f>
        <v>89.675292688084213</v>
      </c>
      <c r="AFA250" s="9">
        <f t="shared" si="2172"/>
        <v>88.346181630174101</v>
      </c>
      <c r="AFB250" s="9">
        <f t="shared" si="2173"/>
        <v>90.987729732748477</v>
      </c>
      <c r="AFC250" s="115">
        <f t="shared" ref="AFC250:AFC283" si="2587">(AFA250+AFB250)/2</f>
        <v>89.666955681461289</v>
      </c>
      <c r="AFD250" s="15">
        <f t="shared" ref="AFD250:AFD283" si="2588">(AFA250-AFC250)/B</f>
        <v>-1.6315423221286546E-4</v>
      </c>
      <c r="AFE250" s="11"/>
      <c r="AFF250" s="11">
        <f t="shared" si="1759"/>
        <v>-1.5623029538792944E-4</v>
      </c>
      <c r="AFG250" s="10">
        <f t="shared" ref="AFG250:AFG283" si="2589">AFJ249</f>
        <v>89.723894230510865</v>
      </c>
      <c r="AFH250" s="9">
        <f t="shared" si="2174"/>
        <v>88.347149604587045</v>
      </c>
      <c r="AFI250" s="9">
        <f t="shared" si="2175"/>
        <v>91.084657073920638</v>
      </c>
      <c r="AFJ250" s="115">
        <f t="shared" ref="AFJ250:AFJ283" si="2590">(AFH250+AFI250)/2</f>
        <v>89.715903339253842</v>
      </c>
      <c r="AFK250" s="15">
        <f t="shared" ref="AFK250:AFK283" si="2591">(AFH250-AFJ250)/B</f>
        <v>-1.6908112666993584E-4</v>
      </c>
      <c r="AFL250" s="11"/>
      <c r="AFM250" s="11">
        <f t="shared" si="1760"/>
        <v>-1.6216640160964156E-4</v>
      </c>
      <c r="AFN250" s="10">
        <f t="shared" ref="AFN250:AFN283" si="2592">AFQ249</f>
        <v>89.772836045365381</v>
      </c>
      <c r="AFO250" s="9">
        <f t="shared" si="2176"/>
        <v>88.348189183486511</v>
      </c>
      <c r="AFP250" s="9">
        <f t="shared" si="2177"/>
        <v>91.182181993806452</v>
      </c>
      <c r="AFQ250" s="115">
        <f t="shared" ref="AFQ250:AFQ283" si="2593">(AFO250+AFP250)/2</f>
        <v>89.765185588646489</v>
      </c>
      <c r="AFR250" s="15">
        <f t="shared" ref="AFR250:AFR283" si="2594">(AFO250-AFQ250)/B</f>
        <v>-1.7504050772874935E-4</v>
      </c>
      <c r="AFS250" s="11"/>
      <c r="AFT250" s="11">
        <f t="shared" si="1761"/>
        <v>-1.6813535515306364E-4</v>
      </c>
      <c r="AFU250" s="10">
        <f t="shared" ref="AFU250:AFU283" si="2595">AFX249</f>
        <v>89.822112496036965</v>
      </c>
      <c r="AFV250" s="9">
        <f t="shared" si="2178"/>
        <v>88.349303335164166</v>
      </c>
      <c r="AFW250" s="9">
        <f t="shared" si="2179"/>
        <v>91.280290012625883</v>
      </c>
      <c r="AFX250" s="115">
        <f t="shared" ref="AFX250:AFX283" si="2596">(AFV250+AFW250)/2</f>
        <v>89.814796673895017</v>
      </c>
      <c r="AFY250" s="15">
        <f t="shared" ref="AFY250:AFY283" si="2597">(AFV250-AFX250)/B</f>
        <v>-1.8103129771566878E-4</v>
      </c>
      <c r="AFZ250" s="11"/>
      <c r="AGA250" s="11">
        <f t="shared" si="1762"/>
        <v>-1.7413608038972648E-4</v>
      </c>
      <c r="AGB250" s="10">
        <f t="shared" ref="AGB250:AGB283" si="2598">AGE249</f>
        <v>89.871717839380636</v>
      </c>
      <c r="AGC250" s="9">
        <f t="shared" si="2180"/>
        <v>88.350495055963094</v>
      </c>
      <c r="AGD250" s="9">
        <f t="shared" si="2181"/>
        <v>91.37896638951257</v>
      </c>
      <c r="AGE250" s="115">
        <f t="shared" ref="AGE250:AGE283" si="2599">(AGC250+AGD250)/2</f>
        <v>89.864730722737832</v>
      </c>
      <c r="AGF250" s="15">
        <f t="shared" ref="AGF250:AGF283" si="2600">(AGC250-AGE250)/B</f>
        <v>-1.8705240109858091E-4</v>
      </c>
      <c r="AGG250" s="11"/>
      <c r="AGH250" s="11">
        <f t="shared" si="1763"/>
        <v>-1.801674836478371E-4</v>
      </c>
      <c r="AGI250" s="10">
        <f t="shared" ref="AGI250:AGI283" si="2601">AGL249</f>
        <v>89.921646215341539</v>
      </c>
      <c r="AGJ250" s="9">
        <f t="shared" si="2182"/>
        <v>88.35176736837694</v>
      </c>
      <c r="AGK250" s="9">
        <f t="shared" si="2183"/>
        <v>91.478196143807025</v>
      </c>
      <c r="AGL250" s="115">
        <f t="shared" ref="AGL250:AGL283" si="2602">(AGJ250+AGK250)/2</f>
        <v>89.914981756091976</v>
      </c>
      <c r="AGM250" s="15">
        <f t="shared" ref="AGM250:AGM283" si="2603">(AGJ250-AGL250)/B</f>
        <v>-1.9310270591945059E-4</v>
      </c>
      <c r="AGN250" s="11"/>
      <c r="AGO250" s="11">
        <f t="shared" si="1764"/>
        <v>-1.8622845464132178E-4</v>
      </c>
      <c r="AGP250" s="10">
        <f t="shared" ref="AGP250:AGP283" si="2604">AGS249</f>
        <v>89.971891656634668</v>
      </c>
      <c r="AGQ250" s="9">
        <f t="shared" si="2184"/>
        <v>88.353123319105705</v>
      </c>
      <c r="AGR250" s="9">
        <f t="shared" si="2185"/>
        <v>91.577964060593615</v>
      </c>
      <c r="AGS250" s="115">
        <f t="shared" ref="AGS250:AGS283" si="2605">(AGQ250+AGR250)/2</f>
        <v>89.965543689849653</v>
      </c>
      <c r="AGT250" s="15">
        <f t="shared" ref="AGT250:AGT283" si="2606">(AGQ250-AGS250)/B</f>
        <v>-1.9918108425640948E-4</v>
      </c>
      <c r="AGU250" s="11"/>
      <c r="AGV250" s="11">
        <f t="shared" si="1765"/>
        <v>-1.9231786692790729E-4</v>
      </c>
      <c r="AGW250" s="10">
        <f t="shared" ref="AGW250:AGW283" si="2607">AGZ249</f>
        <v>90.02244809051939</v>
      </c>
      <c r="AGX250" s="9">
        <f t="shared" si="2186"/>
        <v>88.354565977058229</v>
      </c>
      <c r="AGY250" s="9">
        <f t="shared" si="2187"/>
        <v>91.678254695001769</v>
      </c>
      <c r="AGZ250" s="115">
        <f t="shared" ref="AGZ250:AGZ283" si="2608">(AGX250+AGY250)/2</f>
        <v>90.016410336029992</v>
      </c>
      <c r="AHA250" s="15">
        <f t="shared" ref="AHA250:AHA283" si="2609">(AGX250-AGZ250)/B</f>
        <v>-2.0528639261278443E-4</v>
      </c>
      <c r="AHB250" s="11"/>
      <c r="AHC250" s="11">
        <f t="shared" si="1766"/>
        <v>-1.984345782942363E-4</v>
      </c>
      <c r="AHD250" s="10">
        <f t="shared" ref="AHD250:AHD283" si="2610">AHG249</f>
        <v>90.073309339929125</v>
      </c>
      <c r="AHE250" s="9">
        <f t="shared" si="2188"/>
        <v>88.356098431301831</v>
      </c>
      <c r="AHF250" s="9">
        <f t="shared" si="2189"/>
        <v>91.779052376863049</v>
      </c>
      <c r="AHG250" s="115">
        <f t="shared" ref="AHG250:AHG283" si="2611">(AHE250+AHF250)/2</f>
        <v>90.067575404082447</v>
      </c>
      <c r="AHH250" s="15">
        <f t="shared" ref="AHH250:AHH283" si="2612">(AHE250-AHG250)/B</f>
        <v>-2.1141747233138528E-4</v>
      </c>
      <c r="AHI250" s="11"/>
      <c r="AHJ250" s="11">
        <f t="shared" si="1767"/>
        <v>-2.045774311664177E-4</v>
      </c>
      <c r="AHK250" s="10">
        <f t="shared" ref="AHK250:AHK283" si="2613">AHN249</f>
        <v>90.124469124752991</v>
      </c>
      <c r="AHL250" s="9">
        <f t="shared" si="2190"/>
        <v>88.357723788961081</v>
      </c>
      <c r="AHM250" s="9">
        <f t="shared" si="2191"/>
        <v>91.880341215719298</v>
      </c>
      <c r="AHN250" s="115">
        <f t="shared" ref="AHN250:AHN283" si="2614">(AHL250+AHM250)/2</f>
        <v>90.11903250234019</v>
      </c>
      <c r="AHO250" s="15">
        <f t="shared" ref="AHO250:AHO283" si="2615">(AHL250-AHN250)/B</f>
        <v>-2.1757315003360402E-4</v>
      </c>
      <c r="AHP250" s="11"/>
      <c r="AHQ250" s="11">
        <f t="shared" si="1768"/>
        <v>-2.1074525304558864E-4</v>
      </c>
      <c r="AHR250" s="10">
        <f t="shared" ref="AHR250:AHR283" si="2616">AHU249</f>
        <v>90.175921063268021</v>
      </c>
      <c r="AHS250" s="9">
        <f t="shared" si="2192"/>
        <v>88.359445173067641</v>
      </c>
      <c r="AHT250" s="9">
        <f t="shared" si="2193"/>
        <v>91.982105106178395</v>
      </c>
      <c r="AHU250" s="115">
        <f t="shared" ref="AHU250:AHU283" si="2617">(AHS250+AHT250)/2</f>
        <v>90.170775139623018</v>
      </c>
      <c r="AHV250" s="15">
        <f t="shared" ref="AHV250:AHV283" si="2618">(AHS250-AHU250)/B</f>
        <v>-2.2375223808302912E-4</v>
      </c>
      <c r="AHW250" s="11"/>
      <c r="AHX250" s="11">
        <f t="shared" si="1769"/>
        <v>-2.1693685696815658E-4</v>
      </c>
      <c r="AHY250" s="10">
        <f t="shared" ref="AHY250:AHY283" si="2619">AIB249</f>
        <v>90.227658673721209</v>
      </c>
      <c r="AHZ250" s="9">
        <f t="shared" si="2194"/>
        <v>88.36126572036332</v>
      </c>
      <c r="AIA250" s="9">
        <f t="shared" si="2195"/>
        <v>92.084327733612028</v>
      </c>
      <c r="AIB250" s="115">
        <f t="shared" ref="AIB250:AIB283" si="2620">(AHZ250+AIA250)/2</f>
        <v>90.222796726987667</v>
      </c>
      <c r="AIC250" s="15">
        <f t="shared" ref="AIC250:AIC283" si="2621">(AHZ250-AIB250)/B</f>
        <v>-2.2995353507304631E-4</v>
      </c>
      <c r="AID250" s="11"/>
      <c r="AIE250" s="11">
        <f t="shared" si="1770"/>
        <v>-2.2315104199027364E-4</v>
      </c>
      <c r="AIF250" s="10">
        <f t="shared" ref="AIF250:AIF283" si="2622">AII249</f>
        <v>90.279675376059799</v>
      </c>
      <c r="AIG250" s="9">
        <f t="shared" si="2196"/>
        <v>88.363188579058686</v>
      </c>
      <c r="AIH250" s="9">
        <f t="shared" si="2197"/>
        <v>92.186992578610514</v>
      </c>
      <c r="AII250" s="115">
        <f t="shared" ref="AII250:AII283" si="2623">(AIG250+AIH250)/2</f>
        <v>90.275090578834607</v>
      </c>
      <c r="AIJ250" s="15">
        <f t="shared" ref="AIJ250:AIJ283" si="2624">(AIG250-AII250)/B</f>
        <v>-2.3617582624043816E-4</v>
      </c>
      <c r="AIK250" s="11"/>
      <c r="AIL250" s="11">
        <f t="shared" si="1771"/>
        <v>-2.2938659359839211E-4</v>
      </c>
      <c r="AIM250" s="10">
        <f t="shared" ref="AIM250:AIM283" si="2625">AIP249</f>
        <v>90.331964493017637</v>
      </c>
      <c r="AIN250" s="9">
        <f t="shared" si="2198"/>
        <v>88.3652169065479</v>
      </c>
      <c r="AIO250" s="9">
        <f t="shared" si="2199"/>
        <v>92.290082905843533</v>
      </c>
      <c r="AIP250" s="115">
        <f t="shared" ref="AIP250:AIP283" si="2626">(AIN250+AIO250)/2</f>
        <v>90.327649906195717</v>
      </c>
      <c r="AIQ250" s="15">
        <f t="shared" ref="AIQ250:AIQ283" si="2627">(AIN250-AIP250)/B</f>
        <v>-2.4241788291849968E-4</v>
      </c>
      <c r="AIR250" s="11"/>
      <c r="AIS250" s="11">
        <f t="shared" si="1772"/>
        <v>-2.3564228315853399E-4</v>
      </c>
      <c r="AIT250" s="10">
        <f t="shared" ref="AIT250:AIT283" si="2628">AIW249</f>
        <v>90.38451924337474</v>
      </c>
      <c r="AIU250" s="9">
        <f t="shared" si="2200"/>
        <v>88.367353867064665</v>
      </c>
      <c r="AIV250" s="9">
        <f t="shared" si="2201"/>
        <v>92.393581792715665</v>
      </c>
      <c r="AIW250" s="115">
        <f t="shared" ref="AIW250:AIW283" si="2629">(AIU250+AIV250)/2</f>
        <v>90.380467829890165</v>
      </c>
      <c r="AIX250" s="15">
        <f t="shared" ref="AIX250:AIX283" si="2630">(AIU250-AIW250)/B</f>
        <v>-2.4867846445173381E-4</v>
      </c>
      <c r="AIY250" s="11"/>
      <c r="AIZ250" s="11">
        <f t="shared" si="1773"/>
        <v>-2.4191686982976988E-4</v>
      </c>
      <c r="AJA250" s="10">
        <f t="shared" ref="AJA250:AJA283" si="2631">AJD249</f>
        <v>90.437332755105814</v>
      </c>
      <c r="AJB250" s="9">
        <f t="shared" si="2202"/>
        <v>88.369602629323225</v>
      </c>
      <c r="AJC250" s="9">
        <f t="shared" si="2203"/>
        <v>92.497472134837892</v>
      </c>
      <c r="AJD250" s="115">
        <f t="shared" ref="AJD250:AJD283" si="2632">(AJB250+AJC250)/2</f>
        <v>90.433537382080559</v>
      </c>
      <c r="AJE250" s="15">
        <f t="shared" ref="AJE250:AJE283" si="2633">(AJB250-AJD250)/B</f>
        <v>-2.5495631867948675E-4</v>
      </c>
      <c r="AJF250" s="11"/>
      <c r="AJG250" s="11">
        <f t="shared" si="1774"/>
        <v>-2.4820910104557566E-4</v>
      </c>
      <c r="AJH250" s="10">
        <f t="shared" ref="AJH250:AJH283" si="2634">AJK249</f>
        <v>90.490398066918431</v>
      </c>
      <c r="AJI250" s="9">
        <f t="shared" si="2204"/>
        <v>88.371966364123807</v>
      </c>
      <c r="AJJ250" s="9">
        <f t="shared" si="2205"/>
        <v>92.601736649765272</v>
      </c>
      <c r="AJK250" s="115">
        <f t="shared" ref="AJK250:AJK283" si="2635">(AJI250+AJJ250)/2</f>
        <v>90.486851506944532</v>
      </c>
      <c r="AJL250" s="15">
        <f t="shared" ref="AJL250:AJL283" si="2636">(AJI250-AJK250)/B</f>
        <v>-2.6125018231470677E-4</v>
      </c>
      <c r="AJM250" s="11"/>
      <c r="AJN250" s="11">
        <f t="shared" si="1775"/>
        <v>-2.5451771289036914E-4</v>
      </c>
      <c r="AJO250" s="10">
        <f t="shared" ref="AJO250:AJO283" si="2637">AJR249</f>
        <v>90.543708128906047</v>
      </c>
      <c r="AJP250" s="9">
        <f t="shared" si="2206"/>
        <v>88.374448241922721</v>
      </c>
      <c r="AJQ250" s="9">
        <f t="shared" si="2207"/>
        <v>92.70635788464304</v>
      </c>
      <c r="AJR250" s="115">
        <f t="shared" ref="AJR250:AJR283" si="2638">(AJP250+AJQ250)/2</f>
        <v>90.540403063282881</v>
      </c>
      <c r="AJS250" s="15">
        <f t="shared" ref="AJS250:AJS283" si="2639">(AJP250-AJR250)/B</f>
        <v>-2.6755878156628878E-4</v>
      </c>
      <c r="AJT250" s="11"/>
      <c r="AJU250" s="11">
        <f t="shared" si="1776"/>
        <v>-2.6084143072011798E-4</v>
      </c>
      <c r="AJV250" s="10">
        <f t="shared" ref="AJV250:AJV283" si="2640">AJY249</f>
        <v>90.59725580514035</v>
      </c>
      <c r="AJW250" s="9">
        <f t="shared" si="2208"/>
        <v>88.377051430373996</v>
      </c>
      <c r="AJX250" s="9">
        <f t="shared" si="2209"/>
        <v>92.811318224145978</v>
      </c>
      <c r="AJY250" s="115">
        <f t="shared" ref="AJY250:AJY283" si="2641">(AJW250+AJX250)/2</f>
        <v>90.594184827259994</v>
      </c>
      <c r="AJZ250" s="15">
        <f t="shared" ref="AJZ250:AJZ283" si="2642">(AJW250-AJY250)/B</f>
        <v>-2.7388083278127797E-4</v>
      </c>
      <c r="AKA250" s="11"/>
      <c r="AKB250" s="11">
        <f t="shared" si="1777"/>
        <v>-2.6717896980308703E-4</v>
      </c>
      <c r="AKC250" s="10">
        <f t="shared" ref="AKC250:AKC283" si="2643">AKF249</f>
        <v>90.651033876396838</v>
      </c>
      <c r="AKD250" s="9">
        <f t="shared" si="2210"/>
        <v>88.379779091845421</v>
      </c>
      <c r="AKE250" s="9">
        <f t="shared" si="2211"/>
        <v>92.91659989869494</v>
      </c>
      <c r="AKF250" s="115">
        <f t="shared" ref="AKF250:AKF283" si="2644">(AKD250+AKE250)/2</f>
        <v>90.648189495270174</v>
      </c>
      <c r="AKG250" s="15">
        <f t="shared" ref="AKG250:AKG283" si="2645">(AKD250-AKF250)/B</f>
        <v>-2.8021504310578516E-4</v>
      </c>
      <c r="AKH250" s="11"/>
      <c r="AKI250" s="11">
        <f t="shared" si="1778"/>
        <v>-2.7352903597955755E-4</v>
      </c>
      <c r="AKJ250" s="10">
        <f t="shared" ref="AKJ250:AKJ283" si="2646">AKM249</f>
        <v>90.705035043007229</v>
      </c>
      <c r="AKK250" s="9">
        <f t="shared" si="2212"/>
        <v>88.382634380912393</v>
      </c>
      <c r="AKL250" s="9">
        <f t="shared" si="2213"/>
        <v>93.022184991930175</v>
      </c>
      <c r="AKM250" s="115">
        <f t="shared" ref="AKM250:AKM283" si="2647">(AKK250+AKL250)/2</f>
        <v>90.702409686421277</v>
      </c>
      <c r="AKN250" s="15">
        <f t="shared" ref="AKN250:AKN283" si="2648">(AKK250-AKM250)/B</f>
        <v>-2.8656011110137321E-4</v>
      </c>
      <c r="AKO250" s="11"/>
      <c r="AKP250" s="11">
        <f t="shared" si="1779"/>
        <v>-2.7989032627721144E-4</v>
      </c>
      <c r="AKQ250" s="10">
        <f t="shared" ref="AKQ250:AKQ283" si="2649">AKT249</f>
        <v>90.759251927329416</v>
      </c>
      <c r="AKR250" s="9">
        <f t="shared" si="2214"/>
        <v>88.385620441831293</v>
      </c>
      <c r="AKS250" s="9">
        <f t="shared" si="2215"/>
        <v>93.128055352048548</v>
      </c>
      <c r="AKT250" s="115">
        <f t="shared" ref="AKT250:AKT283" si="2650">(AKR250+AKS250)/2</f>
        <v>90.756837896939913</v>
      </c>
      <c r="AKU250" s="15">
        <f t="shared" ref="AKU250:AKU283" si="2651">(AKR250-AKT250)/B</f>
        <v>-2.9291472142487619E-4</v>
      </c>
      <c r="AKV250" s="11"/>
      <c r="AKW250" s="11">
        <f t="shared" si="1780"/>
        <v>-2.8626152358258257E-4</v>
      </c>
      <c r="AKX250" s="10">
        <f t="shared" ref="AKX250:AKX283" si="2652">ALA249</f>
        <v>90.813677028078146</v>
      </c>
      <c r="AKY250" s="9">
        <f t="shared" si="2216"/>
        <v>88.388740405868958</v>
      </c>
      <c r="AKZ250" s="9">
        <f t="shared" si="2217"/>
        <v>93.234192709276343</v>
      </c>
      <c r="ALA250" s="115">
        <f t="shared" ref="ALA250:ALA283" si="2653">(AKY250+AKZ250)/2</f>
        <v>90.811466557572658</v>
      </c>
      <c r="ALB250" s="15">
        <f t="shared" ref="ALB250:ALB283" si="2654">(AKY250-ALA250)/B</f>
        <v>-2.99277552249017E-4</v>
      </c>
      <c r="ALC250" s="11"/>
      <c r="ALD250" s="11">
        <f t="shared" si="1781"/>
        <v>-2.9264130406911332E-4</v>
      </c>
      <c r="ALE250" s="10">
        <f t="shared" ref="ALE250:ALE283" si="2655">ALH249</f>
        <v>90.868302777781111</v>
      </c>
      <c r="ALF250" s="9">
        <f t="shared" si="2218"/>
        <v>88.391997388751832</v>
      </c>
      <c r="ALG250" s="9">
        <f t="shared" si="2219"/>
        <v>93.340578729469343</v>
      </c>
      <c r="ALH250" s="115">
        <f t="shared" ref="ALH250:ALH283" si="2656">(ALF250+ALG250)/2</f>
        <v>90.866288059110587</v>
      </c>
      <c r="ALI250" s="15">
        <f t="shared" ref="ALI250:ALI283" si="2657">(ALF250-ALH250)/B</f>
        <v>-3.0564727873053939E-4</v>
      </c>
      <c r="ALJ250" s="11"/>
      <c r="ALK250" s="11">
        <f t="shared" si="1782"/>
        <v>-2.9902834066905087E-4</v>
      </c>
      <c r="ALL250" s="10">
        <f t="shared" ref="ALL250:ALL272" si="2658">ALO249</f>
        <v>90.923121568324191</v>
      </c>
      <c r="ALM250" s="9">
        <f t="shared" si="2220"/>
        <v>88.39539448816862</v>
      </c>
      <c r="ALN250" s="9">
        <f t="shared" si="2221"/>
        <v>93.447194967300646</v>
      </c>
      <c r="ALO250" s="115">
        <f t="shared" ref="ALO250:ALO272" si="2659">(ALM250+ALN250)/2</f>
        <v>90.921294727734633</v>
      </c>
      <c r="ALP250" s="15">
        <f t="shared" ref="ALP250:ALP272" si="2660">(ALM250-ALO250)/B</f>
        <v>-3.1202257027313201E-4</v>
      </c>
      <c r="ALQ250" s="12"/>
      <c r="ALR250" s="11">
        <f t="shared" si="1783"/>
        <v>-3.0542130033241942E-4</v>
      </c>
      <c r="ALS250" s="10">
        <f t="shared" ref="ALS250:ALS283" si="2661">ALV249</f>
        <v>90.978125726252571</v>
      </c>
      <c r="ALT250" s="9">
        <f t="shared" si="2222"/>
        <v>88.398934781196644</v>
      </c>
      <c r="ALU250" s="9">
        <f t="shared" si="2223"/>
        <v>93.554022822126342</v>
      </c>
      <c r="ALV250" s="115">
        <f t="shared" ref="ALV250:ALV283" si="2662">(ALT250+ALU250)/2</f>
        <v>90.9764788016615</v>
      </c>
      <c r="ALW250" s="15">
        <f t="shared" ref="ALW250:ALW283" si="2663">(ALT250-ALV250)/B</f>
        <v>-3.1840208796043702E-4</v>
      </c>
      <c r="ALX250" s="12"/>
      <c r="ALY250" s="11">
        <f t="shared" si="1784"/>
        <v>-3.1181884145592116E-4</v>
      </c>
      <c r="ALZ250" s="10">
        <f t="shared" ref="ALZ250:ALZ283" si="2664">AMC249</f>
        <v>91.033307489371452</v>
      </c>
      <c r="AMA250" s="9">
        <f t="shared" si="2224"/>
        <v>88.402621321649406</v>
      </c>
      <c r="AMB250" s="9">
        <f t="shared" si="2225"/>
        <v>93.661043422038617</v>
      </c>
      <c r="AMC250" s="115">
        <f t="shared" ref="AMC250:AMC283" si="2665">(AMA250+AMB250)/2</f>
        <v>91.031832371844018</v>
      </c>
      <c r="AMD250" s="15">
        <f t="shared" ref="AMD250:AMD283" si="2666">(AMA250-AMC250)/B</f>
        <v>-3.2478447755846283E-4</v>
      </c>
      <c r="AME250" s="12"/>
      <c r="AMF250" s="11">
        <f t="shared" si="1785"/>
        <v>-3.1821960687451783E-4</v>
      </c>
      <c r="AMG250" s="10">
        <f t="shared" ref="AMG250:AMG283" si="2667">AMJ249</f>
        <v>91.088658947346929</v>
      </c>
      <c r="AMH250" s="9">
        <f t="shared" si="2226"/>
        <v>88.406457137234725</v>
      </c>
      <c r="AMI250" s="9">
        <f t="shared" si="2227"/>
        <v>93.768237981959004</v>
      </c>
      <c r="AMJ250" s="115">
        <f t="shared" ref="AMJ250:AMJ283" si="2668">(AMH250+AMI250)/2</f>
        <v>91.087347559596864</v>
      </c>
      <c r="AMK250" s="15">
        <f t="shared" ref="AMK250:AMK283" si="2669">(AMH250-AMJ250)/B</f>
        <v>-3.3116839180860917E-4</v>
      </c>
      <c r="AML250" s="12"/>
      <c r="AMM250" s="11">
        <f t="shared" si="1786"/>
        <v>-3.2462224618511466E-4</v>
      </c>
      <c r="AMN250" s="10">
        <f t="shared" ref="AMN250:AMN283" si="2670">AMQ249</f>
        <v>91.144172219570393</v>
      </c>
      <c r="AMO250" s="9">
        <f t="shared" si="2228"/>
        <v>88.410445227210872</v>
      </c>
      <c r="AMP250" s="9">
        <f t="shared" si="2229"/>
        <v>93.875587654668351</v>
      </c>
      <c r="AMQ250" s="115">
        <f t="shared" ref="AMQ250:AMQ283" si="2671">(AMO250+AMP250)/2</f>
        <v>91.143016440939618</v>
      </c>
      <c r="AMR250" s="15">
        <f t="shared" ref="AMR250:AMR283" si="2672">(AMO250-AMQ250)/B</f>
        <v>-3.37552481371358E-4</v>
      </c>
      <c r="AMS250" s="12"/>
      <c r="AMT250" s="11">
        <f t="shared" si="1787"/>
        <v>-3.3102540667885344E-4</v>
      </c>
      <c r="AMU250" s="10">
        <f t="shared" ref="AMU250:AMU283" si="2673">AMX249</f>
        <v>91.199839379388763</v>
      </c>
      <c r="AMV250" s="9">
        <f t="shared" si="2230"/>
        <v>88.414588559834399</v>
      </c>
      <c r="AMW250" s="9">
        <f t="shared" si="2231"/>
        <v>93.983073249144454</v>
      </c>
      <c r="AMX250" s="115">
        <f t="shared" ref="AMX250:AMX283" si="2674">(AMV250+AMW250)/2</f>
        <v>91.198830904489427</v>
      </c>
      <c r="AMY250" s="15">
        <f t="shared" ref="AMY250:AMY283" si="2675">(AMV250-AMX250)/B</f>
        <v>-3.4393537758712765E-4</v>
      </c>
      <c r="AMZ250" s="12"/>
      <c r="ANA250" s="11">
        <f t="shared" si="1788"/>
        <v>-3.3742771607648062E-4</v>
      </c>
      <c r="ANB250" s="10">
        <f t="shared" ref="ANB250:ANB283" si="2676">ANE249</f>
        <v>91.255652311773474</v>
      </c>
      <c r="ANC250" s="9">
        <f t="shared" si="2232"/>
        <v>88.418890069371031</v>
      </c>
      <c r="AND250" s="9">
        <f t="shared" si="2233"/>
        <v>94.090676755222333</v>
      </c>
      <c r="ANE250" s="115">
        <f t="shared" ref="ANE250:ANE283" si="2677">(ANC250+AND250)/2</f>
        <v>91.254783412296689</v>
      </c>
      <c r="ANF250" s="15">
        <f t="shared" ref="ANF250:ANF283" si="2678">(ANC250-ANE250)/B</f>
        <v>-3.5031578683097979E-4</v>
      </c>
      <c r="ANG250" s="12"/>
      <c r="ANH250" s="11">
        <f t="shared" si="1789"/>
        <v>-3.4382787702682985E-4</v>
      </c>
      <c r="ANI250" s="10">
        <f t="shared" ref="ANI250:ANI283" si="2679">ANL249</f>
        <v>91.311603475309539</v>
      </c>
      <c r="ANJ250" s="9">
        <f t="shared" si="2234"/>
        <v>88.423352655466218</v>
      </c>
      <c r="ANK250" s="9">
        <f t="shared" si="2235"/>
        <v>94.198386535946383</v>
      </c>
      <c r="ANL250" s="115">
        <f t="shared" ref="ANL250:ANL283" si="2680">(ANJ250+ANK250)/2</f>
        <v>91.310869595706293</v>
      </c>
      <c r="ANM250" s="15">
        <f t="shared" ref="ANM250:ANM283" si="2681">(ANJ250-ANL250)/B</f>
        <v>-3.5669281125517375E-4</v>
      </c>
      <c r="ANN250" s="12"/>
      <c r="ANO250" s="11">
        <f t="shared" si="1790"/>
        <v>-3.5022498836892278E-4</v>
      </c>
      <c r="ANP250" s="10">
        <f t="shared" ref="ANP250:ANP283" si="2682">ANS249</f>
        <v>91.367688502209916</v>
      </c>
      <c r="ANQ250" s="9">
        <f t="shared" si="2236"/>
        <v>88.427979191011943</v>
      </c>
      <c r="ANR250" s="9">
        <f t="shared" si="2237"/>
        <v>94.306192661731387</v>
      </c>
      <c r="ANS250" s="115">
        <f t="shared" ref="ANS250:ANS283" si="2683">(ANQ250+ANR250)/2</f>
        <v>91.367085926371658</v>
      </c>
      <c r="ANT250" s="15">
        <f t="shared" ref="ANT250:ANT283" si="2684">(ANQ250-ANS250)/B</f>
        <v>-3.6306566011948987E-4</v>
      </c>
      <c r="ANU250" s="12"/>
      <c r="ANV250" s="11">
        <f t="shared" si="1791"/>
        <v>-3.5661825606801191E-4</v>
      </c>
      <c r="ANW250" s="10">
        <f t="shared" ref="ANW250:ANW283" si="2685">ANZ249</f>
        <v>91.423903865947537</v>
      </c>
      <c r="ANX250" s="9">
        <f t="shared" si="2238"/>
        <v>88.432772523311399</v>
      </c>
      <c r="ANY250" s="9">
        <f t="shared" si="2239"/>
        <v>94.414085333867547</v>
      </c>
      <c r="ANZ250" s="115">
        <f t="shared" ref="ANZ250:ANZ283" si="2686">(ANX250+ANY250)/2</f>
        <v>91.423428928589473</v>
      </c>
      <c r="AOA250" s="15">
        <f t="shared" ref="AOA250:AOA283" si="2687">(ANX250-ANZ250)/B</f>
        <v>-3.6943355234765699E-4</v>
      </c>
      <c r="AOB250" s="12"/>
      <c r="AOC250" s="11">
        <f t="shared" si="1792"/>
        <v>-3.6300689563221886E-4</v>
      </c>
      <c r="AOD250" s="10">
        <f t="shared" ref="AOD250:AOD283" si="2688">AOG249</f>
        <v>91.480246092396797</v>
      </c>
      <c r="AOE250" s="9">
        <f t="shared" si="2240"/>
        <v>88.437735472876028</v>
      </c>
      <c r="AOF250" s="9">
        <f t="shared" si="2241"/>
        <v>94.522054886427398</v>
      </c>
      <c r="AOG250" s="115">
        <f t="shared" ref="AOG250:AOG283" si="2689">(AOE250+AOF250)/2</f>
        <v>91.47989517965172</v>
      </c>
      <c r="AOH250" s="15">
        <f t="shared" ref="AOH250:AOH283" si="2690">(AOE250-AOG250)/B</f>
        <v>-3.7579571671943755E-4</v>
      </c>
      <c r="AOI250" s="12"/>
      <c r="AOJ250" s="11">
        <f t="shared" si="1875"/>
        <v>-3.6939013230764291E-4</v>
      </c>
      <c r="AOK250" s="10">
        <f t="shared" si="1876"/>
        <v>91.53671176019094</v>
      </c>
      <c r="AOL250" s="9">
        <f t="shared" si="2242"/>
        <v>88.442870832252808</v>
      </c>
      <c r="AOM250" s="9">
        <f t="shared" si="2243"/>
        <v>94.630091788060824</v>
      </c>
      <c r="AON250" s="115">
        <f t="shared" ref="AON250:AON272" si="2691">(AOL250+AOM250)/2</f>
        <v>91.536481310156816</v>
      </c>
      <c r="AOO250" s="15">
        <f t="shared" si="1877"/>
        <v>-3.8215139205392742E-4</v>
      </c>
      <c r="AOP250" s="12"/>
      <c r="AOQ250" s="11">
        <f t="shared" si="1794"/>
        <v>-3.7576720126474131E-4</v>
      </c>
      <c r="AOR250" s="10">
        <f t="shared" ref="AOR250:AOR283" si="2692">AOU249</f>
        <v>91.59329750103872</v>
      </c>
      <c r="AOS250" s="9">
        <f t="shared" si="2244"/>
        <v>88.44818136488243</v>
      </c>
      <c r="AOT250" s="9">
        <f t="shared" si="2245"/>
        <v>94.738186643676684</v>
      </c>
      <c r="AOU250" s="115">
        <f t="shared" ref="AOU250:AOU283" si="2693">(AOS250+AOT250)/2</f>
        <v>91.59318400427955</v>
      </c>
      <c r="AOV250" s="15">
        <f t="shared" ref="AOV250:AOV283" si="2694">(AOS250-AOU250)/B</f>
        <v>-3.8849982738394976E-4</v>
      </c>
      <c r="AOW250" s="12"/>
      <c r="AOX250" s="11">
        <f t="shared" si="1878"/>
        <v>-3.8213734777587592E-4</v>
      </c>
      <c r="AOY250" s="10">
        <f t="shared" si="1879"/>
        <v>91.649999999999991</v>
      </c>
      <c r="AOZ250" s="9">
        <f t="shared" si="2246"/>
        <v>88.453669803989058</v>
      </c>
      <c r="APA250" s="9"/>
      <c r="APB250" s="97">
        <f t="shared" ref="APB250:APB283" si="2695">$AA$185</f>
        <v>91.649999999999991</v>
      </c>
      <c r="APC250" s="15">
        <f t="shared" si="1880"/>
        <v>-3.9484028212147867E-4</v>
      </c>
      <c r="APD250" s="11"/>
      <c r="APE250" s="11"/>
    </row>
    <row r="251" spans="1:1097" x14ac:dyDescent="0.2">
      <c r="A251" s="183"/>
      <c r="B251" s="183"/>
      <c r="C251" s="1">
        <f t="shared" ref="C251:C283" si="2696">$C$185</f>
        <v>180</v>
      </c>
      <c r="D251" s="1">
        <f t="shared" ref="D251:D283" si="2697">$D$185</f>
        <v>6024.5844021139956</v>
      </c>
      <c r="E251" s="1">
        <f t="shared" ref="E251:E283" si="2698">$E$185</f>
        <v>-16317921.817764627</v>
      </c>
      <c r="F251" s="2">
        <f t="shared" ref="F251:F283" si="2699">$F$185</f>
        <v>113.16</v>
      </c>
      <c r="G251" s="8">
        <f t="shared" ref="G251:G283" si="2700">$G$185</f>
        <v>1.9810000000000001E-3</v>
      </c>
      <c r="H251" s="6">
        <f t="shared" ref="H251:H283" si="2701">$H$185</f>
        <v>0.14400020254000001</v>
      </c>
      <c r="I251" s="2">
        <f t="shared" ref="I251:I283" si="2702">$I$185</f>
        <v>3500</v>
      </c>
      <c r="J251" s="3">
        <f t="shared" si="1818"/>
        <v>58.333333333333336</v>
      </c>
      <c r="K251" s="3">
        <f t="shared" si="1819"/>
        <v>366.52</v>
      </c>
      <c r="L251" s="1">
        <f t="shared" ref="L251:L283" si="2703">$L$185</f>
        <v>0.82</v>
      </c>
      <c r="M251" s="1">
        <f t="shared" ref="M251:M283" si="2704">M250</f>
        <v>0.66</v>
      </c>
      <c r="N251" s="1">
        <f t="shared" si="1820"/>
        <v>0.54120000000000001</v>
      </c>
      <c r="O251" s="3">
        <f t="shared" si="2247"/>
        <v>7.5227878787878781</v>
      </c>
      <c r="P251" s="40">
        <f t="shared" si="1821"/>
        <v>570.9796</v>
      </c>
      <c r="Q251" s="1">
        <f t="shared" ref="Q251:Q283" si="2705">$Q$185</f>
        <v>21.51</v>
      </c>
      <c r="R251" s="1">
        <f t="shared" ref="R251:R283" si="2706">$R$185</f>
        <v>151</v>
      </c>
      <c r="S251" s="2">
        <f t="shared" ref="S251:S283" si="2707">$S$185</f>
        <v>12587.54</v>
      </c>
      <c r="T251" s="1">
        <f t="shared" si="1959"/>
        <v>83.916933333333333</v>
      </c>
      <c r="U251" s="7">
        <f t="shared" ref="U251:U283" si="2708">$U$185</f>
        <v>9.1849501318337995E-2</v>
      </c>
      <c r="V251" s="7">
        <f t="shared" si="1822"/>
        <v>6.6258942829124593E-3</v>
      </c>
      <c r="W251" s="159">
        <f t="shared" ref="W251:W283" si="2709">W250</f>
        <v>3.4283282369456214E-2</v>
      </c>
      <c r="X251" s="40">
        <f t="shared" si="1823"/>
        <v>8095.2484858865882</v>
      </c>
      <c r="Y251" s="1">
        <f t="shared" ref="Y251:Y283" si="2710">$Y$185</f>
        <v>0</v>
      </c>
      <c r="Z251" s="1">
        <f t="shared" ref="Z251:Z283" si="2711">Z250</f>
        <v>113.16</v>
      </c>
      <c r="AA251" s="1">
        <f t="shared" ref="AA251:AA283" si="2712">$AA$185</f>
        <v>91.649999999999991</v>
      </c>
      <c r="AB251" s="6">
        <f t="shared" si="1960"/>
        <v>0.2895550479995273</v>
      </c>
      <c r="AC251" s="1">
        <f t="shared" ref="AC251:AC283" si="2713">$AC$185</f>
        <v>526.19133708825245</v>
      </c>
      <c r="AD251" s="40">
        <f t="shared" si="1824"/>
        <v>36363.626619283568</v>
      </c>
      <c r="AE251" s="1">
        <f t="shared" si="1825"/>
        <v>0.15947988387208822</v>
      </c>
      <c r="AF251" s="2">
        <f t="shared" si="1801"/>
        <v>66</v>
      </c>
      <c r="AG251" s="10">
        <f t="shared" si="1826"/>
        <v>10.525672335557823</v>
      </c>
      <c r="AH251" s="12">
        <f t="shared" si="1827"/>
        <v>0.24705012525680892</v>
      </c>
      <c r="AI251" s="43">
        <f t="shared" si="1828"/>
        <v>-1.8891137951602686E-5</v>
      </c>
      <c r="AJ251" s="93">
        <f t="shared" si="1961"/>
        <v>4.7637673591664275E-6</v>
      </c>
      <c r="AK251" s="43">
        <f t="shared" si="1829"/>
        <v>0</v>
      </c>
      <c r="AL251" s="43">
        <f t="shared" si="1962"/>
        <v>4.048845330004882E-4</v>
      </c>
      <c r="AM251" s="43"/>
      <c r="AN251" s="43">
        <f t="shared" si="1830"/>
        <v>0</v>
      </c>
      <c r="AO251" s="10">
        <f t="shared" si="1831"/>
        <v>88.853784696536508</v>
      </c>
      <c r="AP251" s="9"/>
      <c r="AQ251" s="9">
        <f t="shared" si="1832"/>
        <v>88.720860914989714</v>
      </c>
      <c r="AR251" s="104">
        <f t="shared" si="2248"/>
        <v>88.720860914989714</v>
      </c>
      <c r="AS251" s="15">
        <f t="shared" si="1833"/>
        <v>0</v>
      </c>
      <c r="AT251" s="49"/>
      <c r="AU251" s="11">
        <f t="shared" si="1834"/>
        <v>8.2101391278564229E-6</v>
      </c>
      <c r="AV251" s="10">
        <f t="shared" si="1835"/>
        <v>88.78732158019281</v>
      </c>
      <c r="AW251" s="9">
        <f t="shared" si="1836"/>
        <v>88.720860914989714</v>
      </c>
      <c r="AX251" s="9">
        <f t="shared" si="1837"/>
        <v>88.588193933626229</v>
      </c>
      <c r="AY251" s="97">
        <f t="shared" si="2249"/>
        <v>88.654527424307972</v>
      </c>
      <c r="AZ251" s="15">
        <f t="shared" si="2250"/>
        <v>8.1941265666383969E-6</v>
      </c>
      <c r="BA251" s="49"/>
      <c r="BB251" s="11">
        <f t="shared" si="1838"/>
        <v>1.6404567323786576E-5</v>
      </c>
      <c r="BC251" s="10">
        <f t="shared" si="1839"/>
        <v>88.720983196606397</v>
      </c>
      <c r="BD251" s="9">
        <f t="shared" si="1840"/>
        <v>88.720858473400909</v>
      </c>
      <c r="BE251" s="9">
        <f t="shared" si="1841"/>
        <v>88.455781747856975</v>
      </c>
      <c r="BF251" s="97">
        <f t="shared" si="2251"/>
        <v>88.588320110628942</v>
      </c>
      <c r="BG251" s="15">
        <f t="shared" si="1842"/>
        <v>1.6372364974717866E-5</v>
      </c>
      <c r="BH251" s="49"/>
      <c r="BI251" s="11">
        <f t="shared" si="1843"/>
        <v>2.4583105016449277E-5</v>
      </c>
      <c r="BJ251" s="10">
        <f t="shared" si="1844"/>
        <v>88.654766115923763</v>
      </c>
      <c r="BK251" s="9">
        <f t="shared" si="1845"/>
        <v>88.72084872597317</v>
      </c>
      <c r="BL251" s="9">
        <f t="shared" si="1846"/>
        <v>88.32362233136827</v>
      </c>
      <c r="BM251" s="97">
        <f t="shared" si="2252"/>
        <v>88.52223552867072</v>
      </c>
      <c r="BN251" s="15">
        <f t="shared" si="1847"/>
        <v>2.453453994015328E-5</v>
      </c>
      <c r="BO251" s="49"/>
      <c r="BP251" s="11">
        <f t="shared" si="1848"/>
        <v>3.2745575708498627E-5</v>
      </c>
      <c r="BQ251" s="10">
        <f t="shared" si="1849"/>
        <v>88.588666911816844</v>
      </c>
      <c r="BR251" s="9">
        <f t="shared" si="1850"/>
        <v>88.720826837119034</v>
      </c>
      <c r="BS251" s="9">
        <f t="shared" si="1851"/>
        <v>88.19171363674613</v>
      </c>
      <c r="BT251" s="97">
        <f t="shared" si="2253"/>
        <v>88.456270236932582</v>
      </c>
      <c r="BU251" s="15">
        <f t="shared" si="1852"/>
        <v>3.2680479252451037E-5</v>
      </c>
      <c r="BV251" s="12"/>
      <c r="BW251" s="11">
        <f t="shared" si="1853"/>
        <v>4.0891805961279925E-5</v>
      </c>
      <c r="BX251" s="10">
        <f t="shared" si="1854"/>
        <v>88.522682161972199</v>
      </c>
      <c r="BY251" s="9">
        <f t="shared" si="1855"/>
        <v>88.720788000266751</v>
      </c>
      <c r="BZ251" s="9">
        <f t="shared" si="1856"/>
        <v>88.060053596099237</v>
      </c>
      <c r="CA251" s="97">
        <f t="shared" si="2254"/>
        <v>88.390420798182987</v>
      </c>
      <c r="CB251" s="15">
        <f t="shared" si="1857"/>
        <v>4.0810013758037485E-5</v>
      </c>
      <c r="CC251" s="12"/>
      <c r="CD251" s="11">
        <f t="shared" si="1858"/>
        <v>4.9021625378902422E-5</v>
      </c>
      <c r="CE251" s="10">
        <f t="shared" si="1859"/>
        <v>88.456808448574009</v>
      </c>
      <c r="CF251" s="9">
        <f t="shared" si="1860"/>
        <v>88.720727438202147</v>
      </c>
      <c r="CG251" s="9">
        <f t="shared" si="1861"/>
        <v>87.928640121680118</v>
      </c>
      <c r="CH251" s="97">
        <f t="shared" si="2255"/>
        <v>88.324683779941125</v>
      </c>
      <c r="CI251" s="15">
        <f t="shared" si="1862"/>
        <v>4.8922977343004545E-5</v>
      </c>
      <c r="CJ251" s="12"/>
      <c r="CK251" s="11">
        <f t="shared" si="1863"/>
        <v>5.7134866591734528E-5</v>
      </c>
      <c r="CL251" s="10">
        <f t="shared" si="1864"/>
        <v>88.391042358780709</v>
      </c>
      <c r="CM251" s="9">
        <f t="shared" si="1865"/>
        <v>88.720640403399571</v>
      </c>
      <c r="CN251" s="9">
        <f t="shared" si="1866"/>
        <v>87.797471106505412</v>
      </c>
      <c r="CO251" s="97">
        <f t="shared" si="2256"/>
        <v>88.259055754952499</v>
      </c>
      <c r="CP251" s="15">
        <f t="shared" si="1867"/>
        <v>5.7019206915242662E-5</v>
      </c>
      <c r="CQ251" s="12"/>
      <c r="CR251" s="11">
        <f t="shared" si="1868"/>
        <v>6.5231365239279331E-5</v>
      </c>
      <c r="CS251" s="10">
        <f t="shared" si="1869"/>
        <v>88.325380485195709</v>
      </c>
      <c r="CT251" s="9">
        <f t="shared" si="1870"/>
        <v>88.720522178341895</v>
      </c>
      <c r="CU251" s="9">
        <f t="shared" si="1963"/>
        <v>87.666544424974575</v>
      </c>
      <c r="CV251" s="97">
        <f t="shared" si="2257"/>
        <v>88.193533301658235</v>
      </c>
      <c r="CW251" s="15">
        <f t="shared" si="1871"/>
        <v>6.5098542385996257E-5</v>
      </c>
      <c r="CX251" s="12"/>
      <c r="CY251" s="11">
        <f t="shared" si="2258"/>
        <v>7.3310959952462018E-5</v>
      </c>
      <c r="CZ251" s="10">
        <f t="shared" si="2259"/>
        <v>88.259819426331944</v>
      </c>
      <c r="DA251" s="9">
        <f t="shared" si="1964"/>
        <v>88.720368075829711</v>
      </c>
      <c r="DB251" s="9">
        <f t="shared" si="1965"/>
        <v>87.535857933486639</v>
      </c>
      <c r="DC251" s="97">
        <f t="shared" si="2260"/>
        <v>88.128113004658175</v>
      </c>
      <c r="DD251" s="15">
        <f t="shared" si="2261"/>
        <v>7.3160826650853873E-5</v>
      </c>
      <c r="DE251" s="12"/>
      <c r="DF251" s="11">
        <f t="shared" si="2262"/>
        <v>8.1373492335364407E-5</v>
      </c>
      <c r="DG251" s="10">
        <f t="shared" si="2263"/>
        <v>88.194355787070151</v>
      </c>
      <c r="DH251" s="9">
        <f t="shared" si="1966"/>
        <v>88.720173439279819</v>
      </c>
      <c r="DI251" s="9">
        <f t="shared" si="1967"/>
        <v>87.405409471054952</v>
      </c>
      <c r="DJ251" s="97">
        <f t="shared" si="2264"/>
        <v>88.062791455167385</v>
      </c>
      <c r="DK251" s="15">
        <f t="shared" si="2265"/>
        <v>8.1205905570227481E-5</v>
      </c>
      <c r="DL251" s="12"/>
      <c r="DM251" s="11">
        <f t="shared" si="2266"/>
        <v>8.9418806946429236E-5</v>
      </c>
      <c r="DN251" s="10">
        <f t="shared" si="2267"/>
        <v>88.128986179110797</v>
      </c>
      <c r="DO251" s="9">
        <f t="shared" si="1968"/>
        <v>88.719933643013192</v>
      </c>
      <c r="DP251" s="9">
        <f t="shared" si="1969"/>
        <v>87.275196859920058</v>
      </c>
      <c r="DQ251" s="97">
        <f t="shared" si="2268"/>
        <v>87.997565251466625</v>
      </c>
      <c r="DR251" s="15">
        <f t="shared" si="2269"/>
        <v>8.9233627949278883E-5</v>
      </c>
      <c r="DS251" s="12"/>
      <c r="DT251" s="11">
        <f t="shared" si="2270"/>
        <v>9.7446751279106243E-5</v>
      </c>
      <c r="DU251" s="10">
        <f t="shared" si="2271"/>
        <v>88.063707221419889</v>
      </c>
      <c r="DV251" s="9">
        <f t="shared" si="1970"/>
        <v>88.719644092532349</v>
      </c>
      <c r="DW251" s="9">
        <f t="shared" si="1971"/>
        <v>87.145217906159374</v>
      </c>
      <c r="DX251" s="97">
        <f t="shared" si="2272"/>
        <v>87.932430999345854</v>
      </c>
      <c r="DY251" s="15">
        <f t="shared" si="2273"/>
        <v>9.7243845517396647E-5</v>
      </c>
      <c r="DZ251" s="12"/>
      <c r="EA251" s="11">
        <f t="shared" si="2274"/>
        <v>1.0545717574205244E-4</v>
      </c>
      <c r="EB251" s="10">
        <f t="shared" si="2275"/>
        <v>87.998515540667995</v>
      </c>
      <c r="EC251" s="9">
        <f t="shared" si="1972"/>
        <v>88.719300224788455</v>
      </c>
      <c r="ED251" s="9">
        <f t="shared" si="1973"/>
        <v>87.015470400294916</v>
      </c>
      <c r="EE251" s="97">
        <f t="shared" si="2276"/>
        <v>87.867385312541685</v>
      </c>
      <c r="EF251" s="15">
        <f t="shared" si="2277"/>
        <v>1.0523641290715342E-4</v>
      </c>
      <c r="EG251" s="12"/>
      <c r="EH251" s="11">
        <f t="shared" si="2278"/>
        <v>1.1344993363880385E-4</v>
      </c>
      <c r="EI251" s="10">
        <f t="shared" si="2279"/>
        <v>87.933407771663155</v>
      </c>
      <c r="EJ251" s="9">
        <f t="shared" si="1974"/>
        <v>88.718897508438133</v>
      </c>
      <c r="EK251" s="9">
        <f t="shared" si="1975"/>
        <v>86.885952117897574</v>
      </c>
      <c r="EL251" s="97">
        <f t="shared" si="2280"/>
        <v>87.802424813167846</v>
      </c>
      <c r="EM251" s="15">
        <f t="shared" si="2281"/>
        <v>1.1321118763285432E-4</v>
      </c>
      <c r="EN251" s="12"/>
      <c r="EO251" s="11">
        <f t="shared" si="2282"/>
        <v>1.2142488114702081E-4</v>
      </c>
      <c r="EP251" s="10">
        <f t="shared" si="2283"/>
        <v>87.868380557777016</v>
      </c>
      <c r="EQ251" s="9">
        <f t="shared" si="1976"/>
        <v>88.718431444090101</v>
      </c>
      <c r="ER251" s="9">
        <f t="shared" si="1977"/>
        <v>86.756660820189381</v>
      </c>
      <c r="ES251" s="97">
        <f t="shared" si="2284"/>
        <v>87.737546132139741</v>
      </c>
      <c r="ET251" s="15">
        <f t="shared" si="2285"/>
        <v>1.2116803006855859E-4</v>
      </c>
      <c r="EU251" s="12"/>
      <c r="EV251" s="11">
        <f t="shared" si="2286"/>
        <v>1.2938187729722057E-4</v>
      </c>
      <c r="EW251" s="10">
        <f t="shared" si="2287"/>
        <v>87.803430551364968</v>
      </c>
      <c r="EX251" s="9">
        <f t="shared" si="1978"/>
        <v>88.717897564541872</v>
      </c>
      <c r="EY251" s="9">
        <f t="shared" si="1979"/>
        <v>86.627594254640059</v>
      </c>
      <c r="EZ251" s="97">
        <f t="shared" si="2288"/>
        <v>87.672745909590958</v>
      </c>
      <c r="FA251" s="15">
        <f t="shared" si="2289"/>
        <v>1.2910680342586781E-4</v>
      </c>
      <c r="FB251" s="12"/>
      <c r="FC251" s="11">
        <f t="shared" si="2290"/>
        <v>1.3732078395124845E-4</v>
      </c>
      <c r="FD251" s="10">
        <f t="shared" si="2291"/>
        <v>87.738554414178452</v>
      </c>
      <c r="FE251" s="9">
        <f t="shared" si="1980"/>
        <v>88.717291435006445</v>
      </c>
      <c r="FF251" s="9">
        <f t="shared" si="1981"/>
        <v>86.498750155563798</v>
      </c>
      <c r="FG251" s="97">
        <f t="shared" si="2292"/>
        <v>87.608020795285114</v>
      </c>
      <c r="FH251" s="15">
        <f t="shared" si="2293"/>
        <v>1.3702737373105401E-4</v>
      </c>
      <c r="FI251" s="12"/>
      <c r="FJ251" s="11">
        <f t="shared" si="2294"/>
        <v>1.452414657801028E-4</v>
      </c>
      <c r="FK251" s="10">
        <f t="shared" si="2295"/>
        <v>87.67374881777252</v>
      </c>
      <c r="FL251" s="9">
        <f t="shared" si="1982"/>
        <v>88.716608653329345</v>
      </c>
      <c r="FM251" s="9">
        <f t="shared" si="1983"/>
        <v>86.370126244708629</v>
      </c>
      <c r="FN251" s="97">
        <f t="shared" si="2296"/>
        <v>87.543367449018987</v>
      </c>
      <c r="FO251" s="15">
        <f t="shared" si="2297"/>
        <v>1.4492960980207206E-4</v>
      </c>
      <c r="FP251" s="12"/>
      <c r="FQ251" s="11">
        <f t="shared" si="2298"/>
        <v>1.5314379024161803E-4</v>
      </c>
      <c r="FR251" s="10">
        <f t="shared" si="2299"/>
        <v>87.60901044390485</v>
      </c>
      <c r="FS251" s="9">
        <f t="shared" si="1984"/>
        <v>88.715844850195936</v>
      </c>
      <c r="FT251" s="9">
        <f t="shared" si="1985"/>
        <v>86.241720231844695</v>
      </c>
      <c r="FU251" s="97">
        <f t="shared" si="2300"/>
        <v>87.478782541020308</v>
      </c>
      <c r="FV251" s="15">
        <f t="shared" si="2301"/>
        <v>1.5281338322502953E-4</v>
      </c>
      <c r="FW251" s="12"/>
      <c r="FX251" s="11">
        <f t="shared" si="2302"/>
        <v>1.6102762755760487E-4</v>
      </c>
      <c r="FY251" s="10">
        <f t="shared" si="2303"/>
        <v>87.544335984929461</v>
      </c>
      <c r="FZ251" s="9">
        <f t="shared" si="1986"/>
        <v>88.7149956893292</v>
      </c>
      <c r="GA251" s="9">
        <f t="shared" si="1987"/>
        <v>86.113529815347064</v>
      </c>
      <c r="GB251" s="97">
        <f t="shared" si="2304"/>
        <v>87.414262752338132</v>
      </c>
      <c r="GC251" s="15">
        <f t="shared" si="2305"/>
        <v>1.6067856833039661E-4</v>
      </c>
      <c r="GD251" s="12"/>
      <c r="GE251" s="11">
        <f t="shared" si="2306"/>
        <v>1.6889285069073302E-4</v>
      </c>
      <c r="GF251" s="10">
        <f t="shared" si="2307"/>
        <v>87.479722144183</v>
      </c>
      <c r="GG251" s="9">
        <f t="shared" si="1988"/>
        <v>88.71405686767821</v>
      </c>
      <c r="GH251" s="9">
        <f t="shared" si="1989"/>
        <v>85.985552682775207</v>
      </c>
      <c r="GI251" s="97">
        <f t="shared" si="2308"/>
        <v>87.349804775226715</v>
      </c>
      <c r="GJ251" s="15">
        <f t="shared" si="2309"/>
        <v>1.6852504216886699E-4</v>
      </c>
      <c r="GK251" s="12"/>
      <c r="GL251" s="11">
        <f t="shared" si="1872"/>
        <v>1.7673933532103583E-4</v>
      </c>
      <c r="GM251" s="10">
        <f t="shared" si="1873"/>
        <v>87.415165636364719</v>
      </c>
      <c r="GN251" s="9">
        <f t="shared" si="1990"/>
        <v>88.713024115597207</v>
      </c>
      <c r="GO251" s="9">
        <f t="shared" si="1991"/>
        <v>85.85778651144733</v>
      </c>
      <c r="GP251" s="115">
        <f t="shared" si="2310"/>
        <v>87.285405313522261</v>
      </c>
      <c r="GQ251" s="15">
        <f t="shared" si="1874"/>
        <v>1.7635268448694118E-4</v>
      </c>
      <c r="GR251" s="12"/>
      <c r="GS251" s="11">
        <f t="shared" si="2311"/>
        <v>1.8456695982214347E-4</v>
      </c>
      <c r="GT251" s="10">
        <f t="shared" si="2312"/>
        <v>87.350663187909333</v>
      </c>
      <c r="GU251" s="9">
        <f t="shared" si="1992"/>
        <v>88.711893197015684</v>
      </c>
      <c r="GV251" s="9">
        <f t="shared" si="1993"/>
        <v>85.730228969011435</v>
      </c>
      <c r="GW251" s="115">
        <f t="shared" si="2313"/>
        <v>87.221061083013552</v>
      </c>
      <c r="GX251" s="15">
        <f t="shared" si="2314"/>
        <v>1.8416137770215169E-4</v>
      </c>
      <c r="GY251" s="12"/>
      <c r="GZ251" s="11">
        <f t="shared" si="2315"/>
        <v>1.9237560523716095E-4</v>
      </c>
      <c r="HA251" s="10">
        <f t="shared" si="2316"/>
        <v>87.286211537353694</v>
      </c>
      <c r="HB251" s="9">
        <f t="shared" si="1994"/>
        <v>88.710659909599357</v>
      </c>
      <c r="HC251" s="9">
        <f t="shared" si="1995"/>
        <v>85.602877714009537</v>
      </c>
      <c r="HD251" s="97">
        <f t="shared" si="2317"/>
        <v>87.156768811804454</v>
      </c>
      <c r="HE251" s="15">
        <f t="shared" si="2318"/>
        <v>1.9195100687816893E-4</v>
      </c>
      <c r="HF251" s="12"/>
      <c r="HG251" s="11">
        <f t="shared" si="2319"/>
        <v>2.0016515525438683E-4</v>
      </c>
      <c r="HH251" s="10">
        <f t="shared" si="2320"/>
        <v>87.221807435695624</v>
      </c>
      <c r="HI251" s="9">
        <f t="shared" si="1996"/>
        <v>88.70932008490233</v>
      </c>
      <c r="HJ251" s="9">
        <f t="shared" si="1997"/>
        <v>85.475730396440298</v>
      </c>
      <c r="HK251" s="97">
        <f t="shared" si="2321"/>
        <v>87.092525240671307</v>
      </c>
      <c r="HL251" s="15">
        <f t="shared" si="2322"/>
        <v>1.9972145969944895E-4</v>
      </c>
      <c r="HM251" s="12"/>
      <c r="HN251" s="11">
        <f t="shared" si="2323"/>
        <v>2.0793549618257874E-4</v>
      </c>
      <c r="HO251" s="10">
        <f t="shared" si="2324"/>
        <v>87.157447646747613</v>
      </c>
      <c r="HP251" s="9">
        <f t="shared" si="1998"/>
        <v>88.707869588510491</v>
      </c>
      <c r="HQ251" s="9">
        <f t="shared" si="1999"/>
        <v>85.348784658313434</v>
      </c>
      <c r="HR251" s="115">
        <f t="shared" si="2325"/>
        <v>87.02832712341197</v>
      </c>
      <c r="HS251" s="15">
        <f t="shared" si="2326"/>
        <v>2.0747262644583026E-4</v>
      </c>
      <c r="HT251" s="12"/>
      <c r="HU251" s="11">
        <f t="shared" ref="HU251:HU272" si="2714">HZ250</f>
        <v>2.1568651692618923E-4</v>
      </c>
      <c r="HV251" s="10">
        <f t="shared" si="2327"/>
        <v>87.093128947482043</v>
      </c>
      <c r="HW251" s="9">
        <f t="shared" si="2000"/>
        <v>88.706304320176329</v>
      </c>
      <c r="HX251" s="9">
        <f t="shared" si="2001"/>
        <v>85.222038134201753</v>
      </c>
      <c r="HY251" s="115">
        <f t="shared" si="2328"/>
        <v>86.964171227189041</v>
      </c>
      <c r="HZ251" s="15">
        <f t="shared" si="2329"/>
        <v>2.1520439996678995E-4</v>
      </c>
      <c r="IA251" s="12"/>
      <c r="IB251" s="11">
        <f t="shared" ref="IB251:IB272" si="2715">IG250</f>
        <v>2.234181089601924E-4</v>
      </c>
      <c r="IC251" s="10">
        <f t="shared" si="2330"/>
        <v>87.02884812837101</v>
      </c>
      <c r="ID251" s="9">
        <f t="shared" si="2002"/>
        <v>88.704620213945248</v>
      </c>
      <c r="IE251" s="9">
        <f t="shared" si="2003"/>
        <v>85.095488451786224</v>
      </c>
      <c r="IF251" s="115">
        <f t="shared" si="2331"/>
        <v>86.900054332865736</v>
      </c>
      <c r="IG251" s="15">
        <f t="shared" si="2332"/>
        <v>2.2291667565555606E-4</v>
      </c>
      <c r="IH251" s="12"/>
      <c r="II251" s="11">
        <f t="shared" ref="II251:II272" si="2716">IN250</f>
        <v>2.3113016630481431E-4</v>
      </c>
      <c r="IJ251" s="10">
        <f t="shared" si="2333"/>
        <v>86.964601993718503</v>
      </c>
      <c r="IK251" s="9">
        <f t="shared" si="2004"/>
        <v>88.702813238273635</v>
      </c>
      <c r="IL251" s="9">
        <f t="shared" si="2005"/>
        <v>84.969133232396658</v>
      </c>
      <c r="IM251" s="115">
        <f t="shared" si="2334"/>
        <v>86.835973235335146</v>
      </c>
      <c r="IN251" s="15">
        <f t="shared" si="2335"/>
        <v>2.306093514230197E-4</v>
      </c>
      <c r="IO251" s="12"/>
      <c r="IP251" s="11">
        <f t="shared" ref="IP251:IP272" si="2717">IU250</f>
        <v>2.3882258550001723E-4</v>
      </c>
      <c r="IQ251" s="10">
        <f t="shared" si="2336"/>
        <v>86.900387361986247</v>
      </c>
      <c r="IR251" s="9">
        <f t="shared" si="2006"/>
        <v>88.700879396138617</v>
      </c>
      <c r="IS251" s="9">
        <f t="shared" si="2007"/>
        <v>84.842970091545894</v>
      </c>
      <c r="IT251" s="115">
        <f t="shared" si="2337"/>
        <v>86.771924743842249</v>
      </c>
      <c r="IU251" s="15">
        <f t="shared" si="2338"/>
        <v>2.3828232767151566E-4</v>
      </c>
      <c r="IV251" s="12"/>
      <c r="IW251" s="11">
        <f t="shared" ref="IW251:IW272" si="2718">JB250</f>
        <v>2.4649526557985602E-4</v>
      </c>
      <c r="IX251" s="10">
        <f t="shared" si="2339"/>
        <v>86.836201066112295</v>
      </c>
      <c r="IY251" s="9">
        <f t="shared" si="2008"/>
        <v>88.698814725139869</v>
      </c>
      <c r="IZ251" s="9">
        <f t="shared" si="2009"/>
        <v>84.71699663946049</v>
      </c>
      <c r="JA251" s="115">
        <f t="shared" si="2340"/>
        <v>86.707905682300179</v>
      </c>
      <c r="JB251" s="15">
        <f t="shared" si="2341"/>
        <v>2.4593550726832887E-4</v>
      </c>
      <c r="JC251" s="12"/>
      <c r="JD251" s="11">
        <f t="shared" ref="JD251:JD272" si="2719">JI250</f>
        <v>2.5414810804655715E-4</v>
      </c>
      <c r="JE251" s="10">
        <f t="shared" si="2342"/>
        <v>86.772039953823864</v>
      </c>
      <c r="JF251" s="9">
        <f t="shared" si="2010"/>
        <v>88.696615297593425</v>
      </c>
      <c r="JG251" s="9">
        <f t="shared" si="2011"/>
        <v>84.591210481603298</v>
      </c>
      <c r="JH251" s="115">
        <f t="shared" si="2343"/>
        <v>86.643912889598369</v>
      </c>
      <c r="JI251" s="15">
        <f t="shared" si="2344"/>
        <v>2.5356879551922062E-4</v>
      </c>
      <c r="JJ251" s="12"/>
      <c r="JK251" s="11">
        <f t="shared" ref="JK251:JK272" si="2720">JP250</f>
        <v>2.6178101684458686E-4</v>
      </c>
      <c r="JL251" s="10">
        <f t="shared" si="2345"/>
        <v>86.707900887942245</v>
      </c>
      <c r="JM251" s="9">
        <f t="shared" si="2012"/>
        <v>88.694277220617735</v>
      </c>
      <c r="JN251" s="9">
        <f t="shared" si="2013"/>
        <v>84.465609219191748</v>
      </c>
      <c r="JO251" s="115">
        <f t="shared" si="2346"/>
        <v>86.579943219904749</v>
      </c>
      <c r="JP251" s="15">
        <f t="shared" si="2347"/>
        <v>2.6118210014172596E-4</v>
      </c>
      <c r="JQ251" s="12"/>
      <c r="JR251" s="11">
        <f t="shared" ref="JR251:JR272" si="2721">JW250</f>
        <v>2.6939389833450562E-4</v>
      </c>
      <c r="JS251" s="10">
        <f t="shared" si="2348"/>
        <v>86.643780746681699</v>
      </c>
      <c r="JT251" s="9">
        <f t="shared" si="2014"/>
        <v>88.691796636212118</v>
      </c>
      <c r="JU251" s="9">
        <f t="shared" si="2015"/>
        <v>84.340190449710022</v>
      </c>
      <c r="JV251" s="115">
        <f t="shared" si="2349"/>
        <v>86.51599354296107</v>
      </c>
      <c r="JW251" s="15">
        <f t="shared" si="2350"/>
        <v>2.6877533123836591E-4</v>
      </c>
      <c r="JX251" s="12"/>
      <c r="JY251" s="11">
        <f t="shared" ref="JY251:JY272" si="2722">KD250</f>
        <v>2.7698666126670817E-4</v>
      </c>
      <c r="JZ251" s="10">
        <f t="shared" si="2351"/>
        <v>86.57967642394155</v>
      </c>
      <c r="KA251" s="9">
        <f t="shared" si="2016"/>
        <v>88.689169721327602</v>
      </c>
      <c r="KB251" s="9">
        <f t="shared" si="2017"/>
        <v>84.214951767414604</v>
      </c>
      <c r="KC251" s="115">
        <f t="shared" si="2352"/>
        <v>86.452060744371096</v>
      </c>
      <c r="KD251" s="15">
        <f t="shared" si="2353"/>
        <v>2.7634840126979733E-4</v>
      </c>
      <c r="KE251" s="12"/>
      <c r="KF251" s="11">
        <f t="shared" ref="KF251:KF272" si="2723">KK250</f>
        <v>2.8455921675510229E-4</v>
      </c>
      <c r="KG251" s="10">
        <f t="shared" si="2354"/>
        <v>86.515584829591262</v>
      </c>
      <c r="KH251" s="9">
        <f t="shared" si="2018"/>
        <v>88.686392687930507</v>
      </c>
      <c r="KI251" s="9">
        <f t="shared" si="2019"/>
        <v>84.089890763835385</v>
      </c>
      <c r="KJ251" s="115">
        <f t="shared" si="2355"/>
        <v>86.388141725882946</v>
      </c>
      <c r="KK251" s="15">
        <f t="shared" si="2356"/>
        <v>2.8390122502778957E-4</v>
      </c>
      <c r="KL251" s="12"/>
      <c r="KM251" s="11">
        <f t="shared" ref="KM251:KM272" si="2724">KR250</f>
        <v>2.9211147825060119E-4</v>
      </c>
      <c r="KN251" s="10">
        <f t="shared" si="2357"/>
        <v>86.451502889749648</v>
      </c>
      <c r="KO251" s="9">
        <f t="shared" si="2020"/>
        <v>88.683461783058732</v>
      </c>
      <c r="KP251" s="9">
        <f t="shared" si="2021"/>
        <v>83.965005028268664</v>
      </c>
      <c r="KQ251" s="115">
        <f t="shared" si="2358"/>
        <v>86.324233405663705</v>
      </c>
      <c r="KR251" s="15">
        <f t="shared" si="2359"/>
        <v>2.9143371960825554E-4</v>
      </c>
      <c r="KS251" s="12"/>
      <c r="KT251" s="11">
        <f t="shared" ref="KT251:KT272" si="2725">KY250</f>
        <v>2.996433615146497E-4</v>
      </c>
      <c r="KU251" s="10">
        <f t="shared" si="2360"/>
        <v>86.387427547056475</v>
      </c>
      <c r="KV251" s="9">
        <f t="shared" si="2022"/>
        <v>88.680373288870911</v>
      </c>
      <c r="KW251" s="9">
        <f t="shared" si="2023"/>
        <v>83.840292148264311</v>
      </c>
      <c r="KX251" s="115">
        <f t="shared" si="2361"/>
        <v>86.260332718567611</v>
      </c>
      <c r="KY251" s="15">
        <f t="shared" si="2362"/>
        <v>2.9894580438419462E-4</v>
      </c>
      <c r="KZ251" s="12"/>
      <c r="LA251" s="11">
        <f t="shared" ref="LA251:LA272" si="2726">LF250</f>
        <v>3.0715478459267292E-4</v>
      </c>
      <c r="LB251" s="10">
        <f t="shared" si="2363"/>
        <v>86.323355760937631</v>
      </c>
      <c r="LC251" s="9">
        <f t="shared" si="2024"/>
        <v>88.677123522688703</v>
      </c>
      <c r="LD251" s="9">
        <f t="shared" si="2025"/>
        <v>83.715749710108653</v>
      </c>
      <c r="LE251" s="115">
        <f t="shared" si="2364"/>
        <v>86.196436616398671</v>
      </c>
      <c r="LF251" s="15">
        <f t="shared" si="2365"/>
        <v>3.0643740097847634E-4</v>
      </c>
      <c r="LG251" s="12"/>
      <c r="LH251" s="11">
        <f t="shared" ref="LH251:LH272" si="2727">LM250</f>
        <v>3.1464566778733542E-4</v>
      </c>
      <c r="LI251" s="10">
        <f t="shared" si="2366"/>
        <v>86.259284507864749</v>
      </c>
      <c r="LJ251" s="9">
        <f t="shared" si="2026"/>
        <v>88.673708837032152</v>
      </c>
      <c r="LK251" s="9">
        <f t="shared" si="2027"/>
        <v>83.591375299297454</v>
      </c>
      <c r="LL251" s="115">
        <f t="shared" si="2367"/>
        <v>86.13254206816481</v>
      </c>
      <c r="LM251" s="15">
        <f t="shared" si="2368"/>
        <v>3.1390843323681302E-4</v>
      </c>
      <c r="LN251" s="12"/>
      <c r="LO251" s="11">
        <f t="shared" ref="LO251:LO272" si="2728">LT250</f>
        <v>3.2211593363199332E-4</v>
      </c>
      <c r="LP251" s="10">
        <f t="shared" si="2369"/>
        <v>86.195210781606505</v>
      </c>
      <c r="LQ251" s="9">
        <f t="shared" si="2028"/>
        <v>88.670125619648445</v>
      </c>
      <c r="LR251" s="9">
        <f t="shared" si="2029"/>
        <v>83.467166501006744</v>
      </c>
      <c r="LS251" s="115">
        <f t="shared" si="2370"/>
        <v>86.068646060327595</v>
      </c>
      <c r="LT251" s="15">
        <f t="shared" si="2371"/>
        <v>3.2135882720046453E-4</v>
      </c>
      <c r="LU251" s="12"/>
      <c r="LV251" s="11">
        <f t="shared" ref="LV251:LV272" si="2729">MA250</f>
        <v>3.2956550686384986E-4</v>
      </c>
      <c r="LW251" s="10">
        <f t="shared" si="2372"/>
        <v>86.13113159347553</v>
      </c>
      <c r="LX251" s="9">
        <f t="shared" si="2030"/>
        <v>88.666370293534044</v>
      </c>
      <c r="LY251" s="9">
        <f t="shared" si="2031"/>
        <v>83.343120900551924</v>
      </c>
      <c r="LZ251" s="115">
        <f t="shared" si="2373"/>
        <v>86.004745597042984</v>
      </c>
      <c r="MA251" s="15">
        <f t="shared" si="2374"/>
        <v>3.2878851107923221E-4</v>
      </c>
      <c r="MB251" s="12"/>
      <c r="MC251" s="11">
        <f t="shared" ref="MC251:MC272" si="2730">MH250</f>
        <v>3.3699431439741849E-4</v>
      </c>
      <c r="MD251" s="10">
        <f t="shared" si="2375"/>
        <v>86.067043972566225</v>
      </c>
      <c r="ME251" s="9">
        <f t="shared" si="2032"/>
        <v>88.662439316950426</v>
      </c>
      <c r="MF251" s="9">
        <f t="shared" si="2033"/>
        <v>83.219236083846027</v>
      </c>
      <c r="MG251" s="115">
        <f t="shared" si="2376"/>
        <v>85.94083770039822</v>
      </c>
      <c r="MH251" s="15">
        <f t="shared" si="2377"/>
        <v>3.3619741522414027E-4</v>
      </c>
      <c r="MI251" s="12"/>
      <c r="MJ251" s="11">
        <f t="shared" ref="MJ251:MJ272" si="2731">MO250</f>
        <v>3.4440228529762699E-4</v>
      </c>
      <c r="MK251" s="10">
        <f t="shared" si="2378"/>
        <v>86.00294496598903</v>
      </c>
      <c r="ML251" s="9">
        <f t="shared" si="2034"/>
        <v>88.658329183433509</v>
      </c>
      <c r="MM251" s="9">
        <f t="shared" si="2035"/>
        <v>83.095509637846405</v>
      </c>
      <c r="MN251" s="115">
        <f t="shared" si="2379"/>
        <v>85.876919410639957</v>
      </c>
      <c r="MO251" s="15">
        <f t="shared" si="2380"/>
        <v>3.4358547210041978E-4</v>
      </c>
      <c r="MP251" s="12"/>
      <c r="MQ251" s="11">
        <f t="shared" ref="MQ251:MQ272" si="2732">MV250</f>
        <v>3.5178935075325096E-4</v>
      </c>
      <c r="MR251" s="10">
        <f t="shared" si="2381"/>
        <v>85.938831639095753</v>
      </c>
      <c r="MS251" s="9">
        <f t="shared" si="2036"/>
        <v>88.654036421796988</v>
      </c>
      <c r="MT251" s="9">
        <f t="shared" si="2037"/>
        <v>82.971939150997883</v>
      </c>
      <c r="MU251" s="115">
        <f t="shared" si="2382"/>
        <v>85.812987786397429</v>
      </c>
      <c r="MV251" s="15">
        <f t="shared" si="2383"/>
        <v>3.5095261626035299E-4</v>
      </c>
      <c r="MW251" s="12"/>
      <c r="MX251" s="11">
        <f t="shared" ref="MX251:MX272" si="2733">NC250</f>
        <v>3.5915544405015841E-4</v>
      </c>
      <c r="MY251" s="10">
        <f t="shared" si="2384"/>
        <v>85.874701075700131</v>
      </c>
      <c r="MZ251" s="9">
        <f t="shared" si="2038"/>
        <v>88.64955759612954</v>
      </c>
      <c r="NA251" s="9">
        <f t="shared" si="2039"/>
        <v>82.848522213667934</v>
      </c>
      <c r="NB251" s="115">
        <f t="shared" si="2385"/>
        <v>85.749039904898737</v>
      </c>
      <c r="NC251" s="15">
        <f t="shared" si="2386"/>
        <v>3.5829878431620986E-4</v>
      </c>
      <c r="ND251" s="12"/>
      <c r="NE251" s="11">
        <f t="shared" ref="NE251:NE283" si="2734">NJ250</f>
        <v>3.6650050054467457E-4</v>
      </c>
      <c r="NF251" s="10">
        <f t="shared" si="2387"/>
        <v>85.810550378291424</v>
      </c>
      <c r="NG251" s="9">
        <f t="shared" si="2040"/>
        <v>88.644889305786222</v>
      </c>
      <c r="NH251" s="9">
        <f t="shared" si="2041"/>
        <v>82.725256418574773</v>
      </c>
      <c r="NI251" s="115">
        <f t="shared" si="2388"/>
        <v>85.685072862180505</v>
      </c>
      <c r="NJ251" s="15">
        <f t="shared" si="2389"/>
        <v>3.6562391491328752E-4</v>
      </c>
      <c r="NK251" s="12"/>
      <c r="NL251" s="11">
        <f t="shared" ref="NL251:NL283" si="2735">NQ250</f>
        <v>3.7382445763700596E-4</v>
      </c>
      <c r="NM251" s="10">
        <f t="shared" si="2390"/>
        <v>85.746376668241567</v>
      </c>
      <c r="NN251" s="9">
        <f t="shared" si="2042"/>
        <v>88.640028185374078</v>
      </c>
      <c r="NO251" s="9">
        <f t="shared" si="2043"/>
        <v>82.602139361210362</v>
      </c>
      <c r="NP251" s="115">
        <f t="shared" si="2391"/>
        <v>85.621083773292213</v>
      </c>
      <c r="NQ251" s="15">
        <f t="shared" si="2392"/>
        <v>3.7292794870289045E-4</v>
      </c>
      <c r="NR251" s="12"/>
      <c r="NS251" s="11">
        <f t="shared" ref="NS251:NS283" si="2736">NX250</f>
        <v>3.8112725474461341E-4</v>
      </c>
      <c r="NT251" s="10">
        <f t="shared" si="2393"/>
        <v>85.682177086006917</v>
      </c>
      <c r="NU251" s="9">
        <f t="shared" si="2044"/>
        <v>88.634970904732043</v>
      </c>
      <c r="NV251" s="9">
        <f t="shared" si="2045"/>
        <v>82.479168640254059</v>
      </c>
      <c r="NW251" s="115">
        <f t="shared" si="2394"/>
        <v>85.557069772493051</v>
      </c>
      <c r="NX251" s="15">
        <f t="shared" si="2395"/>
        <v>3.8021082831553153E-4</v>
      </c>
      <c r="NY251" s="12"/>
      <c r="NZ251" s="11">
        <f t="shared" ref="NZ251:NZ283" si="2737">OE250</f>
        <v>3.8840883327579984E-4</v>
      </c>
      <c r="OA251" s="10">
        <f t="shared" si="2396"/>
        <v>85.617948791322576</v>
      </c>
      <c r="OB251" s="9">
        <f t="shared" si="2046"/>
        <v>88.62971416890548</v>
      </c>
      <c r="OC251" s="9">
        <f t="shared" si="2047"/>
        <v>82.356341857980993</v>
      </c>
      <c r="OD251" s="115">
        <f t="shared" si="2397"/>
        <v>85.493028013443237</v>
      </c>
      <c r="OE251" s="15">
        <f t="shared" si="2398"/>
        <v>3.8747249833415268E-4</v>
      </c>
      <c r="OF251" s="12"/>
      <c r="OG251" s="11">
        <f t="shared" ref="OG251:OG283" si="2738">OL250</f>
        <v>3.9566913660327982E-4</v>
      </c>
      <c r="OH251" s="10">
        <f t="shared" si="2399"/>
        <v>85.553688963391338</v>
      </c>
      <c r="OI251" s="9">
        <f t="shared" si="2048"/>
        <v>88.624254718115168</v>
      </c>
      <c r="OJ251" s="9">
        <f t="shared" si="2049"/>
        <v>82.233656620664647</v>
      </c>
      <c r="OK251" s="115">
        <f t="shared" si="2400"/>
        <v>85.428955669389907</v>
      </c>
      <c r="OL251" s="15">
        <f t="shared" si="2401"/>
        <v>3.9471290526733139E-4</v>
      </c>
      <c r="OM251" s="12"/>
      <c r="ON251" s="11">
        <f t="shared" ref="ON251:ON283" si="2739">OS250</f>
        <v>4.0290811003775647E-4</v>
      </c>
      <c r="OO251" s="10">
        <f t="shared" si="2402"/>
        <v>85.489394801067107</v>
      </c>
      <c r="OP251" s="9">
        <f t="shared" si="2050"/>
        <v>88.618589327721153</v>
      </c>
      <c r="OQ251" s="9">
        <f t="shared" si="2051"/>
        <v>82.11111053896893</v>
      </c>
      <c r="OR251" s="115">
        <f t="shared" si="2403"/>
        <v>85.364849933345042</v>
      </c>
      <c r="OS251" s="15">
        <f t="shared" si="2404"/>
        <v>4.0193199752283621E-4</v>
      </c>
      <c r="OT251" s="12"/>
      <c r="OU251" s="11">
        <f t="shared" ref="OU251:OU283" si="2740">OZ250</f>
        <v>4.1012570080182326E-4</v>
      </c>
      <c r="OV251" s="10">
        <f t="shared" si="2405"/>
        <v>85.425063523030431</v>
      </c>
      <c r="OW251" s="9">
        <f t="shared" si="2052"/>
        <v>88.612714808181437</v>
      </c>
      <c r="OX251" s="9">
        <f t="shared" si="2053"/>
        <v>81.988701228337533</v>
      </c>
      <c r="OY251" s="115">
        <f t="shared" si="2406"/>
        <v>85.300708018259485</v>
      </c>
      <c r="OZ251" s="15">
        <f t="shared" si="2407"/>
        <v>4.0912972538102672E-4</v>
      </c>
      <c r="PA251" s="12"/>
      <c r="PB251" s="11">
        <f t="shared" ref="PB251:PB283" si="2741">PG250</f>
        <v>4.1732185800368645E-4</v>
      </c>
      <c r="PC251" s="10">
        <f t="shared" si="2408"/>
        <v>85.360692367960212</v>
      </c>
      <c r="PD251" s="9">
        <f t="shared" si="2054"/>
        <v>88.606628005005589</v>
      </c>
      <c r="PE251" s="9">
        <f t="shared" si="2055"/>
        <v>81.866426309373182</v>
      </c>
      <c r="PF251" s="115">
        <f t="shared" si="2409"/>
        <v>85.236527157189386</v>
      </c>
      <c r="PG251" s="15">
        <f t="shared" si="2410"/>
        <v>4.1630604096856352E-4</v>
      </c>
      <c r="PH251" s="12"/>
      <c r="PI251" s="11">
        <f t="shared" ref="PI251:PI283" si="2742">PN250</f>
        <v>4.2449653261121767E-4</v>
      </c>
      <c r="PJ251" s="10">
        <f t="shared" si="2411"/>
        <v>85.296278594697824</v>
      </c>
      <c r="PK251" s="9">
        <f t="shared" si="2056"/>
        <v>88.600325798703594</v>
      </c>
      <c r="PL251" s="9">
        <f t="shared" si="2057"/>
        <v>81.744283408211672</v>
      </c>
      <c r="PM251" s="115">
        <f t="shared" si="2412"/>
        <v>85.172304603457633</v>
      </c>
      <c r="PN251" s="15">
        <f t="shared" si="2413"/>
        <v>4.2346089823214677E-4</v>
      </c>
      <c r="PO251" s="12"/>
      <c r="PP251" s="11">
        <f t="shared" ref="PP251:PP283" si="2743">PU250</f>
        <v>4.3164967742599089E-4</v>
      </c>
      <c r="PQ251" s="10">
        <f t="shared" si="2414"/>
        <v>85.23181948240628</v>
      </c>
      <c r="PR251" s="9">
        <f t="shared" si="2058"/>
        <v>88.593805104729796</v>
      </c>
      <c r="PS251" s="9">
        <f t="shared" si="2059"/>
        <v>81.622270156887765</v>
      </c>
      <c r="PT251" s="115">
        <f t="shared" si="2415"/>
        <v>85.108037630808781</v>
      </c>
      <c r="PU251" s="15">
        <f t="shared" si="2416"/>
        <v>4.3059425291245467E-4</v>
      </c>
      <c r="PV251" s="12"/>
      <c r="PW251" s="11">
        <f t="shared" ref="PW251:PW283" si="2744">QB250</f>
        <v>4.3878124705753834E-4</v>
      </c>
      <c r="PX251" s="10">
        <f t="shared" si="2417"/>
        <v>85.167312330722922</v>
      </c>
      <c r="PY251" s="9">
        <f t="shared" si="2060"/>
        <v>88.587062873422283</v>
      </c>
      <c r="PZ251" s="9">
        <f t="shared" si="2061"/>
        <v>81.500384193695453</v>
      </c>
      <c r="QA251" s="115">
        <f t="shared" si="2418"/>
        <v>85.043723533558875</v>
      </c>
      <c r="QB251" s="15">
        <f t="shared" si="2419"/>
        <v>4.377060625181468E-4</v>
      </c>
      <c r="QC251" s="12"/>
      <c r="QD251" s="11">
        <f t="shared" ref="QD251:QD283" si="2745">QI250</f>
        <v>4.458911978976423E-4</v>
      </c>
      <c r="QE251" s="10">
        <f t="shared" si="2420"/>
        <v>85.102754459907032</v>
      </c>
      <c r="QF251" s="9">
        <f t="shared" si="2062"/>
        <v>88.580096089937712</v>
      </c>
      <c r="QG251" s="9">
        <f t="shared" si="2063"/>
        <v>81.378623163540155</v>
      </c>
      <c r="QH251" s="115">
        <f t="shared" si="2421"/>
        <v>84.979359626738926</v>
      </c>
      <c r="QI251" s="15">
        <f t="shared" si="2422"/>
        <v>4.4479628630009053E-4</v>
      </c>
      <c r="QJ251" s="12"/>
      <c r="QK251" s="11">
        <f t="shared" ref="QK251:QK283" si="2746">QP250</f>
        <v>4.5297948809483663E-4</v>
      </c>
      <c r="QL251" s="10">
        <f t="shared" si="2423"/>
        <v>85.038143210981204</v>
      </c>
      <c r="QM251" s="9">
        <f t="shared" si="2064"/>
        <v>88.572901774181702</v>
      </c>
      <c r="QN251" s="9">
        <f t="shared" si="2065"/>
        <v>81.256984718284528</v>
      </c>
      <c r="QO251" s="115">
        <f t="shared" si="2424"/>
        <v>84.914943246233122</v>
      </c>
      <c r="QP251" s="15">
        <f t="shared" si="2425"/>
        <v>4.5186488522568947E-4</v>
      </c>
      <c r="QQ251" s="12"/>
      <c r="QR251" s="11">
        <f t="shared" ref="QR251:QR283" si="2747">QW250</f>
        <v>4.6004607752903374E-4</v>
      </c>
      <c r="QS251" s="10">
        <f t="shared" si="2426"/>
        <v>84.973475945867278</v>
      </c>
      <c r="QT251" s="9">
        <f t="shared" si="2066"/>
        <v>88.565476980734957</v>
      </c>
      <c r="QU251" s="9">
        <f t="shared" si="2067"/>
        <v>81.135466517086542</v>
      </c>
      <c r="QV251" s="115">
        <f t="shared" si="2427"/>
        <v>84.850471748910749</v>
      </c>
      <c r="QW251" s="15">
        <f t="shared" si="2428"/>
        <v>4.5891182195346059E-4</v>
      </c>
      <c r="QX251" s="12"/>
      <c r="QY251" s="11">
        <f t="shared" ref="QY251:QY283" si="2748">RD250</f>
        <v>4.6709092778633368E-4</v>
      </c>
      <c r="QZ251" s="10">
        <f t="shared" si="2429"/>
        <v>84.908750047516349</v>
      </c>
      <c r="RA251" s="9">
        <f t="shared" si="2068"/>
        <v>88.557818798775173</v>
      </c>
      <c r="RB251" s="9">
        <f t="shared" si="2069"/>
        <v>81.014066226731757</v>
      </c>
      <c r="RC251" s="115">
        <f t="shared" si="2430"/>
        <v>84.785942512753465</v>
      </c>
      <c r="RD251" s="15">
        <f t="shared" si="2431"/>
        <v>4.6593706080766634E-4</v>
      </c>
      <c r="RE251" s="12"/>
      <c r="RF251" s="11">
        <f t="shared" ref="RF251:RF283" si="2749">RK250</f>
        <v>4.7411400213393505E-4</v>
      </c>
      <c r="RG251" s="10">
        <f t="shared" si="2432"/>
        <v>84.843962920033789</v>
      </c>
      <c r="RH251" s="9">
        <f t="shared" si="2070"/>
        <v>88.549924351994861</v>
      </c>
      <c r="RI251" s="9">
        <f t="shared" si="2071"/>
        <v>80.892781521958156</v>
      </c>
      <c r="RJ251" s="115">
        <f t="shared" si="2433"/>
        <v>84.721352936976501</v>
      </c>
      <c r="RK251" s="15">
        <f t="shared" si="2434"/>
        <v>4.7294056775319058E-4</v>
      </c>
      <c r="RL251" s="12"/>
      <c r="RM251" s="11">
        <f t="shared" ref="RM251:RM283" si="2750">RR250</f>
        <v>4.8111526549524282E-4</v>
      </c>
      <c r="RN251" s="10">
        <f t="shared" si="2435"/>
        <v>84.779111988798533</v>
      </c>
      <c r="RO251" s="9">
        <f t="shared" si="2072"/>
        <v>88.541790798515251</v>
      </c>
      <c r="RP251" s="9">
        <f t="shared" si="2073"/>
        <v>80.771610085773176</v>
      </c>
      <c r="RQ251" s="115">
        <f t="shared" si="2436"/>
        <v>84.656700442144214</v>
      </c>
      <c r="RR251" s="15">
        <f t="shared" si="2437"/>
        <v>4.7992231037063021E-4</v>
      </c>
      <c r="RS251" s="12"/>
      <c r="RT251" s="11">
        <f t="shared" ref="RT251:RT283" si="2751">RY250</f>
        <v>4.8809468442520055E-4</v>
      </c>
      <c r="RU251" s="10">
        <f t="shared" si="2438"/>
        <v>84.714194700576513</v>
      </c>
      <c r="RV251" s="9">
        <f t="shared" si="2074"/>
        <v>88.533415330796302</v>
      </c>
      <c r="RW251" s="9">
        <f t="shared" si="2075"/>
        <v>80.650549609765392</v>
      </c>
      <c r="RX251" s="115">
        <f t="shared" si="2439"/>
        <v>84.59198247028084</v>
      </c>
      <c r="RY251" s="15">
        <f t="shared" si="2440"/>
        <v>4.8688225783149612E-4</v>
      </c>
      <c r="RZ251" s="12"/>
      <c r="SA251" s="11">
        <f t="shared" ref="SA251:SA283" si="2752">SF250</f>
        <v>4.9505222708570175E-4</v>
      </c>
      <c r="SB251" s="10">
        <f t="shared" si="2441"/>
        <v>84.64920852362954</v>
      </c>
      <c r="SC251" s="9">
        <f t="shared" si="2076"/>
        <v>88.524795175542934</v>
      </c>
      <c r="SD251" s="9">
        <f t="shared" si="2077"/>
        <v>80.529597794408289</v>
      </c>
      <c r="SE251" s="115">
        <f t="shared" si="2442"/>
        <v>84.527196484975605</v>
      </c>
      <c r="SF251" s="15">
        <f t="shared" si="2443"/>
        <v>4.9382038087364703E-4</v>
      </c>
      <c r="SG251" s="12"/>
      <c r="SH251" s="11">
        <f t="shared" ref="SH251:SH283" si="2753">SM250</f>
        <v>5.019878632212593E-4</v>
      </c>
      <c r="SI251" s="10">
        <f t="shared" si="2444"/>
        <v>84.584150947818344</v>
      </c>
      <c r="SJ251" s="9">
        <f t="shared" si="2078"/>
        <v>88.515927593607685</v>
      </c>
      <c r="SK251" s="9">
        <f t="shared" si="2079"/>
        <v>80.408752349357428</v>
      </c>
      <c r="SL251" s="115">
        <f t="shared" si="2445"/>
        <v>84.46233997148255</v>
      </c>
      <c r="SM251" s="15">
        <f t="shared" si="2446"/>
        <v>5.0073665177693288E-4</v>
      </c>
      <c r="SN251" s="12"/>
      <c r="SO251" s="11">
        <f t="shared" ref="SO251:SO283" si="2754">ST250</f>
        <v>5.0890156413483615E-4</v>
      </c>
      <c r="SP251" s="10">
        <f t="shared" si="2447"/>
        <v>84.51901948470055</v>
      </c>
      <c r="SQ251" s="9">
        <f t="shared" si="2080"/>
        <v>88.506809879889772</v>
      </c>
      <c r="SR251" s="9">
        <f t="shared" si="2081"/>
        <v>80.288010993740357</v>
      </c>
      <c r="SS251" s="115">
        <f t="shared" si="2448"/>
        <v>84.397410436815065</v>
      </c>
      <c r="ST251" s="15">
        <f t="shared" si="2449"/>
        <v>5.076310443390482E-4</v>
      </c>
      <c r="SU251" s="12"/>
      <c r="SV251" s="11">
        <f t="shared" ref="SV251:SV283" si="2755">TA250</f>
        <v>5.1579330266390453E-4</v>
      </c>
      <c r="SW251" s="10">
        <f t="shared" si="2450"/>
        <v>84.453811667623256</v>
      </c>
      <c r="SX251" s="9">
        <f t="shared" si="2082"/>
        <v>88.497439363230725</v>
      </c>
      <c r="SY251" s="9">
        <f t="shared" si="2083"/>
        <v>80.167371456441074</v>
      </c>
      <c r="SZ251" s="115">
        <f t="shared" si="2451"/>
        <v>84.3324054098359</v>
      </c>
      <c r="TA251" s="15">
        <f t="shared" si="2452"/>
        <v>5.1450353385152118E-4</v>
      </c>
      <c r="TB251" s="12"/>
      <c r="TC251" s="11">
        <f t="shared" ref="TC251:TC283" si="2756">TH250</f>
        <v>5.2266305315661391E-4</v>
      </c>
      <c r="TD251" s="10">
        <f t="shared" si="2453"/>
        <v>84.388525051811214</v>
      </c>
      <c r="TE251" s="9">
        <f t="shared" si="2084"/>
        <v>88.487813406306714</v>
      </c>
      <c r="TF251" s="9">
        <f t="shared" si="2085"/>
        <v>80.046831476375445</v>
      </c>
      <c r="TG251" s="115">
        <f t="shared" si="2454"/>
        <v>84.267322441341079</v>
      </c>
      <c r="TH251" s="15">
        <f t="shared" si="2455"/>
        <v>5.2135409707604644E-4</v>
      </c>
      <c r="TI251" s="12"/>
      <c r="TJ251" s="11">
        <f t="shared" ref="TJ251:TJ283" si="2757">TO250</f>
        <v>5.2951079144830844E-4</v>
      </c>
      <c r="TK251" s="10">
        <f t="shared" si="2456"/>
        <v>84.323157214448827</v>
      </c>
      <c r="TL251" s="9">
        <f t="shared" si="2086"/>
        <v>88.477929405517585</v>
      </c>
      <c r="TM251" s="9">
        <f t="shared" si="2087"/>
        <v>79.926388802762929</v>
      </c>
      <c r="TN251" s="115">
        <f t="shared" si="2457"/>
        <v>84.202159104140264</v>
      </c>
      <c r="TO251" s="15">
        <f t="shared" si="2458"/>
        <v>5.2818271222085161E-4</v>
      </c>
      <c r="TP251" s="12"/>
      <c r="TQ251" s="11">
        <f t="shared" ref="TQ251:TQ283" si="2758">TV250</f>
        <v>5.3633649483805584E-4</v>
      </c>
      <c r="TR251" s="10">
        <f t="shared" si="2459"/>
        <v>84.257705754758717</v>
      </c>
      <c r="TS251" s="9">
        <f t="shared" si="2088"/>
        <v>88.467784790872798</v>
      </c>
      <c r="TT251" s="9">
        <f t="shared" si="2089"/>
        <v>79.806041195387138</v>
      </c>
      <c r="TU251" s="115">
        <f t="shared" si="2460"/>
        <v>84.136912993129968</v>
      </c>
      <c r="TV251" s="15">
        <f t="shared" si="2461"/>
        <v>5.3498935891756194E-4</v>
      </c>
      <c r="TW251" s="12"/>
      <c r="TX251" s="11">
        <f t="shared" ref="TX251:TX283" si="2759">UC250</f>
        <v>5.4314014206567097E-4</v>
      </c>
      <c r="TY251" s="10">
        <f t="shared" si="2462"/>
        <v>84.192168294073156</v>
      </c>
      <c r="TZ251" s="9">
        <f t="shared" si="2090"/>
        <v>88.457377025874308</v>
      </c>
      <c r="UA251" s="9">
        <f t="shared" si="2091"/>
        <v>79.685786424855422</v>
      </c>
      <c r="UB251" s="115">
        <f t="shared" si="2463"/>
        <v>84.071581725364865</v>
      </c>
      <c r="UC251" s="15">
        <f t="shared" si="2464"/>
        <v>5.4177401819792469E-4</v>
      </c>
      <c r="UD251" s="12"/>
      <c r="UE251" s="11">
        <f t="shared" ref="UE251:UE283" si="2760">UJ250</f>
        <v>5.4992171328859636E-4</v>
      </c>
      <c r="UF251" s="10">
        <f t="shared" si="2465"/>
        <v>84.126542475903506</v>
      </c>
      <c r="UG251" s="9">
        <f t="shared" si="2092"/>
        <v>88.446703607396486</v>
      </c>
      <c r="UH251" s="9">
        <f t="shared" si="2093"/>
        <v>79.565622272847193</v>
      </c>
      <c r="UI251" s="115">
        <f t="shared" si="2466"/>
        <v>84.00616294012184</v>
      </c>
      <c r="UJ251" s="15">
        <f t="shared" si="2467"/>
        <v>5.4853667247106383E-4</v>
      </c>
      <c r="UK251" s="12"/>
      <c r="UL251" s="11">
        <f t="shared" ref="UL251:UL283" si="2761">UQ250</f>
        <v>5.566811900592877E-4</v>
      </c>
      <c r="UM251" s="10">
        <f t="shared" si="2468"/>
        <v>84.060825966002596</v>
      </c>
      <c r="UN251" s="9">
        <f t="shared" si="2094"/>
        <v>88.435762065563196</v>
      </c>
      <c r="UO251" s="9">
        <f t="shared" si="2095"/>
        <v>79.445546532356829</v>
      </c>
      <c r="UP251" s="115">
        <f t="shared" si="2469"/>
        <v>83.940654298960013</v>
      </c>
      <c r="UQ251" s="15">
        <f t="shared" si="2470"/>
        <v>5.5527730550087998E-4</v>
      </c>
      <c r="UR251" s="12"/>
      <c r="US251" s="11">
        <f t="shared" ref="US251:US283" si="2762">UX250</f>
        <v>5.6341855530275548E-4</v>
      </c>
      <c r="UT251" s="10">
        <f t="shared" si="2471"/>
        <v>83.995016452422959</v>
      </c>
      <c r="UU251" s="9">
        <f t="shared" si="2096"/>
        <v>88.424549963622084</v>
      </c>
      <c r="UV251" s="9">
        <f t="shared" si="2097"/>
        <v>79.32555700793192</v>
      </c>
      <c r="UW251" s="115">
        <f t="shared" si="2472"/>
        <v>83.875053485777002</v>
      </c>
      <c r="UX251" s="15">
        <f t="shared" si="2473"/>
        <v>5.6199590238357252E-4</v>
      </c>
      <c r="UY251" s="12"/>
      <c r="UZ251" s="11">
        <f t="shared" ref="UZ251:UZ283" si="2763">VE250</f>
        <v>5.7013379329420714E-4</v>
      </c>
      <c r="VA251" s="10">
        <f t="shared" si="2474"/>
        <v>83.929111645571382</v>
      </c>
      <c r="VB251" s="9">
        <f t="shared" si="2098"/>
        <v>88.413064897816241</v>
      </c>
      <c r="VC251" s="9">
        <f t="shared" si="2099"/>
        <v>79.205651515902048</v>
      </c>
      <c r="VD251" s="115">
        <f t="shared" si="2475"/>
        <v>83.809358206859145</v>
      </c>
      <c r="VE251" s="15">
        <f t="shared" si="2476"/>
        <v>5.6869244952558124E-4</v>
      </c>
      <c r="VF251" s="12"/>
      <c r="VG251" s="11">
        <f t="shared" ref="VG251:VG283" si="2764">VL250</f>
        <v>5.7682688963710358E-4</v>
      </c>
      <c r="VH251" s="10">
        <f t="shared" si="2477"/>
        <v>83.863109278257411</v>
      </c>
      <c r="VI251" s="9">
        <f t="shared" si="2100"/>
        <v>88.401304497253221</v>
      </c>
      <c r="VJ251" s="9">
        <f t="shared" si="2101"/>
        <v>79.085827884603731</v>
      </c>
      <c r="VK251" s="115">
        <f t="shared" si="2478"/>
        <v>83.743566190928476</v>
      </c>
      <c r="VL251" s="15">
        <f t="shared" si="2479"/>
        <v>5.7536693462160375E-4</v>
      </c>
      <c r="VM251" s="12"/>
      <c r="VN251" s="11">
        <f t="shared" ref="VN251:VN283" si="2765">VS250</f>
        <v>5.8349783124128467E-4</v>
      </c>
      <c r="VO251" s="10">
        <f t="shared" si="2480"/>
        <v>83.797007105738658</v>
      </c>
      <c r="VP251" s="9">
        <f t="shared" si="2102"/>
        <v>88.389266423771573</v>
      </c>
      <c r="VQ251" s="9">
        <f t="shared" si="2103"/>
        <v>78.966083954597394</v>
      </c>
      <c r="VR251" s="115">
        <f t="shared" si="2481"/>
        <v>83.677675189184484</v>
      </c>
      <c r="VS251" s="15">
        <f t="shared" si="2482"/>
        <v>5.8201934663295002E-4</v>
      </c>
      <c r="VT251" s="12"/>
      <c r="VU251" s="11">
        <f t="shared" ref="VU251:VU283" si="2766">VZ250</f>
        <v>5.9014660630142112E-4</v>
      </c>
      <c r="VV251" s="10">
        <f t="shared" si="2483"/>
        <v>83.730802905760896</v>
      </c>
      <c r="VW251" s="9">
        <f t="shared" si="2104"/>
        <v>88.376948371804986</v>
      </c>
      <c r="VX251" s="9">
        <f t="shared" si="2105"/>
        <v>78.846417578878516</v>
      </c>
      <c r="VY251" s="115">
        <f t="shared" si="2484"/>
        <v>83.611682975341751</v>
      </c>
      <c r="VZ251" s="15">
        <f t="shared" si="2485"/>
        <v>5.8864967576611029E-4</v>
      </c>
      <c r="WA251" s="12"/>
      <c r="WB251" s="11">
        <f t="shared" ref="WB251:WB283" si="2767">WG250</f>
        <v>5.9677320427567525E-4</v>
      </c>
      <c r="WC251" s="10">
        <f t="shared" si="2486"/>
        <v>83.664494478594051</v>
      </c>
      <c r="WD251" s="9">
        <f t="shared" si="2106"/>
        <v>88.364348068244055</v>
      </c>
      <c r="WE251" s="9">
        <f t="shared" si="2107"/>
        <v>78.726826623081678</v>
      </c>
      <c r="WF251" s="115">
        <f t="shared" si="2487"/>
        <v>83.545587345662867</v>
      </c>
      <c r="WG251" s="15">
        <f t="shared" si="2488"/>
        <v>5.9525791345161412E-4</v>
      </c>
      <c r="WH251" s="12"/>
      <c r="WI251" s="11">
        <f t="shared" ref="WI251:WI283" si="2768">WN250</f>
        <v>6.0337761586464172E-4</v>
      </c>
      <c r="WJ251" s="10">
        <f t="shared" si="2489"/>
        <v>83.598079647063486</v>
      </c>
      <c r="WK251" s="9">
        <f t="shared" si="2108"/>
        <v>88.351463272295817</v>
      </c>
      <c r="WL251" s="9">
        <f t="shared" si="2109"/>
        <v>78.607308965680474</v>
      </c>
      <c r="WM251" s="115">
        <f t="shared" si="2490"/>
        <v>83.479386118988145</v>
      </c>
      <c r="WN251" s="15">
        <f t="shared" si="2491"/>
        <v>6.0184405232300707E-4</v>
      </c>
      <c r="WO251" s="12"/>
      <c r="WP251" s="11">
        <f t="shared" ref="WP251:WP283" si="2769">WU250</f>
        <v>6.0995983299040276E-4</v>
      </c>
      <c r="WQ251" s="10">
        <f t="shared" si="2492"/>
        <v>83.531556256578099</v>
      </c>
      <c r="WR251" s="9">
        <f t="shared" si="2110"/>
        <v>88.338291775341133</v>
      </c>
      <c r="WS251" s="9">
        <f t="shared" si="2111"/>
        <v>78.48786249817779</v>
      </c>
      <c r="WT251" s="115">
        <f t="shared" si="2493"/>
        <v>83.413077136759455</v>
      </c>
      <c r="WU251" s="15">
        <f t="shared" si="2494"/>
        <v>6.0840808619629062E-4</v>
      </c>
      <c r="WV251" s="12"/>
      <c r="WW251" s="11">
        <f t="shared" ref="WW251:WW283" si="2770">XB250</f>
        <v>6.1651984877602673E-4</v>
      </c>
      <c r="WX251" s="10">
        <f t="shared" si="2495"/>
        <v>83.464922175152566</v>
      </c>
      <c r="WY251" s="9">
        <f t="shared" si="2112"/>
        <v>88.324831400789961</v>
      </c>
      <c r="WZ251" s="9">
        <f t="shared" si="2113"/>
        <v>78.368485125294455</v>
      </c>
      <c r="XA251" s="115">
        <f t="shared" si="2496"/>
        <v>83.346658263042201</v>
      </c>
      <c r="XB251" s="15">
        <f t="shared" si="2497"/>
        <v>6.1495001004932743E-4</v>
      </c>
      <c r="XC251" s="12"/>
      <c r="XD251" s="11">
        <f t="shared" ref="XD251:XD283" si="2771">XI250</f>
        <v>6.2305765752503875E-4</v>
      </c>
      <c r="XE251" s="10">
        <f t="shared" si="2498"/>
        <v>83.398175293427727</v>
      </c>
      <c r="XF251" s="9">
        <f t="shared" si="2114"/>
        <v>88.311080003934563</v>
      </c>
      <c r="XG251" s="9">
        <f t="shared" si="2115"/>
        <v>78.24917476514706</v>
      </c>
      <c r="XH251" s="115">
        <f t="shared" si="2499"/>
        <v>83.280127384540805</v>
      </c>
      <c r="XI251" s="15">
        <f t="shared" si="2500"/>
        <v>6.2146982000179708E-4</v>
      </c>
      <c r="XJ251" s="12"/>
      <c r="XK251" s="11">
        <f t="shared" ref="XK251:XK283" si="2772">XP250</f>
        <v>6.2957325470143293E-4</v>
      </c>
      <c r="XL251" s="10">
        <f t="shared" si="2501"/>
        <v>83.331313524684532</v>
      </c>
      <c r="XM251" s="9">
        <f t="shared" si="2116"/>
        <v>88.297035471800868</v>
      </c>
      <c r="XN251" s="9">
        <f t="shared" si="2117"/>
        <v>78.087634263269209</v>
      </c>
      <c r="XO251" s="115">
        <f t="shared" si="2502"/>
        <v>83.192334867535038</v>
      </c>
      <c r="XP251" s="15">
        <f t="shared" si="2503"/>
        <v>6.3057985349868658E-4</v>
      </c>
      <c r="XQ251" s="12"/>
      <c r="XR251" s="11">
        <f t="shared" ref="XR251:XR283" si="2773">XW250</f>
        <v>6.3868647792084002E-4</v>
      </c>
      <c r="XS251" s="10">
        <f t="shared" si="2504"/>
        <v>83.243126540877086</v>
      </c>
      <c r="XT251" s="9">
        <f t="shared" si="2118"/>
        <v>88.282576168343212</v>
      </c>
      <c r="XU251" s="9">
        <f t="shared" si="2119"/>
        <v>78.032921656575709</v>
      </c>
      <c r="XV251" s="115">
        <f t="shared" si="2505"/>
        <v>83.157748912459454</v>
      </c>
      <c r="XW251" s="15">
        <f t="shared" si="2506"/>
        <v>6.3306608374263994E-4</v>
      </c>
      <c r="XX251" s="12"/>
      <c r="XY251" s="11">
        <f t="shared" ref="XY251:XY283" si="2774">YD250</f>
        <v>6.4115669884514477E-4</v>
      </c>
      <c r="XZ251" s="10">
        <f t="shared" si="2507"/>
        <v>83.208296022942761</v>
      </c>
      <c r="YA251" s="9">
        <f t="shared" si="2120"/>
        <v>88.268002620743559</v>
      </c>
      <c r="YB251" s="9">
        <f t="shared" si="2121"/>
        <v>78.681455638575997</v>
      </c>
      <c r="YC251" s="115">
        <f t="shared" si="2508"/>
        <v>83.474729129659778</v>
      </c>
      <c r="YD251" s="15">
        <f t="shared" si="2509"/>
        <v>5.9210949477838336E-4</v>
      </c>
      <c r="YE251" s="12"/>
      <c r="YF251" s="11">
        <f t="shared" ref="YF251:YF283" si="2775">YK250</f>
        <v>6.0006239438229771E-4</v>
      </c>
      <c r="YG251" s="10">
        <f t="shared" si="2510"/>
        <v>83.526016199749037</v>
      </c>
      <c r="YH251" s="9">
        <f t="shared" si="2122"/>
        <v>88.255253764021447</v>
      </c>
      <c r="YI251" s="9">
        <f t="shared" si="2123"/>
        <v>79.43216519125032</v>
      </c>
      <c r="YJ251" s="115">
        <f t="shared" si="2511"/>
        <v>83.843709477635883</v>
      </c>
      <c r="YK251" s="15">
        <f t="shared" si="2512"/>
        <v>5.4495477119408185E-4</v>
      </c>
      <c r="YL251" s="12"/>
      <c r="YM251" s="11">
        <f t="shared" ref="YM251:YM283" si="2776">YR250</f>
        <v>5.5276390937604393E-4</v>
      </c>
      <c r="YN251" s="10">
        <f t="shared" si="2513"/>
        <v>83.895815560492906</v>
      </c>
      <c r="YO251" s="9">
        <f t="shared" si="2124"/>
        <v>88.244454650455381</v>
      </c>
      <c r="YP251" s="9">
        <f t="shared" si="2125"/>
        <v>80.316669667336271</v>
      </c>
      <c r="YQ251" s="115">
        <f t="shared" si="2514"/>
        <v>84.280562158895833</v>
      </c>
      <c r="YR251" s="15">
        <f t="shared" si="2515"/>
        <v>4.8965667928171377E-4</v>
      </c>
      <c r="YS251" s="12"/>
      <c r="YT251" s="11">
        <f t="shared" ref="YT251:YT283" si="2777">YY250</f>
        <v>4.9731579194580474E-4</v>
      </c>
      <c r="YU251" s="10">
        <f t="shared" si="2516"/>
        <v>84.333571017978727</v>
      </c>
      <c r="YV251" s="9">
        <f t="shared" si="2126"/>
        <v>88.235735974116622</v>
      </c>
      <c r="YW251" s="9">
        <f t="shared" si="2127"/>
        <v>81.392846405852183</v>
      </c>
      <c r="YX251" s="115">
        <f t="shared" si="2517"/>
        <v>84.814291189984402</v>
      </c>
      <c r="YY251" s="15">
        <f t="shared" si="2518"/>
        <v>4.2264851907847332E-4</v>
      </c>
      <c r="YZ251" s="12"/>
      <c r="ZA251" s="11">
        <f t="shared" ref="ZA251:ZA283" si="2778">ZF250</f>
        <v>4.3015074364069933E-4</v>
      </c>
      <c r="ZB251" s="10">
        <f t="shared" si="2519"/>
        <v>84.868295212460822</v>
      </c>
      <c r="ZC251" s="9">
        <f t="shared" si="2128"/>
        <v>88.229240275105298</v>
      </c>
      <c r="ZD251" s="9">
        <f t="shared" si="2129"/>
        <v>82.779132896568015</v>
      </c>
      <c r="ZE251" s="115">
        <f t="shared" si="2520"/>
        <v>85.504186585836663</v>
      </c>
      <c r="ZF251" s="15">
        <f t="shared" si="2521"/>
        <v>3.3662384718882255E-4</v>
      </c>
      <c r="ZG251" s="12"/>
      <c r="ZH251" s="11">
        <f t="shared" ref="ZH251:ZH283" si="2779">ZM250</f>
        <v>3.4396185021033139E-4</v>
      </c>
      <c r="ZI251" s="10">
        <f t="shared" si="2522"/>
        <v>85.559287371951527</v>
      </c>
      <c r="ZJ251" s="9">
        <f t="shared" si="2130"/>
        <v>88.225119708409622</v>
      </c>
      <c r="ZK251" s="9">
        <f t="shared" si="2131"/>
        <v>84.805497737859326</v>
      </c>
      <c r="ZL251" s="115">
        <f t="shared" si="2523"/>
        <v>86.515308723134467</v>
      </c>
      <c r="ZM251" s="15">
        <f t="shared" si="2524"/>
        <v>2.1121167413898069E-4</v>
      </c>
      <c r="ZN251" s="12"/>
      <c r="ZO251" s="11">
        <f t="shared" ref="ZO251:ZO283" si="2780">ZT250</f>
        <v>2.1837984888344354E-4</v>
      </c>
      <c r="ZP251" s="10">
        <f t="shared" si="2525"/>
        <v>86.5716027063132</v>
      </c>
      <c r="ZQ251" s="9">
        <f t="shared" si="2132"/>
        <v>88.223497513524592</v>
      </c>
      <c r="ZR251" s="9">
        <f t="shared" si="2133"/>
        <v>89.276914272445524</v>
      </c>
      <c r="ZS251" s="115">
        <f t="shared" si="2526"/>
        <v>88.750205892985065</v>
      </c>
      <c r="ZT251" s="15">
        <f t="shared" si="2527"/>
        <v>-6.5063892773488855E-5</v>
      </c>
      <c r="ZU251" s="12"/>
      <c r="ZV251" s="11">
        <f t="shared" ref="ZV251:ZV283" si="2781">AAA250</f>
        <v>-5.8017304815396709E-5</v>
      </c>
      <c r="ZW251" s="10">
        <f t="shared" si="2528"/>
        <v>88.807372173729135</v>
      </c>
      <c r="ZX251" s="9">
        <f t="shared" si="2134"/>
        <v>88.223651452033991</v>
      </c>
      <c r="ZY251" s="9">
        <f t="shared" si="2135"/>
        <v>89.360057404603779</v>
      </c>
      <c r="ZZ251" s="115">
        <f t="shared" si="2529"/>
        <v>88.791854428318885</v>
      </c>
      <c r="AAA251" s="15">
        <f t="shared" si="2530"/>
        <v>-7.0189689331403497E-5</v>
      </c>
      <c r="AAB251" s="12"/>
      <c r="AAC251" s="11">
        <f t="shared" ref="AAC251:AAC283" si="2782">AAH250</f>
        <v>-6.3146445125936187E-5</v>
      </c>
      <c r="AAD251" s="10">
        <f t="shared" si="2531"/>
        <v>88.849016239307602</v>
      </c>
      <c r="AAE251" s="9">
        <f t="shared" si="2136"/>
        <v>88.223830600803751</v>
      </c>
      <c r="AAF251" s="9">
        <f t="shared" si="2137"/>
        <v>89.444021289717242</v>
      </c>
      <c r="AAG251" s="115">
        <f t="shared" si="2532"/>
        <v>88.833925945260489</v>
      </c>
      <c r="AAH251" s="15">
        <f t="shared" si="2533"/>
        <v>-7.5364622286813068E-5</v>
      </c>
      <c r="AAI251" s="12"/>
      <c r="AAJ251" s="11">
        <f t="shared" ref="AAJ251:AAJ283" si="2783">AAO250</f>
        <v>-6.8325016473488393E-5</v>
      </c>
      <c r="AAK251" s="10">
        <f t="shared" si="2534"/>
        <v>88.891083060166608</v>
      </c>
      <c r="AAL251" s="9">
        <f t="shared" si="2138"/>
        <v>88.224037139886306</v>
      </c>
      <c r="AAM251" s="9">
        <f t="shared" si="2139"/>
        <v>89.528796638947412</v>
      </c>
      <c r="AAN251" s="115">
        <f t="shared" si="2535"/>
        <v>88.876416889416859</v>
      </c>
      <c r="AAO251" s="15">
        <f t="shared" si="2536"/>
        <v>-8.0587983267953338E-5</v>
      </c>
      <c r="AAP251" s="12"/>
      <c r="AAQ251" s="11">
        <f t="shared" si="2537"/>
        <v>-7.355231501271729E-5</v>
      </c>
      <c r="AAR251" s="10">
        <f t="shared" si="2538"/>
        <v>88.933569097356127</v>
      </c>
      <c r="AAS251" s="9">
        <f t="shared" si="2140"/>
        <v>88.224273300661096</v>
      </c>
      <c r="AAT251" s="9">
        <f t="shared" si="2141"/>
        <v>89.614373622521029</v>
      </c>
      <c r="AAU251" s="115">
        <f t="shared" si="2539"/>
        <v>88.919323461591063</v>
      </c>
      <c r="AAV251" s="15">
        <f t="shared" si="2540"/>
        <v>-8.5859027322228619E-5</v>
      </c>
      <c r="AAW251" s="11"/>
      <c r="AAX251" s="11">
        <f t="shared" ref="AAX251:AAX283" si="2784">ABC250</f>
        <v>-7.8827600223819333E-5</v>
      </c>
      <c r="AAY251" s="10">
        <f t="shared" si="2541"/>
        <v>88.976470567122789</v>
      </c>
      <c r="AAZ251" s="9">
        <f t="shared" si="2142"/>
        <v>88.224541365046449</v>
      </c>
      <c r="ABA251" s="9">
        <f t="shared" si="2143"/>
        <v>89.700742148766381</v>
      </c>
      <c r="ABB251" s="115">
        <f t="shared" si="2542"/>
        <v>88.962641756906407</v>
      </c>
      <c r="ABC251" s="15">
        <f t="shared" si="2543"/>
        <v>-9.1176990199470388E-5</v>
      </c>
      <c r="ABD251" s="11"/>
      <c r="ABE251" s="11">
        <f t="shared" ref="ABE251:ABE283" si="2785">ABJ250</f>
        <v>-8.4150112194502413E-5</v>
      </c>
      <c r="ABF251" s="10">
        <f t="shared" si="2544"/>
        <v>89.01978358005428</v>
      </c>
      <c r="ABG251" s="9">
        <f t="shared" si="2144"/>
        <v>88.224843664730599</v>
      </c>
      <c r="ABH251" s="9">
        <f t="shared" si="2145"/>
        <v>89.787891894463641</v>
      </c>
      <c r="ABI251" s="115">
        <f t="shared" si="2545"/>
        <v>89.006367779597127</v>
      </c>
      <c r="ABJ251" s="15">
        <f t="shared" si="2546"/>
        <v>-9.6541090274011E-5</v>
      </c>
      <c r="ABK251" s="11"/>
      <c r="ABL251" s="11">
        <f t="shared" ref="ABL251:ABL283" si="2786">ABQ250</f>
        <v>-8.9519073537583081E-5</v>
      </c>
      <c r="ABM251" s="10">
        <f t="shared" si="2547"/>
        <v>89.06350415585527</v>
      </c>
      <c r="ABN251" s="9">
        <f t="shared" si="2146"/>
        <v>88.225182580352921</v>
      </c>
      <c r="ABO251" s="9">
        <f t="shared" si="2147"/>
        <v>89.875812455235049</v>
      </c>
      <c r="ABP251" s="115">
        <f t="shared" si="2548"/>
        <v>89.050497517793985</v>
      </c>
      <c r="ABQ251" s="15">
        <f t="shared" si="2549"/>
        <v>-1.0195053788403579E-4</v>
      </c>
      <c r="ABR251" s="11"/>
      <c r="ABS251" s="11">
        <f t="shared" ref="ABS251:ABS283" si="2787">ABX250</f>
        <v>-9.4933698729355659E-5</v>
      </c>
      <c r="ABT251" s="10">
        <f t="shared" si="2550"/>
        <v>89.107628298145329</v>
      </c>
      <c r="ABU251" s="9">
        <f t="shared" si="2148"/>
        <v>88.22556054069436</v>
      </c>
      <c r="ABV251" s="9">
        <f t="shared" si="2149"/>
        <v>89.96449298455569</v>
      </c>
      <c r="ABW251" s="115">
        <f t="shared" si="2551"/>
        <v>89.095026762625025</v>
      </c>
      <c r="ABX251" s="15">
        <f t="shared" si="2552"/>
        <v>-1.0740451308523873E-4</v>
      </c>
      <c r="ABY251" s="11"/>
      <c r="ABZ251" s="11">
        <f t="shared" ref="ABZ251:ABZ283" si="2788">ACE250</f>
        <v>-1.0039317184964482E-4</v>
      </c>
      <c r="ACA251" s="10">
        <f t="shared" si="2553"/>
        <v>89.152151813464798</v>
      </c>
      <c r="ACB251" s="9">
        <f t="shared" si="2150"/>
        <v>88.225980021652177</v>
      </c>
      <c r="ACC251" s="9">
        <f t="shared" si="2151"/>
        <v>90.053922322793127</v>
      </c>
      <c r="ACD251" s="115">
        <f t="shared" si="2554"/>
        <v>89.139951172222652</v>
      </c>
      <c r="ACE251" s="15">
        <f t="shared" si="2555"/>
        <v>-1.129021736842186E-4</v>
      </c>
      <c r="ACF251" s="11"/>
      <c r="ACG251" s="11">
        <f t="shared" ref="ACG251:ACG283" si="2789">ACL250</f>
        <v>-1.0589665461206307E-4</v>
      </c>
      <c r="ACH251" s="10">
        <f t="shared" si="2556"/>
        <v>89.197070375282664</v>
      </c>
      <c r="ACI251" s="9">
        <f t="shared" si="2152"/>
        <v>88.226443545194243</v>
      </c>
      <c r="ACJ251" s="9">
        <f t="shared" si="2153"/>
        <v>90.144089051458167</v>
      </c>
      <c r="ACK251" s="115">
        <f t="shared" si="2557"/>
        <v>89.185266298326212</v>
      </c>
      <c r="ACL251" s="15">
        <f t="shared" si="2558"/>
        <v>-1.1844265865385094E-4</v>
      </c>
      <c r="ACM251" s="11"/>
      <c r="ACN251" s="11">
        <f t="shared" ref="ACN251:ACN283" si="2790">ACS250</f>
        <v>-1.1144328977531695E-4</v>
      </c>
      <c r="ACO251" s="10">
        <f t="shared" si="2559"/>
        <v>89.242379550588055</v>
      </c>
      <c r="ACP251" s="9">
        <f t="shared" si="2154"/>
        <v>88.226953678271684</v>
      </c>
      <c r="ACQ251" s="9">
        <f t="shared" si="2155"/>
        <v>90.234981492181262</v>
      </c>
      <c r="ACR251" s="115">
        <f t="shared" si="2560"/>
        <v>89.230967585226466</v>
      </c>
      <c r="ACS251" s="15">
        <f t="shared" si="2561"/>
        <v>-1.2402508813722014E-4</v>
      </c>
      <c r="ACT251" s="11"/>
      <c r="ACU251" s="11">
        <f t="shared" ref="ACU251:ACU283" si="2791">ACZ250</f>
        <v>-1.1703220114191851E-4</v>
      </c>
      <c r="ACV251" s="10">
        <f t="shared" si="2562"/>
        <v>89.288074798812033</v>
      </c>
      <c r="ACW251" s="9">
        <f t="shared" si="2156"/>
        <v>88.227513031666788</v>
      </c>
      <c r="ACX251" s="9">
        <f t="shared" si="2157"/>
        <v>90.326587763536253</v>
      </c>
      <c r="ACY251" s="115">
        <f t="shared" si="2563"/>
        <v>89.277050397601528</v>
      </c>
      <c r="ACZ251" s="15">
        <f t="shared" si="2564"/>
        <v>-1.2964856702848875E-4</v>
      </c>
      <c r="ADA251" s="11"/>
      <c r="ADB251" s="11">
        <f t="shared" ref="ADB251:ADB283" si="2792">ADG250</f>
        <v>-1.2266249713577889E-4</v>
      </c>
      <c r="ADC251" s="10">
        <f t="shared" si="2565"/>
        <v>89.334151499656286</v>
      </c>
      <c r="ADD251" s="9">
        <f t="shared" si="2158"/>
        <v>88.228124258809629</v>
      </c>
      <c r="ADE251" s="9">
        <f t="shared" si="2159"/>
        <v>90.418895735009926</v>
      </c>
      <c r="ADF251" s="115">
        <f t="shared" si="2566"/>
        <v>89.323509996909777</v>
      </c>
      <c r="ADG251" s="15">
        <f t="shared" si="2567"/>
        <v>-1.3531218220291384E-4</v>
      </c>
      <c r="ADH251" s="11"/>
      <c r="ADI251" s="11">
        <f t="shared" ref="ADI251:ADI283" si="2793">ADN250</f>
        <v>-1.283332680259858E-4</v>
      </c>
      <c r="ADJ251" s="10">
        <f t="shared" si="2568"/>
        <v>89.380604929452559</v>
      </c>
      <c r="ADK251" s="9">
        <f t="shared" si="2160"/>
        <v>88.228790054509489</v>
      </c>
      <c r="ADL251" s="9">
        <f t="shared" si="2161"/>
        <v>90.511892916543005</v>
      </c>
      <c r="ADM251" s="115">
        <f t="shared" si="2569"/>
        <v>89.370341485526239</v>
      </c>
      <c r="ADN251" s="15">
        <f t="shared" si="2570"/>
        <v>-1.4101499577276146E-4</v>
      </c>
      <c r="ADO251" s="11"/>
      <c r="ADP251" s="11">
        <f t="shared" ref="ADP251:ADP283" si="2794">ADU250</f>
        <v>-1.3404357917356152E-4</v>
      </c>
      <c r="ADQ251" s="10">
        <f t="shared" si="2571"/>
        <v>89.427430205242786</v>
      </c>
      <c r="ADR251" s="9">
        <f t="shared" si="2162"/>
        <v>88.22951315355327</v>
      </c>
      <c r="ADS251" s="9">
        <f t="shared" si="2163"/>
        <v>90.605566558761026</v>
      </c>
      <c r="ADT251" s="115">
        <f t="shared" si="2572"/>
        <v>89.417539856157148</v>
      </c>
      <c r="ADU251" s="15">
        <f t="shared" si="2573"/>
        <v>-1.4675605136458831E-4</v>
      </c>
      <c r="ADV251" s="11"/>
      <c r="ADW251" s="11">
        <f t="shared" ref="ADW251:ADW283" si="2795">AEB250</f>
        <v>-1.3979247730655544E-4</v>
      </c>
      <c r="ADX251" s="10">
        <f t="shared" si="2574"/>
        <v>89.474622334196795</v>
      </c>
      <c r="ADY251" s="9">
        <f t="shared" si="2164"/>
        <v>88.230296329292941</v>
      </c>
      <c r="ADZ251" s="9">
        <f t="shared" si="2165"/>
        <v>90.699903654743466</v>
      </c>
      <c r="AEA251" s="115">
        <f t="shared" si="2575"/>
        <v>89.465099992018196</v>
      </c>
      <c r="AEB251" s="15">
        <f t="shared" si="2576"/>
        <v>-1.5253437431575272E-4</v>
      </c>
      <c r="AEC251" s="11"/>
      <c r="AED251" s="11">
        <f t="shared" ref="AED251:AED283" si="2796">AEI250</f>
        <v>-1.4557899071156267E-4</v>
      </c>
      <c r="AEE251" s="10">
        <f t="shared" si="2577"/>
        <v>89.522176213767239</v>
      </c>
      <c r="AEF251" s="9">
        <f t="shared" si="2166"/>
        <v>88.231142392169787</v>
      </c>
      <c r="AEG251" s="9">
        <f t="shared" si="2167"/>
        <v>90.794890941117558</v>
      </c>
      <c r="AEH251" s="115">
        <f t="shared" si="2578"/>
        <v>89.513016666643665</v>
      </c>
      <c r="AEI251" s="15">
        <f t="shared" si="2579"/>
        <v>-1.5834897183313431E-4</v>
      </c>
      <c r="AEJ251" s="11"/>
      <c r="AEK251" s="11">
        <f t="shared" ref="AEK251:AEK283" si="2797">AEP250</f>
        <v>-1.514021293874809E-4</v>
      </c>
      <c r="AEL251" s="10">
        <f t="shared" si="2580"/>
        <v>89.570086631475021</v>
      </c>
      <c r="AEM251" s="9">
        <f t="shared" si="2168"/>
        <v>88.232054188175653</v>
      </c>
      <c r="AEN251" s="9">
        <f t="shared" si="2169"/>
        <v>90.890514899504694</v>
      </c>
      <c r="AEO251" s="115">
        <f t="shared" si="2581"/>
        <v>89.561284543840173</v>
      </c>
      <c r="AEP251" s="15">
        <f t="shared" si="2582"/>
        <v>-1.6419883317750242E-4</v>
      </c>
      <c r="AEQ251" s="11"/>
      <c r="AER251" s="11">
        <f t="shared" ref="AER251:AER283" si="2798">AEW250</f>
        <v>-1.5726088522500576E-4</v>
      </c>
      <c r="AES251" s="10">
        <f t="shared" si="2583"/>
        <v>89.618348264839398</v>
      </c>
      <c r="AET251" s="9">
        <f t="shared" si="2170"/>
        <v>88.233034597251731</v>
      </c>
      <c r="AEU251" s="9">
        <f t="shared" si="2171"/>
        <v>90.986761758335533</v>
      </c>
      <c r="AEV251" s="115">
        <f t="shared" si="2584"/>
        <v>89.609898177793639</v>
      </c>
      <c r="AEW251" s="15">
        <f t="shared" si="2585"/>
        <v>-1.7008292987452558E-4</v>
      </c>
      <c r="AEX251" s="11"/>
      <c r="AEY251" s="11">
        <f t="shared" ref="AEY251:AEY283" si="2799">AFD250</f>
        <v>-1.6315423221286546E-4</v>
      </c>
      <c r="AEZ251" s="10">
        <f t="shared" si="2586"/>
        <v>89.666955681461289</v>
      </c>
      <c r="AFA251" s="9">
        <f t="shared" si="2172"/>
        <v>88.23408653162565</v>
      </c>
      <c r="AFB251" s="9">
        <f t="shared" si="2173"/>
        <v>91.083617495021173</v>
      </c>
      <c r="AFC251" s="115">
        <f t="shared" si="2587"/>
        <v>89.658852013323411</v>
      </c>
      <c r="AFD251" s="15">
        <f t="shared" si="2588"/>
        <v>-1.7600021595158259E-4</v>
      </c>
      <c r="AFE251" s="11"/>
      <c r="AFF251" s="11">
        <f t="shared" ref="AFF251:AFF283" si="2800">AFK250</f>
        <v>-1.6908112666993584E-4</v>
      </c>
      <c r="AFG251" s="10">
        <f t="shared" si="2589"/>
        <v>89.715903339253842</v>
      </c>
      <c r="AFH251" s="9">
        <f t="shared" si="2174"/>
        <v>88.235212934087997</v>
      </c>
      <c r="AFI251" s="9">
        <f t="shared" si="2175"/>
        <v>91.181067842128812</v>
      </c>
      <c r="AFJ251" s="115">
        <f t="shared" si="2590"/>
        <v>89.708140388108404</v>
      </c>
      <c r="AFK251" s="15">
        <f t="shared" si="2591"/>
        <v>-1.8194962842565455E-4</v>
      </c>
      <c r="AFL251" s="11"/>
      <c r="AFM251" s="11">
        <f t="shared" ref="AFM251:AFM283" si="2801">AFR250</f>
        <v>-1.7504050772874935E-4</v>
      </c>
      <c r="AFN251" s="10">
        <f t="shared" si="2592"/>
        <v>89.765185588646489</v>
      </c>
      <c r="AFO251" s="9">
        <f t="shared" si="2176"/>
        <v>88.23641677621211</v>
      </c>
      <c r="AFP251" s="9">
        <f t="shared" si="2177"/>
        <v>91.279098291826941</v>
      </c>
      <c r="AFQ251" s="115">
        <f t="shared" si="2593"/>
        <v>89.757757534019532</v>
      </c>
      <c r="AFR251" s="15">
        <f t="shared" si="2594"/>
        <v>-1.8793008768782789E-4</v>
      </c>
      <c r="AFS251" s="11"/>
      <c r="AFT251" s="11">
        <f t="shared" ref="AFT251:AFT283" si="2802">AFY250</f>
        <v>-1.8103129771566878E-4</v>
      </c>
      <c r="AFU251" s="10">
        <f t="shared" si="2595"/>
        <v>89.814796673895017</v>
      </c>
      <c r="AFV251" s="9">
        <f t="shared" si="2178"/>
        <v>88.237701056517352</v>
      </c>
      <c r="AFW251" s="9">
        <f t="shared" si="2179"/>
        <v>91.377694077098724</v>
      </c>
      <c r="AFX251" s="115">
        <f t="shared" si="2596"/>
        <v>89.807697566808031</v>
      </c>
      <c r="AFY251" s="15">
        <f t="shared" si="2597"/>
        <v>-1.9394049645638929E-4</v>
      </c>
      <c r="AFZ251" s="11"/>
      <c r="AGA251" s="11">
        <f t="shared" ref="AGA251:AGA283" si="2803">AGF250</f>
        <v>-1.8705240109858091E-4</v>
      </c>
      <c r="AGB251" s="10">
        <f t="shared" si="2598"/>
        <v>89.864730722737832</v>
      </c>
      <c r="AGC251" s="9">
        <f t="shared" si="2180"/>
        <v>88.239068798556872</v>
      </c>
      <c r="AGD251" s="9">
        <f t="shared" si="2181"/>
        <v>91.476840193078246</v>
      </c>
      <c r="AGE251" s="115">
        <f t="shared" si="2599"/>
        <v>89.857954495817552</v>
      </c>
      <c r="AGF251" s="15">
        <f t="shared" si="2600"/>
        <v>-1.9997974121277148E-4</v>
      </c>
      <c r="AGG251" s="11"/>
      <c r="AGH251" s="11">
        <f t="shared" ref="AGH251:AGH283" si="2804">AGM250</f>
        <v>-1.9310270591945059E-4</v>
      </c>
      <c r="AGI251" s="10">
        <f t="shared" si="2601"/>
        <v>89.914981756091976</v>
      </c>
      <c r="AGJ251" s="9">
        <f t="shared" si="2182"/>
        <v>88.240523048963382</v>
      </c>
      <c r="AGK251" s="9">
        <f t="shared" si="2183"/>
        <v>91.576521402641077</v>
      </c>
      <c r="AGL251" s="115">
        <f t="shared" si="2602"/>
        <v>89.90852222580223</v>
      </c>
      <c r="AGM251" s="15">
        <f t="shared" si="2603"/>
        <v>-2.0604669266754063E-4</v>
      </c>
      <c r="AGN251" s="11"/>
      <c r="AGO251" s="11">
        <f t="shared" ref="AGO251:AGO283" si="2805">AGT250</f>
        <v>-1.9918108425640948E-4</v>
      </c>
      <c r="AGP251" s="10">
        <f t="shared" si="2604"/>
        <v>89.965543689849653</v>
      </c>
      <c r="AGQ251" s="9">
        <f t="shared" si="2184"/>
        <v>88.242066875442745</v>
      </c>
      <c r="AGR251" s="9">
        <f t="shared" si="2185"/>
        <v>91.676722240758153</v>
      </c>
      <c r="AGS251" s="115">
        <f t="shared" si="2605"/>
        <v>89.959394558100456</v>
      </c>
      <c r="AGT251" s="15">
        <f t="shared" si="2606"/>
        <v>-2.1214020615324322E-4</v>
      </c>
      <c r="AGU251" s="11"/>
      <c r="AGV251" s="11">
        <f t="shared" ref="AGV251:AGV283" si="2806">AHA250</f>
        <v>-2.0528639261278443E-4</v>
      </c>
      <c r="AGW251" s="10">
        <f t="shared" si="2607"/>
        <v>90.016410336029992</v>
      </c>
      <c r="AGX251" s="9">
        <f t="shared" si="2186"/>
        <v>88.243703364715728</v>
      </c>
      <c r="AGY251" s="9">
        <f t="shared" si="2187"/>
        <v>91.777427019203813</v>
      </c>
      <c r="AGZ251" s="115">
        <f t="shared" si="2608"/>
        <v>90.01056519195977</v>
      </c>
      <c r="AHA251" s="15">
        <f t="shared" si="2609"/>
        <v>-2.1825912204232191E-4</v>
      </c>
      <c r="AHB251" s="11"/>
      <c r="AHC251" s="11">
        <f t="shared" ref="AHC251:AHC283" si="2807">AHH250</f>
        <v>-2.1141747233138528E-4</v>
      </c>
      <c r="AHD251" s="10">
        <f t="shared" si="2610"/>
        <v>90.067575404082447</v>
      </c>
      <c r="AHE251" s="9">
        <f t="shared" si="2188"/>
        <v>88.245435620409893</v>
      </c>
      <c r="AHF251" s="9">
        <f t="shared" si="2189"/>
        <v>91.878619831612738</v>
      </c>
      <c r="AHG251" s="115">
        <f t="shared" si="2611"/>
        <v>90.062027726011308</v>
      </c>
      <c r="AHH251" s="15">
        <f t="shared" si="2612"/>
        <v>-2.2440226618966635E-4</v>
      </c>
      <c r="AHI251" s="11"/>
      <c r="AHJ251" s="11">
        <f t="shared" ref="AHJ251:AHJ283" si="2808">AHO250</f>
        <v>-2.1757315003360402E-4</v>
      </c>
      <c r="AHK251" s="10">
        <f t="shared" si="2613"/>
        <v>90.11903250234019</v>
      </c>
      <c r="AHL251" s="9">
        <f t="shared" si="2190"/>
        <v>88.247266760903599</v>
      </c>
      <c r="AHM251" s="9">
        <f t="shared" si="2191"/>
        <v>91.980284558882715</v>
      </c>
      <c r="AHN251" s="115">
        <f t="shared" si="2614"/>
        <v>90.11377565989315</v>
      </c>
      <c r="AHO251" s="15">
        <f t="shared" si="2615"/>
        <v>-2.3056845039947301E-4</v>
      </c>
      <c r="AHP251" s="11"/>
      <c r="AHQ251" s="11">
        <f t="shared" ref="AHQ251:AHQ283" si="2809">AHV250</f>
        <v>-2.2375223808302912E-4</v>
      </c>
      <c r="AHR251" s="10">
        <f t="shared" si="2616"/>
        <v>90.170775139623018</v>
      </c>
      <c r="AHS251" s="9">
        <f t="shared" si="2192"/>
        <v>88.249199917124471</v>
      </c>
      <c r="AHT251" s="9">
        <f t="shared" si="2193"/>
        <v>92.082404874916648</v>
      </c>
      <c r="AHU251" s="115">
        <f t="shared" si="2617"/>
        <v>90.165802396020553</v>
      </c>
      <c r="AHV251" s="15">
        <f t="shared" si="2618"/>
        <v>-2.367564729158744E-4</v>
      </c>
      <c r="AHW251" s="11"/>
      <c r="AHX251" s="11">
        <f t="shared" ref="AHX251:AHX283" si="2810">AIC250</f>
        <v>-2.2995353507304631E-4</v>
      </c>
      <c r="AHY251" s="10">
        <f t="shared" si="2619"/>
        <v>90.222796726987667</v>
      </c>
      <c r="AHZ251" s="9">
        <f t="shared" si="2194"/>
        <v>88.251238230304352</v>
      </c>
      <c r="AIA251" s="9">
        <f t="shared" si="2195"/>
        <v>92.184964251121315</v>
      </c>
      <c r="AIB251" s="115">
        <f t="shared" si="2620"/>
        <v>90.218101240712826</v>
      </c>
      <c r="AIC251" s="15">
        <f t="shared" si="2621"/>
        <v>-2.4296511883946996E-4</v>
      </c>
      <c r="AID251" s="11"/>
      <c r="AIE251" s="11">
        <f t="shared" ref="AIE251:AIE283" si="2811">AIJ250</f>
        <v>-2.3617582624043816E-4</v>
      </c>
      <c r="AIF251" s="10">
        <f t="shared" si="2622"/>
        <v>90.275090578834607</v>
      </c>
      <c r="AIG251" s="9">
        <f t="shared" si="2196"/>
        <v>88.25338484969177</v>
      </c>
      <c r="AIH251" s="9">
        <f t="shared" si="2197"/>
        <v>92.287945945326769</v>
      </c>
      <c r="AII251" s="115">
        <f t="shared" si="2623"/>
        <v>90.270665397509276</v>
      </c>
      <c r="AIJ251" s="15">
        <f t="shared" si="2624"/>
        <v>-2.4919315958422673E-4</v>
      </c>
      <c r="AIK251" s="11"/>
      <c r="AIL251" s="11">
        <f t="shared" ref="AIL251:AIL283" si="2812">AIQ250</f>
        <v>-2.4241788291849968E-4</v>
      </c>
      <c r="AIM251" s="10">
        <f t="shared" si="2625"/>
        <v>90.327649906195717</v>
      </c>
      <c r="AIN251" s="9">
        <f t="shared" si="2198"/>
        <v>88.255642930206079</v>
      </c>
      <c r="AIO251" s="9">
        <f t="shared" si="2199"/>
        <v>92.391333030457105</v>
      </c>
      <c r="AIP251" s="115">
        <f t="shared" si="2626"/>
        <v>90.323487980331592</v>
      </c>
      <c r="AIQ251" s="15">
        <f t="shared" si="2627"/>
        <v>-2.5543935479320165E-4</v>
      </c>
      <c r="AIR251" s="11"/>
      <c r="AIS251" s="11">
        <f t="shared" ref="AIS251:AIS283" si="2813">AIX250</f>
        <v>-2.4867846445173381E-4</v>
      </c>
      <c r="AIT251" s="10">
        <f t="shared" si="2628"/>
        <v>90.380467829890165</v>
      </c>
      <c r="AIU251" s="9">
        <f t="shared" si="2200"/>
        <v>88.258015630078532</v>
      </c>
      <c r="AIV251" s="9">
        <f t="shared" si="2201"/>
        <v>92.49510840003731</v>
      </c>
      <c r="AIW251" s="115">
        <f t="shared" si="2629"/>
        <v>90.376562015057914</v>
      </c>
      <c r="AIX251" s="15">
        <f t="shared" si="2630"/>
        <v>-2.6170245282438167E-4</v>
      </c>
      <c r="AIY251" s="11"/>
      <c r="AIZ251" s="11">
        <f t="shared" ref="AIZ251:AIZ283" si="2814">AJE250</f>
        <v>-2.5495631867948675E-4</v>
      </c>
      <c r="AJA251" s="10">
        <f t="shared" si="2631"/>
        <v>90.433537382080559</v>
      </c>
      <c r="AJB251" s="9">
        <f t="shared" si="2202"/>
        <v>88.260506108458955</v>
      </c>
      <c r="AJC251" s="9">
        <f t="shared" si="2203"/>
        <v>92.599254771966343</v>
      </c>
      <c r="AJD251" s="115">
        <f t="shared" si="2632"/>
        <v>90.429880440212656</v>
      </c>
      <c r="AJE251" s="15">
        <f t="shared" si="2633"/>
        <v>-2.6798119113154221E-4</v>
      </c>
      <c r="AJF251" s="11"/>
      <c r="AJG251" s="11">
        <f t="shared" ref="AJG251:AJG283" si="2815">AJL250</f>
        <v>-2.6125018231470677E-4</v>
      </c>
      <c r="AJH251" s="10">
        <f t="shared" si="2634"/>
        <v>90.486851506944532</v>
      </c>
      <c r="AJI251" s="9">
        <f t="shared" si="2204"/>
        <v>88.263117522988281</v>
      </c>
      <c r="AJJ251" s="9">
        <f t="shared" si="2205"/>
        <v>92.703754696191766</v>
      </c>
      <c r="AJK251" s="115">
        <f t="shared" si="2635"/>
        <v>90.483436109590031</v>
      </c>
      <c r="AJL251" s="15">
        <f t="shared" si="2636"/>
        <v>-2.7427429688819255E-4</v>
      </c>
      <c r="AJM251" s="11"/>
      <c r="AJN251" s="11">
        <f t="shared" ref="AJN251:AJN283" si="2816">AJS250</f>
        <v>-2.6755878156628878E-4</v>
      </c>
      <c r="AJO251" s="10">
        <f t="shared" si="2637"/>
        <v>90.540403063282881</v>
      </c>
      <c r="AJP251" s="9">
        <f t="shared" si="2206"/>
        <v>88.265853027343738</v>
      </c>
      <c r="AJQ251" s="9">
        <f t="shared" si="2207"/>
        <v>92.808590562674567</v>
      </c>
      <c r="AJR251" s="115">
        <f t="shared" si="2638"/>
        <v>90.537221795009145</v>
      </c>
      <c r="AJS251" s="15">
        <f t="shared" si="2639"/>
        <v>-2.8058048763115247E-4</v>
      </c>
      <c r="AJT251" s="11"/>
      <c r="AJU251" s="11">
        <f t="shared" ref="AJU251:AJU283" si="2817">AJZ250</f>
        <v>-2.7388083278127797E-4</v>
      </c>
      <c r="AJV251" s="10">
        <f t="shared" si="2640"/>
        <v>90.594184827259994</v>
      </c>
      <c r="AJW251" s="9">
        <f t="shared" si="2208"/>
        <v>88.268715768759861</v>
      </c>
      <c r="AJX251" s="9">
        <f t="shared" si="2209"/>
        <v>92.913744609627955</v>
      </c>
      <c r="AJY251" s="115">
        <f t="shared" si="2641"/>
        <v>90.591230189193908</v>
      </c>
      <c r="AJZ251" s="15">
        <f t="shared" si="2642"/>
        <v>-2.8689847192253122E-4</v>
      </c>
      <c r="AKA251" s="11"/>
      <c r="AKB251" s="11">
        <f t="shared" ref="AKB251:AKB283" si="2818">AKG250</f>
        <v>-2.8021504310578516E-4</v>
      </c>
      <c r="AKC251" s="10">
        <f t="shared" si="2643"/>
        <v>90.648189495270174</v>
      </c>
      <c r="AKD251" s="9">
        <f t="shared" si="2210"/>
        <v>88.271708885528398</v>
      </c>
      <c r="AKE251" s="9">
        <f t="shared" si="2211"/>
        <v>93.01919893101126</v>
      </c>
      <c r="AKF251" s="115">
        <f t="shared" si="2644"/>
        <v>90.645453908269829</v>
      </c>
      <c r="AKG251" s="15">
        <f t="shared" si="2645"/>
        <v>-2.9322694996699163E-4</v>
      </c>
      <c r="AKH251" s="11"/>
      <c r="AKI251" s="11">
        <f t="shared" ref="AKI251:AKI283" si="2819">AKN250</f>
        <v>-2.8656011110137321E-4</v>
      </c>
      <c r="AKJ251" s="10">
        <f t="shared" si="2646"/>
        <v>90.702409686421277</v>
      </c>
      <c r="AKK251" s="9">
        <f t="shared" si="2212"/>
        <v>88.274835504479171</v>
      </c>
      <c r="AKL251" s="9">
        <f t="shared" si="2213"/>
        <v>93.124935388010869</v>
      </c>
      <c r="AKM251" s="115">
        <f t="shared" si="2647"/>
        <v>90.69988544624502</v>
      </c>
      <c r="AKN251" s="15">
        <f t="shared" si="2648"/>
        <v>-2.9956460830000801E-4</v>
      </c>
      <c r="AKO251" s="11"/>
      <c r="AKP251" s="11">
        <f t="shared" ref="AKP251:AKP283" si="2820">AKU250</f>
        <v>-2.9291472142487619E-4</v>
      </c>
      <c r="AKQ251" s="10">
        <f t="shared" si="2649"/>
        <v>90.756837896939913</v>
      </c>
      <c r="AKR251" s="9">
        <f t="shared" si="2214"/>
        <v>88.278098738315478</v>
      </c>
      <c r="AKS251" s="9">
        <f t="shared" si="2215"/>
        <v>93.230935726393483</v>
      </c>
      <c r="AKT251" s="115">
        <f t="shared" si="2650"/>
        <v>90.754517232354488</v>
      </c>
      <c r="AKU251" s="15">
        <f t="shared" si="2651"/>
        <v>-3.0591012720072088E-4</v>
      </c>
      <c r="AKV251" s="11"/>
      <c r="AKW251" s="11">
        <f t="shared" ref="AKW251:AKW283" si="2821">ALB250</f>
        <v>-2.99277552249017E-4</v>
      </c>
      <c r="AKX251" s="10">
        <f t="shared" si="2652"/>
        <v>90.811466557572658</v>
      </c>
      <c r="AKY251" s="9">
        <f t="shared" si="2216"/>
        <v>88.281501683073557</v>
      </c>
      <c r="AKZ251" s="9">
        <f t="shared" si="2217"/>
        <v>93.337181630052555</v>
      </c>
      <c r="ALA251" s="115">
        <f t="shared" si="2653"/>
        <v>90.809341656563049</v>
      </c>
      <c r="ALB251" s="15">
        <f t="shared" si="2654"/>
        <v>-3.1226218415612275E-4</v>
      </c>
      <c r="ALC251" s="11"/>
      <c r="ALD251" s="11">
        <f t="shared" ref="ALD251:ALD283" si="2822">ALI250</f>
        <v>-3.0564727873053939E-4</v>
      </c>
      <c r="ALE251" s="10">
        <f t="shared" si="2655"/>
        <v>90.866288059110587</v>
      </c>
      <c r="ALF251" s="9">
        <f t="shared" si="2218"/>
        <v>88.285047415638104</v>
      </c>
      <c r="ALG251" s="9">
        <f t="shared" si="2219"/>
        <v>93.443654674272622</v>
      </c>
      <c r="ALH251" s="115">
        <f t="shared" si="2656"/>
        <v>90.864351044955356</v>
      </c>
      <c r="ALI251" s="15">
        <f t="shared" si="2657"/>
        <v>-3.1861945112791282E-4</v>
      </c>
      <c r="ALJ251" s="11"/>
      <c r="ALK251" s="11">
        <f t="shared" ref="ALK251:ALK283" si="2823">ALP250</f>
        <v>-3.1202257027313201E-4</v>
      </c>
      <c r="ALL251" s="10">
        <f t="shared" si="2658"/>
        <v>90.921294727734633</v>
      </c>
      <c r="ALM251" s="9">
        <f t="shared" si="2220"/>
        <v>88.288738991181134</v>
      </c>
      <c r="ALN251" s="9">
        <f t="shared" si="2221"/>
        <v>93.550336281673594</v>
      </c>
      <c r="ALO251" s="115">
        <f t="shared" si="2659"/>
        <v>90.919537636427364</v>
      </c>
      <c r="ALP251" s="15">
        <f t="shared" si="2660"/>
        <v>-3.2498059198958685E-4</v>
      </c>
      <c r="ALQ251" s="12"/>
      <c r="ALR251" s="11">
        <f t="shared" ref="ALR251:ALR283" si="2824">ALW250</f>
        <v>-3.1840208796043702E-4</v>
      </c>
      <c r="ALS251" s="10">
        <f t="shared" si="2661"/>
        <v>90.9764788016615</v>
      </c>
      <c r="ALT251" s="9">
        <f t="shared" si="2222"/>
        <v>88.29257944052182</v>
      </c>
      <c r="ALU251" s="9">
        <f t="shared" si="2223"/>
        <v>93.657207606453312</v>
      </c>
      <c r="ALV251" s="115">
        <f t="shared" si="2662"/>
        <v>90.974893523487566</v>
      </c>
      <c r="ALW251" s="15">
        <f t="shared" si="2663"/>
        <v>-3.3134425553979523E-4</v>
      </c>
      <c r="ALX251" s="12"/>
      <c r="ALY251" s="11">
        <f t="shared" ref="ALY251:ALY283" si="2825">AMD250</f>
        <v>-3.2478447755846283E-4</v>
      </c>
      <c r="ALZ251" s="10">
        <f t="shared" si="2664"/>
        <v>91.031832371844018</v>
      </c>
      <c r="AMA251" s="9">
        <f t="shared" si="2224"/>
        <v>88.296571767294878</v>
      </c>
      <c r="AMB251" s="9">
        <f t="shared" si="2225"/>
        <v>93.764249891982857</v>
      </c>
      <c r="AMC251" s="115">
        <f t="shared" si="2665"/>
        <v>91.030410829638868</v>
      </c>
      <c r="AMD251" s="15">
        <f t="shared" si="2666"/>
        <v>-3.3770909776398051E-4</v>
      </c>
      <c r="AME251" s="12"/>
      <c r="AMF251" s="11">
        <f t="shared" ref="AMF251:AMF283" si="2826">AMK250</f>
        <v>-3.3116839180860917E-4</v>
      </c>
      <c r="AMG251" s="10">
        <f t="shared" si="2667"/>
        <v>91.087347559596864</v>
      </c>
      <c r="AMH251" s="9">
        <f t="shared" si="2226"/>
        <v>88.300718945627651</v>
      </c>
      <c r="AMI251" s="9">
        <f t="shared" si="2227"/>
        <v>93.871444322044837</v>
      </c>
      <c r="AMJ251" s="115">
        <f t="shared" si="2668"/>
        <v>91.086081633836244</v>
      </c>
      <c r="AMK251" s="15">
        <f t="shared" si="2669"/>
        <v>-3.4407377278963683E-4</v>
      </c>
      <c r="AML251" s="12"/>
      <c r="AMM251" s="11">
        <f t="shared" ref="AMM251:AMM283" si="2827">AMR250</f>
        <v>-3.37552481371358E-4</v>
      </c>
      <c r="AMN251" s="10">
        <f t="shared" si="2670"/>
        <v>91.143016440939618</v>
      </c>
      <c r="AMO251" s="9">
        <f t="shared" si="2228"/>
        <v>88.305023917605752</v>
      </c>
      <c r="AMP251" s="9">
        <f t="shared" si="2229"/>
        <v>93.978771739607822</v>
      </c>
      <c r="AMQ251" s="115">
        <f t="shared" si="2671"/>
        <v>91.141897828606787</v>
      </c>
      <c r="AMR251" s="15">
        <f t="shared" si="2672"/>
        <v>-3.5043691567305141E-4</v>
      </c>
      <c r="AMS251" s="12"/>
      <c r="AMT251" s="11">
        <f t="shared" ref="AMT251:AMT283" si="2828">AMY250</f>
        <v>-3.4393537758712765E-4</v>
      </c>
      <c r="AMU251" s="10">
        <f t="shared" si="2673"/>
        <v>91.198830904489427</v>
      </c>
      <c r="AMV251" s="9">
        <f t="shared" si="2230"/>
        <v>88.309489590295144</v>
      </c>
      <c r="AMW251" s="9">
        <f t="shared" si="2231"/>
        <v>94.08621416912716</v>
      </c>
      <c r="AMX251" s="115">
        <f t="shared" si="2674"/>
        <v>91.197851879711152</v>
      </c>
      <c r="AMY251" s="15">
        <f t="shared" si="2675"/>
        <v>-3.5679723660757723E-4</v>
      </c>
      <c r="AMZ251" s="12"/>
      <c r="ANA251" s="11">
        <f t="shared" ref="ANA251:ANA283" si="2829">ANF250</f>
        <v>-3.5031578683097979E-4</v>
      </c>
      <c r="ANB251" s="10">
        <f t="shared" si="2676"/>
        <v>91.254783412296689</v>
      </c>
      <c r="ANC251" s="9">
        <f t="shared" si="2232"/>
        <v>88.314118835165587</v>
      </c>
      <c r="AND251" s="9">
        <f t="shared" si="2233"/>
        <v>94.193760000400644</v>
      </c>
      <c r="ANE251" s="115">
        <f t="shared" si="2677"/>
        <v>91.253939417783116</v>
      </c>
      <c r="ANF251" s="15">
        <f t="shared" si="2678"/>
        <v>-3.6315384113815263E-4</v>
      </c>
      <c r="ANG251" s="12"/>
      <c r="ANH251" s="11">
        <f t="shared" ref="ANH251:ANH283" si="2830">ANM250</f>
        <v>-3.5669281125517375E-4</v>
      </c>
      <c r="ANI251" s="10">
        <f t="shared" si="2679"/>
        <v>91.310869595706293</v>
      </c>
      <c r="ANJ251" s="9">
        <f t="shared" si="2234"/>
        <v>88.318914496147158</v>
      </c>
      <c r="ANK251" s="9">
        <f t="shared" si="2235"/>
        <v>94.301399329431916</v>
      </c>
      <c r="ANL251" s="115">
        <f t="shared" si="2680"/>
        <v>91.310156912789537</v>
      </c>
      <c r="ANM251" s="15">
        <f t="shared" si="2681"/>
        <v>-3.6950594189386136E-4</v>
      </c>
      <c r="ANN251" s="12"/>
      <c r="ANO251" s="11">
        <f t="shared" ref="ANO251:ANO283" si="2831">ANT250</f>
        <v>-3.6306566011948987E-4</v>
      </c>
      <c r="ANP251" s="10">
        <f t="shared" si="2682"/>
        <v>91.367085926371658</v>
      </c>
      <c r="ANQ251" s="9">
        <f t="shared" si="2236"/>
        <v>88.323879390856533</v>
      </c>
      <c r="ANR251" s="9">
        <f t="shared" si="2237"/>
        <v>94.409122384302918</v>
      </c>
      <c r="ANS251" s="115">
        <f t="shared" si="2683"/>
        <v>91.366500887579718</v>
      </c>
      <c r="ANT251" s="15">
        <f t="shared" si="2684"/>
        <v>-3.7585276128679069E-4</v>
      </c>
      <c r="ANU251" s="12"/>
      <c r="ANV251" s="11">
        <f t="shared" ref="ANV251:ANV283" si="2832">AOA250</f>
        <v>-3.6943355234765699E-4</v>
      </c>
      <c r="ANW251" s="10">
        <f t="shared" si="2685"/>
        <v>91.423428928589473</v>
      </c>
      <c r="ANX251" s="9">
        <f t="shared" si="2238"/>
        <v>88.329016309413333</v>
      </c>
      <c r="ANY251" s="9">
        <f t="shared" si="2239"/>
        <v>94.516919527050632</v>
      </c>
      <c r="ANZ251" s="115">
        <f t="shared" si="2686"/>
        <v>91.42296791823199</v>
      </c>
      <c r="AOA251" s="15">
        <f t="shared" si="2687"/>
        <v>-3.8219353170106037E-4</v>
      </c>
      <c r="AOB251" s="12"/>
      <c r="AOC251" s="11">
        <f t="shared" ref="AOC251:AOC283" si="2833">AOH250</f>
        <v>-3.7579571671943755E-4</v>
      </c>
      <c r="AOD251" s="10">
        <f t="shared" si="2688"/>
        <v>91.47989517965172</v>
      </c>
      <c r="AOE251" s="9">
        <f t="shared" si="2240"/>
        <v>88.334328013287205</v>
      </c>
      <c r="AOF251" s="9">
        <f t="shared" si="2241"/>
        <v>94.624781255431202</v>
      </c>
      <c r="AOG251" s="115">
        <f t="shared" si="2689"/>
        <v>91.479554634359204</v>
      </c>
      <c r="AOH251" s="15">
        <f t="shared" si="2690"/>
        <v>-3.8852749567297988E-4</v>
      </c>
      <c r="AOI251" s="12"/>
      <c r="AOJ251" s="11">
        <f t="shared" si="1875"/>
        <v>-3.8215139205392742E-4</v>
      </c>
      <c r="AOK251" s="10">
        <f t="shared" si="1876"/>
        <v>91.536481310156816</v>
      </c>
      <c r="AOL251" s="9">
        <f t="shared" si="2242"/>
        <v>88.339817234176039</v>
      </c>
      <c r="AOM251" s="9">
        <f t="shared" si="2243"/>
        <v>94.732698204570042</v>
      </c>
      <c r="AON251" s="115">
        <f t="shared" si="2691"/>
        <v>91.53625771937304</v>
      </c>
      <c r="AOO251" s="15">
        <f t="shared" si="1877"/>
        <v>-3.9485390606227064E-4</v>
      </c>
      <c r="AOP251" s="12"/>
      <c r="AOQ251" s="11">
        <f t="shared" ref="AOQ251:AOQ283" si="2834">AOV250</f>
        <v>-3.8849982738394976E-4</v>
      </c>
      <c r="AOR251" s="10">
        <f t="shared" si="2692"/>
        <v>91.59318400427955</v>
      </c>
      <c r="AOS251" s="9">
        <f t="shared" si="2244"/>
        <v>88.345486672916167</v>
      </c>
      <c r="AOT251" s="9">
        <f t="shared" si="2245"/>
        <v>94.840661148497844</v>
      </c>
      <c r="AOU251" s="115">
        <f t="shared" si="2693"/>
        <v>91.593073910707005</v>
      </c>
      <c r="AOV251" s="15">
        <f t="shared" si="2694"/>
        <v>-4.0117202621423476E-4</v>
      </c>
      <c r="AOW251" s="12"/>
      <c r="AOX251" s="11">
        <f t="shared" si="1878"/>
        <v>-3.9484028212147867E-4</v>
      </c>
      <c r="AOY251" s="10">
        <f t="shared" si="1879"/>
        <v>91.649999999999991</v>
      </c>
      <c r="AOZ251" s="9">
        <f t="shared" si="2246"/>
        <v>88.351338998424893</v>
      </c>
      <c r="APA251" s="9"/>
      <c r="APB251" s="97">
        <f t="shared" si="2695"/>
        <v>91.649999999999991</v>
      </c>
      <c r="APC251" s="15">
        <f t="shared" si="1880"/>
        <v>-4.0748113011305917E-4</v>
      </c>
      <c r="APD251" s="11"/>
      <c r="APE251" s="11"/>
    </row>
    <row r="252" spans="1:1097" x14ac:dyDescent="0.2">
      <c r="A252" s="183"/>
      <c r="B252" s="183"/>
      <c r="C252" s="1">
        <f t="shared" si="2696"/>
        <v>180</v>
      </c>
      <c r="D252" s="1">
        <f t="shared" si="2697"/>
        <v>6024.5844021139956</v>
      </c>
      <c r="E252" s="1">
        <f t="shared" si="2698"/>
        <v>-16317921.817764627</v>
      </c>
      <c r="F252" s="2">
        <f t="shared" si="2699"/>
        <v>113.16</v>
      </c>
      <c r="G252" s="8">
        <f t="shared" si="2700"/>
        <v>1.9810000000000001E-3</v>
      </c>
      <c r="H252" s="6">
        <f t="shared" si="2701"/>
        <v>0.14400020254000001</v>
      </c>
      <c r="I252" s="2">
        <f t="shared" si="2702"/>
        <v>3500</v>
      </c>
      <c r="J252" s="3">
        <f t="shared" si="1818"/>
        <v>58.333333333333336</v>
      </c>
      <c r="K252" s="3">
        <f t="shared" si="1819"/>
        <v>366.52</v>
      </c>
      <c r="L252" s="1">
        <f t="shared" si="2703"/>
        <v>0.82</v>
      </c>
      <c r="M252" s="1">
        <f t="shared" si="2704"/>
        <v>0.66</v>
      </c>
      <c r="N252" s="1">
        <f t="shared" si="1820"/>
        <v>0.54120000000000001</v>
      </c>
      <c r="O252" s="3">
        <f t="shared" si="2247"/>
        <v>7.5227878787878781</v>
      </c>
      <c r="P252" s="40">
        <f t="shared" si="1821"/>
        <v>570.9796</v>
      </c>
      <c r="Q252" s="1">
        <f t="shared" si="2705"/>
        <v>21.51</v>
      </c>
      <c r="R252" s="1">
        <f t="shared" si="2706"/>
        <v>151</v>
      </c>
      <c r="S252" s="2">
        <f t="shared" si="2707"/>
        <v>12587.54</v>
      </c>
      <c r="T252" s="1">
        <f t="shared" si="1959"/>
        <v>83.916933333333333</v>
      </c>
      <c r="U252" s="7">
        <f t="shared" si="2708"/>
        <v>9.1849501318337995E-2</v>
      </c>
      <c r="V252" s="7">
        <f t="shared" si="1822"/>
        <v>6.6258942829124593E-3</v>
      </c>
      <c r="W252" s="159">
        <f t="shared" si="2709"/>
        <v>3.4283282369456214E-2</v>
      </c>
      <c r="X252" s="40">
        <f t="shared" si="1823"/>
        <v>8095.2484858865882</v>
      </c>
      <c r="Y252" s="1">
        <f t="shared" si="2710"/>
        <v>0</v>
      </c>
      <c r="Z252" s="1">
        <f t="shared" si="2711"/>
        <v>113.16</v>
      </c>
      <c r="AA252" s="1">
        <f t="shared" si="2712"/>
        <v>91.649999999999991</v>
      </c>
      <c r="AB252" s="6">
        <f t="shared" si="1960"/>
        <v>0.2895550479995273</v>
      </c>
      <c r="AC252" s="1">
        <f t="shared" si="2713"/>
        <v>526.19133708825245</v>
      </c>
      <c r="AD252" s="40">
        <f t="shared" si="1824"/>
        <v>36363.626619283568</v>
      </c>
      <c r="AE252" s="1">
        <f t="shared" si="1825"/>
        <v>0.15947988387208822</v>
      </c>
      <c r="AF252" s="2">
        <f t="shared" si="1801"/>
        <v>67</v>
      </c>
      <c r="AG252" s="10">
        <f t="shared" si="1826"/>
        <v>10.685152219429911</v>
      </c>
      <c r="AH252" s="12">
        <f t="shared" si="1827"/>
        <v>0.24426348644584328</v>
      </c>
      <c r="AI252" s="43">
        <f t="shared" si="1828"/>
        <v>-1.891819358228981E-5</v>
      </c>
      <c r="AJ252" s="93">
        <f t="shared" si="1961"/>
        <v>4.770739809804853E-6</v>
      </c>
      <c r="AK252" s="43">
        <f t="shared" si="1829"/>
        <v>0</v>
      </c>
      <c r="AL252" s="43">
        <f t="shared" si="1962"/>
        <v>4.059133613588023E-4</v>
      </c>
      <c r="AM252" s="43"/>
      <c r="AN252" s="43">
        <f t="shared" si="1830"/>
        <v>0</v>
      </c>
      <c r="AO252" s="10">
        <f t="shared" si="1831"/>
        <v>88.720860914989714</v>
      </c>
      <c r="AP252" s="9"/>
      <c r="AQ252" s="9">
        <f t="shared" si="1832"/>
        <v>88.588196375215034</v>
      </c>
      <c r="AR252" s="104">
        <f t="shared" si="2248"/>
        <v>88.588196375215034</v>
      </c>
      <c r="AS252" s="15">
        <f t="shared" si="1833"/>
        <v>0</v>
      </c>
      <c r="AT252" s="49"/>
      <c r="AU252" s="11">
        <f t="shared" si="1834"/>
        <v>8.1941265666383969E-6</v>
      </c>
      <c r="AV252" s="10">
        <f t="shared" si="1835"/>
        <v>88.654527424307972</v>
      </c>
      <c r="AW252" s="9">
        <f t="shared" si="1836"/>
        <v>88.588196375215034</v>
      </c>
      <c r="AX252" s="9">
        <f t="shared" si="1837"/>
        <v>88.455791495284714</v>
      </c>
      <c r="AY252" s="97">
        <f t="shared" si="2249"/>
        <v>88.521993935249867</v>
      </c>
      <c r="AZ252" s="15">
        <f t="shared" si="2250"/>
        <v>8.1779379694873684E-6</v>
      </c>
      <c r="BA252" s="49"/>
      <c r="BB252" s="11">
        <f t="shared" si="1838"/>
        <v>1.6372364974717866E-5</v>
      </c>
      <c r="BC252" s="10">
        <f t="shared" si="1839"/>
        <v>88.588320110628942</v>
      </c>
      <c r="BD252" s="9">
        <f t="shared" si="1840"/>
        <v>88.588193943264073</v>
      </c>
      <c r="BE252" s="9">
        <f t="shared" si="1841"/>
        <v>88.323644220222405</v>
      </c>
      <c r="BF252" s="97">
        <f t="shared" si="2251"/>
        <v>88.455919081743247</v>
      </c>
      <c r="BG252" s="15">
        <f t="shared" si="1842"/>
        <v>1.6339814861944936E-5</v>
      </c>
      <c r="BH252" s="49"/>
      <c r="BI252" s="11">
        <f t="shared" si="1843"/>
        <v>2.453453994015328E-5</v>
      </c>
      <c r="BJ252" s="10">
        <f t="shared" si="1844"/>
        <v>88.52223552867072</v>
      </c>
      <c r="BK252" s="9">
        <f t="shared" si="1845"/>
        <v>88.588184234555783</v>
      </c>
      <c r="BL252" s="9">
        <f t="shared" si="1846"/>
        <v>88.191752473598413</v>
      </c>
      <c r="BM252" s="97">
        <f t="shared" si="2252"/>
        <v>88.389968354077098</v>
      </c>
      <c r="BN252" s="15">
        <f t="shared" si="1847"/>
        <v>2.4485459689626361E-5</v>
      </c>
      <c r="BO252" s="49"/>
      <c r="BP252" s="11">
        <f t="shared" si="1848"/>
        <v>3.2680479252451037E-5</v>
      </c>
      <c r="BQ252" s="10">
        <f t="shared" si="1849"/>
        <v>88.456270236932582</v>
      </c>
      <c r="BR252" s="9">
        <f t="shared" si="1850"/>
        <v>88.588162433189396</v>
      </c>
      <c r="BS252" s="9">
        <f t="shared" si="1851"/>
        <v>88.060114158163827</v>
      </c>
      <c r="BT252" s="97">
        <f t="shared" si="2253"/>
        <v>88.324138295676619</v>
      </c>
      <c r="BU252" s="15">
        <f t="shared" si="1852"/>
        <v>3.2614704536010468E-5</v>
      </c>
      <c r="BV252" s="12"/>
      <c r="BW252" s="11">
        <f t="shared" si="1853"/>
        <v>4.0810013758037485E-5</v>
      </c>
      <c r="BX252" s="10">
        <f t="shared" si="1854"/>
        <v>88.390420798182987</v>
      </c>
      <c r="BY252" s="9">
        <f t="shared" si="1855"/>
        <v>88.588123752510597</v>
      </c>
      <c r="BZ252" s="9">
        <f t="shared" si="1856"/>
        <v>87.92872715648268</v>
      </c>
      <c r="CA252" s="97">
        <f t="shared" si="2254"/>
        <v>88.258425454496631</v>
      </c>
      <c r="CB252" s="15">
        <f t="shared" si="1857"/>
        <v>4.0727384537827136E-5</v>
      </c>
      <c r="CC252" s="12"/>
      <c r="CD252" s="11">
        <f t="shared" si="1858"/>
        <v>4.8922977343004545E-5</v>
      </c>
      <c r="CE252" s="10">
        <f t="shared" si="1859"/>
        <v>88.324683779941125</v>
      </c>
      <c r="CF252" s="9">
        <f t="shared" si="1860"/>
        <v>88.588063435441256</v>
      </c>
      <c r="CG252" s="9">
        <f t="shared" si="1861"/>
        <v>87.797589331563103</v>
      </c>
      <c r="CH252" s="97">
        <f t="shared" si="2255"/>
        <v>88.19282638350218</v>
      </c>
      <c r="CI252" s="15">
        <f t="shared" si="1862"/>
        <v>4.8823337866421367E-5</v>
      </c>
      <c r="CJ252" s="12"/>
      <c r="CK252" s="11">
        <f t="shared" si="1863"/>
        <v>5.7019206915242662E-5</v>
      </c>
      <c r="CL252" s="10">
        <f t="shared" si="1864"/>
        <v>88.259055754952499</v>
      </c>
      <c r="CM252" s="9">
        <f t="shared" si="1865"/>
        <v>88.587976754798291</v>
      </c>
      <c r="CN252" s="9">
        <f t="shared" si="1866"/>
        <v>87.666698527486759</v>
      </c>
      <c r="CO252" s="97">
        <f t="shared" si="2256"/>
        <v>88.127337641142532</v>
      </c>
      <c r="CP252" s="15">
        <f t="shared" si="1867"/>
        <v>5.6902405708588949E-5</v>
      </c>
      <c r="CQ252" s="12"/>
      <c r="CR252" s="11">
        <f t="shared" si="1868"/>
        <v>6.5098542385996257E-5</v>
      </c>
      <c r="CS252" s="10">
        <f t="shared" si="1869"/>
        <v>88.193533301658235</v>
      </c>
      <c r="CT252" s="9">
        <f t="shared" si="1870"/>
        <v>88.587859013601644</v>
      </c>
      <c r="CU252" s="9">
        <f t="shared" si="1963"/>
        <v>87.536052570036532</v>
      </c>
      <c r="CV252" s="97">
        <f t="shared" si="2257"/>
        <v>88.061955791819088</v>
      </c>
      <c r="CW252" s="15">
        <f t="shared" si="1871"/>
        <v>6.4964432246820608E-5</v>
      </c>
      <c r="CX252" s="12"/>
      <c r="CY252" s="11">
        <f t="shared" si="2258"/>
        <v>7.3160826650853873E-5</v>
      </c>
      <c r="CZ252" s="10">
        <f t="shared" si="2259"/>
        <v>88.128113004658175</v>
      </c>
      <c r="DA252" s="9">
        <f t="shared" si="1964"/>
        <v>88.587705545371605</v>
      </c>
      <c r="DB252" s="9">
        <f t="shared" si="1965"/>
        <v>87.405649267321579</v>
      </c>
      <c r="DC252" s="97">
        <f t="shared" si="2260"/>
        <v>87.996677406346592</v>
      </c>
      <c r="DD252" s="15">
        <f t="shared" si="2261"/>
        <v>7.3009264639056252E-5</v>
      </c>
      <c r="DE252" s="12"/>
      <c r="DF252" s="11">
        <f t="shared" si="2262"/>
        <v>8.1205905570227481E-5</v>
      </c>
      <c r="DG252" s="10">
        <f t="shared" si="2263"/>
        <v>88.062791455167385</v>
      </c>
      <c r="DH252" s="9">
        <f t="shared" si="1966"/>
        <v>88.587511714415427</v>
      </c>
      <c r="DI252" s="9">
        <f t="shared" si="1967"/>
        <v>87.275486410400902</v>
      </c>
      <c r="DJ252" s="97">
        <f t="shared" si="2264"/>
        <v>87.931499062408164</v>
      </c>
      <c r="DK252" s="15">
        <f t="shared" si="2265"/>
        <v>8.1036752997881158E-5</v>
      </c>
      <c r="DL252" s="12"/>
      <c r="DM252" s="11">
        <f t="shared" si="2266"/>
        <v>8.9233627949278883E-5</v>
      </c>
      <c r="DN252" s="10">
        <f t="shared" si="2267"/>
        <v>87.997565251466625</v>
      </c>
      <c r="DO252" s="9">
        <f t="shared" si="1968"/>
        <v>88.587272916103544</v>
      </c>
      <c r="DP252" s="9">
        <f t="shared" si="1969"/>
        <v>87.145561773903253</v>
      </c>
      <c r="DQ252" s="97">
        <f t="shared" si="2268"/>
        <v>87.866417345003399</v>
      </c>
      <c r="DR252" s="15">
        <f t="shared" si="2269"/>
        <v>8.9046750369293625E-5</v>
      </c>
      <c r="DS252" s="12"/>
      <c r="DT252" s="11">
        <f t="shared" si="2270"/>
        <v>9.7243845517396647E-5</v>
      </c>
      <c r="DU252" s="10">
        <f t="shared" si="2271"/>
        <v>87.932430999345854</v>
      </c>
      <c r="DV252" s="9">
        <f t="shared" si="1970"/>
        <v>88.586984577135311</v>
      </c>
      <c r="DW252" s="9">
        <f t="shared" si="1971"/>
        <v>87.015873116645238</v>
      </c>
      <c r="DX252" s="97">
        <f t="shared" si="2272"/>
        <v>87.801428846890275</v>
      </c>
      <c r="DY252" s="15">
        <f t="shared" si="2273"/>
        <v>9.7039112710942647E-5</v>
      </c>
      <c r="DZ252" s="12"/>
      <c r="EA252" s="11">
        <f t="shared" si="2274"/>
        <v>1.0523641290715342E-4</v>
      </c>
      <c r="EB252" s="10">
        <f t="shared" si="2275"/>
        <v>87.867385312541685</v>
      </c>
      <c r="EC252" s="9">
        <f t="shared" si="1972"/>
        <v>88.586642155794493</v>
      </c>
      <c r="ED252" s="9">
        <f t="shared" si="1973"/>
        <v>86.886418182245592</v>
      </c>
      <c r="EE252" s="97">
        <f t="shared" si="2276"/>
        <v>87.736530169020043</v>
      </c>
      <c r="EF252" s="15">
        <f t="shared" si="2277"/>
        <v>1.0501369886996702E-4</v>
      </c>
      <c r="EG252" s="12"/>
      <c r="EH252" s="11">
        <f t="shared" si="2278"/>
        <v>1.1321118763285432E-4</v>
      </c>
      <c r="EI252" s="10">
        <f t="shared" si="2279"/>
        <v>87.802424813167846</v>
      </c>
      <c r="EJ252" s="9">
        <f t="shared" si="1974"/>
        <v>88.586241142194666</v>
      </c>
      <c r="EK252" s="9">
        <f t="shared" si="1975"/>
        <v>86.75719469973761</v>
      </c>
      <c r="EL252" s="97">
        <f t="shared" si="2280"/>
        <v>87.671717920966131</v>
      </c>
      <c r="EM252" s="15">
        <f t="shared" si="2281"/>
        <v>1.1297037056032713E-4</v>
      </c>
      <c r="EN252" s="12"/>
      <c r="EO252" s="11">
        <f t="shared" si="2282"/>
        <v>1.2116803006855859E-4</v>
      </c>
      <c r="EP252" s="10">
        <f t="shared" si="2283"/>
        <v>87.737546132139741</v>
      </c>
      <c r="EQ252" s="9">
        <f t="shared" si="1976"/>
        <v>88.585777058514495</v>
      </c>
      <c r="ER252" s="9">
        <f t="shared" si="1977"/>
        <v>86.628200384175472</v>
      </c>
      <c r="ES252" s="97">
        <f t="shared" si="2284"/>
        <v>87.606988721344976</v>
      </c>
      <c r="ET252" s="15">
        <f t="shared" si="2285"/>
        <v>1.2090899233988396E-4</v>
      </c>
      <c r="EU252" s="12"/>
      <c r="EV252" s="11">
        <f t="shared" si="2286"/>
        <v>1.2910680342586781E-4</v>
      </c>
      <c r="EW252" s="10">
        <f t="shared" si="2287"/>
        <v>87.672745909590958</v>
      </c>
      <c r="EX252" s="9">
        <f t="shared" si="1978"/>
        <v>88.585245459223174</v>
      </c>
      <c r="EY252" s="9">
        <f t="shared" si="1979"/>
        <v>86.499432937240883</v>
      </c>
      <c r="EZ252" s="97">
        <f t="shared" si="2288"/>
        <v>87.542339198232028</v>
      </c>
      <c r="FA252" s="15">
        <f t="shared" si="2289"/>
        <v>1.2882943158685844E-4</v>
      </c>
      <c r="FB252" s="12"/>
      <c r="FC252" s="11">
        <f t="shared" si="2290"/>
        <v>1.3702737373105401E-4</v>
      </c>
      <c r="FD252" s="10">
        <f t="shared" si="2291"/>
        <v>87.608020795285114</v>
      </c>
      <c r="FE252" s="9">
        <f t="shared" si="1980"/>
        <v>88.584641931296062</v>
      </c>
      <c r="FF252" s="9">
        <f t="shared" si="1981"/>
        <v>86.370890047842039</v>
      </c>
      <c r="FG252" s="97">
        <f t="shared" si="2292"/>
        <v>87.47776598956905</v>
      </c>
      <c r="FH252" s="15">
        <f t="shared" si="2293"/>
        <v>1.3673155847615553E-4</v>
      </c>
      <c r="FI252" s="12"/>
      <c r="FJ252" s="11">
        <f t="shared" si="2294"/>
        <v>1.4492960980207206E-4</v>
      </c>
      <c r="FK252" s="10">
        <f t="shared" si="2295"/>
        <v>87.543367449018987</v>
      </c>
      <c r="FL252" s="9">
        <f t="shared" si="1982"/>
        <v>88.583962094420656</v>
      </c>
      <c r="FM252" s="9">
        <f t="shared" si="1983"/>
        <v>86.242569392711417</v>
      </c>
      <c r="FN252" s="97">
        <f t="shared" si="2296"/>
        <v>87.413265743566029</v>
      </c>
      <c r="FO252" s="15">
        <f t="shared" si="2297"/>
        <v>1.4461524595516014E-4</v>
      </c>
      <c r="FP252" s="12"/>
      <c r="FQ252" s="11">
        <f t="shared" si="2298"/>
        <v>1.5281338322502953E-4</v>
      </c>
      <c r="FR252" s="10">
        <f t="shared" si="2299"/>
        <v>87.478782541020308</v>
      </c>
      <c r="FS252" s="9">
        <f t="shared" si="1984"/>
        <v>88.583201601193082</v>
      </c>
      <c r="FT252" s="9">
        <f t="shared" si="1985"/>
        <v>86.114468636998055</v>
      </c>
      <c r="FU252" s="97">
        <f t="shared" si="2300"/>
        <v>87.348835119095568</v>
      </c>
      <c r="FV252" s="15">
        <f t="shared" si="2301"/>
        <v>1.5248036971929051E-4</v>
      </c>
      <c r="FW252" s="12"/>
      <c r="FX252" s="11">
        <f t="shared" si="2302"/>
        <v>1.6067856833039661E-4</v>
      </c>
      <c r="FY252" s="10">
        <f t="shared" si="2303"/>
        <v>87.414262752338132</v>
      </c>
      <c r="FZ252" s="9">
        <f t="shared" si="1986"/>
        <v>88.582356137305112</v>
      </c>
      <c r="GA252" s="9">
        <f t="shared" si="1987"/>
        <v>85.986585434856224</v>
      </c>
      <c r="GB252" s="97">
        <f t="shared" si="2304"/>
        <v>87.284470786080675</v>
      </c>
      <c r="GC252" s="15">
        <f t="shared" si="2305"/>
        <v>1.6032680818719712E-4</v>
      </c>
      <c r="GD252" s="12"/>
      <c r="GE252" s="11">
        <f t="shared" si="2306"/>
        <v>1.6852504216886699E-4</v>
      </c>
      <c r="GF252" s="10">
        <f t="shared" si="2307"/>
        <v>87.349804775226715</v>
      </c>
      <c r="GG252" s="9">
        <f t="shared" si="1988"/>
        <v>88.581421421722013</v>
      </c>
      <c r="GH252" s="9">
        <f t="shared" si="1989"/>
        <v>85.858917430028839</v>
      </c>
      <c r="GI252" s="97">
        <f t="shared" si="2308"/>
        <v>87.220169425875426</v>
      </c>
      <c r="GJ252" s="15">
        <f t="shared" si="2309"/>
        <v>1.6815444247570902E-4</v>
      </c>
      <c r="GK252" s="12"/>
      <c r="GL252" s="11">
        <f t="shared" si="1872"/>
        <v>1.7635268448694118E-4</v>
      </c>
      <c r="GM252" s="10">
        <f t="shared" si="1873"/>
        <v>87.285405313522261</v>
      </c>
      <c r="GN252" s="9">
        <f t="shared" si="1990"/>
        <v>88.580393206851198</v>
      </c>
      <c r="GO252" s="9">
        <f t="shared" si="1991"/>
        <v>85.731462256427747</v>
      </c>
      <c r="GP252" s="115">
        <f t="shared" si="2310"/>
        <v>87.15592773163948</v>
      </c>
      <c r="GQ252" s="15">
        <f t="shared" si="1874"/>
        <v>1.7596315637440394E-4</v>
      </c>
      <c r="GR252" s="12"/>
      <c r="GS252" s="11">
        <f t="shared" si="2311"/>
        <v>1.8416137770215169E-4</v>
      </c>
      <c r="GT252" s="10">
        <f t="shared" si="2312"/>
        <v>87.221061083013552</v>
      </c>
      <c r="GU252" s="9">
        <f t="shared" si="1992"/>
        <v>88.579267278701963</v>
      </c>
      <c r="GV252" s="9">
        <f t="shared" si="1993"/>
        <v>85.604217538706578</v>
      </c>
      <c r="GW252" s="115">
        <f t="shared" si="2313"/>
        <v>87.091742408704278</v>
      </c>
      <c r="GX252" s="15">
        <f t="shared" si="2314"/>
        <v>1.8375283632010364E-4</v>
      </c>
      <c r="GY252" s="12"/>
      <c r="GZ252" s="11">
        <f t="shared" si="2315"/>
        <v>1.9195100687816893E-4</v>
      </c>
      <c r="HA252" s="10">
        <f t="shared" si="2316"/>
        <v>87.156768811804454</v>
      </c>
      <c r="HB252" s="9">
        <f t="shared" si="1994"/>
        <v>88.578039457036226</v>
      </c>
      <c r="HC252" s="9">
        <f t="shared" si="1995"/>
        <v>85.477180892832124</v>
      </c>
      <c r="HD252" s="97">
        <f t="shared" si="2317"/>
        <v>87.027610174934182</v>
      </c>
      <c r="HE252" s="15">
        <f t="shared" si="2318"/>
        <v>1.9152337137088411E-4</v>
      </c>
      <c r="HF252" s="12"/>
      <c r="HG252" s="11">
        <f t="shared" si="2319"/>
        <v>1.9972145969944895E-4</v>
      </c>
      <c r="HH252" s="10">
        <f t="shared" si="2320"/>
        <v>87.092525240671307</v>
      </c>
      <c r="HI252" s="9">
        <f t="shared" si="1996"/>
        <v>88.576705595510703</v>
      </c>
      <c r="HJ252" s="9">
        <f t="shared" si="1997"/>
        <v>85.35034992664761</v>
      </c>
      <c r="HK252" s="97">
        <f t="shared" si="2321"/>
        <v>86.963527761079149</v>
      </c>
      <c r="HL252" s="15">
        <f t="shared" si="2322"/>
        <v>1.9927465318007209E-4</v>
      </c>
      <c r="HM252" s="12"/>
      <c r="HN252" s="11">
        <f t="shared" si="2323"/>
        <v>2.0747262644583026E-4</v>
      </c>
      <c r="HO252" s="10">
        <f t="shared" si="2324"/>
        <v>87.02832712341197</v>
      </c>
      <c r="HP252" s="9">
        <f t="shared" si="1998"/>
        <v>88.575261581810381</v>
      </c>
      <c r="HQ252" s="9">
        <f t="shared" si="1999"/>
        <v>85.223722240432835</v>
      </c>
      <c r="HR252" s="115">
        <f t="shared" si="2325"/>
        <v>86.899491911121601</v>
      </c>
      <c r="HS252" s="15">
        <f t="shared" si="2326"/>
        <v>2.0700657596988518E-4</v>
      </c>
      <c r="HT252" s="12"/>
      <c r="HU252" s="11">
        <f t="shared" si="2714"/>
        <v>2.1520439996678995E-4</v>
      </c>
      <c r="HV252" s="10">
        <f t="shared" si="2327"/>
        <v>86.964171227189041</v>
      </c>
      <c r="HW252" s="9">
        <f t="shared" si="2000"/>
        <v>88.573703337773594</v>
      </c>
      <c r="HX252" s="9">
        <f t="shared" si="2001"/>
        <v>85.097295427457837</v>
      </c>
      <c r="HY252" s="115">
        <f t="shared" si="2328"/>
        <v>86.835499382615723</v>
      </c>
      <c r="HZ252" s="15">
        <f t="shared" si="2329"/>
        <v>2.1471903650496825E-4</v>
      </c>
      <c r="IA252" s="12"/>
      <c r="IB252" s="11">
        <f t="shared" si="2715"/>
        <v>2.2291667565555606E-4</v>
      </c>
      <c r="IC252" s="10">
        <f t="shared" si="2330"/>
        <v>86.900054332865736</v>
      </c>
      <c r="ID252" s="9">
        <f t="shared" si="2002"/>
        <v>88.57202681950875</v>
      </c>
      <c r="IE252" s="9">
        <f t="shared" si="2003"/>
        <v>84.971067074531675</v>
      </c>
      <c r="IF252" s="115">
        <f t="shared" si="2331"/>
        <v>86.771546947020212</v>
      </c>
      <c r="IG252" s="15">
        <f t="shared" si="2332"/>
        <v>2.2241193406570889E-4</v>
      </c>
      <c r="IH252" s="12"/>
      <c r="II252" s="11">
        <f t="shared" si="2716"/>
        <v>2.306093514230197E-4</v>
      </c>
      <c r="IJ252" s="10">
        <f t="shared" si="2333"/>
        <v>86.835973235335146</v>
      </c>
      <c r="IK252" s="9">
        <f t="shared" si="2004"/>
        <v>88.570228017502956</v>
      </c>
      <c r="IL252" s="9">
        <f t="shared" si="2005"/>
        <v>84.845034762544628</v>
      </c>
      <c r="IM252" s="115">
        <f t="shared" si="2334"/>
        <v>86.707631390023792</v>
      </c>
      <c r="IN252" s="15">
        <f t="shared" si="2335"/>
        <v>2.3008517042144542E-4</v>
      </c>
      <c r="IO252" s="12"/>
      <c r="IP252" s="11">
        <f t="shared" si="2717"/>
        <v>2.3828232767151566E-4</v>
      </c>
      <c r="IQ252" s="10">
        <f t="shared" si="2336"/>
        <v>86.771924743842249</v>
      </c>
      <c r="IR252" s="9">
        <f t="shared" si="2006"/>
        <v>88.568302956722533</v>
      </c>
      <c r="IS252" s="9">
        <f t="shared" si="2007"/>
        <v>84.719196067006934</v>
      </c>
      <c r="IT252" s="115">
        <f t="shared" si="2337"/>
        <v>86.64374951186474</v>
      </c>
      <c r="IU252" s="15">
        <f t="shared" si="2338"/>
        <v>2.3773864980341199E-4</v>
      </c>
      <c r="IV252" s="12"/>
      <c r="IW252" s="11">
        <f t="shared" si="2718"/>
        <v>2.4593550726832887E-4</v>
      </c>
      <c r="IX252" s="10">
        <f t="shared" si="2339"/>
        <v>86.707905682300179</v>
      </c>
      <c r="IY252" s="9">
        <f t="shared" si="2008"/>
        <v>88.566247696705631</v>
      </c>
      <c r="IZ252" s="9">
        <f t="shared" si="2009"/>
        <v>84.593548558579002</v>
      </c>
      <c r="JA252" s="115">
        <f t="shared" si="2340"/>
        <v>86.579898127642309</v>
      </c>
      <c r="JB252" s="15">
        <f t="shared" si="2341"/>
        <v>2.4537227887770977E-4</v>
      </c>
      <c r="JC252" s="12"/>
      <c r="JD252" s="11">
        <f t="shared" si="2719"/>
        <v>2.5356879551922062E-4</v>
      </c>
      <c r="JE252" s="10">
        <f t="shared" si="2342"/>
        <v>86.643912889598369</v>
      </c>
      <c r="JF252" s="9">
        <f t="shared" si="2010"/>
        <v>88.564058331647161</v>
      </c>
      <c r="JG252" s="9">
        <f t="shared" si="2011"/>
        <v>84.46808980359738</v>
      </c>
      <c r="JH252" s="115">
        <f t="shared" si="2343"/>
        <v>86.51607406762227</v>
      </c>
      <c r="JI252" s="15">
        <f t="shared" si="2344"/>
        <v>2.5298596671805511E-4</v>
      </c>
      <c r="JJ252" s="12"/>
      <c r="JK252" s="11">
        <f t="shared" si="2720"/>
        <v>2.6118210014172596E-4</v>
      </c>
      <c r="JL252" s="10">
        <f t="shared" si="2345"/>
        <v>86.579943219904749</v>
      </c>
      <c r="JM252" s="9">
        <f t="shared" si="2012"/>
        <v>88.56173099047605</v>
      </c>
      <c r="JN252" s="9">
        <f t="shared" si="2013"/>
        <v>84.342817364594538</v>
      </c>
      <c r="JO252" s="115">
        <f t="shared" si="2346"/>
        <v>86.452274177535287</v>
      </c>
      <c r="JP252" s="15">
        <f t="shared" si="2347"/>
        <v>2.605796247784649E-4</v>
      </c>
      <c r="JQ252" s="12"/>
      <c r="JR252" s="11">
        <f t="shared" si="2721"/>
        <v>2.6877533123836591E-4</v>
      </c>
      <c r="JS252" s="10">
        <f t="shared" si="2348"/>
        <v>86.51599354296107</v>
      </c>
      <c r="JT252" s="9">
        <f t="shared" si="2014"/>
        <v>88.559261836924989</v>
      </c>
      <c r="JU252" s="9">
        <f t="shared" si="2015"/>
        <v>84.217728800811685</v>
      </c>
      <c r="JV252" s="115">
        <f t="shared" si="2349"/>
        <v>86.388495318868337</v>
      </c>
      <c r="JW252" s="15">
        <f t="shared" si="2350"/>
        <v>2.6815316686587304E-4</v>
      </c>
      <c r="JX252" s="12"/>
      <c r="JY252" s="11">
        <f t="shared" si="2722"/>
        <v>2.7634840126979733E-4</v>
      </c>
      <c r="JZ252" s="10">
        <f t="shared" si="2351"/>
        <v>86.452060744371096</v>
      </c>
      <c r="KA252" s="9">
        <f t="shared" si="2016"/>
        <v>88.556647069592927</v>
      </c>
      <c r="KB252" s="9">
        <f t="shared" si="2017"/>
        <v>84.09282166870716</v>
      </c>
      <c r="KC252" s="115">
        <f t="shared" si="2352"/>
        <v>86.324734369150036</v>
      </c>
      <c r="KD252" s="15">
        <f t="shared" si="2353"/>
        <v>2.757065091126048E-4</v>
      </c>
      <c r="KE252" s="12"/>
      <c r="KF252" s="11">
        <f t="shared" si="2723"/>
        <v>2.8390122502778957E-4</v>
      </c>
      <c r="KG252" s="10">
        <f t="shared" si="2354"/>
        <v>86.388141725882946</v>
      </c>
      <c r="KH252" s="9">
        <f t="shared" si="2018"/>
        <v>88.553882922000284</v>
      </c>
      <c r="KI252" s="9">
        <f t="shared" si="2019"/>
        <v>83.968093522456499</v>
      </c>
      <c r="KJ252" s="115">
        <f t="shared" si="2355"/>
        <v>86.260988222228391</v>
      </c>
      <c r="KK252" s="15">
        <f t="shared" si="2356"/>
        <v>2.8323956994888655E-4</v>
      </c>
      <c r="KL252" s="12"/>
      <c r="KM252" s="11">
        <f t="shared" si="2724"/>
        <v>2.9143371960825554E-4</v>
      </c>
      <c r="KN252" s="10">
        <f t="shared" si="2357"/>
        <v>86.324233405663705</v>
      </c>
      <c r="KO252" s="9">
        <f t="shared" si="2020"/>
        <v>88.550965662637111</v>
      </c>
      <c r="KP252" s="9">
        <f t="shared" si="2021"/>
        <v>83.843541914446519</v>
      </c>
      <c r="KQ252" s="115">
        <f t="shared" si="2358"/>
        <v>86.197253788541815</v>
      </c>
      <c r="KR252" s="15">
        <f t="shared" si="2359"/>
        <v>2.9075227007531674E-4</v>
      </c>
      <c r="KS252" s="12"/>
      <c r="KT252" s="11">
        <f t="shared" si="2725"/>
        <v>2.9894580438419462E-4</v>
      </c>
      <c r="KU252" s="10">
        <f t="shared" si="2360"/>
        <v>86.260332718567611</v>
      </c>
      <c r="KV252" s="9">
        <f t="shared" si="2022"/>
        <v>88.547891595004359</v>
      </c>
      <c r="KW252" s="9">
        <f t="shared" si="2023"/>
        <v>83.719164395765191</v>
      </c>
      <c r="KX252" s="115">
        <f t="shared" si="2361"/>
        <v>86.133527995384782</v>
      </c>
      <c r="KY252" s="15">
        <f t="shared" si="2362"/>
        <v>2.9824453243514694E-4</v>
      </c>
      <c r="KZ252" s="12"/>
      <c r="LA252" s="11">
        <f t="shared" si="2726"/>
        <v>3.0643740097847634E-4</v>
      </c>
      <c r="LB252" s="10">
        <f t="shared" si="2363"/>
        <v>86.196436616398671</v>
      </c>
      <c r="LC252" s="9">
        <f t="shared" si="2024"/>
        <v>88.544657057648294</v>
      </c>
      <c r="LD252" s="9">
        <f t="shared" si="2025"/>
        <v>83.594958516681174</v>
      </c>
      <c r="LE252" s="115">
        <f t="shared" si="2364"/>
        <v>86.069807787164734</v>
      </c>
      <c r="LF252" s="15">
        <f t="shared" si="2365"/>
        <v>3.0571628218679881E-4</v>
      </c>
      <c r="LG252" s="12"/>
      <c r="LH252" s="11">
        <f t="shared" si="2727"/>
        <v>3.1390843323681302E-4</v>
      </c>
      <c r="LI252" s="10">
        <f t="shared" si="2366"/>
        <v>86.13254206816481</v>
      </c>
      <c r="LJ252" s="9">
        <f t="shared" si="2026"/>
        <v>88.541258424188328</v>
      </c>
      <c r="LK252" s="9">
        <f t="shared" si="2027"/>
        <v>83.470921827121145</v>
      </c>
      <c r="LL252" s="115">
        <f t="shared" si="2367"/>
        <v>86.006090125654737</v>
      </c>
      <c r="LM252" s="15">
        <f t="shared" si="2368"/>
        <v>3.1316744667609058E-4</v>
      </c>
      <c r="LN252" s="12"/>
      <c r="LO252" s="11">
        <f t="shared" si="2728"/>
        <v>3.2135882720046453E-4</v>
      </c>
      <c r="LP252" s="10">
        <f t="shared" si="2369"/>
        <v>86.068646060327595</v>
      </c>
      <c r="LQ252" s="9">
        <f t="shared" si="2028"/>
        <v>88.537692103338259</v>
      </c>
      <c r="LR252" s="9">
        <f t="shared" si="2029"/>
        <v>83.347051877135542</v>
      </c>
      <c r="LS252" s="115">
        <f t="shared" si="2370"/>
        <v>85.942371990236893</v>
      </c>
      <c r="LT252" s="15">
        <f t="shared" si="2371"/>
        <v>3.2059795540879276E-4</v>
      </c>
      <c r="LU252" s="12"/>
      <c r="LV252" s="11">
        <f t="shared" si="2729"/>
        <v>3.2878851107923221E-4</v>
      </c>
      <c r="LW252" s="10">
        <f t="shared" si="2372"/>
        <v>86.004745597042984</v>
      </c>
      <c r="LX252" s="9">
        <f t="shared" si="2030"/>
        <v>88.533954538921179</v>
      </c>
      <c r="LY252" s="9">
        <f t="shared" si="2031"/>
        <v>83.223346217362931</v>
      </c>
      <c r="LZ252" s="115">
        <f t="shared" si="2373"/>
        <v>85.878650378142055</v>
      </c>
      <c r="MA252" s="15">
        <f t="shared" si="2374"/>
        <v>3.2800774002285816E-4</v>
      </c>
      <c r="MB252" s="12"/>
      <c r="MC252" s="11">
        <f t="shared" si="2730"/>
        <v>3.3619741522414027E-4</v>
      </c>
      <c r="MD252" s="10">
        <f t="shared" si="2375"/>
        <v>85.94083770039822</v>
      </c>
      <c r="ME252" s="9">
        <f t="shared" si="2032"/>
        <v>88.530042209878118</v>
      </c>
      <c r="MF252" s="9">
        <f t="shared" si="2033"/>
        <v>83.099802399482925</v>
      </c>
      <c r="MG252" s="115">
        <f t="shared" si="2376"/>
        <v>85.814922304680522</v>
      </c>
      <c r="MH252" s="15">
        <f t="shared" si="2377"/>
        <v>3.3539673426099132E-4</v>
      </c>
      <c r="MI252" s="12"/>
      <c r="MJ252" s="11">
        <f t="shared" si="2731"/>
        <v>3.4358547210041978E-4</v>
      </c>
      <c r="MK252" s="10">
        <f t="shared" si="2378"/>
        <v>85.876919410639957</v>
      </c>
      <c r="ML252" s="9">
        <f t="shared" si="2034"/>
        <v>88.525951630270526</v>
      </c>
      <c r="MM252" s="9">
        <f t="shared" si="2035"/>
        <v>82.976417976665317</v>
      </c>
      <c r="MN252" s="115">
        <f t="shared" si="2379"/>
        <v>85.751184803467922</v>
      </c>
      <c r="MO252" s="15">
        <f t="shared" si="2380"/>
        <v>3.4276487394305271E-4</v>
      </c>
      <c r="MP252" s="12"/>
      <c r="MQ252" s="11">
        <f t="shared" si="2732"/>
        <v>3.5095261626035299E-4</v>
      </c>
      <c r="MR252" s="10">
        <f t="shared" si="2381"/>
        <v>85.812987786397429</v>
      </c>
      <c r="MS252" s="9">
        <f t="shared" si="2036"/>
        <v>88.521679349276852</v>
      </c>
      <c r="MT252" s="9">
        <f t="shared" si="2037"/>
        <v>82.853190504011252</v>
      </c>
      <c r="MU252" s="115">
        <f t="shared" si="2382"/>
        <v>85.687434926644045</v>
      </c>
      <c r="MV252" s="15">
        <f t="shared" si="2383"/>
        <v>3.5011209693860333E-4</v>
      </c>
      <c r="MW252" s="12"/>
      <c r="MX252" s="11">
        <f t="shared" si="2733"/>
        <v>3.5829878431620986E-4</v>
      </c>
      <c r="MY252" s="10">
        <f t="shared" si="2384"/>
        <v>85.749039904898737</v>
      </c>
      <c r="MZ252" s="9">
        <f t="shared" si="2038"/>
        <v>88.517221951183203</v>
      </c>
      <c r="NA252" s="9">
        <f t="shared" si="2039"/>
        <v>82.730117538986931</v>
      </c>
      <c r="NB252" s="115">
        <f t="shared" si="2385"/>
        <v>85.623669745085067</v>
      </c>
      <c r="NC252" s="15">
        <f t="shared" si="2386"/>
        <v>3.5743834313953552E-4</v>
      </c>
      <c r="ND252" s="12"/>
      <c r="NE252" s="11">
        <f t="shared" si="2734"/>
        <v>3.6562391491328752E-4</v>
      </c>
      <c r="NF252" s="10">
        <f t="shared" si="2387"/>
        <v>85.685072862180505</v>
      </c>
      <c r="NG252" s="9">
        <f t="shared" si="2040"/>
        <v>88.512576055368299</v>
      </c>
      <c r="NH252" s="9">
        <f t="shared" si="2041"/>
        <v>82.607196641852383</v>
      </c>
      <c r="NI252" s="115">
        <f t="shared" si="2388"/>
        <v>85.559886348610348</v>
      </c>
      <c r="NJ252" s="15">
        <f t="shared" si="2389"/>
        <v>3.647435544326684E-4</v>
      </c>
      <c r="NK252" s="12"/>
      <c r="NL252" s="11">
        <f t="shared" si="2735"/>
        <v>3.7292794870289045E-4</v>
      </c>
      <c r="NM252" s="10">
        <f t="shared" si="2390"/>
        <v>85.621083773292213</v>
      </c>
      <c r="NN252" s="9">
        <f t="shared" si="2042"/>
        <v>88.50773831628284</v>
      </c>
      <c r="NO252" s="9">
        <f t="shared" si="2043"/>
        <v>82.484425376080623</v>
      </c>
      <c r="NP252" s="115">
        <f t="shared" si="2391"/>
        <v>85.496081846181738</v>
      </c>
      <c r="NQ252" s="15">
        <f t="shared" si="2392"/>
        <v>3.7202767467257874E-4</v>
      </c>
      <c r="NR252" s="12"/>
      <c r="NS252" s="11">
        <f t="shared" si="2736"/>
        <v>3.8021082831553153E-4</v>
      </c>
      <c r="NT252" s="10">
        <f t="shared" si="2393"/>
        <v>85.557069772493051</v>
      </c>
      <c r="NU252" s="9">
        <f t="shared" si="2044"/>
        <v>88.502705423423421</v>
      </c>
      <c r="NV252" s="9">
        <f t="shared" si="2045"/>
        <v>82.361801308771305</v>
      </c>
      <c r="NW252" s="115">
        <f t="shared" si="2394"/>
        <v>85.43225336609737</v>
      </c>
      <c r="NX252" s="15">
        <f t="shared" si="2395"/>
        <v>3.7929064965444066E-4</v>
      </c>
      <c r="NY252" s="12"/>
      <c r="NZ252" s="11">
        <f t="shared" si="2737"/>
        <v>3.8747249833415268E-4</v>
      </c>
      <c r="OA252" s="10">
        <f t="shared" si="2396"/>
        <v>85.493028013443237</v>
      </c>
      <c r="OB252" s="9">
        <f t="shared" si="2046"/>
        <v>88.497474101301066</v>
      </c>
      <c r="OC252" s="9">
        <f t="shared" si="2047"/>
        <v>82.239322011058661</v>
      </c>
      <c r="OD252" s="115">
        <f t="shared" si="2397"/>
        <v>85.368398056179871</v>
      </c>
      <c r="OE252" s="15">
        <f t="shared" si="2398"/>
        <v>3.8653242708688764E-4</v>
      </c>
      <c r="OF252" s="12"/>
      <c r="OG252" s="11">
        <f t="shared" si="2738"/>
        <v>3.9471290526733139E-4</v>
      </c>
      <c r="OH252" s="10">
        <f t="shared" si="2399"/>
        <v>85.428955669389907</v>
      </c>
      <c r="OI252" s="9">
        <f t="shared" si="2048"/>
        <v>88.492041109404596</v>
      </c>
      <c r="OJ252" s="9">
        <f t="shared" si="2049"/>
        <v>82.116985058508646</v>
      </c>
      <c r="OK252" s="115">
        <f t="shared" si="2400"/>
        <v>85.304513083956621</v>
      </c>
      <c r="OL252" s="15">
        <f t="shared" si="2401"/>
        <v>3.9375295656522122E-4</v>
      </c>
      <c r="OM252" s="12"/>
      <c r="ON252" s="11">
        <f t="shared" si="2739"/>
        <v>4.0193199752283621E-4</v>
      </c>
      <c r="OO252" s="10">
        <f t="shared" si="2402"/>
        <v>85.364849933345042</v>
      </c>
      <c r="OP252" s="9">
        <f t="shared" si="2050"/>
        <v>88.486403242158872</v>
      </c>
      <c r="OQ252" s="9">
        <f t="shared" si="2051"/>
        <v>81.99478803151338</v>
      </c>
      <c r="OR252" s="115">
        <f t="shared" si="2403"/>
        <v>85.240595636836133</v>
      </c>
      <c r="OS252" s="15">
        <f t="shared" si="2404"/>
        <v>4.0095218954446453E-4</v>
      </c>
      <c r="OT252" s="12"/>
      <c r="OU252" s="11">
        <f t="shared" si="2740"/>
        <v>4.0912972538102672E-4</v>
      </c>
      <c r="OV252" s="10">
        <f t="shared" si="2405"/>
        <v>85.300708018259485</v>
      </c>
      <c r="OW252" s="9">
        <f t="shared" si="2052"/>
        <v>88.480557328878106</v>
      </c>
      <c r="OX252" s="9">
        <f t="shared" si="2053"/>
        <v>81.872728515675178</v>
      </c>
      <c r="OY252" s="115">
        <f t="shared" si="2406"/>
        <v>85.176642922276642</v>
      </c>
      <c r="OZ252" s="15">
        <f t="shared" si="2407"/>
        <v>4.0813007931276874E-4</v>
      </c>
      <c r="PA252" s="12"/>
      <c r="PB252" s="11">
        <f t="shared" si="2741"/>
        <v>4.1630604096856352E-4</v>
      </c>
      <c r="PC252" s="10">
        <f t="shared" si="2408"/>
        <v>85.236527157189386</v>
      </c>
      <c r="PD252" s="9">
        <f t="shared" si="2054"/>
        <v>88.474500233714323</v>
      </c>
      <c r="PE252" s="9">
        <f t="shared" si="2055"/>
        <v>81.750804102185469</v>
      </c>
      <c r="PF252" s="115">
        <f t="shared" si="2409"/>
        <v>85.112652167949904</v>
      </c>
      <c r="PG252" s="15">
        <f t="shared" si="2410"/>
        <v>4.1528658096481294E-4</v>
      </c>
      <c r="PH252" s="12"/>
      <c r="PI252" s="11">
        <f t="shared" si="2742"/>
        <v>4.2346089823214677E-4</v>
      </c>
      <c r="PJ252" s="10">
        <f t="shared" si="2411"/>
        <v>85.172304603457633</v>
      </c>
      <c r="PK252" s="9">
        <f t="shared" si="2056"/>
        <v>88.468228855601069</v>
      </c>
      <c r="PL252" s="9">
        <f t="shared" si="2057"/>
        <v>81.629012388195278</v>
      </c>
      <c r="PM252" s="115">
        <f t="shared" si="2412"/>
        <v>85.048620621898181</v>
      </c>
      <c r="PN252" s="15">
        <f t="shared" si="2413"/>
        <v>4.2242165137545799E-4</v>
      </c>
      <c r="PO252" s="12"/>
      <c r="PP252" s="11">
        <f t="shared" si="2743"/>
        <v>4.3059425291245467E-4</v>
      </c>
      <c r="PQ252" s="10">
        <f t="shared" si="2414"/>
        <v>85.108037630808781</v>
      </c>
      <c r="PR252" s="9">
        <f t="shared" si="2058"/>
        <v>88.461740128192545</v>
      </c>
      <c r="PS252" s="9">
        <f t="shared" si="2059"/>
        <v>81.507350977180039</v>
      </c>
      <c r="PT252" s="115">
        <f t="shared" si="2415"/>
        <v>84.984545552686285</v>
      </c>
      <c r="PU252" s="15">
        <f t="shared" si="2416"/>
        <v>4.295352491734464E-4</v>
      </c>
      <c r="PV252" s="12"/>
      <c r="PW252" s="11">
        <f t="shared" si="2744"/>
        <v>4.377060625181468E-4</v>
      </c>
      <c r="PX252" s="10">
        <f t="shared" si="2417"/>
        <v>85.043723533558875</v>
      </c>
      <c r="PY252" s="9">
        <f t="shared" si="2060"/>
        <v>88.455031019798298</v>
      </c>
      <c r="PZ252" s="9">
        <f t="shared" si="2061"/>
        <v>81.385817479296151</v>
      </c>
      <c r="QA252" s="115">
        <f t="shared" si="2418"/>
        <v>84.920424249547224</v>
      </c>
      <c r="QB252" s="15">
        <f t="shared" si="2419"/>
        <v>4.3662733471534261E-4</v>
      </c>
      <c r="QC252" s="12"/>
      <c r="QD252" s="11">
        <f t="shared" si="2745"/>
        <v>4.4479628630009053E-4</v>
      </c>
      <c r="QE252" s="10">
        <f t="shared" si="2420"/>
        <v>84.979359626738926</v>
      </c>
      <c r="QF252" s="9">
        <f t="shared" si="2062"/>
        <v>88.448098533313427</v>
      </c>
      <c r="QG252" s="9">
        <f t="shared" si="2063"/>
        <v>81.264409511731287</v>
      </c>
      <c r="QH252" s="115">
        <f t="shared" si="2421"/>
        <v>84.856254022522364</v>
      </c>
      <c r="QI252" s="15">
        <f t="shared" si="2422"/>
        <v>4.4369787005959772E-4</v>
      </c>
      <c r="QJ252" s="12"/>
      <c r="QK252" s="11">
        <f t="shared" si="2746"/>
        <v>4.5186488522568947E-4</v>
      </c>
      <c r="QL252" s="10">
        <f t="shared" si="2423"/>
        <v>84.914943246233122</v>
      </c>
      <c r="QM252" s="9">
        <f t="shared" si="2064"/>
        <v>88.440939706144675</v>
      </c>
      <c r="QN252" s="9">
        <f t="shared" si="2065"/>
        <v>81.143124699046325</v>
      </c>
      <c r="QO252" s="115">
        <f t="shared" si="2424"/>
        <v>84.792032202595493</v>
      </c>
      <c r="QP252" s="15">
        <f t="shared" si="2425"/>
        <v>4.5074681894085867E-4</v>
      </c>
      <c r="QQ252" s="12"/>
      <c r="QR252" s="11">
        <f t="shared" si="2747"/>
        <v>4.5891182195346059E-4</v>
      </c>
      <c r="QS252" s="10">
        <f t="shared" si="2426"/>
        <v>84.850471748910749</v>
      </c>
      <c r="QT252" s="9">
        <f t="shared" si="2066"/>
        <v>88.43355161013227</v>
      </c>
      <c r="QU252" s="9">
        <f t="shared" si="2067"/>
        <v>81.021960673512069</v>
      </c>
      <c r="QV252" s="115">
        <f t="shared" si="2427"/>
        <v>84.727756141822169</v>
      </c>
      <c r="QW252" s="15">
        <f t="shared" si="2428"/>
        <v>4.5777414674433466E-4</v>
      </c>
      <c r="QX252" s="12"/>
      <c r="QY252" s="11">
        <f t="shared" si="2748"/>
        <v>4.6593706080766634E-4</v>
      </c>
      <c r="QZ252" s="10">
        <f t="shared" si="2429"/>
        <v>84.785942512753465</v>
      </c>
      <c r="RA252" s="9">
        <f t="shared" si="2068"/>
        <v>88.42593135146781</v>
      </c>
      <c r="RB252" s="9">
        <f t="shared" si="2069"/>
        <v>80.900915075437752</v>
      </c>
      <c r="RC252" s="115">
        <f t="shared" si="2430"/>
        <v>84.663423213452774</v>
      </c>
      <c r="RD252" s="15">
        <f t="shared" si="2431"/>
        <v>4.647798204804541E-4</v>
      </c>
      <c r="RE252" s="12"/>
      <c r="RF252" s="11">
        <f t="shared" si="2749"/>
        <v>4.7294056775319058E-4</v>
      </c>
      <c r="RG252" s="10">
        <f t="shared" si="2432"/>
        <v>84.721352936976501</v>
      </c>
      <c r="RH252" s="9">
        <f t="shared" si="2070"/>
        <v>88.418076070608208</v>
      </c>
      <c r="RI252" s="9">
        <f t="shared" si="2071"/>
        <v>80.779985553492125</v>
      </c>
      <c r="RJ252" s="115">
        <f t="shared" si="2433"/>
        <v>84.59903081205016</v>
      </c>
      <c r="RK252" s="15">
        <f t="shared" si="2434"/>
        <v>4.7176380875969966E-4</v>
      </c>
      <c r="RL252" s="12"/>
      <c r="RM252" s="11">
        <f t="shared" si="2750"/>
        <v>4.7992231037063021E-4</v>
      </c>
      <c r="RN252" s="10">
        <f t="shared" si="2435"/>
        <v>84.656700442144214</v>
      </c>
      <c r="RO252" s="9">
        <f t="shared" si="2072"/>
        <v>88.40998294218582</v>
      </c>
      <c r="RP252" s="9">
        <f t="shared" si="2073"/>
        <v>80.659169765018746</v>
      </c>
      <c r="RQ252" s="115">
        <f t="shared" si="2436"/>
        <v>84.53457635360229</v>
      </c>
      <c r="RR252" s="15">
        <f t="shared" si="2437"/>
        <v>4.7872608176759352E-4</v>
      </c>
      <c r="RS252" s="12"/>
      <c r="RT252" s="11">
        <f t="shared" si="2751"/>
        <v>4.8688225783149612E-4</v>
      </c>
      <c r="RU252" s="10">
        <f t="shared" si="2438"/>
        <v>84.59198247028084</v>
      </c>
      <c r="RV252" s="9">
        <f t="shared" si="2074"/>
        <v>88.401649174914851</v>
      </c>
      <c r="RW252" s="9">
        <f t="shared" si="2075"/>
        <v>80.538465376343524</v>
      </c>
      <c r="RX252" s="115">
        <f t="shared" si="2439"/>
        <v>84.470057275629188</v>
      </c>
      <c r="RY252" s="15">
        <f t="shared" si="2440"/>
        <v>4.8566661123992385E-4</v>
      </c>
      <c r="RZ252" s="12"/>
      <c r="SA252" s="11">
        <f t="shared" si="2752"/>
        <v>4.9382038087364703E-4</v>
      </c>
      <c r="SB252" s="10">
        <f t="shared" si="2441"/>
        <v>84.527196484975605</v>
      </c>
      <c r="SC252" s="9">
        <f t="shared" si="2076"/>
        <v>88.39307201149424</v>
      </c>
      <c r="SD252" s="9">
        <f t="shared" si="2077"/>
        <v>80.417870063075327</v>
      </c>
      <c r="SE252" s="115">
        <f t="shared" si="2442"/>
        <v>84.405471037284784</v>
      </c>
      <c r="SF252" s="15">
        <f t="shared" si="2443"/>
        <v>4.9258537043816715E-4</v>
      </c>
      <c r="SG252" s="12"/>
      <c r="SH252" s="11">
        <f t="shared" si="2753"/>
        <v>5.0073665177693288E-4</v>
      </c>
      <c r="SI252" s="10">
        <f t="shared" si="2444"/>
        <v>84.46233997148255</v>
      </c>
      <c r="SJ252" s="9">
        <f t="shared" si="2078"/>
        <v>88.384248728506989</v>
      </c>
      <c r="SK252" s="9">
        <f t="shared" si="2079"/>
        <v>80.297381510399404</v>
      </c>
      <c r="SL252" s="115">
        <f t="shared" si="2445"/>
        <v>84.340815119453197</v>
      </c>
      <c r="SM252" s="15">
        <f t="shared" si="2446"/>
        <v>4.9948233412515906E-4</v>
      </c>
      <c r="SN252" s="12"/>
      <c r="SO252" s="11">
        <f t="shared" si="2754"/>
        <v>5.076310443390482E-4</v>
      </c>
      <c r="SP252" s="10">
        <f t="shared" si="2447"/>
        <v>84.397410436815065</v>
      </c>
      <c r="SQ252" s="9">
        <f t="shared" si="2080"/>
        <v>88.375176636316098</v>
      </c>
      <c r="SR252" s="9">
        <f t="shared" si="2081"/>
        <v>80.176997413365086</v>
      </c>
      <c r="SS252" s="115">
        <f t="shared" si="2448"/>
        <v>84.276087024840592</v>
      </c>
      <c r="ST252" s="15">
        <f t="shared" si="2449"/>
        <v>5.0635747854089195E-4</v>
      </c>
      <c r="SU252" s="12"/>
      <c r="SV252" s="11">
        <f t="shared" si="2755"/>
        <v>5.1450353385152118E-4</v>
      </c>
      <c r="SW252" s="10">
        <f t="shared" si="2450"/>
        <v>84.3324054098359</v>
      </c>
      <c r="SX252" s="9">
        <f t="shared" si="2082"/>
        <v>88.365853078957286</v>
      </c>
      <c r="SY252" s="9">
        <f t="shared" si="2083"/>
        <v>80.056715477164573</v>
      </c>
      <c r="SZ252" s="115">
        <f t="shared" si="2451"/>
        <v>84.21128427806093</v>
      </c>
      <c r="TA252" s="15">
        <f t="shared" si="2452"/>
        <v>5.132107813786707E-4</v>
      </c>
      <c r="TB252" s="12"/>
      <c r="TC252" s="11">
        <f t="shared" si="2756"/>
        <v>5.2135409707604644E-4</v>
      </c>
      <c r="TD252" s="10">
        <f t="shared" si="2453"/>
        <v>84.267322441341079</v>
      </c>
      <c r="TE252" s="9">
        <f t="shared" si="2084"/>
        <v>88.356275434028419</v>
      </c>
      <c r="TF252" s="9">
        <f t="shared" si="2085"/>
        <v>79.93653341740773</v>
      </c>
      <c r="TG252" s="115">
        <f t="shared" si="2454"/>
        <v>84.146404425718075</v>
      </c>
      <c r="TH252" s="15">
        <f t="shared" si="2455"/>
        <v>5.2004222176131024E-4</v>
      </c>
      <c r="TI252" s="12"/>
      <c r="TJ252" s="11">
        <f t="shared" si="2757"/>
        <v>5.2818271222085161E-4</v>
      </c>
      <c r="TK252" s="10">
        <f t="shared" si="2456"/>
        <v>84.202159104140264</v>
      </c>
      <c r="TL252" s="9">
        <f t="shared" si="2086"/>
        <v>88.346441112575917</v>
      </c>
      <c r="TM252" s="9">
        <f t="shared" si="2087"/>
        <v>79.816448960385628</v>
      </c>
      <c r="TN252" s="115">
        <f t="shared" si="2457"/>
        <v>84.081445036480773</v>
      </c>
      <c r="TO252" s="15">
        <f t="shared" si="2458"/>
        <v>5.2685178021784265E-4</v>
      </c>
      <c r="TP252" s="12"/>
      <c r="TQ252" s="11">
        <f t="shared" si="2758"/>
        <v>5.3498935891756194E-4</v>
      </c>
      <c r="TR252" s="10">
        <f t="shared" si="2459"/>
        <v>84.136912993129968</v>
      </c>
      <c r="TS252" s="9">
        <f t="shared" si="2088"/>
        <v>88.33634755897819</v>
      </c>
      <c r="TT252" s="9">
        <f t="shared" si="2089"/>
        <v>79.696459843333244</v>
      </c>
      <c r="TU252" s="115">
        <f t="shared" si="2460"/>
        <v>84.016403701155724</v>
      </c>
      <c r="TV252" s="15">
        <f t="shared" si="2461"/>
        <v>5.3363943866009038E-4</v>
      </c>
      <c r="TW252" s="12"/>
      <c r="TX252" s="11">
        <f t="shared" si="2759"/>
        <v>5.4177401819792469E-4</v>
      </c>
      <c r="TY252" s="10">
        <f t="shared" si="2462"/>
        <v>84.071581725364865</v>
      </c>
      <c r="TZ252" s="9">
        <f t="shared" si="2090"/>
        <v>88.325992250826062</v>
      </c>
      <c r="UA252" s="9">
        <f t="shared" si="2091"/>
        <v>79.576563814680483</v>
      </c>
      <c r="UB252" s="115">
        <f t="shared" si="2463"/>
        <v>83.951278032753265</v>
      </c>
      <c r="UC252" s="15">
        <f t="shared" si="2464"/>
        <v>5.4040518035978233E-4</v>
      </c>
      <c r="UD252" s="12"/>
      <c r="UE252" s="11">
        <f t="shared" si="2760"/>
        <v>5.4853667247106383E-4</v>
      </c>
      <c r="UF252" s="10">
        <f t="shared" si="2465"/>
        <v>84.00616294012184</v>
      </c>
      <c r="UG252" s="9">
        <f t="shared" si="2092"/>
        <v>88.315372698800516</v>
      </c>
      <c r="UH252" s="9">
        <f t="shared" si="2093"/>
        <v>79.456758634297941</v>
      </c>
      <c r="UI252" s="115">
        <f t="shared" si="2466"/>
        <v>83.886065666549229</v>
      </c>
      <c r="UJ252" s="15">
        <f t="shared" si="2467"/>
        <v>5.4714898992580974E-4</v>
      </c>
      <c r="UK252" s="12"/>
      <c r="UL252" s="11">
        <f t="shared" si="2761"/>
        <v>5.5527730550087998E-4</v>
      </c>
      <c r="UM252" s="10">
        <f t="shared" si="2468"/>
        <v>83.940654298960013</v>
      </c>
      <c r="UN252" s="9">
        <f t="shared" si="2094"/>
        <v>88.304486446547642</v>
      </c>
      <c r="UO252" s="9">
        <f t="shared" si="2095"/>
        <v>79.337042073737763</v>
      </c>
      <c r="UP252" s="115">
        <f t="shared" si="2469"/>
        <v>83.82076426014271</v>
      </c>
      <c r="UQ252" s="15">
        <f t="shared" si="2470"/>
        <v>5.5387085328164297E-4</v>
      </c>
      <c r="UR252" s="12"/>
      <c r="US252" s="11">
        <f t="shared" si="2762"/>
        <v>5.6199590238357252E-4</v>
      </c>
      <c r="UT252" s="10">
        <f t="shared" si="2471"/>
        <v>83.875053485777002</v>
      </c>
      <c r="UU252" s="9">
        <f t="shared" si="2096"/>
        <v>88.293331070550948</v>
      </c>
      <c r="UV252" s="9">
        <f t="shared" si="2097"/>
        <v>79.217411916465068</v>
      </c>
      <c r="UW252" s="115">
        <f t="shared" si="2472"/>
        <v>83.755371493508008</v>
      </c>
      <c r="UX252" s="15">
        <f t="shared" si="2473"/>
        <v>5.6057075764314173E-4</v>
      </c>
      <c r="UY252" s="12"/>
      <c r="UZ252" s="11">
        <f t="shared" si="2763"/>
        <v>5.6869244952558124E-4</v>
      </c>
      <c r="VA252" s="10">
        <f t="shared" si="2474"/>
        <v>83.809358206859145</v>
      </c>
      <c r="VB252" s="9">
        <f t="shared" si="2098"/>
        <v>88.281904180001206</v>
      </c>
      <c r="VC252" s="9">
        <f t="shared" si="2099"/>
        <v>79.097865958085379</v>
      </c>
      <c r="VD252" s="115">
        <f t="shared" si="2475"/>
        <v>83.689885069043299</v>
      </c>
      <c r="VE252" s="15">
        <f t="shared" si="2476"/>
        <v>5.6724869149646503E-4</v>
      </c>
      <c r="VF252" s="12"/>
      <c r="VG252" s="11">
        <f t="shared" si="2764"/>
        <v>5.7536693462160375E-4</v>
      </c>
      <c r="VH252" s="10">
        <f t="shared" si="2477"/>
        <v>83.743566190928476</v>
      </c>
      <c r="VI252" s="9">
        <f t="shared" si="2100"/>
        <v>88.270203416663762</v>
      </c>
      <c r="VJ252" s="9">
        <f t="shared" si="2101"/>
        <v>78.978402006563982</v>
      </c>
      <c r="VK252" s="115">
        <f t="shared" si="2478"/>
        <v>83.624302711613865</v>
      </c>
      <c r="VL252" s="15">
        <f t="shared" si="2479"/>
        <v>5.7390464457633998E-4</v>
      </c>
      <c r="VM252" s="12"/>
      <c r="VN252" s="11">
        <f t="shared" si="2765"/>
        <v>5.8201934663295002E-4</v>
      </c>
      <c r="VO252" s="10">
        <f t="shared" si="2480"/>
        <v>83.677675189184484</v>
      </c>
      <c r="VP252" s="9">
        <f t="shared" si="2102"/>
        <v>88.258226454743536</v>
      </c>
      <c r="VQ252" s="9">
        <f t="shared" si="2103"/>
        <v>78.859017882439446</v>
      </c>
      <c r="VR252" s="115">
        <f t="shared" si="2481"/>
        <v>83.558622168591484</v>
      </c>
      <c r="VS252" s="15">
        <f t="shared" si="2482"/>
        <v>5.805386078445192E-4</v>
      </c>
      <c r="VT252" s="12"/>
      <c r="VU252" s="11">
        <f t="shared" si="2766"/>
        <v>5.8864967576611029E-4</v>
      </c>
      <c r="VV252" s="10">
        <f t="shared" si="2483"/>
        <v>83.611682975341751</v>
      </c>
      <c r="VW252" s="9">
        <f t="shared" si="2104"/>
        <v>88.245971000747701</v>
      </c>
      <c r="VX252" s="9">
        <f t="shared" si="2105"/>
        <v>78.739711419029916</v>
      </c>
      <c r="VY252" s="115">
        <f t="shared" si="2484"/>
        <v>83.492841209888809</v>
      </c>
      <c r="VZ252" s="15">
        <f t="shared" si="2485"/>
        <v>5.8715057346857117E-4</v>
      </c>
      <c r="WA252" s="12"/>
      <c r="WB252" s="11">
        <f t="shared" si="2767"/>
        <v>5.9525791345161412E-4</v>
      </c>
      <c r="WC252" s="10">
        <f t="shared" si="2486"/>
        <v>83.545587345662867</v>
      </c>
      <c r="WD252" s="9">
        <f t="shared" si="2106"/>
        <v>88.233434793346134</v>
      </c>
      <c r="WE252" s="9">
        <f t="shared" si="2107"/>
        <v>78.620480462635157</v>
      </c>
      <c r="WF252" s="115">
        <f t="shared" si="2487"/>
        <v>83.426957627990646</v>
      </c>
      <c r="WG252" s="15">
        <f t="shared" si="2488"/>
        <v>5.9374053480077771E-4</v>
      </c>
      <c r="WH252" s="12"/>
      <c r="WI252" s="11">
        <f t="shared" si="2768"/>
        <v>6.0184405232300707E-4</v>
      </c>
      <c r="WJ252" s="10">
        <f t="shared" si="2489"/>
        <v>83.479386118988145</v>
      </c>
      <c r="WK252" s="9">
        <f t="shared" si="2108"/>
        <v>88.220615603229817</v>
      </c>
      <c r="WL252" s="9">
        <f t="shared" si="2109"/>
        <v>78.501322872728949</v>
      </c>
      <c r="WM252" s="115">
        <f t="shared" si="2490"/>
        <v>83.36096923797939</v>
      </c>
      <c r="WN252" s="15">
        <f t="shared" si="2491"/>
        <v>6.0030848635750063E-4</v>
      </c>
      <c r="WO252" s="12"/>
      <c r="WP252" s="11">
        <f t="shared" si="2769"/>
        <v>6.0840808619629062E-4</v>
      </c>
      <c r="WQ252" s="10">
        <f t="shared" si="2492"/>
        <v>83.413077136759455</v>
      </c>
      <c r="WR252" s="9">
        <f t="shared" si="2110"/>
        <v>88.207511232967107</v>
      </c>
      <c r="WS252" s="9">
        <f t="shared" si="2111"/>
        <v>78.382236522149839</v>
      </c>
      <c r="WT252" s="115">
        <f t="shared" si="2493"/>
        <v>83.294873877558473</v>
      </c>
      <c r="WU252" s="15">
        <f t="shared" si="2494"/>
        <v>6.0685442379853076E-4</v>
      </c>
      <c r="WV252" s="12"/>
      <c r="WW252" s="11">
        <f t="shared" si="2770"/>
        <v>6.1495001004932743E-4</v>
      </c>
      <c r="WX252" s="10">
        <f t="shared" si="2495"/>
        <v>83.346658263042201</v>
      </c>
      <c r="WY252" s="9">
        <f t="shared" si="2112"/>
        <v>88.19411951685808</v>
      </c>
      <c r="WZ252" s="9">
        <f t="shared" si="2113"/>
        <v>78.263219297280742</v>
      </c>
      <c r="XA252" s="115">
        <f t="shared" si="2496"/>
        <v>83.228669407069418</v>
      </c>
      <c r="XB252" s="15">
        <f t="shared" si="2497"/>
        <v>6.1337834390698734E-4</v>
      </c>
      <c r="XC252" s="12"/>
      <c r="XD252" s="11">
        <f t="shared" si="2771"/>
        <v>6.2146982000179708E-4</v>
      </c>
      <c r="XE252" s="10">
        <f t="shared" si="2498"/>
        <v>83.280127384540805</v>
      </c>
      <c r="XF252" s="9">
        <f t="shared" si="2114"/>
        <v>88.18043832078699</v>
      </c>
      <c r="XG252" s="9">
        <f t="shared" si="2115"/>
        <v>78.102093566726865</v>
      </c>
      <c r="XH252" s="115">
        <f t="shared" si="2499"/>
        <v>83.141265943756935</v>
      </c>
      <c r="XI252" s="15">
        <f t="shared" si="2500"/>
        <v>6.2248520052416497E-4</v>
      </c>
      <c r="XJ252" s="12"/>
      <c r="XK252" s="11">
        <f t="shared" si="2772"/>
        <v>6.3057985349868658E-4</v>
      </c>
      <c r="XL252" s="10">
        <f t="shared" si="2501"/>
        <v>83.192334867535038</v>
      </c>
      <c r="XM252" s="9">
        <f t="shared" si="2116"/>
        <v>88.166347858203835</v>
      </c>
      <c r="XN252" s="9">
        <f t="shared" si="2117"/>
        <v>78.047495204175348</v>
      </c>
      <c r="XO252" s="115">
        <f t="shared" si="2502"/>
        <v>83.106921531189585</v>
      </c>
      <c r="XP252" s="15">
        <f t="shared" si="2503"/>
        <v>6.2498715584023787E-4</v>
      </c>
      <c r="XQ252" s="12"/>
      <c r="XR252" s="11">
        <f t="shared" si="2773"/>
        <v>6.3306608374263994E-4</v>
      </c>
      <c r="XS252" s="10">
        <f t="shared" si="2504"/>
        <v>83.157748912459454</v>
      </c>
      <c r="XT252" s="9">
        <f t="shared" si="2118"/>
        <v>88.152143900374966</v>
      </c>
      <c r="XU252" s="9">
        <f t="shared" si="2119"/>
        <v>78.694204495298109</v>
      </c>
      <c r="XV252" s="115">
        <f t="shared" si="2505"/>
        <v>83.423174197836545</v>
      </c>
      <c r="XW252" s="15">
        <f t="shared" si="2506"/>
        <v>5.8416609580088838E-4</v>
      </c>
      <c r="XX252" s="12"/>
      <c r="XY252" s="11">
        <f t="shared" si="2774"/>
        <v>5.9210949477838336E-4</v>
      </c>
      <c r="XZ252" s="10">
        <f t="shared" si="2507"/>
        <v>83.474729129659778</v>
      </c>
      <c r="YA252" s="9">
        <f t="shared" si="2120"/>
        <v>88.13973481179174</v>
      </c>
      <c r="YB252" s="9">
        <f t="shared" si="2121"/>
        <v>79.442964304816385</v>
      </c>
      <c r="YC252" s="115">
        <f t="shared" si="2508"/>
        <v>83.791349558304063</v>
      </c>
      <c r="YD252" s="15">
        <f t="shared" si="2509"/>
        <v>5.3715278302682561E-4</v>
      </c>
      <c r="YE252" s="12"/>
      <c r="YF252" s="11">
        <f t="shared" si="2775"/>
        <v>5.4495477119408185E-4</v>
      </c>
      <c r="YG252" s="10">
        <f t="shared" si="2510"/>
        <v>83.843709477635883</v>
      </c>
      <c r="YH252" s="9">
        <f t="shared" si="2122"/>
        <v>88.129242701428268</v>
      </c>
      <c r="YI252" s="9">
        <f t="shared" si="2123"/>
        <v>80.325388343675044</v>
      </c>
      <c r="YJ252" s="115">
        <f t="shared" si="2511"/>
        <v>84.227315522551663</v>
      </c>
      <c r="YK252" s="15">
        <f t="shared" si="2512"/>
        <v>4.820021504811495E-4</v>
      </c>
      <c r="YL252" s="12"/>
      <c r="YM252" s="11">
        <f t="shared" si="2776"/>
        <v>4.8965667928171377E-4</v>
      </c>
      <c r="YN252" s="10">
        <f t="shared" si="2513"/>
        <v>84.280562158895833</v>
      </c>
      <c r="YO252" s="9">
        <f t="shared" si="2124"/>
        <v>88.120794482853285</v>
      </c>
      <c r="YP252" s="9">
        <f t="shared" si="2125"/>
        <v>81.399342104863507</v>
      </c>
      <c r="YQ252" s="115">
        <f t="shared" si="2514"/>
        <v>84.760068293858396</v>
      </c>
      <c r="YR252" s="15">
        <f t="shared" si="2515"/>
        <v>4.1514799636528063E-4</v>
      </c>
      <c r="YS252" s="12"/>
      <c r="YT252" s="11">
        <f t="shared" si="2777"/>
        <v>4.2264851907847332E-4</v>
      </c>
      <c r="YU252" s="10">
        <f t="shared" si="2516"/>
        <v>84.814291189984402</v>
      </c>
      <c r="YV252" s="9">
        <f t="shared" si="2126"/>
        <v>88.11452728966411</v>
      </c>
      <c r="YW252" s="9">
        <f t="shared" si="2127"/>
        <v>82.783253463263705</v>
      </c>
      <c r="YX252" s="115">
        <f t="shared" si="2517"/>
        <v>85.448890376463908</v>
      </c>
      <c r="YY252" s="15">
        <f t="shared" si="2518"/>
        <v>3.2928413721302382E-4</v>
      </c>
      <c r="YZ252" s="12"/>
      <c r="ZA252" s="11">
        <f t="shared" si="2778"/>
        <v>3.3662384718882255E-4</v>
      </c>
      <c r="ZB252" s="10">
        <f t="shared" si="2519"/>
        <v>85.504186585836663</v>
      </c>
      <c r="ZC252" s="9">
        <f t="shared" si="2128"/>
        <v>88.110584452792665</v>
      </c>
      <c r="ZD252" s="9">
        <f t="shared" si="2129"/>
        <v>84.807119932744342</v>
      </c>
      <c r="ZE252" s="115">
        <f t="shared" si="2520"/>
        <v>86.458852192768504</v>
      </c>
      <c r="ZF252" s="15">
        <f t="shared" si="2521"/>
        <v>2.0403725258141527E-4</v>
      </c>
      <c r="ZG252" s="12"/>
      <c r="ZH252" s="11">
        <f t="shared" si="2779"/>
        <v>2.1121167413898069E-4</v>
      </c>
      <c r="ZI252" s="10">
        <f t="shared" si="2522"/>
        <v>86.515308723134467</v>
      </c>
      <c r="ZJ252" s="9">
        <f t="shared" si="2130"/>
        <v>88.109070591364116</v>
      </c>
      <c r="ZK252" s="9">
        <f t="shared" si="2131"/>
        <v>89.276760333936139</v>
      </c>
      <c r="ZL252" s="115">
        <f t="shared" si="2523"/>
        <v>88.69291546265012</v>
      </c>
      <c r="ZM252" s="15">
        <f t="shared" si="2524"/>
        <v>-7.212192093965869E-5</v>
      </c>
      <c r="ZN252" s="12"/>
      <c r="ZO252" s="11">
        <f t="shared" si="2780"/>
        <v>-6.5063892773488855E-5</v>
      </c>
      <c r="ZP252" s="10">
        <f t="shared" si="2525"/>
        <v>88.750205892985065</v>
      </c>
      <c r="ZQ252" s="9">
        <f t="shared" si="2132"/>
        <v>88.109259739367246</v>
      </c>
      <c r="ZR252" s="9">
        <f t="shared" si="2133"/>
        <v>89.359878255834019</v>
      </c>
      <c r="ZS252" s="115">
        <f t="shared" si="2526"/>
        <v>88.734568997600633</v>
      </c>
      <c r="ZT252" s="15">
        <f t="shared" si="2527"/>
        <v>-7.7243985694023167E-5</v>
      </c>
      <c r="ZU252" s="12"/>
      <c r="ZV252" s="11">
        <f t="shared" si="2781"/>
        <v>-7.0189689331403497E-5</v>
      </c>
      <c r="ZW252" s="10">
        <f t="shared" si="2528"/>
        <v>88.791854428318885</v>
      </c>
      <c r="ZX252" s="9">
        <f t="shared" si="2134"/>
        <v>88.109476707793689</v>
      </c>
      <c r="ZY252" s="9">
        <f t="shared" si="2135"/>
        <v>89.443814750634672</v>
      </c>
      <c r="ZZ252" s="115">
        <f t="shared" si="2529"/>
        <v>88.776645729214181</v>
      </c>
      <c r="AAA252" s="15">
        <f t="shared" si="2530"/>
        <v>-8.2414890980017075E-5</v>
      </c>
      <c r="AAB252" s="12"/>
      <c r="AAC252" s="11">
        <f t="shared" si="2782"/>
        <v>-7.5364622286813068E-5</v>
      </c>
      <c r="AAD252" s="10">
        <f t="shared" si="2531"/>
        <v>88.833925945260489</v>
      </c>
      <c r="AAE252" s="9">
        <f t="shared" si="2136"/>
        <v>88.10972369733679</v>
      </c>
      <c r="AAF252" s="9">
        <f t="shared" si="2137"/>
        <v>89.528560478172622</v>
      </c>
      <c r="AAG252" s="115">
        <f t="shared" si="2532"/>
        <v>88.819142087754699</v>
      </c>
      <c r="AAH252" s="15">
        <f t="shared" si="2533"/>
        <v>-8.7633923980804621E-5</v>
      </c>
      <c r="AAI252" s="12"/>
      <c r="AAJ252" s="11">
        <f t="shared" si="2783"/>
        <v>-8.0587983267953338E-5</v>
      </c>
      <c r="AAK252" s="10">
        <f t="shared" si="2534"/>
        <v>88.876416889416859</v>
      </c>
      <c r="AAL252" s="9">
        <f t="shared" si="2138"/>
        <v>88.11000295924859</v>
      </c>
      <c r="AAM252" s="9">
        <f t="shared" si="2139"/>
        <v>89.614105558135677</v>
      </c>
      <c r="AAN252" s="115">
        <f t="shared" si="2535"/>
        <v>88.862054258692126</v>
      </c>
      <c r="AAO252" s="15">
        <f t="shared" si="2536"/>
        <v>-9.2900335394852565E-5</v>
      </c>
      <c r="AAP252" s="12"/>
      <c r="AAQ252" s="11">
        <f t="shared" si="2537"/>
        <v>-8.5859027322228619E-5</v>
      </c>
      <c r="AAR252" s="10">
        <f t="shared" si="2538"/>
        <v>88.919323461591063</v>
      </c>
      <c r="AAS252" s="9">
        <f t="shared" si="2140"/>
        <v>88.110316794521452</v>
      </c>
      <c r="AAT252" s="9">
        <f t="shared" si="2141"/>
        <v>89.700439849082215</v>
      </c>
      <c r="AAU252" s="115">
        <f t="shared" si="2539"/>
        <v>88.905378321801834</v>
      </c>
      <c r="AAV252" s="15">
        <f t="shared" si="2540"/>
        <v>-9.8213356719871798E-5</v>
      </c>
      <c r="AAW252" s="11"/>
      <c r="AAX252" s="11">
        <f t="shared" si="2784"/>
        <v>-9.1176990199470388E-5</v>
      </c>
      <c r="AAY252" s="10">
        <f t="shared" si="2541"/>
        <v>88.962641756906407</v>
      </c>
      <c r="AAZ252" s="9">
        <f t="shared" si="2142"/>
        <v>88.11066755309794</v>
      </c>
      <c r="ABA252" s="9">
        <f t="shared" si="2143"/>
        <v>89.787552978841333</v>
      </c>
      <c r="ABB252" s="115">
        <f t="shared" si="2542"/>
        <v>88.949110265969637</v>
      </c>
      <c r="ABC252" s="15">
        <f t="shared" si="2543"/>
        <v>-1.0357220217927265E-4</v>
      </c>
      <c r="ABD252" s="11"/>
      <c r="ABE252" s="11">
        <f t="shared" si="2785"/>
        <v>-9.6541090274011E-5</v>
      </c>
      <c r="ABF252" s="10">
        <f t="shared" si="2544"/>
        <v>89.006367779597127</v>
      </c>
      <c r="ABG252" s="9">
        <f t="shared" si="2144"/>
        <v>88.111057633032118</v>
      </c>
      <c r="ABH252" s="9">
        <f t="shared" si="2145"/>
        <v>89.875434494893611</v>
      </c>
      <c r="ABI252" s="115">
        <f t="shared" si="2545"/>
        <v>88.993246063962857</v>
      </c>
      <c r="ABJ252" s="15">
        <f t="shared" si="2546"/>
        <v>-1.0897607806218223E-4</v>
      </c>
      <c r="ABK252" s="11"/>
      <c r="ABL252" s="11">
        <f t="shared" si="2786"/>
        <v>-1.0195053788403579E-4</v>
      </c>
      <c r="ABM252" s="10">
        <f t="shared" si="2547"/>
        <v>89.050497517793985</v>
      </c>
      <c r="ABN252" s="9">
        <f t="shared" si="2146"/>
        <v>88.11148947966511</v>
      </c>
      <c r="ABO252" s="9">
        <f t="shared" si="2147"/>
        <v>89.964073503597874</v>
      </c>
      <c r="ABP252" s="115">
        <f t="shared" si="2548"/>
        <v>89.037781491631492</v>
      </c>
      <c r="ABQ252" s="15">
        <f t="shared" si="2549"/>
        <v>-1.1442416049134218E-4</v>
      </c>
      <c r="ABR252" s="11"/>
      <c r="ABS252" s="11">
        <f t="shared" si="2787"/>
        <v>-1.0740451308523873E-4</v>
      </c>
      <c r="ABT252" s="10">
        <f t="shared" si="2550"/>
        <v>89.095026762625025</v>
      </c>
      <c r="ABU252" s="9">
        <f t="shared" si="2148"/>
        <v>88.111965584574037</v>
      </c>
      <c r="ABV252" s="9">
        <f t="shared" si="2149"/>
        <v>90.053458799251061</v>
      </c>
      <c r="ABW252" s="115">
        <f t="shared" si="2551"/>
        <v>89.082712191912549</v>
      </c>
      <c r="ABX252" s="15">
        <f t="shared" si="2552"/>
        <v>-1.19915603459354E-4</v>
      </c>
      <c r="ABY252" s="11"/>
      <c r="ABZ252" s="11">
        <f t="shared" si="2788"/>
        <v>-1.129021736842186E-4</v>
      </c>
      <c r="ACA252" s="10">
        <f t="shared" si="2553"/>
        <v>89.139951172222652</v>
      </c>
      <c r="ACB252" s="9">
        <f t="shared" si="2150"/>
        <v>88.112488484504937</v>
      </c>
      <c r="ACC252" s="9">
        <f t="shared" si="2151"/>
        <v>90.14357891838074</v>
      </c>
      <c r="ACD252" s="115">
        <f t="shared" si="2554"/>
        <v>89.128033701442831</v>
      </c>
      <c r="ACE252" s="15">
        <f t="shared" si="2555"/>
        <v>-1.2544954224795145E-4</v>
      </c>
      <c r="ACF252" s="11"/>
      <c r="ACG252" s="11">
        <f t="shared" si="2789"/>
        <v>-1.1844265865385094E-4</v>
      </c>
      <c r="ACH252" s="10">
        <f t="shared" si="2556"/>
        <v>89.185266298326212</v>
      </c>
      <c r="ACI252" s="9">
        <f t="shared" si="2152"/>
        <v>88.113060760266137</v>
      </c>
      <c r="ACJ252" s="9">
        <f t="shared" si="2153"/>
        <v>90.234422138786144</v>
      </c>
      <c r="ACK252" s="115">
        <f t="shared" si="2557"/>
        <v>89.173741449526148</v>
      </c>
      <c r="ACL252" s="15">
        <f t="shared" si="2558"/>
        <v>-1.3102509343712197E-4</v>
      </c>
      <c r="ACM252" s="11"/>
      <c r="ACN252" s="11">
        <f t="shared" si="2790"/>
        <v>-1.2402508813722014E-4</v>
      </c>
      <c r="ACO252" s="10">
        <f t="shared" si="2559"/>
        <v>89.230967585226466</v>
      </c>
      <c r="ACP252" s="9">
        <f t="shared" si="2154"/>
        <v>88.11368503555741</v>
      </c>
      <c r="ACQ252" s="9">
        <f t="shared" si="2155"/>
        <v>90.325976536393426</v>
      </c>
      <c r="ACR252" s="115">
        <f t="shared" si="2560"/>
        <v>89.219830785975418</v>
      </c>
      <c r="ACS252" s="15">
        <f t="shared" si="2561"/>
        <v>-1.3664135848905491E-4</v>
      </c>
      <c r="ACT252" s="11"/>
      <c r="ACU252" s="11">
        <f t="shared" si="2791"/>
        <v>-1.2964856702848875E-4</v>
      </c>
      <c r="ACV252" s="10">
        <f t="shared" si="2562"/>
        <v>89.277050397601528</v>
      </c>
      <c r="ACW252" s="9">
        <f t="shared" si="2156"/>
        <v>88.114363975770004</v>
      </c>
      <c r="ACX252" s="9">
        <f t="shared" si="2157"/>
        <v>90.418229939310066</v>
      </c>
      <c r="ACY252" s="115">
        <f t="shared" si="2563"/>
        <v>89.266296957540035</v>
      </c>
      <c r="ACZ252" s="15">
        <f t="shared" si="2564"/>
        <v>-1.4229742098446183E-4</v>
      </c>
      <c r="ADA252" s="11"/>
      <c r="ADB252" s="11">
        <f t="shared" si="2792"/>
        <v>-1.3531218220291384E-4</v>
      </c>
      <c r="ADC252" s="10">
        <f t="shared" si="2565"/>
        <v>89.323509996909777</v>
      </c>
      <c r="ADD252" s="9">
        <f t="shared" si="2158"/>
        <v>88.115100286700653</v>
      </c>
      <c r="ADE252" s="9">
        <f t="shared" si="2159"/>
        <v>90.511169817499209</v>
      </c>
      <c r="ADF252" s="115">
        <f t="shared" si="2566"/>
        <v>89.313135052099938</v>
      </c>
      <c r="ADG252" s="15">
        <f t="shared" si="2567"/>
        <v>-1.4799233988777022E-4</v>
      </c>
      <c r="ADH252" s="11"/>
      <c r="ADI252" s="11">
        <f t="shared" si="2793"/>
        <v>-1.4101499577276146E-4</v>
      </c>
      <c r="ADJ252" s="10">
        <f t="shared" si="2568"/>
        <v>89.370341485526239</v>
      </c>
      <c r="ADK252" s="9">
        <f t="shared" si="2160"/>
        <v>88.115896713129615</v>
      </c>
      <c r="ADL252" s="9">
        <f t="shared" si="2161"/>
        <v>90.604783383021356</v>
      </c>
      <c r="ADM252" s="115">
        <f t="shared" si="2569"/>
        <v>89.360340048075486</v>
      </c>
      <c r="ADN252" s="15">
        <f t="shared" si="2570"/>
        <v>-1.5372515582634145E-4</v>
      </c>
      <c r="ADO252" s="11"/>
      <c r="ADP252" s="11">
        <f t="shared" si="2794"/>
        <v>-1.4675605136458831E-4</v>
      </c>
      <c r="ADQ252" s="10">
        <f t="shared" si="2571"/>
        <v>89.417539856157148</v>
      </c>
      <c r="ADR252" s="9">
        <f t="shared" si="2162"/>
        <v>88.116756037391482</v>
      </c>
      <c r="ADS252" s="9">
        <f t="shared" si="2163"/>
        <v>90.699057591866605</v>
      </c>
      <c r="ADT252" s="115">
        <f t="shared" si="2572"/>
        <v>89.407906814629044</v>
      </c>
      <c r="ADU252" s="15">
        <f t="shared" si="2573"/>
        <v>-1.5949489129192E-4</v>
      </c>
      <c r="ADV252" s="11"/>
      <c r="ADW252" s="11">
        <f t="shared" si="2795"/>
        <v>-1.5253437431575272E-4</v>
      </c>
      <c r="ADX252" s="10">
        <f t="shared" si="2574"/>
        <v>89.465099992018196</v>
      </c>
      <c r="ADY252" s="9">
        <f t="shared" si="2164"/>
        <v>88.117681077883532</v>
      </c>
      <c r="ADZ252" s="9">
        <f t="shared" si="2165"/>
        <v>90.793979145111678</v>
      </c>
      <c r="AEA252" s="115">
        <f t="shared" si="2575"/>
        <v>89.455830111497605</v>
      </c>
      <c r="AEB252" s="15">
        <f t="shared" si="2576"/>
        <v>-1.65300550804219E-4</v>
      </c>
      <c r="AEC252" s="11"/>
      <c r="AED252" s="11">
        <f t="shared" si="2796"/>
        <v>-1.5834897183313431E-4</v>
      </c>
      <c r="AEE252" s="10">
        <f t="shared" si="2577"/>
        <v>89.513016666643665</v>
      </c>
      <c r="AEF252" s="9">
        <f t="shared" si="2166"/>
        <v>88.118674687511685</v>
      </c>
      <c r="AEG252" s="9">
        <f t="shared" si="2167"/>
        <v>90.889534490428616</v>
      </c>
      <c r="AEH252" s="115">
        <f t="shared" si="2578"/>
        <v>89.504104588970151</v>
      </c>
      <c r="AEI252" s="15">
        <f t="shared" si="2579"/>
        <v>-1.7114112110009353E-4</v>
      </c>
      <c r="AEJ252" s="11"/>
      <c r="AEK252" s="11">
        <f t="shared" si="2797"/>
        <v>-1.6419883317750242E-4</v>
      </c>
      <c r="AEL252" s="10">
        <f t="shared" si="2580"/>
        <v>89.561284543840173</v>
      </c>
      <c r="AEM252" s="9">
        <f t="shared" si="2168"/>
        <v>88.119739752074693</v>
      </c>
      <c r="AEN252" s="9">
        <f t="shared" si="2169"/>
        <v>90.985709823961628</v>
      </c>
      <c r="AEO252" s="115">
        <f t="shared" si="2581"/>
        <v>89.552724788018168</v>
      </c>
      <c r="AEP252" s="15">
        <f t="shared" si="2582"/>
        <v>-1.7701557134926346E-4</v>
      </c>
      <c r="AEQ252" s="11"/>
      <c r="AER252" s="11">
        <f t="shared" si="2798"/>
        <v>-1.7008292987452558E-4</v>
      </c>
      <c r="AES252" s="10">
        <f t="shared" si="2583"/>
        <v>89.609898177793639</v>
      </c>
      <c r="AET252" s="9">
        <f t="shared" si="2170"/>
        <v>88.120879188587551</v>
      </c>
      <c r="AEU252" s="9">
        <f t="shared" si="2171"/>
        <v>91.082491092558826</v>
      </c>
      <c r="AEV252" s="115">
        <f t="shared" si="2584"/>
        <v>89.601685140573181</v>
      </c>
      <c r="AEW252" s="15">
        <f t="shared" si="2585"/>
        <v>-1.8292285339570436E-4</v>
      </c>
      <c r="AEX252" s="11"/>
      <c r="AEY252" s="11">
        <f t="shared" si="2799"/>
        <v>-1.7600021595158259E-4</v>
      </c>
      <c r="AEZ252" s="10">
        <f t="shared" si="2586"/>
        <v>89.658852013323411</v>
      </c>
      <c r="AFA252" s="9">
        <f t="shared" si="2172"/>
        <v>88.122095943544934</v>
      </c>
      <c r="AFB252" s="9">
        <f t="shared" si="2173"/>
        <v>91.179864000004699</v>
      </c>
      <c r="AFC252" s="115">
        <f t="shared" si="2587"/>
        <v>89.650979971774817</v>
      </c>
      <c r="AFD252" s="15">
        <f t="shared" si="2588"/>
        <v>-1.888619022498652E-4</v>
      </c>
      <c r="AFE252" s="11"/>
      <c r="AFF252" s="11">
        <f t="shared" si="2800"/>
        <v>-1.8194962842565455E-4</v>
      </c>
      <c r="AFG252" s="10">
        <f t="shared" si="2589"/>
        <v>89.708140388108404</v>
      </c>
      <c r="AFH252" s="9">
        <f t="shared" si="2174"/>
        <v>88.123392991129052</v>
      </c>
      <c r="AFI252" s="9">
        <f t="shared" si="2175"/>
        <v>91.277814011521713</v>
      </c>
      <c r="AFJ252" s="115">
        <f t="shared" si="2590"/>
        <v>89.700603501325389</v>
      </c>
      <c r="AFK252" s="15">
        <f t="shared" si="2591"/>
        <v>-1.9483163647738259E-4</v>
      </c>
      <c r="AFL252" s="11"/>
      <c r="AFM252" s="11">
        <f t="shared" si="2801"/>
        <v>-1.8793008768782789E-4</v>
      </c>
      <c r="AFN252" s="10">
        <f t="shared" si="2592"/>
        <v>89.757757534019532</v>
      </c>
      <c r="AFO252" s="9">
        <f t="shared" si="2176"/>
        <v>88.124773331361794</v>
      </c>
      <c r="AFP252" s="9">
        <f t="shared" si="2177"/>
        <v>91.37632633505919</v>
      </c>
      <c r="AFQ252" s="115">
        <f t="shared" si="2593"/>
        <v>89.750549833210499</v>
      </c>
      <c r="AFR252" s="15">
        <f t="shared" si="2594"/>
        <v>-2.0083095715753692E-4</v>
      </c>
      <c r="AFS252" s="11"/>
      <c r="AFT252" s="11">
        <f t="shared" si="2802"/>
        <v>-1.9394049645638929E-4</v>
      </c>
      <c r="AFU252" s="10">
        <f t="shared" si="2595"/>
        <v>89.807697566808031</v>
      </c>
      <c r="AFV252" s="9">
        <f t="shared" si="2178"/>
        <v>88.126239988181609</v>
      </c>
      <c r="AFW252" s="9">
        <f t="shared" si="2179"/>
        <v>91.475385942671721</v>
      </c>
      <c r="AFX252" s="115">
        <f t="shared" si="2596"/>
        <v>89.800812965426672</v>
      </c>
      <c r="AFY252" s="15">
        <f t="shared" si="2597"/>
        <v>-2.0685874932246313E-4</v>
      </c>
      <c r="AFZ252" s="11"/>
      <c r="AGA252" s="11">
        <f t="shared" si="2803"/>
        <v>-1.9997974121277148E-4</v>
      </c>
      <c r="AGB252" s="10">
        <f t="shared" si="2598"/>
        <v>89.857954495817552</v>
      </c>
      <c r="AGC252" s="9">
        <f t="shared" si="2180"/>
        <v>88.127796007479958</v>
      </c>
      <c r="AGD252" s="9">
        <f t="shared" si="2181"/>
        <v>91.574977576161714</v>
      </c>
      <c r="AGE252" s="115">
        <f t="shared" si="2599"/>
        <v>89.851386791820829</v>
      </c>
      <c r="AGF252" s="15">
        <f t="shared" si="2600"/>
        <v>-2.1291388242693381E-4</v>
      </c>
      <c r="AGG252" s="11"/>
      <c r="AGH252" s="11">
        <f t="shared" si="2804"/>
        <v>-2.0604669266754063E-4</v>
      </c>
      <c r="AGI252" s="10">
        <f t="shared" si="2601"/>
        <v>89.90852222580223</v>
      </c>
      <c r="AGJ252" s="9">
        <f t="shared" si="2182"/>
        <v>88.129444455086585</v>
      </c>
      <c r="AGK252" s="9">
        <f t="shared" si="2183"/>
        <v>91.675085751485184</v>
      </c>
      <c r="AGL252" s="115">
        <f t="shared" si="2602"/>
        <v>89.902265103285885</v>
      </c>
      <c r="AGM252" s="15">
        <f t="shared" si="2603"/>
        <v>-2.1899521074492887E-4</v>
      </c>
      <c r="AGN252" s="11"/>
      <c r="AGO252" s="11">
        <f t="shared" si="2805"/>
        <v>-2.1214020615324322E-4</v>
      </c>
      <c r="AGP252" s="10">
        <f t="shared" si="2604"/>
        <v>89.959394558100456</v>
      </c>
      <c r="AGQ252" s="9">
        <f t="shared" si="2184"/>
        <v>88.131188414703956</v>
      </c>
      <c r="AGR252" s="9">
        <f t="shared" si="2185"/>
        <v>91.775694763509648</v>
      </c>
      <c r="AGS252" s="115">
        <f t="shared" si="2605"/>
        <v>89.953441589106802</v>
      </c>
      <c r="AGT252" s="15">
        <f t="shared" si="2606"/>
        <v>-2.2510157379106979E-4</v>
      </c>
      <c r="AGU252" s="11"/>
      <c r="AGV252" s="11">
        <f t="shared" si="2806"/>
        <v>-2.1825912204232191E-4</v>
      </c>
      <c r="AGW252" s="10">
        <f t="shared" si="2607"/>
        <v>90.01056519195977</v>
      </c>
      <c r="AGX252" s="9">
        <f t="shared" si="2186"/>
        <v>88.133030985792871</v>
      </c>
      <c r="AGY252" s="9">
        <f t="shared" si="2187"/>
        <v>91.876788691119017</v>
      </c>
      <c r="AGZ252" s="115">
        <f t="shared" si="2608"/>
        <v>90.004909838455944</v>
      </c>
      <c r="AHA252" s="15">
        <f t="shared" si="2609"/>
        <v>-2.3123179676652825E-4</v>
      </c>
      <c r="AHB252" s="11"/>
      <c r="AHC252" s="11">
        <f t="shared" si="2807"/>
        <v>-2.2440226618966635E-4</v>
      </c>
      <c r="AHD252" s="10">
        <f t="shared" si="2610"/>
        <v>90.062027726011308</v>
      </c>
      <c r="AHE252" s="9">
        <f t="shared" si="2188"/>
        <v>88.134975281411343</v>
      </c>
      <c r="AHF252" s="9">
        <f t="shared" si="2189"/>
        <v>91.978351402661829</v>
      </c>
      <c r="AHG252" s="115">
        <f t="shared" si="2611"/>
        <v>90.056663342036586</v>
      </c>
      <c r="AHH252" s="15">
        <f t="shared" si="2612"/>
        <v>-2.3738469102900931E-4</v>
      </c>
      <c r="AHI252" s="11"/>
      <c r="AHJ252" s="11">
        <f t="shared" si="2808"/>
        <v>-2.3056845039947301E-4</v>
      </c>
      <c r="AHK252" s="10">
        <f t="shared" si="2613"/>
        <v>90.11377565989315</v>
      </c>
      <c r="AHL252" s="9">
        <f t="shared" si="2190"/>
        <v>88.137024426008963</v>
      </c>
      <c r="AHM252" s="9">
        <f t="shared" si="2191"/>
        <v>92.080366561736753</v>
      </c>
      <c r="AHN252" s="115">
        <f t="shared" si="2614"/>
        <v>90.108695493872858</v>
      </c>
      <c r="AHO252" s="15">
        <f t="shared" si="2615"/>
        <v>-2.4355905458632232E-4</v>
      </c>
      <c r="AHP252" s="11"/>
      <c r="AHQ252" s="11">
        <f t="shared" si="2809"/>
        <v>-2.367564729158744E-4</v>
      </c>
      <c r="AHR252" s="10">
        <f t="shared" si="2616"/>
        <v>90.165802396020553</v>
      </c>
      <c r="AHS252" s="9">
        <f t="shared" si="2192"/>
        <v>88.139181553178958</v>
      </c>
      <c r="AHT252" s="9">
        <f t="shared" si="2193"/>
        <v>92.182817631733883</v>
      </c>
      <c r="AHU252" s="115">
        <f t="shared" si="2617"/>
        <v>90.16099959245642</v>
      </c>
      <c r="AHV252" s="15">
        <f t="shared" si="2618"/>
        <v>-2.4975367251571577E-4</v>
      </c>
      <c r="AHW252" s="11"/>
      <c r="AHX252" s="11">
        <f t="shared" si="2810"/>
        <v>-2.4296511883946996E-4</v>
      </c>
      <c r="AHY252" s="10">
        <f t="shared" si="2619"/>
        <v>90.218101240712826</v>
      </c>
      <c r="AHZ252" s="9">
        <f t="shared" si="2194"/>
        <v>88.141449803368772</v>
      </c>
      <c r="AIA252" s="9">
        <f t="shared" si="2195"/>
        <v>92.285687864812473</v>
      </c>
      <c r="AIB252" s="115">
        <f t="shared" si="2620"/>
        <v>90.213568834090623</v>
      </c>
      <c r="AIC252" s="15">
        <f t="shared" si="2621"/>
        <v>-2.559673164244955E-4</v>
      </c>
      <c r="AID252" s="11"/>
      <c r="AIE252" s="11">
        <f t="shared" si="2811"/>
        <v>-2.4919315958422673E-4</v>
      </c>
      <c r="AIF252" s="10">
        <f t="shared" si="2622"/>
        <v>90.270665397509276</v>
      </c>
      <c r="AIG252" s="9">
        <f t="shared" si="2196"/>
        <v>88.143832321533154</v>
      </c>
      <c r="AIH252" s="9">
        <f t="shared" si="2197"/>
        <v>92.388960330584652</v>
      </c>
      <c r="AII252" s="115">
        <f t="shared" si="2623"/>
        <v>90.266396326058896</v>
      </c>
      <c r="AIJ252" s="15">
        <f t="shared" si="2624"/>
        <v>-2.6219874636661998E-4</v>
      </c>
      <c r="AIK252" s="11"/>
      <c r="AIL252" s="11">
        <f t="shared" si="2812"/>
        <v>-2.5543935479320165E-4</v>
      </c>
      <c r="AIM252" s="10">
        <f t="shared" si="2625"/>
        <v>90.323487980331592</v>
      </c>
      <c r="AIN252" s="9">
        <f t="shared" si="2198"/>
        <v>88.146332254775842</v>
      </c>
      <c r="AIO252" s="9">
        <f t="shared" si="2199"/>
        <v>92.492617921656873</v>
      </c>
      <c r="AIP252" s="115">
        <f t="shared" si="2626"/>
        <v>90.319475088216365</v>
      </c>
      <c r="AIQ252" s="15">
        <f t="shared" si="2627"/>
        <v>-2.6844671133063072E-4</v>
      </c>
      <c r="AIR252" s="11"/>
      <c r="AIS252" s="11">
        <f t="shared" si="2813"/>
        <v>-2.6170245282438167E-4</v>
      </c>
      <c r="AIT252" s="10">
        <f t="shared" si="2628"/>
        <v>90.376562015057914</v>
      </c>
      <c r="AIU252" s="9">
        <f t="shared" si="2200"/>
        <v>88.148952749958141</v>
      </c>
      <c r="AIV252" s="9">
        <f t="shared" si="2201"/>
        <v>92.596643357437031</v>
      </c>
      <c r="AIW252" s="115">
        <f t="shared" si="2629"/>
        <v>90.372798053697579</v>
      </c>
      <c r="AIX252" s="15">
        <f t="shared" si="2630"/>
        <v>-2.7470994962248936E-4</v>
      </c>
      <c r="AIY252" s="11"/>
      <c r="AIZ252" s="11">
        <f t="shared" si="2814"/>
        <v>-2.6798119113154221E-4</v>
      </c>
      <c r="AJA252" s="10">
        <f t="shared" si="2631"/>
        <v>90.429880440212656</v>
      </c>
      <c r="AJB252" s="9">
        <f t="shared" si="2202"/>
        <v>88.151696951274474</v>
      </c>
      <c r="AJC252" s="9">
        <f t="shared" si="2203"/>
        <v>92.701019191836323</v>
      </c>
      <c r="AJD252" s="115">
        <f t="shared" si="2632"/>
        <v>90.426358071555399</v>
      </c>
      <c r="AJE252" s="15">
        <f t="shared" si="2633"/>
        <v>-2.8098718949104683E-4</v>
      </c>
      <c r="AJF252" s="11"/>
      <c r="AJG252" s="11">
        <f t="shared" si="2815"/>
        <v>-2.7427429688819255E-4</v>
      </c>
      <c r="AJH252" s="10">
        <f t="shared" si="2634"/>
        <v>90.483436109590031</v>
      </c>
      <c r="AJI252" s="9">
        <f t="shared" si="2204"/>
        <v>88.154567997801777</v>
      </c>
      <c r="AJJ252" s="9">
        <f t="shared" si="2205"/>
        <v>92.805727821258429</v>
      </c>
      <c r="AJK252" s="115">
        <f t="shared" si="2635"/>
        <v>90.480147909530103</v>
      </c>
      <c r="AJL252" s="15">
        <f t="shared" si="2636"/>
        <v>-2.8727714977283113E-4</v>
      </c>
      <c r="AJM252" s="11"/>
      <c r="AJN252" s="11">
        <f t="shared" si="2816"/>
        <v>-2.8058048763115247E-4</v>
      </c>
      <c r="AJO252" s="10">
        <f t="shared" si="2637"/>
        <v>90.537221795009145</v>
      </c>
      <c r="AJP252" s="9">
        <f t="shared" si="2206"/>
        <v>88.157569021026021</v>
      </c>
      <c r="AJQ252" s="9">
        <f t="shared" si="2207"/>
        <v>92.910751492859418</v>
      </c>
      <c r="AJR252" s="115">
        <f t="shared" si="2638"/>
        <v>90.534160256942727</v>
      </c>
      <c r="AJS252" s="15">
        <f t="shared" si="2639"/>
        <v>-2.9357854055500594E-4</v>
      </c>
      <c r="AJT252" s="11"/>
      <c r="AJU252" s="11">
        <f t="shared" si="2817"/>
        <v>-2.8689847192253122E-4</v>
      </c>
      <c r="AJV252" s="10">
        <f t="shared" si="2640"/>
        <v>90.591230189193908</v>
      </c>
      <c r="AJW252" s="9">
        <f t="shared" si="2208"/>
        <v>88.160703142348879</v>
      </c>
      <c r="AJX252" s="9">
        <f t="shared" si="2209"/>
        <v>93.016072312060487</v>
      </c>
      <c r="AJY252" s="115">
        <f t="shared" si="2641"/>
        <v>90.58838772720469</v>
      </c>
      <c r="AJZ252" s="15">
        <f t="shared" si="2642"/>
        <v>-2.9989006379338239E-4</v>
      </c>
      <c r="AKA252" s="11"/>
      <c r="AKB252" s="11">
        <f t="shared" si="2818"/>
        <v>-2.9322694996699163E-4</v>
      </c>
      <c r="AKC252" s="10">
        <f t="shared" si="2643"/>
        <v>90.645453908269829</v>
      </c>
      <c r="AKD252" s="9">
        <f t="shared" si="2210"/>
        <v>88.163973470576607</v>
      </c>
      <c r="AKE252" s="9">
        <f t="shared" si="2211"/>
        <v>93.121672154174561</v>
      </c>
      <c r="AKF252" s="115">
        <f t="shared" si="2644"/>
        <v>90.642822812375584</v>
      </c>
      <c r="AKG252" s="15">
        <f t="shared" si="2645"/>
        <v>-3.062104080091736E-4</v>
      </c>
      <c r="AKH252" s="11"/>
      <c r="AKI252" s="11">
        <f t="shared" si="2819"/>
        <v>-2.9956460830000801E-4</v>
      </c>
      <c r="AKJ252" s="10">
        <f t="shared" si="2646"/>
        <v>90.69988544624502</v>
      </c>
      <c r="AKK252" s="9">
        <f t="shared" si="2212"/>
        <v>88.167383099261954</v>
      </c>
      <c r="AKL252" s="9">
        <f t="shared" si="2213"/>
        <v>93.227532781635418</v>
      </c>
      <c r="AKM252" s="115">
        <f t="shared" si="2647"/>
        <v>90.697457940448686</v>
      </c>
      <c r="AKN252" s="15">
        <f t="shared" si="2648"/>
        <v>-3.1253825569378294E-4</v>
      </c>
      <c r="AKO252" s="11"/>
      <c r="AKP252" s="11">
        <f t="shared" si="2820"/>
        <v>-3.0591012720072088E-4</v>
      </c>
      <c r="AKQ252" s="10">
        <f t="shared" si="2649"/>
        <v>90.754517232354488</v>
      </c>
      <c r="AKR252" s="9">
        <f t="shared" si="2214"/>
        <v>88.170935104174561</v>
      </c>
      <c r="AKS252" s="9">
        <f t="shared" si="2215"/>
        <v>93.333635897487994</v>
      </c>
      <c r="AKT252" s="115">
        <f t="shared" si="2650"/>
        <v>90.752285500831277</v>
      </c>
      <c r="AKU252" s="15">
        <f t="shared" si="2651"/>
        <v>-3.1887228676884873E-4</v>
      </c>
      <c r="AKV252" s="11"/>
      <c r="AKW252" s="11">
        <f t="shared" si="2821"/>
        <v>-3.1226218415612275E-4</v>
      </c>
      <c r="AKX252" s="10">
        <f t="shared" si="2652"/>
        <v>90.809341656563049</v>
      </c>
      <c r="AKY252" s="9">
        <f t="shared" si="2216"/>
        <v>88.174632540829919</v>
      </c>
      <c r="AKZ252" s="9">
        <f t="shared" si="2217"/>
        <v>93.439963098729578</v>
      </c>
      <c r="ALA252" s="115">
        <f t="shared" si="2653"/>
        <v>90.807297819779748</v>
      </c>
      <c r="ALB252" s="15">
        <f t="shared" si="2654"/>
        <v>-3.2521117585700658E-4</v>
      </c>
      <c r="ALC252" s="11"/>
      <c r="ALD252" s="11">
        <f t="shared" si="2822"/>
        <v>-3.1861945112791282E-4</v>
      </c>
      <c r="ALE252" s="10">
        <f t="shared" si="2655"/>
        <v>90.864351044955356</v>
      </c>
      <c r="ALF252" s="9">
        <f t="shared" si="2218"/>
        <v>88.178478441941238</v>
      </c>
      <c r="ALG252" s="9">
        <f t="shared" si="2219"/>
        <v>93.546495832332909</v>
      </c>
      <c r="ALH252" s="115">
        <f t="shared" si="2656"/>
        <v>90.862487137137066</v>
      </c>
      <c r="ALI252" s="15">
        <f t="shared" si="2657"/>
        <v>-3.3155358972305555E-4</v>
      </c>
      <c r="ALJ252" s="11"/>
      <c r="ALK252" s="11">
        <f t="shared" si="2823"/>
        <v>-3.2498059198958685E-4</v>
      </c>
      <c r="ALL252" s="10">
        <f t="shared" si="2658"/>
        <v>90.919537636427364</v>
      </c>
      <c r="ALM252" s="9">
        <f t="shared" si="2220"/>
        <v>88.182475814792184</v>
      </c>
      <c r="ALN252" s="9">
        <f t="shared" si="2221"/>
        <v>93.653215279680254</v>
      </c>
      <c r="ALO252" s="115">
        <f t="shared" si="2659"/>
        <v>90.917845547236226</v>
      </c>
      <c r="ALP252" s="15">
        <f t="shared" si="2660"/>
        <v>-3.3789818029834884E-4</v>
      </c>
      <c r="ALQ252" s="12"/>
      <c r="ALR252" s="11">
        <f t="shared" si="2824"/>
        <v>-3.3134425553979523E-4</v>
      </c>
      <c r="ALS252" s="10">
        <f t="shared" si="2661"/>
        <v>90.974893523487566</v>
      </c>
      <c r="ALT252" s="9">
        <f t="shared" si="2222"/>
        <v>88.186627638415942</v>
      </c>
      <c r="ALU252" s="9">
        <f t="shared" si="2223"/>
        <v>93.760102713650085</v>
      </c>
      <c r="ALV252" s="115">
        <f t="shared" si="2662"/>
        <v>90.973365176033013</v>
      </c>
      <c r="ALW252" s="15">
        <f t="shared" si="2663"/>
        <v>-3.4424360691034044E-4</v>
      </c>
      <c r="ALX252" s="12"/>
      <c r="ALY252" s="11">
        <f t="shared" si="2825"/>
        <v>-3.3770909776398051E-4</v>
      </c>
      <c r="ALZ252" s="10">
        <f t="shared" si="2664"/>
        <v>91.030410829638868</v>
      </c>
      <c r="AMA252" s="9">
        <f t="shared" si="2224"/>
        <v>88.190936861293878</v>
      </c>
      <c r="AMB252" s="9">
        <f t="shared" si="2225"/>
        <v>93.867139350066736</v>
      </c>
      <c r="AMC252" s="115">
        <f t="shared" si="2665"/>
        <v>91.029038105680314</v>
      </c>
      <c r="AMD252" s="15">
        <f t="shared" si="2666"/>
        <v>-3.5058852724958805E-4</v>
      </c>
      <c r="AME252" s="12"/>
      <c r="AMF252" s="11">
        <f t="shared" si="2826"/>
        <v>-3.4407377278963683E-4</v>
      </c>
      <c r="AMG252" s="10">
        <f t="shared" si="2667"/>
        <v>91.086081633836244</v>
      </c>
      <c r="AMH252" s="9">
        <f t="shared" si="2226"/>
        <v>88.19540639883941</v>
      </c>
      <c r="AMI252" s="9">
        <f t="shared" si="2227"/>
        <v>93.97430606691843</v>
      </c>
      <c r="AMJ252" s="115">
        <f t="shared" si="2668"/>
        <v>91.08485623287892</v>
      </c>
      <c r="AMK252" s="15">
        <f t="shared" si="2669"/>
        <v>-3.569315801827495E-4</v>
      </c>
      <c r="AML252" s="12"/>
      <c r="AMM252" s="11">
        <f t="shared" si="2827"/>
        <v>-3.5043691567305141E-4</v>
      </c>
      <c r="AMN252" s="10">
        <f t="shared" si="2670"/>
        <v>91.141897828606787</v>
      </c>
      <c r="AMO252" s="9">
        <f t="shared" si="2228"/>
        <v>88.200039130431861</v>
      </c>
      <c r="AMP252" s="9">
        <f t="shared" si="2229"/>
        <v>94.081584924256717</v>
      </c>
      <c r="AMQ252" s="115">
        <f t="shared" si="2671"/>
        <v>91.140812027344282</v>
      </c>
      <c r="AMR252" s="15">
        <f t="shared" si="2672"/>
        <v>-3.6327147981182056E-4</v>
      </c>
      <c r="AMS252" s="12"/>
      <c r="AMT252" s="11">
        <f t="shared" si="2828"/>
        <v>-3.5679723660757723E-4</v>
      </c>
      <c r="AMU252" s="10">
        <f t="shared" si="2673"/>
        <v>91.197851879711152</v>
      </c>
      <c r="AMV252" s="9">
        <f t="shared" si="2230"/>
        <v>88.204837898893018</v>
      </c>
      <c r="AMW252" s="9">
        <f t="shared" si="2231"/>
        <v>94.188964339419073</v>
      </c>
      <c r="AMX252" s="115">
        <f t="shared" si="2674"/>
        <v>91.196901119156053</v>
      </c>
      <c r="AMY252" s="15">
        <f t="shared" si="2675"/>
        <v>-3.6960733515215189E-4</v>
      </c>
      <c r="AMZ252" s="12"/>
      <c r="ANA252" s="11">
        <f t="shared" si="2829"/>
        <v>-3.6315384113815263E-4</v>
      </c>
      <c r="ANB252" s="10">
        <f t="shared" si="2676"/>
        <v>91.253939417783116</v>
      </c>
      <c r="ANC252" s="9">
        <f t="shared" si="2232"/>
        <v>88.209805518732693</v>
      </c>
      <c r="AND252" s="9">
        <f t="shared" si="2233"/>
        <v>94.296434434722542</v>
      </c>
      <c r="ANE252" s="115">
        <f t="shared" si="2677"/>
        <v>91.253119976727618</v>
      </c>
      <c r="ANF252" s="15">
        <f t="shared" si="2678"/>
        <v>-3.7593836227519111E-4</v>
      </c>
      <c r="ANG252" s="12"/>
      <c r="ANH252" s="11">
        <f t="shared" si="2830"/>
        <v>-3.6950594189386136E-4</v>
      </c>
      <c r="ANI252" s="10">
        <f t="shared" si="2679"/>
        <v>91.310156912789537</v>
      </c>
      <c r="ANJ252" s="9">
        <f t="shared" si="2234"/>
        <v>88.214944777436628</v>
      </c>
      <c r="ANK252" s="9">
        <f t="shared" si="2235"/>
        <v>94.403985465746104</v>
      </c>
      <c r="ANL252" s="115">
        <f t="shared" si="2680"/>
        <v>91.309465121591359</v>
      </c>
      <c r="ANM252" s="15">
        <f t="shared" si="2681"/>
        <v>-3.8226378715239896E-4</v>
      </c>
      <c r="ANN252" s="12"/>
      <c r="ANO252" s="11">
        <f t="shared" si="2831"/>
        <v>-3.7585276128679069E-4</v>
      </c>
      <c r="ANP252" s="10">
        <f t="shared" si="2682"/>
        <v>91.366500887579718</v>
      </c>
      <c r="ANQ252" s="9">
        <f t="shared" si="2236"/>
        <v>88.22025843430248</v>
      </c>
      <c r="ANR252" s="9">
        <f t="shared" si="2237"/>
        <v>94.511607823176774</v>
      </c>
      <c r="ANS252" s="115">
        <f t="shared" si="2683"/>
        <v>91.365933128739627</v>
      </c>
      <c r="ANT252" s="15">
        <f t="shared" si="2684"/>
        <v>-3.8858284584115943E-4</v>
      </c>
      <c r="ANU252" s="12"/>
      <c r="ANV252" s="11">
        <f t="shared" si="2832"/>
        <v>-3.8219353170106037E-4</v>
      </c>
      <c r="ANW252" s="10">
        <f t="shared" si="2685"/>
        <v>91.42296791823199</v>
      </c>
      <c r="ANX252" s="9">
        <f t="shared" si="2238"/>
        <v>88.22574921930682</v>
      </c>
      <c r="ANY252" s="9">
        <f t="shared" si="2239"/>
        <v>94.619292034542369</v>
      </c>
      <c r="ANZ252" s="115">
        <f t="shared" si="2686"/>
        <v>91.422520626924594</v>
      </c>
      <c r="AOA252" s="15">
        <f t="shared" si="2687"/>
        <v>-3.9489478466177871E-4</v>
      </c>
      <c r="AOB252" s="12"/>
      <c r="AOC252" s="11">
        <f t="shared" si="2833"/>
        <v>-3.8852749567297988E-4</v>
      </c>
      <c r="AOD252" s="10">
        <f t="shared" si="2688"/>
        <v>91.479554634359204</v>
      </c>
      <c r="AOE252" s="9">
        <f t="shared" si="2240"/>
        <v>88.231419832003738</v>
      </c>
      <c r="AOF252" s="9">
        <f t="shared" si="2241"/>
        <v>94.727028765829914</v>
      </c>
      <c r="AOG252" s="115">
        <f t="shared" si="2689"/>
        <v>91.479224298916819</v>
      </c>
      <c r="AOH252" s="15">
        <f t="shared" si="2690"/>
        <v>-4.0119886036548054E-4</v>
      </c>
      <c r="AOI252" s="12"/>
      <c r="AOJ252" s="11">
        <f t="shared" si="1875"/>
        <v>-3.9485390606227064E-4</v>
      </c>
      <c r="AOK252" s="10">
        <f t="shared" si="1876"/>
        <v>91.53625771937304</v>
      </c>
      <c r="AOL252" s="9">
        <f t="shared" si="2242"/>
        <v>88.237272940455597</v>
      </c>
      <c r="AOM252" s="9">
        <f t="shared" si="2243"/>
        <v>94.834808822989118</v>
      </c>
      <c r="AON252" s="115">
        <f t="shared" si="2691"/>
        <v>91.536040881722357</v>
      </c>
      <c r="AOO252" s="15">
        <f t="shared" si="1877"/>
        <v>-4.0749434029330856E-4</v>
      </c>
      <c r="AOP252" s="12"/>
      <c r="AOQ252" s="11">
        <f t="shared" si="2834"/>
        <v>-4.0117202621423476E-4</v>
      </c>
      <c r="AOR252" s="10">
        <f t="shared" si="2692"/>
        <v>91.593073910707005</v>
      </c>
      <c r="AOS252" s="9">
        <f t="shared" si="2244"/>
        <v>88.243311180196486</v>
      </c>
      <c r="AOT252" s="9">
        <f t="shared" si="2245"/>
        <v>94.942623153324021</v>
      </c>
      <c r="AOU252" s="115">
        <f t="shared" si="2693"/>
        <v>91.592967166760246</v>
      </c>
      <c r="AOV252" s="15">
        <f t="shared" si="2694"/>
        <v>-4.1378050252609483E-4</v>
      </c>
      <c r="AOW252" s="12"/>
      <c r="AOX252" s="11">
        <f t="shared" si="1878"/>
        <v>-4.0748113011305917E-4</v>
      </c>
      <c r="AOY252" s="10">
        <f t="shared" si="1879"/>
        <v>91.649999999999991</v>
      </c>
      <c r="AOZ252" s="9">
        <f t="shared" si="2246"/>
        <v>88.249537153228871</v>
      </c>
      <c r="APA252" s="9"/>
      <c r="APB252" s="97">
        <f t="shared" si="2695"/>
        <v>91.649999999999991</v>
      </c>
      <c r="APC252" s="15">
        <f t="shared" si="1880"/>
        <v>-4.2005663602538604E-4</v>
      </c>
      <c r="APD252" s="11"/>
      <c r="APE252" s="11"/>
    </row>
    <row r="253" spans="1:1097" x14ac:dyDescent="0.2">
      <c r="A253" s="183"/>
      <c r="B253" s="183"/>
      <c r="C253" s="1">
        <f t="shared" si="2696"/>
        <v>180</v>
      </c>
      <c r="D253" s="1">
        <f t="shared" si="2697"/>
        <v>6024.5844021139956</v>
      </c>
      <c r="E253" s="1">
        <f t="shared" si="2698"/>
        <v>-16317921.817764627</v>
      </c>
      <c r="F253" s="2">
        <f t="shared" si="2699"/>
        <v>113.16</v>
      </c>
      <c r="G253" s="8">
        <f t="shared" si="2700"/>
        <v>1.9810000000000001E-3</v>
      </c>
      <c r="H253" s="6">
        <f t="shared" si="2701"/>
        <v>0.14400020254000001</v>
      </c>
      <c r="I253" s="2">
        <f t="shared" si="2702"/>
        <v>3500</v>
      </c>
      <c r="J253" s="3">
        <f t="shared" si="1818"/>
        <v>58.333333333333336</v>
      </c>
      <c r="K253" s="3">
        <f t="shared" si="1819"/>
        <v>366.52</v>
      </c>
      <c r="L253" s="1">
        <f t="shared" si="2703"/>
        <v>0.82</v>
      </c>
      <c r="M253" s="1">
        <f t="shared" si="2704"/>
        <v>0.66</v>
      </c>
      <c r="N253" s="1">
        <f t="shared" si="1820"/>
        <v>0.54120000000000001</v>
      </c>
      <c r="O253" s="3">
        <f t="shared" si="2247"/>
        <v>7.5227878787878781</v>
      </c>
      <c r="P253" s="40">
        <f t="shared" si="1821"/>
        <v>570.9796</v>
      </c>
      <c r="Q253" s="1">
        <f t="shared" si="2705"/>
        <v>21.51</v>
      </c>
      <c r="R253" s="1">
        <f t="shared" si="2706"/>
        <v>151</v>
      </c>
      <c r="S253" s="2">
        <f t="shared" si="2707"/>
        <v>12587.54</v>
      </c>
      <c r="T253" s="1">
        <f t="shared" si="1959"/>
        <v>83.916933333333333</v>
      </c>
      <c r="U253" s="7">
        <f t="shared" si="2708"/>
        <v>9.1849501318337995E-2</v>
      </c>
      <c r="V253" s="7">
        <f t="shared" si="1822"/>
        <v>6.6258942829124593E-3</v>
      </c>
      <c r="W253" s="159">
        <f t="shared" si="2709"/>
        <v>3.4283282369456214E-2</v>
      </c>
      <c r="X253" s="40">
        <f t="shared" si="1823"/>
        <v>8095.2484858865882</v>
      </c>
      <c r="Y253" s="1">
        <f t="shared" si="2710"/>
        <v>0</v>
      </c>
      <c r="Z253" s="1">
        <f t="shared" si="2711"/>
        <v>113.16</v>
      </c>
      <c r="AA253" s="1">
        <f t="shared" si="2712"/>
        <v>91.649999999999991</v>
      </c>
      <c r="AB253" s="6">
        <f t="shared" si="1960"/>
        <v>0.2895550479995273</v>
      </c>
      <c r="AC253" s="1">
        <f t="shared" si="2713"/>
        <v>526.19133708825245</v>
      </c>
      <c r="AD253" s="40">
        <f t="shared" si="1824"/>
        <v>36363.626619283568</v>
      </c>
      <c r="AE253" s="1">
        <f t="shared" si="1825"/>
        <v>0.15947988387208822</v>
      </c>
      <c r="AF253" s="2">
        <f t="shared" si="1801"/>
        <v>68</v>
      </c>
      <c r="AG253" s="10">
        <f t="shared" si="1826"/>
        <v>10.844632103301999</v>
      </c>
      <c r="AH253" s="12">
        <f t="shared" si="1827"/>
        <v>0.24153901107100567</v>
      </c>
      <c r="AI253" s="43">
        <f t="shared" si="1828"/>
        <v>-1.8943319913506118E-5</v>
      </c>
      <c r="AJ253" s="93">
        <f t="shared" si="1961"/>
        <v>4.7772257951328904E-6</v>
      </c>
      <c r="AK253" s="43">
        <f t="shared" si="1829"/>
        <v>0</v>
      </c>
      <c r="AL253" s="43">
        <f t="shared" si="1962"/>
        <v>4.0691923894729039E-4</v>
      </c>
      <c r="AM253" s="43"/>
      <c r="AN253" s="43">
        <f t="shared" si="1830"/>
        <v>0</v>
      </c>
      <c r="AO253" s="10">
        <f t="shared" si="1831"/>
        <v>88.588196375215034</v>
      </c>
      <c r="AP253" s="9"/>
      <c r="AQ253" s="9">
        <f t="shared" si="1832"/>
        <v>88.455793927235661</v>
      </c>
      <c r="AR253" s="104">
        <f t="shared" si="2248"/>
        <v>88.455793927235661</v>
      </c>
      <c r="AS253" s="15">
        <f t="shared" si="1833"/>
        <v>0</v>
      </c>
      <c r="AT253" s="49"/>
      <c r="AU253" s="11">
        <f t="shared" si="1834"/>
        <v>8.1779379694873684E-6</v>
      </c>
      <c r="AV253" s="10">
        <f t="shared" si="1835"/>
        <v>88.521993935249867</v>
      </c>
      <c r="AW253" s="9">
        <f t="shared" si="1836"/>
        <v>88.455793927235661</v>
      </c>
      <c r="AX253" s="9">
        <f t="shared" si="1837"/>
        <v>88.32365392893071</v>
      </c>
      <c r="AY253" s="97">
        <f t="shared" si="2249"/>
        <v>88.389723928083185</v>
      </c>
      <c r="AZ253" s="15">
        <f t="shared" si="2250"/>
        <v>8.1615776548011885E-6</v>
      </c>
      <c r="BA253" s="49"/>
      <c r="BB253" s="11">
        <f t="shared" si="1838"/>
        <v>1.6339814861944936E-5</v>
      </c>
      <c r="BC253" s="10">
        <f t="shared" si="1839"/>
        <v>88.455919081743247</v>
      </c>
      <c r="BD253" s="9">
        <f t="shared" si="1840"/>
        <v>88.455791505005408</v>
      </c>
      <c r="BE253" s="9">
        <f t="shared" si="1841"/>
        <v>88.1917742749648</v>
      </c>
      <c r="BF253" s="97">
        <f t="shared" si="2251"/>
        <v>88.323782889985097</v>
      </c>
      <c r="BG253" s="15">
        <f t="shared" si="1842"/>
        <v>1.6306925630566793E-5</v>
      </c>
      <c r="BH253" s="49"/>
      <c r="BI253" s="11">
        <f t="shared" si="1843"/>
        <v>2.4485459689626361E-5</v>
      </c>
      <c r="BJ253" s="10">
        <f t="shared" si="1844"/>
        <v>88.389968354077098</v>
      </c>
      <c r="BK253" s="9">
        <f t="shared" si="1845"/>
        <v>88.455781835341682</v>
      </c>
      <c r="BL253" s="9">
        <f t="shared" si="1846"/>
        <v>88.06015283884264</v>
      </c>
      <c r="BM253" s="97">
        <f t="shared" si="2252"/>
        <v>88.257967337092168</v>
      </c>
      <c r="BN253" s="15">
        <f t="shared" si="1847"/>
        <v>2.4435877242605633E-5</v>
      </c>
      <c r="BO253" s="49"/>
      <c r="BP253" s="11">
        <f t="shared" si="1848"/>
        <v>3.2614704536010468E-5</v>
      </c>
      <c r="BQ253" s="10">
        <f t="shared" si="1849"/>
        <v>88.324138295676619</v>
      </c>
      <c r="BR253" s="9">
        <f t="shared" si="1850"/>
        <v>88.455760122180351</v>
      </c>
      <c r="BS253" s="9">
        <f t="shared" si="1851"/>
        <v>87.928787473552006</v>
      </c>
      <c r="BT253" s="97">
        <f t="shared" si="2253"/>
        <v>88.192273797866179</v>
      </c>
      <c r="BU253" s="15">
        <f t="shared" si="1852"/>
        <v>3.2548268873221052E-5</v>
      </c>
      <c r="BV253" s="12"/>
      <c r="BW253" s="11">
        <f t="shared" si="1853"/>
        <v>4.0727384537827136E-5</v>
      </c>
      <c r="BX253" s="10">
        <f t="shared" si="1854"/>
        <v>88.258425454496631</v>
      </c>
      <c r="BY253" s="9">
        <f t="shared" si="1855"/>
        <v>88.455721598924981</v>
      </c>
      <c r="BZ253" s="9">
        <f t="shared" si="1856"/>
        <v>87.797676012206068</v>
      </c>
      <c r="CA253" s="97">
        <f t="shared" si="2254"/>
        <v>88.126698805565525</v>
      </c>
      <c r="CB253" s="15">
        <f t="shared" si="1857"/>
        <v>4.0643939952316614E-5</v>
      </c>
      <c r="CC253" s="12"/>
      <c r="CD253" s="11">
        <f t="shared" si="1858"/>
        <v>4.8823337866421367E-5</v>
      </c>
      <c r="CE253" s="10">
        <f t="shared" si="1859"/>
        <v>88.19282638350218</v>
      </c>
      <c r="CF253" s="9">
        <f t="shared" si="1860"/>
        <v>88.455661528764537</v>
      </c>
      <c r="CG253" s="9">
        <f t="shared" si="1861"/>
        <v>87.666816268683419</v>
      </c>
      <c r="CH253" s="97">
        <f t="shared" si="2255"/>
        <v>88.061238898723985</v>
      </c>
      <c r="CI253" s="15">
        <f t="shared" si="1862"/>
        <v>4.8722732937499787E-5</v>
      </c>
      <c r="CJ253" s="12"/>
      <c r="CK253" s="11">
        <f t="shared" si="1863"/>
        <v>5.6902405708588949E-5</v>
      </c>
      <c r="CL253" s="10">
        <f t="shared" si="1864"/>
        <v>88.127337641142532</v>
      </c>
      <c r="CM253" s="9">
        <f t="shared" si="1865"/>
        <v>88.455575204980221</v>
      </c>
      <c r="CN253" s="9">
        <f t="shared" si="1866"/>
        <v>87.53620603826657</v>
      </c>
      <c r="CO253" s="97">
        <f t="shared" si="2256"/>
        <v>87.995890621623403</v>
      </c>
      <c r="CP253" s="15">
        <f t="shared" si="1867"/>
        <v>5.6784493293595754E-5</v>
      </c>
      <c r="CQ253" s="12"/>
      <c r="CR253" s="11">
        <f t="shared" si="1868"/>
        <v>6.4964432246820608E-5</v>
      </c>
      <c r="CS253" s="10">
        <f t="shared" si="1869"/>
        <v>88.061955791819088</v>
      </c>
      <c r="CT253" s="9">
        <f t="shared" si="1870"/>
        <v>88.455457951241513</v>
      </c>
      <c r="CU253" s="9">
        <f t="shared" si="1963"/>
        <v>87.405843098277757</v>
      </c>
      <c r="CV253" s="97">
        <f t="shared" si="2257"/>
        <v>87.930650524759642</v>
      </c>
      <c r="CW253" s="15">
        <f t="shared" si="1871"/>
        <v>6.4829069471657416E-5</v>
      </c>
      <c r="CX253" s="12"/>
      <c r="CY253" s="11">
        <f t="shared" si="2258"/>
        <v>7.3009264639056252E-5</v>
      </c>
      <c r="CZ253" s="10">
        <f t="shared" si="2259"/>
        <v>87.996677406346592</v>
      </c>
      <c r="DA253" s="9">
        <f t="shared" si="1964"/>
        <v>88.455305121891612</v>
      </c>
      <c r="DB253" s="9">
        <f t="shared" si="1965"/>
        <v>87.275725208712785</v>
      </c>
      <c r="DC253" s="97">
        <f t="shared" si="2260"/>
        <v>87.865515165302199</v>
      </c>
      <c r="DD253" s="15">
        <f t="shared" si="2261"/>
        <v>7.2856312887450549E-5</v>
      </c>
      <c r="DE253" s="12"/>
      <c r="DF253" s="11">
        <f t="shared" si="2262"/>
        <v>8.1036752997881158E-5</v>
      </c>
      <c r="DG253" s="10">
        <f t="shared" si="2263"/>
        <v>87.931499062408164</v>
      </c>
      <c r="DH253" s="9">
        <f t="shared" si="1966"/>
        <v>88.45511210222233</v>
      </c>
      <c r="DI253" s="9">
        <f t="shared" si="1967"/>
        <v>87.145850112871486</v>
      </c>
      <c r="DJ253" s="97">
        <f t="shared" si="2264"/>
        <v>87.800481107546915</v>
      </c>
      <c r="DK253" s="15">
        <f t="shared" si="2265"/>
        <v>8.0866077899487731E-5</v>
      </c>
      <c r="DL253" s="12"/>
      <c r="DM253" s="11">
        <f t="shared" si="2266"/>
        <v>8.9046750369293625E-5</v>
      </c>
      <c r="DN253" s="10">
        <f t="shared" si="2267"/>
        <v>87.866417345003399</v>
      </c>
      <c r="DO253" s="9">
        <f t="shared" si="1968"/>
        <v>88.454874308738596</v>
      </c>
      <c r="DP253" s="9">
        <f t="shared" si="1969"/>
        <v>87.016215537986056</v>
      </c>
      <c r="DQ253" s="97">
        <f t="shared" si="2268"/>
        <v>87.735544923362326</v>
      </c>
      <c r="DR253" s="15">
        <f t="shared" si="2269"/>
        <v>8.8858221786565576E-5</v>
      </c>
      <c r="DS253" s="12"/>
      <c r="DT253" s="11">
        <f t="shared" si="2270"/>
        <v>9.7039112710942647E-5</v>
      </c>
      <c r="DU253" s="10">
        <f t="shared" si="2271"/>
        <v>87.801428846890275</v>
      </c>
      <c r="DV253" s="9">
        <f t="shared" si="1970"/>
        <v>88.454587189412663</v>
      </c>
      <c r="DW253" s="9">
        <f t="shared" si="1971"/>
        <v>86.886819195845419</v>
      </c>
      <c r="DX253" s="97">
        <f t="shared" si="2272"/>
        <v>87.670703192629048</v>
      </c>
      <c r="DY253" s="15">
        <f t="shared" si="2273"/>
        <v>9.6832604724889356E-5</v>
      </c>
      <c r="DZ253" s="12"/>
      <c r="EA253" s="11">
        <f t="shared" si="2274"/>
        <v>1.0501369886996702E-4</v>
      </c>
      <c r="EB253" s="10">
        <f t="shared" si="2275"/>
        <v>87.736530169020043</v>
      </c>
      <c r="EC253" s="9">
        <f t="shared" si="1972"/>
        <v>88.454246223928109</v>
      </c>
      <c r="ED253" s="9">
        <f t="shared" si="1973"/>
        <v>86.757658783417767</v>
      </c>
      <c r="EE253" s="97">
        <f t="shared" si="2276"/>
        <v>87.605952503672938</v>
      </c>
      <c r="EF253" s="15">
        <f t="shared" si="2277"/>
        <v>1.0478908976470613E-4</v>
      </c>
      <c r="EG253" s="12"/>
      <c r="EH253" s="11">
        <f t="shared" si="2278"/>
        <v>1.1297037056032713E-4</v>
      </c>
      <c r="EI253" s="10">
        <f t="shared" si="2279"/>
        <v>87.671717920966131</v>
      </c>
      <c r="EJ253" s="9">
        <f t="shared" si="1974"/>
        <v>88.453846923913886</v>
      </c>
      <c r="EK253" s="9">
        <f t="shared" si="1975"/>
        <v>86.628731983466778</v>
      </c>
      <c r="EL253" s="97">
        <f t="shared" si="2280"/>
        <v>87.541289453690325</v>
      </c>
      <c r="EM253" s="15">
        <f t="shared" si="2281"/>
        <v>1.1272754280668855E-4</v>
      </c>
      <c r="EN253" s="12"/>
      <c r="EO253" s="11">
        <f t="shared" si="2282"/>
        <v>1.2090899233988396E-4</v>
      </c>
      <c r="EP253" s="10">
        <f t="shared" si="2283"/>
        <v>87.606988721344976</v>
      </c>
      <c r="EQ253" s="9">
        <f t="shared" si="1976"/>
        <v>88.453384833168357</v>
      </c>
      <c r="ER253" s="9">
        <f t="shared" si="1977"/>
        <v>86.500036465167994</v>
      </c>
      <c r="ES253" s="97">
        <f t="shared" si="2284"/>
        <v>87.476710649168183</v>
      </c>
      <c r="ET253" s="15">
        <f t="shared" si="2285"/>
        <v>1.2064783257770614E-4</v>
      </c>
      <c r="EU253" s="12"/>
      <c r="EV253" s="11">
        <f t="shared" si="2286"/>
        <v>1.2882943158685844E-4</v>
      </c>
      <c r="EW253" s="10">
        <f t="shared" si="2287"/>
        <v>87.542339198232028</v>
      </c>
      <c r="EX253" s="9">
        <f t="shared" si="1978"/>
        <v>88.452855527873623</v>
      </c>
      <c r="EY253" s="9">
        <f t="shared" si="1979"/>
        <v>86.371569884717445</v>
      </c>
      <c r="EZ253" s="97">
        <f t="shared" si="2288"/>
        <v>87.412212706295534</v>
      </c>
      <c r="FA253" s="15">
        <f t="shared" si="2289"/>
        <v>1.2854983060648056E-4</v>
      </c>
      <c r="FB253" s="12"/>
      <c r="FC253" s="11">
        <f t="shared" si="2290"/>
        <v>1.3673155847615553E-4</v>
      </c>
      <c r="FD253" s="10">
        <f t="shared" si="2291"/>
        <v>87.47776598956905</v>
      </c>
      <c r="FE253" s="9">
        <f t="shared" si="1980"/>
        <v>88.452254616800147</v>
      </c>
      <c r="FF253" s="9">
        <f t="shared" si="1981"/>
        <v>86.243329885938977</v>
      </c>
      <c r="FG253" s="97">
        <f t="shared" si="2292"/>
        <v>87.347792251369555</v>
      </c>
      <c r="FH253" s="15">
        <f t="shared" si="2293"/>
        <v>1.3643341119869677E-4</v>
      </c>
      <c r="FI253" s="12"/>
      <c r="FJ253" s="11">
        <f t="shared" si="2294"/>
        <v>1.4461524595516014E-4</v>
      </c>
      <c r="FK253" s="10">
        <f t="shared" si="2295"/>
        <v>87.413265743566029</v>
      </c>
      <c r="FL253" s="9">
        <f t="shared" si="1982"/>
        <v>88.45157774150185</v>
      </c>
      <c r="FM253" s="9">
        <f t="shared" si="1983"/>
        <v>86.115314100886025</v>
      </c>
      <c r="FN253" s="97">
        <f t="shared" si="2296"/>
        <v>87.28344592119393</v>
      </c>
      <c r="FO253" s="15">
        <f t="shared" si="2297"/>
        <v>1.4429845141189471E-4</v>
      </c>
      <c r="FP253" s="12"/>
      <c r="FQ253" s="11">
        <f t="shared" si="2298"/>
        <v>1.5248036971929051E-4</v>
      </c>
      <c r="FR253" s="10">
        <f t="shared" si="2299"/>
        <v>87.348835119095568</v>
      </c>
      <c r="FS253" s="9">
        <f t="shared" si="1984"/>
        <v>88.45082057650184</v>
      </c>
      <c r="FT253" s="9">
        <f t="shared" si="1985"/>
        <v>85.987520150439337</v>
      </c>
      <c r="FU253" s="97">
        <f t="shared" si="2300"/>
        <v>87.219170363470596</v>
      </c>
      <c r="FV253" s="15">
        <f t="shared" si="2301"/>
        <v>1.5214483103002051E-4</v>
      </c>
      <c r="FW253" s="12"/>
      <c r="FX253" s="11">
        <f t="shared" si="2302"/>
        <v>1.6032680818719712E-4</v>
      </c>
      <c r="FY253" s="10">
        <f t="shared" si="2303"/>
        <v>87.284470786080675</v>
      </c>
      <c r="FZ253" s="9">
        <f t="shared" si="1986"/>
        <v>88.44997882946889</v>
      </c>
      <c r="GA253" s="9">
        <f t="shared" si="1987"/>
        <v>85.859945644899653</v>
      </c>
      <c r="GB253" s="97">
        <f t="shared" si="2304"/>
        <v>87.154962237184264</v>
      </c>
      <c r="GC253" s="15">
        <f t="shared" si="2305"/>
        <v>1.5997243253772656E-4</v>
      </c>
      <c r="GD253" s="12"/>
      <c r="GE253" s="11">
        <f t="shared" si="2306"/>
        <v>1.6815444247570902E-4</v>
      </c>
      <c r="GF253" s="10">
        <f t="shared" si="2307"/>
        <v>87.220169425875426</v>
      </c>
      <c r="GG253" s="9">
        <f t="shared" si="1988"/>
        <v>88.44904824138473</v>
      </c>
      <c r="GH253" s="9">
        <f t="shared" si="1989"/>
        <v>85.732588184576997</v>
      </c>
      <c r="GI253" s="97">
        <f t="shared" si="2308"/>
        <v>87.090818212980864</v>
      </c>
      <c r="GJ253" s="15">
        <f t="shared" si="2309"/>
        <v>1.6778114109428896E-4</v>
      </c>
      <c r="GK253" s="12"/>
      <c r="GL253" s="11">
        <f t="shared" si="1872"/>
        <v>1.7596315637440394E-4</v>
      </c>
      <c r="GM253" s="10">
        <f t="shared" si="1873"/>
        <v>87.15592773163948</v>
      </c>
      <c r="GN253" s="9">
        <f t="shared" si="1990"/>
        <v>88.448024586702431</v>
      </c>
      <c r="GO253" s="9">
        <f t="shared" si="1991"/>
        <v>85.605445360372329</v>
      </c>
      <c r="GP253" s="115">
        <f t="shared" si="2310"/>
        <v>87.026734973537373</v>
      </c>
      <c r="GQ253" s="15">
        <f t="shared" si="1874"/>
        <v>1.755708445074863E-4</v>
      </c>
      <c r="GR253" s="12"/>
      <c r="GS253" s="11">
        <f t="shared" si="2311"/>
        <v>1.8375283632010364E-4</v>
      </c>
      <c r="GT253" s="10">
        <f t="shared" si="2312"/>
        <v>87.091742408704278</v>
      </c>
      <c r="GU253" s="9">
        <f t="shared" si="1992"/>
        <v>88.446903673495854</v>
      </c>
      <c r="GV253" s="9">
        <f t="shared" si="1993"/>
        <v>85.478514754357661</v>
      </c>
      <c r="GW253" s="115">
        <f t="shared" si="2313"/>
        <v>86.962709213926757</v>
      </c>
      <c r="GX253" s="15">
        <f t="shared" si="2314"/>
        <v>1.8334143320698177E-4</v>
      </c>
      <c r="GY253" s="12"/>
      <c r="GZ253" s="11">
        <f t="shared" si="2315"/>
        <v>1.9152337137088411E-4</v>
      </c>
      <c r="HA253" s="10">
        <f t="shared" si="2316"/>
        <v>87.027610174934182</v>
      </c>
      <c r="HB253" s="9">
        <f t="shared" si="1994"/>
        <v>88.445681343600484</v>
      </c>
      <c r="HC253" s="9">
        <f t="shared" si="1995"/>
        <v>85.351793940347918</v>
      </c>
      <c r="HD253" s="97">
        <f t="shared" si="2317"/>
        <v>86.898737641974208</v>
      </c>
      <c r="HE253" s="15">
        <f t="shared" si="2318"/>
        <v>1.9109280021771381E-4</v>
      </c>
      <c r="HF253" s="12"/>
      <c r="HG253" s="11">
        <f t="shared" si="2319"/>
        <v>1.9927465318007209E-4</v>
      </c>
      <c r="HH253" s="10">
        <f t="shared" si="2320"/>
        <v>86.963527761079149</v>
      </c>
      <c r="HI253" s="9">
        <f t="shared" si="1996"/>
        <v>88.44435347274559</v>
      </c>
      <c r="HJ253" s="9">
        <f t="shared" si="1997"/>
        <v>85.225280484469607</v>
      </c>
      <c r="HK253" s="97">
        <f t="shared" si="2321"/>
        <v>86.834816978607591</v>
      </c>
      <c r="HL253" s="15">
        <f t="shared" si="2322"/>
        <v>1.9882484113293065E-4</v>
      </c>
      <c r="HM253" s="12"/>
      <c r="HN253" s="11">
        <f t="shared" si="2323"/>
        <v>2.0700657596988518E-4</v>
      </c>
      <c r="HO253" s="10">
        <f t="shared" si="2324"/>
        <v>86.899491911121601</v>
      </c>
      <c r="HP253" s="9">
        <f t="shared" si="1998"/>
        <v>88.442915970678015</v>
      </c>
      <c r="HQ253" s="9">
        <f t="shared" si="1999"/>
        <v>85.098971945722695</v>
      </c>
      <c r="HR253" s="115">
        <f t="shared" si="2325"/>
        <v>86.770943958200348</v>
      </c>
      <c r="HS253" s="15">
        <f t="shared" si="2326"/>
        <v>2.0653745408712472E-4</v>
      </c>
      <c r="HT253" s="12"/>
      <c r="HU253" s="11">
        <f t="shared" si="2714"/>
        <v>2.1471903650496825E-4</v>
      </c>
      <c r="HV253" s="10">
        <f t="shared" si="2327"/>
        <v>86.835499382615723</v>
      </c>
      <c r="HW253" s="9">
        <f t="shared" si="2000"/>
        <v>88.441364781277656</v>
      </c>
      <c r="HX253" s="9">
        <f t="shared" si="2001"/>
        <v>84.972865876537469</v>
      </c>
      <c r="HY253" s="115">
        <f t="shared" si="2328"/>
        <v>86.707115328907562</v>
      </c>
      <c r="HZ253" s="15">
        <f t="shared" si="2329"/>
        <v>2.1423053972878254E-4</v>
      </c>
      <c r="IA253" s="12"/>
      <c r="IB253" s="11">
        <f t="shared" si="2715"/>
        <v>2.2241193406570889E-4</v>
      </c>
      <c r="IC253" s="10">
        <f t="shared" si="2330"/>
        <v>86.771546947020212</v>
      </c>
      <c r="ID253" s="9">
        <f t="shared" si="2002"/>
        <v>88.439695882664779</v>
      </c>
      <c r="IE253" s="9">
        <f t="shared" si="2003"/>
        <v>84.846959823325051</v>
      </c>
      <c r="IF253" s="115">
        <f t="shared" si="2331"/>
        <v>86.643327852994915</v>
      </c>
      <c r="IG253" s="15">
        <f t="shared" si="2332"/>
        <v>2.219040011930068E-4</v>
      </c>
      <c r="IH253" s="12"/>
      <c r="II253" s="11">
        <f t="shared" si="2716"/>
        <v>2.3008517042144542E-4</v>
      </c>
      <c r="IJ253" s="10">
        <f t="shared" si="2333"/>
        <v>86.707631390023792</v>
      </c>
      <c r="IK253" s="9">
        <f t="shared" si="2004"/>
        <v>88.437905287299316</v>
      </c>
      <c r="IL253" s="9">
        <f t="shared" si="2005"/>
        <v>84.72125132702385</v>
      </c>
      <c r="IM253" s="115">
        <f t="shared" si="2334"/>
        <v>86.579578307161583</v>
      </c>
      <c r="IN253" s="15">
        <f t="shared" si="2335"/>
        <v>2.2955774407389416E-4</v>
      </c>
      <c r="IO253" s="12"/>
      <c r="IP253" s="11">
        <f t="shared" si="2717"/>
        <v>2.3773864980341199E-4</v>
      </c>
      <c r="IQ253" s="10">
        <f t="shared" si="2336"/>
        <v>86.64374951186474</v>
      </c>
      <c r="IR253" s="9">
        <f t="shared" si="2006"/>
        <v>88.435989042072293</v>
      </c>
      <c r="IS253" s="9">
        <f t="shared" si="2007"/>
        <v>84.595737923637458</v>
      </c>
      <c r="IT253" s="115">
        <f t="shared" si="2337"/>
        <v>86.515863482854883</v>
      </c>
      <c r="IU253" s="15">
        <f t="shared" si="2338"/>
        <v>2.371916763969623E-4</v>
      </c>
      <c r="IV253" s="12"/>
      <c r="IW253" s="11">
        <f t="shared" si="2718"/>
        <v>2.4537227887770977E-4</v>
      </c>
      <c r="IX253" s="10">
        <f t="shared" si="2339"/>
        <v>86.579898127642309</v>
      </c>
      <c r="IY253" s="9">
        <f t="shared" si="2008"/>
        <v>88.433943228389523</v>
      </c>
      <c r="IZ253" s="9">
        <f t="shared" si="2009"/>
        <v>84.47041714476849</v>
      </c>
      <c r="JA253" s="115">
        <f t="shared" si="2340"/>
        <v>86.452180186579</v>
      </c>
      <c r="JB253" s="15">
        <f t="shared" si="2341"/>
        <v>2.4480570859135054E-4</v>
      </c>
      <c r="JC253" s="12"/>
      <c r="JD253" s="11">
        <f t="shared" si="2719"/>
        <v>2.5298596671805511E-4</v>
      </c>
      <c r="JE253" s="10">
        <f t="shared" si="2342"/>
        <v>86.51607406762227</v>
      </c>
      <c r="JF253" s="9">
        <f t="shared" si="2010"/>
        <v>88.431763962247729</v>
      </c>
      <c r="JG253" s="9">
        <f t="shared" si="2011"/>
        <v>84.345286518145585</v>
      </c>
      <c r="JH253" s="115">
        <f t="shared" si="2343"/>
        <v>86.388525240196657</v>
      </c>
      <c r="JI253" s="15">
        <f t="shared" si="2344"/>
        <v>2.52399753461959E-4</v>
      </c>
      <c r="JJ253" s="12"/>
      <c r="JK253" s="11">
        <f t="shared" si="2720"/>
        <v>2.605796247784649E-4</v>
      </c>
      <c r="JL253" s="10">
        <f t="shared" si="2345"/>
        <v>86.452274177535287</v>
      </c>
      <c r="JM253" s="9">
        <f t="shared" si="2012"/>
        <v>88.429447394303125</v>
      </c>
      <c r="JN253" s="9">
        <f t="shared" si="2013"/>
        <v>84.220343568143747</v>
      </c>
      <c r="JO253" s="115">
        <f t="shared" si="2346"/>
        <v>86.324895481223436</v>
      </c>
      <c r="JP253" s="15">
        <f t="shared" si="2347"/>
        <v>2.5997372616156321E-4</v>
      </c>
      <c r="JQ253" s="12"/>
      <c r="JR253" s="11">
        <f t="shared" si="2721"/>
        <v>2.6815316686587304E-4</v>
      </c>
      <c r="JS253" s="10">
        <f t="shared" si="2348"/>
        <v>86.388495318868337</v>
      </c>
      <c r="JT253" s="9">
        <f t="shared" si="2014"/>
        <v>88.426989709932826</v>
      </c>
      <c r="JU253" s="9">
        <f t="shared" si="2015"/>
        <v>84.095585816299788</v>
      </c>
      <c r="JV253" s="115">
        <f t="shared" si="2349"/>
        <v>86.261287763116314</v>
      </c>
      <c r="JW253" s="15">
        <f t="shared" si="2350"/>
        <v>2.6752754416275646E-4</v>
      </c>
      <c r="JX253" s="12"/>
      <c r="JY253" s="11">
        <f t="shared" si="2722"/>
        <v>2.757065091126048E-4</v>
      </c>
      <c r="JZ253" s="10">
        <f t="shared" si="2351"/>
        <v>86.324734369150036</v>
      </c>
      <c r="KA253" s="9">
        <f t="shared" si="2016"/>
        <v>88.424387129288945</v>
      </c>
      <c r="KB253" s="9">
        <f t="shared" si="2017"/>
        <v>83.971010781819672</v>
      </c>
      <c r="KC253" s="115">
        <f t="shared" si="2352"/>
        <v>86.197698955554301</v>
      </c>
      <c r="KD253" s="15">
        <f t="shared" si="2353"/>
        <v>2.7506112722996642E-4</v>
      </c>
      <c r="KE253" s="12"/>
      <c r="KF253" s="11">
        <f t="shared" si="2723"/>
        <v>2.8323956994888655E-4</v>
      </c>
      <c r="KG253" s="10">
        <f t="shared" si="2354"/>
        <v>86.260988222228391</v>
      </c>
      <c r="KH253" s="9">
        <f t="shared" si="2018"/>
        <v>88.421635907345717</v>
      </c>
      <c r="KI253" s="9">
        <f t="shared" si="2019"/>
        <v>83.846615982079271</v>
      </c>
      <c r="KJ253" s="115">
        <f t="shared" si="2355"/>
        <v>86.134125944712494</v>
      </c>
      <c r="KK253" s="15">
        <f t="shared" si="2356"/>
        <v>2.8257439739142186E-4</v>
      </c>
      <c r="KL253" s="12"/>
      <c r="KM253" s="11">
        <f t="shared" si="2724"/>
        <v>2.9075227007531674E-4</v>
      </c>
      <c r="KN253" s="10">
        <f t="shared" si="2357"/>
        <v>86.197253788541815</v>
      </c>
      <c r="KO253" s="9">
        <f t="shared" si="2020"/>
        <v>88.418732333939744</v>
      </c>
      <c r="KP253" s="9">
        <f t="shared" si="2021"/>
        <v>83.722398933121269</v>
      </c>
      <c r="KQ253" s="115">
        <f t="shared" si="2358"/>
        <v>86.070565633530506</v>
      </c>
      <c r="KR253" s="15">
        <f t="shared" si="2359"/>
        <v>2.9006727891096564E-4</v>
      </c>
      <c r="KS253" s="12"/>
      <c r="KT253" s="11">
        <f t="shared" si="2725"/>
        <v>2.9824453243514694E-4</v>
      </c>
      <c r="KU253" s="10">
        <f t="shared" si="2360"/>
        <v>86.133527995384782</v>
      </c>
      <c r="KV253" s="9">
        <f t="shared" si="2022"/>
        <v>88.415672733803447</v>
      </c>
      <c r="KW253" s="9">
        <f t="shared" si="2023"/>
        <v>83.59835715014114</v>
      </c>
      <c r="KX253" s="115">
        <f t="shared" si="2361"/>
        <v>86.007014941972301</v>
      </c>
      <c r="KY253" s="15">
        <f t="shared" si="2362"/>
        <v>2.9753969826009003E-4</v>
      </c>
      <c r="KZ253" s="12"/>
      <c r="LA253" s="11">
        <f t="shared" si="2726"/>
        <v>3.0571628218679881E-4</v>
      </c>
      <c r="LB253" s="10">
        <f t="shared" si="2363"/>
        <v>86.069807787164734</v>
      </c>
      <c r="LC253" s="9">
        <f t="shared" si="2024"/>
        <v>88.412453466591913</v>
      </c>
      <c r="LD253" s="9">
        <f t="shared" si="2025"/>
        <v>83.474488147971215</v>
      </c>
      <c r="LE253" s="115">
        <f t="shared" si="2364"/>
        <v>85.943470807281557</v>
      </c>
      <c r="LF253" s="15">
        <f t="shared" si="2365"/>
        <v>3.0499158408970744E-4</v>
      </c>
      <c r="LG253" s="12"/>
      <c r="LH253" s="11">
        <f t="shared" si="2727"/>
        <v>3.1316744667609058E-4</v>
      </c>
      <c r="LI253" s="10">
        <f t="shared" si="2366"/>
        <v>86.006090125654737</v>
      </c>
      <c r="LJ253" s="9">
        <f t="shared" si="2026"/>
        <v>88.409070926903226</v>
      </c>
      <c r="LK253" s="9">
        <f t="shared" si="2027"/>
        <v>83.350789441552607</v>
      </c>
      <c r="LL253" s="115">
        <f t="shared" si="2367"/>
        <v>85.879930184227916</v>
      </c>
      <c r="LM253" s="15">
        <f t="shared" si="2368"/>
        <v>3.1242286720224369E-4</v>
      </c>
      <c r="LN253" s="12"/>
      <c r="LO253" s="11">
        <f t="shared" si="2728"/>
        <v>3.2059795540879276E-4</v>
      </c>
      <c r="LP253" s="10">
        <f t="shared" si="2369"/>
        <v>85.942371990236893</v>
      </c>
      <c r="LQ253" s="9">
        <f t="shared" si="2028"/>
        <v>88.405521544292498</v>
      </c>
      <c r="LR253" s="9">
        <f t="shared" si="2029"/>
        <v>83.227258546405992</v>
      </c>
      <c r="LS253" s="115">
        <f t="shared" si="2370"/>
        <v>85.816390045349237</v>
      </c>
      <c r="LT253" s="15">
        <f t="shared" si="2371"/>
        <v>3.1983348052344552E-4</v>
      </c>
      <c r="LU253" s="12"/>
      <c r="LV253" s="11">
        <f t="shared" si="2729"/>
        <v>3.2800774002285816E-4</v>
      </c>
      <c r="LW253" s="10">
        <f t="shared" si="2372"/>
        <v>85.878650378142055</v>
      </c>
      <c r="LX253" s="9">
        <f t="shared" si="2030"/>
        <v>88.401801783279694</v>
      </c>
      <c r="LY253" s="9">
        <f t="shared" si="2031"/>
        <v>83.103892979090517</v>
      </c>
      <c r="LZ253" s="115">
        <f t="shared" si="2373"/>
        <v>85.752847381185106</v>
      </c>
      <c r="MA253" s="15">
        <f t="shared" si="2374"/>
        <v>3.2722335907450236E-4</v>
      </c>
      <c r="MB253" s="12"/>
      <c r="MC253" s="11">
        <f t="shared" si="2730"/>
        <v>3.3539673426099132E-4</v>
      </c>
      <c r="MD253" s="10">
        <f t="shared" si="2375"/>
        <v>85.814922304680522</v>
      </c>
      <c r="ME253" s="9">
        <f t="shared" si="2032"/>
        <v>88.397908143351287</v>
      </c>
      <c r="MF253" s="9">
        <f t="shared" si="2033"/>
        <v>82.980690257658992</v>
      </c>
      <c r="MG253" s="115">
        <f t="shared" si="2376"/>
        <v>85.689299200505133</v>
      </c>
      <c r="MH253" s="15">
        <f t="shared" si="2377"/>
        <v>3.3459243994404814E-4</v>
      </c>
      <c r="MI253" s="12"/>
      <c r="MJ253" s="11">
        <f t="shared" si="2731"/>
        <v>3.4276487394305271E-4</v>
      </c>
      <c r="MK253" s="10">
        <f t="shared" si="2378"/>
        <v>85.751184803467922</v>
      </c>
      <c r="ML253" s="9">
        <f t="shared" si="2034"/>
        <v>88.393837158956089</v>
      </c>
      <c r="MM253" s="9">
        <f t="shared" si="2035"/>
        <v>82.857647902104887</v>
      </c>
      <c r="MN253" s="115">
        <f t="shared" si="2379"/>
        <v>85.625742530530488</v>
      </c>
      <c r="MO253" s="15">
        <f t="shared" si="2380"/>
        <v>3.4194066226028149E-4</v>
      </c>
      <c r="MP253" s="12"/>
      <c r="MQ253" s="11">
        <f t="shared" si="2732"/>
        <v>3.5011209693860333E-4</v>
      </c>
      <c r="MR253" s="10">
        <f t="shared" si="2381"/>
        <v>85.687434926644045</v>
      </c>
      <c r="MS253" s="9">
        <f t="shared" si="2036"/>
        <v>88.389585399495175</v>
      </c>
      <c r="MT253" s="9">
        <f t="shared" si="2037"/>
        <v>82.734763434801835</v>
      </c>
      <c r="MU253" s="115">
        <f t="shared" si="2382"/>
        <v>85.562174417148498</v>
      </c>
      <c r="MV253" s="15">
        <f t="shared" si="2383"/>
        <v>3.4926796716321182E-4</v>
      </c>
      <c r="MW253" s="12"/>
      <c r="MX253" s="11">
        <f t="shared" si="2733"/>
        <v>3.5743834313953552E-4</v>
      </c>
      <c r="MY253" s="10">
        <f t="shared" si="2384"/>
        <v>85.623669745085067</v>
      </c>
      <c r="MZ253" s="9">
        <f t="shared" si="2038"/>
        <v>88.385149469306185</v>
      </c>
      <c r="NA253" s="9">
        <f t="shared" si="2039"/>
        <v>82.612034380937857</v>
      </c>
      <c r="NB253" s="115">
        <f t="shared" si="2385"/>
        <v>85.498591925122014</v>
      </c>
      <c r="NC253" s="15">
        <f t="shared" si="2386"/>
        <v>3.5657429777685652E-4</v>
      </c>
      <c r="ND253" s="12"/>
      <c r="NE253" s="11">
        <f t="shared" si="2734"/>
        <v>3.647435544326684E-4</v>
      </c>
      <c r="NF253" s="10">
        <f t="shared" si="2387"/>
        <v>85.559886348610348</v>
      </c>
      <c r="NG253" s="9">
        <f t="shared" si="2040"/>
        <v>88.380526007642047</v>
      </c>
      <c r="NH253" s="9">
        <f t="shared" si="2041"/>
        <v>82.489458268940055</v>
      </c>
      <c r="NI253" s="115">
        <f t="shared" si="2388"/>
        <v>85.434992138291051</v>
      </c>
      <c r="NJ253" s="15">
        <f t="shared" si="2389"/>
        <v>3.638595991817047E-4</v>
      </c>
      <c r="NK253" s="12"/>
      <c r="NL253" s="11">
        <f t="shared" si="2735"/>
        <v>3.7202767467257874E-4</v>
      </c>
      <c r="NM253" s="10">
        <f t="shared" si="2390"/>
        <v>85.496081846181738</v>
      </c>
      <c r="NN253" s="9">
        <f t="shared" si="2042"/>
        <v>88.375711688644259</v>
      </c>
      <c r="NO253" s="9">
        <f t="shared" si="2043"/>
        <v>82.367032630893675</v>
      </c>
      <c r="NP253" s="115">
        <f t="shared" si="2391"/>
        <v>85.371372159768967</v>
      </c>
      <c r="NQ253" s="15">
        <f t="shared" si="2392"/>
        <v>3.7112381838718295E-4</v>
      </c>
      <c r="NR253" s="12"/>
      <c r="NS253" s="11">
        <f t="shared" si="2736"/>
        <v>3.7929064965444066E-4</v>
      </c>
      <c r="NT253" s="10">
        <f t="shared" si="2393"/>
        <v>85.43225336609737</v>
      </c>
      <c r="NU253" s="9">
        <f t="shared" si="2044"/>
        <v>88.370703221310947</v>
      </c>
      <c r="NV253" s="9">
        <f t="shared" si="2045"/>
        <v>82.244755002955145</v>
      </c>
      <c r="NW253" s="115">
        <f t="shared" si="2394"/>
        <v>85.307729112133046</v>
      </c>
      <c r="NX253" s="15">
        <f t="shared" si="2395"/>
        <v>3.7836690430416669E-4</v>
      </c>
      <c r="NY253" s="12"/>
      <c r="NZ253" s="11">
        <f t="shared" si="2737"/>
        <v>3.8653242708688764E-4</v>
      </c>
      <c r="OA253" s="10">
        <f t="shared" si="2396"/>
        <v>85.368398056179871</v>
      </c>
      <c r="OB253" s="9">
        <f t="shared" si="2046"/>
        <v>88.365497349459687</v>
      </c>
      <c r="OC253" s="9">
        <f t="shared" si="2047"/>
        <v>82.122622925754371</v>
      </c>
      <c r="OD253" s="115">
        <f t="shared" si="2397"/>
        <v>85.244060137607022</v>
      </c>
      <c r="OE253" s="15">
        <f t="shared" si="2398"/>
        <v>3.8558880771784077E-4</v>
      </c>
      <c r="OF253" s="12"/>
      <c r="OG253" s="11">
        <f t="shared" si="2738"/>
        <v>3.9375295656522122E-4</v>
      </c>
      <c r="OH253" s="10">
        <f t="shared" si="2399"/>
        <v>85.304513083956621</v>
      </c>
      <c r="OI253" s="9">
        <f t="shared" si="2048"/>
        <v>88.360090851685285</v>
      </c>
      <c r="OJ253" s="9">
        <f t="shared" si="2049"/>
        <v>82.00063394479416</v>
      </c>
      <c r="OK253" s="115">
        <f t="shared" si="2400"/>
        <v>85.180362398239723</v>
      </c>
      <c r="OL253" s="15">
        <f t="shared" si="2401"/>
        <v>3.9278948126041623E-4</v>
      </c>
      <c r="OM253" s="12"/>
      <c r="ON253" s="11">
        <f t="shared" si="2739"/>
        <v>4.0095218954446453E-4</v>
      </c>
      <c r="OO253" s="10">
        <f t="shared" si="2402"/>
        <v>85.240595636836133</v>
      </c>
      <c r="OP253" s="9">
        <f t="shared" si="2050"/>
        <v>88.354480541312725</v>
      </c>
      <c r="OQ253" s="9">
        <f t="shared" si="2051"/>
        <v>81.87878561083896</v>
      </c>
      <c r="OR253" s="115">
        <f t="shared" si="2403"/>
        <v>85.116633076075843</v>
      </c>
      <c r="OS253" s="15">
        <f t="shared" si="2404"/>
        <v>3.9996887938422245E-4</v>
      </c>
      <c r="OT253" s="12"/>
      <c r="OU253" s="11">
        <f t="shared" si="2740"/>
        <v>4.0813007931276874E-4</v>
      </c>
      <c r="OV253" s="10">
        <f t="shared" si="2405"/>
        <v>85.176642922276642</v>
      </c>
      <c r="OW253" s="9">
        <f t="shared" si="2052"/>
        <v>88.348663266345184</v>
      </c>
      <c r="OX253" s="9">
        <f t="shared" si="2053"/>
        <v>81.757075480298738</v>
      </c>
      <c r="OY253" s="115">
        <f t="shared" si="2406"/>
        <v>85.052869373321954</v>
      </c>
      <c r="OZ253" s="15">
        <f t="shared" si="2407"/>
        <v>4.0712695833477878E-4</v>
      </c>
      <c r="PA253" s="12"/>
      <c r="PB253" s="11">
        <f t="shared" si="2741"/>
        <v>4.1528658096481294E-4</v>
      </c>
      <c r="PC253" s="10">
        <f t="shared" si="2408"/>
        <v>85.112652167949904</v>
      </c>
      <c r="PD253" s="9">
        <f t="shared" si="2054"/>
        <v>88.342635909407505</v>
      </c>
      <c r="PE253" s="9">
        <f t="shared" si="2055"/>
        <v>81.635501115603816</v>
      </c>
      <c r="PF253" s="115">
        <f t="shared" si="2409"/>
        <v>84.989068512505668</v>
      </c>
      <c r="PG253" s="15">
        <f t="shared" si="2410"/>
        <v>4.1426367612415005E-4</v>
      </c>
      <c r="PH253" s="12"/>
      <c r="PI253" s="11">
        <f t="shared" si="2742"/>
        <v>4.2242165137545799E-4</v>
      </c>
      <c r="PJ253" s="10">
        <f t="shared" si="2411"/>
        <v>85.048620621898181</v>
      </c>
      <c r="PK253" s="9">
        <f t="shared" si="2056"/>
        <v>88.336395387685016</v>
      </c>
      <c r="PL253" s="9">
        <f t="shared" si="2057"/>
        <v>81.514060085574272</v>
      </c>
      <c r="PM253" s="115">
        <f t="shared" si="2412"/>
        <v>84.925227736629637</v>
      </c>
      <c r="PN253" s="15">
        <f t="shared" si="2413"/>
        <v>4.2137899250436529E-4</v>
      </c>
      <c r="PO253" s="12"/>
      <c r="PP253" s="11">
        <f t="shared" si="2743"/>
        <v>4.295352491734464E-4</v>
      </c>
      <c r="PQ253" s="10">
        <f t="shared" si="2414"/>
        <v>84.984545552686285</v>
      </c>
      <c r="PR253" s="9">
        <f t="shared" si="2058"/>
        <v>88.32993865285799</v>
      </c>
      <c r="PS253" s="9">
        <f t="shared" si="2059"/>
        <v>81.392749965781022</v>
      </c>
      <c r="PT253" s="115">
        <f t="shared" si="2415"/>
        <v>84.861344309319506</v>
      </c>
      <c r="PU253" s="15">
        <f t="shared" si="2416"/>
        <v>4.2847286894104591E-4</v>
      </c>
      <c r="PV253" s="12"/>
      <c r="PW253" s="11">
        <f t="shared" si="2744"/>
        <v>4.3662733471534261E-4</v>
      </c>
      <c r="PX253" s="10">
        <f t="shared" si="2417"/>
        <v>84.920424249547224</v>
      </c>
      <c r="PY253" s="9">
        <f t="shared" si="2060"/>
        <v>88.323262691031729</v>
      </c>
      <c r="PZ253" s="9">
        <f t="shared" si="2061"/>
        <v>81.271568338900053</v>
      </c>
      <c r="QA253" s="115">
        <f t="shared" si="2418"/>
        <v>84.797415514965891</v>
      </c>
      <c r="QB253" s="15">
        <f t="shared" si="2419"/>
        <v>4.3554526858722962E-4</v>
      </c>
      <c r="QC253" s="12"/>
      <c r="QD253" s="11">
        <f t="shared" si="2745"/>
        <v>4.4369787005959772E-4</v>
      </c>
      <c r="QE253" s="10">
        <f t="shared" si="2420"/>
        <v>84.856254022522364</v>
      </c>
      <c r="QF253" s="9">
        <f t="shared" si="2062"/>
        <v>88.316364522662454</v>
      </c>
      <c r="QG253" s="9">
        <f t="shared" si="2063"/>
        <v>81.150512795058717</v>
      </c>
      <c r="QH253" s="115">
        <f t="shared" si="2421"/>
        <v>84.733438658860592</v>
      </c>
      <c r="QI253" s="15">
        <f t="shared" si="2422"/>
        <v>4.4259615625739018E-4</v>
      </c>
      <c r="QJ253" s="12"/>
      <c r="QK253" s="11">
        <f t="shared" si="2746"/>
        <v>4.5074681894085867E-4</v>
      </c>
      <c r="QL253" s="10">
        <f t="shared" si="2423"/>
        <v>84.792032202595493</v>
      </c>
      <c r="QM253" s="9">
        <f t="shared" si="2064"/>
        <v>88.309241202479143</v>
      </c>
      <c r="QN253" s="9">
        <f t="shared" si="2065"/>
        <v>81.029580932176529</v>
      </c>
      <c r="QO253" s="115">
        <f t="shared" si="2424"/>
        <v>84.669411067327843</v>
      </c>
      <c r="QP253" s="15">
        <f t="shared" si="2425"/>
        <v>4.4962549840156849E-4</v>
      </c>
      <c r="QQ253" s="12"/>
      <c r="QR253" s="11">
        <f t="shared" si="2747"/>
        <v>4.5777414674433466E-4</v>
      </c>
      <c r="QS253" s="10">
        <f t="shared" si="2426"/>
        <v>84.727756141822169</v>
      </c>
      <c r="QT253" s="9">
        <f t="shared" si="2066"/>
        <v>88.301889819401353</v>
      </c>
      <c r="QU253" s="9">
        <f t="shared" si="2067"/>
        <v>80.908770356297339</v>
      </c>
      <c r="QV253" s="115">
        <f t="shared" si="2427"/>
        <v>84.605330087849353</v>
      </c>
      <c r="QW253" s="15">
        <f t="shared" si="2428"/>
        <v>4.5663326307977494E-4</v>
      </c>
      <c r="QX253" s="12"/>
      <c r="QY253" s="11">
        <f t="shared" si="2748"/>
        <v>4.647798204804541E-4</v>
      </c>
      <c r="QZ253" s="10">
        <f t="shared" si="2429"/>
        <v>84.663423213452774</v>
      </c>
      <c r="RA253" s="9">
        <f t="shared" si="2068"/>
        <v>88.294307496453158</v>
      </c>
      <c r="RB253" s="9">
        <f t="shared" si="2069"/>
        <v>80.788078681914499</v>
      </c>
      <c r="RC253" s="115">
        <f t="shared" si="2430"/>
        <v>84.541193089183821</v>
      </c>
      <c r="RD253" s="15">
        <f t="shared" si="2431"/>
        <v>4.6361941993659469E-4</v>
      </c>
      <c r="RE253" s="12"/>
      <c r="RF253" s="11">
        <f t="shared" si="2749"/>
        <v>4.7176380875969966E-4</v>
      </c>
      <c r="RG253" s="10">
        <f t="shared" si="2432"/>
        <v>84.59903081205016</v>
      </c>
      <c r="RH253" s="9">
        <f t="shared" si="2070"/>
        <v>88.286491390673376</v>
      </c>
      <c r="RI253" s="9">
        <f t="shared" si="2071"/>
        <v>80.667503532289729</v>
      </c>
      <c r="RJ253" s="115">
        <f t="shared" si="2433"/>
        <v>84.476997461481545</v>
      </c>
      <c r="RK253" s="15">
        <f t="shared" si="2434"/>
        <v>4.7058394017594096E-4</v>
      </c>
      <c r="RL253" s="12"/>
      <c r="RM253" s="11">
        <f t="shared" si="2750"/>
        <v>4.7872608176759352E-4</v>
      </c>
      <c r="RN253" s="10">
        <f t="shared" si="2435"/>
        <v>84.53457635360229</v>
      </c>
      <c r="RO253" s="9">
        <f t="shared" si="2072"/>
        <v>88.27843869302211</v>
      </c>
      <c r="RP253" s="9">
        <f t="shared" si="2073"/>
        <v>80.547042539764135</v>
      </c>
      <c r="RQ253" s="115">
        <f t="shared" si="2436"/>
        <v>84.412740616393123</v>
      </c>
      <c r="RR253" s="15">
        <f t="shared" si="2437"/>
        <v>4.7752679653608165E-4</v>
      </c>
      <c r="RS253" s="12"/>
      <c r="RT253" s="11">
        <f t="shared" si="2751"/>
        <v>4.8566661123992385E-4</v>
      </c>
      <c r="RU253" s="10">
        <f t="shared" si="2438"/>
        <v>84.470057275629188</v>
      </c>
      <c r="RV253" s="9">
        <f t="shared" si="2074"/>
        <v>88.270146628283769</v>
      </c>
      <c r="RW253" s="9">
        <f t="shared" si="2075"/>
        <v>80.426693346062578</v>
      </c>
      <c r="RX253" s="115">
        <f t="shared" si="2439"/>
        <v>84.348419987173173</v>
      </c>
      <c r="RY253" s="15">
        <f t="shared" si="2440"/>
        <v>4.8444796326484716E-4</v>
      </c>
      <c r="RZ253" s="12"/>
      <c r="SA253" s="11">
        <f t="shared" si="2752"/>
        <v>4.9258537043816715E-4</v>
      </c>
      <c r="SB253" s="10">
        <f t="shared" si="2441"/>
        <v>84.405471037284784</v>
      </c>
      <c r="SC253" s="9">
        <f t="shared" si="2076"/>
        <v>88.26161245496661</v>
      </c>
      <c r="SD253" s="9">
        <f t="shared" si="2077"/>
        <v>80.306453602590295</v>
      </c>
      <c r="SE253" s="115">
        <f t="shared" si="2442"/>
        <v>84.284033028778452</v>
      </c>
      <c r="SF253" s="15">
        <f t="shared" si="2443"/>
        <v>4.9134741609510146E-4</v>
      </c>
      <c r="SG253" s="12"/>
      <c r="SH253" s="11">
        <f t="shared" si="2753"/>
        <v>4.9948233412515906E-4</v>
      </c>
      <c r="SI253" s="10">
        <f t="shared" si="2444"/>
        <v>84.340815119453197</v>
      </c>
      <c r="SJ253" s="9">
        <f t="shared" si="2078"/>
        <v>88.252833465198989</v>
      </c>
      <c r="SK253" s="9">
        <f t="shared" si="2079"/>
        <v>80.186320970723898</v>
      </c>
      <c r="SL253" s="115">
        <f t="shared" si="2445"/>
        <v>84.219577217961444</v>
      </c>
      <c r="SM253" s="15">
        <f t="shared" si="2446"/>
        <v>4.9822513222036382E-4</v>
      </c>
      <c r="SN253" s="12"/>
      <c r="SO253" s="11">
        <f t="shared" si="2754"/>
        <v>5.0635747854089195E-4</v>
      </c>
      <c r="SP253" s="10">
        <f t="shared" si="2447"/>
        <v>84.276087024840592</v>
      </c>
      <c r="SQ253" s="9">
        <f t="shared" si="2080"/>
        <v>88.243806984622324</v>
      </c>
      <c r="SR253" s="9">
        <f t="shared" si="2081"/>
        <v>80.066293122093441</v>
      </c>
      <c r="SS253" s="115">
        <f t="shared" si="2448"/>
        <v>84.155050053357883</v>
      </c>
      <c r="ST253" s="15">
        <f t="shared" si="2449"/>
        <v>5.0508109027077534E-4</v>
      </c>
      <c r="SU253" s="12"/>
      <c r="SV253" s="11">
        <f t="shared" si="2755"/>
        <v>5.132107813786707E-4</v>
      </c>
      <c r="SW253" s="10">
        <f t="shared" si="2450"/>
        <v>84.21128427806093</v>
      </c>
      <c r="SX253" s="9">
        <f t="shared" si="2082"/>
        <v>88.234530372280929</v>
      </c>
      <c r="SY253" s="9">
        <f t="shared" si="2083"/>
        <v>79.946367738860232</v>
      </c>
      <c r="SZ253" s="115">
        <f t="shared" si="2451"/>
        <v>84.090449055570588</v>
      </c>
      <c r="TA253" s="15">
        <f t="shared" si="2452"/>
        <v>5.1191527028913476E-4</v>
      </c>
      <c r="TB253" s="12"/>
      <c r="TC253" s="11">
        <f t="shared" si="2756"/>
        <v>5.2004222176131024E-4</v>
      </c>
      <c r="TD253" s="10">
        <f t="shared" si="2453"/>
        <v>84.146404425718075</v>
      </c>
      <c r="TE253" s="9">
        <f t="shared" si="2084"/>
        <v>88.22500102050887</v>
      </c>
      <c r="TF253" s="9">
        <f t="shared" si="2085"/>
        <v>79.826542513983355</v>
      </c>
      <c r="TG253" s="115">
        <f t="shared" si="2454"/>
        <v>84.025771767246113</v>
      </c>
      <c r="TH253" s="15">
        <f t="shared" si="2455"/>
        <v>5.187276537074525E-4</v>
      </c>
      <c r="TI253" s="12"/>
      <c r="TJ253" s="11">
        <f t="shared" si="2757"/>
        <v>5.2685178021784265E-4</v>
      </c>
      <c r="TK253" s="10">
        <f t="shared" si="2456"/>
        <v>84.081445036480773</v>
      </c>
      <c r="TL253" s="9">
        <f t="shared" si="2086"/>
        <v>88.215216354813748</v>
      </c>
      <c r="TM253" s="9">
        <f t="shared" si="2087"/>
        <v>79.706815151485387</v>
      </c>
      <c r="TN253" s="115">
        <f t="shared" si="2457"/>
        <v>83.961015753149567</v>
      </c>
      <c r="TO253" s="15">
        <f t="shared" si="2458"/>
        <v>5.2551822332335264E-4</v>
      </c>
      <c r="TP253" s="12"/>
      <c r="TQ253" s="11">
        <f t="shared" si="2758"/>
        <v>5.3363943866009038E-4</v>
      </c>
      <c r="TR253" s="10">
        <f t="shared" si="2459"/>
        <v>84.016403701155724</v>
      </c>
      <c r="TS253" s="9">
        <f t="shared" si="2088"/>
        <v>88.205173833757755</v>
      </c>
      <c r="TT253" s="9">
        <f t="shared" si="2089"/>
        <v>79.587183366706014</v>
      </c>
      <c r="TU253" s="115">
        <f t="shared" si="2460"/>
        <v>83.896178600231877</v>
      </c>
      <c r="TV253" s="15">
        <f t="shared" si="2461"/>
        <v>5.3228696327707083E-4</v>
      </c>
      <c r="TW253" s="12"/>
      <c r="TX253" s="11">
        <f t="shared" si="2759"/>
        <v>5.4040518035978233E-4</v>
      </c>
      <c r="TY253" s="10">
        <f t="shared" si="2462"/>
        <v>83.951278032753265</v>
      </c>
      <c r="TZ253" s="9">
        <f t="shared" si="2090"/>
        <v>88.194870948835899</v>
      </c>
      <c r="UA253" s="9">
        <f t="shared" si="2091"/>
        <v>79.467644886550815</v>
      </c>
      <c r="UB253" s="115">
        <f t="shared" si="2463"/>
        <v>83.831257917693364</v>
      </c>
      <c r="UC253" s="15">
        <f t="shared" si="2464"/>
        <v>5.3903385902855745E-4</v>
      </c>
      <c r="UD253" s="12"/>
      <c r="UE253" s="11">
        <f t="shared" si="2760"/>
        <v>5.4714898992580974E-4</v>
      </c>
      <c r="UF253" s="10">
        <f t="shared" si="2465"/>
        <v>83.886065666549229</v>
      </c>
      <c r="UG253" s="9">
        <f t="shared" si="2092"/>
        <v>88.18430522435159</v>
      </c>
      <c r="UH253" s="9">
        <f t="shared" si="2093"/>
        <v>79.348197449734471</v>
      </c>
      <c r="UI253" s="115">
        <f t="shared" si="2466"/>
        <v>83.76625133704303</v>
      </c>
      <c r="UJ253" s="15">
        <f t="shared" si="2467"/>
        <v>5.4575889733478593E-4</v>
      </c>
      <c r="UK253" s="12"/>
      <c r="UL253" s="11">
        <f t="shared" si="2761"/>
        <v>5.5387085328164297E-4</v>
      </c>
      <c r="UM253" s="10">
        <f t="shared" si="2468"/>
        <v>83.82076426014271</v>
      </c>
      <c r="UN253" s="9">
        <f t="shared" si="2094"/>
        <v>88.173474217289609</v>
      </c>
      <c r="UO253" s="9">
        <f t="shared" si="2095"/>
        <v>79.22883880701481</v>
      </c>
      <c r="UP253" s="115">
        <f t="shared" si="2469"/>
        <v>83.70115651215221</v>
      </c>
      <c r="UQ253" s="15">
        <f t="shared" si="2470"/>
        <v>5.5246206622743259E-4</v>
      </c>
      <c r="UR253" s="12"/>
      <c r="US253" s="11">
        <f t="shared" si="2762"/>
        <v>5.6057075764314173E-4</v>
      </c>
      <c r="UT253" s="10">
        <f t="shared" si="2471"/>
        <v>83.755371493508008</v>
      </c>
      <c r="UU253" s="9">
        <f t="shared" si="2096"/>
        <v>88.162375517186618</v>
      </c>
      <c r="UV253" s="9">
        <f t="shared" si="2097"/>
        <v>79.109566721422837</v>
      </c>
      <c r="UW253" s="115">
        <f t="shared" si="2472"/>
        <v>83.635971119304727</v>
      </c>
      <c r="UX253" s="15">
        <f t="shared" si="2473"/>
        <v>5.5914335499068508E-4</v>
      </c>
      <c r="UY253" s="12"/>
      <c r="UZ253" s="11">
        <f t="shared" si="2763"/>
        <v>5.6724869149646503E-4</v>
      </c>
      <c r="VA253" s="10">
        <f t="shared" si="2474"/>
        <v>83.689885069043299</v>
      </c>
      <c r="VB253" s="9">
        <f t="shared" si="2098"/>
        <v>88.151006745999283</v>
      </c>
      <c r="VC253" s="9">
        <f t="shared" si="2099"/>
        <v>78.990378968484194</v>
      </c>
      <c r="VD253" s="115">
        <f t="shared" si="2475"/>
        <v>83.570692857241738</v>
      </c>
      <c r="VE253" s="15">
        <f t="shared" si="2476"/>
        <v>5.6580275413941293E-4</v>
      </c>
      <c r="VF253" s="12"/>
      <c r="VG253" s="11">
        <f t="shared" si="2764"/>
        <v>5.7390464457633998E-4</v>
      </c>
      <c r="VH253" s="10">
        <f t="shared" si="2477"/>
        <v>83.624302711613865</v>
      </c>
      <c r="VI253" s="9">
        <f t="shared" si="2100"/>
        <v>88.139365557969981</v>
      </c>
      <c r="VJ253" s="9">
        <f t="shared" si="2101"/>
        <v>78.871273336435266</v>
      </c>
      <c r="VK253" s="115">
        <f t="shared" si="2478"/>
        <v>83.505319447202623</v>
      </c>
      <c r="VL253" s="15">
        <f t="shared" si="2479"/>
        <v>5.7244025539752638E-4</v>
      </c>
      <c r="VM253" s="12"/>
      <c r="VN253" s="11">
        <f t="shared" si="2765"/>
        <v>5.805386078445192E-4</v>
      </c>
      <c r="VO253" s="10">
        <f t="shared" si="2480"/>
        <v>83.558622168591484</v>
      </c>
      <c r="VP253" s="9">
        <f t="shared" si="2102"/>
        <v>88.127449639490379</v>
      </c>
      <c r="VQ253" s="9">
        <f t="shared" si="2103"/>
        <v>78.752247626431483</v>
      </c>
      <c r="VR253" s="115">
        <f t="shared" si="2481"/>
        <v>83.439848632960931</v>
      </c>
      <c r="VS253" s="15">
        <f t="shared" si="2482"/>
        <v>5.7905585167668434E-4</v>
      </c>
      <c r="VT253" s="12"/>
      <c r="VU253" s="11">
        <f t="shared" si="2766"/>
        <v>5.8715057346857117E-4</v>
      </c>
      <c r="VV253" s="10">
        <f t="shared" si="2483"/>
        <v>83.492841209888809</v>
      </c>
      <c r="VW253" s="9">
        <f t="shared" si="2104"/>
        <v>88.115256708962775</v>
      </c>
      <c r="VX253" s="9">
        <f t="shared" si="2105"/>
        <v>78.633299652751475</v>
      </c>
      <c r="VY253" s="115">
        <f t="shared" si="2484"/>
        <v>83.374278180857118</v>
      </c>
      <c r="VZ253" s="15">
        <f t="shared" si="2485"/>
        <v>5.8564953705512188E-4</v>
      </c>
      <c r="WA253" s="12"/>
      <c r="WB253" s="11">
        <f t="shared" si="2767"/>
        <v>5.9374053480077771E-4</v>
      </c>
      <c r="WC253" s="10">
        <f t="shared" si="2486"/>
        <v>83.426957627990646</v>
      </c>
      <c r="WD253" s="9">
        <f t="shared" si="2106"/>
        <v>88.102784516659383</v>
      </c>
      <c r="WE253" s="9">
        <f t="shared" si="2107"/>
        <v>78.514427242991673</v>
      </c>
      <c r="WF253" s="115">
        <f t="shared" si="2487"/>
        <v>83.308605879825535</v>
      </c>
      <c r="WG253" s="15">
        <f t="shared" si="2488"/>
        <v>5.9222130675693418E-4</v>
      </c>
      <c r="WH253" s="12"/>
      <c r="WI253" s="11">
        <f t="shared" si="2768"/>
        <v>6.0030848635750063E-4</v>
      </c>
      <c r="WJ253" s="10">
        <f t="shared" si="2489"/>
        <v>83.36096923797939</v>
      </c>
      <c r="WK253" s="9">
        <f t="shared" si="2108"/>
        <v>88.090030844579644</v>
      </c>
      <c r="WL253" s="9">
        <f t="shared" si="2109"/>
        <v>78.395628238258865</v>
      </c>
      <c r="WM253" s="115">
        <f t="shared" si="2490"/>
        <v>83.242829541419255</v>
      </c>
      <c r="WN253" s="15">
        <f t="shared" si="2491"/>
        <v>5.987711571313831E-4</v>
      </c>
      <c r="WO253" s="12"/>
      <c r="WP253" s="11">
        <f t="shared" si="2769"/>
        <v>6.0685442379853076E-4</v>
      </c>
      <c r="WQ253" s="10">
        <f t="shared" si="2492"/>
        <v>83.294873877558473</v>
      </c>
      <c r="WR253" s="9">
        <f t="shared" si="2110"/>
        <v>88.076993506305527</v>
      </c>
      <c r="WS253" s="9">
        <f t="shared" si="2111"/>
        <v>78.276900493351846</v>
      </c>
      <c r="WT253" s="115">
        <f t="shared" si="2493"/>
        <v>83.176946999828687</v>
      </c>
      <c r="WU253" s="15">
        <f t="shared" si="2494"/>
        <v>6.0529908563272347E-4</v>
      </c>
      <c r="WV253" s="12"/>
      <c r="WW253" s="11">
        <f t="shared" si="2770"/>
        <v>6.1337834390698734E-4</v>
      </c>
      <c r="WX253" s="10">
        <f t="shared" si="2495"/>
        <v>83.228669407069418</v>
      </c>
      <c r="WY253" s="9">
        <f t="shared" si="2112"/>
        <v>88.063670346855091</v>
      </c>
      <c r="WZ253" s="9">
        <f t="shared" si="2113"/>
        <v>78.116184029310034</v>
      </c>
      <c r="XA253" s="115">
        <f t="shared" si="2496"/>
        <v>83.089927188082555</v>
      </c>
      <c r="XB253" s="15">
        <f t="shared" si="2497"/>
        <v>6.1440277805478792E-4</v>
      </c>
      <c r="XC253" s="12"/>
      <c r="XD253" s="11">
        <f t="shared" si="2771"/>
        <v>6.2248520052416497E-4</v>
      </c>
      <c r="XE253" s="10">
        <f t="shared" si="2498"/>
        <v>83.141265943756935</v>
      </c>
      <c r="XF253" s="9">
        <f t="shared" si="2114"/>
        <v>88.049943413308711</v>
      </c>
      <c r="XG253" s="9">
        <f t="shared" si="2115"/>
        <v>78.061699162004203</v>
      </c>
      <c r="XH253" s="115">
        <f t="shared" si="2499"/>
        <v>83.055821287656457</v>
      </c>
      <c r="XI253" s="15">
        <f t="shared" si="2500"/>
        <v>6.1692017661460334E-4</v>
      </c>
      <c r="XJ253" s="12"/>
      <c r="XK253" s="11">
        <f t="shared" si="2772"/>
        <v>6.2498715584023787E-4</v>
      </c>
      <c r="XL253" s="10">
        <f t="shared" si="2501"/>
        <v>83.106921531189585</v>
      </c>
      <c r="XM253" s="9">
        <f t="shared" si="2116"/>
        <v>88.03610376231498</v>
      </c>
      <c r="XN253" s="9">
        <f t="shared" si="2117"/>
        <v>78.706613583881349</v>
      </c>
      <c r="XO253" s="115">
        <f t="shared" si="2502"/>
        <v>83.371358673098172</v>
      </c>
      <c r="XP253" s="15">
        <f t="shared" si="2503"/>
        <v>5.7623247727965534E-4</v>
      </c>
      <c r="XQ253" s="12"/>
      <c r="XR253" s="11">
        <f t="shared" si="2773"/>
        <v>5.8416609580088838E-4</v>
      </c>
      <c r="XS253" s="10">
        <f t="shared" si="2504"/>
        <v>83.423174197836545</v>
      </c>
      <c r="XT253" s="9">
        <f t="shared" si="2118"/>
        <v>88.024029443082469</v>
      </c>
      <c r="XU253" s="9">
        <f t="shared" si="2119"/>
        <v>79.453456415179858</v>
      </c>
      <c r="XV253" s="115">
        <f t="shared" si="2505"/>
        <v>83.738742929131163</v>
      </c>
      <c r="XW253" s="15">
        <f t="shared" si="2506"/>
        <v>5.2935824285349074E-4</v>
      </c>
      <c r="XX253" s="12"/>
      <c r="XY253" s="11">
        <f t="shared" si="2774"/>
        <v>5.3715278302682561E-4</v>
      </c>
      <c r="XZ253" s="10">
        <f t="shared" si="2507"/>
        <v>83.791349558304063</v>
      </c>
      <c r="YA253" s="9">
        <f t="shared" si="2120"/>
        <v>88.013839622202966</v>
      </c>
      <c r="YB253" s="9">
        <f t="shared" si="2121"/>
        <v>80.333836562250042</v>
      </c>
      <c r="YC253" s="115">
        <f t="shared" si="2508"/>
        <v>84.173838092226504</v>
      </c>
      <c r="YD253" s="15">
        <f t="shared" si="2509"/>
        <v>4.7435252131805393E-4</v>
      </c>
      <c r="YE253" s="12"/>
      <c r="YF253" s="11">
        <f t="shared" si="2775"/>
        <v>4.820021504811495E-4</v>
      </c>
      <c r="YG253" s="10">
        <f t="shared" si="2510"/>
        <v>84.227315522551663</v>
      </c>
      <c r="YH253" s="9">
        <f t="shared" si="2122"/>
        <v>88.005657431141699</v>
      </c>
      <c r="YI253" s="9">
        <f t="shared" si="2123"/>
        <v>81.405609298052681</v>
      </c>
      <c r="YJ253" s="115">
        <f t="shared" si="2511"/>
        <v>84.70563336459719</v>
      </c>
      <c r="YK253" s="15">
        <f t="shared" si="2512"/>
        <v>4.0764950851080535E-4</v>
      </c>
      <c r="YL253" s="12"/>
      <c r="YM253" s="11">
        <f t="shared" si="2776"/>
        <v>4.1514799636528063E-4</v>
      </c>
      <c r="YN253" s="10">
        <f t="shared" si="2513"/>
        <v>84.760068293858396</v>
      </c>
      <c r="YO253" s="9">
        <f t="shared" si="2124"/>
        <v>87.999614591968665</v>
      </c>
      <c r="YP253" s="9">
        <f t="shared" si="2125"/>
        <v>82.78719630013515</v>
      </c>
      <c r="YQ253" s="115">
        <f t="shared" si="2514"/>
        <v>85.393405446051901</v>
      </c>
      <c r="YR253" s="15">
        <f t="shared" si="2515"/>
        <v>3.2194306950064346E-4</v>
      </c>
      <c r="YS253" s="12"/>
      <c r="YT253" s="11">
        <f t="shared" si="2777"/>
        <v>3.2928413721302382E-4</v>
      </c>
      <c r="YU253" s="10">
        <f t="shared" si="2516"/>
        <v>85.448890376463908</v>
      </c>
      <c r="YV253" s="9">
        <f t="shared" si="2126"/>
        <v>87.995845598796848</v>
      </c>
      <c r="YW253" s="9">
        <f t="shared" si="2127"/>
        <v>84.808633794172891</v>
      </c>
      <c r="YX253" s="115">
        <f t="shared" si="2517"/>
        <v>86.40223969648487</v>
      </c>
      <c r="YY253" s="15">
        <f t="shared" si="2518"/>
        <v>1.9685694702149061E-4</v>
      </c>
      <c r="YZ253" s="12"/>
      <c r="ZA253" s="11">
        <f t="shared" si="2778"/>
        <v>2.0403725258141527E-4</v>
      </c>
      <c r="ZB253" s="10">
        <f t="shared" si="2519"/>
        <v>86.458852192768504</v>
      </c>
      <c r="ZC253" s="9">
        <f t="shared" si="2128"/>
        <v>87.994436411625713</v>
      </c>
      <c r="ZD253" s="9">
        <f t="shared" si="2129"/>
        <v>89.276571185932994</v>
      </c>
      <c r="ZE253" s="115">
        <f t="shared" si="2520"/>
        <v>88.635503798779354</v>
      </c>
      <c r="ZF253" s="15">
        <f t="shared" si="2521"/>
        <v>-7.9190575591507717E-5</v>
      </c>
      <c r="ZG253" s="12"/>
      <c r="ZH253" s="11">
        <f t="shared" si="2779"/>
        <v>-7.212192093965869E-5</v>
      </c>
      <c r="ZI253" s="10">
        <f t="shared" si="2522"/>
        <v>88.69291546265012</v>
      </c>
      <c r="ZJ253" s="9">
        <f t="shared" si="2130"/>
        <v>87.994664453283235</v>
      </c>
      <c r="ZK253" s="9">
        <f t="shared" si="2131"/>
        <v>89.359661287407576</v>
      </c>
      <c r="ZL253" s="115">
        <f t="shared" si="2523"/>
        <v>88.677162870345398</v>
      </c>
      <c r="ZM253" s="15">
        <f t="shared" si="2524"/>
        <v>-8.4308519775772682E-5</v>
      </c>
      <c r="ZN253" s="12"/>
      <c r="ZO253" s="11">
        <f t="shared" si="2780"/>
        <v>-7.7243985694023167E-5</v>
      </c>
      <c r="ZP253" s="10">
        <f t="shared" si="2525"/>
        <v>88.734568997600633</v>
      </c>
      <c r="ZQ253" s="9">
        <f t="shared" si="2132"/>
        <v>87.99492292326876</v>
      </c>
      <c r="ZR253" s="9">
        <f t="shared" si="2133"/>
        <v>89.443567761091572</v>
      </c>
      <c r="ZS253" s="115">
        <f t="shared" si="2526"/>
        <v>88.719245342180159</v>
      </c>
      <c r="ZT253" s="15">
        <f t="shared" si="2527"/>
        <v>-8.9475007490405817E-5</v>
      </c>
      <c r="ZU253" s="12"/>
      <c r="ZV253" s="11">
        <f t="shared" si="2781"/>
        <v>-8.2414890980017075E-5</v>
      </c>
      <c r="ZW253" s="10">
        <f t="shared" si="2528"/>
        <v>88.776645729214181</v>
      </c>
      <c r="ZX253" s="9">
        <f t="shared" si="2134"/>
        <v>87.995214042353126</v>
      </c>
      <c r="ZY253" s="9">
        <f t="shared" si="2135"/>
        <v>89.528281216260808</v>
      </c>
      <c r="ZZ253" s="115">
        <f t="shared" si="2529"/>
        <v>88.761747629306967</v>
      </c>
      <c r="AAA253" s="15">
        <f t="shared" si="2530"/>
        <v>-9.4689321555753406E-5</v>
      </c>
      <c r="AAB253" s="12"/>
      <c r="AAC253" s="11">
        <f t="shared" si="2782"/>
        <v>-8.7633923980804621E-5</v>
      </c>
      <c r="AAD253" s="10">
        <f t="shared" si="2531"/>
        <v>88.819142087754699</v>
      </c>
      <c r="AAE253" s="9">
        <f t="shared" si="2136"/>
        <v>87.99554008108818</v>
      </c>
      <c r="AAF253" s="9">
        <f t="shared" si="2137"/>
        <v>89.6137917228628</v>
      </c>
      <c r="AAG253" s="115">
        <f t="shared" si="2532"/>
        <v>88.804665901975483</v>
      </c>
      <c r="AAH253" s="15">
        <f t="shared" si="2533"/>
        <v>-9.9950708406041933E-5</v>
      </c>
      <c r="AAI253" s="12"/>
      <c r="AAJ253" s="11">
        <f t="shared" si="2783"/>
        <v>-9.2900335394852565E-5</v>
      </c>
      <c r="AAK253" s="10">
        <f t="shared" si="2534"/>
        <v>88.862054258692126</v>
      </c>
      <c r="AAL253" s="9">
        <f t="shared" si="2138"/>
        <v>87.9959033589585</v>
      </c>
      <c r="AAM253" s="9">
        <f t="shared" si="2139"/>
        <v>89.700089090505728</v>
      </c>
      <c r="AAN253" s="115">
        <f t="shared" si="2535"/>
        <v>88.847996224732114</v>
      </c>
      <c r="AAO253" s="15">
        <f t="shared" si="2536"/>
        <v>-1.052583953734303E-4</v>
      </c>
      <c r="AAP253" s="12"/>
      <c r="AAQ253" s="11">
        <f t="shared" si="2537"/>
        <v>-9.8213356719871798E-5</v>
      </c>
      <c r="AAR253" s="10">
        <f t="shared" si="2538"/>
        <v>88.905378321801834</v>
      </c>
      <c r="AAS253" s="9">
        <f t="shared" si="2140"/>
        <v>87.996306243570416</v>
      </c>
      <c r="AAT253" s="9">
        <f t="shared" si="2141"/>
        <v>89.787162898907155</v>
      </c>
      <c r="AAU253" s="115">
        <f t="shared" si="2539"/>
        <v>88.891734571238786</v>
      </c>
      <c r="AAV253" s="15">
        <f t="shared" si="2540"/>
        <v>-1.106115926187413E-4</v>
      </c>
      <c r="AAW253" s="11"/>
      <c r="AAX253" s="11">
        <f t="shared" si="2784"/>
        <v>-1.0357220217927265E-4</v>
      </c>
      <c r="AAY253" s="10">
        <f t="shared" si="2541"/>
        <v>88.949110265969637</v>
      </c>
      <c r="AAZ253" s="9">
        <f t="shared" si="2142"/>
        <v>87.996751149793795</v>
      </c>
      <c r="ABA253" s="9">
        <f t="shared" si="2143"/>
        <v>89.875002648260605</v>
      </c>
      <c r="ABB253" s="115">
        <f t="shared" si="2542"/>
        <v>88.935876899027193</v>
      </c>
      <c r="ABC253" s="15">
        <f t="shared" si="2543"/>
        <v>-1.1600950247181265E-4</v>
      </c>
      <c r="ABD253" s="11"/>
      <c r="ABE253" s="11">
        <f t="shared" si="2785"/>
        <v>-1.0897607806218223E-4</v>
      </c>
      <c r="ABF253" s="10">
        <f t="shared" si="2544"/>
        <v>88.993246063962857</v>
      </c>
      <c r="ABG253" s="9">
        <f t="shared" si="2144"/>
        <v>87.997240538923151</v>
      </c>
      <c r="ABH253" s="9">
        <f t="shared" si="2145"/>
        <v>89.963597398688947</v>
      </c>
      <c r="ABI253" s="115">
        <f t="shared" si="2545"/>
        <v>88.980418968806049</v>
      </c>
      <c r="ABJ253" s="15">
        <f t="shared" si="2546"/>
        <v>-1.2145129721428441E-4</v>
      </c>
      <c r="ABK253" s="11"/>
      <c r="ABL253" s="11">
        <f t="shared" si="2786"/>
        <v>-1.1442416049134218E-4</v>
      </c>
      <c r="ABM253" s="10">
        <f t="shared" si="2547"/>
        <v>89.037781491631492</v>
      </c>
      <c r="ABN253" s="9">
        <f t="shared" si="2146"/>
        <v>87.997776917601058</v>
      </c>
      <c r="ABO253" s="9">
        <f t="shared" si="2147"/>
        <v>90.052935899320161</v>
      </c>
      <c r="ABP253" s="115">
        <f t="shared" si="2548"/>
        <v>89.02535640846061</v>
      </c>
      <c r="ABQ253" s="15">
        <f t="shared" si="2549"/>
        <v>-1.2693612711840203E-4</v>
      </c>
      <c r="ABR253" s="11"/>
      <c r="ABS253" s="11">
        <f t="shared" si="2787"/>
        <v>-1.19915603459354E-4</v>
      </c>
      <c r="ABT253" s="10">
        <f t="shared" si="2550"/>
        <v>89.082712191912549</v>
      </c>
      <c r="ABU253" s="9">
        <f t="shared" si="2148"/>
        <v>87.998362836730152</v>
      </c>
      <c r="ABV253" s="9">
        <f t="shared" si="2149"/>
        <v>90.143006642619525</v>
      </c>
      <c r="ABW253" s="115">
        <f t="shared" si="2551"/>
        <v>89.070684739674846</v>
      </c>
      <c r="ABX253" s="15">
        <f t="shared" si="2552"/>
        <v>-1.3246312387003319E-4</v>
      </c>
      <c r="ABY253" s="11"/>
      <c r="ABZ253" s="11">
        <f t="shared" si="2788"/>
        <v>-1.2544954224795145E-4</v>
      </c>
      <c r="ACA253" s="10">
        <f t="shared" si="2553"/>
        <v>89.128033701442831</v>
      </c>
      <c r="ACB253" s="9">
        <f t="shared" si="2150"/>
        <v>87.99900089034773</v>
      </c>
      <c r="ACC253" s="9">
        <f t="shared" si="2151"/>
        <v>90.233797863494885</v>
      </c>
      <c r="ACD253" s="115">
        <f t="shared" si="2554"/>
        <v>89.116399376921308</v>
      </c>
      <c r="ACE253" s="15">
        <f t="shared" si="2555"/>
        <v>-1.3803140058290633E-4</v>
      </c>
      <c r="ACF253" s="11"/>
      <c r="ACG253" s="11">
        <f t="shared" si="2789"/>
        <v>-1.3102509343712197E-4</v>
      </c>
      <c r="ACH253" s="10">
        <f t="shared" si="2556"/>
        <v>89.173741449526148</v>
      </c>
      <c r="ACI253" s="9">
        <f t="shared" si="2152"/>
        <v>87.999693714436503</v>
      </c>
      <c r="ACJ253" s="9">
        <f t="shared" si="2153"/>
        <v>90.325297596180832</v>
      </c>
      <c r="ACK253" s="115">
        <f t="shared" si="2557"/>
        <v>89.162495655308675</v>
      </c>
      <c r="ACL253" s="15">
        <f t="shared" si="2558"/>
        <v>-1.4364005538550453E-4</v>
      </c>
      <c r="ACM253" s="11"/>
      <c r="ACN253" s="11">
        <f t="shared" si="2790"/>
        <v>-1.3664135848905491E-4</v>
      </c>
      <c r="ACO253" s="10">
        <f t="shared" si="2559"/>
        <v>89.219830785975418</v>
      </c>
      <c r="ACP253" s="9">
        <f t="shared" si="2154"/>
        <v>88.000443985708586</v>
      </c>
      <c r="ACQ253" s="9">
        <f t="shared" si="2155"/>
        <v>90.417493628379418</v>
      </c>
      <c r="ACR253" s="115">
        <f t="shared" si="2560"/>
        <v>89.208968807044002</v>
      </c>
      <c r="ACS253" s="15">
        <f t="shared" si="2561"/>
        <v>-1.4928816866367742E-4</v>
      </c>
      <c r="ACT253" s="11"/>
      <c r="ACU253" s="11">
        <f t="shared" si="2791"/>
        <v>-1.4229742098446183E-4</v>
      </c>
      <c r="ACV253" s="10">
        <f t="shared" si="2562"/>
        <v>89.266296957540035</v>
      </c>
      <c r="ACW253" s="9">
        <f t="shared" si="2156"/>
        <v>88.001254420302431</v>
      </c>
      <c r="ACX253" s="9">
        <f t="shared" si="2157"/>
        <v>90.51037339107026</v>
      </c>
      <c r="ACY253" s="115">
        <f t="shared" si="2563"/>
        <v>89.255813905686352</v>
      </c>
      <c r="ACZ253" s="15">
        <f t="shared" si="2564"/>
        <v>-1.5497479633530027E-4</v>
      </c>
      <c r="ADA253" s="11"/>
      <c r="ADB253" s="11">
        <f t="shared" si="2792"/>
        <v>-1.4799233988777022E-4</v>
      </c>
      <c r="ADC253" s="10">
        <f t="shared" si="2565"/>
        <v>89.313135052099938</v>
      </c>
      <c r="ADD253" s="9">
        <f t="shared" si="2158"/>
        <v>88.002127772341098</v>
      </c>
      <c r="ADE253" s="9">
        <f t="shared" si="2159"/>
        <v>90.603924058759489</v>
      </c>
      <c r="ADF253" s="115">
        <f t="shared" si="2566"/>
        <v>89.303025915550293</v>
      </c>
      <c r="ADG253" s="15">
        <f t="shared" si="2567"/>
        <v>-1.6069897613114737E-4</v>
      </c>
      <c r="ADH253" s="11"/>
      <c r="ADI253" s="11">
        <f t="shared" si="2793"/>
        <v>-1.5372515582634145E-4</v>
      </c>
      <c r="ADJ253" s="10">
        <f t="shared" si="2568"/>
        <v>89.360340048075486</v>
      </c>
      <c r="ADK253" s="9">
        <f t="shared" si="2160"/>
        <v>88.003066832486894</v>
      </c>
      <c r="ADL253" s="9">
        <f t="shared" si="2161"/>
        <v>90.698132551374556</v>
      </c>
      <c r="ADM253" s="115">
        <f t="shared" si="2569"/>
        <v>89.350599691930725</v>
      </c>
      <c r="ADN253" s="15">
        <f t="shared" si="2570"/>
        <v>-1.6645972780120902E-4</v>
      </c>
      <c r="ADO253" s="11"/>
      <c r="ADP253" s="11">
        <f t="shared" si="2794"/>
        <v>-1.5949489129192E-4</v>
      </c>
      <c r="ADQ253" s="10">
        <f t="shared" si="2571"/>
        <v>89.407906814629044</v>
      </c>
      <c r="ADR253" s="9">
        <f t="shared" si="2162"/>
        <v>88.004074426434329</v>
      </c>
      <c r="ADS253" s="9">
        <f t="shared" si="2163"/>
        <v>90.792985535483524</v>
      </c>
      <c r="ADT253" s="115">
        <f t="shared" si="2572"/>
        <v>89.398529980958926</v>
      </c>
      <c r="ADU253" s="15">
        <f t="shared" si="2573"/>
        <v>-1.7225605328307318E-4</v>
      </c>
      <c r="ADV253" s="11"/>
      <c r="ADW253" s="11">
        <f t="shared" si="2795"/>
        <v>-1.65300550804219E-4</v>
      </c>
      <c r="ADX253" s="10">
        <f t="shared" si="2574"/>
        <v>89.455830111497605</v>
      </c>
      <c r="ADY253" s="9">
        <f t="shared" si="2164"/>
        <v>88.00515341334129</v>
      </c>
      <c r="ADZ253" s="9">
        <f t="shared" si="2165"/>
        <v>90.888469425865608</v>
      </c>
      <c r="AEA253" s="115">
        <f t="shared" si="2575"/>
        <v>89.446811419603449</v>
      </c>
      <c r="AEB253" s="15">
        <f t="shared" si="2576"/>
        <v>-1.7808693689583136E-4</v>
      </c>
      <c r="AEC253" s="11"/>
      <c r="AED253" s="11">
        <f t="shared" si="2796"/>
        <v>-1.7114112110009353E-4</v>
      </c>
      <c r="AEE253" s="10">
        <f t="shared" si="2577"/>
        <v>89.504104588970151</v>
      </c>
      <c r="AEF253" s="9">
        <f t="shared" si="2166"/>
        <v>88.006306684199259</v>
      </c>
      <c r="AEG253" s="9">
        <f t="shared" si="2167"/>
        <v>90.984570387448784</v>
      </c>
      <c r="AEH253" s="115">
        <f t="shared" si="2578"/>
        <v>89.495438535824022</v>
      </c>
      <c r="AEI253" s="15">
        <f t="shared" si="2579"/>
        <v>-1.839513455604165E-4</v>
      </c>
      <c r="AEJ253" s="11"/>
      <c r="AEK253" s="11">
        <f t="shared" si="2797"/>
        <v>-1.7701557134926346E-4</v>
      </c>
      <c r="AEL253" s="10">
        <f t="shared" si="2580"/>
        <v>89.552724788018168</v>
      </c>
      <c r="AEM253" s="9">
        <f t="shared" si="2168"/>
        <v>88.007537160143471</v>
      </c>
      <c r="AEN253" s="9">
        <f t="shared" si="2169"/>
        <v>91.081274337601428</v>
      </c>
      <c r="AEO253" s="115">
        <f t="shared" si="2581"/>
        <v>89.54440574887245</v>
      </c>
      <c r="AEP253" s="15">
        <f t="shared" si="2582"/>
        <v>-1.8984822904551785E-4</v>
      </c>
      <c r="AEQ253" s="11"/>
      <c r="AER253" s="11">
        <f t="shared" si="2798"/>
        <v>-1.8292285339570436E-4</v>
      </c>
      <c r="AES253" s="10">
        <f t="shared" si="2583"/>
        <v>89.601685140573181</v>
      </c>
      <c r="AET253" s="9">
        <f t="shared" si="2170"/>
        <v>88.008847790703967</v>
      </c>
      <c r="AEU253" s="9">
        <f t="shared" si="2171"/>
        <v>91.178566952420582</v>
      </c>
      <c r="AEV253" s="115">
        <f t="shared" si="2584"/>
        <v>89.593707371562274</v>
      </c>
      <c r="AEW253" s="15">
        <f t="shared" si="2585"/>
        <v>-1.9577652046399584E-4</v>
      </c>
      <c r="AEX253" s="11"/>
      <c r="AEY253" s="11">
        <f t="shared" si="2799"/>
        <v>-1.888619022498652E-4</v>
      </c>
      <c r="AEZ253" s="10">
        <f t="shared" si="2586"/>
        <v>89.650979971774817</v>
      </c>
      <c r="AFA253" s="9">
        <f t="shared" si="2172"/>
        <v>88.010241552001929</v>
      </c>
      <c r="AFB253" s="9">
        <f t="shared" si="2173"/>
        <v>91.276433671288984</v>
      </c>
      <c r="AFC253" s="115">
        <f t="shared" si="2587"/>
        <v>89.64333761164545</v>
      </c>
      <c r="AFD253" s="15">
        <f t="shared" si="2588"/>
        <v>-2.0173513666574801E-4</v>
      </c>
      <c r="AFE253" s="11"/>
      <c r="AFF253" s="11">
        <f t="shared" si="2800"/>
        <v>-1.9483163647738259E-4</v>
      </c>
      <c r="AFG253" s="10">
        <f t="shared" si="2589"/>
        <v>89.700603501325389</v>
      </c>
      <c r="AFH253" s="9">
        <f t="shared" si="2174"/>
        <v>88.011721444891378</v>
      </c>
      <c r="AFI253" s="9">
        <f t="shared" si="2175"/>
        <v>91.374859678239389</v>
      </c>
      <c r="AFJ253" s="115">
        <f t="shared" si="2590"/>
        <v>89.693290561565391</v>
      </c>
      <c r="AFK253" s="15">
        <f t="shared" si="2591"/>
        <v>-2.0772297720146482E-4</v>
      </c>
      <c r="AFL253" s="11"/>
      <c r="AFM253" s="11">
        <f t="shared" si="2801"/>
        <v>-2.0083095715753692E-4</v>
      </c>
      <c r="AFN253" s="10">
        <f t="shared" si="2592"/>
        <v>89.750549833210499</v>
      </c>
      <c r="AFO253" s="9">
        <f t="shared" si="2176"/>
        <v>88.013290493025735</v>
      </c>
      <c r="AFP253" s="9">
        <f t="shared" si="2177"/>
        <v>91.473829923373387</v>
      </c>
      <c r="AFQ253" s="115">
        <f t="shared" si="2593"/>
        <v>89.743560208199568</v>
      </c>
      <c r="AFR253" s="15">
        <f t="shared" si="2594"/>
        <v>-2.1373892576496181E-4</v>
      </c>
      <c r="AFS253" s="11"/>
      <c r="AFT253" s="11">
        <f t="shared" si="2802"/>
        <v>-2.0685874932246313E-4</v>
      </c>
      <c r="AFU253" s="10">
        <f t="shared" si="2595"/>
        <v>89.800812965426672</v>
      </c>
      <c r="AFV253" s="9">
        <f t="shared" si="2178"/>
        <v>88.014951740885564</v>
      </c>
      <c r="AFW253" s="9">
        <f t="shared" si="2179"/>
        <v>91.573329128555073</v>
      </c>
      <c r="AFX253" s="115">
        <f t="shared" si="2596"/>
        <v>89.794140434720319</v>
      </c>
      <c r="AFY253" s="15">
        <f t="shared" si="2597"/>
        <v>-2.1978185066667518E-4</v>
      </c>
      <c r="AFZ253" s="11"/>
      <c r="AGA253" s="11">
        <f t="shared" si="2803"/>
        <v>-2.1291388242693381E-4</v>
      </c>
      <c r="AGB253" s="10">
        <f t="shared" si="2598"/>
        <v>89.851386791820829</v>
      </c>
      <c r="AGC253" s="9">
        <f t="shared" si="2180"/>
        <v>88.016708251756057</v>
      </c>
      <c r="AGD253" s="9">
        <f t="shared" si="2181"/>
        <v>91.673341791867813</v>
      </c>
      <c r="AGE253" s="115">
        <f t="shared" si="2599"/>
        <v>89.845025021811935</v>
      </c>
      <c r="AGF253" s="15">
        <f t="shared" si="2600"/>
        <v>-2.2585060523384803E-4</v>
      </c>
      <c r="AGG253" s="11"/>
      <c r="AGH253" s="11">
        <f t="shared" si="2804"/>
        <v>-2.1899521074492887E-4</v>
      </c>
      <c r="AGI253" s="10">
        <f t="shared" si="2601"/>
        <v>89.902265103285885</v>
      </c>
      <c r="AGJ253" s="9">
        <f t="shared" si="2182"/>
        <v>88.018563105654806</v>
      </c>
      <c r="AGK253" s="9">
        <f t="shared" si="2183"/>
        <v>91.773852192420733</v>
      </c>
      <c r="AGL253" s="115">
        <f t="shared" si="2602"/>
        <v>89.896207649037763</v>
      </c>
      <c r="AGM253" s="15">
        <f t="shared" si="2603"/>
        <v>-2.3194402823538746E-4</v>
      </c>
      <c r="AGN253" s="11"/>
      <c r="AGO253" s="11">
        <f t="shared" si="2805"/>
        <v>-2.2510157379106979E-4</v>
      </c>
      <c r="AGP253" s="10">
        <f t="shared" si="2604"/>
        <v>89.953441589106802</v>
      </c>
      <c r="AGQ253" s="9">
        <f t="shared" si="2184"/>
        <v>88.020519397211814</v>
      </c>
      <c r="AGR253" s="9">
        <f t="shared" si="2185"/>
        <v>91.874844395500546</v>
      </c>
      <c r="AGS253" s="115">
        <f t="shared" si="2605"/>
        <v>89.947681896356187</v>
      </c>
      <c r="AGT253" s="15">
        <f t="shared" si="2606"/>
        <v>-2.3806094433101406E-4</v>
      </c>
      <c r="AGU253" s="11"/>
      <c r="AGV253" s="11">
        <f t="shared" si="2806"/>
        <v>-2.3123179676652825E-4</v>
      </c>
      <c r="AGW253" s="10">
        <f t="shared" si="2607"/>
        <v>90.004909838455944</v>
      </c>
      <c r="AGX253" s="9">
        <f t="shared" si="2186"/>
        <v>88.022580233503788</v>
      </c>
      <c r="AGY253" s="9">
        <f t="shared" si="2187"/>
        <v>91.976302258064209</v>
      </c>
      <c r="AGZ253" s="115">
        <f t="shared" si="2608"/>
        <v>89.999441245783999</v>
      </c>
      <c r="AHA253" s="15">
        <f t="shared" si="2609"/>
        <v>-2.4420016454426415E-4</v>
      </c>
      <c r="AHB253" s="11"/>
      <c r="AHC253" s="11">
        <f t="shared" si="2807"/>
        <v>-2.3738469102900931E-4</v>
      </c>
      <c r="AHD253" s="10">
        <f t="shared" si="2610"/>
        <v>90.056663342036586</v>
      </c>
      <c r="AHE253" s="9">
        <f t="shared" si="2188"/>
        <v>88.024748731845008</v>
      </c>
      <c r="AHF253" s="9">
        <f t="shared" si="2189"/>
        <v>92.078209434566759</v>
      </c>
      <c r="AHG253" s="115">
        <f t="shared" si="2611"/>
        <v>90.051479083205891</v>
      </c>
      <c r="AHH253" s="15">
        <f t="shared" si="2612"/>
        <v>-2.5036048675890839E-4</v>
      </c>
      <c r="AHI253" s="11"/>
      <c r="AHJ253" s="11">
        <f t="shared" si="2808"/>
        <v>-2.4355905458632232E-4</v>
      </c>
      <c r="AHK253" s="10">
        <f t="shared" si="2613"/>
        <v>90.108695493872858</v>
      </c>
      <c r="AHL253" s="9">
        <f t="shared" si="2190"/>
        <v>88.027028017537148</v>
      </c>
      <c r="AHM253" s="9">
        <f t="shared" si="2191"/>
        <v>92.180549381544068</v>
      </c>
      <c r="AHN253" s="115">
        <f t="shared" si="2614"/>
        <v>90.103788699540615</v>
      </c>
      <c r="AHO253" s="15">
        <f t="shared" si="2615"/>
        <v>-2.5654069614096858E-4</v>
      </c>
      <c r="AHP253" s="11"/>
      <c r="AHQ253" s="11">
        <f t="shared" si="2809"/>
        <v>-2.4975367251571577E-4</v>
      </c>
      <c r="AHR253" s="10">
        <f t="shared" si="2616"/>
        <v>90.16099959245642</v>
      </c>
      <c r="AHS253" s="9">
        <f t="shared" si="2192"/>
        <v>88.02942122157863</v>
      </c>
      <c r="AHT253" s="9">
        <f t="shared" si="2193"/>
        <v>92.283305346648092</v>
      </c>
      <c r="AHU253" s="115">
        <f t="shared" si="2617"/>
        <v>90.156363284113354</v>
      </c>
      <c r="AHV253" s="15">
        <f t="shared" si="2618"/>
        <v>-2.6273956460297365E-4</v>
      </c>
      <c r="AHW253" s="11"/>
      <c r="AHX253" s="11">
        <f t="shared" si="2810"/>
        <v>-2.559673164244955E-4</v>
      </c>
      <c r="AHY253" s="10">
        <f t="shared" si="2619"/>
        <v>90.213568834090623</v>
      </c>
      <c r="AHZ253" s="9">
        <f t="shared" si="2194"/>
        <v>88.031931478317148</v>
      </c>
      <c r="AIA253" s="9">
        <f t="shared" si="2195"/>
        <v>92.386460397341949</v>
      </c>
      <c r="AIB253" s="115">
        <f t="shared" si="2620"/>
        <v>90.209195937829548</v>
      </c>
      <c r="AIC253" s="15">
        <f t="shared" si="2621"/>
        <v>-2.6895585272129513E-4</v>
      </c>
      <c r="AID253" s="11"/>
      <c r="AIE253" s="11">
        <f t="shared" si="2811"/>
        <v>-2.6219874636661998E-4</v>
      </c>
      <c r="AIF253" s="10">
        <f t="shared" si="2622"/>
        <v>90.266396326058896</v>
      </c>
      <c r="AIG253" s="9">
        <f t="shared" si="2196"/>
        <v>88.034561923092738</v>
      </c>
      <c r="AIH253" s="9">
        <f t="shared" si="2197"/>
        <v>92.489997426474588</v>
      </c>
      <c r="AII253" s="115">
        <f t="shared" si="2623"/>
        <v>90.262279674783656</v>
      </c>
      <c r="AIJ253" s="15">
        <f t="shared" si="2624"/>
        <v>-2.7518831022602499E-4</v>
      </c>
      <c r="AIK253" s="11"/>
      <c r="AIL253" s="11">
        <f t="shared" si="2812"/>
        <v>-2.6844671133063072E-4</v>
      </c>
      <c r="AIM253" s="10">
        <f t="shared" si="2625"/>
        <v>90.319475088216365</v>
      </c>
      <c r="AIN253" s="9">
        <f t="shared" si="2198"/>
        <v>88.037315689848811</v>
      </c>
      <c r="AIO253" s="9">
        <f t="shared" si="2199"/>
        <v>92.593899156120685</v>
      </c>
      <c r="AIP253" s="115">
        <f t="shared" si="2626"/>
        <v>90.315607422984755</v>
      </c>
      <c r="AIQ253" s="15">
        <f t="shared" si="2627"/>
        <v>-2.8143567638571709E-4</v>
      </c>
      <c r="AIR253" s="11"/>
      <c r="AIS253" s="11">
        <f t="shared" si="2813"/>
        <v>-2.7470994962248936E-4</v>
      </c>
      <c r="AIT253" s="10">
        <f t="shared" si="2628"/>
        <v>90.372798053697579</v>
      </c>
      <c r="AIU253" s="9">
        <f t="shared" si="2200"/>
        <v>88.040195908711283</v>
      </c>
      <c r="AIV253" s="9">
        <f t="shared" si="2201"/>
        <v>92.69814814530902</v>
      </c>
      <c r="AIW253" s="115">
        <f t="shared" si="2629"/>
        <v>90.369172027010151</v>
      </c>
      <c r="AIX253" s="15">
        <f t="shared" si="2630"/>
        <v>-2.8769668063423256E-4</v>
      </c>
      <c r="AIY253" s="11"/>
      <c r="AIZ253" s="11">
        <f t="shared" si="2814"/>
        <v>-2.8098718949104683E-4</v>
      </c>
      <c r="AJA253" s="10">
        <f t="shared" si="2631"/>
        <v>90.426358071555399</v>
      </c>
      <c r="AJB253" s="9">
        <f t="shared" si="2202"/>
        <v>88.043205703542853</v>
      </c>
      <c r="AJC253" s="9">
        <f t="shared" si="2203"/>
        <v>92.802726798034186</v>
      </c>
      <c r="AJD253" s="115">
        <f t="shared" si="2632"/>
        <v>90.422966250788519</v>
      </c>
      <c r="AJE253" s="15">
        <f t="shared" si="2633"/>
        <v>-2.9397004321665812E-4</v>
      </c>
      <c r="AJF253" s="11"/>
      <c r="AJG253" s="11">
        <f t="shared" si="2815"/>
        <v>-2.8727714977283113E-4</v>
      </c>
      <c r="AJH253" s="10">
        <f t="shared" si="2634"/>
        <v>90.480147909530103</v>
      </c>
      <c r="AJI253" s="9">
        <f t="shared" si="2204"/>
        <v>88.046348189475623</v>
      </c>
      <c r="AJJ253" s="9">
        <f t="shared" si="2205"/>
        <v>92.907617371536574</v>
      </c>
      <c r="AJK253" s="115">
        <f t="shared" si="2635"/>
        <v>90.476982780506091</v>
      </c>
      <c r="AJL253" s="15">
        <f t="shared" si="2636"/>
        <v>-3.0025447585309869E-4</v>
      </c>
      <c r="AJM253" s="11"/>
      <c r="AJN253" s="11">
        <f t="shared" si="2816"/>
        <v>-2.9357854055500594E-4</v>
      </c>
      <c r="AJO253" s="10">
        <f t="shared" si="2637"/>
        <v>90.534160256942727</v>
      </c>
      <c r="AJP253" s="9">
        <f t="shared" si="2206"/>
        <v>88.049626470425139</v>
      </c>
      <c r="AJQ253" s="9">
        <f t="shared" si="2207"/>
        <v>93.012801983832773</v>
      </c>
      <c r="AJR253" s="115">
        <f t="shared" si="2638"/>
        <v>90.531214227128956</v>
      </c>
      <c r="AJS253" s="15">
        <f t="shared" si="2639"/>
        <v>-3.0654868235734393E-4</v>
      </c>
      <c r="AJT253" s="11"/>
      <c r="AJU253" s="11">
        <f t="shared" si="2817"/>
        <v>-2.9989006379338239E-4</v>
      </c>
      <c r="AJV253" s="10">
        <f t="shared" si="2640"/>
        <v>90.58838772720469</v>
      </c>
      <c r="AJW253" s="9">
        <f t="shared" si="2208"/>
        <v>88.053043636587802</v>
      </c>
      <c r="AJX253" s="9">
        <f t="shared" si="2209"/>
        <v>93.118262525489214</v>
      </c>
      <c r="AJY253" s="115">
        <f t="shared" si="2641"/>
        <v>90.585653081038515</v>
      </c>
      <c r="AJZ253" s="15">
        <f t="shared" si="2642"/>
        <v>-3.1285135334216282E-4</v>
      </c>
      <c r="AKA253" s="11"/>
      <c r="AKB253" s="11">
        <f t="shared" si="2818"/>
        <v>-3.062104080091736E-4</v>
      </c>
      <c r="AKC253" s="10">
        <f t="shared" si="2643"/>
        <v>90.642822812375584</v>
      </c>
      <c r="AKD253" s="9">
        <f t="shared" si="2210"/>
        <v>88.056602761789989</v>
      </c>
      <c r="AKE253" s="9">
        <f t="shared" si="2211"/>
        <v>93.223980776722811</v>
      </c>
      <c r="AKF253" s="115">
        <f t="shared" si="2644"/>
        <v>90.640291769256407</v>
      </c>
      <c r="AKG253" s="15">
        <f t="shared" si="2645"/>
        <v>-3.1916117361571684E-4</v>
      </c>
      <c r="AKH253" s="11"/>
      <c r="AKI253" s="11">
        <f t="shared" si="2819"/>
        <v>-3.1253825569378294E-4</v>
      </c>
      <c r="AKJ253" s="10">
        <f t="shared" si="2646"/>
        <v>90.697457940448686</v>
      </c>
      <c r="AKK253" s="9">
        <f t="shared" si="2212"/>
        <v>88.060306900969891</v>
      </c>
      <c r="AKL253" s="9">
        <f t="shared" si="2213"/>
        <v>93.329938460832636</v>
      </c>
      <c r="AKM253" s="115">
        <f t="shared" si="2647"/>
        <v>90.695122680901264</v>
      </c>
      <c r="AKN253" s="15">
        <f t="shared" si="2648"/>
        <v>-3.2547682563728104E-4</v>
      </c>
      <c r="AKO253" s="11"/>
      <c r="AKP253" s="11">
        <f t="shared" si="2820"/>
        <v>-3.1887228676884873E-4</v>
      </c>
      <c r="AKQ253" s="10">
        <f t="shared" si="2649"/>
        <v>90.752285500831277</v>
      </c>
      <c r="AKR253" s="9">
        <f t="shared" si="2214"/>
        <v>88.064159087720412</v>
      </c>
      <c r="AKS253" s="9">
        <f t="shared" si="2215"/>
        <v>93.436117197618259</v>
      </c>
      <c r="AKT253" s="115">
        <f t="shared" si="2650"/>
        <v>90.750138142669329</v>
      </c>
      <c r="AKU253" s="15">
        <f t="shared" si="2651"/>
        <v>-3.3179698679190685E-4</v>
      </c>
      <c r="AKV253" s="11"/>
      <c r="AKW253" s="11">
        <f t="shared" si="2821"/>
        <v>-3.2521117585700658E-4</v>
      </c>
      <c r="AKX253" s="10">
        <f t="shared" si="2652"/>
        <v>90.807297819779748</v>
      </c>
      <c r="AKY253" s="9">
        <f t="shared" si="2216"/>
        <v>88.068162331754721</v>
      </c>
      <c r="AKZ253" s="9">
        <f t="shared" si="2217"/>
        <v>93.542498459481948</v>
      </c>
      <c r="ALA253" s="115">
        <f t="shared" si="2653"/>
        <v>90.805330395618341</v>
      </c>
      <c r="ALB253" s="15">
        <f t="shared" si="2654"/>
        <v>-3.3812032683563106E-4</v>
      </c>
      <c r="ALC253" s="11"/>
      <c r="ALD253" s="11">
        <f t="shared" si="2822"/>
        <v>-3.3155358972305555E-4</v>
      </c>
      <c r="ALE253" s="10">
        <f t="shared" si="2655"/>
        <v>90.862487137137066</v>
      </c>
      <c r="ALF253" s="9">
        <f t="shared" si="2218"/>
        <v>88.072319616292305</v>
      </c>
      <c r="ALG253" s="9">
        <f t="shared" si="2219"/>
        <v>93.64906345605651</v>
      </c>
      <c r="ALH253" s="115">
        <f t="shared" si="2656"/>
        <v>90.860691536174414</v>
      </c>
      <c r="ALI253" s="15">
        <f t="shared" si="2657"/>
        <v>-3.444455009309981E-4</v>
      </c>
      <c r="ALJ253" s="11"/>
      <c r="ALK253" s="11">
        <f t="shared" si="2823"/>
        <v>-3.3789818029834884E-4</v>
      </c>
      <c r="ALL253" s="10">
        <f t="shared" si="2658"/>
        <v>90.917845547236226</v>
      </c>
      <c r="ALM253" s="9">
        <f t="shared" si="2220"/>
        <v>88.076633895249358</v>
      </c>
      <c r="ALN253" s="9">
        <f t="shared" si="2221"/>
        <v>93.755793490772149</v>
      </c>
      <c r="ALO253" s="115">
        <f t="shared" si="2659"/>
        <v>90.916213693010747</v>
      </c>
      <c r="ALP253" s="15">
        <f t="shared" si="2660"/>
        <v>-3.5077117184382497E-4</v>
      </c>
      <c r="ALQ253" s="12"/>
      <c r="ALR253" s="11">
        <f t="shared" si="2824"/>
        <v>-3.4424360691034044E-4</v>
      </c>
      <c r="ALS253" s="10">
        <f t="shared" si="2661"/>
        <v>90.973365176033013</v>
      </c>
      <c r="ALT253" s="9">
        <f t="shared" si="2222"/>
        <v>88.081108090959376</v>
      </c>
      <c r="ALU253" s="9">
        <f t="shared" si="2223"/>
        <v>93.862669812521219</v>
      </c>
      <c r="ALV253" s="115">
        <f t="shared" si="2662"/>
        <v>90.971888951740297</v>
      </c>
      <c r="ALW253" s="15">
        <f t="shared" si="2663"/>
        <v>-3.5709600092211676E-4</v>
      </c>
      <c r="ALX253" s="12"/>
      <c r="ALY253" s="11">
        <f t="shared" si="2825"/>
        <v>-3.5058852724958805E-4</v>
      </c>
      <c r="ALZ253" s="10">
        <f t="shared" si="2664"/>
        <v>91.029038105680314</v>
      </c>
      <c r="AMA253" s="9">
        <f t="shared" si="2224"/>
        <v>88.085745091675875</v>
      </c>
      <c r="AMB253" s="9">
        <f t="shared" si="2225"/>
        <v>93.969673335325979</v>
      </c>
      <c r="AMC253" s="115">
        <f t="shared" si="2665"/>
        <v>91.027709213500927</v>
      </c>
      <c r="AMD253" s="15">
        <f t="shared" si="2666"/>
        <v>-3.6341863093568142E-4</v>
      </c>
      <c r="AME253" s="12"/>
      <c r="AMF253" s="11">
        <f t="shared" si="2826"/>
        <v>-3.569315801827495E-4</v>
      </c>
      <c r="AMG253" s="10">
        <f t="shared" si="2667"/>
        <v>91.08485623287892</v>
      </c>
      <c r="AMH253" s="9">
        <f t="shared" si="2226"/>
        <v>88.090547748618405</v>
      </c>
      <c r="AMI253" s="9">
        <f t="shared" si="2227"/>
        <v>94.076786155795546</v>
      </c>
      <c r="AMJ253" s="115">
        <f t="shared" si="2668"/>
        <v>91.083666952206983</v>
      </c>
      <c r="AMK253" s="15">
        <f t="shared" si="2669"/>
        <v>-3.6973777998375697E-4</v>
      </c>
      <c r="AML253" s="12"/>
      <c r="AMM253" s="11">
        <f t="shared" si="2827"/>
        <v>-3.6327147981182056E-4</v>
      </c>
      <c r="AMN253" s="10">
        <f t="shared" si="2670"/>
        <v>91.140812027344282</v>
      </c>
      <c r="AMO253" s="9">
        <f t="shared" si="2228"/>
        <v>88.095518875502563</v>
      </c>
      <c r="AMP253" s="9">
        <f t="shared" si="2229"/>
        <v>94.183996719579412</v>
      </c>
      <c r="AMQ253" s="115">
        <f t="shared" si="2671"/>
        <v>91.139757797540994</v>
      </c>
      <c r="AMR253" s="15">
        <f t="shared" si="2672"/>
        <v>-3.7605256062810377E-4</v>
      </c>
      <c r="AMS253" s="12"/>
      <c r="AMT253" s="11">
        <f t="shared" si="2828"/>
        <v>-3.6960733515215189E-4</v>
      </c>
      <c r="AMU253" s="10">
        <f t="shared" si="2673"/>
        <v>91.196901119156053</v>
      </c>
      <c r="AMV253" s="9">
        <f t="shared" si="2230"/>
        <v>88.100661256973837</v>
      </c>
      <c r="AMW253" s="9">
        <f t="shared" si="2231"/>
        <v>94.291295176018608</v>
      </c>
      <c r="AMX253" s="115">
        <f t="shared" si="2674"/>
        <v>91.195978216496229</v>
      </c>
      <c r="AMY253" s="15">
        <f t="shared" si="2675"/>
        <v>-3.8236219245386076E-4</v>
      </c>
      <c r="AMZ253" s="12"/>
      <c r="ANA253" s="11">
        <f t="shared" si="2829"/>
        <v>-3.7593836227519111E-4</v>
      </c>
      <c r="ANB253" s="10">
        <f t="shared" si="2676"/>
        <v>91.253119976727618</v>
      </c>
      <c r="ANC253" s="9">
        <f t="shared" si="2232"/>
        <v>88.10597764995714</v>
      </c>
      <c r="AND253" s="9">
        <f t="shared" si="2233"/>
        <v>94.398671808880238</v>
      </c>
      <c r="ANE253" s="115">
        <f t="shared" si="2677"/>
        <v>91.252324729418689</v>
      </c>
      <c r="ANF253" s="15">
        <f t="shared" si="2678"/>
        <v>-3.8866590506109243E-4</v>
      </c>
      <c r="ANG253" s="12"/>
      <c r="ANH253" s="11">
        <f t="shared" si="2830"/>
        <v>-3.8226378715239896E-4</v>
      </c>
      <c r="ANI253" s="10">
        <f t="shared" si="2679"/>
        <v>91.309465121591359</v>
      </c>
      <c r="ANJ253" s="9">
        <f t="shared" si="2234"/>
        <v>88.111470782512669</v>
      </c>
      <c r="ANK253" s="9">
        <f t="shared" si="2235"/>
        <v>94.506117038172434</v>
      </c>
      <c r="ANL253" s="115">
        <f t="shared" si="2680"/>
        <v>91.308793910342558</v>
      </c>
      <c r="ANM253" s="15">
        <f t="shared" si="2681"/>
        <v>-3.9496293824756141E-4</v>
      </c>
      <c r="ANN253" s="12"/>
      <c r="ANO253" s="11">
        <f t="shared" si="2831"/>
        <v>-3.8858284584115943E-4</v>
      </c>
      <c r="ANP253" s="10">
        <f t="shared" si="2682"/>
        <v>91.365933128739627</v>
      </c>
      <c r="ANQ253" s="9">
        <f t="shared" si="2236"/>
        <v>88.117143352723104</v>
      </c>
      <c r="ANR253" s="9">
        <f t="shared" si="2237"/>
        <v>94.613621421845451</v>
      </c>
      <c r="ANS253" s="115">
        <f t="shared" si="2683"/>
        <v>91.365382387284285</v>
      </c>
      <c r="ANT253" s="15">
        <f t="shared" si="2684"/>
        <v>-4.0125254218251888E-4</v>
      </c>
      <c r="ANU253" s="12"/>
      <c r="ANV253" s="11">
        <f t="shared" si="2832"/>
        <v>-3.9489478466177871E-4</v>
      </c>
      <c r="ANW253" s="10">
        <f t="shared" si="2685"/>
        <v>91.422520626924594</v>
      </c>
      <c r="ANX253" s="9">
        <f t="shared" si="2238"/>
        <v>88.122998027612695</v>
      </c>
      <c r="ANY253" s="9">
        <f t="shared" si="2239"/>
        <v>94.721175657378041</v>
      </c>
      <c r="ANZ253" s="115">
        <f t="shared" si="2686"/>
        <v>91.422086842495361</v>
      </c>
      <c r="AOA253" s="15">
        <f t="shared" si="2687"/>
        <v>-4.0753397757145571E-4</v>
      </c>
      <c r="AOB253" s="12"/>
      <c r="AOC253" s="11">
        <f t="shared" si="2833"/>
        <v>-4.0119886036548054E-4</v>
      </c>
      <c r="AOD253" s="10">
        <f t="shared" si="2688"/>
        <v>91.479224298916819</v>
      </c>
      <c r="AOE253" s="9">
        <f t="shared" si="2240"/>
        <v>88.129037442098863</v>
      </c>
      <c r="AOF253" s="9">
        <f t="shared" si="2241"/>
        <v>94.828770583248229</v>
      </c>
      <c r="AOG253" s="115">
        <f t="shared" si="2689"/>
        <v>91.478904012673553</v>
      </c>
      <c r="AOH253" s="15">
        <f t="shared" si="2690"/>
        <v>-4.1380651581170261E-4</v>
      </c>
      <c r="AOI253" s="12"/>
      <c r="AOJ253" s="11">
        <f t="shared" si="1875"/>
        <v>-4.0749434029330856E-4</v>
      </c>
      <c r="AOK253" s="10">
        <f t="shared" si="1876"/>
        <v>91.536040881722357</v>
      </c>
      <c r="AOL253" s="9">
        <f t="shared" si="2242"/>
        <v>88.135264197976767</v>
      </c>
      <c r="AOM253" s="9">
        <f t="shared" si="2243"/>
        <v>94.936397180291621</v>
      </c>
      <c r="AON253" s="115">
        <f t="shared" si="2691"/>
        <v>91.535830689134201</v>
      </c>
      <c r="AOO253" s="15">
        <f t="shared" si="1877"/>
        <v>-4.200694391390267E-4</v>
      </c>
      <c r="AOP253" s="12"/>
      <c r="AOQ253" s="11">
        <f t="shared" si="2834"/>
        <v>-4.1378050252609483E-4</v>
      </c>
      <c r="AOR253" s="10">
        <f t="shared" si="2692"/>
        <v>91.592967166760246</v>
      </c>
      <c r="AOS253" s="9">
        <f t="shared" si="2244"/>
        <v>88.14168086293725</v>
      </c>
      <c r="AOT253" s="9">
        <f t="shared" si="2245"/>
        <v>95.044046572946158</v>
      </c>
      <c r="AOU253" s="115">
        <f t="shared" si="2693"/>
        <v>91.592863717941697</v>
      </c>
      <c r="AOV253" s="15">
        <f t="shared" si="2694"/>
        <v>-4.2632204076518536E-4</v>
      </c>
      <c r="AOW253" s="12"/>
      <c r="AOX253" s="11">
        <f t="shared" si="1878"/>
        <v>-4.2005663602538604E-4</v>
      </c>
      <c r="AOY253" s="10">
        <f t="shared" si="1879"/>
        <v>91.649999999999991</v>
      </c>
      <c r="AOZ253" s="9">
        <f t="shared" si="2246"/>
        <v>88.148289969618645</v>
      </c>
      <c r="APA253" s="9"/>
      <c r="APB253" s="97">
        <f t="shared" si="2695"/>
        <v>91.649999999999991</v>
      </c>
      <c r="APC253" s="15">
        <f t="shared" si="1880"/>
        <v>-4.3256362500623607E-4</v>
      </c>
      <c r="APD253" s="11"/>
      <c r="APE253" s="11"/>
    </row>
    <row r="254" spans="1:1097" x14ac:dyDescent="0.2">
      <c r="A254" s="183"/>
      <c r="B254" s="183"/>
      <c r="C254" s="1">
        <f t="shared" si="2696"/>
        <v>180</v>
      </c>
      <c r="D254" s="1">
        <f t="shared" si="2697"/>
        <v>6024.5844021139956</v>
      </c>
      <c r="E254" s="1">
        <f t="shared" si="2698"/>
        <v>-16317921.817764627</v>
      </c>
      <c r="F254" s="2">
        <f t="shared" si="2699"/>
        <v>113.16</v>
      </c>
      <c r="G254" s="8">
        <f t="shared" si="2700"/>
        <v>1.9810000000000001E-3</v>
      </c>
      <c r="H254" s="6">
        <f t="shared" si="2701"/>
        <v>0.14400020254000001</v>
      </c>
      <c r="I254" s="2">
        <f t="shared" si="2702"/>
        <v>3500</v>
      </c>
      <c r="J254" s="3">
        <f t="shared" si="1818"/>
        <v>58.333333333333336</v>
      </c>
      <c r="K254" s="3">
        <f t="shared" si="1819"/>
        <v>366.52</v>
      </c>
      <c r="L254" s="1">
        <f t="shared" si="2703"/>
        <v>0.82</v>
      </c>
      <c r="M254" s="1">
        <f t="shared" si="2704"/>
        <v>0.66</v>
      </c>
      <c r="N254" s="1">
        <f t="shared" si="1820"/>
        <v>0.54120000000000001</v>
      </c>
      <c r="O254" s="3">
        <f t="shared" si="2247"/>
        <v>7.5227878787878781</v>
      </c>
      <c r="P254" s="40">
        <f t="shared" si="1821"/>
        <v>570.9796</v>
      </c>
      <c r="Q254" s="1">
        <f t="shared" si="2705"/>
        <v>21.51</v>
      </c>
      <c r="R254" s="1">
        <f t="shared" si="2706"/>
        <v>151</v>
      </c>
      <c r="S254" s="2">
        <f t="shared" si="2707"/>
        <v>12587.54</v>
      </c>
      <c r="T254" s="1">
        <f t="shared" si="1959"/>
        <v>83.916933333333333</v>
      </c>
      <c r="U254" s="7">
        <f t="shared" si="2708"/>
        <v>9.1849501318337995E-2</v>
      </c>
      <c r="V254" s="7">
        <f t="shared" si="1822"/>
        <v>6.6258942829124593E-3</v>
      </c>
      <c r="W254" s="159">
        <f t="shared" si="2709"/>
        <v>3.4283282369456214E-2</v>
      </c>
      <c r="X254" s="40">
        <f t="shared" si="1823"/>
        <v>8095.2484858865882</v>
      </c>
      <c r="Y254" s="1">
        <f t="shared" si="2710"/>
        <v>0</v>
      </c>
      <c r="Z254" s="1">
        <f t="shared" si="2711"/>
        <v>113.16</v>
      </c>
      <c r="AA254" s="1">
        <f t="shared" si="2712"/>
        <v>91.649999999999991</v>
      </c>
      <c r="AB254" s="6">
        <f t="shared" si="1960"/>
        <v>0.2895550479995273</v>
      </c>
      <c r="AC254" s="1">
        <f t="shared" si="2713"/>
        <v>526.19133708825245</v>
      </c>
      <c r="AD254" s="40">
        <f t="shared" si="1824"/>
        <v>36363.626619283568</v>
      </c>
      <c r="AE254" s="1">
        <f t="shared" si="1825"/>
        <v>0.15947988387208822</v>
      </c>
      <c r="AF254" s="2">
        <f t="shared" si="1801"/>
        <v>69</v>
      </c>
      <c r="AG254" s="10">
        <f t="shared" si="1826"/>
        <v>11.004111987174088</v>
      </c>
      <c r="AH254" s="12">
        <f t="shared" si="1827"/>
        <v>0.23887464199457534</v>
      </c>
      <c r="AI254" s="43">
        <f t="shared" si="1828"/>
        <v>-1.8966605347035808E-5</v>
      </c>
      <c r="AJ254" s="93">
        <f t="shared" si="1961"/>
        <v>4.78324753586831E-6</v>
      </c>
      <c r="AK254" s="43">
        <f t="shared" si="1829"/>
        <v>0</v>
      </c>
      <c r="AL254" s="43">
        <f t="shared" si="1962"/>
        <v>4.0790292526216552E-4</v>
      </c>
      <c r="AM254" s="43"/>
      <c r="AN254" s="43">
        <f t="shared" si="1830"/>
        <v>0</v>
      </c>
      <c r="AO254" s="10">
        <f t="shared" si="1831"/>
        <v>88.455793927235661</v>
      </c>
      <c r="AP254" s="9"/>
      <c r="AQ254" s="9">
        <f t="shared" si="1832"/>
        <v>88.323656351160963</v>
      </c>
      <c r="AR254" s="104">
        <f t="shared" si="2248"/>
        <v>88.323656351160963</v>
      </c>
      <c r="AS254" s="15">
        <f t="shared" si="1833"/>
        <v>0</v>
      </c>
      <c r="AT254" s="49"/>
      <c r="AU254" s="11">
        <f t="shared" si="1834"/>
        <v>8.1615776548011885E-6</v>
      </c>
      <c r="AV254" s="10">
        <f t="shared" si="1835"/>
        <v>88.389723928083185</v>
      </c>
      <c r="AW254" s="9">
        <f t="shared" si="1836"/>
        <v>88.323656351160963</v>
      </c>
      <c r="AX254" s="9">
        <f t="shared" si="1837"/>
        <v>88.191783944628511</v>
      </c>
      <c r="AY254" s="97">
        <f t="shared" si="2249"/>
        <v>88.25772014789473</v>
      </c>
      <c r="AZ254" s="15">
        <f t="shared" si="2250"/>
        <v>8.1450499488913034E-6</v>
      </c>
      <c r="BA254" s="49"/>
      <c r="BB254" s="11">
        <f t="shared" si="1838"/>
        <v>1.6306925630566793E-5</v>
      </c>
      <c r="BC254" s="10">
        <f t="shared" si="1839"/>
        <v>88.323782889985097</v>
      </c>
      <c r="BD254" s="9">
        <f t="shared" si="1840"/>
        <v>88.323653938731113</v>
      </c>
      <c r="BE254" s="9">
        <f t="shared" si="1841"/>
        <v>88.060174552003986</v>
      </c>
      <c r="BF254" s="97">
        <f t="shared" si="2251"/>
        <v>88.191914245367542</v>
      </c>
      <c r="BG254" s="15">
        <f t="shared" si="1842"/>
        <v>1.6273705939138016E-5</v>
      </c>
      <c r="BH254" s="49"/>
      <c r="BI254" s="11">
        <f t="shared" si="1843"/>
        <v>2.4435877242605633E-5</v>
      </c>
      <c r="BJ254" s="10">
        <f t="shared" si="1844"/>
        <v>88.257967337092168</v>
      </c>
      <c r="BK254" s="9">
        <f t="shared" si="1845"/>
        <v>88.32364430842442</v>
      </c>
      <c r="BL254" s="9">
        <f t="shared" si="1846"/>
        <v>87.928825996807376</v>
      </c>
      <c r="BM254" s="97">
        <f t="shared" si="2252"/>
        <v>88.126235152615891</v>
      </c>
      <c r="BN254" s="15">
        <f t="shared" si="1847"/>
        <v>2.438580559357703E-5</v>
      </c>
      <c r="BO254" s="49"/>
      <c r="BP254" s="11">
        <f t="shared" si="1848"/>
        <v>3.2548268873221052E-5</v>
      </c>
      <c r="BQ254" s="10">
        <f t="shared" si="1849"/>
        <v>88.192273797866179</v>
      </c>
      <c r="BR254" s="9">
        <f t="shared" si="1850"/>
        <v>88.323622684156959</v>
      </c>
      <c r="BS254" s="9">
        <f t="shared" si="1851"/>
        <v>87.797736082366512</v>
      </c>
      <c r="BT254" s="97">
        <f t="shared" si="2253"/>
        <v>88.060679383261743</v>
      </c>
      <c r="BU254" s="15">
        <f t="shared" si="1852"/>
        <v>3.2481189595802602E-5</v>
      </c>
      <c r="BV254" s="12"/>
      <c r="BW254" s="11">
        <f t="shared" si="1853"/>
        <v>4.0643939952316614E-5</v>
      </c>
      <c r="BX254" s="10">
        <f t="shared" si="1854"/>
        <v>88.126698805565525</v>
      </c>
      <c r="BY254" s="9">
        <f t="shared" si="1855"/>
        <v>88.323584319524414</v>
      </c>
      <c r="BZ254" s="9">
        <f t="shared" si="1856"/>
        <v>87.66690259246775</v>
      </c>
      <c r="CA254" s="97">
        <f t="shared" si="2254"/>
        <v>87.995243455996075</v>
      </c>
      <c r="CB254" s="15">
        <f t="shared" si="1857"/>
        <v>4.055970166953802E-5</v>
      </c>
      <c r="CC254" s="12"/>
      <c r="CD254" s="11">
        <f t="shared" si="1858"/>
        <v>4.8722732937499787E-5</v>
      </c>
      <c r="CE254" s="10">
        <f t="shared" si="1859"/>
        <v>88.061238898723985</v>
      </c>
      <c r="CF254" s="9">
        <f t="shared" si="1860"/>
        <v>88.32352449810773</v>
      </c>
      <c r="CG254" s="9">
        <f t="shared" si="1861"/>
        <v>87.536323292005292</v>
      </c>
      <c r="CH254" s="97">
        <f t="shared" si="2255"/>
        <v>87.929923895056504</v>
      </c>
      <c r="CI254" s="15">
        <f t="shared" si="1862"/>
        <v>4.8621188557391029E-5</v>
      </c>
      <c r="CJ254" s="12"/>
      <c r="CK254" s="11">
        <f t="shared" si="1863"/>
        <v>5.6784493293595754E-5</v>
      </c>
      <c r="CL254" s="10">
        <f t="shared" si="1864"/>
        <v>87.995890621623403</v>
      </c>
      <c r="CM254" s="9">
        <f t="shared" si="1865"/>
        <v>88.32343853376797</v>
      </c>
      <c r="CN254" s="9">
        <f t="shared" si="1866"/>
        <v>87.405995927627671</v>
      </c>
      <c r="CO254" s="97">
        <f t="shared" si="2256"/>
        <v>87.864717230697821</v>
      </c>
      <c r="CP254" s="15">
        <f t="shared" si="1867"/>
        <v>5.6665499999152921E-5</v>
      </c>
      <c r="CQ254" s="12"/>
      <c r="CR254" s="11">
        <f t="shared" si="1868"/>
        <v>6.4829069471657416E-5</v>
      </c>
      <c r="CS254" s="10">
        <f t="shared" si="1869"/>
        <v>87.930650524759642</v>
      </c>
      <c r="CT254" s="9">
        <f t="shared" si="1870"/>
        <v>88.323321770930519</v>
      </c>
      <c r="CU254" s="9">
        <f t="shared" si="1963"/>
        <v>87.275918228382068</v>
      </c>
      <c r="CV254" s="97">
        <f t="shared" si="2257"/>
        <v>87.799619999656301</v>
      </c>
      <c r="CW254" s="15">
        <f t="shared" si="1871"/>
        <v>6.4692488709549862E-5</v>
      </c>
      <c r="CX254" s="12"/>
      <c r="CY254" s="11">
        <f t="shared" si="2258"/>
        <v>7.2856312887450549E-5</v>
      </c>
      <c r="CZ254" s="10">
        <f t="shared" si="2259"/>
        <v>87.865515165302199</v>
      </c>
      <c r="DA254" s="9">
        <f t="shared" si="1964"/>
        <v>88.323169584858746</v>
      </c>
      <c r="DB254" s="9">
        <f t="shared" si="1965"/>
        <v>87.146087906355234</v>
      </c>
      <c r="DC254" s="97">
        <f t="shared" si="2260"/>
        <v>87.734628745606983</v>
      </c>
      <c r="DD254" s="15">
        <f t="shared" si="2261"/>
        <v>7.270201035556063E-5</v>
      </c>
      <c r="DE254" s="12"/>
      <c r="DF254" s="11">
        <f t="shared" si="2262"/>
        <v>8.0866077899487731E-5</v>
      </c>
      <c r="DG254" s="10">
        <f t="shared" si="2263"/>
        <v>87.800481107546915</v>
      </c>
      <c r="DH254" s="9">
        <f t="shared" si="1966"/>
        <v>88.32297738191717</v>
      </c>
      <c r="DI254" s="9">
        <f t="shared" si="1967"/>
        <v>87.016502657311989</v>
      </c>
      <c r="DJ254" s="97">
        <f t="shared" si="2264"/>
        <v>87.669740019614579</v>
      </c>
      <c r="DK254" s="15">
        <f t="shared" si="2265"/>
        <v>8.0693923533225326E-5</v>
      </c>
      <c r="DL254" s="12"/>
      <c r="DM254" s="11">
        <f t="shared" si="2266"/>
        <v>8.8858221786565576E-5</v>
      </c>
      <c r="DN254" s="10">
        <f t="shared" si="2267"/>
        <v>87.735544923362326</v>
      </c>
      <c r="DO254" s="9">
        <f t="shared" si="1968"/>
        <v>88.322740599824428</v>
      </c>
      <c r="DP254" s="9">
        <f t="shared" si="1969"/>
        <v>86.887160161329987</v>
      </c>
      <c r="DQ254" s="97">
        <f t="shared" si="2268"/>
        <v>87.604950380577208</v>
      </c>
      <c r="DR254" s="15">
        <f t="shared" si="2269"/>
        <v>8.8668089744080072E-5</v>
      </c>
      <c r="DS254" s="12"/>
      <c r="DT254" s="11">
        <f t="shared" si="2270"/>
        <v>9.6832604724889356E-5</v>
      </c>
      <c r="DU254" s="10">
        <f t="shared" si="2271"/>
        <v>87.670703192629048</v>
      </c>
      <c r="DV254" s="9">
        <f t="shared" si="1970"/>
        <v>88.322454707895986</v>
      </c>
      <c r="DW254" s="9">
        <f t="shared" si="1971"/>
        <v>86.75805808343199</v>
      </c>
      <c r="DX254" s="97">
        <f t="shared" si="2272"/>
        <v>87.540256395663988</v>
      </c>
      <c r="DY254" s="15">
        <f t="shared" si="2273"/>
        <v>9.6624373371082724E-5</v>
      </c>
      <c r="DZ254" s="12"/>
      <c r="EA254" s="11">
        <f t="shared" si="2274"/>
        <v>1.0478908976470613E-4</v>
      </c>
      <c r="EB254" s="10">
        <f t="shared" si="2275"/>
        <v>87.605952503672938</v>
      </c>
      <c r="EC254" s="9">
        <f t="shared" si="1972"/>
        <v>88.322115207276809</v>
      </c>
      <c r="ED254" s="9">
        <f t="shared" si="1973"/>
        <v>86.629194074212293</v>
      </c>
      <c r="EE254" s="97">
        <f t="shared" si="2276"/>
        <v>87.475654640744551</v>
      </c>
      <c r="EF254" s="15">
        <f t="shared" si="2277"/>
        <v>1.0456264165429802E-4</v>
      </c>
      <c r="EG254" s="12"/>
      <c r="EH254" s="11">
        <f t="shared" si="2278"/>
        <v>1.1272754280668855E-4</v>
      </c>
      <c r="EI254" s="10">
        <f t="shared" si="2279"/>
        <v>87.541289453690325</v>
      </c>
      <c r="EJ254" s="9">
        <f t="shared" si="1974"/>
        <v>88.321717631164091</v>
      </c>
      <c r="EK254" s="9">
        <f t="shared" si="1975"/>
        <v>86.500565770462742</v>
      </c>
      <c r="EL254" s="97">
        <f t="shared" si="2280"/>
        <v>87.411141700813417</v>
      </c>
      <c r="EM254" s="15">
        <f t="shared" si="2281"/>
        <v>1.1248276466598771E-4</v>
      </c>
      <c r="EN254" s="12"/>
      <c r="EO254" s="11">
        <f t="shared" si="2282"/>
        <v>1.2064783257770614E-4</v>
      </c>
      <c r="EP254" s="10">
        <f t="shared" si="2283"/>
        <v>87.476710649168183</v>
      </c>
      <c r="EQ254" s="9">
        <f t="shared" si="1976"/>
        <v>88.321257545020217</v>
      </c>
      <c r="ER254" s="9">
        <f t="shared" si="1977"/>
        <v>86.372170795790922</v>
      </c>
      <c r="ES254" s="97">
        <f t="shared" si="2284"/>
        <v>87.346714170405562</v>
      </c>
      <c r="ET254" s="15">
        <f t="shared" si="2285"/>
        <v>1.2038461528558292E-4</v>
      </c>
      <c r="EU254" s="12"/>
      <c r="EV254" s="11">
        <f t="shared" si="2286"/>
        <v>1.2854983060648056E-4</v>
      </c>
      <c r="EW254" s="10">
        <f t="shared" si="2287"/>
        <v>87.412212706295534</v>
      </c>
      <c r="EX254" s="9">
        <f t="shared" si="1978"/>
        <v>88.320730546776076</v>
      </c>
      <c r="EY254" s="9">
        <f t="shared" si="1979"/>
        <v>86.244006761237259</v>
      </c>
      <c r="EZ254" s="97">
        <f t="shared" si="2288"/>
        <v>87.28236865400666</v>
      </c>
      <c r="FA254" s="15">
        <f t="shared" si="2289"/>
        <v>1.2826806917412307E-4</v>
      </c>
      <c r="FB254" s="12"/>
      <c r="FC254" s="11">
        <f t="shared" si="2290"/>
        <v>1.3643341119869677E-4</v>
      </c>
      <c r="FD254" s="10">
        <f t="shared" si="2291"/>
        <v>87.347792251369555</v>
      </c>
      <c r="FE254" s="9">
        <f t="shared" si="1980"/>
        <v>88.320132267024775</v>
      </c>
      <c r="FF254" s="9">
        <f t="shared" si="1981"/>
        <v>86.116071265886021</v>
      </c>
      <c r="FG254" s="97">
        <f t="shared" si="2292"/>
        <v>87.218101766455391</v>
      </c>
      <c r="FH254" s="15">
        <f t="shared" si="2293"/>
        <v>1.3613300474848739E-4</v>
      </c>
      <c r="FI254" s="12"/>
      <c r="FJ254" s="11">
        <f t="shared" si="2294"/>
        <v>1.4429845141189471E-4</v>
      </c>
      <c r="FK254" s="10">
        <f t="shared" si="2295"/>
        <v>87.28344592119393</v>
      </c>
      <c r="FL254" s="9">
        <f t="shared" si="1982"/>
        <v>88.319458369206018</v>
      </c>
      <c r="FM254" s="9">
        <f t="shared" si="1983"/>
        <v>85.988361897472302</v>
      </c>
      <c r="FN254" s="97">
        <f t="shared" si="2296"/>
        <v>87.153910133339167</v>
      </c>
      <c r="FO254" s="15">
        <f t="shared" si="2297"/>
        <v>1.4397930315528793E-4</v>
      </c>
      <c r="FP254" s="12"/>
      <c r="FQ254" s="11">
        <f t="shared" si="2298"/>
        <v>1.5214483103002051E-4</v>
      </c>
      <c r="FR254" s="10">
        <f t="shared" si="2299"/>
        <v>87.219170363470596</v>
      </c>
      <c r="FS254" s="9">
        <f t="shared" si="1984"/>
        <v>88.318704549781216</v>
      </c>
      <c r="FT254" s="9">
        <f t="shared" si="1985"/>
        <v>85.860876232983799</v>
      </c>
      <c r="FU254" s="97">
        <f t="shared" si="2300"/>
        <v>87.089790391382508</v>
      </c>
      <c r="FV254" s="15">
        <f t="shared" si="2301"/>
        <v>1.5180684824452534E-4</v>
      </c>
      <c r="FW254" s="12"/>
      <c r="FX254" s="11">
        <f t="shared" si="2302"/>
        <v>1.5997243253772656E-4</v>
      </c>
      <c r="FY254" s="10">
        <f t="shared" si="2303"/>
        <v>87.154962237184264</v>
      </c>
      <c r="FZ254" s="9">
        <f t="shared" si="1986"/>
        <v>88.317866538399457</v>
      </c>
      <c r="GA254" s="9">
        <f t="shared" si="1987"/>
        <v>85.733611839259297</v>
      </c>
      <c r="GB254" s="97">
        <f t="shared" si="2304"/>
        <v>87.025739188829377</v>
      </c>
      <c r="GC254" s="15">
        <f t="shared" si="2305"/>
        <v>1.5961552654286028E-4</v>
      </c>
      <c r="GD254" s="12"/>
      <c r="GE254" s="11">
        <f t="shared" si="2306"/>
        <v>1.6778114109428896E-4</v>
      </c>
      <c r="GF254" s="10">
        <f t="shared" si="2307"/>
        <v>87.090818212980864</v>
      </c>
      <c r="GG254" s="9">
        <f t="shared" si="1988"/>
        <v>88.316940098054488</v>
      </c>
      <c r="GH254" s="9">
        <f t="shared" si="1989"/>
        <v>85.606566273578892</v>
      </c>
      <c r="GI254" s="97">
        <f t="shared" si="2308"/>
        <v>86.96175318581669</v>
      </c>
      <c r="GJ254" s="15">
        <f t="shared" si="2309"/>
        <v>1.6740522722686731E-4</v>
      </c>
      <c r="GK254" s="12"/>
      <c r="GL254" s="11">
        <f t="shared" si="1872"/>
        <v>1.755708445074863E-4</v>
      </c>
      <c r="GM254" s="10">
        <f t="shared" si="1873"/>
        <v>87.026734973537373</v>
      </c>
      <c r="GN254" s="9">
        <f t="shared" si="1990"/>
        <v>88.315921025232925</v>
      </c>
      <c r="GO254" s="9">
        <f t="shared" si="1991"/>
        <v>85.479737084253031</v>
      </c>
      <c r="GP254" s="115">
        <f t="shared" si="2310"/>
        <v>86.897829054742971</v>
      </c>
      <c r="GQ254" s="15">
        <f t="shared" si="1874"/>
        <v>1.7517584209580256E-4</v>
      </c>
      <c r="GR254" s="12"/>
      <c r="GS254" s="11">
        <f t="shared" si="2311"/>
        <v>1.8334143320698177E-4</v>
      </c>
      <c r="GT254" s="10">
        <f t="shared" si="2312"/>
        <v>86.962709213926757</v>
      </c>
      <c r="GU254" s="9">
        <f t="shared" si="1992"/>
        <v>88.314805150053616</v>
      </c>
      <c r="GV254" s="9">
        <f t="shared" si="1993"/>
        <v>85.353121811202826</v>
      </c>
      <c r="GW254" s="115">
        <f t="shared" si="2313"/>
        <v>86.833963480628228</v>
      </c>
      <c r="GX254" s="15">
        <f t="shared" si="2314"/>
        <v>1.8292726554436416E-4</v>
      </c>
      <c r="GY254" s="12"/>
      <c r="GZ254" s="11">
        <f t="shared" si="2315"/>
        <v>1.9109280021771381E-4</v>
      </c>
      <c r="HA254" s="10">
        <f t="shared" si="2316"/>
        <v>86.898737641974208</v>
      </c>
      <c r="HB254" s="9">
        <f t="shared" si="1994"/>
        <v>88.31358833639861</v>
      </c>
      <c r="HC254" s="9">
        <f t="shared" si="1995"/>
        <v>85.226717986537167</v>
      </c>
      <c r="HD254" s="97">
        <f t="shared" si="2317"/>
        <v>86.770153161467888</v>
      </c>
      <c r="HE254" s="15">
        <f t="shared" si="2318"/>
        <v>1.9065939453514932E-4</v>
      </c>
      <c r="HF254" s="12"/>
      <c r="HG254" s="11">
        <f t="shared" si="2319"/>
        <v>1.9882484113293065E-4</v>
      </c>
      <c r="HH254" s="10">
        <f t="shared" si="2320"/>
        <v>86.834816978607591</v>
      </c>
      <c r="HI254" s="9">
        <f t="shared" si="1996"/>
        <v>88.312266482035568</v>
      </c>
      <c r="HJ254" s="9">
        <f t="shared" si="1997"/>
        <v>85.100523135123041</v>
      </c>
      <c r="HK254" s="97">
        <f t="shared" si="2321"/>
        <v>86.706394808579304</v>
      </c>
      <c r="HL254" s="15">
        <f t="shared" si="2322"/>
        <v>1.9837212857097238E-4</v>
      </c>
      <c r="HM254" s="12"/>
      <c r="HN254" s="11">
        <f t="shared" si="2323"/>
        <v>2.0653745408712472E-4</v>
      </c>
      <c r="HO254" s="10">
        <f t="shared" si="2324"/>
        <v>86.770943958200348</v>
      </c>
      <c r="HP254" s="9">
        <f t="shared" si="1998"/>
        <v>88.310835518731977</v>
      </c>
      <c r="HQ254" s="9">
        <f t="shared" si="1999"/>
        <v>84.974534775150346</v>
      </c>
      <c r="HR254" s="115">
        <f t="shared" si="2325"/>
        <v>86.642685146941162</v>
      </c>
      <c r="HS254" s="15">
        <f t="shared" si="2326"/>
        <v>2.0606536966704617E-4</v>
      </c>
      <c r="HT254" s="12"/>
      <c r="HU254" s="11">
        <f t="shared" si="2714"/>
        <v>2.1423053972878254E-4</v>
      </c>
      <c r="HV254" s="10">
        <f t="shared" si="2327"/>
        <v>86.707115328907562</v>
      </c>
      <c r="HW254" s="9">
        <f t="shared" si="2000"/>
        <v>88.309291412361162</v>
      </c>
      <c r="HX254" s="9">
        <f t="shared" si="2001"/>
        <v>84.848750418690514</v>
      </c>
      <c r="HY254" s="115">
        <f t="shared" si="2328"/>
        <v>86.579020915525831</v>
      </c>
      <c r="HZ254" s="15">
        <f t="shared" si="2329"/>
        <v>2.1373902232302294E-4</v>
      </c>
      <c r="IA254" s="12"/>
      <c r="IB254" s="11">
        <f t="shared" si="2715"/>
        <v>2.219040011930068E-4</v>
      </c>
      <c r="IC254" s="10">
        <f t="shared" si="2330"/>
        <v>86.643327852994915</v>
      </c>
      <c r="ID254" s="9">
        <f t="shared" si="2002"/>
        <v>88.307630163000383</v>
      </c>
      <c r="IE254" s="9">
        <f t="shared" si="2003"/>
        <v>84.723167572250873</v>
      </c>
      <c r="IF254" s="115">
        <f t="shared" si="2331"/>
        <v>86.515398867625635</v>
      </c>
      <c r="IG254" s="15">
        <f t="shared" si="2332"/>
        <v>2.2139299349480853E-4</v>
      </c>
      <c r="IH254" s="12"/>
      <c r="II254" s="11">
        <f t="shared" si="2716"/>
        <v>2.2955774407389416E-4</v>
      </c>
      <c r="IJ254" s="10">
        <f t="shared" si="2333"/>
        <v>86.579578307161583</v>
      </c>
      <c r="IK254" s="9">
        <f t="shared" si="2004"/>
        <v>88.30584780502096</v>
      </c>
      <c r="IL254" s="9">
        <f t="shared" si="2005"/>
        <v>84.597783737320242</v>
      </c>
      <c r="IM254" s="115">
        <f t="shared" si="2334"/>
        <v>86.451815771170601</v>
      </c>
      <c r="IN254" s="15">
        <f t="shared" si="2335"/>
        <v>2.2902719256644367E-4</v>
      </c>
      <c r="IO254" s="12"/>
      <c r="IP254" s="11">
        <f t="shared" si="2717"/>
        <v>2.371916763969623E-4</v>
      </c>
      <c r="IQ254" s="10">
        <f t="shared" si="2336"/>
        <v>86.515863482854883</v>
      </c>
      <c r="IR254" s="9">
        <f t="shared" si="2006"/>
        <v>88.303940407170813</v>
      </c>
      <c r="IS254" s="9">
        <f t="shared" si="2007"/>
        <v>84.47259641091027</v>
      </c>
      <c r="IT254" s="115">
        <f t="shared" si="2337"/>
        <v>86.388268409040535</v>
      </c>
      <c r="IU254" s="15">
        <f t="shared" si="2338"/>
        <v>2.3664153132174978E-4</v>
      </c>
      <c r="IV254" s="12"/>
      <c r="IW254" s="11">
        <f t="shared" si="2718"/>
        <v>2.4480570859135054E-4</v>
      </c>
      <c r="IX254" s="10">
        <f t="shared" si="2339"/>
        <v>86.452180186579</v>
      </c>
      <c r="IY254" s="9">
        <f t="shared" si="2008"/>
        <v>88.30190407264935</v>
      </c>
      <c r="IZ254" s="9">
        <f t="shared" si="2009"/>
        <v>84.347603086090189</v>
      </c>
      <c r="JA254" s="115">
        <f t="shared" si="2340"/>
        <v>86.324753579369769</v>
      </c>
      <c r="JB254" s="15">
        <f t="shared" si="2341"/>
        <v>2.4423592391593452E-4</v>
      </c>
      <c r="JC254" s="12"/>
      <c r="JD254" s="11">
        <f t="shared" si="2719"/>
        <v>2.52399753461959E-4</v>
      </c>
      <c r="JE254" s="10">
        <f t="shared" si="2342"/>
        <v>86.388525240196657</v>
      </c>
      <c r="JF254" s="9">
        <f t="shared" si="2010"/>
        <v>88.29973493917494</v>
      </c>
      <c r="JG254" s="9">
        <f t="shared" si="2011"/>
        <v>84.222801252514046</v>
      </c>
      <c r="JH254" s="115">
        <f t="shared" si="2343"/>
        <v>86.261268095844486</v>
      </c>
      <c r="JI254" s="15">
        <f t="shared" si="2344"/>
        <v>2.5181028684719887E-4</v>
      </c>
      <c r="JJ254" s="12"/>
      <c r="JK254" s="11">
        <f t="shared" si="2720"/>
        <v>2.5997372616156321E-4</v>
      </c>
      <c r="JL254" s="10">
        <f t="shared" si="2345"/>
        <v>86.324895481223436</v>
      </c>
      <c r="JM254" s="9">
        <f t="shared" si="2012"/>
        <v>88.297429179045096</v>
      </c>
      <c r="JN254" s="9">
        <f t="shared" si="2013"/>
        <v>84.098188396943684</v>
      </c>
      <c r="JO254" s="115">
        <f t="shared" si="2346"/>
        <v>86.19780878799439</v>
      </c>
      <c r="JP254" s="15">
        <f t="shared" si="2347"/>
        <v>2.5936453892814098E-4</v>
      </c>
      <c r="JQ254" s="12"/>
      <c r="JR254" s="11">
        <f t="shared" si="2721"/>
        <v>2.6752754416275646E-4</v>
      </c>
      <c r="JS254" s="10">
        <f t="shared" si="2348"/>
        <v>86.261287763116314</v>
      </c>
      <c r="JT254" s="9">
        <f t="shared" si="2014"/>
        <v>88.294982999189571</v>
      </c>
      <c r="JU254" s="9">
        <f t="shared" si="2015"/>
        <v>83.973762003762886</v>
      </c>
      <c r="JV254" s="115">
        <f t="shared" si="2349"/>
        <v>86.134372501476236</v>
      </c>
      <c r="JW254" s="15">
        <f t="shared" si="2350"/>
        <v>2.668986012572913E-4</v>
      </c>
      <c r="JX254" s="12"/>
      <c r="JY254" s="11">
        <f t="shared" si="2722"/>
        <v>2.7506112722996642E-4</v>
      </c>
      <c r="JZ254" s="10">
        <f t="shared" si="2351"/>
        <v>86.197698955554301</v>
      </c>
      <c r="KA254" s="9">
        <f t="shared" si="2016"/>
        <v>88.292392641216324</v>
      </c>
      <c r="KB254" s="9">
        <f t="shared" si="2017"/>
        <v>83.849519555485244</v>
      </c>
      <c r="KC254" s="115">
        <f t="shared" si="2352"/>
        <v>86.070956098350791</v>
      </c>
      <c r="KD254" s="15">
        <f t="shared" si="2353"/>
        <v>2.7441239719057766E-4</v>
      </c>
      <c r="KE254" s="12"/>
      <c r="KF254" s="11">
        <f t="shared" si="2723"/>
        <v>2.8257439739142186E-4</v>
      </c>
      <c r="KG254" s="10">
        <f t="shared" si="2354"/>
        <v>86.134125944712494</v>
      </c>
      <c r="KH254" s="9">
        <f t="shared" si="2018"/>
        <v>88.28965438145076</v>
      </c>
      <c r="KI254" s="9">
        <f t="shared" si="2019"/>
        <v>83.725458533257566</v>
      </c>
      <c r="KJ254" s="115">
        <f t="shared" si="2355"/>
        <v>86.007556457354156</v>
      </c>
      <c r="KK254" s="15">
        <f t="shared" si="2356"/>
        <v>2.8190585231265691E-4</v>
      </c>
      <c r="KL254" s="12"/>
      <c r="KM254" s="11">
        <f t="shared" si="2724"/>
        <v>2.9006727891096564E-4</v>
      </c>
      <c r="KN254" s="10">
        <f t="shared" si="2357"/>
        <v>86.070565633530506</v>
      </c>
      <c r="KO254" s="9">
        <f t="shared" si="2020"/>
        <v>88.286764530968128</v>
      </c>
      <c r="KP254" s="9">
        <f t="shared" si="2021"/>
        <v>83.601576417352689</v>
      </c>
      <c r="KQ254" s="115">
        <f t="shared" si="2358"/>
        <v>85.944170474160416</v>
      </c>
      <c r="KR254" s="15">
        <f t="shared" si="2359"/>
        <v>2.893788944084713E-4</v>
      </c>
      <c r="KS254" s="12"/>
      <c r="KT254" s="11">
        <f t="shared" si="2725"/>
        <v>2.9753969826009003E-4</v>
      </c>
      <c r="KU254" s="10">
        <f t="shared" si="2360"/>
        <v>86.007014941972301</v>
      </c>
      <c r="KV254" s="9">
        <f t="shared" si="2022"/>
        <v>88.283719435619432</v>
      </c>
      <c r="KW254" s="9">
        <f t="shared" si="2023"/>
        <v>83.477870687659887</v>
      </c>
      <c r="KX254" s="115">
        <f t="shared" si="2361"/>
        <v>85.88079506163966</v>
      </c>
      <c r="KY254" s="15">
        <f t="shared" si="2362"/>
        <v>2.9683145343457667E-4</v>
      </c>
      <c r="KZ254" s="12"/>
      <c r="LA254" s="11">
        <f t="shared" si="2726"/>
        <v>3.0499158408970744E-4</v>
      </c>
      <c r="LB254" s="10">
        <f t="shared" si="2363"/>
        <v>85.943470807281557</v>
      </c>
      <c r="LC254" s="9">
        <f t="shared" si="2024"/>
        <v>88.280515476050795</v>
      </c>
      <c r="LD254" s="9">
        <f t="shared" si="2025"/>
        <v>83.354338824163335</v>
      </c>
      <c r="LE254" s="115">
        <f t="shared" si="2364"/>
        <v>85.817427150107065</v>
      </c>
      <c r="LF254" s="15">
        <f t="shared" si="2365"/>
        <v>3.0426346149076524E-4</v>
      </c>
      <c r="LG254" s="12"/>
      <c r="LH254" s="11">
        <f t="shared" si="2727"/>
        <v>3.1242286720224369E-4</v>
      </c>
      <c r="LI254" s="10">
        <f t="shared" si="2366"/>
        <v>85.879930184227916</v>
      </c>
      <c r="LJ254" s="9">
        <f t="shared" si="2026"/>
        <v>88.277149067716593</v>
      </c>
      <c r="LK254" s="9">
        <f t="shared" si="2027"/>
        <v>83.230978307418781</v>
      </c>
      <c r="LL254" s="115">
        <f t="shared" si="2367"/>
        <v>85.75406368756768</v>
      </c>
      <c r="LM254" s="15">
        <f t="shared" si="2368"/>
        <v>3.1167485279145032E-4</v>
      </c>
      <c r="LN254" s="12"/>
      <c r="LO254" s="11">
        <f t="shared" si="2728"/>
        <v>3.1983348052344552E-4</v>
      </c>
      <c r="LP254" s="10">
        <f t="shared" si="2369"/>
        <v>85.816390045349237</v>
      </c>
      <c r="LQ254" s="9">
        <f t="shared" si="2028"/>
        <v>88.273616660886347</v>
      </c>
      <c r="LR254" s="9">
        <f t="shared" si="2029"/>
        <v>83.107786619018924</v>
      </c>
      <c r="LS254" s="115">
        <f t="shared" si="2370"/>
        <v>85.690701639952636</v>
      </c>
      <c r="LT254" s="15">
        <f t="shared" si="2371"/>
        <v>3.1906556363733802E-4</v>
      </c>
      <c r="LU254" s="12"/>
      <c r="LV254" s="11">
        <f t="shared" si="2729"/>
        <v>3.2722335907450236E-4</v>
      </c>
      <c r="LW254" s="10">
        <f t="shared" si="2372"/>
        <v>85.752847381185106</v>
      </c>
      <c r="LX254" s="9">
        <f t="shared" si="2030"/>
        <v>88.269914740645646</v>
      </c>
      <c r="LY254" s="9">
        <f t="shared" si="2031"/>
        <v>82.984761242054176</v>
      </c>
      <c r="LZ254" s="115">
        <f t="shared" si="2373"/>
        <v>85.627337991349918</v>
      </c>
      <c r="MA254" s="15">
        <f t="shared" si="2374"/>
        <v>3.2643553238703504E-4</v>
      </c>
      <c r="MB254" s="12"/>
      <c r="MC254" s="11">
        <f t="shared" si="2730"/>
        <v>3.3459243994404814E-4</v>
      </c>
      <c r="MD254" s="10">
        <f t="shared" si="2375"/>
        <v>85.689299200505133</v>
      </c>
      <c r="ME254" s="9">
        <f t="shared" si="2032"/>
        <v>88.266039826891102</v>
      </c>
      <c r="MF254" s="9">
        <f t="shared" si="2033"/>
        <v>82.861899661565801</v>
      </c>
      <c r="MG254" s="115">
        <f t="shared" si="2376"/>
        <v>85.563969744228444</v>
      </c>
      <c r="MH254" s="15">
        <f t="shared" si="2377"/>
        <v>3.3378469942874501E-4</v>
      </c>
      <c r="MI254" s="12"/>
      <c r="MJ254" s="11">
        <f t="shared" si="2731"/>
        <v>3.4194066226028149E-4</v>
      </c>
      <c r="MK254" s="10">
        <f t="shared" si="2378"/>
        <v>85.625742530530488</v>
      </c>
      <c r="ML254" s="9">
        <f t="shared" si="2034"/>
        <v>88.261988474319551</v>
      </c>
      <c r="MM254" s="9">
        <f t="shared" si="2035"/>
        <v>82.73919936499081</v>
      </c>
      <c r="MN254" s="115">
        <f t="shared" si="2379"/>
        <v>85.500593919655188</v>
      </c>
      <c r="MO254" s="15">
        <f t="shared" si="2380"/>
        <v>3.4111300715211298E-4</v>
      </c>
      <c r="MP254" s="12"/>
      <c r="MQ254" s="11">
        <f t="shared" si="2732"/>
        <v>3.4926796716321182E-4</v>
      </c>
      <c r="MR254" s="10">
        <f t="shared" si="2381"/>
        <v>85.562174417148498</v>
      </c>
      <c r="MS254" s="9">
        <f t="shared" si="2036"/>
        <v>88.257757272411624</v>
      </c>
      <c r="MT254" s="9">
        <f t="shared" si="2037"/>
        <v>82.616657842601981</v>
      </c>
      <c r="MU254" s="115">
        <f t="shared" si="2382"/>
        <v>85.43720755750681</v>
      </c>
      <c r="MV254" s="15">
        <f t="shared" si="2383"/>
        <v>3.4842039992005367E-4</v>
      </c>
      <c r="MW254" s="12"/>
      <c r="MX254" s="11">
        <f t="shared" si="2733"/>
        <v>3.5657429777685652E-4</v>
      </c>
      <c r="MY254" s="10">
        <f t="shared" si="2384"/>
        <v>85.498591925122014</v>
      </c>
      <c r="MZ254" s="9">
        <f t="shared" si="2038"/>
        <v>88.253342845409819</v>
      </c>
      <c r="NA254" s="9">
        <f t="shared" si="2039"/>
        <v>82.494272587937843</v>
      </c>
      <c r="NB254" s="115">
        <f t="shared" si="2385"/>
        <v>85.373807716673838</v>
      </c>
      <c r="NC254" s="15">
        <f t="shared" si="2386"/>
        <v>3.5570682404082067E-4</v>
      </c>
      <c r="ND254" s="12"/>
      <c r="NE254" s="11">
        <f t="shared" si="2734"/>
        <v>3.638595991817047E-4</v>
      </c>
      <c r="NF254" s="10">
        <f t="shared" si="2387"/>
        <v>85.434992138291051</v>
      </c>
      <c r="NG254" s="9">
        <f t="shared" si="2040"/>
        <v>88.248741852291133</v>
      </c>
      <c r="NH254" s="9">
        <f t="shared" si="2041"/>
        <v>82.372041098226987</v>
      </c>
      <c r="NI254" s="115">
        <f t="shared" si="2388"/>
        <v>85.310391475259053</v>
      </c>
      <c r="NJ254" s="15">
        <f t="shared" si="2389"/>
        <v>3.6297222774011895E-4</v>
      </c>
      <c r="NK254" s="12"/>
      <c r="NL254" s="11">
        <f t="shared" si="2735"/>
        <v>3.7112381838718295E-4</v>
      </c>
      <c r="NM254" s="10">
        <f t="shared" si="2390"/>
        <v>85.371372159768967</v>
      </c>
      <c r="NN254" s="9">
        <f t="shared" si="2042"/>
        <v>88.243950986734546</v>
      </c>
      <c r="NO254" s="9">
        <f t="shared" si="2043"/>
        <v>82.249960874806405</v>
      </c>
      <c r="NP254" s="115">
        <f t="shared" si="2391"/>
        <v>85.246955930770469</v>
      </c>
      <c r="NQ254" s="15">
        <f t="shared" si="2392"/>
        <v>3.7021656113324955E-4</v>
      </c>
      <c r="NR254" s="12"/>
      <c r="NS254" s="11">
        <f t="shared" si="2736"/>
        <v>3.7836690430416669E-4</v>
      </c>
      <c r="NT254" s="10">
        <f t="shared" si="2393"/>
        <v>85.307729112133046</v>
      </c>
      <c r="NU254" s="9">
        <f t="shared" si="2044"/>
        <v>88.238966977083294</v>
      </c>
      <c r="NV254" s="9">
        <f t="shared" si="2045"/>
        <v>82.128029423528758</v>
      </c>
      <c r="NW254" s="115">
        <f t="shared" si="2394"/>
        <v>85.183498200306019</v>
      </c>
      <c r="NX254" s="15">
        <f t="shared" si="2395"/>
        <v>3.7743977619763468E-4</v>
      </c>
      <c r="NY254" s="12"/>
      <c r="NZ254" s="11">
        <f t="shared" si="2737"/>
        <v>3.8558880771784077E-4</v>
      </c>
      <c r="OA254" s="10">
        <f t="shared" si="2396"/>
        <v>85.244060137607022</v>
      </c>
      <c r="OB254" s="9">
        <f t="shared" si="2046"/>
        <v>88.233786586302173</v>
      </c>
      <c r="OC254" s="9">
        <f t="shared" si="2047"/>
        <v>82.00624425516672</v>
      </c>
      <c r="OD254" s="115">
        <f t="shared" si="2397"/>
        <v>85.120015420734447</v>
      </c>
      <c r="OE254" s="15">
        <f t="shared" si="2398"/>
        <v>3.8464182674519934E-4</v>
      </c>
      <c r="OF254" s="12"/>
      <c r="OG254" s="11">
        <f t="shared" si="2738"/>
        <v>3.9278948126041623E-4</v>
      </c>
      <c r="OH254" s="10">
        <f t="shared" si="2399"/>
        <v>85.180362398239723</v>
      </c>
      <c r="OI254" s="9">
        <f t="shared" si="2048"/>
        <v>88.228406611929955</v>
      </c>
      <c r="OJ254" s="9">
        <f t="shared" si="2049"/>
        <v>81.884602885806501</v>
      </c>
      <c r="OK254" s="115">
        <f t="shared" si="2400"/>
        <v>85.056504748868235</v>
      </c>
      <c r="OL254" s="15">
        <f t="shared" si="2401"/>
        <v>3.9182266839513015E-4</v>
      </c>
      <c r="OM254" s="12"/>
      <c r="ON254" s="11">
        <f t="shared" si="2739"/>
        <v>3.9996887938422245E-4</v>
      </c>
      <c r="OO254" s="10">
        <f t="shared" si="2402"/>
        <v>85.116633076075843</v>
      </c>
      <c r="OP254" s="9">
        <f t="shared" si="2050"/>
        <v>88.222823886027115</v>
      </c>
      <c r="OQ254" s="9">
        <f t="shared" si="2051"/>
        <v>81.763102837236403</v>
      </c>
      <c r="OR254" s="115">
        <f t="shared" si="2403"/>
        <v>84.992963361631752</v>
      </c>
      <c r="OS254" s="15">
        <f t="shared" si="2404"/>
        <v>3.9898225854664794E-4</v>
      </c>
      <c r="OT254" s="12"/>
      <c r="OU254" s="11">
        <f t="shared" si="2740"/>
        <v>4.0712695833477878E-4</v>
      </c>
      <c r="OV254" s="10">
        <f t="shared" si="2405"/>
        <v>85.052869373321954</v>
      </c>
      <c r="OW254" s="9">
        <f t="shared" si="2052"/>
        <v>88.217035275118832</v>
      </c>
      <c r="OX254" s="9">
        <f t="shared" si="2053"/>
        <v>81.641741637326319</v>
      </c>
      <c r="OY254" s="115">
        <f t="shared" si="2406"/>
        <v>84.929388456222568</v>
      </c>
      <c r="OZ254" s="15">
        <f t="shared" si="2407"/>
        <v>4.0612055635203909E-4</v>
      </c>
      <c r="PA254" s="12"/>
      <c r="PB254" s="11">
        <f t="shared" si="2741"/>
        <v>4.1426367612415005E-4</v>
      </c>
      <c r="PC254" s="10">
        <f t="shared" si="2408"/>
        <v>84.989068512505668</v>
      </c>
      <c r="PD254" s="9">
        <f t="shared" si="2054"/>
        <v>88.211037680133586</v>
      </c>
      <c r="PE254" s="9">
        <f t="shared" si="2055"/>
        <v>81.520516820401284</v>
      </c>
      <c r="PF254" s="115">
        <f t="shared" si="2409"/>
        <v>84.865777250267428</v>
      </c>
      <c r="PG254" s="15">
        <f t="shared" si="2410"/>
        <v>4.1323752268980371E-4</v>
      </c>
      <c r="PH254" s="12"/>
      <c r="PI254" s="11">
        <f t="shared" si="2742"/>
        <v>4.2137899250436529E-4</v>
      </c>
      <c r="PJ254" s="10">
        <f t="shared" si="2411"/>
        <v>84.925227736629637</v>
      </c>
      <c r="PK254" s="9">
        <f t="shared" si="2056"/>
        <v>88.204828036337261</v>
      </c>
      <c r="PL254" s="9">
        <f t="shared" si="2057"/>
        <v>81.399425927607282</v>
      </c>
      <c r="PM254" s="115">
        <f t="shared" si="2412"/>
        <v>84.802126981972265</v>
      </c>
      <c r="PN254" s="15">
        <f t="shared" si="2413"/>
        <v>4.2033312013798349E-4</v>
      </c>
      <c r="PO254" s="12"/>
      <c r="PP254" s="11">
        <f t="shared" si="2743"/>
        <v>4.2847286894104591E-4</v>
      </c>
      <c r="PQ254" s="10">
        <f t="shared" si="2414"/>
        <v>84.861344309319506</v>
      </c>
      <c r="PR254" s="9">
        <f t="shared" si="2058"/>
        <v>88.198403313263071</v>
      </c>
      <c r="PS254" s="9">
        <f t="shared" si="2059"/>
        <v>81.278466507269329</v>
      </c>
      <c r="PT254" s="115">
        <f t="shared" si="2415"/>
        <v>84.738434910266193</v>
      </c>
      <c r="PU254" s="15">
        <f t="shared" si="2416"/>
        <v>4.2740731294771915E-4</v>
      </c>
      <c r="PV254" s="12"/>
      <c r="PW254" s="11">
        <f t="shared" si="2744"/>
        <v>4.3554526858722962E-4</v>
      </c>
      <c r="PX254" s="10">
        <f t="shared" si="2417"/>
        <v>84.797415514965891</v>
      </c>
      <c r="PY254" s="9">
        <f t="shared" si="2060"/>
        <v>88.191760514637281</v>
      </c>
      <c r="PZ254" s="9">
        <f t="shared" si="2061"/>
        <v>81.157636115242042</v>
      </c>
      <c r="QA254" s="115">
        <f t="shared" si="2418"/>
        <v>84.674698314939661</v>
      </c>
      <c r="QB254" s="15">
        <f t="shared" si="2419"/>
        <v>4.3446006701700795E-4</v>
      </c>
      <c r="QC254" s="12"/>
      <c r="QD254" s="11">
        <f t="shared" si="2745"/>
        <v>4.4259615625739018E-4</v>
      </c>
      <c r="QE254" s="10">
        <f t="shared" si="2420"/>
        <v>84.733438658860592</v>
      </c>
      <c r="QF254" s="9">
        <f t="shared" si="2062"/>
        <v>88.184896678300859</v>
      </c>
      <c r="QG254" s="9">
        <f t="shared" si="2063"/>
        <v>81.036932315254333</v>
      </c>
      <c r="QH254" s="115">
        <f t="shared" si="2421"/>
        <v>84.610914496777596</v>
      </c>
      <c r="QI254" s="15">
        <f t="shared" si="2422"/>
        <v>4.4149134986457949E-4</v>
      </c>
      <c r="QJ254" s="12"/>
      <c r="QK254" s="11">
        <f t="shared" si="2746"/>
        <v>4.4962549840156849E-4</v>
      </c>
      <c r="QL254" s="10">
        <f t="shared" si="2423"/>
        <v>84.669411067327843</v>
      </c>
      <c r="QM254" s="9">
        <f t="shared" si="2064"/>
        <v>88.177808876127258</v>
      </c>
      <c r="QN254" s="9">
        <f t="shared" si="2065"/>
        <v>80.916352679245549</v>
      </c>
      <c r="QO254" s="115">
        <f t="shared" si="2424"/>
        <v>84.547080777686404</v>
      </c>
      <c r="QP254" s="15">
        <f t="shared" si="2425"/>
        <v>4.4850113060404951E-4</v>
      </c>
      <c r="QQ254" s="12"/>
      <c r="QR254" s="11">
        <f t="shared" si="2747"/>
        <v>4.5663326307977494E-4</v>
      </c>
      <c r="QS254" s="10">
        <f t="shared" si="2426"/>
        <v>84.605330087849353</v>
      </c>
      <c r="QT254" s="9">
        <f t="shared" si="2066"/>
        <v>88.170494213936351</v>
      </c>
      <c r="QU254" s="9">
        <f t="shared" si="2067"/>
        <v>80.795894787694266</v>
      </c>
      <c r="QV254" s="115">
        <f t="shared" si="2427"/>
        <v>84.483194500815301</v>
      </c>
      <c r="QW254" s="15">
        <f t="shared" si="2428"/>
        <v>4.554893799183013E-4</v>
      </c>
      <c r="QX254" s="12"/>
      <c r="QY254" s="11">
        <f t="shared" si="2748"/>
        <v>4.6361941993659469E-4</v>
      </c>
      <c r="QZ254" s="10">
        <f t="shared" si="2429"/>
        <v>84.541193089183821</v>
      </c>
      <c r="RA254" s="9">
        <f t="shared" si="2068"/>
        <v>88.162949831404617</v>
      </c>
      <c r="RB254" s="9">
        <f t="shared" si="2069"/>
        <v>80.67555622994098</v>
      </c>
      <c r="RC254" s="115">
        <f t="shared" si="2430"/>
        <v>84.419253030672792</v>
      </c>
      <c r="RD254" s="15">
        <f t="shared" si="2431"/>
        <v>4.624560700340031E-4</v>
      </c>
      <c r="RE254" s="12"/>
      <c r="RF254" s="11">
        <f t="shared" si="2749"/>
        <v>4.7058394017594096E-4</v>
      </c>
      <c r="RG254" s="10">
        <f t="shared" si="2432"/>
        <v>84.476997461481545</v>
      </c>
      <c r="RH254" s="9">
        <f t="shared" si="2070"/>
        <v>88.155172901971824</v>
      </c>
      <c r="RI254" s="9">
        <f t="shared" si="2071"/>
        <v>80.555334604502477</v>
      </c>
      <c r="RJ254" s="115">
        <f t="shared" si="2433"/>
        <v>84.35525375323715</v>
      </c>
      <c r="RK254" s="15">
        <f t="shared" si="2434"/>
        <v>4.6940117469643157E-4</v>
      </c>
      <c r="RL254" s="12"/>
      <c r="RM254" s="11">
        <f t="shared" si="2750"/>
        <v>4.7752679653608165E-4</v>
      </c>
      <c r="RN254" s="10">
        <f t="shared" si="2435"/>
        <v>84.412740616393123</v>
      </c>
      <c r="RO254" s="9">
        <f t="shared" si="2072"/>
        <v>88.14716063274409</v>
      </c>
      <c r="RP254" s="9">
        <f t="shared" si="2073"/>
        <v>80.435227519379737</v>
      </c>
      <c r="RQ254" s="115">
        <f t="shared" si="2436"/>
        <v>84.291194076061913</v>
      </c>
      <c r="RR254" s="15">
        <f t="shared" si="2437"/>
        <v>4.7632466914446697E-4</v>
      </c>
      <c r="RS254" s="12"/>
      <c r="RT254" s="11">
        <f t="shared" si="2751"/>
        <v>4.8444796326484716E-4</v>
      </c>
      <c r="RU254" s="10">
        <f t="shared" si="2438"/>
        <v>84.348419987173173</v>
      </c>
      <c r="RV254" s="9">
        <f t="shared" si="2074"/>
        <v>88.138910264393644</v>
      </c>
      <c r="RW254" s="9">
        <f t="shared" si="2075"/>
        <v>80.315232592357916</v>
      </c>
      <c r="RX254" s="115">
        <f t="shared" si="2439"/>
        <v>84.22707142837578</v>
      </c>
      <c r="RY254" s="15">
        <f t="shared" si="2440"/>
        <v>4.8322653008586942E-4</v>
      </c>
      <c r="RZ254" s="12"/>
      <c r="SA254" s="11">
        <f t="shared" si="2752"/>
        <v>4.9134741609510146E-4</v>
      </c>
      <c r="SB254" s="10">
        <f t="shared" si="2441"/>
        <v>84.284033028778452</v>
      </c>
      <c r="SC254" s="9">
        <f t="shared" si="2076"/>
        <v>88.130419071055258</v>
      </c>
      <c r="SD254" s="9">
        <f t="shared" si="2077"/>
        <v>80.195347451300563</v>
      </c>
      <c r="SE254" s="115">
        <f t="shared" si="2442"/>
        <v>84.16288326117791</v>
      </c>
      <c r="SF254" s="15">
        <f t="shared" si="2443"/>
        <v>4.9010673567271288E-4</v>
      </c>
      <c r="SG254" s="12"/>
      <c r="SH254" s="11">
        <f t="shared" si="2753"/>
        <v>4.9822513222036382E-4</v>
      </c>
      <c r="SI254" s="10">
        <f t="shared" si="2444"/>
        <v>84.219577217961444</v>
      </c>
      <c r="SJ254" s="9">
        <f t="shared" si="2078"/>
        <v>88.121684360219461</v>
      </c>
      <c r="SK254" s="9">
        <f t="shared" si="2079"/>
        <v>80.075569734434836</v>
      </c>
      <c r="SL254" s="115">
        <f t="shared" si="2445"/>
        <v>84.098627047327142</v>
      </c>
      <c r="SM254" s="15">
        <f t="shared" si="2446"/>
        <v>4.9696526547717403E-4</v>
      </c>
      <c r="SN254" s="12"/>
      <c r="SO254" s="11">
        <f t="shared" si="2754"/>
        <v>5.0508109027077534E-4</v>
      </c>
      <c r="SP254" s="10">
        <f t="shared" si="2447"/>
        <v>84.155050053357883</v>
      </c>
      <c r="SQ254" s="9">
        <f t="shared" si="2080"/>
        <v>88.112703472622769</v>
      </c>
      <c r="SR254" s="9">
        <f t="shared" si="2081"/>
        <v>79.955897090632305</v>
      </c>
      <c r="SS254" s="115">
        <f t="shared" si="2448"/>
        <v>84.034300281627537</v>
      </c>
      <c r="ST254" s="15">
        <f t="shared" si="2449"/>
        <v>5.0380210046740363E-4</v>
      </c>
      <c r="SU254" s="12"/>
      <c r="SV254" s="11">
        <f t="shared" si="2755"/>
        <v>5.1191527028913476E-4</v>
      </c>
      <c r="SW254" s="10">
        <f t="shared" si="2450"/>
        <v>84.090449055570588</v>
      </c>
      <c r="SX254" s="9">
        <f t="shared" si="2082"/>
        <v>88.103473782134756</v>
      </c>
      <c r="SY254" s="9">
        <f t="shared" si="2083"/>
        <v>79.836327179678477</v>
      </c>
      <c r="SZ254" s="115">
        <f t="shared" si="2451"/>
        <v>83.969900480906617</v>
      </c>
      <c r="TA254" s="15">
        <f t="shared" si="2452"/>
        <v>5.1061722298391345E-4</v>
      </c>
      <c r="TB254" s="12"/>
      <c r="TC254" s="11">
        <f t="shared" si="2756"/>
        <v>5.187276537074525E-4</v>
      </c>
      <c r="TD254" s="10">
        <f t="shared" si="2453"/>
        <v>84.025771767246113</v>
      </c>
      <c r="TE254" s="9">
        <f t="shared" si="2084"/>
        <v>88.093992695642385</v>
      </c>
      <c r="TF254" s="9">
        <f t="shared" si="2085"/>
        <v>79.71685767254138</v>
      </c>
      <c r="TG254" s="115">
        <f t="shared" si="2454"/>
        <v>83.905425184091882</v>
      </c>
      <c r="TH254" s="15">
        <f t="shared" si="2455"/>
        <v>5.1741061671583416E-4</v>
      </c>
      <c r="TI254" s="12"/>
      <c r="TJ254" s="11">
        <f t="shared" si="2757"/>
        <v>5.2551822332335264E-4</v>
      </c>
      <c r="TK254" s="10">
        <f t="shared" si="2456"/>
        <v>83.961015753149567</v>
      </c>
      <c r="TL254" s="9">
        <f t="shared" si="2086"/>
        <v>88.084257652931441</v>
      </c>
      <c r="TM254" s="9">
        <f t="shared" si="2087"/>
        <v>79.597486251627856</v>
      </c>
      <c r="TN254" s="115">
        <f t="shared" si="2457"/>
        <v>83.840871952279656</v>
      </c>
      <c r="TO254" s="15">
        <f t="shared" si="2458"/>
        <v>5.2418226667776601E-4</v>
      </c>
      <c r="TP254" s="12"/>
      <c r="TQ254" s="11">
        <f t="shared" si="2758"/>
        <v>5.3228696327707083E-4</v>
      </c>
      <c r="TR254" s="10">
        <f t="shared" si="2459"/>
        <v>83.896178600231877</v>
      </c>
      <c r="TS254" s="9">
        <f t="shared" si="2088"/>
        <v>88.074266126565249</v>
      </c>
      <c r="TT254" s="9">
        <f t="shared" si="2089"/>
        <v>79.478210611035138</v>
      </c>
      <c r="TU254" s="115">
        <f t="shared" si="2460"/>
        <v>83.776238368800193</v>
      </c>
      <c r="TV254" s="15">
        <f t="shared" si="2461"/>
        <v>5.3093215918675256E-4</v>
      </c>
      <c r="TW254" s="12"/>
      <c r="TX254" s="11">
        <f t="shared" si="2759"/>
        <v>5.3903385902855745E-4</v>
      </c>
      <c r="TY254" s="10">
        <f t="shared" si="2462"/>
        <v>83.831257917693364</v>
      </c>
      <c r="TZ254" s="9">
        <f t="shared" si="2090"/>
        <v>88.064015621760845</v>
      </c>
      <c r="UA254" s="9">
        <f t="shared" si="2091"/>
        <v>79.359028456796452</v>
      </c>
      <c r="UB254" s="115">
        <f t="shared" si="2463"/>
        <v>83.711522039278648</v>
      </c>
      <c r="UC254" s="15">
        <f t="shared" si="2464"/>
        <v>5.3766028183945404E-4</v>
      </c>
      <c r="UD254" s="12"/>
      <c r="UE254" s="11">
        <f t="shared" si="2760"/>
        <v>5.4575889733478593E-4</v>
      </c>
      <c r="UF254" s="10">
        <f t="shared" si="2465"/>
        <v>83.76625133704303</v>
      </c>
      <c r="UG254" s="9">
        <f t="shared" si="2092"/>
        <v>88.053503676262537</v>
      </c>
      <c r="UH254" s="9">
        <f t="shared" si="2093"/>
        <v>79.239937507117801</v>
      </c>
      <c r="UI254" s="115">
        <f t="shared" si="2466"/>
        <v>83.646720591690169</v>
      </c>
      <c r="UJ254" s="15">
        <f t="shared" si="2467"/>
        <v>5.443666234897221E-4</v>
      </c>
      <c r="UK254" s="12"/>
      <c r="UL254" s="11">
        <f t="shared" si="2761"/>
        <v>5.5246206622743259E-4</v>
      </c>
      <c r="UM254" s="10">
        <f t="shared" si="2468"/>
        <v>83.70115651215221</v>
      </c>
      <c r="UN254" s="9">
        <f t="shared" si="2094"/>
        <v>88.042727860213049</v>
      </c>
      <c r="UO254" s="9">
        <f t="shared" si="2095"/>
        <v>79.120935492610172</v>
      </c>
      <c r="UP254" s="115">
        <f t="shared" si="2469"/>
        <v>83.58183167641161</v>
      </c>
      <c r="UQ254" s="15">
        <f t="shared" si="2470"/>
        <v>5.5105117422629463E-4</v>
      </c>
      <c r="UR254" s="12"/>
      <c r="US254" s="11">
        <f t="shared" si="2762"/>
        <v>5.5914335499068508E-4</v>
      </c>
      <c r="UT254" s="10">
        <f t="shared" si="2471"/>
        <v>83.635971119304727</v>
      </c>
      <c r="UU254" s="9">
        <f t="shared" si="2096"/>
        <v>88.031685776022314</v>
      </c>
      <c r="UV254" s="9">
        <f t="shared" si="2097"/>
        <v>79.002020156513495</v>
      </c>
      <c r="UW254" s="115">
        <f t="shared" si="2472"/>
        <v>83.516852966267905</v>
      </c>
      <c r="UX254" s="15">
        <f t="shared" si="2473"/>
        <v>5.5771392535085935E-4</v>
      </c>
      <c r="UY254" s="12"/>
      <c r="UZ254" s="11">
        <f t="shared" si="2763"/>
        <v>5.6580275413941293E-4</v>
      </c>
      <c r="VA254" s="10">
        <f t="shared" si="2474"/>
        <v>83.570692857241738</v>
      </c>
      <c r="VB254" s="9">
        <f t="shared" si="2098"/>
        <v>88.020375058233967</v>
      </c>
      <c r="VC254" s="9">
        <f t="shared" si="2099"/>
        <v>78.883189254914868</v>
      </c>
      <c r="VD254" s="115">
        <f t="shared" si="2475"/>
        <v>83.45178215657441</v>
      </c>
      <c r="VE254" s="15">
        <f t="shared" si="2476"/>
        <v>5.643548693563304E-4</v>
      </c>
      <c r="VF254" s="12"/>
      <c r="VG254" s="11">
        <f t="shared" si="2764"/>
        <v>5.7244025539752638E-4</v>
      </c>
      <c r="VH254" s="10">
        <f t="shared" si="2477"/>
        <v>83.505319447202623</v>
      </c>
      <c r="VI254" s="9">
        <f t="shared" si="2100"/>
        <v>88.008793373389651</v>
      </c>
      <c r="VJ254" s="9">
        <f t="shared" si="2101"/>
        <v>78.764440556959087</v>
      </c>
      <c r="VK254" s="115">
        <f t="shared" si="2478"/>
        <v>83.386616965174369</v>
      </c>
      <c r="VL254" s="15">
        <f t="shared" si="2479"/>
        <v>5.7097399990545966E-4</v>
      </c>
      <c r="VM254" s="12"/>
      <c r="VN254" s="11">
        <f t="shared" si="2765"/>
        <v>5.7905585167668434E-4</v>
      </c>
      <c r="VO254" s="10">
        <f t="shared" si="2480"/>
        <v>83.439848632960931</v>
      </c>
      <c r="VP254" s="9">
        <f t="shared" si="2102"/>
        <v>87.996938419891222</v>
      </c>
      <c r="VQ254" s="9">
        <f t="shared" si="2103"/>
        <v>78.645771845054853</v>
      </c>
      <c r="VR254" s="115">
        <f t="shared" si="2481"/>
        <v>83.32135513247303</v>
      </c>
      <c r="VS254" s="15">
        <f t="shared" si="2482"/>
        <v>5.7757131180959966E-4</v>
      </c>
      <c r="VT254" s="12"/>
      <c r="VU254" s="11">
        <f t="shared" si="2766"/>
        <v>5.8564953705512188E-4</v>
      </c>
      <c r="VV254" s="10">
        <f t="shared" si="2483"/>
        <v>83.374278180857118</v>
      </c>
      <c r="VW254" s="9">
        <f t="shared" si="2104"/>
        <v>87.984807927860899</v>
      </c>
      <c r="VX254" s="9">
        <f t="shared" si="2105"/>
        <v>78.527180915071426</v>
      </c>
      <c r="VY254" s="115">
        <f t="shared" si="2484"/>
        <v>83.25599442146617</v>
      </c>
      <c r="VZ254" s="15">
        <f t="shared" si="2485"/>
        <v>5.8414680100790401E-4</v>
      </c>
      <c r="WA254" s="12"/>
      <c r="WB254" s="11">
        <f t="shared" si="2767"/>
        <v>5.9222130675693418E-4</v>
      </c>
      <c r="WC254" s="10">
        <f t="shared" si="2486"/>
        <v>83.308605879825535</v>
      </c>
      <c r="WD254" s="9">
        <f t="shared" si="2106"/>
        <v>87.972399658999478</v>
      </c>
      <c r="WE254" s="9">
        <f t="shared" si="2107"/>
        <v>78.408665576532982</v>
      </c>
      <c r="WF254" s="115">
        <f t="shared" si="2487"/>
        <v>83.190532617766223</v>
      </c>
      <c r="WG254" s="15">
        <f t="shared" si="2488"/>
        <v>5.9070046454658609E-4</v>
      </c>
      <c r="WH254" s="12"/>
      <c r="WI254" s="11">
        <f t="shared" si="2768"/>
        <v>5.987711571313831E-4</v>
      </c>
      <c r="WJ254" s="10">
        <f t="shared" si="2489"/>
        <v>83.242829541419255</v>
      </c>
      <c r="WK254" s="9">
        <f t="shared" si="2108"/>
        <v>87.959711406442622</v>
      </c>
      <c r="WL254" s="9">
        <f t="shared" si="2109"/>
        <v>78.290223652802283</v>
      </c>
      <c r="WM254" s="115">
        <f t="shared" si="2490"/>
        <v>83.124967529622452</v>
      </c>
      <c r="WN254" s="15">
        <f t="shared" si="2491"/>
        <v>5.9723230055867404E-4</v>
      </c>
      <c r="WO254" s="12"/>
      <c r="WP254" s="11">
        <f t="shared" si="2769"/>
        <v>6.0529908563272347E-4</v>
      </c>
      <c r="WQ254" s="10">
        <f t="shared" si="2492"/>
        <v>83.176946999828687</v>
      </c>
      <c r="WR254" s="9">
        <f t="shared" si="2110"/>
        <v>87.946740994615368</v>
      </c>
      <c r="WS254" s="9">
        <f t="shared" si="2111"/>
        <v>78.1299109628564</v>
      </c>
      <c r="WT254" s="115">
        <f t="shared" si="2493"/>
        <v>83.038325978735884</v>
      </c>
      <c r="WU254" s="15">
        <f t="shared" si="2494"/>
        <v>6.063328413497015E-4</v>
      </c>
      <c r="WV254" s="12"/>
      <c r="WW254" s="11">
        <f t="shared" si="2770"/>
        <v>6.1440277805478792E-4</v>
      </c>
      <c r="WX254" s="10">
        <f t="shared" si="2495"/>
        <v>83.089927188082555</v>
      </c>
      <c r="WY254" s="9">
        <f t="shared" si="2112"/>
        <v>87.933372288579619</v>
      </c>
      <c r="WZ254" s="9">
        <f t="shared" si="2113"/>
        <v>78.075538812997934</v>
      </c>
      <c r="XA254" s="115">
        <f t="shared" si="2496"/>
        <v>83.004455550788776</v>
      </c>
      <c r="XB254" s="15">
        <f t="shared" si="2497"/>
        <v>6.0886540374690298E-4</v>
      </c>
      <c r="XC254" s="12"/>
      <c r="XD254" s="11">
        <f t="shared" si="2771"/>
        <v>6.1692017661460334E-4</v>
      </c>
      <c r="XE254" s="10">
        <f t="shared" si="2498"/>
        <v>83.055821287656457</v>
      </c>
      <c r="XF254" s="9">
        <f t="shared" si="2114"/>
        <v>87.919891671105475</v>
      </c>
      <c r="XG254" s="9">
        <f t="shared" si="2115"/>
        <v>78.718687903113874</v>
      </c>
      <c r="XH254" s="115">
        <f t="shared" si="2499"/>
        <v>83.319289787109682</v>
      </c>
      <c r="XI254" s="15">
        <f t="shared" si="2500"/>
        <v>5.6830891504029441E-4</v>
      </c>
      <c r="XJ254" s="12"/>
      <c r="XK254" s="11">
        <f t="shared" si="2772"/>
        <v>5.7623247727965534E-4</v>
      </c>
      <c r="XL254" s="10">
        <f t="shared" si="2501"/>
        <v>83.371358673098172</v>
      </c>
      <c r="XM254" s="9">
        <f t="shared" si="2116"/>
        <v>87.908147127964867</v>
      </c>
      <c r="XN254" s="9">
        <f t="shared" si="2117"/>
        <v>79.463646236059361</v>
      </c>
      <c r="XO254" s="115">
        <f t="shared" si="2502"/>
        <v>83.685896682012114</v>
      </c>
      <c r="XP254" s="15">
        <f t="shared" si="2503"/>
        <v>5.2157144444841999E-4</v>
      </c>
      <c r="XQ254" s="12"/>
      <c r="XR254" s="11">
        <f t="shared" si="2773"/>
        <v>5.2935824285349074E-4</v>
      </c>
      <c r="XS254" s="10">
        <f t="shared" si="2504"/>
        <v>83.738742929131163</v>
      </c>
      <c r="XT254" s="9">
        <f t="shared" si="2118"/>
        <v>87.898254884373358</v>
      </c>
      <c r="XU254" s="9">
        <f t="shared" si="2119"/>
        <v>80.342018753311308</v>
      </c>
      <c r="XV254" s="115">
        <f t="shared" si="2505"/>
        <v>84.120136818842326</v>
      </c>
      <c r="XW254" s="15">
        <f t="shared" si="2506"/>
        <v>4.6670810316914616E-4</v>
      </c>
      <c r="XX254" s="12"/>
      <c r="XY254" s="11">
        <f t="shared" si="2774"/>
        <v>4.7435252131805393E-4</v>
      </c>
      <c r="XZ254" s="10">
        <f t="shared" si="2507"/>
        <v>84.173838092226504</v>
      </c>
      <c r="YA254" s="9">
        <f t="shared" si="2120"/>
        <v>87.890334288184434</v>
      </c>
      <c r="YB254" s="9">
        <f t="shared" si="2121"/>
        <v>81.411652137225715</v>
      </c>
      <c r="YC254" s="115">
        <f t="shared" si="2508"/>
        <v>84.650993212705075</v>
      </c>
      <c r="YD254" s="15">
        <f t="shared" si="2509"/>
        <v>4.0015338394206042E-4</v>
      </c>
      <c r="YE254" s="12"/>
      <c r="YF254" s="11">
        <f t="shared" si="2775"/>
        <v>4.0764950851080535E-4</v>
      </c>
      <c r="YG254" s="10">
        <f t="shared" si="2510"/>
        <v>84.70563336459719</v>
      </c>
      <c r="YH254" s="9">
        <f t="shared" si="2122"/>
        <v>87.884511644992713</v>
      </c>
      <c r="YI254" s="9">
        <f t="shared" si="2123"/>
        <v>82.790965293306954</v>
      </c>
      <c r="YJ254" s="115">
        <f t="shared" si="2511"/>
        <v>85.337738469149826</v>
      </c>
      <c r="YK254" s="15">
        <f t="shared" si="2512"/>
        <v>3.1460098850368586E-4</v>
      </c>
      <c r="YL254" s="12"/>
      <c r="YM254" s="11">
        <f t="shared" si="2776"/>
        <v>3.2194306950064346E-4</v>
      </c>
      <c r="YN254" s="10">
        <f t="shared" si="2513"/>
        <v>85.393405446051901</v>
      </c>
      <c r="YO254" s="9">
        <f t="shared" si="2124"/>
        <v>87.880912599340149</v>
      </c>
      <c r="YP254" s="9">
        <f t="shared" si="2125"/>
        <v>84.810042981344026</v>
      </c>
      <c r="YQ254" s="115">
        <f t="shared" si="2514"/>
        <v>86.345477790342088</v>
      </c>
      <c r="YR254" s="15">
        <f t="shared" si="2515"/>
        <v>1.8967111530609202E-4</v>
      </c>
      <c r="YS254" s="12"/>
      <c r="YT254" s="11">
        <f t="shared" si="2777"/>
        <v>1.9685694702149061E-4</v>
      </c>
      <c r="YU254" s="10">
        <f t="shared" si="2516"/>
        <v>86.40223969648487</v>
      </c>
      <c r="YV254" s="9">
        <f t="shared" si="2126"/>
        <v>87.879604413073196</v>
      </c>
      <c r="YW254" s="9">
        <f t="shared" si="2127"/>
        <v>89.276343144275472</v>
      </c>
      <c r="YX254" s="115">
        <f t="shared" si="2517"/>
        <v>88.577973778674334</v>
      </c>
      <c r="YY254" s="15">
        <f t="shared" si="2518"/>
        <v>-8.6269046196505128E-5</v>
      </c>
      <c r="YZ254" s="12"/>
      <c r="ZA254" s="11">
        <f t="shared" si="2778"/>
        <v>-7.9190575591507717E-5</v>
      </c>
      <c r="ZB254" s="10">
        <f t="shared" si="2519"/>
        <v>88.635503798779354</v>
      </c>
      <c r="ZC254" s="9">
        <f t="shared" si="2128"/>
        <v>87.879875043849097</v>
      </c>
      <c r="ZD254" s="9">
        <f t="shared" si="2129"/>
        <v>89.359402817422037</v>
      </c>
      <c r="ZE254" s="115">
        <f t="shared" si="2520"/>
        <v>88.619638930635574</v>
      </c>
      <c r="ZF254" s="15">
        <f t="shared" si="2521"/>
        <v>-9.1382480485459553E-5</v>
      </c>
      <c r="ZG254" s="12"/>
      <c r="ZH254" s="11">
        <f t="shared" si="2779"/>
        <v>-8.4308519775772682E-5</v>
      </c>
      <c r="ZI254" s="10">
        <f t="shared" si="2522"/>
        <v>88.677162870345398</v>
      </c>
      <c r="ZJ254" s="9">
        <f t="shared" si="2130"/>
        <v>87.880178707685531</v>
      </c>
      <c r="ZK254" s="9">
        <f t="shared" si="2131"/>
        <v>89.443276642007191</v>
      </c>
      <c r="ZL254" s="115">
        <f t="shared" si="2523"/>
        <v>88.661727674846361</v>
      </c>
      <c r="ZM254" s="15">
        <f t="shared" si="2524"/>
        <v>-9.6544160259366706E-5</v>
      </c>
      <c r="ZN254" s="12"/>
      <c r="ZO254" s="11">
        <f t="shared" si="2780"/>
        <v>-8.9475007490405817E-5</v>
      </c>
      <c r="ZP254" s="10">
        <f t="shared" si="2525"/>
        <v>88.719245342180159</v>
      </c>
      <c r="ZQ254" s="9">
        <f t="shared" si="2132"/>
        <v>87.880517644863076</v>
      </c>
      <c r="ZR254" s="9">
        <f t="shared" si="2133"/>
        <v>89.527955177525754</v>
      </c>
      <c r="ZS254" s="115">
        <f t="shared" si="2526"/>
        <v>88.704236411194415</v>
      </c>
      <c r="ZT254" s="15">
        <f t="shared" si="2527"/>
        <v>-1.0175336405885827E-4</v>
      </c>
      <c r="ZU254" s="12"/>
      <c r="ZV254" s="11">
        <f t="shared" si="2781"/>
        <v>-9.4689321555753406E-5</v>
      </c>
      <c r="ZW254" s="10">
        <f t="shared" si="2528"/>
        <v>88.761747629306967</v>
      </c>
      <c r="ZX254" s="9">
        <f t="shared" si="2134"/>
        <v>87.880894144656637</v>
      </c>
      <c r="ZY254" s="9">
        <f t="shared" si="2135"/>
        <v>89.613428444992465</v>
      </c>
      <c r="ZZ254" s="115">
        <f t="shared" si="2529"/>
        <v>88.747161294824551</v>
      </c>
      <c r="AAA254" s="15">
        <f t="shared" si="2530"/>
        <v>-1.0700933413942524E-4</v>
      </c>
      <c r="AAB254" s="12"/>
      <c r="AAC254" s="11">
        <f t="shared" si="2782"/>
        <v>-9.9950708406041933E-5</v>
      </c>
      <c r="AAD254" s="10">
        <f t="shared" si="2531"/>
        <v>88.804665901975483</v>
      </c>
      <c r="AAE254" s="9">
        <f t="shared" si="2136"/>
        <v>87.88131054445752</v>
      </c>
      <c r="AAF254" s="9">
        <f t="shared" si="2137"/>
        <v>89.699686205893812</v>
      </c>
      <c r="AAG254" s="115">
        <f t="shared" si="2532"/>
        <v>88.790498375175673</v>
      </c>
      <c r="AAH254" s="15">
        <f t="shared" si="2533"/>
        <v>-1.1231129375500315E-4</v>
      </c>
      <c r="AAI254" s="12"/>
      <c r="AAJ254" s="11">
        <f t="shared" si="2783"/>
        <v>-1.052583953734303E-4</v>
      </c>
      <c r="AAK254" s="10">
        <f t="shared" si="2534"/>
        <v>88.847996224732114</v>
      </c>
      <c r="AAL254" s="9">
        <f t="shared" si="2138"/>
        <v>87.881769228942062</v>
      </c>
      <c r="AAM254" s="9">
        <f t="shared" si="2139"/>
        <v>89.786717992683776</v>
      </c>
      <c r="AAN254" s="115">
        <f t="shared" si="2535"/>
        <v>88.834243610812919</v>
      </c>
      <c r="AAO254" s="15">
        <f t="shared" si="2536"/>
        <v>-1.1765844909287459E-4</v>
      </c>
      <c r="AAP254" s="12"/>
      <c r="AAQ254" s="11">
        <f t="shared" si="2537"/>
        <v>-1.106115926187413E-4</v>
      </c>
      <c r="AAR254" s="10">
        <f t="shared" si="2538"/>
        <v>88.891734571238786</v>
      </c>
      <c r="AAS254" s="9">
        <f t="shared" si="2140"/>
        <v>87.882272629194176</v>
      </c>
      <c r="AAT254" s="9">
        <f t="shared" si="2141"/>
        <v>89.874513259131234</v>
      </c>
      <c r="AAU254" s="115">
        <f t="shared" si="2539"/>
        <v>88.878392944162698</v>
      </c>
      <c r="AAV254" s="15">
        <f t="shared" si="2540"/>
        <v>-1.2304999861402366E-4</v>
      </c>
      <c r="AAW254" s="11"/>
      <c r="AAX254" s="11">
        <f t="shared" si="2784"/>
        <v>-1.1600950247181265E-4</v>
      </c>
      <c r="AAY254" s="10">
        <f t="shared" si="2541"/>
        <v>88.935876899027193</v>
      </c>
      <c r="AAZ254" s="9">
        <f t="shared" si="2142"/>
        <v>87.882823221852419</v>
      </c>
      <c r="ABA254" s="9">
        <f t="shared" si="2143"/>
        <v>89.96306102001104</v>
      </c>
      <c r="ABB254" s="115">
        <f t="shared" si="2542"/>
        <v>88.922942120931737</v>
      </c>
      <c r="ABC254" s="15">
        <f t="shared" si="2543"/>
        <v>-1.2848511085146807E-4</v>
      </c>
      <c r="ABD254" s="11"/>
      <c r="ABE254" s="11">
        <f t="shared" si="2785"/>
        <v>-1.2145129721428441E-4</v>
      </c>
      <c r="ABF254" s="10">
        <f t="shared" si="2544"/>
        <v>88.980418968806049</v>
      </c>
      <c r="ABG254" s="9">
        <f t="shared" si="2144"/>
        <v>87.883423528008308</v>
      </c>
      <c r="ABH254" s="9">
        <f t="shared" si="2145"/>
        <v>90.052349980191067</v>
      </c>
      <c r="ABI254" s="115">
        <f t="shared" si="2545"/>
        <v>88.967886754099681</v>
      </c>
      <c r="ABJ254" s="15">
        <f t="shared" si="2546"/>
        <v>-1.339629324513073E-4</v>
      </c>
      <c r="ABK254" s="11"/>
      <c r="ABL254" s="11">
        <f t="shared" si="2786"/>
        <v>-1.2693612711840203E-4</v>
      </c>
      <c r="ABM254" s="10">
        <f t="shared" si="2547"/>
        <v>89.02535640846061</v>
      </c>
      <c r="ABN254" s="9">
        <f t="shared" si="2146"/>
        <v>87.88407611209783</v>
      </c>
      <c r="ABO254" s="9">
        <f t="shared" si="2147"/>
        <v>90.142368589001961</v>
      </c>
      <c r="ABP254" s="115">
        <f t="shared" si="2548"/>
        <v>89.013222350549896</v>
      </c>
      <c r="ABQ254" s="15">
        <f t="shared" si="2549"/>
        <v>-1.3948259159933643E-4</v>
      </c>
      <c r="ABR254" s="11"/>
      <c r="ABS254" s="11">
        <f t="shared" si="2787"/>
        <v>-1.3246312387003319E-4</v>
      </c>
      <c r="ABT254" s="10">
        <f t="shared" si="2550"/>
        <v>89.070684739674846</v>
      </c>
      <c r="ABU254" s="9">
        <f t="shared" si="2148"/>
        <v>87.884783580757684</v>
      </c>
      <c r="ABV254" s="9">
        <f t="shared" si="2149"/>
        <v>90.233105039406112</v>
      </c>
      <c r="ABW254" s="115">
        <f t="shared" si="2551"/>
        <v>89.058944310081898</v>
      </c>
      <c r="ABX254" s="15">
        <f t="shared" si="2552"/>
        <v>-1.4504319804034037E-4</v>
      </c>
      <c r="ABY254" s="11"/>
      <c r="ABZ254" s="11">
        <f t="shared" si="2788"/>
        <v>-1.3803140058290633E-4</v>
      </c>
      <c r="ACA254" s="10">
        <f t="shared" si="2553"/>
        <v>89.116399376921308</v>
      </c>
      <c r="ACB254" s="9">
        <f t="shared" si="2150"/>
        <v>87.885548581618067</v>
      </c>
      <c r="ACC254" s="9">
        <f t="shared" si="2151"/>
        <v>90.324547324908764</v>
      </c>
      <c r="ACD254" s="115">
        <f t="shared" si="2554"/>
        <v>89.105047953263409</v>
      </c>
      <c r="ACE254" s="15">
        <f t="shared" si="2555"/>
        <v>-1.5064384666776316E-4</v>
      </c>
      <c r="ACF254" s="11"/>
      <c r="ACG254" s="11">
        <f t="shared" si="2789"/>
        <v>-1.4364005538550453E-4</v>
      </c>
      <c r="ACH254" s="10">
        <f t="shared" si="2556"/>
        <v>89.162495655308675</v>
      </c>
      <c r="ACI254" s="9">
        <f t="shared" si="2152"/>
        <v>87.886373802071077</v>
      </c>
      <c r="ACJ254" s="9">
        <f t="shared" si="2153"/>
        <v>90.416683193785573</v>
      </c>
      <c r="ACK254" s="115">
        <f t="shared" si="2557"/>
        <v>89.151528497928325</v>
      </c>
      <c r="ACL254" s="15">
        <f t="shared" si="2558"/>
        <v>-1.562836147726587E-4</v>
      </c>
      <c r="ACM254" s="11"/>
      <c r="ACN254" s="11">
        <f t="shared" si="2790"/>
        <v>-1.4928816866367742E-4</v>
      </c>
      <c r="ACO254" s="10">
        <f t="shared" si="2559"/>
        <v>89.208968807044002</v>
      </c>
      <c r="ACP254" s="9">
        <f t="shared" si="2154"/>
        <v>87.887261967951133</v>
      </c>
      <c r="ACQ254" s="9">
        <f t="shared" si="2155"/>
        <v>90.509500039031607</v>
      </c>
      <c r="ACR254" s="115">
        <f t="shared" si="2560"/>
        <v>89.198381003491363</v>
      </c>
      <c r="ACS254" s="15">
        <f t="shared" si="2561"/>
        <v>-1.6196155532792602E-4</v>
      </c>
      <c r="ACT254" s="11"/>
      <c r="ACU254" s="11">
        <f t="shared" si="2791"/>
        <v>-1.5497479633530027E-4</v>
      </c>
      <c r="ACV254" s="10">
        <f t="shared" si="2562"/>
        <v>89.255813905686352</v>
      </c>
      <c r="ACW254" s="9">
        <f t="shared" si="2156"/>
        <v>87.888215842073862</v>
      </c>
      <c r="ACX254" s="9">
        <f t="shared" si="2157"/>
        <v>90.602984998613692</v>
      </c>
      <c r="ACY254" s="115">
        <f t="shared" si="2563"/>
        <v>89.245600420343777</v>
      </c>
      <c r="ACZ254" s="15">
        <f t="shared" si="2564"/>
        <v>-1.6767670327061678E-4</v>
      </c>
      <c r="ADA254" s="11"/>
      <c r="ADB254" s="11">
        <f t="shared" si="2792"/>
        <v>-1.6069897613114737E-4</v>
      </c>
      <c r="ADC254" s="10">
        <f t="shared" si="2565"/>
        <v>89.303025915550293</v>
      </c>
      <c r="ADD254" s="9">
        <f t="shared" si="2158"/>
        <v>87.889238222775163</v>
      </c>
      <c r="ADE254" s="9">
        <f t="shared" si="2159"/>
        <v>90.697124957427121</v>
      </c>
      <c r="ADF254" s="115">
        <f t="shared" si="2566"/>
        <v>89.293181590101142</v>
      </c>
      <c r="ADG254" s="15">
        <f t="shared" si="2567"/>
        <v>-1.7342807571301129E-4</v>
      </c>
      <c r="ADH254" s="11"/>
      <c r="ADI254" s="11">
        <f t="shared" si="2793"/>
        <v>-1.6645972780120902E-4</v>
      </c>
      <c r="ADJ254" s="10">
        <f t="shared" si="2568"/>
        <v>89.350599691930725</v>
      </c>
      <c r="ADK254" s="9">
        <f t="shared" si="2160"/>
        <v>87.890331942389182</v>
      </c>
      <c r="ADL254" s="9">
        <f t="shared" si="2161"/>
        <v>90.791906548576563</v>
      </c>
      <c r="ADM254" s="115">
        <f t="shared" si="2569"/>
        <v>89.341119245482872</v>
      </c>
      <c r="ADN254" s="15">
        <f t="shared" si="2570"/>
        <v>-1.792146721157505E-4</v>
      </c>
      <c r="ADO254" s="11"/>
      <c r="ADP254" s="11">
        <f t="shared" si="2794"/>
        <v>-1.7225605328307318E-4</v>
      </c>
      <c r="ADQ254" s="10">
        <f t="shared" si="2571"/>
        <v>89.398529980958926</v>
      </c>
      <c r="ADR254" s="9">
        <f t="shared" si="2162"/>
        <v>87.891499865665367</v>
      </c>
      <c r="ADS254" s="9">
        <f t="shared" si="2163"/>
        <v>90.887316155007639</v>
      </c>
      <c r="ADT254" s="115">
        <f t="shared" si="2572"/>
        <v>89.389408010336496</v>
      </c>
      <c r="ADU254" s="15">
        <f t="shared" si="2573"/>
        <v>-1.8503547448637443E-4</v>
      </c>
      <c r="ADV254" s="11"/>
      <c r="ADW254" s="11">
        <f t="shared" si="2795"/>
        <v>-1.7808693689583136E-4</v>
      </c>
      <c r="ADX254" s="10">
        <f t="shared" si="2574"/>
        <v>89.446811419603449</v>
      </c>
      <c r="ADY254" s="9">
        <f t="shared" si="2164"/>
        <v>87.892744888125137</v>
      </c>
      <c r="ADZ254" s="9">
        <f t="shared" si="2165"/>
        <v>90.983339911504572</v>
      </c>
      <c r="AEA254" s="115">
        <f t="shared" si="2575"/>
        <v>89.438042399814861</v>
      </c>
      <c r="AEB254" s="15">
        <f t="shared" si="2576"/>
        <v>-1.9088944760421207E-4</v>
      </c>
      <c r="AEC254" s="11"/>
      <c r="AED254" s="11">
        <f t="shared" si="2796"/>
        <v>-1.839513455604165E-4</v>
      </c>
      <c r="AEE254" s="10">
        <f t="shared" si="2577"/>
        <v>89.495438535824022</v>
      </c>
      <c r="AEF254" s="9">
        <f t="shared" si="2166"/>
        <v>87.894069934359393</v>
      </c>
      <c r="AEG254" s="9">
        <f t="shared" si="2167"/>
        <v>91.079963707040932</v>
      </c>
      <c r="AEH254" s="115">
        <f t="shared" si="2578"/>
        <v>89.487016820700163</v>
      </c>
      <c r="AEI254" s="15">
        <f t="shared" si="2579"/>
        <v>-1.9677553927071459E-4</v>
      </c>
      <c r="AEJ254" s="11"/>
      <c r="AEK254" s="11">
        <f t="shared" si="2797"/>
        <v>-1.8984822904551785E-4</v>
      </c>
      <c r="AEL254" s="10">
        <f t="shared" si="2580"/>
        <v>89.54440574887245</v>
      </c>
      <c r="AEM254" s="9">
        <f t="shared" si="2168"/>
        <v>87.895477956267726</v>
      </c>
      <c r="AEN254" s="9">
        <f t="shared" si="2169"/>
        <v>91.17717319112262</v>
      </c>
      <c r="AEO254" s="115">
        <f t="shared" si="2581"/>
        <v>89.536325573695166</v>
      </c>
      <c r="AEP254" s="15">
        <f t="shared" si="2582"/>
        <v>-2.0269268080999923E-4</v>
      </c>
      <c r="AEQ254" s="11"/>
      <c r="AER254" s="11">
        <f t="shared" si="2798"/>
        <v>-1.9577652046399584E-4</v>
      </c>
      <c r="AES254" s="10">
        <f t="shared" si="2583"/>
        <v>89.593707371562274</v>
      </c>
      <c r="AET254" s="9">
        <f t="shared" si="2170"/>
        <v>87.896971931243897</v>
      </c>
      <c r="AEU254" s="9">
        <f t="shared" si="2171"/>
        <v>91.274953778399521</v>
      </c>
      <c r="AEV254" s="115">
        <f t="shared" si="2584"/>
        <v>89.585962854821702</v>
      </c>
      <c r="AEW254" s="15">
        <f t="shared" si="2585"/>
        <v>-2.0863978746574909E-4</v>
      </c>
      <c r="AEX254" s="11"/>
      <c r="AEY254" s="11">
        <f t="shared" si="2799"/>
        <v>-2.0173513666574801E-4</v>
      </c>
      <c r="AEZ254" s="10">
        <f t="shared" si="2586"/>
        <v>89.64333761164545</v>
      </c>
      <c r="AFA254" s="9">
        <f t="shared" si="2172"/>
        <v>87.898554860307499</v>
      </c>
      <c r="AFB254" s="9">
        <f t="shared" si="2173"/>
        <v>91.373290630105046</v>
      </c>
      <c r="AFC254" s="115">
        <f t="shared" si="2587"/>
        <v>89.635922745206273</v>
      </c>
      <c r="AFD254" s="15">
        <f t="shared" si="2588"/>
        <v>-2.1461575737023196E-4</v>
      </c>
      <c r="AFE254" s="11"/>
      <c r="AFF254" s="11">
        <f t="shared" si="2800"/>
        <v>-2.0772297720146482E-4</v>
      </c>
      <c r="AFG254" s="10">
        <f t="shared" si="2589"/>
        <v>89.693290561565391</v>
      </c>
      <c r="AFH254" s="9">
        <f t="shared" si="2174"/>
        <v>87.900229766160919</v>
      </c>
      <c r="AFI254" s="9">
        <f t="shared" si="2175"/>
        <v>91.472168675513572</v>
      </c>
      <c r="AFJ254" s="115">
        <f t="shared" si="2590"/>
        <v>89.686199220837238</v>
      </c>
      <c r="AFK254" s="15">
        <f t="shared" si="2591"/>
        <v>-2.2061947298962012E-4</v>
      </c>
      <c r="AFL254" s="11"/>
      <c r="AFM254" s="11">
        <f t="shared" si="2801"/>
        <v>-2.1373892576496181E-4</v>
      </c>
      <c r="AFN254" s="10">
        <f t="shared" si="2592"/>
        <v>89.743560208199568</v>
      </c>
      <c r="AFO254" s="9">
        <f t="shared" si="2176"/>
        <v>87.9019996912089</v>
      </c>
      <c r="AFP254" s="9">
        <f t="shared" si="2177"/>
        <v>91.571572617684581</v>
      </c>
      <c r="AFQ254" s="115">
        <f t="shared" si="2593"/>
        <v>89.736786154446747</v>
      </c>
      <c r="AFR254" s="15">
        <f t="shared" si="2594"/>
        <v>-2.2664980160110582E-4</v>
      </c>
      <c r="AFS254" s="11"/>
      <c r="AFT254" s="11">
        <f t="shared" si="2802"/>
        <v>-2.1978185066667518E-4</v>
      </c>
      <c r="AFU254" s="10">
        <f t="shared" si="2595"/>
        <v>89.794140434720319</v>
      </c>
      <c r="AFV254" s="9">
        <f t="shared" si="2178"/>
        <v>87.903867695528902</v>
      </c>
      <c r="AFW254" s="9">
        <f t="shared" si="2179"/>
        <v>91.671486937969064</v>
      </c>
      <c r="AFX254" s="115">
        <f t="shared" si="2596"/>
        <v>89.787677316748983</v>
      </c>
      <c r="AFY254" s="15">
        <f t="shared" si="2597"/>
        <v>-2.3270559569658065E-4</v>
      </c>
      <c r="AFZ254" s="11"/>
      <c r="AGA254" s="11">
        <f t="shared" si="2803"/>
        <v>-2.2585060523384803E-4</v>
      </c>
      <c r="AGB254" s="10">
        <f t="shared" si="2598"/>
        <v>89.845025021811935</v>
      </c>
      <c r="AGC254" s="9">
        <f t="shared" si="2180"/>
        <v>87.90583685479281</v>
      </c>
      <c r="AGD254" s="9">
        <f t="shared" si="2181"/>
        <v>91.771895900863711</v>
      </c>
      <c r="AGE254" s="115">
        <f t="shared" si="2599"/>
        <v>89.838866377828253</v>
      </c>
      <c r="AGF254" s="15">
        <f t="shared" si="2600"/>
        <v>-2.3878569341083533E-4</v>
      </c>
      <c r="AGG254" s="11"/>
      <c r="AGH254" s="11">
        <f t="shared" si="2804"/>
        <v>-2.3194402823538746E-4</v>
      </c>
      <c r="AGI254" s="10">
        <f t="shared" si="2601"/>
        <v>89.896207649037763</v>
      </c>
      <c r="AGJ254" s="9">
        <f t="shared" si="2182"/>
        <v>87.90791025814184</v>
      </c>
      <c r="AGK254" s="9">
        <f t="shared" si="2183"/>
        <v>91.872783559208585</v>
      </c>
      <c r="AGL254" s="115">
        <f t="shared" si="2602"/>
        <v>89.890346908675212</v>
      </c>
      <c r="AGM254" s="15">
        <f t="shared" si="2603"/>
        <v>-2.4488891897383888E-4</v>
      </c>
      <c r="AGN254" s="11"/>
      <c r="AGO254" s="11">
        <f t="shared" si="2805"/>
        <v>-2.3806094433101406E-4</v>
      </c>
      <c r="AGP254" s="10">
        <f t="shared" si="2604"/>
        <v>89.947681896356187</v>
      </c>
      <c r="AGQ254" s="9">
        <f t="shared" si="2184"/>
        <v>87.91009100601697</v>
      </c>
      <c r="AGR254" s="9">
        <f t="shared" si="2185"/>
        <v>91.974133759722989</v>
      </c>
      <c r="AGS254" s="115">
        <f t="shared" si="2605"/>
        <v>89.942112382869979</v>
      </c>
      <c r="AGT254" s="15">
        <f t="shared" si="2606"/>
        <v>-2.5101408318665877E-4</v>
      </c>
      <c r="AGU254" s="11"/>
      <c r="AGV254" s="11">
        <f t="shared" si="2806"/>
        <v>-2.4420016454426415E-4</v>
      </c>
      <c r="AGW254" s="10">
        <f t="shared" si="2607"/>
        <v>89.999441245783999</v>
      </c>
      <c r="AGX254" s="9">
        <f t="shared" si="2186"/>
        <v>87.912382207946919</v>
      </c>
      <c r="AGY254" s="9">
        <f t="shared" si="2187"/>
        <v>92.075930148874633</v>
      </c>
      <c r="AGZ254" s="115">
        <f t="shared" si="2608"/>
        <v>89.994156178410776</v>
      </c>
      <c r="AHA254" s="15">
        <f t="shared" si="2609"/>
        <v>-2.5715998392060007E-4</v>
      </c>
      <c r="AHB254" s="11"/>
      <c r="AHC254" s="11">
        <f t="shared" si="2807"/>
        <v>-2.5036048675890839E-4</v>
      </c>
      <c r="AHD254" s="10">
        <f t="shared" si="2610"/>
        <v>90.051479083205891</v>
      </c>
      <c r="AHE254" s="9">
        <f t="shared" si="2188"/>
        <v>87.914786980296327</v>
      </c>
      <c r="AHF254" s="9">
        <f t="shared" si="2189"/>
        <v>92.178156177502601</v>
      </c>
      <c r="AHG254" s="115">
        <f t="shared" si="2611"/>
        <v>90.046471578899457</v>
      </c>
      <c r="AHH254" s="15">
        <f t="shared" si="2612"/>
        <v>-2.6332540654181889E-4</v>
      </c>
      <c r="AHI254" s="11"/>
      <c r="AHJ254" s="11">
        <f t="shared" si="2808"/>
        <v>-2.5654069614096858E-4</v>
      </c>
      <c r="AHK254" s="10">
        <f t="shared" si="2613"/>
        <v>90.103788699540615</v>
      </c>
      <c r="AHL254" s="9">
        <f t="shared" si="2190"/>
        <v>87.917308443974491</v>
      </c>
      <c r="AHM254" s="9">
        <f t="shared" si="2191"/>
        <v>92.28079508990956</v>
      </c>
      <c r="AHN254" s="115">
        <f t="shared" si="2614"/>
        <v>90.099051766942026</v>
      </c>
      <c r="AHO254" s="15">
        <f t="shared" si="2615"/>
        <v>-2.6950912337913132E-4</v>
      </c>
      <c r="AHP254" s="11"/>
      <c r="AHQ254" s="11">
        <f t="shared" si="2809"/>
        <v>-2.6273956460297365E-4</v>
      </c>
      <c r="AHR254" s="10">
        <f t="shared" si="2616"/>
        <v>90.156363284113354</v>
      </c>
      <c r="AHS254" s="9">
        <f t="shared" si="2192"/>
        <v>87.919949722087964</v>
      </c>
      <c r="AHT254" s="9">
        <f t="shared" si="2193"/>
        <v>92.383829952566359</v>
      </c>
      <c r="AHU254" s="115">
        <f t="shared" si="2617"/>
        <v>90.151889837327161</v>
      </c>
      <c r="AHV254" s="15">
        <f t="shared" si="2618"/>
        <v>-2.7570989564191942E-4</v>
      </c>
      <c r="AHW254" s="11"/>
      <c r="AHX254" s="11">
        <f t="shared" si="2810"/>
        <v>-2.6895585272129513E-4</v>
      </c>
      <c r="AHY254" s="10">
        <f t="shared" si="2619"/>
        <v>90.209195937829548</v>
      </c>
      <c r="AHZ254" s="9">
        <f t="shared" si="2194"/>
        <v>87.922713937585598</v>
      </c>
      <c r="AIA254" s="9">
        <f t="shared" si="2195"/>
        <v>92.487243659718501</v>
      </c>
      <c r="AIB254" s="115">
        <f t="shared" si="2620"/>
        <v>90.20497879865205</v>
      </c>
      <c r="AIC254" s="15">
        <f t="shared" si="2621"/>
        <v>-2.8192647391187507E-4</v>
      </c>
      <c r="AID254" s="11"/>
      <c r="AIE254" s="11">
        <f t="shared" si="2811"/>
        <v>-2.7518831022602499E-4</v>
      </c>
      <c r="AIF254" s="10">
        <f t="shared" si="2622"/>
        <v>90.262279674783656</v>
      </c>
      <c r="AIG254" s="9">
        <f t="shared" si="2196"/>
        <v>87.925604210872635</v>
      </c>
      <c r="AIH254" s="9">
        <f t="shared" si="2197"/>
        <v>92.591018937258227</v>
      </c>
      <c r="AII254" s="115">
        <f t="shared" si="2623"/>
        <v>90.258311574065431</v>
      </c>
      <c r="AIJ254" s="15">
        <f t="shared" si="2624"/>
        <v>-2.8815759852951798E-4</v>
      </c>
      <c r="AIK254" s="11"/>
      <c r="AIL254" s="11">
        <f t="shared" si="2812"/>
        <v>-2.8143567638571709E-4</v>
      </c>
      <c r="AIM254" s="10">
        <f t="shared" si="2625"/>
        <v>90.315607422984755</v>
      </c>
      <c r="AIN254" s="9">
        <f t="shared" si="2198"/>
        <v>87.92862365739407</v>
      </c>
      <c r="AIO254" s="9">
        <f t="shared" si="2199"/>
        <v>92.69513835047745</v>
      </c>
      <c r="AIP254" s="115">
        <f t="shared" si="2626"/>
        <v>90.311881003935753</v>
      </c>
      <c r="AIQ254" s="15">
        <f t="shared" si="2627"/>
        <v>-2.9440200022231552E-4</v>
      </c>
      <c r="AIR254" s="11"/>
      <c r="AIS254" s="11">
        <f t="shared" si="2813"/>
        <v>-2.8769668063423256E-4</v>
      </c>
      <c r="AIT254" s="10">
        <f t="shared" si="2628"/>
        <v>90.369172027010151</v>
      </c>
      <c r="AIU254" s="9">
        <f t="shared" si="2200"/>
        <v>87.931775385194413</v>
      </c>
      <c r="AIV254" s="9">
        <f t="shared" si="2201"/>
        <v>92.799584312101416</v>
      </c>
      <c r="AIW254" s="115">
        <f t="shared" si="2629"/>
        <v>90.365679848647915</v>
      </c>
      <c r="AIX254" s="15">
        <f t="shared" si="2630"/>
        <v>-3.0065840075160354E-4</v>
      </c>
      <c r="AIY254" s="11"/>
      <c r="AIZ254" s="11">
        <f t="shared" si="2814"/>
        <v>-2.9397004321665812E-4</v>
      </c>
      <c r="AJA254" s="10">
        <f t="shared" si="2631"/>
        <v>90.422966250788519</v>
      </c>
      <c r="AJB254" s="9">
        <f t="shared" si="2202"/>
        <v>87.935062492456936</v>
      </c>
      <c r="AJC254" s="9">
        <f t="shared" si="2203"/>
        <v>92.904339090587044</v>
      </c>
      <c r="AJD254" s="115">
        <f t="shared" si="2632"/>
        <v>90.41970079152199</v>
      </c>
      <c r="AJE254" s="15">
        <f t="shared" si="2633"/>
        <v>-3.0692551357710884E-4</v>
      </c>
      <c r="AJF254" s="11"/>
      <c r="AJG254" s="11">
        <f t="shared" si="2815"/>
        <v>-3.0025447585309869E-4</v>
      </c>
      <c r="AJH254" s="10">
        <f t="shared" si="2634"/>
        <v>90.476982780506091</v>
      </c>
      <c r="AJI254" s="9">
        <f t="shared" si="2204"/>
        <v>87.938488065025695</v>
      </c>
      <c r="AJJ254" s="9">
        <f t="shared" si="2205"/>
        <v>93.00938481767011</v>
      </c>
      <c r="AJK254" s="115">
        <f t="shared" si="2635"/>
        <v>90.473936441347902</v>
      </c>
      <c r="AJL254" s="15">
        <f t="shared" si="2636"/>
        <v>-3.1320204447615871E-4</v>
      </c>
      <c r="AJM254" s="11"/>
      <c r="AJN254" s="11">
        <f t="shared" si="2816"/>
        <v>-3.0654868235734393E-4</v>
      </c>
      <c r="AJO254" s="10">
        <f t="shared" si="2637"/>
        <v>90.531214227128956</v>
      </c>
      <c r="AJP254" s="9">
        <f t="shared" si="2206"/>
        <v>87.942055173912152</v>
      </c>
      <c r="AJQ254" s="9">
        <f t="shared" si="2207"/>
        <v>93.114703400287041</v>
      </c>
      <c r="AJR254" s="115">
        <f t="shared" si="2638"/>
        <v>90.528379287099597</v>
      </c>
      <c r="AJS254" s="15">
        <f t="shared" si="2639"/>
        <v>-3.1948668625756104E-4</v>
      </c>
      <c r="AJT254" s="11"/>
      <c r="AJU254" s="11">
        <f t="shared" si="2817"/>
        <v>-3.1285135334216282E-4</v>
      </c>
      <c r="AJV254" s="10">
        <f t="shared" si="2640"/>
        <v>90.585653081038515</v>
      </c>
      <c r="AJW254" s="9">
        <f t="shared" si="2208"/>
        <v>87.945766872651916</v>
      </c>
      <c r="AJX254" s="9">
        <f t="shared" si="2209"/>
        <v>93.220276637542923</v>
      </c>
      <c r="AJY254" s="115">
        <f t="shared" si="2641"/>
        <v>90.58302175509742</v>
      </c>
      <c r="AJZ254" s="15">
        <f t="shared" si="2642"/>
        <v>-3.2577812614935104E-4</v>
      </c>
      <c r="AKA254" s="11"/>
      <c r="AKB254" s="11">
        <f t="shared" si="2818"/>
        <v>-3.1916117361571684E-4</v>
      </c>
      <c r="AKC254" s="10">
        <f t="shared" si="2643"/>
        <v>90.640291769256407</v>
      </c>
      <c r="AKD254" s="9">
        <f t="shared" si="2210"/>
        <v>87.949626194798725</v>
      </c>
      <c r="AKE254" s="9">
        <f t="shared" si="2211"/>
        <v>93.326086274082115</v>
      </c>
      <c r="AKF254" s="115">
        <f t="shared" si="2644"/>
        <v>90.63785623444042</v>
      </c>
      <c r="AKG254" s="15">
        <f t="shared" si="2645"/>
        <v>-3.3207504924998992E-4</v>
      </c>
      <c r="AKH254" s="11"/>
      <c r="AKI254" s="11">
        <f t="shared" si="2819"/>
        <v>-3.2547682563728104E-4</v>
      </c>
      <c r="AKJ254" s="10">
        <f t="shared" si="2646"/>
        <v>90.695122680901264</v>
      </c>
      <c r="AKK254" s="9">
        <f t="shared" si="2212"/>
        <v>87.953636151481788</v>
      </c>
      <c r="AKL254" s="9">
        <f t="shared" si="2213"/>
        <v>93.432113953583936</v>
      </c>
      <c r="AKM254" s="115">
        <f t="shared" si="2647"/>
        <v>90.692875052532855</v>
      </c>
      <c r="AKN254" s="15">
        <f t="shared" si="2648"/>
        <v>-3.3837613580691301E-4</v>
      </c>
      <c r="AKO254" s="11"/>
      <c r="AKP254" s="11">
        <f t="shared" si="2820"/>
        <v>-3.3179698679190685E-4</v>
      </c>
      <c r="AKQ254" s="10">
        <f t="shared" si="2649"/>
        <v>90.750138142669329</v>
      </c>
      <c r="AKR254" s="9">
        <f t="shared" si="2214"/>
        <v>87.957799728885476</v>
      </c>
      <c r="AKS254" s="9">
        <f t="shared" si="2215"/>
        <v>93.538341174944378</v>
      </c>
      <c r="AKT254" s="115">
        <f t="shared" si="2650"/>
        <v>90.748070451914927</v>
      </c>
      <c r="AKU254" s="15">
        <f t="shared" si="2651"/>
        <v>-3.4468005866577941E-4</v>
      </c>
      <c r="AKV254" s="11"/>
      <c r="AKW254" s="11">
        <f t="shared" si="2821"/>
        <v>-3.3812032683563106E-4</v>
      </c>
      <c r="AKX254" s="10">
        <f t="shared" si="2652"/>
        <v>90.805330395618341</v>
      </c>
      <c r="AKY254" s="9">
        <f t="shared" si="2216"/>
        <v>87.962119885649329</v>
      </c>
      <c r="AKZ254" s="9">
        <f t="shared" si="2217"/>
        <v>93.64474917709947</v>
      </c>
      <c r="ALA254" s="115">
        <f t="shared" si="2653"/>
        <v>90.803434531374393</v>
      </c>
      <c r="ALB254" s="15">
        <f t="shared" si="2654"/>
        <v>-3.5098547631720828E-4</v>
      </c>
      <c r="ALC254" s="11"/>
      <c r="ALD254" s="11">
        <f t="shared" si="2822"/>
        <v>-3.444455009309981E-4</v>
      </c>
      <c r="ALE254" s="10">
        <f t="shared" si="2655"/>
        <v>90.860691536174414</v>
      </c>
      <c r="ALF254" s="9">
        <f t="shared" si="2218"/>
        <v>87.966599550070214</v>
      </c>
      <c r="ALG254" s="9">
        <f t="shared" si="2219"/>
        <v>93.751319295062117</v>
      </c>
      <c r="ALH254" s="115">
        <f t="shared" si="2656"/>
        <v>90.858959422566159</v>
      </c>
      <c r="ALI254" s="15">
        <f t="shared" si="2657"/>
        <v>-3.5729105506008131E-4</v>
      </c>
      <c r="ALJ254" s="11"/>
      <c r="ALK254" s="11">
        <f t="shared" si="2823"/>
        <v>-3.5077117184382497E-4</v>
      </c>
      <c r="ALL254" s="10">
        <f t="shared" si="2658"/>
        <v>90.916213693010747</v>
      </c>
      <c r="ALM254" s="9">
        <f t="shared" si="2220"/>
        <v>87.971241617845408</v>
      </c>
      <c r="ALN254" s="9">
        <f t="shared" si="2221"/>
        <v>93.858032811804719</v>
      </c>
      <c r="ALO254" s="115">
        <f t="shared" si="2659"/>
        <v>90.914637214825063</v>
      </c>
      <c r="ALP254" s="15">
        <f t="shared" si="2660"/>
        <v>-3.6359545999251639E-4</v>
      </c>
      <c r="ALQ254" s="12"/>
      <c r="ALR254" s="11">
        <f t="shared" si="2824"/>
        <v>-3.5709600092211676E-4</v>
      </c>
      <c r="ALS254" s="10">
        <f t="shared" si="2661"/>
        <v>90.971888951740297</v>
      </c>
      <c r="ALT254" s="9">
        <f t="shared" si="2222"/>
        <v>87.976048949594542</v>
      </c>
      <c r="ALU254" s="9">
        <f t="shared" si="2223"/>
        <v>93.964870678383448</v>
      </c>
      <c r="ALV254" s="115">
        <f t="shared" si="2662"/>
        <v>90.970459813988995</v>
      </c>
      <c r="ALW254" s="15">
        <f t="shared" si="2663"/>
        <v>-3.6989733787850572E-4</v>
      </c>
      <c r="ALX254" s="12"/>
      <c r="ALY254" s="11">
        <f t="shared" si="2825"/>
        <v>-3.6341863093568142E-4</v>
      </c>
      <c r="ALZ254" s="10">
        <f t="shared" si="2664"/>
        <v>91.027709213500927</v>
      </c>
      <c r="AMA254" s="9">
        <f t="shared" si="2224"/>
        <v>87.981024367918351</v>
      </c>
      <c r="AMB254" s="9">
        <f t="shared" si="2225"/>
        <v>94.071815028911402</v>
      </c>
      <c r="AMC254" s="115">
        <f t="shared" si="2665"/>
        <v>91.026419698414884</v>
      </c>
      <c r="AMD254" s="15">
        <f t="shared" si="2666"/>
        <v>-3.7619541090133717E-4</v>
      </c>
      <c r="AME254" s="12"/>
      <c r="AMF254" s="11">
        <f t="shared" si="2826"/>
        <v>-3.6973777998375697E-4</v>
      </c>
      <c r="AMG254" s="10">
        <f t="shared" si="2667"/>
        <v>91.083666952206983</v>
      </c>
      <c r="AMH254" s="9">
        <f t="shared" si="2226"/>
        <v>87.986170656982324</v>
      </c>
      <c r="AMI254" s="9">
        <f t="shared" si="2227"/>
        <v>94.178854338108152</v>
      </c>
      <c r="AMJ254" s="115">
        <f t="shared" si="2668"/>
        <v>91.082512497545238</v>
      </c>
      <c r="AMK254" s="15">
        <f t="shared" si="2669"/>
        <v>-3.8248879524342412E-4</v>
      </c>
      <c r="AML254" s="12"/>
      <c r="AMM254" s="11">
        <f t="shared" si="2827"/>
        <v>-3.7605256062810377E-4</v>
      </c>
      <c r="AMN254" s="10">
        <f t="shared" si="2670"/>
        <v>91.139757797540994</v>
      </c>
      <c r="AMO254" s="9">
        <f t="shared" si="2228"/>
        <v>87.991490571138087</v>
      </c>
      <c r="AMP254" s="9">
        <f t="shared" si="2229"/>
        <v>94.285978783035318</v>
      </c>
      <c r="AMQ254" s="115">
        <f t="shared" si="2671"/>
        <v>91.138734677086703</v>
      </c>
      <c r="AMR254" s="15">
        <f t="shared" si="2672"/>
        <v>-3.8877671407314818E-4</v>
      </c>
      <c r="AMS254" s="12"/>
      <c r="AMT254" s="11">
        <f t="shared" si="2828"/>
        <v>-3.8236219245386076E-4</v>
      </c>
      <c r="AMU254" s="10">
        <f t="shared" si="2673"/>
        <v>91.195978216496229</v>
      </c>
      <c r="AMV254" s="9">
        <f t="shared" si="2230"/>
        <v>87.996986836334543</v>
      </c>
      <c r="AMW254" s="9">
        <f t="shared" si="2231"/>
        <v>94.393178676324709</v>
      </c>
      <c r="AMX254" s="115">
        <f t="shared" si="2674"/>
        <v>91.195082756329626</v>
      </c>
      <c r="AMY254" s="15">
        <f t="shared" si="2675"/>
        <v>-3.9505840068661328E-4</v>
      </c>
      <c r="AMZ254" s="12"/>
      <c r="ANA254" s="11">
        <f t="shared" si="2829"/>
        <v>-3.8866590506109243E-4</v>
      </c>
      <c r="ANB254" s="10">
        <f t="shared" si="2676"/>
        <v>91.252324729418689</v>
      </c>
      <c r="ANC254" s="9">
        <f t="shared" si="2232"/>
        <v>88.002662148993835</v>
      </c>
      <c r="AND254" s="9">
        <f t="shared" si="2233"/>
        <v>94.500444467962012</v>
      </c>
      <c r="ANE254" s="115">
        <f t="shared" si="2677"/>
        <v>91.251553308477924</v>
      </c>
      <c r="ANF254" s="15">
        <f t="shared" si="2678"/>
        <v>-4.0133309868724449E-4</v>
      </c>
      <c r="ANG254" s="12"/>
      <c r="ANH254" s="11">
        <f t="shared" si="2830"/>
        <v>-3.9496293824756141E-4</v>
      </c>
      <c r="ANI254" s="10">
        <f t="shared" si="2679"/>
        <v>91.308793910342558</v>
      </c>
      <c r="ANJ254" s="9">
        <f t="shared" si="2234"/>
        <v>88.008519174918945</v>
      </c>
      <c r="ANK254" s="9">
        <f t="shared" si="2235"/>
        <v>94.607766746955875</v>
      </c>
      <c r="ANL254" s="115">
        <f t="shared" si="2680"/>
        <v>91.308142960937403</v>
      </c>
      <c r="ANM254" s="15">
        <f t="shared" si="2681"/>
        <v>-4.0760006215634831E-4</v>
      </c>
      <c r="ANN254" s="12"/>
      <c r="ANO254" s="11">
        <f t="shared" si="2831"/>
        <v>-4.0125254218251888E-4</v>
      </c>
      <c r="ANP254" s="10">
        <f t="shared" si="2682"/>
        <v>91.365382387284285</v>
      </c>
      <c r="ANQ254" s="9">
        <f t="shared" si="2236"/>
        <v>88.01456054823349</v>
      </c>
      <c r="ANR254" s="9">
        <f t="shared" si="2237"/>
        <v>94.715136242891859</v>
      </c>
      <c r="ANS254" s="115">
        <f t="shared" si="2683"/>
        <v>91.364848395562674</v>
      </c>
      <c r="ANT254" s="15">
        <f t="shared" si="2684"/>
        <v>-4.1385855581457944E-4</v>
      </c>
      <c r="ANU254" s="12"/>
      <c r="ANV254" s="11">
        <f t="shared" si="2832"/>
        <v>-4.0753397757145571E-4</v>
      </c>
      <c r="ANW254" s="10">
        <f t="shared" si="2685"/>
        <v>91.422086842495361</v>
      </c>
      <c r="ANX254" s="9">
        <f t="shared" si="2238"/>
        <v>88.020788870354338</v>
      </c>
      <c r="ANY254" s="9">
        <f t="shared" si="2239"/>
        <v>94.822543827370339</v>
      </c>
      <c r="ANZ254" s="115">
        <f t="shared" si="2686"/>
        <v>91.421666348862345</v>
      </c>
      <c r="AOA254" s="15">
        <f t="shared" si="2687"/>
        <v>-4.2010785517420041E-4</v>
      </c>
      <c r="AOB254" s="12"/>
      <c r="AOC254" s="11">
        <f t="shared" si="2833"/>
        <v>-4.1380651581170261E-4</v>
      </c>
      <c r="AOD254" s="10">
        <f t="shared" si="2688"/>
        <v>91.478904012673553</v>
      </c>
      <c r="AOE254" s="9">
        <f t="shared" si="2240"/>
        <v>88.027206708997426</v>
      </c>
      <c r="AOF254" s="9">
        <f t="shared" si="2241"/>
        <v>94.929980515331152</v>
      </c>
      <c r="AOG254" s="115">
        <f t="shared" si="2689"/>
        <v>91.478593612164289</v>
      </c>
      <c r="AOH254" s="15">
        <f t="shared" si="2690"/>
        <v>-4.2634724668230722E-4</v>
      </c>
      <c r="AOI254" s="12"/>
      <c r="AOJ254" s="11">
        <f t="shared" si="1875"/>
        <v>-4.200694391390267E-4</v>
      </c>
      <c r="AOK254" s="10">
        <f t="shared" si="1876"/>
        <v>91.535830689134201</v>
      </c>
      <c r="AOL254" s="9">
        <f t="shared" si="2242"/>
        <v>88.033816597217211</v>
      </c>
      <c r="AOM254" s="9">
        <f t="shared" si="2243"/>
        <v>95.037437466264748</v>
      </c>
      <c r="AON254" s="115">
        <f t="shared" si="2691"/>
        <v>91.535627031740972</v>
      </c>
      <c r="AOO254" s="15">
        <f t="shared" si="1877"/>
        <v>-4.3257602785496768E-4</v>
      </c>
      <c r="AOP254" s="12"/>
      <c r="AOQ254" s="11">
        <f t="shared" si="2834"/>
        <v>-4.2632204076518536E-4</v>
      </c>
      <c r="AOR254" s="10">
        <f t="shared" si="2692"/>
        <v>91.592863717941697</v>
      </c>
      <c r="AOS254" s="9">
        <f t="shared" si="2244"/>
        <v>88.040621032480189</v>
      </c>
      <c r="AOT254" s="9">
        <f t="shared" si="2245"/>
        <v>95.144905985307219</v>
      </c>
      <c r="AOU254" s="115">
        <f t="shared" si="2693"/>
        <v>91.592763508893711</v>
      </c>
      <c r="AOV254" s="15">
        <f t="shared" si="2694"/>
        <v>-4.3879350740207607E-4</v>
      </c>
      <c r="AOW254" s="12"/>
      <c r="AOX254" s="11">
        <f t="shared" si="1878"/>
        <v>-4.3256362500623607E-4</v>
      </c>
      <c r="AOY254" s="10">
        <f t="shared" si="1879"/>
        <v>91.649999999999991</v>
      </c>
      <c r="AOZ254" s="9">
        <f t="shared" si="2246"/>
        <v>88.04762247577267</v>
      </c>
      <c r="APA254" s="9"/>
      <c r="APB254" s="97">
        <f t="shared" si="2695"/>
        <v>91.649999999999991</v>
      </c>
      <c r="APC254" s="15">
        <f t="shared" si="1880"/>
        <v>-4.4499900534341545E-4</v>
      </c>
      <c r="APD254" s="11"/>
      <c r="APE254" s="11"/>
    </row>
    <row r="255" spans="1:1097" x14ac:dyDescent="0.2">
      <c r="A255" s="183"/>
      <c r="B255" s="183"/>
      <c r="C255" s="1">
        <f t="shared" si="2696"/>
        <v>180</v>
      </c>
      <c r="D255" s="1">
        <f t="shared" si="2697"/>
        <v>6024.5844021139956</v>
      </c>
      <c r="E255" s="1">
        <f t="shared" si="2698"/>
        <v>-16317921.817764627</v>
      </c>
      <c r="F255" s="2">
        <f t="shared" si="2699"/>
        <v>113.16</v>
      </c>
      <c r="G255" s="8">
        <f t="shared" si="2700"/>
        <v>1.9810000000000001E-3</v>
      </c>
      <c r="H255" s="6">
        <f t="shared" si="2701"/>
        <v>0.14400020254000001</v>
      </c>
      <c r="I255" s="2">
        <f t="shared" si="2702"/>
        <v>3500</v>
      </c>
      <c r="J255" s="3">
        <f t="shared" si="1818"/>
        <v>58.333333333333336</v>
      </c>
      <c r="K255" s="3">
        <f t="shared" si="1819"/>
        <v>366.52</v>
      </c>
      <c r="L255" s="1">
        <f t="shared" si="2703"/>
        <v>0.82</v>
      </c>
      <c r="M255" s="1">
        <f t="shared" si="2704"/>
        <v>0.66</v>
      </c>
      <c r="N255" s="1">
        <f t="shared" si="1820"/>
        <v>0.54120000000000001</v>
      </c>
      <c r="O255" s="3">
        <f t="shared" si="2247"/>
        <v>7.5227878787878781</v>
      </c>
      <c r="P255" s="40">
        <f t="shared" si="1821"/>
        <v>570.9796</v>
      </c>
      <c r="Q255" s="1">
        <f t="shared" si="2705"/>
        <v>21.51</v>
      </c>
      <c r="R255" s="1">
        <f t="shared" si="2706"/>
        <v>151</v>
      </c>
      <c r="S255" s="2">
        <f t="shared" si="2707"/>
        <v>12587.54</v>
      </c>
      <c r="T255" s="1">
        <f t="shared" si="1959"/>
        <v>83.916933333333333</v>
      </c>
      <c r="U255" s="7">
        <f t="shared" si="2708"/>
        <v>9.1849501318337995E-2</v>
      </c>
      <c r="V255" s="7">
        <f t="shared" si="1822"/>
        <v>6.6258942829124593E-3</v>
      </c>
      <c r="W255" s="159">
        <f t="shared" si="2709"/>
        <v>3.4283282369456214E-2</v>
      </c>
      <c r="X255" s="40">
        <f t="shared" si="1823"/>
        <v>8095.2484858865882</v>
      </c>
      <c r="Y255" s="1">
        <f t="shared" si="2710"/>
        <v>0</v>
      </c>
      <c r="Z255" s="1">
        <f t="shared" si="2711"/>
        <v>113.16</v>
      </c>
      <c r="AA255" s="1">
        <f t="shared" si="2712"/>
        <v>91.649999999999991</v>
      </c>
      <c r="AB255" s="6">
        <f t="shared" si="1960"/>
        <v>0.2895550479995273</v>
      </c>
      <c r="AC255" s="1">
        <f t="shared" si="2713"/>
        <v>526.19133708825245</v>
      </c>
      <c r="AD255" s="40">
        <f t="shared" si="1824"/>
        <v>36363.626619283568</v>
      </c>
      <c r="AE255" s="1">
        <f t="shared" si="1825"/>
        <v>0.15947988387208822</v>
      </c>
      <c r="AF255" s="2">
        <f t="shared" si="1801"/>
        <v>70</v>
      </c>
      <c r="AG255" s="10">
        <f t="shared" si="1826"/>
        <v>11.163591871046176</v>
      </c>
      <c r="AH255" s="12">
        <f t="shared" si="1827"/>
        <v>0.23626841185603481</v>
      </c>
      <c r="AI255" s="43">
        <f t="shared" si="1828"/>
        <v>-1.898813350040885E-5</v>
      </c>
      <c r="AJ255" s="93">
        <f t="shared" si="1961"/>
        <v>4.7888260521392817E-6</v>
      </c>
      <c r="AK255" s="43">
        <f t="shared" si="1829"/>
        <v>0</v>
      </c>
      <c r="AL255" s="43">
        <f t="shared" si="1962"/>
        <v>4.0886514665385503E-4</v>
      </c>
      <c r="AM255" s="43"/>
      <c r="AN255" s="43">
        <f t="shared" si="1830"/>
        <v>0</v>
      </c>
      <c r="AO255" s="10">
        <f t="shared" si="1831"/>
        <v>88.323656351160963</v>
      </c>
      <c r="AP255" s="9"/>
      <c r="AQ255" s="9">
        <f t="shared" si="1832"/>
        <v>88.191786357058348</v>
      </c>
      <c r="AR255" s="104">
        <f t="shared" si="2248"/>
        <v>88.191786357058348</v>
      </c>
      <c r="AS255" s="15">
        <f t="shared" si="1833"/>
        <v>0</v>
      </c>
      <c r="AT255" s="49"/>
      <c r="AU255" s="11">
        <f t="shared" si="1834"/>
        <v>8.1450499488913034E-6</v>
      </c>
      <c r="AV255" s="10">
        <f t="shared" si="1835"/>
        <v>88.25772014789473</v>
      </c>
      <c r="AW255" s="9">
        <f t="shared" si="1836"/>
        <v>88.191786357058348</v>
      </c>
      <c r="AX255" s="9">
        <f t="shared" si="1837"/>
        <v>88.060184182310664</v>
      </c>
      <c r="AY255" s="97">
        <f t="shared" si="2249"/>
        <v>88.125985269684506</v>
      </c>
      <c r="AZ255" s="15">
        <f t="shared" si="2250"/>
        <v>8.1283591836076214E-6</v>
      </c>
      <c r="BA255" s="49"/>
      <c r="BB255" s="11">
        <f t="shared" si="1838"/>
        <v>1.6273705939138016E-5</v>
      </c>
      <c r="BC255" s="10">
        <f t="shared" si="1839"/>
        <v>88.191914245367542</v>
      </c>
      <c r="BD255" s="9">
        <f t="shared" si="1840"/>
        <v>88.191783954505425</v>
      </c>
      <c r="BE255" s="9">
        <f t="shared" si="1841"/>
        <v>87.928847621074823</v>
      </c>
      <c r="BF255" s="97">
        <f t="shared" si="2251"/>
        <v>88.060315787790131</v>
      </c>
      <c r="BG255" s="15">
        <f t="shared" si="1842"/>
        <v>1.6240164455050151E-5</v>
      </c>
      <c r="BH255" s="49"/>
      <c r="BI255" s="11">
        <f t="shared" si="1843"/>
        <v>2.438580559357703E-5</v>
      </c>
      <c r="BJ255" s="10">
        <f t="shared" si="1844"/>
        <v>88.126235152615891</v>
      </c>
      <c r="BK255" s="9">
        <f t="shared" si="1845"/>
        <v>88.191774363855572</v>
      </c>
      <c r="BL255" s="9">
        <f t="shared" si="1846"/>
        <v>87.797774446999071</v>
      </c>
      <c r="BM255" s="97">
        <f t="shared" si="2252"/>
        <v>87.994774405427322</v>
      </c>
      <c r="BN255" s="15">
        <f t="shared" si="1847"/>
        <v>2.4335257746776271E-5</v>
      </c>
      <c r="BO255" s="49"/>
      <c r="BP255" s="11">
        <f t="shared" si="1848"/>
        <v>3.2481189595802602E-5</v>
      </c>
      <c r="BQ255" s="10">
        <f t="shared" si="1849"/>
        <v>88.060679383261743</v>
      </c>
      <c r="BR255" s="9">
        <f t="shared" si="1850"/>
        <v>88.191752829142445</v>
      </c>
      <c r="BS255" s="9">
        <f t="shared" si="1851"/>
        <v>87.66696241388442</v>
      </c>
      <c r="BT255" s="97">
        <f t="shared" si="2253"/>
        <v>87.929357621513432</v>
      </c>
      <c r="BU255" s="15">
        <f t="shared" si="1852"/>
        <v>3.2413484043939753E-5</v>
      </c>
      <c r="BV255" s="12"/>
      <c r="BW255" s="11">
        <f t="shared" si="1853"/>
        <v>4.055970166953802E-5</v>
      </c>
      <c r="BX255" s="10">
        <f t="shared" si="1854"/>
        <v>87.995243455996075</v>
      </c>
      <c r="BY255" s="9">
        <f t="shared" si="1855"/>
        <v>88.191714624281857</v>
      </c>
      <c r="BZ255" s="9">
        <f t="shared" si="1856"/>
        <v>87.536409256345038</v>
      </c>
      <c r="CA255" s="97">
        <f t="shared" si="2254"/>
        <v>87.864061940313448</v>
      </c>
      <c r="CB255" s="15">
        <f t="shared" si="1857"/>
        <v>4.0474691362426427E-5</v>
      </c>
      <c r="CC255" s="12"/>
      <c r="CD255" s="11">
        <f t="shared" si="1858"/>
        <v>4.8621188557391029E-5</v>
      </c>
      <c r="CE255" s="10">
        <f t="shared" si="1859"/>
        <v>87.929923895056504</v>
      </c>
      <c r="CF255" s="9">
        <f t="shared" si="1860"/>
        <v>88.191655053365423</v>
      </c>
      <c r="CG255" s="9">
        <f t="shared" si="1861"/>
        <v>87.406112690465122</v>
      </c>
      <c r="CH255" s="97">
        <f t="shared" si="2255"/>
        <v>87.79888387191528</v>
      </c>
      <c r="CI255" s="15">
        <f t="shared" si="1862"/>
        <v>4.8518730726414191E-5</v>
      </c>
      <c r="CJ255" s="12"/>
      <c r="CK255" s="11">
        <f t="shared" si="1863"/>
        <v>5.6665499999152921E-5</v>
      </c>
      <c r="CL255" s="10">
        <f t="shared" si="1864"/>
        <v>87.864717230697821</v>
      </c>
      <c r="CM255" s="9">
        <f t="shared" si="1865"/>
        <v>88.191569450943589</v>
      </c>
      <c r="CN255" s="9">
        <f t="shared" si="1866"/>
        <v>87.276070414453855</v>
      </c>
      <c r="CO255" s="97">
        <f t="shared" si="2256"/>
        <v>87.733819932698722</v>
      </c>
      <c r="CP255" s="15">
        <f t="shared" si="1867"/>
        <v>5.6545456145406347E-5</v>
      </c>
      <c r="CQ255" s="12"/>
      <c r="CR255" s="11">
        <f t="shared" si="1868"/>
        <v>6.4692488709549862E-5</v>
      </c>
      <c r="CS255" s="10">
        <f t="shared" si="1869"/>
        <v>87.799619999656301</v>
      </c>
      <c r="CT255" s="9">
        <f t="shared" si="1870"/>
        <v>88.191453182297991</v>
      </c>
      <c r="CU255" s="9">
        <f t="shared" si="1963"/>
        <v>87.146280109296796</v>
      </c>
      <c r="CV255" s="97">
        <f t="shared" si="2257"/>
        <v>87.668866645797394</v>
      </c>
      <c r="CW255" s="15">
        <f t="shared" si="1871"/>
        <v>6.4554724590812094E-5</v>
      </c>
      <c r="CX255" s="12"/>
      <c r="CY255" s="11">
        <f t="shared" si="2258"/>
        <v>7.270201035556063E-5</v>
      </c>
      <c r="CZ255" s="10">
        <f t="shared" si="2259"/>
        <v>87.734628745606983</v>
      </c>
      <c r="DA255" s="9">
        <f t="shared" si="1964"/>
        <v>88.19130164370344</v>
      </c>
      <c r="DB255" s="9">
        <f t="shared" si="1965"/>
        <v>87.016739439404731</v>
      </c>
      <c r="DC255" s="97">
        <f t="shared" si="2260"/>
        <v>87.604020541554092</v>
      </c>
      <c r="DD255" s="15">
        <f t="shared" si="2261"/>
        <v>7.2546395972059998E-5</v>
      </c>
      <c r="DE255" s="12"/>
      <c r="DF255" s="11">
        <f t="shared" si="2262"/>
        <v>8.0693923533225326E-5</v>
      </c>
      <c r="DG255" s="10">
        <f t="shared" si="2263"/>
        <v>87.669740019614579</v>
      </c>
      <c r="DH255" s="9">
        <f t="shared" si="1966"/>
        <v>88.191110262679501</v>
      </c>
      <c r="DI255" s="9">
        <f t="shared" si="1967"/>
        <v>86.887446053258429</v>
      </c>
      <c r="DJ255" s="97">
        <f t="shared" si="2264"/>
        <v>87.539278157968965</v>
      </c>
      <c r="DK255" s="15">
        <f t="shared" si="2265"/>
        <v>8.0520333112313051E-5</v>
      </c>
      <c r="DL255" s="12"/>
      <c r="DM255" s="11">
        <f t="shared" si="2266"/>
        <v>8.8668089744080072E-5</v>
      </c>
      <c r="DN255" s="10">
        <f t="shared" si="2267"/>
        <v>87.604950380577208</v>
      </c>
      <c r="DO255" s="9">
        <f t="shared" si="1968"/>
        <v>88.190874498231963</v>
      </c>
      <c r="DP255" s="9">
        <f t="shared" si="1969"/>
        <v>86.758397584051167</v>
      </c>
      <c r="DQ255" s="97">
        <f t="shared" si="2268"/>
        <v>87.474636041141565</v>
      </c>
      <c r="DR255" s="15">
        <f t="shared" si="2269"/>
        <v>8.8476401723690389E-5</v>
      </c>
      <c r="DS255" s="12"/>
      <c r="DT255" s="11">
        <f t="shared" si="2270"/>
        <v>9.6624373371082724E-5</v>
      </c>
      <c r="DU255" s="10">
        <f t="shared" si="2271"/>
        <v>87.540256395663988</v>
      </c>
      <c r="DV255" s="9">
        <f t="shared" si="1970"/>
        <v>88.190589841084176</v>
      </c>
      <c r="DW255" s="9">
        <f t="shared" si="1971"/>
        <v>86.629591650325011</v>
      </c>
      <c r="DX255" s="97">
        <f t="shared" si="2272"/>
        <v>87.410090745704593</v>
      </c>
      <c r="DY255" s="15">
        <f t="shared" si="2273"/>
        <v>9.6414470382264283E-5</v>
      </c>
      <c r="DZ255" s="12"/>
      <c r="EA255" s="11">
        <f t="shared" si="2274"/>
        <v>1.0456264165429802E-4</v>
      </c>
      <c r="EB255" s="10">
        <f t="shared" si="2275"/>
        <v>87.475654640744551</v>
      </c>
      <c r="EC255" s="9">
        <f t="shared" si="1972"/>
        <v>88.190251813898428</v>
      </c>
      <c r="ED255" s="9">
        <f t="shared" si="1973"/>
        <v>86.501025856606617</v>
      </c>
      <c r="EE255" s="97">
        <f t="shared" si="2276"/>
        <v>87.345638835252515</v>
      </c>
      <c r="EF255" s="15">
        <f t="shared" si="2277"/>
        <v>1.0433441050246041E-4</v>
      </c>
      <c r="EG255" s="12"/>
      <c r="EH255" s="11">
        <f t="shared" si="2278"/>
        <v>1.1248276466598771E-4</v>
      </c>
      <c r="EI255" s="10">
        <f t="shared" si="2279"/>
        <v>87.411141700813417</v>
      </c>
      <c r="EJ255" s="9">
        <f t="shared" si="1974"/>
        <v>88.189855971487603</v>
      </c>
      <c r="EK255" s="9">
        <f t="shared" si="1975"/>
        <v>86.372697794035048</v>
      </c>
      <c r="EL255" s="97">
        <f t="shared" si="2280"/>
        <v>87.281276882761318</v>
      </c>
      <c r="EM255" s="15">
        <f t="shared" si="2281"/>
        <v>1.1223609631135089E-4</v>
      </c>
      <c r="EN255" s="12"/>
      <c r="EO255" s="11">
        <f t="shared" si="2282"/>
        <v>1.2038461528558292E-4</v>
      </c>
      <c r="EP255" s="10">
        <f t="shared" si="2283"/>
        <v>87.346714170405562</v>
      </c>
      <c r="EQ255" s="9">
        <f t="shared" si="1976"/>
        <v>88.189397901017074</v>
      </c>
      <c r="ER255" s="9">
        <f t="shared" si="1977"/>
        <v>86.244605040988546</v>
      </c>
      <c r="ES255" s="97">
        <f t="shared" si="2284"/>
        <v>87.217001471002817</v>
      </c>
      <c r="ET255" s="15">
        <f t="shared" si="2285"/>
        <v>1.2011940482241546E-4</v>
      </c>
      <c r="EU255" s="12"/>
      <c r="EV255" s="11">
        <f t="shared" si="2286"/>
        <v>1.2826806917412307E-4</v>
      </c>
      <c r="EW255" s="10">
        <f t="shared" si="2287"/>
        <v>87.28236865400666</v>
      </c>
      <c r="EX255" s="9">
        <f t="shared" si="1978"/>
        <v>88.188873222197131</v>
      </c>
      <c r="EY255" s="9">
        <f t="shared" si="1979"/>
        <v>86.116745163704763</v>
      </c>
      <c r="EZ255" s="97">
        <f t="shared" si="2288"/>
        <v>87.15280919295094</v>
      </c>
      <c r="FA255" s="15">
        <f t="shared" si="2289"/>
        <v>1.2798421580912368E-4</v>
      </c>
      <c r="FB255" s="12"/>
      <c r="FC255" s="11">
        <f t="shared" si="2290"/>
        <v>1.3613300474848739E-4</v>
      </c>
      <c r="FD255" s="10">
        <f t="shared" si="2291"/>
        <v>87.218101766455391</v>
      </c>
      <c r="FE255" s="9">
        <f t="shared" si="1980"/>
        <v>88.188277587465976</v>
      </c>
      <c r="FF255" s="9">
        <f t="shared" si="1981"/>
        <v>85.989115716897118</v>
      </c>
      <c r="FG255" s="97">
        <f t="shared" si="2292"/>
        <v>87.08869665218154</v>
      </c>
      <c r="FH255" s="15">
        <f t="shared" si="2293"/>
        <v>1.3583041177815192E-4</v>
      </c>
      <c r="FI255" s="12"/>
      <c r="FJ255" s="11">
        <f t="shared" si="2294"/>
        <v>1.4397930315528793E-4</v>
      </c>
      <c r="FK255" s="10">
        <f t="shared" si="2295"/>
        <v>87.153910133339167</v>
      </c>
      <c r="FL255" s="9">
        <f t="shared" si="1982"/>
        <v>88.187606682163434</v>
      </c>
      <c r="FM255" s="9">
        <f t="shared" si="1983"/>
        <v>85.861714244365558</v>
      </c>
      <c r="FN255" s="97">
        <f t="shared" si="2296"/>
        <v>87.024660463264496</v>
      </c>
      <c r="FO255" s="15">
        <f t="shared" si="2297"/>
        <v>1.4365787794240543E-4</v>
      </c>
      <c r="FP255" s="12"/>
      <c r="FQ255" s="11">
        <f t="shared" si="2298"/>
        <v>1.5180684824452534E-4</v>
      </c>
      <c r="FR255" s="10">
        <f t="shared" si="2299"/>
        <v>87.089790391382508</v>
      </c>
      <c r="FS255" s="9">
        <f t="shared" si="1984"/>
        <v>88.186856224695632</v>
      </c>
      <c r="FT255" s="9">
        <f t="shared" si="1985"/>
        <v>85.734538279604266</v>
      </c>
      <c r="FU255" s="97">
        <f t="shared" si="2300"/>
        <v>86.960697252149942</v>
      </c>
      <c r="FV255" s="15">
        <f t="shared" si="2301"/>
        <v>1.514665021936509E-4</v>
      </c>
      <c r="FW255" s="12"/>
      <c r="FX255" s="11">
        <f t="shared" si="2302"/>
        <v>1.5961552654286028E-4</v>
      </c>
      <c r="FY255" s="10">
        <f t="shared" si="2303"/>
        <v>87.025739188829377</v>
      </c>
      <c r="FZ255" s="9">
        <f t="shared" si="1986"/>
        <v>88.186021966690575</v>
      </c>
      <c r="GA255" s="9">
        <f t="shared" si="1987"/>
        <v>85.607585346400455</v>
      </c>
      <c r="GB255" s="97">
        <f t="shared" si="2304"/>
        <v>86.896803656545515</v>
      </c>
      <c r="GC255" s="15">
        <f t="shared" si="2305"/>
        <v>1.59256175075133E-4</v>
      </c>
      <c r="GD255" s="12"/>
      <c r="GE255" s="11">
        <f t="shared" si="2306"/>
        <v>1.6740522722686731E-4</v>
      </c>
      <c r="GF255" s="10">
        <f t="shared" si="2307"/>
        <v>86.96175318581669</v>
      </c>
      <c r="GG255" s="9">
        <f t="shared" si="1988"/>
        <v>88.185099693145006</v>
      </c>
      <c r="GH255" s="9">
        <f t="shared" si="1989"/>
        <v>85.480852959432326</v>
      </c>
      <c r="GI255" s="97">
        <f t="shared" si="2308"/>
        <v>86.832976326288673</v>
      </c>
      <c r="GJ255" s="15">
        <f t="shared" si="2309"/>
        <v>1.6702678975372411E-4</v>
      </c>
      <c r="GK255" s="12"/>
      <c r="GL255" s="11">
        <f t="shared" si="1872"/>
        <v>1.7517584209580256E-4</v>
      </c>
      <c r="GM255" s="10">
        <f t="shared" si="1873"/>
        <v>86.897829054742971</v>
      </c>
      <c r="GN255" s="9">
        <f t="shared" si="1990"/>
        <v>88.184085222562473</v>
      </c>
      <c r="GO255" s="9">
        <f t="shared" si="1991"/>
        <v>85.354338624857846</v>
      </c>
      <c r="GP255" s="115">
        <f t="shared" si="2310"/>
        <v>86.769211923710159</v>
      </c>
      <c r="GQ255" s="15">
        <f t="shared" si="1874"/>
        <v>1.7477824199208102E-4</v>
      </c>
      <c r="GR255" s="12"/>
      <c r="GS255" s="11">
        <f t="shared" si="2311"/>
        <v>1.8292726554436416E-4</v>
      </c>
      <c r="GT255" s="10">
        <f t="shared" si="2312"/>
        <v>86.833963480628228</v>
      </c>
      <c r="GU255" s="9">
        <f t="shared" si="1992"/>
        <v>88.182974407082909</v>
      </c>
      <c r="GV255" s="9">
        <f t="shared" si="1993"/>
        <v>85.228039840900209</v>
      </c>
      <c r="GW255" s="115">
        <f t="shared" si="2313"/>
        <v>86.705507123991566</v>
      </c>
      <c r="GX255" s="15">
        <f t="shared" si="2314"/>
        <v>1.8251043012048216E-4</v>
      </c>
      <c r="GY255" s="12"/>
      <c r="GZ255" s="11">
        <f t="shared" si="2315"/>
        <v>1.9065939453514932E-4</v>
      </c>
      <c r="HA255" s="10">
        <f t="shared" si="2316"/>
        <v>86.770153161467888</v>
      </c>
      <c r="HB255" s="9">
        <f t="shared" si="1994"/>
        <v>88.181763132603763</v>
      </c>
      <c r="HC255" s="9">
        <f t="shared" si="1995"/>
        <v>85.101954098426631</v>
      </c>
      <c r="HD255" s="97">
        <f t="shared" si="2317"/>
        <v>86.64185861551519</v>
      </c>
      <c r="HE255" s="15">
        <f t="shared" si="2318"/>
        <v>1.9022325500857347E-4</v>
      </c>
      <c r="HF255" s="12"/>
      <c r="HG255" s="11">
        <f t="shared" si="2319"/>
        <v>1.9837212857097238E-4</v>
      </c>
      <c r="HH255" s="10">
        <f t="shared" si="2320"/>
        <v>86.706394808579304</v>
      </c>
      <c r="HI255" s="9">
        <f t="shared" si="1996"/>
        <v>88.180447318892874</v>
      </c>
      <c r="HJ255" s="9">
        <f t="shared" si="1997"/>
        <v>84.976078881521161</v>
      </c>
      <c r="HK255" s="97">
        <f t="shared" si="2321"/>
        <v>86.57826310020701</v>
      </c>
      <c r="HL255" s="15">
        <f t="shared" si="2322"/>
        <v>1.9791662003694417E-4</v>
      </c>
      <c r="HM255" s="12"/>
      <c r="HN255" s="11">
        <f t="shared" si="2323"/>
        <v>2.0606536966704617E-4</v>
      </c>
      <c r="HO255" s="10">
        <f t="shared" si="2324"/>
        <v>86.642685146941162</v>
      </c>
      <c r="HP255" s="9">
        <f t="shared" si="1998"/>
        <v>88.179022919693224</v>
      </c>
      <c r="HQ255" s="9">
        <f t="shared" si="1999"/>
        <v>84.850411668051279</v>
      </c>
      <c r="HR255" s="115">
        <f t="shared" si="2325"/>
        <v>86.514717293872252</v>
      </c>
      <c r="HS255" s="15">
        <f t="shared" si="2326"/>
        <v>2.0559043106861449E-4</v>
      </c>
      <c r="HT255" s="12"/>
      <c r="HU255" s="11">
        <f t="shared" si="2714"/>
        <v>2.1373902232302294E-4</v>
      </c>
      <c r="HV255" s="10">
        <f t="shared" si="2327"/>
        <v>86.579020915525831</v>
      </c>
      <c r="HW255" s="9">
        <f t="shared" si="2000"/>
        <v>88.177485922819756</v>
      </c>
      <c r="HX255" s="9">
        <f t="shared" si="2001"/>
        <v>84.724949930230309</v>
      </c>
      <c r="HY255" s="115">
        <f t="shared" si="2328"/>
        <v>86.451217926525032</v>
      </c>
      <c r="HZ255" s="15">
        <f t="shared" si="2329"/>
        <v>2.1324459642027444E-4</v>
      </c>
      <c r="IA255" s="12"/>
      <c r="IB255" s="11">
        <f t="shared" si="2715"/>
        <v>2.2139299349480853E-4</v>
      </c>
      <c r="IC255" s="10">
        <f t="shared" si="2330"/>
        <v>86.515398867625635</v>
      </c>
      <c r="ID255" s="9">
        <f t="shared" si="2002"/>
        <v>88.175832350248228</v>
      </c>
      <c r="IE255" s="9">
        <f t="shared" si="2003"/>
        <v>84.599691135170389</v>
      </c>
      <c r="IF255" s="115">
        <f t="shared" si="2331"/>
        <v>86.387761742709301</v>
      </c>
      <c r="IG255" s="15">
        <f t="shared" si="2332"/>
        <v>2.2087902683361524E-4</v>
      </c>
      <c r="IH255" s="12"/>
      <c r="II255" s="11">
        <f t="shared" si="2716"/>
        <v>2.2902719256644367E-4</v>
      </c>
      <c r="IJ255" s="10">
        <f t="shared" si="2333"/>
        <v>86.451815771170601</v>
      </c>
      <c r="IK255" s="9">
        <f t="shared" si="2004"/>
        <v>88.174058258196538</v>
      </c>
      <c r="IL255" s="9">
        <f t="shared" si="2005"/>
        <v>84.47463274543172</v>
      </c>
      <c r="IM255" s="115">
        <f t="shared" si="2334"/>
        <v>86.324345501814122</v>
      </c>
      <c r="IN255" s="15">
        <f t="shared" si="2335"/>
        <v>2.2849363544642779E-4</v>
      </c>
      <c r="IO255" s="12"/>
      <c r="IP255" s="11">
        <f t="shared" si="2717"/>
        <v>2.3664153132174978E-4</v>
      </c>
      <c r="IQ255" s="10">
        <f t="shared" si="2336"/>
        <v>86.388268409040535</v>
      </c>
      <c r="IR255" s="9">
        <f t="shared" si="2006"/>
        <v>88.172159737198399</v>
      </c>
      <c r="IS255" s="9">
        <f t="shared" si="2007"/>
        <v>84.349772219564599</v>
      </c>
      <c r="IT255" s="115">
        <f t="shared" si="2337"/>
        <v>86.260965978381506</v>
      </c>
      <c r="IU255" s="15">
        <f t="shared" si="2338"/>
        <v>2.3608833776367764E-4</v>
      </c>
      <c r="IV255" s="12"/>
      <c r="IW255" s="11">
        <f t="shared" si="2718"/>
        <v>2.4423592391593452E-4</v>
      </c>
      <c r="IX255" s="10">
        <f t="shared" si="2339"/>
        <v>86.324753579369769</v>
      </c>
      <c r="IY255" s="9">
        <f t="shared" si="2008"/>
        <v>88.170132912169592</v>
      </c>
      <c r="IZ255" s="9">
        <f t="shared" si="2009"/>
        <v>84.225107012643875</v>
      </c>
      <c r="JA255" s="115">
        <f t="shared" si="2340"/>
        <v>86.197619962406733</v>
      </c>
      <c r="JB255" s="15">
        <f t="shared" si="2341"/>
        <v>2.4366305162859121E-4</v>
      </c>
      <c r="JC255" s="12"/>
      <c r="JD255" s="11">
        <f t="shared" si="2719"/>
        <v>2.5181028684719887E-4</v>
      </c>
      <c r="JE255" s="10">
        <f t="shared" si="2342"/>
        <v>86.261268095844486</v>
      </c>
      <c r="JF255" s="9">
        <f t="shared" si="2010"/>
        <v>88.167973942467071</v>
      </c>
      <c r="JG255" s="9">
        <f t="shared" si="2011"/>
        <v>84.100634576799209</v>
      </c>
      <c r="JH255" s="115">
        <f t="shared" si="2343"/>
        <v>86.13430425963314</v>
      </c>
      <c r="JI255" s="15">
        <f t="shared" si="2344"/>
        <v>2.5121769719354137E-4</v>
      </c>
      <c r="JJ255" s="12"/>
      <c r="JK255" s="11">
        <f t="shared" si="2720"/>
        <v>2.5936453892814098E-4</v>
      </c>
      <c r="JL255" s="10">
        <f t="shared" si="2345"/>
        <v>86.19780878799439</v>
      </c>
      <c r="JM255" s="9">
        <f t="shared" si="2012"/>
        <v>88.165679021940832</v>
      </c>
      <c r="JN255" s="9">
        <f t="shared" si="2013"/>
        <v>83.976352361736147</v>
      </c>
      <c r="JO255" s="115">
        <f t="shared" si="2346"/>
        <v>86.071015691838483</v>
      </c>
      <c r="JP255" s="15">
        <f t="shared" si="2347"/>
        <v>2.587521968910807E-4</v>
      </c>
      <c r="JQ255" s="12"/>
      <c r="JR255" s="11">
        <f t="shared" si="2721"/>
        <v>2.668986012572913E-4</v>
      </c>
      <c r="JS255" s="10">
        <f t="shared" si="2348"/>
        <v>86.134372501476236</v>
      </c>
      <c r="JT255" s="9">
        <f t="shared" si="2014"/>
        <v>88.163244378978845</v>
      </c>
      <c r="JU255" s="9">
        <f t="shared" si="2015"/>
        <v>83.852257815250823</v>
      </c>
      <c r="JV255" s="115">
        <f t="shared" si="2349"/>
        <v>86.007751097114834</v>
      </c>
      <c r="JW255" s="15">
        <f t="shared" si="2350"/>
        <v>2.662664754049168E-4</v>
      </c>
      <c r="JX255" s="12"/>
      <c r="JY255" s="11">
        <f t="shared" si="2722"/>
        <v>2.7441239719057766E-4</v>
      </c>
      <c r="JZ255" s="10">
        <f t="shared" si="2351"/>
        <v>86.070956098350791</v>
      </c>
      <c r="KA255" s="9">
        <f t="shared" si="2016"/>
        <v>88.160666276545172</v>
      </c>
      <c r="KB255" s="9">
        <f t="shared" si="2017"/>
        <v>83.728348383740183</v>
      </c>
      <c r="KC255" s="115">
        <f t="shared" si="2352"/>
        <v>85.94450733014267</v>
      </c>
      <c r="KD255" s="15">
        <f t="shared" si="2353"/>
        <v>2.737604596407628E-4</v>
      </c>
      <c r="KE255" s="12"/>
      <c r="KF255" s="11">
        <f t="shared" si="2723"/>
        <v>2.8190585231265691E-4</v>
      </c>
      <c r="KG255" s="10">
        <f t="shared" si="2354"/>
        <v>86.007556457354156</v>
      </c>
      <c r="KH255" s="9">
        <f t="shared" si="2018"/>
        <v>88.157941012211367</v>
      </c>
      <c r="KI255" s="9">
        <f t="shared" si="2019"/>
        <v>83.604621512701399</v>
      </c>
      <c r="KJ255" s="115">
        <f t="shared" si="2355"/>
        <v>85.881281262456383</v>
      </c>
      <c r="KK255" s="15">
        <f t="shared" si="2356"/>
        <v>2.8123407869741815E-4</v>
      </c>
      <c r="KL255" s="12"/>
      <c r="KM255" s="11">
        <f t="shared" si="2724"/>
        <v>2.893788944084713E-4</v>
      </c>
      <c r="KN255" s="10">
        <f t="shared" si="2357"/>
        <v>85.944170474160416</v>
      </c>
      <c r="KO255" s="9">
        <f t="shared" si="2020"/>
        <v>88.155064918181324</v>
      </c>
      <c r="KP255" s="9">
        <f t="shared" si="2021"/>
        <v>83.481074647228525</v>
      </c>
      <c r="KQ255" s="115">
        <f t="shared" si="2358"/>
        <v>85.818069782704924</v>
      </c>
      <c r="KR255" s="15">
        <f t="shared" si="2359"/>
        <v>2.886872638376403E-4</v>
      </c>
      <c r="KS255" s="12"/>
      <c r="KT255" s="11">
        <f t="shared" si="2725"/>
        <v>2.9683145343457667E-4</v>
      </c>
      <c r="KU255" s="10">
        <f t="shared" si="2360"/>
        <v>85.88079506163966</v>
      </c>
      <c r="KV255" s="9">
        <f t="shared" si="2022"/>
        <v>88.152034361309717</v>
      </c>
      <c r="KW255" s="9">
        <f t="shared" si="2023"/>
        <v>83.357705232497537</v>
      </c>
      <c r="KX255" s="115">
        <f t="shared" si="2361"/>
        <v>85.75486979690362</v>
      </c>
      <c r="KY255" s="15">
        <f t="shared" si="2362"/>
        <v>2.9611994845931658E-4</v>
      </c>
      <c r="KZ255" s="12"/>
      <c r="LA255" s="11">
        <f t="shared" si="2726"/>
        <v>3.0426346149076524E-4</v>
      </c>
      <c r="LB255" s="10">
        <f t="shared" si="2363"/>
        <v>85.817427150107065</v>
      </c>
      <c r="LC255" s="9">
        <f t="shared" si="2024"/>
        <v>88.148845743114151</v>
      </c>
      <c r="LD255" s="9">
        <f t="shared" si="2025"/>
        <v>83.234510714249012</v>
      </c>
      <c r="LE255" s="115">
        <f t="shared" si="2364"/>
        <v>85.691678228681582</v>
      </c>
      <c r="LF255" s="15">
        <f t="shared" si="2365"/>
        <v>3.0353206806640247E-4</v>
      </c>
      <c r="LG255" s="12"/>
      <c r="LH255" s="11">
        <f t="shared" si="2727"/>
        <v>3.1167485279145032E-4</v>
      </c>
      <c r="LI255" s="10">
        <f t="shared" si="2366"/>
        <v>85.75406368756768</v>
      </c>
      <c r="LJ255" s="9">
        <f t="shared" si="2026"/>
        <v>88.145495499781205</v>
      </c>
      <c r="LK255" s="9">
        <f t="shared" si="2027"/>
        <v>83.111488539259625</v>
      </c>
      <c r="LL255" s="115">
        <f t="shared" si="2367"/>
        <v>85.628492019520422</v>
      </c>
      <c r="LM255" s="15">
        <f t="shared" si="2368"/>
        <v>3.1092356024017983E-4</v>
      </c>
      <c r="LN255" s="12"/>
      <c r="LO255" s="11">
        <f t="shared" si="2728"/>
        <v>3.1906556363733802E-4</v>
      </c>
      <c r="LP255" s="10">
        <f t="shared" si="2369"/>
        <v>85.690701639952636</v>
      </c>
      <c r="LQ255" s="9">
        <f t="shared" si="2028"/>
        <v>88.141980102166414</v>
      </c>
      <c r="LR255" s="9">
        <f t="shared" si="2029"/>
        <v>82.988636155808734</v>
      </c>
      <c r="LS255" s="115">
        <f t="shared" si="2370"/>
        <v>85.565308128987567</v>
      </c>
      <c r="LT255" s="15">
        <f t="shared" si="2371"/>
        <v>3.182943646104337E-4</v>
      </c>
      <c r="LU255" s="12"/>
      <c r="LV255" s="11">
        <f t="shared" si="2729"/>
        <v>3.2643553238703504E-4</v>
      </c>
      <c r="LW255" s="10">
        <f t="shared" si="2372"/>
        <v>85.627337991349918</v>
      </c>
      <c r="LX255" s="9">
        <f t="shared" si="2030"/>
        <v>88.13829605578843</v>
      </c>
      <c r="LY255" s="9">
        <f t="shared" si="2031"/>
        <v>82.865951014137337</v>
      </c>
      <c r="LZ255" s="115">
        <f t="shared" si="2373"/>
        <v>85.502123534962891</v>
      </c>
      <c r="MA255" s="15">
        <f t="shared" si="2374"/>
        <v>3.2564442282673509E-4</v>
      </c>
      <c r="MB255" s="12"/>
      <c r="MC255" s="11">
        <f t="shared" si="2730"/>
        <v>3.3378469942874501E-4</v>
      </c>
      <c r="MD255" s="10">
        <f t="shared" si="2375"/>
        <v>85.563969744228444</v>
      </c>
      <c r="ME255" s="9">
        <f t="shared" si="2032"/>
        <v>88.134439900817469</v>
      </c>
      <c r="MF255" s="9">
        <f t="shared" si="2033"/>
        <v>82.743430566898752</v>
      </c>
      <c r="MG255" s="115">
        <f t="shared" si="2376"/>
        <v>85.438935233858103</v>
      </c>
      <c r="MH255" s="15">
        <f t="shared" si="2377"/>
        <v>3.32973678529913E-4</v>
      </c>
      <c r="MI255" s="12"/>
      <c r="MJ255" s="11">
        <f t="shared" si="2731"/>
        <v>3.4111300715211298E-4</v>
      </c>
      <c r="MK255" s="10">
        <f t="shared" si="2378"/>
        <v>85.500593919655188</v>
      </c>
      <c r="ML255" s="9">
        <f t="shared" si="2034"/>
        <v>88.130408212058072</v>
      </c>
      <c r="MM255" s="9">
        <f t="shared" si="2035"/>
        <v>82.6210722696038</v>
      </c>
      <c r="MN255" s="115">
        <f t="shared" si="2379"/>
        <v>85.375740240830936</v>
      </c>
      <c r="MO255" s="15">
        <f t="shared" si="2380"/>
        <v>3.4028207732346655E-4</v>
      </c>
      <c r="MP255" s="12"/>
      <c r="MQ255" s="11">
        <f t="shared" si="2732"/>
        <v>3.4842039992005367E-4</v>
      </c>
      <c r="MR255" s="10">
        <f t="shared" si="2381"/>
        <v>85.43720755750681</v>
      </c>
      <c r="MS255" s="9">
        <f t="shared" si="2036"/>
        <v>88.126197598926481</v>
      </c>
      <c r="MT255" s="9">
        <f t="shared" si="2037"/>
        <v>82.498873581056543</v>
      </c>
      <c r="MU255" s="115">
        <f t="shared" si="2382"/>
        <v>85.312535589991512</v>
      </c>
      <c r="MV255" s="15">
        <f t="shared" si="2383"/>
        <v>3.4756956674527798E-4</v>
      </c>
      <c r="MW255" s="12"/>
      <c r="MX255" s="11">
        <f t="shared" si="2733"/>
        <v>3.5570682404082067E-4</v>
      </c>
      <c r="MY255" s="10">
        <f t="shared" si="2384"/>
        <v>85.373807716673838</v>
      </c>
      <c r="MZ255" s="9">
        <f t="shared" si="2038"/>
        <v>88.121804705422647</v>
      </c>
      <c r="NA255" s="9">
        <f t="shared" si="2039"/>
        <v>82.376831963783559</v>
      </c>
      <c r="NB255" s="115">
        <f t="shared" si="2385"/>
        <v>85.249318334603103</v>
      </c>
      <c r="NC255" s="15">
        <f t="shared" si="2386"/>
        <v>3.5483609623935473E-4</v>
      </c>
      <c r="ND255" s="12"/>
      <c r="NE255" s="11">
        <f t="shared" si="2734"/>
        <v>3.6297222774011895E-4</v>
      </c>
      <c r="NF255" s="10">
        <f t="shared" si="2387"/>
        <v>85.310391475259053</v>
      </c>
      <c r="NG255" s="9">
        <f t="shared" si="2040"/>
        <v>88.117226210097016</v>
      </c>
      <c r="NH255" s="9">
        <f t="shared" si="2041"/>
        <v>82.254944884457643</v>
      </c>
      <c r="NI255" s="115">
        <f t="shared" si="2388"/>
        <v>85.18608554727733</v>
      </c>
      <c r="NJ255" s="15">
        <f t="shared" si="2389"/>
        <v>3.6208161712761419E-4</v>
      </c>
      <c r="NK255" s="12"/>
      <c r="NL255" s="11">
        <f t="shared" si="2735"/>
        <v>3.7021656113324955E-4</v>
      </c>
      <c r="NM255" s="10">
        <f t="shared" si="2390"/>
        <v>85.246955930770469</v>
      </c>
      <c r="NN255" s="9">
        <f t="shared" si="2042"/>
        <v>88.112458826012286</v>
      </c>
      <c r="NO255" s="9">
        <f t="shared" si="2043"/>
        <v>82.133209814309865</v>
      </c>
      <c r="NP255" s="115">
        <f t="shared" si="2391"/>
        <v>85.122834320161076</v>
      </c>
      <c r="NQ255" s="15">
        <f t="shared" si="2392"/>
        <v>3.6930608258207016E-4</v>
      </c>
      <c r="NR255" s="12"/>
      <c r="NS255" s="11">
        <f t="shared" si="2736"/>
        <v>3.7743977619763468E-4</v>
      </c>
      <c r="NT255" s="10">
        <f t="shared" si="2393"/>
        <v>85.183498200306019</v>
      </c>
      <c r="NU255" s="9">
        <f t="shared" si="2044"/>
        <v>88.107499300700127</v>
      </c>
      <c r="NV255" s="9">
        <f t="shared" si="2045"/>
        <v>82.011624229538938</v>
      </c>
      <c r="NW255" s="115">
        <f t="shared" si="2394"/>
        <v>85.059561765119525</v>
      </c>
      <c r="NX255" s="15">
        <f t="shared" si="2395"/>
        <v>3.7650944759687539E-4</v>
      </c>
      <c r="NY255" s="12"/>
      <c r="NZ255" s="11">
        <f t="shared" si="2737"/>
        <v>3.8464182674519934E-4</v>
      </c>
      <c r="OA255" s="10">
        <f t="shared" si="2396"/>
        <v>85.120015420734447</v>
      </c>
      <c r="OB255" s="9">
        <f t="shared" si="2046"/>
        <v>88.102344416113127</v>
      </c>
      <c r="OC255" s="9">
        <f t="shared" si="2047"/>
        <v>81.890185611709356</v>
      </c>
      <c r="OD255" s="115">
        <f t="shared" si="2397"/>
        <v>84.996265013911241</v>
      </c>
      <c r="OE255" s="15">
        <f t="shared" si="2398"/>
        <v>3.8369166896075937E-4</v>
      </c>
      <c r="OF255" s="12"/>
      <c r="OG255" s="11">
        <f t="shared" si="2738"/>
        <v>3.9182266839513015E-4</v>
      </c>
      <c r="OH255" s="10">
        <f t="shared" si="2399"/>
        <v>85.056504748868235</v>
      </c>
      <c r="OI255" s="9">
        <f t="shared" si="2048"/>
        <v>88.096990988572045</v>
      </c>
      <c r="OJ255" s="9">
        <f t="shared" si="2049"/>
        <v>81.768891448144672</v>
      </c>
      <c r="OK255" s="115">
        <f t="shared" si="2400"/>
        <v>84.932941218358366</v>
      </c>
      <c r="OL255" s="15">
        <f t="shared" si="2401"/>
        <v>3.9085270522948681E-4</v>
      </c>
      <c r="OM255" s="12"/>
      <c r="ON255" s="11">
        <f t="shared" si="2739"/>
        <v>3.9898225854664794E-4</v>
      </c>
      <c r="OO255" s="10">
        <f t="shared" si="2402"/>
        <v>84.992963361631752</v>
      </c>
      <c r="OP255" s="9">
        <f t="shared" si="2050"/>
        <v>88.091435868708459</v>
      </c>
      <c r="OQ255" s="9">
        <f t="shared" si="2051"/>
        <v>81.647739232311551</v>
      </c>
      <c r="OR255" s="115">
        <f t="shared" si="2403"/>
        <v>84.869587550510005</v>
      </c>
      <c r="OS255" s="15">
        <f t="shared" si="2404"/>
        <v>3.9799251669859006E-4</v>
      </c>
      <c r="OT255" s="12"/>
      <c r="OU255" s="11">
        <f t="shared" si="2740"/>
        <v>4.0612055635203909E-4</v>
      </c>
      <c r="OV255" s="10">
        <f t="shared" si="2405"/>
        <v>84.929388456222568</v>
      </c>
      <c r="OW255" s="9">
        <f t="shared" si="2052"/>
        <v>88.085675941402926</v>
      </c>
      <c r="OX255" s="9">
        <f t="shared" si="2053"/>
        <v>81.526726464197594</v>
      </c>
      <c r="OY255" s="115">
        <f t="shared" si="2406"/>
        <v>84.806201202800253</v>
      </c>
      <c r="OZ255" s="15">
        <f t="shared" si="2407"/>
        <v>4.0511106537621078E-4</v>
      </c>
      <c r="PA255" s="12"/>
      <c r="PB255" s="11">
        <f t="shared" si="2741"/>
        <v>4.1323752268980371E-4</v>
      </c>
      <c r="PC255" s="10">
        <f t="shared" si="2408"/>
        <v>84.865777250267428</v>
      </c>
      <c r="PD255" s="9">
        <f t="shared" si="2054"/>
        <v>88.079708125718838</v>
      </c>
      <c r="PE255" s="9">
        <f t="shared" si="2055"/>
        <v>81.405850650681458</v>
      </c>
      <c r="PF255" s="115">
        <f t="shared" si="2409"/>
        <v>84.742779388200148</v>
      </c>
      <c r="PG255" s="15">
        <f t="shared" si="2410"/>
        <v>4.1220831495615676E-4</v>
      </c>
      <c r="PH255" s="12"/>
      <c r="PI255" s="11">
        <f t="shared" si="2742"/>
        <v>4.2033312013798349E-4</v>
      </c>
      <c r="PJ255" s="10">
        <f t="shared" si="2411"/>
        <v>84.802126981972265</v>
      </c>
      <c r="PK255" s="9">
        <f t="shared" si="2056"/>
        <v>88.073529374832049</v>
      </c>
      <c r="PL255" s="9">
        <f t="shared" si="2057"/>
        <v>81.285109305895105</v>
      </c>
      <c r="PM255" s="115">
        <f t="shared" si="2412"/>
        <v>84.679319340363577</v>
      </c>
      <c r="PN255" s="15">
        <f t="shared" si="2413"/>
        <v>4.1928423079118604E-4</v>
      </c>
      <c r="PO255" s="12"/>
      <c r="PP255" s="11">
        <f t="shared" si="2743"/>
        <v>4.2740731294771915E-4</v>
      </c>
      <c r="PQ255" s="10">
        <f t="shared" si="2414"/>
        <v>84.738434910266193</v>
      </c>
      <c r="PR255" s="9">
        <f t="shared" si="2058"/>
        <v>88.067136675956363</v>
      </c>
      <c r="PS255" s="9">
        <f t="shared" si="2059"/>
        <v>81.164499951578463</v>
      </c>
      <c r="PT255" s="115">
        <f t="shared" si="2415"/>
        <v>84.61581831376742</v>
      </c>
      <c r="PU255" s="15">
        <f t="shared" si="2416"/>
        <v>4.2633877986649046E-4</v>
      </c>
      <c r="PV255" s="12"/>
      <c r="PW255" s="11">
        <f t="shared" si="2744"/>
        <v>4.3446006701700795E-4</v>
      </c>
      <c r="PX255" s="10">
        <f t="shared" si="2417"/>
        <v>84.674698314939661</v>
      </c>
      <c r="PY255" s="9">
        <f t="shared" si="2060"/>
        <v>88.060527050265065</v>
      </c>
      <c r="PZ255" s="9">
        <f t="shared" si="2061"/>
        <v>81.044020117427934</v>
      </c>
      <c r="QA255" s="115">
        <f t="shared" si="2418"/>
        <v>84.5522735838465</v>
      </c>
      <c r="QB255" s="15">
        <f t="shared" si="2419"/>
        <v>4.3337193077333232E-4</v>
      </c>
      <c r="QC255" s="12"/>
      <c r="QD255" s="11">
        <f t="shared" si="2745"/>
        <v>4.4149134986457949E-4</v>
      </c>
      <c r="QE255" s="10">
        <f t="shared" si="2420"/>
        <v>84.610914496777596</v>
      </c>
      <c r="QF255" s="9">
        <f t="shared" si="2062"/>
        <v>88.053697552808543</v>
      </c>
      <c r="QG255" s="9">
        <f t="shared" si="2063"/>
        <v>80.923667341436456</v>
      </c>
      <c r="QH255" s="115">
        <f t="shared" si="2421"/>
        <v>84.4886824471225</v>
      </c>
      <c r="QI255" s="15">
        <f t="shared" si="2422"/>
        <v>4.4038365368294249E-4</v>
      </c>
      <c r="QJ255" s="12"/>
      <c r="QK255" s="11">
        <f t="shared" si="2746"/>
        <v>4.4850113060404951E-4</v>
      </c>
      <c r="QL255" s="10">
        <f t="shared" si="2423"/>
        <v>84.547080777686404</v>
      </c>
      <c r="QM255" s="9">
        <f t="shared" si="2064"/>
        <v>88.046645272428123</v>
      </c>
      <c r="QN255" s="9">
        <f t="shared" si="2065"/>
        <v>80.803439170225985</v>
      </c>
      <c r="QO255" s="115">
        <f t="shared" si="2424"/>
        <v>84.425042221327061</v>
      </c>
      <c r="QP255" s="15">
        <f t="shared" si="2425"/>
        <v>4.4737392032067128E-4</v>
      </c>
      <c r="QQ255" s="12"/>
      <c r="QR255" s="11">
        <f t="shared" si="2747"/>
        <v>4.554893799183013E-4</v>
      </c>
      <c r="QS255" s="10">
        <f t="shared" si="2426"/>
        <v>84.483194500815301</v>
      </c>
      <c r="QT255" s="9">
        <f t="shared" si="2066"/>
        <v>88.039367331666284</v>
      </c>
      <c r="QU255" s="9">
        <f t="shared" si="2067"/>
        <v>80.68333315937376</v>
      </c>
      <c r="QV255" s="115">
        <f t="shared" si="2427"/>
        <v>84.361350245520015</v>
      </c>
      <c r="QW255" s="15">
        <f t="shared" si="2428"/>
        <v>4.5434270394029228E-4</v>
      </c>
      <c r="QX255" s="12"/>
      <c r="QY255" s="11">
        <f t="shared" si="2748"/>
        <v>4.624560700340031E-4</v>
      </c>
      <c r="QZ255" s="10">
        <f t="shared" si="2429"/>
        <v>84.419253030672792</v>
      </c>
      <c r="RA255" s="9">
        <f t="shared" si="2068"/>
        <v>88.031860886673286</v>
      </c>
      <c r="RB255" s="9">
        <f t="shared" si="2069"/>
        <v>80.563346873730211</v>
      </c>
      <c r="RC255" s="115">
        <f t="shared" si="2430"/>
        <v>84.297603880201748</v>
      </c>
      <c r="RD255" s="15">
        <f t="shared" si="2431"/>
        <v>4.6128997929858643E-4</v>
      </c>
      <c r="RE255" s="12"/>
      <c r="RF255" s="11">
        <f t="shared" si="2749"/>
        <v>4.6940117469643157E-4</v>
      </c>
      <c r="RG255" s="10">
        <f t="shared" si="2432"/>
        <v>84.35525375323715</v>
      </c>
      <c r="RH255" s="9">
        <f t="shared" si="2070"/>
        <v>88.024123127110357</v>
      </c>
      <c r="RI255" s="9">
        <f t="shared" si="2071"/>
        <v>80.443477887730182</v>
      </c>
      <c r="RJ255" s="115">
        <f t="shared" si="2433"/>
        <v>84.23380050742027</v>
      </c>
      <c r="RK255" s="15">
        <f t="shared" si="2434"/>
        <v>4.6821572263015874E-4</v>
      </c>
      <c r="RL255" s="12"/>
      <c r="RM255" s="11">
        <f t="shared" si="2750"/>
        <v>4.7632466914446697E-4</v>
      </c>
      <c r="RN255" s="10">
        <f t="shared" si="2435"/>
        <v>84.291194076061913</v>
      </c>
      <c r="RO255" s="9">
        <f t="shared" si="2072"/>
        <v>88.016151276049555</v>
      </c>
      <c r="RP255" s="9">
        <f t="shared" si="2073"/>
        <v>80.323723785696302</v>
      </c>
      <c r="RQ255" s="115">
        <f t="shared" si="2436"/>
        <v>84.169937530872929</v>
      </c>
      <c r="RR255" s="15">
        <f t="shared" si="2437"/>
        <v>4.7511991162250175E-4</v>
      </c>
      <c r="RS255" s="12"/>
      <c r="RT255" s="11">
        <f t="shared" si="2751"/>
        <v>4.8322653008586942E-4</v>
      </c>
      <c r="RU255" s="10">
        <f t="shared" si="2438"/>
        <v>84.22707142837578</v>
      </c>
      <c r="RV255" s="9">
        <f t="shared" si="2074"/>
        <v>88.007942589870325</v>
      </c>
      <c r="RW255" s="9">
        <f t="shared" si="2075"/>
        <v>80.204082162136359</v>
      </c>
      <c r="RX255" s="115">
        <f t="shared" si="2439"/>
        <v>84.106012376003349</v>
      </c>
      <c r="RY255" s="15">
        <f t="shared" si="2440"/>
        <v>4.8200252539124352E-4</v>
      </c>
      <c r="RZ255" s="12"/>
      <c r="SA255" s="11">
        <f t="shared" si="2752"/>
        <v>4.9010673567271288E-4</v>
      </c>
      <c r="SB255" s="10">
        <f t="shared" si="2441"/>
        <v>84.16288326117791</v>
      </c>
      <c r="SC255" s="9">
        <f t="shared" si="2076"/>
        <v>87.999494358152972</v>
      </c>
      <c r="SD255" s="9">
        <f t="shared" si="2077"/>
        <v>80.084550622031514</v>
      </c>
      <c r="SE255" s="115">
        <f t="shared" si="2442"/>
        <v>84.042022490092251</v>
      </c>
      <c r="SF255" s="15">
        <f t="shared" si="2443"/>
        <v>4.8886354445576983E-4</v>
      </c>
      <c r="SG255" s="12"/>
      <c r="SH255" s="11">
        <f t="shared" si="2753"/>
        <v>4.9696526547717403E-4</v>
      </c>
      <c r="SI255" s="10">
        <f t="shared" si="2444"/>
        <v>84.098627047327142</v>
      </c>
      <c r="SJ255" s="9">
        <f t="shared" si="2078"/>
        <v>87.990803903569102</v>
      </c>
      <c r="SK255" s="9">
        <f t="shared" si="2079"/>
        <v>79.965126781120318</v>
      </c>
      <c r="SL255" s="115">
        <f t="shared" si="2445"/>
        <v>83.977965342344703</v>
      </c>
      <c r="SM255" s="15">
        <f t="shared" si="2446"/>
        <v>4.9570295071491119E-4</v>
      </c>
      <c r="SN255" s="12"/>
      <c r="SO255" s="11">
        <f t="shared" si="2754"/>
        <v>5.0380210046740363E-4</v>
      </c>
      <c r="SP255" s="10">
        <f t="shared" si="2447"/>
        <v>84.034300281627537</v>
      </c>
      <c r="SQ255" s="9">
        <f t="shared" si="2080"/>
        <v>87.981868581769049</v>
      </c>
      <c r="SR255" s="9">
        <f t="shared" si="2081"/>
        <v>79.845808266170849</v>
      </c>
      <c r="SS255" s="115">
        <f t="shared" si="2448"/>
        <v>83.913838423969949</v>
      </c>
      <c r="ST255" s="15">
        <f t="shared" si="2449"/>
        <v>5.0252072742317693E-4</v>
      </c>
      <c r="SU255" s="12"/>
      <c r="SV255" s="11">
        <f t="shared" si="2755"/>
        <v>5.1061722298391345E-4</v>
      </c>
      <c r="SW255" s="10">
        <f t="shared" si="2450"/>
        <v>83.969900480906617</v>
      </c>
      <c r="SX255" s="9">
        <f t="shared" si="2082"/>
        <v>87.972685781266492</v>
      </c>
      <c r="SY255" s="9">
        <f t="shared" si="2083"/>
        <v>79.726592715252323</v>
      </c>
      <c r="SZ255" s="115">
        <f t="shared" si="2451"/>
        <v>83.849639248259408</v>
      </c>
      <c r="TA255" s="15">
        <f t="shared" si="2452"/>
        <v>5.0931685916686591E-4</v>
      </c>
      <c r="TB255" s="12"/>
      <c r="TC255" s="11">
        <f t="shared" si="2756"/>
        <v>5.1741061671583416E-4</v>
      </c>
      <c r="TD255" s="10">
        <f t="shared" si="2453"/>
        <v>83.905425184091882</v>
      </c>
      <c r="TE255" s="9">
        <f t="shared" si="2084"/>
        <v>87.96325292332034</v>
      </c>
      <c r="TF255" s="9">
        <f t="shared" si="2085"/>
        <v>79.607477777994063</v>
      </c>
      <c r="TG255" s="115">
        <f t="shared" si="2454"/>
        <v>83.785365350657202</v>
      </c>
      <c r="TH255" s="15">
        <f t="shared" si="2455"/>
        <v>5.1609133184076406E-4</v>
      </c>
      <c r="TI255" s="12"/>
      <c r="TJ255" s="11">
        <f t="shared" si="2757"/>
        <v>5.2418226667776601E-4</v>
      </c>
      <c r="TK255" s="10">
        <f t="shared" si="2456"/>
        <v>83.840871952279656</v>
      </c>
      <c r="TL255" s="9">
        <f t="shared" si="2086"/>
        <v>87.95356746181389</v>
      </c>
      <c r="TM255" s="9">
        <f t="shared" si="2087"/>
        <v>79.488461115839542</v>
      </c>
      <c r="TN255" s="115">
        <f t="shared" si="2457"/>
        <v>83.721014288826723</v>
      </c>
      <c r="TO255" s="15">
        <f t="shared" si="2458"/>
        <v>5.2284413262499373E-4</v>
      </c>
      <c r="TP255" s="12"/>
      <c r="TQ255" s="11">
        <f t="shared" si="2758"/>
        <v>5.3093215918675256E-4</v>
      </c>
      <c r="TR255" s="10">
        <f t="shared" si="2459"/>
        <v>83.776238368800193</v>
      </c>
      <c r="TS255" s="9">
        <f t="shared" si="2088"/>
        <v>87.943626883131472</v>
      </c>
      <c r="TT255" s="9">
        <f t="shared" si="2089"/>
        <v>79.36954040229476</v>
      </c>
      <c r="TU255" s="115">
        <f t="shared" si="2460"/>
        <v>83.656583642713116</v>
      </c>
      <c r="TV255" s="15">
        <f t="shared" si="2461"/>
        <v>5.2957524996205736E-4</v>
      </c>
      <c r="TW255" s="12"/>
      <c r="TX255" s="11">
        <f t="shared" si="2759"/>
        <v>5.3766028183945404E-4</v>
      </c>
      <c r="TY255" s="10">
        <f t="shared" si="2462"/>
        <v>83.711522039278648</v>
      </c>
      <c r="TZ255" s="9">
        <f t="shared" si="2090"/>
        <v>87.933428706032558</v>
      </c>
      <c r="UA255" s="9">
        <f t="shared" si="2091"/>
        <v>79.25071332316729</v>
      </c>
      <c r="UB255" s="115">
        <f t="shared" si="2463"/>
        <v>83.592071014599924</v>
      </c>
      <c r="UC255" s="15">
        <f t="shared" si="2464"/>
        <v>5.3628467353428872E-4</v>
      </c>
      <c r="UD255" s="12"/>
      <c r="UE255" s="11">
        <f t="shared" si="2760"/>
        <v>5.443666234897221E-4</v>
      </c>
      <c r="UF255" s="10">
        <f t="shared" si="2465"/>
        <v>83.646720591690169</v>
      </c>
      <c r="UG255" s="9">
        <f t="shared" si="2092"/>
        <v>87.922970481523492</v>
      </c>
      <c r="UH255" s="9">
        <f t="shared" si="2093"/>
        <v>79.131977576800907</v>
      </c>
      <c r="UI255" s="115">
        <f t="shared" si="2466"/>
        <v>83.527474029162192</v>
      </c>
      <c r="UJ255" s="15">
        <f t="shared" si="2467"/>
        <v>5.4297239424144826E-4</v>
      </c>
      <c r="UK255" s="12"/>
      <c r="UL255" s="11">
        <f t="shared" si="2761"/>
        <v>5.5105117422629463E-4</v>
      </c>
      <c r="UM255" s="10">
        <f t="shared" si="2468"/>
        <v>83.58183167641161</v>
      </c>
      <c r="UN255" s="9">
        <f t="shared" si="2094"/>
        <v>87.912249792726925</v>
      </c>
      <c r="UO255" s="9">
        <f t="shared" si="2095"/>
        <v>79.013330874301843</v>
      </c>
      <c r="UP255" s="115">
        <f t="shared" si="2469"/>
        <v>83.462790333514391</v>
      </c>
      <c r="UQ255" s="15">
        <f t="shared" si="2470"/>
        <v>5.4963840417867433E-4</v>
      </c>
      <c r="UR255" s="12"/>
      <c r="US255" s="11">
        <f t="shared" si="2762"/>
        <v>5.5771392535085935E-4</v>
      </c>
      <c r="UT255" s="10">
        <f t="shared" si="2471"/>
        <v>83.516852966267905</v>
      </c>
      <c r="UU255" s="9">
        <f t="shared" si="2096"/>
        <v>87.901264254748966</v>
      </c>
      <c r="UV255" s="9">
        <f t="shared" si="2097"/>
        <v>78.894770939759169</v>
      </c>
      <c r="UW255" s="115">
        <f t="shared" si="2472"/>
        <v>83.398017597254068</v>
      </c>
      <c r="UX255" s="15">
        <f t="shared" si="2473"/>
        <v>5.5628269661468018E-4</v>
      </c>
      <c r="UY255" s="12"/>
      <c r="UZ255" s="11">
        <f t="shared" si="2763"/>
        <v>5.643548693563304E-4</v>
      </c>
      <c r="VA255" s="10">
        <f t="shared" si="2474"/>
        <v>83.45178215657441</v>
      </c>
      <c r="VB255" s="9">
        <f t="shared" si="2098"/>
        <v>87.890011514544256</v>
      </c>
      <c r="VC255" s="9">
        <f t="shared" si="2099"/>
        <v>78.776295510457516</v>
      </c>
      <c r="VD255" s="115">
        <f t="shared" si="2475"/>
        <v>83.333153512500886</v>
      </c>
      <c r="VE255" s="15">
        <f t="shared" si="2476"/>
        <v>5.6290526597026441E-4</v>
      </c>
      <c r="VF255" s="12"/>
      <c r="VG255" s="11">
        <f t="shared" si="2764"/>
        <v>5.7097399990545966E-4</v>
      </c>
      <c r="VH255" s="10">
        <f t="shared" si="2477"/>
        <v>83.386616965174369</v>
      </c>
      <c r="VI255" s="9">
        <f t="shared" si="2100"/>
        <v>87.878489250778884</v>
      </c>
      <c r="VJ255" s="9">
        <f t="shared" si="2101"/>
        <v>78.657902337085162</v>
      </c>
      <c r="VK255" s="115">
        <f t="shared" si="2478"/>
        <v>83.268195793932023</v>
      </c>
      <c r="VL255" s="15">
        <f t="shared" si="2479"/>
        <v>5.6950610779700408E-4</v>
      </c>
      <c r="VM255" s="12"/>
      <c r="VN255" s="11">
        <f t="shared" si="2765"/>
        <v>5.7757131180959966E-4</v>
      </c>
      <c r="VO255" s="10">
        <f t="shared" si="2480"/>
        <v>83.32135513247303</v>
      </c>
      <c r="VP255" s="9">
        <f t="shared" si="2102"/>
        <v>87.866695173691411</v>
      </c>
      <c r="VQ255" s="9">
        <f t="shared" si="2103"/>
        <v>78.539589183932861</v>
      </c>
      <c r="VR255" s="115">
        <f t="shared" si="2481"/>
        <v>83.203142178812129</v>
      </c>
      <c r="VS255" s="15">
        <f t="shared" si="2482"/>
        <v>5.7608521875638654E-4</v>
      </c>
      <c r="VT255" s="12"/>
      <c r="VU255" s="11">
        <f t="shared" si="2766"/>
        <v>5.8414680100790401E-4</v>
      </c>
      <c r="VV255" s="10">
        <f t="shared" si="2483"/>
        <v>83.25599442146617</v>
      </c>
      <c r="VW255" s="9">
        <f t="shared" si="2104"/>
        <v>87.854627024951867</v>
      </c>
      <c r="VX255" s="9">
        <f t="shared" si="2105"/>
        <v>78.421353829089824</v>
      </c>
      <c r="VY255" s="115">
        <f t="shared" si="2484"/>
        <v>83.137990427020839</v>
      </c>
      <c r="VZ255" s="15">
        <f t="shared" si="2485"/>
        <v>5.8264259659899305E-4</v>
      </c>
      <c r="WA255" s="12"/>
      <c r="WB255" s="11">
        <f t="shared" si="2767"/>
        <v>5.9070046454658609E-4</v>
      </c>
      <c r="WC255" s="10">
        <f t="shared" si="2486"/>
        <v>83.190532617766223</v>
      </c>
      <c r="WD255" s="9">
        <f t="shared" si="2106"/>
        <v>87.842282577519015</v>
      </c>
      <c r="WE255" s="9">
        <f t="shared" si="2107"/>
        <v>78.303194064629537</v>
      </c>
      <c r="WF255" s="115">
        <f t="shared" si="2487"/>
        <v>83.072738321074269</v>
      </c>
      <c r="WG255" s="15">
        <f t="shared" si="2488"/>
        <v>5.8917824014421071E-4</v>
      </c>
      <c r="WH255" s="12"/>
      <c r="WI255" s="11">
        <f t="shared" si="2768"/>
        <v>5.9723230055867404E-4</v>
      </c>
      <c r="WJ255" s="10">
        <f t="shared" si="2489"/>
        <v>83.124967529622452</v>
      </c>
      <c r="WK255" s="9">
        <f t="shared" si="2108"/>
        <v>87.829659635495787</v>
      </c>
      <c r="WL255" s="9">
        <f t="shared" si="2109"/>
        <v>78.143279668892148</v>
      </c>
      <c r="WM255" s="115">
        <f t="shared" si="2490"/>
        <v>82.986469652193961</v>
      </c>
      <c r="WN255" s="15">
        <f t="shared" si="2491"/>
        <v>5.9827564178487383E-4</v>
      </c>
      <c r="WO255" s="12"/>
      <c r="WP255" s="11">
        <f t="shared" si="2769"/>
        <v>6.063328413497015E-4</v>
      </c>
      <c r="WQ255" s="10">
        <f t="shared" si="2492"/>
        <v>83.038325978735884</v>
      </c>
      <c r="WR255" s="9">
        <f t="shared" si="2110"/>
        <v>87.816643866490779</v>
      </c>
      <c r="WS255" s="9">
        <f t="shared" si="2111"/>
        <v>78.089019430472078</v>
      </c>
      <c r="WT255" s="115">
        <f t="shared" si="2493"/>
        <v>82.952831648481435</v>
      </c>
      <c r="WU255" s="15">
        <f t="shared" si="2494"/>
        <v>6.008230910377868E-4</v>
      </c>
      <c r="WV255" s="12"/>
      <c r="WW255" s="11">
        <f t="shared" si="2770"/>
        <v>6.0886540374690298E-4</v>
      </c>
      <c r="WX255" s="10">
        <f t="shared" si="2495"/>
        <v>83.004455550788776</v>
      </c>
      <c r="WY255" s="9">
        <f t="shared" si="2112"/>
        <v>87.803517019582046</v>
      </c>
      <c r="WZ255" s="9">
        <f t="shared" si="2113"/>
        <v>78.730432446254497</v>
      </c>
      <c r="XA255" s="115">
        <f t="shared" si="2496"/>
        <v>83.266974732918271</v>
      </c>
      <c r="XB255" s="15">
        <f t="shared" si="2497"/>
        <v>5.6039568082102346E-4</v>
      </c>
      <c r="XC255" s="12"/>
      <c r="XD255" s="11">
        <f t="shared" si="2771"/>
        <v>5.6830891504029441E-4</v>
      </c>
      <c r="XE255" s="10">
        <f t="shared" si="2498"/>
        <v>83.319289787109682</v>
      </c>
      <c r="XF255" s="9">
        <f t="shared" si="2114"/>
        <v>87.79209726558463</v>
      </c>
      <c r="XG255" s="9">
        <f t="shared" si="2115"/>
        <v>79.47353847965087</v>
      </c>
      <c r="XH255" s="115">
        <f t="shared" si="2499"/>
        <v>83.63281787261775</v>
      </c>
      <c r="XI255" s="15">
        <f t="shared" si="2500"/>
        <v>5.1379267729931299E-4</v>
      </c>
      <c r="XJ255" s="12"/>
      <c r="XK255" s="11">
        <f t="shared" si="2772"/>
        <v>5.2157144444841999E-4</v>
      </c>
      <c r="XL255" s="10">
        <f t="shared" si="2501"/>
        <v>83.685896682012114</v>
      </c>
      <c r="XM255" s="9">
        <f t="shared" si="2116"/>
        <v>87.782497889420739</v>
      </c>
      <c r="XN255" s="9">
        <f t="shared" si="2117"/>
        <v>80.349939349500218</v>
      </c>
      <c r="XO255" s="115">
        <f t="shared" si="2502"/>
        <v>84.066218619460471</v>
      </c>
      <c r="XP255" s="15">
        <f t="shared" si="2503"/>
        <v>4.5906920293296746E-4</v>
      </c>
      <c r="XQ255" s="12"/>
      <c r="XR255" s="11">
        <f t="shared" si="2773"/>
        <v>4.6670810316914616E-4</v>
      </c>
      <c r="XS255" s="10">
        <f t="shared" si="2504"/>
        <v>84.120136818842326</v>
      </c>
      <c r="XT255" s="9">
        <f t="shared" si="2118"/>
        <v>87.774834453907715</v>
      </c>
      <c r="XU255" s="9">
        <f t="shared" si="2119"/>
        <v>81.417474780417436</v>
      </c>
      <c r="XV255" s="115">
        <f t="shared" si="2505"/>
        <v>84.596154617162568</v>
      </c>
      <c r="XW255" s="15">
        <f t="shared" si="2506"/>
        <v>3.9265994642251171E-4</v>
      </c>
      <c r="XX255" s="12"/>
      <c r="XY255" s="11">
        <f t="shared" si="2774"/>
        <v>4.0015338394206042E-4</v>
      </c>
      <c r="XZ255" s="10">
        <f t="shared" si="2507"/>
        <v>84.650993212705075</v>
      </c>
      <c r="YA255" s="9">
        <f t="shared" si="2120"/>
        <v>87.769227843281953</v>
      </c>
      <c r="YB255" s="9">
        <f t="shared" si="2121"/>
        <v>82.794564338959503</v>
      </c>
      <c r="YC255" s="115">
        <f t="shared" si="2508"/>
        <v>85.281896091120728</v>
      </c>
      <c r="YD255" s="15">
        <f t="shared" si="2509"/>
        <v>3.0725823382663137E-4</v>
      </c>
      <c r="YE255" s="12"/>
      <c r="YF255" s="11">
        <f t="shared" si="2775"/>
        <v>3.1460098850368586E-4</v>
      </c>
      <c r="YG255" s="10">
        <f t="shared" si="2510"/>
        <v>85.337738469149826</v>
      </c>
      <c r="YH255" s="9">
        <f t="shared" si="2122"/>
        <v>87.765794839756282</v>
      </c>
      <c r="YI255" s="9">
        <f t="shared" si="2123"/>
        <v>84.811351167610979</v>
      </c>
      <c r="YJ255" s="115">
        <f t="shared" si="2511"/>
        <v>86.288573003683638</v>
      </c>
      <c r="YK255" s="15">
        <f t="shared" si="2512"/>
        <v>1.8248011023355997E-4</v>
      </c>
      <c r="YL255" s="12"/>
      <c r="YM255" s="11">
        <f t="shared" si="2776"/>
        <v>1.8967111530609202E-4</v>
      </c>
      <c r="YN255" s="10">
        <f t="shared" si="2513"/>
        <v>86.345477790342088</v>
      </c>
      <c r="YO255" s="9">
        <f t="shared" si="2124"/>
        <v>87.764583967694179</v>
      </c>
      <c r="YP255" s="9">
        <f t="shared" si="2125"/>
        <v>89.276072513499571</v>
      </c>
      <c r="YQ255" s="115">
        <f t="shared" si="2514"/>
        <v>88.520328240596882</v>
      </c>
      <c r="YR255" s="15">
        <f t="shared" si="2515"/>
        <v>-9.3356525648382777E-5</v>
      </c>
      <c r="YS255" s="12"/>
      <c r="YT255" s="11">
        <f t="shared" si="2777"/>
        <v>-8.6269046196505128E-5</v>
      </c>
      <c r="YU255" s="10">
        <f t="shared" si="2516"/>
        <v>88.577973778674334</v>
      </c>
      <c r="YV255" s="9">
        <f t="shared" si="2126"/>
        <v>87.7649008927322</v>
      </c>
      <c r="YW255" s="9">
        <f t="shared" si="2127"/>
        <v>89.359099153585618</v>
      </c>
      <c r="YX255" s="115">
        <f t="shared" si="2517"/>
        <v>88.562000023158902</v>
      </c>
      <c r="YY255" s="15">
        <f t="shared" si="2518"/>
        <v>-9.8465060314872305E-5</v>
      </c>
      <c r="YZ255" s="12"/>
      <c r="ZA255" s="11">
        <f t="shared" si="2778"/>
        <v>-9.1382480485459553E-5</v>
      </c>
      <c r="ZB255" s="10">
        <f t="shared" si="2519"/>
        <v>88.619638930635574</v>
      </c>
      <c r="ZC255" s="9">
        <f t="shared" si="2128"/>
        <v>87.765253451477832</v>
      </c>
      <c r="ZD255" s="9">
        <f t="shared" si="2129"/>
        <v>89.442937704829646</v>
      </c>
      <c r="ZE255" s="115">
        <f t="shared" si="2520"/>
        <v>88.604095578153732</v>
      </c>
      <c r="ZF255" s="15">
        <f t="shared" si="2521"/>
        <v>-1.0362154146822708E-4</v>
      </c>
      <c r="ZG255" s="12"/>
      <c r="ZH255" s="11">
        <f t="shared" si="2779"/>
        <v>-9.6544160259366706E-5</v>
      </c>
      <c r="ZI255" s="10">
        <f t="shared" si="2522"/>
        <v>88.661727674846361</v>
      </c>
      <c r="ZJ255" s="9">
        <f t="shared" si="2130"/>
        <v>87.765643903149794</v>
      </c>
      <c r="ZK255" s="9">
        <f t="shared" si="2131"/>
        <v>89.527578677732194</v>
      </c>
      <c r="ZL255" s="115">
        <f t="shared" si="2523"/>
        <v>88.646611290441001</v>
      </c>
      <c r="ZM255" s="15">
        <f t="shared" si="2524"/>
        <v>-1.0882524345325565E-4</v>
      </c>
      <c r="ZN255" s="12"/>
      <c r="ZO255" s="11">
        <f t="shared" si="2780"/>
        <v>-1.0175336405885827E-4</v>
      </c>
      <c r="ZP255" s="10">
        <f t="shared" si="2525"/>
        <v>88.704236411194415</v>
      </c>
      <c r="ZQ255" s="9">
        <f t="shared" si="2132"/>
        <v>87.766074555165758</v>
      </c>
      <c r="ZR255" s="9">
        <f t="shared" si="2133"/>
        <v>89.613012045191581</v>
      </c>
      <c r="ZS255" s="115">
        <f t="shared" si="2526"/>
        <v>88.68954330017867</v>
      </c>
      <c r="ZT255" s="15">
        <f t="shared" si="2527"/>
        <v>-1.1407540443297135E-4</v>
      </c>
      <c r="ZU255" s="12"/>
      <c r="ZV255" s="11">
        <f t="shared" si="2781"/>
        <v>-1.0700933413942524E-4</v>
      </c>
      <c r="ZW255" s="10">
        <f t="shared" si="2528"/>
        <v>88.747161294824551</v>
      </c>
      <c r="ZX255" s="9">
        <f t="shared" si="2134"/>
        <v>87.766547762235191</v>
      </c>
      <c r="ZY255" s="9">
        <f t="shared" si="2135"/>
        <v>89.699227521409284</v>
      </c>
      <c r="ZZ255" s="115">
        <f t="shared" si="2529"/>
        <v>88.732887641822231</v>
      </c>
      <c r="AAA255" s="15">
        <f t="shared" si="2530"/>
        <v>-1.1937124367112075E-4</v>
      </c>
      <c r="AAB255" s="12"/>
      <c r="AAC255" s="11">
        <f t="shared" si="2782"/>
        <v>-1.1231129375500315E-4</v>
      </c>
      <c r="AAD255" s="10">
        <f t="shared" si="2531"/>
        <v>88.790498375175673</v>
      </c>
      <c r="AAE255" s="9">
        <f t="shared" si="2136"/>
        <v>87.767065925507822</v>
      </c>
      <c r="AAF255" s="9">
        <f t="shared" si="2137"/>
        <v>89.786214592431662</v>
      </c>
      <c r="AAG255" s="115">
        <f t="shared" si="2532"/>
        <v>88.776640258969735</v>
      </c>
      <c r="AAH255" s="15">
        <f t="shared" si="2533"/>
        <v>-1.247119634711676E-4</v>
      </c>
      <c r="AAI255" s="12"/>
      <c r="AAJ255" s="11">
        <f t="shared" si="2783"/>
        <v>-1.1765844909287459E-4</v>
      </c>
      <c r="AAK255" s="10">
        <f t="shared" si="2534"/>
        <v>88.834243610812919</v>
      </c>
      <c r="AAL255" s="9">
        <f t="shared" si="2138"/>
        <v>87.767631491677463</v>
      </c>
      <c r="AAM255" s="9">
        <f t="shared" si="2139"/>
        <v>89.873962666472977</v>
      </c>
      <c r="AAN255" s="115">
        <f t="shared" si="2535"/>
        <v>88.82079707907522</v>
      </c>
      <c r="AAO255" s="15">
        <f t="shared" si="2536"/>
        <v>-1.3009675851629091E-4</v>
      </c>
      <c r="AAP255" s="12"/>
      <c r="AAQ255" s="11">
        <f t="shared" si="2537"/>
        <v>-1.2304999861402366E-4</v>
      </c>
      <c r="AAR255" s="10">
        <f t="shared" si="2538"/>
        <v>88.878392944162698</v>
      </c>
      <c r="AAS255" s="9">
        <f t="shared" si="2140"/>
        <v>87.768246952115319</v>
      </c>
      <c r="AAT255" s="9">
        <f t="shared" si="2141"/>
        <v>89.962460713855165</v>
      </c>
      <c r="AAU255" s="115">
        <f t="shared" si="2539"/>
        <v>88.865353832985249</v>
      </c>
      <c r="AAV255" s="15">
        <f t="shared" si="2540"/>
        <v>-1.3552479368393041E-4</v>
      </c>
      <c r="AAW255" s="11"/>
      <c r="AAX255" s="11">
        <f t="shared" si="2784"/>
        <v>-1.2848511085146807E-4</v>
      </c>
      <c r="AAY255" s="10">
        <f t="shared" si="2541"/>
        <v>88.922942120931737</v>
      </c>
      <c r="AAZ255" s="9">
        <f t="shared" si="2142"/>
        <v>87.768914841743737</v>
      </c>
      <c r="ABA255" s="9">
        <f t="shared" si="2143"/>
        <v>90.051697396101531</v>
      </c>
      <c r="ABB255" s="115">
        <f t="shared" si="2542"/>
        <v>88.910306118922634</v>
      </c>
      <c r="ABC255" s="15">
        <f t="shared" si="2543"/>
        <v>-1.4099521208877291E-4</v>
      </c>
      <c r="ABD255" s="11"/>
      <c r="ABE255" s="11">
        <f t="shared" si="2785"/>
        <v>-1.339629324513073E-4</v>
      </c>
      <c r="ABF255" s="10">
        <f t="shared" si="2544"/>
        <v>88.967886754099681</v>
      </c>
      <c r="ABG255" s="9">
        <f t="shared" si="2144"/>
        <v>87.769637737907544</v>
      </c>
      <c r="ABH255" s="9">
        <f t="shared" si="2145"/>
        <v>90.141661120342107</v>
      </c>
      <c r="ABI255" s="115">
        <f t="shared" si="2545"/>
        <v>88.955649429124833</v>
      </c>
      <c r="ABJ255" s="15">
        <f t="shared" si="2546"/>
        <v>-1.46507138512796E-4</v>
      </c>
      <c r="ABK255" s="11"/>
      <c r="ABL255" s="11">
        <f t="shared" si="2786"/>
        <v>-1.3948259159933643E-4</v>
      </c>
      <c r="ABM255" s="10">
        <f t="shared" si="2547"/>
        <v>89.013222350549896</v>
      </c>
      <c r="ABN255" s="9">
        <f t="shared" si="2146"/>
        <v>87.770418259212391</v>
      </c>
      <c r="ABO255" s="9">
        <f t="shared" si="2147"/>
        <v>90.232340038545729</v>
      </c>
      <c r="ABP255" s="115">
        <f t="shared" si="2548"/>
        <v>89.001379148879067</v>
      </c>
      <c r="ABQ255" s="15">
        <f t="shared" si="2549"/>
        <v>-1.5205967942957609E-4</v>
      </c>
      <c r="ABR255" s="11"/>
      <c r="ABS255" s="11">
        <f t="shared" si="2787"/>
        <v>-1.4504319804034037E-4</v>
      </c>
      <c r="ABT255" s="10">
        <f t="shared" si="2550"/>
        <v>89.058944310081898</v>
      </c>
      <c r="ABU255" s="9">
        <f t="shared" si="2148"/>
        <v>87.771259064300111</v>
      </c>
      <c r="ABV255" s="9">
        <f t="shared" si="2149"/>
        <v>90.32372210445574</v>
      </c>
      <c r="ABW255" s="115">
        <f t="shared" si="2551"/>
        <v>89.047490584377925</v>
      </c>
      <c r="ABX255" s="15">
        <f t="shared" si="2552"/>
        <v>-1.5765192659654873E-4</v>
      </c>
      <c r="ABY255" s="11"/>
      <c r="ABZ255" s="11">
        <f t="shared" si="2788"/>
        <v>-1.5064384666776316E-4</v>
      </c>
      <c r="ACA255" s="10">
        <f t="shared" si="2553"/>
        <v>89.105047953263409</v>
      </c>
      <c r="ACB255" s="9">
        <f t="shared" si="2150"/>
        <v>87.772162850601916</v>
      </c>
      <c r="ACC255" s="9">
        <f t="shared" si="2151"/>
        <v>90.415795027905517</v>
      </c>
      <c r="ACD255" s="115">
        <f t="shared" si="2554"/>
        <v>89.093978939253716</v>
      </c>
      <c r="ACE255" s="15">
        <f t="shared" si="2555"/>
        <v>-1.6328295431033158E-4</v>
      </c>
      <c r="ACF255" s="11"/>
      <c r="ACG255" s="11">
        <f t="shared" si="2789"/>
        <v>-1.562836147726587E-4</v>
      </c>
      <c r="ACH255" s="10">
        <f t="shared" si="2556"/>
        <v>89.151528497928325</v>
      </c>
      <c r="ACI255" s="9">
        <f t="shared" si="2152"/>
        <v>87.773132353002779</v>
      </c>
      <c r="ACJ255" s="9">
        <f t="shared" si="2153"/>
        <v>90.508546164908864</v>
      </c>
      <c r="ACK255" s="115">
        <f t="shared" si="2557"/>
        <v>89.140839258955822</v>
      </c>
      <c r="ACL255" s="15">
        <f t="shared" si="2558"/>
        <v>-1.6895181270068843E-4</v>
      </c>
      <c r="ACM255" s="11"/>
      <c r="ACN255" s="11">
        <f t="shared" si="2790"/>
        <v>-1.6196155532792602E-4</v>
      </c>
      <c r="ACO255" s="10">
        <f t="shared" si="2559"/>
        <v>89.198381003491363</v>
      </c>
      <c r="ACP255" s="9">
        <f t="shared" si="2154"/>
        <v>87.774170342361529</v>
      </c>
      <c r="ACQ255" s="9">
        <f t="shared" si="2155"/>
        <v>90.601962617912392</v>
      </c>
      <c r="ACR255" s="115">
        <f t="shared" si="2560"/>
        <v>89.188066480136968</v>
      </c>
      <c r="ACS255" s="15">
        <f t="shared" si="2561"/>
        <v>-1.7465753401399008E-4</v>
      </c>
      <c r="ACT255" s="11"/>
      <c r="ACU255" s="11">
        <f t="shared" si="2791"/>
        <v>-1.6767670327061678E-4</v>
      </c>
      <c r="ACV255" s="10">
        <f t="shared" si="2562"/>
        <v>89.245600420343777</v>
      </c>
      <c r="ACW255" s="9">
        <f t="shared" si="2156"/>
        <v>87.775279624034738</v>
      </c>
      <c r="ACX255" s="9">
        <f t="shared" si="2157"/>
        <v>90.696031237813102</v>
      </c>
      <c r="ACY255" s="115">
        <f t="shared" si="2563"/>
        <v>89.235655430923913</v>
      </c>
      <c r="ACZ255" s="15">
        <f t="shared" si="2564"/>
        <v>-1.8039913282899496E-4</v>
      </c>
      <c r="ADA255" s="11"/>
      <c r="ADB255" s="11">
        <f t="shared" si="2792"/>
        <v>-1.7342807571301129E-4</v>
      </c>
      <c r="ADC255" s="10">
        <f t="shared" si="2565"/>
        <v>89.293181590101142</v>
      </c>
      <c r="ADD255" s="9">
        <f t="shared" si="2158"/>
        <v>87.77646303634036</v>
      </c>
      <c r="ADE255" s="9">
        <f t="shared" si="2159"/>
        <v>90.790738625300378</v>
      </c>
      <c r="ADF255" s="115">
        <f t="shared" si="2566"/>
        <v>89.283600830820376</v>
      </c>
      <c r="ADG255" s="15">
        <f t="shared" si="2567"/>
        <v>-1.8617560623464358E-4</v>
      </c>
      <c r="ADH255" s="11"/>
      <c r="ADI255" s="11">
        <f t="shared" si="2793"/>
        <v>-1.792146721157505E-4</v>
      </c>
      <c r="ADJ255" s="10">
        <f t="shared" si="2568"/>
        <v>89.341119245482872</v>
      </c>
      <c r="ADK255" s="9">
        <f t="shared" si="2160"/>
        <v>87.777723448961041</v>
      </c>
      <c r="ADL255" s="9">
        <f t="shared" si="2161"/>
        <v>90.886071132547855</v>
      </c>
      <c r="ADM255" s="115">
        <f t="shared" si="2569"/>
        <v>89.331897290754455</v>
      </c>
      <c r="ADN255" s="15">
        <f t="shared" si="2570"/>
        <v>-1.9198593403315422E-4</v>
      </c>
      <c r="ADO255" s="11"/>
      <c r="ADP255" s="11">
        <f t="shared" si="2794"/>
        <v>-1.8503547448637443E-4</v>
      </c>
      <c r="ADQ255" s="10">
        <f t="shared" si="2571"/>
        <v>89.389408010336496</v>
      </c>
      <c r="ADR255" s="9">
        <f t="shared" si="2162"/>
        <v>87.779063761287929</v>
      </c>
      <c r="ADS255" s="9">
        <f t="shared" si="2163"/>
        <v>90.98201486527033</v>
      </c>
      <c r="ADT255" s="115">
        <f t="shared" si="2572"/>
        <v>89.380539313279129</v>
      </c>
      <c r="ADU255" s="15">
        <f t="shared" si="2573"/>
        <v>-1.9782907896937857E-4</v>
      </c>
      <c r="ADV255" s="11"/>
      <c r="ADW255" s="11">
        <f t="shared" si="2795"/>
        <v>-1.9088944760421207E-4</v>
      </c>
      <c r="ADX255" s="10">
        <f t="shared" si="2574"/>
        <v>89.438042399814861</v>
      </c>
      <c r="ADY255" s="9">
        <f t="shared" si="2164"/>
        <v>87.780486900706052</v>
      </c>
      <c r="ADZ255" s="9">
        <f t="shared" si="2165"/>
        <v>91.078555685132599</v>
      </c>
      <c r="AEA255" s="115">
        <f t="shared" si="2575"/>
        <v>89.429521292919333</v>
      </c>
      <c r="AEB255" s="15">
        <f t="shared" si="2576"/>
        <v>-2.0370398698548155E-4</v>
      </c>
      <c r="AEC255" s="11"/>
      <c r="AED255" s="11">
        <f t="shared" si="2796"/>
        <v>-1.9677553927071459E-4</v>
      </c>
      <c r="AEE255" s="10">
        <f t="shared" si="2577"/>
        <v>89.487016820700163</v>
      </c>
      <c r="AEF255" s="9">
        <f t="shared" si="2166"/>
        <v>87.781995820822203</v>
      </c>
      <c r="AEG255" s="9">
        <f t="shared" si="2167"/>
        <v>91.175679216146435</v>
      </c>
      <c r="AEH255" s="115">
        <f t="shared" si="2578"/>
        <v>89.478837518484312</v>
      </c>
      <c r="AEI255" s="15">
        <f t="shared" si="2579"/>
        <v>-2.0960958772549293E-4</v>
      </c>
      <c r="AEJ255" s="11"/>
      <c r="AEK255" s="11">
        <f t="shared" si="2797"/>
        <v>-2.0269268080999923E-4</v>
      </c>
      <c r="AEL255" s="10">
        <f t="shared" si="2580"/>
        <v>89.536325573695166</v>
      </c>
      <c r="AEM255" s="9">
        <f t="shared" si="2168"/>
        <v>87.783593499640119</v>
      </c>
      <c r="AEN255" s="9">
        <f t="shared" si="2169"/>
        <v>91.273370849335905</v>
      </c>
      <c r="AEO255" s="115">
        <f t="shared" si="2581"/>
        <v>89.528482174488005</v>
      </c>
      <c r="AEP255" s="15">
        <f t="shared" si="2582"/>
        <v>-2.1554479493618485E-4</v>
      </c>
      <c r="AEQ255" s="11"/>
      <c r="AER255" s="11">
        <f t="shared" si="2798"/>
        <v>-2.0863978746574909E-4</v>
      </c>
      <c r="AES255" s="10">
        <f t="shared" si="2583"/>
        <v>89.585962854821702</v>
      </c>
      <c r="AET255" s="9">
        <f t="shared" si="2170"/>
        <v>87.785282937682823</v>
      </c>
      <c r="AEU255" s="9">
        <f t="shared" si="2171"/>
        <v>91.371615724251626</v>
      </c>
      <c r="AEV255" s="115">
        <f t="shared" si="2584"/>
        <v>89.578449330967231</v>
      </c>
      <c r="AEW255" s="15">
        <f t="shared" si="2585"/>
        <v>-2.2150850544126589E-4</v>
      </c>
      <c r="AEX255" s="11"/>
      <c r="AEY255" s="11">
        <f t="shared" si="2799"/>
        <v>-2.1461575737023196E-4</v>
      </c>
      <c r="AEZ255" s="10">
        <f t="shared" si="2586"/>
        <v>89.635922745206273</v>
      </c>
      <c r="AFA255" s="9">
        <f t="shared" si="2172"/>
        <v>87.78706715604045</v>
      </c>
      <c r="AFB255" s="9">
        <f t="shared" si="2173"/>
        <v>91.470398750465577</v>
      </c>
      <c r="AFC255" s="115">
        <f t="shared" si="2587"/>
        <v>89.628732953253007</v>
      </c>
      <c r="AFD255" s="15">
        <f t="shared" si="2588"/>
        <v>-2.2749960058957448E-4</v>
      </c>
      <c r="AFE255" s="11"/>
      <c r="AFF255" s="11">
        <f t="shared" si="2800"/>
        <v>-2.2061947298962012E-4</v>
      </c>
      <c r="AFG255" s="10">
        <f t="shared" si="2589"/>
        <v>89.686199220837238</v>
      </c>
      <c r="AFH255" s="9">
        <f t="shared" si="2174"/>
        <v>87.788949194382241</v>
      </c>
      <c r="AFI255" s="9">
        <f t="shared" si="2175"/>
        <v>91.569704613364593</v>
      </c>
      <c r="AFJ255" s="115">
        <f t="shared" si="2590"/>
        <v>89.679326903873417</v>
      </c>
      <c r="AFK255" s="15">
        <f t="shared" si="2591"/>
        <v>-2.3351694673571748E-4</v>
      </c>
      <c r="AFL255" s="11"/>
      <c r="AFM255" s="11">
        <f t="shared" si="2801"/>
        <v>-2.2664980160110582E-4</v>
      </c>
      <c r="AFN255" s="10">
        <f t="shared" si="2592"/>
        <v>89.736786154446747</v>
      </c>
      <c r="AFO255" s="9">
        <f t="shared" si="2176"/>
        <v>87.79093210892043</v>
      </c>
      <c r="AFP255" s="9">
        <f t="shared" si="2177"/>
        <v>91.669517778705156</v>
      </c>
      <c r="AFQ255" s="115">
        <f t="shared" si="2593"/>
        <v>89.7302249438128</v>
      </c>
      <c r="AFR255" s="15">
        <f t="shared" si="2594"/>
        <v>-2.3955939564713433E-4</v>
      </c>
      <c r="AFS255" s="11"/>
      <c r="AFT255" s="11">
        <f t="shared" si="2802"/>
        <v>-2.3270559569658065E-4</v>
      </c>
      <c r="AFU255" s="10">
        <f t="shared" si="2595"/>
        <v>89.787677316748983</v>
      </c>
      <c r="AFV255" s="9">
        <f t="shared" si="2178"/>
        <v>87.793018970326401</v>
      </c>
      <c r="AFW255" s="9">
        <f t="shared" si="2179"/>
        <v>91.769822497514667</v>
      </c>
      <c r="AFX255" s="115">
        <f t="shared" si="2596"/>
        <v>89.781420733920527</v>
      </c>
      <c r="AFY255" s="15">
        <f t="shared" si="2597"/>
        <v>-2.4562578493553895E-4</v>
      </c>
      <c r="AFZ255" s="11"/>
      <c r="AGA255" s="11">
        <f t="shared" si="2803"/>
        <v>-2.3878569341083533E-4</v>
      </c>
      <c r="AGB255" s="10">
        <f t="shared" si="2598"/>
        <v>89.838866377828253</v>
      </c>
      <c r="AGC255" s="9">
        <f t="shared" si="2180"/>
        <v>87.795212861601243</v>
      </c>
      <c r="AGD255" s="9">
        <f t="shared" si="2181"/>
        <v>91.870602811333455</v>
      </c>
      <c r="AGE255" s="115">
        <f t="shared" si="2599"/>
        <v>89.832907836467342</v>
      </c>
      <c r="AGF255" s="15">
        <f t="shared" si="2600"/>
        <v>-2.5171493851222176E-4</v>
      </c>
      <c r="AGG255" s="11"/>
      <c r="AGH255" s="11">
        <f t="shared" si="2804"/>
        <v>-2.4488891897383888E-4</v>
      </c>
      <c r="AGI255" s="10">
        <f t="shared" si="2601"/>
        <v>89.890346908675212</v>
      </c>
      <c r="AGJ255" s="9">
        <f t="shared" si="2182"/>
        <v>87.797516875902758</v>
      </c>
      <c r="AGK255" s="9">
        <f t="shared" si="2183"/>
        <v>91.971842557793039</v>
      </c>
      <c r="AGL255" s="115">
        <f t="shared" si="2602"/>
        <v>89.884679716847899</v>
      </c>
      <c r="AGM255" s="15">
        <f t="shared" si="2603"/>
        <v>-2.5782566706679112E-4</v>
      </c>
      <c r="AGN255" s="11"/>
      <c r="AGO255" s="11">
        <f t="shared" si="2805"/>
        <v>-2.5101408318665877E-4</v>
      </c>
      <c r="AGP255" s="10">
        <f t="shared" si="2604"/>
        <v>89.942112382869979</v>
      </c>
      <c r="AGQ255" s="9">
        <f t="shared" si="2184"/>
        <v>87.799934114331322</v>
      </c>
      <c r="AGR255" s="9">
        <f t="shared" si="2185"/>
        <v>92.073525376525225</v>
      </c>
      <c r="AGS255" s="115">
        <f t="shared" si="2605"/>
        <v>89.936729745428266</v>
      </c>
      <c r="AGT255" s="15">
        <f t="shared" si="2606"/>
        <v>-2.63956768568905E-4</v>
      </c>
      <c r="AGU255" s="11"/>
      <c r="AGV255" s="11">
        <f t="shared" si="2806"/>
        <v>-2.5715998392060007E-4</v>
      </c>
      <c r="AGW255" s="10">
        <f t="shared" si="2607"/>
        <v>89.994156178410776</v>
      </c>
      <c r="AGX255" s="9">
        <f t="shared" si="2186"/>
        <v>87.80246768367688</v>
      </c>
      <c r="AGY255" s="9">
        <f t="shared" si="2187"/>
        <v>92.175634713824422</v>
      </c>
      <c r="AGZ255" s="115">
        <f t="shared" si="2608"/>
        <v>89.989051198750644</v>
      </c>
      <c r="AHA255" s="15">
        <f t="shared" si="2609"/>
        <v>-2.7010702869540023E-4</v>
      </c>
      <c r="AHB255" s="11"/>
      <c r="AHC255" s="11">
        <f t="shared" si="2807"/>
        <v>-2.6332540654181889E-4</v>
      </c>
      <c r="AHD255" s="10">
        <f t="shared" si="2610"/>
        <v>90.046471578899457</v>
      </c>
      <c r="AHE255" s="9">
        <f t="shared" si="2188"/>
        <v>87.805120694127794</v>
      </c>
      <c r="AHF255" s="9">
        <f t="shared" si="2189"/>
        <v>92.278153811796088</v>
      </c>
      <c r="AHG255" s="115">
        <f t="shared" si="2611"/>
        <v>90.041637252961948</v>
      </c>
      <c r="AHH255" s="15">
        <f t="shared" si="2612"/>
        <v>-2.7627522030155589E-4</v>
      </c>
      <c r="AHI255" s="11"/>
      <c r="AHJ255" s="11">
        <f t="shared" si="2808"/>
        <v>-2.6950912337913132E-4</v>
      </c>
      <c r="AHK255" s="10">
        <f t="shared" si="2613"/>
        <v>90.099051766942026</v>
      </c>
      <c r="AHL255" s="9">
        <f t="shared" si="2190"/>
        <v>87.807896256924124</v>
      </c>
      <c r="AHM255" s="9">
        <f t="shared" si="2191"/>
        <v>92.381065737068724</v>
      </c>
      <c r="AHN255" s="115">
        <f t="shared" si="2614"/>
        <v>90.094480996996424</v>
      </c>
      <c r="AHO255" s="15">
        <f t="shared" si="2615"/>
        <v>-2.8246010533941926E-4</v>
      </c>
      <c r="AHP255" s="11"/>
      <c r="AHQ255" s="11">
        <f t="shared" si="2809"/>
        <v>-2.7570989564191942E-4</v>
      </c>
      <c r="AHR255" s="10">
        <f t="shared" si="2616"/>
        <v>90.151889837327161</v>
      </c>
      <c r="AHS255" s="9">
        <f t="shared" si="2192"/>
        <v>87.810797482005171</v>
      </c>
      <c r="AHT255" s="9">
        <f t="shared" si="2193"/>
        <v>92.484353386431465</v>
      </c>
      <c r="AHU255" s="115">
        <f t="shared" si="2617"/>
        <v>90.147575434218311</v>
      </c>
      <c r="AHV255" s="15">
        <f t="shared" si="2618"/>
        <v>-2.8866043535132041E-4</v>
      </c>
      <c r="AHW255" s="11"/>
      <c r="AHX255" s="11">
        <f t="shared" si="2810"/>
        <v>-2.8192647391187507E-4</v>
      </c>
      <c r="AHY255" s="10">
        <f t="shared" si="2619"/>
        <v>90.20497879865205</v>
      </c>
      <c r="AHZ255" s="9">
        <f t="shared" si="2194"/>
        <v>87.813827475627306</v>
      </c>
      <c r="AIA255" s="9">
        <f t="shared" si="2195"/>
        <v>92.587999490736792</v>
      </c>
      <c r="AIB255" s="115">
        <f t="shared" si="2620"/>
        <v>90.200913483182049</v>
      </c>
      <c r="AIC255" s="15">
        <f t="shared" si="2621"/>
        <v>-2.9487495185804788E-4</v>
      </c>
      <c r="AID255" s="11"/>
      <c r="AIE255" s="11">
        <f t="shared" si="2811"/>
        <v>-2.8815759852951798E-4</v>
      </c>
      <c r="AIF255" s="10">
        <f t="shared" si="2622"/>
        <v>90.258311574065431</v>
      </c>
      <c r="AIG255" s="9">
        <f t="shared" si="2196"/>
        <v>87.816989337952137</v>
      </c>
      <c r="AIH255" s="9">
        <f t="shared" si="2197"/>
        <v>92.691986622677092</v>
      </c>
      <c r="AII255" s="115">
        <f t="shared" si="2623"/>
        <v>90.254487980314622</v>
      </c>
      <c r="AIJ255" s="15">
        <f t="shared" si="2624"/>
        <v>-3.0110238698812848E-4</v>
      </c>
      <c r="AIK255" s="11"/>
      <c r="AIL255" s="11">
        <f t="shared" si="2812"/>
        <v>-2.9440200022231552E-4</v>
      </c>
      <c r="AIM255" s="10">
        <f t="shared" si="2625"/>
        <v>90.311881003935753</v>
      </c>
      <c r="AIN255" s="9">
        <f t="shared" si="2198"/>
        <v>87.820286160612326</v>
      </c>
      <c r="AIO255" s="9">
        <f t="shared" si="2199"/>
        <v>92.796297204838893</v>
      </c>
      <c r="AIP255" s="115">
        <f t="shared" si="2626"/>
        <v>90.30829168272561</v>
      </c>
      <c r="AIQ255" s="15">
        <f t="shared" si="2627"/>
        <v>-3.0734146412564361E-4</v>
      </c>
      <c r="AIR255" s="11"/>
      <c r="AIS255" s="11">
        <f t="shared" si="2813"/>
        <v>-3.0065840075160354E-4</v>
      </c>
      <c r="AIT255" s="10">
        <f t="shared" si="2628"/>
        <v>90.365679848647915</v>
      </c>
      <c r="AIU255" s="9">
        <f t="shared" si="2200"/>
        <v>87.823721024258106</v>
      </c>
      <c r="AIV255" s="9">
        <f t="shared" si="2201"/>
        <v>92.900913518018285</v>
      </c>
      <c r="AIW255" s="115">
        <f t="shared" si="2629"/>
        <v>90.362317271138195</v>
      </c>
      <c r="AIX255" s="15">
        <f t="shared" si="2630"/>
        <v>-3.1359089857537138E-4</v>
      </c>
      <c r="AIY255" s="11"/>
      <c r="AIZ255" s="11">
        <f t="shared" si="2814"/>
        <v>-3.0692551357710884E-4</v>
      </c>
      <c r="AJA255" s="10">
        <f t="shared" si="2631"/>
        <v>90.41970079152199</v>
      </c>
      <c r="AJB255" s="9">
        <f t="shared" si="2202"/>
        <v>87.827296996087824</v>
      </c>
      <c r="AJC255" s="9">
        <f t="shared" si="2203"/>
        <v>93.005817708783653</v>
      </c>
      <c r="AJD255" s="115">
        <f t="shared" si="2632"/>
        <v>90.416557352435746</v>
      </c>
      <c r="AJE255" s="15">
        <f t="shared" si="2633"/>
        <v>-3.1984939818241372E-4</v>
      </c>
      <c r="AJF255" s="11"/>
      <c r="AJG255" s="11">
        <f t="shared" si="2815"/>
        <v>-3.1320204447615871E-4</v>
      </c>
      <c r="AJH255" s="10">
        <f t="shared" si="2634"/>
        <v>90.473936441347902</v>
      </c>
      <c r="AJI255" s="9">
        <f t="shared" si="2204"/>
        <v>87.831017127364305</v>
      </c>
      <c r="AJJ255" s="9">
        <f t="shared" si="2205"/>
        <v>93.110991701547277</v>
      </c>
      <c r="AJK255" s="115">
        <f t="shared" si="2635"/>
        <v>90.471004414455791</v>
      </c>
      <c r="AJL255" s="15">
        <f t="shared" si="2636"/>
        <v>-3.2611565805473308E-4</v>
      </c>
      <c r="AJM255" s="11"/>
      <c r="AJN255" s="11">
        <f t="shared" si="2816"/>
        <v>-3.1948668625756104E-4</v>
      </c>
      <c r="AJO255" s="10">
        <f t="shared" si="2637"/>
        <v>90.528379287099597</v>
      </c>
      <c r="AJP255" s="9">
        <f t="shared" si="2206"/>
        <v>87.834884450779924</v>
      </c>
      <c r="AJQ255" s="9">
        <f t="shared" si="2207"/>
        <v>93.216417315396114</v>
      </c>
      <c r="AJR255" s="115">
        <f t="shared" si="2638"/>
        <v>90.525650883088019</v>
      </c>
      <c r="AJS255" s="15">
        <f t="shared" si="2639"/>
        <v>-3.3238836794191422E-4</v>
      </c>
      <c r="AJT255" s="11"/>
      <c r="AJU255" s="11">
        <f t="shared" si="2817"/>
        <v>-3.2577812614935104E-4</v>
      </c>
      <c r="AJV255" s="10">
        <f t="shared" si="2640"/>
        <v>90.58302175509742</v>
      </c>
      <c r="AJW255" s="9">
        <f t="shared" si="2208"/>
        <v>87.838901977963104</v>
      </c>
      <c r="AJX255" s="9">
        <f t="shared" si="2209"/>
        <v>93.322076317399052</v>
      </c>
      <c r="AJY255" s="115">
        <f t="shared" si="2641"/>
        <v>90.580489147681078</v>
      </c>
      <c r="AJZ255" s="15">
        <f t="shared" si="2642"/>
        <v>-3.3866621568166925E-4</v>
      </c>
      <c r="AKA255" s="11"/>
      <c r="AKB255" s="11">
        <f t="shared" si="2818"/>
        <v>-3.3207504924998992E-4</v>
      </c>
      <c r="AKC255" s="10">
        <f t="shared" si="2643"/>
        <v>90.63785623444042</v>
      </c>
      <c r="AKD255" s="9">
        <f t="shared" si="2210"/>
        <v>87.843072697050715</v>
      </c>
      <c r="AKE255" s="9">
        <f t="shared" si="2211"/>
        <v>93.427950376180235</v>
      </c>
      <c r="AKF255" s="115">
        <f t="shared" si="2644"/>
        <v>90.635511536615468</v>
      </c>
      <c r="AKG255" s="15">
        <f t="shared" si="2645"/>
        <v>-3.4494788448225449E-4</v>
      </c>
      <c r="AKH255" s="11"/>
      <c r="AKI255" s="11">
        <f t="shared" si="2819"/>
        <v>-3.3837613580691301E-4</v>
      </c>
      <c r="AKJ255" s="10">
        <f t="shared" si="2646"/>
        <v>90.692875052532855</v>
      </c>
      <c r="AKK255" s="9">
        <f t="shared" si="2212"/>
        <v>87.847399570182475</v>
      </c>
      <c r="AKL255" s="9">
        <f t="shared" si="2213"/>
        <v>93.534021018180525</v>
      </c>
      <c r="AKM255" s="115">
        <f t="shared" si="2647"/>
        <v>90.6907102941815</v>
      </c>
      <c r="AKN255" s="15">
        <f t="shared" si="2648"/>
        <v>-3.5123205037573677E-4</v>
      </c>
      <c r="AKO255" s="11"/>
      <c r="AKP255" s="11">
        <f t="shared" si="2820"/>
        <v>-3.4468005866577941E-4</v>
      </c>
      <c r="AKQ255" s="10">
        <f t="shared" si="2649"/>
        <v>90.748070451914927</v>
      </c>
      <c r="AKR255" s="9">
        <f t="shared" si="2214"/>
        <v>87.851885530915325</v>
      </c>
      <c r="AKS255" s="9">
        <f t="shared" si="2215"/>
        <v>93.640269512678572</v>
      </c>
      <c r="AKT255" s="115">
        <f t="shared" si="2650"/>
        <v>90.746077521796948</v>
      </c>
      <c r="AKU255" s="15">
        <f t="shared" si="2651"/>
        <v>-3.5751737527605401E-4</v>
      </c>
      <c r="AKV255" s="11"/>
      <c r="AKW255" s="11">
        <f t="shared" si="2821"/>
        <v>-3.5098547631720828E-4</v>
      </c>
      <c r="AKX255" s="10">
        <f t="shared" si="2652"/>
        <v>90.803434531374393</v>
      </c>
      <c r="AKY255" s="9">
        <f t="shared" si="2216"/>
        <v>87.856533481437964</v>
      </c>
      <c r="AKZ255" s="9">
        <f t="shared" si="2217"/>
        <v>93.746677227286909</v>
      </c>
      <c r="ALA255" s="115">
        <f t="shared" si="2653"/>
        <v>90.801605354362437</v>
      </c>
      <c r="ALB255" s="15">
        <f t="shared" si="2654"/>
        <v>-3.6380252910815121E-4</v>
      </c>
      <c r="ALC255" s="11"/>
      <c r="ALD255" s="11">
        <f t="shared" si="2822"/>
        <v>-3.5729105506008131E-4</v>
      </c>
      <c r="ALE255" s="10">
        <f t="shared" si="2655"/>
        <v>90.858959422566159</v>
      </c>
      <c r="ALF255" s="9">
        <f t="shared" si="2218"/>
        <v>87.86134629033684</v>
      </c>
      <c r="ALG255" s="9">
        <f t="shared" si="2219"/>
        <v>93.853225480055585</v>
      </c>
      <c r="ALH255" s="115">
        <f t="shared" si="2656"/>
        <v>90.857285885196205</v>
      </c>
      <c r="ALI255" s="15">
        <f t="shared" si="2657"/>
        <v>-3.7008618081119359E-4</v>
      </c>
      <c r="ALJ255" s="11"/>
      <c r="ALK255" s="11">
        <f t="shared" si="2823"/>
        <v>-3.6359545999251639E-4</v>
      </c>
      <c r="ALL255" s="10">
        <f t="shared" si="2658"/>
        <v>90.914637214825063</v>
      </c>
      <c r="ALM255" s="9">
        <f t="shared" si="2220"/>
        <v>87.866326790137762</v>
      </c>
      <c r="ALN255" s="9">
        <f t="shared" si="2221"/>
        <v>93.959895260059639</v>
      </c>
      <c r="ALO255" s="115">
        <f t="shared" si="2659"/>
        <v>90.913111025098701</v>
      </c>
      <c r="ALP255" s="15">
        <f t="shared" si="2660"/>
        <v>-3.7636698123260336E-4</v>
      </c>
      <c r="ALQ255" s="12"/>
      <c r="ALR255" s="11">
        <f t="shared" si="2824"/>
        <v>-3.6989733787850572E-4</v>
      </c>
      <c r="ALS255" s="10">
        <f t="shared" si="2661"/>
        <v>90.970459813988995</v>
      </c>
      <c r="ALT255" s="9">
        <f t="shared" si="2222"/>
        <v>87.871477774377894</v>
      </c>
      <c r="ALU255" s="9">
        <f t="shared" si="2223"/>
        <v>94.066668739847444</v>
      </c>
      <c r="ALV255" s="115">
        <f t="shared" si="2662"/>
        <v>90.969073257112669</v>
      </c>
      <c r="ALW255" s="15">
        <f t="shared" si="2663"/>
        <v>-3.8264365672470489E-4</v>
      </c>
      <c r="ALX255" s="12"/>
      <c r="ALY255" s="11">
        <f t="shared" si="2825"/>
        <v>-3.7619541090133717E-4</v>
      </c>
      <c r="ALZ255" s="10">
        <f t="shared" si="2664"/>
        <v>91.026419698414884</v>
      </c>
      <c r="AMA255" s="9">
        <f t="shared" si="2224"/>
        <v>87.87680199724322</v>
      </c>
      <c r="AMB255" s="9">
        <f t="shared" si="2225"/>
        <v>94.17353442395239</v>
      </c>
      <c r="AMC255" s="115">
        <f t="shared" si="2665"/>
        <v>91.025168210597798</v>
      </c>
      <c r="AMD255" s="15">
        <f t="shared" si="2666"/>
        <v>-3.8891532716302653E-4</v>
      </c>
      <c r="AME255" s="12"/>
      <c r="AMF255" s="11">
        <f t="shared" si="2826"/>
        <v>-3.8248879524342412E-4</v>
      </c>
      <c r="AMG255" s="10">
        <f t="shared" si="2667"/>
        <v>91.082512497545238</v>
      </c>
      <c r="AMH255" s="9">
        <f t="shared" si="2226"/>
        <v>87.882302182376691</v>
      </c>
      <c r="AMI255" s="9">
        <f t="shared" si="2227"/>
        <v>94.280482517838863</v>
      </c>
      <c r="AMJ255" s="115">
        <f t="shared" si="2668"/>
        <v>91.081392350107777</v>
      </c>
      <c r="AMK255" s="15">
        <f t="shared" si="2669"/>
        <v>-3.9518121936694609E-4</v>
      </c>
      <c r="AML255" s="12"/>
      <c r="AMM255" s="11">
        <f t="shared" si="2827"/>
        <v>-3.8877671407314818E-4</v>
      </c>
      <c r="AMN255" s="10">
        <f t="shared" si="2670"/>
        <v>91.138734677086703</v>
      </c>
      <c r="AMO255" s="9">
        <f t="shared" si="2228"/>
        <v>87.88798102435095</v>
      </c>
      <c r="AMP255" s="9">
        <f t="shared" si="2229"/>
        <v>94.387503363665417</v>
      </c>
      <c r="AMQ255" s="115">
        <f t="shared" si="2671"/>
        <v>91.137742194008183</v>
      </c>
      <c r="AMR255" s="15">
        <f t="shared" si="2672"/>
        <v>-4.0144057039421697E-4</v>
      </c>
      <c r="AMS255" s="12"/>
      <c r="AMT255" s="11">
        <f t="shared" si="2828"/>
        <v>-3.9505840068661328E-4</v>
      </c>
      <c r="AMU255" s="10">
        <f t="shared" si="2673"/>
        <v>91.195082756329626</v>
      </c>
      <c r="AMV255" s="9">
        <f t="shared" si="2230"/>
        <v>87.893841187564547</v>
      </c>
      <c r="AMW255" s="9">
        <f t="shared" si="2231"/>
        <v>94.494587442036902</v>
      </c>
      <c r="AMX255" s="115">
        <f t="shared" si="2674"/>
        <v>91.194214314800718</v>
      </c>
      <c r="AMY255" s="15">
        <f t="shared" si="2675"/>
        <v>-4.0769262771737078E-4</v>
      </c>
      <c r="AMZ255" s="12"/>
      <c r="ANA255" s="11">
        <f t="shared" si="2829"/>
        <v>-4.0133309868724449E-4</v>
      </c>
      <c r="ANB255" s="10">
        <f t="shared" si="2676"/>
        <v>91.251553308477924</v>
      </c>
      <c r="ANC255" s="9">
        <f t="shared" si="2232"/>
        <v>87.899885305170187</v>
      </c>
      <c r="AND255" s="9">
        <f t="shared" si="2233"/>
        <v>94.601725373641315</v>
      </c>
      <c r="ANE255" s="115">
        <f t="shared" si="2677"/>
        <v>91.250805339405758</v>
      </c>
      <c r="ANF255" s="15">
        <f t="shared" si="2678"/>
        <v>-4.1393664939101368E-4</v>
      </c>
      <c r="ANG255" s="12"/>
      <c r="ANH255" s="11">
        <f t="shared" si="2830"/>
        <v>-4.0760006215634831E-4</v>
      </c>
      <c r="ANI255" s="10">
        <f t="shared" si="2679"/>
        <v>91.308142960937403</v>
      </c>
      <c r="ANJ255" s="9">
        <f t="shared" si="2234"/>
        <v>87.90611597803543</v>
      </c>
      <c r="ANK255" s="9">
        <f t="shared" si="2235"/>
        <v>94.708907920771011</v>
      </c>
      <c r="ANL255" s="115">
        <f t="shared" si="2680"/>
        <v>91.307511949403221</v>
      </c>
      <c r="ANM255" s="15">
        <f t="shared" si="2681"/>
        <v>-4.2017190420996336E-4</v>
      </c>
      <c r="ANN255" s="12"/>
      <c r="ANO255" s="11">
        <f t="shared" si="2831"/>
        <v>-4.1385855581457944E-4</v>
      </c>
      <c r="ANP255" s="10">
        <f t="shared" si="2682"/>
        <v>91.364848395562674</v>
      </c>
      <c r="ANQ255" s="9">
        <f t="shared" si="2236"/>
        <v>87.912535773736479</v>
      </c>
      <c r="ANR255" s="9">
        <f t="shared" si="2237"/>
        <v>94.816125988727265</v>
      </c>
      <c r="ANS255" s="115">
        <f t="shared" si="2683"/>
        <v>91.364330881231865</v>
      </c>
      <c r="ANT255" s="15">
        <f t="shared" si="2684"/>
        <v>-4.2639767185816612E-4</v>
      </c>
      <c r="ANU255" s="12"/>
      <c r="ANV255" s="11">
        <f t="shared" si="2832"/>
        <v>-4.2010785517420041E-4</v>
      </c>
      <c r="ANW255" s="10">
        <f t="shared" si="2685"/>
        <v>91.421666348862345</v>
      </c>
      <c r="ANX255" s="9">
        <f t="shared" si="2238"/>
        <v>87.919147225585391</v>
      </c>
      <c r="ANY255" s="9">
        <f t="shared" si="2239"/>
        <v>94.923370627111368</v>
      </c>
      <c r="ANZ255" s="115">
        <f t="shared" si="2686"/>
        <v>91.421258926348372</v>
      </c>
      <c r="AOA255" s="15">
        <f t="shared" si="2687"/>
        <v>-4.3261324304851544E-4</v>
      </c>
      <c r="AOB255" s="12"/>
      <c r="AOC255" s="11">
        <f t="shared" si="2833"/>
        <v>-4.2634724668230722E-4</v>
      </c>
      <c r="AOD255" s="10">
        <f t="shared" si="2688"/>
        <v>91.478593612164289</v>
      </c>
      <c r="AOE255" s="9">
        <f t="shared" si="2240"/>
        <v>87.925952831691177</v>
      </c>
      <c r="AOF255" s="9">
        <f t="shared" si="2241"/>
        <v>95.030633031001756</v>
      </c>
      <c r="AOG255" s="115">
        <f t="shared" si="2689"/>
        <v>91.478292931346459</v>
      </c>
      <c r="AOH255" s="15">
        <f t="shared" si="2690"/>
        <v>-4.3881791965354742E-4</v>
      </c>
      <c r="AOI255" s="12"/>
      <c r="AOJ255" s="11">
        <f t="shared" si="1875"/>
        <v>-4.3257602785496768E-4</v>
      </c>
      <c r="AOK255" s="10">
        <f t="shared" si="1876"/>
        <v>91.535627031740972</v>
      </c>
      <c r="AOL255" s="9">
        <f t="shared" si="2242"/>
        <v>87.932955054055128</v>
      </c>
      <c r="AOM255" s="9">
        <f t="shared" si="2243"/>
        <v>95.137904542014752</v>
      </c>
      <c r="AON255" s="115">
        <f t="shared" si="2691"/>
        <v>91.53542979803494</v>
      </c>
      <c r="AOO255" s="15">
        <f t="shared" si="1877"/>
        <v>-4.4501101482683771E-4</v>
      </c>
      <c r="AOP255" s="12"/>
      <c r="AOQ255" s="11">
        <f t="shared" si="2834"/>
        <v>-4.3879350740207607E-4</v>
      </c>
      <c r="AOR255" s="10">
        <f t="shared" si="2692"/>
        <v>91.592763508893711</v>
      </c>
      <c r="AOS255" s="9">
        <f t="shared" si="2244"/>
        <v>87.940156317700584</v>
      </c>
      <c r="AOT255" s="9">
        <f t="shared" si="2245"/>
        <v>95.245176649256692</v>
      </c>
      <c r="AOU255" s="115">
        <f t="shared" si="2693"/>
        <v>91.592666483478638</v>
      </c>
      <c r="AOV255" s="15">
        <f t="shared" si="2694"/>
        <v>-4.511918531155542E-4</v>
      </c>
      <c r="AOW255" s="12"/>
      <c r="AOX255" s="11">
        <f t="shared" si="1878"/>
        <v>-4.4499900534341545E-4</v>
      </c>
      <c r="AOY255" s="10">
        <f t="shared" si="1879"/>
        <v>91.649999999999991</v>
      </c>
      <c r="AOZ255" s="9">
        <f t="shared" si="2246"/>
        <v>87.947559009837533</v>
      </c>
      <c r="APA255" s="9"/>
      <c r="APB255" s="97">
        <f t="shared" si="2695"/>
        <v>91.649999999999991</v>
      </c>
      <c r="APC255" s="15">
        <f t="shared" si="1880"/>
        <v>-4.5735977056385172E-4</v>
      </c>
      <c r="APD255" s="11"/>
      <c r="APE255" s="11"/>
    </row>
    <row r="256" spans="1:1097" x14ac:dyDescent="0.2">
      <c r="A256" s="183"/>
      <c r="B256" s="183"/>
      <c r="C256" s="1">
        <f t="shared" si="2696"/>
        <v>180</v>
      </c>
      <c r="D256" s="1">
        <f t="shared" si="2697"/>
        <v>6024.5844021139956</v>
      </c>
      <c r="E256" s="1">
        <f t="shared" si="2698"/>
        <v>-16317921.817764627</v>
      </c>
      <c r="F256" s="2">
        <f t="shared" si="2699"/>
        <v>113.16</v>
      </c>
      <c r="G256" s="8">
        <f t="shared" si="2700"/>
        <v>1.9810000000000001E-3</v>
      </c>
      <c r="H256" s="6">
        <f t="shared" si="2701"/>
        <v>0.14400020254000001</v>
      </c>
      <c r="I256" s="2">
        <f t="shared" si="2702"/>
        <v>3500</v>
      </c>
      <c r="J256" s="3">
        <f t="shared" si="1818"/>
        <v>58.333333333333336</v>
      </c>
      <c r="K256" s="3">
        <f t="shared" si="1819"/>
        <v>366.52</v>
      </c>
      <c r="L256" s="1">
        <f t="shared" si="2703"/>
        <v>0.82</v>
      </c>
      <c r="M256" s="1">
        <f t="shared" si="2704"/>
        <v>0.66</v>
      </c>
      <c r="N256" s="1">
        <f t="shared" si="1820"/>
        <v>0.54120000000000001</v>
      </c>
      <c r="O256" s="3">
        <f t="shared" si="2247"/>
        <v>7.5227878787878781</v>
      </c>
      <c r="P256" s="40">
        <f t="shared" si="1821"/>
        <v>570.9796</v>
      </c>
      <c r="Q256" s="1">
        <f t="shared" si="2705"/>
        <v>21.51</v>
      </c>
      <c r="R256" s="1">
        <f t="shared" si="2706"/>
        <v>151</v>
      </c>
      <c r="S256" s="2">
        <f t="shared" si="2707"/>
        <v>12587.54</v>
      </c>
      <c r="T256" s="1">
        <f t="shared" si="1959"/>
        <v>83.916933333333333</v>
      </c>
      <c r="U256" s="7">
        <f t="shared" si="2708"/>
        <v>9.1849501318337995E-2</v>
      </c>
      <c r="V256" s="7">
        <f t="shared" si="1822"/>
        <v>6.6258942829124593E-3</v>
      </c>
      <c r="W256" s="159">
        <f t="shared" si="2709"/>
        <v>3.4283282369456214E-2</v>
      </c>
      <c r="X256" s="40">
        <f t="shared" si="1823"/>
        <v>8095.2484858865882</v>
      </c>
      <c r="Y256" s="1">
        <f t="shared" si="2710"/>
        <v>0</v>
      </c>
      <c r="Z256" s="1">
        <f t="shared" si="2711"/>
        <v>113.16</v>
      </c>
      <c r="AA256" s="1">
        <f t="shared" si="2712"/>
        <v>91.649999999999991</v>
      </c>
      <c r="AB256" s="6">
        <f t="shared" si="1960"/>
        <v>0.2895550479995273</v>
      </c>
      <c r="AC256" s="1">
        <f t="shared" si="2713"/>
        <v>526.19133708825245</v>
      </c>
      <c r="AD256" s="40">
        <f t="shared" si="1824"/>
        <v>36363.626619283568</v>
      </c>
      <c r="AE256" s="1">
        <f t="shared" si="1825"/>
        <v>0.15947988387208822</v>
      </c>
      <c r="AF256" s="2">
        <f t="shared" si="1801"/>
        <v>71</v>
      </c>
      <c r="AG256" s="10">
        <f t="shared" si="1826"/>
        <v>11.323071754918264</v>
      </c>
      <c r="AH256" s="12">
        <f t="shared" si="1827"/>
        <v>0.23371843822737873</v>
      </c>
      <c r="AI256" s="43">
        <f t="shared" si="1828"/>
        <v>-1.9007983514242401E-5</v>
      </c>
      <c r="AJ256" s="93">
        <f t="shared" si="1961"/>
        <v>4.7939812405253831E-6</v>
      </c>
      <c r="AK256" s="43">
        <f t="shared" si="1829"/>
        <v>0</v>
      </c>
      <c r="AL256" s="43">
        <f t="shared" si="1962"/>
        <v>4.0980659811566309E-4</v>
      </c>
      <c r="AM256" s="43"/>
      <c r="AN256" s="43">
        <f t="shared" si="1830"/>
        <v>0</v>
      </c>
      <c r="AO256" s="10">
        <f t="shared" si="1831"/>
        <v>88.191786357058348</v>
      </c>
      <c r="AP256" s="9"/>
      <c r="AQ256" s="9">
        <f t="shared" si="1832"/>
        <v>88.060186584863587</v>
      </c>
      <c r="AR256" s="104">
        <f t="shared" si="2248"/>
        <v>88.060186584863587</v>
      </c>
      <c r="AS256" s="15">
        <f t="shared" si="1833"/>
        <v>0</v>
      </c>
      <c r="AT256" s="49"/>
      <c r="AU256" s="11">
        <f t="shared" si="1834"/>
        <v>8.1283591836076214E-6</v>
      </c>
      <c r="AV256" s="10">
        <f t="shared" si="1835"/>
        <v>88.125985269684506</v>
      </c>
      <c r="AW256" s="9">
        <f t="shared" si="1836"/>
        <v>88.060186584863587</v>
      </c>
      <c r="AX256" s="9">
        <f t="shared" si="1837"/>
        <v>87.92885721172469</v>
      </c>
      <c r="AY256" s="97">
        <f t="shared" si="2249"/>
        <v>87.994521898294138</v>
      </c>
      <c r="AZ256" s="15">
        <f t="shared" si="2250"/>
        <v>8.1115096941038217E-6</v>
      </c>
      <c r="BA256" s="49"/>
      <c r="BB256" s="11">
        <f t="shared" si="1838"/>
        <v>1.6240164455050151E-5</v>
      </c>
      <c r="BC256" s="10">
        <f t="shared" si="1839"/>
        <v>88.060315787790131</v>
      </c>
      <c r="BD256" s="9">
        <f t="shared" si="1840"/>
        <v>88.060184192260976</v>
      </c>
      <c r="BE256" s="9">
        <f t="shared" si="1841"/>
        <v>87.797795981712198</v>
      </c>
      <c r="BF256" s="97">
        <f t="shared" si="2251"/>
        <v>87.928990086986587</v>
      </c>
      <c r="BG256" s="15">
        <f t="shared" si="1842"/>
        <v>1.6206309849921881E-5</v>
      </c>
      <c r="BH256" s="49"/>
      <c r="BI256" s="11">
        <f t="shared" si="1843"/>
        <v>2.4335257746776271E-5</v>
      </c>
      <c r="BJ256" s="10">
        <f t="shared" si="1844"/>
        <v>87.994774405427322</v>
      </c>
      <c r="BK256" s="9">
        <f t="shared" si="1845"/>
        <v>88.060174641555207</v>
      </c>
      <c r="BL256" s="9">
        <f t="shared" si="1846"/>
        <v>87.667000618745007</v>
      </c>
      <c r="BM256" s="97">
        <f t="shared" si="2252"/>
        <v>87.863587630150107</v>
      </c>
      <c r="BN256" s="15">
        <f t="shared" si="1847"/>
        <v>2.4284246709391763E-5</v>
      </c>
      <c r="BO256" s="49"/>
      <c r="BP256" s="11">
        <f t="shared" si="1848"/>
        <v>3.2413484043939753E-5</v>
      </c>
      <c r="BQ256" s="10">
        <f t="shared" si="1849"/>
        <v>87.929357621513432</v>
      </c>
      <c r="BR256" s="9">
        <f t="shared" si="1850"/>
        <v>88.060153197028654</v>
      </c>
      <c r="BS256" s="9">
        <f t="shared" si="1851"/>
        <v>87.536468827261473</v>
      </c>
      <c r="BT256" s="97">
        <f t="shared" si="2253"/>
        <v>87.798311012145064</v>
      </c>
      <c r="BU256" s="15">
        <f t="shared" si="1852"/>
        <v>3.2345169557190428E-5</v>
      </c>
      <c r="BV256" s="12"/>
      <c r="BW256" s="11">
        <f t="shared" si="1853"/>
        <v>4.0474691362426427E-5</v>
      </c>
      <c r="BX256" s="10">
        <f t="shared" si="1854"/>
        <v>87.864061940313448</v>
      </c>
      <c r="BY256" s="9">
        <f t="shared" si="1855"/>
        <v>88.060115153039078</v>
      </c>
      <c r="BZ256" s="9">
        <f t="shared" si="1856"/>
        <v>87.40619829288697</v>
      </c>
      <c r="CA256" s="97">
        <f t="shared" si="2254"/>
        <v>87.733156722963031</v>
      </c>
      <c r="CB256" s="15">
        <f t="shared" si="1857"/>
        <v>4.0388930697565701E-5</v>
      </c>
      <c r="CC256" s="12"/>
      <c r="CD256" s="11">
        <f t="shared" si="1858"/>
        <v>4.8518730726414191E-5</v>
      </c>
      <c r="CE256" s="10">
        <f t="shared" si="1859"/>
        <v>87.79888387191528</v>
      </c>
      <c r="CF256" s="9">
        <f t="shared" si="1860"/>
        <v>88.060055834301409</v>
      </c>
      <c r="CG256" s="9">
        <f t="shared" si="1861"/>
        <v>87.276186683099453</v>
      </c>
      <c r="CH256" s="97">
        <f t="shared" si="2255"/>
        <v>87.668121258700438</v>
      </c>
      <c r="CI256" s="15">
        <f t="shared" si="1862"/>
        <v>4.841538543063585E-5</v>
      </c>
      <c r="CJ256" s="12"/>
      <c r="CK256" s="11">
        <f t="shared" si="1863"/>
        <v>5.6545456145406347E-5</v>
      </c>
      <c r="CL256" s="10">
        <f t="shared" si="1864"/>
        <v>87.733819932698722</v>
      </c>
      <c r="CM256" s="9">
        <f t="shared" si="1865"/>
        <v>88.059970596158919</v>
      </c>
      <c r="CN256" s="9">
        <f t="shared" si="1866"/>
        <v>87.146431647891347</v>
      </c>
      <c r="CO256" s="97">
        <f t="shared" si="2256"/>
        <v>87.603201122025126</v>
      </c>
      <c r="CP256" s="15">
        <f t="shared" si="1867"/>
        <v>5.6424392028253827E-5</v>
      </c>
      <c r="CQ256" s="12"/>
      <c r="CR256" s="11">
        <f t="shared" si="1868"/>
        <v>6.4554724590812094E-5</v>
      </c>
      <c r="CS256" s="10">
        <f t="shared" si="1869"/>
        <v>87.668866645797394</v>
      </c>
      <c r="CT256" s="9">
        <f t="shared" si="1870"/>
        <v>88.05985482484391</v>
      </c>
      <c r="CU256" s="9">
        <f t="shared" si="1963"/>
        <v>87.016930820428684</v>
      </c>
      <c r="CV256" s="97">
        <f t="shared" si="2257"/>
        <v>87.538392822636297</v>
      </c>
      <c r="CW256" s="15">
        <f t="shared" si="1871"/>
        <v>6.4415811709392259E-5</v>
      </c>
      <c r="CX256" s="12"/>
      <c r="CY256" s="11">
        <f t="shared" si="2258"/>
        <v>7.2546395972059998E-5</v>
      </c>
      <c r="CZ256" s="10">
        <f t="shared" si="2259"/>
        <v>87.604020541554092</v>
      </c>
      <c r="DA256" s="9">
        <f t="shared" si="1964"/>
        <v>88.059703937728045</v>
      </c>
      <c r="DB256" s="9">
        <f t="shared" si="1965"/>
        <v>86.887681817705968</v>
      </c>
      <c r="DC256" s="97">
        <f t="shared" si="2260"/>
        <v>87.473692877717014</v>
      </c>
      <c r="DD256" s="15">
        <f t="shared" si="2261"/>
        <v>7.2389508615170326E-5</v>
      </c>
      <c r="DE256" s="12"/>
      <c r="DF256" s="11">
        <f t="shared" si="2262"/>
        <v>8.0520333112313051E-5</v>
      </c>
      <c r="DG256" s="10">
        <f t="shared" si="2263"/>
        <v>87.539278157968965</v>
      </c>
      <c r="DH256" s="9">
        <f t="shared" si="1966"/>
        <v>88.059513383562475</v>
      </c>
      <c r="DI256" s="9">
        <f t="shared" si="1967"/>
        <v>86.758682241198954</v>
      </c>
      <c r="DJ256" s="97">
        <f t="shared" si="2264"/>
        <v>87.409097812380708</v>
      </c>
      <c r="DK256" s="15">
        <f t="shared" si="2265"/>
        <v>8.0345349783359263E-5</v>
      </c>
      <c r="DL256" s="12"/>
      <c r="DM256" s="11">
        <f t="shared" si="2266"/>
        <v>8.8476401723690389E-5</v>
      </c>
      <c r="DN256" s="10">
        <f t="shared" si="2267"/>
        <v>87.474636041141565</v>
      </c>
      <c r="DO256" s="9">
        <f t="shared" si="1968"/>
        <v>88.059278642707852</v>
      </c>
      <c r="DP256" s="9">
        <f t="shared" si="1969"/>
        <v>86.629929677510759</v>
      </c>
      <c r="DQ256" s="97">
        <f t="shared" si="2268"/>
        <v>87.344604160109299</v>
      </c>
      <c r="DR256" s="15">
        <f t="shared" si="2269"/>
        <v>8.8283205122675459E-5</v>
      </c>
      <c r="DS256" s="12"/>
      <c r="DT256" s="11">
        <f t="shared" si="2270"/>
        <v>9.6414470382264283E-5</v>
      </c>
      <c r="DU256" s="10">
        <f t="shared" si="2271"/>
        <v>87.410090745704593</v>
      </c>
      <c r="DV256" s="9">
        <f t="shared" si="1970"/>
        <v>88.058995227354458</v>
      </c>
      <c r="DW256" s="9">
        <f t="shared" si="1971"/>
        <v>86.501421699017428</v>
      </c>
      <c r="DX256" s="97">
        <f t="shared" si="2272"/>
        <v>87.280208463185943</v>
      </c>
      <c r="DY256" s="15">
        <f t="shared" si="2273"/>
        <v>9.6202947386515332E-5</v>
      </c>
      <c r="DZ256" s="12"/>
      <c r="EA256" s="11">
        <f t="shared" si="2274"/>
        <v>1.0433441050246041E-4</v>
      </c>
      <c r="EB256" s="10">
        <f t="shared" si="2275"/>
        <v>87.345638835252515</v>
      </c>
      <c r="EC256" s="9">
        <f t="shared" si="1972"/>
        <v>88.058658681732425</v>
      </c>
      <c r="ED256" s="9">
        <f t="shared" si="1973"/>
        <v>86.373155864505563</v>
      </c>
      <c r="EE256" s="97">
        <f t="shared" si="2276"/>
        <v>87.215907273119001</v>
      </c>
      <c r="EF256" s="15">
        <f t="shared" si="2277"/>
        <v>1.041044521465515E-4</v>
      </c>
      <c r="EG256" s="12"/>
      <c r="EH256" s="11">
        <f t="shared" si="2278"/>
        <v>1.1223609631135089E-4</v>
      </c>
      <c r="EI256" s="10">
        <f t="shared" si="2279"/>
        <v>87.281276882761318</v>
      </c>
      <c r="EJ256" s="9">
        <f t="shared" si="1974"/>
        <v>88.058264582312333</v>
      </c>
      <c r="EK256" s="9">
        <f t="shared" si="1975"/>
        <v>86.245129719808503</v>
      </c>
      <c r="EL256" s="97">
        <f t="shared" si="2280"/>
        <v>87.151697151060418</v>
      </c>
      <c r="EM256" s="15">
        <f t="shared" si="2281"/>
        <v>1.1198759776583042E-4</v>
      </c>
      <c r="EN256" s="12"/>
      <c r="EO256" s="11">
        <f t="shared" si="2282"/>
        <v>1.2011940482241546E-4</v>
      </c>
      <c r="EP256" s="10">
        <f t="shared" si="2283"/>
        <v>87.217001471002817</v>
      </c>
      <c r="EQ256" s="9">
        <f t="shared" si="1976"/>
        <v>88.057808537996237</v>
      </c>
      <c r="ER256" s="9">
        <f t="shared" si="1977"/>
        <v>86.117340798435905</v>
      </c>
      <c r="ES256" s="97">
        <f t="shared" si="2284"/>
        <v>87.087574668216064</v>
      </c>
      <c r="ET256" s="15">
        <f t="shared" si="2285"/>
        <v>1.1985226537168043E-4</v>
      </c>
      <c r="EU256" s="12"/>
      <c r="EV256" s="11">
        <f t="shared" si="2286"/>
        <v>1.2798421580912368E-4</v>
      </c>
      <c r="EW256" s="10">
        <f t="shared" si="2287"/>
        <v>87.15280919295094</v>
      </c>
      <c r="EX256" s="9">
        <f t="shared" si="1978"/>
        <v>88.057286190299308</v>
      </c>
      <c r="EY256" s="9">
        <f t="shared" si="1979"/>
        <v>85.989786622199645</v>
      </c>
      <c r="EZ256" s="97">
        <f t="shared" si="2288"/>
        <v>87.023536406249477</v>
      </c>
      <c r="FA256" s="15">
        <f t="shared" si="2289"/>
        <v>1.2769833882827572E-4</v>
      </c>
      <c r="FB256" s="12"/>
      <c r="FC256" s="11">
        <f t="shared" si="2290"/>
        <v>1.3583041177815192E-4</v>
      </c>
      <c r="FD256" s="10">
        <f t="shared" si="2291"/>
        <v>87.08869665218154</v>
      </c>
      <c r="FE256" s="9">
        <f t="shared" si="1980"/>
        <v>88.056693213522223</v>
      </c>
      <c r="FF256" s="9">
        <f t="shared" si="1981"/>
        <v>85.86246470183336</v>
      </c>
      <c r="FG256" s="97">
        <f t="shared" si="2292"/>
        <v>86.959578957677792</v>
      </c>
      <c r="FH256" s="15">
        <f t="shared" si="2293"/>
        <v>1.3552570470902302E-4</v>
      </c>
      <c r="FI256" s="12"/>
      <c r="FJ256" s="11">
        <f t="shared" si="2294"/>
        <v>1.4365787794240543E-4</v>
      </c>
      <c r="FK256" s="10">
        <f t="shared" si="2295"/>
        <v>87.024660463264496</v>
      </c>
      <c r="FL256" s="9">
        <f t="shared" si="1982"/>
        <v>88.056025314914407</v>
      </c>
      <c r="FM256" s="9">
        <f t="shared" si="1983"/>
        <v>85.735372537609308</v>
      </c>
      <c r="FN256" s="97">
        <f t="shared" si="2296"/>
        <v>86.895698926261858</v>
      </c>
      <c r="FO256" s="15">
        <f t="shared" si="2297"/>
        <v>1.4333425226853566E-4</v>
      </c>
      <c r="FP256" s="12"/>
      <c r="FQ256" s="11">
        <f t="shared" si="2298"/>
        <v>1.514665021936509E-4</v>
      </c>
      <c r="FR256" s="10">
        <f t="shared" si="2299"/>
        <v>86.960697252149942</v>
      </c>
      <c r="FS256" s="9">
        <f t="shared" si="1984"/>
        <v>88.055278234828293</v>
      </c>
      <c r="FT256" s="9">
        <f t="shared" si="1985"/>
        <v>85.608507619946025</v>
      </c>
      <c r="FU256" s="97">
        <f t="shared" si="2300"/>
        <v>86.831892927387159</v>
      </c>
      <c r="FV256" s="15">
        <f t="shared" si="2301"/>
        <v>1.5112387341463423E-4</v>
      </c>
      <c r="FW256" s="12"/>
      <c r="FX256" s="11">
        <f t="shared" si="2302"/>
        <v>1.59256175075133E-4</v>
      </c>
      <c r="FY256" s="10">
        <f t="shared" si="2303"/>
        <v>86.896803656545515</v>
      </c>
      <c r="FZ256" s="9">
        <f t="shared" si="1986"/>
        <v>88.05444774686481</v>
      </c>
      <c r="GA256" s="9">
        <f t="shared" si="1987"/>
        <v>85.481867430014873</v>
      </c>
      <c r="GB256" s="97">
        <f t="shared" si="2304"/>
        <v>86.768157588439834</v>
      </c>
      <c r="GC256" s="15">
        <f t="shared" si="2305"/>
        <v>1.5889446267986938E-4</v>
      </c>
      <c r="GD256" s="12"/>
      <c r="GE256" s="11">
        <f t="shared" si="2306"/>
        <v>1.6702678975372411E-4</v>
      </c>
      <c r="GF256" s="10">
        <f t="shared" si="2307"/>
        <v>86.832976326288673</v>
      </c>
      <c r="GG256" s="9">
        <f t="shared" si="1988"/>
        <v>88.053529658010092</v>
      </c>
      <c r="GH256" s="9">
        <f t="shared" si="1989"/>
        <v>85.355449440337409</v>
      </c>
      <c r="GI256" s="97">
        <f t="shared" si="2308"/>
        <v>86.704489549173758</v>
      </c>
      <c r="GJ256" s="15">
        <f t="shared" si="2309"/>
        <v>1.6664591719306413E-4</v>
      </c>
      <c r="GK256" s="12"/>
      <c r="GL256" s="11">
        <f t="shared" si="1872"/>
        <v>1.7477824199208102E-4</v>
      </c>
      <c r="GM256" s="10">
        <f t="shared" si="1873"/>
        <v>86.769211923710159</v>
      </c>
      <c r="GN256" s="9">
        <f t="shared" si="1990"/>
        <v>88.052519808763719</v>
      </c>
      <c r="GO256" s="9">
        <f t="shared" si="1991"/>
        <v>85.22925111537937</v>
      </c>
      <c r="GP256" s="115">
        <f t="shared" si="2310"/>
        <v>86.640885462071537</v>
      </c>
      <c r="GQ256" s="15">
        <f t="shared" si="1874"/>
        <v>1.7437813665056141E-4</v>
      </c>
      <c r="GR256" s="12"/>
      <c r="GS256" s="11">
        <f t="shared" si="2311"/>
        <v>1.8251043012048216E-4</v>
      </c>
      <c r="GT256" s="10">
        <f t="shared" si="2312"/>
        <v>86.705507123991566</v>
      </c>
      <c r="GU256" s="9">
        <f t="shared" si="1992"/>
        <v>88.051414073258499</v>
      </c>
      <c r="GV256" s="9">
        <f t="shared" si="1993"/>
        <v>85.103269912137506</v>
      </c>
      <c r="GW256" s="115">
        <f t="shared" si="2313"/>
        <v>86.577341992697995</v>
      </c>
      <c r="GX256" s="15">
        <f t="shared" si="2314"/>
        <v>1.8209102328735544E-4</v>
      </c>
      <c r="GY256" s="12"/>
      <c r="GZ256" s="11">
        <f t="shared" si="2315"/>
        <v>1.9022325500857347E-4</v>
      </c>
      <c r="HA256" s="10">
        <f t="shared" si="2316"/>
        <v>86.64185861551519</v>
      </c>
      <c r="HB256" s="9">
        <f t="shared" si="1994"/>
        <v>88.050208359372078</v>
      </c>
      <c r="HC256" s="9">
        <f t="shared" si="1995"/>
        <v>84.977503280720796</v>
      </c>
      <c r="HD256" s="97">
        <f t="shared" si="2317"/>
        <v>86.513855820046444</v>
      </c>
      <c r="HE256" s="15">
        <f t="shared" si="2318"/>
        <v>1.8978448184810392E-4</v>
      </c>
      <c r="HF256" s="12"/>
      <c r="HG256" s="11">
        <f t="shared" si="2319"/>
        <v>1.9791662003694417E-4</v>
      </c>
      <c r="HH256" s="10">
        <f t="shared" si="2320"/>
        <v>86.57826310020701</v>
      </c>
      <c r="HI256" s="9">
        <f t="shared" si="1996"/>
        <v>88.048898608830314</v>
      </c>
      <c r="HJ256" s="9">
        <f t="shared" si="1997"/>
        <v>84.851948664924748</v>
      </c>
      <c r="HK256" s="97">
        <f t="shared" si="2321"/>
        <v>86.450423636877531</v>
      </c>
      <c r="HL256" s="15">
        <f t="shared" si="2322"/>
        <v>1.9745841955804008E-4</v>
      </c>
      <c r="HM256" s="12"/>
      <c r="HN256" s="11">
        <f t="shared" si="2323"/>
        <v>2.0559043106861449E-4</v>
      </c>
      <c r="HO256" s="10">
        <f t="shared" si="2324"/>
        <v>86.514717293872252</v>
      </c>
      <c r="HP256" s="9">
        <f t="shared" si="1998"/>
        <v>88.047480797302811</v>
      </c>
      <c r="HQ256" s="9">
        <f t="shared" si="1999"/>
        <v>84.726603502801836</v>
      </c>
      <c r="HR256" s="115">
        <f t="shared" si="2325"/>
        <v>86.387042150052324</v>
      </c>
      <c r="HS256" s="15">
        <f t="shared" si="2326"/>
        <v>2.0511274609362858E-4</v>
      </c>
      <c r="HT256" s="12"/>
      <c r="HU256" s="11">
        <f t="shared" si="2714"/>
        <v>2.1324459642027444E-4</v>
      </c>
      <c r="HV256" s="10">
        <f t="shared" si="2327"/>
        <v>86.451217926525032</v>
      </c>
      <c r="HW256" s="9">
        <f t="shared" si="2000"/>
        <v>88.045950934490577</v>
      </c>
      <c r="HX256" s="9">
        <f t="shared" si="2001"/>
        <v>84.601465227222064</v>
      </c>
      <c r="HY256" s="115">
        <f t="shared" si="2328"/>
        <v>86.323708080856321</v>
      </c>
      <c r="HZ256" s="15">
        <f t="shared" si="2329"/>
        <v>2.1274737355336869E-4</v>
      </c>
      <c r="IA256" s="12"/>
      <c r="IB256" s="11">
        <f t="shared" si="2715"/>
        <v>2.2087902683361524E-4</v>
      </c>
      <c r="IC256" s="10">
        <f t="shared" si="2330"/>
        <v>86.387761742709301</v>
      </c>
      <c r="ID256" s="9">
        <f t="shared" si="2002"/>
        <v>88.044305064206029</v>
      </c>
      <c r="IE256" s="9">
        <f t="shared" si="2003"/>
        <v>84.476531266429845</v>
      </c>
      <c r="IF256" s="115">
        <f t="shared" si="2331"/>
        <v>86.26041816531793</v>
      </c>
      <c r="IG256" s="15">
        <f t="shared" si="2332"/>
        <v>2.2036221642833591E-4</v>
      </c>
      <c r="IH256" s="12"/>
      <c r="II256" s="11">
        <f t="shared" si="2716"/>
        <v>2.2849363544642779E-4</v>
      </c>
      <c r="IJ256" s="10">
        <f t="shared" si="2333"/>
        <v>86.324345501814122</v>
      </c>
      <c r="IK256" s="9">
        <f t="shared" si="2004"/>
        <v>88.042539264445423</v>
      </c>
      <c r="IL256" s="9">
        <f t="shared" si="2005"/>
        <v>84.35179904459342</v>
      </c>
      <c r="IM256" s="115">
        <f t="shared" si="2334"/>
        <v>86.197169154519429</v>
      </c>
      <c r="IN256" s="15">
        <f t="shared" si="2335"/>
        <v>2.279571915727168E-4</v>
      </c>
      <c r="IO256" s="12"/>
      <c r="IP256" s="11">
        <f t="shared" si="2717"/>
        <v>2.3608833776367764E-4</v>
      </c>
      <c r="IQ256" s="10">
        <f t="shared" si="2336"/>
        <v>86.260965978381506</v>
      </c>
      <c r="IR256" s="9">
        <f t="shared" si="2006"/>
        <v>88.040649647453975</v>
      </c>
      <c r="IS256" s="9">
        <f t="shared" si="2007"/>
        <v>84.227265982346395</v>
      </c>
      <c r="IT256" s="115">
        <f t="shared" si="2337"/>
        <v>86.133957814900185</v>
      </c>
      <c r="IU256" s="15">
        <f t="shared" si="2338"/>
        <v>2.3553221817439613E-4</v>
      </c>
      <c r="IV256" s="12"/>
      <c r="IW256" s="11">
        <f t="shared" si="2718"/>
        <v>2.4366305162859121E-4</v>
      </c>
      <c r="IX256" s="10">
        <f t="shared" si="2339"/>
        <v>86.197619962406733</v>
      </c>
      <c r="IY256" s="9">
        <f t="shared" si="2008"/>
        <v>88.038632359783705</v>
      </c>
      <c r="IZ256" s="9">
        <f t="shared" si="2009"/>
        <v>84.102929497325448</v>
      </c>
      <c r="JA256" s="115">
        <f t="shared" si="2340"/>
        <v>86.070780928554569</v>
      </c>
      <c r="JB256" s="15">
        <f t="shared" si="2341"/>
        <v>2.4308721772530213E-4</v>
      </c>
      <c r="JC256" s="12"/>
      <c r="JD256" s="11">
        <f t="shared" si="2719"/>
        <v>2.5121769719354137E-4</v>
      </c>
      <c r="JE256" s="10">
        <f t="shared" si="2342"/>
        <v>86.13430425963314</v>
      </c>
      <c r="JF256" s="9">
        <f t="shared" si="2010"/>
        <v>88.036483582344189</v>
      </c>
      <c r="JG256" s="9">
        <f t="shared" si="2011"/>
        <v>83.97878700469812</v>
      </c>
      <c r="JH256" s="115">
        <f t="shared" si="2343"/>
        <v>86.007635293521162</v>
      </c>
      <c r="JI256" s="15">
        <f t="shared" si="2344"/>
        <v>2.5062211399194982E-4</v>
      </c>
      <c r="JJ256" s="12"/>
      <c r="JK256" s="11">
        <f t="shared" si="2720"/>
        <v>2.587521968910807E-4</v>
      </c>
      <c r="JL256" s="10">
        <f t="shared" si="2345"/>
        <v>86.071015691838483</v>
      </c>
      <c r="JM256" s="9">
        <f t="shared" si="2012"/>
        <v>88.034199530446358</v>
      </c>
      <c r="JN256" s="9">
        <f t="shared" si="2013"/>
        <v>83.854835917684497</v>
      </c>
      <c r="JO256" s="115">
        <f t="shared" si="2346"/>
        <v>85.944517724065435</v>
      </c>
      <c r="JP256" s="15">
        <f t="shared" si="2347"/>
        <v>2.5813683298593181E-4</v>
      </c>
      <c r="JQ256" s="12"/>
      <c r="JR256" s="11">
        <f t="shared" si="2721"/>
        <v>2.662664754049168E-4</v>
      </c>
      <c r="JS256" s="10">
        <f t="shared" si="2348"/>
        <v>86.007751097114834</v>
      </c>
      <c r="JT256" s="9">
        <f t="shared" si="2014"/>
        <v>88.031776453839527</v>
      </c>
      <c r="JU256" s="9">
        <f t="shared" si="2015"/>
        <v>83.731073648073973</v>
      </c>
      <c r="JV256" s="115">
        <f t="shared" si="2349"/>
        <v>85.88142505095675</v>
      </c>
      <c r="JW256" s="15">
        <f t="shared" si="2350"/>
        <v>2.6563130293427565E-4</v>
      </c>
      <c r="JX256" s="12"/>
      <c r="JY256" s="11">
        <f t="shared" si="2722"/>
        <v>2.737604596407628E-4</v>
      </c>
      <c r="JZ256" s="10">
        <f t="shared" si="2351"/>
        <v>85.94450733014267</v>
      </c>
      <c r="KA256" s="9">
        <f t="shared" si="2016"/>
        <v>88.029210636741681</v>
      </c>
      <c r="KB256" s="9">
        <f t="shared" si="2017"/>
        <v>83.607497606731442</v>
      </c>
      <c r="KC256" s="115">
        <f t="shared" si="2352"/>
        <v>85.818354121736562</v>
      </c>
      <c r="KD256" s="15">
        <f t="shared" si="2353"/>
        <v>2.7310545425005407E-4</v>
      </c>
      <c r="KE256" s="12"/>
      <c r="KF256" s="11">
        <f t="shared" si="2723"/>
        <v>2.8123407869741815E-4</v>
      </c>
      <c r="KG256" s="10">
        <f t="shared" si="2354"/>
        <v>85.881281262456383</v>
      </c>
      <c r="KH256" s="9">
        <f t="shared" si="2018"/>
        <v>88.02649839786335</v>
      </c>
      <c r="KI256" s="9">
        <f t="shared" si="2019"/>
        <v>83.484105204100132</v>
      </c>
      <c r="KJ256" s="115">
        <f t="shared" si="2355"/>
        <v>85.755301800981741</v>
      </c>
      <c r="KK256" s="15">
        <f t="shared" si="2356"/>
        <v>2.8055921950280547E-4</v>
      </c>
      <c r="KL256" s="12"/>
      <c r="KM256" s="11">
        <f t="shared" si="2724"/>
        <v>2.886872638376403E-4</v>
      </c>
      <c r="KN256" s="10">
        <f t="shared" si="2357"/>
        <v>85.818069782704924</v>
      </c>
      <c r="KO256" s="9">
        <f t="shared" si="2020"/>
        <v>88.023636090424972</v>
      </c>
      <c r="KP256" s="9">
        <f t="shared" si="2021"/>
        <v>83.360893850693088</v>
      </c>
      <c r="KQ256" s="115">
        <f t="shared" si="2358"/>
        <v>85.692264970559023</v>
      </c>
      <c r="KR256" s="15">
        <f t="shared" si="2359"/>
        <v>2.8799253338924758E-4</v>
      </c>
      <c r="KS256" s="12"/>
      <c r="KT256" s="11">
        <f t="shared" si="2725"/>
        <v>2.9611994845931658E-4</v>
      </c>
      <c r="KU256" s="10">
        <f t="shared" si="2360"/>
        <v>85.75486979690362</v>
      </c>
      <c r="KV256" s="9">
        <f t="shared" si="2022"/>
        <v>88.020620102168152</v>
      </c>
      <c r="KW256" s="9">
        <f t="shared" si="2023"/>
        <v>83.237860957581958</v>
      </c>
      <c r="KX256" s="115">
        <f t="shared" si="2361"/>
        <v>85.629240529875062</v>
      </c>
      <c r="KY256" s="15">
        <f t="shared" si="2362"/>
        <v>2.9540533270377891E-4</v>
      </c>
      <c r="KZ256" s="12"/>
      <c r="LA256" s="11">
        <f t="shared" si="2726"/>
        <v>3.0353206806640247E-4</v>
      </c>
      <c r="LB256" s="10">
        <f t="shared" si="2363"/>
        <v>85.691678228681582</v>
      </c>
      <c r="LC256" s="9">
        <f t="shared" si="2024"/>
        <v>88.017446855360674</v>
      </c>
      <c r="LD256" s="9">
        <f t="shared" si="2025"/>
        <v>83.11500393687443</v>
      </c>
      <c r="LE256" s="115">
        <f t="shared" si="2364"/>
        <v>85.566225396117545</v>
      </c>
      <c r="LF256" s="15">
        <f t="shared" si="2365"/>
        <v>3.027975563093135E-4</v>
      </c>
      <c r="LG256" s="12"/>
      <c r="LH256" s="11">
        <f t="shared" si="2727"/>
        <v>3.1092356024017983E-4</v>
      </c>
      <c r="LI256" s="10">
        <f t="shared" si="2366"/>
        <v>85.628492019520422</v>
      </c>
      <c r="LJ256" s="9">
        <f t="shared" si="2026"/>
        <v>88.014112806795666</v>
      </c>
      <c r="LK256" s="9">
        <f t="shared" si="2027"/>
        <v>82.992320202186704</v>
      </c>
      <c r="LL256" s="115">
        <f t="shared" si="2367"/>
        <v>85.503216504491178</v>
      </c>
      <c r="LM256" s="15">
        <f t="shared" si="2368"/>
        <v>3.1016914510802635E-4</v>
      </c>
      <c r="LN256" s="12"/>
      <c r="LO256" s="11">
        <f t="shared" si="2728"/>
        <v>3.182943646104337E-4</v>
      </c>
      <c r="LP256" s="10">
        <f t="shared" si="2369"/>
        <v>85.565308128987567</v>
      </c>
      <c r="LQ256" s="9">
        <f t="shared" si="2028"/>
        <v>88.01061444778486</v>
      </c>
      <c r="LR256" s="9">
        <f t="shared" si="2029"/>
        <v>82.869807169108313</v>
      </c>
      <c r="LS256" s="115">
        <f t="shared" si="2370"/>
        <v>85.440210808446579</v>
      </c>
      <c r="LT256" s="15">
        <f t="shared" si="2371"/>
        <v>3.1752004201224607E-4</v>
      </c>
      <c r="LU256" s="12"/>
      <c r="LV256" s="11">
        <f t="shared" si="2729"/>
        <v>3.2564442282673509E-4</v>
      </c>
      <c r="LW256" s="10">
        <f t="shared" si="2372"/>
        <v>85.502123534962891</v>
      </c>
      <c r="LX256" s="9">
        <f t="shared" si="2030"/>
        <v>88.006948304146206</v>
      </c>
      <c r="LY256" s="9">
        <f t="shared" si="2031"/>
        <v>82.747462255658135</v>
      </c>
      <c r="LZ256" s="115">
        <f t="shared" si="2373"/>
        <v>85.377205279902171</v>
      </c>
      <c r="MA256" s="15">
        <f t="shared" si="2374"/>
        <v>3.2485019191551441E-4</v>
      </c>
      <c r="MB256" s="12"/>
      <c r="MC256" s="11">
        <f t="shared" si="2730"/>
        <v>3.32973678529913E-4</v>
      </c>
      <c r="MD256" s="10">
        <f t="shared" si="2375"/>
        <v>85.438935233858103</v>
      </c>
      <c r="ME256" s="9">
        <f t="shared" si="2032"/>
        <v>88.003110936185863</v>
      </c>
      <c r="MF256" s="9">
        <f t="shared" si="2033"/>
        <v>82.625282882735391</v>
      </c>
      <c r="MG256" s="115">
        <f t="shared" si="2376"/>
        <v>85.314196909460634</v>
      </c>
      <c r="MH256" s="15">
        <f t="shared" si="2377"/>
        <v>3.3215954166362319E-4</v>
      </c>
      <c r="MI256" s="12"/>
      <c r="MJ256" s="11">
        <f t="shared" si="2731"/>
        <v>3.4028207732346655E-4</v>
      </c>
      <c r="MK256" s="10">
        <f t="shared" si="2378"/>
        <v>85.375740240830936</v>
      </c>
      <c r="ML256" s="9">
        <f t="shared" si="2034"/>
        <v>87.999098938674834</v>
      </c>
      <c r="MM256" s="9">
        <f t="shared" si="2035"/>
        <v>82.503266474560377</v>
      </c>
      <c r="MN256" s="115">
        <f t="shared" si="2379"/>
        <v>85.251182706617612</v>
      </c>
      <c r="MO256" s="15">
        <f t="shared" si="2380"/>
        <v>3.3944804002594752E-4</v>
      </c>
      <c r="MP256" s="12"/>
      <c r="MQ256" s="11">
        <f t="shared" si="2732"/>
        <v>3.4756956674527798E-4</v>
      </c>
      <c r="MR256" s="10">
        <f t="shared" si="2381"/>
        <v>85.312535589991512</v>
      </c>
      <c r="MS256" s="9">
        <f t="shared" si="2036"/>
        <v>87.994908940820267</v>
      </c>
      <c r="MT256" s="9">
        <f t="shared" si="2037"/>
        <v>82.38141045910919</v>
      </c>
      <c r="MU256" s="115">
        <f t="shared" si="2382"/>
        <v>85.188159699964729</v>
      </c>
      <c r="MV256" s="15">
        <f t="shared" si="2383"/>
        <v>3.467156376668213E-4</v>
      </c>
      <c r="MW256" s="12"/>
      <c r="MX256" s="11">
        <f t="shared" si="2733"/>
        <v>3.5483609623935473E-4</v>
      </c>
      <c r="MY256" s="10">
        <f t="shared" si="2384"/>
        <v>85.249318334603103</v>
      </c>
      <c r="MZ256" s="9">
        <f t="shared" si="2038"/>
        <v>87.990537606231555</v>
      </c>
      <c r="NA256" s="9">
        <f t="shared" si="2039"/>
        <v>82.259712268542373</v>
      </c>
      <c r="NB256" s="115">
        <f t="shared" si="2385"/>
        <v>85.125124937386971</v>
      </c>
      <c r="NC256" s="15">
        <f t="shared" si="2386"/>
        <v>3.5396228711696739E-4</v>
      </c>
      <c r="ND256" s="12"/>
      <c r="NE256" s="11">
        <f t="shared" si="2734"/>
        <v>3.6208161712761419E-4</v>
      </c>
      <c r="NF256" s="10">
        <f t="shared" si="2387"/>
        <v>85.18608554727733</v>
      </c>
      <c r="NG256" s="9">
        <f t="shared" si="2040"/>
        <v>87.985981632881476</v>
      </c>
      <c r="NH256" s="9">
        <f t="shared" si="2041"/>
        <v>82.138169339622024</v>
      </c>
      <c r="NI256" s="115">
        <f t="shared" si="2388"/>
        <v>85.062075486251757</v>
      </c>
      <c r="NJ256" s="15">
        <f t="shared" si="2389"/>
        <v>3.6118794274534165E-4</v>
      </c>
      <c r="NK256" s="12"/>
      <c r="NL256" s="11">
        <f t="shared" si="2735"/>
        <v>3.6930608258207016E-4</v>
      </c>
      <c r="NM256" s="10">
        <f t="shared" si="2390"/>
        <v>85.122834320161076</v>
      </c>
      <c r="NN256" s="9">
        <f t="shared" si="2042"/>
        <v>87.981237753062345</v>
      </c>
      <c r="NO256" s="9">
        <f t="shared" si="2043"/>
        <v>82.016779114125924</v>
      </c>
      <c r="NP256" s="115">
        <f t="shared" si="2391"/>
        <v>84.999008433594128</v>
      </c>
      <c r="NQ256" s="15">
        <f t="shared" si="2392"/>
        <v>3.6839256073084022E-4</v>
      </c>
      <c r="NR256" s="12"/>
      <c r="NS256" s="11">
        <f t="shared" si="2736"/>
        <v>3.7650944759687539E-4</v>
      </c>
      <c r="NT256" s="10">
        <f t="shared" si="2393"/>
        <v>85.059561765119525</v>
      </c>
      <c r="NU256" s="9">
        <f t="shared" si="2044"/>
        <v>87.976302733337448</v>
      </c>
      <c r="NV256" s="9">
        <f t="shared" si="2045"/>
        <v>81.895539039250437</v>
      </c>
      <c r="NW256" s="115">
        <f t="shared" si="2394"/>
        <v>84.935920886293943</v>
      </c>
      <c r="NX256" s="15">
        <f t="shared" si="2395"/>
        <v>3.7557609903441085E-4</v>
      </c>
      <c r="NY256" s="12"/>
      <c r="NZ256" s="11">
        <f t="shared" si="2737"/>
        <v>3.8369166896075937E-4</v>
      </c>
      <c r="OA256" s="10">
        <f t="shared" si="2396"/>
        <v>84.996265013911241</v>
      </c>
      <c r="OB256" s="9">
        <f t="shared" si="2046"/>
        <v>87.971173374487748</v>
      </c>
      <c r="OC256" s="9">
        <f t="shared" si="2047"/>
        <v>81.774446568008273</v>
      </c>
      <c r="OD256" s="115">
        <f t="shared" si="2397"/>
        <v>84.872809971248017</v>
      </c>
      <c r="OE256" s="15">
        <f t="shared" si="2398"/>
        <v>3.827385173712057E-4</v>
      </c>
      <c r="OF256" s="12"/>
      <c r="OG256" s="11">
        <f t="shared" si="2738"/>
        <v>3.9085270522948681E-4</v>
      </c>
      <c r="OH256" s="10">
        <f t="shared" si="2399"/>
        <v>84.932941218358366</v>
      </c>
      <c r="OI256" s="9">
        <f t="shared" si="2048"/>
        <v>87.965846511454117</v>
      </c>
      <c r="OJ256" s="9">
        <f t="shared" si="2049"/>
        <v>81.653499159617084</v>
      </c>
      <c r="OK256" s="115">
        <f t="shared" si="2400"/>
        <v>84.809672835535594</v>
      </c>
      <c r="OL256" s="15">
        <f t="shared" si="2401"/>
        <v>3.8987977718300527E-4</v>
      </c>
      <c r="OM256" s="12"/>
      <c r="ON256" s="11">
        <f t="shared" si="2739"/>
        <v>3.9799251669859006E-4</v>
      </c>
      <c r="OO256" s="10">
        <f t="shared" si="2402"/>
        <v>84.869587550510005</v>
      </c>
      <c r="OP256" s="9">
        <f t="shared" si="2050"/>
        <v>87.960319013275097</v>
      </c>
      <c r="OQ256" s="9">
        <f t="shared" si="2051"/>
        <v>81.532694279881667</v>
      </c>
      <c r="OR256" s="115">
        <f t="shared" si="2403"/>
        <v>84.746506646578382</v>
      </c>
      <c r="OS256" s="15">
        <f t="shared" si="2404"/>
        <v>3.9699984161075931E-4</v>
      </c>
      <c r="OT256" s="12"/>
      <c r="OU256" s="11">
        <f t="shared" si="2740"/>
        <v>4.0511106537621078E-4</v>
      </c>
      <c r="OV256" s="10">
        <f t="shared" si="2405"/>
        <v>84.806201202800253</v>
      </c>
      <c r="OW256" s="9">
        <f t="shared" si="2052"/>
        <v>87.954587783020386</v>
      </c>
      <c r="OX256" s="9">
        <f t="shared" si="2053"/>
        <v>81.412029401568248</v>
      </c>
      <c r="OY256" s="115">
        <f t="shared" si="2406"/>
        <v>84.68330859229431</v>
      </c>
      <c r="OZ256" s="15">
        <f t="shared" si="2407"/>
        <v>4.0409867546737911E-4</v>
      </c>
      <c r="PA256" s="12"/>
      <c r="PB256" s="11">
        <f t="shared" si="2741"/>
        <v>4.1220831495615676E-4</v>
      </c>
      <c r="PC256" s="10">
        <f t="shared" si="2408"/>
        <v>84.742779388200148</v>
      </c>
      <c r="PD256" s="9">
        <f t="shared" si="2054"/>
        <v>87.948649757720162</v>
      </c>
      <c r="PE256" s="9">
        <f t="shared" si="2055"/>
        <v>81.291502004770791</v>
      </c>
      <c r="PF256" s="115">
        <f t="shared" si="2409"/>
        <v>84.620075881245469</v>
      </c>
      <c r="PG256" s="15">
        <f t="shared" si="2410"/>
        <v>4.1117624521072973E-4</v>
      </c>
      <c r="PH256" s="12"/>
      <c r="PI256" s="11">
        <f t="shared" si="2742"/>
        <v>4.1928423079118604E-4</v>
      </c>
      <c r="PJ256" s="10">
        <f t="shared" si="2411"/>
        <v>84.679319340363577</v>
      </c>
      <c r="PK256" s="9">
        <f t="shared" si="2056"/>
        <v>87.942501908290311</v>
      </c>
      <c r="PL256" s="9">
        <f t="shared" si="2057"/>
        <v>81.171109577269775</v>
      </c>
      <c r="PM256" s="115">
        <f t="shared" si="2412"/>
        <v>84.556805742780043</v>
      </c>
      <c r="PN256" s="15">
        <f t="shared" si="2413"/>
        <v>4.1823251891686287E-4</v>
      </c>
      <c r="PO256" s="12"/>
      <c r="PP256" s="11">
        <f t="shared" si="2743"/>
        <v>4.2633877986649046E-4</v>
      </c>
      <c r="PQ256" s="10">
        <f t="shared" si="2414"/>
        <v>84.61581831376742</v>
      </c>
      <c r="PR256" s="9">
        <f t="shared" si="2058"/>
        <v>87.936141239453704</v>
      </c>
      <c r="PS256" s="9">
        <f t="shared" si="2059"/>
        <v>81.050849614884456</v>
      </c>
      <c r="PT256" s="115">
        <f t="shared" si="2415"/>
        <v>84.49349542716908</v>
      </c>
      <c r="PU256" s="15">
        <f t="shared" si="2416"/>
        <v>4.2526746625339533E-4</v>
      </c>
      <c r="PV256" s="12"/>
      <c r="PW256" s="11">
        <f t="shared" si="2744"/>
        <v>4.3337193077333232E-4</v>
      </c>
      <c r="PX256" s="10">
        <f t="shared" si="2417"/>
        <v>84.5522735838465</v>
      </c>
      <c r="PY256" s="9">
        <f t="shared" si="2060"/>
        <v>87.929564789657675</v>
      </c>
      <c r="PZ256" s="9">
        <f t="shared" si="2061"/>
        <v>80.930719621816877</v>
      </c>
      <c r="QA256" s="115">
        <f t="shared" si="2418"/>
        <v>84.430142205737269</v>
      </c>
      <c r="QB256" s="15">
        <f t="shared" si="2419"/>
        <v>4.3228105845316138E-4</v>
      </c>
      <c r="QC256" s="12"/>
      <c r="QD256" s="11">
        <f t="shared" si="2745"/>
        <v>4.4038365368294249E-4</v>
      </c>
      <c r="QE256" s="10">
        <f t="shared" si="2420"/>
        <v>84.4886824471225</v>
      </c>
      <c r="QF256" s="9">
        <f t="shared" si="2062"/>
        <v>87.922769630987759</v>
      </c>
      <c r="QG256" s="9">
        <f t="shared" si="2063"/>
        <v>80.810717110987838</v>
      </c>
      <c r="QH256" s="115">
        <f t="shared" si="2421"/>
        <v>84.366743370987791</v>
      </c>
      <c r="QI256" s="15">
        <f t="shared" si="2422"/>
        <v>4.3927326828813369E-4</v>
      </c>
      <c r="QJ256" s="12"/>
      <c r="QK256" s="11">
        <f t="shared" si="2746"/>
        <v>4.4737392032067128E-4</v>
      </c>
      <c r="QL256" s="10">
        <f t="shared" si="2423"/>
        <v>84.425042221327061</v>
      </c>
      <c r="QM256" s="9">
        <f t="shared" si="2064"/>
        <v>87.915752869077764</v>
      </c>
      <c r="QN256" s="9">
        <f t="shared" si="2065"/>
        <v>80.690839604366744</v>
      </c>
      <c r="QO256" s="115">
        <f t="shared" si="2424"/>
        <v>84.303296236722247</v>
      </c>
      <c r="QP256" s="15">
        <f t="shared" si="2425"/>
        <v>4.4624407004350061E-4</v>
      </c>
      <c r="QQ256" s="12"/>
      <c r="QR256" s="11">
        <f t="shared" si="2747"/>
        <v>4.5434270394029228E-4</v>
      </c>
      <c r="QS256" s="10">
        <f t="shared" si="2426"/>
        <v>84.361350245520015</v>
      </c>
      <c r="QT256" s="9">
        <f t="shared" si="2066"/>
        <v>87.908511643016411</v>
      </c>
      <c r="QU256" s="9">
        <f t="shared" si="2067"/>
        <v>80.57108463329314</v>
      </c>
      <c r="QV256" s="115">
        <f t="shared" si="2427"/>
        <v>84.239798138154782</v>
      </c>
      <c r="QW256" s="15">
        <f t="shared" si="2428"/>
        <v>4.5319343949203463E-4</v>
      </c>
      <c r="QX256" s="12"/>
      <c r="QY256" s="11">
        <f t="shared" si="2748"/>
        <v>4.6128997929858643E-4</v>
      </c>
      <c r="QZ256" s="10">
        <f t="shared" si="2429"/>
        <v>84.297603880201748</v>
      </c>
      <c r="RA256" s="9">
        <f t="shared" si="2068"/>
        <v>87.901043125250524</v>
      </c>
      <c r="RB256" s="9">
        <f t="shared" si="2069"/>
        <v>80.451449738790984</v>
      </c>
      <c r="RC256" s="115">
        <f t="shared" si="2430"/>
        <v>84.176246432020747</v>
      </c>
      <c r="RD256" s="15">
        <f t="shared" si="2431"/>
        <v>4.6012135386871192E-4</v>
      </c>
      <c r="RE256" s="12"/>
      <c r="RF256" s="11">
        <f t="shared" si="2749"/>
        <v>4.6821572263015874E-4</v>
      </c>
      <c r="RG256" s="10">
        <f t="shared" si="2432"/>
        <v>84.23380050742027</v>
      </c>
      <c r="RH256" s="9">
        <f t="shared" si="2070"/>
        <v>87.893344521484934</v>
      </c>
      <c r="RI256" s="9">
        <f t="shared" si="2071"/>
        <v>80.331932471875533</v>
      </c>
      <c r="RJ256" s="115">
        <f t="shared" si="2433"/>
        <v>84.112638496680233</v>
      </c>
      <c r="RK256" s="15">
        <f t="shared" si="2434"/>
        <v>4.6702779184555686E-4</v>
      </c>
      <c r="RL256" s="12"/>
      <c r="RM256" s="11">
        <f t="shared" si="2750"/>
        <v>4.7511991162250175E-4</v>
      </c>
      <c r="RN256" s="10">
        <f t="shared" si="2435"/>
        <v>84.169937530872929</v>
      </c>
      <c r="RO256" s="9">
        <f t="shared" si="2072"/>
        <v>87.88541307057919</v>
      </c>
      <c r="RP256" s="9">
        <f t="shared" si="2073"/>
        <v>80.212530393853726</v>
      </c>
      <c r="RQ256" s="115">
        <f t="shared" si="2436"/>
        <v>84.048971732216458</v>
      </c>
      <c r="RR256" s="15">
        <f t="shared" si="2437"/>
        <v>4.7391273350673023E-4</v>
      </c>
      <c r="RS256" s="12"/>
      <c r="RT256" s="11">
        <f t="shared" si="2751"/>
        <v>4.8200252539124352E-4</v>
      </c>
      <c r="RU256" s="10">
        <f t="shared" si="2438"/>
        <v>84.106012376003349</v>
      </c>
      <c r="RV256" s="9">
        <f t="shared" si="2074"/>
        <v>87.877246044441165</v>
      </c>
      <c r="RW256" s="9">
        <f t="shared" si="2075"/>
        <v>80.093241076615399</v>
      </c>
      <c r="RX256" s="115">
        <f t="shared" si="2439"/>
        <v>83.985243560528289</v>
      </c>
      <c r="RY256" s="15">
        <f t="shared" si="2440"/>
        <v>4.807761603239564E-4</v>
      </c>
      <c r="RZ256" s="12"/>
      <c r="SA256" s="11">
        <f t="shared" si="2752"/>
        <v>4.8886354445576983E-4</v>
      </c>
      <c r="SB256" s="10">
        <f t="shared" si="2441"/>
        <v>84.042022490092251</v>
      </c>
      <c r="SC256" s="9">
        <f t="shared" si="2076"/>
        <v>87.868840747917687</v>
      </c>
      <c r="SD256" s="9">
        <f t="shared" si="2077"/>
        <v>79.974062102920357</v>
      </c>
      <c r="SE256" s="115">
        <f t="shared" si="2442"/>
        <v>83.921451425419022</v>
      </c>
      <c r="SF256" s="15">
        <f t="shared" si="2443"/>
        <v>4.8761805513204687E-4</v>
      </c>
      <c r="SG256" s="12"/>
      <c r="SH256" s="11">
        <f t="shared" si="2753"/>
        <v>4.9570295071491119E-4</v>
      </c>
      <c r="SI256" s="10">
        <f t="shared" si="2444"/>
        <v>83.977965342344703</v>
      </c>
      <c r="SJ256" s="9">
        <f t="shared" si="2078"/>
        <v>87.860194518682221</v>
      </c>
      <c r="SK256" s="9">
        <f t="shared" si="2079"/>
        <v>79.854991066673406</v>
      </c>
      <c r="SL256" s="115">
        <f t="shared" si="2445"/>
        <v>83.857592792677821</v>
      </c>
      <c r="SM256" s="15">
        <f t="shared" si="2446"/>
        <v>4.9443840210496471E-4</v>
      </c>
      <c r="SN256" s="12"/>
      <c r="SO256" s="11">
        <f t="shared" si="2754"/>
        <v>5.0252072742317693E-4</v>
      </c>
      <c r="SP256" s="10">
        <f t="shared" si="2447"/>
        <v>83.913838423969949</v>
      </c>
      <c r="SQ256" s="9">
        <f t="shared" si="2080"/>
        <v>87.851304727119825</v>
      </c>
      <c r="SR256" s="9">
        <f t="shared" si="2081"/>
        <v>79.736025573198475</v>
      </c>
      <c r="SS256" s="115">
        <f t="shared" si="2448"/>
        <v>83.793665150159143</v>
      </c>
      <c r="ST256" s="15">
        <f t="shared" si="2449"/>
        <v>5.0123718673180306E-4</v>
      </c>
      <c r="SU256" s="12"/>
      <c r="SV256" s="11">
        <f t="shared" si="2755"/>
        <v>5.0931685916686591E-4</v>
      </c>
      <c r="SW256" s="10">
        <f t="shared" si="2450"/>
        <v>83.849639248259408</v>
      </c>
      <c r="SX256" s="9">
        <f t="shared" si="2082"/>
        <v>87.842168776209334</v>
      </c>
      <c r="SY256" s="9">
        <f t="shared" si="2083"/>
        <v>79.617163239500513</v>
      </c>
      <c r="SZ256" s="115">
        <f t="shared" si="2451"/>
        <v>83.729666007854917</v>
      </c>
      <c r="TA256" s="15">
        <f t="shared" si="2452"/>
        <v>5.0801439579331435E-4</v>
      </c>
      <c r="TB256" s="12"/>
      <c r="TC256" s="11">
        <f t="shared" si="2756"/>
        <v>5.1609133184076406E-4</v>
      </c>
      <c r="TD256" s="10">
        <f t="shared" si="2453"/>
        <v>83.785365350657202</v>
      </c>
      <c r="TE256" s="9">
        <f t="shared" si="2084"/>
        <v>87.832784101402936</v>
      </c>
      <c r="TF256" s="9">
        <f t="shared" si="2085"/>
        <v>79.498401694521974</v>
      </c>
      <c r="TG256" s="115">
        <f t="shared" si="2454"/>
        <v>83.665592897962455</v>
      </c>
      <c r="TH256" s="15">
        <f t="shared" si="2455"/>
        <v>5.1477001733864528E-4</v>
      </c>
      <c r="TI256" s="12"/>
      <c r="TJ256" s="11">
        <f t="shared" si="2757"/>
        <v>5.2284413262499373E-4</v>
      </c>
      <c r="TK256" s="10">
        <f t="shared" si="2456"/>
        <v>83.721014288826723</v>
      </c>
      <c r="TL256" s="9">
        <f t="shared" si="2086"/>
        <v>87.823148170503231</v>
      </c>
      <c r="TM256" s="9">
        <f t="shared" si="2087"/>
        <v>79.379738579393674</v>
      </c>
      <c r="TN256" s="115">
        <f t="shared" si="2457"/>
        <v>83.601443374948445</v>
      </c>
      <c r="TO256" s="15">
        <f t="shared" si="2458"/>
        <v>5.2150404066224614E-4</v>
      </c>
      <c r="TP256" s="12"/>
      <c r="TQ256" s="11">
        <f t="shared" si="2758"/>
        <v>5.2957524996205736E-4</v>
      </c>
      <c r="TR256" s="10">
        <f t="shared" si="2459"/>
        <v>83.656583642713116</v>
      </c>
      <c r="TS256" s="9">
        <f t="shared" si="2088"/>
        <v>87.813258483537837</v>
      </c>
      <c r="TT256" s="9">
        <f t="shared" si="2089"/>
        <v>79.261171547676355</v>
      </c>
      <c r="TU256" s="115">
        <f t="shared" si="2460"/>
        <v>83.537215015607103</v>
      </c>
      <c r="TV256" s="15">
        <f t="shared" si="2461"/>
        <v>5.2821645628119628E-4</v>
      </c>
      <c r="TW256" s="12"/>
      <c r="TX256" s="11">
        <f t="shared" si="2759"/>
        <v>5.3628467353428872E-4</v>
      </c>
      <c r="TY256" s="10">
        <f t="shared" si="2462"/>
        <v>83.592071014599924</v>
      </c>
      <c r="TZ256" s="9">
        <f t="shared" si="2090"/>
        <v>87.803112572631676</v>
      </c>
      <c r="UA256" s="9">
        <f t="shared" si="2091"/>
        <v>79.14269826559746</v>
      </c>
      <c r="UB256" s="115">
        <f t="shared" si="2463"/>
        <v>83.472905419114568</v>
      </c>
      <c r="UC256" s="15">
        <f t="shared" si="2464"/>
        <v>5.3490725591270904E-4</v>
      </c>
      <c r="UD256" s="12"/>
      <c r="UE256" s="11">
        <f t="shared" si="2760"/>
        <v>5.4297239424144826E-4</v>
      </c>
      <c r="UF256" s="10">
        <f t="shared" si="2465"/>
        <v>83.527474029162192</v>
      </c>
      <c r="UG256" s="9">
        <f t="shared" si="2092"/>
        <v>87.792708001876946</v>
      </c>
      <c r="UH256" s="9">
        <f t="shared" si="2093"/>
        <v>79.024316412279816</v>
      </c>
      <c r="UI256" s="115">
        <f t="shared" si="2466"/>
        <v>83.408512207078388</v>
      </c>
      <c r="UJ256" s="15">
        <f t="shared" si="2467"/>
        <v>5.4157643245195607E-4</v>
      </c>
      <c r="UK256" s="12"/>
      <c r="UL256" s="11">
        <f t="shared" si="2761"/>
        <v>5.4963840417867433E-4</v>
      </c>
      <c r="UM256" s="10">
        <f t="shared" si="2468"/>
        <v>83.462790333514391</v>
      </c>
      <c r="UN256" s="9">
        <f t="shared" si="2094"/>
        <v>87.78204236720093</v>
      </c>
      <c r="UO256" s="9">
        <f t="shared" si="2095"/>
        <v>78.90602367996388</v>
      </c>
      <c r="UP256" s="115">
        <f t="shared" si="2469"/>
        <v>83.344033023582398</v>
      </c>
      <c r="UQ256" s="15">
        <f t="shared" si="2470"/>
        <v>5.4822397995019458E-4</v>
      </c>
      <c r="UR256" s="12"/>
      <c r="US256" s="11">
        <f t="shared" si="2762"/>
        <v>5.5628269661468018E-4</v>
      </c>
      <c r="UT256" s="10">
        <f t="shared" si="2471"/>
        <v>83.398017597254068</v>
      </c>
      <c r="UU256" s="9">
        <f t="shared" si="2096"/>
        <v>87.77111329623169</v>
      </c>
      <c r="UV256" s="9">
        <f t="shared" si="2097"/>
        <v>78.787817774222887</v>
      </c>
      <c r="UW256" s="115">
        <f t="shared" si="2472"/>
        <v>83.279465535227288</v>
      </c>
      <c r="UX256" s="15">
        <f t="shared" si="2473"/>
        <v>5.5484989359316469E-4</v>
      </c>
      <c r="UY256" s="12"/>
      <c r="UZ256" s="11">
        <f t="shared" si="2763"/>
        <v>5.6290526597026441E-4</v>
      </c>
      <c r="VA256" s="10">
        <f t="shared" si="2474"/>
        <v>83.333153512500886</v>
      </c>
      <c r="VB256" s="9">
        <f t="shared" si="2098"/>
        <v>87.759918448161741</v>
      </c>
      <c r="VC256" s="9">
        <f t="shared" si="2099"/>
        <v>78.669696414172634</v>
      </c>
      <c r="VD256" s="115">
        <f t="shared" si="2475"/>
        <v>83.214807431167188</v>
      </c>
      <c r="VE256" s="15">
        <f t="shared" si="2476"/>
        <v>5.6145416967973095E-4</v>
      </c>
      <c r="VF256" s="12"/>
      <c r="VG256" s="11">
        <f t="shared" si="2764"/>
        <v>5.6950610779700408E-4</v>
      </c>
      <c r="VH256" s="10">
        <f t="shared" si="2477"/>
        <v>83.268195793932023</v>
      </c>
      <c r="VI256" s="9">
        <f t="shared" si="2100"/>
        <v>87.748455513609798</v>
      </c>
      <c r="VJ256" s="9">
        <f t="shared" si="2101"/>
        <v>78.551657332672391</v>
      </c>
      <c r="VK256" s="115">
        <f t="shared" si="2478"/>
        <v>83.150056423141095</v>
      </c>
      <c r="VL256" s="15">
        <f t="shared" si="2479"/>
        <v>5.6803680560092013E-4</v>
      </c>
      <c r="VM256" s="12"/>
      <c r="VN256" s="11">
        <f t="shared" si="2765"/>
        <v>5.7608521875638654E-4</v>
      </c>
      <c r="VO256" s="10">
        <f t="shared" si="2480"/>
        <v>83.203142178812129</v>
      </c>
      <c r="VP256" s="9">
        <f t="shared" si="2102"/>
        <v>87.736722214480608</v>
      </c>
      <c r="VQ256" s="9">
        <f t="shared" si="2103"/>
        <v>78.433698276522662</v>
      </c>
      <c r="VR256" s="115">
        <f t="shared" si="2481"/>
        <v>83.085210245501628</v>
      </c>
      <c r="VS256" s="15">
        <f t="shared" si="2482"/>
        <v>5.7459779981905619E-4</v>
      </c>
      <c r="VT256" s="12"/>
      <c r="VU256" s="11">
        <f t="shared" si="2766"/>
        <v>5.8264259659899305E-4</v>
      </c>
      <c r="VV256" s="10">
        <f t="shared" si="2483"/>
        <v>83.137990427020839</v>
      </c>
      <c r="VW256" s="9">
        <f t="shared" si="2104"/>
        <v>87.72471630382303</v>
      </c>
      <c r="VX256" s="9">
        <f t="shared" si="2105"/>
        <v>78.31581700665275</v>
      </c>
      <c r="VY256" s="115">
        <f t="shared" si="2484"/>
        <v>83.02026665523789</v>
      </c>
      <c r="VZ256" s="15">
        <f t="shared" si="2485"/>
        <v>5.8113715184740381E-4</v>
      </c>
      <c r="WA256" s="12"/>
      <c r="WB256" s="11">
        <f t="shared" si="2767"/>
        <v>5.8917824014421071E-4</v>
      </c>
      <c r="WC256" s="10">
        <f t="shared" si="2486"/>
        <v>83.072738321074269</v>
      </c>
      <c r="WD256" s="9">
        <f t="shared" si="2106"/>
        <v>87.712435565686363</v>
      </c>
      <c r="WE256" s="9">
        <f t="shared" si="2107"/>
        <v>78.156295437897143</v>
      </c>
      <c r="WF256" s="115">
        <f t="shared" si="2487"/>
        <v>82.934365501791746</v>
      </c>
      <c r="WG256" s="15">
        <f t="shared" si="2488"/>
        <v>5.9023142677149399E-4</v>
      </c>
      <c r="WH256" s="12"/>
      <c r="WI256" s="11">
        <f t="shared" si="2768"/>
        <v>5.9827564178487383E-4</v>
      </c>
      <c r="WJ256" s="10">
        <f t="shared" si="2489"/>
        <v>82.986469652193961</v>
      </c>
      <c r="WK256" s="9">
        <f t="shared" si="2108"/>
        <v>87.699767455002899</v>
      </c>
      <c r="WL256" s="9">
        <f t="shared" si="2109"/>
        <v>78.102146277380825</v>
      </c>
      <c r="WM256" s="115">
        <f t="shared" si="2490"/>
        <v>82.900956866191862</v>
      </c>
      <c r="WN256" s="15">
        <f t="shared" si="2491"/>
        <v>5.9279348832557463E-4</v>
      </c>
      <c r="WO256" s="12"/>
      <c r="WP256" s="11">
        <f t="shared" si="2769"/>
        <v>6.008230910377868E-4</v>
      </c>
      <c r="WQ256" s="10">
        <f t="shared" si="2492"/>
        <v>82.952831648481435</v>
      </c>
      <c r="WR256" s="9">
        <f t="shared" si="2110"/>
        <v>87.686989126797968</v>
      </c>
      <c r="WS256" s="9">
        <f t="shared" si="2111"/>
        <v>78.741852200251913</v>
      </c>
      <c r="WT256" s="115">
        <f t="shared" si="2493"/>
        <v>83.214420663524947</v>
      </c>
      <c r="WU256" s="15">
        <f t="shared" si="2494"/>
        <v>5.5249304219266184E-4</v>
      </c>
      <c r="WV256" s="12"/>
      <c r="WW256" s="11">
        <f t="shared" si="2770"/>
        <v>5.6039568082102346E-4</v>
      </c>
      <c r="WX256" s="10">
        <f t="shared" si="2495"/>
        <v>83.266974732918271</v>
      </c>
      <c r="WY256" s="9">
        <f t="shared" si="2112"/>
        <v>87.675889182075281</v>
      </c>
      <c r="WZ256" s="9">
        <f t="shared" si="2113"/>
        <v>79.483137855814761</v>
      </c>
      <c r="XA256" s="115">
        <f t="shared" si="2496"/>
        <v>83.579513518945021</v>
      </c>
      <c r="XB256" s="15">
        <f t="shared" si="2497"/>
        <v>5.0602222652855683E-4</v>
      </c>
      <c r="XC256" s="12"/>
      <c r="XD256" s="11">
        <f t="shared" si="2771"/>
        <v>5.1379267729931299E-4</v>
      </c>
      <c r="XE256" s="10">
        <f t="shared" si="2498"/>
        <v>83.63281787261775</v>
      </c>
      <c r="XF256" s="9">
        <f t="shared" si="2114"/>
        <v>87.666577966616188</v>
      </c>
      <c r="XG256" s="9">
        <f t="shared" si="2115"/>
        <v>80.357602785013228</v>
      </c>
      <c r="XH256" s="115">
        <f t="shared" si="2499"/>
        <v>84.012090375814708</v>
      </c>
      <c r="XI256" s="15">
        <f t="shared" si="2500"/>
        <v>4.5143612295197411E-4</v>
      </c>
      <c r="XJ256" s="12"/>
      <c r="XK256" s="11">
        <f t="shared" si="2772"/>
        <v>4.5906920293296746E-4</v>
      </c>
      <c r="XL256" s="10">
        <f t="shared" si="2501"/>
        <v>84.066218619460471</v>
      </c>
      <c r="XM256" s="9">
        <f t="shared" si="2116"/>
        <v>87.659167256852726</v>
      </c>
      <c r="XN256" s="9">
        <f t="shared" si="2117"/>
        <v>81.423081391043183</v>
      </c>
      <c r="XO256" s="115">
        <f t="shared" si="2502"/>
        <v>84.541124323947955</v>
      </c>
      <c r="XP256" s="15">
        <f t="shared" si="2503"/>
        <v>3.8516951497422557E-4</v>
      </c>
      <c r="XQ256" s="12"/>
      <c r="XR256" s="11">
        <f t="shared" si="2773"/>
        <v>3.9265994642251171E-4</v>
      </c>
      <c r="XS256" s="10">
        <f t="shared" si="2504"/>
        <v>84.596154617162568</v>
      </c>
      <c r="XT256" s="9">
        <f t="shared" si="2118"/>
        <v>87.653772510834159</v>
      </c>
      <c r="XU256" s="9">
        <f t="shared" si="2119"/>
        <v>82.797997342485175</v>
      </c>
      <c r="XV256" s="115">
        <f t="shared" si="2505"/>
        <v>85.22588492665966</v>
      </c>
      <c r="XW256" s="15">
        <f t="shared" si="2506"/>
        <v>2.999151401476218E-4</v>
      </c>
      <c r="XX256" s="12"/>
      <c r="XY256" s="11">
        <f t="shared" si="2774"/>
        <v>3.0725823382663137E-4</v>
      </c>
      <c r="XZ256" s="10">
        <f t="shared" si="2507"/>
        <v>85.281896091120728</v>
      </c>
      <c r="YA256" s="9">
        <f t="shared" si="2120"/>
        <v>87.650501635663758</v>
      </c>
      <c r="YB256" s="9">
        <f t="shared" si="2121"/>
        <v>84.812562039673097</v>
      </c>
      <c r="YC256" s="115">
        <f t="shared" si="2508"/>
        <v>86.231531837668427</v>
      </c>
      <c r="YD256" s="15">
        <f t="shared" si="2509"/>
        <v>1.7528427947198781E-4</v>
      </c>
      <c r="YE256" s="12"/>
      <c r="YF256" s="11">
        <f t="shared" si="2775"/>
        <v>1.8248011023355997E-4</v>
      </c>
      <c r="YG256" s="10">
        <f t="shared" si="2510"/>
        <v>86.288573003683638</v>
      </c>
      <c r="YH256" s="9">
        <f t="shared" si="2122"/>
        <v>87.649384378558423</v>
      </c>
      <c r="YI256" s="9">
        <f t="shared" si="2123"/>
        <v>89.275755588461564</v>
      </c>
      <c r="YJ256" s="115">
        <f t="shared" si="2511"/>
        <v>88.462569983509994</v>
      </c>
      <c r="YK256" s="15">
        <f t="shared" si="2512"/>
        <v>-1.0045221049968927E-4</v>
      </c>
      <c r="YL256" s="12"/>
      <c r="YM256" s="11">
        <f t="shared" si="2776"/>
        <v>-9.3356525648382777E-5</v>
      </c>
      <c r="YN256" s="10">
        <f t="shared" si="2513"/>
        <v>88.520328240596882</v>
      </c>
      <c r="YO256" s="9">
        <f t="shared" si="2124"/>
        <v>87.649751311063525</v>
      </c>
      <c r="YP256" s="9">
        <f t="shared" si="2125"/>
        <v>89.358746594839971</v>
      </c>
      <c r="YQ256" s="115">
        <f t="shared" si="2514"/>
        <v>88.504248952951741</v>
      </c>
      <c r="YR256" s="15">
        <f t="shared" si="2515"/>
        <v>-1.055554555710011E-4</v>
      </c>
      <c r="YS256" s="12"/>
      <c r="YT256" s="11">
        <f t="shared" si="2777"/>
        <v>-9.8465060314872305E-5</v>
      </c>
      <c r="YU256" s="10">
        <f t="shared" si="2516"/>
        <v>88.562000023158902</v>
      </c>
      <c r="YV256" s="9">
        <f t="shared" si="2126"/>
        <v>87.650156472925886</v>
      </c>
      <c r="YW256" s="9">
        <f t="shared" si="2127"/>
        <v>89.44254725315767</v>
      </c>
      <c r="YX256" s="115">
        <f t="shared" si="2517"/>
        <v>88.546351863041778</v>
      </c>
      <c r="YY256" s="15">
        <f t="shared" si="2518"/>
        <v>-1.1070634727004815E-4</v>
      </c>
      <c r="YZ256" s="12"/>
      <c r="ZA256" s="11">
        <f t="shared" si="2778"/>
        <v>-1.0362154146822708E-4</v>
      </c>
      <c r="ZB256" s="10">
        <f t="shared" si="2519"/>
        <v>88.604095578153732</v>
      </c>
      <c r="ZC256" s="9">
        <f t="shared" si="2128"/>
        <v>87.650602141727404</v>
      </c>
      <c r="ZD256" s="9">
        <f t="shared" si="2129"/>
        <v>89.527148025716244</v>
      </c>
      <c r="ZE256" s="115">
        <f t="shared" si="2520"/>
        <v>88.588875083721831</v>
      </c>
      <c r="ZF256" s="15">
        <f t="shared" si="2521"/>
        <v>-1.1590415583045164E-4</v>
      </c>
      <c r="ZG256" s="12"/>
      <c r="ZH256" s="11">
        <f t="shared" si="2779"/>
        <v>-1.0882524345325565E-4</v>
      </c>
      <c r="ZI256" s="10">
        <f t="shared" si="2522"/>
        <v>88.646611290441001</v>
      </c>
      <c r="ZJ256" s="9">
        <f t="shared" si="2130"/>
        <v>87.651090642445183</v>
      </c>
      <c r="ZK256" s="9">
        <f t="shared" si="2131"/>
        <v>89.612538838122148</v>
      </c>
      <c r="ZL256" s="115">
        <f t="shared" si="2523"/>
        <v>88.631814740283659</v>
      </c>
      <c r="ZM256" s="15">
        <f t="shared" si="2524"/>
        <v>-1.2114811540971085E-4</v>
      </c>
      <c r="ZN256" s="12"/>
      <c r="ZO256" s="11">
        <f t="shared" si="2780"/>
        <v>-1.1407540443297135E-4</v>
      </c>
      <c r="ZP256" s="10">
        <f t="shared" si="2525"/>
        <v>88.68954330017867</v>
      </c>
      <c r="ZQ256" s="9">
        <f t="shared" si="2132"/>
        <v>87.651624346515518</v>
      </c>
      <c r="ZR256" s="9">
        <f t="shared" si="2133"/>
        <v>89.698709358136639</v>
      </c>
      <c r="ZS256" s="115">
        <f t="shared" si="2526"/>
        <v>88.675166852326072</v>
      </c>
      <c r="ZT256" s="15">
        <f t="shared" si="2527"/>
        <v>-1.2643744137008482E-4</v>
      </c>
      <c r="ZU256" s="12"/>
      <c r="ZV256" s="11">
        <f t="shared" si="2781"/>
        <v>-1.1937124367112075E-4</v>
      </c>
      <c r="ZW256" s="10">
        <f t="shared" si="2528"/>
        <v>88.732887641822231</v>
      </c>
      <c r="ZX256" s="9">
        <f t="shared" si="2134"/>
        <v>87.652205670962658</v>
      </c>
      <c r="ZY256" s="9">
        <f t="shared" si="2135"/>
        <v>89.785649026262007</v>
      </c>
      <c r="ZZ256" s="115">
        <f t="shared" si="2529"/>
        <v>88.71892734861234</v>
      </c>
      <c r="AAA256" s="15">
        <f t="shared" si="2530"/>
        <v>-1.3177133222154016E-4</v>
      </c>
      <c r="AAB256" s="12"/>
      <c r="AAC256" s="11">
        <f t="shared" si="2782"/>
        <v>-1.247119634711676E-4</v>
      </c>
      <c r="AAD256" s="10">
        <f t="shared" si="2531"/>
        <v>88.776640258969735</v>
      </c>
      <c r="AAE256" s="9">
        <f t="shared" si="2136"/>
        <v>87.652837077484207</v>
      </c>
      <c r="AAF256" s="9">
        <f t="shared" si="2137"/>
        <v>89.87334720603512</v>
      </c>
      <c r="AAG256" s="115">
        <f t="shared" si="2532"/>
        <v>88.763092141759671</v>
      </c>
      <c r="AAH256" s="15">
        <f t="shared" si="2533"/>
        <v>-1.3714897896106631E-4</v>
      </c>
      <c r="AAI256" s="12"/>
      <c r="AAJ256" s="11">
        <f t="shared" si="2783"/>
        <v>-1.3009675851629091E-4</v>
      </c>
      <c r="AAK256" s="10">
        <f t="shared" si="2534"/>
        <v>88.82079707907522</v>
      </c>
      <c r="AAL256" s="9">
        <f t="shared" si="2138"/>
        <v>87.653521071571106</v>
      </c>
      <c r="AAM256" s="9">
        <f t="shared" si="2139"/>
        <v>89.961792824226762</v>
      </c>
      <c r="AAN256" s="115">
        <f t="shared" si="2535"/>
        <v>88.807656947898934</v>
      </c>
      <c r="AAO256" s="15">
        <f t="shared" si="2536"/>
        <v>-1.4256954290408391E-4</v>
      </c>
      <c r="AAP256" s="12"/>
      <c r="AAQ256" s="11">
        <f t="shared" si="2537"/>
        <v>-1.3552479368393041E-4</v>
      </c>
      <c r="AAR256" s="10">
        <f t="shared" si="2538"/>
        <v>88.865353832985249</v>
      </c>
      <c r="AAS256" s="9">
        <f t="shared" si="2140"/>
        <v>87.654260201357189</v>
      </c>
      <c r="AAT256" s="9">
        <f t="shared" si="2141"/>
        <v>90.050974499937723</v>
      </c>
      <c r="AAU256" s="115">
        <f t="shared" si="2539"/>
        <v>88.852617350647449</v>
      </c>
      <c r="AAV256" s="15">
        <f t="shared" si="2540"/>
        <v>-1.480321637290688E-4</v>
      </c>
      <c r="AAW256" s="11"/>
      <c r="AAX256" s="11">
        <f t="shared" si="2784"/>
        <v>-1.4099521208877291E-4</v>
      </c>
      <c r="AAY256" s="10">
        <f t="shared" si="2541"/>
        <v>88.910306118922634</v>
      </c>
      <c r="AAZ256" s="9">
        <f t="shared" si="2142"/>
        <v>87.655057056470866</v>
      </c>
      <c r="ABA256" s="9">
        <f t="shared" si="2143"/>
        <v>90.140880599037274</v>
      </c>
      <c r="ABB256" s="115">
        <f t="shared" si="2542"/>
        <v>88.89796882775407</v>
      </c>
      <c r="ABC256" s="15">
        <f t="shared" si="2543"/>
        <v>-1.5353596291085075E-4</v>
      </c>
      <c r="ABD256" s="11"/>
      <c r="ABE256" s="11">
        <f t="shared" si="2785"/>
        <v>-1.46507138512796E-4</v>
      </c>
      <c r="ABF256" s="10">
        <f t="shared" si="2544"/>
        <v>88.955649429124833</v>
      </c>
      <c r="ABG256" s="9">
        <f t="shared" si="2144"/>
        <v>87.655914266855959</v>
      </c>
      <c r="ABH256" s="9">
        <f t="shared" si="2145"/>
        <v>90.231499233458024</v>
      </c>
      <c r="ABI256" s="115">
        <f t="shared" si="2545"/>
        <v>88.943706750156991</v>
      </c>
      <c r="ABJ256" s="15">
        <f t="shared" si="2546"/>
        <v>-1.5908004374988547E-4</v>
      </c>
      <c r="ABK256" s="11"/>
      <c r="ABL256" s="11">
        <f t="shared" si="2786"/>
        <v>-1.5205967942957609E-4</v>
      </c>
      <c r="ABM256" s="10">
        <f t="shared" si="2547"/>
        <v>89.001379148879067</v>
      </c>
      <c r="ABN256" s="9">
        <f t="shared" si="2146"/>
        <v>87.656834501530071</v>
      </c>
      <c r="ABO256" s="9">
        <f t="shared" si="2147"/>
        <v>90.322818318153935</v>
      </c>
      <c r="ABP256" s="115">
        <f t="shared" si="2548"/>
        <v>88.98982640984201</v>
      </c>
      <c r="ABQ256" s="15">
        <f t="shared" si="2549"/>
        <v>-1.6466349496694301E-4</v>
      </c>
      <c r="ABR256" s="11"/>
      <c r="ABS256" s="11">
        <f t="shared" si="2787"/>
        <v>-1.5765192659654873E-4</v>
      </c>
      <c r="ABT256" s="10">
        <f t="shared" si="2550"/>
        <v>89.047490584377925</v>
      </c>
      <c r="ABU256" s="9">
        <f t="shared" si="2148"/>
        <v>87.65782046732312</v>
      </c>
      <c r="ABV256" s="9">
        <f t="shared" si="2149"/>
        <v>90.414825525504654</v>
      </c>
      <c r="ABW256" s="115">
        <f t="shared" si="2551"/>
        <v>89.036322996413887</v>
      </c>
      <c r="ABX256" s="15">
        <f t="shared" si="2552"/>
        <v>-1.7028538796481351E-4</v>
      </c>
      <c r="ABY256" s="11"/>
      <c r="ABZ256" s="11">
        <f t="shared" si="2788"/>
        <v>-1.6328295431033158E-4</v>
      </c>
      <c r="ACA256" s="10">
        <f t="shared" si="2553"/>
        <v>89.093978939253716</v>
      </c>
      <c r="ACB256" s="9">
        <f t="shared" si="2150"/>
        <v>87.658874907526169</v>
      </c>
      <c r="ACC256" s="9">
        <f t="shared" si="2151"/>
        <v>90.507508175550115</v>
      </c>
      <c r="ACD256" s="115">
        <f t="shared" si="2554"/>
        <v>89.083191541538142</v>
      </c>
      <c r="ACE256" s="15">
        <f t="shared" si="2555"/>
        <v>-1.7594477013215269E-4</v>
      </c>
      <c r="ACF256" s="11"/>
      <c r="ACG256" s="11">
        <f t="shared" si="2789"/>
        <v>-1.6895181270068843E-4</v>
      </c>
      <c r="ACH256" s="10">
        <f t="shared" si="2556"/>
        <v>89.140839258955822</v>
      </c>
      <c r="ACI256" s="9">
        <f t="shared" si="2152"/>
        <v>87.660000600393133</v>
      </c>
      <c r="ACJ256" s="9">
        <f t="shared" si="2153"/>
        <v>90.600853336239197</v>
      </c>
      <c r="ACK256" s="115">
        <f t="shared" si="2557"/>
        <v>89.130426968316158</v>
      </c>
      <c r="ACL256" s="15">
        <f t="shared" si="2558"/>
        <v>-1.8164067112783441E-4</v>
      </c>
      <c r="ACM256" s="11"/>
      <c r="ACN256" s="11">
        <f t="shared" si="2790"/>
        <v>-1.7465753401399008E-4</v>
      </c>
      <c r="ACO256" s="10">
        <f t="shared" si="2559"/>
        <v>89.188066480136968</v>
      </c>
      <c r="ACP256" s="9">
        <f t="shared" si="2154"/>
        <v>87.661200357650102</v>
      </c>
      <c r="ACQ256" s="9">
        <f t="shared" si="2155"/>
        <v>90.694847825507466</v>
      </c>
      <c r="ACR256" s="115">
        <f t="shared" si="2560"/>
        <v>89.178024091578777</v>
      </c>
      <c r="ACS256" s="15">
        <f t="shared" si="2561"/>
        <v>-1.8737210310136056E-4</v>
      </c>
      <c r="ACT256" s="11"/>
      <c r="ACU256" s="11">
        <f t="shared" si="2791"/>
        <v>-1.8039913282899496E-4</v>
      </c>
      <c r="ACV256" s="10">
        <f t="shared" si="2562"/>
        <v>89.235655430923913</v>
      </c>
      <c r="ACW256" s="9">
        <f t="shared" si="2156"/>
        <v>87.662477022945112</v>
      </c>
      <c r="ACX256" s="9">
        <f t="shared" si="2157"/>
        <v>90.789478212679711</v>
      </c>
      <c r="ACY256" s="115">
        <f t="shared" si="2563"/>
        <v>89.225977617812418</v>
      </c>
      <c r="ACZ256" s="15">
        <f t="shared" si="2564"/>
        <v>-1.9313806087523365E-4</v>
      </c>
      <c r="ADA256" s="11"/>
      <c r="ADB256" s="11">
        <f t="shared" si="2792"/>
        <v>-1.8617560623464358E-4</v>
      </c>
      <c r="ADC256" s="10">
        <f t="shared" si="2565"/>
        <v>89.283600830820376</v>
      </c>
      <c r="ADD256" s="9">
        <f t="shared" si="2158"/>
        <v>87.663833470238302</v>
      </c>
      <c r="ADE256" s="9">
        <f t="shared" si="2159"/>
        <v>90.88473082022098</v>
      </c>
      <c r="ADF256" s="115">
        <f t="shared" si="2566"/>
        <v>89.274282145229648</v>
      </c>
      <c r="ADG256" s="15">
        <f t="shared" si="2567"/>
        <v>-1.9893752215253594E-4</v>
      </c>
      <c r="ADH256" s="11"/>
      <c r="ADI256" s="11">
        <f t="shared" si="2793"/>
        <v>-1.9198593403315422E-4</v>
      </c>
      <c r="ADJ256" s="10">
        <f t="shared" si="2568"/>
        <v>89.331897290754455</v>
      </c>
      <c r="ADK256" s="9">
        <f t="shared" si="2160"/>
        <v>87.665272602133399</v>
      </c>
      <c r="ADL256" s="9">
        <f t="shared" si="2161"/>
        <v>90.980591725852207</v>
      </c>
      <c r="ADM256" s="115">
        <f t="shared" si="2569"/>
        <v>89.322932163992803</v>
      </c>
      <c r="ADN256" s="15">
        <f t="shared" si="2570"/>
        <v>-2.0476944775066504E-4</v>
      </c>
      <c r="ADO256" s="11"/>
      <c r="ADP256" s="11">
        <f t="shared" si="2794"/>
        <v>-1.9782907896937857E-4</v>
      </c>
      <c r="ADQ256" s="10">
        <f t="shared" si="2571"/>
        <v>89.380539313279129</v>
      </c>
      <c r="ADR256" s="9">
        <f t="shared" si="2162"/>
        <v>87.666797348151434</v>
      </c>
      <c r="ADS256" s="9">
        <f t="shared" si="2163"/>
        <v>91.077046765016462</v>
      </c>
      <c r="ADT256" s="115">
        <f t="shared" si="2572"/>
        <v>89.371922056583941</v>
      </c>
      <c r="ADU256" s="15">
        <f t="shared" si="2573"/>
        <v>-2.1063278186027941E-4</v>
      </c>
      <c r="ADV256" s="11"/>
      <c r="ADW256" s="11">
        <f t="shared" si="2795"/>
        <v>-2.0370398698548155E-4</v>
      </c>
      <c r="ADX256" s="10">
        <f t="shared" si="2574"/>
        <v>89.429521292919333</v>
      </c>
      <c r="ADY256" s="9">
        <f t="shared" si="2164"/>
        <v>87.668410662947991</v>
      </c>
      <c r="ADZ256" s="9">
        <f t="shared" si="2165"/>
        <v>91.174081537328505</v>
      </c>
      <c r="AEA256" s="115">
        <f t="shared" si="2575"/>
        <v>89.421246100138248</v>
      </c>
      <c r="AEB256" s="15">
        <f t="shared" si="2576"/>
        <v>-2.1652645255376454E-4</v>
      </c>
      <c r="AEC256" s="11"/>
      <c r="AED256" s="11">
        <f t="shared" si="2796"/>
        <v>-2.0960958772549293E-4</v>
      </c>
      <c r="AEE256" s="10">
        <f t="shared" si="2577"/>
        <v>89.478837518484312</v>
      </c>
      <c r="AEF256" s="9">
        <f t="shared" si="2166"/>
        <v>87.670115524478618</v>
      </c>
      <c r="AEG256" s="9">
        <f t="shared" si="2167"/>
        <v>91.271681411293187</v>
      </c>
      <c r="AEH256" s="115">
        <f t="shared" si="2578"/>
        <v>89.470898467885903</v>
      </c>
      <c r="AEI256" s="15">
        <f t="shared" si="2579"/>
        <v>-2.2244937218997098E-4</v>
      </c>
      <c r="AEJ256" s="11"/>
      <c r="AEK256" s="11">
        <f t="shared" si="2797"/>
        <v>-2.1554479493618485E-4</v>
      </c>
      <c r="AEL256" s="10">
        <f t="shared" si="2580"/>
        <v>89.528482174488005</v>
      </c>
      <c r="AEM256" s="9">
        <f t="shared" si="2168"/>
        <v>87.671914932112344</v>
      </c>
      <c r="AEN256" s="9">
        <f t="shared" si="2169"/>
        <v>91.369831505894012</v>
      </c>
      <c r="AEO256" s="115">
        <f t="shared" si="2581"/>
        <v>89.520873219003178</v>
      </c>
      <c r="AEP256" s="15">
        <f t="shared" si="2582"/>
        <v>-2.2840043639356391E-4</v>
      </c>
      <c r="AEQ256" s="11"/>
      <c r="AER256" s="11">
        <f t="shared" si="2798"/>
        <v>-2.2150850544126589E-4</v>
      </c>
      <c r="AES256" s="10">
        <f t="shared" si="2583"/>
        <v>89.578449330967231</v>
      </c>
      <c r="AET256" s="9">
        <f t="shared" si="2170"/>
        <v>87.673811904671098</v>
      </c>
      <c r="AEU256" s="9">
        <f t="shared" si="2171"/>
        <v>91.468516712123773</v>
      </c>
      <c r="AEV256" s="115">
        <f t="shared" si="2584"/>
        <v>89.571164308397442</v>
      </c>
      <c r="AEW256" s="15">
        <f t="shared" si="2585"/>
        <v>-2.343785255059465E-4</v>
      </c>
      <c r="AEX256" s="11"/>
      <c r="AEY256" s="11">
        <f t="shared" si="2799"/>
        <v>-2.2749960058957448E-4</v>
      </c>
      <c r="AEZ256" s="10">
        <f t="shared" si="2586"/>
        <v>89.628732953253007</v>
      </c>
      <c r="AFA256" s="9">
        <f t="shared" si="2172"/>
        <v>87.675809478434658</v>
      </c>
      <c r="AFB256" s="9">
        <f t="shared" si="2173"/>
        <v>91.567721698826404</v>
      </c>
      <c r="AFC256" s="115">
        <f t="shared" si="2587"/>
        <v>89.621765588630524</v>
      </c>
      <c r="AFD256" s="15">
        <f t="shared" si="2588"/>
        <v>-2.4038250506929872E-4</v>
      </c>
      <c r="AFE256" s="11"/>
      <c r="AFF256" s="11">
        <f t="shared" si="2800"/>
        <v>-2.3351694673571748E-4</v>
      </c>
      <c r="AFG256" s="10">
        <f t="shared" si="2589"/>
        <v>89.679326903873417</v>
      </c>
      <c r="AFH256" s="9">
        <f t="shared" si="2174"/>
        <v>87.677910705098625</v>
      </c>
      <c r="AFI256" s="9">
        <f t="shared" si="2175"/>
        <v>91.6674309172992</v>
      </c>
      <c r="AFJ256" s="115">
        <f t="shared" si="2590"/>
        <v>89.672670811198913</v>
      </c>
      <c r="AFK256" s="15">
        <f t="shared" si="2591"/>
        <v>-2.4641122623696979E-4</v>
      </c>
      <c r="AFL256" s="11"/>
      <c r="AFM256" s="11">
        <f t="shared" si="2801"/>
        <v>-2.3955939564713433E-4</v>
      </c>
      <c r="AFN256" s="10">
        <f t="shared" si="2592"/>
        <v>89.7302249438128</v>
      </c>
      <c r="AFO256" s="9">
        <f t="shared" si="2176"/>
        <v>87.68011864968571</v>
      </c>
      <c r="AFP256" s="9">
        <f t="shared" si="2177"/>
        <v>91.767628606239811</v>
      </c>
      <c r="AFQ256" s="115">
        <f t="shared" si="2593"/>
        <v>89.72387362796276</v>
      </c>
      <c r="AFR256" s="15">
        <f t="shared" si="2594"/>
        <v>-2.5246352620801843E-4</v>
      </c>
      <c r="AFS256" s="11"/>
      <c r="AFT256" s="11">
        <f t="shared" si="2802"/>
        <v>-2.4562578493553895E-4</v>
      </c>
      <c r="AFU256" s="10">
        <f t="shared" si="2595"/>
        <v>89.781420733920527</v>
      </c>
      <c r="AFV256" s="9">
        <f t="shared" si="2178"/>
        <v>87.682436388412455</v>
      </c>
      <c r="AFW256" s="9">
        <f t="shared" si="2179"/>
        <v>91.868298797031926</v>
      </c>
      <c r="AFX256" s="115">
        <f t="shared" si="2596"/>
        <v>89.775367592722191</v>
      </c>
      <c r="AFY256" s="15">
        <f t="shared" si="2597"/>
        <v>-2.5853822868545566E-4</v>
      </c>
      <c r="AFZ256" s="11"/>
      <c r="AGA256" s="11">
        <f t="shared" si="2803"/>
        <v>-2.5171493851222176E-4</v>
      </c>
      <c r="AGB256" s="10">
        <f t="shared" si="2598"/>
        <v>89.832907836467342</v>
      </c>
      <c r="AGC256" s="9">
        <f t="shared" si="2180"/>
        <v>87.684867006513556</v>
      </c>
      <c r="AGD256" s="9">
        <f t="shared" si="2181"/>
        <v>91.969425319364476</v>
      </c>
      <c r="AGE256" s="115">
        <f t="shared" si="2599"/>
        <v>89.827146162939016</v>
      </c>
      <c r="AGF256" s="15">
        <f t="shared" si="2600"/>
        <v>-2.6463414435768713E-4</v>
      </c>
      <c r="AGG256" s="11"/>
      <c r="AGH256" s="11">
        <f t="shared" si="2804"/>
        <v>-2.5782566706679112E-4</v>
      </c>
      <c r="AGI256" s="10">
        <f t="shared" si="2601"/>
        <v>89.884679716847899</v>
      </c>
      <c r="AGJ256" s="9">
        <f t="shared" si="2182"/>
        <v>87.687413596026047</v>
      </c>
      <c r="AGK256" s="9">
        <f t="shared" si="2183"/>
        <v>92.070991807179652</v>
      </c>
      <c r="AGL256" s="115">
        <f t="shared" si="2602"/>
        <v>89.87920270160285</v>
      </c>
      <c r="AGM256" s="15">
        <f t="shared" si="2603"/>
        <v>-2.7075007140275057E-4</v>
      </c>
      <c r="AGN256" s="11"/>
      <c r="AGO256" s="11">
        <f t="shared" si="2805"/>
        <v>-2.63956768568905E-4</v>
      </c>
      <c r="AGP256" s="10">
        <f t="shared" si="2604"/>
        <v>89.936729745428266</v>
      </c>
      <c r="AGQ256" s="9">
        <f t="shared" si="2184"/>
        <v>87.690079253535899</v>
      </c>
      <c r="AGR256" s="9">
        <f t="shared" si="2185"/>
        <v>92.172981703373495</v>
      </c>
      <c r="AGS256" s="115">
        <f t="shared" si="2605"/>
        <v>89.931530478454704</v>
      </c>
      <c r="AGT256" s="15">
        <f t="shared" si="2606"/>
        <v>-2.768847959178269E-4</v>
      </c>
      <c r="AGU256" s="11"/>
      <c r="AGV256" s="11">
        <f t="shared" si="2806"/>
        <v>-2.7010702869540023E-4</v>
      </c>
      <c r="AGW256" s="10">
        <f t="shared" si="2607"/>
        <v>89.989051198750644</v>
      </c>
      <c r="AGX256" s="9">
        <f t="shared" si="2186"/>
        <v>87.692867077887414</v>
      </c>
      <c r="AGY256" s="9">
        <f t="shared" si="2187"/>
        <v>92.275378248999772</v>
      </c>
      <c r="AGZ256" s="115">
        <f t="shared" si="2608"/>
        <v>89.9841226634436</v>
      </c>
      <c r="AHA256" s="15">
        <f t="shared" si="2609"/>
        <v>-2.8303709139389672E-4</v>
      </c>
      <c r="AHB256" s="11"/>
      <c r="AHC256" s="11">
        <f t="shared" si="2807"/>
        <v>-2.7627522030155589E-4</v>
      </c>
      <c r="AHD256" s="10">
        <f t="shared" si="2610"/>
        <v>90.041637252961948</v>
      </c>
      <c r="AHE256" s="9">
        <f t="shared" si="2188"/>
        <v>87.695780167837867</v>
      </c>
      <c r="AHF256" s="9">
        <f t="shared" si="2189"/>
        <v>92.378164511987677</v>
      </c>
      <c r="AHG256" s="115">
        <f t="shared" si="2611"/>
        <v>90.036972339912779</v>
      </c>
      <c r="AHH256" s="15">
        <f t="shared" si="2612"/>
        <v>-2.8920572063434387E-4</v>
      </c>
      <c r="AHI256" s="11"/>
      <c r="AHJ256" s="11">
        <f t="shared" si="2808"/>
        <v>-2.8246010533941926E-4</v>
      </c>
      <c r="AHK256" s="10">
        <f t="shared" si="2613"/>
        <v>90.094480996996424</v>
      </c>
      <c r="AHL256" s="9">
        <f t="shared" si="2190"/>
        <v>87.698821619708212</v>
      </c>
      <c r="AHM256" s="9">
        <f t="shared" si="2191"/>
        <v>92.481323392809315</v>
      </c>
      <c r="AHN256" s="115">
        <f t="shared" si="2614"/>
        <v>90.090072506258764</v>
      </c>
      <c r="AHO256" s="15">
        <f t="shared" si="2615"/>
        <v>-2.9538943625010452E-4</v>
      </c>
      <c r="AHP256" s="11"/>
      <c r="AHQ256" s="11">
        <f t="shared" si="2809"/>
        <v>-2.8866043535132041E-4</v>
      </c>
      <c r="AHR256" s="10">
        <f t="shared" si="2616"/>
        <v>90.147575434218311</v>
      </c>
      <c r="AHS256" s="9">
        <f t="shared" si="2192"/>
        <v>87.701994525005176</v>
      </c>
      <c r="AHT256" s="9">
        <f t="shared" si="2193"/>
        <v>92.584837628411961</v>
      </c>
      <c r="AHU256" s="115">
        <f t="shared" si="2617"/>
        <v>90.143416076708576</v>
      </c>
      <c r="AHV256" s="15">
        <f t="shared" si="2618"/>
        <v>-3.015869810494169E-4</v>
      </c>
      <c r="AHW256" s="11"/>
      <c r="AHX256" s="11">
        <f t="shared" si="2810"/>
        <v>-2.9487495185804788E-4</v>
      </c>
      <c r="AHY256" s="10">
        <f t="shared" si="2619"/>
        <v>90.200913483182049</v>
      </c>
      <c r="AHZ256" s="9">
        <f t="shared" si="2194"/>
        <v>87.705301968014822</v>
      </c>
      <c r="AIA256" s="9">
        <f t="shared" si="2195"/>
        <v>92.688689800016917</v>
      </c>
      <c r="AIB256" s="115">
        <f t="shared" si="2620"/>
        <v>90.196995884015877</v>
      </c>
      <c r="AIC256" s="15">
        <f t="shared" si="2621"/>
        <v>-3.0779708866813924E-4</v>
      </c>
      <c r="AID256" s="11"/>
      <c r="AIE256" s="11">
        <f t="shared" si="2811"/>
        <v>-3.0110238698812848E-4</v>
      </c>
      <c r="AIF256" s="10">
        <f t="shared" si="2622"/>
        <v>90.254487980314622</v>
      </c>
      <c r="AIG256" s="9">
        <f t="shared" si="2196"/>
        <v>87.708747023375025</v>
      </c>
      <c r="AIH256" s="9">
        <f t="shared" si="2197"/>
        <v>92.792862341193114</v>
      </c>
      <c r="AII256" s="115">
        <f t="shared" si="2623"/>
        <v>90.25080468228407</v>
      </c>
      <c r="AIJ256" s="15">
        <f t="shared" si="2624"/>
        <v>-3.1401848421835557E-4</v>
      </c>
      <c r="AIK256" s="11"/>
      <c r="AIL256" s="11">
        <f t="shared" si="2812"/>
        <v>-3.0734146412564361E-4</v>
      </c>
      <c r="AIM256" s="10">
        <f t="shared" si="2625"/>
        <v>90.30829168272561</v>
      </c>
      <c r="AIN256" s="9">
        <f t="shared" si="2198"/>
        <v>87.712332753629823</v>
      </c>
      <c r="AIO256" s="9">
        <f t="shared" si="2199"/>
        <v>92.897337546188567</v>
      </c>
      <c r="AIP256" s="115">
        <f t="shared" si="2626"/>
        <v>90.304835149909195</v>
      </c>
      <c r="AIQ256" s="15">
        <f t="shared" si="2627"/>
        <v>-3.2024988495401842E-4</v>
      </c>
      <c r="AIR256" s="11"/>
      <c r="AIS256" s="11">
        <f t="shared" si="2813"/>
        <v>-3.1359089857537138E-4</v>
      </c>
      <c r="AIT256" s="10">
        <f t="shared" si="2628"/>
        <v>90.362317271138195</v>
      </c>
      <c r="AIU256" s="9">
        <f t="shared" si="2200"/>
        <v>87.716062206769095</v>
      </c>
      <c r="AIV256" s="9">
        <f t="shared" si="2201"/>
        <v>93.002097577507186</v>
      </c>
      <c r="AIW256" s="115">
        <f t="shared" si="2629"/>
        <v>90.359079892138141</v>
      </c>
      <c r="AIX256" s="15">
        <f t="shared" si="2630"/>
        <v>-3.2649000089088472E-4</v>
      </c>
      <c r="AIY256" s="11"/>
      <c r="AIZ256" s="11">
        <f t="shared" si="2814"/>
        <v>-3.1984939818241372E-4</v>
      </c>
      <c r="AJA256" s="10">
        <f t="shared" si="2631"/>
        <v>90.416557352435746</v>
      </c>
      <c r="AJB256" s="9">
        <f t="shared" si="2202"/>
        <v>87.719938413755173</v>
      </c>
      <c r="AJC256" s="9">
        <f t="shared" si="2203"/>
        <v>93.107124378131658</v>
      </c>
      <c r="AJD256" s="115">
        <f t="shared" si="2632"/>
        <v>90.413531395943409</v>
      </c>
      <c r="AJE256" s="15">
        <f t="shared" si="2633"/>
        <v>-3.3273752953776492E-4</v>
      </c>
      <c r="AJF256" s="11"/>
      <c r="AJG256" s="11">
        <f t="shared" si="2815"/>
        <v>-3.2611565805473308E-4</v>
      </c>
      <c r="AJH256" s="10">
        <f t="shared" si="2634"/>
        <v>90.471004414455791</v>
      </c>
      <c r="AJI256" s="9">
        <f t="shared" si="2204"/>
        <v>87.723964385896807</v>
      </c>
      <c r="AJJ256" s="9">
        <f t="shared" si="2205"/>
        <v>93.212399788212934</v>
      </c>
      <c r="AJK256" s="115">
        <f t="shared" si="2635"/>
        <v>90.468182087054871</v>
      </c>
      <c r="AJL256" s="15">
        <f t="shared" si="2636"/>
        <v>-3.3899116326600545E-4</v>
      </c>
      <c r="AJM256" s="11"/>
      <c r="AJN256" s="11">
        <f t="shared" si="2816"/>
        <v>-3.3238836794191422E-4</v>
      </c>
      <c r="AJO256" s="10">
        <f t="shared" si="2637"/>
        <v>90.525650883088019</v>
      </c>
      <c r="AJP256" s="9">
        <f t="shared" si="2206"/>
        <v>87.728143112368755</v>
      </c>
      <c r="AJQ256" s="9">
        <f t="shared" si="2207"/>
        <v>93.317905598311441</v>
      </c>
      <c r="AJR256" s="115">
        <f t="shared" si="2638"/>
        <v>90.523024355340098</v>
      </c>
      <c r="AJS256" s="15">
        <f t="shared" si="2639"/>
        <v>-3.4524959275110487E-4</v>
      </c>
      <c r="AJT256" s="11"/>
      <c r="AJU256" s="11">
        <f t="shared" si="2817"/>
        <v>-3.3866621568166925E-4</v>
      </c>
      <c r="AJV256" s="10">
        <f t="shared" si="2640"/>
        <v>90.580489147681078</v>
      </c>
      <c r="AJW256" s="9">
        <f t="shared" si="2208"/>
        <v>87.732477557799797</v>
      </c>
      <c r="AJX256" s="9">
        <f t="shared" si="2209"/>
        <v>93.423623503048461</v>
      </c>
      <c r="AJY256" s="115">
        <f t="shared" si="2641"/>
        <v>90.578050530424122</v>
      </c>
      <c r="AJZ256" s="15">
        <f t="shared" si="2642"/>
        <v>-3.5151150425899235E-4</v>
      </c>
      <c r="AKA256" s="11"/>
      <c r="AKB256" s="11">
        <f t="shared" si="2818"/>
        <v>-3.4494788448225449E-4</v>
      </c>
      <c r="AKC256" s="10">
        <f t="shared" si="2643"/>
        <v>90.635511536615468</v>
      </c>
      <c r="AKD256" s="9">
        <f t="shared" si="2210"/>
        <v>87.736970659782202</v>
      </c>
      <c r="AKE256" s="9">
        <f t="shared" si="2211"/>
        <v>93.529535057447674</v>
      </c>
      <c r="AKF256" s="115">
        <f t="shared" si="2644"/>
        <v>90.633252858614938</v>
      </c>
      <c r="AKG256" s="15">
        <f t="shared" si="2645"/>
        <v>-3.5777557710330575E-4</v>
      </c>
      <c r="AKH256" s="11"/>
      <c r="AKI256" s="11">
        <f t="shared" si="2819"/>
        <v>-3.5123205037573677E-4</v>
      </c>
      <c r="AKJ256" s="10">
        <f t="shared" si="2646"/>
        <v>90.6907102941815</v>
      </c>
      <c r="AKK256" s="9">
        <f t="shared" si="2212"/>
        <v>87.741625326301133</v>
      </c>
      <c r="AKL256" s="9">
        <f t="shared" si="2213"/>
        <v>93.635621562155933</v>
      </c>
      <c r="AKM256" s="115">
        <f t="shared" si="2647"/>
        <v>90.68862344422854</v>
      </c>
      <c r="AKN256" s="15">
        <f t="shared" si="2648"/>
        <v>-3.6404047671486061E-4</v>
      </c>
      <c r="AKO256" s="11"/>
      <c r="AKP256" s="11">
        <f t="shared" si="2820"/>
        <v>-3.5751737527605401E-4</v>
      </c>
      <c r="AKQ256" s="10">
        <f t="shared" si="2649"/>
        <v>90.746077521796948</v>
      </c>
      <c r="AKR256" s="9">
        <f t="shared" si="2214"/>
        <v>87.746444432962008</v>
      </c>
      <c r="AKS256" s="9">
        <f t="shared" si="2215"/>
        <v>93.741864418388033</v>
      </c>
      <c r="AKT256" s="115">
        <f t="shared" si="2650"/>
        <v>90.744154425675021</v>
      </c>
      <c r="AKU256" s="15">
        <f t="shared" si="2651"/>
        <v>-3.7030487673593684E-4</v>
      </c>
      <c r="AKV256" s="11"/>
      <c r="AKW256" s="11">
        <f t="shared" si="2821"/>
        <v>-3.6380252910815121E-4</v>
      </c>
      <c r="AKX256" s="10">
        <f t="shared" si="2652"/>
        <v>90.801605354362437</v>
      </c>
      <c r="AKY256" s="9">
        <f t="shared" si="2216"/>
        <v>87.751430820779788</v>
      </c>
      <c r="AKZ256" s="9">
        <f t="shared" si="2217"/>
        <v>93.848244980254648</v>
      </c>
      <c r="ALA256" s="115">
        <f t="shared" si="2653"/>
        <v>90.799837900517218</v>
      </c>
      <c r="ALB256" s="15">
        <f t="shared" si="2654"/>
        <v>-3.7656745003591697E-4</v>
      </c>
      <c r="ALC256" s="11"/>
      <c r="ALD256" s="11">
        <f t="shared" si="2822"/>
        <v>-3.7008618081119359E-4</v>
      </c>
      <c r="ALE256" s="10">
        <f t="shared" si="2655"/>
        <v>90.857285885196205</v>
      </c>
      <c r="ALF256" s="9">
        <f t="shared" si="2218"/>
        <v>87.756587293740793</v>
      </c>
      <c r="ALG256" s="9">
        <f t="shared" si="2219"/>
        <v>93.954744275819507</v>
      </c>
      <c r="ALH256" s="115">
        <f t="shared" si="2656"/>
        <v>90.855665784780143</v>
      </c>
      <c r="ALI256" s="15">
        <f t="shared" si="2657"/>
        <v>-3.8282685163307131E-4</v>
      </c>
      <c r="ALJ256" s="11"/>
      <c r="ALK256" s="11">
        <f t="shared" si="2823"/>
        <v>-3.7636698123260336E-4</v>
      </c>
      <c r="ALL256" s="10">
        <f t="shared" si="2658"/>
        <v>90.913111025098701</v>
      </c>
      <c r="ALM256" s="9">
        <f t="shared" si="2220"/>
        <v>87.761916615888381</v>
      </c>
      <c r="ALN256" s="9">
        <f t="shared" si="2221"/>
        <v>94.061344516982118</v>
      </c>
      <c r="ALO256" s="115">
        <f t="shared" si="2659"/>
        <v>90.91163056643525</v>
      </c>
      <c r="ALP256" s="15">
        <f t="shared" si="2660"/>
        <v>-3.8908181213191169E-4</v>
      </c>
      <c r="ALQ256" s="12"/>
      <c r="ALR256" s="11">
        <f t="shared" si="2824"/>
        <v>-3.8264365672470489E-4</v>
      </c>
      <c r="ALS256" s="10">
        <f t="shared" si="2661"/>
        <v>90.969073257112669</v>
      </c>
      <c r="ALT256" s="9">
        <f t="shared" si="2222"/>
        <v>87.76742151101439</v>
      </c>
      <c r="ALU256" s="9">
        <f t="shared" si="2223"/>
        <v>94.168034238818905</v>
      </c>
      <c r="ALV256" s="115">
        <f t="shared" si="2662"/>
        <v>90.967727874916648</v>
      </c>
      <c r="ALW256" s="15">
        <f t="shared" si="2663"/>
        <v>-3.9533145517172606E-4</v>
      </c>
      <c r="ALX256" s="12"/>
      <c r="ALY256" s="11">
        <f t="shared" si="2825"/>
        <v>-3.8891532716302653E-4</v>
      </c>
      <c r="ALZ256" s="10">
        <f t="shared" si="2664"/>
        <v>91.025168210597798</v>
      </c>
      <c r="AMA256" s="9">
        <f t="shared" si="2224"/>
        <v>87.773104671653229</v>
      </c>
      <c r="AMB256" s="9">
        <f t="shared" si="2225"/>
        <v>94.274803675864604</v>
      </c>
      <c r="AMC256" s="115">
        <f t="shared" si="2665"/>
        <v>91.023954173758909</v>
      </c>
      <c r="AMD256" s="15">
        <f t="shared" si="2666"/>
        <v>-4.0157501128881639E-4</v>
      </c>
      <c r="AME256" s="12"/>
      <c r="AMF256" s="11">
        <f t="shared" si="2826"/>
        <v>-3.9518121936694609E-4</v>
      </c>
      <c r="AMG256" s="10">
        <f t="shared" si="2667"/>
        <v>91.081392350107777</v>
      </c>
      <c r="AMH256" s="9">
        <f t="shared" si="2226"/>
        <v>87.778968760616067</v>
      </c>
      <c r="AMI256" s="9">
        <f t="shared" si="2227"/>
        <v>94.381643200451819</v>
      </c>
      <c r="AMJ256" s="115">
        <f t="shared" si="2668"/>
        <v>91.08030598053395</v>
      </c>
      <c r="AMK256" s="15">
        <f t="shared" si="2669"/>
        <v>-4.0781172136636671E-4</v>
      </c>
      <c r="AML256" s="12"/>
      <c r="AMM256" s="11">
        <f t="shared" si="2827"/>
        <v>-4.0144057039421697E-4</v>
      </c>
      <c r="AMN256" s="10">
        <f t="shared" si="2670"/>
        <v>91.137742194008183</v>
      </c>
      <c r="AMO256" s="9">
        <f t="shared" si="2228"/>
        <v>87.785016409907612</v>
      </c>
      <c r="AMP256" s="9">
        <f t="shared" si="2229"/>
        <v>94.488543324431248</v>
      </c>
      <c r="AMQ256" s="115">
        <f t="shared" si="2671"/>
        <v>91.136779867169423</v>
      </c>
      <c r="AMR256" s="15">
        <f t="shared" si="2672"/>
        <v>-4.1404083680758407E-4</v>
      </c>
      <c r="AMS256" s="12"/>
      <c r="AMT256" s="11">
        <f t="shared" si="2828"/>
        <v>-4.0769262771737078E-4</v>
      </c>
      <c r="AMU256" s="10">
        <f t="shared" si="2673"/>
        <v>91.194214314800718</v>
      </c>
      <c r="AMV256" s="9">
        <f t="shared" si="2230"/>
        <v>87.791250219675121</v>
      </c>
      <c r="AMW256" s="9">
        <f t="shared" si="2231"/>
        <v>94.595494700776086</v>
      </c>
      <c r="AMX256" s="115">
        <f t="shared" si="2674"/>
        <v>91.193372460225604</v>
      </c>
      <c r="AMY256" s="15">
        <f t="shared" si="2675"/>
        <v>-4.202616196997298E-4</v>
      </c>
      <c r="AMZ256" s="12"/>
      <c r="ANA256" s="11">
        <f t="shared" si="2829"/>
        <v>-4.1393664939101368E-4</v>
      </c>
      <c r="ANB256" s="10">
        <f t="shared" si="2676"/>
        <v>91.250805339405758</v>
      </c>
      <c r="ANC256" s="9">
        <f t="shared" si="2232"/>
        <v>87.797672757190171</v>
      </c>
      <c r="AND256" s="9">
        <f t="shared" si="2233"/>
        <v>94.702488125069962</v>
      </c>
      <c r="ANE256" s="115">
        <f t="shared" si="2677"/>
        <v>91.250080441130066</v>
      </c>
      <c r="ANF256" s="15">
        <f t="shared" si="2678"/>
        <v>-4.2647334296888969E-4</v>
      </c>
      <c r="ANG256" s="12"/>
      <c r="ANH256" s="11">
        <f t="shared" si="2830"/>
        <v>-4.2017190420996336E-4</v>
      </c>
      <c r="ANI256" s="10">
        <f t="shared" si="2679"/>
        <v>91.307511949403221</v>
      </c>
      <c r="ANJ256" s="9">
        <f t="shared" si="2234"/>
        <v>87.804286555863797</v>
      </c>
      <c r="ANK256" s="9">
        <f t="shared" si="2235"/>
        <v>94.809514536878339</v>
      </c>
      <c r="ANL256" s="115">
        <f t="shared" si="2680"/>
        <v>91.306900546371068</v>
      </c>
      <c r="ANM256" s="15">
        <f t="shared" si="2681"/>
        <v>-4.3267529052552192E-4</v>
      </c>
      <c r="ANN256" s="12"/>
      <c r="ANO256" s="11">
        <f t="shared" si="2831"/>
        <v>-4.2639767185816612E-4</v>
      </c>
      <c r="ANP256" s="10">
        <f t="shared" si="2682"/>
        <v>91.364330881231865</v>
      </c>
      <c r="ANQ256" s="9">
        <f t="shared" si="2236"/>
        <v>87.811094114295258</v>
      </c>
      <c r="ANR256" s="9">
        <f t="shared" si="2237"/>
        <v>94.916565021005567</v>
      </c>
      <c r="ANS256" s="115">
        <f t="shared" si="2683"/>
        <v>91.363829567650413</v>
      </c>
      <c r="ANT256" s="15">
        <f t="shared" si="2684"/>
        <v>-4.3886675740084592E-4</v>
      </c>
      <c r="ANU256" s="12"/>
      <c r="ANV256" s="11">
        <f t="shared" si="2832"/>
        <v>-4.3261324304851544E-4</v>
      </c>
      <c r="ANW256" s="10">
        <f t="shared" si="2685"/>
        <v>91.421258926348372</v>
      </c>
      <c r="ANX256" s="9">
        <f t="shared" si="2238"/>
        <v>87.818097895354882</v>
      </c>
      <c r="ANY256" s="9">
        <f t="shared" si="2239"/>
        <v>95.02363080863779</v>
      </c>
      <c r="ANZ256" s="115">
        <f t="shared" si="2686"/>
        <v>91.420864351996329</v>
      </c>
      <c r="AOA256" s="15">
        <f t="shared" si="2687"/>
        <v>-4.45047049874081E-4</v>
      </c>
      <c r="AOB256" s="12"/>
      <c r="AOC256" s="11">
        <f t="shared" si="2833"/>
        <v>-4.3881791965354742E-4</v>
      </c>
      <c r="AOD256" s="10">
        <f t="shared" si="2688"/>
        <v>91.478292931346459</v>
      </c>
      <c r="AOE256" s="9">
        <f t="shared" si="2240"/>
        <v>87.825300325301271</v>
      </c>
      <c r="AOF256" s="9">
        <f t="shared" si="2241"/>
        <v>95.130703278369296</v>
      </c>
      <c r="AOG256" s="115">
        <f t="shared" si="2689"/>
        <v>91.478001801835291</v>
      </c>
      <c r="AOH256" s="15">
        <f t="shared" si="2690"/>
        <v>-4.5121548559036944E-4</v>
      </c>
      <c r="AOI256" s="12"/>
      <c r="AOJ256" s="11">
        <f t="shared" si="1875"/>
        <v>-4.4501101482683771E-4</v>
      </c>
      <c r="AOK256" s="10">
        <f t="shared" si="1876"/>
        <v>91.53542979803494</v>
      </c>
      <c r="AOL256" s="9">
        <f t="shared" si="2242"/>
        <v>87.832703792933245</v>
      </c>
      <c r="AOM256" s="9">
        <f t="shared" si="2243"/>
        <v>95.237773957119742</v>
      </c>
      <c r="AON256" s="115">
        <f t="shared" si="2691"/>
        <v>91.535238875026494</v>
      </c>
      <c r="AOO256" s="15">
        <f t="shared" si="1877"/>
        <v>-4.5737139366979526E-4</v>
      </c>
      <c r="AOP256" s="12"/>
      <c r="AOQ256" s="11">
        <f t="shared" si="2834"/>
        <v>-4.511918531155542E-4</v>
      </c>
      <c r="AOR256" s="10">
        <f t="shared" si="2692"/>
        <v>91.592666483478638</v>
      </c>
      <c r="AOS256" s="9">
        <f t="shared" si="2244"/>
        <v>87.840310648776565</v>
      </c>
      <c r="AOT256" s="9">
        <f t="shared" si="2245"/>
        <v>95.344834520937837</v>
      </c>
      <c r="AOU256" s="115">
        <f t="shared" si="2693"/>
        <v>91.592572584857209</v>
      </c>
      <c r="AOV256" s="15">
        <f t="shared" si="2694"/>
        <v>-4.6351411480727349E-4</v>
      </c>
      <c r="AOW256" s="12"/>
      <c r="AOX256" s="11">
        <f t="shared" si="1878"/>
        <v>-4.5735977056385172E-4</v>
      </c>
      <c r="AOY256" s="10">
        <f t="shared" si="1879"/>
        <v>91.649999999999991</v>
      </c>
      <c r="AOZ256" s="9">
        <f t="shared" si="2246"/>
        <v>87.848123204305779</v>
      </c>
      <c r="APA256" s="9"/>
      <c r="APB256" s="97">
        <f t="shared" si="2695"/>
        <v>91.649999999999991</v>
      </c>
      <c r="APC256" s="15">
        <f t="shared" si="1880"/>
        <v>-4.696430013633896E-4</v>
      </c>
      <c r="APD256" s="11"/>
      <c r="APE256" s="11"/>
    </row>
    <row r="257" spans="1:1097" x14ac:dyDescent="0.2">
      <c r="A257" s="183"/>
      <c r="B257" s="183"/>
      <c r="C257" s="1">
        <f t="shared" si="2696"/>
        <v>180</v>
      </c>
      <c r="D257" s="1">
        <f t="shared" si="2697"/>
        <v>6024.5844021139956</v>
      </c>
      <c r="E257" s="1">
        <f t="shared" si="2698"/>
        <v>-16317921.817764627</v>
      </c>
      <c r="F257" s="2">
        <f t="shared" si="2699"/>
        <v>113.16</v>
      </c>
      <c r="G257" s="8">
        <f t="shared" si="2700"/>
        <v>1.9810000000000001E-3</v>
      </c>
      <c r="H257" s="6">
        <f t="shared" si="2701"/>
        <v>0.14400020254000001</v>
      </c>
      <c r="I257" s="2">
        <f t="shared" si="2702"/>
        <v>3500</v>
      </c>
      <c r="J257" s="3">
        <f t="shared" si="1818"/>
        <v>58.333333333333336</v>
      </c>
      <c r="K257" s="3">
        <f t="shared" si="1819"/>
        <v>366.52</v>
      </c>
      <c r="L257" s="1">
        <f t="shared" si="2703"/>
        <v>0.82</v>
      </c>
      <c r="M257" s="1">
        <f t="shared" si="2704"/>
        <v>0.66</v>
      </c>
      <c r="N257" s="1">
        <f t="shared" si="1820"/>
        <v>0.54120000000000001</v>
      </c>
      <c r="O257" s="3">
        <f t="shared" si="2247"/>
        <v>7.5227878787878781</v>
      </c>
      <c r="P257" s="40">
        <f t="shared" si="1821"/>
        <v>570.9796</v>
      </c>
      <c r="Q257" s="1">
        <f t="shared" si="2705"/>
        <v>21.51</v>
      </c>
      <c r="R257" s="1">
        <f t="shared" si="2706"/>
        <v>151</v>
      </c>
      <c r="S257" s="2">
        <f t="shared" si="2707"/>
        <v>12587.54</v>
      </c>
      <c r="T257" s="1">
        <f t="shared" si="1959"/>
        <v>83.916933333333333</v>
      </c>
      <c r="U257" s="7">
        <f t="shared" si="2708"/>
        <v>9.1849501318337995E-2</v>
      </c>
      <c r="V257" s="7">
        <f t="shared" si="1822"/>
        <v>6.6258942829124593E-3</v>
      </c>
      <c r="W257" s="159">
        <f t="shared" si="2709"/>
        <v>3.4283282369456214E-2</v>
      </c>
      <c r="X257" s="40">
        <f t="shared" si="1823"/>
        <v>8095.2484858865882</v>
      </c>
      <c r="Y257" s="1">
        <f t="shared" si="2710"/>
        <v>0</v>
      </c>
      <c r="Z257" s="1">
        <f t="shared" si="2711"/>
        <v>113.16</v>
      </c>
      <c r="AA257" s="1">
        <f t="shared" si="2712"/>
        <v>91.649999999999991</v>
      </c>
      <c r="AB257" s="6">
        <f t="shared" si="1960"/>
        <v>0.2895550479995273</v>
      </c>
      <c r="AC257" s="1">
        <f t="shared" si="2713"/>
        <v>526.19133708825245</v>
      </c>
      <c r="AD257" s="40">
        <f t="shared" si="1824"/>
        <v>36363.626619283568</v>
      </c>
      <c r="AE257" s="1">
        <f t="shared" si="1825"/>
        <v>0.15947988387208822</v>
      </c>
      <c r="AF257" s="2">
        <f t="shared" si="1801"/>
        <v>72</v>
      </c>
      <c r="AG257" s="10">
        <f t="shared" si="1826"/>
        <v>11.482551638790351</v>
      </c>
      <c r="AH257" s="12">
        <f t="shared" si="1827"/>
        <v>0.23122291907879672</v>
      </c>
      <c r="AI257" s="43">
        <f t="shared" si="1828"/>
        <v>-1.9026230336723585E-5</v>
      </c>
      <c r="AJ257" s="93">
        <f t="shared" si="1961"/>
        <v>4.7987319453732193E-6</v>
      </c>
      <c r="AK257" s="43">
        <f t="shared" si="1829"/>
        <v>0</v>
      </c>
      <c r="AL257" s="43">
        <f t="shared" si="1962"/>
        <v>4.1072794495784223E-4</v>
      </c>
      <c r="AM257" s="43"/>
      <c r="AN257" s="43">
        <f t="shared" si="1830"/>
        <v>0</v>
      </c>
      <c r="AO257" s="10">
        <f t="shared" si="1831"/>
        <v>88.060186584863587</v>
      </c>
      <c r="AP257" s="9"/>
      <c r="AQ257" s="9">
        <f t="shared" si="1832"/>
        <v>87.9288596043273</v>
      </c>
      <c r="AR257" s="104">
        <f t="shared" si="2248"/>
        <v>87.9288596043273</v>
      </c>
      <c r="AS257" s="15">
        <f t="shared" si="1833"/>
        <v>0</v>
      </c>
      <c r="AT257" s="49"/>
      <c r="AU257" s="11">
        <f t="shared" si="1834"/>
        <v>8.1115096941038217E-6</v>
      </c>
      <c r="AV257" s="10">
        <f t="shared" si="1835"/>
        <v>87.994521898294138</v>
      </c>
      <c r="AW257" s="9">
        <f t="shared" si="1836"/>
        <v>87.9288596043273</v>
      </c>
      <c r="AX257" s="9">
        <f t="shared" si="1837"/>
        <v>87.797805532417968</v>
      </c>
      <c r="AY257" s="97">
        <f t="shared" si="2249"/>
        <v>87.863332568372641</v>
      </c>
      <c r="AZ257" s="15">
        <f t="shared" si="2250"/>
        <v>8.0945058164552007E-6</v>
      </c>
      <c r="BA257" s="49"/>
      <c r="BB257" s="11">
        <f t="shared" si="1838"/>
        <v>1.6206309849921881E-5</v>
      </c>
      <c r="BC257" s="10">
        <f t="shared" si="1839"/>
        <v>87.928990086986587</v>
      </c>
      <c r="BD257" s="9">
        <f t="shared" si="1840"/>
        <v>87.928857221745233</v>
      </c>
      <c r="BE257" s="9">
        <f t="shared" si="1841"/>
        <v>87.66702206327156</v>
      </c>
      <c r="BF257" s="97">
        <f t="shared" si="2251"/>
        <v>87.797939642508396</v>
      </c>
      <c r="BG257" s="15">
        <f t="shared" si="1842"/>
        <v>1.6172150795010268E-5</v>
      </c>
      <c r="BH257" s="49"/>
      <c r="BI257" s="11">
        <f t="shared" si="1843"/>
        <v>2.4284246709391763E-5</v>
      </c>
      <c r="BJ257" s="10">
        <f t="shared" si="1844"/>
        <v>87.863587630150107</v>
      </c>
      <c r="BK257" s="9">
        <f t="shared" si="1845"/>
        <v>87.928847711258271</v>
      </c>
      <c r="BL257" s="9">
        <f t="shared" si="1846"/>
        <v>87.536506871251049</v>
      </c>
      <c r="BM257" s="97">
        <f t="shared" si="2252"/>
        <v>87.73267729125466</v>
      </c>
      <c r="BN257" s="15">
        <f t="shared" si="1847"/>
        <v>2.4232785484672674E-5</v>
      </c>
      <c r="BO257" s="49"/>
      <c r="BP257" s="11">
        <f t="shared" si="1848"/>
        <v>3.2345169557190428E-5</v>
      </c>
      <c r="BQ257" s="10">
        <f t="shared" si="1849"/>
        <v>87.798311012145064</v>
      </c>
      <c r="BR257" s="9">
        <f t="shared" si="1850"/>
        <v>87.928826357522453</v>
      </c>
      <c r="BS257" s="9">
        <f t="shared" si="1851"/>
        <v>87.406257611624653</v>
      </c>
      <c r="BT257" s="97">
        <f t="shared" si="2253"/>
        <v>87.667541984573546</v>
      </c>
      <c r="BU257" s="15">
        <f t="shared" si="1852"/>
        <v>3.2276263465468091E-5</v>
      </c>
      <c r="BV257" s="12"/>
      <c r="BW257" s="11">
        <f t="shared" si="1853"/>
        <v>4.0388930697565701E-5</v>
      </c>
      <c r="BX257" s="10">
        <f t="shared" si="1854"/>
        <v>87.733156722963031</v>
      </c>
      <c r="BY257" s="9">
        <f t="shared" si="1855"/>
        <v>87.928788475453217</v>
      </c>
      <c r="BZ257" s="9">
        <f t="shared" si="1856"/>
        <v>87.276271921241957</v>
      </c>
      <c r="CA257" s="97">
        <f t="shared" si="2254"/>
        <v>87.60253019834758</v>
      </c>
      <c r="CB257" s="15">
        <f t="shared" si="1857"/>
        <v>4.0302441323999156E-5</v>
      </c>
      <c r="CC257" s="12"/>
      <c r="CD257" s="11">
        <f t="shared" si="1858"/>
        <v>4.841538543063585E-5</v>
      </c>
      <c r="CE257" s="10">
        <f t="shared" si="1859"/>
        <v>87.668121258700438</v>
      </c>
      <c r="CF257" s="9">
        <f t="shared" si="1860"/>
        <v>87.92872941049535</v>
      </c>
      <c r="CG257" s="9">
        <f t="shared" si="1861"/>
        <v>87.146547419206343</v>
      </c>
      <c r="CH257" s="97">
        <f t="shared" si="2255"/>
        <v>87.537638414850846</v>
      </c>
      <c r="CI257" s="15">
        <f t="shared" si="1862"/>
        <v>4.8311178628591755E-5</v>
      </c>
      <c r="CJ257" s="12"/>
      <c r="CK257" s="11">
        <f t="shared" si="1863"/>
        <v>5.6424392028253827E-5</v>
      </c>
      <c r="CL257" s="10">
        <f t="shared" si="1864"/>
        <v>87.603201122025126</v>
      </c>
      <c r="CM257" s="9">
        <f t="shared" si="1865"/>
        <v>87.928644538882438</v>
      </c>
      <c r="CN257" s="9">
        <f t="shared" si="1866"/>
        <v>87.017081707544548</v>
      </c>
      <c r="CO257" s="97">
        <f t="shared" si="2256"/>
        <v>87.4728631232135</v>
      </c>
      <c r="CP257" s="15">
        <f t="shared" si="1867"/>
        <v>5.6302337903963732E-5</v>
      </c>
      <c r="CQ257" s="12"/>
      <c r="CR257" s="11">
        <f t="shared" si="1868"/>
        <v>6.4415811709392259E-5</v>
      </c>
      <c r="CS257" s="10">
        <f t="shared" si="1869"/>
        <v>87.538392822636297</v>
      </c>
      <c r="CT257" s="9">
        <f t="shared" si="1870"/>
        <v>87.928529267885935</v>
      </c>
      <c r="CU257" s="9">
        <f t="shared" si="1963"/>
        <v>86.887872371871552</v>
      </c>
      <c r="CV257" s="97">
        <f t="shared" si="2257"/>
        <v>87.408200819878743</v>
      </c>
      <c r="CW257" s="15">
        <f t="shared" si="1871"/>
        <v>6.4275784605542636E-5</v>
      </c>
      <c r="CX257" s="12"/>
      <c r="CY257" s="11">
        <f t="shared" si="2258"/>
        <v>7.2389508615170326E-5</v>
      </c>
      <c r="CZ257" s="10">
        <f t="shared" si="2259"/>
        <v>87.473692877717014</v>
      </c>
      <c r="DA257" s="9">
        <f t="shared" si="1964"/>
        <v>87.928379036053954</v>
      </c>
      <c r="DB257" s="9">
        <f t="shared" si="1965"/>
        <v>86.758916982053563</v>
      </c>
      <c r="DC257" s="97">
        <f t="shared" si="2260"/>
        <v>87.343648009053766</v>
      </c>
      <c r="DD257" s="15">
        <f t="shared" si="2261"/>
        <v>7.2231387093258441E-5</v>
      </c>
      <c r="DE257" s="12"/>
      <c r="DF257" s="11">
        <f t="shared" si="2262"/>
        <v>8.0345349783359263E-5</v>
      </c>
      <c r="DG257" s="10">
        <f t="shared" si="2263"/>
        <v>87.409097812380708</v>
      </c>
      <c r="DH257" s="9">
        <f t="shared" si="1966"/>
        <v>87.928189313440015</v>
      </c>
      <c r="DI257" s="9">
        <f t="shared" si="1967"/>
        <v>86.630213092864139</v>
      </c>
      <c r="DJ257" s="97">
        <f t="shared" si="2264"/>
        <v>87.27920120315207</v>
      </c>
      <c r="DK257" s="15">
        <f t="shared" si="2265"/>
        <v>8.0169016605160847E-5</v>
      </c>
      <c r="DL257" s="12"/>
      <c r="DM257" s="11">
        <f t="shared" si="2266"/>
        <v>8.8283205122675459E-5</v>
      </c>
      <c r="DN257" s="10">
        <f t="shared" si="2267"/>
        <v>87.344604160109299</v>
      </c>
      <c r="DO257" s="9">
        <f t="shared" si="1968"/>
        <v>87.927955601821793</v>
      </c>
      <c r="DP257" s="9">
        <f t="shared" si="1969"/>
        <v>86.501758244639461</v>
      </c>
      <c r="DQ257" s="97">
        <f t="shared" si="2268"/>
        <v>87.214856923230627</v>
      </c>
      <c r="DR257" s="15">
        <f t="shared" si="2269"/>
        <v>8.8088547230439661E-5</v>
      </c>
      <c r="DS257" s="12"/>
      <c r="DT257" s="11">
        <f t="shared" si="2270"/>
        <v>9.6202947386515332E-5</v>
      </c>
      <c r="DU257" s="10">
        <f t="shared" si="2271"/>
        <v>87.280208463185943</v>
      </c>
      <c r="DV257" s="9">
        <f t="shared" si="1970"/>
        <v>87.92767343491002</v>
      </c>
      <c r="DW257" s="9">
        <f t="shared" si="1971"/>
        <v>86.373549963925669</v>
      </c>
      <c r="DX257" s="97">
        <f t="shared" si="2272"/>
        <v>87.150611699417851</v>
      </c>
      <c r="DY257" s="15">
        <f t="shared" si="2273"/>
        <v>9.5989855882362682E-5</v>
      </c>
      <c r="DZ257" s="12"/>
      <c r="EA257" s="11">
        <f t="shared" si="2274"/>
        <v>1.041044521465515E-4</v>
      </c>
      <c r="EB257" s="10">
        <f t="shared" si="2275"/>
        <v>87.215907273119001</v>
      </c>
      <c r="EC257" s="9">
        <f t="shared" si="1972"/>
        <v>87.927338378547717</v>
      </c>
      <c r="ED257" s="9">
        <f t="shared" si="1973"/>
        <v>86.245585764124598</v>
      </c>
      <c r="EE257" s="97">
        <f t="shared" si="2276"/>
        <v>87.086462071336157</v>
      </c>
      <c r="EF257" s="15">
        <f t="shared" si="2277"/>
        <v>1.0387282227068866E-4</v>
      </c>
      <c r="EG257" s="12"/>
      <c r="EH257" s="11">
        <f t="shared" si="2278"/>
        <v>1.1198759776583042E-4</v>
      </c>
      <c r="EI257" s="10">
        <f t="shared" si="2279"/>
        <v>87.151697151060418</v>
      </c>
      <c r="EJ257" s="9">
        <f t="shared" si="1974"/>
        <v>87.926946030899884</v>
      </c>
      <c r="EK257" s="9">
        <f t="shared" si="1975"/>
        <v>86.117863146132819</v>
      </c>
      <c r="EL257" s="97">
        <f t="shared" si="2280"/>
        <v>87.022404588516352</v>
      </c>
      <c r="EM257" s="15">
        <f t="shared" si="2281"/>
        <v>1.117373288739101E-4</v>
      </c>
      <c r="EN257" s="12"/>
      <c r="EO257" s="11">
        <f t="shared" si="2282"/>
        <v>1.1985226537168043E-4</v>
      </c>
      <c r="EP257" s="10">
        <f t="shared" si="2283"/>
        <v>87.087574668216064</v>
      </c>
      <c r="EQ257" s="9">
        <f t="shared" si="1976"/>
        <v>87.926492022633767</v>
      </c>
      <c r="ER257" s="9">
        <f t="shared" si="1977"/>
        <v>85.99037959897673</v>
      </c>
      <c r="ES257" s="97">
        <f t="shared" si="2284"/>
        <v>86.958435810805241</v>
      </c>
      <c r="ET257" s="15">
        <f t="shared" si="2285"/>
        <v>1.1958326091116943E-4</v>
      </c>
      <c r="EU257" s="12"/>
      <c r="EV257" s="11">
        <f t="shared" si="2286"/>
        <v>1.2769833882827572E-4</v>
      </c>
      <c r="EW257" s="10">
        <f t="shared" si="2287"/>
        <v>87.023536406249477</v>
      </c>
      <c r="EX257" s="9">
        <f t="shared" si="1978"/>
        <v>87.925972017089833</v>
      </c>
      <c r="EY257" s="9">
        <f t="shared" si="1979"/>
        <v>85.863132600441176</v>
      </c>
      <c r="EZ257" s="97">
        <f t="shared" si="2288"/>
        <v>86.894552308765498</v>
      </c>
      <c r="FA257" s="15">
        <f t="shared" si="2289"/>
        <v>1.2741050631398561E-4</v>
      </c>
      <c r="FB257" s="12"/>
      <c r="FC257" s="11">
        <f t="shared" si="2290"/>
        <v>1.3552570470902302E-4</v>
      </c>
      <c r="FD257" s="10">
        <f t="shared" si="2291"/>
        <v>86.959578957677792</v>
      </c>
      <c r="FE257" s="9">
        <f t="shared" si="1980"/>
        <v>87.925381710443688</v>
      </c>
      <c r="FF257" s="9">
        <f t="shared" si="1981"/>
        <v>85.736119617695422</v>
      </c>
      <c r="FG257" s="97">
        <f t="shared" si="2292"/>
        <v>86.830750664069555</v>
      </c>
      <c r="FH257" s="15">
        <f t="shared" si="2293"/>
        <v>1.3521895569759636E-4</v>
      </c>
      <c r="FI257" s="12"/>
      <c r="FJ257" s="11">
        <f t="shared" si="2294"/>
        <v>1.4333425226853566E-4</v>
      </c>
      <c r="FK257" s="10">
        <f t="shared" si="2295"/>
        <v>86.895698926261858</v>
      </c>
      <c r="FL257" s="9">
        <f t="shared" si="1982"/>
        <v>87.924716831858944</v>
      </c>
      <c r="FM257" s="9">
        <f t="shared" si="1983"/>
        <v>85.609338107909508</v>
      </c>
      <c r="FN257" s="97">
        <f t="shared" si="2296"/>
        <v>86.767027469884226</v>
      </c>
      <c r="FO257" s="15">
        <f t="shared" si="2297"/>
        <v>1.4300850233233187E-4</v>
      </c>
      <c r="FP257" s="12"/>
      <c r="FQ257" s="11">
        <f t="shared" si="2298"/>
        <v>1.5112387341463423E-4</v>
      </c>
      <c r="FR257" s="10">
        <f t="shared" si="2299"/>
        <v>86.831892927387159</v>
      </c>
      <c r="FS257" s="9">
        <f t="shared" si="1984"/>
        <v>87.923973143631343</v>
      </c>
      <c r="FT257" s="9">
        <f t="shared" si="1985"/>
        <v>85.482785518869576</v>
      </c>
      <c r="FU257" s="97">
        <f t="shared" si="2300"/>
        <v>86.70337933125046</v>
      </c>
      <c r="FV257" s="15">
        <f t="shared" si="2301"/>
        <v>1.5077904211450584E-4</v>
      </c>
      <c r="FW257" s="12"/>
      <c r="FX257" s="11">
        <f t="shared" si="2302"/>
        <v>1.5889446267986938E-4</v>
      </c>
      <c r="FY257" s="10">
        <f t="shared" si="2303"/>
        <v>86.768157588439834</v>
      </c>
      <c r="FZ257" s="9">
        <f t="shared" si="1986"/>
        <v>87.923146441324107</v>
      </c>
      <c r="GA257" s="9">
        <f t="shared" si="1987"/>
        <v>85.356459289583796</v>
      </c>
      <c r="GB257" s="97">
        <f t="shared" si="2304"/>
        <v>86.639802865453959</v>
      </c>
      <c r="GC257" s="15">
        <f t="shared" si="2305"/>
        <v>1.5853047353735396E-4</v>
      </c>
      <c r="GD257" s="12"/>
      <c r="GE257" s="11">
        <f t="shared" si="2306"/>
        <v>1.6664591719306413E-4</v>
      </c>
      <c r="GF257" s="10">
        <f t="shared" si="2307"/>
        <v>86.704489549173758</v>
      </c>
      <c r="GG257" s="9">
        <f t="shared" si="1988"/>
        <v>87.922232553894816</v>
      </c>
      <c r="GH257" s="9">
        <f t="shared" si="1989"/>
        <v>85.230356850884576</v>
      </c>
      <c r="GI257" s="97">
        <f t="shared" si="2308"/>
        <v>86.576294702389703</v>
      </c>
      <c r="GJ257" s="15">
        <f t="shared" si="2309"/>
        <v>1.6626269766167732E-4</v>
      </c>
      <c r="GK257" s="12"/>
      <c r="GL257" s="11">
        <f t="shared" si="1872"/>
        <v>1.7437813665056141E-4</v>
      </c>
      <c r="GM257" s="10">
        <f t="shared" si="1873"/>
        <v>86.640885462071537</v>
      </c>
      <c r="GN257" s="9">
        <f t="shared" si="1990"/>
        <v>87.921227343813868</v>
      </c>
      <c r="GO257" s="9">
        <f t="shared" si="1991"/>
        <v>85.104475626023913</v>
      </c>
      <c r="GP257" s="115">
        <f t="shared" si="2310"/>
        <v>86.512851484918883</v>
      </c>
      <c r="GQ257" s="15">
        <f t="shared" si="1874"/>
        <v>1.7397561808638417E-4</v>
      </c>
      <c r="GR257" s="12"/>
      <c r="GS257" s="11">
        <f t="shared" si="2311"/>
        <v>1.8209102328735544E-4</v>
      </c>
      <c r="GT257" s="10">
        <f t="shared" si="2312"/>
        <v>86.577341992697995</v>
      </c>
      <c r="GU257" s="9">
        <f t="shared" si="1992"/>
        <v>87.920126707174674</v>
      </c>
      <c r="GV257" s="9">
        <f t="shared" si="1993"/>
        <v>84.978813031262575</v>
      </c>
      <c r="GW257" s="115">
        <f t="shared" si="2313"/>
        <v>86.449469869218632</v>
      </c>
      <c r="GX257" s="15">
        <f t="shared" si="2314"/>
        <v>1.8166914091889997E-4</v>
      </c>
      <c r="GY257" s="12"/>
      <c r="GZ257" s="11">
        <f t="shared" si="2315"/>
        <v>1.8978448184810392E-4</v>
      </c>
      <c r="HA257" s="10">
        <f t="shared" si="2316"/>
        <v>86.513855820046444</v>
      </c>
      <c r="HB257" s="9">
        <f t="shared" si="1994"/>
        <v>87.918926573795829</v>
      </c>
      <c r="HC257" s="9">
        <f t="shared" si="1995"/>
        <v>84.853366476452251</v>
      </c>
      <c r="HD257" s="97">
        <f t="shared" si="2317"/>
        <v>86.386146525124047</v>
      </c>
      <c r="HE257" s="15">
        <f t="shared" si="2318"/>
        <v>1.8934317474553872E-4</v>
      </c>
      <c r="HF257" s="12"/>
      <c r="HG257" s="11">
        <f t="shared" si="2319"/>
        <v>1.9745841955804008E-4</v>
      </c>
      <c r="HH257" s="10">
        <f t="shared" si="2320"/>
        <v>86.450423636877531</v>
      </c>
      <c r="HI257" s="9">
        <f t="shared" si="1996"/>
        <v>87.917622907315263</v>
      </c>
      <c r="HJ257" s="9">
        <f t="shared" si="1997"/>
        <v>84.72813336561407</v>
      </c>
      <c r="HK257" s="97">
        <f t="shared" si="2321"/>
        <v>86.322878136464666</v>
      </c>
      <c r="HL257" s="15">
        <f t="shared" si="2322"/>
        <v>1.9699763060156893E-4</v>
      </c>
      <c r="HM257" s="12"/>
      <c r="HN257" s="11">
        <f t="shared" si="2323"/>
        <v>2.0511274609362858E-4</v>
      </c>
      <c r="HO257" s="10">
        <f t="shared" si="2324"/>
        <v>86.387042150052324</v>
      </c>
      <c r="HP257" s="9">
        <f t="shared" si="1998"/>
        <v>87.916211705276595</v>
      </c>
      <c r="HQ257" s="9">
        <f t="shared" si="1999"/>
        <v>84.603111097506613</v>
      </c>
      <c r="HR257" s="115">
        <f t="shared" si="2325"/>
        <v>86.259661401391611</v>
      </c>
      <c r="HS257" s="15">
        <f t="shared" si="2326"/>
        <v>2.0463242194146921E-4</v>
      </c>
      <c r="HT257" s="12"/>
      <c r="HU257" s="11">
        <f t="shared" si="2714"/>
        <v>2.1274737355336869E-4</v>
      </c>
      <c r="HV257" s="10">
        <f t="shared" si="2327"/>
        <v>86.323708080856321</v>
      </c>
      <c r="HW257" s="9">
        <f t="shared" si="2000"/>
        <v>87.914688999207925</v>
      </c>
      <c r="HX257" s="9">
        <f t="shared" si="2001"/>
        <v>84.478297066190436</v>
      </c>
      <c r="HY257" s="115">
        <f t="shared" si="2328"/>
        <v>86.196493032699181</v>
      </c>
      <c r="HZ257" s="15">
        <f t="shared" si="2329"/>
        <v>2.1224746460893457E-4</v>
      </c>
      <c r="IA257" s="12"/>
      <c r="IB257" s="11">
        <f t="shared" si="2715"/>
        <v>2.2036221642833591E-4</v>
      </c>
      <c r="IC257" s="10">
        <f t="shared" si="2330"/>
        <v>86.26041816531793</v>
      </c>
      <c r="ID257" s="9">
        <f t="shared" si="2002"/>
        <v>87.913050854692969</v>
      </c>
      <c r="IE257" s="9">
        <f t="shared" si="2003"/>
        <v>84.353688661584883</v>
      </c>
      <c r="IF257" s="115">
        <f t="shared" si="2331"/>
        <v>86.133369758138926</v>
      </c>
      <c r="IG257" s="15">
        <f t="shared" si="2332"/>
        <v>2.198426768068668E-4</v>
      </c>
      <c r="IH257" s="12"/>
      <c r="II257" s="11">
        <f t="shared" si="2716"/>
        <v>2.279571915727168E-4</v>
      </c>
      <c r="IJ257" s="10">
        <f t="shared" si="2333"/>
        <v>86.197169154519429</v>
      </c>
      <c r="IK257" s="9">
        <f t="shared" si="2004"/>
        <v>87.911293371434994</v>
      </c>
      <c r="IL257" s="9">
        <f t="shared" si="2005"/>
        <v>84.229283270016666</v>
      </c>
      <c r="IM257" s="115">
        <f t="shared" si="2334"/>
        <v>86.070288320725837</v>
      </c>
      <c r="IN257" s="15">
        <f t="shared" si="2335"/>
        <v>2.2741797906744931E-4</v>
      </c>
      <c r="IO257" s="12"/>
      <c r="IP257" s="11">
        <f t="shared" si="2717"/>
        <v>2.3553221817439613E-4</v>
      </c>
      <c r="IQ257" s="10">
        <f t="shared" si="2336"/>
        <v>86.133957814900185</v>
      </c>
      <c r="IR257" s="9">
        <f t="shared" si="2006"/>
        <v>87.909412683313391</v>
      </c>
      <c r="IS257" s="9">
        <f t="shared" si="2007"/>
        <v>84.105078274764949</v>
      </c>
      <c r="IT257" s="115">
        <f t="shared" si="2337"/>
        <v>86.00724547903917</v>
      </c>
      <c r="IU257" s="15">
        <f t="shared" si="2338"/>
        <v>2.3497329422197426E-4</v>
      </c>
      <c r="IV257" s="12"/>
      <c r="IW257" s="11">
        <f t="shared" si="2718"/>
        <v>2.4308721772530213E-4</v>
      </c>
      <c r="IX257" s="10">
        <f t="shared" si="2339"/>
        <v>86.070780928554569</v>
      </c>
      <c r="IY257" s="9">
        <f t="shared" si="2008"/>
        <v>87.907404958433304</v>
      </c>
      <c r="IZ257" s="9">
        <f t="shared" si="2009"/>
        <v>83.981071056595965</v>
      </c>
      <c r="JA257" s="115">
        <f t="shared" si="2340"/>
        <v>85.944238007514627</v>
      </c>
      <c r="JB257" s="15">
        <f t="shared" si="2341"/>
        <v>2.425085473708805E-4</v>
      </c>
      <c r="JC257" s="12"/>
      <c r="JD257" s="11">
        <f t="shared" si="2719"/>
        <v>2.5062211399194982E-4</v>
      </c>
      <c r="JE257" s="10">
        <f t="shared" si="2342"/>
        <v>86.007635293521162</v>
      </c>
      <c r="JF257" s="9">
        <f t="shared" si="2010"/>
        <v>87.905266399168269</v>
      </c>
      <c r="JG257" s="9">
        <f t="shared" si="2011"/>
        <v>83.857258994291342</v>
      </c>
      <c r="JH257" s="115">
        <f t="shared" si="2343"/>
        <v>85.881262696729806</v>
      </c>
      <c r="JI257" s="15">
        <f t="shared" si="2344"/>
        <v>2.5002366585375981E-4</v>
      </c>
      <c r="JJ257" s="12"/>
      <c r="JK257" s="11">
        <f t="shared" si="2720"/>
        <v>2.5813683298593181E-4</v>
      </c>
      <c r="JL257" s="10">
        <f t="shared" si="2345"/>
        <v>85.944517724065435</v>
      </c>
      <c r="JM257" s="9">
        <f t="shared" si="2012"/>
        <v>87.902993242196061</v>
      </c>
      <c r="JN257" s="9">
        <f t="shared" si="2013"/>
        <v>83.733639465171819</v>
      </c>
      <c r="JO257" s="115">
        <f t="shared" si="2346"/>
        <v>85.81831635368394</v>
      </c>
      <c r="JP257" s="15">
        <f t="shared" si="2347"/>
        <v>2.5751857921922796E-4</v>
      </c>
      <c r="JQ257" s="12"/>
      <c r="JR257" s="11">
        <f t="shared" si="2721"/>
        <v>2.6563130293427565E-4</v>
      </c>
      <c r="JS257" s="10">
        <f t="shared" si="2348"/>
        <v>85.88142505095675</v>
      </c>
      <c r="JT257" s="9">
        <f t="shared" si="2014"/>
        <v>87.900581758527977</v>
      </c>
      <c r="JU257" s="9">
        <f t="shared" si="2015"/>
        <v>83.610209845609774</v>
      </c>
      <c r="JV257" s="115">
        <f t="shared" si="2349"/>
        <v>85.755395802068875</v>
      </c>
      <c r="JW257" s="15">
        <f t="shared" si="2350"/>
        <v>2.6499321919506985E-4</v>
      </c>
      <c r="JX257" s="12"/>
      <c r="JY257" s="11">
        <f t="shared" si="2722"/>
        <v>2.7310545425005407E-4</v>
      </c>
      <c r="JZ257" s="10">
        <f t="shared" si="2351"/>
        <v>85.818354121736562</v>
      </c>
      <c r="KA257" s="9">
        <f t="shared" si="2016"/>
        <v>87.898028253531535</v>
      </c>
      <c r="KB257" s="9">
        <f t="shared" si="2017"/>
        <v>83.486967511538509</v>
      </c>
      <c r="KC257" s="115">
        <f t="shared" si="2352"/>
        <v>85.692497882535022</v>
      </c>
      <c r="KD257" s="15">
        <f t="shared" si="2353"/>
        <v>2.7244751965818924E-4</v>
      </c>
      <c r="KE257" s="12"/>
      <c r="KF257" s="11">
        <f t="shared" si="2723"/>
        <v>2.8055921950280547E-4</v>
      </c>
      <c r="KG257" s="10">
        <f t="shared" si="2354"/>
        <v>85.755301800981741</v>
      </c>
      <c r="KH257" s="9">
        <f t="shared" si="2018"/>
        <v>87.895329066946914</v>
      </c>
      <c r="KI257" s="9">
        <f t="shared" si="2019"/>
        <v>83.363909838949894</v>
      </c>
      <c r="KJ257" s="115">
        <f t="shared" si="2355"/>
        <v>85.629619452948404</v>
      </c>
      <c r="KK257" s="15">
        <f t="shared" si="2356"/>
        <v>2.7988141660488763E-4</v>
      </c>
      <c r="KL257" s="12"/>
      <c r="KM257" s="11">
        <f t="shared" si="2724"/>
        <v>2.8799253338924758E-4</v>
      </c>
      <c r="KN257" s="10">
        <f t="shared" si="2357"/>
        <v>85.692264970559023</v>
      </c>
      <c r="KO257" s="9">
        <f t="shared" si="2020"/>
        <v>87.892480572897099</v>
      </c>
      <c r="KP257" s="9">
        <f t="shared" si="2021"/>
        <v>83.24103420438945</v>
      </c>
      <c r="KQ257" s="115">
        <f t="shared" si="2358"/>
        <v>85.566757388643282</v>
      </c>
      <c r="KR257" s="15">
        <f t="shared" si="2359"/>
        <v>2.8729484812091042E-4</v>
      </c>
      <c r="KS257" s="12"/>
      <c r="KT257" s="11">
        <f t="shared" si="2725"/>
        <v>2.9540533270377891E-4</v>
      </c>
      <c r="KU257" s="10">
        <f t="shared" si="2360"/>
        <v>85.629240529875062</v>
      </c>
      <c r="KV257" s="9">
        <f t="shared" si="2022"/>
        <v>87.889479179892049</v>
      </c>
      <c r="KW257" s="9">
        <f t="shared" si="2023"/>
        <v>83.118337985439425</v>
      </c>
      <c r="KX257" s="115">
        <f t="shared" si="2361"/>
        <v>85.50390858266573</v>
      </c>
      <c r="KY257" s="15">
        <f t="shared" si="2362"/>
        <v>2.9468775435187309E-4</v>
      </c>
      <c r="KZ257" s="12"/>
      <c r="LA257" s="11">
        <f t="shared" si="2726"/>
        <v>3.027975563093135E-4</v>
      </c>
      <c r="LB257" s="10">
        <f t="shared" si="2363"/>
        <v>85.566225396117545</v>
      </c>
      <c r="LC257" s="9">
        <f t="shared" si="2024"/>
        <v>87.886321330826803</v>
      </c>
      <c r="LD257" s="9">
        <f t="shared" si="2025"/>
        <v>82.995818561197495</v>
      </c>
      <c r="LE257" s="115">
        <f t="shared" si="2364"/>
        <v>85.441069946012149</v>
      </c>
      <c r="LF257" s="15">
        <f t="shared" si="2365"/>
        <v>3.0206007747356391E-4</v>
      </c>
      <c r="LG257" s="12"/>
      <c r="LH257" s="11">
        <f t="shared" si="2727"/>
        <v>3.1016914510802635E-4</v>
      </c>
      <c r="LI257" s="10">
        <f t="shared" si="2366"/>
        <v>85.503216504491178</v>
      </c>
      <c r="LJ257" s="9">
        <f t="shared" si="2026"/>
        <v>87.883003502973935</v>
      </c>
      <c r="LK257" s="9">
        <f t="shared" si="2027"/>
        <v>82.873473312746953</v>
      </c>
      <c r="LL257" s="115">
        <f t="shared" si="2367"/>
        <v>85.378238407860437</v>
      </c>
      <c r="LM257" s="15">
        <f t="shared" si="2368"/>
        <v>3.0941176166245592E-4</v>
      </c>
      <c r="LN257" s="12"/>
      <c r="LO257" s="11">
        <f t="shared" si="2728"/>
        <v>3.1752004201224607E-4</v>
      </c>
      <c r="LP257" s="10">
        <f t="shared" si="2369"/>
        <v>85.440210808446579</v>
      </c>
      <c r="LQ257" s="9">
        <f t="shared" si="2028"/>
        <v>87.879522207970268</v>
      </c>
      <c r="LR257" s="9">
        <f t="shared" si="2029"/>
        <v>82.751299623618479</v>
      </c>
      <c r="LS257" s="115">
        <f t="shared" si="2370"/>
        <v>85.315410915794374</v>
      </c>
      <c r="LT257" s="15">
        <f t="shared" si="2371"/>
        <v>3.1674275306634692E-4</v>
      </c>
      <c r="LU257" s="12"/>
      <c r="LV257" s="11">
        <f t="shared" si="2729"/>
        <v>3.2485019191551441E-4</v>
      </c>
      <c r="LW257" s="10">
        <f t="shared" si="2372"/>
        <v>85.377205279902171</v>
      </c>
      <c r="LX257" s="9">
        <f t="shared" si="2030"/>
        <v>87.875873991798059</v>
      </c>
      <c r="LY257" s="9">
        <f t="shared" si="2031"/>
        <v>82.629294880246434</v>
      </c>
      <c r="LZ257" s="115">
        <f t="shared" si="2373"/>
        <v>85.252584436022246</v>
      </c>
      <c r="MA257" s="15">
        <f t="shared" si="2374"/>
        <v>3.2405299977502928E-4</v>
      </c>
      <c r="MB257" s="12"/>
      <c r="MC257" s="11">
        <f t="shared" si="2730"/>
        <v>3.3215954166362319E-4</v>
      </c>
      <c r="MD257" s="10">
        <f t="shared" si="2375"/>
        <v>85.314196909460634</v>
      </c>
      <c r="ME257" s="9">
        <f t="shared" si="2032"/>
        <v>87.872055434760838</v>
      </c>
      <c r="MF257" s="9">
        <f t="shared" si="2033"/>
        <v>82.507456472414958</v>
      </c>
      <c r="MG257" s="115">
        <f t="shared" si="2376"/>
        <v>85.189755953587905</v>
      </c>
      <c r="MH257" s="15">
        <f t="shared" si="2377"/>
        <v>3.3134245179123353E-4</v>
      </c>
      <c r="MI257" s="12"/>
      <c r="MJ257" s="11">
        <f t="shared" si="2731"/>
        <v>3.3944804002594752E-4</v>
      </c>
      <c r="MK257" s="10">
        <f t="shared" si="2378"/>
        <v>85.251182706617612</v>
      </c>
      <c r="ML257" s="9">
        <f t="shared" si="2034"/>
        <v>87.868063151453953</v>
      </c>
      <c r="MM257" s="9">
        <f t="shared" si="2035"/>
        <v>82.385781793697902</v>
      </c>
      <c r="MN257" s="115">
        <f t="shared" si="2379"/>
        <v>85.126922472575927</v>
      </c>
      <c r="MO257" s="15">
        <f t="shared" si="2380"/>
        <v>3.3861106100164596E-4</v>
      </c>
      <c r="MP257" s="12"/>
      <c r="MQ257" s="11">
        <f t="shared" si="2732"/>
        <v>3.467156376668213E-4</v>
      </c>
      <c r="MR257" s="10">
        <f t="shared" si="2381"/>
        <v>85.188159699964729</v>
      </c>
      <c r="MS257" s="9">
        <f t="shared" si="2036"/>
        <v>87.863893790730032</v>
      </c>
      <c r="MT257" s="9">
        <f t="shared" si="2037"/>
        <v>82.264268241892466</v>
      </c>
      <c r="MU257" s="115">
        <f t="shared" si="2382"/>
        <v>85.064081016311249</v>
      </c>
      <c r="MV257" s="15">
        <f t="shared" si="2383"/>
        <v>3.4585878114798207E-4</v>
      </c>
      <c r="MW257" s="12"/>
      <c r="MX257" s="11">
        <f t="shared" si="2733"/>
        <v>3.5396228711696739E-4</v>
      </c>
      <c r="MY257" s="10">
        <f t="shared" si="2384"/>
        <v>85.125124937386971</v>
      </c>
      <c r="MZ257" s="9">
        <f t="shared" si="2038"/>
        <v>87.859544035659368</v>
      </c>
      <c r="NA257" s="9">
        <f t="shared" si="2039"/>
        <v>82.142913219441169</v>
      </c>
      <c r="NB257" s="115">
        <f t="shared" si="2385"/>
        <v>85.001228627550262</v>
      </c>
      <c r="NC257" s="15">
        <f t="shared" si="2386"/>
        <v>3.5308556779848683E-4</v>
      </c>
      <c r="ND257" s="12"/>
      <c r="NE257" s="11">
        <f t="shared" si="2734"/>
        <v>3.6118794274534165E-4</v>
      </c>
      <c r="NF257" s="10">
        <f t="shared" si="2387"/>
        <v>85.062075486251757</v>
      </c>
      <c r="NG257" s="9">
        <f t="shared" si="2040"/>
        <v>87.855010603485553</v>
      </c>
      <c r="NH257" s="9">
        <f t="shared" si="2041"/>
        <v>82.021714133850807</v>
      </c>
      <c r="NI257" s="115">
        <f t="shared" si="2388"/>
        <v>84.93836236866818</v>
      </c>
      <c r="NJ257" s="15">
        <f t="shared" si="2389"/>
        <v>3.6029137831930839E-4</v>
      </c>
      <c r="NK257" s="12"/>
      <c r="NL257" s="11">
        <f t="shared" si="2735"/>
        <v>3.6839256073084022E-4</v>
      </c>
      <c r="NM257" s="10">
        <f t="shared" si="2390"/>
        <v>84.999008433594128</v>
      </c>
      <c r="NN257" s="9">
        <f t="shared" si="2042"/>
        <v>87.850290245576247</v>
      </c>
      <c r="NO257" s="9">
        <f t="shared" si="2043"/>
        <v>81.900668398100137</v>
      </c>
      <c r="NP257" s="115">
        <f t="shared" si="2391"/>
        <v>84.875479321838185</v>
      </c>
      <c r="NQ257" s="15">
        <f t="shared" si="2392"/>
        <v>3.6747617184628789E-4</v>
      </c>
      <c r="NR257" s="12"/>
      <c r="NS257" s="11">
        <f t="shared" si="2736"/>
        <v>3.7557609903441085E-4</v>
      </c>
      <c r="NT257" s="10">
        <f t="shared" si="2393"/>
        <v>84.935920886293943</v>
      </c>
      <c r="NU257" s="9">
        <f t="shared" si="2044"/>
        <v>87.845379747369392</v>
      </c>
      <c r="NV257" s="9">
        <f t="shared" si="2045"/>
        <v>81.779773431041917</v>
      </c>
      <c r="NW257" s="115">
        <f t="shared" si="2394"/>
        <v>84.812576589205662</v>
      </c>
      <c r="NX257" s="15">
        <f t="shared" si="2395"/>
        <v>3.7463990925679151E-4</v>
      </c>
      <c r="NY257" s="12"/>
      <c r="NZ257" s="11">
        <f t="shared" si="2737"/>
        <v>3.827385173712057E-4</v>
      </c>
      <c r="OA257" s="10">
        <f t="shared" si="2396"/>
        <v>84.872809971248017</v>
      </c>
      <c r="OB257" s="9">
        <f t="shared" si="2046"/>
        <v>87.840275928314952</v>
      </c>
      <c r="OC257" s="9">
        <f t="shared" si="2047"/>
        <v>81.65902665779609</v>
      </c>
      <c r="OD257" s="115">
        <f t="shared" si="2397"/>
        <v>84.749651293055521</v>
      </c>
      <c r="OE257" s="15">
        <f t="shared" si="2398"/>
        <v>3.8178255314184428E-4</v>
      </c>
      <c r="OF257" s="12"/>
      <c r="OG257" s="11">
        <f t="shared" si="2738"/>
        <v>3.8987977718300527E-4</v>
      </c>
      <c r="OH257" s="10">
        <f t="shared" si="2399"/>
        <v>84.809672835535594</v>
      </c>
      <c r="OI257" s="9">
        <f t="shared" si="2048"/>
        <v>87.834975641812235</v>
      </c>
      <c r="OJ257" s="9">
        <f t="shared" si="2049"/>
        <v>81.538425510136378</v>
      </c>
      <c r="OK257" s="115">
        <f t="shared" si="2400"/>
        <v>84.686700575974299</v>
      </c>
      <c r="OL257" s="15">
        <f t="shared" si="2401"/>
        <v>3.8890406777836395E-4</v>
      </c>
      <c r="OM257" s="12"/>
      <c r="ON257" s="11">
        <f t="shared" si="2739"/>
        <v>3.9699984161075931E-4</v>
      </c>
      <c r="OO257" s="10">
        <f t="shared" si="2402"/>
        <v>84.746506646578382</v>
      </c>
      <c r="OP257" s="9">
        <f t="shared" si="2050"/>
        <v>87.829475775142953</v>
      </c>
      <c r="OQ257" s="9">
        <f t="shared" si="2051"/>
        <v>81.417967426868458</v>
      </c>
      <c r="OR257" s="115">
        <f t="shared" si="2403"/>
        <v>84.623721601005713</v>
      </c>
      <c r="OS257" s="15">
        <f t="shared" si="2404"/>
        <v>3.9600441910167598E-4</v>
      </c>
      <c r="OT257" s="12"/>
      <c r="OU257" s="11">
        <f t="shared" si="2740"/>
        <v>4.0409867546737911E-4</v>
      </c>
      <c r="OV257" s="10">
        <f t="shared" si="2405"/>
        <v>84.68330859229431</v>
      </c>
      <c r="OW257" s="9">
        <f t="shared" si="2052"/>
        <v>87.823773249400219</v>
      </c>
      <c r="OX257" s="9">
        <f t="shared" si="2053"/>
        <v>81.297649854200628</v>
      </c>
      <c r="OY257" s="115">
        <f t="shared" si="2406"/>
        <v>84.560711551800424</v>
      </c>
      <c r="OZ257" s="15">
        <f t="shared" si="2407"/>
        <v>4.0308357467824237E-4</v>
      </c>
      <c r="PA257" s="12"/>
      <c r="PB257" s="11">
        <f t="shared" si="2741"/>
        <v>4.1117624521072973E-4</v>
      </c>
      <c r="PC257" s="10">
        <f t="shared" si="2408"/>
        <v>84.620075881245469</v>
      </c>
      <c r="PD257" s="9">
        <f t="shared" si="2054"/>
        <v>87.817865019413432</v>
      </c>
      <c r="PE257" s="9">
        <f t="shared" si="2055"/>
        <v>81.177470246106381</v>
      </c>
      <c r="PF257" s="115">
        <f t="shared" si="2409"/>
        <v>84.497667632759914</v>
      </c>
      <c r="PG257" s="15">
        <f t="shared" si="2410"/>
        <v>4.1014150367861026E-4</v>
      </c>
      <c r="PH257" s="12"/>
      <c r="PI257" s="11">
        <f t="shared" si="2742"/>
        <v>4.1823251891686287E-4</v>
      </c>
      <c r="PJ257" s="10">
        <f t="shared" si="2411"/>
        <v>84.556805742780043</v>
      </c>
      <c r="PK257" s="9">
        <f t="shared" si="2056"/>
        <v>87.811748073669321</v>
      </c>
      <c r="PL257" s="9">
        <f t="shared" si="2057"/>
        <v>81.057426064680485</v>
      </c>
      <c r="PM257" s="115">
        <f t="shared" si="2412"/>
        <v>84.43458706917491</v>
      </c>
      <c r="PN257" s="15">
        <f t="shared" si="2413"/>
        <v>4.1717817685055854E-4</v>
      </c>
      <c r="PO257" s="12"/>
      <c r="PP257" s="11">
        <f t="shared" si="2743"/>
        <v>4.2526746625339533E-4</v>
      </c>
      <c r="PQ257" s="10">
        <f t="shared" si="2414"/>
        <v>84.49349542716908</v>
      </c>
      <c r="PR257" s="9">
        <f t="shared" si="2058"/>
        <v>87.805419434229194</v>
      </c>
      <c r="PS257" s="9">
        <f t="shared" si="2059"/>
        <v>80.937514780486779</v>
      </c>
      <c r="PT257" s="115">
        <f t="shared" si="2415"/>
        <v>84.371467107357986</v>
      </c>
      <c r="PU257" s="15">
        <f t="shared" si="2416"/>
        <v>4.2419356649249566E-4</v>
      </c>
      <c r="PV257" s="12"/>
      <c r="PW257" s="11">
        <f t="shared" si="2744"/>
        <v>4.3228105845316138E-4</v>
      </c>
      <c r="PX257" s="10">
        <f t="shared" si="2417"/>
        <v>84.430142205737269</v>
      </c>
      <c r="PY257" s="9">
        <f t="shared" si="2060"/>
        <v>87.798876156642464</v>
      </c>
      <c r="PZ257" s="9">
        <f t="shared" si="2061"/>
        <v>80.817733872897819</v>
      </c>
      <c r="QA257" s="115">
        <f t="shared" si="2418"/>
        <v>84.308305014770141</v>
      </c>
      <c r="QB257" s="15">
        <f t="shared" si="2419"/>
        <v>4.3118764642714199E-4</v>
      </c>
      <c r="QC257" s="12"/>
      <c r="QD257" s="11">
        <f t="shared" si="2745"/>
        <v>4.3927326828813369E-4</v>
      </c>
      <c r="QE257" s="10">
        <f t="shared" si="2420"/>
        <v>84.366743370987791</v>
      </c>
      <c r="QF257" s="9">
        <f t="shared" si="2062"/>
        <v>87.792115329856657</v>
      </c>
      <c r="QG257" s="9">
        <f t="shared" si="2063"/>
        <v>80.698080830428083</v>
      </c>
      <c r="QH257" s="115">
        <f t="shared" si="2421"/>
        <v>84.24509808014237</v>
      </c>
      <c r="QI257" s="15">
        <f t="shared" si="2422"/>
        <v>4.3816039197539457E-4</v>
      </c>
      <c r="QJ257" s="12"/>
      <c r="QK257" s="11">
        <f t="shared" si="2746"/>
        <v>4.4624407004350061E-4</v>
      </c>
      <c r="QL257" s="10">
        <f t="shared" si="2423"/>
        <v>84.303296236722247</v>
      </c>
      <c r="QM257" s="9">
        <f t="shared" si="2064"/>
        <v>87.785134076123924</v>
      </c>
      <c r="QN257" s="9">
        <f t="shared" si="2065"/>
        <v>80.57855315105904</v>
      </c>
      <c r="QO257" s="115">
        <f t="shared" si="2424"/>
        <v>84.181843613591482</v>
      </c>
      <c r="QP257" s="15">
        <f t="shared" si="2425"/>
        <v>4.4511177993047251E-4</v>
      </c>
      <c r="QQ257" s="12"/>
      <c r="QR257" s="11">
        <f t="shared" si="2747"/>
        <v>4.5319343949203463E-4</v>
      </c>
      <c r="QS257" s="10">
        <f t="shared" si="2426"/>
        <v>84.239798138154782</v>
      </c>
      <c r="QT257" s="9">
        <f t="shared" si="2066"/>
        <v>87.777929550904233</v>
      </c>
      <c r="QU257" s="9">
        <f t="shared" si="2067"/>
        <v>80.45914834255656</v>
      </c>
      <c r="QV257" s="115">
        <f t="shared" si="2427"/>
        <v>84.118538946730396</v>
      </c>
      <c r="QW257" s="15">
        <f t="shared" si="2428"/>
        <v>4.5204178853233332E-4</v>
      </c>
      <c r="QX257" s="12"/>
      <c r="QY257" s="11">
        <f t="shared" si="2748"/>
        <v>4.6012135386871192E-4</v>
      </c>
      <c r="QZ257" s="10">
        <f t="shared" si="2429"/>
        <v>84.176246432020747</v>
      </c>
      <c r="RA257" s="9">
        <f t="shared" si="2068"/>
        <v>87.770498942765244</v>
      </c>
      <c r="RB257" s="9">
        <f t="shared" si="2069"/>
        <v>80.339863922781277</v>
      </c>
      <c r="RC257" s="115">
        <f t="shared" si="2430"/>
        <v>84.055181432773253</v>
      </c>
      <c r="RD257" s="15">
        <f t="shared" si="2431"/>
        <v>4.5895039744232023E-4</v>
      </c>
      <c r="RE257" s="12"/>
      <c r="RF257" s="11">
        <f t="shared" si="2749"/>
        <v>4.6702779184555686E-4</v>
      </c>
      <c r="RG257" s="10">
        <f t="shared" si="2432"/>
        <v>84.112638496680233</v>
      </c>
      <c r="RH257" s="9">
        <f t="shared" si="2070"/>
        <v>87.762839473279115</v>
      </c>
      <c r="RI257" s="9">
        <f t="shared" si="2071"/>
        <v>80.220697419991751</v>
      </c>
      <c r="RJ257" s="115">
        <f t="shared" si="2433"/>
        <v>83.991768446635433</v>
      </c>
      <c r="RK257" s="15">
        <f t="shared" si="2434"/>
        <v>4.6583758771805953E-4</v>
      </c>
      <c r="RL257" s="12"/>
      <c r="RM257" s="11">
        <f t="shared" si="2750"/>
        <v>4.7391273350673023E-4</v>
      </c>
      <c r="RN257" s="10">
        <f t="shared" si="2435"/>
        <v>84.048971732216458</v>
      </c>
      <c r="RO257" s="9">
        <f t="shared" si="2072"/>
        <v>87.754948396916191</v>
      </c>
      <c r="RP257" s="9">
        <f t="shared" si="2073"/>
        <v>80.101646373138891</v>
      </c>
      <c r="RQ257" s="115">
        <f t="shared" si="2436"/>
        <v>83.928297385027548</v>
      </c>
      <c r="RR257" s="15">
        <f t="shared" si="2437"/>
        <v>4.7270334178871716E-4</v>
      </c>
      <c r="RS257" s="12"/>
      <c r="RT257" s="11">
        <f t="shared" si="2751"/>
        <v>4.807761603239564E-4</v>
      </c>
      <c r="RU257" s="10">
        <f t="shared" si="2438"/>
        <v>83.985243560528289</v>
      </c>
      <c r="RV257" s="9">
        <f t="shared" si="2074"/>
        <v>87.746823000935791</v>
      </c>
      <c r="RW257" s="9">
        <f t="shared" si="2075"/>
        <v>79.982708332155823</v>
      </c>
      <c r="RX257" s="115">
        <f t="shared" si="2439"/>
        <v>83.864765666545807</v>
      </c>
      <c r="RY257" s="15">
        <f t="shared" si="2440"/>
        <v>4.7954764343034523E-4</v>
      </c>
      <c r="RZ257" s="12"/>
      <c r="SA257" s="11">
        <f t="shared" si="2752"/>
        <v>4.8761805513204687E-4</v>
      </c>
      <c r="SB257" s="10">
        <f t="shared" si="2441"/>
        <v>83.921451425419022</v>
      </c>
      <c r="SC257" s="9">
        <f t="shared" si="2076"/>
        <v>87.738460605274128</v>
      </c>
      <c r="SD257" s="9">
        <f t="shared" si="2077"/>
        <v>79.863880858235817</v>
      </c>
      <c r="SE257" s="115">
        <f t="shared" si="2442"/>
        <v>83.801170731754979</v>
      </c>
      <c r="SF257" s="15">
        <f t="shared" si="2443"/>
        <v>4.8637047774178832E-4</v>
      </c>
      <c r="SG257" s="12"/>
      <c r="SH257" s="11">
        <f t="shared" si="2753"/>
        <v>4.9443840210496471E-4</v>
      </c>
      <c r="SI257" s="10">
        <f t="shared" si="2444"/>
        <v>83.857592792677821</v>
      </c>
      <c r="SJ257" s="9">
        <f t="shared" si="2078"/>
        <v>87.729858562429442</v>
      </c>
      <c r="SK257" s="9">
        <f t="shared" si="2079"/>
        <v>79.745161524108951</v>
      </c>
      <c r="SL257" s="115">
        <f t="shared" si="2445"/>
        <v>83.737510043269197</v>
      </c>
      <c r="SM257" s="15">
        <f t="shared" si="2446"/>
        <v>4.9317183112051251E-4</v>
      </c>
      <c r="SN257" s="12"/>
      <c r="SO257" s="11">
        <f t="shared" si="2754"/>
        <v>5.0123718673180306E-4</v>
      </c>
      <c r="SP257" s="10">
        <f t="shared" si="2447"/>
        <v>83.793665150159143</v>
      </c>
      <c r="SQ257" s="9">
        <f t="shared" si="2080"/>
        <v>87.721014257344507</v>
      </c>
      <c r="SR257" s="9">
        <f t="shared" si="2081"/>
        <v>79.626547914306897</v>
      </c>
      <c r="SS257" s="115">
        <f t="shared" si="2448"/>
        <v>83.673781085825709</v>
      </c>
      <c r="ST257" s="15">
        <f t="shared" si="2449"/>
        <v>4.9995169123898077E-4</v>
      </c>
      <c r="SU257" s="12"/>
      <c r="SV257" s="11">
        <f t="shared" si="2755"/>
        <v>5.0801439579331435E-4</v>
      </c>
      <c r="SW257" s="10">
        <f t="shared" si="2450"/>
        <v>83.729666007854917</v>
      </c>
      <c r="SX257" s="9">
        <f t="shared" si="2082"/>
        <v>87.711925107286575</v>
      </c>
      <c r="SY257" s="9">
        <f t="shared" si="2083"/>
        <v>79.508037625421679</v>
      </c>
      <c r="SZ257" s="115">
        <f t="shared" si="2451"/>
        <v>83.609981366354134</v>
      </c>
      <c r="TA257" s="15">
        <f t="shared" si="2452"/>
        <v>5.0671004702126791E-4</v>
      </c>
      <c r="TB257" s="12"/>
      <c r="TC257" s="11">
        <f t="shared" si="2756"/>
        <v>5.1477001733864528E-4</v>
      </c>
      <c r="TD257" s="10">
        <f t="shared" si="2453"/>
        <v>83.665592897962455</v>
      </c>
      <c r="TE257" s="9">
        <f t="shared" si="2084"/>
        <v>87.702588561724767</v>
      </c>
      <c r="TF257" s="9">
        <f t="shared" si="2085"/>
        <v>79.389628266359054</v>
      </c>
      <c r="TG257" s="115">
        <f t="shared" si="2454"/>
        <v>83.54610841404191</v>
      </c>
      <c r="TH257" s="15">
        <f t="shared" si="2455"/>
        <v>5.1344688861982971E-4</v>
      </c>
      <c r="TI257" s="12"/>
      <c r="TJ257" s="11">
        <f t="shared" si="2757"/>
        <v>5.2150404066224614E-4</v>
      </c>
      <c r="TK257" s="10">
        <f t="shared" si="2456"/>
        <v>83.601443374948445</v>
      </c>
      <c r="TL257" s="9">
        <f t="shared" si="2086"/>
        <v>87.693002102205156</v>
      </c>
      <c r="TM257" s="9">
        <f t="shared" si="2087"/>
        <v>79.27131745858253</v>
      </c>
      <c r="TN257" s="115">
        <f t="shared" si="2457"/>
        <v>83.482159780393843</v>
      </c>
      <c r="TO257" s="15">
        <f t="shared" si="2458"/>
        <v>5.201622073927164E-4</v>
      </c>
      <c r="TP257" s="12"/>
      <c r="TQ257" s="11">
        <f t="shared" si="2758"/>
        <v>5.2821645628119628E-4</v>
      </c>
      <c r="TR257" s="10">
        <f t="shared" si="2459"/>
        <v>83.537215015607103</v>
      </c>
      <c r="TS257" s="9">
        <f t="shared" si="2088"/>
        <v>87.6831632422235</v>
      </c>
      <c r="TT257" s="9">
        <f t="shared" si="2089"/>
        <v>79.15310283635219</v>
      </c>
      <c r="TU257" s="115">
        <f t="shared" si="2460"/>
        <v>83.418133039287852</v>
      </c>
      <c r="TV257" s="15">
        <f t="shared" si="2461"/>
        <v>5.2685599588096451E-4</v>
      </c>
      <c r="TW257" s="12"/>
      <c r="TX257" s="11">
        <f t="shared" si="2759"/>
        <v>5.3490725591270904E-4</v>
      </c>
      <c r="TY257" s="10">
        <f t="shared" si="2462"/>
        <v>83.472905419114568</v>
      </c>
      <c r="TZ257" s="9">
        <f t="shared" si="2090"/>
        <v>87.673069527095734</v>
      </c>
      <c r="UA257" s="9">
        <f t="shared" si="2091"/>
        <v>79.034982046955847</v>
      </c>
      <c r="UB257" s="115">
        <f t="shared" si="2463"/>
        <v>83.35402578702579</v>
      </c>
      <c r="UC257" s="15">
        <f t="shared" si="2464"/>
        <v>5.3352824778632154E-4</v>
      </c>
      <c r="UD257" s="12"/>
      <c r="UE257" s="11">
        <f t="shared" si="2760"/>
        <v>5.4157643245195607E-4</v>
      </c>
      <c r="UF257" s="10">
        <f t="shared" si="2465"/>
        <v>83.408512207078388</v>
      </c>
      <c r="UG257" s="9">
        <f t="shared" si="2092"/>
        <v>87.662718533826364</v>
      </c>
      <c r="UH257" s="9">
        <f t="shared" si="2093"/>
        <v>78.916952750933106</v>
      </c>
      <c r="UI257" s="115">
        <f t="shared" si="2466"/>
        <v>83.289835642379728</v>
      </c>
      <c r="UJ257" s="15">
        <f t="shared" si="2467"/>
        <v>5.4017895794927166E-4</v>
      </c>
      <c r="UK257" s="12"/>
      <c r="UL257" s="11">
        <f t="shared" si="2761"/>
        <v>5.4822397995019458E-4</v>
      </c>
      <c r="UM257" s="10">
        <f t="shared" si="2468"/>
        <v>83.344033023582398</v>
      </c>
      <c r="UN257" s="9">
        <f t="shared" si="2094"/>
        <v>87.652107870974746</v>
      </c>
      <c r="UO257" s="9">
        <f t="shared" si="2095"/>
        <v>78.799012622292835</v>
      </c>
      <c r="UP257" s="115">
        <f t="shared" si="2469"/>
        <v>83.22556024663379</v>
      </c>
      <c r="UQ257" s="15">
        <f t="shared" si="2470"/>
        <v>5.4680812232734831E-4</v>
      </c>
      <c r="UR257" s="12"/>
      <c r="US257" s="11">
        <f t="shared" si="2762"/>
        <v>5.5484989359316469E-4</v>
      </c>
      <c r="UT257" s="10">
        <f t="shared" si="2471"/>
        <v>83.279465535227288</v>
      </c>
      <c r="UU257" s="9">
        <f t="shared" si="2096"/>
        <v>87.641235178519452</v>
      </c>
      <c r="UV257" s="9">
        <f t="shared" si="2097"/>
        <v>78.681159348724577</v>
      </c>
      <c r="UW257" s="115">
        <f t="shared" si="2472"/>
        <v>83.161197263622014</v>
      </c>
      <c r="UX257" s="15">
        <f t="shared" si="2473"/>
        <v>5.5341573797370409E-4</v>
      </c>
      <c r="UY257" s="12"/>
      <c r="UZ257" s="11">
        <f t="shared" si="2763"/>
        <v>5.6145416967973095E-4</v>
      </c>
      <c r="VA257" s="10">
        <f t="shared" si="2474"/>
        <v>83.214807431167188</v>
      </c>
      <c r="VB257" s="9">
        <f t="shared" si="2098"/>
        <v>87.630098127720686</v>
      </c>
      <c r="VC257" s="9">
        <f t="shared" si="2099"/>
        <v>78.563390631801582</v>
      </c>
      <c r="VD257" s="115">
        <f t="shared" si="2475"/>
        <v>83.096744379761134</v>
      </c>
      <c r="VE257" s="15">
        <f t="shared" si="2476"/>
        <v>5.6000180301606409E-4</v>
      </c>
      <c r="VF257" s="12"/>
      <c r="VG257" s="11">
        <f t="shared" si="2764"/>
        <v>5.6803680560092013E-4</v>
      </c>
      <c r="VH257" s="10">
        <f t="shared" si="2477"/>
        <v>83.150056423141095</v>
      </c>
      <c r="VI257" s="9">
        <f t="shared" si="2100"/>
        <v>87.618694420980859</v>
      </c>
      <c r="VJ257" s="9">
        <f t="shared" si="2101"/>
        <v>78.445704187180226</v>
      </c>
      <c r="VK257" s="115">
        <f t="shared" si="2478"/>
        <v>83.032199304080535</v>
      </c>
      <c r="VL257" s="15">
        <f t="shared" si="2479"/>
        <v>5.6656631663580276E-4</v>
      </c>
      <c r="VM257" s="12"/>
      <c r="VN257" s="11">
        <f t="shared" si="2765"/>
        <v>5.7459779981905619E-4</v>
      </c>
      <c r="VO257" s="10">
        <f t="shared" si="2480"/>
        <v>83.085210245501628</v>
      </c>
      <c r="VP257" s="9">
        <f t="shared" si="2102"/>
        <v>87.60702179170346</v>
      </c>
      <c r="VQ257" s="9">
        <f t="shared" si="2103"/>
        <v>78.328097744789417</v>
      </c>
      <c r="VR257" s="115">
        <f t="shared" si="2481"/>
        <v>82.967559768246446</v>
      </c>
      <c r="VS257" s="15">
        <f t="shared" si="2482"/>
        <v>5.7310927904752297E-4</v>
      </c>
      <c r="VT257" s="12"/>
      <c r="VU257" s="11">
        <f t="shared" si="2766"/>
        <v>5.8113715184740381E-4</v>
      </c>
      <c r="VV257" s="10">
        <f t="shared" si="2483"/>
        <v>83.02026665523789</v>
      </c>
      <c r="VW257" s="9">
        <f t="shared" si="2104"/>
        <v>87.595078004150196</v>
      </c>
      <c r="VX257" s="9">
        <f t="shared" si="2105"/>
        <v>78.168963548580592</v>
      </c>
      <c r="VY257" s="115">
        <f t="shared" si="2484"/>
        <v>82.882020776365394</v>
      </c>
      <c r="VZ257" s="15">
        <f t="shared" si="2485"/>
        <v>5.8220043967787229E-4</v>
      </c>
      <c r="WA257" s="12"/>
      <c r="WB257" s="11">
        <f t="shared" si="2767"/>
        <v>5.9023142677149399E-4</v>
      </c>
      <c r="WC257" s="10">
        <f t="shared" si="2486"/>
        <v>82.934365501791746</v>
      </c>
      <c r="WD257" s="9">
        <f t="shared" si="2106"/>
        <v>87.582752285563615</v>
      </c>
      <c r="WE257" s="9">
        <f t="shared" si="2107"/>
        <v>78.114924605585756</v>
      </c>
      <c r="WF257" s="115">
        <f t="shared" si="2487"/>
        <v>82.848838445574685</v>
      </c>
      <c r="WG257" s="15">
        <f t="shared" si="2488"/>
        <v>5.8477684140791054E-4</v>
      </c>
      <c r="WH257" s="12"/>
      <c r="WI257" s="11">
        <f t="shared" si="2768"/>
        <v>5.9279348832557463E-4</v>
      </c>
      <c r="WJ257" s="10">
        <f t="shared" si="2489"/>
        <v>82.900956866191862</v>
      </c>
      <c r="WK257" s="9">
        <f t="shared" si="2108"/>
        <v>87.57031723601412</v>
      </c>
      <c r="WL257" s="9">
        <f t="shared" si="2109"/>
        <v>78.752952144974614</v>
      </c>
      <c r="WM257" s="115">
        <f t="shared" si="2490"/>
        <v>83.161634690494367</v>
      </c>
      <c r="WN257" s="15">
        <f t="shared" si="2491"/>
        <v>5.4460126248205164E-4</v>
      </c>
      <c r="WO257" s="12"/>
      <c r="WP257" s="11">
        <f t="shared" si="2769"/>
        <v>5.5249304219266184E-4</v>
      </c>
      <c r="WQ257" s="10">
        <f t="shared" si="2492"/>
        <v>83.214420663524947</v>
      </c>
      <c r="WR257" s="9">
        <f t="shared" si="2110"/>
        <v>87.559532128537043</v>
      </c>
      <c r="WS257" s="9">
        <f t="shared" si="2111"/>
        <v>79.492449071273853</v>
      </c>
      <c r="WT257" s="115">
        <f t="shared" si="2493"/>
        <v>83.525990599905441</v>
      </c>
      <c r="WU257" s="15">
        <f t="shared" si="2494"/>
        <v>4.9826037281792599E-4</v>
      </c>
      <c r="WV257" s="12"/>
      <c r="WW257" s="11">
        <f t="shared" si="2770"/>
        <v>5.0602222652855683E-4</v>
      </c>
      <c r="WX257" s="10">
        <f t="shared" si="2495"/>
        <v>83.579513518945021</v>
      </c>
      <c r="WY257" s="9">
        <f t="shared" si="2112"/>
        <v>87.550504370988179</v>
      </c>
      <c r="WZ257" s="9">
        <f t="shared" si="2113"/>
        <v>80.36501349477669</v>
      </c>
      <c r="XA257" s="115">
        <f t="shared" si="2496"/>
        <v>83.957758932882427</v>
      </c>
      <c r="XB257" s="15">
        <f t="shared" si="2497"/>
        <v>4.4380916093797652E-4</v>
      </c>
      <c r="XC257" s="12"/>
      <c r="XD257" s="11">
        <f t="shared" si="2771"/>
        <v>4.5143612295197411E-4</v>
      </c>
      <c r="XE257" s="10">
        <f t="shared" si="2498"/>
        <v>84.012090375814708</v>
      </c>
      <c r="XF257" s="9">
        <f t="shared" si="2114"/>
        <v>87.543341952131769</v>
      </c>
      <c r="XG257" s="9">
        <f t="shared" si="2115"/>
        <v>81.42847613706175</v>
      </c>
      <c r="XH257" s="115">
        <f t="shared" si="2499"/>
        <v>84.485909044596752</v>
      </c>
      <c r="XI257" s="15">
        <f t="shared" si="2500"/>
        <v>3.776824038033426E-4</v>
      </c>
      <c r="XJ257" s="12"/>
      <c r="XK257" s="11">
        <f t="shared" si="2772"/>
        <v>3.8516951497422557E-4</v>
      </c>
      <c r="XL257" s="10">
        <f t="shared" si="2501"/>
        <v>84.541124323947955</v>
      </c>
      <c r="XM257" s="9">
        <f t="shared" si="2116"/>
        <v>87.538154899043832</v>
      </c>
      <c r="XN257" s="9">
        <f t="shared" si="2117"/>
        <v>82.801268217655561</v>
      </c>
      <c r="XO257" s="115">
        <f t="shared" si="2502"/>
        <v>85.16971155834969</v>
      </c>
      <c r="XP257" s="15">
        <f t="shared" si="2503"/>
        <v>2.9257203714294031E-4</v>
      </c>
      <c r="XQ257" s="12"/>
      <c r="XR257" s="11">
        <f t="shared" si="2773"/>
        <v>2.999151401476218E-4</v>
      </c>
      <c r="XS257" s="10">
        <f t="shared" si="2504"/>
        <v>85.22588492665966</v>
      </c>
      <c r="XT257" s="9">
        <f t="shared" si="2118"/>
        <v>87.535042230899094</v>
      </c>
      <c r="XU257" s="9">
        <f t="shared" si="2119"/>
        <v>84.813679296778432</v>
      </c>
      <c r="XV257" s="115">
        <f t="shared" si="2505"/>
        <v>86.174360763838763</v>
      </c>
      <c r="XW257" s="15">
        <f t="shared" si="2506"/>
        <v>1.6808396548080885E-4</v>
      </c>
      <c r="XX257" s="12"/>
      <c r="XY257" s="11">
        <f t="shared" si="2774"/>
        <v>1.7528427947198781E-4</v>
      </c>
      <c r="XZ257" s="10">
        <f t="shared" si="2507"/>
        <v>86.231531837668427</v>
      </c>
      <c r="YA257" s="9">
        <f t="shared" si="2120"/>
        <v>87.534014877739779</v>
      </c>
      <c r="YB257" s="9">
        <f t="shared" si="2121"/>
        <v>89.275388655956462</v>
      </c>
      <c r="YC257" s="115">
        <f t="shared" si="2508"/>
        <v>88.40470176684812</v>
      </c>
      <c r="YD257" s="15">
        <f t="shared" si="2509"/>
        <v>-1.0755530119011343E-4</v>
      </c>
      <c r="YE257" s="12"/>
      <c r="YF257" s="11">
        <f t="shared" si="2775"/>
        <v>-1.0045221049968927E-4</v>
      </c>
      <c r="YG257" s="10">
        <f t="shared" si="2510"/>
        <v>88.462569983509994</v>
      </c>
      <c r="YH257" s="9">
        <f t="shared" si="2122"/>
        <v>87.534435537365752</v>
      </c>
      <c r="YI257" s="9">
        <f t="shared" si="2123"/>
        <v>89.358341432977596</v>
      </c>
      <c r="YJ257" s="115">
        <f t="shared" si="2511"/>
        <v>88.446388485171667</v>
      </c>
      <c r="YK257" s="15">
        <f t="shared" si="2512"/>
        <v>-1.1265286660388885E-4</v>
      </c>
      <c r="YL257" s="12"/>
      <c r="YM257" s="11">
        <f t="shared" si="2776"/>
        <v>-1.055554555710011E-4</v>
      </c>
      <c r="YN257" s="10">
        <f t="shared" si="2513"/>
        <v>88.504248952951741</v>
      </c>
      <c r="YO257" s="9">
        <f t="shared" si="2124"/>
        <v>87.534897016091335</v>
      </c>
      <c r="YP257" s="9">
        <f t="shared" si="2125"/>
        <v>89.442101584356152</v>
      </c>
      <c r="YQ257" s="115">
        <f t="shared" si="2514"/>
        <v>88.488499300223737</v>
      </c>
      <c r="YR257" s="15">
        <f t="shared" si="2515"/>
        <v>-1.1779777801693546E-4</v>
      </c>
      <c r="YS257" s="12"/>
      <c r="YT257" s="11">
        <f t="shared" si="2777"/>
        <v>-1.1070634727004815E-4</v>
      </c>
      <c r="YU257" s="10">
        <f t="shared" si="2516"/>
        <v>88.546351863041778</v>
      </c>
      <c r="YV257" s="9">
        <f t="shared" si="2126"/>
        <v>87.535401609283596</v>
      </c>
      <c r="YW257" s="9">
        <f t="shared" si="2127"/>
        <v>89.526659524998479</v>
      </c>
      <c r="YX257" s="115">
        <f t="shared" si="2517"/>
        <v>88.531030567141045</v>
      </c>
      <c r="YY257" s="15">
        <f t="shared" si="2518"/>
        <v>-1.2298930163703401E-4</v>
      </c>
      <c r="YZ257" s="12"/>
      <c r="ZA257" s="11">
        <f t="shared" si="2778"/>
        <v>-1.1590415583045164E-4</v>
      </c>
      <c r="ZB257" s="10">
        <f t="shared" si="2519"/>
        <v>88.588875083721831</v>
      </c>
      <c r="ZC257" s="9">
        <f t="shared" si="2128"/>
        <v>87.535951658893183</v>
      </c>
      <c r="ZD257" s="9">
        <f t="shared" si="2129"/>
        <v>89.612005134051799</v>
      </c>
      <c r="ZE257" s="115">
        <f t="shared" si="2520"/>
        <v>88.573978396472484</v>
      </c>
      <c r="ZF257" s="15">
        <f t="shared" si="2521"/>
        <v>-1.2822666770377918E-4</v>
      </c>
      <c r="ZG257" s="12"/>
      <c r="ZH257" s="11">
        <f t="shared" si="2779"/>
        <v>-1.2114811540971085E-4</v>
      </c>
      <c r="ZI257" s="10">
        <f t="shared" si="2522"/>
        <v>88.631814740283659</v>
      </c>
      <c r="ZJ257" s="9">
        <f t="shared" si="2130"/>
        <v>87.536549552489703</v>
      </c>
      <c r="ZK257" s="9">
        <f t="shared" si="2131"/>
        <v>89.698128033689486</v>
      </c>
      <c r="ZL257" s="115">
        <f t="shared" si="2523"/>
        <v>88.617338793089601</v>
      </c>
      <c r="ZM257" s="15">
        <f t="shared" si="2524"/>
        <v>-1.3350908776724608E-4</v>
      </c>
      <c r="ZN257" s="12"/>
      <c r="ZO257" s="11">
        <f t="shared" si="2780"/>
        <v>-1.2643744137008482E-4</v>
      </c>
      <c r="ZP257" s="10">
        <f t="shared" si="2525"/>
        <v>88.675166852326072</v>
      </c>
      <c r="ZQ257" s="9">
        <f t="shared" si="2132"/>
        <v>87.537197722371161</v>
      </c>
      <c r="ZR257" s="9">
        <f t="shared" si="2133"/>
        <v>89.785017619740472</v>
      </c>
      <c r="ZS257" s="115">
        <f t="shared" si="2526"/>
        <v>88.661107671055817</v>
      </c>
      <c r="ZT257" s="15">
        <f t="shared" si="2527"/>
        <v>-1.388357566347842E-4</v>
      </c>
      <c r="ZU257" s="12"/>
      <c r="ZV257" s="11">
        <f t="shared" si="2781"/>
        <v>-1.3177133222154016E-4</v>
      </c>
      <c r="ZW257" s="10">
        <f t="shared" si="2528"/>
        <v>88.71892734861234</v>
      </c>
      <c r="ZX257" s="9">
        <f t="shared" si="2134"/>
        <v>87.537898644631355</v>
      </c>
      <c r="ZY257" s="9">
        <f t="shared" si="2135"/>
        <v>89.872663211948236</v>
      </c>
      <c r="ZZ257" s="115">
        <f t="shared" si="2529"/>
        <v>88.705280928289795</v>
      </c>
      <c r="AAA257" s="15">
        <f t="shared" si="2530"/>
        <v>-1.4420586170933202E-4</v>
      </c>
      <c r="AAB257" s="12"/>
      <c r="AAC257" s="11">
        <f t="shared" si="2782"/>
        <v>-1.3714897896106631E-4</v>
      </c>
      <c r="AAD257" s="10">
        <f t="shared" si="2531"/>
        <v>88.763092141759671</v>
      </c>
      <c r="AAE257" s="9">
        <f t="shared" si="2136"/>
        <v>87.53865483826695</v>
      </c>
      <c r="AAF257" s="9">
        <f t="shared" si="2137"/>
        <v>89.961053694440679</v>
      </c>
      <c r="AAG257" s="115">
        <f t="shared" si="2532"/>
        <v>88.749854266353822</v>
      </c>
      <c r="AAH257" s="15">
        <f t="shared" si="2533"/>
        <v>-1.4961856083831149E-4</v>
      </c>
      <c r="AAI257" s="12"/>
      <c r="AAJ257" s="11">
        <f t="shared" si="2783"/>
        <v>-1.4256954290408391E-4</v>
      </c>
      <c r="AAK257" s="10">
        <f t="shared" si="2534"/>
        <v>88.807656947898934</v>
      </c>
      <c r="AAL257" s="9">
        <f t="shared" si="2138"/>
        <v>87.539468864003268</v>
      </c>
      <c r="AAM257" s="9">
        <f t="shared" si="2139"/>
        <v>90.050177644824032</v>
      </c>
      <c r="AAN257" s="115">
        <f t="shared" si="2535"/>
        <v>88.794823254413643</v>
      </c>
      <c r="AAO257" s="15">
        <f t="shared" si="2536"/>
        <v>-1.550729903595898E-4</v>
      </c>
      <c r="AAP257" s="12"/>
      <c r="AAQ257" s="11">
        <f t="shared" si="2537"/>
        <v>-1.480321637290688E-4</v>
      </c>
      <c r="AAR257" s="10">
        <f t="shared" si="2538"/>
        <v>88.852617350647449</v>
      </c>
      <c r="AAS257" s="9">
        <f t="shared" si="2140"/>
        <v>87.54034332312672</v>
      </c>
      <c r="AAT257" s="9">
        <f t="shared" si="2141"/>
        <v>90.140023388652182</v>
      </c>
      <c r="AAU257" s="115">
        <f t="shared" si="2539"/>
        <v>88.840183355889451</v>
      </c>
      <c r="AAV257" s="15">
        <f t="shared" si="2540"/>
        <v>-1.6056826853788329E-4</v>
      </c>
      <c r="AAW257" s="11"/>
      <c r="AAX257" s="11">
        <f t="shared" si="2784"/>
        <v>-1.5353596291085075E-4</v>
      </c>
      <c r="AAY257" s="10">
        <f t="shared" si="2541"/>
        <v>88.89796882775407</v>
      </c>
      <c r="AAZ257" s="9">
        <f t="shared" si="2142"/>
        <v>87.541280856288623</v>
      </c>
      <c r="ABA257" s="9">
        <f t="shared" si="2143"/>
        <v>90.230578998783912</v>
      </c>
      <c r="ABB257" s="115">
        <f t="shared" si="2542"/>
        <v>88.885929927536267</v>
      </c>
      <c r="ABC257" s="15">
        <f t="shared" si="2543"/>
        <v>-1.6610349559892222E-4</v>
      </c>
      <c r="ABD257" s="11"/>
      <c r="ABE257" s="11">
        <f t="shared" si="2785"/>
        <v>-1.5908004374988547E-4</v>
      </c>
      <c r="ABF257" s="10">
        <f t="shared" si="2544"/>
        <v>88.943706750156991</v>
      </c>
      <c r="ABG257" s="9">
        <f t="shared" si="2144"/>
        <v>87.542284142247055</v>
      </c>
      <c r="ABH257" s="9">
        <f t="shared" si="2145"/>
        <v>90.3218323523609</v>
      </c>
      <c r="ABI257" s="115">
        <f t="shared" si="2545"/>
        <v>88.932058247303985</v>
      </c>
      <c r="ABJ257" s="15">
        <f t="shared" si="2546"/>
        <v>-1.7167775732639812E-4</v>
      </c>
      <c r="ABK257" s="11"/>
      <c r="ABL257" s="11">
        <f t="shared" si="2786"/>
        <v>-1.6466349496694301E-4</v>
      </c>
      <c r="ABM257" s="10">
        <f t="shared" si="2547"/>
        <v>88.98982640984201</v>
      </c>
      <c r="ABN257" s="9">
        <f t="shared" si="2146"/>
        <v>87.543355896591152</v>
      </c>
      <c r="ABO257" s="9">
        <f t="shared" si="2147"/>
        <v>90.413771085301605</v>
      </c>
      <c r="ABP257" s="115">
        <f t="shared" si="2548"/>
        <v>88.978563490946385</v>
      </c>
      <c r="ABQ257" s="15">
        <f t="shared" si="2549"/>
        <v>-1.7729012233008067E-4</v>
      </c>
      <c r="ABR257" s="11"/>
      <c r="ABS257" s="11">
        <f t="shared" si="2787"/>
        <v>-1.7028538796481351E-4</v>
      </c>
      <c r="ABT257" s="10">
        <f t="shared" si="2550"/>
        <v>89.036322996413887</v>
      </c>
      <c r="ABU257" s="9">
        <f t="shared" si="2148"/>
        <v>87.544498870374895</v>
      </c>
      <c r="ABV257" s="9">
        <f t="shared" si="2149"/>
        <v>90.506382482683151</v>
      </c>
      <c r="ABW257" s="115">
        <f t="shared" si="2551"/>
        <v>89.02544067652903</v>
      </c>
      <c r="ABX257" s="15">
        <f t="shared" si="2552"/>
        <v>-1.8293963535968508E-4</v>
      </c>
      <c r="ABY257" s="11"/>
      <c r="ABZ257" s="11">
        <f t="shared" si="2788"/>
        <v>-1.7594477013215269E-4</v>
      </c>
      <c r="ACA257" s="10">
        <f t="shared" si="2553"/>
        <v>89.083191541538142</v>
      </c>
      <c r="ACB257" s="9">
        <f t="shared" si="2150"/>
        <v>87.545715848600977</v>
      </c>
      <c r="ACC257" s="9">
        <f t="shared" si="2151"/>
        <v>90.599653578982213</v>
      </c>
      <c r="ACD257" s="115">
        <f t="shared" si="2554"/>
        <v>89.072684713791602</v>
      </c>
      <c r="ACE257" s="15">
        <f t="shared" si="2555"/>
        <v>-1.8862532358985298E-4</v>
      </c>
      <c r="ACF257" s="11"/>
      <c r="ACG257" s="11">
        <f t="shared" si="2789"/>
        <v>-1.8164067112783441E-4</v>
      </c>
      <c r="ACH257" s="10">
        <f t="shared" si="2556"/>
        <v>89.130426968316158</v>
      </c>
      <c r="ACI257" s="9">
        <f t="shared" si="2152"/>
        <v>87.54700964871607</v>
      </c>
      <c r="ACJ257" s="9">
        <f t="shared" si="2153"/>
        <v>90.693571160212443</v>
      </c>
      <c r="ACK257" s="115">
        <f t="shared" si="2557"/>
        <v>89.120290404464257</v>
      </c>
      <c r="ACL257" s="15">
        <f t="shared" si="2558"/>
        <v>-1.9434619684510909E-4</v>
      </c>
      <c r="ACM257" s="11"/>
      <c r="ACN257" s="11">
        <f t="shared" si="2790"/>
        <v>-1.8737210310136056E-4</v>
      </c>
      <c r="ACO257" s="10">
        <f t="shared" si="2559"/>
        <v>89.178024091578777</v>
      </c>
      <c r="ACP257" s="9">
        <f t="shared" si="2154"/>
        <v>87.54838311904723</v>
      </c>
      <c r="ACQ257" s="9">
        <f t="shared" si="2155"/>
        <v>90.788121765386535</v>
      </c>
      <c r="ACR257" s="115">
        <f t="shared" si="2560"/>
        <v>89.168252442216883</v>
      </c>
      <c r="ACS257" s="15">
        <f t="shared" si="2561"/>
        <v>-2.0010124778674352E-4</v>
      </c>
      <c r="ACT257" s="11"/>
      <c r="ACU257" s="11">
        <f t="shared" si="2791"/>
        <v>-1.9313806087523365E-4</v>
      </c>
      <c r="ACV257" s="10">
        <f t="shared" si="2562"/>
        <v>89.225977617812418</v>
      </c>
      <c r="ACW257" s="9">
        <f t="shared" si="2156"/>
        <v>87.549839137179461</v>
      </c>
      <c r="ACX257" s="9">
        <f t="shared" si="2157"/>
        <v>90.883291688325897</v>
      </c>
      <c r="ACY257" s="115">
        <f t="shared" si="2563"/>
        <v>89.216565412752686</v>
      </c>
      <c r="ACZ257" s="15">
        <f t="shared" si="2564"/>
        <v>-2.0588945212478998E-4</v>
      </c>
      <c r="ADA257" s="11"/>
      <c r="ADB257" s="11">
        <f t="shared" si="2792"/>
        <v>-1.9893752215253594E-4</v>
      </c>
      <c r="ADC257" s="10">
        <f t="shared" si="2565"/>
        <v>89.274282145229648</v>
      </c>
      <c r="ADD257" s="9">
        <f t="shared" si="2158"/>
        <v>87.551380608275352</v>
      </c>
      <c r="ADE257" s="9">
        <f t="shared" si="2159"/>
        <v>90.979066979834172</v>
      </c>
      <c r="ADF257" s="115">
        <f t="shared" si="2566"/>
        <v>89.265223794054762</v>
      </c>
      <c r="ADG257" s="15">
        <f t="shared" si="2567"/>
        <v>-2.117097688560589E-4</v>
      </c>
      <c r="ADH257" s="11"/>
      <c r="ADI257" s="11">
        <f t="shared" si="2793"/>
        <v>-2.0476944775066504E-4</v>
      </c>
      <c r="ADJ257" s="10">
        <f t="shared" si="2568"/>
        <v>89.322932163992803</v>
      </c>
      <c r="ADK257" s="9">
        <f t="shared" si="2160"/>
        <v>87.553010463337841</v>
      </c>
      <c r="ADL257" s="9">
        <f t="shared" si="2161"/>
        <v>91.07543345021989</v>
      </c>
      <c r="ADM257" s="115">
        <f t="shared" si="2569"/>
        <v>89.314221956778866</v>
      </c>
      <c r="ADN257" s="15">
        <f t="shared" si="2570"/>
        <v>-2.1756114052725551E-4</v>
      </c>
      <c r="ADO257" s="11"/>
      <c r="ADP257" s="11">
        <f t="shared" si="2794"/>
        <v>-2.1063278186027941E-4</v>
      </c>
      <c r="ADQ257" s="10">
        <f t="shared" si="2571"/>
        <v>89.371922056583941</v>
      </c>
      <c r="ADR257" s="9">
        <f t="shared" si="2162"/>
        <v>87.55473165741725</v>
      </c>
      <c r="ADS257" s="9">
        <f t="shared" si="2163"/>
        <v>91.172376675797878</v>
      </c>
      <c r="ADT257" s="115">
        <f t="shared" si="2572"/>
        <v>89.363554166607571</v>
      </c>
      <c r="ADU257" s="15">
        <f t="shared" si="2573"/>
        <v>-2.2344249374727128E-4</v>
      </c>
      <c r="ADV257" s="11"/>
      <c r="ADW257" s="11">
        <f t="shared" si="2795"/>
        <v>-2.1652645255376454E-4</v>
      </c>
      <c r="ADX257" s="10">
        <f t="shared" si="2574"/>
        <v>89.421246100138248</v>
      </c>
      <c r="ADY257" s="9">
        <f t="shared" si="2164"/>
        <v>87.556547167767548</v>
      </c>
      <c r="ADZ257" s="9">
        <f t="shared" si="2165"/>
        <v>91.269882003659461</v>
      </c>
      <c r="AEA257" s="115">
        <f t="shared" si="2575"/>
        <v>89.413214585713504</v>
      </c>
      <c r="AEB257" s="15">
        <f t="shared" si="2576"/>
        <v>-2.2935273959569078E-4</v>
      </c>
      <c r="AEC257" s="11"/>
      <c r="AED257" s="11">
        <f t="shared" si="2796"/>
        <v>-2.2244937218997098E-4</v>
      </c>
      <c r="AEE257" s="10">
        <f t="shared" si="2577"/>
        <v>89.470898467885903</v>
      </c>
      <c r="AEF257" s="9">
        <f t="shared" si="2166"/>
        <v>87.558459991951693</v>
      </c>
      <c r="AEG257" s="9">
        <f t="shared" si="2167"/>
        <v>91.367934533335259</v>
      </c>
      <c r="AEH257" s="115">
        <f t="shared" si="2578"/>
        <v>89.463197262643476</v>
      </c>
      <c r="AEI257" s="15">
        <f t="shared" si="2579"/>
        <v>-2.3529077260723229E-4</v>
      </c>
      <c r="AEJ257" s="11"/>
      <c r="AEK257" s="11">
        <f t="shared" si="2797"/>
        <v>-2.2840043639356391E-4</v>
      </c>
      <c r="AEL257" s="10">
        <f t="shared" si="2580"/>
        <v>89.520873219003178</v>
      </c>
      <c r="AEM257" s="9">
        <f t="shared" si="2168"/>
        <v>87.560473145873104</v>
      </c>
      <c r="AEN257" s="9">
        <f t="shared" si="2169"/>
        <v>91.466519138360226</v>
      </c>
      <c r="AEO257" s="115">
        <f t="shared" si="2581"/>
        <v>89.513496142116665</v>
      </c>
      <c r="AEP257" s="15">
        <f t="shared" si="2582"/>
        <v>-2.4125547222528118E-4</v>
      </c>
      <c r="AEQ257" s="11"/>
      <c r="AER257" s="11">
        <f t="shared" si="2798"/>
        <v>-2.343785255059465E-4</v>
      </c>
      <c r="AES257" s="10">
        <f t="shared" si="2583"/>
        <v>89.571164308397442</v>
      </c>
      <c r="AET257" s="9">
        <f t="shared" si="2170"/>
        <v>87.562589661774254</v>
      </c>
      <c r="AEU257" s="9">
        <f t="shared" si="2171"/>
        <v>91.565620472162422</v>
      </c>
      <c r="AEV257" s="115">
        <f t="shared" si="2584"/>
        <v>89.564105066968338</v>
      </c>
      <c r="AEW257" s="15">
        <f t="shared" si="2585"/>
        <v>-2.4724570328922758E-4</v>
      </c>
      <c r="AEX257" s="11"/>
      <c r="AEY257" s="11">
        <f t="shared" si="2799"/>
        <v>-2.4038250506929872E-4</v>
      </c>
      <c r="AEZ257" s="10">
        <f t="shared" si="2586"/>
        <v>89.621765588630524</v>
      </c>
      <c r="AFA257" s="9">
        <f t="shared" si="2172"/>
        <v>87.564812586189305</v>
      </c>
      <c r="AFB257" s="9">
        <f t="shared" si="2173"/>
        <v>91.665222972712115</v>
      </c>
      <c r="AFC257" s="115">
        <f t="shared" si="2587"/>
        <v>89.61501777945071</v>
      </c>
      <c r="AFD257" s="15">
        <f t="shared" si="2588"/>
        <v>-2.5326031644807103E-4</v>
      </c>
      <c r="AFE257" s="11"/>
      <c r="AFF257" s="11">
        <f t="shared" si="2800"/>
        <v>-2.4641122623696979E-4</v>
      </c>
      <c r="AFG257" s="10">
        <f t="shared" si="2589"/>
        <v>89.672670811198913</v>
      </c>
      <c r="AFH257" s="9">
        <f t="shared" si="2174"/>
        <v>87.567144977851115</v>
      </c>
      <c r="AFI257" s="9">
        <f t="shared" si="2175"/>
        <v>91.765310867513065</v>
      </c>
      <c r="AFJ257" s="115">
        <f t="shared" si="2590"/>
        <v>89.666227922682083</v>
      </c>
      <c r="AFK257" s="15">
        <f t="shared" si="2591"/>
        <v>-2.592981485979769E-4</v>
      </c>
      <c r="AFL257" s="11"/>
      <c r="AFM257" s="11">
        <f t="shared" si="2801"/>
        <v>-2.5246352620801843E-4</v>
      </c>
      <c r="AFN257" s="10">
        <f t="shared" si="2592"/>
        <v>89.72387362796276</v>
      </c>
      <c r="AFO257" s="9">
        <f t="shared" si="2176"/>
        <v>87.569589905554722</v>
      </c>
      <c r="AFP257" s="9">
        <f t="shared" si="2177"/>
        <v>91.865868178930825</v>
      </c>
      <c r="AFQ257" s="115">
        <f t="shared" si="2593"/>
        <v>89.71772904224278</v>
      </c>
      <c r="AFR257" s="15">
        <f t="shared" si="2594"/>
        <v>-2.6535802334334342E-4</v>
      </c>
      <c r="AFS257" s="11"/>
      <c r="AFT257" s="11">
        <f t="shared" si="2802"/>
        <v>-2.5853822868545566E-4</v>
      </c>
      <c r="AFU257" s="10">
        <f t="shared" si="2595"/>
        <v>89.775367592722191</v>
      </c>
      <c r="AFV257" s="9">
        <f t="shared" si="2178"/>
        <v>87.572150445979588</v>
      </c>
      <c r="AFW257" s="9">
        <f t="shared" si="2179"/>
        <v>91.966878729851985</v>
      </c>
      <c r="AFX257" s="115">
        <f t="shared" si="2596"/>
        <v>89.769514587915779</v>
      </c>
      <c r="AFY257" s="15">
        <f t="shared" si="2597"/>
        <v>-2.7143875148083696E-4</v>
      </c>
      <c r="AFZ257" s="11"/>
      <c r="AGA257" s="11">
        <f t="shared" si="2803"/>
        <v>-2.6463414435768713E-4</v>
      </c>
      <c r="AGB257" s="10">
        <f t="shared" si="2598"/>
        <v>89.827146162939016</v>
      </c>
      <c r="AGC257" s="9">
        <f t="shared" si="2180"/>
        <v>87.574829681472735</v>
      </c>
      <c r="AGD257" s="9">
        <f t="shared" si="2181"/>
        <v>92.068326149669801</v>
      </c>
      <c r="AGE257" s="115">
        <f t="shared" si="2599"/>
        <v>89.821577915571268</v>
      </c>
      <c r="AGF257" s="15">
        <f t="shared" si="2600"/>
        <v>-2.7753913150603798E-4</v>
      </c>
      <c r="AGG257" s="11"/>
      <c r="AGH257" s="11">
        <f t="shared" si="2804"/>
        <v>-2.7075007140275057E-4</v>
      </c>
      <c r="AGI257" s="10">
        <f t="shared" si="2601"/>
        <v>89.87920270160285</v>
      </c>
      <c r="AGJ257" s="9">
        <f t="shared" si="2182"/>
        <v>87.577630697795499</v>
      </c>
      <c r="AGK257" s="9">
        <f t="shared" si="2183"/>
        <v>92.170193879021994</v>
      </c>
      <c r="AGL257" s="115">
        <f t="shared" si="2602"/>
        <v>89.873912288408746</v>
      </c>
      <c r="AGM257" s="15">
        <f t="shared" si="2603"/>
        <v>-2.8365795004521837E-4</v>
      </c>
      <c r="AGN257" s="11"/>
      <c r="AGO257" s="11">
        <f t="shared" si="2805"/>
        <v>-2.768847959178269E-4</v>
      </c>
      <c r="AGP257" s="10">
        <f t="shared" si="2604"/>
        <v>89.931530478454704</v>
      </c>
      <c r="AGQ257" s="9">
        <f t="shared" si="2184"/>
        <v>87.580556581834131</v>
      </c>
      <c r="AGR257" s="9">
        <f t="shared" si="2185"/>
        <v>92.272465159049332</v>
      </c>
      <c r="AGS257" s="115">
        <f t="shared" si="2605"/>
        <v>89.926510870441732</v>
      </c>
      <c r="AGT257" s="15">
        <f t="shared" si="2606"/>
        <v>-2.897939813333195E-4</v>
      </c>
      <c r="AGU257" s="11"/>
      <c r="AGV257" s="11">
        <f t="shared" si="2806"/>
        <v>-2.8303709139389672E-4</v>
      </c>
      <c r="AGW257" s="10">
        <f t="shared" si="2607"/>
        <v>89.9841226634436</v>
      </c>
      <c r="AGX257" s="9">
        <f t="shared" si="2186"/>
        <v>87.583610419256416</v>
      </c>
      <c r="AGY257" s="9">
        <f t="shared" si="2187"/>
        <v>92.375123060117346</v>
      </c>
      <c r="AGZ257" s="115">
        <f t="shared" si="2608"/>
        <v>89.979366739686881</v>
      </c>
      <c r="AHA257" s="15">
        <f t="shared" si="2609"/>
        <v>-2.9594598913267116E-4</v>
      </c>
      <c r="AHB257" s="11"/>
      <c r="AHC257" s="11">
        <f t="shared" si="2807"/>
        <v>-2.8920572063434387E-4</v>
      </c>
      <c r="AHD257" s="10">
        <f t="shared" si="2610"/>
        <v>90.036972339912779</v>
      </c>
      <c r="AHE257" s="9">
        <f t="shared" si="2188"/>
        <v>87.586795292166016</v>
      </c>
      <c r="AHF257" s="9">
        <f t="shared" si="2189"/>
        <v>92.478150487512352</v>
      </c>
      <c r="AHG257" s="115">
        <f t="shared" si="2611"/>
        <v>90.032472889839184</v>
      </c>
      <c r="AHH257" s="15">
        <f t="shared" si="2612"/>
        <v>-3.0211272722968408E-4</v>
      </c>
      <c r="AHI257" s="11"/>
      <c r="AHJ257" s="11">
        <f t="shared" si="2808"/>
        <v>-2.9538943625010452E-4</v>
      </c>
      <c r="AHK257" s="10">
        <f t="shared" si="2613"/>
        <v>90.090072506258764</v>
      </c>
      <c r="AHL257" s="9">
        <f t="shared" si="2190"/>
        <v>87.590114276729508</v>
      </c>
      <c r="AHM257" s="9">
        <f t="shared" si="2191"/>
        <v>92.581530185402329</v>
      </c>
      <c r="AHN257" s="115">
        <f t="shared" si="2614"/>
        <v>90.085822231065919</v>
      </c>
      <c r="AHO257" s="15">
        <f t="shared" si="2615"/>
        <v>-3.0829293982605665E-4</v>
      </c>
      <c r="AHP257" s="11"/>
      <c r="AHQ257" s="11">
        <f t="shared" si="2809"/>
        <v>-3.015869810494169E-4</v>
      </c>
      <c r="AHR257" s="10">
        <f t="shared" si="2616"/>
        <v>90.143416076708576</v>
      </c>
      <c r="AHS257" s="9">
        <f t="shared" si="2192"/>
        <v>87.593570440775963</v>
      </c>
      <c r="AHT257" s="9">
        <f t="shared" si="2193"/>
        <v>92.685244744656728</v>
      </c>
      <c r="AHU257" s="115">
        <f t="shared" si="2617"/>
        <v>90.139407592716339</v>
      </c>
      <c r="AHV257" s="15">
        <f t="shared" si="2618"/>
        <v>-3.1448536217002317E-4</v>
      </c>
      <c r="AHW257" s="11"/>
      <c r="AHX257" s="11">
        <f t="shared" si="2810"/>
        <v>-3.0779708866813924E-4</v>
      </c>
      <c r="AHY257" s="10">
        <f t="shared" si="2619"/>
        <v>90.196995884015877</v>
      </c>
      <c r="AHZ257" s="9">
        <f t="shared" si="2194"/>
        <v>87.597166841376577</v>
      </c>
      <c r="AIA257" s="9">
        <f t="shared" si="2195"/>
        <v>92.789276610938316</v>
      </c>
      <c r="AIB257" s="115">
        <f t="shared" si="2620"/>
        <v>90.193221726157446</v>
      </c>
      <c r="AIC257" s="15">
        <f t="shared" si="2621"/>
        <v>-3.2068872120564074E-4</v>
      </c>
      <c r="AID257" s="11"/>
      <c r="AIE257" s="11">
        <f t="shared" si="2811"/>
        <v>-3.1401848421835557E-4</v>
      </c>
      <c r="AIF257" s="10">
        <f t="shared" si="2622"/>
        <v>90.25080468228407</v>
      </c>
      <c r="AIG257" s="9">
        <f t="shared" si="2196"/>
        <v>87.600906522407499</v>
      </c>
      <c r="AIH257" s="9">
        <f t="shared" si="2197"/>
        <v>92.893608093049295</v>
      </c>
      <c r="AII257" s="115">
        <f t="shared" si="2623"/>
        <v>90.247257307728404</v>
      </c>
      <c r="AIJ257" s="15">
        <f t="shared" si="2624"/>
        <v>-3.2690173623880776E-4</v>
      </c>
      <c r="AIK257" s="11"/>
      <c r="AIL257" s="11">
        <f t="shared" si="2812"/>
        <v>-3.2024988495401842E-4</v>
      </c>
      <c r="AIM257" s="10">
        <f t="shared" si="2625"/>
        <v>90.304835149909195</v>
      </c>
      <c r="AIN257" s="9">
        <f t="shared" si="2198"/>
        <v>87.60479251209911</v>
      </c>
      <c r="AIO257" s="9">
        <f t="shared" si="2199"/>
        <v>92.998221370521108</v>
      </c>
      <c r="AIP257" s="115">
        <f t="shared" si="2626"/>
        <v>90.301506941310109</v>
      </c>
      <c r="AIQ257" s="15">
        <f t="shared" si="2627"/>
        <v>-3.331231195574173E-4</v>
      </c>
      <c r="AIR257" s="11"/>
      <c r="AIS257" s="11">
        <f t="shared" si="2813"/>
        <v>-3.2649000089088472E-4</v>
      </c>
      <c r="AIT257" s="10">
        <f t="shared" si="2628"/>
        <v>90.359079892138141</v>
      </c>
      <c r="AIU257" s="9">
        <f t="shared" si="2200"/>
        <v>87.608827820573538</v>
      </c>
      <c r="AIV257" s="9">
        <f t="shared" si="2201"/>
        <v>93.103098405990011</v>
      </c>
      <c r="AIW257" s="115">
        <f t="shared" si="2629"/>
        <v>90.355963113281774</v>
      </c>
      <c r="AIX257" s="15">
        <f t="shared" si="2630"/>
        <v>-3.3935157117136611E-4</v>
      </c>
      <c r="AIY257" s="11"/>
      <c r="AIZ257" s="11">
        <f t="shared" si="2814"/>
        <v>-3.3273752953776492E-4</v>
      </c>
      <c r="AJA257" s="10">
        <f t="shared" si="2631"/>
        <v>90.413531395943409</v>
      </c>
      <c r="AJB257" s="9">
        <f t="shared" si="2202"/>
        <v>87.613015437227986</v>
      </c>
      <c r="AJC257" s="9">
        <f t="shared" si="2203"/>
        <v>93.208221061740986</v>
      </c>
      <c r="AJD257" s="115">
        <f t="shared" si="2632"/>
        <v>90.410618249484486</v>
      </c>
      <c r="AJE257" s="15">
        <f t="shared" si="2633"/>
        <v>-3.4558578617245589E-4</v>
      </c>
      <c r="AJF257" s="11"/>
      <c r="AJG257" s="11">
        <f t="shared" si="2815"/>
        <v>-3.3899116326600545E-4</v>
      </c>
      <c r="AJH257" s="10">
        <f t="shared" si="2634"/>
        <v>90.468182087054871</v>
      </c>
      <c r="AJI257" s="9">
        <f t="shared" si="2204"/>
        <v>87.617358328268026</v>
      </c>
      <c r="AJJ257" s="9">
        <f t="shared" si="2205"/>
        <v>93.313571152880399</v>
      </c>
      <c r="AJK257" s="115">
        <f t="shared" si="2635"/>
        <v>90.46546474057422</v>
      </c>
      <c r="AJL257" s="15">
        <f t="shared" si="2636"/>
        <v>-3.5182445817094279E-4</v>
      </c>
      <c r="AJM257" s="11"/>
      <c r="AJN257" s="11">
        <f t="shared" si="2816"/>
        <v>-3.4524959275110487E-4</v>
      </c>
      <c r="AJO257" s="10">
        <f t="shared" si="2637"/>
        <v>90.523024355340098</v>
      </c>
      <c r="AJP257" s="9">
        <f t="shared" si="2206"/>
        <v>87.621859434311588</v>
      </c>
      <c r="AJQ257" s="9">
        <f t="shared" si="2207"/>
        <v>93.419130401066042</v>
      </c>
      <c r="AJR257" s="115">
        <f t="shared" si="2638"/>
        <v>90.520494917688808</v>
      </c>
      <c r="AJS257" s="15">
        <f t="shared" si="2639"/>
        <v>-3.5806627658567324E-4</v>
      </c>
      <c r="AJT257" s="11"/>
      <c r="AJU257" s="11">
        <f t="shared" si="2817"/>
        <v>-3.5151150425899235E-4</v>
      </c>
      <c r="AJV257" s="10">
        <f t="shared" si="2640"/>
        <v>90.578050530424122</v>
      </c>
      <c r="AJW257" s="9">
        <f t="shared" si="2208"/>
        <v>87.626521667914176</v>
      </c>
      <c r="AJX257" s="9">
        <f t="shared" si="2209"/>
        <v>93.524880390928743</v>
      </c>
      <c r="AJY257" s="115">
        <f t="shared" si="2641"/>
        <v>90.575701029421452</v>
      </c>
      <c r="AJZ257" s="15">
        <f t="shared" si="2642"/>
        <v>-3.6430992410534801E-4</v>
      </c>
      <c r="AKA257" s="11"/>
      <c r="AKB257" s="11">
        <f t="shared" si="2818"/>
        <v>-3.5777557710330575E-4</v>
      </c>
      <c r="AKC257" s="10">
        <f t="shared" si="2643"/>
        <v>90.633252858614938</v>
      </c>
      <c r="AKD257" s="9">
        <f t="shared" si="2210"/>
        <v>87.631347911013677</v>
      </c>
      <c r="AKE257" s="9">
        <f t="shared" si="2211"/>
        <v>93.630802455495072</v>
      </c>
      <c r="AKF257" s="115">
        <f t="shared" si="2644"/>
        <v>90.631075183254381</v>
      </c>
      <c r="AKG257" s="15">
        <f t="shared" si="2645"/>
        <v>-3.7055406976950575E-4</v>
      </c>
      <c r="AKH257" s="11"/>
      <c r="AKI257" s="11">
        <f t="shared" si="2819"/>
        <v>-3.6404047671486061E-4</v>
      </c>
      <c r="AKJ257" s="10">
        <f t="shared" si="2646"/>
        <v>90.68862344422854</v>
      </c>
      <c r="AKK257" s="9">
        <f t="shared" si="2212"/>
        <v>87.636341012171044</v>
      </c>
      <c r="AKL257" s="9">
        <f t="shared" si="2213"/>
        <v>93.736878030570253</v>
      </c>
      <c r="AKM257" s="115">
        <f t="shared" si="2647"/>
        <v>90.686609521370656</v>
      </c>
      <c r="AKN257" s="15">
        <f t="shared" si="2648"/>
        <v>-3.7679739102728076E-4</v>
      </c>
      <c r="AKO257" s="11"/>
      <c r="AKP257" s="11">
        <f t="shared" si="2820"/>
        <v>-3.7030487673593684E-4</v>
      </c>
      <c r="AKQ257" s="10">
        <f t="shared" si="2649"/>
        <v>90.744154425675021</v>
      </c>
      <c r="AKR257" s="9">
        <f t="shared" si="2214"/>
        <v>87.641503784383389</v>
      </c>
      <c r="AKS257" s="9">
        <f t="shared" si="2215"/>
        <v>93.843088507293643</v>
      </c>
      <c r="AKT257" s="115">
        <f t="shared" si="2650"/>
        <v>90.742296145838509</v>
      </c>
      <c r="AKU257" s="15">
        <f t="shared" si="2651"/>
        <v>-3.8303856476562781E-4</v>
      </c>
      <c r="AKV257" s="11"/>
      <c r="AKW257" s="11">
        <f t="shared" si="2821"/>
        <v>-3.7656745003591697E-4</v>
      </c>
      <c r="AKX257" s="10">
        <f t="shared" si="2652"/>
        <v>90.799837900517218</v>
      </c>
      <c r="AKY257" s="9">
        <f t="shared" si="2216"/>
        <v>87.646839002666354</v>
      </c>
      <c r="AKZ257" s="9">
        <f t="shared" si="2217"/>
        <v>93.949414953671905</v>
      </c>
      <c r="ALA257" s="115">
        <f t="shared" si="2653"/>
        <v>90.798126978169137</v>
      </c>
      <c r="ALB257" s="15">
        <f t="shared" si="2654"/>
        <v>-3.8927625025924755E-4</v>
      </c>
      <c r="ALC257" s="11"/>
      <c r="ALD257" s="11">
        <f t="shared" si="2822"/>
        <v>-3.8282685163307131E-4</v>
      </c>
      <c r="ALE257" s="10">
        <f t="shared" si="2655"/>
        <v>90.855665784780143</v>
      </c>
      <c r="ALF257" s="9">
        <f t="shared" si="2218"/>
        <v>87.652349401153955</v>
      </c>
      <c r="ALG257" s="9">
        <f t="shared" si="2219"/>
        <v>94.055839621856109</v>
      </c>
      <c r="ALH257" s="115">
        <f t="shared" si="2656"/>
        <v>90.854094511505025</v>
      </c>
      <c r="ALI257" s="15">
        <f t="shared" si="2657"/>
        <v>-3.9550918244610445E-4</v>
      </c>
      <c r="ALJ257" s="11"/>
      <c r="ALK257" s="11">
        <f t="shared" si="2823"/>
        <v>-3.8908181213191169E-4</v>
      </c>
      <c r="ALL257" s="10">
        <f t="shared" si="2658"/>
        <v>90.91163056643525</v>
      </c>
      <c r="ALM257" s="9">
        <f t="shared" si="2220"/>
        <v>87.658037672844188</v>
      </c>
      <c r="ALN257" s="9">
        <f t="shared" si="2221"/>
        <v>94.162351078180066</v>
      </c>
      <c r="ALO257" s="115">
        <f t="shared" si="2659"/>
        <v>90.910194375512134</v>
      </c>
      <c r="ALP257" s="15">
        <f t="shared" si="2660"/>
        <v>-4.0173648879806699E-4</v>
      </c>
      <c r="ALQ257" s="12"/>
      <c r="ALR257" s="11">
        <f t="shared" si="2824"/>
        <v>-3.9533145517172606E-4</v>
      </c>
      <c r="ALS257" s="10">
        <f t="shared" si="2661"/>
        <v>90.967727874916648</v>
      </c>
      <c r="ALT257" s="9">
        <f t="shared" si="2222"/>
        <v>87.663906478778131</v>
      </c>
      <c r="ALU257" s="9">
        <f t="shared" si="2223"/>
        <v>94.268939586901752</v>
      </c>
      <c r="ALV257" s="115">
        <f t="shared" si="2662"/>
        <v>90.966423032839941</v>
      </c>
      <c r="ALW257" s="15">
        <f t="shared" si="2663"/>
        <v>-4.0795740363244948E-4</v>
      </c>
      <c r="ALX257" s="12"/>
      <c r="ALY257" s="11">
        <f t="shared" si="2825"/>
        <v>-4.0157501128881639E-4</v>
      </c>
      <c r="ALZ257" s="10">
        <f t="shared" si="2664"/>
        <v>91.023954173758909</v>
      </c>
      <c r="AMA257" s="9">
        <f t="shared" si="2224"/>
        <v>87.669958449635601</v>
      </c>
      <c r="AMB257" s="9">
        <f t="shared" si="2225"/>
        <v>94.375595551160288</v>
      </c>
      <c r="AMC257" s="115">
        <f t="shared" si="2665"/>
        <v>91.022777000397951</v>
      </c>
      <c r="AMD257" s="15">
        <f t="shared" si="2666"/>
        <v>-4.1417117171977101E-4</v>
      </c>
      <c r="AME257" s="12"/>
      <c r="AMF257" s="11">
        <f t="shared" si="2826"/>
        <v>-4.0781172136636671E-4</v>
      </c>
      <c r="AMG257" s="10">
        <f t="shared" si="2667"/>
        <v>91.08030598053395</v>
      </c>
      <c r="AMH257" s="9">
        <f t="shared" si="2226"/>
        <v>87.676196184672577</v>
      </c>
      <c r="AMI257" s="9">
        <f t="shared" si="2227"/>
        <v>94.482309514663726</v>
      </c>
      <c r="AMJ257" s="115">
        <f t="shared" si="2668"/>
        <v>91.079252849668151</v>
      </c>
      <c r="AMK257" s="15">
        <f t="shared" si="2669"/>
        <v>-4.2037704845361188E-4</v>
      </c>
      <c r="AML257" s="12"/>
      <c r="AMM257" s="11">
        <f t="shared" si="2827"/>
        <v>-4.1404083680758407E-4</v>
      </c>
      <c r="AMN257" s="10">
        <f t="shared" si="2670"/>
        <v>91.136779867169423</v>
      </c>
      <c r="AMO257" s="9">
        <f t="shared" si="2228"/>
        <v>87.682622250691182</v>
      </c>
      <c r="AMP257" s="9">
        <f t="shared" si="2229"/>
        <v>94.589072163261037</v>
      </c>
      <c r="AMQ257" s="115">
        <f t="shared" si="2671"/>
        <v>91.135847206976109</v>
      </c>
      <c r="AMR257" s="15">
        <f t="shared" si="2672"/>
        <v>-4.2657430001133949E-4</v>
      </c>
      <c r="AMS257" s="12"/>
      <c r="AMT257" s="11">
        <f t="shared" si="2828"/>
        <v>-4.202616196997298E-4</v>
      </c>
      <c r="AMU257" s="10">
        <f t="shared" si="2673"/>
        <v>91.193372460225604</v>
      </c>
      <c r="AMV257" s="9">
        <f t="shared" si="2230"/>
        <v>87.68923918104278</v>
      </c>
      <c r="AMW257" s="9">
        <f t="shared" si="2231"/>
        <v>94.695874326396336</v>
      </c>
      <c r="AMX257" s="115">
        <f t="shared" si="2674"/>
        <v>91.192556753719558</v>
      </c>
      <c r="AMY257" s="15">
        <f t="shared" si="2675"/>
        <v>-4.3276220350549203E-4</v>
      </c>
      <c r="AMZ257" s="12"/>
      <c r="ANA257" s="11">
        <f t="shared" si="2829"/>
        <v>-4.2647334296888969E-4</v>
      </c>
      <c r="ANB257" s="10">
        <f t="shared" si="2676"/>
        <v>91.250080441130066</v>
      </c>
      <c r="ANC257" s="9">
        <f t="shared" si="2232"/>
        <v>87.696049474664477</v>
      </c>
      <c r="AND257" s="9">
        <f t="shared" si="2233"/>
        <v>94.802706978446878</v>
      </c>
      <c r="ANE257" s="115">
        <f t="shared" si="2677"/>
        <v>91.249378226555677</v>
      </c>
      <c r="ANF257" s="15">
        <f t="shared" si="2678"/>
        <v>-4.3894004712593344E-4</v>
      </c>
      <c r="ANG257" s="12"/>
      <c r="ANH257" s="11">
        <f t="shared" si="2830"/>
        <v>-4.3267529052552192E-4</v>
      </c>
      <c r="ANI257" s="10">
        <f t="shared" si="2679"/>
        <v>91.306900546371068</v>
      </c>
      <c r="ANJ257" s="9">
        <f t="shared" si="2234"/>
        <v>87.703055595149621</v>
      </c>
      <c r="ANK257" s="9">
        <f t="shared" si="2235"/>
        <v>94.909561239945944</v>
      </c>
      <c r="ANL257" s="115">
        <f t="shared" si="2680"/>
        <v>91.306308417547783</v>
      </c>
      <c r="ANM257" s="15">
        <f t="shared" si="2681"/>
        <v>-4.4510713027279416E-4</v>
      </c>
      <c r="ANN257" s="12"/>
      <c r="ANO257" s="11">
        <f t="shared" si="2831"/>
        <v>-4.3886675740084592E-4</v>
      </c>
      <c r="ANP257" s="10">
        <f t="shared" si="2682"/>
        <v>91.363829567650413</v>
      </c>
      <c r="ANQ257" s="9">
        <f t="shared" si="2236"/>
        <v>87.710259969852515</v>
      </c>
      <c r="ANR257" s="9">
        <f t="shared" si="2237"/>
        <v>95.016428378691387</v>
      </c>
      <c r="ANS257" s="115">
        <f t="shared" si="2683"/>
        <v>91.363344174271958</v>
      </c>
      <c r="ANT257" s="15">
        <f t="shared" si="2684"/>
        <v>-4.5126276368023788E-4</v>
      </c>
      <c r="ANU257" s="12"/>
      <c r="ANV257" s="11">
        <f t="shared" si="2832"/>
        <v>-4.45047049874081E-4</v>
      </c>
      <c r="ANW257" s="10">
        <f t="shared" si="2685"/>
        <v>91.420864351996329</v>
      </c>
      <c r="ANX257" s="9">
        <f t="shared" si="2238"/>
        <v>87.717664989027625</v>
      </c>
      <c r="ANY257" s="9">
        <f t="shared" si="2239"/>
        <v>95.123299810737336</v>
      </c>
      <c r="ANZ257" s="115">
        <f t="shared" si="2686"/>
        <v>91.420482399882474</v>
      </c>
      <c r="AOA257" s="15">
        <f t="shared" si="2687"/>
        <v>-4.5740626953087499E-4</v>
      </c>
      <c r="AOB257" s="12"/>
      <c r="AOC257" s="11">
        <f t="shared" si="2833"/>
        <v>-4.5121548559036944E-4</v>
      </c>
      <c r="AOD257" s="10">
        <f t="shared" si="2688"/>
        <v>91.478001801835291</v>
      </c>
      <c r="AOE257" s="9">
        <f t="shared" si="2240"/>
        <v>87.725273005003672</v>
      </c>
      <c r="AOF257" s="9">
        <f t="shared" si="2241"/>
        <v>95.230167101276422</v>
      </c>
      <c r="AOG257" s="115">
        <f t="shared" si="2689"/>
        <v>91.477720053140047</v>
      </c>
      <c r="AOH257" s="15">
        <f t="shared" si="2690"/>
        <v>-4.6353698156127796E-4</v>
      </c>
      <c r="AOI257" s="12"/>
      <c r="AOJ257" s="11">
        <f t="shared" si="1875"/>
        <v>-4.5737139366979526E-4</v>
      </c>
      <c r="AOK257" s="10">
        <f t="shared" si="1876"/>
        <v>91.535238875026494</v>
      </c>
      <c r="AOL257" s="9">
        <f t="shared" si="2242"/>
        <v>87.733086331392656</v>
      </c>
      <c r="AOM257" s="9">
        <f t="shared" si="2243"/>
        <v>95.337021965408638</v>
      </c>
      <c r="AON257" s="115">
        <f t="shared" si="2691"/>
        <v>91.535054148400647</v>
      </c>
      <c r="AOO257" s="15">
        <f t="shared" si="1877"/>
        <v>-4.6965424515830675E-4</v>
      </c>
      <c r="AOP257" s="12"/>
      <c r="AOQ257" s="11">
        <f t="shared" si="2834"/>
        <v>-4.6351411480727349E-4</v>
      </c>
      <c r="AOR257" s="10">
        <f t="shared" si="2692"/>
        <v>91.592572584857209</v>
      </c>
      <c r="AOS257" s="9">
        <f t="shared" si="2244"/>
        <v>87.741107242334024</v>
      </c>
      <c r="AOT257" s="9">
        <f t="shared" si="2245"/>
        <v>95.443856268798754</v>
      </c>
      <c r="AOU257" s="115">
        <f t="shared" si="2693"/>
        <v>91.592481755566382</v>
      </c>
      <c r="AOV257" s="15">
        <f t="shared" si="2694"/>
        <v>-4.7575741744640925E-4</v>
      </c>
      <c r="AOW257" s="12"/>
      <c r="AOX257" s="11">
        <f t="shared" si="1878"/>
        <v>-4.696430013633896E-4</v>
      </c>
      <c r="AOY257" s="10">
        <f t="shared" si="1879"/>
        <v>91.649999999999991</v>
      </c>
      <c r="AOZ257" s="9">
        <f t="shared" si="2246"/>
        <v>87.749337971774082</v>
      </c>
      <c r="APA257" s="9"/>
      <c r="APB257" s="97">
        <f t="shared" si="2695"/>
        <v>91.649999999999991</v>
      </c>
      <c r="APC257" s="15">
        <f t="shared" si="1880"/>
        <v>-4.8184586736607263E-4</v>
      </c>
      <c r="APD257" s="11"/>
      <c r="APE257" s="11"/>
    </row>
    <row r="258" spans="1:1097" x14ac:dyDescent="0.2">
      <c r="A258" s="183"/>
      <c r="B258" s="183"/>
      <c r="C258" s="1">
        <f t="shared" si="2696"/>
        <v>180</v>
      </c>
      <c r="D258" s="1">
        <f t="shared" si="2697"/>
        <v>6024.5844021139956</v>
      </c>
      <c r="E258" s="1">
        <f t="shared" si="2698"/>
        <v>-16317921.817764627</v>
      </c>
      <c r="F258" s="2">
        <f t="shared" si="2699"/>
        <v>113.16</v>
      </c>
      <c r="G258" s="8">
        <f t="shared" si="2700"/>
        <v>1.9810000000000001E-3</v>
      </c>
      <c r="H258" s="6">
        <f t="shared" si="2701"/>
        <v>0.14400020254000001</v>
      </c>
      <c r="I258" s="2">
        <f t="shared" si="2702"/>
        <v>3500</v>
      </c>
      <c r="J258" s="3">
        <f t="shared" si="1818"/>
        <v>58.333333333333336</v>
      </c>
      <c r="K258" s="3">
        <f t="shared" si="1819"/>
        <v>366.52</v>
      </c>
      <c r="L258" s="1">
        <f t="shared" si="2703"/>
        <v>0.82</v>
      </c>
      <c r="M258" s="1">
        <f t="shared" si="2704"/>
        <v>0.66</v>
      </c>
      <c r="N258" s="1">
        <f t="shared" si="1820"/>
        <v>0.54120000000000001</v>
      </c>
      <c r="O258" s="3">
        <f t="shared" si="2247"/>
        <v>7.5227878787878781</v>
      </c>
      <c r="P258" s="40">
        <f t="shared" si="1821"/>
        <v>570.9796</v>
      </c>
      <c r="Q258" s="1">
        <f t="shared" si="2705"/>
        <v>21.51</v>
      </c>
      <c r="R258" s="1">
        <f t="shared" si="2706"/>
        <v>151</v>
      </c>
      <c r="S258" s="2">
        <f t="shared" si="2707"/>
        <v>12587.54</v>
      </c>
      <c r="T258" s="1">
        <f t="shared" si="1959"/>
        <v>83.916933333333333</v>
      </c>
      <c r="U258" s="7">
        <f t="shared" si="2708"/>
        <v>9.1849501318337995E-2</v>
      </c>
      <c r="V258" s="7">
        <f t="shared" si="1822"/>
        <v>6.6258942829124593E-3</v>
      </c>
      <c r="W258" s="159">
        <f t="shared" si="2709"/>
        <v>3.4283282369456214E-2</v>
      </c>
      <c r="X258" s="40">
        <f t="shared" si="1823"/>
        <v>8095.2484858865882</v>
      </c>
      <c r="Y258" s="1">
        <f t="shared" si="2710"/>
        <v>0</v>
      </c>
      <c r="Z258" s="1">
        <f t="shared" si="2711"/>
        <v>113.16</v>
      </c>
      <c r="AA258" s="1">
        <f t="shared" si="2712"/>
        <v>91.649999999999991</v>
      </c>
      <c r="AB258" s="6">
        <f t="shared" si="1960"/>
        <v>0.2895550479995273</v>
      </c>
      <c r="AC258" s="1">
        <f t="shared" si="2713"/>
        <v>526.19133708825245</v>
      </c>
      <c r="AD258" s="40">
        <f t="shared" si="1824"/>
        <v>36363.626619283568</v>
      </c>
      <c r="AE258" s="1">
        <f t="shared" si="1825"/>
        <v>0.15947988387208822</v>
      </c>
      <c r="AF258" s="2">
        <f t="shared" si="1801"/>
        <v>73</v>
      </c>
      <c r="AG258" s="10">
        <f t="shared" si="1826"/>
        <v>11.642031522662441</v>
      </c>
      <c r="AH258" s="12">
        <f t="shared" si="1827"/>
        <v>0.22878012853177673</v>
      </c>
      <c r="AI258" s="43">
        <f t="shared" si="1828"/>
        <v>-1.9042944987157785E-5</v>
      </c>
      <c r="AJ258" s="93">
        <f t="shared" si="1961"/>
        <v>4.8030960248683077E-6</v>
      </c>
      <c r="AK258" s="43">
        <f t="shared" si="1829"/>
        <v>0</v>
      </c>
      <c r="AL258" s="43">
        <f t="shared" si="1962"/>
        <v>4.1162982437555014E-4</v>
      </c>
      <c r="AM258" s="43"/>
      <c r="AN258" s="43">
        <f t="shared" si="1830"/>
        <v>0</v>
      </c>
      <c r="AO258" s="10">
        <f t="shared" si="1831"/>
        <v>87.9288596043273</v>
      </c>
      <c r="AP258" s="9"/>
      <c r="AQ258" s="9">
        <f t="shared" si="1832"/>
        <v>87.79780791500005</v>
      </c>
      <c r="AR258" s="104">
        <f t="shared" si="2248"/>
        <v>87.79780791500005</v>
      </c>
      <c r="AS258" s="15">
        <f t="shared" si="1833"/>
        <v>0</v>
      </c>
      <c r="AT258" s="49"/>
      <c r="AU258" s="11">
        <f t="shared" si="1834"/>
        <v>8.0945058164552007E-6</v>
      </c>
      <c r="AV258" s="10">
        <f t="shared" si="1835"/>
        <v>87.863332568372641</v>
      </c>
      <c r="AW258" s="9">
        <f t="shared" si="1836"/>
        <v>87.79780791500005</v>
      </c>
      <c r="AX258" s="9">
        <f t="shared" si="1837"/>
        <v>87.667031573758521</v>
      </c>
      <c r="AY258" s="97">
        <f t="shared" si="2249"/>
        <v>87.732419744379285</v>
      </c>
      <c r="AZ258" s="15">
        <f t="shared" si="2250"/>
        <v>8.0773518854625874E-6</v>
      </c>
      <c r="BA258" s="49"/>
      <c r="BB258" s="11">
        <f t="shared" si="1838"/>
        <v>1.6172150795010268E-5</v>
      </c>
      <c r="BC258" s="10">
        <f t="shared" si="1839"/>
        <v>87.797939642508396</v>
      </c>
      <c r="BD258" s="9">
        <f t="shared" si="1840"/>
        <v>87.797805542505657</v>
      </c>
      <c r="BE258" s="9">
        <f t="shared" si="1841"/>
        <v>87.536528224986867</v>
      </c>
      <c r="BF258" s="97">
        <f t="shared" si="2251"/>
        <v>87.667166883746262</v>
      </c>
      <c r="BG258" s="15">
        <f t="shared" si="1842"/>
        <v>1.6137695956727305E-5</v>
      </c>
      <c r="BH258" s="49"/>
      <c r="BI258" s="11">
        <f t="shared" si="1843"/>
        <v>2.4232785484672674E-5</v>
      </c>
      <c r="BJ258" s="10">
        <f t="shared" si="1844"/>
        <v>87.73267729125466</v>
      </c>
      <c r="BK258" s="9">
        <f t="shared" si="1845"/>
        <v>87.797796072499807</v>
      </c>
      <c r="BL258" s="9">
        <f t="shared" si="1846"/>
        <v>87.406295493693875</v>
      </c>
      <c r="BM258" s="97">
        <f t="shared" si="2252"/>
        <v>87.602045783096841</v>
      </c>
      <c r="BN258" s="15">
        <f t="shared" si="1847"/>
        <v>2.418088706532489E-5</v>
      </c>
      <c r="BO258" s="49"/>
      <c r="BP258" s="11">
        <f t="shared" si="1848"/>
        <v>3.2276263465468091E-5</v>
      </c>
      <c r="BQ258" s="10">
        <f t="shared" si="1849"/>
        <v>87.667541984573546</v>
      </c>
      <c r="BR258" s="9">
        <f t="shared" si="1850"/>
        <v>87.797774810130988</v>
      </c>
      <c r="BS258" s="9">
        <f t="shared" si="1851"/>
        <v>87.27633098619981</v>
      </c>
      <c r="BT258" s="97">
        <f t="shared" si="2253"/>
        <v>87.537052898165399</v>
      </c>
      <c r="BU258" s="15">
        <f t="shared" si="1852"/>
        <v>3.2206783080239856E-5</v>
      </c>
      <c r="BV258" s="12"/>
      <c r="BW258" s="11">
        <f t="shared" si="1853"/>
        <v>4.0302441323999156E-5</v>
      </c>
      <c r="BX258" s="10">
        <f t="shared" si="1854"/>
        <v>87.60253019834758</v>
      </c>
      <c r="BY258" s="9">
        <f t="shared" si="1855"/>
        <v>87.797737090981954</v>
      </c>
      <c r="BZ258" s="9">
        <f t="shared" si="1856"/>
        <v>87.146632290819255</v>
      </c>
      <c r="CA258" s="97">
        <f t="shared" si="2254"/>
        <v>87.472184690900605</v>
      </c>
      <c r="CB258" s="15">
        <f t="shared" si="1857"/>
        <v>4.0215244862331746E-5</v>
      </c>
      <c r="CC258" s="12"/>
      <c r="CD258" s="11">
        <f t="shared" si="1858"/>
        <v>4.8311178628591755E-5</v>
      </c>
      <c r="CE258" s="10">
        <f t="shared" si="1859"/>
        <v>87.537638414850846</v>
      </c>
      <c r="CF258" s="9">
        <f t="shared" si="1860"/>
        <v>87.797678281327919</v>
      </c>
      <c r="CG258" s="9">
        <f t="shared" si="1861"/>
        <v>87.017196978541065</v>
      </c>
      <c r="CH258" s="97">
        <f t="shared" si="2255"/>
        <v>87.407437629934492</v>
      </c>
      <c r="CI258" s="15">
        <f t="shared" si="1862"/>
        <v>4.8206136238285917E-5</v>
      </c>
      <c r="CJ258" s="12"/>
      <c r="CK258" s="11">
        <f t="shared" si="1863"/>
        <v>5.6302337903963732E-5</v>
      </c>
      <c r="CL258" s="10">
        <f t="shared" si="1864"/>
        <v>87.4728631232135</v>
      </c>
      <c r="CM258" s="9">
        <f t="shared" si="1865"/>
        <v>87.797593778384339</v>
      </c>
      <c r="CN258" s="9">
        <f t="shared" si="1866"/>
        <v>86.888022603703533</v>
      </c>
      <c r="CO258" s="97">
        <f t="shared" si="2256"/>
        <v>87.342808191043929</v>
      </c>
      <c r="CP258" s="15">
        <f t="shared" si="1867"/>
        <v>5.6179323974216756E-5</v>
      </c>
      <c r="CQ258" s="12"/>
      <c r="CR258" s="11">
        <f t="shared" si="1868"/>
        <v>6.4275784605542636E-5</v>
      </c>
      <c r="CS258" s="10">
        <f t="shared" si="1869"/>
        <v>87.408200819878743</v>
      </c>
      <c r="CT258" s="9">
        <f t="shared" si="1870"/>
        <v>87.797479010544464</v>
      </c>
      <c r="CU258" s="9">
        <f t="shared" si="1963"/>
        <v>86.759106704667516</v>
      </c>
      <c r="CV258" s="97">
        <f t="shared" si="2257"/>
        <v>87.27829285760599</v>
      </c>
      <c r="CW258" s="15">
        <f t="shared" si="1871"/>
        <v>6.413467774876002E-5</v>
      </c>
      <c r="CX258" s="12"/>
      <c r="CY258" s="11">
        <f t="shared" si="2258"/>
        <v>7.2231387093258441E-5</v>
      </c>
      <c r="CZ258" s="10">
        <f t="shared" si="2259"/>
        <v>87.343648009053766</v>
      </c>
      <c r="DA258" s="9">
        <f t="shared" si="1964"/>
        <v>87.797329437606734</v>
      </c>
      <c r="DB258" s="9">
        <f t="shared" si="1965"/>
        <v>86.630446804482347</v>
      </c>
      <c r="DC258" s="97">
        <f t="shared" si="2260"/>
        <v>87.213888121044533</v>
      </c>
      <c r="DD258" s="15">
        <f t="shared" si="2261"/>
        <v>7.2072070125998457E-5</v>
      </c>
      <c r="DE258" s="12"/>
      <c r="DF258" s="11">
        <f t="shared" si="2262"/>
        <v>8.0169016605160847E-5</v>
      </c>
      <c r="DG258" s="10">
        <f t="shared" si="2263"/>
        <v>87.27920120315207</v>
      </c>
      <c r="DH258" s="9">
        <f t="shared" si="1966"/>
        <v>87.797140550992182</v>
      </c>
      <c r="DI258" s="9">
        <f t="shared" si="1967"/>
        <v>86.502040411551235</v>
      </c>
      <c r="DJ258" s="97">
        <f t="shared" si="2264"/>
        <v>87.149590481271701</v>
      </c>
      <c r="DK258" s="15">
        <f t="shared" si="2265"/>
        <v>7.9991376527778249E-5</v>
      </c>
      <c r="DL258" s="12"/>
      <c r="DM258" s="11">
        <f t="shared" si="2266"/>
        <v>8.8088547230439661E-5</v>
      </c>
      <c r="DN258" s="10">
        <f t="shared" si="2267"/>
        <v>87.214856923230627</v>
      </c>
      <c r="DO258" s="9">
        <f t="shared" si="1968"/>
        <v>87.796907873952037</v>
      </c>
      <c r="DP258" s="9">
        <f t="shared" si="1969"/>
        <v>86.373885020287986</v>
      </c>
      <c r="DQ258" s="97">
        <f t="shared" si="2268"/>
        <v>87.085396447120019</v>
      </c>
      <c r="DR258" s="15">
        <f t="shared" si="2269"/>
        <v>8.7892475205978061E-5</v>
      </c>
      <c r="DS258" s="12"/>
      <c r="DT258" s="11">
        <f t="shared" si="2270"/>
        <v>9.5989855882362682E-5</v>
      </c>
      <c r="DU258" s="10">
        <f t="shared" si="2271"/>
        <v>87.150611699417851</v>
      </c>
      <c r="DV258" s="9">
        <f t="shared" si="1970"/>
        <v>87.796626961765568</v>
      </c>
      <c r="DW258" s="9">
        <f t="shared" si="1971"/>
        <v>86.24597811177243</v>
      </c>
      <c r="DX258" s="97">
        <f t="shared" si="2272"/>
        <v>87.021302536768999</v>
      </c>
      <c r="DY258" s="15">
        <f t="shared" si="2273"/>
        <v>9.5775247214249746E-5</v>
      </c>
      <c r="DZ258" s="12"/>
      <c r="EA258" s="11">
        <f t="shared" si="2274"/>
        <v>1.0387282227068866E-4</v>
      </c>
      <c r="EB258" s="10">
        <f t="shared" si="2275"/>
        <v>87.086462071336157</v>
      </c>
      <c r="EC258" s="9">
        <f t="shared" si="1972"/>
        <v>87.796293401928452</v>
      </c>
      <c r="ED258" s="9">
        <f t="shared" si="1973"/>
        <v>86.118317154398937</v>
      </c>
      <c r="EE258" s="97">
        <f t="shared" si="2276"/>
        <v>86.957305278163687</v>
      </c>
      <c r="EF258" s="15">
        <f t="shared" si="2277"/>
        <v>1.0363957637958517E-4</v>
      </c>
      <c r="EG258" s="12"/>
      <c r="EH258" s="11">
        <f t="shared" si="2278"/>
        <v>1.117373288739101E-4</v>
      </c>
      <c r="EI258" s="10">
        <f t="shared" si="2279"/>
        <v>87.022404588516352</v>
      </c>
      <c r="EJ258" s="9">
        <f t="shared" si="1974"/>
        <v>87.795902814331583</v>
      </c>
      <c r="EK258" s="9">
        <f t="shared" si="1975"/>
        <v>85.990899604520649</v>
      </c>
      <c r="EL258" s="97">
        <f t="shared" si="2280"/>
        <v>86.893401209426116</v>
      </c>
      <c r="EM258" s="15">
        <f t="shared" si="2281"/>
        <v>1.1148534927357766E-4</v>
      </c>
      <c r="EN258" s="12"/>
      <c r="EO258" s="11">
        <f t="shared" si="2282"/>
        <v>1.1958326091116943E-4</v>
      </c>
      <c r="EP258" s="10">
        <f t="shared" si="2283"/>
        <v>86.958435810805241</v>
      </c>
      <c r="EQ258" s="9">
        <f t="shared" si="1976"/>
        <v>87.795450851430786</v>
      </c>
      <c r="ER258" s="9">
        <f t="shared" si="1977"/>
        <v>85.863722907087308</v>
      </c>
      <c r="ES258" s="97">
        <f t="shared" si="2284"/>
        <v>86.82958687925904</v>
      </c>
      <c r="ET258" s="15">
        <f t="shared" si="2285"/>
        <v>1.1931245518351317E-4</v>
      </c>
      <c r="EU258" s="12"/>
      <c r="EV258" s="11">
        <f t="shared" si="2286"/>
        <v>1.2741050631398561E-4</v>
      </c>
      <c r="EW258" s="10">
        <f t="shared" si="2287"/>
        <v>86.894552308765498</v>
      </c>
      <c r="EX258" s="9">
        <f t="shared" si="1978"/>
        <v>87.79493319840725</v>
      </c>
      <c r="EY258" s="9">
        <f t="shared" si="1979"/>
        <v>85.736784496280166</v>
      </c>
      <c r="EZ258" s="97">
        <f t="shared" si="2288"/>
        <v>86.765858847343708</v>
      </c>
      <c r="FA258" s="15">
        <f t="shared" si="2289"/>
        <v>1.2712078608305235E-4</v>
      </c>
      <c r="FB258" s="12"/>
      <c r="FC258" s="11">
        <f t="shared" si="2290"/>
        <v>1.3521895569759636E-4</v>
      </c>
      <c r="FD258" s="10">
        <f t="shared" si="2291"/>
        <v>86.830750664069555</v>
      </c>
      <c r="FE258" s="9">
        <f t="shared" si="1980"/>
        <v>87.794345573319106</v>
      </c>
      <c r="FF258" s="9">
        <f t="shared" si="1981"/>
        <v>85.610081796137109</v>
      </c>
      <c r="FG258" s="97">
        <f t="shared" si="2292"/>
        <v>86.702213684728108</v>
      </c>
      <c r="FH258" s="15">
        <f t="shared" si="2293"/>
        <v>1.3491023660299519E-4</v>
      </c>
      <c r="FI258" s="12"/>
      <c r="FJ258" s="11">
        <f t="shared" si="2294"/>
        <v>1.4300850233233187E-4</v>
      </c>
      <c r="FK258" s="10">
        <f t="shared" si="2295"/>
        <v>86.767027469884226</v>
      </c>
      <c r="FL258" s="9">
        <f t="shared" si="1982"/>
        <v>87.793683727244087</v>
      </c>
      <c r="FM258" s="9">
        <f t="shared" si="1983"/>
        <v>85.483612221176813</v>
      </c>
      <c r="FN258" s="97">
        <f t="shared" si="2296"/>
        <v>86.638647974210443</v>
      </c>
      <c r="FO258" s="15">
        <f t="shared" si="2297"/>
        <v>1.4268070400153321E-4</v>
      </c>
      <c r="FP258" s="12"/>
      <c r="FQ258" s="11">
        <f t="shared" si="2298"/>
        <v>1.5077904211450584E-4</v>
      </c>
      <c r="FR258" s="10">
        <f t="shared" si="2299"/>
        <v>86.70337933125046</v>
      </c>
      <c r="FS258" s="9">
        <f t="shared" si="1984"/>
        <v>87.792943444413581</v>
      </c>
      <c r="FT258" s="9">
        <f t="shared" si="1985"/>
        <v>85.357373177013102</v>
      </c>
      <c r="FU258" s="97">
        <f t="shared" si="2300"/>
        <v>86.575158310713334</v>
      </c>
      <c r="FV258" s="15">
        <f t="shared" si="2301"/>
        <v>1.5043208813458371E-4</v>
      </c>
      <c r="FW258" s="12"/>
      <c r="FX258" s="11">
        <f t="shared" si="2302"/>
        <v>1.5853047353735396E-4</v>
      </c>
      <c r="FY258" s="10">
        <f t="shared" si="2303"/>
        <v>86.639802865453959</v>
      </c>
      <c r="FZ258" s="9">
        <f t="shared" si="1986"/>
        <v>87.792120542338068</v>
      </c>
      <c r="GA258" s="9">
        <f t="shared" si="1987"/>
        <v>85.231362060965537</v>
      </c>
      <c r="GB258" s="97">
        <f t="shared" si="2304"/>
        <v>86.511741301651796</v>
      </c>
      <c r="GC258" s="15">
        <f t="shared" si="2305"/>
        <v>1.5816429142582965E-4</v>
      </c>
      <c r="GD258" s="12"/>
      <c r="GE258" s="11">
        <f t="shared" si="2306"/>
        <v>1.6626269766167732E-4</v>
      </c>
      <c r="GF258" s="10">
        <f t="shared" si="2307"/>
        <v>86.576294702389703</v>
      </c>
      <c r="GG258" s="9">
        <f t="shared" si="1988"/>
        <v>87.791210871924292</v>
      </c>
      <c r="GH258" s="9">
        <f t="shared" si="1989"/>
        <v>85.105576262663092</v>
      </c>
      <c r="GI258" s="97">
        <f t="shared" si="2308"/>
        <v>86.448393567293692</v>
      </c>
      <c r="GJ258" s="15">
        <f t="shared" si="2309"/>
        <v>1.6587721883666617E-4</v>
      </c>
      <c r="GK258" s="12"/>
      <c r="GL258" s="11">
        <f t="shared" si="1872"/>
        <v>1.7397561808638417E-4</v>
      </c>
      <c r="GM258" s="10">
        <f t="shared" si="1873"/>
        <v>86.512851484918883</v>
      </c>
      <c r="GN258" s="9">
        <f t="shared" si="1990"/>
        <v>87.790210317584084</v>
      </c>
      <c r="GO258" s="9">
        <f t="shared" si="1991"/>
        <v>84.980013164641434</v>
      </c>
      <c r="GP258" s="115">
        <f t="shared" si="2310"/>
        <v>86.385111741112752</v>
      </c>
      <c r="GQ258" s="15">
        <f t="shared" si="1874"/>
        <v>1.7357077783603647E-4</v>
      </c>
      <c r="GR258" s="12"/>
      <c r="GS258" s="11">
        <f t="shared" si="2311"/>
        <v>1.8166914091889997E-4</v>
      </c>
      <c r="GT258" s="10">
        <f t="shared" si="2312"/>
        <v>86.449469869218632</v>
      </c>
      <c r="GU258" s="9">
        <f t="shared" si="1992"/>
        <v>87.789114797335159</v>
      </c>
      <c r="GV258" s="9">
        <f t="shared" si="1993"/>
        <v>84.854670142932832</v>
      </c>
      <c r="GW258" s="115">
        <f t="shared" si="2313"/>
        <v>86.321892470134003</v>
      </c>
      <c r="GX258" s="15">
        <f t="shared" si="2314"/>
        <v>1.8124487837021185E-4</v>
      </c>
      <c r="GY258" s="12"/>
      <c r="GZ258" s="11">
        <f t="shared" si="2315"/>
        <v>1.8934317474553872E-4</v>
      </c>
      <c r="HA258" s="10">
        <f t="shared" si="2316"/>
        <v>86.386146525124047</v>
      </c>
      <c r="HB258" s="9">
        <f t="shared" si="1994"/>
        <v>87.787920262893977</v>
      </c>
      <c r="HC258" s="9">
        <f t="shared" si="1995"/>
        <v>84.729544567652738</v>
      </c>
      <c r="HD258" s="97">
        <f t="shared" si="2317"/>
        <v>86.258732415273357</v>
      </c>
      <c r="HE258" s="15">
        <f t="shared" si="2318"/>
        <v>1.8889943283231328E-4</v>
      </c>
      <c r="HF258" s="12"/>
      <c r="HG258" s="11">
        <f t="shared" si="2319"/>
        <v>1.9699763060156893E-4</v>
      </c>
      <c r="HH258" s="10">
        <f t="shared" si="2320"/>
        <v>86.322878136464666</v>
      </c>
      <c r="HI258" s="9">
        <f t="shared" si="1996"/>
        <v>87.786622699760798</v>
      </c>
      <c r="HJ258" s="9">
        <f t="shared" si="1997"/>
        <v>84.604633803575297</v>
      </c>
      <c r="HK258" s="97">
        <f t="shared" si="2321"/>
        <v>86.19562825166804</v>
      </c>
      <c r="HL258" s="15">
        <f t="shared" si="2322"/>
        <v>1.9653435603200176E-4</v>
      </c>
      <c r="HM258" s="12"/>
      <c r="HN258" s="11">
        <f t="shared" si="2323"/>
        <v>2.0463242194146921E-4</v>
      </c>
      <c r="HO258" s="10">
        <f t="shared" si="2324"/>
        <v>86.259661401391611</v>
      </c>
      <c r="HP258" s="9">
        <f t="shared" si="1998"/>
        <v>87.785218127297142</v>
      </c>
      <c r="HQ258" s="9">
        <f t="shared" si="1999"/>
        <v>84.479935210705392</v>
      </c>
      <c r="HR258" s="115">
        <f t="shared" si="2325"/>
        <v>86.132576669001267</v>
      </c>
      <c r="HS258" s="15">
        <f t="shared" si="2326"/>
        <v>2.0414956516493865E-4</v>
      </c>
      <c r="HT258" s="12"/>
      <c r="HU258" s="11">
        <f t="shared" si="2714"/>
        <v>2.1224746460893457E-4</v>
      </c>
      <c r="HV258" s="10">
        <f t="shared" si="2327"/>
        <v>86.196493032699181</v>
      </c>
      <c r="HW258" s="9">
        <f t="shared" si="2000"/>
        <v>87.783702598795728</v>
      </c>
      <c r="HX258" s="9">
        <f t="shared" si="2001"/>
        <v>84.355446144842858</v>
      </c>
      <c r="HY258" s="115">
        <f t="shared" si="2328"/>
        <v>86.0695743718193</v>
      </c>
      <c r="HZ258" s="15">
        <f t="shared" si="2329"/>
        <v>2.1174497978226014E-4</v>
      </c>
      <c r="IA258" s="12"/>
      <c r="IB258" s="11">
        <f t="shared" si="2715"/>
        <v>2.198426768068668E-4</v>
      </c>
      <c r="IC258" s="10">
        <f t="shared" si="2330"/>
        <v>86.133369758138926</v>
      </c>
      <c r="ID258" s="9">
        <f t="shared" si="2002"/>
        <v>87.782072201543059</v>
      </c>
      <c r="IE258" s="9">
        <f t="shared" si="2003"/>
        <v>84.231163958138282</v>
      </c>
      <c r="IF258" s="115">
        <f t="shared" si="2331"/>
        <v>86.006618079840678</v>
      </c>
      <c r="IG258" s="15">
        <f t="shared" si="2332"/>
        <v>2.193205217601093E-4</v>
      </c>
      <c r="IH258" s="12"/>
      <c r="II258" s="11">
        <f t="shared" si="2716"/>
        <v>2.2741797906744931E-4</v>
      </c>
      <c r="IJ258" s="10">
        <f t="shared" si="2333"/>
        <v>86.070288320725837</v>
      </c>
      <c r="IK258" s="9">
        <f t="shared" si="2004"/>
        <v>87.780323056874863</v>
      </c>
      <c r="IL258" s="9">
        <f t="shared" si="2005"/>
        <v>84.107085999645037</v>
      </c>
      <c r="IM258" s="115">
        <f t="shared" si="2334"/>
        <v>85.943704528259957</v>
      </c>
      <c r="IN258" s="15">
        <f t="shared" si="2335"/>
        <v>2.2687611526896328E-4</v>
      </c>
      <c r="IO258" s="12"/>
      <c r="IP258" s="11">
        <f t="shared" si="2717"/>
        <v>2.3497329422197426E-4</v>
      </c>
      <c r="IQ258" s="10">
        <f t="shared" si="2336"/>
        <v>86.00724547903917</v>
      </c>
      <c r="IR258" s="9">
        <f t="shared" si="2006"/>
        <v>87.778451320224448</v>
      </c>
      <c r="IS258" s="9">
        <f t="shared" si="2007"/>
        <v>83.983209615860986</v>
      </c>
      <c r="IT258" s="115">
        <f t="shared" si="2337"/>
        <v>85.880830468042717</v>
      </c>
      <c r="IU258" s="15">
        <f t="shared" si="2338"/>
        <v>2.3441168674316544E-4</v>
      </c>
      <c r="IV258" s="12"/>
      <c r="IW258" s="11">
        <f t="shared" si="2718"/>
        <v>2.425085473708805E-4</v>
      </c>
      <c r="IX258" s="10">
        <f t="shared" si="2339"/>
        <v>85.944238007514627</v>
      </c>
      <c r="IY258" s="9">
        <f t="shared" si="2008"/>
        <v>87.776453181164186</v>
      </c>
      <c r="IZ258" s="9">
        <f t="shared" si="2009"/>
        <v>83.859532151263551</v>
      </c>
      <c r="JA258" s="115">
        <f t="shared" si="2340"/>
        <v>85.817992666213868</v>
      </c>
      <c r="JB258" s="15">
        <f t="shared" si="2341"/>
        <v>2.4192716485043483E-4</v>
      </c>
      <c r="JC258" s="12"/>
      <c r="JD258" s="11">
        <f t="shared" si="2719"/>
        <v>2.5002366585375981E-4</v>
      </c>
      <c r="JE258" s="10">
        <f t="shared" si="2342"/>
        <v>85.881262696729806</v>
      </c>
      <c r="JF258" s="9">
        <f t="shared" si="2010"/>
        <v>87.774324863440242</v>
      </c>
      <c r="JG258" s="9">
        <f t="shared" si="2011"/>
        <v>83.736050948839903</v>
      </c>
      <c r="JH258" s="115">
        <f t="shared" si="2343"/>
        <v>85.755187906140065</v>
      </c>
      <c r="JI258" s="15">
        <f t="shared" si="2344"/>
        <v>2.4942248046127044E-4</v>
      </c>
      <c r="JJ258" s="12"/>
      <c r="JK258" s="11">
        <f t="shared" si="2720"/>
        <v>2.5751857921922796E-4</v>
      </c>
      <c r="JL258" s="10">
        <f t="shared" si="2345"/>
        <v>85.81831635368394</v>
      </c>
      <c r="JM258" s="9">
        <f t="shared" si="2012"/>
        <v>87.772062625000657</v>
      </c>
      <c r="JN258" s="9">
        <f t="shared" si="2013"/>
        <v>83.612763350606215</v>
      </c>
      <c r="JO258" s="115">
        <f t="shared" si="2346"/>
        <v>85.692412987803436</v>
      </c>
      <c r="JP258" s="15">
        <f t="shared" si="2347"/>
        <v>2.5689756661860622E-4</v>
      </c>
      <c r="JQ258" s="12"/>
      <c r="JR258" s="11">
        <f t="shared" si="2721"/>
        <v>2.6499321919506985E-4</v>
      </c>
      <c r="JS258" s="10">
        <f t="shared" si="2348"/>
        <v>85.755395802068875</v>
      </c>
      <c r="JT258" s="9">
        <f t="shared" si="2014"/>
        <v>87.769662758017034</v>
      </c>
      <c r="JU258" s="9">
        <f t="shared" si="2015"/>
        <v>83.489666698123131</v>
      </c>
      <c r="JV258" s="115">
        <f t="shared" si="2349"/>
        <v>85.629664728070082</v>
      </c>
      <c r="JW258" s="15">
        <f t="shared" si="2350"/>
        <v>2.643523585073226E-4</v>
      </c>
      <c r="JX258" s="12"/>
      <c r="JY258" s="11">
        <f t="shared" si="2722"/>
        <v>2.7244751965818924E-4</v>
      </c>
      <c r="JZ258" s="10">
        <f t="shared" si="2351"/>
        <v>85.692497882535022</v>
      </c>
      <c r="KA258" s="9">
        <f t="shared" si="2016"/>
        <v>87.767121588899869</v>
      </c>
      <c r="KB258" s="9">
        <f t="shared" si="2017"/>
        <v>83.366758332999709</v>
      </c>
      <c r="KC258" s="115">
        <f t="shared" si="2352"/>
        <v>85.566939960949782</v>
      </c>
      <c r="KD258" s="15">
        <f t="shared" si="2353"/>
        <v>2.7178679342405935E-4</v>
      </c>
      <c r="KE258" s="12"/>
      <c r="KF258" s="11">
        <f t="shared" si="2723"/>
        <v>2.7988141660488763E-4</v>
      </c>
      <c r="KG258" s="10">
        <f t="shared" si="2354"/>
        <v>85.629619452948404</v>
      </c>
      <c r="KH258" s="9">
        <f t="shared" si="2018"/>
        <v>87.764435478307675</v>
      </c>
      <c r="KI258" s="9">
        <f t="shared" si="2019"/>
        <v>83.244035597394515</v>
      </c>
      <c r="KJ258" s="115">
        <f t="shared" si="2355"/>
        <v>85.504235537851088</v>
      </c>
      <c r="KK258" s="15">
        <f t="shared" si="2356"/>
        <v>2.7920081074683047E-4</v>
      </c>
      <c r="KL258" s="12"/>
      <c r="KM258" s="11">
        <f t="shared" si="2724"/>
        <v>2.8729484812091042E-4</v>
      </c>
      <c r="KN258" s="10">
        <f t="shared" si="2357"/>
        <v>85.566757388643282</v>
      </c>
      <c r="KO258" s="9">
        <f t="shared" si="2020"/>
        <v>87.761600821150125</v>
      </c>
      <c r="KP258" s="9">
        <f t="shared" si="2021"/>
        <v>83.121495834504657</v>
      </c>
      <c r="KQ258" s="115">
        <f t="shared" si="2358"/>
        <v>85.441548327827391</v>
      </c>
      <c r="KR258" s="15">
        <f t="shared" si="2359"/>
        <v>2.8659435190501667E-4</v>
      </c>
      <c r="KS258" s="12"/>
      <c r="KT258" s="11">
        <f t="shared" si="2725"/>
        <v>2.9468775435187309E-4</v>
      </c>
      <c r="KU258" s="10">
        <f t="shared" si="2360"/>
        <v>85.50390858266573</v>
      </c>
      <c r="KV258" s="9">
        <f t="shared" si="2022"/>
        <v>87.758614046585265</v>
      </c>
      <c r="KW258" s="9">
        <f t="shared" si="2023"/>
        <v>82.999136389050364</v>
      </c>
      <c r="KX258" s="115">
        <f t="shared" si="2361"/>
        <v>85.378875217817807</v>
      </c>
      <c r="KY258" s="15">
        <f t="shared" si="2362"/>
        <v>2.9396736034926417E-4</v>
      </c>
      <c r="KZ258" s="12"/>
      <c r="LA258" s="11">
        <f t="shared" si="2726"/>
        <v>3.0206007747356391E-4</v>
      </c>
      <c r="LB258" s="10">
        <f t="shared" si="2363"/>
        <v>85.441069946012149</v>
      </c>
      <c r="LC258" s="9">
        <f t="shared" si="2024"/>
        <v>87.755471618010958</v>
      </c>
      <c r="LD258" s="9">
        <f t="shared" si="2025"/>
        <v>82.876954607750605</v>
      </c>
      <c r="LE258" s="115">
        <f t="shared" si="2364"/>
        <v>85.316213112880774</v>
      </c>
      <c r="LF258" s="15">
        <f t="shared" si="2365"/>
        <v>3.0131978152157205E-4</v>
      </c>
      <c r="LG258" s="12"/>
      <c r="LH258" s="11">
        <f t="shared" si="2727"/>
        <v>3.0941176166245592E-4</v>
      </c>
      <c r="LI258" s="10">
        <f t="shared" si="2366"/>
        <v>85.378238407860437</v>
      </c>
      <c r="LJ258" s="9">
        <f t="shared" si="2026"/>
        <v>87.752170033050731</v>
      </c>
      <c r="LK258" s="9">
        <f t="shared" si="2027"/>
        <v>82.754947839790688</v>
      </c>
      <c r="LL258" s="115">
        <f t="shared" si="2367"/>
        <v>85.253558936420717</v>
      </c>
      <c r="LM258" s="15">
        <f t="shared" si="2368"/>
        <v>3.0865156282554405E-4</v>
      </c>
      <c r="LN258" s="12"/>
      <c r="LO258" s="11">
        <f t="shared" si="2728"/>
        <v>3.1674275306634692E-4</v>
      </c>
      <c r="LP258" s="10">
        <f t="shared" si="2369"/>
        <v>85.315410915794374</v>
      </c>
      <c r="LQ258" s="9">
        <f t="shared" si="2028"/>
        <v>87.748705823534138</v>
      </c>
      <c r="LR258" s="9">
        <f t="shared" si="2029"/>
        <v>82.633113437283654</v>
      </c>
      <c r="LS258" s="115">
        <f t="shared" si="2370"/>
        <v>85.190909630408896</v>
      </c>
      <c r="LT258" s="15">
        <f t="shared" si="2371"/>
        <v>3.1596265359668115E-4</v>
      </c>
      <c r="LU258" s="12"/>
      <c r="LV258" s="11">
        <f t="shared" si="2729"/>
        <v>3.2405299977502928E-4</v>
      </c>
      <c r="LW258" s="10">
        <f t="shared" si="2372"/>
        <v>85.252584436022246</v>
      </c>
      <c r="LX258" s="9">
        <f t="shared" si="2030"/>
        <v>87.745075555471743</v>
      </c>
      <c r="LY258" s="9">
        <f t="shared" si="2031"/>
        <v>82.511448755721858</v>
      </c>
      <c r="LZ258" s="115">
        <f t="shared" si="2373"/>
        <v>85.128262155596801</v>
      </c>
      <c r="MA258" s="15">
        <f t="shared" si="2374"/>
        <v>3.23253005072932E-4</v>
      </c>
      <c r="MB258" s="12"/>
      <c r="MC258" s="11">
        <f t="shared" si="2730"/>
        <v>3.3134245179123353E-4</v>
      </c>
      <c r="MD258" s="10">
        <f t="shared" si="2375"/>
        <v>85.189755953587905</v>
      </c>
      <c r="ME258" s="9">
        <f t="shared" si="2032"/>
        <v>87.741275829024914</v>
      </c>
      <c r="MF258" s="9">
        <f t="shared" si="2033"/>
        <v>82.389951154421823</v>
      </c>
      <c r="MG258" s="115">
        <f t="shared" si="2376"/>
        <v>85.065613491723369</v>
      </c>
      <c r="MH258" s="15">
        <f t="shared" si="2377"/>
        <v>3.3052257036536272E-4</v>
      </c>
      <c r="MI258" s="12"/>
      <c r="MJ258" s="11">
        <f t="shared" si="2731"/>
        <v>3.3861106100164596E-4</v>
      </c>
      <c r="MK258" s="10">
        <f t="shared" si="2378"/>
        <v>85.126922472575927</v>
      </c>
      <c r="ML258" s="9">
        <f t="shared" si="2034"/>
        <v>87.737303278470492</v>
      </c>
      <c r="MM258" s="9">
        <f t="shared" si="2035"/>
        <v>82.26861799696313</v>
      </c>
      <c r="MN258" s="115">
        <f t="shared" si="2379"/>
        <v>85.002960637716811</v>
      </c>
      <c r="MO258" s="15">
        <f t="shared" si="2380"/>
        <v>3.3777130442886179E-4</v>
      </c>
      <c r="MP258" s="12"/>
      <c r="MQ258" s="11">
        <f t="shared" si="2732"/>
        <v>3.4585878114798207E-4</v>
      </c>
      <c r="MR258" s="10">
        <f t="shared" si="2381"/>
        <v>85.064081016311249</v>
      </c>
      <c r="MS258" s="9">
        <f t="shared" si="2036"/>
        <v>87.733154572160558</v>
      </c>
      <c r="MT258" s="9">
        <f t="shared" si="2037"/>
        <v>82.14744665161497</v>
      </c>
      <c r="MU258" s="115">
        <f t="shared" si="2382"/>
        <v>84.940300611887764</v>
      </c>
      <c r="MV258" s="15">
        <f t="shared" si="2383"/>
        <v>3.4499916403331029E-4</v>
      </c>
      <c r="MW258" s="12"/>
      <c r="MX258" s="11">
        <f t="shared" si="2733"/>
        <v>3.5308556779848683E-4</v>
      </c>
      <c r="MY258" s="10">
        <f t="shared" si="2384"/>
        <v>85.001228627550262</v>
      </c>
      <c r="MZ258" s="9">
        <f t="shared" si="2038"/>
        <v>87.728826412477332</v>
      </c>
      <c r="NA258" s="9">
        <f t="shared" si="2039"/>
        <v>82.026434491760114</v>
      </c>
      <c r="NB258" s="115">
        <f t="shared" si="2385"/>
        <v>84.877630452118723</v>
      </c>
      <c r="NC258" s="15">
        <f t="shared" si="2386"/>
        <v>3.522061077346099E-4</v>
      </c>
      <c r="ND258" s="12"/>
      <c r="NE258" s="11">
        <f t="shared" si="2734"/>
        <v>3.6029137831930839E-4</v>
      </c>
      <c r="NF258" s="10">
        <f t="shared" si="2387"/>
        <v>84.93836236866818</v>
      </c>
      <c r="NG258" s="9">
        <f t="shared" si="2040"/>
        <v>87.724315535783361</v>
      </c>
      <c r="NH258" s="9">
        <f t="shared" si="2041"/>
        <v>81.905578896306977</v>
      </c>
      <c r="NI258" s="115">
        <f t="shared" si="2388"/>
        <v>84.814947216045169</v>
      </c>
      <c r="NJ258" s="15">
        <f t="shared" si="2389"/>
        <v>3.5939209584615479E-4</v>
      </c>
      <c r="NK258" s="12"/>
      <c r="NL258" s="11">
        <f t="shared" si="2735"/>
        <v>3.6747617184628789E-4</v>
      </c>
      <c r="NM258" s="10">
        <f t="shared" si="2390"/>
        <v>84.875479321838185</v>
      </c>
      <c r="NN258" s="9">
        <f t="shared" si="2042"/>
        <v>87.719618712367179</v>
      </c>
      <c r="NO258" s="9">
        <f t="shared" si="2043"/>
        <v>81.784877250096372</v>
      </c>
      <c r="NP258" s="115">
        <f t="shared" si="2391"/>
        <v>84.752247981231775</v>
      </c>
      <c r="NQ258" s="15">
        <f t="shared" si="2392"/>
        <v>3.6655709041035303E-4</v>
      </c>
      <c r="NR258" s="12"/>
      <c r="NS258" s="11">
        <f t="shared" si="2736"/>
        <v>3.7463990925679151E-4</v>
      </c>
      <c r="NT258" s="10">
        <f t="shared" si="2393"/>
        <v>84.812576589205662</v>
      </c>
      <c r="NU258" s="9">
        <f t="shared" si="2044"/>
        <v>87.71473274638447</v>
      </c>
      <c r="NV258" s="9">
        <f t="shared" si="2045"/>
        <v>81.664326944298807</v>
      </c>
      <c r="NW258" s="115">
        <f t="shared" si="2394"/>
        <v>84.689529845341639</v>
      </c>
      <c r="NX258" s="15">
        <f t="shared" si="2395"/>
        <v>3.7370105517045321E-4</v>
      </c>
      <c r="NY258" s="12"/>
      <c r="NZ258" s="11">
        <f t="shared" si="2737"/>
        <v>3.8178255314184428E-4</v>
      </c>
      <c r="OA258" s="10">
        <f t="shared" si="2396"/>
        <v>84.749651293055521</v>
      </c>
      <c r="OB258" s="9">
        <f t="shared" si="2046"/>
        <v>87.709654475794906</v>
      </c>
      <c r="OC258" s="9">
        <f t="shared" si="2047"/>
        <v>81.543925376805646</v>
      </c>
      <c r="OD258" s="115">
        <f t="shared" si="2397"/>
        <v>84.626789926300276</v>
      </c>
      <c r="OE258" s="15">
        <f t="shared" si="2398"/>
        <v>3.8082395554248338E-4</v>
      </c>
      <c r="OF258" s="12"/>
      <c r="OG258" s="11">
        <f t="shared" si="2738"/>
        <v>3.8890406777836395E-4</v>
      </c>
      <c r="OH258" s="10">
        <f t="shared" si="2399"/>
        <v>84.686700575974299</v>
      </c>
      <c r="OI258" s="9">
        <f t="shared" si="2048"/>
        <v>87.704380772294826</v>
      </c>
      <c r="OJ258" s="9">
        <f t="shared" si="2049"/>
        <v>81.423669952611206</v>
      </c>
      <c r="OK258" s="115">
        <f t="shared" si="2400"/>
        <v>84.564025362453009</v>
      </c>
      <c r="OL258" s="15">
        <f t="shared" si="2401"/>
        <v>3.8792575858749399E-4</v>
      </c>
      <c r="OM258" s="12"/>
      <c r="ON258" s="11">
        <f t="shared" si="2739"/>
        <v>3.9600441910167598E-4</v>
      </c>
      <c r="OO258" s="10">
        <f t="shared" si="2402"/>
        <v>84.623721601005713</v>
      </c>
      <c r="OP258" s="9">
        <f t="shared" si="2050"/>
        <v>87.698908541245743</v>
      </c>
      <c r="OQ258" s="9">
        <f t="shared" si="2051"/>
        <v>81.303558084187415</v>
      </c>
      <c r="OR258" s="115">
        <f t="shared" si="2403"/>
        <v>84.501233312716579</v>
      </c>
      <c r="OS258" s="15">
        <f t="shared" si="2404"/>
        <v>3.9500643298399701E-4</v>
      </c>
      <c r="OT258" s="12"/>
      <c r="OU258" s="11">
        <f t="shared" si="2740"/>
        <v>4.0308357467824237E-4</v>
      </c>
      <c r="OV258" s="10">
        <f t="shared" si="2405"/>
        <v>84.560711551800424</v>
      </c>
      <c r="OW258" s="9">
        <f t="shared" si="2052"/>
        <v>87.693234721598927</v>
      </c>
      <c r="OX258" s="9">
        <f t="shared" si="2053"/>
        <v>81.183587191850506</v>
      </c>
      <c r="OY258" s="115">
        <f t="shared" si="2406"/>
        <v>84.438410956724709</v>
      </c>
      <c r="OZ258" s="15">
        <f t="shared" si="2407"/>
        <v>4.0206594900066869E-4</v>
      </c>
      <c r="PA258" s="12"/>
      <c r="PB258" s="11">
        <f t="shared" si="2741"/>
        <v>4.1014150367861026E-4</v>
      </c>
      <c r="PC258" s="10">
        <f t="shared" si="2408"/>
        <v>84.497667632759914</v>
      </c>
      <c r="PD258" s="9">
        <f t="shared" si="2054"/>
        <v>87.687356285816136</v>
      </c>
      <c r="PE258" s="9">
        <f t="shared" si="2055"/>
        <v>81.063754704120626</v>
      </c>
      <c r="PF258" s="115">
        <f t="shared" si="2409"/>
        <v>84.375555494968381</v>
      </c>
      <c r="PG258" s="15">
        <f t="shared" si="2410"/>
        <v>4.0910427846922948E-4</v>
      </c>
      <c r="PH258" s="12"/>
      <c r="PI258" s="11">
        <f t="shared" si="2742"/>
        <v>4.1717817685055854E-4</v>
      </c>
      <c r="PJ258" s="10">
        <f t="shared" si="2411"/>
        <v>84.43458706917491</v>
      </c>
      <c r="PK258" s="9">
        <f t="shared" si="2056"/>
        <v>87.681270239786585</v>
      </c>
      <c r="PL258" s="9">
        <f t="shared" si="2057"/>
        <v>80.944058058073509</v>
      </c>
      <c r="PM258" s="115">
        <f t="shared" si="2412"/>
        <v>84.312664148930054</v>
      </c>
      <c r="PN258" s="15">
        <f t="shared" si="2413"/>
        <v>4.1612139475760669E-4</v>
      </c>
      <c r="PO258" s="12"/>
      <c r="PP258" s="11">
        <f t="shared" si="2743"/>
        <v>4.2419356649249566E-4</v>
      </c>
      <c r="PQ258" s="10">
        <f t="shared" si="2414"/>
        <v>84.371467107357986</v>
      </c>
      <c r="PR258" s="9">
        <f t="shared" si="2058"/>
        <v>87.674973622740254</v>
      </c>
      <c r="PS258" s="9">
        <f t="shared" si="2059"/>
        <v>80.824494699683626</v>
      </c>
      <c r="PT258" s="115">
        <f t="shared" si="2415"/>
        <v>84.249734161211933</v>
      </c>
      <c r="PU258" s="15">
        <f t="shared" si="2416"/>
        <v>4.2311727274338141E-4</v>
      </c>
      <c r="PV258" s="12"/>
      <c r="PW258" s="11">
        <f t="shared" si="2744"/>
        <v>4.3118764642714199E-4</v>
      </c>
      <c r="PX258" s="10">
        <f t="shared" si="2417"/>
        <v>84.308305014770141</v>
      </c>
      <c r="PY258" s="9">
        <f t="shared" si="2060"/>
        <v>87.668463507157725</v>
      </c>
      <c r="PZ258" s="9">
        <f t="shared" si="2061"/>
        <v>80.705062084160815</v>
      </c>
      <c r="QA258" s="115">
        <f t="shared" si="2418"/>
        <v>84.186762795659263</v>
      </c>
      <c r="QB258" s="15">
        <f t="shared" si="2419"/>
        <v>4.3009188878741965E-4</v>
      </c>
      <c r="QC258" s="12"/>
      <c r="QD258" s="11">
        <f t="shared" si="2745"/>
        <v>4.3816039197539457E-4</v>
      </c>
      <c r="QE258" s="10">
        <f t="shared" si="2420"/>
        <v>84.24509808014237</v>
      </c>
      <c r="QF258" s="9">
        <f t="shared" si="2062"/>
        <v>87.66173699867656</v>
      </c>
      <c r="QG258" s="9">
        <f t="shared" si="2063"/>
        <v>80.585757676278732</v>
      </c>
      <c r="QH258" s="115">
        <f t="shared" si="2421"/>
        <v>84.123747337477653</v>
      </c>
      <c r="QI258" s="15">
        <f t="shared" si="2422"/>
        <v>4.3704522070781471E-4</v>
      </c>
      <c r="QJ258" s="12"/>
      <c r="QK258" s="11">
        <f t="shared" si="2746"/>
        <v>4.4511177993047251E-4</v>
      </c>
      <c r="QL258" s="10">
        <f t="shared" si="2423"/>
        <v>84.181843613591482</v>
      </c>
      <c r="QM258" s="9">
        <f t="shared" si="2064"/>
        <v>87.654791235994409</v>
      </c>
      <c r="QN258" s="9">
        <f t="shared" si="2065"/>
        <v>80.466578950695549</v>
      </c>
      <c r="QO258" s="115">
        <f t="shared" si="2424"/>
        <v>84.060685093344972</v>
      </c>
      <c r="QP258" s="15">
        <f t="shared" si="2425"/>
        <v>4.4397724775409564E-4</v>
      </c>
      <c r="QQ258" s="12"/>
      <c r="QR258" s="11">
        <f t="shared" si="2747"/>
        <v>4.5204178853233332E-4</v>
      </c>
      <c r="QS258" s="10">
        <f t="shared" si="2426"/>
        <v>84.118538946730396</v>
      </c>
      <c r="QT258" s="9">
        <f t="shared" si="2066"/>
        <v>87.647623390768871</v>
      </c>
      <c r="QU258" s="9">
        <f t="shared" si="2067"/>
        <v>80.347523392267391</v>
      </c>
      <c r="QV258" s="115">
        <f t="shared" si="2427"/>
        <v>83.997573391518131</v>
      </c>
      <c r="QW258" s="15">
        <f t="shared" si="2428"/>
        <v>4.5088795058166619E-4</v>
      </c>
      <c r="QX258" s="12"/>
      <c r="QY258" s="11">
        <f t="shared" si="2748"/>
        <v>4.5895039744232023E-4</v>
      </c>
      <c r="QZ258" s="10">
        <f t="shared" si="2429"/>
        <v>84.055181432773253</v>
      </c>
      <c r="RA258" s="9">
        <f t="shared" si="2068"/>
        <v>87.640230667514274</v>
      </c>
      <c r="RB258" s="9">
        <f t="shared" si="2069"/>
        <v>80.228588496354675</v>
      </c>
      <c r="RC258" s="115">
        <f t="shared" si="2430"/>
        <v>83.934409581934474</v>
      </c>
      <c r="RD258" s="15">
        <f t="shared" si="2431"/>
        <v>4.5777731122652988E-4</v>
      </c>
      <c r="RE258" s="12"/>
      <c r="RF258" s="11">
        <f t="shared" si="2749"/>
        <v>4.6583758771805953E-4</v>
      </c>
      <c r="RG258" s="10">
        <f t="shared" si="2432"/>
        <v>83.991768446635433</v>
      </c>
      <c r="RH258" s="9">
        <f t="shared" si="2070"/>
        <v>87.63261030349544</v>
      </c>
      <c r="RI258" s="9">
        <f t="shared" si="2071"/>
        <v>80.109771769119305</v>
      </c>
      <c r="RJ258" s="115">
        <f t="shared" si="2433"/>
        <v>83.87119103630738</v>
      </c>
      <c r="RK258" s="15">
        <f t="shared" si="2434"/>
        <v>4.6464531308035707E-4</v>
      </c>
      <c r="RL258" s="12"/>
      <c r="RM258" s="11">
        <f t="shared" si="2750"/>
        <v>4.7270334178871716E-4</v>
      </c>
      <c r="RN258" s="10">
        <f t="shared" si="2435"/>
        <v>83.928297385027548</v>
      </c>
      <c r="RO258" s="9">
        <f t="shared" si="2072"/>
        <v>87.624759568618558</v>
      </c>
      <c r="RP258" s="9">
        <f t="shared" si="2073"/>
        <v>79.991070727817487</v>
      </c>
      <c r="RQ258" s="115">
        <f t="shared" si="2436"/>
        <v>83.807915148218029</v>
      </c>
      <c r="RR258" s="15">
        <f t="shared" si="2437"/>
        <v>4.7149194086566808E-4</v>
      </c>
      <c r="RS258" s="12"/>
      <c r="RT258" s="11">
        <f t="shared" si="2751"/>
        <v>4.7954764343034523E-4</v>
      </c>
      <c r="RU258" s="10">
        <f t="shared" si="2438"/>
        <v>83.864765666545807</v>
      </c>
      <c r="RV258" s="9">
        <f t="shared" si="2074"/>
        <v>87.616675765319272</v>
      </c>
      <c r="RW258" s="9">
        <f t="shared" si="2075"/>
        <v>79.872482901080517</v>
      </c>
      <c r="RX258" s="115">
        <f t="shared" si="2439"/>
        <v>83.744579333199894</v>
      </c>
      <c r="RY258" s="15">
        <f t="shared" si="2440"/>
        <v>4.7831718061157292E-4</v>
      </c>
      <c r="RZ258" s="12"/>
      <c r="SA258" s="11">
        <f t="shared" si="2752"/>
        <v>4.8637047774178832E-4</v>
      </c>
      <c r="SB258" s="10">
        <f t="shared" si="2441"/>
        <v>83.801170731754979</v>
      </c>
      <c r="SC258" s="9">
        <f t="shared" si="2076"/>
        <v>87.608356228447988</v>
      </c>
      <c r="SD258" s="9">
        <f t="shared" si="2077"/>
        <v>79.754005829193886</v>
      </c>
      <c r="SE258" s="115">
        <f t="shared" si="2442"/>
        <v>83.68118102882093</v>
      </c>
      <c r="SF258" s="15">
        <f t="shared" si="2443"/>
        <v>4.8512101962944941E-4</v>
      </c>
      <c r="SG258" s="12"/>
      <c r="SH258" s="11">
        <f t="shared" si="2753"/>
        <v>4.9317183112051251E-4</v>
      </c>
      <c r="SI258" s="10">
        <f t="shared" si="2444"/>
        <v>83.737510043269197</v>
      </c>
      <c r="SJ258" s="9">
        <f t="shared" si="2078"/>
        <v>87.599798325152648</v>
      </c>
      <c r="SK258" s="9">
        <f t="shared" si="2079"/>
        <v>79.635637064364843</v>
      </c>
      <c r="SL258" s="115">
        <f t="shared" si="2445"/>
        <v>83.617717694758738</v>
      </c>
      <c r="SM258" s="15">
        <f t="shared" si="2446"/>
        <v>4.9190344648917758E-4</v>
      </c>
      <c r="SN258" s="12"/>
      <c r="SO258" s="11">
        <f t="shared" si="2754"/>
        <v>4.9995169123898077E-4</v>
      </c>
      <c r="SP258" s="10">
        <f t="shared" si="2447"/>
        <v>83.673781085825709</v>
      </c>
      <c r="SQ258" s="9">
        <f t="shared" si="2080"/>
        <v>87.590999454758915</v>
      </c>
      <c r="SR258" s="9">
        <f t="shared" si="2081"/>
        <v>79.517374170983501</v>
      </c>
      <c r="SS258" s="115">
        <f t="shared" si="2448"/>
        <v>83.554186812871208</v>
      </c>
      <c r="ST258" s="15">
        <f t="shared" si="2449"/>
        <v>4.9866445099561348E-4</v>
      </c>
      <c r="SU258" s="12"/>
      <c r="SV258" s="11">
        <f t="shared" si="2755"/>
        <v>5.0671004702126791E-4</v>
      </c>
      <c r="SW258" s="10">
        <f t="shared" si="2450"/>
        <v>83.609981366354134</v>
      </c>
      <c r="SX258" s="9">
        <f t="shared" si="2082"/>
        <v>87.581957048647936</v>
      </c>
      <c r="SY258" s="9">
        <f t="shared" si="2083"/>
        <v>79.399214725878664</v>
      </c>
      <c r="SZ258" s="115">
        <f t="shared" si="2451"/>
        <v>83.490585887263308</v>
      </c>
      <c r="TA258" s="15">
        <f t="shared" si="2452"/>
        <v>5.0540402416523762E-4</v>
      </c>
      <c r="TB258" s="12"/>
      <c r="TC258" s="11">
        <f t="shared" si="2756"/>
        <v>5.1344688861982971E-4</v>
      </c>
      <c r="TD258" s="10">
        <f t="shared" si="2453"/>
        <v>83.54610841404191</v>
      </c>
      <c r="TE258" s="9">
        <f t="shared" si="2084"/>
        <v>87.572668570131782</v>
      </c>
      <c r="TF258" s="9">
        <f t="shared" si="2085"/>
        <v>79.281156318564186</v>
      </c>
      <c r="TG258" s="115">
        <f t="shared" si="2454"/>
        <v>83.426912444347977</v>
      </c>
      <c r="TH258" s="15">
        <f t="shared" si="2455"/>
        <v>5.1212215820324678E-4</v>
      </c>
      <c r="TI258" s="12"/>
      <c r="TJ258" s="11">
        <f t="shared" si="2757"/>
        <v>5.201622073927164E-4</v>
      </c>
      <c r="TK258" s="10">
        <f t="shared" si="2456"/>
        <v>83.482159780393843</v>
      </c>
      <c r="TL258" s="9">
        <f t="shared" si="2086"/>
        <v>87.563131514326599</v>
      </c>
      <c r="TM258" s="9">
        <f t="shared" si="2087"/>
        <v>79.16319655147997</v>
      </c>
      <c r="TN258" s="115">
        <f t="shared" si="2457"/>
        <v>83.363164032903285</v>
      </c>
      <c r="TO258" s="15">
        <f t="shared" si="2458"/>
        <v>5.1881884648082369E-4</v>
      </c>
      <c r="TP258" s="12"/>
      <c r="TQ258" s="11">
        <f t="shared" si="2758"/>
        <v>5.2685599588096451E-4</v>
      </c>
      <c r="TR258" s="10">
        <f t="shared" si="2459"/>
        <v>83.418133039287852</v>
      </c>
      <c r="TS258" s="9">
        <f t="shared" si="2088"/>
        <v>87.553343408023565</v>
      </c>
      <c r="TT258" s="9">
        <f t="shared" si="2089"/>
        <v>79.045333040225216</v>
      </c>
      <c r="TU258" s="115">
        <f t="shared" si="2460"/>
        <v>83.299338224124398</v>
      </c>
      <c r="TV258" s="15">
        <f t="shared" si="2461"/>
        <v>5.2549408351277682E-4</v>
      </c>
      <c r="TW258" s="12"/>
      <c r="TX258" s="11">
        <f t="shared" si="2759"/>
        <v>5.3352824778632154E-4</v>
      </c>
      <c r="TY258" s="10">
        <f t="shared" si="2462"/>
        <v>83.35402578702579</v>
      </c>
      <c r="TZ258" s="9">
        <f t="shared" si="2090"/>
        <v>87.543301809557789</v>
      </c>
      <c r="UA258" s="9">
        <f t="shared" si="2091"/>
        <v>78.927563413784711</v>
      </c>
      <c r="UB258" s="115">
        <f t="shared" si="2463"/>
        <v>83.235432611671257</v>
      </c>
      <c r="UC258" s="15">
        <f t="shared" si="2464"/>
        <v>5.3214786493545622E-4</v>
      </c>
      <c r="UD258" s="12"/>
      <c r="UE258" s="11">
        <f t="shared" si="2760"/>
        <v>5.4017895794927166E-4</v>
      </c>
      <c r="UF258" s="10">
        <f t="shared" si="2465"/>
        <v>83.289835642379728</v>
      </c>
      <c r="UG258" s="9">
        <f t="shared" si="2092"/>
        <v>87.533004308675203</v>
      </c>
      <c r="UH258" s="9">
        <f t="shared" si="2093"/>
        <v>78.809885314748129</v>
      </c>
      <c r="UI258" s="115">
        <f t="shared" si="2466"/>
        <v>83.171444811711666</v>
      </c>
      <c r="UJ258" s="15">
        <f t="shared" si="2467"/>
        <v>5.3878018748498748E-4</v>
      </c>
      <c r="UK258" s="12"/>
      <c r="UL258" s="11">
        <f t="shared" si="2761"/>
        <v>5.4680812232734831E-4</v>
      </c>
      <c r="UM258" s="10">
        <f t="shared" si="2468"/>
        <v>83.22556024663379</v>
      </c>
      <c r="UN258" s="9">
        <f t="shared" si="2094"/>
        <v>87.522448526397426</v>
      </c>
      <c r="UO258" s="9">
        <f t="shared" si="2095"/>
        <v>78.692296399523343</v>
      </c>
      <c r="UP258" s="115">
        <f t="shared" si="2469"/>
        <v>83.107372462960384</v>
      </c>
      <c r="UQ258" s="15">
        <f t="shared" si="2470"/>
        <v>5.4539104897575043E-4</v>
      </c>
      <c r="UR258" s="12"/>
      <c r="US258" s="11">
        <f t="shared" si="2762"/>
        <v>5.5341573797370409E-4</v>
      </c>
      <c r="UT258" s="10">
        <f t="shared" si="2471"/>
        <v>83.161197263622014</v>
      </c>
      <c r="UU258" s="9">
        <f t="shared" si="2096"/>
        <v>87.51163211488489</v>
      </c>
      <c r="UV258" s="9">
        <f t="shared" si="2097"/>
        <v>78.574794338541409</v>
      </c>
      <c r="UW258" s="115">
        <f t="shared" si="2472"/>
        <v>83.043213226713149</v>
      </c>
      <c r="UX258" s="15">
        <f t="shared" si="2473"/>
        <v>5.5198044827926753E-4</v>
      </c>
      <c r="UY258" s="12"/>
      <c r="UZ258" s="11">
        <f t="shared" si="2763"/>
        <v>5.6000180301606409E-4</v>
      </c>
      <c r="VA258" s="10">
        <f t="shared" si="2474"/>
        <v>83.096744379761134</v>
      </c>
      <c r="VB258" s="9">
        <f t="shared" si="2098"/>
        <v>87.500552757298095</v>
      </c>
      <c r="VC258" s="9">
        <f t="shared" si="2099"/>
        <v>78.457376816457611</v>
      </c>
      <c r="VD258" s="115">
        <f t="shared" si="2475"/>
        <v>82.978964786877853</v>
      </c>
      <c r="VE258" s="15">
        <f t="shared" si="2476"/>
        <v>5.58548385303214E-4</v>
      </c>
      <c r="VF258" s="12"/>
      <c r="VG258" s="11">
        <f t="shared" si="2764"/>
        <v>5.6656631663580276E-4</v>
      </c>
      <c r="VH258" s="10">
        <f t="shared" si="2477"/>
        <v>83.032199304080535</v>
      </c>
      <c r="VI258" s="9">
        <f t="shared" si="2100"/>
        <v>87.489208167657196</v>
      </c>
      <c r="VJ258" s="9">
        <f t="shared" si="2101"/>
        <v>78.340041532342696</v>
      </c>
      <c r="VK258" s="115">
        <f t="shared" si="2478"/>
        <v>82.914624849999939</v>
      </c>
      <c r="VL258" s="15">
        <f t="shared" si="2479"/>
        <v>5.6509486097093542E-4</v>
      </c>
      <c r="VM258" s="12"/>
      <c r="VN258" s="11">
        <f t="shared" si="2765"/>
        <v>5.7310927904752297E-4</v>
      </c>
      <c r="VO258" s="10">
        <f t="shared" si="2480"/>
        <v>82.967559768246446</v>
      </c>
      <c r="VP258" s="9">
        <f t="shared" si="2102"/>
        <v>87.477596090699947</v>
      </c>
      <c r="VQ258" s="9">
        <f t="shared" si="2103"/>
        <v>78.181289267167173</v>
      </c>
      <c r="VR258" s="115">
        <f t="shared" si="2481"/>
        <v>82.82944267893356</v>
      </c>
      <c r="VS258" s="15">
        <f t="shared" si="2482"/>
        <v>5.7418291975472606E-4</v>
      </c>
      <c r="VT258" s="12"/>
      <c r="VU258" s="11">
        <f t="shared" si="2766"/>
        <v>5.8220043967787229E-4</v>
      </c>
      <c r="VV258" s="10">
        <f t="shared" si="2483"/>
        <v>82.882020776365394</v>
      </c>
      <c r="VW258" s="9">
        <f t="shared" si="2104"/>
        <v>87.465607511172962</v>
      </c>
      <c r="VX258" s="9">
        <f t="shared" si="2105"/>
        <v>78.127359655135251</v>
      </c>
      <c r="VY258" s="115">
        <f t="shared" si="2484"/>
        <v>82.7964835831541</v>
      </c>
      <c r="VZ258" s="15">
        <f t="shared" si="2485"/>
        <v>5.7677339196679424E-4</v>
      </c>
      <c r="WA258" s="12"/>
      <c r="WB258" s="11">
        <f t="shared" si="2767"/>
        <v>5.8477684140791054E-4</v>
      </c>
      <c r="WC258" s="10">
        <f t="shared" si="2486"/>
        <v>82.848838445574685</v>
      </c>
      <c r="WD258" s="9">
        <f t="shared" si="2106"/>
        <v>87.453510512753468</v>
      </c>
      <c r="WE258" s="9">
        <f t="shared" si="2107"/>
        <v>78.763737252451691</v>
      </c>
      <c r="WF258" s="115">
        <f t="shared" si="2487"/>
        <v>83.108623882602586</v>
      </c>
      <c r="WG258" s="15">
        <f t="shared" si="2488"/>
        <v>5.3672060069877292E-4</v>
      </c>
      <c r="WH258" s="12"/>
      <c r="WI258" s="11">
        <f t="shared" si="2768"/>
        <v>5.4460126248205164E-4</v>
      </c>
      <c r="WJ258" s="10">
        <f t="shared" si="2489"/>
        <v>83.161634690494367</v>
      </c>
      <c r="WK258" s="9">
        <f t="shared" si="2108"/>
        <v>87.443035279079993</v>
      </c>
      <c r="WL258" s="9">
        <f t="shared" si="2109"/>
        <v>79.501476828822703</v>
      </c>
      <c r="WM258" s="115">
        <f t="shared" si="2490"/>
        <v>83.472256053951355</v>
      </c>
      <c r="WN258" s="15">
        <f t="shared" si="2491"/>
        <v>4.9050739233655034E-4</v>
      </c>
      <c r="WO258" s="12"/>
      <c r="WP258" s="11">
        <f t="shared" si="2769"/>
        <v>4.9826037281792599E-4</v>
      </c>
      <c r="WQ258" s="10">
        <f t="shared" si="2492"/>
        <v>83.525990599905441</v>
      </c>
      <c r="WR258" s="9">
        <f t="shared" si="2110"/>
        <v>87.434286281354034</v>
      </c>
      <c r="WS258" s="9">
        <f t="shared" si="2111"/>
        <v>80.372175913633086</v>
      </c>
      <c r="WT258" s="115">
        <f t="shared" si="2493"/>
        <v>83.90323109749356</v>
      </c>
      <c r="WU258" s="15">
        <f t="shared" si="2494"/>
        <v>4.3618860990080581E-4</v>
      </c>
      <c r="WV258" s="12"/>
      <c r="WW258" s="11">
        <f t="shared" si="2770"/>
        <v>4.4380916093797652E-4</v>
      </c>
      <c r="WX258" s="10">
        <f t="shared" si="2495"/>
        <v>83.957758932882427</v>
      </c>
      <c r="WY258" s="9">
        <f t="shared" si="2112"/>
        <v>87.427367719447744</v>
      </c>
      <c r="WZ258" s="9">
        <f t="shared" si="2113"/>
        <v>81.433663190149673</v>
      </c>
      <c r="XA258" s="115">
        <f t="shared" si="2496"/>
        <v>84.430515454798709</v>
      </c>
      <c r="XB258" s="15">
        <f t="shared" si="2497"/>
        <v>3.7019892222873768E-4</v>
      </c>
      <c r="XC258" s="12"/>
      <c r="XD258" s="11">
        <f t="shared" si="2771"/>
        <v>3.776824038033426E-4</v>
      </c>
      <c r="XE258" s="10">
        <f t="shared" si="2498"/>
        <v>84.485909044596752</v>
      </c>
      <c r="XF258" s="9">
        <f t="shared" si="2114"/>
        <v>87.422384184709756</v>
      </c>
      <c r="XG258" s="9">
        <f t="shared" si="2115"/>
        <v>82.804380885800285</v>
      </c>
      <c r="XH258" s="115">
        <f t="shared" si="2499"/>
        <v>85.113382535255028</v>
      </c>
      <c r="XI258" s="15">
        <f t="shared" si="2500"/>
        <v>2.8522924941467659E-4</v>
      </c>
      <c r="XJ258" s="12"/>
      <c r="XK258" s="11">
        <f t="shared" si="2772"/>
        <v>2.9257203714294031E-4</v>
      </c>
      <c r="XL258" s="10">
        <f t="shared" si="2501"/>
        <v>85.16971155834969</v>
      </c>
      <c r="XM258" s="9">
        <f t="shared" si="2116"/>
        <v>87.419425795512637</v>
      </c>
      <c r="XN258" s="9">
        <f t="shared" si="2117"/>
        <v>84.814706649937747</v>
      </c>
      <c r="XO258" s="115">
        <f t="shared" si="2502"/>
        <v>86.117066222725185</v>
      </c>
      <c r="XP258" s="15">
        <f t="shared" si="2503"/>
        <v>1.6087950543556642E-4</v>
      </c>
      <c r="XQ258" s="12"/>
      <c r="XR258" s="11">
        <f t="shared" si="2773"/>
        <v>1.6808396548080885E-4</v>
      </c>
      <c r="XS258" s="10">
        <f t="shared" si="2504"/>
        <v>86.174360763838763</v>
      </c>
      <c r="XT258" s="9">
        <f t="shared" si="2118"/>
        <v>87.418484624300504</v>
      </c>
      <c r="XU258" s="9">
        <f t="shared" si="2119"/>
        <v>89.274967996330489</v>
      </c>
      <c r="XV258" s="115">
        <f t="shared" si="2505"/>
        <v>88.346726310315489</v>
      </c>
      <c r="XW258" s="15">
        <f t="shared" si="2506"/>
        <v>-1.1466500227056644E-4</v>
      </c>
      <c r="XX258" s="12"/>
      <c r="XY258" s="11">
        <f t="shared" si="2774"/>
        <v>-1.0755530119011343E-4</v>
      </c>
      <c r="XZ258" s="10">
        <f t="shared" si="2507"/>
        <v>88.40470176684812</v>
      </c>
      <c r="YA258" s="9">
        <f t="shared" si="2120"/>
        <v>87.418962735544952</v>
      </c>
      <c r="YB258" s="9">
        <f t="shared" si="2121"/>
        <v>89.357879954251999</v>
      </c>
      <c r="YC258" s="115">
        <f t="shared" si="2508"/>
        <v>88.388421344898475</v>
      </c>
      <c r="YD258" s="15">
        <f t="shared" si="2509"/>
        <v>-1.1975649803013414E-4</v>
      </c>
      <c r="YE258" s="12"/>
      <c r="YF258" s="11">
        <f t="shared" si="2775"/>
        <v>-1.1265286660388885E-4</v>
      </c>
      <c r="YG258" s="10">
        <f t="shared" si="2510"/>
        <v>88.446388485171667</v>
      </c>
      <c r="YH258" s="9">
        <f t="shared" si="2122"/>
        <v>87.419484248816858</v>
      </c>
      <c r="YI258" s="9">
        <f t="shared" si="2123"/>
        <v>89.441596991163877</v>
      </c>
      <c r="YJ258" s="115">
        <f t="shared" si="2511"/>
        <v>88.430540619990367</v>
      </c>
      <c r="YK258" s="15">
        <f t="shared" si="2512"/>
        <v>-1.2489503848290819E-4</v>
      </c>
      <c r="YL258" s="12"/>
      <c r="YM258" s="11">
        <f t="shared" si="2776"/>
        <v>-1.1779777801693546E-4</v>
      </c>
      <c r="YN258" s="10">
        <f t="shared" si="2513"/>
        <v>88.488499300223737</v>
      </c>
      <c r="YO258" s="9">
        <f t="shared" si="2124"/>
        <v>87.420051476688045</v>
      </c>
      <c r="YP258" s="9">
        <f t="shared" si="2125"/>
        <v>89.526109475388907</v>
      </c>
      <c r="YQ258" s="115">
        <f t="shared" si="2514"/>
        <v>88.473080476038476</v>
      </c>
      <c r="YR258" s="15">
        <f t="shared" si="2515"/>
        <v>-1.300798858968075E-4</v>
      </c>
      <c r="YS258" s="12"/>
      <c r="YT258" s="11">
        <f t="shared" si="2777"/>
        <v>-1.2298930163703401E-4</v>
      </c>
      <c r="YU258" s="10">
        <f t="shared" si="2516"/>
        <v>88.531030567141045</v>
      </c>
      <c r="YV258" s="9">
        <f t="shared" si="2126"/>
        <v>87.420666777494617</v>
      </c>
      <c r="YW258" s="9">
        <f t="shared" si="2127"/>
        <v>89.611407240455264</v>
      </c>
      <c r="YX258" s="115">
        <f t="shared" si="2517"/>
        <v>88.516037008974934</v>
      </c>
      <c r="YY258" s="15">
        <f t="shared" si="2518"/>
        <v>-1.3531026668174624E-4</v>
      </c>
      <c r="YZ258" s="12"/>
      <c r="ZA258" s="11">
        <f t="shared" si="2778"/>
        <v>-1.2822666770377918E-4</v>
      </c>
      <c r="ZB258" s="10">
        <f t="shared" si="2519"/>
        <v>88.573978396472484</v>
      </c>
      <c r="ZC258" s="9">
        <f t="shared" si="2128"/>
        <v>87.42133255434419</v>
      </c>
      <c r="ZD258" s="9">
        <f t="shared" si="2129"/>
        <v>89.697479863808042</v>
      </c>
      <c r="ZE258" s="115">
        <f t="shared" si="2520"/>
        <v>88.559406209076116</v>
      </c>
      <c r="ZF258" s="15">
        <f t="shared" si="2521"/>
        <v>-1.4058538866547029E-4</v>
      </c>
      <c r="ZG258" s="12"/>
      <c r="ZH258" s="11">
        <f t="shared" si="2779"/>
        <v>-1.3350908776724608E-4</v>
      </c>
      <c r="ZI258" s="10">
        <f t="shared" si="2522"/>
        <v>88.617338793089601</v>
      </c>
      <c r="ZJ258" s="9">
        <f t="shared" si="2130"/>
        <v>87.422051254206366</v>
      </c>
      <c r="ZK258" s="9">
        <f t="shared" si="2131"/>
        <v>89.784316697480278</v>
      </c>
      <c r="ZL258" s="115">
        <f t="shared" si="2523"/>
        <v>88.603183975843322</v>
      </c>
      <c r="ZM258" s="15">
        <f t="shared" si="2524"/>
        <v>-1.4590444304410987E-4</v>
      </c>
      <c r="ZN258" s="12"/>
      <c r="ZO258" s="11">
        <f t="shared" si="2780"/>
        <v>-1.388357566347842E-4</v>
      </c>
      <c r="ZP258" s="10">
        <f t="shared" si="2525"/>
        <v>88.661107671055817</v>
      </c>
      <c r="ZQ258" s="9">
        <f t="shared" si="2132"/>
        <v>87.42282536696257</v>
      </c>
      <c r="ZR258" s="9">
        <f t="shared" si="2133"/>
        <v>89.871907018312641</v>
      </c>
      <c r="ZS258" s="115">
        <f t="shared" si="2526"/>
        <v>88.647366192637605</v>
      </c>
      <c r="ZT258" s="15">
        <f t="shared" si="2527"/>
        <v>-1.51266613719137E-4</v>
      </c>
      <c r="ZU258" s="12"/>
      <c r="ZV258" s="11">
        <f t="shared" si="2781"/>
        <v>-1.4420586170933202E-4</v>
      </c>
      <c r="ZW258" s="10">
        <f t="shared" si="2528"/>
        <v>88.705280928289795</v>
      </c>
      <c r="ZX258" s="9">
        <f t="shared" si="2134"/>
        <v>87.423657424500547</v>
      </c>
      <c r="ZY258" s="9">
        <f t="shared" si="2135"/>
        <v>89.960239668704375</v>
      </c>
      <c r="ZZ258" s="115">
        <f t="shared" si="2529"/>
        <v>88.691948546602461</v>
      </c>
      <c r="AAA258" s="15">
        <f t="shared" si="2530"/>
        <v>-1.5667105516440626E-4</v>
      </c>
      <c r="AAB258" s="12"/>
      <c r="AAC258" s="11">
        <f t="shared" si="2782"/>
        <v>-1.4961856083831149E-4</v>
      </c>
      <c r="AAD258" s="10">
        <f t="shared" si="2531"/>
        <v>88.749854266353822</v>
      </c>
      <c r="AAE258" s="9">
        <f t="shared" si="2136"/>
        <v>87.42454999951687</v>
      </c>
      <c r="AAF258" s="9">
        <f t="shared" si="2137"/>
        <v>90.049303185700566</v>
      </c>
      <c r="AAG258" s="115">
        <f t="shared" si="2532"/>
        <v>88.736926592608711</v>
      </c>
      <c r="AAH258" s="15">
        <f t="shared" si="2533"/>
        <v>-1.6211690047314342E-4</v>
      </c>
      <c r="AAI258" s="12"/>
      <c r="AAJ258" s="11">
        <f t="shared" si="2783"/>
        <v>-1.550729903595898E-4</v>
      </c>
      <c r="AAK258" s="10">
        <f t="shared" si="2534"/>
        <v>88.794823254413643</v>
      </c>
      <c r="AAL258" s="9">
        <f t="shared" si="2138"/>
        <v>87.425505704330547</v>
      </c>
      <c r="AAM258" s="9">
        <f t="shared" si="2139"/>
        <v>90.139085855490279</v>
      </c>
      <c r="AAN258" s="115">
        <f t="shared" si="2535"/>
        <v>88.782295779910413</v>
      </c>
      <c r="AAO258" s="15">
        <f t="shared" si="2536"/>
        <v>-1.6760326479728447E-4</v>
      </c>
      <c r="AAP258" s="12"/>
      <c r="AAQ258" s="11">
        <f t="shared" si="2537"/>
        <v>-1.6056826853788329E-4</v>
      </c>
      <c r="AAR258" s="10">
        <f t="shared" si="2538"/>
        <v>88.840183355889451</v>
      </c>
      <c r="AAS258" s="9">
        <f t="shared" si="2140"/>
        <v>87.426527189670296</v>
      </c>
      <c r="AAT258" s="9">
        <f t="shared" si="2141"/>
        <v>90.229575712825479</v>
      </c>
      <c r="AAU258" s="115">
        <f t="shared" si="2539"/>
        <v>88.828051451247887</v>
      </c>
      <c r="AAV258" s="15">
        <f t="shared" si="2540"/>
        <v>-1.7312924538648023E-4</v>
      </c>
      <c r="AAW258" s="11"/>
      <c r="AAX258" s="11">
        <f t="shared" si="2784"/>
        <v>-1.6610349559892222E-4</v>
      </c>
      <c r="AAY258" s="10">
        <f t="shared" si="2541"/>
        <v>88.885929927536267</v>
      </c>
      <c r="AAZ258" s="9">
        <f t="shared" si="2142"/>
        <v>87.42761714340034</v>
      </c>
      <c r="ABA258" s="9">
        <f t="shared" si="2143"/>
        <v>90.320760598016818</v>
      </c>
      <c r="ABB258" s="115">
        <f t="shared" si="2542"/>
        <v>88.874188870708579</v>
      </c>
      <c r="ABC258" s="15">
        <f t="shared" si="2543"/>
        <v>-1.7869392518712922E-4</v>
      </c>
      <c r="ABD258" s="11"/>
      <c r="ABE258" s="11">
        <f t="shared" si="2785"/>
        <v>-1.7167775732639812E-4</v>
      </c>
      <c r="ABF258" s="10">
        <f t="shared" si="2544"/>
        <v>88.932058247303985</v>
      </c>
      <c r="ABG258" s="9">
        <f t="shared" si="2144"/>
        <v>87.428778289230962</v>
      </c>
      <c r="ABH258" s="9">
        <f t="shared" si="2145"/>
        <v>90.412628111517876</v>
      </c>
      <c r="ABI258" s="115">
        <f t="shared" si="2545"/>
        <v>88.920703200374419</v>
      </c>
      <c r="ABJ258" s="15">
        <f t="shared" si="2546"/>
        <v>-1.8429637011692813E-4</v>
      </c>
      <c r="ABK258" s="11"/>
      <c r="ABL258" s="11">
        <f t="shared" si="2786"/>
        <v>-1.7729012233008067E-4</v>
      </c>
      <c r="ABM258" s="10">
        <f t="shared" si="2547"/>
        <v>88.978563490946385</v>
      </c>
      <c r="ABN258" s="9">
        <f t="shared" si="2146"/>
        <v>87.430013385337745</v>
      </c>
      <c r="ABO258" s="9">
        <f t="shared" si="2147"/>
        <v>90.505165504457082</v>
      </c>
      <c r="ABP258" s="115">
        <f t="shared" si="2548"/>
        <v>88.967589444897413</v>
      </c>
      <c r="ABQ258" s="15">
        <f t="shared" si="2549"/>
        <v>-1.899356223888999E-4</v>
      </c>
      <c r="ABR258" s="11"/>
      <c r="ABS258" s="11">
        <f t="shared" si="2787"/>
        <v>-1.8293963535968508E-4</v>
      </c>
      <c r="ABT258" s="10">
        <f t="shared" si="2550"/>
        <v>89.02544067652903</v>
      </c>
      <c r="ABU258" s="9">
        <f t="shared" si="2148"/>
        <v>87.431325222828107</v>
      </c>
      <c r="ABV258" s="9">
        <f t="shared" si="2149"/>
        <v>90.598359778867135</v>
      </c>
      <c r="ABW258" s="115">
        <f t="shared" si="2551"/>
        <v>89.014842500847621</v>
      </c>
      <c r="ABX258" s="15">
        <f t="shared" si="2552"/>
        <v>-1.9561070679673985E-4</v>
      </c>
      <c r="ABY258" s="11"/>
      <c r="ABZ258" s="11">
        <f t="shared" si="2788"/>
        <v>-1.8862532358985298E-4</v>
      </c>
      <c r="ACA258" s="10">
        <f t="shared" si="2553"/>
        <v>89.072684713791602</v>
      </c>
      <c r="ACB258" s="9">
        <f t="shared" si="2150"/>
        <v>87.432716624223019</v>
      </c>
      <c r="ACC258" s="9">
        <f t="shared" si="2151"/>
        <v>90.692197689881283</v>
      </c>
      <c r="ACD258" s="115">
        <f t="shared" si="2554"/>
        <v>89.062457157052151</v>
      </c>
      <c r="ACE258" s="15">
        <f t="shared" si="2555"/>
        <v>-2.0132063094424499E-4</v>
      </c>
      <c r="ACF258" s="11"/>
      <c r="ACG258" s="11">
        <f t="shared" si="2789"/>
        <v>-1.9434619684510909E-4</v>
      </c>
      <c r="ACH258" s="10">
        <f t="shared" si="2556"/>
        <v>89.120290404464257</v>
      </c>
      <c r="ACI258" s="9">
        <f t="shared" si="2152"/>
        <v>87.434190441880588</v>
      </c>
      <c r="ACJ258" s="9">
        <f t="shared" si="2153"/>
        <v>90.786665747254304</v>
      </c>
      <c r="ACK258" s="115">
        <f t="shared" si="2557"/>
        <v>89.110428094567453</v>
      </c>
      <c r="ACL258" s="15">
        <f t="shared" si="2558"/>
        <v>-2.0706438543662372E-4</v>
      </c>
      <c r="ACM258" s="11"/>
      <c r="ACN258" s="11">
        <f t="shared" si="2790"/>
        <v>-2.0010124778674352E-4</v>
      </c>
      <c r="ACO258" s="10">
        <f t="shared" si="2559"/>
        <v>89.168252442216883</v>
      </c>
      <c r="ACP258" s="9">
        <f t="shared" si="2154"/>
        <v>87.435749556361571</v>
      </c>
      <c r="ACQ258" s="9">
        <f t="shared" si="2155"/>
        <v>90.881750217230021</v>
      </c>
      <c r="ACR258" s="115">
        <f t="shared" si="2560"/>
        <v>89.158749886795789</v>
      </c>
      <c r="ACS258" s="15">
        <f t="shared" si="2561"/>
        <v>-2.1284094409679079E-4</v>
      </c>
      <c r="ACT258" s="11"/>
      <c r="ACU258" s="11">
        <f t="shared" si="2791"/>
        <v>-2.0588945212478998E-4</v>
      </c>
      <c r="ACV258" s="10">
        <f t="shared" si="2562"/>
        <v>89.216565412752686</v>
      </c>
      <c r="ACW258" s="9">
        <f t="shared" si="2156"/>
        <v>87.437396874737743</v>
      </c>
      <c r="ACX258" s="9">
        <f t="shared" si="2157"/>
        <v>90.977437124771683</v>
      </c>
      <c r="ACY258" s="115">
        <f t="shared" si="2563"/>
        <v>89.207416999754713</v>
      </c>
      <c r="ACZ258" s="15">
        <f t="shared" si="2564"/>
        <v>-2.1864926420762216E-4</v>
      </c>
      <c r="ADA258" s="11"/>
      <c r="ADB258" s="11">
        <f t="shared" si="2792"/>
        <v>-2.117097688560589E-4</v>
      </c>
      <c r="ADC258" s="10">
        <f t="shared" si="2565"/>
        <v>89.265223794054762</v>
      </c>
      <c r="ADD258" s="9">
        <f t="shared" si="2158"/>
        <v>87.439135328844202</v>
      </c>
      <c r="ADE258" s="9">
        <f t="shared" si="2159"/>
        <v>91.073712256140482</v>
      </c>
      <c r="ADF258" s="115">
        <f t="shared" si="2566"/>
        <v>89.256423792492342</v>
      </c>
      <c r="ADG258" s="15">
        <f t="shared" si="2567"/>
        <v>-2.2448828677914403E-4</v>
      </c>
      <c r="ADH258" s="11"/>
      <c r="ADI258" s="11">
        <f t="shared" si="2793"/>
        <v>-2.1756114052725551E-4</v>
      </c>
      <c r="ADJ258" s="10">
        <f t="shared" si="2568"/>
        <v>89.314221956778866</v>
      </c>
      <c r="ADK258" s="9">
        <f t="shared" si="2160"/>
        <v>87.440967873476808</v>
      </c>
      <c r="ADL258" s="9">
        <f t="shared" si="2161"/>
        <v>91.170561165447594</v>
      </c>
      <c r="ADM258" s="115">
        <f t="shared" si="2569"/>
        <v>89.305764519462201</v>
      </c>
      <c r="ADN258" s="15">
        <f t="shared" si="2570"/>
        <v>-2.3035693706456516E-4</v>
      </c>
      <c r="ADO258" s="11"/>
      <c r="ADP258" s="11">
        <f t="shared" si="2794"/>
        <v>-2.2344249374727128E-4</v>
      </c>
      <c r="ADQ258" s="10">
        <f t="shared" si="2571"/>
        <v>89.363554166607571</v>
      </c>
      <c r="ADR258" s="9">
        <f t="shared" si="2162"/>
        <v>87.44289748453987</v>
      </c>
      <c r="ADS258" s="9">
        <f t="shared" si="2163"/>
        <v>91.267969179475315</v>
      </c>
      <c r="ADT258" s="115">
        <f t="shared" si="2572"/>
        <v>89.355433332007593</v>
      </c>
      <c r="ADU258" s="15">
        <f t="shared" si="2573"/>
        <v>-2.3625412497245445E-4</v>
      </c>
      <c r="ADV258" s="11"/>
      <c r="ADW258" s="11">
        <f t="shared" si="2795"/>
        <v>-2.2935273959569078E-4</v>
      </c>
      <c r="ADX258" s="10">
        <f t="shared" si="2574"/>
        <v>89.413214585713504</v>
      </c>
      <c r="ADY258" s="9">
        <f t="shared" si="2164"/>
        <v>87.444927157143852</v>
      </c>
      <c r="ADZ258" s="9">
        <f t="shared" si="2165"/>
        <v>91.365921379413848</v>
      </c>
      <c r="AEA258" s="115">
        <f t="shared" si="2575"/>
        <v>89.40542426827885</v>
      </c>
      <c r="AEB258" s="15">
        <f t="shared" si="2576"/>
        <v>-2.4217874405621601E-4</v>
      </c>
      <c r="AEC258" s="11"/>
      <c r="AED258" s="11">
        <f t="shared" si="2796"/>
        <v>-2.3529077260723229E-4</v>
      </c>
      <c r="AEE258" s="10">
        <f t="shared" si="2577"/>
        <v>89.463197262643476</v>
      </c>
      <c r="AEF258" s="9">
        <f t="shared" si="2166"/>
        <v>87.447059903629523</v>
      </c>
      <c r="AEG258" s="9">
        <f t="shared" si="2167"/>
        <v>91.464402622459076</v>
      </c>
      <c r="AEH258" s="115">
        <f t="shared" si="2578"/>
        <v>89.455731263044299</v>
      </c>
      <c r="AEI258" s="15">
        <f t="shared" si="2579"/>
        <v>-2.4812967297010497E-4</v>
      </c>
      <c r="AEJ258" s="11"/>
      <c r="AEK258" s="11">
        <f t="shared" si="2797"/>
        <v>-2.4125547222528118E-4</v>
      </c>
      <c r="AEL258" s="10">
        <f t="shared" si="2580"/>
        <v>89.513496142116665</v>
      </c>
      <c r="AEM258" s="9">
        <f t="shared" si="2168"/>
        <v>87.449298751560789</v>
      </c>
      <c r="AEN258" s="9">
        <f t="shared" si="2169"/>
        <v>91.563397547747371</v>
      </c>
      <c r="AEO258" s="115">
        <f t="shared" si="2581"/>
        <v>89.506348149654087</v>
      </c>
      <c r="AEP258" s="15">
        <f t="shared" si="2582"/>
        <v>-2.5410577595976174E-4</v>
      </c>
      <c r="AEQ258" s="11"/>
      <c r="AER258" s="11">
        <f t="shared" si="2798"/>
        <v>-2.4724570328922758E-4</v>
      </c>
      <c r="AES258" s="10">
        <f t="shared" si="2583"/>
        <v>89.564105066968338</v>
      </c>
      <c r="AET258" s="9">
        <f t="shared" si="2170"/>
        <v>87.451646741672548</v>
      </c>
      <c r="AEU258" s="9">
        <f t="shared" si="2171"/>
        <v>91.662890581050306</v>
      </c>
      <c r="AEV258" s="115">
        <f t="shared" si="2584"/>
        <v>89.557268661361434</v>
      </c>
      <c r="AEW258" s="15">
        <f t="shared" si="2585"/>
        <v>-2.6010590327892562E-4</v>
      </c>
      <c r="AEX258" s="11"/>
      <c r="AEY258" s="11">
        <f t="shared" si="2799"/>
        <v>-2.5326031644807103E-4</v>
      </c>
      <c r="AEZ258" s="10">
        <f t="shared" si="2586"/>
        <v>89.61501777945071</v>
      </c>
      <c r="AFA258" s="9">
        <f t="shared" si="2172"/>
        <v>87.454106925774042</v>
      </c>
      <c r="AFB258" s="9">
        <f t="shared" si="2173"/>
        <v>91.762865939809444</v>
      </c>
      <c r="AFC258" s="115">
        <f t="shared" si="2587"/>
        <v>89.60848643279175</v>
      </c>
      <c r="AFD258" s="15">
        <f t="shared" si="2588"/>
        <v>-2.6612889162991045E-4</v>
      </c>
      <c r="AFE258" s="11"/>
      <c r="AFF258" s="11">
        <f t="shared" si="2800"/>
        <v>-2.592981485979769E-4</v>
      </c>
      <c r="AFG258" s="10">
        <f t="shared" si="2589"/>
        <v>89.666227922682083</v>
      </c>
      <c r="AFH258" s="9">
        <f t="shared" si="2174"/>
        <v>87.456682364609719</v>
      </c>
      <c r="AFI258" s="9">
        <f t="shared" si="2175"/>
        <v>91.863307638505972</v>
      </c>
      <c r="AFJ258" s="115">
        <f t="shared" si="2590"/>
        <v>89.659995001557846</v>
      </c>
      <c r="AFK258" s="15">
        <f t="shared" si="2591"/>
        <v>-2.7217356462737671E-4</v>
      </c>
      <c r="AFL258" s="11"/>
      <c r="AFM258" s="11">
        <f t="shared" si="2801"/>
        <v>-2.6535802334334342E-4</v>
      </c>
      <c r="AFN258" s="10">
        <f t="shared" si="2592"/>
        <v>89.71772904224278</v>
      </c>
      <c r="AFO258" s="9">
        <f t="shared" si="2176"/>
        <v>87.459376125679938</v>
      </c>
      <c r="AFP258" s="9">
        <f t="shared" si="2177"/>
        <v>91.964199494358823</v>
      </c>
      <c r="AFQ258" s="115">
        <f t="shared" si="2593"/>
        <v>89.711787810019388</v>
      </c>
      <c r="AFR258" s="15">
        <f t="shared" si="2594"/>
        <v>-2.7823873328488278E-4</v>
      </c>
      <c r="AFS258" s="11"/>
      <c r="AFT258" s="11">
        <f t="shared" si="2802"/>
        <v>-2.7143875148083696E-4</v>
      </c>
      <c r="AFU258" s="10">
        <f t="shared" si="2595"/>
        <v>89.769514587915779</v>
      </c>
      <c r="AFV258" s="9">
        <f t="shared" si="2178"/>
        <v>87.462191281023749</v>
      </c>
      <c r="AFW258" s="9">
        <f t="shared" si="2179"/>
        <v>92.065525133347037</v>
      </c>
      <c r="AFX258" s="115">
        <f t="shared" si="2596"/>
        <v>89.763858207185393</v>
      </c>
      <c r="AFY258" s="15">
        <f t="shared" si="2597"/>
        <v>-2.8432319652378982E-4</v>
      </c>
      <c r="AFZ258" s="11"/>
      <c r="AGA258" s="11">
        <f t="shared" si="2803"/>
        <v>-2.7753913150603798E-4</v>
      </c>
      <c r="AGB258" s="10">
        <f t="shared" si="2598"/>
        <v>89.821577915571268</v>
      </c>
      <c r="AGC258" s="9">
        <f t="shared" si="2180"/>
        <v>87.465130904966259</v>
      </c>
      <c r="AGD258" s="9">
        <f t="shared" si="2181"/>
        <v>92.167267994983362</v>
      </c>
      <c r="AGE258" s="115">
        <f t="shared" si="2599"/>
        <v>89.816199449974818</v>
      </c>
      <c r="AGF258" s="15">
        <f t="shared" si="2600"/>
        <v>-2.9042574160724737E-4</v>
      </c>
      <c r="AGG258" s="11"/>
      <c r="AGH258" s="11">
        <f t="shared" si="2804"/>
        <v>-2.8365795004521837E-4</v>
      </c>
      <c r="AGI258" s="10">
        <f t="shared" si="2601"/>
        <v>89.873912288408746</v>
      </c>
      <c r="AGJ258" s="9">
        <f t="shared" si="2182"/>
        <v>87.468198071831196</v>
      </c>
      <c r="AGK258" s="9">
        <f t="shared" si="2183"/>
        <v>92.269411321627047</v>
      </c>
      <c r="AGL258" s="115">
        <f t="shared" si="2602"/>
        <v>89.868804696729114</v>
      </c>
      <c r="AGM258" s="15">
        <f t="shared" si="2603"/>
        <v>-2.9654514362137022E-4</v>
      </c>
      <c r="AGN258" s="11"/>
      <c r="AGO258" s="11">
        <f t="shared" si="2805"/>
        <v>-2.897939813333195E-4</v>
      </c>
      <c r="AGP258" s="10">
        <f t="shared" si="2604"/>
        <v>89.926510870441732</v>
      </c>
      <c r="AGQ258" s="9">
        <f t="shared" si="2184"/>
        <v>87.471395853599944</v>
      </c>
      <c r="AGR258" s="9">
        <f t="shared" si="2185"/>
        <v>92.371938187207746</v>
      </c>
      <c r="AGS258" s="115">
        <f t="shared" si="2605"/>
        <v>89.921667020403845</v>
      </c>
      <c r="AGT258" s="15">
        <f t="shared" si="2606"/>
        <v>-3.0268016739396587E-4</v>
      </c>
      <c r="AGU258" s="11"/>
      <c r="AGV258" s="11">
        <f t="shared" si="2806"/>
        <v>-2.9594598913267116E-4</v>
      </c>
      <c r="AGW258" s="10">
        <f t="shared" si="2607"/>
        <v>89.979366739686881</v>
      </c>
      <c r="AGX258" s="9">
        <f t="shared" si="2186"/>
        <v>87.474727317570256</v>
      </c>
      <c r="AGY258" s="9">
        <f t="shared" si="2187"/>
        <v>92.474831502948859</v>
      </c>
      <c r="AGZ258" s="115">
        <f t="shared" si="2608"/>
        <v>89.974779410259558</v>
      </c>
      <c r="AHA258" s="15">
        <f t="shared" si="2609"/>
        <v>-3.0882956799262439E-4</v>
      </c>
      <c r="AHB258" s="11"/>
      <c r="AHC258" s="11">
        <f t="shared" si="2807"/>
        <v>-3.0211272722968408E-4</v>
      </c>
      <c r="AHD258" s="10">
        <f t="shared" si="2610"/>
        <v>90.032472889839184</v>
      </c>
      <c r="AHE258" s="9">
        <f t="shared" si="2188"/>
        <v>87.478195523988759</v>
      </c>
      <c r="AHF258" s="9">
        <f t="shared" si="2189"/>
        <v>92.578074021355874</v>
      </c>
      <c r="AHG258" s="115">
        <f t="shared" si="2611"/>
        <v>90.028134772672317</v>
      </c>
      <c r="AHH258" s="15">
        <f t="shared" si="2612"/>
        <v>-3.1499209111729806E-4</v>
      </c>
      <c r="AHI258" s="11"/>
      <c r="AHJ258" s="11">
        <f t="shared" si="2808"/>
        <v>-3.0829293982605665E-4</v>
      </c>
      <c r="AHK258" s="10">
        <f t="shared" si="2613"/>
        <v>90.085822231065919</v>
      </c>
      <c r="AHL258" s="9">
        <f t="shared" si="2190"/>
        <v>87.481803523657064</v>
      </c>
      <c r="AHM258" s="9">
        <f t="shared" si="2191"/>
        <v>92.6816483440561</v>
      </c>
      <c r="AHN258" s="115">
        <f t="shared" si="2614"/>
        <v>90.081725933856575</v>
      </c>
      <c r="AHO258" s="15">
        <f t="shared" si="2615"/>
        <v>-3.2116647373237099E-4</v>
      </c>
      <c r="AHP258" s="11"/>
      <c r="AHQ258" s="11">
        <f t="shared" si="2809"/>
        <v>-3.1448536217002317E-4</v>
      </c>
      <c r="AHR258" s="10">
        <f t="shared" si="2616"/>
        <v>90.139407592716339</v>
      </c>
      <c r="AHS258" s="9">
        <f t="shared" si="2192"/>
        <v>87.485554355519213</v>
      </c>
      <c r="AHT258" s="9">
        <f t="shared" si="2193"/>
        <v>92.785536929907394</v>
      </c>
      <c r="AHU258" s="115">
        <f t="shared" si="2617"/>
        <v>90.135545642713311</v>
      </c>
      <c r="AHV258" s="15">
        <f t="shared" si="2618"/>
        <v>-3.273514447165079E-4</v>
      </c>
      <c r="AHW258" s="11"/>
      <c r="AHX258" s="11">
        <f t="shared" si="2810"/>
        <v>-3.2068872120564074E-4</v>
      </c>
      <c r="AHY258" s="10">
        <f t="shared" si="2619"/>
        <v>90.193221726157446</v>
      </c>
      <c r="AHZ258" s="9">
        <f t="shared" si="2194"/>
        <v>87.489451044233491</v>
      </c>
      <c r="AIA258" s="9">
        <f t="shared" si="2195"/>
        <v>92.889722103357698</v>
      </c>
      <c r="AIB258" s="115">
        <f t="shared" si="2620"/>
        <v>90.189586573795594</v>
      </c>
      <c r="AIC258" s="15">
        <f t="shared" si="2621"/>
        <v>-3.335457255289411E-4</v>
      </c>
      <c r="AID258" s="11"/>
      <c r="AIE258" s="11">
        <f t="shared" si="2811"/>
        <v>-3.2690173623880776E-4</v>
      </c>
      <c r="AIF258" s="10">
        <f t="shared" si="2622"/>
        <v>90.247257307728404</v>
      </c>
      <c r="AIG258" s="9">
        <f t="shared" si="2196"/>
        <v>87.493496597731905</v>
      </c>
      <c r="AIH258" s="9">
        <f t="shared" si="2197"/>
        <v>92.99418606204668</v>
      </c>
      <c r="AII258" s="115">
        <f t="shared" si="2623"/>
        <v>90.243841329889293</v>
      </c>
      <c r="AIJ258" s="15">
        <f t="shared" si="2624"/>
        <v>-3.3974803082973808E-4</v>
      </c>
      <c r="AIK258" s="11"/>
      <c r="AIL258" s="11">
        <f t="shared" si="2812"/>
        <v>-3.331231195574173E-4</v>
      </c>
      <c r="AIM258" s="10">
        <f t="shared" si="2625"/>
        <v>90.301506941310109</v>
      </c>
      <c r="AIN258" s="9">
        <f t="shared" si="2198"/>
        <v>87.497694004769045</v>
      </c>
      <c r="AIO258" s="9">
        <f t="shared" si="2199"/>
        <v>93.098910789335562</v>
      </c>
      <c r="AIP258" s="115">
        <f t="shared" si="2626"/>
        <v>90.298302397052311</v>
      </c>
      <c r="AIQ258" s="15">
        <f t="shared" si="2627"/>
        <v>-3.459570632286211E-4</v>
      </c>
      <c r="AIR258" s="11"/>
      <c r="AIS258" s="11">
        <f t="shared" si="2813"/>
        <v>-3.3935157117136611E-4</v>
      </c>
      <c r="AIT258" s="10">
        <f t="shared" si="2628"/>
        <v>90.355963113281774</v>
      </c>
      <c r="AIU258" s="9">
        <f t="shared" si="2200"/>
        <v>87.502046232315422</v>
      </c>
      <c r="AIV258" s="9">
        <f t="shared" si="2201"/>
        <v>93.203878170700946</v>
      </c>
      <c r="AIW258" s="115">
        <f t="shared" si="2629"/>
        <v>90.352962201508177</v>
      </c>
      <c r="AIX258" s="15">
        <f t="shared" si="2630"/>
        <v>-3.5217152063498692E-4</v>
      </c>
      <c r="AIY258" s="11"/>
      <c r="AIZ258" s="11">
        <f t="shared" si="2814"/>
        <v>-3.4558578617245589E-4</v>
      </c>
      <c r="AJA258" s="10">
        <f t="shared" si="2631"/>
        <v>90.410618249484486</v>
      </c>
      <c r="AJB258" s="9">
        <f t="shared" si="2202"/>
        <v>87.506556223104923</v>
      </c>
      <c r="AJC258" s="9">
        <f t="shared" si="2203"/>
        <v>93.309070046836851</v>
      </c>
      <c r="AJD258" s="115">
        <f t="shared" si="2632"/>
        <v>90.407813134970894</v>
      </c>
      <c r="AJE258" s="15">
        <f t="shared" si="2633"/>
        <v>-3.5839009968922859E-4</v>
      </c>
      <c r="AJF258" s="11"/>
      <c r="AJG258" s="11">
        <f t="shared" si="2815"/>
        <v>-3.5182445817094279E-4</v>
      </c>
      <c r="AJH258" s="10">
        <f t="shared" si="2634"/>
        <v>90.46546474057422</v>
      </c>
      <c r="AJI258" s="9">
        <f t="shared" si="2204"/>
        <v>87.511226893255341</v>
      </c>
      <c r="AJJ258" s="9">
        <f t="shared" si="2205"/>
        <v>93.41446816746344</v>
      </c>
      <c r="AJK258" s="115">
        <f t="shared" si="2635"/>
        <v>90.462847530359397</v>
      </c>
      <c r="AJL258" s="15">
        <f t="shared" si="2636"/>
        <v>-3.6461149305669479E-4</v>
      </c>
      <c r="AJM258" s="11"/>
      <c r="AJN258" s="11">
        <f t="shared" si="2816"/>
        <v>-3.5806627658567324E-4</v>
      </c>
      <c r="AJO258" s="10">
        <f t="shared" si="2637"/>
        <v>90.520494917688808</v>
      </c>
      <c r="AJP258" s="9">
        <f t="shared" si="2206"/>
        <v>87.5160611298097</v>
      </c>
      <c r="AJQ258" s="9">
        <f t="shared" si="2207"/>
        <v>93.520054147829228</v>
      </c>
      <c r="AJR258" s="115">
        <f t="shared" si="2638"/>
        <v>90.518057638819471</v>
      </c>
      <c r="AJS258" s="15">
        <f t="shared" si="2639"/>
        <v>-3.7083438689294217E-4</v>
      </c>
      <c r="AJT258" s="11"/>
      <c r="AJU258" s="11">
        <f t="shared" si="2817"/>
        <v>-3.6430992410534801E-4</v>
      </c>
      <c r="AJV258" s="10">
        <f t="shared" si="2640"/>
        <v>90.575701029421452</v>
      </c>
      <c r="AJW258" s="9">
        <f t="shared" si="2208"/>
        <v>87.521061788197031</v>
      </c>
      <c r="AJX258" s="9">
        <f t="shared" si="2209"/>
        <v>93.625809354337719</v>
      </c>
      <c r="AJY258" s="115">
        <f t="shared" si="2641"/>
        <v>90.573435571267368</v>
      </c>
      <c r="AJZ258" s="15">
        <f t="shared" si="2642"/>
        <v>-3.7705745393633116E-4</v>
      </c>
      <c r="AKA258" s="11"/>
      <c r="AKB258" s="11">
        <f t="shared" si="2818"/>
        <v>-3.7055406976950575E-4</v>
      </c>
      <c r="AKC258" s="10">
        <f t="shared" si="2643"/>
        <v>90.631075183254381</v>
      </c>
      <c r="AKD258" s="9">
        <f t="shared" si="2210"/>
        <v>87.526231689486892</v>
      </c>
      <c r="AKE258" s="9">
        <f t="shared" si="2211"/>
        <v>93.731715258357923</v>
      </c>
      <c r="AKF258" s="115">
        <f t="shared" si="2644"/>
        <v>90.6289734739224</v>
      </c>
      <c r="AKG258" s="15">
        <f t="shared" si="2645"/>
        <v>-3.8327937553058291E-4</v>
      </c>
      <c r="AKH258" s="11"/>
      <c r="AKI258" s="11">
        <f t="shared" si="2819"/>
        <v>-3.7679739102728076E-4</v>
      </c>
      <c r="AKJ258" s="10">
        <f t="shared" si="2646"/>
        <v>90.686609521370656</v>
      </c>
      <c r="AKK258" s="9">
        <f t="shared" si="2212"/>
        <v>87.531573618226588</v>
      </c>
      <c r="AKL258" s="9">
        <f t="shared" si="2213"/>
        <v>93.837753289010664</v>
      </c>
      <c r="AKM258" s="115">
        <f t="shared" si="2647"/>
        <v>90.684663453618626</v>
      </c>
      <c r="AKN258" s="15">
        <f t="shared" si="2648"/>
        <v>-3.894988326657539E-4</v>
      </c>
      <c r="AKO258" s="11"/>
      <c r="AKP258" s="11">
        <f t="shared" si="2820"/>
        <v>-3.8303856476562781E-4</v>
      </c>
      <c r="AKQ258" s="10">
        <f t="shared" si="2649"/>
        <v>90.742296145838509</v>
      </c>
      <c r="AKR258" s="9">
        <f t="shared" si="2214"/>
        <v>87.53709032004457</v>
      </c>
      <c r="AKS258" s="9">
        <f t="shared" si="2215"/>
        <v>93.943904555184318</v>
      </c>
      <c r="AKT258" s="115">
        <f t="shared" si="2650"/>
        <v>90.740497437614437</v>
      </c>
      <c r="AKU258" s="15">
        <f t="shared" si="2651"/>
        <v>-3.9571448895666988E-4</v>
      </c>
      <c r="AKV258" s="11"/>
      <c r="AKW258" s="11">
        <f t="shared" si="2821"/>
        <v>-3.8927625025924755E-4</v>
      </c>
      <c r="AKX258" s="10">
        <f t="shared" si="2652"/>
        <v>90.798126978169137</v>
      </c>
      <c r="AKY258" s="9">
        <f t="shared" si="2216"/>
        <v>87.542784498764888</v>
      </c>
      <c r="AKZ258" s="9">
        <f t="shared" si="2217"/>
        <v>94.050151350165862</v>
      </c>
      <c r="ALA258" s="115">
        <f t="shared" si="2653"/>
        <v>90.796467924465375</v>
      </c>
      <c r="ALB258" s="15">
        <f t="shared" si="2654"/>
        <v>-4.0192508375413321E-4</v>
      </c>
      <c r="ALC258" s="11"/>
      <c r="ALD258" s="11">
        <f t="shared" si="2822"/>
        <v>-3.9550918244610445E-4</v>
      </c>
      <c r="ALE258" s="10">
        <f t="shared" si="2655"/>
        <v>90.854094511505025</v>
      </c>
      <c r="ALF258" s="9">
        <f t="shared" si="2218"/>
        <v>87.548658816207137</v>
      </c>
      <c r="ALG258" s="9">
        <f t="shared" si="2219"/>
        <v>94.156482272246137</v>
      </c>
      <c r="ALH258" s="115">
        <f t="shared" si="2656"/>
        <v>90.852570544226637</v>
      </c>
      <c r="ALI258" s="15">
        <f t="shared" si="2657"/>
        <v>-4.0812974842953901E-4</v>
      </c>
      <c r="ALJ258" s="11"/>
      <c r="ALK258" s="11">
        <f t="shared" si="2823"/>
        <v>-4.0173648879806699E-4</v>
      </c>
      <c r="ALL258" s="10">
        <f t="shared" si="2658"/>
        <v>90.910194375512134</v>
      </c>
      <c r="ALM258" s="9">
        <f t="shared" si="2220"/>
        <v>87.554715901549585</v>
      </c>
      <c r="ALN258" s="9">
        <f t="shared" si="2221"/>
        <v>94.262887616044281</v>
      </c>
      <c r="ALO258" s="115">
        <f t="shared" si="2659"/>
        <v>90.908801758796926</v>
      </c>
      <c r="ALP258" s="15">
        <f t="shared" si="2660"/>
        <v>-4.1432772114344838E-4</v>
      </c>
      <c r="ALQ258" s="12"/>
      <c r="ALR258" s="11">
        <f t="shared" si="2824"/>
        <v>-4.0795740363244948E-4</v>
      </c>
      <c r="ALS258" s="10">
        <f t="shared" si="2661"/>
        <v>90.966423032839941</v>
      </c>
      <c r="ALT258" s="9">
        <f t="shared" si="2222"/>
        <v>87.560958352986177</v>
      </c>
      <c r="ALU258" s="9">
        <f t="shared" si="2223"/>
        <v>94.369357816123326</v>
      </c>
      <c r="ALV258" s="115">
        <f t="shared" si="2662"/>
        <v>90.965158084554758</v>
      </c>
      <c r="ALW258" s="15">
        <f t="shared" si="2663"/>
        <v>-4.2051825061374323E-4</v>
      </c>
      <c r="ALX258" s="12"/>
      <c r="ALY258" s="11">
        <f t="shared" si="2825"/>
        <v>-4.1417117171977101E-4</v>
      </c>
      <c r="ALZ258" s="10">
        <f t="shared" si="2664"/>
        <v>91.022777000397951</v>
      </c>
      <c r="AMA258" s="9">
        <f t="shared" si="2224"/>
        <v>87.567388736684819</v>
      </c>
      <c r="AMB258" s="9">
        <f t="shared" si="2225"/>
        <v>94.475883448645121</v>
      </c>
      <c r="AMC258" s="115">
        <f t="shared" si="2665"/>
        <v>91.021636092664977</v>
      </c>
      <c r="AMD258" s="15">
        <f t="shared" si="2666"/>
        <v>-4.2670059628217209E-4</v>
      </c>
      <c r="AME258" s="12"/>
      <c r="AMF258" s="11">
        <f t="shared" si="2826"/>
        <v>-4.2037704845361188E-4</v>
      </c>
      <c r="AMG258" s="10">
        <f t="shared" si="2667"/>
        <v>91.079252849668151</v>
      </c>
      <c r="AMH258" s="9">
        <f t="shared" si="2226"/>
        <v>87.574009585778541</v>
      </c>
      <c r="AMI258" s="9">
        <f t="shared" si="2227"/>
        <v>94.582455232909439</v>
      </c>
      <c r="AMJ258" s="115">
        <f t="shared" si="2668"/>
        <v>91.078232409343997</v>
      </c>
      <c r="AMK258" s="15">
        <f t="shared" si="2669"/>
        <v>-4.3287402847173693E-4</v>
      </c>
      <c r="AML258" s="12"/>
      <c r="AMM258" s="11">
        <f t="shared" si="2827"/>
        <v>-4.2657430001133949E-4</v>
      </c>
      <c r="AMN258" s="10">
        <f t="shared" si="2670"/>
        <v>91.135847206976109</v>
      </c>
      <c r="AMO258" s="9">
        <f t="shared" si="2228"/>
        <v>87.580823399389928</v>
      </c>
      <c r="AMP258" s="9">
        <f t="shared" si="2229"/>
        <v>94.689064032774638</v>
      </c>
      <c r="AMQ258" s="115">
        <f t="shared" si="2671"/>
        <v>91.13494371608229</v>
      </c>
      <c r="AMR258" s="15">
        <f t="shared" si="2672"/>
        <v>-4.3903782853468723E-4</v>
      </c>
      <c r="AMS258" s="12"/>
      <c r="AMT258" s="11">
        <f t="shared" si="2828"/>
        <v>-4.3276220350549203E-4</v>
      </c>
      <c r="AMU258" s="10">
        <f t="shared" si="2673"/>
        <v>91.192556753719558</v>
      </c>
      <c r="AMV258" s="9">
        <f t="shared" si="2230"/>
        <v>87.587832641689275</v>
      </c>
      <c r="AMW258" s="9">
        <f t="shared" si="2231"/>
        <v>94.795700857961734</v>
      </c>
      <c r="AMX258" s="115">
        <f t="shared" si="2674"/>
        <v>91.191766749825504</v>
      </c>
      <c r="AMY258" s="15">
        <f t="shared" si="2675"/>
        <v>-4.4519128899123941E-4</v>
      </c>
      <c r="AMZ258" s="12"/>
      <c r="ANA258" s="11">
        <f t="shared" si="2829"/>
        <v>-4.3894004712593344E-4</v>
      </c>
      <c r="ANB258" s="10">
        <f t="shared" si="2676"/>
        <v>91.249378226555677</v>
      </c>
      <c r="ANC258" s="9">
        <f t="shared" si="2232"/>
        <v>87.595039740986849</v>
      </c>
      <c r="AND258" s="9">
        <f t="shared" si="2233"/>
        <v>94.90235686524305</v>
      </c>
      <c r="ANE258" s="115">
        <f t="shared" si="2677"/>
        <v>91.248698303114949</v>
      </c>
      <c r="ANF258" s="15">
        <f t="shared" si="2678"/>
        <v>-4.5133371365906299E-4</v>
      </c>
      <c r="ANG258" s="12"/>
      <c r="ANH258" s="11">
        <f t="shared" si="2830"/>
        <v>-4.4510713027279416E-4</v>
      </c>
      <c r="ANI258" s="10">
        <f t="shared" si="2679"/>
        <v>91.306308417547783</v>
      </c>
      <c r="ANJ258" s="9">
        <f t="shared" si="2234"/>
        <v>87.602447088859549</v>
      </c>
      <c r="ANK258" s="9">
        <f t="shared" si="2235"/>
        <v>95.009023359516291</v>
      </c>
      <c r="ANL258" s="115">
        <f t="shared" si="2680"/>
        <v>91.305735224187913</v>
      </c>
      <c r="ANM258" s="15">
        <f t="shared" si="2681"/>
        <v>-4.5746441777355542E-4</v>
      </c>
      <c r="ANN258" s="12"/>
      <c r="ANO258" s="11">
        <f t="shared" si="2831"/>
        <v>-4.5126276368023788E-4</v>
      </c>
      <c r="ANP258" s="10">
        <f t="shared" si="2682"/>
        <v>91.363344174271958</v>
      </c>
      <c r="ANQ258" s="9">
        <f t="shared" si="2236"/>
        <v>87.610057039312267</v>
      </c>
      <c r="ANR258" s="9">
        <f t="shared" si="2237"/>
        <v>95.115691794761275</v>
      </c>
      <c r="ANS258" s="115">
        <f t="shared" si="2683"/>
        <v>91.362874417036778</v>
      </c>
      <c r="ANT258" s="15">
        <f t="shared" si="2684"/>
        <v>-4.6358272809874154E-4</v>
      </c>
      <c r="ANU258" s="12"/>
      <c r="ANV258" s="11">
        <f t="shared" si="2832"/>
        <v>-4.5740626953087499E-4</v>
      </c>
      <c r="ANW258" s="10">
        <f t="shared" si="2685"/>
        <v>91.420482399882474</v>
      </c>
      <c r="ANX258" s="9">
        <f t="shared" si="2238"/>
        <v>87.617871907974177</v>
      </c>
      <c r="ANY258" s="9">
        <f t="shared" si="2239"/>
        <v>95.222353774887438</v>
      </c>
      <c r="ANZ258" s="115">
        <f t="shared" si="2686"/>
        <v>91.420112841430807</v>
      </c>
      <c r="AOA258" s="15">
        <f t="shared" si="2687"/>
        <v>-4.6968798302924616E-4</v>
      </c>
      <c r="AOB258" s="12"/>
      <c r="AOC258" s="11">
        <f t="shared" si="2833"/>
        <v>-4.6353698156127796E-4</v>
      </c>
      <c r="AOD258" s="10">
        <f t="shared" si="2688"/>
        <v>91.477720053140047</v>
      </c>
      <c r="AOE258" s="9">
        <f t="shared" si="2240"/>
        <v>87.625893971330044</v>
      </c>
      <c r="AOF258" s="9">
        <f t="shared" si="2241"/>
        <v>95.32900105446727</v>
      </c>
      <c r="AOG258" s="115">
        <f t="shared" si="2689"/>
        <v>91.477447512898664</v>
      </c>
      <c r="AOH258" s="15">
        <f t="shared" si="2690"/>
        <v>-4.757795326830909E-4</v>
      </c>
      <c r="AOI258" s="12"/>
      <c r="AOJ258" s="11">
        <f t="shared" si="1875"/>
        <v>-4.6965424515830675E-4</v>
      </c>
      <c r="AOK258" s="10">
        <f t="shared" si="1876"/>
        <v>91.535054148400647</v>
      </c>
      <c r="AOL258" s="9">
        <f t="shared" si="2242"/>
        <v>87.634125465986799</v>
      </c>
      <c r="AOM258" s="9">
        <f t="shared" si="2243"/>
        <v>95.435625539358682</v>
      </c>
      <c r="AON258" s="115">
        <f t="shared" si="2691"/>
        <v>91.534875502672747</v>
      </c>
      <c r="AOO258" s="15">
        <f t="shared" si="1877"/>
        <v>-4.8185673898541736E-4</v>
      </c>
      <c r="AOP258" s="12"/>
      <c r="AOQ258" s="11">
        <f t="shared" si="2834"/>
        <v>-4.7575741744640925E-4</v>
      </c>
      <c r="AOR258" s="10">
        <f t="shared" si="2692"/>
        <v>91.592481755566382</v>
      </c>
      <c r="AOS258" s="9">
        <f t="shared" si="2244"/>
        <v>87.642568587975418</v>
      </c>
      <c r="AOT258" s="9">
        <f t="shared" si="2245"/>
        <v>95.542219287219297</v>
      </c>
      <c r="AOU258" s="115">
        <f t="shared" si="2693"/>
        <v>91.592393937597365</v>
      </c>
      <c r="AOV258" s="15">
        <f t="shared" si="2694"/>
        <v>-4.8791897574338176E-4</v>
      </c>
      <c r="AOW258" s="12"/>
      <c r="AOX258" s="11">
        <f t="shared" si="1878"/>
        <v>-4.8184586736607263E-4</v>
      </c>
      <c r="AOY258" s="10">
        <f t="shared" si="1879"/>
        <v>91.649999999999991</v>
      </c>
      <c r="AOZ258" s="9">
        <f t="shared" si="2246"/>
        <v>87.651225492088017</v>
      </c>
      <c r="APA258" s="9"/>
      <c r="APB258" s="97">
        <f t="shared" si="2695"/>
        <v>91.649999999999991</v>
      </c>
      <c r="APC258" s="15">
        <f t="shared" si="1880"/>
        <v>-4.939656287121408E-4</v>
      </c>
      <c r="APD258" s="11"/>
      <c r="APE258" s="11"/>
    </row>
    <row r="259" spans="1:1097" x14ac:dyDescent="0.2">
      <c r="A259" s="183"/>
      <c r="B259" s="183"/>
      <c r="C259" s="1">
        <f t="shared" si="2696"/>
        <v>180</v>
      </c>
      <c r="D259" s="1">
        <f t="shared" si="2697"/>
        <v>6024.5844021139956</v>
      </c>
      <c r="E259" s="1">
        <f t="shared" si="2698"/>
        <v>-16317921.817764627</v>
      </c>
      <c r="F259" s="2">
        <f t="shared" si="2699"/>
        <v>113.16</v>
      </c>
      <c r="G259" s="8">
        <f t="shared" si="2700"/>
        <v>1.9810000000000001E-3</v>
      </c>
      <c r="H259" s="6">
        <f t="shared" si="2701"/>
        <v>0.14400020254000001</v>
      </c>
      <c r="I259" s="2">
        <f t="shared" si="2702"/>
        <v>3500</v>
      </c>
      <c r="J259" s="3">
        <f t="shared" si="1818"/>
        <v>58.333333333333336</v>
      </c>
      <c r="K259" s="3">
        <f t="shared" si="1819"/>
        <v>366.52</v>
      </c>
      <c r="L259" s="1">
        <f t="shared" si="2703"/>
        <v>0.82</v>
      </c>
      <c r="M259" s="1">
        <f t="shared" si="2704"/>
        <v>0.66</v>
      </c>
      <c r="N259" s="1">
        <f t="shared" si="1820"/>
        <v>0.54120000000000001</v>
      </c>
      <c r="O259" s="3">
        <f t="shared" si="2247"/>
        <v>7.5227878787878781</v>
      </c>
      <c r="P259" s="40">
        <f t="shared" si="1821"/>
        <v>570.9796</v>
      </c>
      <c r="Q259" s="1">
        <f t="shared" si="2705"/>
        <v>21.51</v>
      </c>
      <c r="R259" s="1">
        <f t="shared" si="2706"/>
        <v>151</v>
      </c>
      <c r="S259" s="2">
        <f t="shared" si="2707"/>
        <v>12587.54</v>
      </c>
      <c r="T259" s="1">
        <f t="shared" si="1959"/>
        <v>83.916933333333333</v>
      </c>
      <c r="U259" s="7">
        <f t="shared" si="2708"/>
        <v>9.1849501318337995E-2</v>
      </c>
      <c r="V259" s="7">
        <f t="shared" si="1822"/>
        <v>6.6258942829124593E-3</v>
      </c>
      <c r="W259" s="159">
        <f t="shared" si="2709"/>
        <v>3.4283282369456214E-2</v>
      </c>
      <c r="X259" s="40">
        <f t="shared" si="1823"/>
        <v>8095.2484858865882</v>
      </c>
      <c r="Y259" s="1">
        <f t="shared" si="2710"/>
        <v>0</v>
      </c>
      <c r="Z259" s="1">
        <f t="shared" si="2711"/>
        <v>113.16</v>
      </c>
      <c r="AA259" s="1">
        <f t="shared" si="2712"/>
        <v>91.649999999999991</v>
      </c>
      <c r="AB259" s="6">
        <f t="shared" si="1960"/>
        <v>0.2895550479995273</v>
      </c>
      <c r="AC259" s="1">
        <f t="shared" si="2713"/>
        <v>526.19133708825245</v>
      </c>
      <c r="AD259" s="40">
        <f t="shared" si="1824"/>
        <v>36363.626619283568</v>
      </c>
      <c r="AE259" s="1">
        <f t="shared" si="1825"/>
        <v>0.15947988387208822</v>
      </c>
      <c r="AF259" s="2">
        <f t="shared" si="1801"/>
        <v>74</v>
      </c>
      <c r="AG259" s="10">
        <f t="shared" si="1826"/>
        <v>11.801511406534528</v>
      </c>
      <c r="AH259" s="12">
        <f t="shared" si="1827"/>
        <v>0.22638841287859693</v>
      </c>
      <c r="AI259" s="43">
        <f t="shared" si="1828"/>
        <v>-1.9058194800325118E-5</v>
      </c>
      <c r="AJ259" s="93">
        <f t="shared" si="1961"/>
        <v>4.8070904122994715E-6</v>
      </c>
      <c r="AK259" s="43">
        <f t="shared" si="1829"/>
        <v>0</v>
      </c>
      <c r="AL259" s="43">
        <f t="shared" si="1962"/>
        <v>4.1251284691845461E-4</v>
      </c>
      <c r="AM259" s="43"/>
      <c r="AN259" s="43">
        <f t="shared" si="1830"/>
        <v>0</v>
      </c>
      <c r="AO259" s="10">
        <f t="shared" si="1831"/>
        <v>87.79780791500005</v>
      </c>
      <c r="AP259" s="9"/>
      <c r="AQ259" s="9">
        <f t="shared" si="1832"/>
        <v>87.667033946252914</v>
      </c>
      <c r="AR259" s="104">
        <f t="shared" si="2248"/>
        <v>87.667033946252914</v>
      </c>
      <c r="AS259" s="15">
        <f t="shared" si="1833"/>
        <v>0</v>
      </c>
      <c r="AT259" s="49"/>
      <c r="AU259" s="11">
        <f t="shared" si="1834"/>
        <v>8.0773518854625874E-6</v>
      </c>
      <c r="AV259" s="10">
        <f t="shared" si="1835"/>
        <v>87.732419744379285</v>
      </c>
      <c r="AW259" s="9">
        <f t="shared" si="1836"/>
        <v>87.667033946252914</v>
      </c>
      <c r="AX259" s="9">
        <f t="shared" si="1837"/>
        <v>87.536537694992717</v>
      </c>
      <c r="AY259" s="97">
        <f t="shared" si="2249"/>
        <v>87.601785820622808</v>
      </c>
      <c r="AZ259" s="15">
        <f t="shared" si="2250"/>
        <v>8.0600522323509508E-6</v>
      </c>
      <c r="BA259" s="49"/>
      <c r="BB259" s="11">
        <f t="shared" si="1838"/>
        <v>1.6137695956727305E-5</v>
      </c>
      <c r="BC259" s="10">
        <f t="shared" si="1839"/>
        <v>87.667166883746262</v>
      </c>
      <c r="BD259" s="9">
        <f t="shared" si="1840"/>
        <v>87.667031583910202</v>
      </c>
      <c r="BE259" s="9">
        <f t="shared" si="1841"/>
        <v>87.406316756062694</v>
      </c>
      <c r="BF259" s="97">
        <f t="shared" si="2251"/>
        <v>87.536674169986441</v>
      </c>
      <c r="BG259" s="15">
        <f t="shared" si="1842"/>
        <v>1.6102953992212683E-5</v>
      </c>
      <c r="BH259" s="49"/>
      <c r="BI259" s="11">
        <f t="shared" si="1843"/>
        <v>2.418088706532489E-5</v>
      </c>
      <c r="BJ259" s="10">
        <f t="shared" si="1844"/>
        <v>87.602045783096841</v>
      </c>
      <c r="BK259" s="9">
        <f t="shared" si="1845"/>
        <v>87.667022154635376</v>
      </c>
      <c r="BL259" s="9">
        <f t="shared" si="1846"/>
        <v>87.276368705348844</v>
      </c>
      <c r="BM259" s="97">
        <f t="shared" si="2252"/>
        <v>87.47169542999211</v>
      </c>
      <c r="BN259" s="15">
        <f t="shared" si="1847"/>
        <v>2.4128564426873654E-5</v>
      </c>
      <c r="BO259" s="49"/>
      <c r="BP259" s="11">
        <f t="shared" si="1848"/>
        <v>3.2206783080239856E-5</v>
      </c>
      <c r="BQ259" s="10">
        <f t="shared" si="1849"/>
        <v>87.537052898165399</v>
      </c>
      <c r="BR259" s="9">
        <f t="shared" si="1850"/>
        <v>87.667000984182096</v>
      </c>
      <c r="BS259" s="9">
        <f t="shared" si="1851"/>
        <v>87.146691100473291</v>
      </c>
      <c r="BT259" s="97">
        <f t="shared" si="2253"/>
        <v>87.406846042327686</v>
      </c>
      <c r="BU259" s="15">
        <f t="shared" si="1852"/>
        <v>3.2136745685814181E-5</v>
      </c>
      <c r="BV259" s="12"/>
      <c r="BW259" s="11">
        <f t="shared" si="1853"/>
        <v>4.0215244862331746E-5</v>
      </c>
      <c r="BX259" s="10">
        <f t="shared" si="1854"/>
        <v>87.472184690900605</v>
      </c>
      <c r="BY259" s="9">
        <f t="shared" si="1855"/>
        <v>87.66696342890404</v>
      </c>
      <c r="BZ259" s="9">
        <f t="shared" si="1856"/>
        <v>87.017281481484645</v>
      </c>
      <c r="CA259" s="97">
        <f t="shared" si="2254"/>
        <v>87.342122455194342</v>
      </c>
      <c r="CB259" s="15">
        <f t="shared" si="1857"/>
        <v>4.0127362893928676E-5</v>
      </c>
      <c r="CC259" s="12"/>
      <c r="CD259" s="11">
        <f t="shared" si="1858"/>
        <v>4.8206136238285917E-5</v>
      </c>
      <c r="CE259" s="10">
        <f t="shared" si="1859"/>
        <v>87.407437629934492</v>
      </c>
      <c r="CF259" s="9">
        <f t="shared" si="1860"/>
        <v>87.666904876001453</v>
      </c>
      <c r="CG259" s="9">
        <f t="shared" si="1861"/>
        <v>86.888137371543394</v>
      </c>
      <c r="CH259" s="97">
        <f t="shared" si="2255"/>
        <v>87.277521123772431</v>
      </c>
      <c r="CI259" s="15">
        <f t="shared" si="1862"/>
        <v>4.810028412443198E-5</v>
      </c>
      <c r="CJ259" s="12"/>
      <c r="CK259" s="11">
        <f t="shared" si="1863"/>
        <v>5.6179323974216756E-5</v>
      </c>
      <c r="CL259" s="10">
        <f t="shared" si="1864"/>
        <v>87.342808191043929</v>
      </c>
      <c r="CM259" s="9">
        <f t="shared" si="1865"/>
        <v>87.666820743757356</v>
      </c>
      <c r="CN259" s="9">
        <f t="shared" si="1866"/>
        <v>86.759256277605246</v>
      </c>
      <c r="CO259" s="97">
        <f t="shared" si="2256"/>
        <v>87.213038510681301</v>
      </c>
      <c r="CP259" s="15">
        <f t="shared" si="1867"/>
        <v>5.6055380371237211E-5</v>
      </c>
      <c r="CQ259" s="12"/>
      <c r="CR259" s="11">
        <f t="shared" si="1868"/>
        <v>6.413467774876002E-5</v>
      </c>
      <c r="CS259" s="10">
        <f t="shared" si="1869"/>
        <v>87.27829285760599</v>
      </c>
      <c r="CT259" s="9">
        <f t="shared" si="1870"/>
        <v>87.666706481763669</v>
      </c>
      <c r="CU259" s="9">
        <f t="shared" si="1963"/>
        <v>86.630635691096884</v>
      </c>
      <c r="CV259" s="97">
        <f t="shared" si="2257"/>
        <v>87.148671086430284</v>
      </c>
      <c r="CW259" s="15">
        <f t="shared" si="1871"/>
        <v>6.3992525521179219E-5</v>
      </c>
      <c r="CX259" s="12"/>
      <c r="CY259" s="11">
        <f t="shared" si="2258"/>
        <v>7.2072070125998457E-5</v>
      </c>
      <c r="CZ259" s="10">
        <f t="shared" si="2259"/>
        <v>87.213888121044533</v>
      </c>
      <c r="DA259" s="9">
        <f t="shared" si="1964"/>
        <v>87.66655757113729</v>
      </c>
      <c r="DB259" s="9">
        <f t="shared" si="1965"/>
        <v>86.502273088591366</v>
      </c>
      <c r="DC259" s="97">
        <f t="shared" si="2260"/>
        <v>87.084415329864328</v>
      </c>
      <c r="DD259" s="15">
        <f t="shared" si="2261"/>
        <v>7.1911596325656928E-5</v>
      </c>
      <c r="DE259" s="12"/>
      <c r="DF259" s="11">
        <f t="shared" si="2262"/>
        <v>7.9991376527778249E-5</v>
      </c>
      <c r="DG259" s="10">
        <f t="shared" si="2263"/>
        <v>87.149590481271701</v>
      </c>
      <c r="DH259" s="9">
        <f t="shared" si="1966"/>
        <v>87.666369524726363</v>
      </c>
      <c r="DI259" s="9">
        <f t="shared" si="1967"/>
        <v>86.374165932474469</v>
      </c>
      <c r="DJ259" s="97">
        <f t="shared" si="2264"/>
        <v>87.020267728600416</v>
      </c>
      <c r="DK259" s="15">
        <f t="shared" si="2265"/>
        <v>7.9812472372203704E-5</v>
      </c>
      <c r="DL259" s="12"/>
      <c r="DM259" s="11">
        <f t="shared" si="2266"/>
        <v>8.7892475205978061E-5</v>
      </c>
      <c r="DN259" s="10">
        <f t="shared" si="2267"/>
        <v>87.085396447120019</v>
      </c>
      <c r="DO259" s="9">
        <f t="shared" si="1968"/>
        <v>87.66613788730676</v>
      </c>
      <c r="DP259" s="9">
        <f t="shared" si="1969"/>
        <v>86.246311671609547</v>
      </c>
      <c r="DQ259" s="97">
        <f t="shared" si="2268"/>
        <v>86.956224779458154</v>
      </c>
      <c r="DR259" s="15">
        <f t="shared" si="2269"/>
        <v>8.7695036055568016E-5</v>
      </c>
      <c r="DS259" s="12"/>
      <c r="DT259" s="11">
        <f t="shared" si="2270"/>
        <v>9.5775247214249746E-5</v>
      </c>
      <c r="DU259" s="10">
        <f t="shared" si="2271"/>
        <v>87.021302536768999</v>
      </c>
      <c r="DV259" s="9">
        <f t="shared" si="1970"/>
        <v>87.665858235769022</v>
      </c>
      <c r="DW259" s="9">
        <f t="shared" si="1971"/>
        <v>86.118707741995792</v>
      </c>
      <c r="DX259" s="97">
        <f t="shared" si="2272"/>
        <v>86.892282988882414</v>
      </c>
      <c r="DY259" s="15">
        <f t="shared" si="2273"/>
        <v>9.5559172548597383E-5</v>
      </c>
      <c r="DZ259" s="12"/>
      <c r="EA259" s="11">
        <f t="shared" si="2274"/>
        <v>1.0363957637958517E-4</v>
      </c>
      <c r="EB259" s="10">
        <f t="shared" si="2275"/>
        <v>86.957305278163687</v>
      </c>
      <c r="EC259" s="9">
        <f t="shared" si="1972"/>
        <v>87.665526179295881</v>
      </c>
      <c r="ED259" s="9">
        <f t="shared" si="1973"/>
        <v>85.991351567421447</v>
      </c>
      <c r="EE259" s="97">
        <f t="shared" si="2276"/>
        <v>86.828438873358664</v>
      </c>
      <c r="EF259" s="15">
        <f t="shared" si="2277"/>
        <v>1.034047697728626E-4</v>
      </c>
      <c r="EG259" s="12"/>
      <c r="EH259" s="11">
        <f t="shared" si="2278"/>
        <v>1.1148534927357766E-4</v>
      </c>
      <c r="EI259" s="10">
        <f t="shared" si="2279"/>
        <v>86.893401209426116</v>
      </c>
      <c r="EJ259" s="9">
        <f t="shared" si="1974"/>
        <v>87.665137359530547</v>
      </c>
      <c r="EK259" s="9">
        <f t="shared" si="1975"/>
        <v>85.864240560110829</v>
      </c>
      <c r="EL259" s="97">
        <f t="shared" si="2280"/>
        <v>86.764688959820688</v>
      </c>
      <c r="EM259" s="15">
        <f t="shared" si="2281"/>
        <v>1.1123171836908008E-4</v>
      </c>
      <c r="EN259" s="12"/>
      <c r="EO259" s="11">
        <f t="shared" si="2282"/>
        <v>1.1931245518351317E-4</v>
      </c>
      <c r="EP259" s="10">
        <f t="shared" si="2283"/>
        <v>86.82958687925904</v>
      </c>
      <c r="EQ259" s="9">
        <f t="shared" si="1976"/>
        <v>87.664687450735784</v>
      </c>
      <c r="ER259" s="9">
        <f t="shared" si="1977"/>
        <v>85.73737212136831</v>
      </c>
      <c r="ES259" s="97">
        <f t="shared" si="2284"/>
        <v>86.701029786052047</v>
      </c>
      <c r="ET259" s="15">
        <f t="shared" si="2285"/>
        <v>1.1903991166717071E-4</v>
      </c>
      <c r="EU259" s="12"/>
      <c r="EV259" s="11">
        <f t="shared" si="2286"/>
        <v>1.2712078608305235E-4</v>
      </c>
      <c r="EW259" s="10">
        <f t="shared" si="2287"/>
        <v>86.765858847343708</v>
      </c>
      <c r="EX259" s="9">
        <f t="shared" si="1978"/>
        <v>87.664172159944059</v>
      </c>
      <c r="EY259" s="9">
        <f t="shared" si="1979"/>
        <v>85.610743642212128</v>
      </c>
      <c r="EZ259" s="97">
        <f t="shared" si="2288"/>
        <v>86.637457901078093</v>
      </c>
      <c r="FA259" s="15">
        <f t="shared" si="2289"/>
        <v>1.2682924565638208E-4</v>
      </c>
      <c r="FB259" s="12"/>
      <c r="FC259" s="11">
        <f t="shared" si="2290"/>
        <v>1.3491023660299519E-4</v>
      </c>
      <c r="FD259" s="10">
        <f t="shared" si="2291"/>
        <v>86.702213684728108</v>
      </c>
      <c r="FE259" s="9">
        <f t="shared" si="1980"/>
        <v>87.663587227098844</v>
      </c>
      <c r="FF259" s="9">
        <f t="shared" si="1981"/>
        <v>85.484352504007305</v>
      </c>
      <c r="FG259" s="97">
        <f t="shared" si="2292"/>
        <v>86.573969865553067</v>
      </c>
      <c r="FH259" s="15">
        <f t="shared" si="2293"/>
        <v>1.3459961895492605E-4</v>
      </c>
      <c r="FI259" s="12"/>
      <c r="FJ259" s="11">
        <f t="shared" si="2294"/>
        <v>1.4268070400153321E-4</v>
      </c>
      <c r="FK259" s="10">
        <f t="shared" si="2295"/>
        <v>86.638647974210443</v>
      </c>
      <c r="FL259" s="9">
        <f t="shared" si="1982"/>
        <v>87.662928425187275</v>
      </c>
      <c r="FM259" s="9">
        <f t="shared" si="1983"/>
        <v>85.3581960790886</v>
      </c>
      <c r="FN259" s="97">
        <f t="shared" si="2296"/>
        <v>86.51056225213793</v>
      </c>
      <c r="FO259" s="15">
        <f t="shared" si="2297"/>
        <v>1.4235093277969191E-4</v>
      </c>
      <c r="FP259" s="12"/>
      <c r="FQ259" s="11">
        <f t="shared" si="2298"/>
        <v>1.5043208813458371E-4</v>
      </c>
      <c r="FR259" s="10">
        <f t="shared" si="2299"/>
        <v>86.575158310713334</v>
      </c>
      <c r="FS259" s="9">
        <f t="shared" si="1984"/>
        <v>87.662191560364249</v>
      </c>
      <c r="FT259" s="9">
        <f t="shared" si="1985"/>
        <v>85.232271731379299</v>
      </c>
      <c r="FU259" s="97">
        <f t="shared" si="2300"/>
        <v>86.447231645871767</v>
      </c>
      <c r="FV259" s="15">
        <f t="shared" si="2301"/>
        <v>1.5008309091569784E-4</v>
      </c>
      <c r="FW259" s="12"/>
      <c r="FX259" s="11">
        <f t="shared" si="2302"/>
        <v>1.5816429142582965E-4</v>
      </c>
      <c r="FY259" s="10">
        <f t="shared" si="2303"/>
        <v>86.511741301651796</v>
      </c>
      <c r="FZ259" s="9">
        <f t="shared" si="1986"/>
        <v>87.661372472068152</v>
      </c>
      <c r="GA259" s="9">
        <f t="shared" si="1987"/>
        <v>85.106576817003301</v>
      </c>
      <c r="GB259" s="97">
        <f t="shared" si="2304"/>
        <v>86.383974644535726</v>
      </c>
      <c r="GC259" s="15">
        <f t="shared" si="2305"/>
        <v>1.5779599968542848E-4</v>
      </c>
      <c r="GD259" s="12"/>
      <c r="GE259" s="11">
        <f t="shared" si="2306"/>
        <v>1.6587721883666617E-4</v>
      </c>
      <c r="GF259" s="10">
        <f t="shared" si="2307"/>
        <v>86.448393567293692</v>
      </c>
      <c r="GG259" s="9">
        <f t="shared" si="1988"/>
        <v>87.660467033128356</v>
      </c>
      <c r="GH259" s="9">
        <f t="shared" si="1989"/>
        <v>84.981108684890344</v>
      </c>
      <c r="GI259" s="97">
        <f t="shared" si="2308"/>
        <v>86.320787859009357</v>
      </c>
      <c r="GJ259" s="15">
        <f t="shared" si="2309"/>
        <v>1.6548956791809677E-4</v>
      </c>
      <c r="GK259" s="12"/>
      <c r="GL259" s="11">
        <f t="shared" si="1872"/>
        <v>1.7357077783603647E-4</v>
      </c>
      <c r="GM259" s="10">
        <f t="shared" si="1873"/>
        <v>86.385111741112752</v>
      </c>
      <c r="GN259" s="9">
        <f t="shared" si="1990"/>
        <v>87.659471149864686</v>
      </c>
      <c r="GO259" s="9">
        <f t="shared" si="1991"/>
        <v>84.855864677374029</v>
      </c>
      <c r="GP259" s="115">
        <f t="shared" si="2310"/>
        <v>86.257667913619358</v>
      </c>
      <c r="GQ259" s="15">
        <f t="shared" si="1874"/>
        <v>1.7316370691884987E-4</v>
      </c>
      <c r="GR259" s="12"/>
      <c r="GS259" s="11">
        <f t="shared" si="2311"/>
        <v>1.8124487837021185E-4</v>
      </c>
      <c r="GT259" s="10">
        <f t="shared" si="2312"/>
        <v>86.321892470134003</v>
      </c>
      <c r="GU259" s="9">
        <f t="shared" si="1992"/>
        <v>87.658380762178922</v>
      </c>
      <c r="GV259" s="9">
        <f t="shared" si="1993"/>
        <v>84.730842130785916</v>
      </c>
      <c r="GW259" s="115">
        <f t="shared" si="2313"/>
        <v>86.194611446482412</v>
      </c>
      <c r="GX259" s="15">
        <f t="shared" si="2314"/>
        <v>1.8081833043772201E-4</v>
      </c>
      <c r="GY259" s="12"/>
      <c r="GZ259" s="11">
        <f t="shared" si="2315"/>
        <v>1.8889943283231328E-4</v>
      </c>
      <c r="HA259" s="10">
        <f t="shared" si="2316"/>
        <v>86.258732415273357</v>
      </c>
      <c r="HB259" s="9">
        <f t="shared" si="1994"/>
        <v>87.657191843638529</v>
      </c>
      <c r="HC259" s="9">
        <f t="shared" si="1995"/>
        <v>84.606038376038939</v>
      </c>
      <c r="HD259" s="97">
        <f t="shared" si="2317"/>
        <v>86.131615109838734</v>
      </c>
      <c r="HE259" s="15">
        <f t="shared" si="2318"/>
        <v>1.8845335463877545E-4</v>
      </c>
      <c r="HF259" s="12"/>
      <c r="HG259" s="11">
        <f t="shared" si="2319"/>
        <v>1.9653435603200176E-4</v>
      </c>
      <c r="HH259" s="10">
        <f t="shared" si="2320"/>
        <v>86.19562825166804</v>
      </c>
      <c r="HI259" s="9">
        <f t="shared" si="1996"/>
        <v>87.655900401552799</v>
      </c>
      <c r="HJ259" s="9">
        <f t="shared" si="1997"/>
        <v>84.481450739206807</v>
      </c>
      <c r="HK259" s="97">
        <f t="shared" si="2321"/>
        <v>86.06867557037981</v>
      </c>
      <c r="HL259" s="15">
        <f t="shared" si="2322"/>
        <v>1.9606869806902002E-4</v>
      </c>
      <c r="HM259" s="12"/>
      <c r="HN259" s="11">
        <f t="shared" si="2323"/>
        <v>2.0414956516493865E-4</v>
      </c>
      <c r="HO259" s="10">
        <f t="shared" si="2324"/>
        <v>86.132576669001267</v>
      </c>
      <c r="HP259" s="9">
        <f t="shared" si="1998"/>
        <v>87.65450247704149</v>
      </c>
      <c r="HQ259" s="9">
        <f t="shared" si="1999"/>
        <v>84.357076542095541</v>
      </c>
      <c r="HR259" s="115">
        <f t="shared" si="2325"/>
        <v>86.005789509568515</v>
      </c>
      <c r="HS259" s="15">
        <f t="shared" si="2326"/>
        <v>2.0366428162734871E-4</v>
      </c>
      <c r="HT259" s="12"/>
      <c r="HU259" s="11">
        <f t="shared" si="2714"/>
        <v>2.1174497978226014E-4</v>
      </c>
      <c r="HV259" s="10">
        <f t="shared" si="2327"/>
        <v>86.0695743718193</v>
      </c>
      <c r="HW259" s="9">
        <f t="shared" si="2000"/>
        <v>87.652994145096187</v>
      </c>
      <c r="HX259" s="9">
        <f t="shared" si="2001"/>
        <v>84.232913102806492</v>
      </c>
      <c r="HY259" s="115">
        <f t="shared" si="2328"/>
        <v>85.94295362395134</v>
      </c>
      <c r="HZ259" s="15">
        <f t="shared" si="2329"/>
        <v>2.1124002853354843E-4</v>
      </c>
      <c r="IA259" s="12"/>
      <c r="IB259" s="11">
        <f t="shared" si="2715"/>
        <v>2.193205217601093E-4</v>
      </c>
      <c r="IC259" s="10">
        <f t="shared" si="2330"/>
        <v>86.006618079840678</v>
      </c>
      <c r="ID259" s="9">
        <f t="shared" si="2002"/>
        <v>87.651371514634462</v>
      </c>
      <c r="IE259" s="9">
        <f t="shared" si="2003"/>
        <v>84.108957736295466</v>
      </c>
      <c r="IF259" s="115">
        <f t="shared" si="2331"/>
        <v>85.880164625464971</v>
      </c>
      <c r="IG259" s="15">
        <f t="shared" si="2332"/>
        <v>2.1879586429711791E-4</v>
      </c>
      <c r="IH259" s="12"/>
      <c r="II259" s="11">
        <f t="shared" si="2716"/>
        <v>2.2687611526896328E-4</v>
      </c>
      <c r="IJ259" s="10">
        <f t="shared" si="2333"/>
        <v>85.943704528259957</v>
      </c>
      <c r="IK259" s="9">
        <f t="shared" si="2004"/>
        <v>87.649630728546995</v>
      </c>
      <c r="IL259" s="9">
        <f t="shared" si="2005"/>
        <v>83.985207754921248</v>
      </c>
      <c r="IM259" s="115">
        <f t="shared" si="2334"/>
        <v>85.817419241734115</v>
      </c>
      <c r="IN259" s="15">
        <f t="shared" si="2335"/>
        <v>2.263317166862998E-4</v>
      </c>
      <c r="IO259" s="12"/>
      <c r="IP259" s="11">
        <f t="shared" si="2717"/>
        <v>2.3441168674316544E-4</v>
      </c>
      <c r="IQ259" s="10">
        <f t="shared" si="2336"/>
        <v>85.880830468042717</v>
      </c>
      <c r="IR259" s="9">
        <f t="shared" si="2006"/>
        <v>87.647767963737863</v>
      </c>
      <c r="IS259" s="9">
        <f t="shared" si="2007"/>
        <v>83.861660468987495</v>
      </c>
      <c r="IT259" s="115">
        <f t="shared" si="2337"/>
        <v>85.754714216362686</v>
      </c>
      <c r="IU259" s="15">
        <f t="shared" si="2338"/>
        <v>2.3384751569708616E-4</v>
      </c>
      <c r="IV259" s="12"/>
      <c r="IW259" s="11">
        <f t="shared" si="2718"/>
        <v>2.4192716485043483E-4</v>
      </c>
      <c r="IX259" s="10">
        <f t="shared" si="2339"/>
        <v>85.817992666213868</v>
      </c>
      <c r="IY259" s="9">
        <f t="shared" si="2008"/>
        <v>87.64577943115809</v>
      </c>
      <c r="IZ259" s="9">
        <f t="shared" si="2009"/>
        <v>83.738313187279473</v>
      </c>
      <c r="JA259" s="115">
        <f t="shared" si="2340"/>
        <v>85.692046309218782</v>
      </c>
      <c r="JB259" s="15">
        <f t="shared" si="2341"/>
        <v>2.4134319352216106E-4</v>
      </c>
      <c r="JC259" s="12"/>
      <c r="JD259" s="11">
        <f t="shared" si="2719"/>
        <v>2.4942248046127044E-4</v>
      </c>
      <c r="JE259" s="10">
        <f t="shared" si="2342"/>
        <v>85.755187906140065</v>
      </c>
      <c r="JF259" s="9">
        <f t="shared" si="2010"/>
        <v>87.643661375832593</v>
      </c>
      <c r="JG259" s="9">
        <f t="shared" si="2011"/>
        <v>83.615163217589838</v>
      </c>
      <c r="JH259" s="115">
        <f t="shared" si="2343"/>
        <v>85.629412296711223</v>
      </c>
      <c r="JI259" s="15">
        <f t="shared" si="2344"/>
        <v>2.4881868452006762E-4</v>
      </c>
      <c r="JJ259" s="12"/>
      <c r="JK259" s="11">
        <f t="shared" si="2720"/>
        <v>2.5689756661860622E-4</v>
      </c>
      <c r="JL259" s="10">
        <f t="shared" si="2345"/>
        <v>85.692412987803436</v>
      </c>
      <c r="JM259" s="9">
        <f t="shared" si="2012"/>
        <v>87.641410076880732</v>
      </c>
      <c r="JN259" s="9">
        <f t="shared" si="2013"/>
        <v>83.492207867240296</v>
      </c>
      <c r="JO259" s="115">
        <f t="shared" si="2346"/>
        <v>85.566808972060514</v>
      </c>
      <c r="JP259" s="15">
        <f t="shared" si="2347"/>
        <v>2.5627392518427533E-4</v>
      </c>
      <c r="JQ259" s="12"/>
      <c r="JR259" s="11">
        <f t="shared" si="2721"/>
        <v>2.643523585073226E-4</v>
      </c>
      <c r="JS259" s="10">
        <f t="shared" si="2348"/>
        <v>85.629664728070082</v>
      </c>
      <c r="JT259" s="9">
        <f t="shared" si="2014"/>
        <v>87.639021847530543</v>
      </c>
      <c r="JU259" s="9">
        <f t="shared" si="2015"/>
        <v>83.369444443591888</v>
      </c>
      <c r="JV259" s="115">
        <f t="shared" si="2349"/>
        <v>85.504233145561216</v>
      </c>
      <c r="JW259" s="15">
        <f t="shared" si="2350"/>
        <v>2.6370885411252775E-4</v>
      </c>
      <c r="JX259" s="12"/>
      <c r="JY259" s="11">
        <f t="shared" si="2722"/>
        <v>2.7178679342405935E-4</v>
      </c>
      <c r="JZ259" s="10">
        <f t="shared" si="2351"/>
        <v>85.566939960949782</v>
      </c>
      <c r="KA259" s="9">
        <f t="shared" si="2016"/>
        <v>87.636493035126833</v>
      </c>
      <c r="KB259" s="9">
        <f t="shared" si="2017"/>
        <v>83.24687025455205</v>
      </c>
      <c r="KC259" s="115">
        <f t="shared" si="2352"/>
        <v>85.441681644839434</v>
      </c>
      <c r="KD259" s="15">
        <f t="shared" si="2353"/>
        <v>2.7112341197603446E-4</v>
      </c>
      <c r="KE259" s="12"/>
      <c r="KF259" s="11">
        <f t="shared" si="2723"/>
        <v>2.7920081074683047E-4</v>
      </c>
      <c r="KG259" s="10">
        <f t="shared" si="2354"/>
        <v>85.504235537851088</v>
      </c>
      <c r="KH259" s="9">
        <f t="shared" si="2018"/>
        <v>87.633820021133246</v>
      </c>
      <c r="KI259" s="9">
        <f t="shared" si="2019"/>
        <v>83.124482609069517</v>
      </c>
      <c r="KJ259" s="115">
        <f t="shared" si="2355"/>
        <v>85.379151315101382</v>
      </c>
      <c r="KK259" s="15">
        <f t="shared" si="2356"/>
        <v>2.785175414890225E-4</v>
      </c>
      <c r="KL259" s="12"/>
      <c r="KM259" s="11">
        <f t="shared" si="2724"/>
        <v>2.8659435190501667E-4</v>
      </c>
      <c r="KN259" s="10">
        <f t="shared" si="2357"/>
        <v>85.441548327827391</v>
      </c>
      <c r="KO259" s="9">
        <f t="shared" si="2020"/>
        <v>87.630999221128519</v>
      </c>
      <c r="KP259" s="9">
        <f t="shared" si="2021"/>
        <v>83.002278817624656</v>
      </c>
      <c r="KQ259" s="115">
        <f t="shared" si="2358"/>
        <v>85.316639019376595</v>
      </c>
      <c r="KR259" s="15">
        <f t="shared" si="2359"/>
        <v>2.8589118737822863E-4</v>
      </c>
      <c r="KS259" s="12"/>
      <c r="KT259" s="11">
        <f t="shared" si="2725"/>
        <v>2.9396736034926417E-4</v>
      </c>
      <c r="KU259" s="10">
        <f t="shared" si="2360"/>
        <v>85.378875217817807</v>
      </c>
      <c r="KV259" s="9">
        <f t="shared" si="2022"/>
        <v>87.62802708479694</v>
      </c>
      <c r="KW259" s="9">
        <f t="shared" si="2023"/>
        <v>82.880256192710817</v>
      </c>
      <c r="KX259" s="115">
        <f t="shared" si="2361"/>
        <v>85.254141638753879</v>
      </c>
      <c r="KY259" s="15">
        <f t="shared" si="2362"/>
        <v>2.9324429635257509E-4</v>
      </c>
      <c r="KZ259" s="12"/>
      <c r="LA259" s="11">
        <f t="shared" si="2726"/>
        <v>3.0131978152157205E-4</v>
      </c>
      <c r="LB259" s="10">
        <f t="shared" si="2363"/>
        <v>85.316213112880774</v>
      </c>
      <c r="LC259" s="9">
        <f t="shared" si="2024"/>
        <v>87.624900095913304</v>
      </c>
      <c r="LD259" s="9">
        <f t="shared" si="2025"/>
        <v>82.758412049307296</v>
      </c>
      <c r="LE259" s="115">
        <f t="shared" si="2364"/>
        <v>85.1916560726103</v>
      </c>
      <c r="LF259" s="15">
        <f t="shared" si="2365"/>
        <v>3.005768170730236E-4</v>
      </c>
      <c r="LG259" s="12"/>
      <c r="LH259" s="11">
        <f t="shared" si="2727"/>
        <v>3.0865156282554405E-4</v>
      </c>
      <c r="LI259" s="10">
        <f t="shared" si="2366"/>
        <v>85.253558936420717</v>
      </c>
      <c r="LJ259" s="9">
        <f t="shared" si="2026"/>
        <v>87.621614772322332</v>
      </c>
      <c r="LK259" s="9">
        <f t="shared" si="2027"/>
        <v>82.636743705346049</v>
      </c>
      <c r="LL259" s="115">
        <f t="shared" si="2367"/>
        <v>85.129179238834183</v>
      </c>
      <c r="LM259" s="15">
        <f t="shared" si="2368"/>
        <v>3.0788870012248644E-4</v>
      </c>
      <c r="LN259" s="12"/>
      <c r="LO259" s="11">
        <f t="shared" si="2728"/>
        <v>3.1596265359668115E-4</v>
      </c>
      <c r="LP259" s="10">
        <f t="shared" si="2369"/>
        <v>85.190909630408896</v>
      </c>
      <c r="LQ259" s="9">
        <f t="shared" si="2028"/>
        <v>87.61816766591285</v>
      </c>
      <c r="LR259" s="9">
        <f t="shared" si="2029"/>
        <v>82.515248482168687</v>
      </c>
      <c r="LS259" s="115">
        <f t="shared" si="2370"/>
        <v>85.066708074040776</v>
      </c>
      <c r="LT259" s="15">
        <f t="shared" si="2371"/>
        <v>3.1517989797599642E-4</v>
      </c>
      <c r="LU259" s="12"/>
      <c r="LV259" s="11">
        <f t="shared" si="2729"/>
        <v>3.23253005072932E-4</v>
      </c>
      <c r="LW259" s="10">
        <f t="shared" si="2372"/>
        <v>85.128262155596801</v>
      </c>
      <c r="LX259" s="9">
        <f t="shared" si="2030"/>
        <v>87.614555362586728</v>
      </c>
      <c r="LY259" s="9">
        <f t="shared" si="2031"/>
        <v>82.393923704976245</v>
      </c>
      <c r="LZ259" s="115">
        <f t="shared" si="2373"/>
        <v>85.004239533781487</v>
      </c>
      <c r="MA259" s="15">
        <f t="shared" si="2374"/>
        <v>3.2245036497102173E-4</v>
      </c>
      <c r="MB259" s="12"/>
      <c r="MC259" s="11">
        <f t="shared" si="2730"/>
        <v>3.3052257036536272E-4</v>
      </c>
      <c r="MD259" s="10">
        <f t="shared" si="2375"/>
        <v>85.065613491723369</v>
      </c>
      <c r="ME259" s="9">
        <f t="shared" si="2032"/>
        <v>87.610774482222794</v>
      </c>
      <c r="MF259" s="9">
        <f t="shared" si="2033"/>
        <v>82.272766703273064</v>
      </c>
      <c r="MG259" s="115">
        <f t="shared" si="2376"/>
        <v>84.941770592747929</v>
      </c>
      <c r="MH259" s="15">
        <f t="shared" si="2377"/>
        <v>3.2970005727780413E-4</v>
      </c>
      <c r="MI259" s="12"/>
      <c r="MJ259" s="11">
        <f t="shared" si="2731"/>
        <v>3.3777130442886179E-4</v>
      </c>
      <c r="MK259" s="10">
        <f t="shared" si="2378"/>
        <v>85.002960637716811</v>
      </c>
      <c r="ML259" s="9">
        <f t="shared" si="2034"/>
        <v>87.606821678635882</v>
      </c>
      <c r="MM259" s="9">
        <f t="shared" si="2035"/>
        <v>82.151774811298196</v>
      </c>
      <c r="MN259" s="115">
        <f t="shared" si="2379"/>
        <v>84.879298244967032</v>
      </c>
      <c r="MO259" s="15">
        <f t="shared" si="2380"/>
        <v>3.3692893287019744E-4</v>
      </c>
      <c r="MP259" s="12"/>
      <c r="MQ259" s="11">
        <f t="shared" si="2732"/>
        <v>3.4499916403331029E-4</v>
      </c>
      <c r="MR259" s="10">
        <f t="shared" si="2381"/>
        <v>84.940300611887764</v>
      </c>
      <c r="MS259" s="9">
        <f t="shared" si="2036"/>
        <v>87.602693639530983</v>
      </c>
      <c r="MT259" s="9">
        <f t="shared" si="2037"/>
        <v>82.030945368454084</v>
      </c>
      <c r="MU259" s="115">
        <f t="shared" si="2382"/>
        <v>84.816819503992534</v>
      </c>
      <c r="MV259" s="15">
        <f t="shared" si="2383"/>
        <v>3.4413695149634952E-4</v>
      </c>
      <c r="MW259" s="12"/>
      <c r="MX259" s="11">
        <f t="shared" si="2733"/>
        <v>3.522061077346099E-4</v>
      </c>
      <c r="MY259" s="10">
        <f t="shared" si="2384"/>
        <v>84.877630452118723</v>
      </c>
      <c r="MZ259" s="9">
        <f t="shared" si="2038"/>
        <v>87.598387086452817</v>
      </c>
      <c r="NA259" s="9">
        <f t="shared" si="2039"/>
        <v>81.91027571972316</v>
      </c>
      <c r="NB259" s="115">
        <f t="shared" si="2385"/>
        <v>84.754331403087988</v>
      </c>
      <c r="NC259" s="15">
        <f t="shared" si="2386"/>
        <v>3.5132407464986531E-4</v>
      </c>
      <c r="ND259" s="12"/>
      <c r="NE259" s="11">
        <f t="shared" si="2734"/>
        <v>3.5939209584615479E-4</v>
      </c>
      <c r="NF259" s="10">
        <f t="shared" si="2387"/>
        <v>84.814947216045169</v>
      </c>
      <c r="NG259" s="9">
        <f t="shared" si="2040"/>
        <v>87.593898774730874</v>
      </c>
      <c r="NH259" s="9">
        <f t="shared" si="2041"/>
        <v>81.789763216079081</v>
      </c>
      <c r="NI259" s="115">
        <f t="shared" si="2388"/>
        <v>84.691830995404985</v>
      </c>
      <c r="NJ259" s="15">
        <f t="shared" si="2389"/>
        <v>3.5849026554100351E-4</v>
      </c>
      <c r="NK259" s="12"/>
      <c r="NL259" s="11">
        <f t="shared" si="2735"/>
        <v>3.6655709041035303E-4</v>
      </c>
      <c r="NM259" s="10">
        <f t="shared" si="2390"/>
        <v>84.752247981231775</v>
      </c>
      <c r="NN259" s="9">
        <f t="shared" si="2042"/>
        <v>87.589225493419988</v>
      </c>
      <c r="NO259" s="9">
        <f t="shared" si="2043"/>
        <v>81.669405214888371</v>
      </c>
      <c r="NP259" s="115">
        <f t="shared" si="2391"/>
        <v>84.629315354154187</v>
      </c>
      <c r="NQ259" s="15">
        <f t="shared" si="2392"/>
        <v>3.6563548906820657E-4</v>
      </c>
      <c r="NR259" s="12"/>
      <c r="NS259" s="11">
        <f t="shared" si="2736"/>
        <v>3.7370105517045321E-4</v>
      </c>
      <c r="NT259" s="10">
        <f t="shared" si="2393"/>
        <v>84.689529845341639</v>
      </c>
      <c r="NU259" s="9">
        <f t="shared" si="2044"/>
        <v>87.584364065236656</v>
      </c>
      <c r="NV259" s="9">
        <f t="shared" si="2045"/>
        <v>81.549199080305726</v>
      </c>
      <c r="NW259" s="115">
        <f t="shared" si="2394"/>
        <v>84.566781572771191</v>
      </c>
      <c r="NX259" s="15">
        <f t="shared" si="2395"/>
        <v>3.727597117897463E-4</v>
      </c>
      <c r="NY259" s="12"/>
      <c r="NZ259" s="11">
        <f t="shared" si="2737"/>
        <v>3.8082395554248338E-4</v>
      </c>
      <c r="OA259" s="10">
        <f t="shared" si="2396"/>
        <v>84.626789926300276</v>
      </c>
      <c r="OB259" s="9">
        <f t="shared" si="2046"/>
        <v>87.579311346491224</v>
      </c>
      <c r="OC259" s="9">
        <f t="shared" si="2047"/>
        <v>81.429142183660275</v>
      </c>
      <c r="OD259" s="115">
        <f t="shared" si="2397"/>
        <v>84.504226765075742</v>
      </c>
      <c r="OE259" s="15">
        <f t="shared" si="2398"/>
        <v>3.7986290189567903E-4</v>
      </c>
      <c r="OF259" s="12"/>
      <c r="OG259" s="11">
        <f t="shared" si="2738"/>
        <v>3.8792575858749399E-4</v>
      </c>
      <c r="OH259" s="10">
        <f t="shared" si="2399"/>
        <v>84.564025362453009</v>
      </c>
      <c r="OI259" s="9">
        <f t="shared" si="2048"/>
        <v>87.574064227015967</v>
      </c>
      <c r="OJ259" s="9">
        <f t="shared" si="2049"/>
        <v>81.309231903834231</v>
      </c>
      <c r="OK259" s="115">
        <f t="shared" si="2400"/>
        <v>84.441648065425099</v>
      </c>
      <c r="OL259" s="15">
        <f t="shared" si="2401"/>
        <v>3.8694502918001618E-4</v>
      </c>
      <c r="OM259" s="12"/>
      <c r="ON259" s="11">
        <f t="shared" si="2739"/>
        <v>3.9500643298399701E-4</v>
      </c>
      <c r="OO259" s="10">
        <f t="shared" si="2402"/>
        <v>84.501233312716579</v>
      </c>
      <c r="OP259" s="9">
        <f t="shared" si="2050"/>
        <v>87.568619630089245</v>
      </c>
      <c r="OQ259" s="9">
        <f t="shared" si="2051"/>
        <v>81.189465627633282</v>
      </c>
      <c r="OR259" s="115">
        <f t="shared" si="2403"/>
        <v>84.379042628861271</v>
      </c>
      <c r="OS259" s="15">
        <f t="shared" si="2404"/>
        <v>3.9400606501316718E-4</v>
      </c>
      <c r="OT259" s="12"/>
      <c r="OU259" s="11">
        <f t="shared" si="2740"/>
        <v>4.0206594900066869E-4</v>
      </c>
      <c r="OV259" s="10">
        <f t="shared" si="2405"/>
        <v>84.438410956724709</v>
      </c>
      <c r="OW259" s="9">
        <f t="shared" si="2052"/>
        <v>87.562974512355893</v>
      </c>
      <c r="OX259" s="9">
        <f t="shared" si="2053"/>
        <v>81.069840750150178</v>
      </c>
      <c r="OY259" s="115">
        <f t="shared" si="2406"/>
        <v>84.316407631253043</v>
      </c>
      <c r="OZ259" s="15">
        <f t="shared" si="2407"/>
        <v>4.0104598231456117E-4</v>
      </c>
      <c r="PA259" s="12"/>
      <c r="PB259" s="11">
        <f t="shared" si="2741"/>
        <v>4.0910427846922948E-4</v>
      </c>
      <c r="PC259" s="10">
        <f t="shared" si="2408"/>
        <v>84.375555494968381</v>
      </c>
      <c r="PD259" s="9">
        <f t="shared" si="2054"/>
        <v>87.557125863743863</v>
      </c>
      <c r="PE259" s="9">
        <f t="shared" si="2055"/>
        <v>80.950354675119854</v>
      </c>
      <c r="PF259" s="115">
        <f t="shared" si="2409"/>
        <v>84.253740269431859</v>
      </c>
      <c r="PG259" s="15">
        <f t="shared" si="2410"/>
        <v>4.0806475552556423E-4</v>
      </c>
      <c r="PH259" s="12"/>
      <c r="PI259" s="11">
        <f t="shared" si="2742"/>
        <v>4.1612139475760669E-4</v>
      </c>
      <c r="PJ259" s="10">
        <f t="shared" si="2411"/>
        <v>84.312664148930054</v>
      </c>
      <c r="PK259" s="9">
        <f t="shared" si="2056"/>
        <v>87.551070707377292</v>
      </c>
      <c r="PL259" s="9">
        <f t="shared" si="2057"/>
        <v>80.831004815266141</v>
      </c>
      <c r="PM259" s="115">
        <f t="shared" si="2412"/>
        <v>84.191037761321724</v>
      </c>
      <c r="PN259" s="15">
        <f t="shared" si="2413"/>
        <v>4.1506236058269419E-4</v>
      </c>
      <c r="PO259" s="12"/>
      <c r="PP259" s="11">
        <f t="shared" si="2743"/>
        <v>4.2311727274338141E-4</v>
      </c>
      <c r="PQ259" s="10">
        <f t="shared" si="2414"/>
        <v>84.249734161211933</v>
      </c>
      <c r="PR259" s="9">
        <f t="shared" si="2058"/>
        <v>87.544806099486109</v>
      </c>
      <c r="PS259" s="9">
        <f t="shared" si="2059"/>
        <v>80.711788592641966</v>
      </c>
      <c r="PT259" s="115">
        <f t="shared" si="2415"/>
        <v>84.128297346064045</v>
      </c>
      <c r="PU259" s="15">
        <f t="shared" si="2416"/>
        <v>4.2203877489103286E-4</v>
      </c>
      <c r="PV259" s="12"/>
      <c r="PW259" s="11">
        <f t="shared" si="2744"/>
        <v>4.3009188878741965E-4</v>
      </c>
      <c r="PX259" s="10">
        <f t="shared" si="2417"/>
        <v>84.186762795659263</v>
      </c>
      <c r="PY259" s="9">
        <f t="shared" si="2060"/>
        <v>87.538329129312231</v>
      </c>
      <c r="PZ259" s="9">
        <f t="shared" si="2061"/>
        <v>80.592703438960896</v>
      </c>
      <c r="QA259" s="115">
        <f t="shared" si="2418"/>
        <v>84.065516284136564</v>
      </c>
      <c r="QB259" s="15">
        <f t="shared" si="2419"/>
        <v>4.2899397729794658E-4</v>
      </c>
      <c r="QC259" s="12"/>
      <c r="QD259" s="11">
        <f t="shared" si="2745"/>
        <v>4.3704522070781471E-4</v>
      </c>
      <c r="QE259" s="10">
        <f t="shared" si="2420"/>
        <v>84.123747337477653</v>
      </c>
      <c r="QF259" s="9">
        <f t="shared" si="2062"/>
        <v>87.531636919012527</v>
      </c>
      <c r="QG259" s="9">
        <f t="shared" si="2063"/>
        <v>80.473746795921073</v>
      </c>
      <c r="QH259" s="115">
        <f t="shared" si="2421"/>
        <v>84.0026918574668</v>
      </c>
      <c r="QI259" s="15">
        <f t="shared" si="2422"/>
        <v>4.3592794806708622E-4</v>
      </c>
      <c r="QJ259" s="12"/>
      <c r="QK259" s="11">
        <f t="shared" si="2746"/>
        <v>4.4397724775409564E-4</v>
      </c>
      <c r="QL259" s="10">
        <f t="shared" si="2423"/>
        <v>84.060685093344972</v>
      </c>
      <c r="QM259" s="9">
        <f t="shared" si="2064"/>
        <v>87.524726623558607</v>
      </c>
      <c r="QN259" s="9">
        <f t="shared" si="2065"/>
        <v>80.354916115521988</v>
      </c>
      <c r="QO259" s="115">
        <f t="shared" si="2424"/>
        <v>83.939821369540297</v>
      </c>
      <c r="QP259" s="15">
        <f t="shared" si="2425"/>
        <v>4.4284066885263648E-4</v>
      </c>
      <c r="QQ259" s="12"/>
      <c r="QR259" s="11">
        <f t="shared" si="2747"/>
        <v>4.5088795058166619E-4</v>
      </c>
      <c r="QS259" s="10">
        <f t="shared" si="2426"/>
        <v>83.997573391518131</v>
      </c>
      <c r="QT259" s="9">
        <f t="shared" si="2066"/>
        <v>87.517595430633563</v>
      </c>
      <c r="QU259" s="9">
        <f t="shared" si="2067"/>
        <v>80.236208860373509</v>
      </c>
      <c r="QV259" s="115">
        <f t="shared" si="2427"/>
        <v>83.876902145503536</v>
      </c>
      <c r="QW259" s="15">
        <f t="shared" si="2428"/>
        <v>4.4973212267384769E-4</v>
      </c>
      <c r="QX259" s="12"/>
      <c r="QY259" s="11">
        <f t="shared" si="2748"/>
        <v>4.5777731122652988E-4</v>
      </c>
      <c r="QZ259" s="10">
        <f t="shared" si="2429"/>
        <v>83.934409581934474</v>
      </c>
      <c r="RA259" s="9">
        <f t="shared" si="2068"/>
        <v>87.51024056052573</v>
      </c>
      <c r="RB259" s="9">
        <f t="shared" si="2069"/>
        <v>80.117622503996202</v>
      </c>
      <c r="RC259" s="115">
        <f t="shared" si="2430"/>
        <v>83.813931532260966</v>
      </c>
      <c r="RD259" s="15">
        <f t="shared" si="2431"/>
        <v>4.566022938899257E-4</v>
      </c>
      <c r="RE259" s="12"/>
      <c r="RF259" s="11">
        <f t="shared" si="2749"/>
        <v>4.6464531308035707E-4</v>
      </c>
      <c r="RG259" s="10">
        <f t="shared" si="2432"/>
        <v>83.87119103630738</v>
      </c>
      <c r="RH259" s="9">
        <f t="shared" si="2070"/>
        <v>87.502659266019634</v>
      </c>
      <c r="RI259" s="9">
        <f t="shared" si="2071"/>
        <v>79.999154531116787</v>
      </c>
      <c r="RJ259" s="115">
        <f t="shared" si="2433"/>
        <v>83.750906898568218</v>
      </c>
      <c r="RK259" s="15">
        <f t="shared" si="2434"/>
        <v>4.6345116817504662E-4</v>
      </c>
      <c r="RL259" s="12"/>
      <c r="RM259" s="11">
        <f t="shared" si="2750"/>
        <v>4.7149194086566808E-4</v>
      </c>
      <c r="RN259" s="10">
        <f t="shared" si="2435"/>
        <v>83.807915148218029</v>
      </c>
      <c r="RO259" s="9">
        <f t="shared" si="2072"/>
        <v>87.494848832284134</v>
      </c>
      <c r="RP259" s="9">
        <f t="shared" si="2073"/>
        <v>79.8808024379518</v>
      </c>
      <c r="RQ259" s="115">
        <f t="shared" si="2436"/>
        <v>83.687825635117974</v>
      </c>
      <c r="RR259" s="15">
        <f t="shared" si="2437"/>
        <v>4.7027873249393115E-4</v>
      </c>
      <c r="RS259" s="12"/>
      <c r="RT259" s="11">
        <f t="shared" si="2751"/>
        <v>4.7831718061157292E-4</v>
      </c>
      <c r="RU259" s="10">
        <f t="shared" si="2438"/>
        <v>83.744579333199894</v>
      </c>
      <c r="RV259" s="9">
        <f t="shared" si="2074"/>
        <v>87.4868065767579</v>
      </c>
      <c r="RW259" s="9">
        <f t="shared" si="2075"/>
        <v>79.762563732489212</v>
      </c>
      <c r="RX259" s="115">
        <f t="shared" si="2439"/>
        <v>83.624685154623563</v>
      </c>
      <c r="RY259" s="15">
        <f t="shared" si="2440"/>
        <v>4.77084975077372E-4</v>
      </c>
      <c r="RZ259" s="12"/>
      <c r="SA259" s="11">
        <f t="shared" si="2752"/>
        <v>4.8512101962944941E-4</v>
      </c>
      <c r="SB259" s="10">
        <f t="shared" si="2441"/>
        <v>83.68118102882093</v>
      </c>
      <c r="SC259" s="9">
        <f t="shared" si="2076"/>
        <v>87.47852984903237</v>
      </c>
      <c r="SD259" s="9">
        <f t="shared" si="2077"/>
        <v>79.644435934758562</v>
      </c>
      <c r="SE259" s="115">
        <f t="shared" si="2442"/>
        <v>83.561482891895466</v>
      </c>
      <c r="SF259" s="15">
        <f t="shared" si="2443"/>
        <v>4.8386988539832459E-4</v>
      </c>
      <c r="SG259" s="12"/>
      <c r="SH259" s="11">
        <f t="shared" si="2753"/>
        <v>4.9190344648917758E-4</v>
      </c>
      <c r="SI259" s="10">
        <f t="shared" si="2444"/>
        <v>83.617717694758738</v>
      </c>
      <c r="SJ259" s="9">
        <f t="shared" si="2078"/>
        <v>87.470016030732168</v>
      </c>
      <c r="SK259" s="9">
        <f t="shared" si="2079"/>
        <v>79.52641657709448</v>
      </c>
      <c r="SL259" s="115">
        <f t="shared" si="2445"/>
        <v>83.498216303913324</v>
      </c>
      <c r="SM259" s="15">
        <f t="shared" si="2446"/>
        <v>4.9063345414823972E-4</v>
      </c>
      <c r="SN259" s="12"/>
      <c r="SO259" s="11">
        <f t="shared" si="2754"/>
        <v>4.9866445099561348E-4</v>
      </c>
      <c r="SP259" s="10">
        <f t="shared" si="2447"/>
        <v>83.554186812871208</v>
      </c>
      <c r="SQ259" s="9">
        <f t="shared" si="2080"/>
        <v>87.461262535393132</v>
      </c>
      <c r="SR259" s="9">
        <f t="shared" si="2081"/>
        <v>79.408503204394833</v>
      </c>
      <c r="SS259" s="115">
        <f t="shared" si="2448"/>
        <v>83.434882869893983</v>
      </c>
      <c r="ST259" s="15">
        <f t="shared" si="2449"/>
        <v>4.9737567321359152E-4</v>
      </c>
      <c r="SU259" s="12"/>
      <c r="SV259" s="11">
        <f t="shared" si="2755"/>
        <v>5.0540402416523762E-4</v>
      </c>
      <c r="SW259" s="10">
        <f t="shared" si="2450"/>
        <v>83.490585887263308</v>
      </c>
      <c r="SX259" s="9">
        <f t="shared" si="2082"/>
        <v>87.452266808338095</v>
      </c>
      <c r="SY259" s="9">
        <f t="shared" si="2083"/>
        <v>79.290693374369354</v>
      </c>
      <c r="SZ259" s="115">
        <f t="shared" si="2451"/>
        <v>83.371480091353732</v>
      </c>
      <c r="TA259" s="15">
        <f t="shared" si="2452"/>
        <v>5.0409653565284445E-4</v>
      </c>
      <c r="TB259" s="12"/>
      <c r="TC259" s="11">
        <f t="shared" si="2756"/>
        <v>5.1212215820324678E-4</v>
      </c>
      <c r="TD259" s="10">
        <f t="shared" si="2453"/>
        <v>83.426912444347977</v>
      </c>
      <c r="TE259" s="9">
        <f t="shared" si="2084"/>
        <v>87.443026326550367</v>
      </c>
      <c r="TF259" s="9">
        <f t="shared" si="2085"/>
        <v>79.172984657783005</v>
      </c>
      <c r="TG259" s="115">
        <f t="shared" si="2454"/>
        <v>83.308005492166686</v>
      </c>
      <c r="TH259" s="15">
        <f t="shared" si="2455"/>
        <v>5.1079603567361228E-4</v>
      </c>
      <c r="TI259" s="12"/>
      <c r="TJ259" s="11">
        <f t="shared" si="2757"/>
        <v>5.1881884648082369E-4</v>
      </c>
      <c r="TK259" s="10">
        <f t="shared" si="2456"/>
        <v>83.363164032903285</v>
      </c>
      <c r="TL259" s="9">
        <f t="shared" si="2086"/>
        <v>87.433538598545155</v>
      </c>
      <c r="TM259" s="9">
        <f t="shared" si="2087"/>
        <v>79.055374638691006</v>
      </c>
      <c r="TN259" s="115">
        <f t="shared" si="2457"/>
        <v>83.244456618618074</v>
      </c>
      <c r="TO259" s="15">
        <f t="shared" si="2458"/>
        <v>5.174741686101924E-4</v>
      </c>
      <c r="TP259" s="12"/>
      <c r="TQ259" s="11">
        <f t="shared" si="2758"/>
        <v>5.2549408351277682E-4</v>
      </c>
      <c r="TR259" s="10">
        <f t="shared" si="2459"/>
        <v>83.299338224124398</v>
      </c>
      <c r="TS259" s="9">
        <f t="shared" si="2088"/>
        <v>87.423801164238895</v>
      </c>
      <c r="TT259" s="9">
        <f t="shared" si="2089"/>
        <v>78.937860914667311</v>
      </c>
      <c r="TU259" s="115">
        <f t="shared" si="2460"/>
        <v>83.180831039453096</v>
      </c>
      <c r="TV259" s="15">
        <f t="shared" si="2461"/>
        <v>5.2413093090138922E-4</v>
      </c>
      <c r="TW259" s="12"/>
      <c r="TX259" s="11">
        <f t="shared" si="2759"/>
        <v>5.3214786493545622E-4</v>
      </c>
      <c r="TY259" s="10">
        <f t="shared" si="2462"/>
        <v>83.235432611671257</v>
      </c>
      <c r="TZ259" s="9">
        <f t="shared" si="2090"/>
        <v>87.413811594816607</v>
      </c>
      <c r="UA259" s="9">
        <f t="shared" si="2091"/>
        <v>78.820441097025906</v>
      </c>
      <c r="UB259" s="115">
        <f t="shared" si="2463"/>
        <v>83.117126345921264</v>
      </c>
      <c r="UC259" s="15">
        <f t="shared" si="2464"/>
        <v>5.3076632006865106E-4</v>
      </c>
      <c r="UD259" s="12"/>
      <c r="UE259" s="11">
        <f t="shared" si="2760"/>
        <v>5.3878018748498748E-4</v>
      </c>
      <c r="UF259" s="10">
        <f t="shared" si="2465"/>
        <v>83.171444811711666</v>
      </c>
      <c r="UG259" s="9">
        <f t="shared" si="2092"/>
        <v>87.403567492597375</v>
      </c>
      <c r="UH259" s="9">
        <f t="shared" si="2093"/>
        <v>78.703112811035879</v>
      </c>
      <c r="UI259" s="115">
        <f t="shared" si="2466"/>
        <v>83.053340151816627</v>
      </c>
      <c r="UJ259" s="15">
        <f t="shared" si="2467"/>
        <v>5.3738033469448378E-4</v>
      </c>
      <c r="UK259" s="12"/>
      <c r="UL259" s="11">
        <f t="shared" si="2761"/>
        <v>5.4539104897575043E-4</v>
      </c>
      <c r="UM259" s="10">
        <f t="shared" si="2468"/>
        <v>83.107372462960384</v>
      </c>
      <c r="UN259" s="9">
        <f t="shared" si="2094"/>
        <v>87.393066490898008</v>
      </c>
      <c r="UO259" s="9">
        <f t="shared" si="2095"/>
        <v>78.585873696128203</v>
      </c>
      <c r="UP259" s="115">
        <f t="shared" si="2469"/>
        <v>82.989470093513106</v>
      </c>
      <c r="UQ259" s="15">
        <f t="shared" si="2470"/>
        <v>5.4397297440124501E-4</v>
      </c>
      <c r="UR259" s="12"/>
      <c r="US259" s="11">
        <f t="shared" si="2762"/>
        <v>5.5198044827926753E-4</v>
      </c>
      <c r="UT259" s="10">
        <f t="shared" si="2471"/>
        <v>83.043213226713149</v>
      </c>
      <c r="UU259" s="9">
        <f t="shared" si="2096"/>
        <v>87.382306253894924</v>
      </c>
      <c r="UV259" s="9">
        <f t="shared" si="2097"/>
        <v>78.46872140609851</v>
      </c>
      <c r="UW259" s="115">
        <f t="shared" si="2472"/>
        <v>82.925513829996717</v>
      </c>
      <c r="UX259" s="15">
        <f t="shared" si="2473"/>
        <v>5.5054423983010091E-4</v>
      </c>
      <c r="UY259" s="12"/>
      <c r="UZ259" s="11">
        <f t="shared" si="2763"/>
        <v>5.58548385303214E-4</v>
      </c>
      <c r="VA259" s="10">
        <f t="shared" si="2474"/>
        <v>82.978964786877853</v>
      </c>
      <c r="VB259" s="9">
        <f t="shared" si="2098"/>
        <v>87.371284476484419</v>
      </c>
      <c r="VC259" s="9">
        <f t="shared" si="2099"/>
        <v>78.35165360929993</v>
      </c>
      <c r="VD259" s="115">
        <f t="shared" si="2475"/>
        <v>82.861469042892168</v>
      </c>
      <c r="VE259" s="15">
        <f t="shared" si="2476"/>
        <v>5.5709413262048106E-4</v>
      </c>
      <c r="VF259" s="12"/>
      <c r="VG259" s="11">
        <f t="shared" si="2764"/>
        <v>5.6509486097093542E-4</v>
      </c>
      <c r="VH259" s="10">
        <f t="shared" si="2477"/>
        <v>82.914624849999939</v>
      </c>
      <c r="VI259" s="9">
        <f t="shared" si="2100"/>
        <v>87.359998884141334</v>
      </c>
      <c r="VJ259" s="9">
        <f t="shared" si="2101"/>
        <v>78.193277846694158</v>
      </c>
      <c r="VK259" s="115">
        <f t="shared" si="2478"/>
        <v>82.776638365417739</v>
      </c>
      <c r="VL259" s="15">
        <f t="shared" si="2479"/>
        <v>5.6617910206392219E-4</v>
      </c>
      <c r="VM259" s="12"/>
      <c r="VN259" s="11">
        <f t="shared" si="2765"/>
        <v>5.7418291975472606E-4</v>
      </c>
      <c r="VO259" s="10">
        <f t="shared" si="2480"/>
        <v>82.82944267893356</v>
      </c>
      <c r="VP259" s="9">
        <f t="shared" si="2102"/>
        <v>87.348342204515376</v>
      </c>
      <c r="VQ259" s="9">
        <f t="shared" si="2103"/>
        <v>78.139456653554731</v>
      </c>
      <c r="VR259" s="115">
        <f t="shared" si="2481"/>
        <v>82.743899429035054</v>
      </c>
      <c r="VS259" s="15">
        <f t="shared" si="2482"/>
        <v>5.6878337749703375E-4</v>
      </c>
      <c r="VT259" s="12"/>
      <c r="VU259" s="11">
        <f t="shared" si="2766"/>
        <v>5.7677339196679424E-4</v>
      </c>
      <c r="VV259" s="10">
        <f t="shared" si="2483"/>
        <v>82.7964835831541</v>
      </c>
      <c r="VW259" s="9">
        <f t="shared" si="2104"/>
        <v>87.336578042921744</v>
      </c>
      <c r="VX259" s="9">
        <f t="shared" si="2105"/>
        <v>78.77421248612518</v>
      </c>
      <c r="VY259" s="115">
        <f t="shared" si="2484"/>
        <v>83.055395264523469</v>
      </c>
      <c r="VZ259" s="15">
        <f t="shared" si="2485"/>
        <v>5.2885131146525907E-4</v>
      </c>
      <c r="WA259" s="12"/>
      <c r="WB259" s="11">
        <f t="shared" si="2767"/>
        <v>5.3672060069877292E-4</v>
      </c>
      <c r="WC259" s="10">
        <f t="shared" si="2486"/>
        <v>83.108623882602586</v>
      </c>
      <c r="WD259" s="9">
        <f t="shared" si="2106"/>
        <v>87.326407728932949</v>
      </c>
      <c r="WE259" s="9">
        <f t="shared" si="2107"/>
        <v>79.510225826548677</v>
      </c>
      <c r="WF259" s="115">
        <f t="shared" si="2487"/>
        <v>83.418316777740813</v>
      </c>
      <c r="WG259" s="15">
        <f t="shared" si="2488"/>
        <v>4.827635566722352E-4</v>
      </c>
      <c r="WH259" s="12"/>
      <c r="WI259" s="11">
        <f t="shared" si="2768"/>
        <v>4.9050739233655034E-4</v>
      </c>
      <c r="WJ259" s="10">
        <f t="shared" si="2489"/>
        <v>83.472256053951355</v>
      </c>
      <c r="WK259" s="9">
        <f t="shared" si="2108"/>
        <v>87.317932798416678</v>
      </c>
      <c r="WL259" s="9">
        <f t="shared" si="2109"/>
        <v>80.379094475539375</v>
      </c>
      <c r="WM259" s="115">
        <f t="shared" si="2490"/>
        <v>83.848513636978026</v>
      </c>
      <c r="WN259" s="15">
        <f t="shared" si="2491"/>
        <v>4.2857475808028662E-4</v>
      </c>
      <c r="WO259" s="12"/>
      <c r="WP259" s="11">
        <f t="shared" si="2769"/>
        <v>4.3618860990080581E-4</v>
      </c>
      <c r="WQ259" s="10">
        <f t="shared" si="2492"/>
        <v>83.90323109749356</v>
      </c>
      <c r="WR259" s="9">
        <f t="shared" si="2110"/>
        <v>87.311253661178711</v>
      </c>
      <c r="WS259" s="9">
        <f t="shared" si="2111"/>
        <v>81.438646724887661</v>
      </c>
      <c r="WT259" s="115">
        <f t="shared" si="2493"/>
        <v>84.374950193033186</v>
      </c>
      <c r="WU259" s="15">
        <f t="shared" si="2494"/>
        <v>3.6271937461397667E-4</v>
      </c>
      <c r="WV259" s="12"/>
      <c r="WW259" s="11">
        <f t="shared" si="2770"/>
        <v>3.7019892222873768E-4</v>
      </c>
      <c r="WX259" s="10">
        <f t="shared" si="2495"/>
        <v>84.430515454798709</v>
      </c>
      <c r="WY259" s="9">
        <f t="shared" si="2112"/>
        <v>87.306469468107267</v>
      </c>
      <c r="WZ259" s="9">
        <f t="shared" si="2113"/>
        <v>82.807339274997418</v>
      </c>
      <c r="XA259" s="115">
        <f t="shared" si="2496"/>
        <v>85.056904371552349</v>
      </c>
      <c r="XB259" s="15">
        <f t="shared" si="2497"/>
        <v>2.7788709642166665E-4</v>
      </c>
      <c r="XC259" s="12"/>
      <c r="XD259" s="11">
        <f t="shared" si="2771"/>
        <v>2.8522924941467659E-4</v>
      </c>
      <c r="XE259" s="10">
        <f t="shared" si="2498"/>
        <v>85.113382535255028</v>
      </c>
      <c r="XF259" s="9">
        <f t="shared" si="2114"/>
        <v>87.303661423828544</v>
      </c>
      <c r="XG259" s="9">
        <f t="shared" si="2115"/>
        <v>84.815647821149867</v>
      </c>
      <c r="XH259" s="115">
        <f t="shared" si="2499"/>
        <v>86.059654622489205</v>
      </c>
      <c r="XI259" s="15">
        <f t="shared" si="2500"/>
        <v>1.5367123115592611E-4</v>
      </c>
      <c r="XJ259" s="12"/>
      <c r="XK259" s="11">
        <f t="shared" si="2772"/>
        <v>1.6087950543556642E-4</v>
      </c>
      <c r="XL259" s="10">
        <f t="shared" si="2501"/>
        <v>86.117066222725185</v>
      </c>
      <c r="XM259" s="9">
        <f t="shared" si="2116"/>
        <v>87.302802702339207</v>
      </c>
      <c r="XN259" s="9">
        <f t="shared" si="2117"/>
        <v>89.274489885086027</v>
      </c>
      <c r="XO259" s="115">
        <f t="shared" si="2502"/>
        <v>88.288646293712617</v>
      </c>
      <c r="XP259" s="15">
        <f t="shared" si="2503"/>
        <v>-1.217805226228878E-4</v>
      </c>
      <c r="XQ259" s="12"/>
      <c r="XR259" s="11">
        <f t="shared" si="2773"/>
        <v>-1.1466500227056644E-4</v>
      </c>
      <c r="XS259" s="10">
        <f t="shared" si="2504"/>
        <v>88.346726310315489</v>
      </c>
      <c r="XT259" s="9">
        <f t="shared" si="2118"/>
        <v>87.303341992947068</v>
      </c>
      <c r="XU259" s="9">
        <f t="shared" si="2119"/>
        <v>89.357358440980093</v>
      </c>
      <c r="XV259" s="115">
        <f t="shared" si="2505"/>
        <v>88.330350216963581</v>
      </c>
      <c r="XW259" s="15">
        <f t="shared" si="2506"/>
        <v>-1.2686555895189853E-4</v>
      </c>
      <c r="XX259" s="12"/>
      <c r="XY259" s="11">
        <f t="shared" si="2774"/>
        <v>-1.1975649803013414E-4</v>
      </c>
      <c r="XZ259" s="10">
        <f t="shared" si="2507"/>
        <v>88.388421344898475</v>
      </c>
      <c r="YA259" s="9">
        <f t="shared" si="2120"/>
        <v>87.30392726079198</v>
      </c>
      <c r="YB259" s="9">
        <f t="shared" si="2121"/>
        <v>89.44102976329269</v>
      </c>
      <c r="YC259" s="115">
        <f t="shared" si="2508"/>
        <v>88.372478512042335</v>
      </c>
      <c r="YD259" s="15">
        <f t="shared" si="2509"/>
        <v>-1.3199733808212161E-4</v>
      </c>
      <c r="YE259" s="12"/>
      <c r="YF259" s="11">
        <f t="shared" si="2775"/>
        <v>-1.2489503848290819E-4</v>
      </c>
      <c r="YG259" s="10">
        <f t="shared" si="2510"/>
        <v>88.430540619990367</v>
      </c>
      <c r="YH259" s="9">
        <f t="shared" si="2122"/>
        <v>87.304560835068045</v>
      </c>
      <c r="YI259" s="9">
        <f t="shared" si="2123"/>
        <v>89.525494174582334</v>
      </c>
      <c r="YJ259" s="115">
        <f t="shared" si="2511"/>
        <v>88.41502750482519</v>
      </c>
      <c r="YK259" s="15">
        <f t="shared" si="2512"/>
        <v>-1.3717511842819321E-4</v>
      </c>
      <c r="YL259" s="12"/>
      <c r="YM259" s="11">
        <f t="shared" si="2776"/>
        <v>-1.300798858968075E-4</v>
      </c>
      <c r="YN259" s="10">
        <f t="shared" si="2513"/>
        <v>88.473080476038476</v>
      </c>
      <c r="YO259" s="9">
        <f t="shared" si="2124"/>
        <v>87.305245089907075</v>
      </c>
      <c r="YP259" s="9">
        <f t="shared" si="2125"/>
        <v>89.610741463605677</v>
      </c>
      <c r="YQ259" s="115">
        <f t="shared" si="2514"/>
        <v>88.457993276756383</v>
      </c>
      <c r="YR259" s="15">
        <f t="shared" si="2515"/>
        <v>-1.4239812265911685E-4</v>
      </c>
      <c r="YS259" s="12"/>
      <c r="YT259" s="11">
        <f t="shared" si="2777"/>
        <v>-1.3531026668174624E-4</v>
      </c>
      <c r="YU259" s="10">
        <f t="shared" si="2516"/>
        <v>88.516037008974934</v>
      </c>
      <c r="YV259" s="9">
        <f t="shared" si="2126"/>
        <v>87.305982443358104</v>
      </c>
      <c r="YW259" s="9">
        <f t="shared" si="2127"/>
        <v>89.696761163945865</v>
      </c>
      <c r="YX259" s="115">
        <f t="shared" si="2517"/>
        <v>88.501371803651978</v>
      </c>
      <c r="YY259" s="15">
        <f t="shared" si="2518"/>
        <v>-1.4766555497066437E-4</v>
      </c>
      <c r="YZ259" s="12"/>
      <c r="ZA259" s="11">
        <f t="shared" si="2778"/>
        <v>-1.4058538866547029E-4</v>
      </c>
      <c r="ZB259" s="10">
        <f t="shared" si="2519"/>
        <v>88.559406209076116</v>
      </c>
      <c r="ZC259" s="9">
        <f t="shared" si="2128"/>
        <v>87.306775356459255</v>
      </c>
      <c r="ZD259" s="9">
        <f t="shared" si="2129"/>
        <v>89.783542584724074</v>
      </c>
      <c r="ZE259" s="115">
        <f t="shared" si="2520"/>
        <v>88.545158970591672</v>
      </c>
      <c r="ZF259" s="15">
        <f t="shared" si="2521"/>
        <v>-1.5297660303960261E-4</v>
      </c>
      <c r="ZG259" s="12"/>
      <c r="ZH259" s="11">
        <f t="shared" si="2779"/>
        <v>-1.4590444304410987E-4</v>
      </c>
      <c r="ZI259" s="10">
        <f t="shared" si="2522"/>
        <v>88.603183975843322</v>
      </c>
      <c r="ZJ259" s="9">
        <f t="shared" si="2130"/>
        <v>87.307626332270402</v>
      </c>
      <c r="ZK259" s="9">
        <f t="shared" si="2131"/>
        <v>89.871074960774664</v>
      </c>
      <c r="ZL259" s="115">
        <f t="shared" si="2523"/>
        <v>88.589350646522533</v>
      </c>
      <c r="ZM259" s="15">
        <f t="shared" si="2524"/>
        <v>-1.5833044735893078E-4</v>
      </c>
      <c r="ZN259" s="12"/>
      <c r="ZO259" s="11">
        <f t="shared" si="2780"/>
        <v>-1.51266613719137E-4</v>
      </c>
      <c r="ZP259" s="10">
        <f t="shared" si="2525"/>
        <v>88.647366192637605</v>
      </c>
      <c r="ZQ259" s="9">
        <f t="shared" si="2132"/>
        <v>87.308537914955608</v>
      </c>
      <c r="ZR259" s="9">
        <f t="shared" si="2133"/>
        <v>89.959347093688052</v>
      </c>
      <c r="ZS259" s="115">
        <f t="shared" si="2526"/>
        <v>88.633942504321823</v>
      </c>
      <c r="ZT259" s="15">
        <f t="shared" si="2527"/>
        <v>-1.6372623912372191E-4</v>
      </c>
      <c r="ZU259" s="12"/>
      <c r="ZV259" s="11">
        <f t="shared" si="2781"/>
        <v>-1.5667105516440626E-4</v>
      </c>
      <c r="ZW259" s="10">
        <f t="shared" si="2528"/>
        <v>88.691948546602461</v>
      </c>
      <c r="ZX259" s="9">
        <f t="shared" si="2134"/>
        <v>87.309512688562677</v>
      </c>
      <c r="ZY259" s="9">
        <f t="shared" si="2135"/>
        <v>90.048347480886875</v>
      </c>
      <c r="ZZ259" s="115">
        <f t="shared" si="2529"/>
        <v>88.678930084724783</v>
      </c>
      <c r="AAA259" s="15">
        <f t="shared" si="2530"/>
        <v>-1.6916310827883477E-4</v>
      </c>
      <c r="AAB259" s="12"/>
      <c r="AAC259" s="11">
        <f t="shared" si="2782"/>
        <v>-1.6211690047314342E-4</v>
      </c>
      <c r="AAD259" s="10">
        <f t="shared" si="2531"/>
        <v>88.736926592608711</v>
      </c>
      <c r="AAE259" s="9">
        <f t="shared" si="2136"/>
        <v>87.310553275818464</v>
      </c>
      <c r="AAF259" s="9">
        <f t="shared" si="2137"/>
        <v>90.138064370150531</v>
      </c>
      <c r="AAG259" s="115">
        <f t="shared" si="2532"/>
        <v>88.724308822984497</v>
      </c>
      <c r="AAH259" s="15">
        <f t="shared" si="2533"/>
        <v>-1.7464016696100212E-4</v>
      </c>
      <c r="AAI259" s="12"/>
      <c r="AAJ259" s="11">
        <f t="shared" si="2783"/>
        <v>-1.6760326479728447E-4</v>
      </c>
      <c r="AAK259" s="10">
        <f t="shared" si="2534"/>
        <v>88.782295779910413</v>
      </c>
      <c r="AAL259" s="9">
        <f t="shared" si="2138"/>
        <v>87.311662336900042</v>
      </c>
      <c r="AAM259" s="9">
        <f t="shared" si="2139"/>
        <v>90.228485759095435</v>
      </c>
      <c r="AAN259" s="115">
        <f t="shared" si="2535"/>
        <v>88.770074047997738</v>
      </c>
      <c r="AAO259" s="15">
        <f t="shared" si="2536"/>
        <v>-1.8015650954264335E-4</v>
      </c>
      <c r="AAP259" s="12"/>
      <c r="AAQ259" s="11">
        <f t="shared" si="2537"/>
        <v>-1.7312924538648023E-4</v>
      </c>
      <c r="AAR259" s="10">
        <f t="shared" si="2538"/>
        <v>88.828051451247887</v>
      </c>
      <c r="AAS259" s="9">
        <f t="shared" si="2140"/>
        <v>87.312842568144887</v>
      </c>
      <c r="AAT259" s="9">
        <f t="shared" si="2141"/>
        <v>90.319599452186196</v>
      </c>
      <c r="AAU259" s="115">
        <f t="shared" si="2539"/>
        <v>88.816221010165549</v>
      </c>
      <c r="AAV259" s="15">
        <f t="shared" si="2540"/>
        <v>-1.8571121623279141E-4</v>
      </c>
      <c r="AAW259" s="11"/>
      <c r="AAX259" s="11">
        <f t="shared" si="2784"/>
        <v>-1.7869392518712922E-4</v>
      </c>
      <c r="AAY259" s="10">
        <f t="shared" si="2541"/>
        <v>88.874188870708579</v>
      </c>
      <c r="AAZ259" s="9">
        <f t="shared" si="2142"/>
        <v>87.314096700748266</v>
      </c>
      <c r="ABA259" s="9">
        <f t="shared" si="2143"/>
        <v>90.411393015411093</v>
      </c>
      <c r="ABB259" s="115">
        <f t="shared" si="2542"/>
        <v>88.862744858079679</v>
      </c>
      <c r="ABC259" s="15">
        <f t="shared" si="2543"/>
        <v>-1.9130335035809668E-4</v>
      </c>
      <c r="ABD259" s="11"/>
      <c r="ABE259" s="11">
        <f t="shared" si="2785"/>
        <v>-1.8429637011692813E-4</v>
      </c>
      <c r="ABF259" s="10">
        <f t="shared" si="2544"/>
        <v>88.920703200374419</v>
      </c>
      <c r="ABG259" s="9">
        <f t="shared" si="2144"/>
        <v>87.315427499368312</v>
      </c>
      <c r="ABH259" s="9">
        <f t="shared" si="2145"/>
        <v>90.50385366696672</v>
      </c>
      <c r="ABI259" s="115">
        <f t="shared" si="2545"/>
        <v>88.909640583167516</v>
      </c>
      <c r="ABJ259" s="15">
        <f t="shared" si="2546"/>
        <v>-1.9693195169716971E-4</v>
      </c>
      <c r="ABK259" s="11"/>
      <c r="ABL259" s="11">
        <f t="shared" si="2786"/>
        <v>-1.899356223888999E-4</v>
      </c>
      <c r="ABM259" s="10">
        <f t="shared" si="2547"/>
        <v>88.967589444897413</v>
      </c>
      <c r="ABN259" s="9">
        <f t="shared" si="2146"/>
        <v>87.316837760575837</v>
      </c>
      <c r="ABO259" s="9">
        <f t="shared" si="2147"/>
        <v>90.596968377472223</v>
      </c>
      <c r="ABP259" s="115">
        <f t="shared" si="2548"/>
        <v>88.956903069024037</v>
      </c>
      <c r="ABQ259" s="15">
        <f t="shared" si="2549"/>
        <v>-2.0259604276601535E-4</v>
      </c>
      <c r="ABR259" s="11"/>
      <c r="ABS259" s="11">
        <f t="shared" si="2787"/>
        <v>-1.9561070679673985E-4</v>
      </c>
      <c r="ABT259" s="10">
        <f t="shared" si="2550"/>
        <v>89.014842500847621</v>
      </c>
      <c r="ABU259" s="9">
        <f t="shared" si="2148"/>
        <v>87.318330311322953</v>
      </c>
      <c r="ABV259" s="9">
        <f t="shared" si="2149"/>
        <v>90.690723872223714</v>
      </c>
      <c r="ABW259" s="115">
        <f t="shared" si="2551"/>
        <v>89.004527091773326</v>
      </c>
      <c r="ABX259" s="15">
        <f t="shared" si="2552"/>
        <v>-2.0829462905185941E-4</v>
      </c>
      <c r="ABY259" s="11"/>
      <c r="ABZ259" s="11">
        <f t="shared" si="2788"/>
        <v>-2.0132063094424499E-4</v>
      </c>
      <c r="ACA259" s="10">
        <f t="shared" si="2553"/>
        <v>89.062457157052151</v>
      </c>
      <c r="ACB259" s="9">
        <f t="shared" si="2150"/>
        <v>87.319908007354428</v>
      </c>
      <c r="ACC259" s="9">
        <f t="shared" si="2151"/>
        <v>90.785106632773335</v>
      </c>
      <c r="ACD259" s="115">
        <f t="shared" si="2554"/>
        <v>89.052507320063881</v>
      </c>
      <c r="ACE259" s="15">
        <f t="shared" si="2555"/>
        <v>-2.1402669920881371E-4</v>
      </c>
      <c r="ACF259" s="11"/>
      <c r="ACG259" s="11">
        <f t="shared" si="2789"/>
        <v>-2.0706438543662372E-4</v>
      </c>
      <c r="ACH259" s="10">
        <f t="shared" si="2556"/>
        <v>89.110428094567453</v>
      </c>
      <c r="ACI259" s="9">
        <f t="shared" si="2152"/>
        <v>87.321573731561671</v>
      </c>
      <c r="ACJ259" s="9">
        <f t="shared" si="2153"/>
        <v>90.880102898853835</v>
      </c>
      <c r="ACK259" s="115">
        <f t="shared" si="2557"/>
        <v>89.100838315207753</v>
      </c>
      <c r="ACL259" s="15">
        <f t="shared" si="2558"/>
        <v>-2.1979122527839462E-4</v>
      </c>
      <c r="ACM259" s="11"/>
      <c r="ACN259" s="11">
        <f t="shared" si="2790"/>
        <v>-2.1284094409679079E-4</v>
      </c>
      <c r="ACO259" s="10">
        <f t="shared" si="2559"/>
        <v>89.158749886795789</v>
      </c>
      <c r="ACP259" s="9">
        <f t="shared" si="2154"/>
        <v>87.323330392280369</v>
      </c>
      <c r="ACQ259" s="9">
        <f t="shared" si="2155"/>
        <v>90.975698670665224</v>
      </c>
      <c r="ACR259" s="115">
        <f t="shared" si="2560"/>
        <v>89.149514531472789</v>
      </c>
      <c r="ACS259" s="15">
        <f t="shared" si="2561"/>
        <v>-2.2558716293591546E-4</v>
      </c>
      <c r="ACT259" s="11"/>
      <c r="ACU259" s="11">
        <f t="shared" si="2791"/>
        <v>-2.1864926420762216E-4</v>
      </c>
      <c r="ACV259" s="10">
        <f t="shared" si="2562"/>
        <v>89.207416999754713</v>
      </c>
      <c r="ACW259" s="9">
        <f t="shared" si="2156"/>
        <v>87.325180921532905</v>
      </c>
      <c r="ACX259" s="9">
        <f t="shared" si="2157"/>
        <v>91.071879711507876</v>
      </c>
      <c r="ACY259" s="115">
        <f t="shared" si="2563"/>
        <v>89.19853031652039</v>
      </c>
      <c r="ACZ259" s="15">
        <f t="shared" si="2564"/>
        <v>-2.3141345176167462E-4</v>
      </c>
      <c r="ADA259" s="11"/>
      <c r="ADB259" s="11">
        <f t="shared" si="2792"/>
        <v>-2.2448828677914403E-4</v>
      </c>
      <c r="ADC259" s="10">
        <f t="shared" si="2565"/>
        <v>89.256423792492342</v>
      </c>
      <c r="ADD259" s="9">
        <f t="shared" si="2158"/>
        <v>87.327128273216758</v>
      </c>
      <c r="ADE259" s="9">
        <f t="shared" si="2159"/>
        <v>91.168631554384532</v>
      </c>
      <c r="ADF259" s="115">
        <f t="shared" si="2566"/>
        <v>89.247879913800645</v>
      </c>
      <c r="ADG259" s="15">
        <f t="shared" si="2567"/>
        <v>-2.3726901576061102E-4</v>
      </c>
      <c r="ADH259" s="11"/>
      <c r="ADI259" s="11">
        <f t="shared" si="2793"/>
        <v>-2.3035693706456516E-4</v>
      </c>
      <c r="ADJ259" s="10">
        <f t="shared" si="2568"/>
        <v>89.305764519462201</v>
      </c>
      <c r="ADK259" s="9">
        <f t="shared" si="2160"/>
        <v>87.329175421244187</v>
      </c>
      <c r="ADL259" s="9">
        <f t="shared" si="2161"/>
        <v>91.265939506871334</v>
      </c>
      <c r="ADM259" s="115">
        <f t="shared" si="2569"/>
        <v>89.297557464057761</v>
      </c>
      <c r="ADN259" s="15">
        <f t="shared" si="2570"/>
        <v>-2.4315276377807158E-4</v>
      </c>
      <c r="ADO259" s="11"/>
      <c r="ADP259" s="11">
        <f t="shared" si="2794"/>
        <v>-2.3625412497245445E-4</v>
      </c>
      <c r="ADQ259" s="10">
        <f t="shared" si="2571"/>
        <v>89.355433332007593</v>
      </c>
      <c r="ADR259" s="9">
        <f t="shared" si="2162"/>
        <v>87.331325357632906</v>
      </c>
      <c r="ADS259" s="9">
        <f t="shared" si="2163"/>
        <v>91.363788632928177</v>
      </c>
      <c r="ADT259" s="115">
        <f t="shared" si="2572"/>
        <v>89.347556995280542</v>
      </c>
      <c r="ADU259" s="15">
        <f t="shared" si="2573"/>
        <v>-2.4906358849425961E-4</v>
      </c>
      <c r="ADV259" s="11"/>
      <c r="ADW259" s="11">
        <f t="shared" si="2795"/>
        <v>-2.4217874405621601E-4</v>
      </c>
      <c r="ADX259" s="10">
        <f t="shared" si="2574"/>
        <v>89.40542426827885</v>
      </c>
      <c r="ADY259" s="9">
        <f t="shared" si="2164"/>
        <v>87.333581090523481</v>
      </c>
      <c r="ADZ259" s="9">
        <f t="shared" si="2165"/>
        <v>91.462163774527809</v>
      </c>
      <c r="AEA259" s="115">
        <f t="shared" si="2575"/>
        <v>89.397872432525645</v>
      </c>
      <c r="AEB259" s="15">
        <f t="shared" si="2576"/>
        <v>-2.5500036788260293E-4</v>
      </c>
      <c r="AEC259" s="11"/>
      <c r="AED259" s="11">
        <f t="shared" si="2796"/>
        <v>-2.4812967297010497E-4</v>
      </c>
      <c r="AEE259" s="10">
        <f t="shared" si="2577"/>
        <v>89.455731263044299</v>
      </c>
      <c r="AEF259" s="9">
        <f t="shared" si="2166"/>
        <v>87.335945642166948</v>
      </c>
      <c r="AEG259" s="9">
        <f t="shared" si="2167"/>
        <v>91.561049557635627</v>
      </c>
      <c r="AEH259" s="115">
        <f t="shared" si="2578"/>
        <v>89.448497599901287</v>
      </c>
      <c r="AEI259" s="15">
        <f t="shared" si="2579"/>
        <v>-2.6096196570338801E-4</v>
      </c>
      <c r="AEJ259" s="11"/>
      <c r="AEK259" s="11">
        <f t="shared" si="2797"/>
        <v>-2.5410577595976174E-4</v>
      </c>
      <c r="AEL259" s="10">
        <f t="shared" si="2580"/>
        <v>89.506348149654087</v>
      </c>
      <c r="AEM259" s="9">
        <f t="shared" si="2168"/>
        <v>87.338422046868573</v>
      </c>
      <c r="AEN259" s="9">
        <f t="shared" si="2169"/>
        <v>91.660430396948826</v>
      </c>
      <c r="AEO259" s="115">
        <f t="shared" si="2581"/>
        <v>89.499426221908692</v>
      </c>
      <c r="AEP259" s="15">
        <f t="shared" si="2582"/>
        <v>-2.669472319234741E-4</v>
      </c>
      <c r="AEQ259" s="11"/>
      <c r="AER259" s="11">
        <f t="shared" si="2798"/>
        <v>-2.6010590327892562E-4</v>
      </c>
      <c r="AES259" s="10">
        <f t="shared" si="2583"/>
        <v>89.557268661361434</v>
      </c>
      <c r="AET259" s="9">
        <f t="shared" si="2170"/>
        <v>87.341013348888055</v>
      </c>
      <c r="AEU259" s="9">
        <f t="shared" si="2171"/>
        <v>91.760290500973781</v>
      </c>
      <c r="AEV259" s="115">
        <f t="shared" si="2584"/>
        <v>89.550651924930918</v>
      </c>
      <c r="AEW259" s="15">
        <f t="shared" si="2585"/>
        <v>-2.7295500315959289E-4</v>
      </c>
      <c r="AEX259" s="11"/>
      <c r="AEY259" s="11">
        <f t="shared" si="2799"/>
        <v>-2.6612889162991045E-4</v>
      </c>
      <c r="AEZ259" s="10">
        <f t="shared" si="2586"/>
        <v>89.60848643279175</v>
      </c>
      <c r="AFA259" s="9">
        <f t="shared" si="2172"/>
        <v>87.34372260029842</v>
      </c>
      <c r="AFB259" s="9">
        <f t="shared" si="2173"/>
        <v>91.860613877435753</v>
      </c>
      <c r="AFC259" s="115">
        <f t="shared" si="2587"/>
        <v>89.60216823886708</v>
      </c>
      <c r="AFD259" s="15">
        <f t="shared" si="2588"/>
        <v>-2.789841031447122E-4</v>
      </c>
      <c r="AFE259" s="11"/>
      <c r="AFF259" s="11">
        <f t="shared" si="2800"/>
        <v>-2.7217356462737671E-4</v>
      </c>
      <c r="AFG259" s="10">
        <f t="shared" si="2589"/>
        <v>89.659995001557846</v>
      </c>
      <c r="AFH259" s="9">
        <f t="shared" si="2174"/>
        <v>87.346552858805723</v>
      </c>
      <c r="AFI259" s="9">
        <f t="shared" si="2175"/>
        <v>91.961384339015027</v>
      </c>
      <c r="AFJ259" s="115">
        <f t="shared" si="2590"/>
        <v>89.653968598910382</v>
      </c>
      <c r="AFK259" s="15">
        <f t="shared" si="2591"/>
        <v>-2.8503334321700589E-4</v>
      </c>
      <c r="AFL259" s="11"/>
      <c r="AFM259" s="11">
        <f t="shared" si="2801"/>
        <v>-2.7823873328488278E-4</v>
      </c>
      <c r="AFN259" s="10">
        <f t="shared" si="2592"/>
        <v>89.711787810019388</v>
      </c>
      <c r="AFO259" s="9">
        <f t="shared" si="2176"/>
        <v>87.349507185532076</v>
      </c>
      <c r="AFP259" s="9">
        <f t="shared" si="2177"/>
        <v>92.062585509404528</v>
      </c>
      <c r="AFQ259" s="115">
        <f t="shared" si="2593"/>
        <v>89.706046347468302</v>
      </c>
      <c r="AFR259" s="15">
        <f t="shared" si="2594"/>
        <v>-2.9110152283091267E-4</v>
      </c>
      <c r="AFS259" s="11"/>
      <c r="AFT259" s="11">
        <f t="shared" si="2802"/>
        <v>-2.8432319652378982E-4</v>
      </c>
      <c r="AFU259" s="10">
        <f t="shared" si="2595"/>
        <v>89.763858207185393</v>
      </c>
      <c r="AFV259" s="9">
        <f t="shared" si="2178"/>
        <v>87.352588642764317</v>
      </c>
      <c r="AFW259" s="9">
        <f t="shared" si="2179"/>
        <v>92.164200828118439</v>
      </c>
      <c r="AFX259" s="115">
        <f t="shared" si="2596"/>
        <v>89.758394735441385</v>
      </c>
      <c r="AFY259" s="15">
        <f t="shared" si="2597"/>
        <v>-2.9718742999321104E-4</v>
      </c>
      <c r="AFZ259" s="11"/>
      <c r="AGA259" s="11">
        <f t="shared" si="2803"/>
        <v>-2.9042574160724737E-4</v>
      </c>
      <c r="AGB259" s="10">
        <f t="shared" si="2598"/>
        <v>89.816199449974818</v>
      </c>
      <c r="AGC259" s="9">
        <f t="shared" si="2180"/>
        <v>87.355800291668999</v>
      </c>
      <c r="AGD259" s="9">
        <f t="shared" si="2181"/>
        <v>92.266213539858285</v>
      </c>
      <c r="AGE259" s="115">
        <f t="shared" si="2599"/>
        <v>89.811006915763642</v>
      </c>
      <c r="AGF259" s="15">
        <f t="shared" si="2600"/>
        <v>-3.0328984074733437E-4</v>
      </c>
      <c r="AGG259" s="11"/>
      <c r="AGH259" s="11">
        <f t="shared" si="2804"/>
        <v>-2.9654514362137022E-4</v>
      </c>
      <c r="AGI259" s="10">
        <f t="shared" si="2601"/>
        <v>89.868804696729114</v>
      </c>
      <c r="AGJ259" s="9">
        <f t="shared" si="2182"/>
        <v>87.359145189954504</v>
      </c>
      <c r="AGK259" s="9">
        <f t="shared" si="2183"/>
        <v>92.368606723237434</v>
      </c>
      <c r="AGL259" s="115">
        <f t="shared" si="2602"/>
        <v>89.863875956595962</v>
      </c>
      <c r="AGM259" s="15">
        <f t="shared" si="2603"/>
        <v>-3.0940752109194101E-4</v>
      </c>
      <c r="AGN259" s="11"/>
      <c r="AGO259" s="11">
        <f t="shared" si="2805"/>
        <v>-3.0268016739396587E-4</v>
      </c>
      <c r="AGP259" s="10">
        <f t="shared" si="2604"/>
        <v>89.921667020403845</v>
      </c>
      <c r="AGQ259" s="9">
        <f t="shared" si="2184"/>
        <v>87.362626389534668</v>
      </c>
      <c r="AGR259" s="9">
        <f t="shared" si="2185"/>
        <v>92.471363296530356</v>
      </c>
      <c r="AGS259" s="115">
        <f t="shared" si="2605"/>
        <v>89.916994843032512</v>
      </c>
      <c r="AGT259" s="15">
        <f t="shared" si="2606"/>
        <v>-3.1553922748031501E-4</v>
      </c>
      <c r="AGU259" s="11"/>
      <c r="AGV259" s="11">
        <f t="shared" si="2806"/>
        <v>-3.0882956799262439E-4</v>
      </c>
      <c r="AGW259" s="10">
        <f t="shared" si="2607"/>
        <v>89.974779410259558</v>
      </c>
      <c r="AGX259" s="9">
        <f t="shared" si="2186"/>
        <v>87.366246934167336</v>
      </c>
      <c r="AGY259" s="9">
        <f t="shared" si="2187"/>
        <v>92.57446602168757</v>
      </c>
      <c r="AGZ259" s="115">
        <f t="shared" si="2608"/>
        <v>89.970356477927453</v>
      </c>
      <c r="AHA259" s="15">
        <f t="shared" si="2609"/>
        <v>-3.2168370721419754E-4</v>
      </c>
      <c r="AHB259" s="11"/>
      <c r="AHC259" s="11">
        <f t="shared" si="2807"/>
        <v>-3.1499209111729806E-4</v>
      </c>
      <c r="AHD259" s="10">
        <f t="shared" si="2610"/>
        <v>90.028134772672317</v>
      </c>
      <c r="AHE259" s="9">
        <f t="shared" si="2188"/>
        <v>87.3700098570676</v>
      </c>
      <c r="AHF259" s="9">
        <f t="shared" si="2189"/>
        <v>92.677897512193937</v>
      </c>
      <c r="AHG259" s="115">
        <f t="shared" si="2611"/>
        <v>90.023953684630769</v>
      </c>
      <c r="AHH259" s="15">
        <f t="shared" si="2612"/>
        <v>-3.2783969907657621E-4</v>
      </c>
      <c r="AHI259" s="11"/>
      <c r="AHJ259" s="11">
        <f t="shared" si="2808"/>
        <v>-3.2116647373237099E-4</v>
      </c>
      <c r="AHK259" s="10">
        <f t="shared" si="2613"/>
        <v>90.081725933856575</v>
      </c>
      <c r="AHL259" s="9">
        <f t="shared" si="2190"/>
        <v>87.373918178503587</v>
      </c>
      <c r="AHM259" s="9">
        <f t="shared" si="2191"/>
        <v>92.781640241193131</v>
      </c>
      <c r="AHN259" s="115">
        <f t="shared" si="2614"/>
        <v>90.077779209848359</v>
      </c>
      <c r="AHO259" s="15">
        <f t="shared" si="2615"/>
        <v>-3.3400593398198156E-4</v>
      </c>
      <c r="AHP259" s="11"/>
      <c r="AHQ259" s="11">
        <f t="shared" si="2809"/>
        <v>-3.273514447165079E-4</v>
      </c>
      <c r="AHR259" s="10">
        <f t="shared" si="2616"/>
        <v>90.135545642713311</v>
      </c>
      <c r="AHS259" s="9">
        <f t="shared" si="2192"/>
        <v>87.37797490337779</v>
      </c>
      <c r="AHT259" s="9">
        <f t="shared" si="2193"/>
        <v>92.885676549859284</v>
      </c>
      <c r="AHU259" s="115">
        <f t="shared" si="2617"/>
        <v>90.13182572661853</v>
      </c>
      <c r="AHV259" s="15">
        <f t="shared" si="2618"/>
        <v>-3.401811356429461E-4</v>
      </c>
      <c r="AHW259" s="11"/>
      <c r="AHX259" s="11">
        <f t="shared" si="2810"/>
        <v>-3.335457255289411E-4</v>
      </c>
      <c r="AHY259" s="10">
        <f t="shared" si="2619"/>
        <v>90.189586573795594</v>
      </c>
      <c r="AHZ259" s="9">
        <f t="shared" si="2194"/>
        <v>87.382183018797321</v>
      </c>
      <c r="AIA259" s="9">
        <f t="shared" si="2195"/>
        <v>92.98998865500954</v>
      </c>
      <c r="AIB259" s="115">
        <f t="shared" si="2620"/>
        <v>90.18608583690343</v>
      </c>
      <c r="AIC259" s="15">
        <f t="shared" si="2621"/>
        <v>-3.4636402119026834E-4</v>
      </c>
      <c r="AID259" s="11"/>
      <c r="AIE259" s="11">
        <f t="shared" si="2811"/>
        <v>-3.3974803082973808E-4</v>
      </c>
      <c r="AIF259" s="10">
        <f t="shared" si="2622"/>
        <v>90.243841329889293</v>
      </c>
      <c r="AIG259" s="9">
        <f t="shared" si="2196"/>
        <v>87.386545491634678</v>
      </c>
      <c r="AIH259" s="9">
        <f t="shared" si="2197"/>
        <v>93.094558561789199</v>
      </c>
      <c r="AII259" s="115">
        <f t="shared" si="2623"/>
        <v>90.240552026711939</v>
      </c>
      <c r="AIJ259" s="15">
        <f t="shared" si="2624"/>
        <v>-3.5255329593069203E-4</v>
      </c>
      <c r="AIK259" s="11"/>
      <c r="AIL259" s="11">
        <f t="shared" si="2812"/>
        <v>-3.459570632286211E-4</v>
      </c>
      <c r="AIM259" s="10">
        <f t="shared" si="2625"/>
        <v>90.298302397052311</v>
      </c>
      <c r="AIN259" s="9">
        <f t="shared" si="2198"/>
        <v>87.391065265931573</v>
      </c>
      <c r="AIO259" s="9">
        <f t="shared" si="2199"/>
        <v>93.199368179911431</v>
      </c>
      <c r="AIP259" s="115">
        <f t="shared" si="2626"/>
        <v>90.295216722921509</v>
      </c>
      <c r="AIQ259" s="15">
        <f t="shared" si="2627"/>
        <v>-3.5874766068677073E-4</v>
      </c>
      <c r="AIR259" s="11"/>
      <c r="AIS259" s="11">
        <f t="shared" si="2813"/>
        <v>-3.5217152063498692E-4</v>
      </c>
      <c r="AIT259" s="10">
        <f t="shared" si="2628"/>
        <v>90.352962201508177</v>
      </c>
      <c r="AIU259" s="9">
        <f t="shared" si="2200"/>
        <v>87.395745260461041</v>
      </c>
      <c r="AIV259" s="9">
        <f t="shared" si="2201"/>
        <v>93.304399376686447</v>
      </c>
      <c r="AIW259" s="115">
        <f t="shared" si="2629"/>
        <v>90.350072318573751</v>
      </c>
      <c r="AIX259" s="15">
        <f t="shared" si="2630"/>
        <v>-3.6494581522276195E-4</v>
      </c>
      <c r="AIY259" s="11"/>
      <c r="AIZ259" s="11">
        <f t="shared" si="2814"/>
        <v>-3.5839009968922859E-4</v>
      </c>
      <c r="AJA259" s="10">
        <f t="shared" si="2631"/>
        <v>90.407813134970894</v>
      </c>
      <c r="AJB259" s="9">
        <f t="shared" si="2202"/>
        <v>87.400588366365</v>
      </c>
      <c r="AJC259" s="9">
        <f t="shared" si="2203"/>
        <v>93.409633930909095</v>
      </c>
      <c r="AJD259" s="115">
        <f t="shared" si="2632"/>
        <v>90.405111148637047</v>
      </c>
      <c r="AJE259" s="15">
        <f t="shared" si="2633"/>
        <v>-3.7114645554243216E-4</v>
      </c>
      <c r="AJF259" s="11"/>
      <c r="AJG259" s="11">
        <f t="shared" si="2815"/>
        <v>-3.6461149305669479E-4</v>
      </c>
      <c r="AJH259" s="10">
        <f t="shared" si="2634"/>
        <v>90.462847530359397</v>
      </c>
      <c r="AJI259" s="9">
        <f t="shared" si="2204"/>
        <v>87.405597444712228</v>
      </c>
      <c r="AJJ259" s="9">
        <f t="shared" si="2205"/>
        <v>93.515053489441911</v>
      </c>
      <c r="AJK259" s="115">
        <f t="shared" si="2635"/>
        <v>90.46032546707707</v>
      </c>
      <c r="AJL259" s="15">
        <f t="shared" si="2636"/>
        <v>-3.7734827135825575E-4</v>
      </c>
      <c r="AJM259" s="11"/>
      <c r="AJN259" s="11">
        <f t="shared" si="2816"/>
        <v>-3.7083438689294217E-4</v>
      </c>
      <c r="AJO259" s="10">
        <f t="shared" si="2637"/>
        <v>90.518057638819471</v>
      </c>
      <c r="AJP259" s="9">
        <f t="shared" si="2206"/>
        <v>87.410775323975514</v>
      </c>
      <c r="AJQ259" s="9">
        <f t="shared" si="2207"/>
        <v>93.620639453047843</v>
      </c>
      <c r="AJR259" s="115">
        <f t="shared" si="2638"/>
        <v>90.515707388511686</v>
      </c>
      <c r="AJS259" s="15">
        <f t="shared" si="2639"/>
        <v>-3.8354993919573562E-4</v>
      </c>
      <c r="AJT259" s="11"/>
      <c r="AJU259" s="11">
        <f t="shared" si="2817"/>
        <v>-3.7705745393633116E-4</v>
      </c>
      <c r="AJV259" s="10">
        <f t="shared" si="2640"/>
        <v>90.573435571267368</v>
      </c>
      <c r="AJW259" s="9">
        <f t="shared" si="2208"/>
        <v>87.416124797300455</v>
      </c>
      <c r="AJX259" s="9">
        <f t="shared" si="2209"/>
        <v>93.726373329618212</v>
      </c>
      <c r="AJY259" s="115">
        <f t="shared" si="2641"/>
        <v>90.571249063459334</v>
      </c>
      <c r="AJZ259" s="15">
        <f t="shared" si="2642"/>
        <v>-3.8975014437908645E-4</v>
      </c>
      <c r="AKA259" s="11"/>
      <c r="AKB259" s="11">
        <f t="shared" si="2818"/>
        <v>-3.8327937553058291E-4</v>
      </c>
      <c r="AKC259" s="10">
        <f t="shared" si="2643"/>
        <v>90.6289734739224</v>
      </c>
      <c r="AKD259" s="9">
        <f t="shared" si="2210"/>
        <v>87.421648620367279</v>
      </c>
      <c r="AKE259" s="9">
        <f t="shared" si="2211"/>
        <v>93.832236587192682</v>
      </c>
      <c r="AKF259" s="115">
        <f t="shared" si="2644"/>
        <v>90.62694260377998</v>
      </c>
      <c r="AKG259" s="15">
        <f t="shared" si="2645"/>
        <v>-3.9594757208514017E-4</v>
      </c>
      <c r="AKH259" s="11"/>
      <c r="AKI259" s="11">
        <f t="shared" si="2819"/>
        <v>-3.894988326657539E-4</v>
      </c>
      <c r="AKJ259" s="10">
        <f t="shared" si="2646"/>
        <v>90.684663453618626</v>
      </c>
      <c r="AKK259" s="9">
        <f t="shared" si="2212"/>
        <v>87.427349509015613</v>
      </c>
      <c r="AKL259" s="9">
        <f t="shared" si="2213"/>
        <v>93.938210376463985</v>
      </c>
      <c r="AKM259" s="115">
        <f t="shared" si="2647"/>
        <v>90.682779942739799</v>
      </c>
      <c r="AKN259" s="15">
        <f t="shared" si="2648"/>
        <v>-4.0214089035065024E-4</v>
      </c>
      <c r="AKO259" s="11"/>
      <c r="AKP259" s="11">
        <f t="shared" si="2820"/>
        <v>-3.9571448895666988E-4</v>
      </c>
      <c r="AKQ259" s="10">
        <f t="shared" si="2649"/>
        <v>90.740497437614437</v>
      </c>
      <c r="AKR259" s="9">
        <f t="shared" si="2214"/>
        <v>87.433230136374036</v>
      </c>
      <c r="AKS259" s="9">
        <f t="shared" si="2215"/>
        <v>94.044277032723613</v>
      </c>
      <c r="AKT259" s="115">
        <f t="shared" si="2650"/>
        <v>90.738753584548817</v>
      </c>
      <c r="AKU259" s="15">
        <f t="shared" si="2651"/>
        <v>-4.083288430167023E-4</v>
      </c>
      <c r="AKV259" s="11"/>
      <c r="AKW259" s="11">
        <f t="shared" si="2821"/>
        <v>-4.0192508375413321E-4</v>
      </c>
      <c r="AKX259" s="10">
        <f t="shared" si="2652"/>
        <v>90.796467924465375</v>
      </c>
      <c r="AKY259" s="9">
        <f t="shared" si="2216"/>
        <v>87.439293132714397</v>
      </c>
      <c r="AKZ259" s="9">
        <f t="shared" si="2217"/>
        <v>94.150425186903689</v>
      </c>
      <c r="ALA259" s="115">
        <f t="shared" si="2653"/>
        <v>90.79485915980905</v>
      </c>
      <c r="ALB259" s="15">
        <f t="shared" si="2654"/>
        <v>-4.145105654193088E-4</v>
      </c>
      <c r="ALC259" s="11"/>
      <c r="ALD259" s="11">
        <f t="shared" si="2822"/>
        <v>-4.0812974842953901E-4</v>
      </c>
      <c r="ALE259" s="10">
        <f t="shared" si="2655"/>
        <v>90.852570544226637</v>
      </c>
      <c r="ALF259" s="9">
        <f t="shared" si="2218"/>
        <v>87.445541094998106</v>
      </c>
      <c r="ALG259" s="9">
        <f t="shared" si="2219"/>
        <v>94.256645164607676</v>
      </c>
      <c r="ALH259" s="115">
        <f t="shared" si="2656"/>
        <v>90.851093129802891</v>
      </c>
      <c r="ALI259" s="15">
        <f t="shared" si="2657"/>
        <v>-4.2068529962262306E-4</v>
      </c>
      <c r="ALJ259" s="11"/>
      <c r="ALK259" s="11">
        <f t="shared" si="2823"/>
        <v>-4.1432772114344838E-4</v>
      </c>
      <c r="ALL259" s="10">
        <f t="shared" si="2658"/>
        <v>90.908801758796926</v>
      </c>
      <c r="ALM259" s="9">
        <f t="shared" si="2220"/>
        <v>87.451976588594263</v>
      </c>
      <c r="ALN259" s="9">
        <f t="shared" si="2221"/>
        <v>94.362927432424698</v>
      </c>
      <c r="ALO259" s="115">
        <f t="shared" si="2659"/>
        <v>90.907452010509473</v>
      </c>
      <c r="ALP259" s="15">
        <f t="shared" si="2660"/>
        <v>-4.2685229835002006E-4</v>
      </c>
      <c r="ALQ259" s="12"/>
      <c r="ALR259" s="11">
        <f t="shared" si="2824"/>
        <v>-4.2051825061374323E-4</v>
      </c>
      <c r="ALS259" s="10">
        <f t="shared" si="2661"/>
        <v>90.965158084554758</v>
      </c>
      <c r="ALT259" s="9">
        <f t="shared" si="2222"/>
        <v>87.458602146259054</v>
      </c>
      <c r="ALU259" s="9">
        <f t="shared" si="2223"/>
        <v>94.469262599551413</v>
      </c>
      <c r="ALV259" s="115">
        <f t="shared" si="2662"/>
        <v>90.963932372905234</v>
      </c>
      <c r="ALW259" s="15">
        <f t="shared" si="2663"/>
        <v>-4.3301082514729967E-4</v>
      </c>
      <c r="ALX259" s="12"/>
      <c r="ALY259" s="11">
        <f t="shared" si="2825"/>
        <v>-4.2670059628217209E-4</v>
      </c>
      <c r="ALZ259" s="10">
        <f t="shared" si="2664"/>
        <v>91.021636092664977</v>
      </c>
      <c r="AMA259" s="9">
        <f t="shared" si="2224"/>
        <v>87.465420267148176</v>
      </c>
      <c r="AMB259" s="9">
        <f t="shared" si="2225"/>
        <v>94.575641419298066</v>
      </c>
      <c r="AMC259" s="115">
        <f t="shared" si="2665"/>
        <v>91.020530843223128</v>
      </c>
      <c r="AMD259" s="15">
        <f t="shared" si="2666"/>
        <v>-4.3916015453670143E-4</v>
      </c>
      <c r="AME259" s="12"/>
      <c r="AMF259" s="11">
        <f t="shared" si="2826"/>
        <v>-4.3287402847173693E-4</v>
      </c>
      <c r="AMG259" s="10">
        <f t="shared" si="2667"/>
        <v>91.078232409343997</v>
      </c>
      <c r="AMH259" s="9">
        <f t="shared" si="2226"/>
        <v>87.472433415862781</v>
      </c>
      <c r="AMI259" s="9">
        <f t="shared" si="2227"/>
        <v>94.682054790475306</v>
      </c>
      <c r="AMJ259" s="115">
        <f t="shared" si="2668"/>
        <v>91.077244103169051</v>
      </c>
      <c r="AMK259" s="15">
        <f t="shared" si="2669"/>
        <v>-4.4529957216149268E-4</v>
      </c>
      <c r="AML259" s="12"/>
      <c r="AMM259" s="11">
        <f t="shared" si="2827"/>
        <v>-4.3903782853468723E-4</v>
      </c>
      <c r="AMN259" s="10">
        <f t="shared" si="2670"/>
        <v>91.13494371608229</v>
      </c>
      <c r="AMO259" s="9">
        <f t="shared" si="2228"/>
        <v>87.479644021529367</v>
      </c>
      <c r="AMP259" s="9">
        <f t="shared" si="2229"/>
        <v>94.78849375866416</v>
      </c>
      <c r="AMQ259" s="115">
        <f t="shared" si="2671"/>
        <v>91.134068890096756</v>
      </c>
      <c r="AMR259" s="15">
        <f t="shared" si="2672"/>
        <v>-4.5142837492123731E-4</v>
      </c>
      <c r="AMS259" s="12"/>
      <c r="AMT259" s="11">
        <f t="shared" si="2828"/>
        <v>-4.4519128899123941E-4</v>
      </c>
      <c r="AMU259" s="10">
        <f t="shared" si="2673"/>
        <v>91.191766749825504</v>
      </c>
      <c r="AMV259" s="9">
        <f t="shared" si="2230"/>
        <v>87.487054476913912</v>
      </c>
      <c r="AMW259" s="9">
        <f t="shared" si="2231"/>
        <v>94.89494951737035</v>
      </c>
      <c r="AMX259" s="115">
        <f t="shared" si="2674"/>
        <v>91.191001997142138</v>
      </c>
      <c r="AMY259" s="15">
        <f t="shared" si="2675"/>
        <v>-4.5754587109781244E-4</v>
      </c>
      <c r="AMZ259" s="12"/>
      <c r="ANA259" s="11">
        <f t="shared" si="2829"/>
        <v>-4.5133371365906299E-4</v>
      </c>
      <c r="ANB259" s="10">
        <f t="shared" si="2676"/>
        <v>91.248698303114949</v>
      </c>
      <c r="ANC259" s="9">
        <f t="shared" si="2232"/>
        <v>87.49466713757063</v>
      </c>
      <c r="AND259" s="9">
        <f t="shared" si="2233"/>
        <v>95.001413409063559</v>
      </c>
      <c r="ANE259" s="115">
        <f t="shared" si="2677"/>
        <v>91.248040273317088</v>
      </c>
      <c r="ANF259" s="15">
        <f t="shared" si="2678"/>
        <v>-4.6365138047215723E-4</v>
      </c>
      <c r="ANG259" s="12"/>
      <c r="ANH259" s="11">
        <f t="shared" si="2830"/>
        <v>-4.5746441777355542E-4</v>
      </c>
      <c r="ANI259" s="10">
        <f t="shared" si="2679"/>
        <v>91.305735224187913</v>
      </c>
      <c r="ANJ259" s="9">
        <f t="shared" si="2234"/>
        <v>87.502484321025449</v>
      </c>
      <c r="ANK259" s="9">
        <f t="shared" si="2235"/>
        <v>95.107876926099379</v>
      </c>
      <c r="ANL259" s="115">
        <f t="shared" si="2680"/>
        <v>91.305180623562421</v>
      </c>
      <c r="ANM259" s="15">
        <f t="shared" si="2681"/>
        <v>-4.697442344316751E-4</v>
      </c>
      <c r="ANN259" s="12"/>
      <c r="ANO259" s="11">
        <f t="shared" si="2831"/>
        <v>-4.6358272809874154E-4</v>
      </c>
      <c r="ANP259" s="10">
        <f t="shared" si="2682"/>
        <v>91.362874417036778</v>
      </c>
      <c r="ANQ259" s="9">
        <f t="shared" si="2236"/>
        <v>87.510508305994605</v>
      </c>
      <c r="ANR259" s="9">
        <f t="shared" si="2237"/>
        <v>95.214331711531571</v>
      </c>
      <c r="ANS259" s="115">
        <f t="shared" si="2683"/>
        <v>91.362420008763081</v>
      </c>
      <c r="ANT259" s="15">
        <f t="shared" si="2684"/>
        <v>-4.7582377606863736E-4</v>
      </c>
      <c r="ANU259" s="12"/>
      <c r="ANV259" s="11">
        <f t="shared" si="2832"/>
        <v>-4.6968798302924616E-4</v>
      </c>
      <c r="ANW259" s="10">
        <f t="shared" si="2685"/>
        <v>91.420112841430807</v>
      </c>
      <c r="ANX259" s="9">
        <f t="shared" si="2238"/>
        <v>87.518741331638296</v>
      </c>
      <c r="ANY259" s="9">
        <f t="shared" si="2239"/>
        <v>95.320769559810529</v>
      </c>
      <c r="ANZ259" s="115">
        <f t="shared" si="2686"/>
        <v>91.419755445724405</v>
      </c>
      <c r="AOA259" s="15">
        <f t="shared" si="2687"/>
        <v>-4.8188936026944849E-4</v>
      </c>
      <c r="AOB259" s="12"/>
      <c r="AOC259" s="11">
        <f t="shared" si="2833"/>
        <v>-4.757795326830909E-4</v>
      </c>
      <c r="AOD259" s="10">
        <f t="shared" si="2688"/>
        <v>91.477447512898664</v>
      </c>
      <c r="AOE259" s="9">
        <f t="shared" si="2240"/>
        <v>87.527185596849705</v>
      </c>
      <c r="AOF259" s="9">
        <f t="shared" si="2241"/>
        <v>95.427182417370076</v>
      </c>
      <c r="AOG259" s="115">
        <f t="shared" si="2689"/>
        <v>91.477184007109884</v>
      </c>
      <c r="AOH259" s="15">
        <f t="shared" si="2690"/>
        <v>-4.8794035379478245E-4</v>
      </c>
      <c r="AOI259" s="12"/>
      <c r="AOJ259" s="11">
        <f t="shared" si="1875"/>
        <v>-4.8185673898541736E-4</v>
      </c>
      <c r="AOK259" s="10">
        <f t="shared" si="1876"/>
        <v>91.534875502672747</v>
      </c>
      <c r="AOL259" s="9">
        <f t="shared" si="2242"/>
        <v>87.535843259579224</v>
      </c>
      <c r="AOM259" s="9">
        <f t="shared" si="2243"/>
        <v>95.533562383106712</v>
      </c>
      <c r="AON259" s="115">
        <f t="shared" si="2691"/>
        <v>91.534702821342961</v>
      </c>
      <c r="AOO259" s="15">
        <f t="shared" si="1877"/>
        <v>-4.9397613535093155E-4</v>
      </c>
      <c r="AOP259" s="12"/>
      <c r="AOQ259" s="11">
        <f t="shared" si="2834"/>
        <v>-4.8791897574338176E-4</v>
      </c>
      <c r="AOR259" s="10">
        <f t="shared" si="2692"/>
        <v>91.592393937597365</v>
      </c>
      <c r="AOS259" s="9">
        <f t="shared" si="2244"/>
        <v>87.544716436194065</v>
      </c>
      <c r="AOT259" s="9">
        <f t="shared" si="2245"/>
        <v>95.639901708749647</v>
      </c>
      <c r="AOU259" s="115">
        <f t="shared" si="2693"/>
        <v>91.592309072471863</v>
      </c>
      <c r="AOV259" s="15">
        <f t="shared" si="2694"/>
        <v>-4.9999609565221494E-4</v>
      </c>
      <c r="AOW259" s="12"/>
      <c r="AOX259" s="11">
        <f t="shared" si="1878"/>
        <v>-4.939656287121408E-4</v>
      </c>
      <c r="AOY259" s="10">
        <f t="shared" si="1879"/>
        <v>91.649999999999991</v>
      </c>
      <c r="AOZ259" s="9">
        <f t="shared" si="2246"/>
        <v>87.553807200873194</v>
      </c>
      <c r="APA259" s="9"/>
      <c r="APB259" s="97">
        <f t="shared" si="2695"/>
        <v>91.649999999999991</v>
      </c>
      <c r="APC259" s="15">
        <f t="shared" si="1880"/>
        <v>-5.0599963747477038E-4</v>
      </c>
      <c r="APD259" s="11"/>
      <c r="APE259" s="11"/>
    </row>
    <row r="260" spans="1:1097" x14ac:dyDescent="0.2">
      <c r="A260" s="183"/>
      <c r="B260" s="183"/>
      <c r="C260" s="1">
        <f t="shared" si="2696"/>
        <v>180</v>
      </c>
      <c r="D260" s="1">
        <f t="shared" si="2697"/>
        <v>6024.5844021139956</v>
      </c>
      <c r="E260" s="1">
        <f t="shared" si="2698"/>
        <v>-16317921.817764627</v>
      </c>
      <c r="F260" s="2">
        <f t="shared" si="2699"/>
        <v>113.16</v>
      </c>
      <c r="G260" s="8">
        <f t="shared" si="2700"/>
        <v>1.9810000000000001E-3</v>
      </c>
      <c r="H260" s="6">
        <f t="shared" si="2701"/>
        <v>0.14400020254000001</v>
      </c>
      <c r="I260" s="2">
        <f t="shared" si="2702"/>
        <v>3500</v>
      </c>
      <c r="J260" s="3">
        <f t="shared" si="1818"/>
        <v>58.333333333333336</v>
      </c>
      <c r="K260" s="3">
        <f t="shared" si="1819"/>
        <v>366.52</v>
      </c>
      <c r="L260" s="1">
        <f t="shared" si="2703"/>
        <v>0.82</v>
      </c>
      <c r="M260" s="1">
        <f t="shared" si="2704"/>
        <v>0.66</v>
      </c>
      <c r="N260" s="1">
        <f t="shared" si="1820"/>
        <v>0.54120000000000001</v>
      </c>
      <c r="O260" s="3">
        <f t="shared" si="2247"/>
        <v>7.5227878787878781</v>
      </c>
      <c r="P260" s="40">
        <f t="shared" si="1821"/>
        <v>570.9796</v>
      </c>
      <c r="Q260" s="1">
        <f t="shared" si="2705"/>
        <v>21.51</v>
      </c>
      <c r="R260" s="1">
        <f t="shared" si="2706"/>
        <v>151</v>
      </c>
      <c r="S260" s="2">
        <f t="shared" si="2707"/>
        <v>12587.54</v>
      </c>
      <c r="T260" s="1">
        <f t="shared" si="1959"/>
        <v>83.916933333333333</v>
      </c>
      <c r="U260" s="7">
        <f t="shared" si="2708"/>
        <v>9.1849501318337995E-2</v>
      </c>
      <c r="V260" s="7">
        <f t="shared" si="1822"/>
        <v>6.6258942829124593E-3</v>
      </c>
      <c r="W260" s="159">
        <f t="shared" si="2709"/>
        <v>3.4283282369456214E-2</v>
      </c>
      <c r="X260" s="40">
        <f t="shared" si="1823"/>
        <v>8095.2484858865882</v>
      </c>
      <c r="Y260" s="1">
        <f t="shared" si="2710"/>
        <v>0</v>
      </c>
      <c r="Z260" s="1">
        <f t="shared" si="2711"/>
        <v>113.16</v>
      </c>
      <c r="AA260" s="1">
        <f t="shared" si="2712"/>
        <v>91.649999999999991</v>
      </c>
      <c r="AB260" s="6">
        <f t="shared" si="1960"/>
        <v>0.2895550479995273</v>
      </c>
      <c r="AC260" s="1">
        <f t="shared" si="2713"/>
        <v>526.19133708825245</v>
      </c>
      <c r="AD260" s="40">
        <f t="shared" si="1824"/>
        <v>36363.626619283568</v>
      </c>
      <c r="AE260" s="1">
        <f t="shared" si="1825"/>
        <v>0.15947988387208822</v>
      </c>
      <c r="AF260" s="2">
        <f t="shared" si="1801"/>
        <v>75</v>
      </c>
      <c r="AG260" s="10">
        <f t="shared" si="1826"/>
        <v>11.960991290406616</v>
      </c>
      <c r="AH260" s="12">
        <f t="shared" si="1827"/>
        <v>0.224046186848912</v>
      </c>
      <c r="AI260" s="43">
        <f t="shared" si="1828"/>
        <v>-1.9072043653227351E-5</v>
      </c>
      <c r="AJ260" s="93">
        <f t="shared" si="1961"/>
        <v>4.8107311729118474E-6</v>
      </c>
      <c r="AK260" s="43">
        <f t="shared" si="1829"/>
        <v>0</v>
      </c>
      <c r="AL260" s="43">
        <f t="shared" si="1962"/>
        <v>4.13377597869112E-4</v>
      </c>
      <c r="AM260" s="43"/>
      <c r="AN260" s="43">
        <f t="shared" si="1830"/>
        <v>0</v>
      </c>
      <c r="AO260" s="10">
        <f t="shared" si="1831"/>
        <v>87.667033946252914</v>
      </c>
      <c r="AP260" s="9"/>
      <c r="AQ260" s="9">
        <f t="shared" si="1832"/>
        <v>87.536540057335415</v>
      </c>
      <c r="AR260" s="104">
        <f t="shared" si="2248"/>
        <v>87.536540057335415</v>
      </c>
      <c r="AS260" s="15">
        <f t="shared" si="1833"/>
        <v>0</v>
      </c>
      <c r="AT260" s="49"/>
      <c r="AU260" s="11">
        <f t="shared" si="1834"/>
        <v>8.0600522323509508E-6</v>
      </c>
      <c r="AV260" s="10">
        <f t="shared" si="1835"/>
        <v>87.601785820622808</v>
      </c>
      <c r="AW260" s="9">
        <f t="shared" si="1836"/>
        <v>87.536540057335415</v>
      </c>
      <c r="AX260" s="9">
        <f t="shared" si="1837"/>
        <v>87.406326185337505</v>
      </c>
      <c r="AY260" s="97">
        <f t="shared" si="2249"/>
        <v>87.47143312133646</v>
      </c>
      <c r="AZ260" s="15">
        <f t="shared" si="2250"/>
        <v>8.0426111826540695E-6</v>
      </c>
      <c r="BA260" s="49"/>
      <c r="BB260" s="11">
        <f t="shared" si="1838"/>
        <v>1.6102953992212683E-5</v>
      </c>
      <c r="BC260" s="10">
        <f t="shared" si="1839"/>
        <v>87.536674169986441</v>
      </c>
      <c r="BD260" s="9">
        <f t="shared" si="1840"/>
        <v>87.536537705205333</v>
      </c>
      <c r="BE260" s="9">
        <f t="shared" si="1841"/>
        <v>87.276389875802124</v>
      </c>
      <c r="BF260" s="97">
        <f t="shared" si="2251"/>
        <v>87.406463790503722</v>
      </c>
      <c r="BG260" s="15">
        <f t="shared" si="1842"/>
        <v>1.606793354501533E-5</v>
      </c>
      <c r="BH260" s="49"/>
      <c r="BI260" s="11">
        <f t="shared" si="1843"/>
        <v>2.4128564426873654E-5</v>
      </c>
      <c r="BJ260" s="10">
        <f t="shared" si="1844"/>
        <v>87.47169542999211</v>
      </c>
      <c r="BK260" s="9">
        <f t="shared" si="1845"/>
        <v>87.536528316899179</v>
      </c>
      <c r="BL260" s="9">
        <f t="shared" si="1846"/>
        <v>87.146728655751332</v>
      </c>
      <c r="BM260" s="97">
        <f t="shared" si="2252"/>
        <v>87.341628486325249</v>
      </c>
      <c r="BN260" s="15">
        <f t="shared" si="1847"/>
        <v>2.4075830521289496E-5</v>
      </c>
      <c r="BO260" s="49"/>
      <c r="BP260" s="11">
        <f t="shared" si="1848"/>
        <v>3.2136745685814181E-5</v>
      </c>
      <c r="BQ260" s="10">
        <f t="shared" si="1849"/>
        <v>87.406846042327686</v>
      </c>
      <c r="BR260" s="9">
        <f t="shared" si="1850"/>
        <v>87.53650723888245</v>
      </c>
      <c r="BS260" s="9">
        <f t="shared" si="1851"/>
        <v>87.017340034387232</v>
      </c>
      <c r="BT260" s="97">
        <f t="shared" si="2253"/>
        <v>87.276923636634848</v>
      </c>
      <c r="BU260" s="15">
        <f t="shared" si="1852"/>
        <v>3.2066168530856731E-5</v>
      </c>
      <c r="BV260" s="12"/>
      <c r="BW260" s="11">
        <f t="shared" si="1853"/>
        <v>4.0127362893928676E-5</v>
      </c>
      <c r="BX260" s="10">
        <f t="shared" si="1854"/>
        <v>87.342122455194342</v>
      </c>
      <c r="BY260" s="9">
        <f t="shared" si="1855"/>
        <v>87.536469848377408</v>
      </c>
      <c r="BZ260" s="9">
        <f t="shared" si="1856"/>
        <v>86.888221503787506</v>
      </c>
      <c r="CA260" s="97">
        <f t="shared" si="2254"/>
        <v>87.212345676082464</v>
      </c>
      <c r="CB260" s="15">
        <f t="shared" si="1857"/>
        <v>4.0038816950465236E-5</v>
      </c>
      <c r="CC260" s="12"/>
      <c r="CD260" s="11">
        <f t="shared" si="1858"/>
        <v>4.810028412443198E-5</v>
      </c>
      <c r="CE260" s="10">
        <f t="shared" si="1859"/>
        <v>87.277521123772431</v>
      </c>
      <c r="CF260" s="9">
        <f t="shared" si="1860"/>
        <v>87.536411553598015</v>
      </c>
      <c r="CG260" s="9">
        <f t="shared" si="1861"/>
        <v>86.759370539598933</v>
      </c>
      <c r="CH260" s="97">
        <f t="shared" si="2255"/>
        <v>87.147891046598474</v>
      </c>
      <c r="CI260" s="15">
        <f t="shared" si="1862"/>
        <v>4.7993648085898152E-5</v>
      </c>
      <c r="CJ260" s="12"/>
      <c r="CK260" s="11">
        <f t="shared" si="1863"/>
        <v>5.6055380371237211E-5</v>
      </c>
      <c r="CL260" s="10">
        <f t="shared" si="1864"/>
        <v>87.213038510681301</v>
      </c>
      <c r="CM260" s="9">
        <f t="shared" si="1865"/>
        <v>87.536327793974763</v>
      </c>
      <c r="CN260" s="9">
        <f t="shared" si="1866"/>
        <v>86.630784601723278</v>
      </c>
      <c r="CO260" s="97">
        <f t="shared" si="2256"/>
        <v>87.08355619784902</v>
      </c>
      <c r="CP260" s="15">
        <f t="shared" si="1867"/>
        <v>5.5930537143500104E-5</v>
      </c>
      <c r="CQ260" s="12"/>
      <c r="CR260" s="11">
        <f t="shared" si="1868"/>
        <v>6.3992525521179219E-5</v>
      </c>
      <c r="CS260" s="10">
        <f t="shared" si="1869"/>
        <v>87.148671086430284</v>
      </c>
      <c r="CT260" s="9">
        <f t="shared" si="1870"/>
        <v>87.536214040369416</v>
      </c>
      <c r="CU260" s="9">
        <f t="shared" si="1963"/>
        <v>86.502461135002292</v>
      </c>
      <c r="CV260" s="97">
        <f t="shared" si="2257"/>
        <v>87.019337587685854</v>
      </c>
      <c r="CW260" s="15">
        <f t="shared" si="1871"/>
        <v>6.3849362201134894E-5</v>
      </c>
      <c r="CX260" s="12"/>
      <c r="CY260" s="11">
        <f t="shared" si="2258"/>
        <v>7.1911596325656928E-5</v>
      </c>
      <c r="CZ260" s="10">
        <f t="shared" si="2259"/>
        <v>87.084415329864328</v>
      </c>
      <c r="DA260" s="9">
        <f t="shared" si="1964"/>
        <v>87.536065795279924</v>
      </c>
      <c r="DB260" s="9">
        <f t="shared" si="1965"/>
        <v>86.374397569894072</v>
      </c>
      <c r="DC260" s="97">
        <f t="shared" si="2260"/>
        <v>86.955231682586998</v>
      </c>
      <c r="DD260" s="15">
        <f t="shared" si="2261"/>
        <v>7.1750004179064263E-5</v>
      </c>
      <c r="DE260" s="12"/>
      <c r="DF260" s="11">
        <f t="shared" si="2262"/>
        <v>7.9812472372203704E-5</v>
      </c>
      <c r="DG260" s="10">
        <f t="shared" si="2263"/>
        <v>87.020267728600416</v>
      </c>
      <c r="DH260" s="9">
        <f t="shared" si="1966"/>
        <v>87.535878593035548</v>
      </c>
      <c r="DI260" s="9">
        <f t="shared" si="1967"/>
        <v>86.246591323147285</v>
      </c>
      <c r="DJ260" s="97">
        <f t="shared" si="2264"/>
        <v>86.891234958091417</v>
      </c>
      <c r="DK260" s="15">
        <f t="shared" si="2265"/>
        <v>7.9632346810356149E-5</v>
      </c>
      <c r="DL260" s="12"/>
      <c r="DM260" s="11">
        <f t="shared" si="2266"/>
        <v>8.7695036055568016E-5</v>
      </c>
      <c r="DN260" s="10">
        <f t="shared" si="2267"/>
        <v>86.956224779458154</v>
      </c>
      <c r="DO260" s="9">
        <f t="shared" si="1968"/>
        <v>87.535647999982487</v>
      </c>
      <c r="DP260" s="9">
        <f t="shared" si="1969"/>
        <v>86.119039798468947</v>
      </c>
      <c r="DQ260" s="97">
        <f t="shared" si="2268"/>
        <v>86.827343899225724</v>
      </c>
      <c r="DR260" s="15">
        <f t="shared" si="2269"/>
        <v>8.7496276611105132E-5</v>
      </c>
      <c r="DS260" s="12"/>
      <c r="DT260" s="11">
        <f t="shared" si="2270"/>
        <v>9.5559172548597383E-5</v>
      </c>
      <c r="DU260" s="10">
        <f t="shared" si="2271"/>
        <v>86.892282988882414</v>
      </c>
      <c r="DV260" s="9">
        <f t="shared" si="1970"/>
        <v>87.53536961465997</v>
      </c>
      <c r="DW260" s="9">
        <f t="shared" si="1971"/>
        <v>85.99174038718678</v>
      </c>
      <c r="DX260" s="97">
        <f t="shared" si="2272"/>
        <v>86.763555000923375</v>
      </c>
      <c r="DY260" s="15">
        <f t="shared" si="2273"/>
        <v>9.5341682850401854E-5</v>
      </c>
      <c r="DZ260" s="12"/>
      <c r="EA260" s="11">
        <f t="shared" si="2274"/>
        <v>1.034047697728626E-4</v>
      </c>
      <c r="EB260" s="10">
        <f t="shared" si="2275"/>
        <v>86.828438873358664</v>
      </c>
      <c r="EC260" s="9">
        <f t="shared" si="1972"/>
        <v>87.535039067967134</v>
      </c>
      <c r="ED260" s="9">
        <f t="shared" si="1973"/>
        <v>85.864690468905593</v>
      </c>
      <c r="EE260" s="97">
        <f t="shared" si="2276"/>
        <v>86.699864768436356</v>
      </c>
      <c r="EF260" s="15">
        <f t="shared" si="2277"/>
        <v>1.0316845752009173E-4</v>
      </c>
      <c r="EG260" s="12"/>
      <c r="EH260" s="11">
        <f t="shared" si="2278"/>
        <v>1.1123171836908008E-4</v>
      </c>
      <c r="EI260" s="10">
        <f t="shared" si="2279"/>
        <v>86.764688959820688</v>
      </c>
      <c r="EJ260" s="9">
        <f t="shared" si="1974"/>
        <v>87.534652023320774</v>
      </c>
      <c r="EK260" s="9">
        <f t="shared" si="1975"/>
        <v>85.737887412160035</v>
      </c>
      <c r="EL260" s="97">
        <f t="shared" si="2280"/>
        <v>86.636269717740404</v>
      </c>
      <c r="EM260" s="15">
        <f t="shared" si="2281"/>
        <v>1.109764953042055E-4</v>
      </c>
      <c r="EN260" s="12"/>
      <c r="EO260" s="11">
        <f t="shared" si="2282"/>
        <v>1.1903991166717071E-4</v>
      </c>
      <c r="EP260" s="10">
        <f t="shared" si="2283"/>
        <v>86.701029786052047</v>
      </c>
      <c r="EQ260" s="9">
        <f t="shared" si="1976"/>
        <v>87.534204176804053</v>
      </c>
      <c r="ER260" s="9">
        <f t="shared" si="1977"/>
        <v>85.611328575057343</v>
      </c>
      <c r="ES260" s="97">
        <f t="shared" si="2284"/>
        <v>86.572766375930698</v>
      </c>
      <c r="ET260" s="15">
        <f t="shared" si="2285"/>
        <v>1.1876569354844936E-4</v>
      </c>
      <c r="EU260" s="12"/>
      <c r="EV260" s="11">
        <f t="shared" si="2286"/>
        <v>1.2682924565638208E-4</v>
      </c>
      <c r="EW260" s="10">
        <f t="shared" si="2287"/>
        <v>86.637457901078093</v>
      </c>
      <c r="EX260" s="9">
        <f t="shared" si="1978"/>
        <v>87.533691257306444</v>
      </c>
      <c r="EY260" s="9">
        <f t="shared" si="1979"/>
        <v>85.48501130591886</v>
      </c>
      <c r="EZ260" s="97">
        <f t="shared" si="2288"/>
        <v>86.509351281612652</v>
      </c>
      <c r="FA260" s="15">
        <f t="shared" si="2289"/>
        <v>1.2653595222921764E-4</v>
      </c>
      <c r="FB260" s="12"/>
      <c r="FC260" s="11">
        <f t="shared" si="2290"/>
        <v>1.3459961895492605E-4</v>
      </c>
      <c r="FD260" s="10">
        <f t="shared" si="2291"/>
        <v>86.573969865553067</v>
      </c>
      <c r="FE260" s="9">
        <f t="shared" si="1980"/>
        <v>87.533109026654955</v>
      </c>
      <c r="FF260" s="9">
        <f t="shared" si="1981"/>
        <v>85.358932943911611</v>
      </c>
      <c r="FG260" s="97">
        <f t="shared" si="2292"/>
        <v>86.446020985283283</v>
      </c>
      <c r="FH260" s="15">
        <f t="shared" si="2293"/>
        <v>1.342871739226933E-4</v>
      </c>
      <c r="FI260" s="12"/>
      <c r="FJ260" s="11">
        <f t="shared" si="2294"/>
        <v>1.4235093277969191E-4</v>
      </c>
      <c r="FK260" s="10">
        <f t="shared" si="2295"/>
        <v>86.51056225213793</v>
      </c>
      <c r="FL260" s="9">
        <f t="shared" si="1982"/>
        <v>87.532453279736856</v>
      </c>
      <c r="FM260" s="9">
        <f t="shared" si="1983"/>
        <v>85.233090819675382</v>
      </c>
      <c r="FN260" s="97">
        <f t="shared" si="2296"/>
        <v>86.382772049706119</v>
      </c>
      <c r="FO260" s="15">
        <f t="shared" si="2297"/>
        <v>1.4201926377369555E-4</v>
      </c>
      <c r="FP260" s="12"/>
      <c r="FQ260" s="11">
        <f t="shared" si="2298"/>
        <v>1.5008309091569784E-4</v>
      </c>
      <c r="FR260" s="10">
        <f t="shared" si="2299"/>
        <v>86.447231645871767</v>
      </c>
      <c r="FS260" s="9">
        <f t="shared" si="1984"/>
        <v>87.531719844614017</v>
      </c>
      <c r="FT260" s="9">
        <f t="shared" si="1985"/>
        <v>85.107482255943097</v>
      </c>
      <c r="FU260" s="97">
        <f t="shared" si="2300"/>
        <v>86.31960105027855</v>
      </c>
      <c r="FV260" s="15">
        <f t="shared" si="2301"/>
        <v>1.4973212946442572E-4</v>
      </c>
      <c r="FW260" s="12"/>
      <c r="FX260" s="11">
        <f t="shared" si="2302"/>
        <v>1.5779599968542848E-4</v>
      </c>
      <c r="FY260" s="10">
        <f t="shared" si="2303"/>
        <v>86.383974644535726</v>
      </c>
      <c r="FZ260" s="9">
        <f t="shared" si="1986"/>
        <v>87.530904582629063</v>
      </c>
      <c r="GA260" s="9">
        <f t="shared" si="1987"/>
        <v>84.982104568154028</v>
      </c>
      <c r="GB260" s="97">
        <f t="shared" si="2304"/>
        <v>86.256504575391546</v>
      </c>
      <c r="GC260" s="15">
        <f t="shared" si="2305"/>
        <v>1.5742568118314474E-4</v>
      </c>
      <c r="GD260" s="12"/>
      <c r="GE260" s="11">
        <f t="shared" si="2306"/>
        <v>1.6548956791809677E-4</v>
      </c>
      <c r="GF260" s="10">
        <f t="shared" si="2307"/>
        <v>86.320787859009357</v>
      </c>
      <c r="GG260" s="9">
        <f t="shared" si="1988"/>
        <v>87.530003388503431</v>
      </c>
      <c r="GH260" s="9">
        <f t="shared" si="1989"/>
        <v>84.856955065059793</v>
      </c>
      <c r="GI260" s="97">
        <f t="shared" si="2308"/>
        <v>86.193479226781619</v>
      </c>
      <c r="GJ260" s="15">
        <f t="shared" si="2309"/>
        <v>1.6509983159280827E-4</v>
      </c>
      <c r="GK260" s="12"/>
      <c r="GL260" s="11">
        <f t="shared" si="1872"/>
        <v>1.7316370691884987E-4</v>
      </c>
      <c r="GM260" s="10">
        <f t="shared" si="1873"/>
        <v>86.257667913619358</v>
      </c>
      <c r="GN260" s="9">
        <f t="shared" si="1990"/>
        <v>87.529012190427522</v>
      </c>
      <c r="GO260" s="9">
        <f t="shared" si="1991"/>
        <v>84.732031049326295</v>
      </c>
      <c r="GP260" s="115">
        <f t="shared" si="2310"/>
        <v>86.130521619876902</v>
      </c>
      <c r="GQ260" s="15">
        <f t="shared" si="1874"/>
        <v>1.7275449579945274E-4</v>
      </c>
      <c r="GR260" s="12"/>
      <c r="GS260" s="11">
        <f t="shared" si="2311"/>
        <v>1.8081833043772201E-4</v>
      </c>
      <c r="GT260" s="10">
        <f t="shared" si="2312"/>
        <v>86.194611446482412</v>
      </c>
      <c r="GU260" s="9">
        <f t="shared" si="1992"/>
        <v>87.527926950143097</v>
      </c>
      <c r="GV260" s="9">
        <f t="shared" si="1993"/>
        <v>84.607329818124668</v>
      </c>
      <c r="GW260" s="115">
        <f t="shared" si="2313"/>
        <v>86.067628384133883</v>
      </c>
      <c r="GX260" s="15">
        <f t="shared" si="2314"/>
        <v>1.8038959132077626E-4</v>
      </c>
      <c r="GY260" s="12"/>
      <c r="GZ260" s="11">
        <f t="shared" si="2315"/>
        <v>1.8845335463877545E-4</v>
      </c>
      <c r="HA260" s="10">
        <f t="shared" si="2316"/>
        <v>86.131615109838734</v>
      </c>
      <c r="HB260" s="9">
        <f t="shared" si="1994"/>
        <v>87.526743663018109</v>
      </c>
      <c r="HC260" s="9">
        <f t="shared" si="1995"/>
        <v>84.48284866371813</v>
      </c>
      <c r="HD260" s="97">
        <f t="shared" si="2317"/>
        <v>86.004796163368127</v>
      </c>
      <c r="HE260" s="15">
        <f t="shared" si="2318"/>
        <v>1.8800503805452978E-4</v>
      </c>
      <c r="HF260" s="12"/>
      <c r="HG260" s="11">
        <f t="shared" si="2319"/>
        <v>1.9606869806902002E-4</v>
      </c>
      <c r="HH260" s="10">
        <f t="shared" si="2320"/>
        <v>86.06867557037981</v>
      </c>
      <c r="HI260" s="9">
        <f t="shared" si="1996"/>
        <v>87.525458358114022</v>
      </c>
      <c r="HJ260" s="9">
        <f t="shared" si="1997"/>
        <v>84.358584874040844</v>
      </c>
      <c r="HK260" s="97">
        <f t="shared" si="2321"/>
        <v>85.942021616077426</v>
      </c>
      <c r="HL260" s="15">
        <f t="shared" si="2322"/>
        <v>1.9560075824691367E-4</v>
      </c>
      <c r="HM260" s="12"/>
      <c r="HN260" s="11">
        <f t="shared" si="2323"/>
        <v>2.0366428162734871E-4</v>
      </c>
      <c r="HO260" s="10">
        <f t="shared" si="2324"/>
        <v>86.005789509568515</v>
      </c>
      <c r="HP260" s="9">
        <f t="shared" si="1998"/>
        <v>87.524067098245865</v>
      </c>
      <c r="HQ260" s="9">
        <f t="shared" si="1999"/>
        <v>84.234535733268217</v>
      </c>
      <c r="HR260" s="115">
        <f t="shared" si="2325"/>
        <v>85.879301415757041</v>
      </c>
      <c r="HS260" s="15">
        <f t="shared" si="2326"/>
        <v>2.0317667646105493E-4</v>
      </c>
      <c r="HT260" s="12"/>
      <c r="HU260" s="11">
        <f t="shared" si="2714"/>
        <v>2.1124002853354843E-4</v>
      </c>
      <c r="HV260" s="10">
        <f t="shared" si="2327"/>
        <v>85.94295362395134</v>
      </c>
      <c r="HW260" s="9">
        <f t="shared" si="2000"/>
        <v>87.522565980035111</v>
      </c>
      <c r="HX260" s="9">
        <f t="shared" si="2001"/>
        <v>84.110698522382947</v>
      </c>
      <c r="HY260" s="115">
        <f t="shared" si="2328"/>
        <v>85.816632251209029</v>
      </c>
      <c r="HZ260" s="15">
        <f t="shared" si="2329"/>
        <v>2.1073271954532831E-4</v>
      </c>
      <c r="IA260" s="12"/>
      <c r="IB260" s="11">
        <f t="shared" si="2715"/>
        <v>2.1879586429711791E-4</v>
      </c>
      <c r="IC260" s="10">
        <f t="shared" si="2330"/>
        <v>85.880164625464971</v>
      </c>
      <c r="ID260" s="9">
        <f t="shared" si="2002"/>
        <v>87.520951133955592</v>
      </c>
      <c r="IE260" s="9">
        <f t="shared" si="2003"/>
        <v>83.987070519730366</v>
      </c>
      <c r="IF260" s="115">
        <f t="shared" si="2331"/>
        <v>85.754010826842972</v>
      </c>
      <c r="IG260" s="15">
        <f t="shared" si="2332"/>
        <v>2.1826881660187917E-4</v>
      </c>
      <c r="IH260" s="12"/>
      <c r="II260" s="11">
        <f t="shared" si="2716"/>
        <v>2.263317166862998E-4</v>
      </c>
      <c r="IJ260" s="10">
        <f t="shared" si="2333"/>
        <v>85.817419241734115</v>
      </c>
      <c r="IK260" s="9">
        <f t="shared" si="2004"/>
        <v>87.519218724372521</v>
      </c>
      <c r="IL260" s="9">
        <f t="shared" si="2005"/>
        <v>83.863649001567282</v>
      </c>
      <c r="IM260" s="115">
        <f t="shared" si="2334"/>
        <v>85.691433862969902</v>
      </c>
      <c r="IN260" s="15">
        <f t="shared" si="2335"/>
        <v>2.2578489895513584E-4</v>
      </c>
      <c r="IO260" s="12"/>
      <c r="IP260" s="11">
        <f t="shared" si="2717"/>
        <v>2.3384751569708616E-4</v>
      </c>
      <c r="IQ260" s="10">
        <f t="shared" si="2336"/>
        <v>85.754714216362686</v>
      </c>
      <c r="IR260" s="9">
        <f t="shared" si="2006"/>
        <v>87.517364949574869</v>
      </c>
      <c r="IS260" s="9">
        <f t="shared" si="2007"/>
        <v>83.74043124260497</v>
      </c>
      <c r="IT260" s="115">
        <f t="shared" si="2337"/>
        <v>85.628898096089927</v>
      </c>
      <c r="IU260" s="15">
        <f t="shared" si="2338"/>
        <v>2.3328090012027819E-4</v>
      </c>
      <c r="IV260" s="12"/>
      <c r="IW260" s="11">
        <f t="shared" si="2718"/>
        <v>2.4134319352216106E-4</v>
      </c>
      <c r="IX260" s="10">
        <f t="shared" si="2339"/>
        <v>85.692046309218782</v>
      </c>
      <c r="IY260" s="9">
        <f t="shared" si="2008"/>
        <v>87.515386041801122</v>
      </c>
      <c r="IZ260" s="9">
        <f t="shared" si="2009"/>
        <v>83.617414516541714</v>
      </c>
      <c r="JA260" s="115">
        <f t="shared" si="2340"/>
        <v>85.566400279171418</v>
      </c>
      <c r="JB260" s="15">
        <f t="shared" si="2341"/>
        <v>2.4075675577193251E-4</v>
      </c>
      <c r="JC260" s="12"/>
      <c r="JD260" s="11">
        <f t="shared" si="2719"/>
        <v>2.4881868452006762E-4</v>
      </c>
      <c r="JE260" s="10">
        <f t="shared" si="2342"/>
        <v>85.629412296711223</v>
      </c>
      <c r="JF260" s="9">
        <f t="shared" si="2010"/>
        <v>87.51327826725867</v>
      </c>
      <c r="JG260" s="9">
        <f t="shared" si="2011"/>
        <v>83.494596096590485</v>
      </c>
      <c r="JH260" s="115">
        <f t="shared" si="2343"/>
        <v>85.503937181924584</v>
      </c>
      <c r="JI260" s="15">
        <f t="shared" si="2344"/>
        <v>2.482124037127717E-4</v>
      </c>
      <c r="JJ260" s="12"/>
      <c r="JK260" s="11">
        <f t="shared" si="2720"/>
        <v>2.5627392518427533E-4</v>
      </c>
      <c r="JL260" s="10">
        <f t="shared" si="2345"/>
        <v>85.566808972060514</v>
      </c>
      <c r="JM260" s="9">
        <f t="shared" si="2012"/>
        <v>87.51103792613695</v>
      </c>
      <c r="JN260" s="9">
        <f t="shared" si="2013"/>
        <v>83.371973255995599</v>
      </c>
      <c r="JO260" s="115">
        <f t="shared" si="2346"/>
        <v>85.441505591066274</v>
      </c>
      <c r="JP260" s="15">
        <f t="shared" si="2347"/>
        <v>2.5564778384242783E-4</v>
      </c>
      <c r="JQ260" s="12"/>
      <c r="JR260" s="11">
        <f t="shared" si="2721"/>
        <v>2.6370885411252775E-4</v>
      </c>
      <c r="JS260" s="10">
        <f t="shared" si="2348"/>
        <v>85.504233145561216</v>
      </c>
      <c r="JT260" s="9">
        <f t="shared" si="2014"/>
        <v>87.508661352614396</v>
      </c>
      <c r="JU260" s="9">
        <f t="shared" si="2015"/>
        <v>83.249543268545622</v>
      </c>
      <c r="JV260" s="115">
        <f t="shared" si="2349"/>
        <v>85.379102310580009</v>
      </c>
      <c r="JW260" s="15">
        <f t="shared" si="2350"/>
        <v>2.6306283812622939E-4</v>
      </c>
      <c r="JX260" s="12"/>
      <c r="JY260" s="11">
        <f t="shared" si="2722"/>
        <v>2.7112341197603446E-4</v>
      </c>
      <c r="JZ260" s="10">
        <f t="shared" si="2351"/>
        <v>85.441681644839434</v>
      </c>
      <c r="KA260" s="9">
        <f t="shared" si="2016"/>
        <v>87.506144914859519</v>
      </c>
      <c r="KB260" s="9">
        <f t="shared" si="2017"/>
        <v>83.127303409074244</v>
      </c>
      <c r="KC260" s="115">
        <f t="shared" si="2352"/>
        <v>85.316724161966874</v>
      </c>
      <c r="KD260" s="15">
        <f t="shared" si="2353"/>
        <v>2.7045751056434188E-4</v>
      </c>
      <c r="KE260" s="12"/>
      <c r="KF260" s="11">
        <f t="shared" si="2723"/>
        <v>2.785175414890225E-4</v>
      </c>
      <c r="KG260" s="10">
        <f t="shared" si="2354"/>
        <v>85.379151315101382</v>
      </c>
      <c r="KH260" s="9">
        <f t="shared" si="2018"/>
        <v>87.503485015026087</v>
      </c>
      <c r="KI260" s="9">
        <f t="shared" si="2019"/>
        <v>83.005250953956249</v>
      </c>
      <c r="KJ260" s="115">
        <f t="shared" si="2355"/>
        <v>85.254367984491168</v>
      </c>
      <c r="KK260" s="15">
        <f t="shared" si="2356"/>
        <v>2.7783174716082803E-4</v>
      </c>
      <c r="KL260" s="12"/>
      <c r="KM260" s="11">
        <f t="shared" si="2724"/>
        <v>2.8589118737822863E-4</v>
      </c>
      <c r="KN260" s="10">
        <f t="shared" si="2357"/>
        <v>85.316639019376595</v>
      </c>
      <c r="KO260" s="9">
        <f t="shared" si="2020"/>
        <v>87.500678089242612</v>
      </c>
      <c r="KP260" s="9">
        <f t="shared" si="2021"/>
        <v>82.883383181594454</v>
      </c>
      <c r="KQ260" s="115">
        <f t="shared" si="2358"/>
        <v>85.192030635418533</v>
      </c>
      <c r="KR260" s="15">
        <f t="shared" si="2359"/>
        <v>2.851854958929327E-4</v>
      </c>
      <c r="KS260" s="12"/>
      <c r="KT260" s="11">
        <f t="shared" si="2725"/>
        <v>2.9324429635257509E-4</v>
      </c>
      <c r="KU260" s="10">
        <f t="shared" si="2360"/>
        <v>85.254141638753879</v>
      </c>
      <c r="KV260" s="9">
        <f t="shared" si="2022"/>
        <v>87.497720607596307</v>
      </c>
      <c r="KW260" s="9">
        <f t="shared" si="2023"/>
        <v>82.761697372898269</v>
      </c>
      <c r="KX260" s="115">
        <f t="shared" si="2361"/>
        <v>85.129708990247281</v>
      </c>
      <c r="KY260" s="15">
        <f t="shared" si="2362"/>
        <v>2.9251870668052537E-4</v>
      </c>
      <c r="KZ260" s="12"/>
      <c r="LA260" s="11">
        <f t="shared" si="2726"/>
        <v>3.005768170730236E-4</v>
      </c>
      <c r="LB260" s="10">
        <f t="shared" si="2363"/>
        <v>85.1916560726103</v>
      </c>
      <c r="LC260" s="9">
        <f t="shared" si="2024"/>
        <v>87.494609074111622</v>
      </c>
      <c r="LD260" s="9">
        <f t="shared" si="2025"/>
        <v>82.640190811755517</v>
      </c>
      <c r="LE260" s="115">
        <f t="shared" si="2364"/>
        <v>85.067399942933577</v>
      </c>
      <c r="LF260" s="15">
        <f t="shared" si="2365"/>
        <v>2.9983133135563273E-4</v>
      </c>
      <c r="LG260" s="12"/>
      <c r="LH260" s="11">
        <f t="shared" si="2727"/>
        <v>3.0788870012248644E-4</v>
      </c>
      <c r="LI260" s="10">
        <f t="shared" si="2366"/>
        <v>85.129179238834183</v>
      </c>
      <c r="LJ260" s="9">
        <f t="shared" si="2026"/>
        <v>87.491340026723535</v>
      </c>
      <c r="LK260" s="9">
        <f t="shared" si="2027"/>
        <v>82.518860785494823</v>
      </c>
      <c r="LL260" s="115">
        <f t="shared" si="2367"/>
        <v>85.005100406109179</v>
      </c>
      <c r="LM260" s="15">
        <f t="shared" si="2368"/>
        <v>3.0712332363224104E-4</v>
      </c>
      <c r="LN260" s="12"/>
      <c r="LO260" s="11">
        <f t="shared" si="2728"/>
        <v>3.1517989797599642E-4</v>
      </c>
      <c r="LP260" s="10">
        <f t="shared" si="2369"/>
        <v>85.066708074040776</v>
      </c>
      <c r="LQ260" s="9">
        <f t="shared" si="2028"/>
        <v>87.487910037245612</v>
      </c>
      <c r="LR260" s="9">
        <f t="shared" si="2029"/>
        <v>82.397704585340179</v>
      </c>
      <c r="LS260" s="115">
        <f t="shared" si="2370"/>
        <v>84.942807311292896</v>
      </c>
      <c r="LT260" s="15">
        <f t="shared" si="2371"/>
        <v>3.1439463907623064E-4</v>
      </c>
      <c r="LU260" s="12"/>
      <c r="LV260" s="11">
        <f t="shared" si="2729"/>
        <v>3.2245036497102173E-4</v>
      </c>
      <c r="LW260" s="10">
        <f t="shared" si="2372"/>
        <v>85.004239533781487</v>
      </c>
      <c r="LX260" s="9">
        <f t="shared" si="2030"/>
        <v>87.484315711333153</v>
      </c>
      <c r="LY260" s="9">
        <f t="shared" si="2031"/>
        <v>82.276719506859976</v>
      </c>
      <c r="LZ260" s="115">
        <f t="shared" si="2373"/>
        <v>84.880517609096557</v>
      </c>
      <c r="MA260" s="15">
        <f t="shared" si="2374"/>
        <v>3.2164523507537872E-4</v>
      </c>
      <c r="MB260" s="12"/>
      <c r="MC260" s="11">
        <f t="shared" si="2730"/>
        <v>3.2970005727780413E-4</v>
      </c>
      <c r="MD260" s="10">
        <f t="shared" si="2375"/>
        <v>84.941770592747929</v>
      </c>
      <c r="ME260" s="9">
        <f t="shared" si="2032"/>
        <v>87.480553688441375</v>
      </c>
      <c r="MF260" s="9">
        <f t="shared" si="2033"/>
        <v>82.155902850403081</v>
      </c>
      <c r="MG260" s="115">
        <f t="shared" si="2376"/>
        <v>84.818228269422235</v>
      </c>
      <c r="MH260" s="15">
        <f t="shared" si="2377"/>
        <v>3.288750708098324E-4</v>
      </c>
      <c r="MI260" s="12"/>
      <c r="MJ260" s="11">
        <f t="shared" si="2731"/>
        <v>3.3692893287019744E-4</v>
      </c>
      <c r="MK260" s="10">
        <f t="shared" si="2378"/>
        <v>84.879298244967032</v>
      </c>
      <c r="ML260" s="9">
        <f t="shared" si="2034"/>
        <v>87.476620641778936</v>
      </c>
      <c r="MM260" s="9">
        <f t="shared" si="2035"/>
        <v>82.03525192153225</v>
      </c>
      <c r="MN260" s="115">
        <f t="shared" si="2379"/>
        <v>84.755936281655593</v>
      </c>
      <c r="MO260" s="15">
        <f t="shared" si="2380"/>
        <v>3.3608410722248198E-4</v>
      </c>
      <c r="MP260" s="12"/>
      <c r="MQ260" s="11">
        <f t="shared" si="2732"/>
        <v>3.4413695149634952E-4</v>
      </c>
      <c r="MR260" s="10">
        <f t="shared" si="2381"/>
        <v>84.816819503992534</v>
      </c>
      <c r="MS260" s="9">
        <f t="shared" si="2036"/>
        <v>87.47251327825677</v>
      </c>
      <c r="MT260" s="9">
        <f t="shared" si="2037"/>
        <v>81.914764031445102</v>
      </c>
      <c r="MU260" s="115">
        <f t="shared" si="2382"/>
        <v>84.693638654850929</v>
      </c>
      <c r="MV260" s="15">
        <f t="shared" si="2383"/>
        <v>3.4327230698978346E-4</v>
      </c>
      <c r="MW260" s="12"/>
      <c r="MX260" s="11">
        <f t="shared" si="2733"/>
        <v>3.5132407464986531E-4</v>
      </c>
      <c r="MY260" s="10">
        <f t="shared" si="2384"/>
        <v>84.754331403087988</v>
      </c>
      <c r="MZ260" s="9">
        <f t="shared" si="2038"/>
        <v>87.468228338432425</v>
      </c>
      <c r="NA260" s="9">
        <f t="shared" si="2039"/>
        <v>81.794436497389981</v>
      </c>
      <c r="NB260" s="115">
        <f t="shared" si="2385"/>
        <v>84.63133241791121</v>
      </c>
      <c r="NC260" s="15">
        <f t="shared" si="2386"/>
        <v>3.5043963449264269E-4</v>
      </c>
      <c r="ND260" s="12"/>
      <c r="NE260" s="11">
        <f t="shared" si="2734"/>
        <v>3.5849026554100351E-4</v>
      </c>
      <c r="NF260" s="10">
        <f t="shared" si="2387"/>
        <v>84.691830995404985</v>
      </c>
      <c r="NG260" s="9">
        <f t="shared" si="2040"/>
        <v>87.463762596450081</v>
      </c>
      <c r="NH260" s="9">
        <f t="shared" si="2041"/>
        <v>81.674266643071718</v>
      </c>
      <c r="NI260" s="115">
        <f t="shared" si="2388"/>
        <v>84.569014619760907</v>
      </c>
      <c r="NJ260" s="15">
        <f t="shared" si="2389"/>
        <v>3.5758605578765543E-4</v>
      </c>
      <c r="NK260" s="12"/>
      <c r="NL260" s="11">
        <f t="shared" si="2735"/>
        <v>3.6563548906820657E-4</v>
      </c>
      <c r="NM260" s="10">
        <f t="shared" si="2390"/>
        <v>84.629315354154187</v>
      </c>
      <c r="NN260" s="9">
        <f t="shared" si="2042"/>
        <v>87.459112859976301</v>
      </c>
      <c r="NO260" s="9">
        <f t="shared" si="2043"/>
        <v>81.554251799051158</v>
      </c>
      <c r="NP260" s="115">
        <f t="shared" si="2391"/>
        <v>84.506682329513723</v>
      </c>
      <c r="NQ260" s="15">
        <f t="shared" si="2392"/>
        <v>3.6471153857845162E-4</v>
      </c>
      <c r="NR260" s="12"/>
      <c r="NS260" s="11">
        <f t="shared" si="2736"/>
        <v>3.727597117897463E-4</v>
      </c>
      <c r="NT260" s="10">
        <f t="shared" si="2393"/>
        <v>84.566781572771191</v>
      </c>
      <c r="NU260" s="9">
        <f t="shared" si="2044"/>
        <v>87.454275970131633</v>
      </c>
      <c r="NV260" s="9">
        <f t="shared" si="2045"/>
        <v>81.434389303135518</v>
      </c>
      <c r="NW260" s="115">
        <f t="shared" si="2394"/>
        <v>84.444332636633575</v>
      </c>
      <c r="NX260" s="15">
        <f t="shared" si="2395"/>
        <v>3.7181605218736036E-4</v>
      </c>
      <c r="NY260" s="12"/>
      <c r="NZ260" s="11">
        <f t="shared" si="2737"/>
        <v>3.7986290189567903E-4</v>
      </c>
      <c r="OA260" s="10">
        <f t="shared" si="2396"/>
        <v>84.504226765075742</v>
      </c>
      <c r="OB260" s="9">
        <f t="shared" si="2046"/>
        <v>87.44924880141825</v>
      </c>
      <c r="OC260" s="9">
        <f t="shared" si="2047"/>
        <v>81.314676500760953</v>
      </c>
      <c r="OD260" s="115">
        <f t="shared" si="2397"/>
        <v>84.381962651089594</v>
      </c>
      <c r="OE260" s="15">
        <f t="shared" si="2398"/>
        <v>3.7889956752732432E-4</v>
      </c>
      <c r="OF260" s="12"/>
      <c r="OG260" s="11">
        <f t="shared" si="2738"/>
        <v>3.8694502918001618E-4</v>
      </c>
      <c r="OH260" s="10">
        <f t="shared" si="2399"/>
        <v>84.441648065425099</v>
      </c>
      <c r="OI260" s="9">
        <f t="shared" si="2048"/>
        <v>87.444028261643652</v>
      </c>
      <c r="OJ260" s="9">
        <f t="shared" si="2049"/>
        <v>81.195110745366648</v>
      </c>
      <c r="OK260" s="115">
        <f t="shared" si="2400"/>
        <v>84.31956950350515</v>
      </c>
      <c r="OL260" s="15">
        <f t="shared" si="2401"/>
        <v>3.8596205707406553E-4</v>
      </c>
      <c r="OM260" s="12"/>
      <c r="ON260" s="11">
        <f t="shared" si="2739"/>
        <v>3.9400606501316718E-4</v>
      </c>
      <c r="OO260" s="10">
        <f t="shared" si="2402"/>
        <v>84.379042628861271</v>
      </c>
      <c r="OP260" s="9">
        <f t="shared" si="2050"/>
        <v>87.438611291840658</v>
      </c>
      <c r="OQ260" s="9">
        <f t="shared" si="2051"/>
        <v>81.075689398762222</v>
      </c>
      <c r="OR260" s="115">
        <f t="shared" si="2403"/>
        <v>84.25715034530144</v>
      </c>
      <c r="OS260" s="15">
        <f t="shared" si="2404"/>
        <v>3.9300349483846459E-4</v>
      </c>
      <c r="OT260" s="12"/>
      <c r="OU260" s="11">
        <f t="shared" si="2740"/>
        <v>4.0104598231456117E-4</v>
      </c>
      <c r="OV260" s="10">
        <f t="shared" si="2405"/>
        <v>84.316407631253043</v>
      </c>
      <c r="OW260" s="9">
        <f t="shared" si="2052"/>
        <v>87.432994866183677</v>
      </c>
      <c r="OX260" s="9">
        <f t="shared" si="2053"/>
        <v>80.956409831486425</v>
      </c>
      <c r="OY260" s="115">
        <f t="shared" si="2406"/>
        <v>84.194702348835051</v>
      </c>
      <c r="OZ260" s="15">
        <f t="shared" si="2407"/>
        <v>4.0002385633922506E-4</v>
      </c>
      <c r="PA260" s="12"/>
      <c r="PB260" s="11">
        <f t="shared" si="2741"/>
        <v>4.0806475552556423E-4</v>
      </c>
      <c r="PC260" s="10">
        <f t="shared" si="2408"/>
        <v>84.253740269431859</v>
      </c>
      <c r="PD260" s="9">
        <f t="shared" si="2054"/>
        <v>87.427175991901493</v>
      </c>
      <c r="PE260" s="9">
        <f t="shared" si="2055"/>
        <v>80.837269423157338</v>
      </c>
      <c r="PF260" s="115">
        <f t="shared" si="2409"/>
        <v>84.132222707529422</v>
      </c>
      <c r="PG260" s="15">
        <f t="shared" si="2410"/>
        <v>4.0702311857586029E-4</v>
      </c>
      <c r="PH260" s="12"/>
      <c r="PI260" s="11">
        <f t="shared" si="2742"/>
        <v>4.1506236058269419E-4</v>
      </c>
      <c r="PJ260" s="10">
        <f t="shared" si="2411"/>
        <v>84.191037761321724</v>
      </c>
      <c r="PK260" s="9">
        <f t="shared" si="2056"/>
        <v>87.421151709186532</v>
      </c>
      <c r="PL260" s="9">
        <f t="shared" si="2057"/>
        <v>80.718265562815859</v>
      </c>
      <c r="PM260" s="115">
        <f t="shared" si="2412"/>
        <v>84.069708636001195</v>
      </c>
      <c r="PN260" s="15">
        <f t="shared" si="2413"/>
        <v>4.1400126000187728E-4</v>
      </c>
      <c r="PO260" s="12"/>
      <c r="PP260" s="11">
        <f t="shared" si="2743"/>
        <v>4.2203877489103286E-4</v>
      </c>
      <c r="PQ260" s="10">
        <f t="shared" si="2414"/>
        <v>84.128297346064045</v>
      </c>
      <c r="PR260" s="9">
        <f t="shared" si="2058"/>
        <v>87.414919091100941</v>
      </c>
      <c r="PS260" s="9">
        <f t="shared" si="2059"/>
        <v>80.5993956492606</v>
      </c>
      <c r="PT260" s="115">
        <f t="shared" si="2415"/>
        <v>84.007157370180778</v>
      </c>
      <c r="PU260" s="15">
        <f t="shared" si="2416"/>
        <v>4.2095826049828129E-4</v>
      </c>
      <c r="PV260" s="12"/>
      <c r="PW260" s="11">
        <f t="shared" si="2744"/>
        <v>4.2899397729794658E-4</v>
      </c>
      <c r="PX260" s="10">
        <f t="shared" si="2417"/>
        <v>84.065516284136564</v>
      </c>
      <c r="PY260" s="9">
        <f t="shared" si="2060"/>
        <v>87.408475243479273</v>
      </c>
      <c r="PZ260" s="9">
        <f t="shared" si="2061"/>
        <v>80.480657091374994</v>
      </c>
      <c r="QA260" s="115">
        <f t="shared" si="2418"/>
        <v>83.944566167427126</v>
      </c>
      <c r="QB260" s="15">
        <f t="shared" si="2419"/>
        <v>4.2789410134737586E-4</v>
      </c>
      <c r="QC260" s="12"/>
      <c r="QD260" s="11">
        <f t="shared" si="2745"/>
        <v>4.3592794806708622E-4</v>
      </c>
      <c r="QE260" s="10">
        <f t="shared" si="2420"/>
        <v>84.0026918574668</v>
      </c>
      <c r="QF260" s="9">
        <f t="shared" si="2062"/>
        <v>87.401817304828199</v>
      </c>
      <c r="QG260" s="9">
        <f t="shared" si="2063"/>
        <v>80.362047308447032</v>
      </c>
      <c r="QH260" s="115">
        <f t="shared" si="2421"/>
        <v>83.881932306637623</v>
      </c>
      <c r="QI260" s="15">
        <f t="shared" si="2422"/>
        <v>4.3480876520680148E-4</v>
      </c>
      <c r="QJ260" s="12"/>
      <c r="QK260" s="11">
        <f t="shared" si="2746"/>
        <v>4.4284066885263648E-4</v>
      </c>
      <c r="QL260" s="10">
        <f t="shared" si="2423"/>
        <v>83.939821369540297</v>
      </c>
      <c r="QM260" s="9">
        <f t="shared" si="2064"/>
        <v>87.394942446223155</v>
      </c>
      <c r="QN260" s="9">
        <f t="shared" si="2065"/>
        <v>80.243563730481341</v>
      </c>
      <c r="QO260" s="115">
        <f t="shared" si="2424"/>
        <v>83.819253088352241</v>
      </c>
      <c r="QP260" s="15">
        <f t="shared" si="2425"/>
        <v>4.4170223608390024E-4</v>
      </c>
      <c r="QQ260" s="12"/>
      <c r="QR260" s="11">
        <f t="shared" si="2747"/>
        <v>4.4973212267384769E-4</v>
      </c>
      <c r="QS260" s="10">
        <f t="shared" si="2426"/>
        <v>83.876902145503536</v>
      </c>
      <c r="QT260" s="9">
        <f t="shared" si="2066"/>
        <v>87.387847871202055</v>
      </c>
      <c r="QU260" s="9">
        <f t="shared" si="2067"/>
        <v>80.125203798502298</v>
      </c>
      <c r="QV260" s="115">
        <f t="shared" si="2427"/>
        <v>83.75652583485217</v>
      </c>
      <c r="QW260" s="15">
        <f t="shared" si="2428"/>
        <v>4.4857449931040442E-4</v>
      </c>
      <c r="QX260" s="12"/>
      <c r="QY260" s="11">
        <f t="shared" si="2748"/>
        <v>4.566022938899257E-4</v>
      </c>
      <c r="QZ260" s="10">
        <f t="shared" si="2429"/>
        <v>83.813931532260966</v>
      </c>
      <c r="RA260" s="9">
        <f t="shared" si="2068"/>
        <v>87.380530815656201</v>
      </c>
      <c r="RB260" s="9">
        <f t="shared" si="2069"/>
        <v>80.006964964852301</v>
      </c>
      <c r="RC260" s="115">
        <f t="shared" si="2430"/>
        <v>83.693747890254258</v>
      </c>
      <c r="RD260" s="15">
        <f t="shared" si="2431"/>
        <v>4.5542554151729262E-4</v>
      </c>
      <c r="RE260" s="12"/>
      <c r="RF260" s="11">
        <f t="shared" si="2749"/>
        <v>4.6345116817504662E-4</v>
      </c>
      <c r="RG260" s="10">
        <f t="shared" si="2432"/>
        <v>83.750906898568218</v>
      </c>
      <c r="RH260" s="9">
        <f t="shared" si="2070"/>
        <v>87.372988547718521</v>
      </c>
      <c r="RI260" s="9">
        <f t="shared" si="2071"/>
        <v>79.888844693478049</v>
      </c>
      <c r="RJ260" s="115">
        <f t="shared" si="2433"/>
        <v>83.630916620598285</v>
      </c>
      <c r="RK260" s="15">
        <f t="shared" si="2434"/>
        <v>4.62255350610205E-4</v>
      </c>
      <c r="RL260" s="12"/>
      <c r="RM260" s="11">
        <f t="shared" si="2750"/>
        <v>4.7027873249393115E-4</v>
      </c>
      <c r="RN260" s="10">
        <f t="shared" si="2435"/>
        <v>83.687825635117974</v>
      </c>
      <c r="RO260" s="9">
        <f t="shared" si="2072"/>
        <v>87.365218367649135</v>
      </c>
      <c r="RP260" s="9">
        <f t="shared" si="2073"/>
        <v>79.770840460214757</v>
      </c>
      <c r="RQ260" s="115">
        <f t="shared" si="2436"/>
        <v>83.568029413931953</v>
      </c>
      <c r="RR260" s="15">
        <f t="shared" si="2437"/>
        <v>4.6906391574480684E-4</v>
      </c>
      <c r="RS260" s="12"/>
      <c r="RT260" s="11">
        <f t="shared" si="2751"/>
        <v>4.77084975077372E-4</v>
      </c>
      <c r="RU260" s="10">
        <f t="shared" si="2438"/>
        <v>83.624685154623563</v>
      </c>
      <c r="RV260" s="9">
        <f t="shared" si="2074"/>
        <v>87.357217607718411</v>
      </c>
      <c r="RW260" s="9">
        <f t="shared" si="2075"/>
        <v>79.652949753058763</v>
      </c>
      <c r="RX260" s="115">
        <f t="shared" si="2439"/>
        <v>83.505083680388594</v>
      </c>
      <c r="RY260" s="15">
        <f t="shared" si="2440"/>
        <v>4.7585122730274445E-4</v>
      </c>
      <c r="RZ260" s="12"/>
      <c r="SA260" s="11">
        <f t="shared" si="2752"/>
        <v>4.8386988539832459E-4</v>
      </c>
      <c r="SB260" s="10">
        <f t="shared" si="2441"/>
        <v>83.561482891895466</v>
      </c>
      <c r="SC260" s="9">
        <f t="shared" si="2076"/>
        <v>87.348983632087581</v>
      </c>
      <c r="SD260" s="9">
        <f t="shared" si="2077"/>
        <v>79.535170072433516</v>
      </c>
      <c r="SE260" s="115">
        <f t="shared" si="2442"/>
        <v>83.442076852260556</v>
      </c>
      <c r="SF260" s="15">
        <f t="shared" si="2443"/>
        <v>4.8261727686783201E-4</v>
      </c>
      <c r="SG260" s="12"/>
      <c r="SH260" s="11">
        <f t="shared" si="2753"/>
        <v>4.9063345414823972E-4</v>
      </c>
      <c r="SI260" s="10">
        <f t="shared" si="2444"/>
        <v>83.498216303913324</v>
      </c>
      <c r="SJ260" s="9">
        <f t="shared" si="2078"/>
        <v>87.340513836686995</v>
      </c>
      <c r="SK260" s="9">
        <f t="shared" si="2079"/>
        <v>79.41749893144987</v>
      </c>
      <c r="SL260" s="115">
        <f t="shared" si="2445"/>
        <v>83.379006384068433</v>
      </c>
      <c r="SM260" s="15">
        <f t="shared" si="2446"/>
        <v>4.8936205720246024E-4</v>
      </c>
      <c r="SN260" s="12"/>
      <c r="SO260" s="11">
        <f t="shared" si="2754"/>
        <v>4.9737567321359152E-4</v>
      </c>
      <c r="SP260" s="10">
        <f t="shared" si="2447"/>
        <v>83.434882869893983</v>
      </c>
      <c r="SQ260" s="9">
        <f t="shared" si="2080"/>
        <v>87.331805649092189</v>
      </c>
      <c r="SR260" s="9">
        <f t="shared" si="2081"/>
        <v>79.299933856157097</v>
      </c>
      <c r="SS260" s="115">
        <f t="shared" si="2448"/>
        <v>83.31586975262465</v>
      </c>
      <c r="ST260" s="15">
        <f t="shared" si="2449"/>
        <v>4.9608556222443308E-4</v>
      </c>
      <c r="SU260" s="12"/>
      <c r="SV260" s="11">
        <f t="shared" si="2755"/>
        <v>5.0409653565284445E-4</v>
      </c>
      <c r="SW260" s="10">
        <f t="shared" si="2450"/>
        <v>83.371480091353732</v>
      </c>
      <c r="SX260" s="9">
        <f t="shared" si="2082"/>
        <v>87.322856528397651</v>
      </c>
      <c r="SY260" s="9">
        <f t="shared" si="2083"/>
        <v>79.182472385788216</v>
      </c>
      <c r="SZ260" s="115">
        <f t="shared" si="2451"/>
        <v>83.252664457092934</v>
      </c>
      <c r="TA260" s="15">
        <f t="shared" si="2452"/>
        <v>5.0278778698402752E-4</v>
      </c>
      <c r="TB260" s="12"/>
      <c r="TC260" s="11">
        <f t="shared" si="2756"/>
        <v>5.1079603567361228E-4</v>
      </c>
      <c r="TD260" s="10">
        <f t="shared" si="2453"/>
        <v>83.308005492166686</v>
      </c>
      <c r="TE260" s="9">
        <f t="shared" si="2084"/>
        <v>87.313663965088608</v>
      </c>
      <c r="TF260" s="9">
        <f t="shared" si="2085"/>
        <v>79.065112072997252</v>
      </c>
      <c r="TG260" s="115">
        <f t="shared" si="2454"/>
        <v>83.189388019042923</v>
      </c>
      <c r="TH260" s="15">
        <f t="shared" si="2455"/>
        <v>5.0946872764140927E-4</v>
      </c>
      <c r="TI260" s="12"/>
      <c r="TJ260" s="11">
        <f t="shared" si="2757"/>
        <v>5.174741686101924E-4</v>
      </c>
      <c r="TK260" s="10">
        <f t="shared" si="2456"/>
        <v>83.244456618618074</v>
      </c>
      <c r="TL260" s="9">
        <f t="shared" si="2086"/>
        <v>87.304225480910759</v>
      </c>
      <c r="TM260" s="9">
        <f t="shared" si="2087"/>
        <v>78.947850484089585</v>
      </c>
      <c r="TN260" s="115">
        <f t="shared" si="2457"/>
        <v>83.126037982500179</v>
      </c>
      <c r="TO260" s="15">
        <f t="shared" si="2458"/>
        <v>5.1612838144436354E-4</v>
      </c>
      <c r="TP260" s="12"/>
      <c r="TQ260" s="11">
        <f t="shared" si="2758"/>
        <v>5.2413093090138922E-4</v>
      </c>
      <c r="TR260" s="10">
        <f t="shared" si="2459"/>
        <v>83.180831039453096</v>
      </c>
      <c r="TS260" s="9">
        <f t="shared" si="2088"/>
        <v>87.294538628738096</v>
      </c>
      <c r="TT260" s="9">
        <f t="shared" si="2089"/>
        <v>78.830685199245153</v>
      </c>
      <c r="TU260" s="115">
        <f t="shared" si="2460"/>
        <v>83.062611913991617</v>
      </c>
      <c r="TV260" s="15">
        <f t="shared" si="2461"/>
        <v>5.2276674670635509E-4</v>
      </c>
      <c r="TW260" s="12"/>
      <c r="TX260" s="11">
        <f t="shared" si="2759"/>
        <v>5.3076632006865106E-4</v>
      </c>
      <c r="TY260" s="10">
        <f t="shared" si="2462"/>
        <v>83.117126345921264</v>
      </c>
      <c r="TZ260" s="9">
        <f t="shared" si="2090"/>
        <v>87.284600992438826</v>
      </c>
      <c r="UA260" s="9">
        <f t="shared" si="2091"/>
        <v>78.713613812735247</v>
      </c>
      <c r="UB260" s="115">
        <f t="shared" si="2463"/>
        <v>82.999107402587043</v>
      </c>
      <c r="UC260" s="15">
        <f t="shared" si="2464"/>
        <v>5.293838227848341E-4</v>
      </c>
      <c r="UD260" s="12"/>
      <c r="UE260" s="11">
        <f t="shared" si="2760"/>
        <v>5.3738033469448378E-4</v>
      </c>
      <c r="UF260" s="10">
        <f t="shared" si="2465"/>
        <v>83.053340151816627</v>
      </c>
      <c r="UG260" s="9">
        <f t="shared" si="2092"/>
        <v>87.274410186739601</v>
      </c>
      <c r="UH260" s="9">
        <f t="shared" si="2093"/>
        <v>78.596633933131287</v>
      </c>
      <c r="UI260" s="115">
        <f t="shared" si="2466"/>
        <v>82.935522059935437</v>
      </c>
      <c r="UJ260" s="15">
        <f t="shared" si="2467"/>
        <v>5.3597961005998334E-4</v>
      </c>
      <c r="UK260" s="12"/>
      <c r="UL260" s="11">
        <f t="shared" si="2761"/>
        <v>5.4397297440124501E-4</v>
      </c>
      <c r="UM260" s="10">
        <f t="shared" si="2468"/>
        <v>82.989470093513106</v>
      </c>
      <c r="UN260" s="9">
        <f t="shared" si="2094"/>
        <v>87.263963857087987</v>
      </c>
      <c r="UO260" s="9">
        <f t="shared" si="2095"/>
        <v>78.479743183509015</v>
      </c>
      <c r="UP260" s="115">
        <f t="shared" si="2469"/>
        <v>82.871853520298501</v>
      </c>
      <c r="UQ260" s="15">
        <f t="shared" si="2470"/>
        <v>5.4255410991358387E-4</v>
      </c>
      <c r="UR260" s="12"/>
      <c r="US260" s="11">
        <f t="shared" si="2762"/>
        <v>5.5054423983010091E-4</v>
      </c>
      <c r="UT260" s="10">
        <f t="shared" si="2471"/>
        <v>82.925513829996717</v>
      </c>
      <c r="UU260" s="9">
        <f t="shared" si="2096"/>
        <v>87.25325967951332</v>
      </c>
      <c r="UV260" s="9">
        <f t="shared" si="2097"/>
        <v>78.362939201643002</v>
      </c>
      <c r="UW260" s="115">
        <f t="shared" si="2472"/>
        <v>82.808099440578161</v>
      </c>
      <c r="UX260" s="15">
        <f t="shared" si="2473"/>
        <v>5.4910732470843078E-4</v>
      </c>
      <c r="UY260" s="12"/>
      <c r="UZ260" s="11">
        <f t="shared" si="2763"/>
        <v>5.5709413262048106E-4</v>
      </c>
      <c r="VA260" s="10">
        <f t="shared" si="2474"/>
        <v>82.861469042892168</v>
      </c>
      <c r="VB260" s="9">
        <f t="shared" si="2098"/>
        <v>87.242295360486025</v>
      </c>
      <c r="VC260" s="9">
        <f t="shared" si="2099"/>
        <v>78.204934526320102</v>
      </c>
      <c r="VD260" s="115">
        <f t="shared" si="2475"/>
        <v>82.723614943403064</v>
      </c>
      <c r="VE260" s="15">
        <f t="shared" si="2476"/>
        <v>5.5818921741079548E-4</v>
      </c>
      <c r="VF260" s="12"/>
      <c r="VG260" s="11">
        <f t="shared" si="2764"/>
        <v>5.6617910206392219E-4</v>
      </c>
      <c r="VH260" s="10">
        <f t="shared" si="2477"/>
        <v>82.776638365417739</v>
      </c>
      <c r="VI260" s="9">
        <f t="shared" si="2100"/>
        <v>87.230965356160894</v>
      </c>
      <c r="VJ260" s="9">
        <f t="shared" si="2101"/>
        <v>78.151220815148363</v>
      </c>
      <c r="VK260" s="115">
        <f t="shared" si="2478"/>
        <v>82.691093085654629</v>
      </c>
      <c r="VL260" s="15">
        <f t="shared" si="2479"/>
        <v>5.6080703123828331E-4</v>
      </c>
      <c r="VM260" s="12"/>
      <c r="VN260" s="11">
        <f t="shared" si="2765"/>
        <v>5.6878337749703375E-4</v>
      </c>
      <c r="VO260" s="10">
        <f t="shared" si="2480"/>
        <v>82.743899429035054</v>
      </c>
      <c r="VP260" s="9">
        <f t="shared" si="2102"/>
        <v>87.21952883099695</v>
      </c>
      <c r="VQ260" s="9">
        <f t="shared" si="2103"/>
        <v>78.784382800113988</v>
      </c>
      <c r="VR260" s="115">
        <f t="shared" si="2481"/>
        <v>83.001955815555476</v>
      </c>
      <c r="VS260" s="15">
        <f t="shared" si="2482"/>
        <v>5.2099364495042638E-4</v>
      </c>
      <c r="VT260" s="12"/>
      <c r="VU260" s="11">
        <f t="shared" si="2766"/>
        <v>5.2885131146525907E-4</v>
      </c>
      <c r="VV260" s="10">
        <f t="shared" si="2483"/>
        <v>83.055395264523469</v>
      </c>
      <c r="VW260" s="9">
        <f t="shared" si="2104"/>
        <v>87.209658492620861</v>
      </c>
      <c r="VX260" s="9">
        <f t="shared" si="2105"/>
        <v>79.518700757064948</v>
      </c>
      <c r="VY260" s="115">
        <f t="shared" si="2484"/>
        <v>83.364179624842905</v>
      </c>
      <c r="VZ260" s="15">
        <f t="shared" si="2485"/>
        <v>4.7502913276624404E-4</v>
      </c>
      <c r="WA260" s="12"/>
      <c r="WB260" s="11">
        <f t="shared" si="2767"/>
        <v>4.827635566722352E-4</v>
      </c>
      <c r="WC260" s="10">
        <f t="shared" si="2486"/>
        <v>83.418316777740813</v>
      </c>
      <c r="WD260" s="9">
        <f t="shared" si="2106"/>
        <v>87.201452942929635</v>
      </c>
      <c r="WE260" s="9">
        <f t="shared" si="2107"/>
        <v>80.385773612777342</v>
      </c>
      <c r="WF260" s="115">
        <f t="shared" si="2487"/>
        <v>83.793613277853495</v>
      </c>
      <c r="WG260" s="15">
        <f t="shared" si="2488"/>
        <v>4.2096788888166094E-4</v>
      </c>
      <c r="WH260" s="12"/>
      <c r="WI260" s="11">
        <f t="shared" si="2768"/>
        <v>4.2857475808028662E-4</v>
      </c>
      <c r="WJ260" s="10">
        <f t="shared" si="2489"/>
        <v>83.848513636978026</v>
      </c>
      <c r="WK260" s="9">
        <f t="shared" si="2108"/>
        <v>87.195008800530303</v>
      </c>
      <c r="WL260" s="9">
        <f t="shared" si="2109"/>
        <v>81.443430917959105</v>
      </c>
      <c r="WM260" s="115">
        <f t="shared" si="2490"/>
        <v>84.319219859244697</v>
      </c>
      <c r="WN260" s="15">
        <f t="shared" si="2491"/>
        <v>3.5524406030269627E-4</v>
      </c>
      <c r="WO260" s="12"/>
      <c r="WP260" s="11">
        <f t="shared" si="2769"/>
        <v>3.6271937461397667E-4</v>
      </c>
      <c r="WQ260" s="10">
        <f t="shared" si="2492"/>
        <v>84.374950193033186</v>
      </c>
      <c r="WR260" s="9">
        <f t="shared" si="2110"/>
        <v>87.190419771128006</v>
      </c>
      <c r="WS260" s="9">
        <f t="shared" si="2111"/>
        <v>82.810147319276155</v>
      </c>
      <c r="WT260" s="115">
        <f t="shared" si="2493"/>
        <v>85.00028354520208</v>
      </c>
      <c r="WU260" s="15">
        <f t="shared" si="2494"/>
        <v>2.7054589241383404E-4</v>
      </c>
      <c r="WV260" s="12"/>
      <c r="WW260" s="11">
        <f t="shared" si="2770"/>
        <v>2.7788709642166665E-4</v>
      </c>
      <c r="WX260" s="10">
        <f t="shared" si="2495"/>
        <v>85.056904371552349</v>
      </c>
      <c r="WY260" s="9">
        <f t="shared" si="2112"/>
        <v>87.187758132572085</v>
      </c>
      <c r="WZ260" s="9">
        <f t="shared" si="2113"/>
        <v>84.816506542639203</v>
      </c>
      <c r="XA260" s="115">
        <f t="shared" si="2496"/>
        <v>86.002132337605644</v>
      </c>
      <c r="XB260" s="15">
        <f t="shared" si="2497"/>
        <v>1.4645946903711279E-4</v>
      </c>
      <c r="XC260" s="12"/>
      <c r="XD260" s="11">
        <f t="shared" si="2771"/>
        <v>1.5367123115592611E-4</v>
      </c>
      <c r="XE260" s="10">
        <f t="shared" si="2498"/>
        <v>86.059654622489205</v>
      </c>
      <c r="XF260" s="9">
        <f t="shared" si="2114"/>
        <v>87.186978119105817</v>
      </c>
      <c r="XG260" s="9">
        <f t="shared" si="2115"/>
        <v>89.273950594478165</v>
      </c>
      <c r="XH260" s="115">
        <f t="shared" si="2499"/>
        <v>88.230464356791998</v>
      </c>
      <c r="XI260" s="15">
        <f t="shared" si="2500"/>
        <v>-1.2890107567487466E-4</v>
      </c>
      <c r="XJ260" s="12"/>
      <c r="XK260" s="11">
        <f t="shared" si="2772"/>
        <v>-1.217805226228878E-4</v>
      </c>
      <c r="XL260" s="10">
        <f t="shared" si="2501"/>
        <v>88.288646293712617</v>
      </c>
      <c r="XM260" s="9">
        <f t="shared" si="2116"/>
        <v>87.187582318482455</v>
      </c>
      <c r="XN260" s="9">
        <f t="shared" si="2117"/>
        <v>89.356773173135181</v>
      </c>
      <c r="XO260" s="115">
        <f t="shared" si="2502"/>
        <v>88.272177745808818</v>
      </c>
      <c r="XP260" s="15">
        <f t="shared" si="2503"/>
        <v>-1.3397926317113891E-4</v>
      </c>
      <c r="XQ260" s="12"/>
      <c r="XR260" s="11">
        <f t="shared" si="2773"/>
        <v>-1.2686555895189853E-4</v>
      </c>
      <c r="XS260" s="10">
        <f t="shared" si="2504"/>
        <v>88.330350216963581</v>
      </c>
      <c r="XT260" s="9">
        <f t="shared" si="2118"/>
        <v>87.188235061687905</v>
      </c>
      <c r="XU260" s="9">
        <f t="shared" si="2119"/>
        <v>89.440396189016624</v>
      </c>
      <c r="XV260" s="115">
        <f t="shared" si="2505"/>
        <v>88.314315625352265</v>
      </c>
      <c r="XW260" s="15">
        <f t="shared" si="2506"/>
        <v>-1.3910389108223053E-4</v>
      </c>
      <c r="XX260" s="12"/>
      <c r="XY260" s="11">
        <f t="shared" si="2774"/>
        <v>-1.3199733808212161E-4</v>
      </c>
      <c r="XZ260" s="10">
        <f t="shared" si="2507"/>
        <v>88.372478512042335</v>
      </c>
      <c r="YA260" s="9">
        <f t="shared" si="2120"/>
        <v>87.188938693954412</v>
      </c>
      <c r="YB260" s="9">
        <f t="shared" si="2121"/>
        <v>89.524809919743305</v>
      </c>
      <c r="YC260" s="115">
        <f t="shared" si="2508"/>
        <v>88.356874306848852</v>
      </c>
      <c r="YD260" s="15">
        <f t="shared" si="2509"/>
        <v>-1.442742140566334E-4</v>
      </c>
      <c r="YE260" s="12"/>
      <c r="YF260" s="11">
        <f t="shared" si="2775"/>
        <v>-1.3717511842819321E-4</v>
      </c>
      <c r="YG260" s="10">
        <f t="shared" si="2510"/>
        <v>88.41502750482519</v>
      </c>
      <c r="YH260" s="9">
        <f t="shared" si="2122"/>
        <v>87.189695604618549</v>
      </c>
      <c r="YI260" s="9">
        <f t="shared" si="2123"/>
        <v>89.610004110154662</v>
      </c>
      <c r="YJ260" s="115">
        <f t="shared" si="2511"/>
        <v>88.399849857386613</v>
      </c>
      <c r="YK260" s="15">
        <f t="shared" si="2512"/>
        <v>-1.4948945111170704E-4</v>
      </c>
      <c r="YL260" s="12"/>
      <c r="YM260" s="11">
        <f t="shared" si="2776"/>
        <v>-1.4239812265911685E-4</v>
      </c>
      <c r="YN260" s="10">
        <f t="shared" si="2513"/>
        <v>88.457993276756383</v>
      </c>
      <c r="YO260" s="9">
        <f t="shared" si="2124"/>
        <v>87.190508226073291</v>
      </c>
      <c r="YP260" s="9">
        <f t="shared" si="2125"/>
        <v>89.6959682508447</v>
      </c>
      <c r="YQ260" s="115">
        <f t="shared" si="2514"/>
        <v>88.443238238459003</v>
      </c>
      <c r="YR260" s="15">
        <f t="shared" si="2515"/>
        <v>-1.5474880290206598E-4</v>
      </c>
      <c r="YS260" s="12"/>
      <c r="YT260" s="11">
        <f t="shared" si="2777"/>
        <v>-1.4766555497066437E-4</v>
      </c>
      <c r="YU260" s="10">
        <f t="shared" si="2516"/>
        <v>88.501371803651978</v>
      </c>
      <c r="YV260" s="9">
        <f t="shared" si="2126"/>
        <v>87.191379032821743</v>
      </c>
      <c r="YW260" s="9">
        <f t="shared" si="2127"/>
        <v>89.782691608912941</v>
      </c>
      <c r="YX260" s="115">
        <f t="shared" si="2517"/>
        <v>88.487035320867335</v>
      </c>
      <c r="YY260" s="15">
        <f t="shared" si="2518"/>
        <v>-1.6005145367735952E-4</v>
      </c>
      <c r="YZ260" s="12"/>
      <c r="ZA260" s="11">
        <f t="shared" si="2778"/>
        <v>-1.5297660303960261E-4</v>
      </c>
      <c r="ZB260" s="10">
        <f t="shared" si="2519"/>
        <v>88.545158970591672</v>
      </c>
      <c r="ZC260" s="9">
        <f t="shared" si="2128"/>
        <v>87.192310540493011</v>
      </c>
      <c r="ZD260" s="9">
        <f t="shared" si="2129"/>
        <v>89.870163378089458</v>
      </c>
      <c r="ZE260" s="115">
        <f t="shared" si="2520"/>
        <v>88.531236959291235</v>
      </c>
      <c r="ZF260" s="15">
        <f t="shared" si="2521"/>
        <v>-1.6539658061547258E-4</v>
      </c>
      <c r="ZG260" s="12"/>
      <c r="ZH260" s="11">
        <f t="shared" si="2779"/>
        <v>-1.5833044735893078E-4</v>
      </c>
      <c r="ZI260" s="10">
        <f t="shared" si="2522"/>
        <v>88.589350646522533</v>
      </c>
      <c r="ZJ260" s="9">
        <f t="shared" si="2130"/>
        <v>87.193305304912968</v>
      </c>
      <c r="ZK260" s="9">
        <f t="shared" si="2131"/>
        <v>89.958372320080969</v>
      </c>
      <c r="ZL260" s="115">
        <f t="shared" si="2523"/>
        <v>88.575838812496968</v>
      </c>
      <c r="ZM260" s="15">
        <f t="shared" si="2524"/>
        <v>-1.7078333172778276E-4</v>
      </c>
      <c r="ZN260" s="12"/>
      <c r="ZO260" s="11">
        <f t="shared" si="2780"/>
        <v>-1.6372623912372191E-4</v>
      </c>
      <c r="ZP260" s="10">
        <f t="shared" si="2525"/>
        <v>88.633942504321823</v>
      </c>
      <c r="ZQ260" s="9">
        <f t="shared" si="2132"/>
        <v>87.194365920861344</v>
      </c>
      <c r="ZR260" s="9">
        <f t="shared" si="2133"/>
        <v>90.047306893631102</v>
      </c>
      <c r="ZS260" s="115">
        <f t="shared" si="2526"/>
        <v>88.62083640724623</v>
      </c>
      <c r="ZT260" s="15">
        <f t="shared" si="2527"/>
        <v>-1.7621083390730036E-4</v>
      </c>
      <c r="ZU260" s="12"/>
      <c r="ZV260" s="11">
        <f t="shared" si="2781"/>
        <v>-1.6916310827883477E-4</v>
      </c>
      <c r="ZW260" s="10">
        <f t="shared" si="2528"/>
        <v>88.678930084724783</v>
      </c>
      <c r="ZX260" s="9">
        <f t="shared" si="2134"/>
        <v>87.195495020849194</v>
      </c>
      <c r="ZY260" s="9">
        <f t="shared" si="2135"/>
        <v>90.136955309068952</v>
      </c>
      <c r="ZZ260" s="115">
        <f t="shared" si="2529"/>
        <v>88.666225164959073</v>
      </c>
      <c r="AAA260" s="15">
        <f t="shared" si="2530"/>
        <v>-1.8167819637333906E-4</v>
      </c>
      <c r="AAB260" s="12"/>
      <c r="AAC260" s="11">
        <f t="shared" si="2782"/>
        <v>-1.7464016696100212E-4</v>
      </c>
      <c r="AAD260" s="10">
        <f t="shared" si="2531"/>
        <v>88.724308822984497</v>
      </c>
      <c r="AAE260" s="9">
        <f t="shared" si="2136"/>
        <v>87.196695273874383</v>
      </c>
      <c r="AAF260" s="9">
        <f t="shared" si="2137"/>
        <v>90.227305527850589</v>
      </c>
      <c r="AAG260" s="115">
        <f t="shared" si="2532"/>
        <v>88.712000400862479</v>
      </c>
      <c r="AAH260" s="15">
        <f t="shared" si="2533"/>
        <v>-1.8718451072007343E-4</v>
      </c>
      <c r="AAI260" s="12"/>
      <c r="AAJ260" s="11">
        <f t="shared" si="2783"/>
        <v>-1.8015650954264335E-4</v>
      </c>
      <c r="AAK260" s="10">
        <f t="shared" si="2534"/>
        <v>88.770074047997738</v>
      </c>
      <c r="AAL260" s="9">
        <f t="shared" si="2138"/>
        <v>87.197969384116718</v>
      </c>
      <c r="AAM260" s="9">
        <f t="shared" si="2139"/>
        <v>90.318345319582832</v>
      </c>
      <c r="AAN260" s="115">
        <f t="shared" si="2535"/>
        <v>88.758157351849775</v>
      </c>
      <c r="AAO260" s="15">
        <f t="shared" si="2536"/>
        <v>-1.9272885451918108E-4</v>
      </c>
      <c r="AAP260" s="12"/>
      <c r="AAQ260" s="11">
        <f t="shared" si="2537"/>
        <v>-1.8571121623279141E-4</v>
      </c>
      <c r="AAR260" s="10">
        <f t="shared" si="2538"/>
        <v>88.816221010165549</v>
      </c>
      <c r="AAS260" s="9">
        <f t="shared" si="2140"/>
        <v>87.19932008962256</v>
      </c>
      <c r="AAT260" s="9">
        <f t="shared" si="2141"/>
        <v>90.410062216791047</v>
      </c>
      <c r="AAU260" s="115">
        <f t="shared" si="2539"/>
        <v>88.804691153206804</v>
      </c>
      <c r="AAV260" s="15">
        <f t="shared" si="2540"/>
        <v>-1.9831028860733285E-4</v>
      </c>
      <c r="AAW260" s="11"/>
      <c r="AAX260" s="11">
        <f t="shared" si="2784"/>
        <v>-1.9130335035809668E-4</v>
      </c>
      <c r="AAY260" s="10">
        <f t="shared" si="2541"/>
        <v>88.862744858079679</v>
      </c>
      <c r="AAZ260" s="9">
        <f t="shared" si="2142"/>
        <v>87.200750160896348</v>
      </c>
      <c r="ABA260" s="9">
        <f t="shared" si="2143"/>
        <v>90.502443405759195</v>
      </c>
      <c r="ABB260" s="115">
        <f t="shared" si="2542"/>
        <v>88.851596783327778</v>
      </c>
      <c r="ABC260" s="15">
        <f t="shared" si="2543"/>
        <v>-2.0392785043097173E-4</v>
      </c>
      <c r="ABD260" s="11"/>
      <c r="ABE260" s="11">
        <f t="shared" si="2785"/>
        <v>-1.9693195169716971E-4</v>
      </c>
      <c r="ABF260" s="10">
        <f t="shared" si="2544"/>
        <v>88.909640583167516</v>
      </c>
      <c r="ABG260" s="9">
        <f t="shared" si="2144"/>
        <v>87.202262399334074</v>
      </c>
      <c r="ABH260" s="9">
        <f t="shared" si="2145"/>
        <v>90.595475826725121</v>
      </c>
      <c r="ABI260" s="115">
        <f t="shared" si="2545"/>
        <v>88.898869113029605</v>
      </c>
      <c r="ABJ260" s="15">
        <f t="shared" si="2546"/>
        <v>-2.095805603315855E-4</v>
      </c>
      <c r="ABK260" s="11"/>
      <c r="ABL260" s="11">
        <f t="shared" si="2786"/>
        <v>-2.0259604276601535E-4</v>
      </c>
      <c r="ABM260" s="10">
        <f t="shared" si="2547"/>
        <v>88.956903069024037</v>
      </c>
      <c r="ABN260" s="9">
        <f t="shared" si="2146"/>
        <v>87.203859635679478</v>
      </c>
      <c r="ABO260" s="9">
        <f t="shared" si="2147"/>
        <v>90.689146176192224</v>
      </c>
      <c r="ABP260" s="115">
        <f t="shared" si="2548"/>
        <v>88.946502905935859</v>
      </c>
      <c r="ABQ260" s="15">
        <f t="shared" si="2549"/>
        <v>-2.1526742178384491E-4</v>
      </c>
      <c r="ABR260" s="11"/>
      <c r="ABS260" s="11">
        <f t="shared" si="2787"/>
        <v>-2.0829462905185941E-4</v>
      </c>
      <c r="ABT260" s="10">
        <f t="shared" si="2550"/>
        <v>89.004527091773326</v>
      </c>
      <c r="ABU260" s="9">
        <f t="shared" si="2148"/>
        <v>87.205544728423618</v>
      </c>
      <c r="ABV260" s="9">
        <f t="shared" si="2149"/>
        <v>90.783440908566092</v>
      </c>
      <c r="ABW260" s="115">
        <f t="shared" si="2551"/>
        <v>88.994492818494848</v>
      </c>
      <c r="ABX260" s="15">
        <f t="shared" si="2552"/>
        <v>-2.2098742159553427E-4</v>
      </c>
      <c r="ABY260" s="11"/>
      <c r="ABZ260" s="11">
        <f t="shared" si="2788"/>
        <v>-2.1402669920881371E-4</v>
      </c>
      <c r="ACA260" s="10">
        <f t="shared" si="2553"/>
        <v>89.052507320063881</v>
      </c>
      <c r="ACB260" s="9">
        <f t="shared" si="2150"/>
        <v>87.207320562147871</v>
      </c>
      <c r="ACC260" s="9">
        <f t="shared" si="2151"/>
        <v>90.878346238135137</v>
      </c>
      <c r="ACD260" s="115">
        <f t="shared" si="2554"/>
        <v>89.042833400141504</v>
      </c>
      <c r="ACE260" s="15">
        <f t="shared" si="2555"/>
        <v>-2.2673953013223764E-4</v>
      </c>
      <c r="ACF260" s="11"/>
      <c r="ACG260" s="11">
        <f t="shared" si="2789"/>
        <v>-2.1979122527839462E-4</v>
      </c>
      <c r="ACH260" s="10">
        <f t="shared" si="2556"/>
        <v>89.100838315207753</v>
      </c>
      <c r="ACI260" s="9">
        <f t="shared" si="2152"/>
        <v>87.20919004581144</v>
      </c>
      <c r="ACJ260" s="9">
        <f t="shared" si="2153"/>
        <v>90.973848141412674</v>
      </c>
      <c r="ACK260" s="115">
        <f t="shared" si="2557"/>
        <v>89.09151909361205</v>
      </c>
      <c r="ACL260" s="15">
        <f t="shared" si="2558"/>
        <v>-2.3252270156775282E-4</v>
      </c>
      <c r="ACM260" s="11"/>
      <c r="ACN260" s="11">
        <f t="shared" si="2790"/>
        <v>-2.2558716293591546E-4</v>
      </c>
      <c r="ACO260" s="10">
        <f t="shared" si="2559"/>
        <v>89.149514531472789</v>
      </c>
      <c r="ACP260" s="9">
        <f t="shared" si="2154"/>
        <v>87.21115611098439</v>
      </c>
      <c r="ACQ260" s="9">
        <f t="shared" si="2155"/>
        <v>91.069932359824023</v>
      </c>
      <c r="ACR260" s="115">
        <f t="shared" si="2560"/>
        <v>89.140544235404207</v>
      </c>
      <c r="ACS260" s="15">
        <f t="shared" si="2561"/>
        <v>-2.3833587415921184E-4</v>
      </c>
      <c r="ACT260" s="11"/>
      <c r="ACU260" s="11">
        <f t="shared" si="2791"/>
        <v>-2.3141345176167462E-4</v>
      </c>
      <c r="ACV260" s="10">
        <f t="shared" si="2562"/>
        <v>89.19853031652039</v>
      </c>
      <c r="ACW260" s="9">
        <f t="shared" si="2156"/>
        <v>87.213221710027639</v>
      </c>
      <c r="ACX260" s="9">
        <f t="shared" si="2157"/>
        <v>91.166584406357103</v>
      </c>
      <c r="ACY260" s="115">
        <f t="shared" si="2563"/>
        <v>89.189903058192371</v>
      </c>
      <c r="ACZ260" s="15">
        <f t="shared" si="2564"/>
        <v>-2.4417797077025074E-4</v>
      </c>
      <c r="ADA260" s="11"/>
      <c r="ADB260" s="11">
        <f t="shared" si="2792"/>
        <v>-2.3726901576061102E-4</v>
      </c>
      <c r="ADC260" s="10">
        <f t="shared" si="2565"/>
        <v>89.247879913800645</v>
      </c>
      <c r="ADD260" s="9">
        <f t="shared" si="2158"/>
        <v>87.215389814225176</v>
      </c>
      <c r="ADE260" s="9">
        <f t="shared" si="2159"/>
        <v>91.263789570482615</v>
      </c>
      <c r="ADF260" s="115">
        <f t="shared" si="2566"/>
        <v>89.239589692353888</v>
      </c>
      <c r="ADG260" s="15">
        <f t="shared" si="2567"/>
        <v>-2.5004789929027396E-4</v>
      </c>
      <c r="ADH260" s="11"/>
      <c r="ADI260" s="11">
        <f t="shared" si="2793"/>
        <v>-2.4315276377807158E-4</v>
      </c>
      <c r="ADJ260" s="10">
        <f t="shared" si="2568"/>
        <v>89.297557464057761</v>
      </c>
      <c r="ADK260" s="9">
        <f t="shared" si="2160"/>
        <v>87.217663411868273</v>
      </c>
      <c r="ADL260" s="9">
        <f t="shared" si="2161"/>
        <v>91.361532900037602</v>
      </c>
      <c r="ADM260" s="115">
        <f t="shared" si="2569"/>
        <v>89.289598155952945</v>
      </c>
      <c r="ADN260" s="15">
        <f t="shared" si="2570"/>
        <v>-2.5594455163382849E-4</v>
      </c>
      <c r="ADO260" s="11"/>
      <c r="ADP260" s="11">
        <f t="shared" si="2794"/>
        <v>-2.4906358849425961E-4</v>
      </c>
      <c r="ADQ260" s="10">
        <f t="shared" si="2571"/>
        <v>89.347556995280542</v>
      </c>
      <c r="ADR260" s="9">
        <f t="shared" si="2162"/>
        <v>87.220045506266715</v>
      </c>
      <c r="ADS260" s="9">
        <f t="shared" si="2163"/>
        <v>91.459799222884342</v>
      </c>
      <c r="ADT260" s="115">
        <f t="shared" si="2572"/>
        <v>89.339922364575528</v>
      </c>
      <c r="ADU260" s="15">
        <f t="shared" si="2573"/>
        <v>-2.6186680520118039E-4</v>
      </c>
      <c r="ADV260" s="11"/>
      <c r="ADW260" s="11">
        <f t="shared" si="2795"/>
        <v>-2.5500036788260293E-4</v>
      </c>
      <c r="ADX260" s="10">
        <f t="shared" si="2574"/>
        <v>89.397872432525645</v>
      </c>
      <c r="ADY260" s="9">
        <f t="shared" si="2164"/>
        <v>87.222539113731827</v>
      </c>
      <c r="ADZ260" s="9">
        <f t="shared" si="2165"/>
        <v>91.558573152934002</v>
      </c>
      <c r="AEA260" s="115">
        <f t="shared" si="2575"/>
        <v>89.390556133332922</v>
      </c>
      <c r="AEB260" s="15">
        <f t="shared" si="2576"/>
        <v>-2.6781352337495968E-4</v>
      </c>
      <c r="AEC260" s="11"/>
      <c r="AED260" s="11">
        <f t="shared" si="2796"/>
        <v>-2.6096196570338801E-4</v>
      </c>
      <c r="AEE260" s="10">
        <f t="shared" si="2577"/>
        <v>89.448497599901287</v>
      </c>
      <c r="AEF260" s="9">
        <f t="shared" si="2166"/>
        <v>87.225147261516653</v>
      </c>
      <c r="AEG260" s="9">
        <f t="shared" si="2167"/>
        <v>91.657839094929329</v>
      </c>
      <c r="AEH260" s="115">
        <f t="shared" si="2578"/>
        <v>89.441493178222998</v>
      </c>
      <c r="AEI260" s="15">
        <f t="shared" si="2579"/>
        <v>-2.7378355594276881E-4</v>
      </c>
      <c r="AEJ260" s="11"/>
      <c r="AEK260" s="11">
        <f t="shared" si="2797"/>
        <v>-2.669472319234741E-4</v>
      </c>
      <c r="AEL260" s="10">
        <f t="shared" si="2580"/>
        <v>89.499426221908692</v>
      </c>
      <c r="AEM260" s="9">
        <f t="shared" si="2168"/>
        <v>87.227872985713688</v>
      </c>
      <c r="AEN260" s="9">
        <f t="shared" si="2169"/>
        <v>91.757581249563415</v>
      </c>
      <c r="AEO260" s="115">
        <f t="shared" si="2581"/>
        <v>89.492727117638552</v>
      </c>
      <c r="AEP260" s="15">
        <f t="shared" si="2582"/>
        <v>-2.7977573954319671E-4</v>
      </c>
      <c r="AEQ260" s="11"/>
      <c r="AER260" s="11">
        <f t="shared" si="2798"/>
        <v>-2.7295500315959289E-4</v>
      </c>
      <c r="AES260" s="10">
        <f t="shared" si="2583"/>
        <v>89.550651924930918</v>
      </c>
      <c r="AET260" s="9">
        <f t="shared" si="2170"/>
        <v>87.230719329112304</v>
      </c>
      <c r="AEU260" s="9">
        <f t="shared" si="2171"/>
        <v>91.857783618928437</v>
      </c>
      <c r="AEV260" s="115">
        <f t="shared" si="2584"/>
        <v>89.544251474020371</v>
      </c>
      <c r="AEW260" s="15">
        <f t="shared" si="2585"/>
        <v>-2.8578889813469258E-4</v>
      </c>
      <c r="AEX260" s="11"/>
      <c r="AEY260" s="11">
        <f t="shared" si="2799"/>
        <v>-2.789841031447122E-4</v>
      </c>
      <c r="AEZ260" s="10">
        <f t="shared" si="2586"/>
        <v>89.60216823886708</v>
      </c>
      <c r="AFA260" s="9">
        <f t="shared" si="2172"/>
        <v>87.233689339018142</v>
      </c>
      <c r="AFB260" s="9">
        <f t="shared" si="2173"/>
        <v>91.958430012288687</v>
      </c>
      <c r="AFC260" s="115">
        <f t="shared" si="2587"/>
        <v>89.596059675653407</v>
      </c>
      <c r="AFD260" s="15">
        <f t="shared" si="2588"/>
        <v>-2.9182184348681425E-4</v>
      </c>
      <c r="AFE260" s="11"/>
      <c r="AFF260" s="11">
        <f t="shared" si="2800"/>
        <v>-2.8503334321700589E-4</v>
      </c>
      <c r="AFG260" s="10">
        <f t="shared" si="2589"/>
        <v>89.653968598910382</v>
      </c>
      <c r="AFH260" s="9">
        <f t="shared" si="2174"/>
        <v>87.236786065036895</v>
      </c>
      <c r="AFI260" s="9">
        <f t="shared" si="2175"/>
        <v>92.059504052172286</v>
      </c>
      <c r="AFJ260" s="115">
        <f t="shared" si="2590"/>
        <v>89.648145058604598</v>
      </c>
      <c r="AFK260" s="15">
        <f t="shared" si="2591"/>
        <v>-2.9787337569337277E-4</v>
      </c>
      <c r="AFL260" s="11"/>
      <c r="AFM260" s="11">
        <f t="shared" si="2801"/>
        <v>-2.9110152283091267E-4</v>
      </c>
      <c r="AFN260" s="10">
        <f t="shared" si="2592"/>
        <v>89.706046347468302</v>
      </c>
      <c r="AFO260" s="9">
        <f t="shared" si="2176"/>
        <v>87.240012556824908</v>
      </c>
      <c r="AFP260" s="9">
        <f t="shared" si="2177"/>
        <v>92.160989179213772</v>
      </c>
      <c r="AFQ260" s="115">
        <f t="shared" si="2593"/>
        <v>89.700500868019333</v>
      </c>
      <c r="AFR260" s="15">
        <f t="shared" si="2594"/>
        <v>-3.0394228361045215E-4</v>
      </c>
      <c r="AFS260" s="11"/>
      <c r="AFT260" s="11">
        <f t="shared" si="2802"/>
        <v>-2.9718742999321104E-4</v>
      </c>
      <c r="AFU260" s="10">
        <f t="shared" si="2595"/>
        <v>89.758394735441385</v>
      </c>
      <c r="AFV260" s="9">
        <f t="shared" si="2178"/>
        <v>87.243371861807134</v>
      </c>
      <c r="AFW260" s="9">
        <f t="shared" si="2179"/>
        <v>92.26286864157278</v>
      </c>
      <c r="AFX260" s="115">
        <f t="shared" si="2596"/>
        <v>89.75312025168995</v>
      </c>
      <c r="AFY260" s="15">
        <f t="shared" si="2597"/>
        <v>-3.1002734434382829E-4</v>
      </c>
      <c r="AFZ260" s="11"/>
      <c r="AGA260" s="11">
        <f t="shared" si="2803"/>
        <v>-3.0328984074733437E-4</v>
      </c>
      <c r="AGB260" s="10">
        <f t="shared" si="2598"/>
        <v>89.811006915763642</v>
      </c>
      <c r="AGC260" s="9">
        <f t="shared" si="2180"/>
        <v>87.246867022842935</v>
      </c>
      <c r="AGD260" s="9">
        <f t="shared" si="2181"/>
        <v>92.365125523657255</v>
      </c>
      <c r="AGE260" s="115">
        <f t="shared" si="2599"/>
        <v>89.805996273250088</v>
      </c>
      <c r="AGF260" s="15">
        <f t="shared" si="2600"/>
        <v>-3.1612732516720005E-4</v>
      </c>
      <c r="AGG260" s="11"/>
      <c r="AGH260" s="11">
        <f t="shared" si="2804"/>
        <v>-3.0940752109194101E-4</v>
      </c>
      <c r="AGI260" s="10">
        <f t="shared" si="2601"/>
        <v>89.863875956595962</v>
      </c>
      <c r="AGJ260" s="9">
        <f t="shared" si="2182"/>
        <v>87.250501075895201</v>
      </c>
      <c r="AGK260" s="9">
        <f t="shared" si="2183"/>
        <v>92.467742751897688</v>
      </c>
      <c r="AGL260" s="115">
        <f t="shared" si="2602"/>
        <v>89.859121913896445</v>
      </c>
      <c r="AGM260" s="15">
        <f t="shared" si="2603"/>
        <v>-3.2224098402280834E-4</v>
      </c>
      <c r="AGN260" s="11"/>
      <c r="AGO260" s="11">
        <f t="shared" si="2805"/>
        <v>-3.1553922748031501E-4</v>
      </c>
      <c r="AGP260" s="10">
        <f t="shared" si="2604"/>
        <v>89.916994843032512</v>
      </c>
      <c r="AGQ260" s="9">
        <f t="shared" si="2184"/>
        <v>87.254277047675501</v>
      </c>
      <c r="AGR260" s="9">
        <f t="shared" si="2185"/>
        <v>92.570703098787305</v>
      </c>
      <c r="AGS260" s="115">
        <f t="shared" si="2605"/>
        <v>89.912490073231396</v>
      </c>
      <c r="AGT260" s="15">
        <f t="shared" si="2606"/>
        <v>-3.2836706991641764E-4</v>
      </c>
      <c r="AGU260" s="11"/>
      <c r="AGV260" s="11">
        <f t="shared" si="2806"/>
        <v>-3.2168370721419754E-4</v>
      </c>
      <c r="AGW260" s="10">
        <f t="shared" si="2607"/>
        <v>89.970356477927453</v>
      </c>
      <c r="AGX260" s="9">
        <f t="shared" si="2186"/>
        <v>87.258197953265011</v>
      </c>
      <c r="AGY260" s="9">
        <f t="shared" si="2187"/>
        <v>92.67398919075795</v>
      </c>
      <c r="AGZ260" s="115">
        <f t="shared" si="2608"/>
        <v>89.966093572011488</v>
      </c>
      <c r="AHA260" s="15">
        <f t="shared" si="2609"/>
        <v>-3.3450432355071916E-4</v>
      </c>
      <c r="AHB260" s="11"/>
      <c r="AHC260" s="11">
        <f t="shared" si="2807"/>
        <v>-3.2783969907657621E-4</v>
      </c>
      <c r="AHD260" s="10">
        <f t="shared" si="2610"/>
        <v>90.023953684630769</v>
      </c>
      <c r="AHE260" s="9">
        <f t="shared" si="2188"/>
        <v>87.262266793719192</v>
      </c>
      <c r="AHF260" s="9">
        <f t="shared" si="2189"/>
        <v>92.777583516318927</v>
      </c>
      <c r="AHG260" s="115">
        <f t="shared" si="2611"/>
        <v>90.019925155019052</v>
      </c>
      <c r="AHH260" s="15">
        <f t="shared" si="2612"/>
        <v>-3.4065147797595279E-4</v>
      </c>
      <c r="AHI260" s="11"/>
      <c r="AHJ260" s="11">
        <f t="shared" si="2808"/>
        <v>-3.3400593398198156E-4</v>
      </c>
      <c r="AHK260" s="10">
        <f t="shared" si="2613"/>
        <v>90.077779209848359</v>
      </c>
      <c r="AHL260" s="9">
        <f t="shared" si="2190"/>
        <v>87.266486553659234</v>
      </c>
      <c r="AHM260" s="9">
        <f t="shared" si="2191"/>
        <v>92.881468434439739</v>
      </c>
      <c r="AHN260" s="115">
        <f t="shared" si="2614"/>
        <v>90.073977494049487</v>
      </c>
      <c r="AHO260" s="15">
        <f t="shared" si="2615"/>
        <v>-3.4680725925644978E-4</v>
      </c>
      <c r="AHP260" s="11"/>
      <c r="AHQ260" s="11">
        <f t="shared" si="2809"/>
        <v>-3.401811356429461E-4</v>
      </c>
      <c r="AHR260" s="10">
        <f t="shared" si="2616"/>
        <v>90.13182572661853</v>
      </c>
      <c r="AHS260" s="9">
        <f t="shared" si="2192"/>
        <v>87.270860198853512</v>
      </c>
      <c r="AHT260" s="9">
        <f t="shared" si="2193"/>
        <v>92.985626182172183</v>
      </c>
      <c r="AHU260" s="115">
        <f t="shared" si="2617"/>
        <v>90.128243190512848</v>
      </c>
      <c r="AHV260" s="15">
        <f t="shared" si="2618"/>
        <v>-3.5297038709076713E-4</v>
      </c>
      <c r="AHW260" s="11"/>
      <c r="AHX260" s="11">
        <f t="shared" si="2810"/>
        <v>-3.4636402119026834E-4</v>
      </c>
      <c r="AHY260" s="10">
        <f t="shared" si="2619"/>
        <v>90.18608583690343</v>
      </c>
      <c r="AHZ260" s="9">
        <f t="shared" si="2194"/>
        <v>87.275390673790866</v>
      </c>
      <c r="AIA260" s="9">
        <f t="shared" si="2195"/>
        <v>93.090038787492304</v>
      </c>
      <c r="AIB260" s="115">
        <f t="shared" si="2620"/>
        <v>90.182714730641578</v>
      </c>
      <c r="AIC260" s="15">
        <f t="shared" si="2621"/>
        <v>-3.5913956957830218E-4</v>
      </c>
      <c r="AID260" s="11"/>
      <c r="AIE260" s="11">
        <f t="shared" si="2811"/>
        <v>-3.5255329593069203E-4</v>
      </c>
      <c r="AIF260" s="10">
        <f t="shared" si="2622"/>
        <v>90.240552026711939</v>
      </c>
      <c r="AIG260" s="9">
        <f t="shared" si="2196"/>
        <v>87.280080899095367</v>
      </c>
      <c r="AIH260" s="9">
        <f t="shared" si="2197"/>
        <v>93.194688185381978</v>
      </c>
      <c r="AII260" s="115">
        <f t="shared" si="2623"/>
        <v>90.237384542238672</v>
      </c>
      <c r="AIJ260" s="15">
        <f t="shared" si="2624"/>
        <v>-3.6531351054870339E-4</v>
      </c>
      <c r="AIK260" s="11"/>
      <c r="AIL260" s="11">
        <f t="shared" si="2812"/>
        <v>-3.5874766068677073E-4</v>
      </c>
      <c r="AIM260" s="10">
        <f t="shared" si="2625"/>
        <v>90.295216722921509</v>
      </c>
      <c r="AIN260" s="9">
        <f t="shared" si="2198"/>
        <v>87.284933769103645</v>
      </c>
      <c r="AIO260" s="9">
        <f t="shared" si="2199"/>
        <v>93.299556270782503</v>
      </c>
      <c r="AIP260" s="115">
        <f t="shared" si="2626"/>
        <v>90.292245019943067</v>
      </c>
      <c r="AIQ260" s="15">
        <f t="shared" si="2627"/>
        <v>-3.7149091298215562E-4</v>
      </c>
      <c r="AIR260" s="11"/>
      <c r="AIS260" s="11">
        <f t="shared" si="2813"/>
        <v>-3.6494581522276195E-4</v>
      </c>
      <c r="AIT260" s="10">
        <f t="shared" si="2628"/>
        <v>90.350072318573751</v>
      </c>
      <c r="AIU260" s="9">
        <f t="shared" si="2200"/>
        <v>87.289952149519905</v>
      </c>
      <c r="AIV260" s="9">
        <f t="shared" si="2201"/>
        <v>93.404624852561867</v>
      </c>
      <c r="AIW260" s="115">
        <f t="shared" si="2629"/>
        <v>90.347288501040879</v>
      </c>
      <c r="AIX260" s="15">
        <f t="shared" si="2630"/>
        <v>-3.7767047631103508E-4</v>
      </c>
      <c r="AIY260" s="11"/>
      <c r="AIZ260" s="11">
        <f t="shared" si="2814"/>
        <v>-3.7114645554243216E-4</v>
      </c>
      <c r="AJA260" s="10">
        <f t="shared" si="2631"/>
        <v>90.405111148637047</v>
      </c>
      <c r="AJB260" s="9">
        <f t="shared" si="2202"/>
        <v>87.295138874990997</v>
      </c>
      <c r="AJC260" s="9">
        <f t="shared" si="2203"/>
        <v>93.509875610178625</v>
      </c>
      <c r="AJD260" s="115">
        <f t="shared" si="2632"/>
        <v>90.402507242584818</v>
      </c>
      <c r="AJE260" s="15">
        <f t="shared" si="2633"/>
        <v>-3.8385089389303699E-4</v>
      </c>
      <c r="AJF260" s="11"/>
      <c r="AJG260" s="11">
        <f t="shared" si="2815"/>
        <v>-3.7734827135825575E-4</v>
      </c>
      <c r="AJH260" s="10">
        <f t="shared" si="2634"/>
        <v>90.46032546707707</v>
      </c>
      <c r="AJI260" s="9">
        <f t="shared" si="2204"/>
        <v>87.30049674660043</v>
      </c>
      <c r="AJJ260" s="9">
        <f t="shared" si="2205"/>
        <v>93.615289979722917</v>
      </c>
      <c r="AJK260" s="115">
        <f t="shared" si="2635"/>
        <v>90.457893363161674</v>
      </c>
      <c r="AJL260" s="15">
        <f t="shared" si="2636"/>
        <v>-3.900308461273189E-4</v>
      </c>
      <c r="AJM260" s="11"/>
      <c r="AJN260" s="11">
        <f t="shared" si="2816"/>
        <v>-3.8354993919573562E-4</v>
      </c>
      <c r="AJO260" s="10">
        <f t="shared" si="2637"/>
        <v>90.515707388511686</v>
      </c>
      <c r="AJP260" s="9">
        <f t="shared" si="2206"/>
        <v>87.306028529151931</v>
      </c>
      <c r="AJQ260" s="9">
        <f t="shared" si="2207"/>
        <v>93.720849506551389</v>
      </c>
      <c r="AJR260" s="115">
        <f t="shared" si="2638"/>
        <v>90.513439017851653</v>
      </c>
      <c r="AJS260" s="15">
        <f t="shared" si="2639"/>
        <v>-3.9620902240265792E-4</v>
      </c>
      <c r="AJT260" s="11"/>
      <c r="AJU260" s="11">
        <f t="shared" si="2817"/>
        <v>-3.8975014437908645E-4</v>
      </c>
      <c r="AJV260" s="10">
        <f t="shared" si="2640"/>
        <v>90.571249063459334</v>
      </c>
      <c r="AJW260" s="9">
        <f t="shared" si="2208"/>
        <v>87.311736949056183</v>
      </c>
      <c r="AJX260" s="9">
        <f t="shared" si="2209"/>
        <v>93.826535698544347</v>
      </c>
      <c r="AJY260" s="115">
        <f t="shared" si="2641"/>
        <v>90.569136323800265</v>
      </c>
      <c r="AJZ260" s="15">
        <f t="shared" si="2642"/>
        <v>-4.0238411216444992E-4</v>
      </c>
      <c r="AKA260" s="11"/>
      <c r="AKB260" s="11">
        <f t="shared" si="2818"/>
        <v>-3.9594757208514017E-4</v>
      </c>
      <c r="AKC260" s="10">
        <f t="shared" si="2643"/>
        <v>90.62694260377998</v>
      </c>
      <c r="AKD260" s="9">
        <f t="shared" si="2210"/>
        <v>87.317624691977443</v>
      </c>
      <c r="AKE260" s="9">
        <f t="shared" si="2211"/>
        <v>93.932329749105563</v>
      </c>
      <c r="AKF260" s="115">
        <f t="shared" si="2644"/>
        <v>90.624977220541496</v>
      </c>
      <c r="AKG260" s="15">
        <f t="shared" si="2645"/>
        <v>-4.0855478795124754E-4</v>
      </c>
      <c r="AKH260" s="11"/>
      <c r="AKI260" s="11">
        <f t="shared" si="2819"/>
        <v>-4.0214089035065024E-4</v>
      </c>
      <c r="AKJ260" s="10">
        <f t="shared" si="2646"/>
        <v>90.682779942739799</v>
      </c>
      <c r="AKK260" s="9">
        <f t="shared" si="2212"/>
        <v>87.323694399978507</v>
      </c>
      <c r="AKL260" s="9">
        <f t="shared" si="2213"/>
        <v>94.038214036383238</v>
      </c>
      <c r="AKM260" s="115">
        <f t="shared" si="2647"/>
        <v>90.680954218180872</v>
      </c>
      <c r="AKN260" s="15">
        <f t="shared" si="2648"/>
        <v>-4.1471979816993593E-4</v>
      </c>
      <c r="AKO260" s="11"/>
      <c r="AKP260" s="11">
        <f t="shared" si="2820"/>
        <v>-4.083288430167023E-4</v>
      </c>
      <c r="AKQ260" s="10">
        <f t="shared" si="2649"/>
        <v>90.738753584548817</v>
      </c>
      <c r="AKR260" s="9">
        <f t="shared" si="2214"/>
        <v>87.329948671429605</v>
      </c>
      <c r="AKS260" s="9">
        <f t="shared" si="2215"/>
        <v>94.144177224619995</v>
      </c>
      <c r="AKT260" s="115">
        <f t="shared" si="2650"/>
        <v>90.7370629480248</v>
      </c>
      <c r="AKU260" s="15">
        <f t="shared" si="2651"/>
        <v>-4.2087828218432372E-4</v>
      </c>
      <c r="AKV260" s="11"/>
      <c r="AKW260" s="11">
        <f t="shared" si="2821"/>
        <v>-4.145105654193088E-4</v>
      </c>
      <c r="AKX260" s="10">
        <f t="shared" si="2652"/>
        <v>90.79485915980905</v>
      </c>
      <c r="AKY260" s="9">
        <f t="shared" si="2216"/>
        <v>87.336390070736755</v>
      </c>
      <c r="AKZ260" s="9">
        <f t="shared" si="2217"/>
        <v>94.250209671011518</v>
      </c>
      <c r="ALA260" s="115">
        <f t="shared" si="2653"/>
        <v>90.793299870874137</v>
      </c>
      <c r="ALB260" s="15">
        <f t="shared" si="2654"/>
        <v>-4.2702948602062364E-4</v>
      </c>
      <c r="ALC260" s="11"/>
      <c r="ALD260" s="11">
        <f t="shared" si="2822"/>
        <v>-4.2068529962262306E-4</v>
      </c>
      <c r="ALE260" s="10">
        <f t="shared" si="2655"/>
        <v>90.851093129802891</v>
      </c>
      <c r="ALF260" s="9">
        <f t="shared" si="2218"/>
        <v>87.34302113012096</v>
      </c>
      <c r="ALG260" s="9">
        <f t="shared" si="2219"/>
        <v>94.356301874759893</v>
      </c>
      <c r="ALH260" s="115">
        <f t="shared" si="2656"/>
        <v>90.849661502440426</v>
      </c>
      <c r="ALI260" s="15">
        <f t="shared" si="2657"/>
        <v>-4.3317266646391537E-4</v>
      </c>
      <c r="ALJ260" s="11"/>
      <c r="ALK260" s="11">
        <f t="shared" si="2823"/>
        <v>-4.2685229835002006E-4</v>
      </c>
      <c r="ALL260" s="10">
        <f t="shared" si="2658"/>
        <v>90.907452010509473</v>
      </c>
      <c r="ALM260" s="9">
        <f t="shared" si="2220"/>
        <v>87.349844348618774</v>
      </c>
      <c r="ALN260" s="9">
        <f t="shared" si="2221"/>
        <v>94.462444478662292</v>
      </c>
      <c r="ALO260" s="115">
        <f t="shared" si="2659"/>
        <v>90.906144413640533</v>
      </c>
      <c r="ALP260" s="15">
        <f t="shared" si="2660"/>
        <v>-4.3930709121800038E-4</v>
      </c>
      <c r="ALQ260" s="12"/>
      <c r="ALR260" s="11">
        <f t="shared" si="2824"/>
        <v>-4.3301082514729967E-4</v>
      </c>
      <c r="ALS260" s="10">
        <f t="shared" si="2661"/>
        <v>90.963932372905234</v>
      </c>
      <c r="ALT260" s="9">
        <f t="shared" si="2222"/>
        <v>87.356862191116178</v>
      </c>
      <c r="ALU260" s="9">
        <f t="shared" si="2223"/>
        <v>94.568628270583474</v>
      </c>
      <c r="ALV260" s="115">
        <f t="shared" si="2662"/>
        <v>90.962745230849833</v>
      </c>
      <c r="ALW260" s="15">
        <f t="shared" si="2663"/>
        <v>-4.4543203905602415E-4</v>
      </c>
      <c r="ALX260" s="12"/>
      <c r="ALY260" s="11">
        <f t="shared" si="2825"/>
        <v>-4.3916015453670143E-4</v>
      </c>
      <c r="ALZ260" s="10">
        <f t="shared" si="2664"/>
        <v>91.020530843223128</v>
      </c>
      <c r="AMA260" s="9">
        <f t="shared" si="2224"/>
        <v>87.364077087416177</v>
      </c>
      <c r="AMB260" s="9">
        <f t="shared" si="2225"/>
        <v>94.674844184808734</v>
      </c>
      <c r="AMC260" s="115">
        <f t="shared" si="2665"/>
        <v>91.019460636112456</v>
      </c>
      <c r="AMD260" s="15">
        <f t="shared" si="2666"/>
        <v>-4.5154679996162493E-4</v>
      </c>
      <c r="AME260" s="12"/>
      <c r="AMF260" s="11">
        <f t="shared" si="2826"/>
        <v>-4.4529957216149268E-4</v>
      </c>
      <c r="AMG260" s="10">
        <f t="shared" si="2667"/>
        <v>91.077244103169051</v>
      </c>
      <c r="AMH260" s="9">
        <f t="shared" si="2226"/>
        <v>87.371491431340473</v>
      </c>
      <c r="AMI260" s="9">
        <f t="shared" si="2227"/>
        <v>94.781083303279601</v>
      </c>
      <c r="AMJ260" s="115">
        <f t="shared" si="2668"/>
        <v>91.076287367310044</v>
      </c>
      <c r="AMK260" s="15">
        <f t="shared" si="2669"/>
        <v>-4.5765067526075122E-4</v>
      </c>
      <c r="AML260" s="12"/>
      <c r="AMM260" s="11">
        <f t="shared" si="2827"/>
        <v>-4.5142837492123731E-4</v>
      </c>
      <c r="AMN260" s="10">
        <f t="shared" si="2670"/>
        <v>91.134068890096756</v>
      </c>
      <c r="AMO260" s="9">
        <f t="shared" si="2228"/>
        <v>87.379107579865632</v>
      </c>
      <c r="AMP260" s="9">
        <f t="shared" si="2229"/>
        <v>94.887336856713645</v>
      </c>
      <c r="AMQ260" s="115">
        <f t="shared" si="2671"/>
        <v>91.133222218289632</v>
      </c>
      <c r="AMR260" s="15">
        <f t="shared" si="2672"/>
        <v>-4.6374297774416624E-4</v>
      </c>
      <c r="AMS260" s="12"/>
      <c r="AMT260" s="11">
        <f t="shared" si="2828"/>
        <v>-4.5754587109781244E-4</v>
      </c>
      <c r="AMU260" s="10">
        <f t="shared" si="2673"/>
        <v>91.191001997142138</v>
      </c>
      <c r="AMV260" s="9">
        <f t="shared" si="2230"/>
        <v>87.386927852293923</v>
      </c>
      <c r="AMW260" s="9">
        <f t="shared" si="2231"/>
        <v>94.993596225608727</v>
      </c>
      <c r="AMX260" s="115">
        <f t="shared" si="2674"/>
        <v>91.190262038951317</v>
      </c>
      <c r="AMY260" s="15">
        <f t="shared" si="2675"/>
        <v>-4.6982303178070455E-4</v>
      </c>
      <c r="AMZ260" s="12"/>
      <c r="ANA260" s="11">
        <f t="shared" si="2829"/>
        <v>-4.6365138047215723E-4</v>
      </c>
      <c r="ANB260" s="10">
        <f t="shared" si="2676"/>
        <v>91.248040273317088</v>
      </c>
      <c r="ANC260" s="9">
        <f t="shared" si="2232"/>
        <v>87.394954529459071</v>
      </c>
      <c r="AND260" s="9">
        <f t="shared" si="2233"/>
        <v>95.099852941130237</v>
      </c>
      <c r="ANE260" s="115">
        <f t="shared" si="2677"/>
        <v>91.247403735294654</v>
      </c>
      <c r="ANF260" s="15">
        <f t="shared" si="2678"/>
        <v>-4.7589017342111452E-4</v>
      </c>
      <c r="ANG260" s="12"/>
      <c r="ANH260" s="11">
        <f t="shared" si="2830"/>
        <v>-4.697442344316751E-4</v>
      </c>
      <c r="ANI260" s="10">
        <f t="shared" si="2679"/>
        <v>91.305180623562421</v>
      </c>
      <c r="ANJ260" s="9">
        <f t="shared" si="2234"/>
        <v>87.403189852967117</v>
      </c>
      <c r="ANK260" s="9">
        <f t="shared" si="2235"/>
        <v>95.206098685887866</v>
      </c>
      <c r="ANL260" s="115">
        <f t="shared" si="2680"/>
        <v>91.304644269427484</v>
      </c>
      <c r="ANM260" s="15">
        <f t="shared" si="2681"/>
        <v>-4.8194375049292662E-4</v>
      </c>
      <c r="ANN260" s="12"/>
      <c r="ANO260" s="11">
        <f t="shared" si="2831"/>
        <v>-4.7582377606863736E-4</v>
      </c>
      <c r="ANP260" s="10">
        <f t="shared" si="2682"/>
        <v>91.362420008763081</v>
      </c>
      <c r="ANQ260" s="9">
        <f t="shared" si="2236"/>
        <v>87.4116360244725</v>
      </c>
      <c r="ANR260" s="9">
        <f t="shared" si="2237"/>
        <v>95.312325294599106</v>
      </c>
      <c r="ANS260" s="115">
        <f t="shared" si="2683"/>
        <v>91.361980659535803</v>
      </c>
      <c r="ANT260" s="15">
        <f t="shared" si="2684"/>
        <v>-4.8798312268615463E-4</v>
      </c>
      <c r="ANU260" s="12"/>
      <c r="ANV260" s="11">
        <f t="shared" si="2832"/>
        <v>-4.8188936026944849E-4</v>
      </c>
      <c r="ANW260" s="10">
        <f t="shared" si="2685"/>
        <v>91.419755445724405</v>
      </c>
      <c r="ANX260" s="9">
        <f t="shared" si="2238"/>
        <v>87.420295204989429</v>
      </c>
      <c r="ANY260" s="9">
        <f t="shared" si="2239"/>
        <v>95.418524754640544</v>
      </c>
      <c r="ANZ260" s="115">
        <f t="shared" si="2686"/>
        <v>91.419409979814986</v>
      </c>
      <c r="AOA260" s="15">
        <f t="shared" si="2687"/>
        <v>-4.940076616298673E-4</v>
      </c>
      <c r="AOB260" s="12"/>
      <c r="AOC260" s="11">
        <f t="shared" si="2833"/>
        <v>-4.8794035379478245E-4</v>
      </c>
      <c r="AOD260" s="10">
        <f t="shared" si="2688"/>
        <v>91.477184007109884</v>
      </c>
      <c r="AOE260" s="9">
        <f t="shared" si="2240"/>
        <v>87.429169514238623</v>
      </c>
      <c r="AOF260" s="9">
        <f t="shared" si="2241"/>
        <v>95.524689206491857</v>
      </c>
      <c r="AOG260" s="115">
        <f t="shared" si="2689"/>
        <v>91.476929360365233</v>
      </c>
      <c r="AOH260" s="15">
        <f t="shared" si="2690"/>
        <v>-5.0001675095996765E-4</v>
      </c>
      <c r="AOI260" s="12"/>
      <c r="AOJ260" s="11">
        <f t="shared" si="1875"/>
        <v>-4.9397613535093155E-4</v>
      </c>
      <c r="AOK260" s="10">
        <f t="shared" si="1876"/>
        <v>91.534702821342961</v>
      </c>
      <c r="AOL260" s="9">
        <f t="shared" si="2242"/>
        <v>87.438261030029295</v>
      </c>
      <c r="AOM260" s="9">
        <f t="shared" si="2243"/>
        <v>95.630810944070532</v>
      </c>
      <c r="AON260" s="115">
        <f t="shared" si="2691"/>
        <v>91.534535987049907</v>
      </c>
      <c r="AOO260" s="15">
        <f t="shared" si="1877"/>
        <v>-5.060097863780384E-4</v>
      </c>
      <c r="AOP260" s="12"/>
      <c r="AOQ260" s="11">
        <f t="shared" si="2834"/>
        <v>-4.9999609565221494E-4</v>
      </c>
      <c r="AOR260" s="10">
        <f t="shared" si="2692"/>
        <v>91.592309072471863</v>
      </c>
      <c r="AOS260" s="9">
        <f t="shared" si="2244"/>
        <v>87.447571787676495</v>
      </c>
      <c r="AOT260" s="9">
        <f t="shared" si="2245"/>
        <v>95.736882414962608</v>
      </c>
      <c r="AOU260" s="115">
        <f t="shared" si="2693"/>
        <v>91.592227101319551</v>
      </c>
      <c r="AOV260" s="15">
        <f t="shared" si="2694"/>
        <v>-5.1198617570157707E-4</v>
      </c>
      <c r="AOW260" s="12"/>
      <c r="AOX260" s="11">
        <f t="shared" si="1878"/>
        <v>-5.0599963747477038E-4</v>
      </c>
      <c r="AOY260" s="10">
        <f t="shared" si="1879"/>
        <v>91.649999999999991</v>
      </c>
      <c r="AOZ260" s="9">
        <f t="shared" si="2246"/>
        <v>87.457103779453462</v>
      </c>
      <c r="APA260" s="9"/>
      <c r="APB260" s="97">
        <f t="shared" si="2695"/>
        <v>91.649999999999991</v>
      </c>
      <c r="APC260" s="15">
        <f t="shared" si="1880"/>
        <v>-5.1794533890547098E-4</v>
      </c>
      <c r="APD260" s="11"/>
      <c r="APE260" s="11"/>
    </row>
    <row r="261" spans="1:1097" x14ac:dyDescent="0.2">
      <c r="A261" s="183"/>
      <c r="B261" s="183"/>
      <c r="C261" s="1">
        <f t="shared" si="2696"/>
        <v>180</v>
      </c>
      <c r="D261" s="1">
        <f t="shared" si="2697"/>
        <v>6024.5844021139956</v>
      </c>
      <c r="E261" s="1">
        <f t="shared" si="2698"/>
        <v>-16317921.817764627</v>
      </c>
      <c r="F261" s="2">
        <f t="shared" si="2699"/>
        <v>113.16</v>
      </c>
      <c r="G261" s="8">
        <f t="shared" si="2700"/>
        <v>1.9810000000000001E-3</v>
      </c>
      <c r="H261" s="6">
        <f t="shared" si="2701"/>
        <v>0.14400020254000001</v>
      </c>
      <c r="I261" s="2">
        <f t="shared" si="2702"/>
        <v>3500</v>
      </c>
      <c r="J261" s="3">
        <f t="shared" si="1818"/>
        <v>58.333333333333336</v>
      </c>
      <c r="K261" s="3">
        <f t="shared" si="1819"/>
        <v>366.52</v>
      </c>
      <c r="L261" s="1">
        <f t="shared" si="2703"/>
        <v>0.82</v>
      </c>
      <c r="M261" s="1">
        <f t="shared" si="2704"/>
        <v>0.66</v>
      </c>
      <c r="N261" s="1">
        <f t="shared" si="1820"/>
        <v>0.54120000000000001</v>
      </c>
      <c r="O261" s="3">
        <f t="shared" si="2247"/>
        <v>7.5227878787878781</v>
      </c>
      <c r="P261" s="40">
        <f t="shared" si="1821"/>
        <v>570.9796</v>
      </c>
      <c r="Q261" s="1">
        <f t="shared" si="2705"/>
        <v>21.51</v>
      </c>
      <c r="R261" s="1">
        <f t="shared" si="2706"/>
        <v>151</v>
      </c>
      <c r="S261" s="2">
        <f t="shared" si="2707"/>
        <v>12587.54</v>
      </c>
      <c r="T261" s="1">
        <f t="shared" si="1959"/>
        <v>83.916933333333333</v>
      </c>
      <c r="U261" s="7">
        <f t="shared" si="2708"/>
        <v>9.1849501318337995E-2</v>
      </c>
      <c r="V261" s="7">
        <f t="shared" si="1822"/>
        <v>6.6258942829124593E-3</v>
      </c>
      <c r="W261" s="159">
        <f t="shared" si="2709"/>
        <v>3.4283282369456214E-2</v>
      </c>
      <c r="X261" s="40">
        <f t="shared" si="1823"/>
        <v>8095.2484858865882</v>
      </c>
      <c r="Y261" s="1">
        <f t="shared" si="2710"/>
        <v>0</v>
      </c>
      <c r="Z261" s="1">
        <f t="shared" si="2711"/>
        <v>113.16</v>
      </c>
      <c r="AA261" s="1">
        <f t="shared" si="2712"/>
        <v>91.649999999999991</v>
      </c>
      <c r="AB261" s="6">
        <f t="shared" si="1960"/>
        <v>0.2895550479995273</v>
      </c>
      <c r="AC261" s="1">
        <f t="shared" si="2713"/>
        <v>526.19133708825245</v>
      </c>
      <c r="AD261" s="40">
        <f t="shared" si="1824"/>
        <v>36363.626619283568</v>
      </c>
      <c r="AE261" s="1">
        <f t="shared" si="1825"/>
        <v>0.15947988387208822</v>
      </c>
      <c r="AF261" s="2">
        <f t="shared" si="1801"/>
        <v>76</v>
      </c>
      <c r="AG261" s="10">
        <f t="shared" si="1826"/>
        <v>12.120471174278705</v>
      </c>
      <c r="AH261" s="12">
        <f t="shared" si="1827"/>
        <v>0.2217519301057233</v>
      </c>
      <c r="AI261" s="43">
        <f t="shared" si="1828"/>
        <v>-1.9084552175661327E-5</v>
      </c>
      <c r="AJ261" s="93">
        <f t="shared" si="1961"/>
        <v>4.8140335567080375E-6</v>
      </c>
      <c r="AK261" s="43">
        <f t="shared" si="1829"/>
        <v>0</v>
      </c>
      <c r="AL261" s="43">
        <f t="shared" si="1962"/>
        <v>4.1422463853665658E-4</v>
      </c>
      <c r="AM261" s="43"/>
      <c r="AN261" s="43">
        <f t="shared" si="1830"/>
        <v>0</v>
      </c>
      <c r="AO261" s="10">
        <f t="shared" si="1831"/>
        <v>87.536540057335415</v>
      </c>
      <c r="AP261" s="9"/>
      <c r="AQ261" s="9">
        <f t="shared" si="1832"/>
        <v>87.406328537467587</v>
      </c>
      <c r="AR261" s="104">
        <f t="shared" si="2248"/>
        <v>87.406328537467587</v>
      </c>
      <c r="AS261" s="15">
        <f t="shared" si="1833"/>
        <v>0</v>
      </c>
      <c r="AT261" s="49"/>
      <c r="AU261" s="11">
        <f t="shared" si="1834"/>
        <v>8.0426111826540695E-6</v>
      </c>
      <c r="AV261" s="10">
        <f t="shared" si="1835"/>
        <v>87.47143312133646</v>
      </c>
      <c r="AW261" s="9">
        <f t="shared" si="1836"/>
        <v>87.406328537467587</v>
      </c>
      <c r="AX261" s="9">
        <f t="shared" si="1837"/>
        <v>87.276399264108264</v>
      </c>
      <c r="AY261" s="97">
        <f t="shared" si="2249"/>
        <v>87.341363900787925</v>
      </c>
      <c r="AZ261" s="15">
        <f t="shared" si="2250"/>
        <v>8.0250330540096791E-6</v>
      </c>
      <c r="BA261" s="49"/>
      <c r="BB261" s="11">
        <f t="shared" si="1838"/>
        <v>1.606793354501533E-5</v>
      </c>
      <c r="BC261" s="10">
        <f t="shared" si="1839"/>
        <v>87.406463790503722</v>
      </c>
      <c r="BD261" s="9">
        <f t="shared" si="1840"/>
        <v>87.406326195608017</v>
      </c>
      <c r="BE261" s="9">
        <f t="shared" si="1841"/>
        <v>87.146749733768047</v>
      </c>
      <c r="BF261" s="97">
        <f t="shared" si="2251"/>
        <v>87.276537964688032</v>
      </c>
      <c r="BG261" s="15">
        <f t="shared" si="1842"/>
        <v>1.6032643240817156E-5</v>
      </c>
      <c r="BH261" s="49"/>
      <c r="BI261" s="11">
        <f t="shared" si="1843"/>
        <v>2.4075830521289496E-5</v>
      </c>
      <c r="BJ261" s="10">
        <f t="shared" si="1844"/>
        <v>87.341628486325249</v>
      </c>
      <c r="BK261" s="9">
        <f t="shared" si="1845"/>
        <v>87.406316848496004</v>
      </c>
      <c r="BL261" s="9">
        <f t="shared" si="1846"/>
        <v>87.017377424892288</v>
      </c>
      <c r="BM261" s="97">
        <f t="shared" si="2252"/>
        <v>87.211847136694146</v>
      </c>
      <c r="BN261" s="15">
        <f t="shared" si="1847"/>
        <v>2.4022698270584327E-5</v>
      </c>
      <c r="BO261" s="49"/>
      <c r="BP261" s="11">
        <f t="shared" si="1848"/>
        <v>3.2066168530856731E-5</v>
      </c>
      <c r="BQ261" s="10">
        <f t="shared" si="1849"/>
        <v>87.276923636634848</v>
      </c>
      <c r="BR261" s="9">
        <f t="shared" si="1850"/>
        <v>87.406295863409554</v>
      </c>
      <c r="BS261" s="9">
        <f t="shared" si="1851"/>
        <v>86.888279798566913</v>
      </c>
      <c r="BT261" s="97">
        <f t="shared" si="2253"/>
        <v>87.147287830988233</v>
      </c>
      <c r="BU261" s="15">
        <f t="shared" si="1852"/>
        <v>3.1995068820046722E-5</v>
      </c>
      <c r="BV261" s="12"/>
      <c r="BW261" s="11">
        <f t="shared" si="1853"/>
        <v>4.0038816950465236E-5</v>
      </c>
      <c r="BX261" s="10">
        <f t="shared" si="1854"/>
        <v>87.212345676082464</v>
      </c>
      <c r="BY261" s="9">
        <f t="shared" si="1855"/>
        <v>87.406258638531213</v>
      </c>
      <c r="BZ261" s="9">
        <f t="shared" si="1856"/>
        <v>86.759454299222185</v>
      </c>
      <c r="CA261" s="97">
        <f t="shared" si="2254"/>
        <v>87.082856468876699</v>
      </c>
      <c r="CB261" s="15">
        <f t="shared" si="1857"/>
        <v>3.9949628503478272E-5</v>
      </c>
      <c r="CC261" s="12"/>
      <c r="CD261" s="11">
        <f t="shared" si="1858"/>
        <v>4.7993648085898152E-5</v>
      </c>
      <c r="CE261" s="10">
        <f t="shared" si="1859"/>
        <v>87.147891046598474</v>
      </c>
      <c r="CF261" s="9">
        <f t="shared" si="1860"/>
        <v>87.406200603171584</v>
      </c>
      <c r="CG261" s="9">
        <f t="shared" si="1861"/>
        <v>86.630898355328625</v>
      </c>
      <c r="CH261" s="97">
        <f t="shared" si="2255"/>
        <v>87.018549479250112</v>
      </c>
      <c r="CI261" s="15">
        <f t="shared" si="1862"/>
        <v>4.7886253843512103E-5</v>
      </c>
      <c r="CJ261" s="12"/>
      <c r="CK261" s="11">
        <f t="shared" si="1863"/>
        <v>5.5930537143500104E-5</v>
      </c>
      <c r="CL261" s="10">
        <f t="shared" si="1864"/>
        <v>87.08355619784902</v>
      </c>
      <c r="CM261" s="9">
        <f t="shared" si="1865"/>
        <v>87.406117217982754</v>
      </c>
      <c r="CN261" s="9">
        <f t="shared" si="1866"/>
        <v>86.502609380091783</v>
      </c>
      <c r="CO261" s="97">
        <f t="shared" si="2256"/>
        <v>86.954363299037269</v>
      </c>
      <c r="CP261" s="15">
        <f t="shared" si="1867"/>
        <v>5.5804824241415392E-5</v>
      </c>
      <c r="CQ261" s="12"/>
      <c r="CR261" s="11">
        <f t="shared" si="1868"/>
        <v>6.3849362201134894E-5</v>
      </c>
      <c r="CS261" s="10">
        <f t="shared" si="1869"/>
        <v>87.019337587685854</v>
      </c>
      <c r="CT261" s="9">
        <f t="shared" si="1870"/>
        <v>87.40600397516188</v>
      </c>
      <c r="CU261" s="9">
        <f t="shared" si="1963"/>
        <v>86.374584772138448</v>
      </c>
      <c r="CV261" s="97">
        <f t="shared" si="2257"/>
        <v>86.890294373650164</v>
      </c>
      <c r="CW261" s="15">
        <f t="shared" si="1871"/>
        <v>6.3705221947271191E-5</v>
      </c>
      <c r="CX261" s="12"/>
      <c r="CY261" s="11">
        <f t="shared" si="2258"/>
        <v>7.1750004179064263E-5</v>
      </c>
      <c r="CZ261" s="10">
        <f t="shared" si="2259"/>
        <v>86.955231682586998</v>
      </c>
      <c r="DA261" s="9">
        <f t="shared" si="1964"/>
        <v>87.405856398644943</v>
      </c>
      <c r="DB261" s="9">
        <f t="shared" si="1965"/>
        <v>86.246821916200346</v>
      </c>
      <c r="DC261" s="97">
        <f t="shared" si="2260"/>
        <v>86.826339157422638</v>
      </c>
      <c r="DD261" s="15">
        <f t="shared" si="2261"/>
        <v>7.1587332029726675E-5</v>
      </c>
      <c r="DE261" s="12"/>
      <c r="DF261" s="11">
        <f t="shared" si="2262"/>
        <v>7.9632346810356149E-5</v>
      </c>
      <c r="DG261" s="10">
        <f t="shared" si="2263"/>
        <v>86.891234958091417</v>
      </c>
      <c r="DH261" s="9">
        <f t="shared" si="1966"/>
        <v>87.405670044290986</v>
      </c>
      <c r="DI261" s="9">
        <f t="shared" si="1967"/>
        <v>86.119318183791478</v>
      </c>
      <c r="DJ261" s="97">
        <f t="shared" si="2264"/>
        <v>86.762494114041232</v>
      </c>
      <c r="DK261" s="15">
        <f t="shared" si="2265"/>
        <v>7.9451042345528894E-5</v>
      </c>
      <c r="DL261" s="12"/>
      <c r="DM261" s="11">
        <f t="shared" si="2266"/>
        <v>8.7496276611105132E-5</v>
      </c>
      <c r="DN261" s="10">
        <f t="shared" si="2267"/>
        <v>86.827343899225724</v>
      </c>
      <c r="DO261" s="9">
        <f t="shared" si="1968"/>
        <v>87.405440500056869</v>
      </c>
      <c r="DP261" s="9">
        <f t="shared" si="1969"/>
        <v>85.992070933879617</v>
      </c>
      <c r="DQ261" s="97">
        <f t="shared" si="2268"/>
        <v>86.698755716968236</v>
      </c>
      <c r="DR261" s="15">
        <f t="shared" si="2269"/>
        <v>8.7296243508853488E-5</v>
      </c>
      <c r="DS261" s="12"/>
      <c r="DT261" s="11">
        <f t="shared" si="2270"/>
        <v>9.5341682850401854E-5</v>
      </c>
      <c r="DU261" s="10">
        <f t="shared" si="2271"/>
        <v>86.763555000923375</v>
      </c>
      <c r="DV261" s="9">
        <f t="shared" si="1970"/>
        <v>87.405163386162741</v>
      </c>
      <c r="DW261" s="9">
        <f t="shared" si="1971"/>
        <v>85.865077513551938</v>
      </c>
      <c r="DX261" s="97">
        <f t="shared" si="2272"/>
        <v>86.63512044985734</v>
      </c>
      <c r="DY261" s="15">
        <f t="shared" si="2273"/>
        <v>9.51228288603999E-5</v>
      </c>
      <c r="DZ261" s="12"/>
      <c r="EA261" s="11">
        <f t="shared" si="2274"/>
        <v>1.0316845752009173E-4</v>
      </c>
      <c r="EB261" s="10">
        <f t="shared" si="2275"/>
        <v>86.699864768436356</v>
      </c>
      <c r="EC261" s="9">
        <f t="shared" si="1972"/>
        <v>87.404834355248354</v>
      </c>
      <c r="ED261" s="9">
        <f t="shared" si="1973"/>
        <v>85.738335258676756</v>
      </c>
      <c r="EE261" s="97">
        <f t="shared" si="2276"/>
        <v>86.571584806962562</v>
      </c>
      <c r="EF261" s="15">
        <f t="shared" si="2277"/>
        <v>1.0293069443618629E-4</v>
      </c>
      <c r="EG261" s="12"/>
      <c r="EH261" s="11">
        <f t="shared" si="2278"/>
        <v>1.109764953042055E-4</v>
      </c>
      <c r="EI261" s="10">
        <f t="shared" si="2279"/>
        <v>86.636269717740404</v>
      </c>
      <c r="EJ261" s="9">
        <f t="shared" si="1974"/>
        <v>87.404449092520423</v>
      </c>
      <c r="EK261" s="9">
        <f t="shared" si="1975"/>
        <v>85.611841494554952</v>
      </c>
      <c r="EL261" s="97">
        <f t="shared" si="2280"/>
        <v>86.508145293537694</v>
      </c>
      <c r="EM261" s="15">
        <f t="shared" si="2281"/>
        <v>1.1071973893640964E-4</v>
      </c>
      <c r="EN261" s="12"/>
      <c r="EO261" s="11">
        <f t="shared" si="2282"/>
        <v>1.1876569354844936E-4</v>
      </c>
      <c r="EP261" s="10">
        <f t="shared" si="2283"/>
        <v>86.572766375930698</v>
      </c>
      <c r="EQ261" s="9">
        <f t="shared" si="1976"/>
        <v>87.404003315891146</v>
      </c>
      <c r="ER261" s="9">
        <f t="shared" si="1977"/>
        <v>85.485593536570349</v>
      </c>
      <c r="ES261" s="97">
        <f t="shared" si="2284"/>
        <v>86.444798426230747</v>
      </c>
      <c r="ET261" s="15">
        <f t="shared" si="2285"/>
        <v>1.1848986369383159E-4</v>
      </c>
      <c r="EU261" s="12"/>
      <c r="EV261" s="11">
        <f t="shared" si="2286"/>
        <v>1.2653595222921764E-4</v>
      </c>
      <c r="EW261" s="10">
        <f t="shared" si="2287"/>
        <v>86.509351281612652</v>
      </c>
      <c r="EX261" s="9">
        <f t="shared" si="1978"/>
        <v>87.403492776108024</v>
      </c>
      <c r="EY261" s="9">
        <f t="shared" si="1979"/>
        <v>85.35958869082971</v>
      </c>
      <c r="EZ261" s="97">
        <f t="shared" si="2288"/>
        <v>86.381540733468867</v>
      </c>
      <c r="FA261" s="15">
        <f t="shared" si="2289"/>
        <v>1.2624097264226635E-4</v>
      </c>
      <c r="FB261" s="12"/>
      <c r="FC261" s="11">
        <f t="shared" si="2290"/>
        <v>1.342871739226933E-4</v>
      </c>
      <c r="FD261" s="10">
        <f t="shared" si="2291"/>
        <v>86.446020985283283</v>
      </c>
      <c r="FE261" s="9">
        <f t="shared" si="1980"/>
        <v>87.402913256875181</v>
      </c>
      <c r="FF261" s="9">
        <f t="shared" si="1981"/>
        <v>85.233824254798222</v>
      </c>
      <c r="FG261" s="97">
        <f t="shared" si="2292"/>
        <v>86.318368755836701</v>
      </c>
      <c r="FH261" s="15">
        <f t="shared" si="2293"/>
        <v>1.3397297228482795E-4</v>
      </c>
      <c r="FI261" s="12"/>
      <c r="FJ261" s="11">
        <f t="shared" si="2294"/>
        <v>1.4201926377369555E-4</v>
      </c>
      <c r="FK261" s="10">
        <f t="shared" si="2295"/>
        <v>86.382772049706119</v>
      </c>
      <c r="FL261" s="9">
        <f t="shared" si="1982"/>
        <v>87.402260574966334</v>
      </c>
      <c r="FM261" s="9">
        <f t="shared" si="1983"/>
        <v>85.108297517928037</v>
      </c>
      <c r="FN261" s="97">
        <f t="shared" si="2296"/>
        <v>86.255279046447185</v>
      </c>
      <c r="FO261" s="15">
        <f t="shared" si="2297"/>
        <v>1.4168577166208279E-4</v>
      </c>
      <c r="FP261" s="12"/>
      <c r="FQ261" s="11">
        <f t="shared" si="2298"/>
        <v>1.4973212946442572E-4</v>
      </c>
      <c r="FR261" s="10">
        <f t="shared" si="2299"/>
        <v>86.31960105027855</v>
      </c>
      <c r="FS261" s="9">
        <f t="shared" si="1984"/>
        <v>87.401530580329535</v>
      </c>
      <c r="FT261" s="9">
        <f t="shared" si="1985"/>
        <v>84.98300576227966</v>
      </c>
      <c r="FU261" s="97">
        <f t="shared" si="2300"/>
        <v>86.19226817130459</v>
      </c>
      <c r="FV261" s="15">
        <f t="shared" si="2301"/>
        <v>1.4937928232014073E-4</v>
      </c>
      <c r="FW261" s="12"/>
      <c r="FX261" s="11">
        <f t="shared" si="2302"/>
        <v>1.5742568118314474E-4</v>
      </c>
      <c r="FY261" s="10">
        <f t="shared" si="2303"/>
        <v>86.256504575391546</v>
      </c>
      <c r="FZ261" s="9">
        <f t="shared" si="1986"/>
        <v>87.400719156183825</v>
      </c>
      <c r="GA261" s="9">
        <f t="shared" si="1987"/>
        <v>84.857946263135716</v>
      </c>
      <c r="GB261" s="97">
        <f t="shared" si="2304"/>
        <v>86.129332709659764</v>
      </c>
      <c r="GC261" s="15">
        <f t="shared" si="2305"/>
        <v>1.5705341827871268E-4</v>
      </c>
      <c r="GD261" s="12"/>
      <c r="GE261" s="11">
        <f t="shared" si="2306"/>
        <v>1.6509983159280827E-4</v>
      </c>
      <c r="GF261" s="10">
        <f t="shared" si="2307"/>
        <v>86.193479226781619</v>
      </c>
      <c r="GG261" s="9">
        <f t="shared" si="1988"/>
        <v>87.399822219108074</v>
      </c>
      <c r="GH261" s="9">
        <f t="shared" si="1989"/>
        <v>84.733116289610706</v>
      </c>
      <c r="GI261" s="97">
        <f t="shared" si="2308"/>
        <v>86.06646925435939</v>
      </c>
      <c r="GJ261" s="15">
        <f t="shared" si="2309"/>
        <v>1.6470809599894028E-4</v>
      </c>
      <c r="GK261" s="12"/>
      <c r="GL261" s="11">
        <f t="shared" si="1872"/>
        <v>1.7275449579945274E-4</v>
      </c>
      <c r="GM261" s="10">
        <f t="shared" si="1873"/>
        <v>86.130521619876902</v>
      </c>
      <c r="GN261" s="9">
        <f t="shared" si="1990"/>
        <v>87.398835719121962</v>
      </c>
      <c r="GO261" s="9">
        <f t="shared" si="1991"/>
        <v>84.608513105249656</v>
      </c>
      <c r="GP261" s="115">
        <f t="shared" si="2310"/>
        <v>86.003674412185802</v>
      </c>
      <c r="GQ261" s="15">
        <f t="shared" si="1874"/>
        <v>1.7234323435142367E-4</v>
      </c>
      <c r="GR261" s="12"/>
      <c r="GS261" s="11">
        <f t="shared" si="2311"/>
        <v>1.8038959132077626E-4</v>
      </c>
      <c r="GT261" s="10">
        <f t="shared" si="2312"/>
        <v>86.067628384133883</v>
      </c>
      <c r="GU261" s="9">
        <f t="shared" si="1992"/>
        <v>87.397755639759509</v>
      </c>
      <c r="GV261" s="9">
        <f t="shared" si="1993"/>
        <v>84.484133968622231</v>
      </c>
      <c r="GW261" s="115">
        <f t="shared" si="2313"/>
        <v>85.940944804190877</v>
      </c>
      <c r="GX261" s="15">
        <f t="shared" si="2314"/>
        <v>1.7995875458405805E-4</v>
      </c>
      <c r="GY261" s="12"/>
      <c r="GZ261" s="11">
        <f t="shared" si="2315"/>
        <v>1.8800503805452978E-4</v>
      </c>
      <c r="HA261" s="10">
        <f t="shared" si="2316"/>
        <v>86.004796163368127</v>
      </c>
      <c r="HB261" s="9">
        <f t="shared" si="1994"/>
        <v>87.396577998135029</v>
      </c>
      <c r="HC261" s="9">
        <f t="shared" si="1995"/>
        <v>84.359976133908987</v>
      </c>
      <c r="HD261" s="97">
        <f t="shared" si="2317"/>
        <v>85.878277066022008</v>
      </c>
      <c r="HE261" s="15">
        <f t="shared" si="2318"/>
        <v>1.8755458028991406E-4</v>
      </c>
      <c r="HF261" s="12"/>
      <c r="HG261" s="11">
        <f t="shared" si="2319"/>
        <v>1.9560075824691367E-4</v>
      </c>
      <c r="HH261" s="10">
        <f t="shared" si="2320"/>
        <v>85.942021616077426</v>
      </c>
      <c r="HI261" s="9">
        <f t="shared" si="1996"/>
        <v>87.395298845001889</v>
      </c>
      <c r="HJ261" s="9">
        <f t="shared" si="1997"/>
        <v>84.236036851478971</v>
      </c>
      <c r="HK261" s="97">
        <f t="shared" si="2321"/>
        <v>85.815667848240423</v>
      </c>
      <c r="HL261" s="15">
        <f t="shared" si="2322"/>
        <v>1.9513063737517449E-4</v>
      </c>
      <c r="HM261" s="12"/>
      <c r="HN261" s="11">
        <f t="shared" si="2323"/>
        <v>2.0317667646105493E-4</v>
      </c>
      <c r="HO261" s="10">
        <f t="shared" si="2324"/>
        <v>85.879301415757041</v>
      </c>
      <c r="HP261" s="9">
        <f t="shared" si="1998"/>
        <v>87.393914264804096</v>
      </c>
      <c r="HQ261" s="9">
        <f t="shared" si="1999"/>
        <v>84.112313368462466</v>
      </c>
      <c r="HR261" s="115">
        <f t="shared" si="2325"/>
        <v>85.753113816633288</v>
      </c>
      <c r="HS261" s="15">
        <f t="shared" si="2326"/>
        <v>2.0268685402695304E-4</v>
      </c>
      <c r="HT261" s="12"/>
      <c r="HU261" s="11">
        <f t="shared" si="2714"/>
        <v>2.1073271954532831E-4</v>
      </c>
      <c r="HV261" s="10">
        <f t="shared" si="2327"/>
        <v>85.816632251209029</v>
      </c>
      <c r="HW261" s="9">
        <f t="shared" si="2000"/>
        <v>87.392420375720945</v>
      </c>
      <c r="HX261" s="9">
        <f t="shared" si="2001"/>
        <v>83.988802929313422</v>
      </c>
      <c r="HY261" s="115">
        <f t="shared" si="2328"/>
        <v>85.690611652517191</v>
      </c>
      <c r="HZ261" s="15">
        <f t="shared" si="2329"/>
        <v>2.102231606813207E-4</v>
      </c>
      <c r="IA261" s="12"/>
      <c r="IB261" s="11">
        <f t="shared" si="2715"/>
        <v>2.1826881660187917E-4</v>
      </c>
      <c r="IC261" s="10">
        <f t="shared" si="2330"/>
        <v>85.754010826842972</v>
      </c>
      <c r="ID261" s="9">
        <f t="shared" si="2002"/>
        <v>87.390813329704784</v>
      </c>
      <c r="IE261" s="9">
        <f t="shared" si="2003"/>
        <v>83.865502776364934</v>
      </c>
      <c r="IF261" s="115">
        <f t="shared" si="2331"/>
        <v>85.628158053034866</v>
      </c>
      <c r="IG261" s="15">
        <f t="shared" si="2332"/>
        <v>2.1773948999131586E-4</v>
      </c>
      <c r="IH261" s="12"/>
      <c r="II261" s="11">
        <f t="shared" si="2716"/>
        <v>2.2578489895513584E-4</v>
      </c>
      <c r="IJ261" s="10">
        <f t="shared" si="2333"/>
        <v>85.691433862969902</v>
      </c>
      <c r="IK261" s="9">
        <f t="shared" si="2004"/>
        <v>87.389089312512155</v>
      </c>
      <c r="IL261" s="9">
        <f t="shared" si="2005"/>
        <v>83.742410150378731</v>
      </c>
      <c r="IM261" s="115">
        <f t="shared" si="2334"/>
        <v>85.565749731445436</v>
      </c>
      <c r="IN261" s="15">
        <f t="shared" si="2335"/>
        <v>2.2523577679493893E-4</v>
      </c>
      <c r="IO261" s="12"/>
      <c r="IP261" s="11">
        <f t="shared" si="2717"/>
        <v>2.3328090012027819E-4</v>
      </c>
      <c r="IQ261" s="10">
        <f t="shared" si="2336"/>
        <v>85.628898096089927</v>
      </c>
      <c r="IR261" s="9">
        <f t="shared" si="2006"/>
        <v>87.387244543728372</v>
      </c>
      <c r="IS261" s="9">
        <f t="shared" si="2007"/>
        <v>83.619522291084166</v>
      </c>
      <c r="IT261" s="115">
        <f t="shared" si="2337"/>
        <v>85.503383417406269</v>
      </c>
      <c r="IU261" s="15">
        <f t="shared" si="2338"/>
        <v>2.327119580833698E-4</v>
      </c>
      <c r="IV261" s="12"/>
      <c r="IW261" s="11">
        <f t="shared" si="2718"/>
        <v>2.4075675577193251E-4</v>
      </c>
      <c r="IX261" s="10">
        <f t="shared" si="2339"/>
        <v>85.566400279171418</v>
      </c>
      <c r="IY261" s="9">
        <f t="shared" si="2008"/>
        <v>87.385275276785706</v>
      </c>
      <c r="IZ261" s="9">
        <f t="shared" si="2009"/>
        <v>83.496836437712219</v>
      </c>
      <c r="JA261" s="115">
        <f t="shared" si="2340"/>
        <v>85.441055857248955</v>
      </c>
      <c r="JB261" s="15">
        <f t="shared" si="2341"/>
        <v>2.4016797296912381E-4</v>
      </c>
      <c r="JC261" s="12"/>
      <c r="JD261" s="11">
        <f t="shared" si="2719"/>
        <v>2.482124037127717E-4</v>
      </c>
      <c r="JE261" s="10">
        <f t="shared" si="2342"/>
        <v>85.503937181924584</v>
      </c>
      <c r="JF261" s="9">
        <f t="shared" si="2010"/>
        <v>87.383177798975396</v>
      </c>
      <c r="JG261" s="9">
        <f t="shared" si="2011"/>
        <v>83.374349829518152</v>
      </c>
      <c r="JH261" s="115">
        <f t="shared" si="2343"/>
        <v>85.378763814246781</v>
      </c>
      <c r="JI261" s="15">
        <f t="shared" si="2344"/>
        <v>2.4760376265449397E-4</v>
      </c>
      <c r="JJ261" s="12"/>
      <c r="JK261" s="11">
        <f t="shared" si="2720"/>
        <v>2.5564778384242783E-4</v>
      </c>
      <c r="JL261" s="10">
        <f t="shared" si="2345"/>
        <v>85.441505591066274</v>
      </c>
      <c r="JM261" s="9">
        <f t="shared" si="2012"/>
        <v>87.380948431453504</v>
      </c>
      <c r="JN261" s="9">
        <f t="shared" si="2013"/>
        <v>83.2520597063005</v>
      </c>
      <c r="JO261" s="115">
        <f t="shared" si="2346"/>
        <v>85.316504068877009</v>
      </c>
      <c r="JP261" s="15">
        <f t="shared" si="2347"/>
        <v>2.5501927039987555E-4</v>
      </c>
      <c r="JQ261" s="12"/>
      <c r="JR261" s="11">
        <f t="shared" si="2721"/>
        <v>2.6306283812622939E-4</v>
      </c>
      <c r="JS261" s="10">
        <f t="shared" si="2348"/>
        <v>85.379102310580009</v>
      </c>
      <c r="JT261" s="9">
        <f t="shared" si="2014"/>
        <v>87.378583529240856</v>
      </c>
      <c r="JU261" s="9">
        <f t="shared" si="2015"/>
        <v>83.129963308907662</v>
      </c>
      <c r="JV261" s="115">
        <f t="shared" si="2349"/>
        <v>85.254273419074252</v>
      </c>
      <c r="JW261" s="15">
        <f t="shared" si="2350"/>
        <v>2.6241444149245911E-4</v>
      </c>
      <c r="JX261" s="12"/>
      <c r="JY261" s="11">
        <f t="shared" si="2722"/>
        <v>2.7045751056434188E-4</v>
      </c>
      <c r="JZ261" s="10">
        <f t="shared" si="2351"/>
        <v>85.316724161966874</v>
      </c>
      <c r="KA261" s="9">
        <f t="shared" si="2016"/>
        <v>87.376079481217175</v>
      </c>
      <c r="KB261" s="9">
        <f t="shared" si="2017"/>
        <v>83.008057879739724</v>
      </c>
      <c r="KC261" s="115">
        <f t="shared" si="2352"/>
        <v>85.192068680478457</v>
      </c>
      <c r="KD261" s="15">
        <f t="shared" si="2353"/>
        <v>2.697892232148729E-4</v>
      </c>
      <c r="KE261" s="12"/>
      <c r="KF261" s="11">
        <f t="shared" si="2723"/>
        <v>2.7783174716082803E-4</v>
      </c>
      <c r="KG261" s="10">
        <f t="shared" si="2354"/>
        <v>85.254367984491168</v>
      </c>
      <c r="KH261" s="9">
        <f t="shared" si="2018"/>
        <v>87.373432710109597</v>
      </c>
      <c r="KI261" s="9">
        <f t="shared" si="2019"/>
        <v>82.886340663240759</v>
      </c>
      <c r="KJ261" s="115">
        <f t="shared" si="2355"/>
        <v>85.129886686675178</v>
      </c>
      <c r="KK261" s="15">
        <f t="shared" si="2356"/>
        <v>2.7714356481408329E-4</v>
      </c>
      <c r="KL261" s="12"/>
      <c r="KM261" s="11">
        <f t="shared" si="2724"/>
        <v>2.851854958929327E-4</v>
      </c>
      <c r="KN261" s="10">
        <f t="shared" si="2357"/>
        <v>85.192030635418533</v>
      </c>
      <c r="KO261" s="9">
        <f t="shared" si="2020"/>
        <v>87.370639672475576</v>
      </c>
      <c r="KP261" s="9">
        <f t="shared" si="2021"/>
        <v>82.764808906382939</v>
      </c>
      <c r="KQ261" s="115">
        <f t="shared" si="2358"/>
        <v>85.067724289429265</v>
      </c>
      <c r="KR261" s="15">
        <f t="shared" si="2359"/>
        <v>2.8447741747041598E-4</v>
      </c>
      <c r="KS261" s="12"/>
      <c r="KT261" s="11">
        <f t="shared" si="2725"/>
        <v>2.9251870668052537E-4</v>
      </c>
      <c r="KU261" s="10">
        <f t="shared" si="2360"/>
        <v>85.129708990247281</v>
      </c>
      <c r="KV261" s="9">
        <f t="shared" si="2022"/>
        <v>87.367696858680503</v>
      </c>
      <c r="KW261" s="9">
        <f t="shared" si="2023"/>
        <v>82.643459859143618</v>
      </c>
      <c r="KX261" s="115">
        <f t="shared" si="2361"/>
        <v>85.005578358912061</v>
      </c>
      <c r="KY261" s="15">
        <f t="shared" si="2362"/>
        <v>2.9179073426672511E-4</v>
      </c>
      <c r="KZ261" s="12"/>
      <c r="LA261" s="11">
        <f t="shared" si="2726"/>
        <v>2.9983133135563273E-4</v>
      </c>
      <c r="LB261" s="10">
        <f t="shared" si="2363"/>
        <v>85.067399942933577</v>
      </c>
      <c r="LC261" s="9">
        <f t="shared" si="2024"/>
        <v>87.364600792870007</v>
      </c>
      <c r="LD261" s="9">
        <f t="shared" si="2025"/>
        <v>82.522290774972745</v>
      </c>
      <c r="LE261" s="115">
        <f t="shared" si="2364"/>
        <v>84.943445783921376</v>
      </c>
      <c r="LF261" s="15">
        <f t="shared" si="2365"/>
        <v>2.9908347015779926E-4</v>
      </c>
      <c r="LG261" s="12"/>
      <c r="LH261" s="11">
        <f t="shared" si="2727"/>
        <v>3.0712332363224104E-4</v>
      </c>
      <c r="LI261" s="10">
        <f t="shared" si="2366"/>
        <v>85.005100406109179</v>
      </c>
      <c r="LJ261" s="9">
        <f t="shared" si="2026"/>
        <v>87.361348032937229</v>
      </c>
      <c r="LK261" s="9">
        <f t="shared" si="2027"/>
        <v>82.401298911252638</v>
      </c>
      <c r="LL261" s="115">
        <f t="shared" si="2367"/>
        <v>84.881323472094934</v>
      </c>
      <c r="LM261" s="15">
        <f t="shared" si="2368"/>
        <v>3.0635558193995132E-4</v>
      </c>
      <c r="LN261" s="12"/>
      <c r="LO261" s="11">
        <f t="shared" si="2728"/>
        <v>3.1439463907623064E-4</v>
      </c>
      <c r="LP261" s="10">
        <f t="shared" si="2369"/>
        <v>84.942807311292896</v>
      </c>
      <c r="LQ261" s="9">
        <f t="shared" si="2028"/>
        <v>87.357935170485021</v>
      </c>
      <c r="LR261" s="9">
        <f t="shared" si="2029"/>
        <v>82.280481529751739</v>
      </c>
      <c r="LS261" s="115">
        <f t="shared" si="2370"/>
        <v>84.819208350118373</v>
      </c>
      <c r="LT261" s="15">
        <f t="shared" si="2371"/>
        <v>3.1360702822065474E-4</v>
      </c>
      <c r="LU261" s="12"/>
      <c r="LV261" s="11">
        <f t="shared" si="2729"/>
        <v>3.2164523507537872E-4</v>
      </c>
      <c r="LW261" s="10">
        <f t="shared" si="2372"/>
        <v>84.880517609096557</v>
      </c>
      <c r="LX261" s="9">
        <f t="shared" si="2030"/>
        <v>87.354358830783397</v>
      </c>
      <c r="LY261" s="9">
        <f t="shared" si="2031"/>
        <v>82.159835897065534</v>
      </c>
      <c r="LZ261" s="115">
        <f t="shared" si="2373"/>
        <v>84.757097363924458</v>
      </c>
      <c r="MA261" s="15">
        <f t="shared" si="2374"/>
        <v>3.2083776938867959E-4</v>
      </c>
      <c r="MB261" s="12"/>
      <c r="MC261" s="11">
        <f t="shared" si="2730"/>
        <v>3.288750708098324E-4</v>
      </c>
      <c r="MD261" s="10">
        <f t="shared" si="2375"/>
        <v>84.818228269422235</v>
      </c>
      <c r="ME261" s="9">
        <f t="shared" si="2032"/>
        <v>87.350615672722228</v>
      </c>
      <c r="MF261" s="9">
        <f t="shared" si="2033"/>
        <v>82.039359285054417</v>
      </c>
      <c r="MG261" s="115">
        <f t="shared" si="2376"/>
        <v>84.694987478888322</v>
      </c>
      <c r="MH261" s="15">
        <f t="shared" si="2377"/>
        <v>3.2804776758413019E-4</v>
      </c>
      <c r="MI261" s="12"/>
      <c r="MJ261" s="11">
        <f t="shared" si="2731"/>
        <v>3.3608410722248198E-4</v>
      </c>
      <c r="MK261" s="10">
        <f t="shared" si="2378"/>
        <v>84.755936281655593</v>
      </c>
      <c r="ML261" s="9">
        <f t="shared" si="2034"/>
        <v>87.34670238875934</v>
      </c>
      <c r="MM261" s="9">
        <f t="shared" si="2035"/>
        <v>81.919048971269433</v>
      </c>
      <c r="MN261" s="115">
        <f t="shared" si="2379"/>
        <v>84.632875680014394</v>
      </c>
      <c r="MO261" s="15">
        <f t="shared" si="2380"/>
        <v>3.3523698666894337E-4</v>
      </c>
      <c r="MP261" s="12"/>
      <c r="MQ261" s="11">
        <f t="shared" si="2732"/>
        <v>3.4327230698978346E-4</v>
      </c>
      <c r="MR261" s="10">
        <f t="shared" si="2381"/>
        <v>84.693638654850929</v>
      </c>
      <c r="MS261" s="9">
        <f t="shared" si="2036"/>
        <v>87.34261570486423</v>
      </c>
      <c r="MT261" s="9">
        <f t="shared" si="2037"/>
        <v>81.798902239372339</v>
      </c>
      <c r="MU261" s="115">
        <f t="shared" si="2382"/>
        <v>84.570758972118284</v>
      </c>
      <c r="MV261" s="15">
        <f t="shared" si="2383"/>
        <v>3.4240539219746667E-4</v>
      </c>
      <c r="MW261" s="12"/>
      <c r="MX261" s="11">
        <f t="shared" si="2733"/>
        <v>3.5043963449264269E-4</v>
      </c>
      <c r="MY261" s="10">
        <f t="shared" si="2384"/>
        <v>84.63133241791121</v>
      </c>
      <c r="MZ261" s="9">
        <f t="shared" si="2038"/>
        <v>87.338352380457366</v>
      </c>
      <c r="NA261" s="9">
        <f t="shared" si="2039"/>
        <v>81.678916379545512</v>
      </c>
      <c r="NB261" s="115">
        <f t="shared" si="2385"/>
        <v>84.508634380001439</v>
      </c>
      <c r="NC261" s="15">
        <f t="shared" si="2386"/>
        <v>3.4955295138738623E-4</v>
      </c>
      <c r="ND261" s="12"/>
      <c r="NE261" s="11">
        <f t="shared" si="2734"/>
        <v>3.5758605578765543E-4</v>
      </c>
      <c r="NF261" s="10">
        <f t="shared" si="2387"/>
        <v>84.569014619760907</v>
      </c>
      <c r="NG261" s="9">
        <f t="shared" si="2040"/>
        <v>87.333909208345318</v>
      </c>
      <c r="NH261" s="9">
        <f t="shared" si="2041"/>
        <v>81.559088688895812</v>
      </c>
      <c r="NI261" s="115">
        <f t="shared" si="2388"/>
        <v>84.446498948620558</v>
      </c>
      <c r="NJ261" s="15">
        <f t="shared" si="2389"/>
        <v>3.5667963309078487E-4</v>
      </c>
      <c r="NK261" s="12"/>
      <c r="NL261" s="11">
        <f t="shared" si="2735"/>
        <v>3.6471153857845162E-4</v>
      </c>
      <c r="NM261" s="10">
        <f t="shared" si="2390"/>
        <v>84.506682329513723</v>
      </c>
      <c r="NN261" s="9">
        <f t="shared" si="2042"/>
        <v>87.32928301465185</v>
      </c>
      <c r="NO261" s="9">
        <f t="shared" si="2043"/>
        <v>81.439416471848901</v>
      </c>
      <c r="NP261" s="115">
        <f t="shared" si="2391"/>
        <v>84.384349743250368</v>
      </c>
      <c r="NQ261" s="15">
        <f t="shared" si="2392"/>
        <v>3.6378540776552256E-4</v>
      </c>
      <c r="NR261" s="12"/>
      <c r="NS261" s="11">
        <f t="shared" si="2736"/>
        <v>3.7181605218736036E-4</v>
      </c>
      <c r="NT261" s="10">
        <f t="shared" si="2393"/>
        <v>84.444332636633575</v>
      </c>
      <c r="NU261" s="9">
        <f t="shared" si="2044"/>
        <v>87.324470658744943</v>
      </c>
      <c r="NV261" s="9">
        <f t="shared" si="2045"/>
        <v>81.319897040535537</v>
      </c>
      <c r="NW261" s="115">
        <f t="shared" si="2394"/>
        <v>84.32218384964024</v>
      </c>
      <c r="NX261" s="15">
        <f t="shared" si="2395"/>
        <v>3.7087024744687547E-4</v>
      </c>
      <c r="NY261" s="12"/>
      <c r="NZ261" s="11">
        <f t="shared" si="2737"/>
        <v>3.7889956752732432E-4</v>
      </c>
      <c r="OA261" s="10">
        <f t="shared" si="2396"/>
        <v>84.381962651089594</v>
      </c>
      <c r="OB261" s="9">
        <f t="shared" si="2046"/>
        <v>87.31946903316009</v>
      </c>
      <c r="OC261" s="9">
        <f t="shared" si="2047"/>
        <v>81.200527715169642</v>
      </c>
      <c r="OD261" s="115">
        <f t="shared" si="2397"/>
        <v>84.259998374164866</v>
      </c>
      <c r="OE261" s="15">
        <f t="shared" si="2398"/>
        <v>3.7793412571944686E-4</v>
      </c>
      <c r="OF261" s="12"/>
      <c r="OG261" s="11">
        <f t="shared" si="2738"/>
        <v>3.8596205707406553E-4</v>
      </c>
      <c r="OH261" s="10">
        <f t="shared" si="2399"/>
        <v>84.31956950350515</v>
      </c>
      <c r="OI261" s="9">
        <f t="shared" si="2048"/>
        <v>87.314275063519801</v>
      </c>
      <c r="OJ261" s="9">
        <f t="shared" si="2049"/>
        <v>81.081305824419204</v>
      </c>
      <c r="OK261" s="115">
        <f t="shared" si="2400"/>
        <v>84.197790443969495</v>
      </c>
      <c r="OL261" s="15">
        <f t="shared" si="2401"/>
        <v>3.8497701768928341E-4</v>
      </c>
      <c r="OM261" s="12"/>
      <c r="ON261" s="11">
        <f t="shared" si="2739"/>
        <v>3.9300349483846459E-4</v>
      </c>
      <c r="OO261" s="10">
        <f t="shared" si="2402"/>
        <v>84.25715034530144</v>
      </c>
      <c r="OP261" s="9">
        <f t="shared" si="2050"/>
        <v>87.30888570844948</v>
      </c>
      <c r="OQ261" s="9">
        <f t="shared" si="2051"/>
        <v>80.962228705768609</v>
      </c>
      <c r="OR261" s="115">
        <f t="shared" si="2403"/>
        <v>84.135557207109045</v>
      </c>
      <c r="OS261" s="15">
        <f t="shared" si="2404"/>
        <v>3.9199889995629873E-4</v>
      </c>
      <c r="OT261" s="12"/>
      <c r="OU261" s="11">
        <f t="shared" si="2740"/>
        <v>4.0002385633922506E-4</v>
      </c>
      <c r="OV261" s="10">
        <f t="shared" si="2405"/>
        <v>84.194702348835051</v>
      </c>
      <c r="OW261" s="9">
        <f t="shared" si="2052"/>
        <v>87.303297959489853</v>
      </c>
      <c r="OX261" s="9">
        <f t="shared" si="2053"/>
        <v>80.843293705872313</v>
      </c>
      <c r="OY261" s="115">
        <f t="shared" si="2406"/>
        <v>84.073295832681083</v>
      </c>
      <c r="OZ261" s="15">
        <f t="shared" si="2407"/>
        <v>3.9899975058702871E-4</v>
      </c>
      <c r="PA261" s="12"/>
      <c r="PB261" s="11">
        <f t="shared" si="2741"/>
        <v>4.0702311857586029E-4</v>
      </c>
      <c r="PC261" s="10">
        <f t="shared" si="2408"/>
        <v>84.132222707529422</v>
      </c>
      <c r="PD261" s="9">
        <f t="shared" si="2054"/>
        <v>87.29750884100595</v>
      </c>
      <c r="PE261" s="9">
        <f t="shared" si="2055"/>
        <v>80.724498180901449</v>
      </c>
      <c r="PF261" s="115">
        <f t="shared" si="2409"/>
        <v>84.011003510953699</v>
      </c>
      <c r="PG261" s="15">
        <f t="shared" si="2410"/>
        <v>4.0597954908759218E-4</v>
      </c>
      <c r="PH261" s="12"/>
      <c r="PI261" s="11">
        <f t="shared" si="2742"/>
        <v>4.1400126000187728E-4</v>
      </c>
      <c r="PJ261" s="10">
        <f t="shared" si="2411"/>
        <v>84.069708636001195</v>
      </c>
      <c r="PK261" s="9">
        <f t="shared" si="2056"/>
        <v>87.291515410092828</v>
      </c>
      <c r="PL261" s="9">
        <f t="shared" si="2057"/>
        <v>80.605839496882282</v>
      </c>
      <c r="PM261" s="115">
        <f t="shared" si="2412"/>
        <v>83.948677453487562</v>
      </c>
      <c r="PN261" s="15">
        <f t="shared" si="2413"/>
        <v>4.1293827637696771E-4</v>
      </c>
      <c r="PO261" s="12"/>
      <c r="PP261" s="11">
        <f t="shared" si="2743"/>
        <v>4.2095826049828129E-4</v>
      </c>
      <c r="PQ261" s="10">
        <f t="shared" si="2414"/>
        <v>84.007157370180778</v>
      </c>
      <c r="PR261" s="9">
        <f t="shared" si="2058"/>
        <v>87.285314756478158</v>
      </c>
      <c r="PS261" s="9">
        <f t="shared" si="2059"/>
        <v>80.487315030026053</v>
      </c>
      <c r="PT261" s="115">
        <f t="shared" si="2415"/>
        <v>83.886314893252106</v>
      </c>
      <c r="PU261" s="15">
        <f t="shared" si="2416"/>
        <v>4.1987591476060727E-4</v>
      </c>
      <c r="PV261" s="12"/>
      <c r="PW261" s="11">
        <f t="shared" si="2744"/>
        <v>4.2789410134737586E-4</v>
      </c>
      <c r="PX261" s="10">
        <f t="shared" si="2417"/>
        <v>83.944566167427126</v>
      </c>
      <c r="PY261" s="9">
        <f t="shared" si="2060"/>
        <v>87.27890400242164</v>
      </c>
      <c r="PZ261" s="9">
        <f t="shared" si="2061"/>
        <v>80.368922167052091</v>
      </c>
      <c r="QA261" s="115">
        <f t="shared" si="2418"/>
        <v>83.823913084736859</v>
      </c>
      <c r="QB261" s="15">
        <f t="shared" si="2419"/>
        <v>4.2679244790425882E-4</v>
      </c>
      <c r="QC261" s="12"/>
      <c r="QD261" s="11">
        <f t="shared" si="2745"/>
        <v>4.3480876520680148E-4</v>
      </c>
      <c r="QE261" s="10">
        <f t="shared" si="2420"/>
        <v>83.881932306637623</v>
      </c>
      <c r="QF261" s="9">
        <f t="shared" si="2062"/>
        <v>87.272280302611563</v>
      </c>
      <c r="QG261" s="9">
        <f t="shared" si="2063"/>
        <v>80.250658305502427</v>
      </c>
      <c r="QH261" s="115">
        <f t="shared" si="2421"/>
        <v>83.761469304056988</v>
      </c>
      <c r="QI261" s="15">
        <f t="shared" si="2422"/>
        <v>4.3368786080815065E-4</v>
      </c>
      <c r="QJ261" s="12"/>
      <c r="QK261" s="11">
        <f t="shared" si="2746"/>
        <v>4.4170223608390024E-4</v>
      </c>
      <c r="QL261" s="10">
        <f t="shared" si="2423"/>
        <v>83.819253088352241</v>
      </c>
      <c r="QM261" s="9">
        <f t="shared" si="2064"/>
        <v>87.265440844058432</v>
      </c>
      <c r="QN261" s="9">
        <f t="shared" si="2065"/>
        <v>80.132520854048138</v>
      </c>
      <c r="QO261" s="115">
        <f t="shared" si="2424"/>
        <v>83.698980849053285</v>
      </c>
      <c r="QP261" s="15">
        <f t="shared" si="2425"/>
        <v>4.4056213978150042E-4</v>
      </c>
      <c r="QQ261" s="12"/>
      <c r="QR261" s="11">
        <f t="shared" si="2747"/>
        <v>4.4857449931040442E-4</v>
      </c>
      <c r="QS261" s="10">
        <f t="shared" si="2426"/>
        <v>83.75652583485217</v>
      </c>
      <c r="QT261" s="9">
        <f t="shared" si="2066"/>
        <v>87.258382845985807</v>
      </c>
      <c r="QU261" s="9">
        <f t="shared" si="2067"/>
        <v>80.014507232789995</v>
      </c>
      <c r="QV261" s="115">
        <f t="shared" si="2427"/>
        <v>83.636445039387894</v>
      </c>
      <c r="QW261" s="15">
        <f t="shared" si="2428"/>
        <v>4.4741527241720484E-4</v>
      </c>
      <c r="QX261" s="12"/>
      <c r="QY261" s="11">
        <f t="shared" si="2748"/>
        <v>4.5542554151729262E-4</v>
      </c>
      <c r="QZ261" s="10">
        <f t="shared" si="2429"/>
        <v>83.693747890254258</v>
      </c>
      <c r="RA261" s="9">
        <f t="shared" si="2068"/>
        <v>87.251103559718544</v>
      </c>
      <c r="RB261" s="9">
        <f t="shared" si="2069"/>
        <v>79.896614873547435</v>
      </c>
      <c r="RC261" s="115">
        <f t="shared" si="2430"/>
        <v>83.573859216632997</v>
      </c>
      <c r="RD261" s="15">
        <f t="shared" si="2431"/>
        <v>4.542472475670791E-4</v>
      </c>
      <c r="RE261" s="12"/>
      <c r="RF261" s="11">
        <f t="shared" si="2749"/>
        <v>4.62255350610205E-4</v>
      </c>
      <c r="RG261" s="10">
        <f t="shared" si="2432"/>
        <v>83.630916620598285</v>
      </c>
      <c r="RH261" s="9">
        <f t="shared" si="2070"/>
        <v>87.243600268568386</v>
      </c>
      <c r="RI261" s="9">
        <f t="shared" si="2071"/>
        <v>79.778841220145495</v>
      </c>
      <c r="RJ261" s="115">
        <f t="shared" si="2433"/>
        <v>83.511220744356933</v>
      </c>
      <c r="RK261" s="15">
        <f t="shared" si="2434"/>
        <v>4.6105805531708569E-4</v>
      </c>
      <c r="RL261" s="12"/>
      <c r="RM261" s="11">
        <f t="shared" si="2750"/>
        <v>4.6906391574480684E-4</v>
      </c>
      <c r="RN261" s="10">
        <f t="shared" si="2435"/>
        <v>83.568029413931953</v>
      </c>
      <c r="RO261" s="9">
        <f t="shared" si="2072"/>
        <v>87.235870287717148</v>
      </c>
      <c r="RP261" s="9">
        <f t="shared" si="2073"/>
        <v>79.661183728689608</v>
      </c>
      <c r="RQ261" s="115">
        <f t="shared" si="2436"/>
        <v>83.448527008203371</v>
      </c>
      <c r="RR261" s="15">
        <f t="shared" si="2437"/>
        <v>4.6784768696312465E-4</v>
      </c>
      <c r="RS261" s="12"/>
      <c r="RT261" s="11">
        <f t="shared" si="2751"/>
        <v>4.7585122730274445E-4</v>
      </c>
      <c r="RU261" s="10">
        <f t="shared" si="2438"/>
        <v>83.505083680388594</v>
      </c>
      <c r="RV261" s="9">
        <f t="shared" si="2074"/>
        <v>87.22791096409739</v>
      </c>
      <c r="RW261" s="9">
        <f t="shared" si="2075"/>
        <v>79.543639867834116</v>
      </c>
      <c r="RX261" s="115">
        <f t="shared" si="2439"/>
        <v>83.385775415965753</v>
      </c>
      <c r="RY261" s="15">
        <f t="shared" si="2440"/>
        <v>4.7461613498709639E-4</v>
      </c>
      <c r="RZ261" s="12"/>
      <c r="SA261" s="11">
        <f t="shared" si="2752"/>
        <v>4.8261727686783201E-4</v>
      </c>
      <c r="SB261" s="10">
        <f t="shared" si="2441"/>
        <v>83.442076852260556</v>
      </c>
      <c r="SC261" s="9">
        <f t="shared" si="2076"/>
        <v>87.219719676270955</v>
      </c>
      <c r="SD261" s="9">
        <f t="shared" si="2077"/>
        <v>79.426207119044676</v>
      </c>
      <c r="SE261" s="115">
        <f t="shared" si="2442"/>
        <v>83.322963397657816</v>
      </c>
      <c r="SF261" s="15">
        <f t="shared" si="2443"/>
        <v>4.8136339303318722E-4</v>
      </c>
      <c r="SG261" s="12"/>
      <c r="SH261" s="11">
        <f t="shared" si="2753"/>
        <v>4.8936205720246024E-4</v>
      </c>
      <c r="SI261" s="10">
        <f t="shared" si="2444"/>
        <v>83.379006384068433</v>
      </c>
      <c r="SJ261" s="9">
        <f t="shared" si="2078"/>
        <v>87.211293834305096</v>
      </c>
      <c r="SK261" s="9">
        <f t="shared" si="2079"/>
        <v>79.308882976851649</v>
      </c>
      <c r="SL261" s="115">
        <f t="shared" si="2445"/>
        <v>83.260088405578372</v>
      </c>
      <c r="SM261" s="15">
        <f t="shared" si="2446"/>
        <v>4.8808945588456375E-4</v>
      </c>
      <c r="SN261" s="12"/>
      <c r="SO261" s="11">
        <f t="shared" si="2754"/>
        <v>4.9608556222443308E-4</v>
      </c>
      <c r="SP261" s="10">
        <f t="shared" si="2447"/>
        <v>83.31586975262465</v>
      </c>
      <c r="SQ261" s="9">
        <f t="shared" si="2080"/>
        <v>87.202630879646662</v>
      </c>
      <c r="SR261" s="9">
        <f t="shared" si="2081"/>
        <v>79.191664949097259</v>
      </c>
      <c r="SS261" s="115">
        <f t="shared" si="2448"/>
        <v>83.197147914371953</v>
      </c>
      <c r="ST261" s="15">
        <f t="shared" si="2449"/>
        <v>4.9479431944034148E-4</v>
      </c>
      <c r="SU261" s="12"/>
      <c r="SV261" s="11">
        <f t="shared" si="2755"/>
        <v>5.0278778698402752E-4</v>
      </c>
      <c r="SW261" s="10">
        <f t="shared" si="2450"/>
        <v>83.252664457092934</v>
      </c>
      <c r="SX261" s="9">
        <f t="shared" si="2082"/>
        <v>87.193728284994094</v>
      </c>
      <c r="SY261" s="9">
        <f t="shared" si="2083"/>
        <v>79.074550557175087</v>
      </c>
      <c r="SZ261" s="115">
        <f t="shared" si="2451"/>
        <v>83.134139421084598</v>
      </c>
      <c r="TA261" s="15">
        <f t="shared" si="2452"/>
        <v>5.0147798069287951E-4</v>
      </c>
      <c r="TB261" s="12"/>
      <c r="TC261" s="11">
        <f t="shared" si="2756"/>
        <v>5.0946872764140927E-4</v>
      </c>
      <c r="TD261" s="10">
        <f t="shared" si="2453"/>
        <v>83.189388019042923</v>
      </c>
      <c r="TE261" s="9">
        <f t="shared" si="2084"/>
        <v>87.184583554167517</v>
      </c>
      <c r="TF261" s="9">
        <f t="shared" si="2085"/>
        <v>78.957537336262263</v>
      </c>
      <c r="TG261" s="115">
        <f t="shared" si="2454"/>
        <v>83.071060445214897</v>
      </c>
      <c r="TH261" s="15">
        <f t="shared" si="2455"/>
        <v>5.0814043770542868E-4</v>
      </c>
      <c r="TI261" s="12"/>
      <c r="TJ261" s="11">
        <f t="shared" si="2757"/>
        <v>5.1612838144436354E-4</v>
      </c>
      <c r="TK261" s="10">
        <f t="shared" si="2456"/>
        <v>83.126037982500179</v>
      </c>
      <c r="TL261" s="9">
        <f t="shared" si="2086"/>
        <v>87.17519422197698</v>
      </c>
      <c r="TM261" s="9">
        <f t="shared" si="2087"/>
        <v>78.840622835544409</v>
      </c>
      <c r="TN261" s="115">
        <f t="shared" si="2457"/>
        <v>83.007908528760694</v>
      </c>
      <c r="TO261" s="15">
        <f t="shared" si="2458"/>
        <v>5.1478168959008628E-4</v>
      </c>
      <c r="TP261" s="12"/>
      <c r="TQ261" s="11">
        <f t="shared" si="2758"/>
        <v>5.2276674670635509E-4</v>
      </c>
      <c r="TR261" s="10">
        <f t="shared" si="2459"/>
        <v>83.062611913991617</v>
      </c>
      <c r="TS261" s="9">
        <f t="shared" si="2088"/>
        <v>87.165557854088789</v>
      </c>
      <c r="TT261" s="9">
        <f t="shared" si="2089"/>
        <v>78.723804618434485</v>
      </c>
      <c r="TU261" s="115">
        <f t="shared" si="2460"/>
        <v>82.94468123626163</v>
      </c>
      <c r="TV261" s="15">
        <f t="shared" si="2461"/>
        <v>5.2140173648602831E-4</v>
      </c>
      <c r="TW261" s="12"/>
      <c r="TX261" s="11">
        <f t="shared" si="2759"/>
        <v>5.293838227848341E-4</v>
      </c>
      <c r="TY261" s="10">
        <f t="shared" si="2462"/>
        <v>82.999107402587043</v>
      </c>
      <c r="TZ261" s="9">
        <f t="shared" si="2090"/>
        <v>87.155672046890231</v>
      </c>
      <c r="UA261" s="9">
        <f t="shared" si="2091"/>
        <v>78.607080262782887</v>
      </c>
      <c r="UB261" s="115">
        <f t="shared" si="2463"/>
        <v>82.881376154836559</v>
      </c>
      <c r="UC261" s="15">
        <f t="shared" si="2464"/>
        <v>5.2800057953817747E-4</v>
      </c>
      <c r="UD261" s="12"/>
      <c r="UE261" s="11">
        <f t="shared" si="2760"/>
        <v>5.3597961005998334E-4</v>
      </c>
      <c r="UF261" s="10">
        <f t="shared" si="2465"/>
        <v>82.935522059935437</v>
      </c>
      <c r="UG261" s="9">
        <f t="shared" si="2092"/>
        <v>87.14553442735253</v>
      </c>
      <c r="UH261" s="9">
        <f t="shared" si="2093"/>
        <v>78.490447361083682</v>
      </c>
      <c r="UI261" s="115">
        <f t="shared" si="2466"/>
        <v>82.817990894218099</v>
      </c>
      <c r="UJ261" s="15">
        <f t="shared" si="2467"/>
        <v>5.3457822087600571E-4</v>
      </c>
      <c r="UK261" s="12"/>
      <c r="UL261" s="11">
        <f t="shared" si="2761"/>
        <v>5.4255410991358387E-4</v>
      </c>
      <c r="UM261" s="10">
        <f t="shared" si="2468"/>
        <v>82.871853520298501</v>
      </c>
      <c r="UN261" s="9">
        <f t="shared" si="2094"/>
        <v>87.135142652892299</v>
      </c>
      <c r="UO261" s="9">
        <f t="shared" si="2095"/>
        <v>78.373903520670297</v>
      </c>
      <c r="UP261" s="115">
        <f t="shared" si="2469"/>
        <v>82.75452308678129</v>
      </c>
      <c r="UQ261" s="15">
        <f t="shared" si="2470"/>
        <v>5.4113466359287973E-4</v>
      </c>
      <c r="UR261" s="12"/>
      <c r="US261" s="11">
        <f t="shared" si="2762"/>
        <v>5.4910732470843078E-4</v>
      </c>
      <c r="UT261" s="10">
        <f t="shared" si="2471"/>
        <v>82.808099440578161</v>
      </c>
      <c r="UU261" s="9">
        <f t="shared" si="2096"/>
        <v>87.124494411231453</v>
      </c>
      <c r="UV261" s="9">
        <f t="shared" si="2097"/>
        <v>78.216264530645233</v>
      </c>
      <c r="UW261" s="115">
        <f t="shared" si="2472"/>
        <v>82.670379470938343</v>
      </c>
      <c r="UX261" s="15">
        <f t="shared" si="2473"/>
        <v>5.5021349227988485E-4</v>
      </c>
      <c r="UY261" s="12"/>
      <c r="UZ261" s="11">
        <f t="shared" si="2763"/>
        <v>5.5818921741079548E-4</v>
      </c>
      <c r="VA261" s="10">
        <f t="shared" si="2474"/>
        <v>82.723614943403064</v>
      </c>
      <c r="VB261" s="9">
        <f t="shared" si="2098"/>
        <v>87.113485872832797</v>
      </c>
      <c r="VC261" s="9">
        <f t="shared" si="2099"/>
        <v>78.162657340312307</v>
      </c>
      <c r="VD261" s="115">
        <f t="shared" si="2475"/>
        <v>82.638071606572552</v>
      </c>
      <c r="VE261" s="15">
        <f t="shared" si="2476"/>
        <v>5.5284458211045254E-4</v>
      </c>
      <c r="VF261" s="12"/>
      <c r="VG261" s="11">
        <f t="shared" si="2764"/>
        <v>5.6080703123828331E-4</v>
      </c>
      <c r="VH261" s="10">
        <f t="shared" si="2477"/>
        <v>82.691093085654629</v>
      </c>
      <c r="VI261" s="9">
        <f t="shared" si="2100"/>
        <v>87.102371798284892</v>
      </c>
      <c r="VJ261" s="9">
        <f t="shared" si="2101"/>
        <v>78.794253138490092</v>
      </c>
      <c r="VK261" s="115">
        <f t="shared" si="2478"/>
        <v>82.948312468387485</v>
      </c>
      <c r="VL261" s="15">
        <f t="shared" si="2479"/>
        <v>5.1314784680663895E-4</v>
      </c>
      <c r="VM261" s="12"/>
      <c r="VN261" s="11">
        <f t="shared" si="2765"/>
        <v>5.2099364495042638E-4</v>
      </c>
      <c r="VO261" s="10">
        <f t="shared" si="2480"/>
        <v>83.001955815555476</v>
      </c>
      <c r="VP261" s="9">
        <f t="shared" si="2102"/>
        <v>87.09279650220779</v>
      </c>
      <c r="VQ261" s="9">
        <f t="shared" si="2103"/>
        <v>79.526906306756175</v>
      </c>
      <c r="VR261" s="115">
        <f t="shared" si="2481"/>
        <v>83.309851404481975</v>
      </c>
      <c r="VS261" s="15">
        <f t="shared" si="2482"/>
        <v>4.6730438285138177E-4</v>
      </c>
      <c r="VT261" s="12"/>
      <c r="VU261" s="11">
        <f t="shared" si="2766"/>
        <v>4.7502913276624404E-4</v>
      </c>
      <c r="VV261" s="10">
        <f t="shared" si="2483"/>
        <v>83.364179624842905</v>
      </c>
      <c r="VW261" s="9">
        <f t="shared" si="2104"/>
        <v>87.084855653927264</v>
      </c>
      <c r="VX261" s="9">
        <f t="shared" si="2105"/>
        <v>80.392217755176688</v>
      </c>
      <c r="VY261" s="115">
        <f t="shared" si="2484"/>
        <v>83.738536704551976</v>
      </c>
      <c r="VZ261" s="15">
        <f t="shared" si="2485"/>
        <v>4.1336828081427326E-4</v>
      </c>
      <c r="WA261" s="12"/>
      <c r="WB261" s="11">
        <f t="shared" si="2767"/>
        <v>4.2096788888166094E-4</v>
      </c>
      <c r="WC261" s="10">
        <f t="shared" si="2486"/>
        <v>83.793613277853495</v>
      </c>
      <c r="WD261" s="9">
        <f t="shared" si="2106"/>
        <v>87.078642079752925</v>
      </c>
      <c r="WE261" s="9">
        <f t="shared" si="2107"/>
        <v>81.448019947361388</v>
      </c>
      <c r="WF261" s="115">
        <f t="shared" si="2487"/>
        <v>84.263331013557149</v>
      </c>
      <c r="WG261" s="15">
        <f t="shared" si="2488"/>
        <v>3.477732735572037E-4</v>
      </c>
      <c r="WH261" s="12"/>
      <c r="WI261" s="11">
        <f t="shared" si="2768"/>
        <v>3.5524406030269627E-4</v>
      </c>
      <c r="WJ261" s="10">
        <f t="shared" si="2489"/>
        <v>84.319219859244697</v>
      </c>
      <c r="WK261" s="9">
        <f t="shared" si="2108"/>
        <v>87.07424403548417</v>
      </c>
      <c r="WL261" s="9">
        <f t="shared" si="2109"/>
        <v>82.812808957832075</v>
      </c>
      <c r="WM261" s="115">
        <f t="shared" si="2490"/>
        <v>84.943526496658123</v>
      </c>
      <c r="WN261" s="15">
        <f t="shared" si="2491"/>
        <v>2.6320594636974784E-4</v>
      </c>
      <c r="WO261" s="12"/>
      <c r="WP261" s="11">
        <f t="shared" si="2769"/>
        <v>2.7054589241383404E-4</v>
      </c>
      <c r="WQ261" s="10">
        <f t="shared" si="2492"/>
        <v>85.00028354520208</v>
      </c>
      <c r="WR261" s="9">
        <f t="shared" si="2110"/>
        <v>87.071724859060893</v>
      </c>
      <c r="WS261" s="9">
        <f t="shared" si="2111"/>
        <v>84.817286556105472</v>
      </c>
      <c r="WT261" s="115">
        <f t="shared" si="2493"/>
        <v>85.944505707583176</v>
      </c>
      <c r="WU261" s="15">
        <f t="shared" si="2494"/>
        <v>1.3924453998452713E-4</v>
      </c>
      <c r="WV261" s="12"/>
      <c r="WW261" s="11">
        <f t="shared" si="2770"/>
        <v>1.4645946903711279E-4</v>
      </c>
      <c r="WX261" s="10">
        <f t="shared" si="2495"/>
        <v>86.002132337605644</v>
      </c>
      <c r="WY261" s="9">
        <f t="shared" si="2112"/>
        <v>87.071019803180178</v>
      </c>
      <c r="WZ261" s="9">
        <f t="shared" si="2113"/>
        <v>89.273346395101541</v>
      </c>
      <c r="XA261" s="115">
        <f t="shared" si="2496"/>
        <v>88.172183099140852</v>
      </c>
      <c r="XB261" s="15">
        <f t="shared" si="2497"/>
        <v>-1.3602587961079434E-4</v>
      </c>
      <c r="XC261" s="12"/>
      <c r="XD261" s="11">
        <f t="shared" si="2771"/>
        <v>-1.2890107567487466E-4</v>
      </c>
      <c r="XE261" s="10">
        <f t="shared" si="2498"/>
        <v>88.230464356791998</v>
      </c>
      <c r="XF261" s="9">
        <f t="shared" si="2114"/>
        <v>87.071692640815286</v>
      </c>
      <c r="XG261" s="9">
        <f t="shared" si="2115"/>
        <v>89.356120429929732</v>
      </c>
      <c r="XH261" s="115">
        <f t="shared" si="2499"/>
        <v>88.213906535372502</v>
      </c>
      <c r="XI261" s="15">
        <f t="shared" si="2500"/>
        <v>-1.4109682939919305E-4</v>
      </c>
      <c r="XJ261" s="12"/>
      <c r="XK261" s="11">
        <f t="shared" si="2772"/>
        <v>-1.3397926317113891E-4</v>
      </c>
      <c r="XL261" s="10">
        <f t="shared" si="2501"/>
        <v>88.272177745808818</v>
      </c>
      <c r="XM261" s="9">
        <f t="shared" si="2116"/>
        <v>87.072416579358261</v>
      </c>
      <c r="XN261" s="9">
        <f t="shared" si="2117"/>
        <v>89.439692556750117</v>
      </c>
      <c r="XO261" s="115">
        <f t="shared" si="2502"/>
        <v>88.256054568054196</v>
      </c>
      <c r="XP261" s="15">
        <f t="shared" si="2503"/>
        <v>-1.4621391681299371E-4</v>
      </c>
      <c r="XQ261" s="12"/>
      <c r="XR261" s="11">
        <f t="shared" si="2773"/>
        <v>-1.3910389108223053E-4</v>
      </c>
      <c r="XS261" s="10">
        <f t="shared" si="2504"/>
        <v>88.314315625352265</v>
      </c>
      <c r="XT261" s="9">
        <f t="shared" si="2118"/>
        <v>87.073193979494292</v>
      </c>
      <c r="XU261" s="9">
        <f t="shared" si="2119"/>
        <v>89.524053009079154</v>
      </c>
      <c r="XV261" s="115">
        <f t="shared" si="2505"/>
        <v>88.298623494286716</v>
      </c>
      <c r="XW261" s="15">
        <f t="shared" si="2506"/>
        <v>-1.5137639282214268E-4</v>
      </c>
      <c r="XX261" s="12"/>
      <c r="XY261" s="11">
        <f t="shared" si="2774"/>
        <v>-1.442742140566334E-4</v>
      </c>
      <c r="XZ261" s="10">
        <f t="shared" si="2507"/>
        <v>88.356874306848852</v>
      </c>
      <c r="YA261" s="9">
        <f t="shared" si="2120"/>
        <v>87.074027245172957</v>
      </c>
      <c r="YB261" s="9">
        <f t="shared" si="2121"/>
        <v>89.609191488699935</v>
      </c>
      <c r="YC261" s="115">
        <f t="shared" si="2508"/>
        <v>88.341609366936439</v>
      </c>
      <c r="YD261" s="15">
        <f t="shared" si="2509"/>
        <v>-1.5658347288207509E-4</v>
      </c>
      <c r="YE261" s="12"/>
      <c r="YF261" s="11">
        <f t="shared" si="2775"/>
        <v>-1.4948945111170704E-4</v>
      </c>
      <c r="YG261" s="10">
        <f t="shared" si="2510"/>
        <v>88.399849857386613</v>
      </c>
      <c r="YH261" s="9">
        <f t="shared" si="2122"/>
        <v>87.074918822533306</v>
      </c>
      <c r="YI261" s="9">
        <f t="shared" si="2123"/>
        <v>89.695097444096263</v>
      </c>
      <c r="YJ261" s="115">
        <f t="shared" si="2511"/>
        <v>88.385008133314784</v>
      </c>
      <c r="YK261" s="15">
        <f t="shared" si="2512"/>
        <v>-1.6183435419746698E-4</v>
      </c>
      <c r="YL261" s="12"/>
      <c r="YM261" s="11">
        <f t="shared" si="2776"/>
        <v>-1.5474880290206598E-4</v>
      </c>
      <c r="YN261" s="10">
        <f t="shared" si="2513"/>
        <v>88.443238238459003</v>
      </c>
      <c r="YO261" s="9">
        <f t="shared" si="2124"/>
        <v>87.075871198939865</v>
      </c>
      <c r="YP261" s="9">
        <f t="shared" si="2125"/>
        <v>89.781760101241659</v>
      </c>
      <c r="YQ261" s="115">
        <f t="shared" si="2514"/>
        <v>88.428815650090769</v>
      </c>
      <c r="YR261" s="15">
        <f t="shared" si="2515"/>
        <v>-1.6712821768345387E-4</v>
      </c>
      <c r="YS261" s="12"/>
      <c r="YT261" s="11">
        <f t="shared" si="2777"/>
        <v>-1.6005145367735952E-4</v>
      </c>
      <c r="YU261" s="10">
        <f t="shared" si="2516"/>
        <v>88.487035320867335</v>
      </c>
      <c r="YV261" s="9">
        <f t="shared" si="2126"/>
        <v>87.076886901982093</v>
      </c>
      <c r="YW261" s="9">
        <f t="shared" si="2127"/>
        <v>89.869168613669501</v>
      </c>
      <c r="YX261" s="115">
        <f t="shared" si="2517"/>
        <v>88.473027757825804</v>
      </c>
      <c r="YY261" s="15">
        <f t="shared" si="2518"/>
        <v>-1.7246423729645486E-4</v>
      </c>
      <c r="YZ261" s="12"/>
      <c r="ZA261" s="11">
        <f t="shared" si="2778"/>
        <v>-1.6539658061547258E-4</v>
      </c>
      <c r="ZB261" s="10">
        <f t="shared" si="2519"/>
        <v>88.531236959291235</v>
      </c>
      <c r="ZC261" s="9">
        <f t="shared" si="2128"/>
        <v>87.077968498533934</v>
      </c>
      <c r="ZD261" s="9">
        <f t="shared" si="2129"/>
        <v>89.957311704132593</v>
      </c>
      <c r="ZE261" s="115">
        <f t="shared" si="2520"/>
        <v>88.517640101333257</v>
      </c>
      <c r="ZF261" s="15">
        <f t="shared" si="2521"/>
        <v>-1.7784155795949602E-4</v>
      </c>
      <c r="ZG261" s="12"/>
      <c r="ZH261" s="11">
        <f t="shared" si="2779"/>
        <v>-1.7078333172778276E-4</v>
      </c>
      <c r="ZI261" s="10">
        <f t="shared" si="2522"/>
        <v>88.575838812496968</v>
      </c>
      <c r="ZJ261" s="9">
        <f t="shared" si="2130"/>
        <v>87.079118593488928</v>
      </c>
      <c r="ZK261" s="9">
        <f t="shared" si="2131"/>
        <v>90.046177793643267</v>
      </c>
      <c r="ZL261" s="115">
        <f t="shared" si="2523"/>
        <v>88.562648193566105</v>
      </c>
      <c r="ZM261" s="15">
        <f t="shared" si="2524"/>
        <v>-1.8325930361045621E-4</v>
      </c>
      <c r="ZN261" s="12"/>
      <c r="ZO261" s="11">
        <f t="shared" si="2780"/>
        <v>-1.7621083390730036E-4</v>
      </c>
      <c r="ZP261" s="10">
        <f t="shared" si="2525"/>
        <v>88.62083640724623</v>
      </c>
      <c r="ZQ261" s="9">
        <f t="shared" si="2132"/>
        <v>87.080339828520209</v>
      </c>
      <c r="ZR261" s="9">
        <f t="shared" si="2133"/>
        <v>90.135755056043763</v>
      </c>
      <c r="ZS261" s="115">
        <f t="shared" si="2526"/>
        <v>88.608047442281986</v>
      </c>
      <c r="ZT261" s="15">
        <f t="shared" si="2527"/>
        <v>-1.8871658064915632E-4</v>
      </c>
      <c r="ZU261" s="12"/>
      <c r="ZV261" s="11">
        <f t="shared" si="2781"/>
        <v>-1.8167819637333906E-4</v>
      </c>
      <c r="ZW261" s="10">
        <f t="shared" si="2528"/>
        <v>88.666225164959073</v>
      </c>
      <c r="ZX261" s="9">
        <f t="shared" si="2134"/>
        <v>87.081634880820886</v>
      </c>
      <c r="ZY261" s="9">
        <f t="shared" si="2135"/>
        <v>90.22603141760824</v>
      </c>
      <c r="ZZ261" s="115">
        <f t="shared" si="2529"/>
        <v>88.653833149214563</v>
      </c>
      <c r="AAA261" s="15">
        <f t="shared" si="2530"/>
        <v>-1.9421247799059879E-4</v>
      </c>
      <c r="AAB261" s="12"/>
      <c r="AAC261" s="11">
        <f t="shared" si="2782"/>
        <v>-1.8718451072007343E-4</v>
      </c>
      <c r="AAD261" s="10">
        <f t="shared" si="2531"/>
        <v>88.712000400862479</v>
      </c>
      <c r="AAE261" s="9">
        <f t="shared" si="2136"/>
        <v>87.083006461784521</v>
      </c>
      <c r="AAF261" s="9">
        <f t="shared" si="2137"/>
        <v>90.316994614076989</v>
      </c>
      <c r="AAG261" s="115">
        <f t="shared" si="2532"/>
        <v>88.700000537930748</v>
      </c>
      <c r="AAH261" s="15">
        <f t="shared" si="2533"/>
        <v>-1.997460706691494E-4</v>
      </c>
      <c r="AAI261" s="12"/>
      <c r="AAJ261" s="11">
        <f t="shared" si="2783"/>
        <v>-1.9272885451918108E-4</v>
      </c>
      <c r="AAK261" s="10">
        <f t="shared" si="2534"/>
        <v>88.758157351849775</v>
      </c>
      <c r="AAL261" s="9">
        <f t="shared" si="2138"/>
        <v>87.084457315677469</v>
      </c>
      <c r="AAM261" s="9">
        <f t="shared" si="2139"/>
        <v>90.408632145517259</v>
      </c>
      <c r="AAN261" s="115">
        <f t="shared" si="2535"/>
        <v>88.746544730597364</v>
      </c>
      <c r="AAO261" s="15">
        <f t="shared" si="2536"/>
        <v>-2.0531641713254518E-4</v>
      </c>
      <c r="AAP261" s="12"/>
      <c r="AAQ261" s="11">
        <f t="shared" si="2537"/>
        <v>-1.9831028860733285E-4</v>
      </c>
      <c r="AAR261" s="10">
        <f t="shared" si="2538"/>
        <v>88.804691153206804</v>
      </c>
      <c r="AAS261" s="9">
        <f t="shared" si="2140"/>
        <v>87.08599021821739</v>
      </c>
      <c r="AAT261" s="9">
        <f t="shared" si="2141"/>
        <v>90.500931167321482</v>
      </c>
      <c r="AAU261" s="115">
        <f t="shared" si="2539"/>
        <v>88.793460692769429</v>
      </c>
      <c r="AAV261" s="15">
        <f t="shared" si="2540"/>
        <v>-2.1092255259722739E-4</v>
      </c>
      <c r="AAW261" s="11"/>
      <c r="AAX261" s="11">
        <f t="shared" si="2784"/>
        <v>-2.0392785043097173E-4</v>
      </c>
      <c r="AAY261" s="10">
        <f t="shared" si="2541"/>
        <v>88.851596783327778</v>
      </c>
      <c r="AAZ261" s="9">
        <f t="shared" si="2142"/>
        <v>87.087607974990945</v>
      </c>
      <c r="ABA261" s="9">
        <f t="shared" si="2143"/>
        <v>90.593878590379731</v>
      </c>
      <c r="ABB261" s="115">
        <f t="shared" si="2542"/>
        <v>88.840743282685338</v>
      </c>
      <c r="ABC261" s="15">
        <f t="shared" si="2543"/>
        <v>-2.165634953331998E-4</v>
      </c>
      <c r="ABD261" s="11"/>
      <c r="ABE261" s="11">
        <f t="shared" si="2785"/>
        <v>-2.095805603315855E-4</v>
      </c>
      <c r="ABF261" s="10">
        <f t="shared" si="2544"/>
        <v>88.898869113029605</v>
      </c>
      <c r="ABG261" s="9">
        <f t="shared" si="2144"/>
        <v>87.089313419897977</v>
      </c>
      <c r="ABH261" s="9">
        <f t="shared" si="2145"/>
        <v>90.687461083448099</v>
      </c>
      <c r="ABI261" s="115">
        <f t="shared" si="2545"/>
        <v>88.888387251673038</v>
      </c>
      <c r="ABJ261" s="15">
        <f t="shared" si="2546"/>
        <v>-2.222382469063922E-4</v>
      </c>
      <c r="ABK261" s="11"/>
      <c r="ABL261" s="11">
        <f t="shared" si="2786"/>
        <v>-2.1526742178384491E-4</v>
      </c>
      <c r="ABM261" s="10">
        <f t="shared" si="2547"/>
        <v>88.946502905935859</v>
      </c>
      <c r="ABN261" s="9">
        <f t="shared" si="2146"/>
        <v>87.091109413539911</v>
      </c>
      <c r="ABO261" s="9">
        <f t="shared" si="2147"/>
        <v>90.781665074841825</v>
      </c>
      <c r="ABP261" s="115">
        <f t="shared" si="2548"/>
        <v>88.936387244190868</v>
      </c>
      <c r="ABQ261" s="15">
        <f t="shared" si="2549"/>
        <v>-2.2794579238278478E-4</v>
      </c>
      <c r="ABR261" s="11"/>
      <c r="ABS261" s="11">
        <f t="shared" si="2787"/>
        <v>-2.2098742159553427E-4</v>
      </c>
      <c r="ABT261" s="10">
        <f t="shared" si="2550"/>
        <v>88.994492818494848</v>
      </c>
      <c r="ABU261" s="9">
        <f t="shared" si="2148"/>
        <v>87.09299884155233</v>
      </c>
      <c r="ABV261" s="9">
        <f t="shared" si="2149"/>
        <v>90.876476754471568</v>
      </c>
      <c r="ABW261" s="115">
        <f t="shared" si="2551"/>
        <v>88.984737798011949</v>
      </c>
      <c r="ABX261" s="15">
        <f t="shared" si="2552"/>
        <v>-2.336851005571618E-4</v>
      </c>
      <c r="ABY261" s="11"/>
      <c r="ABZ261" s="11">
        <f t="shared" si="2788"/>
        <v>-2.2673953013223764E-4</v>
      </c>
      <c r="ACA261" s="10">
        <f t="shared" si="2553"/>
        <v>89.042833400141504</v>
      </c>
      <c r="ACB261" s="9">
        <f t="shared" si="2150"/>
        <v>87.09498461288284</v>
      </c>
      <c r="ACC261" s="9">
        <f t="shared" si="2151"/>
        <v>90.971882076239709</v>
      </c>
      <c r="ACD261" s="115">
        <f t="shared" si="2554"/>
        <v>89.033433344561274</v>
      </c>
      <c r="ACE261" s="15">
        <f t="shared" si="2555"/>
        <v>-2.3945512420748581E-4</v>
      </c>
      <c r="ACF261" s="11"/>
      <c r="ACG261" s="11">
        <f t="shared" si="2789"/>
        <v>-2.3252270156775282E-4</v>
      </c>
      <c r="ACH261" s="10">
        <f t="shared" si="2556"/>
        <v>89.09151909361205</v>
      </c>
      <c r="ACI261" s="9">
        <f t="shared" si="2152"/>
        <v>87.097069658015357</v>
      </c>
      <c r="ACJ261" s="9">
        <f t="shared" si="2153"/>
        <v>91.067866760780774</v>
      </c>
      <c r="ACK261" s="115">
        <f t="shared" si="2557"/>
        <v>89.082468209398058</v>
      </c>
      <c r="ACL261" s="15">
        <f t="shared" si="2558"/>
        <v>-2.4525480037383452E-4</v>
      </c>
      <c r="ACM261" s="11"/>
      <c r="ACN261" s="11">
        <f t="shared" si="2790"/>
        <v>-2.3833587415921184E-4</v>
      </c>
      <c r="ACO261" s="10">
        <f t="shared" si="2559"/>
        <v>89.140544235404207</v>
      </c>
      <c r="ACP261" s="9">
        <f t="shared" si="2154"/>
        <v>87.099256927142193</v>
      </c>
      <c r="ACQ261" s="9">
        <f t="shared" si="2155"/>
        <v>91.164416302159566</v>
      </c>
      <c r="ACR261" s="115">
        <f t="shared" si="2560"/>
        <v>89.131836614650879</v>
      </c>
      <c r="ACS261" s="15">
        <f t="shared" si="2561"/>
        <v>-2.5108305088501298E-4</v>
      </c>
      <c r="ACT261" s="11"/>
      <c r="ACU261" s="11">
        <f t="shared" si="2791"/>
        <v>-2.4417797077025074E-4</v>
      </c>
      <c r="ACV261" s="10">
        <f t="shared" si="2562"/>
        <v>89.189903058192371</v>
      </c>
      <c r="ACW261" s="9">
        <f t="shared" si="2156"/>
        <v>87.101549388289399</v>
      </c>
      <c r="ACX261" s="9">
        <f t="shared" si="2157"/>
        <v>91.261515972839504</v>
      </c>
      <c r="ACY261" s="115">
        <f t="shared" si="2563"/>
        <v>89.181532680564459</v>
      </c>
      <c r="ACZ261" s="15">
        <f t="shared" si="2564"/>
        <v>-2.5693878278120093E-4</v>
      </c>
      <c r="ADA261" s="11"/>
      <c r="ADB261" s="11">
        <f t="shared" si="2792"/>
        <v>-2.5004789929027396E-4</v>
      </c>
      <c r="ADC261" s="10">
        <f t="shared" si="2565"/>
        <v>89.239589692353888</v>
      </c>
      <c r="ADD261" s="9">
        <f t="shared" si="2158"/>
        <v>87.103950025395079</v>
      </c>
      <c r="ADE261" s="9">
        <f t="shared" si="2159"/>
        <v>91.359150805639175</v>
      </c>
      <c r="ADF261" s="115">
        <f t="shared" si="2566"/>
        <v>89.23155041551712</v>
      </c>
      <c r="ADG261" s="15">
        <f t="shared" si="2567"/>
        <v>-2.6282088731820153E-4</v>
      </c>
      <c r="ADH261" s="11"/>
      <c r="ADI261" s="11">
        <f t="shared" si="2793"/>
        <v>-2.5594455163382849E-4</v>
      </c>
      <c r="ADJ261" s="10">
        <f t="shared" si="2568"/>
        <v>89.289598155952945</v>
      </c>
      <c r="ADK261" s="9">
        <f t="shared" si="2160"/>
        <v>87.106461836315106</v>
      </c>
      <c r="ADL261" s="9">
        <f t="shared" si="2161"/>
        <v>91.45730561541923</v>
      </c>
      <c r="ADM261" s="115">
        <f t="shared" si="2569"/>
        <v>89.281883725867175</v>
      </c>
      <c r="ADN261" s="15">
        <f t="shared" si="2570"/>
        <v>-2.6872824143011075E-4</v>
      </c>
      <c r="ADO261" s="11"/>
      <c r="ADP261" s="11">
        <f t="shared" si="2794"/>
        <v>-2.6186680520118039E-4</v>
      </c>
      <c r="ADQ261" s="10">
        <f t="shared" si="2571"/>
        <v>89.339922364575528</v>
      </c>
      <c r="ADR261" s="9">
        <f t="shared" si="2162"/>
        <v>87.109087830802039</v>
      </c>
      <c r="ADS261" s="9">
        <f t="shared" si="2163"/>
        <v>91.55596500514919</v>
      </c>
      <c r="ADT261" s="115">
        <f t="shared" si="2572"/>
        <v>89.332526417975615</v>
      </c>
      <c r="ADU261" s="15">
        <f t="shared" si="2573"/>
        <v>-2.7465970822884077E-4</v>
      </c>
      <c r="ADV261" s="11"/>
      <c r="ADW261" s="11">
        <f t="shared" si="2795"/>
        <v>-2.6781352337495968E-4</v>
      </c>
      <c r="ADX261" s="10">
        <f t="shared" si="2574"/>
        <v>89.390556133332922</v>
      </c>
      <c r="ADY261" s="9">
        <f t="shared" si="2164"/>
        <v>87.111831028442381</v>
      </c>
      <c r="ADZ261" s="9">
        <f t="shared" si="2165"/>
        <v>91.655113370732309</v>
      </c>
      <c r="AEA261" s="115">
        <f t="shared" si="2575"/>
        <v>89.383472199587345</v>
      </c>
      <c r="AEB261" s="15">
        <f t="shared" si="2576"/>
        <v>-2.8061413742955346E-4</v>
      </c>
      <c r="AEC261" s="11"/>
      <c r="AED261" s="11">
        <f t="shared" si="2796"/>
        <v>-2.7378355594276881E-4</v>
      </c>
      <c r="AEE261" s="10">
        <f t="shared" si="2577"/>
        <v>89.441493178222998</v>
      </c>
      <c r="AEF261" s="9">
        <f t="shared" si="2166"/>
        <v>87.114694456552357</v>
      </c>
      <c r="AEG261" s="9">
        <f t="shared" si="2167"/>
        <v>91.754734906164799</v>
      </c>
      <c r="AEH261" s="115">
        <f t="shared" si="2578"/>
        <v>89.434714681358571</v>
      </c>
      <c r="AEI261" s="15">
        <f t="shared" si="2579"/>
        <v>-2.8659036579926878E-4</v>
      </c>
      <c r="AEJ261" s="11"/>
      <c r="AEK261" s="11">
        <f t="shared" si="2797"/>
        <v>-2.7977573954319671E-4</v>
      </c>
      <c r="AEL261" s="10">
        <f t="shared" si="2580"/>
        <v>89.492727117638552</v>
      </c>
      <c r="AEM261" s="9">
        <f t="shared" si="2168"/>
        <v>87.117681148034521</v>
      </c>
      <c r="AEN261" s="9">
        <f t="shared" si="2169"/>
        <v>91.8548136090226</v>
      </c>
      <c r="AEO261" s="115">
        <f t="shared" si="2581"/>
        <v>89.48624737852856</v>
      </c>
      <c r="AEP261" s="15">
        <f t="shared" si="2582"/>
        <v>-2.9258721762814854E-4</v>
      </c>
      <c r="AEQ261" s="11"/>
      <c r="AER261" s="11">
        <f t="shared" si="2798"/>
        <v>-2.8578889813469258E-4</v>
      </c>
      <c r="AES261" s="10">
        <f t="shared" si="2583"/>
        <v>89.544251474020371</v>
      </c>
      <c r="AET261" s="9">
        <f t="shared" si="2170"/>
        <v>87.1207941391974</v>
      </c>
      <c r="AEU261" s="9">
        <f t="shared" si="2171"/>
        <v>91.955333286269919</v>
      </c>
      <c r="AEV261" s="115">
        <f t="shared" si="2584"/>
        <v>89.53806371273366</v>
      </c>
      <c r="AEW261" s="15">
        <f t="shared" si="2585"/>
        <v>-2.9860350522291856E-4</v>
      </c>
      <c r="AEX261" s="11"/>
      <c r="AEY261" s="11">
        <f t="shared" si="2799"/>
        <v>-2.9182184348681425E-4</v>
      </c>
      <c r="AEZ261" s="10">
        <f t="shared" si="2586"/>
        <v>89.596059675653407</v>
      </c>
      <c r="AFA261" s="9">
        <f t="shared" si="2172"/>
        <v>87.124036467540606</v>
      </c>
      <c r="AFB261" s="9">
        <f t="shared" si="2173"/>
        <v>92.056277560384288</v>
      </c>
      <c r="AFC261" s="115">
        <f t="shared" si="2587"/>
        <v>89.590157013962454</v>
      </c>
      <c r="AFD261" s="15">
        <f t="shared" si="2588"/>
        <v>-3.0463802942199119E-4</v>
      </c>
      <c r="AFE261" s="11"/>
      <c r="AFF261" s="11">
        <f t="shared" si="2800"/>
        <v>-2.9787337569337277E-4</v>
      </c>
      <c r="AFG261" s="10">
        <f t="shared" si="2589"/>
        <v>89.648145058604598</v>
      </c>
      <c r="AFH261" s="9">
        <f t="shared" si="2174"/>
        <v>87.127411169507923</v>
      </c>
      <c r="AFI261" s="9">
        <f t="shared" si="2175"/>
        <v>92.157629874231532</v>
      </c>
      <c r="AFJ261" s="115">
        <f t="shared" si="2590"/>
        <v>89.642520521869727</v>
      </c>
      <c r="AFK261" s="15">
        <f t="shared" si="2591"/>
        <v>-3.1068958003533731E-4</v>
      </c>
      <c r="AFL261" s="11"/>
      <c r="AFM261" s="11">
        <f t="shared" si="2801"/>
        <v>-3.0394228361045215E-4</v>
      </c>
      <c r="AFN261" s="10">
        <f t="shared" si="2592"/>
        <v>89.700500868019333</v>
      </c>
      <c r="AFO261" s="9">
        <f t="shared" si="2176"/>
        <v>87.130921278208859</v>
      </c>
      <c r="AFP261" s="9">
        <f t="shared" si="2177"/>
        <v>92.259373480536965</v>
      </c>
      <c r="AFQ261" s="115">
        <f t="shared" si="2593"/>
        <v>89.695147379372912</v>
      </c>
      <c r="AFR261" s="15">
        <f t="shared" si="2594"/>
        <v>-3.1675693533491576E-4</v>
      </c>
      <c r="AFS261" s="11"/>
      <c r="AFT261" s="11">
        <f t="shared" si="2802"/>
        <v>-3.1002734434382829E-4</v>
      </c>
      <c r="AFU261" s="10">
        <f t="shared" si="2595"/>
        <v>89.75312025168995</v>
      </c>
      <c r="AFV261" s="9">
        <f t="shared" si="2178"/>
        <v>87.134569821088718</v>
      </c>
      <c r="AFW261" s="9">
        <f t="shared" si="2179"/>
        <v>92.361491470604975</v>
      </c>
      <c r="AFX261" s="115">
        <f t="shared" si="2596"/>
        <v>89.748030645846853</v>
      </c>
      <c r="AFY261" s="15">
        <f t="shared" si="2597"/>
        <v>-3.2283886397242695E-4</v>
      </c>
      <c r="AFZ261" s="11"/>
      <c r="AGA261" s="11">
        <f t="shared" si="2803"/>
        <v>-3.1612732516720005E-4</v>
      </c>
      <c r="AGB261" s="10">
        <f t="shared" si="2598"/>
        <v>89.805996273250088</v>
      </c>
      <c r="AGC261" s="9">
        <f t="shared" si="2180"/>
        <v>87.1383598176037</v>
      </c>
      <c r="AGD261" s="9">
        <f t="shared" si="2181"/>
        <v>92.463966780117389</v>
      </c>
      <c r="AGE261" s="115">
        <f t="shared" si="2599"/>
        <v>89.801163298860544</v>
      </c>
      <c r="AGF261" s="15">
        <f t="shared" si="2600"/>
        <v>-3.2893412548104327E-4</v>
      </c>
      <c r="AGG261" s="11"/>
      <c r="AGH261" s="11">
        <f t="shared" si="2804"/>
        <v>-3.2224098402280834E-4</v>
      </c>
      <c r="AGI261" s="10">
        <f t="shared" si="2601"/>
        <v>89.859121913896445</v>
      </c>
      <c r="AGJ261" s="9">
        <f t="shared" si="2182"/>
        <v>87.142294276873244</v>
      </c>
      <c r="AGK261" s="9">
        <f t="shared" si="2183"/>
        <v>92.566782193197781</v>
      </c>
      <c r="AGL261" s="115">
        <f t="shared" si="2602"/>
        <v>89.854538235035506</v>
      </c>
      <c r="AGM261" s="15">
        <f t="shared" si="2603"/>
        <v>-3.3504147067144876E-4</v>
      </c>
      <c r="AGN261" s="11"/>
      <c r="AGO261" s="11">
        <f t="shared" si="2805"/>
        <v>-3.2836706991641764E-4</v>
      </c>
      <c r="AGP261" s="10">
        <f t="shared" si="2604"/>
        <v>89.912490073231396</v>
      </c>
      <c r="AGQ261" s="9">
        <f t="shared" si="2184"/>
        <v>87.146376195309216</v>
      </c>
      <c r="AGR261" s="9">
        <f t="shared" si="2185"/>
        <v>92.669920350303784</v>
      </c>
      <c r="AGS261" s="115">
        <f t="shared" si="2605"/>
        <v>89.9081482728065</v>
      </c>
      <c r="AGT261" s="15">
        <f t="shared" si="2606"/>
        <v>-3.4115964226573284E-4</v>
      </c>
      <c r="AGU261" s="11"/>
      <c r="AGV261" s="11">
        <f t="shared" si="2806"/>
        <v>-3.3450432355071916E-4</v>
      </c>
      <c r="AGW261" s="10">
        <f t="shared" si="2607"/>
        <v>89.966093572011488</v>
      </c>
      <c r="AGX261" s="9">
        <f t="shared" si="2186"/>
        <v>87.150608554230018</v>
      </c>
      <c r="AGY261" s="9">
        <f t="shared" si="2187"/>
        <v>92.77336375637887</v>
      </c>
      <c r="AGZ261" s="115">
        <f t="shared" si="2608"/>
        <v>89.961986155304444</v>
      </c>
      <c r="AHA261" s="15">
        <f t="shared" si="2609"/>
        <v>-3.4728737554824116E-4</v>
      </c>
      <c r="AHB261" s="11"/>
      <c r="AHC261" s="11">
        <f t="shared" si="2807"/>
        <v>-3.4065147797595279E-4</v>
      </c>
      <c r="AHD261" s="10">
        <f t="shared" si="2610"/>
        <v>90.019925155019052</v>
      </c>
      <c r="AHE261" s="9">
        <f t="shared" si="2188"/>
        <v>87.154994317462595</v>
      </c>
      <c r="AHF261" s="9">
        <f t="shared" si="2189"/>
        <v>92.877094789245461</v>
      </c>
      <c r="AHG261" s="115">
        <f t="shared" si="2611"/>
        <v>90.016044553354021</v>
      </c>
      <c r="AHH261" s="15">
        <f t="shared" si="2612"/>
        <v>-3.5342339903209096E-4</v>
      </c>
      <c r="AHI261" s="11"/>
      <c r="AHJ261" s="11">
        <f t="shared" si="2808"/>
        <v>-3.4680725925644978E-4</v>
      </c>
      <c r="AHK261" s="10">
        <f t="shared" si="2613"/>
        <v>90.073977494049487</v>
      </c>
      <c r="AHL261" s="9">
        <f t="shared" si="2190"/>
        <v>87.159536428935752</v>
      </c>
      <c r="AHM261" s="9">
        <f t="shared" si="2191"/>
        <v>92.981095707234829</v>
      </c>
      <c r="AHN261" s="115">
        <f t="shared" si="2614"/>
        <v>90.07031606808529</v>
      </c>
      <c r="AHO261" s="15">
        <f t="shared" si="2615"/>
        <v>-3.5956643507907728E-4</v>
      </c>
      <c r="AHP261" s="11"/>
      <c r="AHQ261" s="11">
        <f t="shared" si="2809"/>
        <v>-3.5297038709076713E-4</v>
      </c>
      <c r="AHR261" s="10">
        <f t="shared" si="2616"/>
        <v>90.128243190512848</v>
      </c>
      <c r="AHS261" s="9">
        <f t="shared" si="2192"/>
        <v>87.1642378102663</v>
      </c>
      <c r="AHT261" s="9">
        <f t="shared" si="2193"/>
        <v>93.085348562187789</v>
      </c>
      <c r="AHU261" s="115">
        <f t="shared" si="2617"/>
        <v>90.124793186227038</v>
      </c>
      <c r="AHV261" s="15">
        <f t="shared" si="2618"/>
        <v>-3.6571519467527483E-4</v>
      </c>
      <c r="AHW261" s="11"/>
      <c r="AHX261" s="11">
        <f t="shared" si="2810"/>
        <v>-3.5913956957830218E-4</v>
      </c>
      <c r="AHY261" s="10">
        <f t="shared" si="2619"/>
        <v>90.182714730641578</v>
      </c>
      <c r="AHZ261" s="9">
        <f t="shared" si="2194"/>
        <v>87.169101358185429</v>
      </c>
      <c r="AIA261" s="9">
        <f t="shared" si="2195"/>
        <v>93.189835315373699</v>
      </c>
      <c r="AIB261" s="115">
        <f t="shared" si="2620"/>
        <v>90.179468336779564</v>
      </c>
      <c r="AIC261" s="15">
        <f t="shared" si="2621"/>
        <v>-3.7186838474970429E-4</v>
      </c>
      <c r="AID261" s="11"/>
      <c r="AIE261" s="11">
        <f t="shared" si="2811"/>
        <v>-3.6531351054870339E-4</v>
      </c>
      <c r="AIF261" s="10">
        <f t="shared" si="2622"/>
        <v>90.237384542238672</v>
      </c>
      <c r="AIG261" s="9">
        <f t="shared" si="2196"/>
        <v>87.1741299421316</v>
      </c>
      <c r="AIH261" s="9">
        <f t="shared" si="2197"/>
        <v>93.294537890366229</v>
      </c>
      <c r="AII261" s="115">
        <f t="shared" si="2623"/>
        <v>90.234333916248914</v>
      </c>
      <c r="AIJ261" s="15">
        <f t="shared" si="2624"/>
        <v>-3.7802471158884533E-4</v>
      </c>
      <c r="AIK261" s="11"/>
      <c r="AIL261" s="11">
        <f t="shared" si="2812"/>
        <v>-3.7149091298215562E-4</v>
      </c>
      <c r="AIM261" s="10">
        <f t="shared" si="2625"/>
        <v>90.292245019943067</v>
      </c>
      <c r="AIN261" s="9">
        <f t="shared" si="2198"/>
        <v>87.179326401923532</v>
      </c>
      <c r="AIO261" s="9">
        <f t="shared" si="2199"/>
        <v>93.399438127090761</v>
      </c>
      <c r="AIP261" s="115">
        <f t="shared" si="2626"/>
        <v>90.28938226450714</v>
      </c>
      <c r="AIQ261" s="15">
        <f t="shared" si="2627"/>
        <v>-3.8418287814212727E-4</v>
      </c>
      <c r="AIR261" s="11"/>
      <c r="AIS261" s="11">
        <f t="shared" si="2813"/>
        <v>-3.7767047631103508E-4</v>
      </c>
      <c r="AIT261" s="10">
        <f t="shared" si="2628"/>
        <v>90.347288501040879</v>
      </c>
      <c r="AIU261" s="9">
        <f t="shared" si="2200"/>
        <v>87.184693545352843</v>
      </c>
      <c r="AIV261" s="9">
        <f t="shared" si="2201"/>
        <v>93.504517738569206</v>
      </c>
      <c r="AIW261" s="115">
        <f t="shared" si="2629"/>
        <v>90.344605641961024</v>
      </c>
      <c r="AIX261" s="15">
        <f t="shared" si="2630"/>
        <v>-3.9034158149897841E-4</v>
      </c>
      <c r="AIY261" s="11"/>
      <c r="AIZ261" s="11">
        <f t="shared" si="2814"/>
        <v>-3.8385089389303699E-4</v>
      </c>
      <c r="AJA261" s="10">
        <f t="shared" si="2631"/>
        <v>90.402507242584818</v>
      </c>
      <c r="AJB261" s="9">
        <f t="shared" si="2202"/>
        <v>87.1902341456953</v>
      </c>
      <c r="AJC261" s="9">
        <f t="shared" si="2203"/>
        <v>93.609758197171416</v>
      </c>
      <c r="AJD261" s="115">
        <f t="shared" si="2632"/>
        <v>90.399996171433358</v>
      </c>
      <c r="AJE261" s="15">
        <f t="shared" si="2633"/>
        <v>-3.9649950601689611E-4</v>
      </c>
      <c r="AJF261" s="11"/>
      <c r="AJG261" s="11">
        <f t="shared" si="2815"/>
        <v>-3.900308461273189E-4</v>
      </c>
      <c r="AJH261" s="10">
        <f t="shared" si="2634"/>
        <v>90.457893363161674</v>
      </c>
      <c r="AJI261" s="9">
        <f t="shared" si="2204"/>
        <v>87.19595093900962</v>
      </c>
      <c r="AJJ261" s="9">
        <f t="shared" si="2205"/>
        <v>93.715141086647122</v>
      </c>
      <c r="AJK261" s="115">
        <f t="shared" si="2635"/>
        <v>90.455546012828364</v>
      </c>
      <c r="AJL261" s="15">
        <f t="shared" si="2636"/>
        <v>-4.026553452314138E-4</v>
      </c>
      <c r="AJM261" s="11"/>
      <c r="AJN261" s="11">
        <f t="shared" si="2816"/>
        <v>-3.9620902240265792E-4</v>
      </c>
      <c r="AJO261" s="10">
        <f t="shared" si="2637"/>
        <v>90.513439017851653</v>
      </c>
      <c r="AJP261" s="9">
        <f t="shared" si="2206"/>
        <v>87.201846622049516</v>
      </c>
      <c r="AJQ261" s="9">
        <f t="shared" si="2207"/>
        <v>93.820647955623087</v>
      </c>
      <c r="AJR261" s="115">
        <f t="shared" si="2638"/>
        <v>90.511247288836302</v>
      </c>
      <c r="AJS261" s="15">
        <f t="shared" si="2639"/>
        <v>-4.0880779293636985E-4</v>
      </c>
      <c r="AJT261" s="11"/>
      <c r="AJU261" s="11">
        <f t="shared" si="2817"/>
        <v>-4.0238411216444992E-4</v>
      </c>
      <c r="AJV261" s="10">
        <f t="shared" si="2640"/>
        <v>90.569136323800265</v>
      </c>
      <c r="AJW261" s="9">
        <f t="shared" si="2208"/>
        <v>87.20792384993247</v>
      </c>
      <c r="AJX261" s="9">
        <f t="shared" si="2209"/>
        <v>93.926260041104484</v>
      </c>
      <c r="AJY261" s="115">
        <f t="shared" si="2641"/>
        <v>90.567091945518484</v>
      </c>
      <c r="AJZ261" s="15">
        <f t="shared" si="2642"/>
        <v>-4.1495552625005303E-4</v>
      </c>
      <c r="AKA261" s="11"/>
      <c r="AKB261" s="11">
        <f t="shared" si="2818"/>
        <v>-4.0855478795124754E-4</v>
      </c>
      <c r="AKC261" s="10">
        <f t="shared" si="2643"/>
        <v>90.624977220541496</v>
      </c>
      <c r="AKD261" s="9">
        <f t="shared" si="2210"/>
        <v>87.214185233300626</v>
      </c>
      <c r="AKE261" s="9">
        <f t="shared" si="2211"/>
        <v>94.031959764932139</v>
      </c>
      <c r="AKF261" s="115">
        <f t="shared" si="2644"/>
        <v>90.623072499116375</v>
      </c>
      <c r="AKG261" s="15">
        <f t="shared" si="2645"/>
        <v>-4.2109729821868585E-4</v>
      </c>
      <c r="AKH261" s="11"/>
      <c r="AKI261" s="11">
        <f t="shared" si="2819"/>
        <v>-4.1471979816993593E-4</v>
      </c>
      <c r="AKJ261" s="10">
        <f t="shared" si="2646"/>
        <v>90.680954218180872</v>
      </c>
      <c r="AKK261" s="9">
        <f t="shared" si="2212"/>
        <v>87.220633338284259</v>
      </c>
      <c r="AKL261" s="9">
        <f t="shared" si="2213"/>
        <v>94.137735825312845</v>
      </c>
      <c r="AKM261" s="115">
        <f t="shared" si="2647"/>
        <v>90.679184581798552</v>
      </c>
      <c r="AKN261" s="15">
        <f t="shared" si="2648"/>
        <v>-4.2723225229515779E-4</v>
      </c>
      <c r="AKO261" s="11"/>
      <c r="AKP261" s="11">
        <f t="shared" si="2820"/>
        <v>-4.2087828218432372E-4</v>
      </c>
      <c r="AKQ261" s="10">
        <f t="shared" si="2649"/>
        <v>90.7370629480248</v>
      </c>
      <c r="AKR261" s="9">
        <f t="shared" si="2214"/>
        <v>87.227270696411139</v>
      </c>
      <c r="AKS261" s="9">
        <f t="shared" si="2215"/>
        <v>94.243578611627314</v>
      </c>
      <c r="AKT261" s="115">
        <f t="shared" si="2650"/>
        <v>90.735424654019226</v>
      </c>
      <c r="AKU261" s="15">
        <f t="shared" si="2651"/>
        <v>-4.333596385242862E-4</v>
      </c>
      <c r="AKV261" s="11"/>
      <c r="AKW261" s="11">
        <f t="shared" si="2821"/>
        <v>-4.2702948602062364E-4</v>
      </c>
      <c r="AKX261" s="10">
        <f t="shared" si="2652"/>
        <v>90.793299870874137</v>
      </c>
      <c r="AKY261" s="9">
        <f t="shared" si="2216"/>
        <v>87.234099806446665</v>
      </c>
      <c r="AKZ261" s="9">
        <f t="shared" si="2217"/>
        <v>94.349478656262079</v>
      </c>
      <c r="ALA261" s="115">
        <f t="shared" si="2653"/>
        <v>90.791789231354372</v>
      </c>
      <c r="ALB261" s="15">
        <f t="shared" si="2654"/>
        <v>-4.3947871780714964E-4</v>
      </c>
      <c r="ALC261" s="11"/>
      <c r="ALD261" s="11">
        <f t="shared" si="2822"/>
        <v>-4.3317266646391537E-4</v>
      </c>
      <c r="ALE261" s="10">
        <f t="shared" si="2655"/>
        <v>90.849661502440426</v>
      </c>
      <c r="ALF261" s="9">
        <f t="shared" si="2218"/>
        <v>87.241123133415726</v>
      </c>
      <c r="ALG261" s="9">
        <f t="shared" si="2219"/>
        <v>94.455426636164887</v>
      </c>
      <c r="ALH261" s="115">
        <f t="shared" si="2656"/>
        <v>90.8482748847903</v>
      </c>
      <c r="ALI261" s="15">
        <f t="shared" si="2657"/>
        <v>-4.4558876205756388E-4</v>
      </c>
      <c r="ALJ261" s="11"/>
      <c r="ALK261" s="11">
        <f t="shared" si="2823"/>
        <v>-4.3930709121800038E-4</v>
      </c>
      <c r="ALL261" s="10">
        <f t="shared" si="2658"/>
        <v>90.906144413640533</v>
      </c>
      <c r="ALM261" s="9">
        <f t="shared" si="2220"/>
        <v>87.248343107658158</v>
      </c>
      <c r="ALN261" s="9">
        <f t="shared" si="2221"/>
        <v>94.561413374283489</v>
      </c>
      <c r="ALO261" s="115">
        <f t="shared" si="2659"/>
        <v>90.904878240970817</v>
      </c>
      <c r="ALP261" s="15">
        <f t="shared" si="2660"/>
        <v>-4.5168905434929293E-4</v>
      </c>
      <c r="ALQ261" s="12"/>
      <c r="ALR261" s="11">
        <f t="shared" si="2824"/>
        <v>-4.4543203905602415E-4</v>
      </c>
      <c r="ALS261" s="10">
        <f t="shared" si="2661"/>
        <v>90.962745230849833</v>
      </c>
      <c r="ALT261" s="9">
        <f t="shared" si="2222"/>
        <v>87.255762123918046</v>
      </c>
      <c r="ALU261" s="9">
        <f t="shared" si="2223"/>
        <v>94.667429840884438</v>
      </c>
      <c r="ALV261" s="115">
        <f t="shared" si="2662"/>
        <v>90.961595982401235</v>
      </c>
      <c r="ALW261" s="15">
        <f t="shared" si="2663"/>
        <v>-4.5777888905374685E-4</v>
      </c>
      <c r="ALX261" s="12"/>
      <c r="ALY261" s="11">
        <f t="shared" si="2825"/>
        <v>-4.5154679996162493E-4</v>
      </c>
      <c r="ALZ261" s="10">
        <f t="shared" si="2664"/>
        <v>91.019460636112456</v>
      </c>
      <c r="AMA261" s="9">
        <f t="shared" si="2224"/>
        <v>87.263382540467404</v>
      </c>
      <c r="AMB261" s="9">
        <f t="shared" si="2225"/>
        <v>94.773467154754456</v>
      </c>
      <c r="AMC261" s="115">
        <f t="shared" si="2665"/>
        <v>91.01842484761093</v>
      </c>
      <c r="AMD261" s="15">
        <f t="shared" si="2666"/>
        <v>-4.6385757196831437E-4</v>
      </c>
      <c r="AME261" s="12"/>
      <c r="AMF261" s="11">
        <f t="shared" si="2826"/>
        <v>-4.5765067526075122E-4</v>
      </c>
      <c r="AMG261" s="10">
        <f t="shared" si="2667"/>
        <v>91.076287367310044</v>
      </c>
      <c r="AMH261" s="9">
        <f t="shared" si="2226"/>
        <v>87.271206678264306</v>
      </c>
      <c r="AMI261" s="9">
        <f t="shared" si="2227"/>
        <v>94.879516584285341</v>
      </c>
      <c r="AMJ261" s="115">
        <f t="shared" si="2668"/>
        <v>91.075361631274831</v>
      </c>
      <c r="AMK261" s="15">
        <f t="shared" si="2669"/>
        <v>-4.6992442043536543E-4</v>
      </c>
      <c r="AML261" s="12"/>
      <c r="AMM261" s="11">
        <f t="shared" si="2827"/>
        <v>-4.6374297774416624E-4</v>
      </c>
      <c r="AMN261" s="10">
        <f t="shared" si="2670"/>
        <v>91.133222218289632</v>
      </c>
      <c r="AMO261" s="9">
        <f t="shared" si="2228"/>
        <v>87.279236820145982</v>
      </c>
      <c r="AMP261" s="9">
        <f t="shared" si="2229"/>
        <v>94.985569548443564</v>
      </c>
      <c r="AMQ261" s="115">
        <f t="shared" si="2671"/>
        <v>91.132403184294773</v>
      </c>
      <c r="AMR261" s="15">
        <f t="shared" si="2672"/>
        <v>-4.7597876345197747E-4</v>
      </c>
      <c r="AMS261" s="12"/>
      <c r="AMT261" s="11">
        <f t="shared" si="2828"/>
        <v>-4.6982303178070455E-4</v>
      </c>
      <c r="AMU261" s="10">
        <f t="shared" si="2673"/>
        <v>91.190262038951317</v>
      </c>
      <c r="AMV261" s="9">
        <f t="shared" si="2230"/>
        <v>87.287475210056783</v>
      </c>
      <c r="AMW261" s="9">
        <f t="shared" si="2231"/>
        <v>95.091617617622191</v>
      </c>
      <c r="AMX261" s="115">
        <f t="shared" si="2674"/>
        <v>91.18954641383948</v>
      </c>
      <c r="AMY261" s="15">
        <f t="shared" si="2675"/>
        <v>-4.8201994177024245E-4</v>
      </c>
      <c r="AMZ261" s="12"/>
      <c r="ANA261" s="11">
        <f t="shared" si="2829"/>
        <v>-4.7589017342111452E-4</v>
      </c>
      <c r="ANB261" s="10">
        <f t="shared" si="2676"/>
        <v>91.247403735294654</v>
      </c>
      <c r="ANC261" s="9">
        <f t="shared" si="2232"/>
        <v>87.295924052311449</v>
      </c>
      <c r="AND261" s="9">
        <f t="shared" si="2233"/>
        <v>95.197652514382469</v>
      </c>
      <c r="ANE261" s="115">
        <f t="shared" si="2677"/>
        <v>91.246788283346959</v>
      </c>
      <c r="ANF261" s="15">
        <f t="shared" si="2678"/>
        <v>-4.8804730798857163E-4</v>
      </c>
      <c r="ANG261" s="12"/>
      <c r="ANH261" s="11">
        <f t="shared" si="2830"/>
        <v>-4.8194375049292662E-4</v>
      </c>
      <c r="ANI261" s="10">
        <f t="shared" si="2679"/>
        <v>91.304644269427484</v>
      </c>
      <c r="ANJ261" s="9">
        <f t="shared" si="2234"/>
        <v>87.304585510893531</v>
      </c>
      <c r="ANK261" s="9">
        <f t="shared" si="2235"/>
        <v>95.303666114082176</v>
      </c>
      <c r="ANL261" s="115">
        <f t="shared" si="2680"/>
        <v>91.304125812487854</v>
      </c>
      <c r="ANM261" s="15">
        <f t="shared" si="2681"/>
        <v>-4.9406022663383317E-4</v>
      </c>
      <c r="ANN261" s="12"/>
      <c r="ANO261" s="11">
        <f t="shared" si="2831"/>
        <v>-4.8798312268615463E-4</v>
      </c>
      <c r="ANP261" s="10">
        <f t="shared" si="2682"/>
        <v>91.361980659535803</v>
      </c>
      <c r="ANQ261" s="9">
        <f t="shared" si="2236"/>
        <v>87.31346170878922</v>
      </c>
      <c r="ANR261" s="9">
        <f t="shared" si="2237"/>
        <v>95.40965044539135</v>
      </c>
      <c r="ANS261" s="115">
        <f t="shared" si="2683"/>
        <v>91.361556077090285</v>
      </c>
      <c r="ANT261" s="15">
        <f t="shared" si="2684"/>
        <v>-5.0005807423435993E-4</v>
      </c>
      <c r="ANU261" s="12"/>
      <c r="ANV261" s="11">
        <f t="shared" si="2832"/>
        <v>-4.940076616298673E-4</v>
      </c>
      <c r="ANW261" s="10">
        <f t="shared" si="2685"/>
        <v>91.419409979814986</v>
      </c>
      <c r="ANX261" s="9">
        <f t="shared" si="2238"/>
        <v>87.322554727356462</v>
      </c>
      <c r="ANY261" s="9">
        <f t="shared" si="2239"/>
        <v>95.515597690701171</v>
      </c>
      <c r="ANZ261" s="115">
        <f t="shared" si="2686"/>
        <v>91.419076209028816</v>
      </c>
      <c r="AOA261" s="15">
        <f t="shared" si="2687"/>
        <v>-5.0604023938416573E-4</v>
      </c>
      <c r="AOB261" s="12"/>
      <c r="AOC261" s="11">
        <f t="shared" si="2833"/>
        <v>-5.0001675095996765E-4</v>
      </c>
      <c r="AOD261" s="10">
        <f t="shared" si="2688"/>
        <v>91.476929360365233</v>
      </c>
      <c r="AOE261" s="9">
        <f t="shared" si="2240"/>
        <v>87.331866605729374</v>
      </c>
      <c r="AOF261" s="9">
        <f t="shared" si="2241"/>
        <v>95.621500186423319</v>
      </c>
      <c r="AOG261" s="115">
        <f t="shared" si="2689"/>
        <v>91.476683396076339</v>
      </c>
      <c r="AOH261" s="15">
        <f t="shared" si="2690"/>
        <v>-5.1200612279822153E-4</v>
      </c>
      <c r="AOI261" s="12"/>
      <c r="AOJ261" s="11">
        <f t="shared" si="1875"/>
        <v>-5.060097863780384E-4</v>
      </c>
      <c r="AOK261" s="10">
        <f t="shared" si="1876"/>
        <v>91.534535987049907</v>
      </c>
      <c r="AOL261" s="9">
        <f t="shared" si="2242"/>
        <v>87.341399340257908</v>
      </c>
      <c r="AOM261" s="9">
        <f t="shared" si="2243"/>
        <v>95.727350423185641</v>
      </c>
      <c r="AON261" s="115">
        <f t="shared" si="2691"/>
        <v>91.534374881721774</v>
      </c>
      <c r="AOO261" s="15">
        <f t="shared" si="1877"/>
        <v>-5.1795513735915341E-4</v>
      </c>
      <c r="AOP261" s="12"/>
      <c r="AOQ261" s="11">
        <f t="shared" si="2834"/>
        <v>-5.1198617570157707E-4</v>
      </c>
      <c r="AOR261" s="10">
        <f t="shared" si="2692"/>
        <v>91.592227101319551</v>
      </c>
      <c r="AOS261" s="9">
        <f t="shared" si="2244"/>
        <v>87.351154883982502</v>
      </c>
      <c r="AOT261" s="9">
        <f t="shared" si="2245"/>
        <v>95.83314104592084</v>
      </c>
      <c r="AOU261" s="115">
        <f t="shared" si="2693"/>
        <v>91.592147964951664</v>
      </c>
      <c r="AOV261" s="15">
        <f t="shared" si="2694"/>
        <v>-5.2388670815515918E-4</v>
      </c>
      <c r="AOW261" s="12"/>
      <c r="AOX261" s="11">
        <f t="shared" si="1878"/>
        <v>-5.1794533890547098E-4</v>
      </c>
      <c r="AOY261" s="10">
        <f t="shared" si="1879"/>
        <v>91.649999999999991</v>
      </c>
      <c r="AOZ261" s="9">
        <f t="shared" si="2246"/>
        <v>87.361135146143795</v>
      </c>
      <c r="APA261" s="9"/>
      <c r="APB261" s="97">
        <f t="shared" si="2695"/>
        <v>91.649999999999991</v>
      </c>
      <c r="APC261" s="15">
        <f t="shared" si="1880"/>
        <v>-5.2980027250966856E-4</v>
      </c>
      <c r="APD261" s="11"/>
      <c r="APE261" s="11"/>
    </row>
    <row r="262" spans="1:1097" x14ac:dyDescent="0.2">
      <c r="A262" s="183"/>
      <c r="B262" s="183"/>
      <c r="C262" s="1">
        <f t="shared" si="2696"/>
        <v>180</v>
      </c>
      <c r="D262" s="1">
        <f t="shared" si="2697"/>
        <v>6024.5844021139956</v>
      </c>
      <c r="E262" s="1">
        <f t="shared" si="2698"/>
        <v>-16317921.817764627</v>
      </c>
      <c r="F262" s="2">
        <f t="shared" si="2699"/>
        <v>113.16</v>
      </c>
      <c r="G262" s="8">
        <f t="shared" si="2700"/>
        <v>1.9810000000000001E-3</v>
      </c>
      <c r="H262" s="6">
        <f t="shared" si="2701"/>
        <v>0.14400020254000001</v>
      </c>
      <c r="I262" s="2">
        <f t="shared" si="2702"/>
        <v>3500</v>
      </c>
      <c r="J262" s="3">
        <f t="shared" si="1818"/>
        <v>58.333333333333336</v>
      </c>
      <c r="K262" s="3">
        <f t="shared" si="1819"/>
        <v>366.52</v>
      </c>
      <c r="L262" s="1">
        <f t="shared" si="2703"/>
        <v>0.82</v>
      </c>
      <c r="M262" s="1">
        <f t="shared" si="2704"/>
        <v>0.66</v>
      </c>
      <c r="N262" s="1">
        <f t="shared" si="1820"/>
        <v>0.54120000000000001</v>
      </c>
      <c r="O262" s="3">
        <f t="shared" si="2247"/>
        <v>7.5227878787878781</v>
      </c>
      <c r="P262" s="40">
        <f t="shared" si="1821"/>
        <v>570.9796</v>
      </c>
      <c r="Q262" s="1">
        <f t="shared" si="2705"/>
        <v>21.51</v>
      </c>
      <c r="R262" s="1">
        <f t="shared" si="2706"/>
        <v>151</v>
      </c>
      <c r="S262" s="2">
        <f t="shared" si="2707"/>
        <v>12587.54</v>
      </c>
      <c r="T262" s="1">
        <f t="shared" si="1959"/>
        <v>83.916933333333333</v>
      </c>
      <c r="U262" s="7">
        <f t="shared" si="2708"/>
        <v>9.1849501318337995E-2</v>
      </c>
      <c r="V262" s="7">
        <f t="shared" si="1822"/>
        <v>6.6258942829124593E-3</v>
      </c>
      <c r="W262" s="159">
        <f t="shared" si="2709"/>
        <v>3.4283282369456214E-2</v>
      </c>
      <c r="X262" s="40">
        <f t="shared" si="1823"/>
        <v>8095.2484858865882</v>
      </c>
      <c r="Y262" s="1">
        <f t="shared" si="2710"/>
        <v>0</v>
      </c>
      <c r="Z262" s="1">
        <f t="shared" si="2711"/>
        <v>113.16</v>
      </c>
      <c r="AA262" s="1">
        <f t="shared" si="2712"/>
        <v>91.649999999999991</v>
      </c>
      <c r="AB262" s="6">
        <f t="shared" si="1960"/>
        <v>0.2895550479995273</v>
      </c>
      <c r="AC262" s="1">
        <f t="shared" si="2713"/>
        <v>526.19133708825245</v>
      </c>
      <c r="AD262" s="40">
        <f t="shared" si="1824"/>
        <v>36363.626619283568</v>
      </c>
      <c r="AE262" s="1">
        <f t="shared" si="1825"/>
        <v>0.15947988387208822</v>
      </c>
      <c r="AF262" s="2">
        <f t="shared" si="1801"/>
        <v>77</v>
      </c>
      <c r="AG262" s="10">
        <f t="shared" si="1826"/>
        <v>12.279951058150793</v>
      </c>
      <c r="AH262" s="12">
        <f t="shared" si="1827"/>
        <v>0.21950418395445653</v>
      </c>
      <c r="AI262" s="43">
        <f t="shared" si="1828"/>
        <v>-1.9095777945925482E-5</v>
      </c>
      <c r="AJ262" s="93">
        <f t="shared" si="1961"/>
        <v>4.817012047524537E-6</v>
      </c>
      <c r="AK262" s="43">
        <f t="shared" si="1829"/>
        <v>0</v>
      </c>
      <c r="AL262" s="43">
        <f t="shared" si="1962"/>
        <v>4.1505450747181049E-4</v>
      </c>
      <c r="AM262" s="43"/>
      <c r="AN262" s="43">
        <f t="shared" si="1830"/>
        <v>0</v>
      </c>
      <c r="AO262" s="10">
        <f t="shared" si="1831"/>
        <v>87.406328537467587</v>
      </c>
      <c r="AP262" s="9"/>
      <c r="AQ262" s="9">
        <f t="shared" si="1832"/>
        <v>87.276401605967834</v>
      </c>
      <c r="AR262" s="104">
        <f t="shared" si="2248"/>
        <v>87.276401605967834</v>
      </c>
      <c r="AS262" s="15">
        <f t="shared" si="1833"/>
        <v>0</v>
      </c>
      <c r="AT262" s="49"/>
      <c r="AU262" s="11">
        <f t="shared" si="1834"/>
        <v>8.0250330540096791E-6</v>
      </c>
      <c r="AV262" s="10">
        <f t="shared" si="1835"/>
        <v>87.341363900787925</v>
      </c>
      <c r="AW262" s="9">
        <f t="shared" si="1836"/>
        <v>87.276401605967834</v>
      </c>
      <c r="AX262" s="9">
        <f t="shared" si="1837"/>
        <v>87.146759080880059</v>
      </c>
      <c r="AY262" s="97">
        <f t="shared" si="2249"/>
        <v>87.211580343423947</v>
      </c>
      <c r="AZ262" s="15">
        <f t="shared" si="2250"/>
        <v>8.0073221540880365E-6</v>
      </c>
      <c r="BA262" s="49"/>
      <c r="BB262" s="11">
        <f t="shared" si="1838"/>
        <v>1.6032643240817156E-5</v>
      </c>
      <c r="BC262" s="10">
        <f t="shared" si="1839"/>
        <v>87.276537964688032</v>
      </c>
      <c r="BD262" s="9">
        <f t="shared" si="1840"/>
        <v>87.276399274433615</v>
      </c>
      <c r="BE262" s="9">
        <f t="shared" si="1841"/>
        <v>87.017398409978739</v>
      </c>
      <c r="BF262" s="97">
        <f t="shared" si="2251"/>
        <v>87.146898842206184</v>
      </c>
      <c r="BG262" s="15">
        <f t="shared" si="1842"/>
        <v>1.5997091683251532E-5</v>
      </c>
      <c r="BH262" s="49"/>
      <c r="BI262" s="11">
        <f t="shared" si="1843"/>
        <v>2.4022698270584327E-5</v>
      </c>
      <c r="BJ262" s="10">
        <f t="shared" si="1844"/>
        <v>87.211847136694146</v>
      </c>
      <c r="BK262" s="9">
        <f t="shared" si="1845"/>
        <v>87.27638996872912</v>
      </c>
      <c r="BL262" s="9">
        <f t="shared" si="1846"/>
        <v>86.888317023445254</v>
      </c>
      <c r="BM262" s="97">
        <f t="shared" si="2252"/>
        <v>87.082353496087194</v>
      </c>
      <c r="BN262" s="15">
        <f t="shared" si="1847"/>
        <v>2.3969180560697186E-5</v>
      </c>
      <c r="BO262" s="49"/>
      <c r="BP262" s="11">
        <f t="shared" si="1848"/>
        <v>3.1995068820046722E-5</v>
      </c>
      <c r="BQ262" s="10">
        <f t="shared" si="1849"/>
        <v>87.147287830988233</v>
      </c>
      <c r="BR262" s="9">
        <f t="shared" si="1850"/>
        <v>87.276369077039561</v>
      </c>
      <c r="BS262" s="9">
        <f t="shared" si="1851"/>
        <v>86.759512334581814</v>
      </c>
      <c r="BT262" s="97">
        <f t="shared" si="2253"/>
        <v>87.017940705810688</v>
      </c>
      <c r="BU262" s="15">
        <f t="shared" si="1852"/>
        <v>3.1923463705829749E-5</v>
      </c>
      <c r="BV262" s="12"/>
      <c r="BW262" s="11">
        <f t="shared" si="1853"/>
        <v>3.9949628503478272E-5</v>
      </c>
      <c r="BX262" s="10">
        <f t="shared" si="1854"/>
        <v>87.082856468876699</v>
      </c>
      <c r="BY262" s="9">
        <f t="shared" si="1855"/>
        <v>87.276332018593678</v>
      </c>
      <c r="BZ262" s="9">
        <f t="shared" si="1856"/>
        <v>86.63098174051747</v>
      </c>
      <c r="CA262" s="97">
        <f t="shared" si="2254"/>
        <v>86.953656879555581</v>
      </c>
      <c r="CB262" s="15">
        <f t="shared" si="1857"/>
        <v>3.9859818954372422E-5</v>
      </c>
      <c r="CC262" s="12"/>
      <c r="CD262" s="11">
        <f t="shared" si="1858"/>
        <v>4.7886253843512103E-5</v>
      </c>
      <c r="CE262" s="10">
        <f t="shared" si="1859"/>
        <v>87.018549479250112</v>
      </c>
      <c r="CF262" s="9">
        <f t="shared" si="1860"/>
        <v>87.276274243875818</v>
      </c>
      <c r="CG262" s="9">
        <f t="shared" si="1861"/>
        <v>86.502722622912657</v>
      </c>
      <c r="CH262" s="97">
        <f t="shared" si="2255"/>
        <v>86.889498433394238</v>
      </c>
      <c r="CI262" s="15">
        <f t="shared" si="1862"/>
        <v>4.7778127027958806E-5</v>
      </c>
      <c r="CJ262" s="12"/>
      <c r="CK262" s="11">
        <f t="shared" si="1863"/>
        <v>5.5804824241415392E-5</v>
      </c>
      <c r="CL262" s="10">
        <f t="shared" si="1864"/>
        <v>86.954363299037269</v>
      </c>
      <c r="CM262" s="9">
        <f t="shared" si="1865"/>
        <v>87.276191234828161</v>
      </c>
      <c r="CN262" s="9">
        <f t="shared" si="1866"/>
        <v>86.374732348655385</v>
      </c>
      <c r="CO262" s="97">
        <f t="shared" si="2256"/>
        <v>86.825461791741773</v>
      </c>
      <c r="CP262" s="15">
        <f t="shared" si="1867"/>
        <v>5.5678271503610831E-5</v>
      </c>
      <c r="CQ262" s="12"/>
      <c r="CR262" s="11">
        <f t="shared" si="1868"/>
        <v>6.3705221947271191E-5</v>
      </c>
      <c r="CS262" s="10">
        <f t="shared" si="1869"/>
        <v>86.890294373650164</v>
      </c>
      <c r="CT262" s="9">
        <f t="shared" si="1870"/>
        <v>87.276078505043188</v>
      </c>
      <c r="CU262" s="9">
        <f t="shared" si="1963"/>
        <v>86.247008270554289</v>
      </c>
      <c r="CV262" s="97">
        <f t="shared" si="2257"/>
        <v>86.761543387798739</v>
      </c>
      <c r="CW262" s="15">
        <f t="shared" si="1871"/>
        <v>6.3560138782830397E-5</v>
      </c>
      <c r="CX262" s="12"/>
      <c r="CY262" s="11">
        <f t="shared" si="2258"/>
        <v>7.1587332029726675E-5</v>
      </c>
      <c r="CZ262" s="10">
        <f t="shared" si="2259"/>
        <v>86.826339157422638</v>
      </c>
      <c r="DA262" s="9">
        <f t="shared" si="1964"/>
        <v>87.275931599946475</v>
      </c>
      <c r="DB262" s="9">
        <f t="shared" si="1965"/>
        <v>86.119547728025594</v>
      </c>
      <c r="DC262" s="97">
        <f t="shared" si="2260"/>
        <v>86.697739663986027</v>
      </c>
      <c r="DD262" s="15">
        <f t="shared" si="2261"/>
        <v>7.1423618060455853E-5</v>
      </c>
      <c r="DE262" s="12"/>
      <c r="DF262" s="11">
        <f t="shared" si="2262"/>
        <v>7.9451042345528894E-5</v>
      </c>
      <c r="DG262" s="10">
        <f t="shared" si="2263"/>
        <v>86.762494114041232</v>
      </c>
      <c r="DH262" s="9">
        <f t="shared" si="1966"/>
        <v>87.27574609697011</v>
      </c>
      <c r="DI262" s="9">
        <f t="shared" si="1967"/>
        <v>85.992348047773731</v>
      </c>
      <c r="DJ262" s="97">
        <f t="shared" si="2264"/>
        <v>86.634047072371914</v>
      </c>
      <c r="DK262" s="15">
        <f t="shared" si="2265"/>
        <v>7.9268601293332359E-5</v>
      </c>
      <c r="DL262" s="12"/>
      <c r="DM262" s="11">
        <f t="shared" si="2266"/>
        <v>8.7296243508853488E-5</v>
      </c>
      <c r="DN262" s="10">
        <f t="shared" si="2267"/>
        <v>86.698755716968236</v>
      </c>
      <c r="DO262" s="9">
        <f t="shared" si="1968"/>
        <v>87.275517605716757</v>
      </c>
      <c r="DP262" s="9">
        <f t="shared" si="1969"/>
        <v>85.865406544466325</v>
      </c>
      <c r="DQ262" s="97">
        <f t="shared" si="2268"/>
        <v>86.570462075091541</v>
      </c>
      <c r="DR262" s="15">
        <f t="shared" si="2269"/>
        <v>8.7094983168759272E-5</v>
      </c>
      <c r="DS262" s="12"/>
      <c r="DT262" s="11">
        <f t="shared" si="2270"/>
        <v>9.51228288603999E-5</v>
      </c>
      <c r="DU262" s="10">
        <f t="shared" si="2271"/>
        <v>86.63512044985734</v>
      </c>
      <c r="DV262" s="9">
        <f t="shared" si="1970"/>
        <v>87.275241768114554</v>
      </c>
      <c r="DW262" s="9">
        <f t="shared" si="1971"/>
        <v>85.738720521404701</v>
      </c>
      <c r="DX262" s="97">
        <f t="shared" si="2272"/>
        <v>86.506981144759635</v>
      </c>
      <c r="DY262" s="15">
        <f t="shared" si="2273"/>
        <v>9.490266107264276E-5</v>
      </c>
      <c r="DZ262" s="12"/>
      <c r="EA262" s="11">
        <f t="shared" si="2274"/>
        <v>1.0293069443618629E-4</v>
      </c>
      <c r="EB262" s="10">
        <f t="shared" si="2275"/>
        <v>86.571584806962562</v>
      </c>
      <c r="EC262" s="9">
        <f t="shared" si="1972"/>
        <v>87.274914258563086</v>
      </c>
      <c r="ED262" s="9">
        <f t="shared" si="1973"/>
        <v>85.612287271184243</v>
      </c>
      <c r="EE262" s="97">
        <f t="shared" si="2276"/>
        <v>86.443600764873665</v>
      </c>
      <c r="EF262" s="15">
        <f t="shared" si="2277"/>
        <v>1.0269153505772546E-4</v>
      </c>
      <c r="EG262" s="12"/>
      <c r="EH262" s="11">
        <f t="shared" si="2278"/>
        <v>1.1071973893640964E-4</v>
      </c>
      <c r="EI262" s="10">
        <f t="shared" si="2279"/>
        <v>86.508145293537694</v>
      </c>
      <c r="EJ262" s="9">
        <f t="shared" si="1974"/>
        <v>87.274530784070478</v>
      </c>
      <c r="EK262" s="9">
        <f t="shared" si="1975"/>
        <v>85.48610407635347</v>
      </c>
      <c r="EL262" s="97">
        <f t="shared" si="2280"/>
        <v>86.380317430211974</v>
      </c>
      <c r="EM262" s="15">
        <f t="shared" si="2281"/>
        <v>1.1046150781134053E-4</v>
      </c>
      <c r="EN262" s="12"/>
      <c r="EO262" s="11">
        <f t="shared" si="2282"/>
        <v>1.1848986369383159E-4</v>
      </c>
      <c r="EP262" s="10">
        <f t="shared" si="2283"/>
        <v>86.444798426230747</v>
      </c>
      <c r="EQ262" s="9">
        <f t="shared" si="1976"/>
        <v>87.274087084381819</v>
      </c>
      <c r="ER262" s="9">
        <f t="shared" si="1977"/>
        <v>85.360168210062554</v>
      </c>
      <c r="ES262" s="97">
        <f t="shared" si="2284"/>
        <v>86.317127647222179</v>
      </c>
      <c r="ET262" s="15">
        <f t="shared" si="2285"/>
        <v>1.1821248462329736E-4</v>
      </c>
      <c r="EU262" s="12"/>
      <c r="EV262" s="11">
        <f t="shared" si="2286"/>
        <v>1.2624097264226635E-4</v>
      </c>
      <c r="EW262" s="10">
        <f t="shared" si="2287"/>
        <v>86.381540733468867</v>
      </c>
      <c r="EX262" s="9">
        <f t="shared" si="1978"/>
        <v>87.273578932099056</v>
      </c>
      <c r="EY262" s="9">
        <f t="shared" si="1979"/>
        <v>85.234476936707068</v>
      </c>
      <c r="EZ262" s="97">
        <f t="shared" si="2288"/>
        <v>86.254027934403069</v>
      </c>
      <c r="FA262" s="15">
        <f t="shared" si="2289"/>
        <v>1.2594437335351617E-4</v>
      </c>
      <c r="FB262" s="12"/>
      <c r="FC262" s="11">
        <f t="shared" si="2290"/>
        <v>1.3397297228482795E-4</v>
      </c>
      <c r="FD262" s="10">
        <f t="shared" si="2291"/>
        <v>86.318368755836701</v>
      </c>
      <c r="FE262" s="9">
        <f t="shared" si="1980"/>
        <v>87.273002132792556</v>
      </c>
      <c r="FF262" s="9">
        <f t="shared" si="1981"/>
        <v>85.109027512564836</v>
      </c>
      <c r="FG262" s="97">
        <f t="shared" si="2292"/>
        <v>86.191014822678696</v>
      </c>
      <c r="FH262" s="15">
        <f t="shared" si="2293"/>
        <v>1.3365708439959777E-4</v>
      </c>
      <c r="FI262" s="12"/>
      <c r="FJ262" s="11">
        <f t="shared" si="2294"/>
        <v>1.4168577166208279E-4</v>
      </c>
      <c r="FK262" s="10">
        <f t="shared" si="2295"/>
        <v>86.255279046447185</v>
      </c>
      <c r="FL262" s="9">
        <f t="shared" si="1982"/>
        <v>87.272352525104438</v>
      </c>
      <c r="FM262" s="9">
        <f t="shared" si="1983"/>
        <v>84.983817186425355</v>
      </c>
      <c r="FN262" s="97">
        <f t="shared" si="2296"/>
        <v>86.128084855764897</v>
      </c>
      <c r="FO262" s="15">
        <f t="shared" si="2297"/>
        <v>1.4135053066431248E-4</v>
      </c>
      <c r="FP262" s="12"/>
      <c r="FQ262" s="11">
        <f t="shared" si="2298"/>
        <v>1.4937928232014073E-4</v>
      </c>
      <c r="FR262" s="10">
        <f t="shared" si="2299"/>
        <v>86.19226817130459</v>
      </c>
      <c r="FS262" s="9">
        <f t="shared" si="1984"/>
        <v>87.271625980843893</v>
      </c>
      <c r="FT262" s="9">
        <f t="shared" si="1985"/>
        <v>84.858843200211453</v>
      </c>
      <c r="FU262" s="97">
        <f t="shared" si="2300"/>
        <v>86.065234590527666</v>
      </c>
      <c r="FV262" s="15">
        <f t="shared" si="2301"/>
        <v>1.4902462752310484E-4</v>
      </c>
      <c r="FW262" s="12"/>
      <c r="FX262" s="11">
        <f t="shared" si="2302"/>
        <v>1.5705341827871268E-4</v>
      </c>
      <c r="FY262" s="10">
        <f t="shared" si="2303"/>
        <v>86.129332709659764</v>
      </c>
      <c r="FZ262" s="9">
        <f t="shared" si="1986"/>
        <v>87.270818405074536</v>
      </c>
      <c r="GA262" s="9">
        <f t="shared" si="1987"/>
        <v>84.734102789596818</v>
      </c>
      <c r="GB262" s="97">
        <f t="shared" si="2304"/>
        <v>86.00246059733567</v>
      </c>
      <c r="GC262" s="15">
        <f t="shared" si="2305"/>
        <v>1.5667929279133868E-4</v>
      </c>
      <c r="GD262" s="12"/>
      <c r="GE262" s="11">
        <f t="shared" si="2306"/>
        <v>1.6470809599894028E-4</v>
      </c>
      <c r="GF262" s="10">
        <f t="shared" si="2307"/>
        <v>86.06646925435939</v>
      </c>
      <c r="GG262" s="9">
        <f t="shared" si="1988"/>
        <v>87.269925736194125</v>
      </c>
      <c r="GH262" s="9">
        <f t="shared" si="1989"/>
        <v>84.609593184612095</v>
      </c>
      <c r="GI262" s="97">
        <f t="shared" si="2308"/>
        <v>85.93975946040311</v>
      </c>
      <c r="GJ262" s="15">
        <f t="shared" si="2309"/>
        <v>1.6431444669179118E-4</v>
      </c>
      <c r="GK262" s="12"/>
      <c r="GL262" s="11">
        <f t="shared" si="1872"/>
        <v>1.7234323435142367E-4</v>
      </c>
      <c r="GM262" s="10">
        <f t="shared" si="1873"/>
        <v>86.003674412185802</v>
      </c>
      <c r="GN262" s="9">
        <f t="shared" si="1990"/>
        <v>87.268943946006615</v>
      </c>
      <c r="GO262" s="9">
        <f t="shared" si="1991"/>
        <v>84.485311610246725</v>
      </c>
      <c r="GP262" s="115">
        <f t="shared" si="2310"/>
        <v>85.877127778126663</v>
      </c>
      <c r="GQ262" s="15">
        <f t="shared" si="1874"/>
        <v>1.7193001182193125E-4</v>
      </c>
      <c r="GR262" s="12"/>
      <c r="GS262" s="11">
        <f t="shared" si="2311"/>
        <v>1.7995875458405805E-4</v>
      </c>
      <c r="GT262" s="10">
        <f t="shared" si="2312"/>
        <v>85.940944804190877</v>
      </c>
      <c r="GU262" s="9">
        <f t="shared" si="1992"/>
        <v>87.267869039786831</v>
      </c>
      <c r="GV262" s="9">
        <f t="shared" si="1993"/>
        <v>84.361255287042127</v>
      </c>
      <c r="GW262" s="115">
        <f t="shared" si="2313"/>
        <v>85.814562163414479</v>
      </c>
      <c r="GX262" s="15">
        <f t="shared" si="2314"/>
        <v>1.7952591312126801E-4</v>
      </c>
      <c r="GY262" s="12"/>
      <c r="GZ262" s="11">
        <f t="shared" si="2315"/>
        <v>1.8755458028991406E-4</v>
      </c>
      <c r="HA262" s="10">
        <f t="shared" si="2316"/>
        <v>85.878277066022008</v>
      </c>
      <c r="HB262" s="9">
        <f t="shared" si="1994"/>
        <v>87.266697056337904</v>
      </c>
      <c r="HC262" s="9">
        <f t="shared" si="1995"/>
        <v>84.237421431676751</v>
      </c>
      <c r="HD262" s="97">
        <f t="shared" si="2317"/>
        <v>85.752059244007327</v>
      </c>
      <c r="HE262" s="15">
        <f t="shared" si="2318"/>
        <v>1.8710207783877484E-4</v>
      </c>
      <c r="HF262" s="12"/>
      <c r="HG262" s="11">
        <f t="shared" si="2319"/>
        <v>1.9513063737517449E-4</v>
      </c>
      <c r="HH262" s="10">
        <f t="shared" si="2320"/>
        <v>85.815667848240423</v>
      </c>
      <c r="HI262" s="9">
        <f t="shared" si="1996"/>
        <v>87.265424068041511</v>
      </c>
      <c r="HJ262" s="9">
        <f t="shared" si="1997"/>
        <v>84.113807257545631</v>
      </c>
      <c r="HK262" s="97">
        <f t="shared" si="2321"/>
        <v>85.689615662793571</v>
      </c>
      <c r="HL262" s="15">
        <f t="shared" si="2322"/>
        <v>1.9465843550018694E-4</v>
      </c>
      <c r="HM262" s="12"/>
      <c r="HN262" s="11">
        <f t="shared" si="2323"/>
        <v>2.0268685402695304E-4</v>
      </c>
      <c r="HO262" s="10">
        <f t="shared" si="2324"/>
        <v>85.753113816633288</v>
      </c>
      <c r="HP262" s="9">
        <f t="shared" si="1998"/>
        <v>87.264046180901232</v>
      </c>
      <c r="HQ262" s="9">
        <f t="shared" si="1999"/>
        <v>83.990409975329598</v>
      </c>
      <c r="HR262" s="115">
        <f t="shared" si="2325"/>
        <v>85.627228078115422</v>
      </c>
      <c r="HS262" s="15">
        <f t="shared" si="2326"/>
        <v>2.0219491787552539E-4</v>
      </c>
      <c r="HT262" s="12"/>
      <c r="HU262" s="11">
        <f t="shared" si="2714"/>
        <v>2.102231606813207E-4</v>
      </c>
      <c r="HV262" s="10">
        <f t="shared" si="2327"/>
        <v>85.690611652517191</v>
      </c>
      <c r="HW262" s="9">
        <f t="shared" si="2000"/>
        <v>87.262559534579069</v>
      </c>
      <c r="HX262" s="9">
        <f t="shared" si="2001"/>
        <v>83.867226793557577</v>
      </c>
      <c r="HY262" s="115">
        <f t="shared" si="2328"/>
        <v>85.564893164068323</v>
      </c>
      <c r="HZ262" s="15">
        <f t="shared" si="2329"/>
        <v>2.0971145894662648E-4</v>
      </c>
      <c r="IA262" s="12"/>
      <c r="IB262" s="11">
        <f t="shared" si="2715"/>
        <v>2.1773948999131586E-4</v>
      </c>
      <c r="IC262" s="10">
        <f t="shared" si="2330"/>
        <v>85.628158053034866</v>
      </c>
      <c r="ID262" s="9">
        <f t="shared" si="2002"/>
        <v>87.260960302425303</v>
      </c>
      <c r="IE262" s="9">
        <f t="shared" si="2003"/>
        <v>83.744254919162501</v>
      </c>
      <c r="IF262" s="115">
        <f t="shared" si="2331"/>
        <v>85.502607610793902</v>
      </c>
      <c r="IG262" s="15">
        <f t="shared" si="2332"/>
        <v>2.1720799487464124E-4</v>
      </c>
      <c r="IH262" s="12"/>
      <c r="II262" s="11">
        <f t="shared" si="2716"/>
        <v>2.2523577679493893E-4</v>
      </c>
      <c r="IJ262" s="10">
        <f t="shared" si="2333"/>
        <v>85.565749731445436</v>
      </c>
      <c r="IK262" s="9">
        <f t="shared" si="2004"/>
        <v>87.259244691501848</v>
      </c>
      <c r="IL262" s="9">
        <f t="shared" si="2005"/>
        <v>83.621491558026833</v>
      </c>
      <c r="IM262" s="115">
        <f t="shared" si="2334"/>
        <v>85.440368124764348</v>
      </c>
      <c r="IN262" s="15">
        <f t="shared" si="2335"/>
        <v>2.2468446396779114E-4</v>
      </c>
      <c r="IO262" s="12"/>
      <c r="IP262" s="11">
        <f t="shared" si="2717"/>
        <v>2.327119580833698E-4</v>
      </c>
      <c r="IQ262" s="10">
        <f t="shared" si="2336"/>
        <v>85.503383417406269</v>
      </c>
      <c r="IR262" s="9">
        <f t="shared" si="2006"/>
        <v>87.257408942599284</v>
      </c>
      <c r="IS262" s="9">
        <f t="shared" si="2007"/>
        <v>83.498933915522514</v>
      </c>
      <c r="IT262" s="115">
        <f t="shared" si="2337"/>
        <v>85.378171429060899</v>
      </c>
      <c r="IU262" s="15">
        <f t="shared" si="2338"/>
        <v>2.3214080664907123E-4</v>
      </c>
      <c r="IV262" s="12"/>
      <c r="IW262" s="11">
        <f t="shared" si="2718"/>
        <v>2.4016797296912381E-4</v>
      </c>
      <c r="IX262" s="10">
        <f t="shared" si="2339"/>
        <v>85.441055857248955</v>
      </c>
      <c r="IY262" s="9">
        <f t="shared" si="2008"/>
        <v>87.255449330247615</v>
      </c>
      <c r="IZ262" s="9">
        <f t="shared" si="2009"/>
        <v>83.376579197040058</v>
      </c>
      <c r="JA262" s="115">
        <f t="shared" si="2340"/>
        <v>85.316014263643837</v>
      </c>
      <c r="JB262" s="15">
        <f t="shared" si="2341"/>
        <v>2.395769654242271E-4</v>
      </c>
      <c r="JC262" s="12"/>
      <c r="JD262" s="11">
        <f t="shared" si="2719"/>
        <v>2.4760376265449397E-4</v>
      </c>
      <c r="JE262" s="10">
        <f t="shared" si="2342"/>
        <v>85.378763814246781</v>
      </c>
      <c r="JF262" s="9">
        <f t="shared" si="2010"/>
        <v>87.253362162721032</v>
      </c>
      <c r="JG262" s="9">
        <f t="shared" si="2011"/>
        <v>83.254424608513162</v>
      </c>
      <c r="JH262" s="115">
        <f t="shared" si="2343"/>
        <v>85.25389338561709</v>
      </c>
      <c r="JI262" s="15">
        <f t="shared" si="2344"/>
        <v>2.4699288484965651E-4</v>
      </c>
      <c r="JJ262" s="12"/>
      <c r="JK262" s="11">
        <f t="shared" si="2720"/>
        <v>2.5501927039987555E-4</v>
      </c>
      <c r="JL262" s="10">
        <f t="shared" si="2345"/>
        <v>85.316504068877009</v>
      </c>
      <c r="JM262" s="9">
        <f t="shared" si="2012"/>
        <v>87.251143782036721</v>
      </c>
      <c r="JN262" s="9">
        <f t="shared" si="2013"/>
        <v>83.132467356931329</v>
      </c>
      <c r="JO262" s="115">
        <f t="shared" si="2346"/>
        <v>85.191805569484018</v>
      </c>
      <c r="JP262" s="15">
        <f t="shared" si="2347"/>
        <v>2.5438851150066521E-4</v>
      </c>
      <c r="JQ262" s="12"/>
      <c r="JR262" s="11">
        <f t="shared" si="2721"/>
        <v>2.6241444149245911E-4</v>
      </c>
      <c r="JS262" s="10">
        <f t="shared" si="2348"/>
        <v>85.254273419074252</v>
      </c>
      <c r="JT262" s="9">
        <f t="shared" si="2014"/>
        <v>87.248790563947907</v>
      </c>
      <c r="JU262" s="9">
        <f t="shared" si="2015"/>
        <v>83.010704650847316</v>
      </c>
      <c r="JV262" s="115">
        <f t="shared" si="2349"/>
        <v>85.129747607397604</v>
      </c>
      <c r="JW262" s="15">
        <f t="shared" si="2350"/>
        <v>2.617637939397021E-4</v>
      </c>
      <c r="JX262" s="12"/>
      <c r="JY262" s="11">
        <f t="shared" si="2722"/>
        <v>2.697892232148729E-4</v>
      </c>
      <c r="JZ262" s="10">
        <f t="shared" si="2351"/>
        <v>85.192068680478457</v>
      </c>
      <c r="KA262" s="9">
        <f t="shared" si="2016"/>
        <v>87.246298917931313</v>
      </c>
      <c r="KB262" s="9">
        <f t="shared" si="2017"/>
        <v>82.88913370087478</v>
      </c>
      <c r="KC262" s="115">
        <f t="shared" si="2352"/>
        <v>85.067716309403039</v>
      </c>
      <c r="KD262" s="15">
        <f t="shared" si="2353"/>
        <v>2.6911868268484365E-4</v>
      </c>
      <c r="KE262" s="12"/>
      <c r="KF262" s="11">
        <f t="shared" si="2723"/>
        <v>2.7714356481408329E-4</v>
      </c>
      <c r="KG262" s="10">
        <f t="shared" si="2354"/>
        <v>85.129886686675178</v>
      </c>
      <c r="KH262" s="9">
        <f t="shared" si="2018"/>
        <v>87.243665287169051</v>
      </c>
      <c r="KI262" s="9">
        <f t="shared" si="2019"/>
        <v>82.767751720178026</v>
      </c>
      <c r="KJ262" s="115">
        <f t="shared" si="2355"/>
        <v>85.005708503673532</v>
      </c>
      <c r="KK262" s="15">
        <f t="shared" si="2356"/>
        <v>2.7645313017842708E-4</v>
      </c>
      <c r="KL262" s="12"/>
      <c r="KM262" s="11">
        <f t="shared" si="2724"/>
        <v>2.8447741747041598E-4</v>
      </c>
      <c r="KN262" s="10">
        <f t="shared" si="2357"/>
        <v>85.067724289429265</v>
      </c>
      <c r="KO262" s="9">
        <f t="shared" si="2020"/>
        <v>87.24088614852522</v>
      </c>
      <c r="KP262" s="9">
        <f t="shared" si="2021"/>
        <v>82.646555924954114</v>
      </c>
      <c r="KQ262" s="115">
        <f t="shared" si="2358"/>
        <v>84.943721036739674</v>
      </c>
      <c r="KR262" s="15">
        <f t="shared" si="2359"/>
        <v>2.8376709075582639E-4</v>
      </c>
      <c r="KS262" s="12"/>
      <c r="KT262" s="11">
        <f t="shared" si="2725"/>
        <v>2.9179073426672511E-4</v>
      </c>
      <c r="KU262" s="10">
        <f t="shared" si="2360"/>
        <v>85.005578358912061</v>
      </c>
      <c r="KV262" s="9">
        <f t="shared" si="2022"/>
        <v>87.237958012517282</v>
      </c>
      <c r="KW262" s="9">
        <f t="shared" si="2023"/>
        <v>82.525543534905523</v>
      </c>
      <c r="KX262" s="115">
        <f t="shared" si="2361"/>
        <v>84.881750773711403</v>
      </c>
      <c r="KY262" s="15">
        <f t="shared" si="2362"/>
        <v>2.9106052061449828E-4</v>
      </c>
      <c r="KZ262" s="12"/>
      <c r="LA262" s="11">
        <f t="shared" si="2726"/>
        <v>2.9908347015779926E-4</v>
      </c>
      <c r="LB262" s="10">
        <f t="shared" si="2363"/>
        <v>84.943445783921376</v>
      </c>
      <c r="LC262" s="9">
        <f t="shared" si="2024"/>
        <v>87.234877423282413</v>
      </c>
      <c r="LD262" s="9">
        <f t="shared" si="2025"/>
        <v>82.404711773704847</v>
      </c>
      <c r="LE262" s="115">
        <f t="shared" si="2364"/>
        <v>84.81979459849363</v>
      </c>
      <c r="LF262" s="15">
        <f t="shared" si="2365"/>
        <v>2.9833337778318783E-4</v>
      </c>
      <c r="LG262" s="12"/>
      <c r="LH262" s="11">
        <f t="shared" si="2727"/>
        <v>3.0635558193995132E-4</v>
      </c>
      <c r="LI262" s="10">
        <f t="shared" si="2366"/>
        <v>84.881323472094934</v>
      </c>
      <c r="LJ262" s="9">
        <f t="shared" si="2026"/>
        <v>87.23164095853879</v>
      </c>
      <c r="LK262" s="9">
        <f t="shared" si="2027"/>
        <v>82.284057869453349</v>
      </c>
      <c r="LL262" s="115">
        <f t="shared" si="2367"/>
        <v>84.75784941399607</v>
      </c>
      <c r="LM262" s="15">
        <f t="shared" si="2368"/>
        <v>3.0558562209122747E-4</v>
      </c>
      <c r="LN262" s="12"/>
      <c r="LO262" s="11">
        <f t="shared" si="2728"/>
        <v>3.1360702822065474E-4</v>
      </c>
      <c r="LP262" s="10">
        <f t="shared" si="2369"/>
        <v>84.819208350118373</v>
      </c>
      <c r="LQ262" s="9">
        <f t="shared" si="2028"/>
        <v>87.228245229542239</v>
      </c>
      <c r="LR262" s="9">
        <f t="shared" si="2029"/>
        <v>82.163579055126689</v>
      </c>
      <c r="LS262" s="115">
        <f t="shared" si="2370"/>
        <v>84.695912142334464</v>
      </c>
      <c r="LT262" s="15">
        <f t="shared" si="2371"/>
        <v>3.1281721513832378E-4</v>
      </c>
      <c r="LU262" s="12"/>
      <c r="LV262" s="11">
        <f t="shared" si="2729"/>
        <v>3.2083776938867959E-4</v>
      </c>
      <c r="LW262" s="10">
        <f t="shared" si="2372"/>
        <v>84.757097363924458</v>
      </c>
      <c r="LX262" s="9">
        <f t="shared" si="2030"/>
        <v>87.224686881038068</v>
      </c>
      <c r="LY262" s="9">
        <f t="shared" si="2031"/>
        <v>82.043272569017304</v>
      </c>
      <c r="LZ262" s="115">
        <f t="shared" si="2373"/>
        <v>84.633979725027686</v>
      </c>
      <c r="MA262" s="15">
        <f t="shared" si="2374"/>
        <v>3.2002812026426001E-4</v>
      </c>
      <c r="MB262" s="12"/>
      <c r="MC262" s="11">
        <f t="shared" si="2730"/>
        <v>3.2804776758413019E-4</v>
      </c>
      <c r="MD262" s="10">
        <f t="shared" si="2375"/>
        <v>84.694987478888322</v>
      </c>
      <c r="ME262" s="9">
        <f t="shared" si="2032"/>
        <v>87.220962591208433</v>
      </c>
      <c r="MF262" s="9">
        <f t="shared" si="2033"/>
        <v>81.923135655164558</v>
      </c>
      <c r="MG262" s="115">
        <f t="shared" si="2376"/>
        <v>84.572049123186503</v>
      </c>
      <c r="MH262" s="15">
        <f t="shared" si="2377"/>
        <v>3.2721830251907614E-4</v>
      </c>
      <c r="MI262" s="12"/>
      <c r="MJ262" s="11">
        <f t="shared" si="2731"/>
        <v>3.3523698666894337E-4</v>
      </c>
      <c r="MK262" s="10">
        <f t="shared" si="2378"/>
        <v>84.632875680014394</v>
      </c>
      <c r="ML262" s="9">
        <f t="shared" si="2034"/>
        <v>87.217069071615285</v>
      </c>
      <c r="MM262" s="9">
        <f t="shared" si="2035"/>
        <v>81.803165563779203</v>
      </c>
      <c r="MN262" s="115">
        <f t="shared" si="2379"/>
        <v>84.510117317697251</v>
      </c>
      <c r="MO262" s="15">
        <f t="shared" si="2380"/>
        <v>3.3438772863333168E-4</v>
      </c>
      <c r="MP262" s="12"/>
      <c r="MQ262" s="11">
        <f t="shared" si="2732"/>
        <v>3.4240539219746667E-4</v>
      </c>
      <c r="MR262" s="10">
        <f t="shared" si="2381"/>
        <v>84.570758972118284</v>
      </c>
      <c r="MS262" s="9">
        <f t="shared" si="2036"/>
        <v>87.213003067139013</v>
      </c>
      <c r="MT262" s="9">
        <f t="shared" si="2037"/>
        <v>81.68335955165756</v>
      </c>
      <c r="MU262" s="115">
        <f t="shared" si="2382"/>
        <v>84.448181309398279</v>
      </c>
      <c r="MV262" s="15">
        <f t="shared" si="2383"/>
        <v>3.4153636698873137E-4</v>
      </c>
      <c r="MW262" s="12"/>
      <c r="MX262" s="11">
        <f t="shared" si="2733"/>
        <v>3.4955295138738623E-4</v>
      </c>
      <c r="MY262" s="10">
        <f t="shared" si="2384"/>
        <v>84.508634380001439</v>
      </c>
      <c r="MZ262" s="9">
        <f t="shared" si="2038"/>
        <v>87.208761355912898</v>
      </c>
      <c r="NA262" s="9">
        <f t="shared" si="2039"/>
        <v>81.563714882589267</v>
      </c>
      <c r="NB262" s="115">
        <f t="shared" si="2385"/>
        <v>84.38623811925109</v>
      </c>
      <c r="NC262" s="15">
        <f t="shared" si="2386"/>
        <v>3.4866418758888626E-4</v>
      </c>
      <c r="ND262" s="12"/>
      <c r="NE262" s="11">
        <f t="shared" si="2734"/>
        <v>3.5667963309078487E-4</v>
      </c>
      <c r="NF262" s="10">
        <f t="shared" si="2387"/>
        <v>84.446498948620558</v>
      </c>
      <c r="NG262" s="9">
        <f t="shared" si="2040"/>
        <v>87.204340749253589</v>
      </c>
      <c r="NH262" s="9">
        <f t="shared" si="2041"/>
        <v>81.444228827755794</v>
      </c>
      <c r="NI262" s="115">
        <f t="shared" si="2388"/>
        <v>84.324284788504684</v>
      </c>
      <c r="NJ262" s="15">
        <f t="shared" si="2389"/>
        <v>3.5577116203042435E-4</v>
      </c>
      <c r="NK262" s="12"/>
      <c r="NL262" s="11">
        <f t="shared" si="2735"/>
        <v>3.6378540776552256E-4</v>
      </c>
      <c r="NM262" s="10">
        <f t="shared" si="2390"/>
        <v>84.384349743250368</v>
      </c>
      <c r="NN262" s="9">
        <f t="shared" si="2042"/>
        <v>87.199738091587605</v>
      </c>
      <c r="NO262" s="9">
        <f t="shared" si="2043"/>
        <v>81.32489866612039</v>
      </c>
      <c r="NP262" s="115">
        <f t="shared" si="2391"/>
        <v>84.26231837885399</v>
      </c>
      <c r="NQ262" s="15">
        <f t="shared" si="2392"/>
        <v>3.6285726347434159E-4</v>
      </c>
      <c r="NR262" s="12"/>
      <c r="NS262" s="11">
        <f t="shared" si="2736"/>
        <v>3.7087024744687547E-4</v>
      </c>
      <c r="NT262" s="10">
        <f t="shared" si="2393"/>
        <v>84.32218384964024</v>
      </c>
      <c r="NU262" s="9">
        <f t="shared" si="2044"/>
        <v>87.194950260374014</v>
      </c>
      <c r="NV262" s="9">
        <f t="shared" si="2045"/>
        <v>81.20572168480993</v>
      </c>
      <c r="NW262" s="115">
        <f t="shared" si="2394"/>
        <v>84.200335972591972</v>
      </c>
      <c r="NX262" s="15">
        <f t="shared" si="2395"/>
        <v>3.6992246661765973E-4</v>
      </c>
      <c r="NY262" s="12"/>
      <c r="NZ262" s="11">
        <f t="shared" si="2737"/>
        <v>3.7793412571944686E-4</v>
      </c>
      <c r="OA262" s="10">
        <f t="shared" si="2396"/>
        <v>84.259998374164866</v>
      </c>
      <c r="OB262" s="9">
        <f t="shared" si="2046"/>
        <v>87.189974166023518</v>
      </c>
      <c r="OC262" s="9">
        <f t="shared" si="2047"/>
        <v>81.08669517948951</v>
      </c>
      <c r="OD262" s="115">
        <f t="shared" si="2397"/>
        <v>84.138334672756514</v>
      </c>
      <c r="OE262" s="15">
        <f t="shared" si="2398"/>
        <v>3.7696674766528673E-4</v>
      </c>
      <c r="OF262" s="12"/>
      <c r="OG262" s="11">
        <f t="shared" si="2738"/>
        <v>3.8497701768928341E-4</v>
      </c>
      <c r="OH262" s="10">
        <f t="shared" si="2399"/>
        <v>84.197790443969495</v>
      </c>
      <c r="OI262" s="9">
        <f t="shared" si="2048"/>
        <v>87.184806751813852</v>
      </c>
      <c r="OJ262" s="9">
        <f t="shared" si="2049"/>
        <v>80.967816454728236</v>
      </c>
      <c r="OK262" s="115">
        <f t="shared" si="2400"/>
        <v>84.076311603271051</v>
      </c>
      <c r="OL262" s="15">
        <f t="shared" si="2401"/>
        <v>3.8399008430219415E-4</v>
      </c>
      <c r="OM262" s="12"/>
      <c r="ON262" s="11">
        <f t="shared" si="2739"/>
        <v>3.9199889995629873E-4</v>
      </c>
      <c r="OO262" s="10">
        <f t="shared" si="2402"/>
        <v>84.135557207109045</v>
      </c>
      <c r="OP262" s="9">
        <f t="shared" si="2050"/>
        <v>87.179444993801823</v>
      </c>
      <c r="OQ262" s="9">
        <f t="shared" si="2051"/>
        <v>80.849082824356216</v>
      </c>
      <c r="OR262" s="115">
        <f t="shared" si="2403"/>
        <v>84.01426390907902</v>
      </c>
      <c r="OS262" s="15">
        <f t="shared" si="2404"/>
        <v>3.9099245566594291E-4</v>
      </c>
      <c r="OT262" s="12"/>
      <c r="OU262" s="11">
        <f t="shared" si="2740"/>
        <v>3.9899975058702871E-4</v>
      </c>
      <c r="OV262" s="10">
        <f t="shared" si="2405"/>
        <v>84.073295832681083</v>
      </c>
      <c r="OW262" s="9">
        <f t="shared" si="2052"/>
        <v>87.173885900731946</v>
      </c>
      <c r="OX262" s="9">
        <f t="shared" si="2053"/>
        <v>80.730491611814571</v>
      </c>
      <c r="OY262" s="115">
        <f t="shared" si="2406"/>
        <v>83.952188756273259</v>
      </c>
      <c r="OZ262" s="15">
        <f t="shared" si="2407"/>
        <v>3.9797384231941195E-4</v>
      </c>
      <c r="PA262" s="12"/>
      <c r="PB262" s="11">
        <f t="shared" si="2741"/>
        <v>4.0597954908759218E-4</v>
      </c>
      <c r="PC262" s="10">
        <f t="shared" si="2408"/>
        <v>84.011003510953699</v>
      </c>
      <c r="PD262" s="9">
        <f t="shared" si="2054"/>
        <v>87.168126513941814</v>
      </c>
      <c r="PE262" s="9">
        <f t="shared" si="2055"/>
        <v>80.612040150496966</v>
      </c>
      <c r="PF262" s="115">
        <f t="shared" si="2409"/>
        <v>83.89008333221939</v>
      </c>
      <c r="PG262" s="15">
        <f t="shared" si="2410"/>
        <v>4.0493422622386795E-4</v>
      </c>
      <c r="PH262" s="12"/>
      <c r="PI262" s="11">
        <f t="shared" si="2742"/>
        <v>4.1293827637696771E-4</v>
      </c>
      <c r="PJ262" s="10">
        <f t="shared" si="2411"/>
        <v>83.948677453487562</v>
      </c>
      <c r="PK262" s="9">
        <f t="shared" si="2056"/>
        <v>87.162163907264429</v>
      </c>
      <c r="PL262" s="9">
        <f t="shared" si="2057"/>
        <v>80.493725784082571</v>
      </c>
      <c r="PM262" s="115">
        <f t="shared" si="2412"/>
        <v>83.8279448456735</v>
      </c>
      <c r="PN262" s="15">
        <f t="shared" si="2413"/>
        <v>4.1187359071236297E-4</v>
      </c>
      <c r="PO262" s="12"/>
      <c r="PP262" s="11">
        <f t="shared" si="2743"/>
        <v>4.1987591476060727E-4</v>
      </c>
      <c r="PQ262" s="10">
        <f t="shared" si="2414"/>
        <v>83.886314893252106</v>
      </c>
      <c r="PR262" s="9">
        <f t="shared" si="2058"/>
        <v>87.155995186927413</v>
      </c>
      <c r="PS262" s="9">
        <f t="shared" si="2059"/>
        <v>80.375545866862154</v>
      </c>
      <c r="PT262" s="115">
        <f t="shared" si="2415"/>
        <v>83.765770526894784</v>
      </c>
      <c r="PU262" s="15">
        <f t="shared" si="2416"/>
        <v>4.187919204633696E-4</v>
      </c>
      <c r="PV262" s="12"/>
      <c r="PW262" s="11">
        <f t="shared" si="2744"/>
        <v>4.2679244790425882E-4</v>
      </c>
      <c r="PX262" s="10">
        <f t="shared" si="2417"/>
        <v>83.823913084736859</v>
      </c>
      <c r="PY262" s="9">
        <f t="shared" si="2060"/>
        <v>87.149617491449334</v>
      </c>
      <c r="PZ262" s="9">
        <f t="shared" si="2061"/>
        <v>80.257497764055543</v>
      </c>
      <c r="QA262" s="115">
        <f t="shared" si="2418"/>
        <v>83.703557627752446</v>
      </c>
      <c r="QB262" s="15">
        <f t="shared" si="2419"/>
        <v>4.2568920147476822E-4</v>
      </c>
      <c r="QC262" s="12"/>
      <c r="QD262" s="11">
        <f t="shared" si="2745"/>
        <v>4.3368786080815065E-4</v>
      </c>
      <c r="QE262" s="10">
        <f t="shared" si="2420"/>
        <v>83.761469304056988</v>
      </c>
      <c r="QF262" s="9">
        <f t="shared" si="2062"/>
        <v>87.143027991533216</v>
      </c>
      <c r="QG262" s="9">
        <f t="shared" si="2063"/>
        <v>80.139578852120763</v>
      </c>
      <c r="QH262" s="115">
        <f t="shared" si="2421"/>
        <v>83.64130342182699</v>
      </c>
      <c r="QI262" s="15">
        <f t="shared" si="2422"/>
        <v>4.3256542103818066E-4</v>
      </c>
      <c r="QJ262" s="12"/>
      <c r="QK262" s="11">
        <f t="shared" si="2746"/>
        <v>4.4056213978150042E-4</v>
      </c>
      <c r="QL262" s="10">
        <f t="shared" si="2423"/>
        <v>83.698980849053285</v>
      </c>
      <c r="QM262" s="9">
        <f t="shared" si="2064"/>
        <v>87.136223889957307</v>
      </c>
      <c r="QN262" s="9">
        <f t="shared" si="2065"/>
        <v>80.021786519057244</v>
      </c>
      <c r="QO262" s="115">
        <f t="shared" si="2424"/>
        <v>83.579005204507268</v>
      </c>
      <c r="QP262" s="15">
        <f t="shared" si="2425"/>
        <v>4.3942056771348797E-4</v>
      </c>
      <c r="QQ262" s="12"/>
      <c r="QR262" s="11">
        <f t="shared" si="2747"/>
        <v>4.4741527241720484E-4</v>
      </c>
      <c r="QS262" s="10">
        <f t="shared" si="2426"/>
        <v>83.636445039387894</v>
      </c>
      <c r="QT262" s="9">
        <f t="shared" si="2066"/>
        <v>87.129202421463219</v>
      </c>
      <c r="QU262" s="9">
        <f t="shared" si="2067"/>
        <v>79.904118164697607</v>
      </c>
      <c r="QV262" s="115">
        <f t="shared" si="2427"/>
        <v>83.516660293080406</v>
      </c>
      <c r="QW262" s="15">
        <f t="shared" si="2428"/>
        <v>4.4625463130390481E-4</v>
      </c>
      <c r="QX262" s="12"/>
      <c r="QY262" s="11">
        <f t="shared" si="2748"/>
        <v>4.542472475670791E-4</v>
      </c>
      <c r="QZ262" s="10">
        <f t="shared" si="2429"/>
        <v>83.573859216632997</v>
      </c>
      <c r="RA262" s="9">
        <f t="shared" si="2068"/>
        <v>87.12196085264155</v>
      </c>
      <c r="RB262" s="9">
        <f t="shared" si="2069"/>
        <v>79.786571200996718</v>
      </c>
      <c r="RC262" s="115">
        <f t="shared" si="2430"/>
        <v>83.454266026819141</v>
      </c>
      <c r="RD262" s="15">
        <f t="shared" si="2431"/>
        <v>4.5306760283106049E-4</v>
      </c>
      <c r="RE262" s="12"/>
      <c r="RF262" s="11">
        <f t="shared" si="2749"/>
        <v>4.6105805531708569E-4</v>
      </c>
      <c r="RG262" s="10">
        <f t="shared" si="2432"/>
        <v>83.511220744356933</v>
      </c>
      <c r="RH262" s="9">
        <f t="shared" si="2070"/>
        <v>87.114496481815053</v>
      </c>
      <c r="RI262" s="9">
        <f t="shared" si="2071"/>
        <v>79.669143052309352</v>
      </c>
      <c r="RJ262" s="115">
        <f t="shared" si="2433"/>
        <v>83.391819767062202</v>
      </c>
      <c r="RK262" s="15">
        <f t="shared" si="2434"/>
        <v>4.5985947451063875E-4</v>
      </c>
      <c r="RL262" s="12"/>
      <c r="RM262" s="11">
        <f t="shared" si="2750"/>
        <v>4.6784768696312465E-4</v>
      </c>
      <c r="RN262" s="10">
        <f t="shared" si="2435"/>
        <v>83.448527008203371</v>
      </c>
      <c r="RO262" s="9">
        <f t="shared" si="2072"/>
        <v>87.106806638919437</v>
      </c>
      <c r="RP262" s="9">
        <f t="shared" si="2073"/>
        <v>79.551831155660551</v>
      </c>
      <c r="RQ262" s="115">
        <f t="shared" si="2436"/>
        <v>83.329318897289994</v>
      </c>
      <c r="RR262" s="15">
        <f t="shared" si="2437"/>
        <v>4.6663023972830329E-4</v>
      </c>
      <c r="RS262" s="12"/>
      <c r="RT262" s="11">
        <f t="shared" si="2751"/>
        <v>4.7461613498709639E-4</v>
      </c>
      <c r="RU262" s="10">
        <f t="shared" si="2438"/>
        <v>83.385775415965753</v>
      </c>
      <c r="RV262" s="9">
        <f t="shared" si="2074"/>
        <v>87.098888685381979</v>
      </c>
      <c r="RW262" s="9">
        <f t="shared" si="2075"/>
        <v>79.434632961010536</v>
      </c>
      <c r="RX262" s="115">
        <f t="shared" si="2439"/>
        <v>83.26676082319625</v>
      </c>
      <c r="RY262" s="15">
        <f t="shared" si="2440"/>
        <v>4.7337989301585176E-4</v>
      </c>
      <c r="RZ262" s="12"/>
      <c r="SA262" s="11">
        <f t="shared" si="2752"/>
        <v>4.8136339303318722E-4</v>
      </c>
      <c r="SB262" s="10">
        <f t="shared" si="2441"/>
        <v>83.322963397657816</v>
      </c>
      <c r="SC262" s="9">
        <f t="shared" si="2076"/>
        <v>87.090740013997873</v>
      </c>
      <c r="SD262" s="9">
        <f t="shared" si="2077"/>
        <v>79.317545931510082</v>
      </c>
      <c r="SE262" s="115">
        <f t="shared" si="2442"/>
        <v>83.204142972753971</v>
      </c>
      <c r="SF262" s="15">
        <f t="shared" si="2443"/>
        <v>4.8010843002779601E-4</v>
      </c>
      <c r="SG262" s="12"/>
      <c r="SH262" s="11">
        <f t="shared" si="2753"/>
        <v>4.8808945588456375E-4</v>
      </c>
      <c r="SI262" s="10">
        <f t="shared" si="2444"/>
        <v>83.260088405578372</v>
      </c>
      <c r="SJ262" s="9">
        <f t="shared" si="2078"/>
        <v>87.082358048804579</v>
      </c>
      <c r="SK262" s="9">
        <f t="shared" si="2079"/>
        <v>79.200567543749813</v>
      </c>
      <c r="SL262" s="115">
        <f t="shared" si="2445"/>
        <v>83.141462796277196</v>
      </c>
      <c r="SM262" s="15">
        <f t="shared" si="2446"/>
        <v>4.8681584751820967E-4</v>
      </c>
      <c r="SN262" s="12"/>
      <c r="SO262" s="11">
        <f t="shared" si="2754"/>
        <v>4.9479431944034148E-4</v>
      </c>
      <c r="SP262" s="10">
        <f t="shared" si="2447"/>
        <v>83.197147914371953</v>
      </c>
      <c r="SQ262" s="9">
        <f t="shared" si="2080"/>
        <v>87.073740244954081</v>
      </c>
      <c r="SR262" s="9">
        <f t="shared" si="2081"/>
        <v>79.083695288001678</v>
      </c>
      <c r="SS262" s="115">
        <f t="shared" si="2448"/>
        <v>83.07871776647788</v>
      </c>
      <c r="ST262" s="15">
        <f t="shared" si="2449"/>
        <v>4.935021433179229E-4</v>
      </c>
      <c r="SU262" s="12"/>
      <c r="SV262" s="11">
        <f t="shared" si="2755"/>
        <v>5.0147798069287951E-4</v>
      </c>
      <c r="SW262" s="10">
        <f t="shared" si="2450"/>
        <v>83.134139421084598</v>
      </c>
      <c r="SX262" s="9">
        <f t="shared" si="2082"/>
        <v>87.064884088583284</v>
      </c>
      <c r="SY262" s="9">
        <f t="shared" si="2083"/>
        <v>78.966926668452814</v>
      </c>
      <c r="SZ262" s="115">
        <f t="shared" si="2451"/>
        <v>83.015905378518056</v>
      </c>
      <c r="TA262" s="15">
        <f t="shared" si="2452"/>
        <v>5.0016731631206816E-4</v>
      </c>
      <c r="TB262" s="12"/>
      <c r="TC262" s="11">
        <f t="shared" si="2756"/>
        <v>5.0814043770542868E-4</v>
      </c>
      <c r="TD262" s="10">
        <f t="shared" si="2453"/>
        <v>83.071060445214897</v>
      </c>
      <c r="TE262" s="9">
        <f t="shared" si="2084"/>
        <v>87.055787096682579</v>
      </c>
      <c r="TF262" s="9">
        <f t="shared" si="2085"/>
        <v>78.8502592034326</v>
      </c>
      <c r="TG262" s="115">
        <f t="shared" si="2454"/>
        <v>82.953023150057589</v>
      </c>
      <c r="TH262" s="15">
        <f t="shared" si="2455"/>
        <v>5.0681136641794592E-4</v>
      </c>
      <c r="TI262" s="12"/>
      <c r="TJ262" s="11">
        <f t="shared" si="2757"/>
        <v>5.1478168959008628E-4</v>
      </c>
      <c r="TK262" s="10">
        <f t="shared" si="2456"/>
        <v>83.007908528760694</v>
      </c>
      <c r="TL262" s="9">
        <f t="shared" si="2086"/>
        <v>87.046446816962572</v>
      </c>
      <c r="TM262" s="9">
        <f t="shared" si="2087"/>
        <v>78.733690425633029</v>
      </c>
      <c r="TN262" s="115">
        <f t="shared" si="2457"/>
        <v>82.8900686212978</v>
      </c>
      <c r="TO262" s="15">
        <f t="shared" si="2458"/>
        <v>5.1343429456317258E-4</v>
      </c>
      <c r="TP262" s="12"/>
      <c r="TQ262" s="11">
        <f t="shared" si="2758"/>
        <v>5.2140173648602831E-4</v>
      </c>
      <c r="TR262" s="10">
        <f t="shared" si="2459"/>
        <v>82.94468123626163</v>
      </c>
      <c r="TS262" s="9">
        <f t="shared" si="2088"/>
        <v>87.036860827719195</v>
      </c>
      <c r="TT262" s="9">
        <f t="shared" si="2089"/>
        <v>78.617217882320588</v>
      </c>
      <c r="TU262" s="115">
        <f t="shared" si="2460"/>
        <v>82.827039355019892</v>
      </c>
      <c r="TV262" s="15">
        <f t="shared" si="2461"/>
        <v>5.2003610266427116E-4</v>
      </c>
      <c r="TW262" s="12"/>
      <c r="TX262" s="11">
        <f t="shared" si="2759"/>
        <v>5.2800057953817747E-4</v>
      </c>
      <c r="TY262" s="10">
        <f t="shared" si="2462"/>
        <v>82.881376154836559</v>
      </c>
      <c r="TZ262" s="9">
        <f t="shared" si="2090"/>
        <v>87.027026737697184</v>
      </c>
      <c r="UA262" s="9">
        <f t="shared" si="2091"/>
        <v>78.500839135543899</v>
      </c>
      <c r="UB262" s="115">
        <f t="shared" si="2463"/>
        <v>82.763932936620535</v>
      </c>
      <c r="UC262" s="15">
        <f t="shared" si="2464"/>
        <v>5.266167936054106E-4</v>
      </c>
      <c r="UD262" s="12"/>
      <c r="UE262" s="11">
        <f t="shared" si="2760"/>
        <v>5.3457822087600571E-4</v>
      </c>
      <c r="UF262" s="10">
        <f t="shared" si="2465"/>
        <v>82.817990894218099</v>
      </c>
      <c r="UG262" s="9">
        <f t="shared" si="2092"/>
        <v>87.016942185952004</v>
      </c>
      <c r="UH262" s="9">
        <f t="shared" si="2093"/>
        <v>78.384551762331128</v>
      </c>
      <c r="UI262" s="115">
        <f t="shared" si="2466"/>
        <v>82.700746974141566</v>
      </c>
      <c r="UJ262" s="15">
        <f t="shared" si="2467"/>
        <v>5.3317637121768106E-4</v>
      </c>
      <c r="UK262" s="12"/>
      <c r="UL262" s="11">
        <f t="shared" si="2761"/>
        <v>5.4113466359287973E-4</v>
      </c>
      <c r="UM262" s="10">
        <f t="shared" si="2468"/>
        <v>82.75452308678129</v>
      </c>
      <c r="UN262" s="9">
        <f t="shared" si="2094"/>
        <v>87.006604841710285</v>
      </c>
      <c r="UO262" s="9">
        <f t="shared" si="2095"/>
        <v>78.227273069043889</v>
      </c>
      <c r="UP262" s="115">
        <f t="shared" si="2469"/>
        <v>82.616938955377094</v>
      </c>
      <c r="UQ262" s="15">
        <f t="shared" si="2470"/>
        <v>5.4225214877421225E-4</v>
      </c>
      <c r="UR262" s="12"/>
      <c r="US262" s="11">
        <f t="shared" si="2762"/>
        <v>5.5021349227988485E-4</v>
      </c>
      <c r="UT262" s="10">
        <f t="shared" si="2471"/>
        <v>82.670379470938343</v>
      </c>
      <c r="UU262" s="9">
        <f t="shared" si="2096"/>
        <v>86.995912575744569</v>
      </c>
      <c r="UV262" s="9">
        <f t="shared" si="2097"/>
        <v>78.173771414860212</v>
      </c>
      <c r="UW262" s="115">
        <f t="shared" si="2472"/>
        <v>82.584841995302384</v>
      </c>
      <c r="UX262" s="15">
        <f t="shared" si="2473"/>
        <v>5.4489625465265585E-4</v>
      </c>
      <c r="UY262" s="12"/>
      <c r="UZ262" s="11">
        <f t="shared" si="2763"/>
        <v>5.5284458211045254E-4</v>
      </c>
      <c r="VA262" s="10">
        <f t="shared" si="2474"/>
        <v>82.638071606572552</v>
      </c>
      <c r="VB262" s="9">
        <f t="shared" si="2098"/>
        <v>86.985115781243806</v>
      </c>
      <c r="VC262" s="9">
        <f t="shared" si="2099"/>
        <v>78.80382843456718</v>
      </c>
      <c r="VD262" s="115">
        <f t="shared" si="2475"/>
        <v>82.8944721079055</v>
      </c>
      <c r="VE262" s="15">
        <f t="shared" si="2476"/>
        <v>5.0531415811015722E-4</v>
      </c>
      <c r="VF262" s="12"/>
      <c r="VG262" s="11">
        <f t="shared" si="2764"/>
        <v>5.1314784680663895E-4</v>
      </c>
      <c r="VH262" s="10">
        <f t="shared" si="2477"/>
        <v>82.948312468387485</v>
      </c>
      <c r="VI262" s="9">
        <f t="shared" si="2100"/>
        <v>86.975830605608806</v>
      </c>
      <c r="VJ262" s="9">
        <f t="shared" si="2101"/>
        <v>79.534847155036687</v>
      </c>
      <c r="VK262" s="115">
        <f t="shared" si="2478"/>
        <v>83.255338880322739</v>
      </c>
      <c r="VL262" s="15">
        <f t="shared" si="2479"/>
        <v>4.5958956439353819E-4</v>
      </c>
      <c r="VM262" s="12"/>
      <c r="VN262" s="11">
        <f t="shared" si="2765"/>
        <v>4.6730438285138177E-4</v>
      </c>
      <c r="VO262" s="10">
        <f t="shared" si="2480"/>
        <v>83.309851404481975</v>
      </c>
      <c r="VP262" s="9">
        <f t="shared" si="2102"/>
        <v>86.968149787023421</v>
      </c>
      <c r="VQ262" s="9">
        <f t="shared" si="2103"/>
        <v>80.398431329351027</v>
      </c>
      <c r="VR262" s="115">
        <f t="shared" si="2481"/>
        <v>83.683290558187224</v>
      </c>
      <c r="VS262" s="15">
        <f t="shared" si="2482"/>
        <v>4.0577620743366725E-4</v>
      </c>
      <c r="VT262" s="12"/>
      <c r="VU262" s="11">
        <f t="shared" si="2766"/>
        <v>4.1336828081427326E-4</v>
      </c>
      <c r="VV262" s="10">
        <f t="shared" si="2483"/>
        <v>83.738536704551976</v>
      </c>
      <c r="VW262" s="9">
        <f t="shared" si="2104"/>
        <v>86.962162358427165</v>
      </c>
      <c r="VX262" s="9">
        <f t="shared" si="2105"/>
        <v>81.452417991630128</v>
      </c>
      <c r="VY262" s="115">
        <f t="shared" si="2484"/>
        <v>84.207290175028646</v>
      </c>
      <c r="VZ262" s="15">
        <f t="shared" si="2485"/>
        <v>3.403073035004936E-4</v>
      </c>
      <c r="WA262" s="12"/>
      <c r="WB262" s="11">
        <f t="shared" si="2767"/>
        <v>3.477732735572037E-4</v>
      </c>
      <c r="WC262" s="10">
        <f t="shared" si="2486"/>
        <v>84.263331013557149</v>
      </c>
      <c r="WD262" s="9">
        <f t="shared" si="2106"/>
        <v>86.957951120980525</v>
      </c>
      <c r="WE262" s="9">
        <f t="shared" si="2107"/>
        <v>82.815328134255353</v>
      </c>
      <c r="WF262" s="115">
        <f t="shared" si="2487"/>
        <v>84.886639627617939</v>
      </c>
      <c r="WG262" s="15">
        <f t="shared" si="2488"/>
        <v>2.558675619375675E-4</v>
      </c>
      <c r="WH262" s="12"/>
      <c r="WI262" s="11">
        <f t="shared" si="2768"/>
        <v>2.6320594636974784E-4</v>
      </c>
      <c r="WJ262" s="10">
        <f t="shared" si="2489"/>
        <v>84.943526496658123</v>
      </c>
      <c r="WK262" s="9">
        <f t="shared" si="2108"/>
        <v>86.955570459463857</v>
      </c>
      <c r="WL262" s="9">
        <f t="shared" si="2109"/>
        <v>84.817991611986173</v>
      </c>
      <c r="WM262" s="115">
        <f t="shared" si="2490"/>
        <v>85.886781035725022</v>
      </c>
      <c r="WN262" s="15">
        <f t="shared" si="2491"/>
        <v>1.3202675935175838E-4</v>
      </c>
      <c r="WO262" s="12"/>
      <c r="WP262" s="11">
        <f t="shared" si="2769"/>
        <v>1.3924453998452713E-4</v>
      </c>
      <c r="WQ262" s="10">
        <f t="shared" si="2492"/>
        <v>85.944505707583176</v>
      </c>
      <c r="WR262" s="9">
        <f t="shared" si="2110"/>
        <v>86.954936602717893</v>
      </c>
      <c r="WS262" s="9">
        <f t="shared" si="2111"/>
        <v>89.272673557466419</v>
      </c>
      <c r="WT262" s="115">
        <f t="shared" si="2493"/>
        <v>88.113805080092163</v>
      </c>
      <c r="WU262" s="15">
        <f t="shared" si="2494"/>
        <v>-1.431541575770853E-4</v>
      </c>
      <c r="WV262" s="12"/>
      <c r="WW262" s="11">
        <f t="shared" si="2770"/>
        <v>-1.3602587961079434E-4</v>
      </c>
      <c r="WX262" s="10">
        <f t="shared" si="2495"/>
        <v>88.172183099140852</v>
      </c>
      <c r="WY262" s="9">
        <f t="shared" si="2112"/>
        <v>86.955681806621172</v>
      </c>
      <c r="WZ262" s="9">
        <f t="shared" si="2113"/>
        <v>89.355396491386742</v>
      </c>
      <c r="XA262" s="115">
        <f t="shared" si="2496"/>
        <v>88.155539149003957</v>
      </c>
      <c r="XB262" s="15">
        <f t="shared" si="2497"/>
        <v>-1.482174814614572E-4</v>
      </c>
      <c r="XC262" s="12"/>
      <c r="XD262" s="11">
        <f t="shared" si="2771"/>
        <v>-1.4109682939919305E-4</v>
      </c>
      <c r="XE262" s="10">
        <f t="shared" si="2498"/>
        <v>88.213906535372502</v>
      </c>
      <c r="XF262" s="9">
        <f t="shared" si="2114"/>
        <v>86.956480658109314</v>
      </c>
      <c r="XG262" s="9">
        <f t="shared" si="2115"/>
        <v>89.438915156614101</v>
      </c>
      <c r="XH262" s="115">
        <f t="shared" si="2499"/>
        <v>88.197697907361714</v>
      </c>
      <c r="XI262" s="15">
        <f t="shared" si="2500"/>
        <v>-1.5332663986984004E-4</v>
      </c>
      <c r="XJ262" s="12"/>
      <c r="XK262" s="11">
        <f t="shared" si="2772"/>
        <v>-1.4621391681299371E-4</v>
      </c>
      <c r="XL262" s="10">
        <f t="shared" si="2501"/>
        <v>88.256054568054196</v>
      </c>
      <c r="XM262" s="9">
        <f t="shared" si="2116"/>
        <v>86.957335532734547</v>
      </c>
      <c r="XN262" s="9">
        <f t="shared" si="2117"/>
        <v>89.523219743400475</v>
      </c>
      <c r="XO262" s="115">
        <f t="shared" si="2502"/>
        <v>88.240277638067511</v>
      </c>
      <c r="XP262" s="15">
        <f t="shared" si="2503"/>
        <v>-1.5848088018171027E-4</v>
      </c>
      <c r="XQ262" s="12"/>
      <c r="XR262" s="11">
        <f t="shared" si="2773"/>
        <v>-1.5137639282214268E-4</v>
      </c>
      <c r="XS262" s="10">
        <f t="shared" si="2504"/>
        <v>88.298623494286716</v>
      </c>
      <c r="XT262" s="9">
        <f t="shared" si="2118"/>
        <v>86.958248848467377</v>
      </c>
      <c r="XU262" s="9">
        <f t="shared" si="2119"/>
        <v>89.608299911339572</v>
      </c>
      <c r="XV262" s="115">
        <f t="shared" si="2505"/>
        <v>88.283274379903474</v>
      </c>
      <c r="XW262" s="15">
        <f t="shared" si="2506"/>
        <v>-1.6367941438069159E-4</v>
      </c>
      <c r="XX262" s="12"/>
      <c r="XY262" s="11">
        <f t="shared" si="2774"/>
        <v>-1.5658347288207509E-4</v>
      </c>
      <c r="XZ262" s="10">
        <f t="shared" si="2507"/>
        <v>88.341609366936439</v>
      </c>
      <c r="YA262" s="9">
        <f t="shared" si="2120"/>
        <v>86.959223064595122</v>
      </c>
      <c r="YB262" s="9">
        <f t="shared" si="2121"/>
        <v>89.694145067689703</v>
      </c>
      <c r="YC262" s="115">
        <f t="shared" si="2508"/>
        <v>88.326684066142406</v>
      </c>
      <c r="YD262" s="15">
        <f t="shared" si="2509"/>
        <v>-1.6892143631308434E-4</v>
      </c>
      <c r="YE262" s="12"/>
      <c r="YF262" s="11">
        <f t="shared" si="2775"/>
        <v>-1.6183435419746698E-4</v>
      </c>
      <c r="YG262" s="10">
        <f t="shared" si="2510"/>
        <v>88.385008133314784</v>
      </c>
      <c r="YH262" s="9">
        <f t="shared" si="2122"/>
        <v>86.960260680740561</v>
      </c>
      <c r="YI262" s="9">
        <f t="shared" si="2123"/>
        <v>89.780744398199445</v>
      </c>
      <c r="YJ262" s="115">
        <f t="shared" si="2511"/>
        <v>88.37050253947001</v>
      </c>
      <c r="YK262" s="15">
        <f t="shared" si="2512"/>
        <v>-1.7420612365242304E-4</v>
      </c>
      <c r="YL262" s="12"/>
      <c r="YM262" s="11">
        <f t="shared" si="2776"/>
        <v>-1.6712821768345387E-4</v>
      </c>
      <c r="YN262" s="10">
        <f t="shared" si="2513"/>
        <v>88.428815650090769</v>
      </c>
      <c r="YO262" s="9">
        <f t="shared" si="2124"/>
        <v>86.961364235845494</v>
      </c>
      <c r="YP262" s="9">
        <f t="shared" si="2125"/>
        <v>89.868087017117674</v>
      </c>
      <c r="YQ262" s="115">
        <f t="shared" si="2514"/>
        <v>88.414725626481584</v>
      </c>
      <c r="YR262" s="15">
        <f t="shared" si="2515"/>
        <v>-1.7953264722755675E-4</v>
      </c>
      <c r="YS262" s="12"/>
      <c r="YT262" s="11">
        <f t="shared" si="2777"/>
        <v>-1.7246423729645486E-4</v>
      </c>
      <c r="YU262" s="10">
        <f t="shared" si="2516"/>
        <v>88.473027757825804</v>
      </c>
      <c r="YV262" s="9">
        <f t="shared" si="2126"/>
        <v>86.962536307219438</v>
      </c>
      <c r="YW262" s="9">
        <f t="shared" si="2127"/>
        <v>89.956161609177585</v>
      </c>
      <c r="YX262" s="115">
        <f t="shared" si="2517"/>
        <v>88.459348958198518</v>
      </c>
      <c r="YY262" s="15">
        <f t="shared" si="2518"/>
        <v>-1.8490014896870092E-4</v>
      </c>
      <c r="YZ262" s="12"/>
      <c r="ZA262" s="11">
        <f t="shared" si="2778"/>
        <v>-1.7784155795949602E-4</v>
      </c>
      <c r="ZB262" s="10">
        <f t="shared" si="2519"/>
        <v>88.517640101333257</v>
      </c>
      <c r="ZC262" s="9">
        <f t="shared" si="2128"/>
        <v>86.963779509253158</v>
      </c>
      <c r="ZD262" s="9">
        <f t="shared" si="2129"/>
        <v>90.044956558612</v>
      </c>
      <c r="ZE262" s="115">
        <f t="shared" si="2520"/>
        <v>88.504368033932579</v>
      </c>
      <c r="ZF262" s="15">
        <f t="shared" si="2521"/>
        <v>-1.9030774995546003E-4</v>
      </c>
      <c r="ZG262" s="12"/>
      <c r="ZH262" s="11">
        <f t="shared" si="2779"/>
        <v>-1.8325930361045621E-4</v>
      </c>
      <c r="ZI262" s="10">
        <f t="shared" si="2522"/>
        <v>88.562648193566105</v>
      </c>
      <c r="ZJ262" s="9">
        <f t="shared" si="2130"/>
        <v>86.96509649216182</v>
      </c>
      <c r="ZK262" s="9">
        <f t="shared" si="2131"/>
        <v>90.134460003743087</v>
      </c>
      <c r="ZL262" s="115">
        <f t="shared" si="2523"/>
        <v>88.549778247952446</v>
      </c>
      <c r="ZM262" s="15">
        <f t="shared" si="2524"/>
        <v>-1.9575455386618346E-4</v>
      </c>
      <c r="ZN262" s="12"/>
      <c r="ZO262" s="11">
        <f t="shared" si="2780"/>
        <v>-1.8871658064915632E-4</v>
      </c>
      <c r="ZP262" s="10">
        <f t="shared" si="2525"/>
        <v>88.608047442281986</v>
      </c>
      <c r="ZQ262" s="9">
        <f t="shared" si="2132"/>
        <v>86.966489940710574</v>
      </c>
      <c r="ZR262" s="9">
        <f t="shared" si="2133"/>
        <v>90.224659836644605</v>
      </c>
      <c r="ZS262" s="115">
        <f t="shared" si="2526"/>
        <v>88.595574888677589</v>
      </c>
      <c r="ZT262" s="15">
        <f t="shared" si="2527"/>
        <v>-2.012396470358129E-4</v>
      </c>
      <c r="ZU262" s="12"/>
      <c r="ZV262" s="11">
        <f t="shared" si="2781"/>
        <v>-1.9421247799059879E-4</v>
      </c>
      <c r="ZW262" s="10">
        <f t="shared" si="2528"/>
        <v>88.653833149214563</v>
      </c>
      <c r="ZX262" s="9">
        <f t="shared" si="2134"/>
        <v>86.967962572881007</v>
      </c>
      <c r="ZY262" s="9">
        <f t="shared" si="2135"/>
        <v>90.315543760184028</v>
      </c>
      <c r="ZZ262" s="115">
        <f t="shared" si="2529"/>
        <v>88.64175316653251</v>
      </c>
      <c r="AAA262" s="15">
        <f t="shared" si="2530"/>
        <v>-2.0676210206142803E-4</v>
      </c>
      <c r="AAB262" s="12"/>
      <c r="AAC262" s="11">
        <f t="shared" si="2782"/>
        <v>-1.997460706691494E-4</v>
      </c>
      <c r="AAD262" s="10">
        <f t="shared" si="2531"/>
        <v>88.700000537930748</v>
      </c>
      <c r="AAE262" s="9">
        <f t="shared" si="2136"/>
        <v>86.969517138531657</v>
      </c>
      <c r="AAF262" s="9">
        <f t="shared" si="2137"/>
        <v>90.407099242977338</v>
      </c>
      <c r="AAG262" s="115">
        <f t="shared" si="2532"/>
        <v>88.688308190754498</v>
      </c>
      <c r="AAH262" s="15">
        <f t="shared" si="2533"/>
        <v>-2.1232097510279197E-4</v>
      </c>
      <c r="AAI262" s="12"/>
      <c r="AAJ262" s="11">
        <f t="shared" si="2783"/>
        <v>-2.0531641713254518E-4</v>
      </c>
      <c r="AAK262" s="10">
        <f t="shared" si="2534"/>
        <v>88.746544730597364</v>
      </c>
      <c r="AAL262" s="9">
        <f t="shared" si="2138"/>
        <v>86.971156417963968</v>
      </c>
      <c r="AAM262" s="9">
        <f t="shared" si="2139"/>
        <v>90.499313410547913</v>
      </c>
      <c r="AAN262" s="115">
        <f t="shared" si="2535"/>
        <v>88.73523491425594</v>
      </c>
      <c r="AAO262" s="15">
        <f t="shared" si="2536"/>
        <v>-2.1791529924838017E-4</v>
      </c>
      <c r="AAP262" s="12"/>
      <c r="AAQ262" s="11">
        <f t="shared" si="2537"/>
        <v>-2.1092255259722739E-4</v>
      </c>
      <c r="AAR262" s="10">
        <f t="shared" si="2538"/>
        <v>88.793460692769429</v>
      </c>
      <c r="AAS262" s="9">
        <f t="shared" si="2140"/>
        <v>86.972883220324746</v>
      </c>
      <c r="AAT262" s="9">
        <f t="shared" si="2141"/>
        <v>90.5921731454727</v>
      </c>
      <c r="AAU262" s="115">
        <f t="shared" si="2539"/>
        <v>88.782528182898716</v>
      </c>
      <c r="AAV262" s="15">
        <f t="shared" si="2540"/>
        <v>-2.2354409079955226E-4</v>
      </c>
      <c r="AAW262" s="11"/>
      <c r="AAX262" s="11">
        <f t="shared" si="2784"/>
        <v>-2.165634953331998E-4</v>
      </c>
      <c r="AAY262" s="10">
        <f t="shared" si="2541"/>
        <v>88.840743282685338</v>
      </c>
      <c r="AAZ262" s="9">
        <f t="shared" si="2142"/>
        <v>86.974700382038947</v>
      </c>
      <c r="ABA262" s="9">
        <f t="shared" si="2143"/>
        <v>90.685665089806164</v>
      </c>
      <c r="ABB262" s="115">
        <f t="shared" si="2542"/>
        <v>88.830182735922563</v>
      </c>
      <c r="ABC262" s="15">
        <f t="shared" si="2543"/>
        <v>-2.2920634951706544E-4</v>
      </c>
      <c r="ABD262" s="11"/>
      <c r="ABE262" s="11">
        <f t="shared" si="2785"/>
        <v>-2.222382469063922E-4</v>
      </c>
      <c r="ABF262" s="10">
        <f t="shared" si="2544"/>
        <v>88.888387251673038</v>
      </c>
      <c r="ABG262" s="9">
        <f t="shared" si="2144"/>
        <v>86.976610765187345</v>
      </c>
      <c r="ABH262" s="9">
        <f t="shared" si="2145"/>
        <v>90.779775646829407</v>
      </c>
      <c r="ABI262" s="115">
        <f t="shared" si="2545"/>
        <v>88.878193206008376</v>
      </c>
      <c r="ABJ262" s="15">
        <f t="shared" si="2546"/>
        <v>-2.3490105882929797E-4</v>
      </c>
      <c r="ABK262" s="11"/>
      <c r="ABL262" s="11">
        <f t="shared" si="2786"/>
        <v>-2.2794579238278478E-4</v>
      </c>
      <c r="ABM262" s="10">
        <f t="shared" si="2547"/>
        <v>88.936387244190868</v>
      </c>
      <c r="ABN262" s="9">
        <f t="shared" si="2146"/>
        <v>86.978617255829278</v>
      </c>
      <c r="ABO262" s="9">
        <f t="shared" si="2147"/>
        <v>90.874490983141058</v>
      </c>
      <c r="ABP262" s="115">
        <f t="shared" si="2548"/>
        <v>88.926554119485161</v>
      </c>
      <c r="ABQ262" s="15">
        <f t="shared" si="2549"/>
        <v>-2.4062718606500513E-4</v>
      </c>
      <c r="ABR262" s="11"/>
      <c r="ABS262" s="11">
        <f t="shared" si="2787"/>
        <v>-2.336851005571618E-4</v>
      </c>
      <c r="ABT262" s="10">
        <f t="shared" si="2550"/>
        <v>88.984737798011949</v>
      </c>
      <c r="ABU262" s="9">
        <f t="shared" si="2148"/>
        <v>86.98072276227137</v>
      </c>
      <c r="ABV262" s="9">
        <f t="shared" si="2149"/>
        <v>90.969797031107191</v>
      </c>
      <c r="ABW262" s="115">
        <f t="shared" si="2551"/>
        <v>88.97525989668928</v>
      </c>
      <c r="ABX262" s="15">
        <f t="shared" si="2552"/>
        <v>-2.4638368271155914E-4</v>
      </c>
      <c r="ABY262" s="11"/>
      <c r="ABZ262" s="11">
        <f t="shared" si="2788"/>
        <v>-2.3945512420748581E-4</v>
      </c>
      <c r="ACA262" s="10">
        <f t="shared" si="2553"/>
        <v>89.033433344561274</v>
      </c>
      <c r="ACB262" s="9">
        <f t="shared" si="2150"/>
        <v>86.982930213283709</v>
      </c>
      <c r="ACC262" s="9">
        <f t="shared" si="2151"/>
        <v>91.065679491653924</v>
      </c>
      <c r="ACD262" s="115">
        <f t="shared" si="2554"/>
        <v>89.024304852468816</v>
      </c>
      <c r="ACE262" s="15">
        <f t="shared" si="2555"/>
        <v>-2.5216948469760741E-4</v>
      </c>
      <c r="ACF262" s="11"/>
      <c r="ACG262" s="11">
        <f t="shared" si="2789"/>
        <v>-2.4525480037383452E-4</v>
      </c>
      <c r="ACH262" s="10">
        <f t="shared" si="2556"/>
        <v>89.082468209398058</v>
      </c>
      <c r="ACI262" s="9">
        <f t="shared" si="2152"/>
        <v>86.985242556264524</v>
      </c>
      <c r="ACJ262" s="9">
        <f t="shared" si="2153"/>
        <v>91.16212384101236</v>
      </c>
      <c r="ACK262" s="115">
        <f t="shared" si="2557"/>
        <v>89.073683198638435</v>
      </c>
      <c r="ACL262" s="15">
        <f t="shared" si="2558"/>
        <v>-2.5798351292303606E-4</v>
      </c>
      <c r="ACM262" s="11"/>
      <c r="ACN262" s="11">
        <f t="shared" si="2790"/>
        <v>-2.5108305088501298E-4</v>
      </c>
      <c r="ACO262" s="10">
        <f t="shared" si="2559"/>
        <v>89.131836614650879</v>
      </c>
      <c r="ACP262" s="9">
        <f t="shared" si="2154"/>
        <v>86.987662755359267</v>
      </c>
      <c r="ACQ262" s="9">
        <f t="shared" si="2155"/>
        <v>91.259115335733838</v>
      </c>
      <c r="ACR262" s="115">
        <f t="shared" si="2560"/>
        <v>89.12338904554656</v>
      </c>
      <c r="ACS262" s="15">
        <f t="shared" si="2561"/>
        <v>-2.6382467368491023E-4</v>
      </c>
      <c r="ACT262" s="11"/>
      <c r="ACU262" s="11">
        <f t="shared" si="2791"/>
        <v>-2.5693878278120093E-4</v>
      </c>
      <c r="ACV262" s="10">
        <f t="shared" si="2562"/>
        <v>89.181532680564459</v>
      </c>
      <c r="ACW262" s="9">
        <f t="shared" si="2156"/>
        <v>86.990193789533564</v>
      </c>
      <c r="ACX262" s="9">
        <f t="shared" si="2157"/>
        <v>91.356638994719134</v>
      </c>
      <c r="ACY262" s="115">
        <f t="shared" si="2563"/>
        <v>89.173416392126342</v>
      </c>
      <c r="ACZ262" s="15">
        <f t="shared" si="2564"/>
        <v>-2.6969185768652441E-4</v>
      </c>
      <c r="ADA262" s="11"/>
      <c r="ADB262" s="11">
        <f t="shared" si="2792"/>
        <v>-2.6282088731820153E-4</v>
      </c>
      <c r="ADC262" s="10">
        <f t="shared" si="2565"/>
        <v>89.23155041551712</v>
      </c>
      <c r="ADD262" s="9">
        <f t="shared" si="2158"/>
        <v>86.992838650574001</v>
      </c>
      <c r="ADE262" s="9">
        <f t="shared" si="2159"/>
        <v>91.454679620932311</v>
      </c>
      <c r="ADF262" s="115">
        <f t="shared" si="2566"/>
        <v>89.223759135753156</v>
      </c>
      <c r="ADG262" s="15">
        <f t="shared" si="2567"/>
        <v>-2.7558394150205328E-4</v>
      </c>
      <c r="ADH262" s="11"/>
      <c r="ADI262" s="11">
        <f t="shared" si="2793"/>
        <v>-2.6872824143011075E-4</v>
      </c>
      <c r="ADJ262" s="10">
        <f t="shared" si="2568"/>
        <v>89.281883725867175</v>
      </c>
      <c r="ADK262" s="9">
        <f t="shared" si="2160"/>
        <v>86.99560034106355</v>
      </c>
      <c r="ADL262" s="9">
        <f t="shared" si="2161"/>
        <v>91.553221807508848</v>
      </c>
      <c r="ADM262" s="115">
        <f t="shared" si="2569"/>
        <v>89.274411074286206</v>
      </c>
      <c r="ADN262" s="15">
        <f t="shared" si="2570"/>
        <v>-2.8149978807884382E-4</v>
      </c>
      <c r="ADO262" s="11"/>
      <c r="ADP262" s="11">
        <f t="shared" si="2794"/>
        <v>-2.7465970822884077E-4</v>
      </c>
      <c r="ADQ262" s="10">
        <f t="shared" si="2571"/>
        <v>89.332526417975615</v>
      </c>
      <c r="ADR262" s="9">
        <f t="shared" si="2162"/>
        <v>86.998481872316418</v>
      </c>
      <c r="ADS262" s="9">
        <f t="shared" si="2163"/>
        <v>91.652249942622333</v>
      </c>
      <c r="ADT262" s="115">
        <f t="shared" si="2572"/>
        <v>89.325365907469376</v>
      </c>
      <c r="ADU262" s="15">
        <f t="shared" si="2573"/>
        <v>-2.8743824716556779E-4</v>
      </c>
      <c r="ADV262" s="11"/>
      <c r="ADW262" s="11">
        <f t="shared" si="2795"/>
        <v>-2.8061413742955346E-4</v>
      </c>
      <c r="ADX262" s="10">
        <f t="shared" si="2574"/>
        <v>89.383472199587345</v>
      </c>
      <c r="ADY262" s="9">
        <f t="shared" si="2164"/>
        <v>87.00148626227255</v>
      </c>
      <c r="ADZ262" s="9">
        <f t="shared" si="2165"/>
        <v>91.751748214682621</v>
      </c>
      <c r="AEA262" s="115">
        <f t="shared" si="2575"/>
        <v>89.376617238477593</v>
      </c>
      <c r="AEB262" s="15">
        <f t="shared" si="2576"/>
        <v>-2.9339815576333344E-4</v>
      </c>
      <c r="AEC262" s="11"/>
      <c r="AED262" s="11">
        <f t="shared" si="2796"/>
        <v>-2.8659036579926878E-4</v>
      </c>
      <c r="AEE262" s="10">
        <f t="shared" si="2577"/>
        <v>89.434714681358571</v>
      </c>
      <c r="AEF262" s="9">
        <f t="shared" si="2166"/>
        <v>87.004616533353925</v>
      </c>
      <c r="AEG262" s="9">
        <f t="shared" si="2167"/>
        <v>91.85170061785972</v>
      </c>
      <c r="AEH262" s="115">
        <f t="shared" si="2578"/>
        <v>89.42815857560683</v>
      </c>
      <c r="AEI262" s="15">
        <f t="shared" si="2579"/>
        <v>-2.9937833859926033E-4</v>
      </c>
      <c r="AEJ262" s="11"/>
      <c r="AEK262" s="11">
        <f t="shared" si="2797"/>
        <v>-2.9258721762814854E-4</v>
      </c>
      <c r="AEL262" s="10">
        <f t="shared" si="2580"/>
        <v>89.48624737852856</v>
      </c>
      <c r="AEM262" s="9">
        <f t="shared" si="2168"/>
        <v>87.00787571028502</v>
      </c>
      <c r="AEN262" s="9">
        <f t="shared" si="2169"/>
        <v>91.952090957926714</v>
      </c>
      <c r="AEO262" s="115">
        <f t="shared" si="2581"/>
        <v>89.479983334105867</v>
      </c>
      <c r="AEP262" s="15">
        <f t="shared" si="2582"/>
        <v>-3.0537760862199185E-4</v>
      </c>
      <c r="AEQ262" s="11"/>
      <c r="AER262" s="11">
        <f t="shared" si="2798"/>
        <v>-2.9860350522291856E-4</v>
      </c>
      <c r="AES262" s="10">
        <f t="shared" si="2583"/>
        <v>89.53806371273366</v>
      </c>
      <c r="AET262" s="9">
        <f t="shared" si="2170"/>
        <v>87.011266817879857</v>
      </c>
      <c r="AEU262" s="9">
        <f t="shared" si="2171"/>
        <v>92.052902858416985</v>
      </c>
      <c r="AEV262" s="115">
        <f t="shared" si="2584"/>
        <v>89.532084838148421</v>
      </c>
      <c r="AEW262" s="15">
        <f t="shared" si="2585"/>
        <v>-3.1139476751867551E-4</v>
      </c>
      <c r="AEX262" s="11"/>
      <c r="AEY262" s="11">
        <f t="shared" si="2799"/>
        <v>-3.0463802942199119E-4</v>
      </c>
      <c r="AEZ262" s="10">
        <f t="shared" si="2586"/>
        <v>89.590157013962454</v>
      </c>
      <c r="AFA262" s="9">
        <f t="shared" si="2172"/>
        <v>87.014792878798175</v>
      </c>
      <c r="AFB262" s="9">
        <f t="shared" si="2173"/>
        <v>92.154119765530595</v>
      </c>
      <c r="AFC262" s="115">
        <f t="shared" si="2587"/>
        <v>89.584456322164385</v>
      </c>
      <c r="AFD262" s="15">
        <f t="shared" si="2588"/>
        <v>-3.1742860615658806E-4</v>
      </c>
      <c r="AFE262" s="11"/>
      <c r="AFF262" s="11">
        <f t="shared" si="2800"/>
        <v>-3.1068958003533731E-4</v>
      </c>
      <c r="AFG262" s="10">
        <f t="shared" si="2589"/>
        <v>89.642520521869727</v>
      </c>
      <c r="AFH262" s="9">
        <f t="shared" si="2174"/>
        <v>87.018456911271102</v>
      </c>
      <c r="AFI262" s="9">
        <f t="shared" si="2175"/>
        <v>92.255724937657106</v>
      </c>
      <c r="AFJ262" s="115">
        <f t="shared" si="2590"/>
        <v>89.637090924464104</v>
      </c>
      <c r="AFK262" s="15">
        <f t="shared" si="2591"/>
        <v>-3.2347790407649365E-4</v>
      </c>
      <c r="AFL262" s="11"/>
      <c r="AFM262" s="11">
        <f t="shared" si="2801"/>
        <v>-3.1675693533491576E-4</v>
      </c>
      <c r="AFN262" s="10">
        <f t="shared" si="2592"/>
        <v>89.695147379372912</v>
      </c>
      <c r="AFO262" s="9">
        <f t="shared" si="2176"/>
        <v>87.022261926776039</v>
      </c>
      <c r="AFP262" s="9">
        <f t="shared" si="2177"/>
        <v>92.357701474090007</v>
      </c>
      <c r="AFQ262" s="115">
        <f t="shared" si="2593"/>
        <v>89.689981700433023</v>
      </c>
      <c r="AFR262" s="15">
        <f t="shared" si="2594"/>
        <v>-3.2954143140978781E-4</v>
      </c>
      <c r="AFS262" s="11"/>
      <c r="AFT262" s="11">
        <f t="shared" si="2802"/>
        <v>-3.2283886397242695E-4</v>
      </c>
      <c r="AFU262" s="10">
        <f t="shared" si="2595"/>
        <v>89.748030645846853</v>
      </c>
      <c r="AFV262" s="9">
        <f t="shared" si="2178"/>
        <v>87.026210927718395</v>
      </c>
      <c r="AFW262" s="9">
        <f t="shared" si="2179"/>
        <v>92.460032320847844</v>
      </c>
      <c r="AFX262" s="115">
        <f t="shared" si="2596"/>
        <v>89.74312162428312</v>
      </c>
      <c r="AFY262" s="15">
        <f t="shared" si="2597"/>
        <v>-3.3561794938122513E-4</v>
      </c>
      <c r="AFZ262" s="11"/>
      <c r="AGA262" s="11">
        <f t="shared" si="2803"/>
        <v>-3.2893412548104327E-4</v>
      </c>
      <c r="AGB262" s="10">
        <f t="shared" si="2598"/>
        <v>89.801163298860544</v>
      </c>
      <c r="AGC262" s="9">
        <f t="shared" si="2180"/>
        <v>87.030306905091592</v>
      </c>
      <c r="AGD262" s="9">
        <f t="shared" si="2181"/>
        <v>92.562700274761795</v>
      </c>
      <c r="AGE262" s="115">
        <f t="shared" si="2599"/>
        <v>89.796503589926687</v>
      </c>
      <c r="AGF262" s="15">
        <f t="shared" si="2600"/>
        <v>-3.4170621070591409E-4</v>
      </c>
      <c r="AGG262" s="11"/>
      <c r="AGH262" s="11">
        <f t="shared" si="2804"/>
        <v>-3.3504147067144876E-4</v>
      </c>
      <c r="AGI262" s="10">
        <f t="shared" si="2601"/>
        <v>89.854538235035506</v>
      </c>
      <c r="AGJ262" s="9">
        <f t="shared" si="2182"/>
        <v>87.034552836115083</v>
      </c>
      <c r="AGK262" s="9">
        <f t="shared" si="2183"/>
        <v>92.665687991382981</v>
      </c>
      <c r="AGL262" s="115">
        <f t="shared" si="2602"/>
        <v>89.850120413749039</v>
      </c>
      <c r="AGM262" s="15">
        <f t="shared" si="2603"/>
        <v>-3.4780496022360165E-4</v>
      </c>
      <c r="AGN262" s="11"/>
      <c r="AGO262" s="11">
        <f t="shared" si="2805"/>
        <v>-3.4115964226573284E-4</v>
      </c>
      <c r="AGP262" s="10">
        <f t="shared" si="2604"/>
        <v>89.9081482728065</v>
      </c>
      <c r="AGQ262" s="9">
        <f t="shared" si="2184"/>
        <v>87.038951681858364</v>
      </c>
      <c r="AGR262" s="9">
        <f t="shared" si="2185"/>
        <v>92.768977993146294</v>
      </c>
      <c r="AGS262" s="115">
        <f t="shared" si="2605"/>
        <v>89.903964837502329</v>
      </c>
      <c r="AGT262" s="15">
        <f t="shared" si="2606"/>
        <v>-3.5391293554964785E-4</v>
      </c>
      <c r="AGU262" s="11"/>
      <c r="AGV262" s="11">
        <f t="shared" si="2806"/>
        <v>-3.4728737554824116E-4</v>
      </c>
      <c r="AGW262" s="10">
        <f t="shared" si="2607"/>
        <v>89.961986155304444</v>
      </c>
      <c r="AGX262" s="9">
        <f t="shared" si="2186"/>
        <v>87.043506384854183</v>
      </c>
      <c r="AGY262" s="9">
        <f t="shared" si="2187"/>
        <v>92.872552677772291</v>
      </c>
      <c r="AGZ262" s="115">
        <f t="shared" si="2608"/>
        <v>89.95802953131323</v>
      </c>
      <c r="AHA262" s="15">
        <f t="shared" si="2609"/>
        <v>-3.6002886774140193E-4</v>
      </c>
      <c r="AHB262" s="11"/>
      <c r="AHC262" s="11">
        <f t="shared" si="2807"/>
        <v>-3.5342339903209096E-4</v>
      </c>
      <c r="AHD262" s="10">
        <f t="shared" si="2610"/>
        <v>90.016044553354021</v>
      </c>
      <c r="AHE262" s="9">
        <f t="shared" si="2188"/>
        <v>87.048219866704102</v>
      </c>
      <c r="AHF262" s="9">
        <f t="shared" si="2189"/>
        <v>92.97639432590428</v>
      </c>
      <c r="AHG262" s="115">
        <f t="shared" si="2611"/>
        <v>90.012307096304198</v>
      </c>
      <c r="AHH262" s="15">
        <f t="shared" si="2612"/>
        <v>-3.6615148191778709E-4</v>
      </c>
      <c r="AHI262" s="11"/>
      <c r="AHJ262" s="11">
        <f t="shared" si="2808"/>
        <v>-3.5956643507907728E-4</v>
      </c>
      <c r="AHK262" s="10">
        <f t="shared" si="2613"/>
        <v>90.07031606808529</v>
      </c>
      <c r="AHL262" s="9">
        <f t="shared" si="2190"/>
        <v>87.05309502567809</v>
      </c>
      <c r="AHM262" s="9">
        <f t="shared" si="2191"/>
        <v>93.080485014268646</v>
      </c>
      <c r="AHN262" s="115">
        <f t="shared" si="2614"/>
        <v>90.066790019973368</v>
      </c>
      <c r="AHO262" s="15">
        <f t="shared" si="2615"/>
        <v>-3.7227949204393315E-4</v>
      </c>
      <c r="AHP262" s="11"/>
      <c r="AHQ262" s="11">
        <f t="shared" si="2809"/>
        <v>-3.6571519467527483E-4</v>
      </c>
      <c r="AHR262" s="10">
        <f t="shared" si="2616"/>
        <v>90.124793186227038</v>
      </c>
      <c r="AHS262" s="9">
        <f t="shared" si="2192"/>
        <v>87.058134734152929</v>
      </c>
      <c r="AHT262" s="9">
        <f t="shared" si="2193"/>
        <v>93.184806731427528</v>
      </c>
      <c r="AHU262" s="115">
        <f t="shared" si="2617"/>
        <v>90.121470732790229</v>
      </c>
      <c r="AHV262" s="15">
        <f t="shared" si="2618"/>
        <v>-3.7841160823883028E-4</v>
      </c>
      <c r="AHW262" s="11"/>
      <c r="AHX262" s="11">
        <f t="shared" si="2810"/>
        <v>-3.7186838474970429E-4</v>
      </c>
      <c r="AHY262" s="10">
        <f t="shared" si="2619"/>
        <v>90.179468336779564</v>
      </c>
      <c r="AHZ262" s="9">
        <f t="shared" si="2194"/>
        <v>87.063341836221213</v>
      </c>
      <c r="AIA262" s="9">
        <f t="shared" si="2195"/>
        <v>93.289341430574297</v>
      </c>
      <c r="AIB262" s="115">
        <f t="shared" si="2620"/>
        <v>90.176341633397755</v>
      </c>
      <c r="AIC262" s="15">
        <f t="shared" si="2621"/>
        <v>-3.8454654018388757E-4</v>
      </c>
      <c r="AID262" s="11"/>
      <c r="AIE262" s="11">
        <f t="shared" si="2811"/>
        <v>-3.7802471158884533E-4</v>
      </c>
      <c r="AIF262" s="10">
        <f t="shared" si="2622"/>
        <v>90.234333916248914</v>
      </c>
      <c r="AIG262" s="9">
        <f t="shared" si="2196"/>
        <v>87.068719145382701</v>
      </c>
      <c r="AIH262" s="9">
        <f t="shared" si="2197"/>
        <v>93.394070983661436</v>
      </c>
      <c r="AII262" s="115">
        <f t="shared" si="2623"/>
        <v>90.231395064522076</v>
      </c>
      <c r="AIJ262" s="15">
        <f t="shared" si="2624"/>
        <v>-3.9068299443225795E-4</v>
      </c>
      <c r="AIK262" s="11"/>
      <c r="AIL262" s="11">
        <f t="shared" si="2812"/>
        <v>-3.8418287814212727E-4</v>
      </c>
      <c r="AIM262" s="10">
        <f t="shared" si="2625"/>
        <v>90.28938226450714</v>
      </c>
      <c r="AIN262" s="9">
        <f t="shared" si="2198"/>
        <v>87.074269442154971</v>
      </c>
      <c r="AIO262" s="9">
        <f t="shared" si="2199"/>
        <v>93.498977138226749</v>
      </c>
      <c r="AIP262" s="115">
        <f t="shared" si="2626"/>
        <v>90.28662329019086</v>
      </c>
      <c r="AIQ262" s="15">
        <f t="shared" si="2627"/>
        <v>-3.9681967188979664E-4</v>
      </c>
      <c r="AIR262" s="11"/>
      <c r="AIS262" s="11">
        <f t="shared" si="2813"/>
        <v>-3.9034158149897841E-4</v>
      </c>
      <c r="AIT262" s="10">
        <f t="shared" si="2628"/>
        <v>90.344605641961024</v>
      </c>
      <c r="AIU262" s="9">
        <f t="shared" si="2200"/>
        <v>87.079995471602345</v>
      </c>
      <c r="AIV262" s="9">
        <f t="shared" si="2201"/>
        <v>93.604041403857096</v>
      </c>
      <c r="AIW262" s="115">
        <f t="shared" si="2629"/>
        <v>90.34201843772972</v>
      </c>
      <c r="AIX262" s="15">
        <f t="shared" si="2630"/>
        <v>-4.0295526095517005E-4</v>
      </c>
      <c r="AIY262" s="11"/>
      <c r="AIZ262" s="11">
        <f t="shared" si="2814"/>
        <v>-3.9649950601689611E-4</v>
      </c>
      <c r="AJA262" s="10">
        <f t="shared" si="2631"/>
        <v>90.399996171433358</v>
      </c>
      <c r="AJB262" s="9">
        <f t="shared" si="2202"/>
        <v>87.085899940650364</v>
      </c>
      <c r="AJC262" s="9">
        <f t="shared" si="2203"/>
        <v>93.709245403607213</v>
      </c>
      <c r="AJD262" s="115">
        <f t="shared" si="2632"/>
        <v>90.397572672128788</v>
      </c>
      <c r="AJE262" s="15">
        <f t="shared" si="2633"/>
        <v>-4.0908845939096965E-4</v>
      </c>
      <c r="AJF262" s="11"/>
      <c r="AJG262" s="11">
        <f t="shared" si="2815"/>
        <v>-4.026553452314138E-4</v>
      </c>
      <c r="AJH262" s="10">
        <f t="shared" si="2634"/>
        <v>90.455546012828364</v>
      </c>
      <c r="AJI262" s="9">
        <f t="shared" si="2204"/>
        <v>87.091985516023499</v>
      </c>
      <c r="AJJ262" s="9">
        <f t="shared" si="2205"/>
        <v>93.814570727740133</v>
      </c>
      <c r="AJK262" s="115">
        <f t="shared" si="2635"/>
        <v>90.453278121881823</v>
      </c>
      <c r="AJL262" s="15">
        <f t="shared" si="2636"/>
        <v>-4.1521796541742559E-4</v>
      </c>
      <c r="AJM262" s="11"/>
      <c r="AJN262" s="11">
        <f t="shared" si="2816"/>
        <v>-4.0880779293636985E-4</v>
      </c>
      <c r="AJO262" s="10">
        <f t="shared" si="2637"/>
        <v>90.511247288836302</v>
      </c>
      <c r="AJP262" s="9">
        <f t="shared" si="2206"/>
        <v>87.098254821936436</v>
      </c>
      <c r="AJQ262" s="9">
        <f t="shared" si="2207"/>
        <v>93.919998657736343</v>
      </c>
      <c r="AJR262" s="115">
        <f t="shared" si="2638"/>
        <v>90.50912673983639</v>
      </c>
      <c r="AJS262" s="15">
        <f t="shared" si="2639"/>
        <v>-4.2134246080852654E-4</v>
      </c>
      <c r="AJT262" s="11"/>
      <c r="AJU262" s="11">
        <f t="shared" si="2817"/>
        <v>-4.1495552625005303E-4</v>
      </c>
      <c r="AJV262" s="10">
        <f t="shared" si="2640"/>
        <v>90.567091945518484</v>
      </c>
      <c r="AJW262" s="9">
        <f t="shared" si="2208"/>
        <v>87.104710437271265</v>
      </c>
      <c r="AJX262" s="9">
        <f t="shared" si="2209"/>
        <v>94.025511659948492</v>
      </c>
      <c r="AJY262" s="115">
        <f t="shared" si="2641"/>
        <v>90.565111048609879</v>
      </c>
      <c r="AJZ262" s="15">
        <f t="shared" si="2642"/>
        <v>-4.2746070332140421E-4</v>
      </c>
      <c r="AKA262" s="11"/>
      <c r="AKB262" s="11">
        <f t="shared" si="2818"/>
        <v>-4.2109729821868585E-4</v>
      </c>
      <c r="AKC262" s="10">
        <f t="shared" si="2643"/>
        <v>90.623072499116375</v>
      </c>
      <c r="AKD262" s="9">
        <f t="shared" si="2210"/>
        <v>87.111354895595625</v>
      </c>
      <c r="AKE262" s="9">
        <f t="shared" si="2211"/>
        <v>94.131098467185964</v>
      </c>
      <c r="AKF262" s="115">
        <f t="shared" si="2644"/>
        <v>90.621226681390795</v>
      </c>
      <c r="AKG262" s="15">
        <f t="shared" si="2645"/>
        <v>-4.3357184055737728E-4</v>
      </c>
      <c r="AKH262" s="11"/>
      <c r="AKI262" s="11">
        <f t="shared" si="2819"/>
        <v>-4.2723225229515779E-4</v>
      </c>
      <c r="AKJ262" s="10">
        <f t="shared" si="2646"/>
        <v>90.679184581798552</v>
      </c>
      <c r="AKK262" s="9">
        <f t="shared" si="2212"/>
        <v>87.118190695251997</v>
      </c>
      <c r="AKL262" s="9">
        <f t="shared" si="2213"/>
        <v>94.236749501591788</v>
      </c>
      <c r="AKM262" s="115">
        <f t="shared" si="2647"/>
        <v>90.677470098421892</v>
      </c>
      <c r="AKN262" s="15">
        <f t="shared" si="2648"/>
        <v>-4.3967512663449574E-4</v>
      </c>
      <c r="AKO262" s="11"/>
      <c r="AKP262" s="11">
        <f t="shared" si="2820"/>
        <v>-4.333596385242862E-4</v>
      </c>
      <c r="AKQ262" s="10">
        <f t="shared" si="2649"/>
        <v>90.735424654019226</v>
      </c>
      <c r="AKR262" s="9">
        <f t="shared" si="2214"/>
        <v>87.125220301258494</v>
      </c>
      <c r="AKS262" s="9">
        <f t="shared" si="2215"/>
        <v>94.342455329293017</v>
      </c>
      <c r="AKT262" s="115">
        <f t="shared" si="2650"/>
        <v>90.733837815275763</v>
      </c>
      <c r="AKU262" s="15">
        <f t="shared" si="2651"/>
        <v>-4.4576982662219717E-4</v>
      </c>
      <c r="AKV262" s="11"/>
      <c r="AKW262" s="11">
        <f t="shared" si="2821"/>
        <v>-4.3947871780714964E-4</v>
      </c>
      <c r="AKX262" s="10">
        <f t="shared" si="2652"/>
        <v>90.791789231354372</v>
      </c>
      <c r="AKY262" s="9">
        <f t="shared" si="2216"/>
        <v>87.132446144352258</v>
      </c>
      <c r="AKZ262" s="9">
        <f t="shared" si="2217"/>
        <v>94.448206661922441</v>
      </c>
      <c r="ALA262" s="115">
        <f t="shared" si="2653"/>
        <v>90.790326403137357</v>
      </c>
      <c r="ALB262" s="15">
        <f t="shared" si="2654"/>
        <v>-4.5185521669437542E-4</v>
      </c>
      <c r="ALC262" s="11"/>
      <c r="ALD262" s="11">
        <f t="shared" si="2822"/>
        <v>-4.4558876205756388E-4</v>
      </c>
      <c r="ALE262" s="10">
        <f t="shared" si="2655"/>
        <v>90.8482748847903</v>
      </c>
      <c r="ALF262" s="9">
        <f t="shared" si="2218"/>
        <v>87.139870620066503</v>
      </c>
      <c r="ALG262" s="9">
        <f t="shared" si="2219"/>
        <v>94.553994358023587</v>
      </c>
      <c r="ALH262" s="115">
        <f t="shared" si="2656"/>
        <v>90.846932489045045</v>
      </c>
      <c r="ALI262" s="15">
        <f t="shared" si="2657"/>
        <v>-4.5793058427317021E-4</v>
      </c>
      <c r="ALJ262" s="11"/>
      <c r="ALK262" s="11">
        <f t="shared" si="2823"/>
        <v>-4.5168905434929293E-4</v>
      </c>
      <c r="ALL262" s="10">
        <f t="shared" si="2658"/>
        <v>90.904878240970817</v>
      </c>
      <c r="ALM262" s="9">
        <f t="shared" si="2220"/>
        <v>87.147496087841759</v>
      </c>
      <c r="ALN262" s="9">
        <f t="shared" si="2221"/>
        <v>94.659809424335066</v>
      </c>
      <c r="ALO262" s="115">
        <f t="shared" si="2659"/>
        <v>90.903652756088405</v>
      </c>
      <c r="ALP262" s="15">
        <f t="shared" si="2660"/>
        <v>-4.6399522816318759E-4</v>
      </c>
      <c r="ALQ262" s="12"/>
      <c r="ALR262" s="11">
        <f t="shared" si="2824"/>
        <v>-4.5777888905374685E-4</v>
      </c>
      <c r="ALS262" s="10">
        <f t="shared" si="2661"/>
        <v>90.961595982401235</v>
      </c>
      <c r="ALT262" s="9">
        <f t="shared" si="2222"/>
        <v>87.155324870171455</v>
      </c>
      <c r="ALU262" s="9">
        <f t="shared" si="2223"/>
        <v>94.765643016957554</v>
      </c>
      <c r="ALV262" s="115">
        <f t="shared" si="2662"/>
        <v>90.960483943564498</v>
      </c>
      <c r="ALW262" s="15">
        <f t="shared" si="2663"/>
        <v>-4.7004845867634943E-4</v>
      </c>
      <c r="ALX262" s="12"/>
      <c r="ALY262" s="11">
        <f t="shared" si="2825"/>
        <v>-4.6385757196831437E-4</v>
      </c>
      <c r="ALZ262" s="10">
        <f t="shared" si="2664"/>
        <v>91.01842484761093</v>
      </c>
      <c r="AMA262" s="9">
        <f t="shared" si="2224"/>
        <v>87.163359251782268</v>
      </c>
      <c r="AMB262" s="9">
        <f t="shared" si="2225"/>
        <v>94.871486442403679</v>
      </c>
      <c r="AMC262" s="115">
        <f t="shared" si="2665"/>
        <v>91.017422847092973</v>
      </c>
      <c r="AMD262" s="15">
        <f t="shared" si="2666"/>
        <v>-4.7608959774736432E-4</v>
      </c>
      <c r="AME262" s="12"/>
      <c r="AMF262" s="11">
        <f t="shared" si="2826"/>
        <v>-4.6992442043536543E-4</v>
      </c>
      <c r="AMG262" s="10">
        <f t="shared" si="2667"/>
        <v>91.075361631274831</v>
      </c>
      <c r="AMH262" s="9">
        <f t="shared" si="2226"/>
        <v>87.171601478849354</v>
      </c>
      <c r="AMI262" s="9">
        <f t="shared" si="2227"/>
        <v>94.977331158532763</v>
      </c>
      <c r="AMJ262" s="115">
        <f t="shared" si="2668"/>
        <v>91.074466318691066</v>
      </c>
      <c r="AMK262" s="15">
        <f t="shared" si="2669"/>
        <v>-4.8211797903993203E-4</v>
      </c>
      <c r="AML262" s="12"/>
      <c r="AMM262" s="11">
        <f t="shared" si="2827"/>
        <v>-4.7597876345197747E-4</v>
      </c>
      <c r="AMN262" s="10">
        <f t="shared" si="2670"/>
        <v>91.132403184294773</v>
      </c>
      <c r="AMO262" s="9">
        <f t="shared" si="2228"/>
        <v>87.180053758246714</v>
      </c>
      <c r="AMP262" s="9">
        <f t="shared" si="2229"/>
        <v>95.083168775367511</v>
      </c>
      <c r="AMQ262" s="115">
        <f t="shared" si="2671"/>
        <v>91.131611266807113</v>
      </c>
      <c r="AMR262" s="15">
        <f t="shared" si="2672"/>
        <v>-4.8813294804348747E-4</v>
      </c>
      <c r="AMS262" s="12"/>
      <c r="AMT262" s="11">
        <f t="shared" si="2828"/>
        <v>-4.8201994177024245E-4</v>
      </c>
      <c r="AMU262" s="10">
        <f t="shared" si="2673"/>
        <v>91.18954641383948</v>
      </c>
      <c r="AMV262" s="9">
        <f t="shared" si="2230"/>
        <v>87.188718256832729</v>
      </c>
      <c r="AMW262" s="9">
        <f t="shared" si="2231"/>
        <v>95.188991055800386</v>
      </c>
      <c r="AMX262" s="115">
        <f t="shared" si="2674"/>
        <v>91.188854656316551</v>
      </c>
      <c r="AMY262" s="15">
        <f t="shared" si="2675"/>
        <v>-4.941338621609622E-4</v>
      </c>
      <c r="AMZ262" s="12"/>
      <c r="ANA262" s="11">
        <f t="shared" si="2829"/>
        <v>-4.8804730798857163E-4</v>
      </c>
      <c r="ANB262" s="10">
        <f t="shared" si="2676"/>
        <v>91.246788283346959</v>
      </c>
      <c r="ANC262" s="9">
        <f t="shared" si="2232"/>
        <v>87.197597100771077</v>
      </c>
      <c r="AND262" s="9">
        <f t="shared" si="2233"/>
        <v>95.294789916186488</v>
      </c>
      <c r="ANE262" s="115">
        <f t="shared" si="2677"/>
        <v>91.246193508478783</v>
      </c>
      <c r="ANF262" s="15">
        <f t="shared" si="2678"/>
        <v>-5.0012009078734352E-4</v>
      </c>
      <c r="ANG262" s="12"/>
      <c r="ANH262" s="11">
        <f t="shared" si="2830"/>
        <v>-4.9406022663383317E-4</v>
      </c>
      <c r="ANI262" s="10">
        <f t="shared" si="2679"/>
        <v>91.304125812487854</v>
      </c>
      <c r="ANJ262" s="9">
        <f t="shared" si="2234"/>
        <v>87.206692374886885</v>
      </c>
      <c r="ANK262" s="9">
        <f t="shared" si="2235"/>
        <v>95.400557426824108</v>
      </c>
      <c r="ANL262" s="115">
        <f t="shared" si="2680"/>
        <v>91.303624900855496</v>
      </c>
      <c r="ANM262" s="15">
        <f t="shared" si="2681"/>
        <v>-5.0609101537911808E-4</v>
      </c>
      <c r="ANN262" s="12"/>
      <c r="ANO262" s="11">
        <f t="shared" si="2831"/>
        <v>-5.0005807423435993E-4</v>
      </c>
      <c r="ANP262" s="10">
        <f t="shared" si="2682"/>
        <v>91.361556077090285</v>
      </c>
      <c r="ANQ262" s="9">
        <f t="shared" si="2236"/>
        <v>87.216006122058261</v>
      </c>
      <c r="ANR262" s="9">
        <f t="shared" si="2237"/>
        <v>95.506285812328258</v>
      </c>
      <c r="ANS262" s="115">
        <f t="shared" si="2683"/>
        <v>91.361145967193266</v>
      </c>
      <c r="ANT262" s="15">
        <f t="shared" si="2684"/>
        <v>-5.1204602951493363E-4</v>
      </c>
      <c r="ANU262" s="12"/>
      <c r="ANV262" s="11">
        <f t="shared" si="2832"/>
        <v>-5.0604023938416573E-4</v>
      </c>
      <c r="ANW262" s="10">
        <f t="shared" si="2685"/>
        <v>91.419076209028816</v>
      </c>
      <c r="ANX262" s="9">
        <f t="shared" si="2238"/>
        <v>87.225540342643086</v>
      </c>
      <c r="ANY262" s="9">
        <f t="shared" si="2239"/>
        <v>95.61196745189477</v>
      </c>
      <c r="ANZ262" s="115">
        <f t="shared" si="2686"/>
        <v>91.418753897268928</v>
      </c>
      <c r="AOA262" s="15">
        <f t="shared" si="2687"/>
        <v>-5.1798453894730614E-4</v>
      </c>
      <c r="AOB262" s="12"/>
      <c r="AOC262" s="11">
        <f t="shared" si="2833"/>
        <v>-5.1200612279822153E-4</v>
      </c>
      <c r="AOD262" s="10">
        <f t="shared" si="2688"/>
        <v>91.476683396076339</v>
      </c>
      <c r="AOE262" s="9">
        <f t="shared" si="2240"/>
        <v>87.235296993940906</v>
      </c>
      <c r="AOF262" s="9">
        <f t="shared" si="2241"/>
        <v>95.717594879461046</v>
      </c>
      <c r="AOG262" s="115">
        <f t="shared" si="2689"/>
        <v>91.476445936700969</v>
      </c>
      <c r="AOH262" s="15">
        <f t="shared" si="2690"/>
        <v>-5.2390596164579302E-4</v>
      </c>
      <c r="AOI262" s="12"/>
      <c r="AOJ262" s="11">
        <f t="shared" si="1875"/>
        <v>-5.1795513735915341E-4</v>
      </c>
      <c r="AOK262" s="10">
        <f t="shared" si="1876"/>
        <v>91.534374881721774</v>
      </c>
      <c r="AOL262" s="9">
        <f t="shared" si="2242"/>
        <v>87.245277989689868</v>
      </c>
      <c r="AOM262" s="9">
        <f t="shared" si="2243"/>
        <v>95.823160783759533</v>
      </c>
      <c r="AON262" s="115">
        <f t="shared" si="2691"/>
        <v>91.5342193867247</v>
      </c>
      <c r="AOO262" s="15">
        <f t="shared" si="1877"/>
        <v>-5.2980972783136376E-4</v>
      </c>
      <c r="AOP262" s="12"/>
      <c r="AOQ262" s="11">
        <f t="shared" si="2834"/>
        <v>-5.2388670815515918E-4</v>
      </c>
      <c r="AOR262" s="10">
        <f t="shared" si="2692"/>
        <v>91.592147964951664</v>
      </c>
      <c r="AOS262" s="9">
        <f t="shared" si="2244"/>
        <v>87.255485199598454</v>
      </c>
      <c r="AOT262" s="9">
        <f t="shared" si="2245"/>
        <v>95.928658008273089</v>
      </c>
      <c r="AOU262" s="115">
        <f t="shared" si="2693"/>
        <v>91.592071603935779</v>
      </c>
      <c r="AOV262" s="15">
        <f t="shared" si="2694"/>
        <v>-5.3569528000256116E-4</v>
      </c>
      <c r="AOW262" s="12"/>
      <c r="AOX262" s="11">
        <f t="shared" si="1878"/>
        <v>-5.2980027250966856E-4</v>
      </c>
      <c r="AOY262" s="10">
        <f t="shared" si="1879"/>
        <v>91.649999999999991</v>
      </c>
      <c r="AOZ262" s="9">
        <f t="shared" si="2246"/>
        <v>87.265920448911828</v>
      </c>
      <c r="APA262" s="9"/>
      <c r="APB262" s="97">
        <f t="shared" si="2695"/>
        <v>91.649999999999991</v>
      </c>
      <c r="APC262" s="15">
        <f t="shared" si="1880"/>
        <v>-5.4156207295322093E-4</v>
      </c>
      <c r="APD262" s="11"/>
      <c r="APE262" s="11"/>
    </row>
    <row r="263" spans="1:1097" x14ac:dyDescent="0.2">
      <c r="A263" s="183"/>
      <c r="B263" s="183"/>
      <c r="C263" s="1">
        <f t="shared" si="2696"/>
        <v>180</v>
      </c>
      <c r="D263" s="1">
        <f t="shared" si="2697"/>
        <v>6024.5844021139956</v>
      </c>
      <c r="E263" s="1">
        <f t="shared" si="2698"/>
        <v>-16317921.817764627</v>
      </c>
      <c r="F263" s="2">
        <f t="shared" si="2699"/>
        <v>113.16</v>
      </c>
      <c r="G263" s="8">
        <f t="shared" si="2700"/>
        <v>1.9810000000000001E-3</v>
      </c>
      <c r="H263" s="6">
        <f t="shared" si="2701"/>
        <v>0.14400020254000001</v>
      </c>
      <c r="I263" s="2">
        <f t="shared" si="2702"/>
        <v>3500</v>
      </c>
      <c r="J263" s="3">
        <f t="shared" si="1818"/>
        <v>58.333333333333336</v>
      </c>
      <c r="K263" s="3">
        <f t="shared" si="1819"/>
        <v>366.52</v>
      </c>
      <c r="L263" s="1">
        <f t="shared" si="2703"/>
        <v>0.82</v>
      </c>
      <c r="M263" s="1">
        <f t="shared" si="2704"/>
        <v>0.66</v>
      </c>
      <c r="N263" s="1">
        <f t="shared" si="1820"/>
        <v>0.54120000000000001</v>
      </c>
      <c r="O263" s="3">
        <f t="shared" si="2247"/>
        <v>7.5227878787878781</v>
      </c>
      <c r="P263" s="40">
        <f t="shared" si="1821"/>
        <v>570.9796</v>
      </c>
      <c r="Q263" s="1">
        <f t="shared" si="2705"/>
        <v>21.51</v>
      </c>
      <c r="R263" s="1">
        <f t="shared" si="2706"/>
        <v>151</v>
      </c>
      <c r="S263" s="2">
        <f t="shared" si="2707"/>
        <v>12587.54</v>
      </c>
      <c r="T263" s="1">
        <f t="shared" si="1959"/>
        <v>83.916933333333333</v>
      </c>
      <c r="U263" s="7">
        <f t="shared" si="2708"/>
        <v>9.1849501318337995E-2</v>
      </c>
      <c r="V263" s="7">
        <f t="shared" si="1822"/>
        <v>6.6258942829124593E-3</v>
      </c>
      <c r="W263" s="159">
        <f t="shared" si="2709"/>
        <v>3.4283282369456214E-2</v>
      </c>
      <c r="X263" s="40">
        <f t="shared" si="1823"/>
        <v>8095.2484858865882</v>
      </c>
      <c r="Y263" s="1">
        <f t="shared" si="2710"/>
        <v>0</v>
      </c>
      <c r="Z263" s="1">
        <f t="shared" si="2711"/>
        <v>113.16</v>
      </c>
      <c r="AA263" s="1">
        <f t="shared" si="2712"/>
        <v>91.649999999999991</v>
      </c>
      <c r="AB263" s="6">
        <f t="shared" si="1960"/>
        <v>0.2895550479995273</v>
      </c>
      <c r="AC263" s="1">
        <f t="shared" si="2713"/>
        <v>526.19133708825245</v>
      </c>
      <c r="AD263" s="40">
        <f t="shared" si="1824"/>
        <v>36363.626619283568</v>
      </c>
      <c r="AE263" s="1">
        <f t="shared" si="1825"/>
        <v>0.15947988387208822</v>
      </c>
      <c r="AF263" s="2">
        <f t="shared" ref="AF263:AF283" si="2835">1+AF262</f>
        <v>78</v>
      </c>
      <c r="AG263" s="10">
        <f t="shared" si="1826"/>
        <v>12.439430942022881</v>
      </c>
      <c r="AH263" s="12">
        <f t="shared" si="1827"/>
        <v>0.21730154825017756</v>
      </c>
      <c r="AI263" s="43">
        <f t="shared" si="1828"/>
        <v>-1.9105775672847832E-5</v>
      </c>
      <c r="AJ263" s="93">
        <f t="shared" si="1961"/>
        <v>4.8196804086809695E-6</v>
      </c>
      <c r="AK263" s="43">
        <f t="shared" si="1829"/>
        <v>0</v>
      </c>
      <c r="AL263" s="43">
        <f t="shared" si="1962"/>
        <v>4.158677216087414E-4</v>
      </c>
      <c r="AM263" s="43"/>
      <c r="AN263" s="43">
        <f t="shared" si="1830"/>
        <v>0</v>
      </c>
      <c r="AO263" s="10">
        <f t="shared" si="1831"/>
        <v>87.276401605967834</v>
      </c>
      <c r="AP263" s="9"/>
      <c r="AQ263" s="9">
        <f t="shared" si="1832"/>
        <v>87.146761412414278</v>
      </c>
      <c r="AR263" s="104">
        <f t="shared" si="2248"/>
        <v>87.146761412414278</v>
      </c>
      <c r="AS263" s="15">
        <f t="shared" si="1833"/>
        <v>0</v>
      </c>
      <c r="AT263" s="49"/>
      <c r="AU263" s="11">
        <f t="shared" si="1834"/>
        <v>8.0073221540880365E-6</v>
      </c>
      <c r="AV263" s="10">
        <f t="shared" si="1835"/>
        <v>87.211580343423947</v>
      </c>
      <c r="AW263" s="9">
        <f t="shared" si="1836"/>
        <v>87.146761412414278</v>
      </c>
      <c r="AX263" s="9">
        <f t="shared" si="1837"/>
        <v>87.017407715683248</v>
      </c>
      <c r="AY263" s="97">
        <f t="shared" si="2249"/>
        <v>87.082084564048756</v>
      </c>
      <c r="AZ263" s="15">
        <f t="shared" si="2250"/>
        <v>7.9894827784818587E-6</v>
      </c>
      <c r="BA263" s="49"/>
      <c r="BB263" s="11">
        <f t="shared" si="1838"/>
        <v>1.5997091683251532E-5</v>
      </c>
      <c r="BC263" s="10">
        <f t="shared" si="1839"/>
        <v>87.146898842206184</v>
      </c>
      <c r="BD263" s="9">
        <f t="shared" si="1840"/>
        <v>87.146759091257266</v>
      </c>
      <c r="BE263" s="9">
        <f t="shared" si="1841"/>
        <v>86.888337915134827</v>
      </c>
      <c r="BF263" s="97">
        <f t="shared" si="2251"/>
        <v>87.017548503196053</v>
      </c>
      <c r="BG263" s="15">
        <f t="shared" si="1842"/>
        <v>1.5961287449851711E-5</v>
      </c>
      <c r="BH263" s="49"/>
      <c r="BI263" s="11">
        <f t="shared" si="1843"/>
        <v>2.3969180560697186E-5</v>
      </c>
      <c r="BJ263" s="10">
        <f t="shared" si="1844"/>
        <v>87.082353496087194</v>
      </c>
      <c r="BK263" s="9">
        <f t="shared" si="1845"/>
        <v>87.146749827161671</v>
      </c>
      <c r="BL263" s="9">
        <f t="shared" si="1846"/>
        <v>86.759549393027697</v>
      </c>
      <c r="BM263" s="97">
        <f t="shared" si="2252"/>
        <v>86.953149610094684</v>
      </c>
      <c r="BN263" s="15">
        <f t="shared" si="1847"/>
        <v>2.3915290235316795E-5</v>
      </c>
      <c r="BO263" s="49"/>
      <c r="BP263" s="11">
        <f t="shared" si="1848"/>
        <v>3.1923463705829749E-5</v>
      </c>
      <c r="BQ263" s="10">
        <f t="shared" si="1849"/>
        <v>87.017940705810688</v>
      </c>
      <c r="BR263" s="9">
        <f t="shared" si="1850"/>
        <v>87.146729029308801</v>
      </c>
      <c r="BS263" s="9">
        <f t="shared" si="1851"/>
        <v>86.631039515235344</v>
      </c>
      <c r="BT263" s="97">
        <f t="shared" si="2253"/>
        <v>86.888884272272065</v>
      </c>
      <c r="BU263" s="15">
        <f t="shared" si="1852"/>
        <v>3.1851370280513002E-5</v>
      </c>
      <c r="BV263" s="12"/>
      <c r="BW263" s="11">
        <f t="shared" si="1853"/>
        <v>3.9859818954372422E-5</v>
      </c>
      <c r="BX263" s="10">
        <f t="shared" si="1854"/>
        <v>86.953656879555581</v>
      </c>
      <c r="BY263" s="9">
        <f t="shared" si="1855"/>
        <v>87.146692138053638</v>
      </c>
      <c r="BZ263" s="9">
        <f t="shared" si="1856"/>
        <v>86.502805631960314</v>
      </c>
      <c r="CA263" s="97">
        <f t="shared" si="2254"/>
        <v>86.824748885006983</v>
      </c>
      <c r="CB263" s="15">
        <f t="shared" si="1857"/>
        <v>3.9769409624415718E-5</v>
      </c>
      <c r="CC263" s="12"/>
      <c r="CD263" s="11">
        <f t="shared" si="1858"/>
        <v>4.7778127027958806E-5</v>
      </c>
      <c r="CE263" s="10">
        <f t="shared" si="1859"/>
        <v>86.889498433394238</v>
      </c>
      <c r="CF263" s="9">
        <f t="shared" si="1860"/>
        <v>87.146634625125714</v>
      </c>
      <c r="CG263" s="9">
        <f t="shared" si="1861"/>
        <v>86.374845078440359</v>
      </c>
      <c r="CH263" s="97">
        <f t="shared" si="2255"/>
        <v>86.760739851783029</v>
      </c>
      <c r="CI263" s="15">
        <f t="shared" si="1862"/>
        <v>4.766929316814189E-5</v>
      </c>
      <c r="CJ263" s="12"/>
      <c r="CK263" s="11">
        <f t="shared" si="1863"/>
        <v>5.5678271503610831E-5</v>
      </c>
      <c r="CL263" s="10">
        <f t="shared" si="1864"/>
        <v>86.825461791741773</v>
      </c>
      <c r="CM263" s="9">
        <f t="shared" si="1865"/>
        <v>87.146551993820182</v>
      </c>
      <c r="CN263" s="9">
        <f t="shared" si="1866"/>
        <v>86.247155175651002</v>
      </c>
      <c r="CO263" s="97">
        <f t="shared" si="2256"/>
        <v>86.696853584735592</v>
      </c>
      <c r="CP263" s="15">
        <f t="shared" si="1867"/>
        <v>5.5550908643335996E-5</v>
      </c>
      <c r="CQ263" s="12"/>
      <c r="CR263" s="11">
        <f t="shared" si="1868"/>
        <v>6.3560138782830397E-5</v>
      </c>
      <c r="CS263" s="10">
        <f t="shared" si="1869"/>
        <v>86.761543387798739</v>
      </c>
      <c r="CT263" s="9">
        <f t="shared" si="1870"/>
        <v>87.146439779179303</v>
      </c>
      <c r="CU263" s="9">
        <f t="shared" si="1963"/>
        <v>86.119733231001945</v>
      </c>
      <c r="CV263" s="97">
        <f t="shared" si="2257"/>
        <v>86.633086505090631</v>
      </c>
      <c r="CW263" s="15">
        <f t="shared" si="1871"/>
        <v>6.3414146580387503E-5</v>
      </c>
      <c r="CX263" s="12"/>
      <c r="CY263" s="11">
        <f t="shared" si="2258"/>
        <v>7.1423618060455853E-5</v>
      </c>
      <c r="CZ263" s="10">
        <f t="shared" si="2259"/>
        <v>86.697739663986027</v>
      </c>
      <c r="DA263" s="9">
        <f t="shared" si="1964"/>
        <v>87.146293548164437</v>
      </c>
      <c r="DB263" s="9">
        <f t="shared" si="1965"/>
        <v>85.99257653902707</v>
      </c>
      <c r="DC263" s="97">
        <f t="shared" si="2260"/>
        <v>86.569435043595746</v>
      </c>
      <c r="DD263" s="15">
        <f t="shared" si="2261"/>
        <v>7.1258900276427179E-5</v>
      </c>
      <c r="DE263" s="12"/>
      <c r="DF263" s="11">
        <f t="shared" si="2262"/>
        <v>7.9268601293332359E-5</v>
      </c>
      <c r="DG263" s="10">
        <f t="shared" si="2263"/>
        <v>86.634047072371914</v>
      </c>
      <c r="DH263" s="9">
        <f t="shared" si="1966"/>
        <v>87.146108899818699</v>
      </c>
      <c r="DI263" s="9">
        <f t="shared" si="1967"/>
        <v>85.865682382068528</v>
      </c>
      <c r="DJ263" s="97">
        <f t="shared" si="2264"/>
        <v>86.505895640943606</v>
      </c>
      <c r="DK263" s="15">
        <f t="shared" si="2265"/>
        <v>7.9085065763114388E-5</v>
      </c>
      <c r="DL263" s="12"/>
      <c r="DM263" s="11">
        <f t="shared" si="2266"/>
        <v>8.7094983168759272E-5</v>
      </c>
      <c r="DN263" s="10">
        <f t="shared" si="2267"/>
        <v>86.570462075091541</v>
      </c>
      <c r="DO263" s="9">
        <f t="shared" si="1968"/>
        <v>87.145881465420487</v>
      </c>
      <c r="DP263" s="9">
        <f t="shared" si="1969"/>
        <v>85.739048030956184</v>
      </c>
      <c r="DQ263" s="97">
        <f t="shared" si="2268"/>
        <v>86.442464748188343</v>
      </c>
      <c r="DR263" s="15">
        <f t="shared" si="2269"/>
        <v>8.6892541774164791E-5</v>
      </c>
      <c r="DS263" s="12"/>
      <c r="DT263" s="11">
        <f t="shared" si="2270"/>
        <v>9.490266107264276E-5</v>
      </c>
      <c r="DU263" s="10">
        <f t="shared" si="2271"/>
        <v>86.506981144759635</v>
      </c>
      <c r="DV263" s="9">
        <f t="shared" si="1970"/>
        <v>87.145606908628025</v>
      </c>
      <c r="DW263" s="9">
        <f t="shared" si="1971"/>
        <v>85.612670745676851</v>
      </c>
      <c r="DX263" s="97">
        <f t="shared" si="2272"/>
        <v>86.379138827152445</v>
      </c>
      <c r="DY263" s="15">
        <f t="shared" si="2273"/>
        <v>9.4681229712942716E-5</v>
      </c>
      <c r="DZ263" s="12"/>
      <c r="EA263" s="11">
        <f t="shared" si="2274"/>
        <v>1.0269153505772546E-4</v>
      </c>
      <c r="EB263" s="10">
        <f t="shared" si="2275"/>
        <v>86.443600764873665</v>
      </c>
      <c r="EC263" s="9">
        <f t="shared" si="1972"/>
        <v>87.145280925615012</v>
      </c>
      <c r="ED263" s="9">
        <f t="shared" si="1973"/>
        <v>85.48654777604213</v>
      </c>
      <c r="EE263" s="97">
        <f t="shared" si="2276"/>
        <v>86.315914350828564</v>
      </c>
      <c r="EF263" s="15">
        <f t="shared" si="2277"/>
        <v>1.0245103361958335E-4</v>
      </c>
      <c r="EG263" s="12"/>
      <c r="EH263" s="11">
        <f t="shared" si="2278"/>
        <v>1.1046150781134053E-4</v>
      </c>
      <c r="EI263" s="10">
        <f t="shared" si="2279"/>
        <v>86.380317430211974</v>
      </c>
      <c r="EJ263" s="9">
        <f t="shared" si="1974"/>
        <v>87.144899245197664</v>
      </c>
      <c r="EK263" s="9">
        <f t="shared" si="1975"/>
        <v>85.360676362345302</v>
      </c>
      <c r="EL263" s="97">
        <f t="shared" si="2280"/>
        <v>86.252787803771483</v>
      </c>
      <c r="EM263" s="15">
        <f t="shared" si="2281"/>
        <v>1.1020186013826568E-4</v>
      </c>
      <c r="EN263" s="12"/>
      <c r="EO263" s="11">
        <f t="shared" si="2282"/>
        <v>1.1821248462329736E-4</v>
      </c>
      <c r="EP263" s="10">
        <f t="shared" si="2283"/>
        <v>86.317127647222179</v>
      </c>
      <c r="EQ263" s="9">
        <f t="shared" si="1976"/>
        <v>87.144457628953162</v>
      </c>
      <c r="ER263" s="9">
        <f t="shared" si="1977"/>
        <v>85.235053736013583</v>
      </c>
      <c r="ES263" s="97">
        <f t="shared" si="2284"/>
        <v>86.189755682483366</v>
      </c>
      <c r="ET263" s="15">
        <f t="shared" si="2285"/>
        <v>1.1793361848425562E-4</v>
      </c>
      <c r="EU263" s="12"/>
      <c r="EV263" s="11">
        <f t="shared" si="2286"/>
        <v>1.2594437335351617E-4</v>
      </c>
      <c r="EW263" s="10">
        <f t="shared" si="2287"/>
        <v>86.254027934403069</v>
      </c>
      <c r="EX263" s="9">
        <f t="shared" si="1978"/>
        <v>87.143951871329818</v>
      </c>
      <c r="EY263" s="9">
        <f t="shared" si="1979"/>
        <v>85.109677120252954</v>
      </c>
      <c r="EZ263" s="97">
        <f t="shared" si="2288"/>
        <v>86.126814495791393</v>
      </c>
      <c r="FA263" s="15">
        <f t="shared" si="2289"/>
        <v>1.2564622041086473E-4</v>
      </c>
      <c r="FB263" s="12"/>
      <c r="FC263" s="11">
        <f t="shared" si="2290"/>
        <v>1.3365708439959777E-4</v>
      </c>
      <c r="FD263" s="10">
        <f t="shared" si="2291"/>
        <v>86.191014822678696</v>
      </c>
      <c r="FE263" s="9">
        <f t="shared" si="1980"/>
        <v>87.143377799748976</v>
      </c>
      <c r="FF263" s="9">
        <f t="shared" si="1981"/>
        <v>84.9845437306859</v>
      </c>
      <c r="FG263" s="97">
        <f t="shared" si="2292"/>
        <v>86.063960765217445</v>
      </c>
      <c r="FH263" s="15">
        <f t="shared" si="2293"/>
        <v>1.3333958017637225E-4</v>
      </c>
      <c r="FI263" s="12"/>
      <c r="FJ263" s="11">
        <f t="shared" si="2294"/>
        <v>1.4135053066431248E-4</v>
      </c>
      <c r="FK263" s="10">
        <f t="shared" si="2295"/>
        <v>86.128084855764897</v>
      </c>
      <c r="FL263" s="9">
        <f t="shared" si="1982"/>
        <v>87.142731274698889</v>
      </c>
      <c r="FM263" s="9">
        <f t="shared" si="1983"/>
        <v>84.859650775980796</v>
      </c>
      <c r="FN263" s="97">
        <f t="shared" si="2296"/>
        <v>86.001191025339836</v>
      </c>
      <c r="FO263" s="15">
        <f t="shared" si="2297"/>
        <v>1.4101361451093647E-4</v>
      </c>
      <c r="FP263" s="12"/>
      <c r="FQ263" s="11">
        <f t="shared" si="2298"/>
        <v>1.4902462752310484E-4</v>
      </c>
      <c r="FR263" s="10">
        <f t="shared" si="2299"/>
        <v>86.065234590527666</v>
      </c>
      <c r="FS263" s="9">
        <f t="shared" si="1984"/>
        <v>87.142008189820743</v>
      </c>
      <c r="FT263" s="9">
        <f t="shared" si="1985"/>
        <v>84.734995458477215</v>
      </c>
      <c r="FU263" s="97">
        <f t="shared" si="2300"/>
        <v>85.938501824148972</v>
      </c>
      <c r="FV263" s="15">
        <f t="shared" si="2301"/>
        <v>1.4866824258328662E-4</v>
      </c>
      <c r="FW263" s="12"/>
      <c r="FX263" s="11">
        <f t="shared" si="2302"/>
        <v>1.5667929279133868E-4</v>
      </c>
      <c r="FY263" s="10">
        <f t="shared" si="2303"/>
        <v>86.00246059733567</v>
      </c>
      <c r="FZ263" s="9">
        <f t="shared" si="1986"/>
        <v>87.141204471986924</v>
      </c>
      <c r="GA263" s="9">
        <f t="shared" si="1987"/>
        <v>84.610574974799604</v>
      </c>
      <c r="GB263" s="97">
        <f t="shared" si="2304"/>
        <v>85.875889723393271</v>
      </c>
      <c r="GC263" s="15">
        <f t="shared" si="2305"/>
        <v>1.5630338596766077E-4</v>
      </c>
      <c r="GD263" s="12"/>
      <c r="GE263" s="11">
        <f t="shared" si="2306"/>
        <v>1.6431444669179118E-4</v>
      </c>
      <c r="GF263" s="10">
        <f t="shared" si="2307"/>
        <v>85.93975946040311</v>
      </c>
      <c r="GG263" s="9">
        <f t="shared" si="1988"/>
        <v>87.140316081371708</v>
      </c>
      <c r="GH263" s="9">
        <f t="shared" si="1989"/>
        <v>84.486386516466496</v>
      </c>
      <c r="GI263" s="97">
        <f t="shared" si="2308"/>
        <v>85.813351298919102</v>
      </c>
      <c r="GJ263" s="15">
        <f t="shared" si="2309"/>
        <v>1.6391896861054505E-4</v>
      </c>
      <c r="GK263" s="12"/>
      <c r="GL263" s="11">
        <f t="shared" si="1872"/>
        <v>1.7193001182193125E-4</v>
      </c>
      <c r="GM263" s="10">
        <f t="shared" si="1873"/>
        <v>85.877127778126663</v>
      </c>
      <c r="GN263" s="9">
        <f t="shared" si="1990"/>
        <v>87.139339011514608</v>
      </c>
      <c r="GO263" s="9">
        <f t="shared" si="1991"/>
        <v>84.362427270491054</v>
      </c>
      <c r="GP263" s="115">
        <f t="shared" si="2310"/>
        <v>85.750883141002831</v>
      </c>
      <c r="GQ263" s="15">
        <f t="shared" si="1874"/>
        <v>1.7151491679748157E-4</v>
      </c>
      <c r="GR263" s="12"/>
      <c r="GS263" s="11">
        <f t="shared" si="2311"/>
        <v>1.7952591312126801E-4</v>
      </c>
      <c r="GT263" s="10">
        <f t="shared" si="2312"/>
        <v>85.814562163414479</v>
      </c>
      <c r="GU263" s="9">
        <f t="shared" si="1992"/>
        <v>87.138269289376382</v>
      </c>
      <c r="GV263" s="9">
        <f t="shared" si="1993"/>
        <v>84.238694419973143</v>
      </c>
      <c r="GW263" s="115">
        <f t="shared" si="2313"/>
        <v>85.688481854674762</v>
      </c>
      <c r="GX263" s="15">
        <f t="shared" si="2314"/>
        <v>1.7909115911997101E-4</v>
      </c>
      <c r="GY263" s="12"/>
      <c r="GZ263" s="11">
        <f t="shared" si="2315"/>
        <v>1.8710207783877484E-4</v>
      </c>
      <c r="HA263" s="10">
        <f t="shared" si="2316"/>
        <v>85.752059244007327</v>
      </c>
      <c r="HB263" s="9">
        <f t="shared" si="1994"/>
        <v>87.137102975388018</v>
      </c>
      <c r="HC263" s="9">
        <f t="shared" si="1995"/>
        <v>84.11518514468591</v>
      </c>
      <c r="HD263" s="97">
        <f t="shared" si="2317"/>
        <v>85.626144060036964</v>
      </c>
      <c r="HE263" s="15">
        <f t="shared" si="2318"/>
        <v>1.8664762644226288E-4</v>
      </c>
      <c r="HF263" s="12"/>
      <c r="HG263" s="11">
        <f t="shared" si="2319"/>
        <v>1.9465843550018694E-4</v>
      </c>
      <c r="HH263" s="10">
        <f t="shared" si="2320"/>
        <v>85.689615662793571</v>
      </c>
      <c r="HI263" s="9">
        <f t="shared" si="1996"/>
        <v>87.135836163492698</v>
      </c>
      <c r="HJ263" s="9">
        <f t="shared" si="1997"/>
        <v>83.991896621651776</v>
      </c>
      <c r="HK263" s="97">
        <f t="shared" si="2321"/>
        <v>85.563866392572237</v>
      </c>
      <c r="HL263" s="15">
        <f t="shared" si="2322"/>
        <v>1.9418425186837232E-4</v>
      </c>
      <c r="HM263" s="12"/>
      <c r="HN263" s="11">
        <f t="shared" si="2323"/>
        <v>2.0219491787552539E-4</v>
      </c>
      <c r="HO263" s="10">
        <f t="shared" si="2324"/>
        <v>85.627228078115422</v>
      </c>
      <c r="HP263" s="9">
        <f t="shared" si="1998"/>
        <v>87.134464981181097</v>
      </c>
      <c r="HQ263" s="9">
        <f t="shared" si="1999"/>
        <v>83.868826025711343</v>
      </c>
      <c r="HR263" s="115">
        <f t="shared" si="2325"/>
        <v>85.501645503446213</v>
      </c>
      <c r="HS263" s="15">
        <f t="shared" si="2326"/>
        <v>2.0170097070912313E-4</v>
      </c>
      <c r="HT263" s="12"/>
      <c r="HU263" s="11">
        <f t="shared" si="2714"/>
        <v>2.0971145894662648E-4</v>
      </c>
      <c r="HV263" s="10">
        <f t="shared" si="2327"/>
        <v>85.564893164068323</v>
      </c>
      <c r="HW263" s="9">
        <f t="shared" si="2000"/>
        <v>87.13298558951989</v>
      </c>
      <c r="HX263" s="9">
        <f t="shared" si="2001"/>
        <v>83.745970530085955</v>
      </c>
      <c r="HY263" s="115">
        <f t="shared" si="2328"/>
        <v>85.439478059802923</v>
      </c>
      <c r="HZ263" s="15">
        <f t="shared" si="2329"/>
        <v>2.0919772044915744E-4</v>
      </c>
      <c r="IA263" s="12"/>
      <c r="IB263" s="11">
        <f t="shared" si="2715"/>
        <v>2.1720799487464124E-4</v>
      </c>
      <c r="IC263" s="10">
        <f t="shared" si="2330"/>
        <v>85.502607610793902</v>
      </c>
      <c r="ID263" s="9">
        <f t="shared" si="2002"/>
        <v>87.131394183173938</v>
      </c>
      <c r="IE263" s="9">
        <f t="shared" si="2003"/>
        <v>83.623327306929411</v>
      </c>
      <c r="IF263" s="115">
        <f t="shared" si="2331"/>
        <v>85.377360745051675</v>
      </c>
      <c r="IG263" s="15">
        <f t="shared" si="2332"/>
        <v>2.1667444071423863E-4</v>
      </c>
      <c r="IH263" s="12"/>
      <c r="II263" s="11">
        <f t="shared" si="2716"/>
        <v>2.2468446396779114E-4</v>
      </c>
      <c r="IJ263" s="10">
        <f t="shared" si="2333"/>
        <v>85.440368124764348</v>
      </c>
      <c r="IK263" s="9">
        <f t="shared" si="2004"/>
        <v>87.129686990422002</v>
      </c>
      <c r="IL263" s="9">
        <f t="shared" si="2005"/>
        <v>83.500893527874183</v>
      </c>
      <c r="IM263" s="115">
        <f t="shared" si="2334"/>
        <v>85.315290259148099</v>
      </c>
      <c r="IN263" s="15">
        <f t="shared" si="2335"/>
        <v>2.2413107323847518E-4</v>
      </c>
      <c r="IO263" s="12"/>
      <c r="IP263" s="11">
        <f t="shared" si="2717"/>
        <v>2.3214080664907123E-4</v>
      </c>
      <c r="IQ263" s="10">
        <f t="shared" si="2336"/>
        <v>85.378171429060899</v>
      </c>
      <c r="IR263" s="9">
        <f t="shared" si="2006"/>
        <v>87.127860273166377</v>
      </c>
      <c r="IS263" s="9">
        <f t="shared" si="2007"/>
        <v>83.378666364566641</v>
      </c>
      <c r="IT263" s="115">
        <f t="shared" si="2337"/>
        <v>85.253263318866516</v>
      </c>
      <c r="IU263" s="15">
        <f t="shared" si="2338"/>
        <v>2.3156756183186585E-4</v>
      </c>
      <c r="IV263" s="12"/>
      <c r="IW263" s="11">
        <f t="shared" si="2718"/>
        <v>2.395769654242271E-4</v>
      </c>
      <c r="IX263" s="10">
        <f t="shared" si="2339"/>
        <v>85.316014263643837</v>
      </c>
      <c r="IY263" s="9">
        <f t="shared" si="2008"/>
        <v>87.125910326936435</v>
      </c>
      <c r="IZ263" s="9">
        <f t="shared" si="2009"/>
        <v>83.256642989197459</v>
      </c>
      <c r="JA263" s="115">
        <f t="shared" si="2340"/>
        <v>85.191276658066954</v>
      </c>
      <c r="JB263" s="15">
        <f t="shared" si="2341"/>
        <v>2.3898385234775166E-4</v>
      </c>
      <c r="JC263" s="12"/>
      <c r="JD263" s="11">
        <f t="shared" si="2719"/>
        <v>2.4699288484965651E-4</v>
      </c>
      <c r="JE263" s="10">
        <f t="shared" si="2342"/>
        <v>85.25389338561709</v>
      </c>
      <c r="JF263" s="9">
        <f t="shared" si="2010"/>
        <v>87.123833480886319</v>
      </c>
      <c r="JG263" s="9">
        <f t="shared" si="2011"/>
        <v>83.134820575020129</v>
      </c>
      <c r="JH263" s="115">
        <f t="shared" si="2343"/>
        <v>85.129327027953224</v>
      </c>
      <c r="JI263" s="15">
        <f t="shared" si="2344"/>
        <v>2.4637989265065253E-4</v>
      </c>
      <c r="JJ263" s="12"/>
      <c r="JK263" s="11">
        <f t="shared" si="2720"/>
        <v>2.5438851150066521E-4</v>
      </c>
      <c r="JL263" s="10">
        <f t="shared" si="2345"/>
        <v>85.191805569484018</v>
      </c>
      <c r="JM263" s="9">
        <f t="shared" si="2012"/>
        <v>87.12162609778683</v>
      </c>
      <c r="JN263" s="9">
        <f t="shared" si="2013"/>
        <v>83.013196296863896</v>
      </c>
      <c r="JO263" s="115">
        <f t="shared" si="2346"/>
        <v>85.067411197325356</v>
      </c>
      <c r="JP263" s="15">
        <f t="shared" si="2347"/>
        <v>2.5375563258408091E-4</v>
      </c>
      <c r="JQ263" s="12"/>
      <c r="JR263" s="11">
        <f t="shared" si="2721"/>
        <v>2.617637939397021E-4</v>
      </c>
      <c r="JS263" s="10">
        <f t="shared" si="2348"/>
        <v>85.129747607397604</v>
      </c>
      <c r="JT263" s="9">
        <f t="shared" si="2014"/>
        <v>87.119284574011814</v>
      </c>
      <c r="JU263" s="9">
        <f t="shared" si="2015"/>
        <v>82.891767331637027</v>
      </c>
      <c r="JV263" s="115">
        <f t="shared" si="2349"/>
        <v>85.005525952824428</v>
      </c>
      <c r="JW263" s="15">
        <f t="shared" si="2350"/>
        <v>2.6111102393861711E-4</v>
      </c>
      <c r="JX263" s="12"/>
      <c r="JY263" s="11">
        <f t="shared" si="2722"/>
        <v>2.6911868268484365E-4</v>
      </c>
      <c r="JZ263" s="10">
        <f t="shared" si="2351"/>
        <v>85.067716309403039</v>
      </c>
      <c r="KA263" s="9">
        <f t="shared" si="2016"/>
        <v>87.116805339519004</v>
      </c>
      <c r="KB263" s="9">
        <f t="shared" si="2017"/>
        <v>82.770530858821843</v>
      </c>
      <c r="KC263" s="115">
        <f t="shared" si="2352"/>
        <v>84.943668099170424</v>
      </c>
      <c r="KD263" s="15">
        <f t="shared" si="2353"/>
        <v>2.6844602042016001E-4</v>
      </c>
      <c r="KE263" s="12"/>
      <c r="KF263" s="11">
        <f t="shared" si="2723"/>
        <v>2.7645313017842708E-4</v>
      </c>
      <c r="KG263" s="10">
        <f t="shared" si="2354"/>
        <v>85.005708503673532</v>
      </c>
      <c r="KH263" s="9">
        <f t="shared" si="2018"/>
        <v>87.114184857825592</v>
      </c>
      <c r="KI263" s="9">
        <f t="shared" si="2019"/>
        <v>82.649484060962067</v>
      </c>
      <c r="KJ263" s="115">
        <f t="shared" si="2355"/>
        <v>84.881834459393829</v>
      </c>
      <c r="KK263" s="15">
        <f t="shared" si="2356"/>
        <v>2.7576057761830107E-4</v>
      </c>
      <c r="KL263" s="12"/>
      <c r="KM263" s="11">
        <f t="shared" si="2724"/>
        <v>2.8376709075582639E-4</v>
      </c>
      <c r="KN263" s="10">
        <f t="shared" si="2357"/>
        <v>84.943721036739674</v>
      </c>
      <c r="KO263" s="9">
        <f t="shared" si="2020"/>
        <v>87.111419625978655</v>
      </c>
      <c r="KP263" s="9">
        <f t="shared" si="2021"/>
        <v>82.528624124140393</v>
      </c>
      <c r="KQ263" s="115">
        <f t="shared" si="2358"/>
        <v>84.820021875059524</v>
      </c>
      <c r="KR263" s="15">
        <f t="shared" si="2359"/>
        <v>2.8305465297501345E-4</v>
      </c>
      <c r="KS263" s="12"/>
      <c r="KT263" s="11">
        <f t="shared" si="2725"/>
        <v>2.9106052061449828E-4</v>
      </c>
      <c r="KU263" s="10">
        <f t="shared" si="2360"/>
        <v>84.881750773711403</v>
      </c>
      <c r="KV263" s="9">
        <f t="shared" si="2022"/>
        <v>87.108506174520429</v>
      </c>
      <c r="KW263" s="9">
        <f t="shared" si="2023"/>
        <v>82.407948238448469</v>
      </c>
      <c r="KX263" s="115">
        <f t="shared" si="2361"/>
        <v>84.758227206484449</v>
      </c>
      <c r="KY263" s="15">
        <f t="shared" si="2362"/>
        <v>2.9032820575347395E-4</v>
      </c>
      <c r="KZ263" s="12"/>
      <c r="LA263" s="11">
        <f t="shared" si="2726"/>
        <v>2.9833337778318783E-4</v>
      </c>
      <c r="LB263" s="10">
        <f t="shared" si="2363"/>
        <v>84.81979459849363</v>
      </c>
      <c r="LC263" s="9">
        <f t="shared" si="2024"/>
        <v>87.105441067448837</v>
      </c>
      <c r="LD263" s="9">
        <f t="shared" si="2025"/>
        <v>82.2874535984499</v>
      </c>
      <c r="LE263" s="115">
        <f t="shared" si="2364"/>
        <v>84.696447332949361</v>
      </c>
      <c r="LF263" s="15">
        <f t="shared" si="2365"/>
        <v>2.9758119700702961E-4</v>
      </c>
      <c r="LG263" s="12"/>
      <c r="LH263" s="11">
        <f t="shared" si="2727"/>
        <v>3.0558562209122747E-4</v>
      </c>
      <c r="LI263" s="10">
        <f t="shared" si="2366"/>
        <v>84.75784941399607</v>
      </c>
      <c r="LJ263" s="9">
        <f t="shared" si="2026"/>
        <v>87.102220902173116</v>
      </c>
      <c r="LK263" s="9">
        <f t="shared" si="2027"/>
        <v>82.167137403630861</v>
      </c>
      <c r="LL263" s="115">
        <f t="shared" si="2367"/>
        <v>84.634679152901981</v>
      </c>
      <c r="LM263" s="15">
        <f t="shared" si="2368"/>
        <v>3.0481358954862159E-4</v>
      </c>
      <c r="LN263" s="12"/>
      <c r="LO263" s="11">
        <f t="shared" si="2728"/>
        <v>3.1281721513832378E-4</v>
      </c>
      <c r="LP263" s="10">
        <f t="shared" si="2369"/>
        <v>84.695912142334464</v>
      </c>
      <c r="LQ263" s="9">
        <f t="shared" si="2028"/>
        <v>87.098842309464899</v>
      </c>
      <c r="LR263" s="9">
        <f t="shared" si="2029"/>
        <v>82.046996858846938</v>
      </c>
      <c r="LS263" s="115">
        <f t="shared" si="2370"/>
        <v>84.572919584155926</v>
      </c>
      <c r="LT263" s="15">
        <f t="shared" si="2371"/>
        <v>3.1202534792016767E-4</v>
      </c>
      <c r="LU263" s="12"/>
      <c r="LV263" s="11">
        <f t="shared" si="2729"/>
        <v>3.2002812026426001E-4</v>
      </c>
      <c r="LW263" s="10">
        <f t="shared" si="2372"/>
        <v>84.633979725027686</v>
      </c>
      <c r="LX263" s="9">
        <f t="shared" si="2030"/>
        <v>87.095301953404714</v>
      </c>
      <c r="LY263" s="9">
        <f t="shared" si="2031"/>
        <v>81.92702917475772</v>
      </c>
      <c r="LZ263" s="115">
        <f t="shared" si="2373"/>
        <v>84.51116556408121</v>
      </c>
      <c r="MA263" s="15">
        <f t="shared" si="2374"/>
        <v>3.1921643836242176E-4</v>
      </c>
      <c r="MB263" s="12"/>
      <c r="MC263" s="11">
        <f t="shared" si="2730"/>
        <v>3.2721830251907614E-4</v>
      </c>
      <c r="MD263" s="10">
        <f t="shared" si="2375"/>
        <v>84.572049123186503</v>
      </c>
      <c r="ME263" s="9">
        <f t="shared" si="2032"/>
        <v>87.091596531324171</v>
      </c>
      <c r="MF263" s="9">
        <f t="shared" si="2033"/>
        <v>81.807231568255489</v>
      </c>
      <c r="MG263" s="115">
        <f t="shared" si="2376"/>
        <v>84.449414049789823</v>
      </c>
      <c r="MH263" s="15">
        <f t="shared" si="2377"/>
        <v>3.2638682878490763E-4</v>
      </c>
      <c r="MI263" s="12"/>
      <c r="MJ263" s="11">
        <f t="shared" si="2731"/>
        <v>3.3438772863333168E-4</v>
      </c>
      <c r="MK263" s="10">
        <f t="shared" si="2378"/>
        <v>84.510117317697251</v>
      </c>
      <c r="ML263" s="9">
        <f t="shared" si="2034"/>
        <v>87.087722773743877</v>
      </c>
      <c r="MM263" s="9">
        <f t="shared" si="2035"/>
        <v>81.687601262883661</v>
      </c>
      <c r="MN263" s="115">
        <f t="shared" si="2379"/>
        <v>84.387662018313762</v>
      </c>
      <c r="MO263" s="15">
        <f t="shared" si="2380"/>
        <v>3.3353648873625725E-4</v>
      </c>
      <c r="MP263" s="12"/>
      <c r="MQ263" s="11">
        <f t="shared" si="2732"/>
        <v>3.4153636698873137E-4</v>
      </c>
      <c r="MR263" s="10">
        <f t="shared" si="2381"/>
        <v>84.448181309398279</v>
      </c>
      <c r="MS263" s="9">
        <f t="shared" si="2036"/>
        <v>87.083677444307227</v>
      </c>
      <c r="MT263" s="9">
        <f t="shared" si="2037"/>
        <v>81.56813548924859</v>
      </c>
      <c r="MU263" s="115">
        <f t="shared" si="2382"/>
        <v>84.325906466777909</v>
      </c>
      <c r="MV263" s="15">
        <f t="shared" si="2383"/>
        <v>3.4066538937467696E-4</v>
      </c>
      <c r="MW263" s="12"/>
      <c r="MX263" s="11">
        <f t="shared" si="2733"/>
        <v>3.4866418758888626E-4</v>
      </c>
      <c r="MY263" s="10">
        <f t="shared" si="2384"/>
        <v>84.38623811925109</v>
      </c>
      <c r="MZ263" s="9">
        <f t="shared" si="2038"/>
        <v>87.079457339710174</v>
      </c>
      <c r="NA263" s="9">
        <f t="shared" si="2039"/>
        <v>81.448831485421763</v>
      </c>
      <c r="NB263" s="115">
        <f t="shared" si="2385"/>
        <v>84.264144412565969</v>
      </c>
      <c r="NC263" s="15">
        <f t="shared" si="2386"/>
        <v>3.4777350343877353E-4</v>
      </c>
      <c r="ND263" s="12"/>
      <c r="NE263" s="11">
        <f t="shared" si="2734"/>
        <v>3.5577116203042435E-4</v>
      </c>
      <c r="NF263" s="10">
        <f t="shared" si="2387"/>
        <v>84.324284788504684</v>
      </c>
      <c r="NG263" s="9">
        <f t="shared" si="2040"/>
        <v>87.07505928962712</v>
      </c>
      <c r="NH263" s="9">
        <f t="shared" si="2041"/>
        <v>81.329686497333967</v>
      </c>
      <c r="NI263" s="115">
        <f t="shared" si="2388"/>
        <v>84.202372893480543</v>
      </c>
      <c r="NJ263" s="15">
        <f t="shared" si="2389"/>
        <v>3.5486080521862591E-4</v>
      </c>
      <c r="NK263" s="12"/>
      <c r="NL263" s="11">
        <f t="shared" si="2735"/>
        <v>3.6285726347434159E-4</v>
      </c>
      <c r="NM263" s="10">
        <f t="shared" si="2390"/>
        <v>84.26231837885399</v>
      </c>
      <c r="NN263" s="9">
        <f t="shared" si="2042"/>
        <v>87.070480156633081</v>
      </c>
      <c r="NO263" s="9">
        <f t="shared" si="2043"/>
        <v>81.210697779160427</v>
      </c>
      <c r="NP263" s="115">
        <f t="shared" si="2391"/>
        <v>84.140588967896747</v>
      </c>
      <c r="NQ263" s="15">
        <f t="shared" si="2392"/>
        <v>3.6192727052719424E-4</v>
      </c>
      <c r="NR263" s="12"/>
      <c r="NS263" s="11">
        <f t="shared" si="2736"/>
        <v>3.6992246661765973E-4</v>
      </c>
      <c r="NT263" s="10">
        <f t="shared" si="2393"/>
        <v>84.200335972591972</v>
      </c>
      <c r="NU263" s="9">
        <f t="shared" si="2044"/>
        <v>87.065716836122192</v>
      </c>
      <c r="NV263" s="9">
        <f t="shared" si="2045"/>
        <v>81.091862593699176</v>
      </c>
      <c r="NW263" s="115">
        <f t="shared" si="2394"/>
        <v>84.078789714910684</v>
      </c>
      <c r="NX263" s="15">
        <f t="shared" si="2395"/>
        <v>3.6897287667191119E-4</v>
      </c>
      <c r="NY263" s="12"/>
      <c r="NZ263" s="11">
        <f t="shared" si="2737"/>
        <v>3.7696674766528673E-4</v>
      </c>
      <c r="OA263" s="10">
        <f t="shared" si="2396"/>
        <v>84.138334672756514</v>
      </c>
      <c r="OB263" s="9">
        <f t="shared" si="2046"/>
        <v>87.060766256222635</v>
      </c>
      <c r="OC263" s="9">
        <f t="shared" si="2047"/>
        <v>80.973178212740279</v>
      </c>
      <c r="OD263" s="115">
        <f t="shared" si="2397"/>
        <v>84.016972234481457</v>
      </c>
      <c r="OE263" s="15">
        <f t="shared" si="2398"/>
        <v>3.7599760242663173E-4</v>
      </c>
      <c r="OF263" s="12"/>
      <c r="OG263" s="11">
        <f t="shared" si="2738"/>
        <v>3.8399008430219415E-4</v>
      </c>
      <c r="OH263" s="10">
        <f t="shared" si="2399"/>
        <v>84.076311603271051</v>
      </c>
      <c r="OI263" s="9">
        <f t="shared" si="2048"/>
        <v>87.055625377708211</v>
      </c>
      <c r="OJ263" s="9">
        <f t="shared" si="2049"/>
        <v>80.854641917426093</v>
      </c>
      <c r="OK263" s="115">
        <f t="shared" si="2400"/>
        <v>83.955133647567152</v>
      </c>
      <c r="OL263" s="15">
        <f t="shared" si="2401"/>
        <v>3.8300142800391063E-4</v>
      </c>
      <c r="OM263" s="12"/>
      <c r="ON263" s="11">
        <f t="shared" si="2739"/>
        <v>3.9099245566594291E-4</v>
      </c>
      <c r="OO263" s="10">
        <f t="shared" si="2402"/>
        <v>84.01426390907902</v>
      </c>
      <c r="OP263" s="9">
        <f t="shared" si="2050"/>
        <v>87.050291193906588</v>
      </c>
      <c r="OQ263" s="9">
        <f t="shared" si="2051"/>
        <v>80.736250998604703</v>
      </c>
      <c r="OR263" s="115">
        <f t="shared" si="2403"/>
        <v>83.893271096255646</v>
      </c>
      <c r="OS263" s="15">
        <f t="shared" si="2404"/>
        <v>3.8998433502751052E-4</v>
      </c>
      <c r="OT263" s="12"/>
      <c r="OU263" s="11">
        <f t="shared" si="2740"/>
        <v>3.9797384231941195E-4</v>
      </c>
      <c r="OV263" s="10">
        <f t="shared" si="2405"/>
        <v>83.952188756273259</v>
      </c>
      <c r="OW263" s="9">
        <f t="shared" si="2052"/>
        <v>87.044760730604338</v>
      </c>
      <c r="OX263" s="9">
        <f t="shared" si="2053"/>
        <v>80.618002757174352</v>
      </c>
      <c r="OY263" s="115">
        <f t="shared" si="2406"/>
        <v>83.831381743889352</v>
      </c>
      <c r="OZ263" s="15">
        <f t="shared" si="2407"/>
        <v>3.9694630650526075E-4</v>
      </c>
      <c r="PA263" s="12"/>
      <c r="PB263" s="11">
        <f t="shared" si="2741"/>
        <v>4.0493422622386795E-4</v>
      </c>
      <c r="PC263" s="10">
        <f t="shared" si="2408"/>
        <v>83.89008333221939</v>
      </c>
      <c r="PD263" s="9">
        <f t="shared" si="2054"/>
        <v>87.039031045948875</v>
      </c>
      <c r="PE263" s="9">
        <f t="shared" si="2055"/>
        <v>80.499894504419586</v>
      </c>
      <c r="PF263" s="115">
        <f t="shared" si="2409"/>
        <v>83.769462775184223</v>
      </c>
      <c r="PG263" s="15">
        <f t="shared" si="2410"/>
        <v>4.0388732680224446E-4</v>
      </c>
      <c r="PH263" s="12"/>
      <c r="PI263" s="11">
        <f t="shared" si="2742"/>
        <v>4.1187359071236297E-4</v>
      </c>
      <c r="PJ263" s="10">
        <f t="shared" si="2411"/>
        <v>83.8279448456735</v>
      </c>
      <c r="PK263" s="9">
        <f t="shared" si="2056"/>
        <v>87.03309923034746</v>
      </c>
      <c r="PL263" s="9">
        <f t="shared" si="2057"/>
        <v>80.381923562340234</v>
      </c>
      <c r="PM263" s="115">
        <f t="shared" si="2412"/>
        <v>83.707511396343847</v>
      </c>
      <c r="PN263" s="15">
        <f t="shared" si="2413"/>
        <v>4.1080738161422802E-4</v>
      </c>
      <c r="PO263" s="12"/>
      <c r="PP263" s="11">
        <f t="shared" si="2743"/>
        <v>4.187919204633696E-4</v>
      </c>
      <c r="PQ263" s="10">
        <f t="shared" si="2414"/>
        <v>83.765770526894784</v>
      </c>
      <c r="PR263" s="9">
        <f t="shared" si="2058"/>
        <v>87.026962406363268</v>
      </c>
      <c r="PS263" s="9">
        <f t="shared" si="2059"/>
        <v>80.264087263971675</v>
      </c>
      <c r="PT263" s="115">
        <f t="shared" si="2415"/>
        <v>83.645524835167464</v>
      </c>
      <c r="PU263" s="15">
        <f t="shared" si="2416"/>
        <v>4.1770645794147847E-4</v>
      </c>
      <c r="PV263" s="12"/>
      <c r="PW263" s="11">
        <f t="shared" si="2744"/>
        <v>4.2568920147476822E-4</v>
      </c>
      <c r="PX263" s="10">
        <f t="shared" si="2417"/>
        <v>83.703557627752446</v>
      </c>
      <c r="PY263" s="9">
        <f t="shared" si="2060"/>
        <v>87.020617728608684</v>
      </c>
      <c r="PZ263" s="9">
        <f t="shared" si="2061"/>
        <v>80.146382953696673</v>
      </c>
      <c r="QA263" s="115">
        <f t="shared" si="2418"/>
        <v>83.583500341152671</v>
      </c>
      <c r="QB263" s="15">
        <f t="shared" si="2419"/>
        <v>4.2458454406289683E-4</v>
      </c>
      <c r="QC263" s="12"/>
      <c r="QD263" s="11">
        <f t="shared" si="2745"/>
        <v>4.3256542103818066E-4</v>
      </c>
      <c r="QE263" s="10">
        <f t="shared" si="2420"/>
        <v>83.64130342182699</v>
      </c>
      <c r="QF263" s="9">
        <f t="shared" si="2062"/>
        <v>87.014062383635974</v>
      </c>
      <c r="QG263" s="9">
        <f t="shared" si="2063"/>
        <v>80.028807987551318</v>
      </c>
      <c r="QH263" s="115">
        <f t="shared" si="2421"/>
        <v>83.521435185593646</v>
      </c>
      <c r="QI263" s="15">
        <f t="shared" si="2422"/>
        <v>4.3144162951037776E-4</v>
      </c>
      <c r="QJ263" s="12"/>
      <c r="QK263" s="11">
        <f t="shared" si="2746"/>
        <v>4.3942056771348797E-4</v>
      </c>
      <c r="QL263" s="10">
        <f t="shared" si="2423"/>
        <v>83.579005204507268</v>
      </c>
      <c r="QM263" s="9">
        <f t="shared" si="2064"/>
        <v>87.007293589825281</v>
      </c>
      <c r="QN263" s="9">
        <f t="shared" si="2065"/>
        <v>79.911359733519262</v>
      </c>
      <c r="QO263" s="115">
        <f t="shared" si="2424"/>
        <v>83.459326661672264</v>
      </c>
      <c r="QP263" s="15">
        <f t="shared" si="2425"/>
        <v>4.382777050437192E-4</v>
      </c>
      <c r="QQ263" s="12"/>
      <c r="QR263" s="11">
        <f t="shared" si="2747"/>
        <v>4.4625463130390481E-4</v>
      </c>
      <c r="QS263" s="10">
        <f t="shared" si="2426"/>
        <v>83.516660293080406</v>
      </c>
      <c r="QT263" s="9">
        <f t="shared" si="2066"/>
        <v>87.000308597270191</v>
      </c>
      <c r="QU263" s="9">
        <f t="shared" si="2067"/>
        <v>79.79403557182323</v>
      </c>
      <c r="QV263" s="115">
        <f t="shared" si="2427"/>
        <v>83.39717208454671</v>
      </c>
      <c r="QW263" s="15">
        <f t="shared" si="2428"/>
        <v>4.4509276262553993E-4</v>
      </c>
      <c r="QX263" s="12"/>
      <c r="QY263" s="11">
        <f t="shared" si="2748"/>
        <v>4.5306760283106049E-4</v>
      </c>
      <c r="QZ263" s="10">
        <f t="shared" si="2429"/>
        <v>83.454266026819141</v>
      </c>
      <c r="RA263" s="9">
        <f t="shared" si="2068"/>
        <v>86.993104687660932</v>
      </c>
      <c r="RB263" s="9">
        <f t="shared" si="2069"/>
        <v>79.676832895204967</v>
      </c>
      <c r="RC263" s="115">
        <f t="shared" si="2430"/>
        <v>83.334968791432942</v>
      </c>
      <c r="RD263" s="15">
        <f t="shared" si="2431"/>
        <v>4.5188679539678785E-4</v>
      </c>
      <c r="RE263" s="12"/>
      <c r="RF263" s="11">
        <f t="shared" si="2749"/>
        <v>4.5985947451063875E-4</v>
      </c>
      <c r="RG263" s="10">
        <f t="shared" si="2432"/>
        <v>83.391819767062202</v>
      </c>
      <c r="RH263" s="9">
        <f t="shared" si="2070"/>
        <v>86.985679174165142</v>
      </c>
      <c r="RI263" s="9">
        <f t="shared" si="2071"/>
        <v>79.559749109198009</v>
      </c>
      <c r="RJ263" s="115">
        <f t="shared" si="2433"/>
        <v>83.272714141681575</v>
      </c>
      <c r="RK263" s="15">
        <f t="shared" si="2434"/>
        <v>4.5865979765251445E-4</v>
      </c>
      <c r="RL263" s="12"/>
      <c r="RM263" s="11">
        <f t="shared" si="2750"/>
        <v>4.6663023972830329E-4</v>
      </c>
      <c r="RN263" s="10">
        <f t="shared" si="2435"/>
        <v>83.329318897289994</v>
      </c>
      <c r="RO263" s="9">
        <f t="shared" si="2072"/>
        <v>86.978029401306586</v>
      </c>
      <c r="RP263" s="9">
        <f t="shared" si="2073"/>
        <v>79.442781632394627</v>
      </c>
      <c r="RQ263" s="115">
        <f t="shared" si="2436"/>
        <v>83.210405516850614</v>
      </c>
      <c r="RR263" s="15">
        <f t="shared" si="2437"/>
        <v>4.6541176481790768E-4</v>
      </c>
      <c r="RS263" s="12"/>
      <c r="RT263" s="11">
        <f t="shared" si="2751"/>
        <v>4.7337989301585176E-4</v>
      </c>
      <c r="RU263" s="10">
        <f t="shared" si="2438"/>
        <v>83.26676082319625</v>
      </c>
      <c r="RV263" s="9">
        <f t="shared" si="2074"/>
        <v>86.970152744841627</v>
      </c>
      <c r="RW263" s="9">
        <f t="shared" si="2075"/>
        <v>79.325927896703362</v>
      </c>
      <c r="RX263" s="115">
        <f t="shared" si="2439"/>
        <v>83.148040320772495</v>
      </c>
      <c r="RY263" s="15">
        <f t="shared" si="2440"/>
        <v>4.7214269342475115E-4</v>
      </c>
      <c r="RZ263" s="12"/>
      <c r="SA263" s="11">
        <f t="shared" si="2752"/>
        <v>4.8010843002779601E-4</v>
      </c>
      <c r="SB263" s="10">
        <f t="shared" si="2441"/>
        <v>83.204142972753971</v>
      </c>
      <c r="SC263" s="9">
        <f t="shared" si="2076"/>
        <v>86.962046611633667</v>
      </c>
      <c r="SD263" s="9">
        <f t="shared" si="2077"/>
        <v>79.209185347600311</v>
      </c>
      <c r="SE263" s="115">
        <f t="shared" si="2442"/>
        <v>83.085615979616989</v>
      </c>
      <c r="SF263" s="15">
        <f t="shared" si="2443"/>
        <v>4.7885258108814347E-4</v>
      </c>
      <c r="SG263" s="12"/>
      <c r="SH263" s="11">
        <f t="shared" si="2753"/>
        <v>4.8681584751820967E-4</v>
      </c>
      <c r="SI263" s="10">
        <f t="shared" si="2444"/>
        <v>83.141462796277196</v>
      </c>
      <c r="SJ263" s="9">
        <f t="shared" si="2078"/>
        <v>86.953708439525684</v>
      </c>
      <c r="SK263" s="9">
        <f t="shared" si="2079"/>
        <v>79.092551444372475</v>
      </c>
      <c r="SL263" s="115">
        <f t="shared" si="2445"/>
        <v>83.02312994194908</v>
      </c>
      <c r="SM263" s="15">
        <f t="shared" si="2446"/>
        <v>4.855414264836034E-4</v>
      </c>
      <c r="SN263" s="12"/>
      <c r="SO263" s="11">
        <f t="shared" si="2754"/>
        <v>4.935021433179229E-4</v>
      </c>
      <c r="SP263" s="10">
        <f t="shared" si="2447"/>
        <v>83.07871776647788</v>
      </c>
      <c r="SQ263" s="9">
        <f t="shared" si="2080"/>
        <v>86.945135697210858</v>
      </c>
      <c r="SR263" s="9">
        <f t="shared" si="2081"/>
        <v>78.976023660353533</v>
      </c>
      <c r="SS263" s="115">
        <f t="shared" si="2448"/>
        <v>82.960579678782196</v>
      </c>
      <c r="ST263" s="15">
        <f t="shared" si="2449"/>
        <v>4.9220922932451225E-4</v>
      </c>
      <c r="SU263" s="12"/>
      <c r="SV263" s="11">
        <f t="shared" si="2755"/>
        <v>5.0016731631206816E-4</v>
      </c>
      <c r="SW263" s="10">
        <f t="shared" si="2450"/>
        <v>83.015905378518056</v>
      </c>
      <c r="SX263" s="9">
        <f t="shared" si="2082"/>
        <v>86.936325884101365</v>
      </c>
      <c r="SY263" s="9">
        <f t="shared" si="2083"/>
        <v>78.859599483152607</v>
      </c>
      <c r="SZ263" s="115">
        <f t="shared" si="2451"/>
        <v>82.897962683626986</v>
      </c>
      <c r="TA263" s="15">
        <f t="shared" si="2452"/>
        <v>4.9885599033988137E-4</v>
      </c>
      <c r="TB263" s="12"/>
      <c r="TC263" s="11">
        <f t="shared" si="2756"/>
        <v>5.0681136641794592E-4</v>
      </c>
      <c r="TD263" s="10">
        <f t="shared" si="2453"/>
        <v>82.953023150057589</v>
      </c>
      <c r="TE263" s="9">
        <f t="shared" si="2084"/>
        <v>86.927276530195485</v>
      </c>
      <c r="TF263" s="9">
        <f t="shared" si="2085"/>
        <v>78.743276414876405</v>
      </c>
      <c r="TG263" s="115">
        <f t="shared" si="2454"/>
        <v>82.835276472535952</v>
      </c>
      <c r="TH263" s="15">
        <f t="shared" si="2455"/>
        <v>5.054817112524222E-4</v>
      </c>
      <c r="TI263" s="12"/>
      <c r="TJ263" s="11">
        <f t="shared" si="2757"/>
        <v>5.1343429456317258E-4</v>
      </c>
      <c r="TK263" s="10">
        <f t="shared" si="2456"/>
        <v>82.8900686212978</v>
      </c>
      <c r="TL263" s="9">
        <f t="shared" si="2086"/>
        <v>86.917985195943075</v>
      </c>
      <c r="TM263" s="9">
        <f t="shared" si="2087"/>
        <v>78.627051972342599</v>
      </c>
      <c r="TN263" s="115">
        <f t="shared" si="2457"/>
        <v>82.77251858414283</v>
      </c>
      <c r="TO263" s="15">
        <f t="shared" si="2458"/>
        <v>5.1208639475706409E-4</v>
      </c>
      <c r="TP263" s="12"/>
      <c r="TQ263" s="11">
        <f t="shared" si="2758"/>
        <v>5.2003610266427116E-4</v>
      </c>
      <c r="TR263" s="10">
        <f t="shared" si="2459"/>
        <v>82.827039355019892</v>
      </c>
      <c r="TS263" s="9">
        <f t="shared" si="2088"/>
        <v>86.908449472109439</v>
      </c>
      <c r="TT263" s="9">
        <f t="shared" si="2089"/>
        <v>78.510923687289065</v>
      </c>
      <c r="TU263" s="115">
        <f t="shared" si="2460"/>
        <v>82.709686579699252</v>
      </c>
      <c r="TV263" s="15">
        <f t="shared" si="2461"/>
        <v>5.1867004449960869E-4</v>
      </c>
      <c r="TW263" s="12"/>
      <c r="TX263" s="11">
        <f t="shared" si="2759"/>
        <v>5.266167936054106E-4</v>
      </c>
      <c r="TY263" s="10">
        <f t="shared" si="2462"/>
        <v>82.763932936620535</v>
      </c>
      <c r="TZ263" s="9">
        <f t="shared" si="2090"/>
        <v>86.89866697963771</v>
      </c>
      <c r="UA263" s="9">
        <f t="shared" si="2091"/>
        <v>78.394889106572847</v>
      </c>
      <c r="UB263" s="115">
        <f t="shared" si="2463"/>
        <v>82.646778043105286</v>
      </c>
      <c r="UC263" s="15">
        <f t="shared" si="2464"/>
        <v>5.2523266505595837E-4</v>
      </c>
      <c r="UD263" s="12"/>
      <c r="UE263" s="11">
        <f t="shared" si="2760"/>
        <v>5.3317637121768106E-4</v>
      </c>
      <c r="UF263" s="10">
        <f t="shared" si="2465"/>
        <v>82.700746974141566</v>
      </c>
      <c r="UG263" s="9">
        <f t="shared" si="2092"/>
        <v>86.888635369509814</v>
      </c>
      <c r="UH263" s="9">
        <f t="shared" si="2093"/>
        <v>78.237965335009619</v>
      </c>
      <c r="UI263" s="115">
        <f t="shared" si="2466"/>
        <v>82.563300352259716</v>
      </c>
      <c r="UJ263" s="15">
        <f t="shared" si="2467"/>
        <v>5.3430540455811444E-4</v>
      </c>
      <c r="UK263" s="12"/>
      <c r="UL263" s="11">
        <f t="shared" si="2761"/>
        <v>5.4225214877421225E-4</v>
      </c>
      <c r="UM263" s="10">
        <f t="shared" si="2468"/>
        <v>82.616938955377094</v>
      </c>
      <c r="UN263" s="9">
        <f t="shared" si="2094"/>
        <v>86.878254199006562</v>
      </c>
      <c r="UO263" s="9">
        <f t="shared" si="2095"/>
        <v>78.184568209360961</v>
      </c>
      <c r="UP263" s="115">
        <f t="shared" si="2469"/>
        <v>82.531411204183769</v>
      </c>
      <c r="UQ263" s="15">
        <f t="shared" si="2470"/>
        <v>5.3696226896569801E-4</v>
      </c>
      <c r="UR263" s="12"/>
      <c r="US263" s="11">
        <f t="shared" si="2762"/>
        <v>5.4489625465265585E-4</v>
      </c>
      <c r="UT263" s="10">
        <f t="shared" si="2471"/>
        <v>82.584841995302384</v>
      </c>
      <c r="UU263" s="9">
        <f t="shared" si="2096"/>
        <v>86.867769529878217</v>
      </c>
      <c r="UV263" s="9">
        <f t="shared" si="2097"/>
        <v>78.813113610202194</v>
      </c>
      <c r="UW263" s="115">
        <f t="shared" si="2472"/>
        <v>82.840441570040213</v>
      </c>
      <c r="UX263" s="15">
        <f t="shared" si="2473"/>
        <v>4.9749281530509231E-4</v>
      </c>
      <c r="UY263" s="12"/>
      <c r="UZ263" s="11">
        <f t="shared" si="2763"/>
        <v>5.0531415811015722E-4</v>
      </c>
      <c r="VA263" s="10">
        <f t="shared" si="2474"/>
        <v>82.8944721079055</v>
      </c>
      <c r="VB263" s="9">
        <f t="shared" si="2098"/>
        <v>86.858769564970657</v>
      </c>
      <c r="VC263" s="9">
        <f t="shared" si="2099"/>
        <v>79.542527973622057</v>
      </c>
      <c r="VD263" s="115">
        <f t="shared" si="2475"/>
        <v>83.20064876929635</v>
      </c>
      <c r="VE263" s="15">
        <f t="shared" si="2476"/>
        <v>4.5188493003666845E-4</v>
      </c>
      <c r="VF263" s="12"/>
      <c r="VG263" s="11">
        <f t="shared" si="2764"/>
        <v>4.5958956439353819E-4</v>
      </c>
      <c r="VH263" s="10">
        <f t="shared" si="2477"/>
        <v>83.255338880322739</v>
      </c>
      <c r="VI263" s="9">
        <f t="shared" si="2100"/>
        <v>86.851344112778847</v>
      </c>
      <c r="VJ263" s="9">
        <f t="shared" si="2101"/>
        <v>80.404418757947283</v>
      </c>
      <c r="VK263" s="115">
        <f t="shared" si="2478"/>
        <v>83.627881435363065</v>
      </c>
      <c r="VL263" s="15">
        <f t="shared" si="2479"/>
        <v>3.9819193728711706E-4</v>
      </c>
      <c r="VM263" s="12"/>
      <c r="VN263" s="11">
        <f t="shared" si="2765"/>
        <v>4.0577620743366725E-4</v>
      </c>
      <c r="VO263" s="10">
        <f t="shared" si="2480"/>
        <v>83.683290558187224</v>
      </c>
      <c r="VP263" s="9">
        <f t="shared" si="2102"/>
        <v>86.845578411817684</v>
      </c>
      <c r="VQ263" s="9">
        <f t="shared" si="2103"/>
        <v>81.456629229076768</v>
      </c>
      <c r="VR263" s="115">
        <f t="shared" si="2481"/>
        <v>84.151103820447219</v>
      </c>
      <c r="VS263" s="15">
        <f t="shared" si="2482"/>
        <v>3.3284643406166766E-4</v>
      </c>
      <c r="VT263" s="12"/>
      <c r="VU263" s="11">
        <f t="shared" si="2766"/>
        <v>3.403073035004936E-4</v>
      </c>
      <c r="VV263" s="10">
        <f t="shared" si="2483"/>
        <v>84.207290175028646</v>
      </c>
      <c r="VW263" s="9">
        <f t="shared" si="2104"/>
        <v>86.841549803854775</v>
      </c>
      <c r="VX263" s="9">
        <f t="shared" si="2105"/>
        <v>82.81770879577202</v>
      </c>
      <c r="VY263" s="115">
        <f t="shared" si="2484"/>
        <v>84.829629299813405</v>
      </c>
      <c r="VZ263" s="15">
        <f t="shared" si="2485"/>
        <v>2.4853103737939501E-4</v>
      </c>
      <c r="WA263" s="12"/>
      <c r="WB263" s="11">
        <f t="shared" si="2767"/>
        <v>2.558675619375675E-4</v>
      </c>
      <c r="WC263" s="10">
        <f t="shared" si="2486"/>
        <v>84.886639627617939</v>
      </c>
      <c r="WD263" s="9">
        <f t="shared" si="2106"/>
        <v>86.839303707127897</v>
      </c>
      <c r="WE263" s="9">
        <f t="shared" si="2107"/>
        <v>84.818625468732151</v>
      </c>
      <c r="WF263" s="115">
        <f t="shared" si="2487"/>
        <v>85.828964587930017</v>
      </c>
      <c r="WG263" s="15">
        <f t="shared" si="2488"/>
        <v>1.2480643688199625E-4</v>
      </c>
      <c r="WH263" s="12"/>
      <c r="WI263" s="11">
        <f t="shared" si="2768"/>
        <v>1.3202675935175838E-4</v>
      </c>
      <c r="WJ263" s="10">
        <f t="shared" si="2489"/>
        <v>85.886781035725022</v>
      </c>
      <c r="WK263" s="9">
        <f t="shared" si="2108"/>
        <v>86.838737283763777</v>
      </c>
      <c r="WL263" s="9">
        <f t="shared" si="2109"/>
        <v>89.271928353563155</v>
      </c>
      <c r="WM263" s="115">
        <f t="shared" si="2490"/>
        <v>88.055332818663459</v>
      </c>
      <c r="WN263" s="15">
        <f t="shared" si="2491"/>
        <v>-1.5028513788313202E-4</v>
      </c>
      <c r="WO263" s="12"/>
      <c r="WP263" s="11">
        <f t="shared" si="2769"/>
        <v>-1.431541575770853E-4</v>
      </c>
      <c r="WQ263" s="10">
        <f t="shared" si="2492"/>
        <v>88.113805080092163</v>
      </c>
      <c r="WR263" s="9">
        <f t="shared" si="2110"/>
        <v>86.839558578913454</v>
      </c>
      <c r="WS263" s="9">
        <f t="shared" si="2111"/>
        <v>89.3545976398986</v>
      </c>
      <c r="WT263" s="115">
        <f t="shared" si="2493"/>
        <v>88.097078109406027</v>
      </c>
      <c r="WU263" s="15">
        <f t="shared" si="2494"/>
        <v>-1.5534044849703583E-4</v>
      </c>
      <c r="WV263" s="12"/>
      <c r="WW263" s="11">
        <f t="shared" si="2770"/>
        <v>-1.482174814614572E-4</v>
      </c>
      <c r="WX263" s="10">
        <f t="shared" si="2495"/>
        <v>88.155539149003957</v>
      </c>
      <c r="WY263" s="9">
        <f t="shared" si="2112"/>
        <v>86.840436057039739</v>
      </c>
      <c r="WZ263" s="9">
        <f t="shared" si="2113"/>
        <v>89.438060281988882</v>
      </c>
      <c r="XA263" s="115">
        <f t="shared" si="2496"/>
        <v>88.139248169514303</v>
      </c>
      <c r="XB263" s="15">
        <f t="shared" si="2497"/>
        <v>-1.604412903123281E-4</v>
      </c>
      <c r="XC263" s="12"/>
      <c r="XD263" s="11">
        <f t="shared" si="2771"/>
        <v>-1.5332663986984004E-4</v>
      </c>
      <c r="XE263" s="10">
        <f t="shared" si="2498"/>
        <v>88.197697907361714</v>
      </c>
      <c r="XF263" s="9">
        <f t="shared" si="2114"/>
        <v>86.841372107975715</v>
      </c>
      <c r="XG263" s="9">
        <f t="shared" si="2115"/>
        <v>89.522306427667644</v>
      </c>
      <c r="XH263" s="115">
        <f t="shared" si="2499"/>
        <v>88.181839267821687</v>
      </c>
      <c r="XI263" s="15">
        <f t="shared" si="2500"/>
        <v>-1.6558690720648879E-4</v>
      </c>
      <c r="XJ263" s="12"/>
      <c r="XK263" s="11">
        <f t="shared" si="2772"/>
        <v>-1.5848088018171027E-4</v>
      </c>
      <c r="XL263" s="10">
        <f t="shared" si="2501"/>
        <v>88.240277638067511</v>
      </c>
      <c r="XM263" s="9">
        <f t="shared" si="2116"/>
        <v>86.842369163120836</v>
      </c>
      <c r="XN263" s="9">
        <f t="shared" si="2117"/>
        <v>89.607325695211827</v>
      </c>
      <c r="XO263" s="115">
        <f t="shared" si="2502"/>
        <v>88.224847429166331</v>
      </c>
      <c r="XP263" s="15">
        <f t="shared" si="2503"/>
        <v>-1.7077650778178519E-4</v>
      </c>
      <c r="XQ263" s="12"/>
      <c r="XR263" s="11">
        <f t="shared" si="2773"/>
        <v>-1.6367941438069159E-4</v>
      </c>
      <c r="XS263" s="10">
        <f t="shared" si="2504"/>
        <v>88.283274379903474</v>
      </c>
      <c r="XT263" s="9">
        <f t="shared" si="2118"/>
        <v>86.843429694313372</v>
      </c>
      <c r="XU263" s="9">
        <f t="shared" si="2119"/>
        <v>89.69310745154425</v>
      </c>
      <c r="XV263" s="115">
        <f t="shared" si="2505"/>
        <v>88.268268572928804</v>
      </c>
      <c r="XW263" s="15">
        <f t="shared" si="2506"/>
        <v>-1.7600928261801027E-4</v>
      </c>
      <c r="XX263" s="12"/>
      <c r="XY263" s="11">
        <f t="shared" si="2774"/>
        <v>-1.6892143631308434E-4</v>
      </c>
      <c r="XZ263" s="10">
        <f t="shared" si="2507"/>
        <v>88.326684066142406</v>
      </c>
      <c r="YA263" s="9">
        <f t="shared" si="2120"/>
        <v>86.844556212832146</v>
      </c>
      <c r="YB263" s="9">
        <f t="shared" si="2121"/>
        <v>89.779640843094526</v>
      </c>
      <c r="YC263" s="115">
        <f t="shared" si="2508"/>
        <v>88.312098527963343</v>
      </c>
      <c r="YD263" s="15">
        <f t="shared" si="2509"/>
        <v>-1.8128440624024561E-4</v>
      </c>
      <c r="YE263" s="12"/>
      <c r="YF263" s="11">
        <f t="shared" si="2775"/>
        <v>-1.7420612365242304E-4</v>
      </c>
      <c r="YG263" s="10">
        <f t="shared" si="2510"/>
        <v>88.37050253947001</v>
      </c>
      <c r="YH263" s="9">
        <f t="shared" si="2122"/>
        <v>86.845751268364481</v>
      </c>
      <c r="YI263" s="9">
        <f t="shared" si="2123"/>
        <v>89.86691494574373</v>
      </c>
      <c r="YJ263" s="115">
        <f t="shared" si="2511"/>
        <v>88.356333107054098</v>
      </c>
      <c r="YK263" s="15">
        <f t="shared" si="2512"/>
        <v>-1.8660104644387321E-4</v>
      </c>
      <c r="YL263" s="12"/>
      <c r="YM263" s="11">
        <f t="shared" si="2776"/>
        <v>-1.7953264722755675E-4</v>
      </c>
      <c r="YN263" s="10">
        <f t="shared" si="2513"/>
        <v>88.414725626481584</v>
      </c>
      <c r="YO263" s="9">
        <f t="shared" si="2124"/>
        <v>86.847017448044596</v>
      </c>
      <c r="YP263" s="9">
        <f t="shared" si="2125"/>
        <v>89.954918407143879</v>
      </c>
      <c r="YQ263" s="115">
        <f t="shared" si="2514"/>
        <v>88.400967927594237</v>
      </c>
      <c r="YR263" s="15">
        <f t="shared" si="2515"/>
        <v>-1.9195834226198595E-4</v>
      </c>
      <c r="YS263" s="12"/>
      <c r="YT263" s="11">
        <f t="shared" si="2777"/>
        <v>-1.8490014896870092E-4</v>
      </c>
      <c r="YU263" s="10">
        <f t="shared" si="2516"/>
        <v>88.459348958198518</v>
      </c>
      <c r="YV263" s="9">
        <f t="shared" si="2126"/>
        <v>86.848357375146051</v>
      </c>
      <c r="YW263" s="9">
        <f t="shared" si="2127"/>
        <v>90.043639575703338</v>
      </c>
      <c r="YX263" s="115">
        <f t="shared" si="2517"/>
        <v>88.445998475424688</v>
      </c>
      <c r="YY263" s="15">
        <f t="shared" si="2518"/>
        <v>-1.9735541201286095E-4</v>
      </c>
      <c r="YZ263" s="12"/>
      <c r="ZA263" s="11">
        <f t="shared" si="2778"/>
        <v>-1.9030774995546003E-4</v>
      </c>
      <c r="ZB263" s="10">
        <f t="shared" si="2519"/>
        <v>88.504368033932579</v>
      </c>
      <c r="ZC263" s="9">
        <f t="shared" si="2128"/>
        <v>86.849773707808367</v>
      </c>
      <c r="ZD263" s="9">
        <f t="shared" si="2129"/>
        <v>90.133066555194318</v>
      </c>
      <c r="ZE263" s="115">
        <f t="shared" si="2520"/>
        <v>88.491420131501343</v>
      </c>
      <c r="ZF263" s="15">
        <f t="shared" si="2521"/>
        <v>-2.0279135675143925E-4</v>
      </c>
      <c r="ZG263" s="12"/>
      <c r="ZH263" s="11">
        <f t="shared" si="2779"/>
        <v>-1.9575455386618346E-4</v>
      </c>
      <c r="ZI263" s="10">
        <f t="shared" si="2522"/>
        <v>88.549778247952446</v>
      </c>
      <c r="ZJ263" s="9">
        <f t="shared" si="2130"/>
        <v>86.851269137748474</v>
      </c>
      <c r="ZK263" s="9">
        <f t="shared" si="2131"/>
        <v>90.223187204474172</v>
      </c>
      <c r="ZL263" s="115">
        <f t="shared" si="2523"/>
        <v>88.537228171111323</v>
      </c>
      <c r="ZM263" s="15">
        <f t="shared" si="2524"/>
        <v>-2.0826526033168499E-4</v>
      </c>
      <c r="ZN263" s="12"/>
      <c r="ZO263" s="11">
        <f t="shared" si="2780"/>
        <v>-2.012396470358129E-4</v>
      </c>
      <c r="ZP263" s="10">
        <f t="shared" si="2525"/>
        <v>88.595574888677589</v>
      </c>
      <c r="ZQ263" s="9">
        <f t="shared" si="2132"/>
        <v>86.852846388913491</v>
      </c>
      <c r="ZR263" s="9">
        <f t="shared" si="2133"/>
        <v>90.313989194533363</v>
      </c>
      <c r="ZS263" s="115">
        <f t="shared" si="2526"/>
        <v>88.583417791723434</v>
      </c>
      <c r="ZT263" s="15">
        <f t="shared" si="2527"/>
        <v>-2.1377619301335277E-4</v>
      </c>
      <c r="ZU263" s="12"/>
      <c r="ZV263" s="11">
        <f t="shared" si="2781"/>
        <v>-2.0676210206142803E-4</v>
      </c>
      <c r="ZW263" s="10">
        <f t="shared" si="2528"/>
        <v>88.64175316653251</v>
      </c>
      <c r="ZX263" s="9">
        <f t="shared" si="2134"/>
        <v>86.854508216129958</v>
      </c>
      <c r="ZY263" s="9">
        <f t="shared" si="2135"/>
        <v>90.405459963545027</v>
      </c>
      <c r="ZZ263" s="115">
        <f t="shared" si="2529"/>
        <v>88.629984089837492</v>
      </c>
      <c r="AAA263" s="15">
        <f t="shared" si="2530"/>
        <v>-2.1932320876906172E-4</v>
      </c>
      <c r="AAB263" s="12"/>
      <c r="AAC263" s="11">
        <f t="shared" si="2782"/>
        <v>-2.1232097510279197E-4</v>
      </c>
      <c r="AAD263" s="10">
        <f t="shared" si="2531"/>
        <v>88.688308190754498</v>
      </c>
      <c r="AAE263" s="9">
        <f t="shared" si="2136"/>
        <v>86.856257403657764</v>
      </c>
      <c r="AAF263" s="9">
        <f t="shared" si="2137"/>
        <v>90.497586608187135</v>
      </c>
      <c r="AAG263" s="115">
        <f t="shared" si="2532"/>
        <v>88.676922005922449</v>
      </c>
      <c r="AAH263" s="15">
        <f t="shared" si="2533"/>
        <v>-2.2490533866117472E-4</v>
      </c>
      <c r="AAI263" s="12"/>
      <c r="AAJ263" s="11">
        <f t="shared" si="2783"/>
        <v>-2.1791529924838017E-4</v>
      </c>
      <c r="AAK263" s="10">
        <f t="shared" si="2534"/>
        <v>88.73523491425594</v>
      </c>
      <c r="AAL263" s="9">
        <f t="shared" si="2138"/>
        <v>86.858096763577905</v>
      </c>
      <c r="AAM263" s="9">
        <f t="shared" si="2139"/>
        <v>90.590355983758485</v>
      </c>
      <c r="AAN263" s="115">
        <f t="shared" si="2535"/>
        <v>88.724226373668188</v>
      </c>
      <c r="AAO263" s="15">
        <f t="shared" si="2536"/>
        <v>-2.3052159712499615E-4</v>
      </c>
      <c r="AAP263" s="12"/>
      <c r="AAQ263" s="11">
        <f t="shared" si="2537"/>
        <v>-2.2354409079955226E-4</v>
      </c>
      <c r="AAR263" s="10">
        <f t="shared" si="2538"/>
        <v>88.782528182898716</v>
      </c>
      <c r="AAS263" s="9">
        <f t="shared" si="2140"/>
        <v>86.860029134214301</v>
      </c>
      <c r="AAT263" s="9">
        <f t="shared" si="2141"/>
        <v>90.68375470665778</v>
      </c>
      <c r="AAU263" s="115">
        <f t="shared" si="2539"/>
        <v>88.771891920436047</v>
      </c>
      <c r="AAV263" s="15">
        <f t="shared" si="2540"/>
        <v>-2.3617098221937534E-4</v>
      </c>
      <c r="AAW263" s="11"/>
      <c r="AAX263" s="11">
        <f t="shared" si="2784"/>
        <v>-2.2920634951706544E-4</v>
      </c>
      <c r="AAY263" s="10">
        <f t="shared" si="2541"/>
        <v>88.830182735922563</v>
      </c>
      <c r="AAZ263" s="9">
        <f t="shared" si="2142"/>
        <v>86.862057378501433</v>
      </c>
      <c r="ABA263" s="9">
        <f t="shared" si="2143"/>
        <v>90.777769156187475</v>
      </c>
      <c r="ABB263" s="115">
        <f t="shared" si="2542"/>
        <v>88.819913267344447</v>
      </c>
      <c r="ABC263" s="15">
        <f t="shared" si="2543"/>
        <v>-2.4185247583892913E-4</v>
      </c>
      <c r="ABD263" s="11"/>
      <c r="ABE263" s="11">
        <f t="shared" si="2785"/>
        <v>-2.3490105882929797E-4</v>
      </c>
      <c r="ABF263" s="10">
        <f t="shared" si="2544"/>
        <v>88.878193206008376</v>
      </c>
      <c r="ABG263" s="9">
        <f t="shared" si="2144"/>
        <v>86.864184382297623</v>
      </c>
      <c r="ABH263" s="9">
        <f t="shared" si="2145"/>
        <v>90.872385476698952</v>
      </c>
      <c r="ABI263" s="115">
        <f t="shared" si="2545"/>
        <v>88.868284929498287</v>
      </c>
      <c r="ABJ263" s="15">
        <f t="shared" si="2546"/>
        <v>-2.4756504395073877E-4</v>
      </c>
      <c r="ABK263" s="11"/>
      <c r="ABL263" s="11">
        <f t="shared" si="2786"/>
        <v>-2.4062718606500513E-4</v>
      </c>
      <c r="ABM263" s="10">
        <f t="shared" si="2547"/>
        <v>88.926554119485161</v>
      </c>
      <c r="ABN263" s="9">
        <f t="shared" si="2146"/>
        <v>86.86641305264537</v>
      </c>
      <c r="ABO263" s="9">
        <f t="shared" si="2147"/>
        <v>90.967589580094852</v>
      </c>
      <c r="ABP263" s="115">
        <f t="shared" si="2548"/>
        <v>88.917001316370119</v>
      </c>
      <c r="ABQ263" s="15">
        <f t="shared" si="2549"/>
        <v>-2.5330763685633409E-4</v>
      </c>
      <c r="ABR263" s="11"/>
      <c r="ABS263" s="11">
        <f t="shared" si="2787"/>
        <v>-2.4638368271155914E-4</v>
      </c>
      <c r="ABT263" s="10">
        <f t="shared" si="2550"/>
        <v>88.97525989668928</v>
      </c>
      <c r="ABU263" s="9">
        <f t="shared" si="2148"/>
        <v>86.868746315979749</v>
      </c>
      <c r="ABV263" s="9">
        <f t="shared" si="2149"/>
        <v>91.063367148673109</v>
      </c>
      <c r="ABW263" s="115">
        <f t="shared" si="2551"/>
        <v>88.966056732326422</v>
      </c>
      <c r="ABX263" s="15">
        <f t="shared" si="2552"/>
        <v>-2.5907918947802084E-4</v>
      </c>
      <c r="ABY263" s="11"/>
      <c r="ABZ263" s="11">
        <f t="shared" si="2788"/>
        <v>-2.5216948469760741E-4</v>
      </c>
      <c r="ACA263" s="10">
        <f t="shared" si="2553"/>
        <v>89.024304852468816</v>
      </c>
      <c r="ACB263" s="9">
        <f t="shared" si="2150"/>
        <v>86.871187116286436</v>
      </c>
      <c r="ACC263" s="9">
        <f t="shared" si="2151"/>
        <v>91.159703641917602</v>
      </c>
      <c r="ACD263" s="115">
        <f t="shared" si="2554"/>
        <v>89.015445379102019</v>
      </c>
      <c r="ACE263" s="15">
        <f t="shared" si="2555"/>
        <v>-2.6487862189207958E-4</v>
      </c>
      <c r="ACF263" s="11"/>
      <c r="ACG263" s="11">
        <f t="shared" si="2789"/>
        <v>-2.5798351292303606E-4</v>
      </c>
      <c r="ACH263" s="10">
        <f t="shared" si="2556"/>
        <v>89.073683198638435</v>
      </c>
      <c r="ACI263" s="9">
        <f t="shared" si="2152"/>
        <v>86.873738413214966</v>
      </c>
      <c r="ACJ263" s="9">
        <f t="shared" si="2153"/>
        <v>91.256584301559556</v>
      </c>
      <c r="ACK263" s="115">
        <f t="shared" si="2557"/>
        <v>89.065161357387268</v>
      </c>
      <c r="ACL263" s="15">
        <f t="shared" si="2558"/>
        <v>-2.7070483975789888E-4</v>
      </c>
      <c r="ACM263" s="11"/>
      <c r="ACN263" s="11">
        <f t="shared" si="2790"/>
        <v>-2.6382467368491023E-4</v>
      </c>
      <c r="ACO263" s="10">
        <f t="shared" si="2559"/>
        <v>89.12338904554656</v>
      </c>
      <c r="ACP263" s="9">
        <f t="shared" si="2154"/>
        <v>86.876403180147008</v>
      </c>
      <c r="ACQ263" s="9">
        <f t="shared" si="2155"/>
        <v>91.353994133678682</v>
      </c>
      <c r="ACR263" s="115">
        <f t="shared" si="2560"/>
        <v>89.115198656912838</v>
      </c>
      <c r="ACS263" s="15">
        <f t="shared" si="2561"/>
        <v>-2.7655673333177965E-4</v>
      </c>
      <c r="ACT263" s="11"/>
      <c r="ACU263" s="11">
        <f t="shared" si="2791"/>
        <v>-2.6969185768652441E-4</v>
      </c>
      <c r="ACV263" s="10">
        <f t="shared" si="2562"/>
        <v>89.173416392126342</v>
      </c>
      <c r="ACW263" s="9">
        <f t="shared" si="2156"/>
        <v>86.879184402192678</v>
      </c>
      <c r="ACX263" s="9">
        <f t="shared" si="2157"/>
        <v>91.451917930442761</v>
      </c>
      <c r="ACY263" s="115">
        <f t="shared" si="2563"/>
        <v>89.165551166317726</v>
      </c>
      <c r="ACZ263" s="15">
        <f t="shared" si="2564"/>
        <v>-2.8243317893343785E-4</v>
      </c>
      <c r="ADA263" s="11"/>
      <c r="ADB263" s="11">
        <f t="shared" si="2792"/>
        <v>-2.7558394150205328E-4</v>
      </c>
      <c r="ADC263" s="10">
        <f t="shared" si="2565"/>
        <v>89.223759135753156</v>
      </c>
      <c r="ADD263" s="9">
        <f t="shared" si="2158"/>
        <v>86.882085074163115</v>
      </c>
      <c r="ADE263" s="9">
        <f t="shared" si="2159"/>
        <v>91.550340276255994</v>
      </c>
      <c r="ADF263" s="115">
        <f t="shared" si="2566"/>
        <v>89.216212675209562</v>
      </c>
      <c r="ADG263" s="15">
        <f t="shared" si="2567"/>
        <v>-2.8833303945095817E-4</v>
      </c>
      <c r="ADH263" s="11"/>
      <c r="ADI263" s="11">
        <f t="shared" si="2793"/>
        <v>-2.8149978807884382E-4</v>
      </c>
      <c r="ADJ263" s="10">
        <f t="shared" si="2568"/>
        <v>89.274411074286206</v>
      </c>
      <c r="ADK263" s="9">
        <f t="shared" si="2160"/>
        <v>86.885108198503517</v>
      </c>
      <c r="ADL263" s="9">
        <f t="shared" si="2161"/>
        <v>91.649245552666201</v>
      </c>
      <c r="ADM263" s="115">
        <f t="shared" si="2569"/>
        <v>89.267176875584852</v>
      </c>
      <c r="ADN263" s="15">
        <f t="shared" si="2570"/>
        <v>-2.9425516477156688E-4</v>
      </c>
      <c r="ADO263" s="11"/>
      <c r="ADP263" s="11">
        <f t="shared" si="2794"/>
        <v>-2.8743824716556779E-4</v>
      </c>
      <c r="ADQ263" s="10">
        <f t="shared" si="2571"/>
        <v>89.325365907469376</v>
      </c>
      <c r="ADR263" s="9">
        <f t="shared" si="2162"/>
        <v>86.888256783186876</v>
      </c>
      <c r="ADS263" s="9">
        <f t="shared" si="2163"/>
        <v>91.748617943601261</v>
      </c>
      <c r="ADT263" s="115">
        <f t="shared" si="2572"/>
        <v>89.318437363394068</v>
      </c>
      <c r="ADU263" s="15">
        <f t="shared" si="2573"/>
        <v>-3.0019839223515077E-4</v>
      </c>
      <c r="ADV263" s="11"/>
      <c r="ADW263" s="11">
        <f t="shared" si="2795"/>
        <v>-2.9339815576333344E-4</v>
      </c>
      <c r="ADX263" s="10">
        <f t="shared" si="2574"/>
        <v>89.376617238477593</v>
      </c>
      <c r="ADY263" s="9">
        <f t="shared" si="2164"/>
        <v>86.891533839570556</v>
      </c>
      <c r="ADZ263" s="9">
        <f t="shared" si="2165"/>
        <v>91.848441440928639</v>
      </c>
      <c r="AEA263" s="115">
        <f t="shared" si="2575"/>
        <v>89.369987640249605</v>
      </c>
      <c r="AEB263" s="15">
        <f t="shared" si="2576"/>
        <v>-3.0616154711001549E-4</v>
      </c>
      <c r="AEC263" s="11"/>
      <c r="AED263" s="11">
        <f t="shared" si="2796"/>
        <v>-2.9937833859926033E-4</v>
      </c>
      <c r="AEE263" s="10">
        <f t="shared" si="2577"/>
        <v>89.42815857560683</v>
      </c>
      <c r="AEF263" s="9">
        <f t="shared" si="2166"/>
        <v>86.894942380218211</v>
      </c>
      <c r="AEG263" s="9">
        <f t="shared" si="2167"/>
        <v>91.948699850331877</v>
      </c>
      <c r="AEH263" s="115">
        <f t="shared" si="2578"/>
        <v>89.421821115275037</v>
      </c>
      <c r="AEI263" s="15">
        <f t="shared" si="2579"/>
        <v>-3.1214344309038011E-4</v>
      </c>
      <c r="AEJ263" s="11"/>
      <c r="AEK263" s="11">
        <f t="shared" si="2797"/>
        <v>-3.0537760862199185E-4</v>
      </c>
      <c r="AEL263" s="10">
        <f t="shared" si="2580"/>
        <v>89.479983334105867</v>
      </c>
      <c r="AEM263" s="9">
        <f t="shared" si="2168"/>
        <v>86.898485416689311</v>
      </c>
      <c r="AEN263" s="9">
        <f t="shared" si="2169"/>
        <v>92.049376797498667</v>
      </c>
      <c r="AEO263" s="115">
        <f t="shared" si="2581"/>
        <v>89.473931107093989</v>
      </c>
      <c r="AEP263" s="15">
        <f t="shared" si="2582"/>
        <v>-3.1814288281511793E-4</v>
      </c>
      <c r="AEQ263" s="11"/>
      <c r="AER263" s="11">
        <f t="shared" si="2798"/>
        <v>-3.1139476751867551E-4</v>
      </c>
      <c r="AES263" s="10">
        <f t="shared" si="2583"/>
        <v>89.532084838148421</v>
      </c>
      <c r="AET263" s="9">
        <f t="shared" si="2170"/>
        <v>86.902165957298891</v>
      </c>
      <c r="AEU263" s="9">
        <f t="shared" si="2171"/>
        <v>92.150455733057669</v>
      </c>
      <c r="AEV263" s="115">
        <f t="shared" si="2584"/>
        <v>89.526310845178273</v>
      </c>
      <c r="AEW263" s="15">
        <f t="shared" si="2585"/>
        <v>-3.2415865831102853E-4</v>
      </c>
      <c r="AEX263" s="11"/>
      <c r="AEY263" s="11">
        <f t="shared" si="2799"/>
        <v>-3.1742860615658806E-4</v>
      </c>
      <c r="AEZ263" s="10">
        <f t="shared" si="2586"/>
        <v>89.584456322164385</v>
      </c>
      <c r="AFA263" s="9">
        <f t="shared" si="2172"/>
        <v>86.905987004847987</v>
      </c>
      <c r="AFB263" s="9">
        <f t="shared" si="2173"/>
        <v>92.251919922152169</v>
      </c>
      <c r="AFC263" s="115">
        <f t="shared" si="2587"/>
        <v>89.578953463500085</v>
      </c>
      <c r="AFD263" s="15">
        <f t="shared" si="2588"/>
        <v>-3.3018955048905532E-4</v>
      </c>
      <c r="AFE263" s="11"/>
      <c r="AFF263" s="11">
        <f t="shared" si="2800"/>
        <v>-3.2347790407649365E-4</v>
      </c>
      <c r="AFG263" s="10">
        <f t="shared" si="2589"/>
        <v>89.637090924464104</v>
      </c>
      <c r="AFH263" s="9">
        <f t="shared" si="2174"/>
        <v>86.909951554303873</v>
      </c>
      <c r="AFI263" s="9">
        <f t="shared" si="2175"/>
        <v>92.353752473147651</v>
      </c>
      <c r="AFJ263" s="115">
        <f t="shared" si="2590"/>
        <v>89.631852013725762</v>
      </c>
      <c r="AFK263" s="15">
        <f t="shared" si="2591"/>
        <v>-3.362343310606589E-4</v>
      </c>
      <c r="AFL263" s="11"/>
      <c r="AFM263" s="11">
        <f t="shared" si="2801"/>
        <v>-3.2954143140978781E-4</v>
      </c>
      <c r="AFN263" s="10">
        <f t="shared" si="2592"/>
        <v>89.689981700433023</v>
      </c>
      <c r="AFO263" s="9">
        <f t="shared" si="2176"/>
        <v>86.914062590488925</v>
      </c>
      <c r="AFP263" s="9">
        <f t="shared" si="2177"/>
        <v>92.455936343474647</v>
      </c>
      <c r="AFQ263" s="115">
        <f t="shared" si="2593"/>
        <v>89.684999466981793</v>
      </c>
      <c r="AFR263" s="15">
        <f t="shared" si="2594"/>
        <v>-3.4229176304146475E-4</v>
      </c>
      <c r="AFS263" s="11"/>
      <c r="AFT263" s="11">
        <f t="shared" si="2802"/>
        <v>-3.3561794938122513E-4</v>
      </c>
      <c r="AFU263" s="10">
        <f t="shared" si="2595"/>
        <v>89.74312162428312</v>
      </c>
      <c r="AFV263" s="9">
        <f t="shared" si="2178"/>
        <v>86.918323085748909</v>
      </c>
      <c r="AFW263" s="9">
        <f t="shared" si="2179"/>
        <v>92.558454343738291</v>
      </c>
      <c r="AFX263" s="115">
        <f t="shared" si="2596"/>
        <v>89.738388714743593</v>
      </c>
      <c r="AFY263" s="15">
        <f t="shared" si="2597"/>
        <v>-3.4836060114908643E-4</v>
      </c>
      <c r="AFZ263" s="11"/>
      <c r="AGA263" s="11">
        <f t="shared" si="2803"/>
        <v>-3.4170621070591409E-4</v>
      </c>
      <c r="AGB263" s="10">
        <f t="shared" si="2598"/>
        <v>89.796503589926687</v>
      </c>
      <c r="AGC263" s="9">
        <f t="shared" si="2180"/>
        <v>86.922735997600313</v>
      </c>
      <c r="AGD263" s="9">
        <f t="shared" si="2181"/>
        <v>92.661289145639714</v>
      </c>
      <c r="AGE263" s="115">
        <f t="shared" si="2599"/>
        <v>89.792012571620006</v>
      </c>
      <c r="AGF263" s="15">
        <f t="shared" si="2600"/>
        <v>-3.5443959243771766E-4</v>
      </c>
      <c r="AGG263" s="11"/>
      <c r="AGH263" s="11">
        <f t="shared" si="2804"/>
        <v>-3.4780496022360165E-4</v>
      </c>
      <c r="AGI263" s="10">
        <f t="shared" si="2601"/>
        <v>89.850120413749039</v>
      </c>
      <c r="AGJ263" s="9">
        <f t="shared" si="2182"/>
        <v>86.927304266364786</v>
      </c>
      <c r="AGK263" s="9">
        <f t="shared" si="2183"/>
        <v>92.764423290150475</v>
      </c>
      <c r="AGL263" s="115">
        <f t="shared" si="2602"/>
        <v>89.845863778257637</v>
      </c>
      <c r="AGM263" s="15">
        <f t="shared" si="2603"/>
        <v>-3.6052747694911705E-4</v>
      </c>
      <c r="AGN263" s="11"/>
      <c r="AGO263" s="11">
        <f t="shared" si="2805"/>
        <v>-3.5391293554964785E-4</v>
      </c>
      <c r="AGP263" s="10">
        <f t="shared" si="2604"/>
        <v>89.903964837502329</v>
      </c>
      <c r="AGQ263" s="9">
        <f t="shared" si="2184"/>
        <v>86.932030812794039</v>
      </c>
      <c r="AGR263" s="9">
        <f t="shared" si="2185"/>
        <v>92.867839195922357</v>
      </c>
      <c r="AGS263" s="115">
        <f t="shared" si="2605"/>
        <v>89.899935004358198</v>
      </c>
      <c r="AGT263" s="15">
        <f t="shared" si="2606"/>
        <v>-3.6662298837873355E-4</v>
      </c>
      <c r="AGU263" s="11"/>
      <c r="AGV263" s="11">
        <f t="shared" si="2806"/>
        <v>-3.6002886774140193E-4</v>
      </c>
      <c r="AGW263" s="10">
        <f t="shared" si="2607"/>
        <v>89.95802953131323</v>
      </c>
      <c r="AGX263" s="9">
        <f t="shared" si="2186"/>
        <v>86.936918535688193</v>
      </c>
      <c r="AGY263" s="9">
        <f t="shared" si="2187"/>
        <v>92.971519166930307</v>
      </c>
      <c r="AGZ263" s="115">
        <f t="shared" si="2608"/>
        <v>89.95421885130925</v>
      </c>
      <c r="AHA263" s="15">
        <f t="shared" si="2609"/>
        <v>-3.7272485469488383E-4</v>
      </c>
      <c r="AHB263" s="11"/>
      <c r="AHC263" s="11">
        <f t="shared" si="2807"/>
        <v>-3.6615148191778709E-4</v>
      </c>
      <c r="AHD263" s="10">
        <f t="shared" si="2610"/>
        <v>90.012307096304198</v>
      </c>
      <c r="AHE263" s="9">
        <f t="shared" si="2188"/>
        <v>86.941970309509287</v>
      </c>
      <c r="AHF263" s="9">
        <f t="shared" si="2189"/>
        <v>93.075445305793806</v>
      </c>
      <c r="AHG263" s="115">
        <f t="shared" si="2611"/>
        <v>90.008707807651547</v>
      </c>
      <c r="AHH263" s="15">
        <f t="shared" si="2612"/>
        <v>-3.7883179293246756E-4</v>
      </c>
      <c r="AHI263" s="11"/>
      <c r="AHJ263" s="11">
        <f t="shared" si="2808"/>
        <v>-3.7227949204393315E-4</v>
      </c>
      <c r="AHK263" s="10">
        <f t="shared" si="2613"/>
        <v>90.066790019973368</v>
      </c>
      <c r="AHL263" s="9">
        <f t="shared" si="2190"/>
        <v>86.94718898183217</v>
      </c>
      <c r="AHM263" s="9">
        <f t="shared" si="2191"/>
        <v>93.179599629359245</v>
      </c>
      <c r="AHN263" s="115">
        <f t="shared" si="2614"/>
        <v>90.063394305595708</v>
      </c>
      <c r="AHO263" s="15">
        <f t="shared" si="2615"/>
        <v>-3.8494251648931962E-4</v>
      </c>
      <c r="AHP263" s="11"/>
      <c r="AHQ263" s="11">
        <f t="shared" si="2809"/>
        <v>-3.7841160823883028E-4</v>
      </c>
      <c r="AHR263" s="10">
        <f t="shared" si="2616"/>
        <v>90.121470732790229</v>
      </c>
      <c r="AHS263" s="9">
        <f t="shared" si="2192"/>
        <v>86.952577370970104</v>
      </c>
      <c r="AHT263" s="9">
        <f t="shared" si="2193"/>
        <v>93.283964121412808</v>
      </c>
      <c r="AHU263" s="115">
        <f t="shared" si="2617"/>
        <v>90.118270746191456</v>
      </c>
      <c r="AHV263" s="15">
        <f t="shared" si="2618"/>
        <v>-3.9105573852865448E-4</v>
      </c>
      <c r="AHW263" s="11"/>
      <c r="AHX263" s="11">
        <f t="shared" si="2810"/>
        <v>-3.8454654018388757E-4</v>
      </c>
      <c r="AHY263" s="10">
        <f t="shared" si="2619"/>
        <v>90.176341633397755</v>
      </c>
      <c r="AHZ263" s="9">
        <f t="shared" si="2194"/>
        <v>86.958138263684901</v>
      </c>
      <c r="AIA263" s="9">
        <f t="shared" si="2195"/>
        <v>93.38852068688918</v>
      </c>
      <c r="AIB263" s="115">
        <f t="shared" si="2620"/>
        <v>90.173329475287034</v>
      </c>
      <c r="AIC263" s="15">
        <f t="shared" si="2621"/>
        <v>-3.9717016929221606E-4</v>
      </c>
      <c r="AID263" s="11"/>
      <c r="AIE263" s="11">
        <f t="shared" si="2811"/>
        <v>-3.9068299443225795E-4</v>
      </c>
      <c r="AIF263" s="10">
        <f t="shared" si="2622"/>
        <v>90.231395064522076</v>
      </c>
      <c r="AIG263" s="9">
        <f t="shared" si="2196"/>
        <v>86.963874412815997</v>
      </c>
      <c r="AIH263" s="9">
        <f t="shared" si="2197"/>
        <v>93.493251108779376</v>
      </c>
      <c r="AII263" s="115">
        <f t="shared" si="2623"/>
        <v>90.228562760797686</v>
      </c>
      <c r="AIJ263" s="15">
        <f t="shared" si="2624"/>
        <v>-4.032845135851493E-4</v>
      </c>
      <c r="AIK263" s="11"/>
      <c r="AIL263" s="11">
        <f t="shared" si="2812"/>
        <v>-3.9681967188979664E-4</v>
      </c>
      <c r="AIM263" s="10">
        <f t="shared" si="2625"/>
        <v>90.28662329019086</v>
      </c>
      <c r="AIN263" s="9">
        <f t="shared" si="2198"/>
        <v>86.969788534827472</v>
      </c>
      <c r="AIO263" s="9">
        <f t="shared" si="2199"/>
        <v>93.598136934809077</v>
      </c>
      <c r="AIP263" s="115">
        <f t="shared" si="2626"/>
        <v>90.283962734818274</v>
      </c>
      <c r="AIQ263" s="15">
        <f t="shared" si="2627"/>
        <v>-4.0939746392822866E-4</v>
      </c>
      <c r="AIR263" s="11"/>
      <c r="AIS263" s="11">
        <f t="shared" si="2813"/>
        <v>-4.0295526095517005E-4</v>
      </c>
      <c r="AIT263" s="10">
        <f t="shared" si="2628"/>
        <v>90.34201843772972</v>
      </c>
      <c r="AIU263" s="9">
        <f t="shared" si="2200"/>
        <v>86.975883307138659</v>
      </c>
      <c r="AIV263" s="9">
        <f t="shared" si="2201"/>
        <v>93.703159828234078</v>
      </c>
      <c r="AIW263" s="115">
        <f t="shared" si="2629"/>
        <v>90.339521567686376</v>
      </c>
      <c r="AIX263" s="15">
        <f t="shared" si="2630"/>
        <v>-4.1550772238949161E-4</v>
      </c>
      <c r="AIY263" s="11"/>
      <c r="AIZ263" s="11">
        <f t="shared" si="2814"/>
        <v>-4.0908845939096965E-4</v>
      </c>
      <c r="AJA263" s="10">
        <f t="shared" si="2631"/>
        <v>90.397572672128788</v>
      </c>
      <c r="AJB263" s="9">
        <f t="shared" si="2202"/>
        <v>86.982161366087794</v>
      </c>
      <c r="AJC263" s="9">
        <f t="shared" si="2203"/>
        <v>93.80830142182721</v>
      </c>
      <c r="AJD263" s="115">
        <f t="shared" si="2632"/>
        <v>90.395231393957502</v>
      </c>
      <c r="AJE263" s="15">
        <f t="shared" si="2633"/>
        <v>-4.2161399169156073E-4</v>
      </c>
      <c r="AJF263" s="11"/>
      <c r="AJG263" s="11">
        <f t="shared" si="2815"/>
        <v>-4.1521796541742559E-4</v>
      </c>
      <c r="AJH263" s="10">
        <f t="shared" si="2634"/>
        <v>90.453278121881823</v>
      </c>
      <c r="AJI263" s="9">
        <f t="shared" si="2204"/>
        <v>86.988625304646206</v>
      </c>
      <c r="AJJ263" s="9">
        <f t="shared" si="2205"/>
        <v>93.913543042401514</v>
      </c>
      <c r="AJK263" s="115">
        <f t="shared" si="2635"/>
        <v>90.451084173523867</v>
      </c>
      <c r="AJL263" s="15">
        <f t="shared" si="2636"/>
        <v>-4.2771495833811383E-4</v>
      </c>
      <c r="AJM263" s="11"/>
      <c r="AJN263" s="11">
        <f t="shared" si="2816"/>
        <v>-4.2134246080852654E-4</v>
      </c>
      <c r="AJO263" s="10">
        <f t="shared" si="2637"/>
        <v>90.50912673983639</v>
      </c>
      <c r="AJP263" s="9">
        <f t="shared" si="2206"/>
        <v>86.995277669612165</v>
      </c>
      <c r="AJQ263" s="9">
        <f t="shared" si="2207"/>
        <v>94.018867201624133</v>
      </c>
      <c r="AJR263" s="115">
        <f t="shared" si="2638"/>
        <v>90.507072435618142</v>
      </c>
      <c r="AJS263" s="15">
        <f t="shared" si="2639"/>
        <v>-4.3380938486675333E-4</v>
      </c>
      <c r="AJT263" s="11"/>
      <c r="AJU263" s="11">
        <f t="shared" si="2817"/>
        <v>-4.2746070332140421E-4</v>
      </c>
      <c r="AJV263" s="10">
        <f t="shared" si="2640"/>
        <v>90.565111048609879</v>
      </c>
      <c r="AJW263" s="9">
        <f t="shared" si="2208"/>
        <v>87.002120961683772</v>
      </c>
      <c r="AJX263" s="9">
        <f t="shared" si="2209"/>
        <v>94.124262667529592</v>
      </c>
      <c r="AJY263" s="115">
        <f t="shared" si="2641"/>
        <v>90.563191814606682</v>
      </c>
      <c r="AJZ263" s="15">
        <f t="shared" si="2642"/>
        <v>-4.3989642308464642E-4</v>
      </c>
      <c r="AKA263" s="11"/>
      <c r="AKB263" s="11">
        <f t="shared" si="2818"/>
        <v>-4.3357184055737728E-4</v>
      </c>
      <c r="AKC263" s="10">
        <f t="shared" si="2643"/>
        <v>90.621226681390795</v>
      </c>
      <c r="AKD263" s="9">
        <f t="shared" si="2210"/>
        <v>87.009157645726972</v>
      </c>
      <c r="AKE263" s="9">
        <f t="shared" si="2211"/>
        <v>94.229719895585291</v>
      </c>
      <c r="AKF263" s="115">
        <f t="shared" si="2644"/>
        <v>90.619438770656132</v>
      </c>
      <c r="AKG263" s="15">
        <f t="shared" si="2645"/>
        <v>-4.4597533123577274E-4</v>
      </c>
      <c r="AKH263" s="11"/>
      <c r="AKI263" s="11">
        <f t="shared" si="2819"/>
        <v>-4.3967512663449574E-4</v>
      </c>
      <c r="AKJ263" s="10">
        <f t="shared" si="2646"/>
        <v>90.677470098421892</v>
      </c>
      <c r="AKK263" s="9">
        <f t="shared" si="2212"/>
        <v>87.016390152736903</v>
      </c>
      <c r="AKL263" s="9">
        <f t="shared" si="2213"/>
        <v>94.335229486199268</v>
      </c>
      <c r="AKM263" s="115">
        <f t="shared" si="2647"/>
        <v>90.675809819468085</v>
      </c>
      <c r="AKN263" s="15">
        <f t="shared" si="2648"/>
        <v>-4.5204537860833851E-4</v>
      </c>
      <c r="AKO263" s="11"/>
      <c r="AKP263" s="11">
        <f t="shared" si="2820"/>
        <v>-4.4576982662219717E-4</v>
      </c>
      <c r="AKQ263" s="10">
        <f t="shared" si="2649"/>
        <v>90.733837815275763</v>
      </c>
      <c r="AKR263" s="9">
        <f t="shared" si="2214"/>
        <v>87.023820878902825</v>
      </c>
      <c r="AKS263" s="9">
        <f t="shared" si="2215"/>
        <v>94.44078218620821</v>
      </c>
      <c r="AKT263" s="115">
        <f t="shared" si="2650"/>
        <v>90.73230153255551</v>
      </c>
      <c r="AKU263" s="15">
        <f t="shared" si="2651"/>
        <v>-4.5810584568443106E-4</v>
      </c>
      <c r="AKV263" s="11"/>
      <c r="AKW263" s="11">
        <f t="shared" si="2821"/>
        <v>-4.5185521669437542E-4</v>
      </c>
      <c r="AKX263" s="10">
        <f t="shared" si="2652"/>
        <v>90.790326403137357</v>
      </c>
      <c r="AKY263" s="9">
        <f t="shared" si="2216"/>
        <v>87.031452184706964</v>
      </c>
      <c r="AKZ263" s="9">
        <f t="shared" si="2217"/>
        <v>94.546368890248331</v>
      </c>
      <c r="ALA263" s="115">
        <f t="shared" si="2653"/>
        <v>90.788910537477648</v>
      </c>
      <c r="ALB263" s="15">
        <f t="shared" si="2654"/>
        <v>-4.6415602428035514E-4</v>
      </c>
      <c r="ALC263" s="11"/>
      <c r="ALD263" s="11">
        <f t="shared" si="2822"/>
        <v>-4.5793058427317021E-4</v>
      </c>
      <c r="ALE263" s="10">
        <f t="shared" si="2655"/>
        <v>90.846932489045045</v>
      </c>
      <c r="ALF263" s="9">
        <f t="shared" si="2218"/>
        <v>87.039286394057655</v>
      </c>
      <c r="ALG263" s="9">
        <f t="shared" si="2219"/>
        <v>94.651980642005356</v>
      </c>
      <c r="ALH263" s="115">
        <f t="shared" si="2656"/>
        <v>90.845633518031505</v>
      </c>
      <c r="ALI263" s="15">
        <f t="shared" si="2657"/>
        <v>-4.7019521767737078E-4</v>
      </c>
      <c r="ALJ263" s="11"/>
      <c r="ALK263" s="11">
        <f t="shared" si="2823"/>
        <v>-4.6399522816318759E-4</v>
      </c>
      <c r="ALL263" s="10">
        <f t="shared" si="2658"/>
        <v>90.903652756088405</v>
      </c>
      <c r="ALM263" s="9">
        <f t="shared" si="2220"/>
        <v>87.047325793457034</v>
      </c>
      <c r="ALN263" s="9">
        <f t="shared" si="2221"/>
        <v>94.757608635346728</v>
      </c>
      <c r="ALO263" s="115">
        <f t="shared" si="2659"/>
        <v>90.902467214401881</v>
      </c>
      <c r="ALP263" s="15">
        <f t="shared" si="2660"/>
        <v>-4.762227407430389E-4</v>
      </c>
      <c r="ALQ263" s="12"/>
      <c r="ALR263" s="11">
        <f t="shared" si="2824"/>
        <v>-4.7004845867634943E-4</v>
      </c>
      <c r="ALS263" s="10">
        <f t="shared" si="2661"/>
        <v>90.960483943564498</v>
      </c>
      <c r="ALT263" s="9">
        <f t="shared" si="2222"/>
        <v>87.055572631203518</v>
      </c>
      <c r="ALU263" s="9">
        <f t="shared" si="2223"/>
        <v>94.863244215336593</v>
      </c>
      <c r="ALV263" s="115">
        <f t="shared" si="2662"/>
        <v>90.959408423270048</v>
      </c>
      <c r="ALW263" s="15">
        <f t="shared" si="2663"/>
        <v>-4.8223792004316519E-4</v>
      </c>
      <c r="ALX263" s="12"/>
      <c r="ALY263" s="11">
        <f t="shared" si="2825"/>
        <v>-4.7608959774736432E-4</v>
      </c>
      <c r="ALZ263" s="10">
        <f t="shared" si="2664"/>
        <v>91.017422847092973</v>
      </c>
      <c r="AMA263" s="9">
        <f t="shared" si="2224"/>
        <v>87.064029116629342</v>
      </c>
      <c r="AMB263" s="9">
        <f t="shared" si="2225"/>
        <v>94.968878879135417</v>
      </c>
      <c r="AMC263" s="115">
        <f t="shared" si="2665"/>
        <v>91.01645399788238</v>
      </c>
      <c r="AMD263" s="15">
        <f t="shared" si="2666"/>
        <v>-4.882400939444627E-4</v>
      </c>
      <c r="AME263" s="12"/>
      <c r="AMF263" s="11">
        <f t="shared" si="2826"/>
        <v>-4.8211797903993203E-4</v>
      </c>
      <c r="AMG263" s="10">
        <f t="shared" si="2667"/>
        <v>91.074466318691066</v>
      </c>
      <c r="AMH263" s="9">
        <f t="shared" si="2226"/>
        <v>87.072697419373227</v>
      </c>
      <c r="AMI263" s="9">
        <f t="shared" si="2227"/>
        <v>95.074504276781497</v>
      </c>
      <c r="AMJ263" s="115">
        <f t="shared" si="2668"/>
        <v>91.073600848077362</v>
      </c>
      <c r="AMK263" s="15">
        <f t="shared" si="2669"/>
        <v>-4.9422861270773675E-4</v>
      </c>
      <c r="AML263" s="12"/>
      <c r="AMM263" s="11">
        <f t="shared" si="2827"/>
        <v>-4.8813294804348747E-4</v>
      </c>
      <c r="AMN263" s="10">
        <f t="shared" si="2670"/>
        <v>91.131611266807113</v>
      </c>
      <c r="AMO263" s="9">
        <f t="shared" si="2228"/>
        <v>87.081579668688292</v>
      </c>
      <c r="AMP263" s="9">
        <f t="shared" si="2229"/>
        <v>95.180112211862024</v>
      </c>
      <c r="AMQ263" s="115">
        <f t="shared" si="2671"/>
        <v>91.130845940275151</v>
      </c>
      <c r="AMR263" s="15">
        <f t="shared" si="2672"/>
        <v>-5.0020283857208682E-4</v>
      </c>
      <c r="AMS263" s="12"/>
      <c r="AMT263" s="11">
        <f t="shared" si="2828"/>
        <v>-4.941338621609622E-4</v>
      </c>
      <c r="AMU263" s="10">
        <f t="shared" si="2673"/>
        <v>91.188854656316551</v>
      </c>
      <c r="AMV263" s="9">
        <f t="shared" si="2230"/>
        <v>87.090677952785342</v>
      </c>
      <c r="AMW263" s="9">
        <f t="shared" si="2231"/>
        <v>95.285694642070681</v>
      </c>
      <c r="AMX263" s="115">
        <f t="shared" si="2674"/>
        <v>91.188186297428018</v>
      </c>
      <c r="AMY263" s="15">
        <f t="shared" si="2675"/>
        <v>-5.0616214582990891E-4</v>
      </c>
      <c r="AMZ263" s="12"/>
      <c r="ANA263" s="11">
        <f t="shared" si="2829"/>
        <v>-5.0012009078734352E-4</v>
      </c>
      <c r="ANB263" s="10">
        <f t="shared" si="2676"/>
        <v>91.246193508478783</v>
      </c>
      <c r="ANC263" s="9">
        <f t="shared" si="2232"/>
        <v>87.099994318211429</v>
      </c>
      <c r="AND263" s="9">
        <f t="shared" si="2233"/>
        <v>95.391243679652732</v>
      </c>
      <c r="ANE263" s="115">
        <f t="shared" si="2677"/>
        <v>91.245618998932088</v>
      </c>
      <c r="ANF263" s="15">
        <f t="shared" si="2678"/>
        <v>-5.1210592089275821E-4</v>
      </c>
      <c r="ANG263" s="12"/>
      <c r="ANH263" s="11">
        <f t="shared" si="2830"/>
        <v>-5.0609101537911808E-4</v>
      </c>
      <c r="ANI263" s="10">
        <f t="shared" si="2679"/>
        <v>91.303624900855496</v>
      </c>
      <c r="ANJ263" s="9">
        <f t="shared" si="2234"/>
        <v>87.109530769263714</v>
      </c>
      <c r="ANK263" s="9">
        <f t="shared" si="2235"/>
        <v>95.496751591743447</v>
      </c>
      <c r="ANL263" s="115">
        <f t="shared" si="2680"/>
        <v>91.303141180503587</v>
      </c>
      <c r="ANM263" s="15">
        <f t="shared" si="2681"/>
        <v>-5.1803356234846835E-4</v>
      </c>
      <c r="ANN263" s="12"/>
      <c r="ANO263" s="11">
        <f t="shared" si="2831"/>
        <v>-5.1204602951493363E-4</v>
      </c>
      <c r="ANP263" s="10">
        <f t="shared" si="2682"/>
        <v>91.361145967193266</v>
      </c>
      <c r="ANQ263" s="9">
        <f t="shared" si="2236"/>
        <v>87.119289267438532</v>
      </c>
      <c r="ANR263" s="9">
        <f t="shared" si="2237"/>
        <v>95.60221080059695</v>
      </c>
      <c r="ANS263" s="115">
        <f t="shared" si="2683"/>
        <v>91.360750034017741</v>
      </c>
      <c r="ANT263" s="15">
        <f t="shared" si="2684"/>
        <v>-5.239444810093048E-4</v>
      </c>
      <c r="ANU263" s="12"/>
      <c r="ANV263" s="11">
        <f t="shared" si="2832"/>
        <v>-5.1798453894730614E-4</v>
      </c>
      <c r="ANW263" s="10">
        <f t="shared" si="2685"/>
        <v>91.418753897268928</v>
      </c>
      <c r="ANX263" s="9">
        <f t="shared" si="2238"/>
        <v>87.129271730915534</v>
      </c>
      <c r="ANY263" s="9">
        <f t="shared" si="2239"/>
        <v>95.707613883712071</v>
      </c>
      <c r="ANZ263" s="115">
        <f t="shared" si="2686"/>
        <v>91.418442807313795</v>
      </c>
      <c r="AOA263" s="15">
        <f t="shared" si="2687"/>
        <v>-5.2983809995160551E-4</v>
      </c>
      <c r="AOB263" s="12"/>
      <c r="AOC263" s="11">
        <f t="shared" si="2833"/>
        <v>-5.2390596164579302E-4</v>
      </c>
      <c r="AOD263" s="10">
        <f t="shared" si="2688"/>
        <v>91.476445936700969</v>
      </c>
      <c r="AOE263" s="9">
        <f t="shared" si="2240"/>
        <v>87.139480034076755</v>
      </c>
      <c r="AOF263" s="9">
        <f t="shared" si="2241"/>
        <v>95.812953573850947</v>
      </c>
      <c r="AOG263" s="115">
        <f t="shared" si="2689"/>
        <v>91.476216803963851</v>
      </c>
      <c r="AOH263" s="15">
        <f t="shared" si="2690"/>
        <v>-5.3571385454663273E-4</v>
      </c>
      <c r="AOI263" s="12"/>
      <c r="AOJ263" s="11">
        <f t="shared" si="1875"/>
        <v>-5.2980972783136376E-4</v>
      </c>
      <c r="AOK263" s="10">
        <f t="shared" si="1876"/>
        <v>91.5342193867247</v>
      </c>
      <c r="AOL263" s="9">
        <f t="shared" si="2242"/>
        <v>87.149916007060341</v>
      </c>
      <c r="AOM263" s="9">
        <f t="shared" si="2243"/>
        <v>95.918222758959729</v>
      </c>
      <c r="AON263" s="115">
        <f t="shared" si="2691"/>
        <v>91.534069383010035</v>
      </c>
      <c r="AOO263" s="15">
        <f t="shared" si="1877"/>
        <v>-5.4157119248323402E-4</v>
      </c>
      <c r="AOP263" s="12"/>
      <c r="AOQ263" s="11">
        <f t="shared" si="2834"/>
        <v>-5.3569528000256116E-4</v>
      </c>
      <c r="AOR263" s="10">
        <f t="shared" si="2692"/>
        <v>91.592071603935779</v>
      </c>
      <c r="AOS263" s="9">
        <f t="shared" si="2244"/>
        <v>87.160581435348789</v>
      </c>
      <c r="AOT263" s="9">
        <f t="shared" si="2245"/>
        <v>96.023414481987473</v>
      </c>
      <c r="AOU263" s="115">
        <f t="shared" si="2693"/>
        <v>91.591997958668131</v>
      </c>
      <c r="AOV263" s="15">
        <f t="shared" si="2694"/>
        <v>-5.4740957378209682E-4</v>
      </c>
      <c r="AOW263" s="12"/>
      <c r="AOX263" s="11">
        <f t="shared" si="1878"/>
        <v>-5.4156207295322093E-4</v>
      </c>
      <c r="AOY263" s="10">
        <f t="shared" si="1879"/>
        <v>91.649999999999991</v>
      </c>
      <c r="AOZ263" s="9">
        <f t="shared" si="2246"/>
        <v>87.171478059391305</v>
      </c>
      <c r="APA263" s="9"/>
      <c r="APB263" s="97">
        <f t="shared" si="2695"/>
        <v>91.649999999999991</v>
      </c>
      <c r="APC263" s="15">
        <f t="shared" si="1880"/>
        <v>-5.532284708019313E-4</v>
      </c>
      <c r="APD263" s="11"/>
      <c r="APE263" s="11"/>
    </row>
    <row r="264" spans="1:1097" x14ac:dyDescent="0.2">
      <c r="A264" s="183"/>
      <c r="B264" s="183"/>
      <c r="C264" s="1">
        <f t="shared" si="2696"/>
        <v>180</v>
      </c>
      <c r="D264" s="1">
        <f t="shared" si="2697"/>
        <v>6024.5844021139956</v>
      </c>
      <c r="E264" s="1">
        <f t="shared" si="2698"/>
        <v>-16317921.817764627</v>
      </c>
      <c r="F264" s="2">
        <f t="shared" si="2699"/>
        <v>113.16</v>
      </c>
      <c r="G264" s="8">
        <f t="shared" si="2700"/>
        <v>1.9810000000000001E-3</v>
      </c>
      <c r="H264" s="6">
        <f t="shared" si="2701"/>
        <v>0.14400020254000001</v>
      </c>
      <c r="I264" s="2">
        <f t="shared" si="2702"/>
        <v>3500</v>
      </c>
      <c r="J264" s="3">
        <f t="shared" si="1818"/>
        <v>58.333333333333336</v>
      </c>
      <c r="K264" s="3">
        <f t="shared" si="1819"/>
        <v>366.52</v>
      </c>
      <c r="L264" s="1">
        <f t="shared" si="2703"/>
        <v>0.82</v>
      </c>
      <c r="M264" s="1">
        <f t="shared" si="2704"/>
        <v>0.66</v>
      </c>
      <c r="N264" s="1">
        <f t="shared" si="1820"/>
        <v>0.54120000000000001</v>
      </c>
      <c r="O264" s="3">
        <f t="shared" si="2247"/>
        <v>7.5227878787878781</v>
      </c>
      <c r="P264" s="40">
        <f t="shared" si="1821"/>
        <v>570.9796</v>
      </c>
      <c r="Q264" s="1">
        <f t="shared" si="2705"/>
        <v>21.51</v>
      </c>
      <c r="R264" s="1">
        <f t="shared" si="2706"/>
        <v>151</v>
      </c>
      <c r="S264" s="2">
        <f t="shared" si="2707"/>
        <v>12587.54</v>
      </c>
      <c r="T264" s="1">
        <f t="shared" si="1959"/>
        <v>83.916933333333333</v>
      </c>
      <c r="U264" s="7">
        <f t="shared" si="2708"/>
        <v>9.1849501318337995E-2</v>
      </c>
      <c r="V264" s="7">
        <f t="shared" si="1822"/>
        <v>6.6258942829124593E-3</v>
      </c>
      <c r="W264" s="159">
        <f t="shared" si="2709"/>
        <v>3.4283282369456214E-2</v>
      </c>
      <c r="X264" s="40">
        <f t="shared" si="1823"/>
        <v>8095.2484858865882</v>
      </c>
      <c r="Y264" s="1">
        <f t="shared" si="2710"/>
        <v>0</v>
      </c>
      <c r="Z264" s="1">
        <f t="shared" si="2711"/>
        <v>113.16</v>
      </c>
      <c r="AA264" s="1">
        <f t="shared" si="2712"/>
        <v>91.649999999999991</v>
      </c>
      <c r="AB264" s="6">
        <f t="shared" si="1960"/>
        <v>0.2895550479995273</v>
      </c>
      <c r="AC264" s="1">
        <f t="shared" si="2713"/>
        <v>526.19133708825245</v>
      </c>
      <c r="AD264" s="40">
        <f t="shared" si="1824"/>
        <v>36363.626619283568</v>
      </c>
      <c r="AE264" s="1">
        <f t="shared" si="1825"/>
        <v>0.15947988387208822</v>
      </c>
      <c r="AF264" s="2">
        <f t="shared" si="2835"/>
        <v>79</v>
      </c>
      <c r="AG264" s="10">
        <f t="shared" si="1826"/>
        <v>12.59891082589497</v>
      </c>
      <c r="AH264" s="12">
        <f t="shared" si="1827"/>
        <v>0.21514267848916754</v>
      </c>
      <c r="AI264" s="43">
        <f t="shared" si="1828"/>
        <v>-1.9114597365218638E-5</v>
      </c>
      <c r="AJ264" s="93">
        <f t="shared" si="1961"/>
        <v>4.8220517254733687E-6</v>
      </c>
      <c r="AK264" s="43">
        <f t="shared" si="1829"/>
        <v>0</v>
      </c>
      <c r="AL264" s="43">
        <f t="shared" si="1962"/>
        <v>4.1666477733885384E-4</v>
      </c>
      <c r="AM264" s="43"/>
      <c r="AN264" s="43">
        <f t="shared" si="1830"/>
        <v>0</v>
      </c>
      <c r="AO264" s="10">
        <f t="shared" si="1831"/>
        <v>87.146761412414278</v>
      </c>
      <c r="AP264" s="9"/>
      <c r="AQ264" s="9">
        <f t="shared" si="1832"/>
        <v>87.017410036840246</v>
      </c>
      <c r="AR264" s="104">
        <f t="shared" si="2248"/>
        <v>87.017410036840246</v>
      </c>
      <c r="AS264" s="15">
        <f t="shared" si="1833"/>
        <v>0</v>
      </c>
      <c r="AT264" s="49"/>
      <c r="AU264" s="11">
        <f t="shared" si="1834"/>
        <v>7.9894827784818587E-6</v>
      </c>
      <c r="AV264" s="10">
        <f t="shared" si="1835"/>
        <v>87.082084564048756</v>
      </c>
      <c r="AW264" s="9">
        <f t="shared" si="1836"/>
        <v>87.017410036840246</v>
      </c>
      <c r="AX264" s="9">
        <f t="shared" si="1837"/>
        <v>86.888347179230436</v>
      </c>
      <c r="AY264" s="97">
        <f t="shared" si="2249"/>
        <v>86.952878608035348</v>
      </c>
      <c r="AZ264" s="15">
        <f t="shared" si="2250"/>
        <v>7.9715192087560083E-6</v>
      </c>
      <c r="BA264" s="49"/>
      <c r="BB264" s="11">
        <f t="shared" si="1838"/>
        <v>1.5961287449851711E-5</v>
      </c>
      <c r="BC264" s="10">
        <f t="shared" si="1839"/>
        <v>87.017548503196053</v>
      </c>
      <c r="BD264" s="9">
        <f t="shared" si="1840"/>
        <v>87.017407726109283</v>
      </c>
      <c r="BE264" s="9">
        <f t="shared" si="1841"/>
        <v>86.759570190880567</v>
      </c>
      <c r="BF264" s="97">
        <f t="shared" si="2251"/>
        <v>86.888488958494918</v>
      </c>
      <c r="BG264" s="15">
        <f t="shared" si="1842"/>
        <v>1.5925239087981666E-5</v>
      </c>
      <c r="BH264" s="49"/>
      <c r="BI264" s="11">
        <f t="shared" si="1843"/>
        <v>2.3915290235316795E-5</v>
      </c>
      <c r="BJ264" s="10">
        <f t="shared" si="1844"/>
        <v>86.953149610094684</v>
      </c>
      <c r="BK264" s="9">
        <f t="shared" si="1845"/>
        <v>87.017398503812117</v>
      </c>
      <c r="BL264" s="9">
        <f t="shared" si="1846"/>
        <v>86.631076406490493</v>
      </c>
      <c r="BM264" s="97">
        <f t="shared" si="2252"/>
        <v>86.824237455151305</v>
      </c>
      <c r="BN264" s="15">
        <f t="shared" si="1847"/>
        <v>2.3861040090069238E-5</v>
      </c>
      <c r="BO264" s="49"/>
      <c r="BP264" s="11">
        <f t="shared" si="1848"/>
        <v>3.1851370280513002E-5</v>
      </c>
      <c r="BQ264" s="10">
        <f t="shared" si="1849"/>
        <v>86.888884272272065</v>
      </c>
      <c r="BR264" s="9">
        <f t="shared" si="1850"/>
        <v>87.017377800209147</v>
      </c>
      <c r="BS264" s="9">
        <f t="shared" si="1851"/>
        <v>86.502863144888252</v>
      </c>
      <c r="BT264" s="97">
        <f t="shared" si="2253"/>
        <v>86.760120472548692</v>
      </c>
      <c r="BU264" s="15">
        <f t="shared" si="1852"/>
        <v>3.1778805568348118E-5</v>
      </c>
      <c r="BV264" s="12"/>
      <c r="BW264" s="11">
        <f t="shared" si="1853"/>
        <v>3.9769409624415718E-5</v>
      </c>
      <c r="BX264" s="10">
        <f t="shared" si="1854"/>
        <v>86.824748885006983</v>
      </c>
      <c r="BY264" s="9">
        <f t="shared" si="1855"/>
        <v>87.017341076855956</v>
      </c>
      <c r="BZ264" s="9">
        <f t="shared" si="1856"/>
        <v>86.374927709745876</v>
      </c>
      <c r="CA264" s="97">
        <f t="shared" si="2254"/>
        <v>86.696134393300923</v>
      </c>
      <c r="CB264" s="15">
        <f t="shared" si="1857"/>
        <v>3.9678421745179411E-5</v>
      </c>
      <c r="CC264" s="12"/>
      <c r="CD264" s="11">
        <f t="shared" si="1858"/>
        <v>4.766929316814189E-5</v>
      </c>
      <c r="CE264" s="10">
        <f t="shared" si="1859"/>
        <v>86.760739851783029</v>
      </c>
      <c r="CF264" s="9">
        <f t="shared" si="1860"/>
        <v>87.017283826793033</v>
      </c>
      <c r="CG264" s="9">
        <f t="shared" si="1861"/>
        <v>86.247267390291881</v>
      </c>
      <c r="CH264" s="97">
        <f t="shared" si="2255"/>
        <v>86.632275608542457</v>
      </c>
      <c r="CI264" s="15">
        <f t="shared" si="1862"/>
        <v>4.7559777679685382E-5</v>
      </c>
      <c r="CJ264" s="12"/>
      <c r="CK264" s="11">
        <f t="shared" si="1863"/>
        <v>5.5550908643335996E-5</v>
      </c>
      <c r="CL264" s="10">
        <f t="shared" si="1864"/>
        <v>86.696853584735592</v>
      </c>
      <c r="CM264" s="9">
        <f t="shared" si="1865"/>
        <v>87.017201574725874</v>
      </c>
      <c r="CN264" s="9">
        <f t="shared" si="1866"/>
        <v>86.119879462016826</v>
      </c>
      <c r="CO264" s="97">
        <f t="shared" si="2256"/>
        <v>86.56854051837135</v>
      </c>
      <c r="CP264" s="15">
        <f t="shared" si="1867"/>
        <v>5.542276523527702E-5</v>
      </c>
      <c r="CQ264" s="12"/>
      <c r="CR264" s="11">
        <f t="shared" si="1868"/>
        <v>6.3414146580387503E-5</v>
      </c>
      <c r="CS264" s="10">
        <f t="shared" si="1869"/>
        <v>86.633086505090631</v>
      </c>
      <c r="CT264" s="9">
        <f t="shared" si="1870"/>
        <v>87.017089877195573</v>
      </c>
      <c r="CU264" s="9">
        <f t="shared" si="1963"/>
        <v>85.992761187372793</v>
      </c>
      <c r="CV264" s="97">
        <f t="shared" si="2257"/>
        <v>86.504925532284176</v>
      </c>
      <c r="CW264" s="15">
        <f t="shared" si="1871"/>
        <v>6.32672790470008E-5</v>
      </c>
      <c r="CX264" s="12"/>
      <c r="CY264" s="11">
        <f t="shared" si="2258"/>
        <v>7.1258900276427179E-5</v>
      </c>
      <c r="CZ264" s="10">
        <f t="shared" si="2259"/>
        <v>86.569435043595746</v>
      </c>
      <c r="DA264" s="9">
        <f t="shared" si="1964"/>
        <v>87.016944322740102</v>
      </c>
      <c r="DB264" s="9">
        <f t="shared" si="1965"/>
        <v>85.865909816466726</v>
      </c>
      <c r="DC264" s="97">
        <f t="shared" si="2260"/>
        <v>86.441427069603407</v>
      </c>
      <c r="DD264" s="15">
        <f t="shared" si="2261"/>
        <v>7.1093216488667777E-5</v>
      </c>
      <c r="DE264" s="12"/>
      <c r="DF264" s="11">
        <f t="shared" si="2262"/>
        <v>7.9085065763114388E-5</v>
      </c>
      <c r="DG264" s="10">
        <f t="shared" si="2263"/>
        <v>86.505895640943606</v>
      </c>
      <c r="DH264" s="9">
        <f t="shared" si="1966"/>
        <v>87.016760532046419</v>
      </c>
      <c r="DI264" s="9">
        <f t="shared" si="1967"/>
        <v>85.73932258774866</v>
      </c>
      <c r="DJ264" s="97">
        <f t="shared" si="2264"/>
        <v>86.37804155989754</v>
      </c>
      <c r="DK264" s="15">
        <f t="shared" si="2265"/>
        <v>7.8900477639745647E-5</v>
      </c>
      <c r="DL264" s="12"/>
      <c r="DM264" s="11">
        <f t="shared" si="2266"/>
        <v>8.6892541774164791E-5</v>
      </c>
      <c r="DN264" s="10">
        <f t="shared" si="2267"/>
        <v>86.442464748188343</v>
      </c>
      <c r="DO264" s="9">
        <f t="shared" si="1968"/>
        <v>87.016534158093563</v>
      </c>
      <c r="DP264" s="9">
        <f t="shared" si="1969"/>
        <v>85.612996728689879</v>
      </c>
      <c r="DQ264" s="97">
        <f t="shared" si="2268"/>
        <v>86.314765443391721</v>
      </c>
      <c r="DR264" s="15">
        <f t="shared" si="2269"/>
        <v>8.6688965252310556E-5</v>
      </c>
      <c r="DS264" s="12"/>
      <c r="DT264" s="11">
        <f t="shared" si="2270"/>
        <v>9.4681229712942716E-5</v>
      </c>
      <c r="DU264" s="10">
        <f t="shared" si="2271"/>
        <v>86.379138827152445</v>
      </c>
      <c r="DV264" s="9">
        <f t="shared" si="1970"/>
        <v>87.016260886286915</v>
      </c>
      <c r="DW264" s="9">
        <f t="shared" si="1971"/>
        <v>85.486929456459464</v>
      </c>
      <c r="DX264" s="97">
        <f t="shared" si="2272"/>
        <v>86.251595171373197</v>
      </c>
      <c r="DY264" s="15">
        <f t="shared" si="2273"/>
        <v>9.4458584717547746E-5</v>
      </c>
      <c r="DZ264" s="12"/>
      <c r="EA264" s="11">
        <f t="shared" si="2274"/>
        <v>1.0245103361958335E-4</v>
      </c>
      <c r="EB264" s="10">
        <f t="shared" si="2275"/>
        <v>86.315914350828564</v>
      </c>
      <c r="EC264" s="9">
        <f t="shared" si="1972"/>
        <v>87.015936434583793</v>
      </c>
      <c r="ED264" s="9">
        <f t="shared" si="1973"/>
        <v>85.361117978589803</v>
      </c>
      <c r="EE264" s="97">
        <f t="shared" si="2276"/>
        <v>86.188527206586798</v>
      </c>
      <c r="EF264" s="15">
        <f t="shared" si="2277"/>
        <v>1.0220924403241186E-4</v>
      </c>
      <c r="EG264" s="12"/>
      <c r="EH264" s="11">
        <f t="shared" si="2278"/>
        <v>1.1020186013826568E-4</v>
      </c>
      <c r="EI264" s="10">
        <f t="shared" si="2279"/>
        <v>86.252787803771483</v>
      </c>
      <c r="EJ264" s="9">
        <f t="shared" si="1974"/>
        <v>87.01555655361048</v>
      </c>
      <c r="EK264" s="9">
        <f t="shared" si="1975"/>
        <v>85.235559493636913</v>
      </c>
      <c r="EL264" s="97">
        <f t="shared" si="2280"/>
        <v>86.125558023623697</v>
      </c>
      <c r="EM264" s="15">
        <f t="shared" si="2281"/>
        <v>1.0994085376606094E-4</v>
      </c>
      <c r="EN264" s="12"/>
      <c r="EO264" s="11">
        <f t="shared" si="2282"/>
        <v>1.1793361848425562E-4</v>
      </c>
      <c r="EP264" s="10">
        <f t="shared" si="2283"/>
        <v>86.189755682483366</v>
      </c>
      <c r="EQ264" s="9">
        <f t="shared" si="1976"/>
        <v>87.015117026770923</v>
      </c>
      <c r="ER264" s="9">
        <f t="shared" si="1977"/>
        <v>85.110251191833811</v>
      </c>
      <c r="ES264" s="97">
        <f t="shared" si="2284"/>
        <v>86.062684109302367</v>
      </c>
      <c r="ET264" s="15">
        <f t="shared" si="2285"/>
        <v>1.176533270262236E-4</v>
      </c>
      <c r="EU264" s="12"/>
      <c r="EV264" s="11">
        <f t="shared" si="2286"/>
        <v>1.2564622041086473E-4</v>
      </c>
      <c r="EW264" s="10">
        <f t="shared" si="2287"/>
        <v>86.126814495791393</v>
      </c>
      <c r="EX264" s="9">
        <f t="shared" si="1978"/>
        <v>87.014613670347245</v>
      </c>
      <c r="EY264" s="9">
        <f t="shared" si="1979"/>
        <v>84.985190255736001</v>
      </c>
      <c r="EZ264" s="97">
        <f t="shared" si="2288"/>
        <v>85.999901963041623</v>
      </c>
      <c r="FA264" s="15">
        <f t="shared" si="2289"/>
        <v>1.2534657942553463E-4</v>
      </c>
      <c r="FB264" s="12"/>
      <c r="FC264" s="11">
        <f t="shared" si="2290"/>
        <v>1.3333958017637225E-4</v>
      </c>
      <c r="FD264" s="10">
        <f t="shared" si="2291"/>
        <v>86.063960765217445</v>
      </c>
      <c r="FE264" s="9">
        <f t="shared" si="1980"/>
        <v>87.014042333592215</v>
      </c>
      <c r="FF264" s="9">
        <f t="shared" si="1981"/>
        <v>84.860373860858928</v>
      </c>
      <c r="FG264" s="97">
        <f t="shared" si="2292"/>
        <v>85.937208097225579</v>
      </c>
      <c r="FH264" s="15">
        <f t="shared" si="2293"/>
        <v>1.3302052904787416E-4</v>
      </c>
      <c r="FI264" s="12"/>
      <c r="FJ264" s="11">
        <f t="shared" si="2294"/>
        <v>1.4101361451093647E-4</v>
      </c>
      <c r="FK264" s="10">
        <f t="shared" si="2295"/>
        <v>86.001191025339836</v>
      </c>
      <c r="FL264" s="9">
        <f t="shared" si="1982"/>
        <v>87.01339889881379</v>
      </c>
      <c r="FM264" s="9">
        <f t="shared" si="1983"/>
        <v>84.735799176311019</v>
      </c>
      <c r="FN264" s="97">
        <f t="shared" si="2296"/>
        <v>85.874599037562405</v>
      </c>
      <c r="FO264" s="15">
        <f t="shared" si="2297"/>
        <v>1.4067509641449438E-4</v>
      </c>
      <c r="FP264" s="12"/>
      <c r="FQ264" s="11">
        <f t="shared" si="2298"/>
        <v>1.4866824258328662E-4</v>
      </c>
      <c r="FR264" s="10">
        <f t="shared" si="2299"/>
        <v>85.938501824148972</v>
      </c>
      <c r="FS264" s="9">
        <f t="shared" si="1984"/>
        <v>87.012679281452037</v>
      </c>
      <c r="FT264" s="9">
        <f t="shared" si="1985"/>
        <v>84.611463365414835</v>
      </c>
      <c r="FU264" s="97">
        <f t="shared" si="2300"/>
        <v>85.812071323433429</v>
      </c>
      <c r="FV264" s="15">
        <f t="shared" si="2301"/>
        <v>1.483102044503972E-4</v>
      </c>
      <c r="FW264" s="12"/>
      <c r="FX264" s="11">
        <f t="shared" si="2302"/>
        <v>1.5630338596766077E-4</v>
      </c>
      <c r="FY264" s="10">
        <f t="shared" si="2303"/>
        <v>85.875889723393271</v>
      </c>
      <c r="FZ264" s="9">
        <f t="shared" si="1986"/>
        <v>87.011879430148412</v>
      </c>
      <c r="GA264" s="9">
        <f t="shared" si="1987"/>
        <v>84.487363586323596</v>
      </c>
      <c r="GB264" s="97">
        <f t="shared" si="2304"/>
        <v>85.749621508236004</v>
      </c>
      <c r="GC264" s="15">
        <f t="shared" si="2305"/>
        <v>1.5592577845053828E-4</v>
      </c>
      <c r="GD264" s="12"/>
      <c r="GE264" s="11">
        <f t="shared" si="2306"/>
        <v>1.6391896861054505E-4</v>
      </c>
      <c r="GF264" s="10">
        <f t="shared" si="2307"/>
        <v>85.813351298919102</v>
      </c>
      <c r="GG264" s="9">
        <f t="shared" si="1988"/>
        <v>87.010995326807674</v>
      </c>
      <c r="GH264" s="9">
        <f t="shared" si="1989"/>
        <v>84.36349699262928</v>
      </c>
      <c r="GI264" s="97">
        <f t="shared" si="2308"/>
        <v>85.687246159718484</v>
      </c>
      <c r="GJ264" s="15">
        <f t="shared" si="2309"/>
        <v>1.6352174604609602E-4</v>
      </c>
      <c r="GK264" s="12"/>
      <c r="GL264" s="11">
        <f t="shared" si="1872"/>
        <v>1.7151491679748157E-4</v>
      </c>
      <c r="GM264" s="10">
        <f t="shared" si="1873"/>
        <v>85.750883141002831</v>
      </c>
      <c r="GN264" s="9">
        <f t="shared" si="1990"/>
        <v>87.010022986652601</v>
      </c>
      <c r="GO264" s="9">
        <f t="shared" si="1991"/>
        <v>84.239860733961507</v>
      </c>
      <c r="GP264" s="115">
        <f t="shared" si="2310"/>
        <v>85.624941860307047</v>
      </c>
      <c r="GQ264" s="15">
        <f t="shared" si="1874"/>
        <v>1.7109803717085782E-4</v>
      </c>
      <c r="GR264" s="12"/>
      <c r="GS264" s="11">
        <f t="shared" si="2311"/>
        <v>1.7909115911997101E-4</v>
      </c>
      <c r="GT264" s="10">
        <f t="shared" si="2312"/>
        <v>85.688481854674762</v>
      </c>
      <c r="GU264" s="9">
        <f t="shared" si="1992"/>
        <v>87.00895845827155</v>
      </c>
      <c r="GV264" s="9">
        <f t="shared" si="1993"/>
        <v>84.11645195658123</v>
      </c>
      <c r="GW264" s="115">
        <f t="shared" si="2313"/>
        <v>85.56270520742639</v>
      </c>
      <c r="GX264" s="15">
        <f t="shared" si="2314"/>
        <v>1.7865458402748055E-4</v>
      </c>
      <c r="GY264" s="12"/>
      <c r="GZ264" s="11">
        <f t="shared" si="2315"/>
        <v>1.8664762644226288E-4</v>
      </c>
      <c r="HA264" s="10">
        <f t="shared" si="2316"/>
        <v>85.626144060036964</v>
      </c>
      <c r="HB264" s="9">
        <f t="shared" si="1994"/>
        <v>87.007797823659146</v>
      </c>
      <c r="HC264" s="9">
        <f t="shared" si="1995"/>
        <v>83.993267803963377</v>
      </c>
      <c r="HD264" s="97">
        <f t="shared" si="2317"/>
        <v>85.500532813811262</v>
      </c>
      <c r="HE264" s="15">
        <f t="shared" si="2318"/>
        <v>1.8619132105403304E-4</v>
      </c>
      <c r="HF264" s="12"/>
      <c r="HG264" s="11">
        <f t="shared" si="2319"/>
        <v>1.9418425186837232E-4</v>
      </c>
      <c r="HH264" s="10">
        <f t="shared" si="2320"/>
        <v>85.563866392572237</v>
      </c>
      <c r="HI264" s="9">
        <f t="shared" si="1996"/>
        <v>87.0065371982502</v>
      </c>
      <c r="HJ264" s="9">
        <f t="shared" si="1997"/>
        <v>83.870305417372535</v>
      </c>
      <c r="HK264" s="97">
        <f t="shared" si="2321"/>
        <v>85.438421307811367</v>
      </c>
      <c r="HL264" s="15">
        <f t="shared" si="2322"/>
        <v>1.9370818489052139E-4</v>
      </c>
      <c r="HM264" s="12"/>
      <c r="HN264" s="11">
        <f t="shared" si="2323"/>
        <v>2.0170097070912313E-4</v>
      </c>
      <c r="HO264" s="10">
        <f t="shared" si="2324"/>
        <v>85.501645503446213</v>
      </c>
      <c r="HP264" s="9">
        <f t="shared" si="1998"/>
        <v>87.005172730946981</v>
      </c>
      <c r="HQ264" s="9">
        <f t="shared" si="1999"/>
        <v>83.747561936431907</v>
      </c>
      <c r="HR264" s="115">
        <f t="shared" si="2325"/>
        <v>85.376367333689444</v>
      </c>
      <c r="HS264" s="15">
        <f t="shared" si="2326"/>
        <v>2.0120511434543702E-4</v>
      </c>
      <c r="HT264" s="12"/>
      <c r="HU264" s="11">
        <f t="shared" si="2714"/>
        <v>2.0919772044915744E-4</v>
      </c>
      <c r="HV264" s="10">
        <f t="shared" si="2327"/>
        <v>85.439478059802923</v>
      </c>
      <c r="HW264" s="9">
        <f t="shared" si="2000"/>
        <v>87.00370060414005</v>
      </c>
      <c r="HX264" s="9">
        <f t="shared" si="2001"/>
        <v>83.625034499681348</v>
      </c>
      <c r="HY264" s="115">
        <f t="shared" si="2328"/>
        <v>85.314367551910692</v>
      </c>
      <c r="HZ264" s="15">
        <f t="shared" si="2329"/>
        <v>2.0868205036257676E-4</v>
      </c>
      <c r="IA264" s="12"/>
      <c r="IB264" s="11">
        <f t="shared" si="2715"/>
        <v>2.1667444071423863E-4</v>
      </c>
      <c r="IC264" s="10">
        <f t="shared" si="2330"/>
        <v>85.377360745051675</v>
      </c>
      <c r="ID264" s="9">
        <f t="shared" si="2002"/>
        <v>87.002117033722811</v>
      </c>
      <c r="IE264" s="9">
        <f t="shared" si="2003"/>
        <v>83.502720245129822</v>
      </c>
      <c r="IF264" s="115">
        <f t="shared" si="2331"/>
        <v>85.25241863942631</v>
      </c>
      <c r="IG264" s="15">
        <f t="shared" si="2332"/>
        <v>2.1613893598781549E-4</v>
      </c>
      <c r="IH264" s="12"/>
      <c r="II264" s="11">
        <f t="shared" si="2716"/>
        <v>2.2413107323847518E-4</v>
      </c>
      <c r="IJ264" s="10">
        <f t="shared" si="2333"/>
        <v>85.315290259148099</v>
      </c>
      <c r="IK264" s="9">
        <f t="shared" si="2004"/>
        <v>87.000418269099853</v>
      </c>
      <c r="IL264" s="9">
        <f t="shared" si="2005"/>
        <v>83.380616310796597</v>
      </c>
      <c r="IM264" s="115">
        <f t="shared" si="2334"/>
        <v>85.190517289948218</v>
      </c>
      <c r="IN264" s="15">
        <f t="shared" si="2335"/>
        <v>2.2357571633620034E-4</v>
      </c>
      <c r="IO264" s="12"/>
      <c r="IP264" s="11">
        <f t="shared" si="2717"/>
        <v>2.3156756183186585E-4</v>
      </c>
      <c r="IQ264" s="10">
        <f t="shared" si="2336"/>
        <v>85.253263318866516</v>
      </c>
      <c r="IR264" s="9">
        <f t="shared" si="2006"/>
        <v>86.998600593189295</v>
      </c>
      <c r="IS264" s="9">
        <f t="shared" si="2007"/>
        <v>83.258719835247589</v>
      </c>
      <c r="IT264" s="115">
        <f t="shared" si="2337"/>
        <v>85.128660214218442</v>
      </c>
      <c r="IU264" s="15">
        <f t="shared" si="2338"/>
        <v>2.3099233855896365E-4</v>
      </c>
      <c r="IV264" s="12"/>
      <c r="IW264" s="11">
        <f t="shared" si="2718"/>
        <v>2.3898385234775166E-4</v>
      </c>
      <c r="IX264" s="10">
        <f t="shared" si="2339"/>
        <v>85.191276658066954</v>
      </c>
      <c r="IY264" s="9">
        <f t="shared" si="2008"/>
        <v>86.996660322419302</v>
      </c>
      <c r="IZ264" s="9">
        <f t="shared" si="2009"/>
        <v>83.137027958119617</v>
      </c>
      <c r="JA264" s="115">
        <f t="shared" si="2340"/>
        <v>85.066844140269467</v>
      </c>
      <c r="JB264" s="15">
        <f t="shared" si="2341"/>
        <v>2.3838875181093132E-4</v>
      </c>
      <c r="JC264" s="12"/>
      <c r="JD264" s="11">
        <f t="shared" si="2719"/>
        <v>2.4637989265065253E-4</v>
      </c>
      <c r="JE264" s="10">
        <f t="shared" si="2342"/>
        <v>85.129327027953224</v>
      </c>
      <c r="JF264" s="9">
        <f t="shared" si="2010"/>
        <v>86.994593806718882</v>
      </c>
      <c r="JG264" s="9">
        <f t="shared" si="2011"/>
        <v>83.015537820638897</v>
      </c>
      <c r="JH264" s="115">
        <f t="shared" si="2343"/>
        <v>85.005065813678897</v>
      </c>
      <c r="JI264" s="15">
        <f t="shared" si="2344"/>
        <v>2.4576490721792745E-4</v>
      </c>
      <c r="JJ264" s="12"/>
      <c r="JK264" s="11">
        <f t="shared" si="2720"/>
        <v>2.5375563258408091E-4</v>
      </c>
      <c r="JL264" s="10">
        <f t="shared" si="2345"/>
        <v>85.067411197325356</v>
      </c>
      <c r="JM264" s="9">
        <f t="shared" si="2012"/>
        <v>86.992397429503086</v>
      </c>
      <c r="JN264" s="9">
        <f t="shared" si="2013"/>
        <v>82.894246566129851</v>
      </c>
      <c r="JO264" s="115">
        <f t="shared" si="2346"/>
        <v>84.943321997816469</v>
      </c>
      <c r="JP264" s="15">
        <f t="shared" si="2347"/>
        <v>2.5312075784443365E-4</v>
      </c>
      <c r="JQ264" s="12"/>
      <c r="JR264" s="11">
        <f t="shared" si="2721"/>
        <v>2.6111102393861711E-4</v>
      </c>
      <c r="JS264" s="10">
        <f t="shared" si="2348"/>
        <v>85.005525952824428</v>
      </c>
      <c r="JT264" s="9">
        <f t="shared" si="2014"/>
        <v>86.990067607652804</v>
      </c>
      <c r="JU264" s="9">
        <f t="shared" si="2015"/>
        <v>82.773151340515255</v>
      </c>
      <c r="JV264" s="115">
        <f t="shared" si="2349"/>
        <v>84.88160947408403</v>
      </c>
      <c r="JW264" s="15">
        <f t="shared" si="2350"/>
        <v>2.6045625866144822E-4</v>
      </c>
      <c r="JX264" s="12"/>
      <c r="JY264" s="11">
        <f t="shared" si="2722"/>
        <v>2.6844602042016001E-4</v>
      </c>
      <c r="JZ264" s="10">
        <f t="shared" si="2351"/>
        <v>84.943668099170424</v>
      </c>
      <c r="KA264" s="9">
        <f t="shared" si="2016"/>
        <v>86.987600791489257</v>
      </c>
      <c r="KB264" s="9">
        <f t="shared" si="2017"/>
        <v>82.652249292809003</v>
      </c>
      <c r="KC264" s="115">
        <f t="shared" si="2352"/>
        <v>84.819925042149123</v>
      </c>
      <c r="KD264" s="15">
        <f t="shared" si="2353"/>
        <v>2.6777136651448086E-4</v>
      </c>
      <c r="KE264" s="12"/>
      <c r="KF264" s="11">
        <f t="shared" si="2723"/>
        <v>2.7576057761830107E-4</v>
      </c>
      <c r="KG264" s="10">
        <f t="shared" si="2354"/>
        <v>84.881834459393829</v>
      </c>
      <c r="KH264" s="9">
        <f t="shared" si="2018"/>
        <v>86.984993464743397</v>
      </c>
      <c r="KI264" s="9">
        <f t="shared" si="2019"/>
        <v>82.53153757559862</v>
      </c>
      <c r="KJ264" s="115">
        <f t="shared" si="2355"/>
        <v>84.758265520171008</v>
      </c>
      <c r="KK264" s="15">
        <f t="shared" si="2356"/>
        <v>2.750660400918525E-4</v>
      </c>
      <c r="KL264" s="12"/>
      <c r="KM264" s="11">
        <f t="shared" si="2724"/>
        <v>2.8305465297501345E-4</v>
      </c>
      <c r="KN264" s="10">
        <f t="shared" si="2357"/>
        <v>84.820021875059524</v>
      </c>
      <c r="KO264" s="9">
        <f t="shared" si="2020"/>
        <v>86.982242144520242</v>
      </c>
      <c r="KP264" s="9">
        <f t="shared" si="2021"/>
        <v>82.411013345520061</v>
      </c>
      <c r="KQ264" s="115">
        <f t="shared" si="2358"/>
        <v>84.696627745020152</v>
      </c>
      <c r="KR264" s="15">
        <f t="shared" si="2359"/>
        <v>2.8234023989317619E-4</v>
      </c>
      <c r="KS264" s="12"/>
      <c r="KT264" s="11">
        <f t="shared" si="2725"/>
        <v>2.9032820575347395E-4</v>
      </c>
      <c r="KU264" s="10">
        <f t="shared" si="2360"/>
        <v>84.758227206484449</v>
      </c>
      <c r="KV264" s="9">
        <f t="shared" si="2022"/>
        <v>86.979343381258374</v>
      </c>
      <c r="KW264" s="9">
        <f t="shared" si="2023"/>
        <v>82.290673763725607</v>
      </c>
      <c r="KX264" s="115">
        <f t="shared" si="2361"/>
        <v>84.635008572491984</v>
      </c>
      <c r="KY264" s="15">
        <f t="shared" si="2362"/>
        <v>2.8959392819794834E-4</v>
      </c>
      <c r="KZ264" s="12"/>
      <c r="LA264" s="11">
        <f t="shared" si="2726"/>
        <v>2.9758119700702961E-4</v>
      </c>
      <c r="LB264" s="10">
        <f t="shared" si="2363"/>
        <v>84.696447332949361</v>
      </c>
      <c r="LC264" s="9">
        <f t="shared" si="2024"/>
        <v>86.976293758684704</v>
      </c>
      <c r="LD264" s="9">
        <f t="shared" si="2025"/>
        <v>82.170515996339063</v>
      </c>
      <c r="LE264" s="115">
        <f t="shared" si="2364"/>
        <v>84.573404877511877</v>
      </c>
      <c r="LF264" s="15">
        <f t="shared" si="2365"/>
        <v>2.9682706903464058E-4</v>
      </c>
      <c r="LG264" s="12"/>
      <c r="LH264" s="11">
        <f t="shared" si="2727"/>
        <v>3.0481358954862159E-4</v>
      </c>
      <c r="LI264" s="10">
        <f t="shared" si="2366"/>
        <v>84.634679152901981</v>
      </c>
      <c r="LJ264" s="9">
        <f t="shared" si="2026"/>
        <v>86.973089893764637</v>
      </c>
      <c r="LK264" s="9">
        <f t="shared" si="2027"/>
        <v>82.050537214907138</v>
      </c>
      <c r="LL264" s="115">
        <f t="shared" si="2367"/>
        <v>84.511813554335887</v>
      </c>
      <c r="LM264" s="15">
        <f t="shared" si="2368"/>
        <v>3.0403962814974563E-4</v>
      </c>
      <c r="LN264" s="12"/>
      <c r="LO264" s="11">
        <f t="shared" si="2728"/>
        <v>3.1202534792016767E-4</v>
      </c>
      <c r="LP264" s="10">
        <f t="shared" si="2369"/>
        <v>84.572919584155926</v>
      </c>
      <c r="LQ264" s="9">
        <f t="shared" si="2028"/>
        <v>86.969728436647756</v>
      </c>
      <c r="LR264" s="9">
        <f t="shared" si="2029"/>
        <v>81.930734596838249</v>
      </c>
      <c r="LS264" s="115">
        <f t="shared" si="2370"/>
        <v>84.450231516743003</v>
      </c>
      <c r="LT264" s="15">
        <f t="shared" si="2371"/>
        <v>3.112315729773203E-4</v>
      </c>
      <c r="LU264" s="12"/>
      <c r="LV264" s="11">
        <f t="shared" si="2729"/>
        <v>3.1921643836242176E-4</v>
      </c>
      <c r="LW264" s="10">
        <f t="shared" si="2372"/>
        <v>84.51116556408121</v>
      </c>
      <c r="LX264" s="9">
        <f t="shared" si="2030"/>
        <v>86.966206070609175</v>
      </c>
      <c r="LY264" s="9">
        <f t="shared" si="2031"/>
        <v>81.811105325835769</v>
      </c>
      <c r="LZ264" s="115">
        <f t="shared" si="2373"/>
        <v>84.388655698222465</v>
      </c>
      <c r="MA264" s="15">
        <f t="shared" si="2374"/>
        <v>3.1840287260860014E-4</v>
      </c>
      <c r="MB264" s="12"/>
      <c r="MC264" s="11">
        <f t="shared" si="2730"/>
        <v>3.2638682878490763E-4</v>
      </c>
      <c r="MD264" s="10">
        <f t="shared" si="2375"/>
        <v>84.449414049789823</v>
      </c>
      <c r="ME264" s="9">
        <f t="shared" si="2032"/>
        <v>86.962519511986685</v>
      </c>
      <c r="MF264" s="9">
        <f t="shared" si="2033"/>
        <v>81.691646592320296</v>
      </c>
      <c r="MG264" s="115">
        <f t="shared" si="2376"/>
        <v>84.327083052153483</v>
      </c>
      <c r="MH264" s="15">
        <f t="shared" si="2377"/>
        <v>3.2555349776203555E-4</v>
      </c>
      <c r="MI264" s="12"/>
      <c r="MJ264" s="11">
        <f t="shared" si="2731"/>
        <v>3.3353648873625725E-4</v>
      </c>
      <c r="MK264" s="10">
        <f t="shared" si="2378"/>
        <v>84.387662018313762</v>
      </c>
      <c r="ML264" s="9">
        <f t="shared" si="2034"/>
        <v>86.958665510113804</v>
      </c>
      <c r="MM264" s="9">
        <f t="shared" si="2035"/>
        <v>81.572355593845643</v>
      </c>
      <c r="MN264" s="115">
        <f t="shared" si="2379"/>
        <v>84.26551055197973</v>
      </c>
      <c r="MO264" s="15">
        <f t="shared" si="2380"/>
        <v>3.3268342075346686E-4</v>
      </c>
      <c r="MP264" s="12"/>
      <c r="MQ264" s="11">
        <f t="shared" si="2732"/>
        <v>3.4066538937467696E-4</v>
      </c>
      <c r="MR264" s="10">
        <f t="shared" si="2381"/>
        <v>84.325906466777909</v>
      </c>
      <c r="MS264" s="9">
        <f t="shared" si="2036"/>
        <v>86.954640847248868</v>
      </c>
      <c r="MT264" s="9">
        <f t="shared" si="2037"/>
        <v>81.453229535504818</v>
      </c>
      <c r="MU264" s="115">
        <f t="shared" si="2382"/>
        <v>84.203935191376843</v>
      </c>
      <c r="MV264" s="15">
        <f t="shared" si="2383"/>
        <v>3.3979261546667258E-4</v>
      </c>
      <c r="MW264" s="12"/>
      <c r="MX264" s="11">
        <f t="shared" si="2733"/>
        <v>3.4777350343877353E-4</v>
      </c>
      <c r="MY264" s="10">
        <f t="shared" si="2384"/>
        <v>84.264144412565969</v>
      </c>
      <c r="MZ264" s="9">
        <f t="shared" si="2038"/>
        <v>86.950442338500281</v>
      </c>
      <c r="NA264" s="9">
        <f t="shared" si="2039"/>
        <v>81.334265630328005</v>
      </c>
      <c r="NB264" s="115">
        <f t="shared" si="2385"/>
        <v>84.142353984414143</v>
      </c>
      <c r="NC264" s="15">
        <f t="shared" si="2386"/>
        <v>3.4688105732415909E-4</v>
      </c>
      <c r="ND264" s="12"/>
      <c r="NE264" s="11">
        <f t="shared" si="2734"/>
        <v>3.5486080521862591E-4</v>
      </c>
      <c r="NF264" s="10">
        <f t="shared" si="2387"/>
        <v>84.202372893480543</v>
      </c>
      <c r="NG264" s="9">
        <f t="shared" si="2040"/>
        <v>86.946066831748041</v>
      </c>
      <c r="NH264" s="9">
        <f t="shared" si="2041"/>
        <v>81.215461099671302</v>
      </c>
      <c r="NI264" s="115">
        <f t="shared" si="2388"/>
        <v>84.080763965709679</v>
      </c>
      <c r="NJ264" s="15">
        <f t="shared" si="2389"/>
        <v>3.5394872325831466E-4</v>
      </c>
      <c r="NK264" s="12"/>
      <c r="NL264" s="11">
        <f t="shared" si="2735"/>
        <v>3.6192727052719424E-4</v>
      </c>
      <c r="NM264" s="10">
        <f t="shared" si="2390"/>
        <v>84.140588967896747</v>
      </c>
      <c r="NN264" s="9">
        <f t="shared" si="2042"/>
        <v>86.941511207561675</v>
      </c>
      <c r="NO264" s="9">
        <f t="shared" si="2043"/>
        <v>81.096813173598733</v>
      </c>
      <c r="NP264" s="115">
        <f t="shared" si="2391"/>
        <v>84.019162190580204</v>
      </c>
      <c r="NQ264" s="15">
        <f t="shared" si="2392"/>
        <v>3.6099559168274454E-4</v>
      </c>
      <c r="NR264" s="12"/>
      <c r="NS264" s="11">
        <f t="shared" si="2736"/>
        <v>3.6897287667191119E-4</v>
      </c>
      <c r="NT264" s="10">
        <f t="shared" si="2393"/>
        <v>84.078789714910684</v>
      </c>
      <c r="NU264" s="9">
        <f t="shared" si="2044"/>
        <v>86.936772379114657</v>
      </c>
      <c r="NV264" s="9">
        <f t="shared" si="2045"/>
        <v>80.978319091254704</v>
      </c>
      <c r="NW264" s="115">
        <f t="shared" si="2394"/>
        <v>83.957545735184681</v>
      </c>
      <c r="NX264" s="15">
        <f t="shared" si="2395"/>
        <v>3.6802164246397347E-4</v>
      </c>
      <c r="NY264" s="12"/>
      <c r="NZ264" s="11">
        <f t="shared" si="2737"/>
        <v>3.7599760242663173E-4</v>
      </c>
      <c r="OA264" s="10">
        <f t="shared" si="2396"/>
        <v>84.016972234481457</v>
      </c>
      <c r="OB264" s="9">
        <f t="shared" si="2046"/>
        <v>86.931847292095455</v>
      </c>
      <c r="OC264" s="9">
        <f t="shared" si="2047"/>
        <v>80.859976101227716</v>
      </c>
      <c r="OD264" s="115">
        <f t="shared" si="2397"/>
        <v>83.895911696661585</v>
      </c>
      <c r="OE264" s="15">
        <f t="shared" si="2398"/>
        <v>3.7502685689349473E-4</v>
      </c>
      <c r="OF264" s="12"/>
      <c r="OG264" s="11">
        <f t="shared" si="2738"/>
        <v>3.8300142800391063E-4</v>
      </c>
      <c r="OH264" s="10">
        <f t="shared" si="2399"/>
        <v>83.955133647567152</v>
      </c>
      <c r="OI264" s="9">
        <f t="shared" si="2048"/>
        <v>86.926732924615351</v>
      </c>
      <c r="OJ264" s="9">
        <f t="shared" si="2049"/>
        <v>80.741781461906953</v>
      </c>
      <c r="OK264" s="115">
        <f t="shared" si="2400"/>
        <v>83.834257193261152</v>
      </c>
      <c r="OL264" s="15">
        <f t="shared" si="2401"/>
        <v>3.8201121766004843E-4</v>
      </c>
      <c r="OM264" s="12"/>
      <c r="ON264" s="11">
        <f t="shared" si="2739"/>
        <v>3.8998433502751052E-4</v>
      </c>
      <c r="OO264" s="10">
        <f t="shared" si="2402"/>
        <v>83.893271096255646</v>
      </c>
      <c r="OP264" s="9">
        <f t="shared" si="2050"/>
        <v>86.921426287113079</v>
      </c>
      <c r="OQ264" s="9">
        <f t="shared" si="2051"/>
        <v>80.62373244182983</v>
      </c>
      <c r="OR264" s="115">
        <f t="shared" si="2403"/>
        <v>83.772579364471454</v>
      </c>
      <c r="OS264" s="15">
        <f t="shared" si="2404"/>
        <v>3.8897470882226585E-4</v>
      </c>
      <c r="OT264" s="12"/>
      <c r="OU264" s="11">
        <f t="shared" si="2740"/>
        <v>3.9694630650526075E-4</v>
      </c>
      <c r="OV264" s="10">
        <f t="shared" si="2405"/>
        <v>83.831381743889352</v>
      </c>
      <c r="OW264" s="9">
        <f t="shared" si="2052"/>
        <v>86.915924422256381</v>
      </c>
      <c r="OX264" s="9">
        <f t="shared" si="2053"/>
        <v>80.505826320020986</v>
      </c>
      <c r="OY264" s="115">
        <f t="shared" si="2406"/>
        <v>83.710875371138684</v>
      </c>
      <c r="OZ264" s="15">
        <f t="shared" si="2407"/>
        <v>3.9591731578165161E-4</v>
      </c>
      <c r="PA264" s="12"/>
      <c r="PB264" s="11">
        <f t="shared" si="2741"/>
        <v>4.0388732680224446E-4</v>
      </c>
      <c r="PC264" s="10">
        <f t="shared" si="2408"/>
        <v>83.769462775184223</v>
      </c>
      <c r="PD264" s="9">
        <f t="shared" si="2054"/>
        <v>86.91022440484069</v>
      </c>
      <c r="PE264" s="9">
        <f t="shared" si="2055"/>
        <v>80.388060386324426</v>
      </c>
      <c r="PF264" s="115">
        <f t="shared" si="2409"/>
        <v>83.649142395582558</v>
      </c>
      <c r="PG264" s="15">
        <f t="shared" si="2410"/>
        <v>4.0283902525581089E-4</v>
      </c>
      <c r="PH264" s="12"/>
      <c r="PI264" s="11">
        <f t="shared" si="2742"/>
        <v>4.1080738161422802E-4</v>
      </c>
      <c r="PJ264" s="10">
        <f t="shared" si="2411"/>
        <v>83.707511396343847</v>
      </c>
      <c r="PK264" s="9">
        <f t="shared" si="2056"/>
        <v>86.904323341684943</v>
      </c>
      <c r="PL264" s="9">
        <f t="shared" si="2057"/>
        <v>80.270431941726244</v>
      </c>
      <c r="PM264" s="115">
        <f t="shared" si="2412"/>
        <v>83.587377641705586</v>
      </c>
      <c r="PN264" s="15">
        <f t="shared" si="2413"/>
        <v>4.097398252520826E-4</v>
      </c>
      <c r="PO264" s="12"/>
      <c r="PP264" s="11">
        <f t="shared" si="2743"/>
        <v>4.1770645794147847E-4</v>
      </c>
      <c r="PQ264" s="10">
        <f t="shared" si="2414"/>
        <v>83.645524835167464</v>
      </c>
      <c r="PR264" s="9">
        <f t="shared" si="2058"/>
        <v>86.898218371524621</v>
      </c>
      <c r="PS264" s="9">
        <f t="shared" si="2059"/>
        <v>80.152938298669369</v>
      </c>
      <c r="PT264" s="115">
        <f t="shared" si="2415"/>
        <v>83.525578335096995</v>
      </c>
      <c r="PU264" s="15">
        <f t="shared" si="2416"/>
        <v>4.1661970504148837E-4</v>
      </c>
      <c r="PV264" s="12"/>
      <c r="PW264" s="11">
        <f t="shared" si="2744"/>
        <v>4.2458454406289683E-4</v>
      </c>
      <c r="PX264" s="10">
        <f t="shared" si="2417"/>
        <v>83.583500341152671</v>
      </c>
      <c r="PY264" s="9">
        <f t="shared" si="2060"/>
        <v>86.891906664902194</v>
      </c>
      <c r="PZ264" s="9">
        <f t="shared" si="2061"/>
        <v>80.03557678136201</v>
      </c>
      <c r="QA264" s="115">
        <f t="shared" si="2418"/>
        <v>83.463741723132102</v>
      </c>
      <c r="QB264" s="15">
        <f t="shared" si="2419"/>
        <v>4.2347865513292401E-4</v>
      </c>
      <c r="QC264" s="12"/>
      <c r="QD264" s="11">
        <f t="shared" si="2745"/>
        <v>4.3144162951037776E-4</v>
      </c>
      <c r="QE264" s="10">
        <f t="shared" si="2420"/>
        <v>83.521435185593646</v>
      </c>
      <c r="QF264" s="9">
        <f t="shared" si="2062"/>
        <v>86.885385424055031</v>
      </c>
      <c r="QG264" s="9">
        <f t="shared" si="2063"/>
        <v>79.918344726074338</v>
      </c>
      <c r="QH264" s="115">
        <f t="shared" si="2421"/>
        <v>83.401865075064677</v>
      </c>
      <c r="QI264" s="15">
        <f t="shared" si="2422"/>
        <v>4.303166672479035E-4</v>
      </c>
      <c r="QJ264" s="12"/>
      <c r="QK264" s="11">
        <f t="shared" si="2746"/>
        <v>4.382777050437192E-4</v>
      </c>
      <c r="QL264" s="10">
        <f t="shared" si="2423"/>
        <v>83.459326661672264</v>
      </c>
      <c r="QM264" s="9">
        <f t="shared" si="2064"/>
        <v>86.878651882800824</v>
      </c>
      <c r="QN264" s="9">
        <f t="shared" si="2065"/>
        <v>79.801239481432489</v>
      </c>
      <c r="QO264" s="115">
        <f t="shared" si="2424"/>
        <v>83.33994568211665</v>
      </c>
      <c r="QP264" s="15">
        <f t="shared" si="2425"/>
        <v>4.3713373429532434E-4</v>
      </c>
      <c r="QQ264" s="12"/>
      <c r="QR264" s="11">
        <f t="shared" si="2747"/>
        <v>4.4509276262553993E-4</v>
      </c>
      <c r="QS264" s="10">
        <f t="shared" si="2426"/>
        <v>83.39717208454671</v>
      </c>
      <c r="QT264" s="9">
        <f t="shared" si="2066"/>
        <v>86.871703306420684</v>
      </c>
      <c r="QU264" s="9">
        <f t="shared" si="2067"/>
        <v>79.684258408700742</v>
      </c>
      <c r="QV264" s="115">
        <f t="shared" si="2427"/>
        <v>83.277980857560721</v>
      </c>
      <c r="QW264" s="15">
        <f t="shared" si="2428"/>
        <v>4.4392985034682119E-4</v>
      </c>
      <c r="QX264" s="12"/>
      <c r="QY264" s="11">
        <f t="shared" si="2748"/>
        <v>4.5188679539678785E-4</v>
      </c>
      <c r="QZ264" s="10">
        <f t="shared" si="2429"/>
        <v>83.334968791432942</v>
      </c>
      <c r="RA264" s="9">
        <f t="shared" si="2068"/>
        <v>86.864536991539993</v>
      </c>
      <c r="RB264" s="9">
        <f t="shared" si="2069"/>
        <v>79.567398882056565</v>
      </c>
      <c r="RC264" s="115">
        <f t="shared" si="2430"/>
        <v>83.215967936798279</v>
      </c>
      <c r="RD264" s="15">
        <f t="shared" si="2431"/>
        <v>4.507050106124227E-4</v>
      </c>
      <c r="RE264" s="12"/>
      <c r="RF264" s="11">
        <f t="shared" si="2749"/>
        <v>4.5865979765251445E-4</v>
      </c>
      <c r="RG264" s="10">
        <f t="shared" si="2432"/>
        <v>83.272714141681575</v>
      </c>
      <c r="RH264" s="9">
        <f t="shared" si="2070"/>
        <v>86.857150266007011</v>
      </c>
      <c r="RI264" s="9">
        <f t="shared" si="2071"/>
        <v>79.4506582888596</v>
      </c>
      <c r="RJ264" s="115">
        <f t="shared" si="2433"/>
        <v>83.153904277433298</v>
      </c>
      <c r="RK264" s="15">
        <f t="shared" si="2434"/>
        <v>4.5745921141642816E-4</v>
      </c>
      <c r="RL264" s="12"/>
      <c r="RM264" s="11">
        <f t="shared" si="2750"/>
        <v>4.6541176481790768E-4</v>
      </c>
      <c r="RN264" s="10">
        <f t="shared" si="2435"/>
        <v>83.210405516850614</v>
      </c>
      <c r="RO264" s="9">
        <f t="shared" si="2072"/>
        <v>86.849540488769478</v>
      </c>
      <c r="RP264" s="9">
        <f t="shared" si="2073"/>
        <v>79.334034029911322</v>
      </c>
      <c r="RQ264" s="115">
        <f t="shared" si="2436"/>
        <v>83.091787259340407</v>
      </c>
      <c r="RR264" s="15">
        <f t="shared" si="2437"/>
        <v>4.6419245017375438E-4</v>
      </c>
      <c r="RS264" s="12"/>
      <c r="RT264" s="11">
        <f t="shared" si="2751"/>
        <v>4.7214269342475115E-4</v>
      </c>
      <c r="RU264" s="10">
        <f t="shared" si="2438"/>
        <v>83.148040320772495</v>
      </c>
      <c r="RV264" s="9">
        <f t="shared" si="2074"/>
        <v>86.841705049749194</v>
      </c>
      <c r="RW264" s="9">
        <f t="shared" si="2075"/>
        <v>79.217523519708294</v>
      </c>
      <c r="RX264" s="115">
        <f t="shared" si="2439"/>
        <v>83.029614284728751</v>
      </c>
      <c r="RY264" s="15">
        <f t="shared" si="2440"/>
        <v>4.7090472536655487E-4</v>
      </c>
      <c r="RZ264" s="12"/>
      <c r="SA264" s="11">
        <f t="shared" si="2752"/>
        <v>4.7885258108814347E-4</v>
      </c>
      <c r="SB264" s="10">
        <f t="shared" si="2441"/>
        <v>83.085615979616989</v>
      </c>
      <c r="SC264" s="9">
        <f t="shared" si="2076"/>
        <v>86.833641369714655</v>
      </c>
      <c r="SD264" s="9">
        <f t="shared" si="2077"/>
        <v>79.101124186687301</v>
      </c>
      <c r="SE264" s="115">
        <f t="shared" si="2442"/>
        <v>82.967382778200971</v>
      </c>
      <c r="SF264" s="15">
        <f t="shared" si="2443"/>
        <v>4.7759603652120056E-4</v>
      </c>
      <c r="SG264" s="12"/>
      <c r="SH264" s="11">
        <f t="shared" si="2753"/>
        <v>4.855414264836034E-4</v>
      </c>
      <c r="SI264" s="10">
        <f t="shared" si="2444"/>
        <v>83.02312994194908</v>
      </c>
      <c r="SJ264" s="9">
        <f t="shared" si="2078"/>
        <v>86.825346900151843</v>
      </c>
      <c r="SK264" s="9">
        <f t="shared" si="2079"/>
        <v>78.984833473463027</v>
      </c>
      <c r="SL264" s="115">
        <f t="shared" si="2445"/>
        <v>82.905090186807428</v>
      </c>
      <c r="SM264" s="15">
        <f t="shared" si="2446"/>
        <v>4.8426638418562024E-4</v>
      </c>
      <c r="SN264" s="12"/>
      <c r="SO264" s="11">
        <f t="shared" si="2754"/>
        <v>4.9220922932451225E-4</v>
      </c>
      <c r="SP264" s="10">
        <f t="shared" si="2447"/>
        <v>82.960579678782196</v>
      </c>
      <c r="SQ264" s="9">
        <f t="shared" si="2080"/>
        <v>86.816819123133314</v>
      </c>
      <c r="SR264" s="9">
        <f t="shared" si="2081"/>
        <v>78.868648837058487</v>
      </c>
      <c r="SS264" s="115">
        <f t="shared" si="2448"/>
        <v>82.8427339800959</v>
      </c>
      <c r="ST264" s="15">
        <f t="shared" si="2449"/>
        <v>4.9091576990699045E-4</v>
      </c>
      <c r="SU264" s="12"/>
      <c r="SV264" s="11">
        <f t="shared" si="2755"/>
        <v>4.9885599033988137E-4</v>
      </c>
      <c r="SW264" s="10">
        <f t="shared" si="2450"/>
        <v>82.897962683626986</v>
      </c>
      <c r="SX264" s="9">
        <f t="shared" si="2082"/>
        <v>86.808055551185561</v>
      </c>
      <c r="SY264" s="9">
        <f t="shared" si="2083"/>
        <v>78.752567749128829</v>
      </c>
      <c r="SZ264" s="115">
        <f t="shared" si="2451"/>
        <v>82.780311650157188</v>
      </c>
      <c r="TA264" s="15">
        <f t="shared" si="2452"/>
        <v>4.9754419620971725E-4</v>
      </c>
      <c r="TB264" s="12"/>
      <c r="TC264" s="11">
        <f t="shared" si="2756"/>
        <v>5.054817112524222E-4</v>
      </c>
      <c r="TD264" s="10">
        <f t="shared" si="2453"/>
        <v>82.835276472535952</v>
      </c>
      <c r="TE264" s="9">
        <f t="shared" si="2084"/>
        <v>86.799053727154799</v>
      </c>
      <c r="TF264" s="9">
        <f t="shared" si="2085"/>
        <v>78.636587696176221</v>
      </c>
      <c r="TG264" s="115">
        <f t="shared" si="2454"/>
        <v>82.71782071166551</v>
      </c>
      <c r="TH264" s="15">
        <f t="shared" si="2455"/>
        <v>5.0415166657386608E-4</v>
      </c>
      <c r="TI264" s="12"/>
      <c r="TJ264" s="11">
        <f t="shared" si="2757"/>
        <v>5.1208639475706409E-4</v>
      </c>
      <c r="TK264" s="10">
        <f t="shared" si="2456"/>
        <v>82.77251858414283</v>
      </c>
      <c r="TL264" s="9">
        <f t="shared" si="2086"/>
        <v>86.789811224071173</v>
      </c>
      <c r="TM264" s="9">
        <f t="shared" si="2087"/>
        <v>78.520706179760793</v>
      </c>
      <c r="TN264" s="115">
        <f t="shared" si="2457"/>
        <v>82.655258701915983</v>
      </c>
      <c r="TO264" s="15">
        <f t="shared" si="2458"/>
        <v>5.1073818541375819E-4</v>
      </c>
      <c r="TP264" s="12"/>
      <c r="TQ264" s="11">
        <f t="shared" si="2758"/>
        <v>5.1867004449960869E-4</v>
      </c>
      <c r="TR264" s="10">
        <f t="shared" si="2459"/>
        <v>82.709686579699252</v>
      </c>
      <c r="TS264" s="9">
        <f t="shared" si="2088"/>
        <v>86.780325645011573</v>
      </c>
      <c r="TT264" s="9">
        <f t="shared" si="2089"/>
        <v>78.404920716700758</v>
      </c>
      <c r="TU264" s="115">
        <f t="shared" si="2460"/>
        <v>82.592623180856165</v>
      </c>
      <c r="TV264" s="15">
        <f t="shared" si="2461"/>
        <v>5.1730375805712802E-4</v>
      </c>
      <c r="TW264" s="12"/>
      <c r="TX264" s="11">
        <f t="shared" si="2759"/>
        <v>5.2523266505595837E-4</v>
      </c>
      <c r="TY264" s="10">
        <f t="shared" si="2462"/>
        <v>82.646778043105286</v>
      </c>
      <c r="TZ264" s="9">
        <f t="shared" si="2090"/>
        <v>86.770594622961013</v>
      </c>
      <c r="UA264" s="9">
        <f t="shared" si="2091"/>
        <v>78.24834650551287</v>
      </c>
      <c r="UB264" s="115">
        <f t="shared" si="2463"/>
        <v>82.509470564236949</v>
      </c>
      <c r="UC264" s="15">
        <f t="shared" si="2464"/>
        <v>5.2637347280358221E-4</v>
      </c>
      <c r="UD264" s="12"/>
      <c r="UE264" s="11">
        <f t="shared" si="2760"/>
        <v>5.3430540455811444E-4</v>
      </c>
      <c r="UF264" s="10">
        <f t="shared" si="2465"/>
        <v>82.563300352259716</v>
      </c>
      <c r="UG264" s="9">
        <f t="shared" si="2092"/>
        <v>86.760519388101912</v>
      </c>
      <c r="UH264" s="9">
        <f t="shared" si="2093"/>
        <v>78.195052878489321</v>
      </c>
      <c r="UI264" s="115">
        <f t="shared" si="2466"/>
        <v>82.477786133295609</v>
      </c>
      <c r="UJ264" s="15">
        <f t="shared" si="2467"/>
        <v>5.2904284065806038E-4</v>
      </c>
      <c r="UK264" s="12"/>
      <c r="UL264" s="11">
        <f t="shared" si="2761"/>
        <v>5.3696226896569801E-4</v>
      </c>
      <c r="UM264" s="10">
        <f t="shared" si="2468"/>
        <v>82.531411204183769</v>
      </c>
      <c r="UN264" s="9">
        <f t="shared" si="2094"/>
        <v>86.750341706201894</v>
      </c>
      <c r="UO264" s="9">
        <f t="shared" si="2095"/>
        <v>78.822113575109768</v>
      </c>
      <c r="UP264" s="115">
        <f t="shared" si="2469"/>
        <v>82.786227640655824</v>
      </c>
      <c r="UQ264" s="15">
        <f t="shared" si="2470"/>
        <v>4.8968405015079931E-4</v>
      </c>
      <c r="UR264" s="12"/>
      <c r="US264" s="11">
        <f t="shared" si="2762"/>
        <v>4.9749281530509231E-4</v>
      </c>
      <c r="UT264" s="10">
        <f t="shared" si="2471"/>
        <v>82.840441570040213</v>
      </c>
      <c r="UU264" s="9">
        <f t="shared" si="2096"/>
        <v>86.741622055121326</v>
      </c>
      <c r="UV264" s="9">
        <f t="shared" si="2097"/>
        <v>79.549953425813854</v>
      </c>
      <c r="UW264" s="115">
        <f t="shared" si="2472"/>
        <v>83.145787740467597</v>
      </c>
      <c r="UX264" s="15">
        <f t="shared" si="2473"/>
        <v>4.4419072755120186E-4</v>
      </c>
      <c r="UY264" s="12"/>
      <c r="UZ264" s="11">
        <f t="shared" si="2763"/>
        <v>4.5188493003666845E-4</v>
      </c>
      <c r="VA264" s="10">
        <f t="shared" si="2474"/>
        <v>83.20064876929635</v>
      </c>
      <c r="VB264" s="9">
        <f t="shared" si="2098"/>
        <v>86.734447315136947</v>
      </c>
      <c r="VC264" s="9">
        <f t="shared" si="2099"/>
        <v>80.410184458908446</v>
      </c>
      <c r="VD264" s="115">
        <f t="shared" si="2475"/>
        <v>83.572315887022697</v>
      </c>
      <c r="VE264" s="15">
        <f t="shared" si="2476"/>
        <v>3.9061573386254552E-4</v>
      </c>
      <c r="VF264" s="12"/>
      <c r="VG264" s="11">
        <f t="shared" si="2764"/>
        <v>3.9819193728711706E-4</v>
      </c>
      <c r="VH264" s="10">
        <f t="shared" si="2477"/>
        <v>83.627881435363065</v>
      </c>
      <c r="VI264" s="9">
        <f t="shared" si="2100"/>
        <v>86.728898929294985</v>
      </c>
      <c r="VJ264" s="9">
        <f t="shared" si="2101"/>
        <v>81.460657837039662</v>
      </c>
      <c r="VK264" s="115">
        <f t="shared" si="2478"/>
        <v>84.094778383167323</v>
      </c>
      <c r="VL264" s="15">
        <f t="shared" si="2479"/>
        <v>3.2539094392470321E-4</v>
      </c>
      <c r="VM264" s="12"/>
      <c r="VN264" s="11">
        <f t="shared" si="2765"/>
        <v>3.3284643406166766E-4</v>
      </c>
      <c r="VO264" s="10">
        <f t="shared" si="2480"/>
        <v>84.151103820447219</v>
      </c>
      <c r="VP264" s="9">
        <f t="shared" si="2102"/>
        <v>86.725048775185314</v>
      </c>
      <c r="VQ264" s="9">
        <f t="shared" si="2103"/>
        <v>82.819954892498913</v>
      </c>
      <c r="VR264" s="115">
        <f t="shared" si="2481"/>
        <v>84.772501833842114</v>
      </c>
      <c r="VS264" s="15">
        <f t="shared" si="2482"/>
        <v>2.4119666551895331E-4</v>
      </c>
      <c r="VT264" s="12"/>
      <c r="VU264" s="11">
        <f t="shared" si="2766"/>
        <v>2.4853103737939501E-4</v>
      </c>
      <c r="VV264" s="10">
        <f t="shared" si="2483"/>
        <v>84.829629299813405</v>
      </c>
      <c r="VW264" s="9">
        <f t="shared" si="2104"/>
        <v>86.722933290971923</v>
      </c>
      <c r="VX264" s="9">
        <f t="shared" si="2105"/>
        <v>84.819191892096256</v>
      </c>
      <c r="VY264" s="115">
        <f t="shared" si="2484"/>
        <v>85.77106259153409</v>
      </c>
      <c r="VZ264" s="15">
        <f t="shared" si="2485"/>
        <v>1.1758387665274798E-4</v>
      </c>
      <c r="WA264" s="12"/>
      <c r="WB264" s="11">
        <f t="shared" si="2767"/>
        <v>1.2480643688199625E-4</v>
      </c>
      <c r="WC264" s="10">
        <f t="shared" si="2486"/>
        <v>85.828964587930017</v>
      </c>
      <c r="WD264" s="9">
        <f t="shared" si="2106"/>
        <v>86.722430528632145</v>
      </c>
      <c r="WE264" s="9">
        <f t="shared" si="2107"/>
        <v>89.271107058413463</v>
      </c>
      <c r="WF264" s="115">
        <f t="shared" si="2487"/>
        <v>87.996768793522804</v>
      </c>
      <c r="WG264" s="15">
        <f t="shared" si="2488"/>
        <v>-1.5741805419714597E-4</v>
      </c>
      <c r="WH264" s="12"/>
      <c r="WI264" s="11">
        <f t="shared" si="2768"/>
        <v>-1.5028513788313202E-4</v>
      </c>
      <c r="WJ264" s="10">
        <f t="shared" si="2489"/>
        <v>88.055332818663459</v>
      </c>
      <c r="WK264" s="9">
        <f t="shared" si="2108"/>
        <v>86.723331635437489</v>
      </c>
      <c r="WL264" s="9">
        <f t="shared" si="2109"/>
        <v>89.353720161772316</v>
      </c>
      <c r="WM264" s="115">
        <f t="shared" si="2490"/>
        <v>88.038525898604902</v>
      </c>
      <c r="WN264" s="15">
        <f t="shared" si="2491"/>
        <v>-1.6246496515336722E-4</v>
      </c>
      <c r="WO264" s="12"/>
      <c r="WP264" s="11">
        <f t="shared" si="2769"/>
        <v>-1.5534044849703583E-4</v>
      </c>
      <c r="WQ264" s="10">
        <f t="shared" si="2492"/>
        <v>88.097078109406027</v>
      </c>
      <c r="WR264" s="9">
        <f t="shared" si="2110"/>
        <v>86.724291448449463</v>
      </c>
      <c r="WS264" s="9">
        <f t="shared" si="2111"/>
        <v>89.437124231052891</v>
      </c>
      <c r="WT264" s="115">
        <f t="shared" si="2493"/>
        <v>88.08070783975117</v>
      </c>
      <c r="WU264" s="15">
        <f t="shared" si="2494"/>
        <v>-1.6755710385746767E-4</v>
      </c>
      <c r="WV264" s="12"/>
      <c r="WW264" s="11">
        <f t="shared" si="2770"/>
        <v>-1.604412903123281E-4</v>
      </c>
      <c r="WX264" s="10">
        <f t="shared" si="2495"/>
        <v>88.139248169514303</v>
      </c>
      <c r="WY264" s="9">
        <f t="shared" si="2112"/>
        <v>86.725312371195997</v>
      </c>
      <c r="WZ264" s="9">
        <f t="shared" si="2113"/>
        <v>89.521309372522538</v>
      </c>
      <c r="XA264" s="115">
        <f t="shared" si="2496"/>
        <v>88.123310871859275</v>
      </c>
      <c r="XB264" s="15">
        <f t="shared" si="2497"/>
        <v>-1.7269371077374275E-4</v>
      </c>
      <c r="XC264" s="12"/>
      <c r="XD264" s="11">
        <f t="shared" si="2771"/>
        <v>-1.6558690720648879E-4</v>
      </c>
      <c r="XE264" s="10">
        <f t="shared" si="2498"/>
        <v>88.181839267821687</v>
      </c>
      <c r="XF264" s="9">
        <f t="shared" si="2114"/>
        <v>86.726396847914145</v>
      </c>
      <c r="XG264" s="9">
        <f t="shared" si="2115"/>
        <v>89.606265164019291</v>
      </c>
      <c r="XH264" s="115">
        <f t="shared" si="2499"/>
        <v>88.166331005966725</v>
      </c>
      <c r="XI264" s="15">
        <f t="shared" si="2500"/>
        <v>-1.7787399121385697E-4</v>
      </c>
      <c r="XJ264" s="12"/>
      <c r="XK264" s="11">
        <f t="shared" si="2772"/>
        <v>-1.7077650778178519E-4</v>
      </c>
      <c r="XL264" s="10">
        <f t="shared" si="2501"/>
        <v>88.224847429166331</v>
      </c>
      <c r="XM264" s="9">
        <f t="shared" si="2116"/>
        <v>86.727547362396763</v>
      </c>
      <c r="XN264" s="9">
        <f t="shared" si="2117"/>
        <v>89.691980933025462</v>
      </c>
      <c r="XO264" s="115">
        <f t="shared" si="2502"/>
        <v>88.209764147711113</v>
      </c>
      <c r="XP264" s="15">
        <f t="shared" si="2503"/>
        <v>-1.8309713258320297E-4</v>
      </c>
      <c r="XQ264" s="12"/>
      <c r="XR264" s="11">
        <f t="shared" si="2773"/>
        <v>-1.7600928261801027E-4</v>
      </c>
      <c r="XS264" s="10">
        <f t="shared" si="2504"/>
        <v>88.268268572928804</v>
      </c>
      <c r="XT264" s="9">
        <f t="shared" si="2118"/>
        <v>86.728766436977736</v>
      </c>
      <c r="XU264" s="9">
        <f t="shared" si="2119"/>
        <v>89.778445787562205</v>
      </c>
      <c r="XV264" s="115">
        <f t="shared" si="2505"/>
        <v>88.253606112269978</v>
      </c>
      <c r="XW264" s="15">
        <f t="shared" si="2506"/>
        <v>-1.883623063517663E-4</v>
      </c>
      <c r="XX264" s="12"/>
      <c r="XY264" s="11">
        <f t="shared" si="2774"/>
        <v>-1.8128440624024561E-4</v>
      </c>
      <c r="XZ264" s="10">
        <f t="shared" si="2507"/>
        <v>88.312098527963343</v>
      </c>
      <c r="YA264" s="9">
        <f t="shared" si="2120"/>
        <v>86.730056631484885</v>
      </c>
      <c r="YB264" s="9">
        <f t="shared" si="2121"/>
        <v>89.8656487660636</v>
      </c>
      <c r="YC264" s="115">
        <f t="shared" si="2508"/>
        <v>88.29785269877425</v>
      </c>
      <c r="YD264" s="15">
        <f t="shared" si="2509"/>
        <v>-1.9366867737570878E-4</v>
      </c>
      <c r="YE264" s="12"/>
      <c r="YF264" s="11">
        <f t="shared" si="2775"/>
        <v>-1.8660104644387321E-4</v>
      </c>
      <c r="YG264" s="10">
        <f t="shared" si="2510"/>
        <v>88.356333107054098</v>
      </c>
      <c r="YH264" s="9">
        <f t="shared" si="2122"/>
        <v>86.731420542268367</v>
      </c>
      <c r="YI264" s="9">
        <f t="shared" si="2123"/>
        <v>89.953578480042424</v>
      </c>
      <c r="YJ264" s="115">
        <f t="shared" si="2511"/>
        <v>88.342499511155395</v>
      </c>
      <c r="YK264" s="15">
        <f t="shared" si="2512"/>
        <v>-1.9901538188677153E-4</v>
      </c>
      <c r="YL264" s="12"/>
      <c r="YM264" s="11">
        <f t="shared" si="2776"/>
        <v>-1.9195834226198595E-4</v>
      </c>
      <c r="YN264" s="10">
        <f t="shared" si="2513"/>
        <v>88.400967927594237</v>
      </c>
      <c r="YO264" s="9">
        <f t="shared" si="2124"/>
        <v>86.732860800872515</v>
      </c>
      <c r="YP264" s="9">
        <f t="shared" si="2125"/>
        <v>90.042223243041008</v>
      </c>
      <c r="YQ264" s="115">
        <f t="shared" si="2514"/>
        <v>88.387542021956762</v>
      </c>
      <c r="YR264" s="15">
        <f t="shared" si="2515"/>
        <v>-2.0440153553890892E-4</v>
      </c>
      <c r="YS264" s="12"/>
      <c r="YT264" s="11">
        <f t="shared" si="2777"/>
        <v>-1.9735541201286095E-4</v>
      </c>
      <c r="YU264" s="10">
        <f t="shared" si="2516"/>
        <v>88.445998475424688</v>
      </c>
      <c r="YV264" s="9">
        <f t="shared" si="2126"/>
        <v>86.734380072746518</v>
      </c>
      <c r="YW264" s="9">
        <f t="shared" si="2127"/>
        <v>90.131571125254212</v>
      </c>
      <c r="YX264" s="115">
        <f t="shared" si="2517"/>
        <v>88.432975599000372</v>
      </c>
      <c r="YY264" s="15">
        <f t="shared" si="2518"/>
        <v>-2.098262368616872E-4</v>
      </c>
      <c r="YZ264" s="12"/>
      <c r="ZA264" s="11">
        <f t="shared" si="2778"/>
        <v>-2.0279135675143925E-4</v>
      </c>
      <c r="ZB264" s="10">
        <f t="shared" si="2519"/>
        <v>88.491420131501343</v>
      </c>
      <c r="ZC264" s="9">
        <f t="shared" si="2128"/>
        <v>86.735981055942062</v>
      </c>
      <c r="ZD264" s="9">
        <f t="shared" si="2129"/>
        <v>90.221609953309155</v>
      </c>
      <c r="ZE264" s="115">
        <f t="shared" si="2520"/>
        <v>88.478795504625609</v>
      </c>
      <c r="ZF264" s="15">
        <f t="shared" si="2521"/>
        <v>-2.152885673271182E-4</v>
      </c>
      <c r="ZG264" s="12"/>
      <c r="ZH264" s="11">
        <f t="shared" si="2779"/>
        <v>-2.0826526033168499E-4</v>
      </c>
      <c r="ZI264" s="10">
        <f t="shared" si="2522"/>
        <v>88.537228171111323</v>
      </c>
      <c r="ZJ264" s="9">
        <f t="shared" si="2130"/>
        <v>86.737666479753031</v>
      </c>
      <c r="ZK264" s="9">
        <f t="shared" si="2131"/>
        <v>90.312327367316911</v>
      </c>
      <c r="ZL264" s="115">
        <f t="shared" si="2523"/>
        <v>88.524996923534971</v>
      </c>
      <c r="ZM264" s="15">
        <f t="shared" si="2524"/>
        <v>-2.2078759495746254E-4</v>
      </c>
      <c r="ZN264" s="12"/>
      <c r="ZO264" s="11">
        <f t="shared" si="2780"/>
        <v>-2.1377619301335277E-4</v>
      </c>
      <c r="ZP264" s="10">
        <f t="shared" si="2525"/>
        <v>88.583417791723434</v>
      </c>
      <c r="ZQ264" s="9">
        <f t="shared" si="2132"/>
        <v>86.739439103353916</v>
      </c>
      <c r="ZR264" s="9">
        <f t="shared" si="2133"/>
        <v>90.40371077601722</v>
      </c>
      <c r="ZS264" s="115">
        <f t="shared" si="2526"/>
        <v>88.571574939685576</v>
      </c>
      <c r="ZT264" s="15">
        <f t="shared" si="2527"/>
        <v>-2.2632237163884962E-4</v>
      </c>
      <c r="ZU264" s="12"/>
      <c r="ZV264" s="11">
        <f t="shared" si="2781"/>
        <v>-2.1932320876906172E-4</v>
      </c>
      <c r="ZW264" s="10">
        <f t="shared" si="2528"/>
        <v>88.629984089837492</v>
      </c>
      <c r="ZX264" s="9">
        <f t="shared" si="2134"/>
        <v>86.741301714342214</v>
      </c>
      <c r="ZY264" s="9">
        <f t="shared" si="2135"/>
        <v>90.495747248266994</v>
      </c>
      <c r="ZZ264" s="115">
        <f t="shared" si="2529"/>
        <v>88.618524481304604</v>
      </c>
      <c r="AAA264" s="15">
        <f t="shared" si="2530"/>
        <v>-2.3189192650913389E-4</v>
      </c>
      <c r="AAB264" s="12"/>
      <c r="AAC264" s="11">
        <f t="shared" si="2782"/>
        <v>-2.2490533866117472E-4</v>
      </c>
      <c r="AAD264" s="10">
        <f t="shared" si="2531"/>
        <v>88.676922005922449</v>
      </c>
      <c r="AAE264" s="9">
        <f t="shared" si="2136"/>
        <v>86.743257127112045</v>
      </c>
      <c r="AAF264" s="9">
        <f t="shared" si="2137"/>
        <v>90.588423613122075</v>
      </c>
      <c r="AAG264" s="115">
        <f t="shared" si="2532"/>
        <v>88.665840370117053</v>
      </c>
      <c r="AAH264" s="15">
        <f t="shared" si="2533"/>
        <v>-2.3749527223986715E-4</v>
      </c>
      <c r="AAI264" s="12"/>
      <c r="AAJ264" s="11">
        <f t="shared" si="2783"/>
        <v>-2.3052159712499615E-4</v>
      </c>
      <c r="AAK264" s="10">
        <f t="shared" si="2534"/>
        <v>88.724226373668188</v>
      </c>
      <c r="AAL264" s="9">
        <f t="shared" si="2138"/>
        <v>86.745308181265557</v>
      </c>
      <c r="AAM264" s="9">
        <f t="shared" si="2139"/>
        <v>90.681726462370662</v>
      </c>
      <c r="AAN264" s="115">
        <f t="shared" si="2535"/>
        <v>88.713517321818102</v>
      </c>
      <c r="AAO264" s="15">
        <f t="shared" si="2536"/>
        <v>-2.4313140529088874E-4</v>
      </c>
      <c r="AAP264" s="12"/>
      <c r="AAQ264" s="11">
        <f t="shared" si="2537"/>
        <v>-2.3617098221937534E-4</v>
      </c>
      <c r="AAR264" s="10">
        <f t="shared" si="2538"/>
        <v>88.771891920436047</v>
      </c>
      <c r="AAS264" s="9">
        <f t="shared" si="2140"/>
        <v>86.747457739970955</v>
      </c>
      <c r="AAT264" s="9">
        <f t="shared" si="2141"/>
        <v>90.775642152391271</v>
      </c>
      <c r="AAU264" s="115">
        <f t="shared" si="2539"/>
        <v>88.761549946181105</v>
      </c>
      <c r="AAV264" s="15">
        <f t="shared" si="2540"/>
        <v>-2.4879930612649607E-4</v>
      </c>
      <c r="AAW264" s="11"/>
      <c r="AAX264" s="11">
        <f t="shared" si="2784"/>
        <v>-2.4185247583892913E-4</v>
      </c>
      <c r="AAY264" s="10">
        <f t="shared" si="2541"/>
        <v>88.819913267344447</v>
      </c>
      <c r="AAZ264" s="9">
        <f t="shared" si="2142"/>
        <v>86.749708688267006</v>
      </c>
      <c r="ABA264" s="9">
        <f t="shared" si="2143"/>
        <v>90.870156806351204</v>
      </c>
      <c r="ABB264" s="115">
        <f t="shared" si="2542"/>
        <v>88.809932747309105</v>
      </c>
      <c r="ABC264" s="15">
        <f t="shared" si="2543"/>
        <v>-2.5449793945595781E-4</v>
      </c>
      <c r="ABD264" s="11"/>
      <c r="ABE264" s="11">
        <f t="shared" si="2785"/>
        <v>-2.4756504395073877E-4</v>
      </c>
      <c r="ABF264" s="10">
        <f t="shared" si="2544"/>
        <v>88.868284929498287</v>
      </c>
      <c r="ABG264" s="9">
        <f t="shared" si="2144"/>
        <v>86.752063931315405</v>
      </c>
      <c r="ABH264" s="9">
        <f t="shared" si="2145"/>
        <v>90.965256316760488</v>
      </c>
      <c r="ABI264" s="115">
        <f t="shared" si="2545"/>
        <v>88.858660124037954</v>
      </c>
      <c r="ABJ264" s="15">
        <f t="shared" si="2546"/>
        <v>-2.6022625449919528E-4</v>
      </c>
      <c r="ABK264" s="11"/>
      <c r="ABL264" s="11">
        <f t="shared" si="2786"/>
        <v>-2.5330763685633409E-4</v>
      </c>
      <c r="ABM264" s="10">
        <f t="shared" si="2547"/>
        <v>88.917001316370119</v>
      </c>
      <c r="ABN264" s="9">
        <f t="shared" si="2146"/>
        <v>86.754526392602116</v>
      </c>
      <c r="ABO264" s="9">
        <f t="shared" si="2147"/>
        <v>91.060926348366408</v>
      </c>
      <c r="ABP264" s="115">
        <f t="shared" si="2548"/>
        <v>88.907726370484255</v>
      </c>
      <c r="ABQ264" s="15">
        <f t="shared" si="2549"/>
        <v>-2.6598318527665569E-4</v>
      </c>
      <c r="ABR264" s="11"/>
      <c r="ABS264" s="11">
        <f t="shared" si="2787"/>
        <v>-2.5907918947802084E-4</v>
      </c>
      <c r="ABT264" s="10">
        <f t="shared" si="2550"/>
        <v>88.966056732326422</v>
      </c>
      <c r="ABU264" s="9">
        <f t="shared" si="2148"/>
        <v>86.7570990120891</v>
      </c>
      <c r="ABV264" s="9">
        <f t="shared" si="2149"/>
        <v>91.157152344989072</v>
      </c>
      <c r="ABW264" s="115">
        <f t="shared" si="2551"/>
        <v>88.957125678539086</v>
      </c>
      <c r="ABX264" s="15">
        <f t="shared" si="2552"/>
        <v>-2.7176765114567575E-4</v>
      </c>
      <c r="ABY264" s="11"/>
      <c r="ABZ264" s="11">
        <f t="shared" si="2788"/>
        <v>-2.6487862189207958E-4</v>
      </c>
      <c r="ACA264" s="10">
        <f t="shared" si="2553"/>
        <v>89.015445379102019</v>
      </c>
      <c r="ACB264" s="9">
        <f t="shared" si="2150"/>
        <v>86.759784744322474</v>
      </c>
      <c r="ACC264" s="9">
        <f t="shared" si="2151"/>
        <v>91.253919534627528</v>
      </c>
      <c r="ACD264" s="115">
        <f t="shared" si="2554"/>
        <v>89.006852139475001</v>
      </c>
      <c r="ACE264" s="15">
        <f t="shared" si="2555"/>
        <v>-2.775785572326912E-4</v>
      </c>
      <c r="ACF264" s="11"/>
      <c r="ACG264" s="11">
        <f t="shared" si="2789"/>
        <v>-2.7070483975789888E-4</v>
      </c>
      <c r="ACH264" s="10">
        <f t="shared" si="2556"/>
        <v>89.065161357387268</v>
      </c>
      <c r="ACI264" s="9">
        <f t="shared" si="2152"/>
        <v>86.762586556496601</v>
      </c>
      <c r="ACJ264" s="9">
        <f t="shared" si="2153"/>
        <v>91.351212911632999</v>
      </c>
      <c r="ACK264" s="115">
        <f t="shared" si="2557"/>
        <v>89.0568997340648</v>
      </c>
      <c r="ACL264" s="15">
        <f t="shared" si="2558"/>
        <v>-2.8341479345175738E-4</v>
      </c>
      <c r="ACM264" s="11"/>
      <c r="ACN264" s="11">
        <f t="shared" si="2790"/>
        <v>-2.7655673333177965E-4</v>
      </c>
      <c r="ACO264" s="10">
        <f t="shared" si="2559"/>
        <v>89.115198656912838</v>
      </c>
      <c r="ACP264" s="9">
        <f t="shared" si="2154"/>
        <v>86.765507426446518</v>
      </c>
      <c r="ACQ264" s="9">
        <f t="shared" si="2155"/>
        <v>91.449017258472338</v>
      </c>
      <c r="ACR264" s="115">
        <f t="shared" si="2560"/>
        <v>89.107262342459421</v>
      </c>
      <c r="ACS264" s="15">
        <f t="shared" si="2561"/>
        <v>-2.8927523597275156E-4</v>
      </c>
      <c r="ACT264" s="11"/>
      <c r="ACU264" s="11">
        <f t="shared" si="2791"/>
        <v>-2.8243317893343785E-4</v>
      </c>
      <c r="ACV264" s="10">
        <f t="shared" si="2562"/>
        <v>89.165551166317726</v>
      </c>
      <c r="ACW264" s="9">
        <f t="shared" si="2156"/>
        <v>86.768550340618276</v>
      </c>
      <c r="ACX264" s="9">
        <f t="shared" si="2157"/>
        <v>91.547317151915607</v>
      </c>
      <c r="ACY264" s="115">
        <f t="shared" si="2563"/>
        <v>89.157933746266934</v>
      </c>
      <c r="ACZ264" s="15">
        <f t="shared" si="2564"/>
        <v>-2.9515874772891222E-4</v>
      </c>
      <c r="ADA264" s="11"/>
      <c r="ADB264" s="11">
        <f t="shared" si="2792"/>
        <v>-2.8833303945095817E-4</v>
      </c>
      <c r="ADC264" s="10">
        <f t="shared" si="2565"/>
        <v>89.216212675209562</v>
      </c>
      <c r="ADD264" s="9">
        <f t="shared" si="2158"/>
        <v>86.771718292000671</v>
      </c>
      <c r="ADE264" s="9">
        <f t="shared" si="2159"/>
        <v>91.646096967982828</v>
      </c>
      <c r="ADF264" s="115">
        <f t="shared" si="2566"/>
        <v>89.208907629991756</v>
      </c>
      <c r="ADG264" s="15">
        <f t="shared" si="2567"/>
        <v>-3.0106417885011541E-4</v>
      </c>
      <c r="ADH264" s="11"/>
      <c r="ADI264" s="11">
        <f t="shared" si="2793"/>
        <v>-2.9425516477156688E-4</v>
      </c>
      <c r="ADJ264" s="10">
        <f t="shared" si="2568"/>
        <v>89.267176875584852</v>
      </c>
      <c r="ADK264" s="9">
        <f t="shared" si="2160"/>
        <v>86.775014278018787</v>
      </c>
      <c r="ADL264" s="9">
        <f t="shared" si="2161"/>
        <v>91.74534088721758</v>
      </c>
      <c r="ADM264" s="115">
        <f t="shared" si="2569"/>
        <v>89.260177582618184</v>
      </c>
      <c r="ADN264" s="15">
        <f t="shared" si="2570"/>
        <v>-3.0699036711869659E-4</v>
      </c>
      <c r="ADO264" s="11"/>
      <c r="ADP264" s="11">
        <f t="shared" si="2794"/>
        <v>-3.0019839223515077E-4</v>
      </c>
      <c r="ADQ264" s="10">
        <f t="shared" si="2571"/>
        <v>89.318437363394068</v>
      </c>
      <c r="ADR264" s="9">
        <f t="shared" si="2162"/>
        <v>86.778441298391499</v>
      </c>
      <c r="ADS264" s="9">
        <f t="shared" si="2163"/>
        <v>91.845032900280998</v>
      </c>
      <c r="ADT264" s="115">
        <f t="shared" si="2572"/>
        <v>89.311737099336256</v>
      </c>
      <c r="ADU264" s="15">
        <f t="shared" si="2573"/>
        <v>-3.1293613844730688E-4</v>
      </c>
      <c r="ADV264" s="11"/>
      <c r="ADW264" s="11">
        <f t="shared" si="2795"/>
        <v>-3.0616154711001549E-4</v>
      </c>
      <c r="ADX264" s="10">
        <f t="shared" si="2574"/>
        <v>89.369987640249605</v>
      </c>
      <c r="ADY264" s="9">
        <f t="shared" si="2164"/>
        <v>86.782002352955288</v>
      </c>
      <c r="ADZ264" s="9">
        <f t="shared" si="2165"/>
        <v>91.945156813860763</v>
      </c>
      <c r="AEA264" s="115">
        <f t="shared" si="2575"/>
        <v>89.363579583408026</v>
      </c>
      <c r="AEB264" s="15">
        <f t="shared" si="2576"/>
        <v>-3.189003073782736E-4</v>
      </c>
      <c r="AEC264" s="11"/>
      <c r="AED264" s="11">
        <f t="shared" si="2796"/>
        <v>-3.1214344309038011E-4</v>
      </c>
      <c r="AEE264" s="10">
        <f t="shared" si="2577"/>
        <v>89.421821115275037</v>
      </c>
      <c r="AEF264" s="9">
        <f t="shared" si="2166"/>
        <v>86.785700439456889</v>
      </c>
      <c r="AEG264" s="9">
        <f t="shared" si="2167"/>
        <v>92.045696256889087</v>
      </c>
      <c r="AEH264" s="115">
        <f t="shared" si="2578"/>
        <v>89.415698348172981</v>
      </c>
      <c r="AEI264" s="15">
        <f t="shared" si="2579"/>
        <v>-3.24881677604002E-4</v>
      </c>
      <c r="AEJ264" s="11"/>
      <c r="AEK264" s="11">
        <f t="shared" si="2797"/>
        <v>-3.1814288281511793E-4</v>
      </c>
      <c r="AEL264" s="10">
        <f t="shared" si="2580"/>
        <v>89.473931107093989</v>
      </c>
      <c r="AEM264" s="9">
        <f t="shared" si="2168"/>
        <v>86.789538551317222</v>
      </c>
      <c r="AEN264" s="9">
        <f t="shared" si="2169"/>
        <v>92.146634685508559</v>
      </c>
      <c r="AEO264" s="115">
        <f t="shared" si="2581"/>
        <v>89.468086618412883</v>
      </c>
      <c r="AEP264" s="15">
        <f t="shared" si="2582"/>
        <v>-3.3087904241179176E-4</v>
      </c>
      <c r="AEQ264" s="11"/>
      <c r="AER264" s="11">
        <f t="shared" si="2798"/>
        <v>-3.2415865831102853E-4</v>
      </c>
      <c r="AES264" s="10">
        <f t="shared" si="2583"/>
        <v>89.526310845178273</v>
      </c>
      <c r="AET264" s="9">
        <f t="shared" si="2170"/>
        <v>86.793519675367037</v>
      </c>
      <c r="AEU264" s="9">
        <f t="shared" si="2171"/>
        <v>92.247955372696296</v>
      </c>
      <c r="AEV264" s="115">
        <f t="shared" si="2584"/>
        <v>89.520737524031659</v>
      </c>
      <c r="AEW264" s="15">
        <f t="shared" si="2585"/>
        <v>-3.3689118418283351E-4</v>
      </c>
      <c r="AEX264" s="11"/>
      <c r="AEY264" s="11">
        <f t="shared" si="2799"/>
        <v>-3.3018955048905532E-4</v>
      </c>
      <c r="AEZ264" s="10">
        <f t="shared" si="2586"/>
        <v>89.578953463500085</v>
      </c>
      <c r="AFA264" s="9">
        <f t="shared" si="2172"/>
        <v>86.797646789533104</v>
      </c>
      <c r="AFB264" s="9">
        <f t="shared" si="2173"/>
        <v>92.3496414369626</v>
      </c>
      <c r="AFC264" s="115">
        <f t="shared" si="2587"/>
        <v>89.573644113247852</v>
      </c>
      <c r="AFD264" s="15">
        <f t="shared" si="2588"/>
        <v>-3.4291687630768529E-4</v>
      </c>
      <c r="AFE264" s="11"/>
      <c r="AFF264" s="11">
        <f t="shared" si="2800"/>
        <v>-3.362343310606589E-4</v>
      </c>
      <c r="AFG264" s="10">
        <f t="shared" si="2589"/>
        <v>89.631852013725762</v>
      </c>
      <c r="AFH264" s="9">
        <f t="shared" si="2174"/>
        <v>86.801922860534759</v>
      </c>
      <c r="AFI264" s="9">
        <f t="shared" si="2175"/>
        <v>92.451675848214677</v>
      </c>
      <c r="AFJ264" s="115">
        <f t="shared" si="2590"/>
        <v>89.626799354374725</v>
      </c>
      <c r="AFK264" s="15">
        <f t="shared" si="2591"/>
        <v>-3.4895488369071192E-4</v>
      </c>
      <c r="AFL264" s="11"/>
      <c r="AFM264" s="11">
        <f t="shared" si="2801"/>
        <v>-3.4229176304146475E-4</v>
      </c>
      <c r="AFN264" s="10">
        <f t="shared" si="2592"/>
        <v>89.684999466981793</v>
      </c>
      <c r="AFO264" s="9">
        <f t="shared" si="2176"/>
        <v>86.806350841560985</v>
      </c>
      <c r="AFP264" s="9">
        <f t="shared" si="2177"/>
        <v>92.554041431886873</v>
      </c>
      <c r="AFQ264" s="115">
        <f t="shared" si="2593"/>
        <v>89.680196136723936</v>
      </c>
      <c r="AFR264" s="15">
        <f t="shared" si="2594"/>
        <v>-3.5500396314866288E-4</v>
      </c>
      <c r="AFS264" s="11"/>
      <c r="AFT264" s="11">
        <f t="shared" si="2802"/>
        <v>-3.4836060114908643E-4</v>
      </c>
      <c r="AFU264" s="10">
        <f t="shared" si="2595"/>
        <v>89.738388714743593</v>
      </c>
      <c r="AFV264" s="9">
        <f t="shared" si="2178"/>
        <v>86.810933669927522</v>
      </c>
      <c r="AFW264" s="9">
        <f t="shared" si="2179"/>
        <v>92.656720876875227</v>
      </c>
      <c r="AFX264" s="115">
        <f t="shared" si="2596"/>
        <v>89.733827273401374</v>
      </c>
      <c r="AFY264" s="15">
        <f t="shared" si="2597"/>
        <v>-3.6106286404545595E-4</v>
      </c>
      <c r="AFZ264" s="11"/>
      <c r="AGA264" s="11">
        <f t="shared" si="2803"/>
        <v>-3.5443959243771766E-4</v>
      </c>
      <c r="AGB264" s="10">
        <f t="shared" si="2598"/>
        <v>89.792012571620006</v>
      </c>
      <c r="AGC264" s="9">
        <f t="shared" si="2180"/>
        <v>86.815674264722375</v>
      </c>
      <c r="AGD264" s="9">
        <f t="shared" si="2181"/>
        <v>92.759696743721236</v>
      </c>
      <c r="AGE264" s="115">
        <f t="shared" si="2599"/>
        <v>89.787685504221798</v>
      </c>
      <c r="AGF264" s="15">
        <f t="shared" si="2600"/>
        <v>-3.6713032894306882E-4</v>
      </c>
      <c r="AGG264" s="11"/>
      <c r="AGH264" s="11">
        <f t="shared" si="2804"/>
        <v>-3.6052747694911705E-4</v>
      </c>
      <c r="AGI264" s="10">
        <f t="shared" si="2601"/>
        <v>89.845863778257637</v>
      </c>
      <c r="AGJ264" s="9">
        <f t="shared" si="2182"/>
        <v>86.820575524442802</v>
      </c>
      <c r="AGK264" s="9">
        <f t="shared" si="2183"/>
        <v>92.862951473028204</v>
      </c>
      <c r="AGL264" s="115">
        <f t="shared" si="2602"/>
        <v>89.841763498735503</v>
      </c>
      <c r="AGM264" s="15">
        <f t="shared" si="2603"/>
        <v>-3.7320509426732213E-4</v>
      </c>
      <c r="AGN264" s="11"/>
      <c r="AGO264" s="11">
        <f t="shared" si="2805"/>
        <v>-3.6662298837873355E-4</v>
      </c>
      <c r="AGP264" s="10">
        <f t="shared" si="2604"/>
        <v>89.899935004358198</v>
      </c>
      <c r="AGQ264" s="9">
        <f t="shared" si="2184"/>
        <v>86.825640324626931</v>
      </c>
      <c r="AGR264" s="9">
        <f t="shared" si="2185"/>
        <v>92.966467393109212</v>
      </c>
      <c r="AGS264" s="115">
        <f t="shared" si="2605"/>
        <v>89.896053858868072</v>
      </c>
      <c r="AGT264" s="15">
        <f t="shared" si="2606"/>
        <v>-3.7928589092653034E-4</v>
      </c>
      <c r="AGU264" s="11"/>
      <c r="AGV264" s="11">
        <f t="shared" si="2806"/>
        <v>-3.7272485469488383E-4</v>
      </c>
      <c r="AGW264" s="10">
        <f t="shared" si="2607"/>
        <v>89.95421885130925</v>
      </c>
      <c r="AGX264" s="9">
        <f t="shared" si="2186"/>
        <v>86.830871515481704</v>
      </c>
      <c r="AGY264" s="9">
        <f t="shared" si="2187"/>
        <v>93.070226633470924</v>
      </c>
      <c r="AGZ264" s="115">
        <f t="shared" si="2608"/>
        <v>89.950549074476314</v>
      </c>
      <c r="AHA264" s="15">
        <f t="shared" si="2609"/>
        <v>-3.8537143911437872E-4</v>
      </c>
      <c r="AHB264" s="11"/>
      <c r="AHC264" s="11">
        <f t="shared" si="2807"/>
        <v>-3.7883179293246756E-4</v>
      </c>
      <c r="AHD264" s="10">
        <f t="shared" si="2610"/>
        <v>90.008707807651547</v>
      </c>
      <c r="AHE264" s="9">
        <f t="shared" si="2188"/>
        <v>86.836271919346743</v>
      </c>
      <c r="AHF264" s="9">
        <f t="shared" si="2189"/>
        <v>93.174211240221311</v>
      </c>
      <c r="AHG264" s="115">
        <f t="shared" si="2611"/>
        <v>90.005241579784027</v>
      </c>
      <c r="AHH264" s="15">
        <f t="shared" si="2612"/>
        <v>-3.9146045559467716E-4</v>
      </c>
      <c r="AHI264" s="11"/>
      <c r="AHJ264" s="11">
        <f t="shared" si="2808"/>
        <v>-3.8494251648931962E-4</v>
      </c>
      <c r="AHK264" s="10">
        <f t="shared" si="2613"/>
        <v>90.063394305595708</v>
      </c>
      <c r="AHL264" s="9">
        <f t="shared" si="2190"/>
        <v>86.841844328336933</v>
      </c>
      <c r="AHM264" s="9">
        <f t="shared" si="2191"/>
        <v>93.278403228698011</v>
      </c>
      <c r="AHN264" s="115">
        <f t="shared" si="2614"/>
        <v>90.060123778517465</v>
      </c>
      <c r="AHO264" s="15">
        <f t="shared" si="2615"/>
        <v>-3.9755165709753595E-4</v>
      </c>
      <c r="AHP264" s="11"/>
      <c r="AHQ264" s="11">
        <f t="shared" si="2809"/>
        <v>-3.9105573852865448E-4</v>
      </c>
      <c r="AHR264" s="10">
        <f t="shared" si="2616"/>
        <v>90.118270746191456</v>
      </c>
      <c r="AHS264" s="9">
        <f t="shared" si="2192"/>
        <v>86.847591502071808</v>
      </c>
      <c r="AHT264" s="9">
        <f t="shared" si="2193"/>
        <v>93.38278453775807</v>
      </c>
      <c r="AHU264" s="115">
        <f t="shared" si="2617"/>
        <v>90.115188019914939</v>
      </c>
      <c r="AHV264" s="15">
        <f t="shared" si="2618"/>
        <v>-4.0364375763633716E-4</v>
      </c>
      <c r="AHW264" s="11"/>
      <c r="AHX264" s="11">
        <f t="shared" si="2810"/>
        <v>-3.9717016929221606E-4</v>
      </c>
      <c r="AHY264" s="10">
        <f t="shared" si="2619"/>
        <v>90.173329475287034</v>
      </c>
      <c r="AHZ264" s="9">
        <f t="shared" si="2194"/>
        <v>86.853516165323413</v>
      </c>
      <c r="AIA264" s="9">
        <f t="shared" si="2195"/>
        <v>93.4873369867679</v>
      </c>
      <c r="AIB264" s="115">
        <f t="shared" si="2620"/>
        <v>90.170426576045656</v>
      </c>
      <c r="AIC264" s="15">
        <f t="shared" si="2621"/>
        <v>-4.097354659965051E-4</v>
      </c>
      <c r="AID264" s="11"/>
      <c r="AIE264" s="11">
        <f t="shared" si="2811"/>
        <v>-4.032845135851493E-4</v>
      </c>
      <c r="AIF264" s="10">
        <f t="shared" si="2622"/>
        <v>90.228562760797686</v>
      </c>
      <c r="AIG264" s="9">
        <f t="shared" si="2196"/>
        <v>86.859621005581872</v>
      </c>
      <c r="AIH264" s="9">
        <f t="shared" si="2197"/>
        <v>93.59204216249789</v>
      </c>
      <c r="AII264" s="115">
        <f t="shared" si="2623"/>
        <v>90.225831584039881</v>
      </c>
      <c r="AIJ264" s="15">
        <f t="shared" si="2624"/>
        <v>-4.1582547889996524E-4</v>
      </c>
      <c r="AIK264" s="11"/>
      <c r="AIL264" s="11">
        <f t="shared" si="2812"/>
        <v>-4.0939746392822866E-4</v>
      </c>
      <c r="AIM264" s="10">
        <f t="shared" si="2625"/>
        <v>90.283962734818274</v>
      </c>
      <c r="AIN264" s="9">
        <f t="shared" si="2198"/>
        <v>86.865908670402504</v>
      </c>
      <c r="AIO264" s="9">
        <f t="shared" si="2199"/>
        <v>93.696881769284957</v>
      </c>
      <c r="AIP264" s="115">
        <f t="shared" si="2626"/>
        <v>90.281395219843731</v>
      </c>
      <c r="AIQ264" s="15">
        <f t="shared" si="2627"/>
        <v>-4.2191250279665304E-4</v>
      </c>
      <c r="AIR264" s="11"/>
      <c r="AIS264" s="11">
        <f t="shared" si="2813"/>
        <v>-4.1550772238949161E-4</v>
      </c>
      <c r="AIT264" s="10">
        <f t="shared" si="2628"/>
        <v>90.339521567686376</v>
      </c>
      <c r="AIU264" s="9">
        <f t="shared" si="2200"/>
        <v>86.872381765395772</v>
      </c>
      <c r="AIV264" s="9">
        <f t="shared" si="2201"/>
        <v>93.801837483268798</v>
      </c>
      <c r="AIW264" s="115">
        <f t="shared" si="2629"/>
        <v>90.337109624332285</v>
      </c>
      <c r="AIX264" s="15">
        <f t="shared" si="2630"/>
        <v>-4.2799524498562166E-4</v>
      </c>
      <c r="AIY264" s="11"/>
      <c r="AIZ264" s="11">
        <f t="shared" si="2814"/>
        <v>-4.2161399169156073E-4</v>
      </c>
      <c r="AJA264" s="10">
        <f t="shared" si="2631"/>
        <v>90.395231393957502</v>
      </c>
      <c r="AJB264" s="9">
        <f t="shared" si="2202"/>
        <v>86.879042851964627</v>
      </c>
      <c r="AJC264" s="9">
        <f t="shared" si="2203"/>
        <v>93.90689067743557</v>
      </c>
      <c r="AJD264" s="115">
        <f t="shared" si="2632"/>
        <v>90.392966764700105</v>
      </c>
      <c r="AJE264" s="15">
        <f t="shared" si="2633"/>
        <v>-4.3407239677222025E-4</v>
      </c>
      <c r="AJF264" s="11"/>
      <c r="AJG264" s="11">
        <f t="shared" si="2815"/>
        <v>-4.2771495833811383E-4</v>
      </c>
      <c r="AJH264" s="10">
        <f t="shared" si="2634"/>
        <v>90.451084173523867</v>
      </c>
      <c r="AJI264" s="9">
        <f t="shared" si="2204"/>
        <v>86.8858944445155</v>
      </c>
      <c r="AJJ264" s="9">
        <f t="shared" si="2205"/>
        <v>94.012023909552511</v>
      </c>
      <c r="AJK264" s="115">
        <f t="shared" si="2635"/>
        <v>90.448959177033998</v>
      </c>
      <c r="AJL264" s="15">
        <f t="shared" si="2636"/>
        <v>-4.401427255420774E-4</v>
      </c>
      <c r="AJM264" s="11"/>
      <c r="AJN264" s="11">
        <f t="shared" si="2816"/>
        <v>-4.3380938486675333E-4</v>
      </c>
      <c r="AJO264" s="10">
        <f t="shared" si="2637"/>
        <v>90.507072435618142</v>
      </c>
      <c r="AJP264" s="9">
        <f t="shared" si="2206"/>
        <v>86.892939010585863</v>
      </c>
      <c r="AJQ264" s="9">
        <f t="shared" si="2207"/>
        <v>94.117225983486392</v>
      </c>
      <c r="AJR264" s="115">
        <f t="shared" si="2638"/>
        <v>90.505082497036128</v>
      </c>
      <c r="AJS264" s="15">
        <f t="shared" si="2639"/>
        <v>-4.4620538736367946E-4</v>
      </c>
      <c r="AJT264" s="11"/>
      <c r="AJU264" s="11">
        <f t="shared" si="2817"/>
        <v>-4.3989642308464642E-4</v>
      </c>
      <c r="AJV264" s="10">
        <f t="shared" si="2640"/>
        <v>90.563191814606682</v>
      </c>
      <c r="AJW264" s="9">
        <f t="shared" si="2208"/>
        <v>86.900178981289855</v>
      </c>
      <c r="AJX264" s="9">
        <f t="shared" si="2209"/>
        <v>94.22248738857536</v>
      </c>
      <c r="AJY264" s="115">
        <f t="shared" si="2641"/>
        <v>90.561333184932607</v>
      </c>
      <c r="AJZ264" s="15">
        <f t="shared" si="2642"/>
        <v>-4.5225964465768763E-4</v>
      </c>
      <c r="AKA264" s="11"/>
      <c r="AKB264" s="11">
        <f t="shared" si="2818"/>
        <v>-4.4597533123577274E-4</v>
      </c>
      <c r="AKC264" s="10">
        <f t="shared" si="2643"/>
        <v>90.619438770656132</v>
      </c>
      <c r="AKD264" s="9">
        <f t="shared" si="2210"/>
        <v>86.90761675333988</v>
      </c>
      <c r="AKE264" s="9">
        <f t="shared" si="2211"/>
        <v>94.327798760033346</v>
      </c>
      <c r="AKF264" s="115">
        <f t="shared" si="2644"/>
        <v>90.617707756686613</v>
      </c>
      <c r="AKG264" s="15">
        <f t="shared" si="2645"/>
        <v>-4.5830477097954148E-4</v>
      </c>
      <c r="AKH264" s="11"/>
      <c r="AKI264" s="11">
        <f t="shared" si="2819"/>
        <v>-4.5204537860833851E-4</v>
      </c>
      <c r="AKJ264" s="10">
        <f t="shared" si="2646"/>
        <v>90.675809819468085</v>
      </c>
      <c r="AKK264" s="9">
        <f t="shared" si="2212"/>
        <v>86.915254688133246</v>
      </c>
      <c r="AKL264" s="9">
        <f t="shared" si="2213"/>
        <v>94.433150880404057</v>
      </c>
      <c r="AKM264" s="115">
        <f t="shared" si="2647"/>
        <v>90.674202784268658</v>
      </c>
      <c r="AKN264" s="15">
        <f t="shared" si="2648"/>
        <v>-4.6434005116567271E-4</v>
      </c>
      <c r="AKO264" s="11"/>
      <c r="AKP264" s="11">
        <f t="shared" si="2820"/>
        <v>-4.5810584568443106E-4</v>
      </c>
      <c r="AKQ264" s="10">
        <f t="shared" si="2649"/>
        <v>90.73230153255551</v>
      </c>
      <c r="AKR264" s="9">
        <f t="shared" si="2214"/>
        <v>86.92309511087285</v>
      </c>
      <c r="AKS264" s="9">
        <f t="shared" si="2215"/>
        <v>94.538534680897641</v>
      </c>
      <c r="AKT264" s="115">
        <f t="shared" si="2650"/>
        <v>90.730814895885246</v>
      </c>
      <c r="AKU264" s="15">
        <f t="shared" si="2651"/>
        <v>-4.7036478147037081E-4</v>
      </c>
      <c r="AKV264" s="11"/>
      <c r="AKW264" s="11">
        <f t="shared" si="2821"/>
        <v>-4.6415602428035514E-4</v>
      </c>
      <c r="AKX264" s="10">
        <f t="shared" si="2652"/>
        <v>90.788910537477648</v>
      </c>
      <c r="AKY264" s="9">
        <f t="shared" si="2216"/>
        <v>86.931140309722352</v>
      </c>
      <c r="AKZ264" s="9">
        <f t="shared" si="2217"/>
        <v>94.643941242605976</v>
      </c>
      <c r="ALA264" s="115">
        <f t="shared" si="2653"/>
        <v>90.787540776164164</v>
      </c>
      <c r="ALB264" s="15">
        <f t="shared" si="2654"/>
        <v>-4.7637826969303474E-4</v>
      </c>
      <c r="ALC264" s="11"/>
      <c r="ALD264" s="11">
        <f t="shared" si="2822"/>
        <v>-4.7019521767737078E-4</v>
      </c>
      <c r="ALE264" s="10">
        <f t="shared" si="2655"/>
        <v>90.845633518031505</v>
      </c>
      <c r="ALF264" s="9">
        <f t="shared" si="2218"/>
        <v>86.939392534995946</v>
      </c>
      <c r="ALG264" s="9">
        <f t="shared" si="2219"/>
        <v>94.749361797600244</v>
      </c>
      <c r="ALH264" s="115">
        <f t="shared" si="2656"/>
        <v>90.844377166298102</v>
      </c>
      <c r="ALI264" s="15">
        <f t="shared" si="2657"/>
        <v>-4.8237983529599878E-4</v>
      </c>
      <c r="ALJ264" s="11"/>
      <c r="ALK264" s="11">
        <f t="shared" si="2823"/>
        <v>-4.762227407430389E-4</v>
      </c>
      <c r="ALL264" s="10">
        <f t="shared" si="2658"/>
        <v>90.902467214401881</v>
      </c>
      <c r="ALM264" s="9">
        <f t="shared" si="2220"/>
        <v>86.947853998383081</v>
      </c>
      <c r="ALN264" s="9">
        <f t="shared" si="2221"/>
        <v>94.854787729910754</v>
      </c>
      <c r="ALO264" s="115">
        <f t="shared" si="2659"/>
        <v>90.901320864146925</v>
      </c>
      <c r="ALP264" s="15">
        <f t="shared" si="2660"/>
        <v>-4.8836880951293757E-4</v>
      </c>
      <c r="ALQ264" s="12"/>
      <c r="ALR264" s="11">
        <f t="shared" si="2824"/>
        <v>-4.8223792004316519E-4</v>
      </c>
      <c r="ALS264" s="10">
        <f t="shared" si="2661"/>
        <v>90.959408423270048</v>
      </c>
      <c r="ALT264" s="9">
        <f t="shared" si="2222"/>
        <v>86.956526872208286</v>
      </c>
      <c r="ALU264" s="9">
        <f t="shared" si="2223"/>
        <v>94.960210576391532</v>
      </c>
      <c r="ALV264" s="115">
        <f t="shared" si="2662"/>
        <v>90.958368724299902</v>
      </c>
      <c r="ALW264" s="15">
        <f t="shared" si="2663"/>
        <v>-4.9434453544798572E-4</v>
      </c>
      <c r="ALX264" s="12"/>
      <c r="ALY264" s="11">
        <f t="shared" si="2825"/>
        <v>-4.882400939444627E-4</v>
      </c>
      <c r="ALZ264" s="10">
        <f t="shared" si="2664"/>
        <v>91.01645399788238</v>
      </c>
      <c r="AMA264" s="9">
        <f t="shared" si="2224"/>
        <v>86.965413288726168</v>
      </c>
      <c r="AMB264" s="9">
        <f t="shared" si="2225"/>
        <v>95.065622027466432</v>
      </c>
      <c r="AMC264" s="115">
        <f t="shared" si="2665"/>
        <v>91.0155176580963</v>
      </c>
      <c r="AMD264" s="15">
        <f t="shared" si="2666"/>
        <v>-5.0030636816537032E-4</v>
      </c>
      <c r="AME264" s="12"/>
      <c r="AMF264" s="11">
        <f t="shared" si="2826"/>
        <v>-4.9422861270773675E-4</v>
      </c>
      <c r="AMG264" s="10">
        <f t="shared" si="2667"/>
        <v>91.073600848077362</v>
      </c>
      <c r="AMH264" s="9">
        <f t="shared" si="2226"/>
        <v>86.974515339451699</v>
      </c>
      <c r="AMI264" s="9">
        <f t="shared" si="2227"/>
        <v>95.17101392776496</v>
      </c>
      <c r="AMJ264" s="115">
        <f t="shared" si="2668"/>
        <v>91.07276463360833</v>
      </c>
      <c r="AMK264" s="15">
        <f t="shared" si="2669"/>
        <v>-5.0625367477003295E-4</v>
      </c>
      <c r="AML264" s="12"/>
      <c r="AMM264" s="11">
        <f t="shared" si="2827"/>
        <v>-5.0020283857208682E-4</v>
      </c>
      <c r="AMN264" s="10">
        <f t="shared" si="2670"/>
        <v>91.130845940275151</v>
      </c>
      <c r="AMO264" s="9">
        <f t="shared" si="2228"/>
        <v>86.983835074525857</v>
      </c>
      <c r="AMP264" s="9">
        <f t="shared" si="2229"/>
        <v>95.276378276644607</v>
      </c>
      <c r="AMQ264" s="115">
        <f t="shared" si="2671"/>
        <v>91.130106675585239</v>
      </c>
      <c r="AMR264" s="15">
        <f t="shared" si="2672"/>
        <v>-5.1218583447908638E-4</v>
      </c>
      <c r="AMS264" s="12"/>
      <c r="AMT264" s="11">
        <f t="shared" si="2828"/>
        <v>-5.0616214582990891E-4</v>
      </c>
      <c r="AMU264" s="10">
        <f t="shared" si="2673"/>
        <v>91.188186297428018</v>
      </c>
      <c r="AMV264" s="9">
        <f t="shared" si="2230"/>
        <v>86.993374502116524</v>
      </c>
      <c r="AMW264" s="9">
        <f t="shared" si="2231"/>
        <v>95.381707228600462</v>
      </c>
      <c r="AMX264" s="115">
        <f t="shared" si="2674"/>
        <v>91.1875408653585</v>
      </c>
      <c r="AMY264" s="15">
        <f t="shared" si="2675"/>
        <v>-5.1810223868410785E-4</v>
      </c>
      <c r="AMZ264" s="12"/>
      <c r="ANA264" s="11">
        <f t="shared" si="2829"/>
        <v>-5.1210592089275821E-4</v>
      </c>
      <c r="ANB264" s="10">
        <f t="shared" si="2676"/>
        <v>91.245618998932088</v>
      </c>
      <c r="ANC264" s="9">
        <f t="shared" si="2232"/>
        <v>87.003135587854644</v>
      </c>
      <c r="AND264" s="9">
        <f t="shared" si="2233"/>
        <v>95.486993093568643</v>
      </c>
      <c r="ANE264" s="115">
        <f t="shared" si="2677"/>
        <v>91.24506434071165</v>
      </c>
      <c r="ANF264" s="15">
        <f t="shared" si="2678"/>
        <v>-5.2400229100471303E-4</v>
      </c>
      <c r="ANG264" s="12"/>
      <c r="ANH264" s="11">
        <f t="shared" si="2830"/>
        <v>-5.1803356234846835E-4</v>
      </c>
      <c r="ANI264" s="10">
        <f t="shared" si="2679"/>
        <v>91.303141180503587</v>
      </c>
      <c r="ANJ264" s="9">
        <f t="shared" si="2234"/>
        <v>87.013120254305534</v>
      </c>
      <c r="ANK264" s="9">
        <f t="shared" si="2235"/>
        <v>95.592228337119948</v>
      </c>
      <c r="ANL264" s="115">
        <f t="shared" si="2680"/>
        <v>91.302674295712734</v>
      </c>
      <c r="ANM264" s="15">
        <f t="shared" si="2681"/>
        <v>-5.2988540733316482E-4</v>
      </c>
      <c r="ANN264" s="12"/>
      <c r="ANO264" s="11">
        <f t="shared" si="2831"/>
        <v>-5.239444810093048E-4</v>
      </c>
      <c r="ANP264" s="10">
        <f t="shared" si="2682"/>
        <v>91.360750034017741</v>
      </c>
      <c r="ANQ264" s="9">
        <f t="shared" si="2236"/>
        <v>87.023330380475159</v>
      </c>
      <c r="ANR264" s="9">
        <f t="shared" si="2237"/>
        <v>95.697405580550836</v>
      </c>
      <c r="ANS264" s="115">
        <f t="shared" si="2683"/>
        <v>91.36036798051299</v>
      </c>
      <c r="ANT264" s="15">
        <f t="shared" si="2684"/>
        <v>-5.3575101587049567E-4</v>
      </c>
      <c r="ANU264" s="12"/>
      <c r="ANV264" s="11">
        <f t="shared" si="2832"/>
        <v>-5.2983809995160551E-4</v>
      </c>
      <c r="ANW264" s="10">
        <f t="shared" si="2685"/>
        <v>91.418442807313795</v>
      </c>
      <c r="ANX264" s="9">
        <f t="shared" si="2238"/>
        <v>87.033767801351203</v>
      </c>
      <c r="ANY264" s="9">
        <f t="shared" si="2239"/>
        <v>95.802517600867361</v>
      </c>
      <c r="ANZ264" s="115">
        <f t="shared" si="2686"/>
        <v>91.418142701109275</v>
      </c>
      <c r="AOA264" s="15">
        <f t="shared" si="2687"/>
        <v>-5.4159855715385085E-4</v>
      </c>
      <c r="AOB264" s="12"/>
      <c r="AOC264" s="11">
        <f t="shared" si="2833"/>
        <v>-5.3571385454663273E-4</v>
      </c>
      <c r="AOD264" s="10">
        <f t="shared" si="2688"/>
        <v>91.476216803963851</v>
      </c>
      <c r="AOE264" s="9">
        <f t="shared" si="2240"/>
        <v>87.044434307478767</v>
      </c>
      <c r="AOF264" s="9">
        <f t="shared" si="2241"/>
        <v>95.907557330671281</v>
      </c>
      <c r="AOG264" s="115">
        <f t="shared" si="2689"/>
        <v>91.475995819075024</v>
      </c>
      <c r="AOH264" s="15">
        <f t="shared" si="2690"/>
        <v>-5.4742748407566818E-4</v>
      </c>
      <c r="AOI264" s="12"/>
      <c r="AOJ264" s="11">
        <f t="shared" si="1875"/>
        <v>-5.4157119248323402E-4</v>
      </c>
      <c r="AOK264" s="10">
        <f t="shared" si="1876"/>
        <v>91.534069383010035</v>
      </c>
      <c r="AOL264" s="9">
        <f t="shared" si="2242"/>
        <v>87.055331644570302</v>
      </c>
      <c r="AOM264" s="9">
        <f t="shared" si="2243"/>
        <v>96.012517857944957</v>
      </c>
      <c r="AON264" s="115">
        <f t="shared" si="2691"/>
        <v>91.533924751257629</v>
      </c>
      <c r="AOO264" s="15">
        <f t="shared" si="1877"/>
        <v>-5.5323726189447956E-4</v>
      </c>
      <c r="AOP264" s="12"/>
      <c r="AOQ264" s="11">
        <f t="shared" si="2834"/>
        <v>-5.4740957378209682E-4</v>
      </c>
      <c r="AOR264" s="10">
        <f t="shared" si="2692"/>
        <v>91.591997958668131</v>
      </c>
      <c r="AOS264" s="9">
        <f t="shared" si="2244"/>
        <v>87.066461513149591</v>
      </c>
      <c r="AOT264" s="9">
        <f t="shared" si="2245"/>
        <v>96.117392425739936</v>
      </c>
      <c r="AOU264" s="115">
        <f t="shared" si="2693"/>
        <v>91.591926969444756</v>
      </c>
      <c r="AOV264" s="15">
        <f t="shared" si="2694"/>
        <v>-5.5902736823767042E-4</v>
      </c>
      <c r="AOW264" s="12"/>
      <c r="AOX264" s="11">
        <f t="shared" si="1878"/>
        <v>-5.532284708019313E-4</v>
      </c>
      <c r="AOY264" s="10">
        <f t="shared" si="1879"/>
        <v>91.649999999999991</v>
      </c>
      <c r="AOZ264" s="9">
        <f t="shared" si="2246"/>
        <v>87.077825568229414</v>
      </c>
      <c r="APA264" s="9"/>
      <c r="APB264" s="97">
        <f t="shared" si="2695"/>
        <v>91.649999999999991</v>
      </c>
      <c r="APC264" s="15">
        <f t="shared" si="1880"/>
        <v>-5.6479729309628901E-4</v>
      </c>
      <c r="APD264" s="11"/>
      <c r="APE264" s="11"/>
    </row>
    <row r="265" spans="1:1097" x14ac:dyDescent="0.2">
      <c r="A265" s="183"/>
      <c r="B265" s="183"/>
      <c r="C265" s="1">
        <f t="shared" si="2696"/>
        <v>180</v>
      </c>
      <c r="D265" s="1">
        <f t="shared" si="2697"/>
        <v>6024.5844021139956</v>
      </c>
      <c r="E265" s="1">
        <f t="shared" si="2698"/>
        <v>-16317921.817764627</v>
      </c>
      <c r="F265" s="2">
        <f t="shared" si="2699"/>
        <v>113.16</v>
      </c>
      <c r="G265" s="8">
        <f t="shared" si="2700"/>
        <v>1.9810000000000001E-3</v>
      </c>
      <c r="H265" s="6">
        <f t="shared" si="2701"/>
        <v>0.14400020254000001</v>
      </c>
      <c r="I265" s="2">
        <f t="shared" si="2702"/>
        <v>3500</v>
      </c>
      <c r="J265" s="3">
        <f t="shared" si="1818"/>
        <v>58.333333333333336</v>
      </c>
      <c r="K265" s="3">
        <f t="shared" si="1819"/>
        <v>366.52</v>
      </c>
      <c r="L265" s="1">
        <f t="shared" si="2703"/>
        <v>0.82</v>
      </c>
      <c r="M265" s="1">
        <f t="shared" si="2704"/>
        <v>0.66</v>
      </c>
      <c r="N265" s="1">
        <f t="shared" si="1820"/>
        <v>0.54120000000000001</v>
      </c>
      <c r="O265" s="3">
        <f t="shared" si="2247"/>
        <v>7.5227878787878781</v>
      </c>
      <c r="P265" s="40">
        <f t="shared" si="1821"/>
        <v>570.9796</v>
      </c>
      <c r="Q265" s="1">
        <f t="shared" si="2705"/>
        <v>21.51</v>
      </c>
      <c r="R265" s="1">
        <f t="shared" si="2706"/>
        <v>151</v>
      </c>
      <c r="S265" s="2">
        <f t="shared" si="2707"/>
        <v>12587.54</v>
      </c>
      <c r="T265" s="1">
        <f t="shared" si="1959"/>
        <v>83.916933333333333</v>
      </c>
      <c r="U265" s="7">
        <f t="shared" si="2708"/>
        <v>9.1849501318337995E-2</v>
      </c>
      <c r="V265" s="7">
        <f t="shared" si="1822"/>
        <v>6.6258942829124593E-3</v>
      </c>
      <c r="W265" s="159">
        <f t="shared" si="2709"/>
        <v>3.4283282369456214E-2</v>
      </c>
      <c r="X265" s="40">
        <f t="shared" si="1823"/>
        <v>8095.2484858865882</v>
      </c>
      <c r="Y265" s="1">
        <f t="shared" si="2710"/>
        <v>0</v>
      </c>
      <c r="Z265" s="1">
        <f t="shared" si="2711"/>
        <v>113.16</v>
      </c>
      <c r="AA265" s="1">
        <f t="shared" si="2712"/>
        <v>91.649999999999991</v>
      </c>
      <c r="AB265" s="6">
        <f t="shared" si="1960"/>
        <v>0.2895550479995273</v>
      </c>
      <c r="AC265" s="1">
        <f t="shared" si="2713"/>
        <v>526.19133708825245</v>
      </c>
      <c r="AD265" s="40">
        <f t="shared" si="1824"/>
        <v>36363.626619283568</v>
      </c>
      <c r="AE265" s="1">
        <f t="shared" si="1825"/>
        <v>0.15947988387208822</v>
      </c>
      <c r="AF265" s="2">
        <f t="shared" si="2835"/>
        <v>80</v>
      </c>
      <c r="AG265" s="10">
        <f t="shared" si="1826"/>
        <v>12.758390709767058</v>
      </c>
      <c r="AH265" s="12">
        <f t="shared" si="1827"/>
        <v>0.21302628307216218</v>
      </c>
      <c r="AI265" s="43">
        <f t="shared" si="1828"/>
        <v>-1.9122292489614672E-5</v>
      </c>
      <c r="AJ265" s="93">
        <f t="shared" si="1961"/>
        <v>4.8241384447586343E-6</v>
      </c>
      <c r="AK265" s="43">
        <f t="shared" si="1829"/>
        <v>0</v>
      </c>
      <c r="AL265" s="43">
        <f t="shared" si="1962"/>
        <v>4.1744615152120316E-4</v>
      </c>
      <c r="AM265" s="43"/>
      <c r="AN265" s="43">
        <f t="shared" si="1830"/>
        <v>0</v>
      </c>
      <c r="AO265" s="10">
        <f t="shared" si="1831"/>
        <v>87.017410036840246</v>
      </c>
      <c r="AP265" s="9"/>
      <c r="AQ265" s="9">
        <f t="shared" si="1832"/>
        <v>86.888349489961413</v>
      </c>
      <c r="AR265" s="104">
        <f t="shared" si="2248"/>
        <v>86.888349489961413</v>
      </c>
      <c r="AS265" s="15">
        <f t="shared" si="1833"/>
        <v>0</v>
      </c>
      <c r="AT265" s="49"/>
      <c r="AU265" s="11">
        <f t="shared" si="1834"/>
        <v>7.9715192087560083E-6</v>
      </c>
      <c r="AV265" s="10">
        <f t="shared" si="1835"/>
        <v>86.952878608035348</v>
      </c>
      <c r="AW265" s="9">
        <f t="shared" si="1836"/>
        <v>86.888349489961413</v>
      </c>
      <c r="AX265" s="9">
        <f t="shared" si="1837"/>
        <v>86.759579413177718</v>
      </c>
      <c r="AY265" s="97">
        <f t="shared" si="2249"/>
        <v>86.823964451569566</v>
      </c>
      <c r="AZ265" s="15">
        <f t="shared" si="2250"/>
        <v>7.9534357103549975E-6</v>
      </c>
      <c r="BA265" s="49"/>
      <c r="BB265" s="11">
        <f t="shared" si="1838"/>
        <v>1.5925239087981666E-5</v>
      </c>
      <c r="BC265" s="10">
        <f t="shared" si="1839"/>
        <v>86.888488958494918</v>
      </c>
      <c r="BD265" s="9">
        <f t="shared" si="1840"/>
        <v>86.888347189702415</v>
      </c>
      <c r="BE265" s="9">
        <f t="shared" si="1841"/>
        <v>86.631097110093464</v>
      </c>
      <c r="BF265" s="97">
        <f t="shared" si="2251"/>
        <v>86.759722149897939</v>
      </c>
      <c r="BG265" s="15">
        <f t="shared" si="1842"/>
        <v>1.5888955110979368E-5</v>
      </c>
      <c r="BH265" s="49"/>
      <c r="BI265" s="11">
        <f t="shared" si="1843"/>
        <v>2.3861040090069238E-5</v>
      </c>
      <c r="BJ265" s="10">
        <f t="shared" si="1844"/>
        <v>86.824237455151305</v>
      </c>
      <c r="BK265" s="9">
        <f t="shared" si="1845"/>
        <v>86.888338009381442</v>
      </c>
      <c r="BL265" s="9">
        <f t="shared" si="1846"/>
        <v>86.502899868241428</v>
      </c>
      <c r="BM265" s="97">
        <f t="shared" si="2252"/>
        <v>86.695618938811435</v>
      </c>
      <c r="BN265" s="15">
        <f t="shared" si="1847"/>
        <v>2.3806442866577495E-5</v>
      </c>
      <c r="BO265" s="49"/>
      <c r="BP265" s="11">
        <f t="shared" si="1848"/>
        <v>3.1778805568348118E-5</v>
      </c>
      <c r="BQ265" s="10">
        <f t="shared" si="1849"/>
        <v>86.760120472548692</v>
      </c>
      <c r="BR265" s="9">
        <f t="shared" si="1850"/>
        <v>86.888317400415261</v>
      </c>
      <c r="BS265" s="9">
        <f t="shared" si="1851"/>
        <v>86.374984959808813</v>
      </c>
      <c r="BT265" s="97">
        <f t="shared" si="2253"/>
        <v>86.631651180112044</v>
      </c>
      <c r="BU265" s="15">
        <f t="shared" si="1852"/>
        <v>3.1705786517942398E-5</v>
      </c>
      <c r="BV265" s="12"/>
      <c r="BW265" s="11">
        <f t="shared" si="1853"/>
        <v>3.9678421745179411E-5</v>
      </c>
      <c r="BX265" s="10">
        <f t="shared" si="1854"/>
        <v>86.696134393300923</v>
      </c>
      <c r="BY265" s="9">
        <f t="shared" si="1855"/>
        <v>86.888280845628742</v>
      </c>
      <c r="BZ265" s="9">
        <f t="shared" si="1856"/>
        <v>86.24734964235904</v>
      </c>
      <c r="CA265" s="97">
        <f t="shared" si="2254"/>
        <v>86.567815243993891</v>
      </c>
      <c r="CB265" s="15">
        <f t="shared" si="1857"/>
        <v>3.9586876449012863E-5</v>
      </c>
      <c r="CC265" s="12"/>
      <c r="CD265" s="11">
        <f t="shared" si="1858"/>
        <v>4.7559777679685382E-5</v>
      </c>
      <c r="CE265" s="10">
        <f t="shared" si="1859"/>
        <v>86.632275608542457</v>
      </c>
      <c r="CF265" s="9">
        <f t="shared" si="1860"/>
        <v>86.88822385943358</v>
      </c>
      <c r="CG265" s="9">
        <f t="shared" si="1861"/>
        <v>86.119991159547126</v>
      </c>
      <c r="CH265" s="97">
        <f t="shared" si="2255"/>
        <v>86.504107509490353</v>
      </c>
      <c r="CI265" s="15">
        <f t="shared" si="1862"/>
        <v>4.7449605853718112E-5</v>
      </c>
      <c r="CJ265" s="12"/>
      <c r="CK265" s="11">
        <f t="shared" si="1863"/>
        <v>5.542276523527702E-5</v>
      </c>
      <c r="CL265" s="10">
        <f t="shared" si="1864"/>
        <v>86.56854051837135</v>
      </c>
      <c r="CM265" s="9">
        <f t="shared" si="1865"/>
        <v>86.8881419879975</v>
      </c>
      <c r="CN265" s="9">
        <f t="shared" si="1866"/>
        <v>85.99290674182825</v>
      </c>
      <c r="CO265" s="97">
        <f t="shared" si="2256"/>
        <v>86.440524364912875</v>
      </c>
      <c r="CP265" s="15">
        <f t="shared" si="1867"/>
        <v>5.5293870702673312E-5</v>
      </c>
      <c r="CQ265" s="12"/>
      <c r="CR265" s="11">
        <f t="shared" si="1868"/>
        <v>6.32672790470008E-5</v>
      </c>
      <c r="CS265" s="10">
        <f t="shared" si="1869"/>
        <v>86.504925532284176</v>
      </c>
      <c r="CT265" s="9">
        <f t="shared" si="1870"/>
        <v>86.888030809404114</v>
      </c>
      <c r="CU265" s="9">
        <f t="shared" si="1963"/>
        <v>85.866093607160394</v>
      </c>
      <c r="CV265" s="97">
        <f t="shared" si="2257"/>
        <v>86.377062208282254</v>
      </c>
      <c r="CW265" s="15">
        <f t="shared" si="1871"/>
        <v>6.3119569709650349E-5</v>
      </c>
      <c r="CX265" s="12"/>
      <c r="CY265" s="11">
        <f t="shared" si="2258"/>
        <v>7.1093216488667777E-5</v>
      </c>
      <c r="CZ265" s="10">
        <f t="shared" si="2259"/>
        <v>86.441427069603407</v>
      </c>
      <c r="DA265" s="9">
        <f t="shared" si="1964"/>
        <v>86.887885933803645</v>
      </c>
      <c r="DB265" s="9">
        <f t="shared" si="1965"/>
        <v>85.739548961701516</v>
      </c>
      <c r="DC265" s="97">
        <f t="shared" si="2260"/>
        <v>86.31371744775258</v>
      </c>
      <c r="DD265" s="15">
        <f t="shared" si="2261"/>
        <v>7.0926604297827413E-5</v>
      </c>
      <c r="DE265" s="12"/>
      <c r="DF265" s="11">
        <f t="shared" si="2262"/>
        <v>7.8900477639745647E-5</v>
      </c>
      <c r="DG265" s="10">
        <f t="shared" si="2263"/>
        <v>86.37804155989754</v>
      </c>
      <c r="DH265" s="9">
        <f t="shared" si="1966"/>
        <v>86.887703003554577</v>
      </c>
      <c r="DI265" s="9">
        <f t="shared" si="1967"/>
        <v>85.613270000496527</v>
      </c>
      <c r="DJ265" s="97">
        <f t="shared" si="2264"/>
        <v>86.250486502025552</v>
      </c>
      <c r="DK265" s="15">
        <f t="shared" si="2265"/>
        <v>7.8714878566107078E-5</v>
      </c>
      <c r="DL265" s="12"/>
      <c r="DM265" s="11">
        <f t="shared" si="2266"/>
        <v>8.6688965252310556E-5</v>
      </c>
      <c r="DN265" s="10">
        <f t="shared" si="2267"/>
        <v>86.314765443391721</v>
      </c>
      <c r="DO265" s="9">
        <f t="shared" si="1968"/>
        <v>86.887477693356487</v>
      </c>
      <c r="DP265" s="9">
        <f t="shared" si="1969"/>
        <v>85.4872539081626</v>
      </c>
      <c r="DQ265" s="97">
        <f t="shared" si="2268"/>
        <v>86.187365800759551</v>
      </c>
      <c r="DR265" s="15">
        <f t="shared" si="2269"/>
        <v>8.6484299254991996E-5</v>
      </c>
      <c r="DS265" s="12"/>
      <c r="DT265" s="11">
        <f t="shared" si="2270"/>
        <v>9.4458584717547746E-5</v>
      </c>
      <c r="DU265" s="10">
        <f t="shared" si="2271"/>
        <v>86.251595171373197</v>
      </c>
      <c r="DV265" s="9">
        <f t="shared" si="1970"/>
        <v>86.887205710374189</v>
      </c>
      <c r="DW265" s="9">
        <f t="shared" si="1971"/>
        <v>85.361497859563116</v>
      </c>
      <c r="DX265" s="97">
        <f t="shared" si="2272"/>
        <v>86.124351784968653</v>
      </c>
      <c r="DY265" s="15">
        <f t="shared" si="2273"/>
        <v>9.4234775712630814E-5</v>
      </c>
      <c r="DZ265" s="12"/>
      <c r="EA265" s="11">
        <f t="shared" si="2274"/>
        <v>1.0220924403241186E-4</v>
      </c>
      <c r="EB265" s="10">
        <f t="shared" si="2275"/>
        <v>86.188527206586798</v>
      </c>
      <c r="EC265" s="9">
        <f t="shared" si="1972"/>
        <v>86.886882794353312</v>
      </c>
      <c r="ED265" s="9">
        <f t="shared" si="1973"/>
        <v>85.23599902047647</v>
      </c>
      <c r="EE265" s="97">
        <f t="shared" si="2276"/>
        <v>86.061440907414891</v>
      </c>
      <c r="EF265" s="15">
        <f t="shared" si="2277"/>
        <v>1.0196621986063952E-4</v>
      </c>
      <c r="EG265" s="12"/>
      <c r="EH265" s="11">
        <f t="shared" si="2278"/>
        <v>1.0994085376606094E-4</v>
      </c>
      <c r="EI265" s="10">
        <f t="shared" si="2279"/>
        <v>86.125558023623697</v>
      </c>
      <c r="EJ265" s="9">
        <f t="shared" si="1974"/>
        <v>86.886504717727618</v>
      </c>
      <c r="EK265" s="9">
        <f t="shared" si="1975"/>
        <v>85.110754548257489</v>
      </c>
      <c r="EL265" s="97">
        <f t="shared" si="2280"/>
        <v>85.998629632992561</v>
      </c>
      <c r="EM265" s="15">
        <f t="shared" si="2281"/>
        <v>1.0967854615988575E-4</v>
      </c>
      <c r="EN265" s="12"/>
      <c r="EO265" s="11">
        <f t="shared" si="2282"/>
        <v>1.176533270262236E-4</v>
      </c>
      <c r="EP265" s="10">
        <f t="shared" si="2283"/>
        <v>86.062684109302367</v>
      </c>
      <c r="EQ265" s="9">
        <f t="shared" si="1976"/>
        <v>86.886067285718013</v>
      </c>
      <c r="ER265" s="9">
        <f t="shared" si="1977"/>
        <v>84.985761592491031</v>
      </c>
      <c r="ES265" s="97">
        <f t="shared" si="2284"/>
        <v>85.935914439104522</v>
      </c>
      <c r="ET265" s="15">
        <f t="shared" si="2285"/>
        <v>1.1737167157623464E-4</v>
      </c>
      <c r="EU265" s="12"/>
      <c r="EV265" s="11">
        <f t="shared" si="2286"/>
        <v>1.2534657942553463E-4</v>
      </c>
      <c r="EW265" s="10">
        <f t="shared" si="2287"/>
        <v>85.999901963041623</v>
      </c>
      <c r="EX265" s="9">
        <f t="shared" si="1978"/>
        <v>86.88556633642358</v>
      </c>
      <c r="EY265" s="9">
        <f t="shared" si="1979"/>
        <v>84.861017295637367</v>
      </c>
      <c r="EZ265" s="97">
        <f t="shared" si="2288"/>
        <v>85.873291816030473</v>
      </c>
      <c r="FA265" s="15">
        <f t="shared" si="2289"/>
        <v>1.2504551554630162E-4</v>
      </c>
      <c r="FB265" s="12"/>
      <c r="FC265" s="11">
        <f t="shared" si="2290"/>
        <v>1.3302052904787416E-4</v>
      </c>
      <c r="FD265" s="10">
        <f t="shared" si="2291"/>
        <v>85.937208097225579</v>
      </c>
      <c r="FE265" s="9">
        <f t="shared" si="1980"/>
        <v>86.884997740904737</v>
      </c>
      <c r="FF265" s="9">
        <f t="shared" si="1981"/>
        <v>84.736518793672772</v>
      </c>
      <c r="FG265" s="97">
        <f t="shared" si="2292"/>
        <v>85.810758267288747</v>
      </c>
      <c r="FH265" s="15">
        <f t="shared" si="2293"/>
        <v>1.3269999994303314E-4</v>
      </c>
      <c r="FI265" s="12"/>
      <c r="FJ265" s="11">
        <f t="shared" si="2294"/>
        <v>1.4067509641449438E-4</v>
      </c>
      <c r="FK265" s="10">
        <f t="shared" si="2295"/>
        <v>85.874599037562405</v>
      </c>
      <c r="FL265" s="9">
        <f t="shared" si="1982"/>
        <v>86.88435740325869</v>
      </c>
      <c r="FM265" s="9">
        <f t="shared" si="1983"/>
        <v>84.612263216718446</v>
      </c>
      <c r="FN265" s="97">
        <f t="shared" si="2296"/>
        <v>85.748310309988568</v>
      </c>
      <c r="FO265" s="15">
        <f t="shared" si="2297"/>
        <v>1.4033504904151223E-4</v>
      </c>
      <c r="FP265" s="12"/>
      <c r="FQ265" s="11">
        <f t="shared" si="2298"/>
        <v>1.483102044503972E-4</v>
      </c>
      <c r="FR265" s="10">
        <f t="shared" si="2299"/>
        <v>85.812071323433429</v>
      </c>
      <c r="FS265" s="9">
        <f t="shared" si="1984"/>
        <v>86.883641260687341</v>
      </c>
      <c r="FT265" s="9">
        <f t="shared" si="1985"/>
        <v>84.488247689664334</v>
      </c>
      <c r="FU265" s="97">
        <f t="shared" si="2300"/>
        <v>85.68594447517583</v>
      </c>
      <c r="FV265" s="15">
        <f t="shared" si="2301"/>
        <v>1.4795058948463387E-4</v>
      </c>
      <c r="FW265" s="12"/>
      <c r="FX265" s="11">
        <f t="shared" si="2302"/>
        <v>1.5592577845053828E-4</v>
      </c>
      <c r="FY265" s="10">
        <f t="shared" si="2303"/>
        <v>85.749621508236004</v>
      </c>
      <c r="FZ265" s="9">
        <f t="shared" si="1986"/>
        <v>86.882845283557771</v>
      </c>
      <c r="GA265" s="9">
        <f t="shared" si="1987"/>
        <v>84.364469332784367</v>
      </c>
      <c r="GB265" s="97">
        <f t="shared" si="2304"/>
        <v>85.623657308171062</v>
      </c>
      <c r="GC265" s="15">
        <f t="shared" si="2305"/>
        <v>1.5554655024882825E-4</v>
      </c>
      <c r="GD265" s="12"/>
      <c r="GE265" s="11">
        <f t="shared" si="2306"/>
        <v>1.6352174604609602E-4</v>
      </c>
      <c r="GF265" s="10">
        <f t="shared" si="2307"/>
        <v>85.687246159718484</v>
      </c>
      <c r="GG265" s="9">
        <f t="shared" si="1988"/>
        <v>86.881965475455559</v>
      </c>
      <c r="GH265" s="9">
        <f t="shared" si="1989"/>
        <v>84.240925262342543</v>
      </c>
      <c r="GI265" s="97">
        <f t="shared" si="2308"/>
        <v>85.561445368899058</v>
      </c>
      <c r="GJ265" s="15">
        <f t="shared" si="2309"/>
        <v>1.6312286260992739E-4</v>
      </c>
      <c r="GK265" s="12"/>
      <c r="GL265" s="11">
        <f t="shared" si="1872"/>
        <v>1.7109803717085782E-4</v>
      </c>
      <c r="GM265" s="10">
        <f t="shared" si="1873"/>
        <v>85.624941860307047</v>
      </c>
      <c r="GN265" s="9">
        <f t="shared" si="1990"/>
        <v>86.880997873230996</v>
      </c>
      <c r="GO265" s="9">
        <f t="shared" si="1991"/>
        <v>84.117612591193634</v>
      </c>
      <c r="GP265" s="115">
        <f t="shared" si="2310"/>
        <v>85.499305232212322</v>
      </c>
      <c r="GQ265" s="15">
        <f t="shared" si="1874"/>
        <v>1.7067946010891987E-4</v>
      </c>
      <c r="GR265" s="12"/>
      <c r="GS265" s="11">
        <f t="shared" si="2311"/>
        <v>1.7865458402748055E-4</v>
      </c>
      <c r="GT265" s="10">
        <f t="shared" si="2312"/>
        <v>85.56270520742639</v>
      </c>
      <c r="GU265" s="9">
        <f t="shared" si="1992"/>
        <v>86.879938547038392</v>
      </c>
      <c r="GV265" s="9">
        <f t="shared" si="1993"/>
        <v>83.994528429372323</v>
      </c>
      <c r="GW265" s="115">
        <f t="shared" si="2313"/>
        <v>85.437233488205351</v>
      </c>
      <c r="GX265" s="15">
        <f t="shared" si="2314"/>
        <v>1.7821627851798266E-4</v>
      </c>
      <c r="GY265" s="12"/>
      <c r="GZ265" s="11">
        <f t="shared" si="2315"/>
        <v>1.8619132105403304E-4</v>
      </c>
      <c r="HA265" s="10">
        <f t="shared" si="2316"/>
        <v>85.500532813811262</v>
      </c>
      <c r="HB265" s="9">
        <f t="shared" si="1994"/>
        <v>86.878783600368649</v>
      </c>
      <c r="HC265" s="9">
        <f t="shared" si="1995"/>
        <v>83.871669884675754</v>
      </c>
      <c r="HD265" s="97">
        <f t="shared" si="2317"/>
        <v>85.375226742522202</v>
      </c>
      <c r="HE265" s="15">
        <f t="shared" si="2318"/>
        <v>1.8573325580651141E-4</v>
      </c>
      <c r="HF265" s="12"/>
      <c r="HG265" s="11">
        <f t="shared" si="2319"/>
        <v>1.9370818489052139E-4</v>
      </c>
      <c r="HH265" s="10">
        <f t="shared" si="2320"/>
        <v>85.438421307811367</v>
      </c>
      <c r="HI265" s="9">
        <f t="shared" si="1996"/>
        <v>86.877529170075249</v>
      </c>
      <c r="HJ265" s="9">
        <f t="shared" si="1997"/>
        <v>83.749034063238838</v>
      </c>
      <c r="HK265" s="97">
        <f t="shared" si="2321"/>
        <v>85.313281616657036</v>
      </c>
      <c r="HL265" s="15">
        <f t="shared" si="2322"/>
        <v>1.9323033210720485E-4</v>
      </c>
      <c r="HM265" s="12"/>
      <c r="HN265" s="11">
        <f t="shared" si="2323"/>
        <v>2.0120511434543702E-4</v>
      </c>
      <c r="HO265" s="10">
        <f t="shared" si="2324"/>
        <v>85.376367333689444</v>
      </c>
      <c r="HP265" s="9">
        <f t="shared" si="1998"/>
        <v>86.876171426393768</v>
      </c>
      <c r="HQ265" s="9">
        <f t="shared" si="1999"/>
        <v>83.626618070098573</v>
      </c>
      <c r="HR265" s="115">
        <f t="shared" si="2325"/>
        <v>85.25139474824617</v>
      </c>
      <c r="HS265" s="15">
        <f t="shared" si="2326"/>
        <v>2.007074496823988E-4</v>
      </c>
      <c r="HT265" s="12"/>
      <c r="HU265" s="11">
        <f t="shared" si="2714"/>
        <v>2.0868205036257676E-4</v>
      </c>
      <c r="HV265" s="10">
        <f t="shared" si="2327"/>
        <v>85.314367551910692</v>
      </c>
      <c r="HW265" s="9">
        <f t="shared" si="2000"/>
        <v>86.874706572955105</v>
      </c>
      <c r="HX265" s="9">
        <f t="shared" si="2001"/>
        <v>83.504419009752766</v>
      </c>
      <c r="HY265" s="115">
        <f t="shared" si="2328"/>
        <v>85.189562791353936</v>
      </c>
      <c r="HZ265" s="15">
        <f t="shared" si="2329"/>
        <v>2.0816455289038771E-4</v>
      </c>
      <c r="IA265" s="12"/>
      <c r="IB265" s="11">
        <f t="shared" si="2715"/>
        <v>2.1613893598781549E-4</v>
      </c>
      <c r="IC265" s="10">
        <f t="shared" si="2330"/>
        <v>85.25241863942631</v>
      </c>
      <c r="ID265" s="9">
        <f t="shared" si="2002"/>
        <v>86.87313084679262</v>
      </c>
      <c r="IE265" s="9">
        <f t="shared" si="2003"/>
        <v>83.382433986707142</v>
      </c>
      <c r="IF265" s="115">
        <f t="shared" si="2331"/>
        <v>85.127782416749881</v>
      </c>
      <c r="IG265" s="15">
        <f t="shared" si="2332"/>
        <v>2.1560158815206391E-4</v>
      </c>
      <c r="IH265" s="12"/>
      <c r="II265" s="11">
        <f t="shared" si="2716"/>
        <v>2.2357571633620034E-4</v>
      </c>
      <c r="IJ265" s="10">
        <f t="shared" si="2333"/>
        <v>85.190517289948218</v>
      </c>
      <c r="IK265" s="9">
        <f t="shared" si="2004"/>
        <v>86.871440518343263</v>
      </c>
      <c r="IL265" s="9">
        <f t="shared" si="2005"/>
        <v>83.260660106017582</v>
      </c>
      <c r="IM265" s="115">
        <f t="shared" si="2334"/>
        <v>85.066050312180423</v>
      </c>
      <c r="IN265" s="15">
        <f t="shared" si="2335"/>
        <v>2.2301850391750081E-4</v>
      </c>
      <c r="IO265" s="12"/>
      <c r="IP265" s="11">
        <f t="shared" si="2717"/>
        <v>2.3099233855896365E-4</v>
      </c>
      <c r="IQ265" s="10">
        <f t="shared" si="2336"/>
        <v>85.128660214218442</v>
      </c>
      <c r="IR265" s="9">
        <f t="shared" si="2006"/>
        <v>86.86963189144285</v>
      </c>
      <c r="IS265" s="9">
        <f t="shared" si="2007"/>
        <v>83.139094473820052</v>
      </c>
      <c r="IT265" s="115">
        <f t="shared" si="2337"/>
        <v>85.004363182631451</v>
      </c>
      <c r="IU265" s="15">
        <f t="shared" si="2338"/>
        <v>2.3041525063292924E-4</v>
      </c>
      <c r="IV265" s="12"/>
      <c r="IW265" s="11">
        <f t="shared" si="2718"/>
        <v>2.3838875181093132E-4</v>
      </c>
      <c r="IX265" s="10">
        <f t="shared" si="2339"/>
        <v>85.066844140269467</v>
      </c>
      <c r="IY265" s="9">
        <f t="shared" si="2008"/>
        <v>86.86770130331567</v>
      </c>
      <c r="IZ265" s="9">
        <f t="shared" si="2009"/>
        <v>83.017734197854708</v>
      </c>
      <c r="JA265" s="115">
        <f t="shared" si="2340"/>
        <v>84.942717750585189</v>
      </c>
      <c r="JB265" s="15">
        <f t="shared" si="2341"/>
        <v>2.3779178070772433E-4</v>
      </c>
      <c r="JC265" s="12"/>
      <c r="JD265" s="11">
        <f t="shared" si="2719"/>
        <v>2.4576490721792745E-4</v>
      </c>
      <c r="JE265" s="10">
        <f t="shared" si="2342"/>
        <v>85.005065813678897</v>
      </c>
      <c r="JF265" s="9">
        <f t="shared" si="2010"/>
        <v>86.865645124558583</v>
      </c>
      <c r="JG265" s="9">
        <f t="shared" si="2011"/>
        <v>82.896576387980133</v>
      </c>
      <c r="JH265" s="115">
        <f t="shared" si="2343"/>
        <v>84.881110756269351</v>
      </c>
      <c r="JI265" s="15">
        <f t="shared" si="2344"/>
        <v>2.4514804848166274E-4</v>
      </c>
      <c r="JJ265" s="12"/>
      <c r="JK265" s="11">
        <f t="shared" si="2720"/>
        <v>2.5312075784443365E-4</v>
      </c>
      <c r="JL265" s="10">
        <f t="shared" si="2345"/>
        <v>84.943321997816469</v>
      </c>
      <c r="JM265" s="9">
        <f t="shared" si="2012"/>
        <v>86.863459759119678</v>
      </c>
      <c r="JN265" s="9">
        <f t="shared" si="2013"/>
        <v>82.775618156678803</v>
      </c>
      <c r="JO265" s="115">
        <f t="shared" si="2346"/>
        <v>84.81953895789924</v>
      </c>
      <c r="JP265" s="15">
        <f t="shared" si="2347"/>
        <v>2.524840101923799E-4</v>
      </c>
      <c r="JQ265" s="12"/>
      <c r="JR265" s="11">
        <f t="shared" si="2721"/>
        <v>2.6045625866144822E-4</v>
      </c>
      <c r="JS265" s="10">
        <f t="shared" si="2348"/>
        <v>84.88160947408403</v>
      </c>
      <c r="JT265" s="9">
        <f t="shared" si="2014"/>
        <v>86.861141644271669</v>
      </c>
      <c r="JU265" s="9">
        <f t="shared" si="2015"/>
        <v>82.654856619554849</v>
      </c>
      <c r="JV265" s="115">
        <f t="shared" si="2349"/>
        <v>84.757999131913266</v>
      </c>
      <c r="JW265" s="15">
        <f t="shared" si="2350"/>
        <v>2.5979962394299098E-4</v>
      </c>
      <c r="JX265" s="12"/>
      <c r="JY265" s="11">
        <f t="shared" si="2722"/>
        <v>2.6777136651448086E-4</v>
      </c>
      <c r="JZ265" s="10">
        <f t="shared" si="2351"/>
        <v>84.819925042149123</v>
      </c>
      <c r="KA265" s="9">
        <f t="shared" si="2016"/>
        <v>86.858687250580246</v>
      </c>
      <c r="KB265" s="9">
        <f t="shared" si="2017"/>
        <v>82.534288895821774</v>
      </c>
      <c r="KC265" s="115">
        <f t="shared" si="2352"/>
        <v>84.69648807320101</v>
      </c>
      <c r="KD265" s="15">
        <f t="shared" si="2353"/>
        <v>2.6709484967000775E-4</v>
      </c>
      <c r="KE265" s="12"/>
      <c r="KF265" s="11">
        <f t="shared" si="2723"/>
        <v>2.750660400918525E-4</v>
      </c>
      <c r="KG265" s="10">
        <f t="shared" si="2354"/>
        <v>84.758265520171008</v>
      </c>
      <c r="KH265" s="9">
        <f t="shared" si="2018"/>
        <v>86.8560930818674</v>
      </c>
      <c r="KI265" s="9">
        <f t="shared" si="2019"/>
        <v>82.413912108781929</v>
      </c>
      <c r="KJ265" s="115">
        <f t="shared" si="2355"/>
        <v>84.635002595324664</v>
      </c>
      <c r="KK265" s="15">
        <f t="shared" si="2356"/>
        <v>2.7436964911145431E-4</v>
      </c>
      <c r="KL265" s="12"/>
      <c r="KM265" s="11">
        <f t="shared" si="2724"/>
        <v>2.8234023989317619E-4</v>
      </c>
      <c r="KN265" s="10">
        <f t="shared" si="2357"/>
        <v>84.696627745020152</v>
      </c>
      <c r="KO265" s="9">
        <f t="shared" si="2020"/>
        <v>86.853355675169908</v>
      </c>
      <c r="KP265" s="9">
        <f t="shared" si="2021"/>
        <v>82.293723386299263</v>
      </c>
      <c r="KQ265" s="115">
        <f t="shared" si="2358"/>
        <v>84.573539530734593</v>
      </c>
      <c r="KR265" s="15">
        <f t="shared" si="2359"/>
        <v>2.8162398577511128E-4</v>
      </c>
      <c r="KS265" s="12"/>
      <c r="KT265" s="11">
        <f t="shared" si="2725"/>
        <v>2.8959392819794834E-4</v>
      </c>
      <c r="KU265" s="10">
        <f t="shared" si="2360"/>
        <v>84.635008572491984</v>
      </c>
      <c r="KV265" s="9">
        <f t="shared" si="2022"/>
        <v>86.850471600693155</v>
      </c>
      <c r="KW265" s="9">
        <f t="shared" si="2023"/>
        <v>82.173719861259116</v>
      </c>
      <c r="KX265" s="115">
        <f t="shared" si="2361"/>
        <v>84.512095730976142</v>
      </c>
      <c r="KY265" s="15">
        <f t="shared" si="2362"/>
        <v>2.8885782490726278E-4</v>
      </c>
      <c r="KZ265" s="12"/>
      <c r="LA265" s="11">
        <f t="shared" si="2726"/>
        <v>2.9682706903464058E-4</v>
      </c>
      <c r="LB265" s="10">
        <f t="shared" si="2363"/>
        <v>84.573404877511877</v>
      </c>
      <c r="LC265" s="9">
        <f t="shared" si="2024"/>
        <v>86.847437461760393</v>
      </c>
      <c r="LD265" s="9">
        <f t="shared" si="2025"/>
        <v>82.053898672024019</v>
      </c>
      <c r="LE265" s="115">
        <f t="shared" si="2364"/>
        <v>84.450668066892206</v>
      </c>
      <c r="LF265" s="15">
        <f t="shared" si="2365"/>
        <v>2.9607113346140774E-4</v>
      </c>
      <c r="LG265" s="12"/>
      <c r="LH265" s="11">
        <f t="shared" si="2727"/>
        <v>3.0403962814974563E-4</v>
      </c>
      <c r="LI265" s="10">
        <f t="shared" si="2366"/>
        <v>84.511813554335887</v>
      </c>
      <c r="LJ265" s="9">
        <f t="shared" si="2026"/>
        <v>86.84424989475751</v>
      </c>
      <c r="LK265" s="9">
        <f t="shared" si="2027"/>
        <v>81.93425696287683</v>
      </c>
      <c r="LL265" s="115">
        <f t="shared" si="2367"/>
        <v>84.38925342881717</v>
      </c>
      <c r="LM265" s="15">
        <f t="shared" si="2368"/>
        <v>3.0326388006747762E-4</v>
      </c>
      <c r="LN265" s="12"/>
      <c r="LO265" s="11">
        <f t="shared" si="2728"/>
        <v>3.112315729773203E-4</v>
      </c>
      <c r="LP265" s="10">
        <f t="shared" si="2369"/>
        <v>84.450231516743003</v>
      </c>
      <c r="LQ265" s="9">
        <f t="shared" si="2028"/>
        <v>86.840905569073556</v>
      </c>
      <c r="LR265" s="9">
        <f t="shared" si="2029"/>
        <v>81.814791884458245</v>
      </c>
      <c r="LS265" s="115">
        <f t="shared" si="2370"/>
        <v>84.327848726765893</v>
      </c>
      <c r="LT265" s="15">
        <f t="shared" si="2371"/>
        <v>3.1043603500114595E-4</v>
      </c>
      <c r="LU265" s="12"/>
      <c r="LV265" s="11">
        <f t="shared" si="2729"/>
        <v>3.1840287260860014E-4</v>
      </c>
      <c r="LW265" s="10">
        <f t="shared" si="2372"/>
        <v>84.388655698222465</v>
      </c>
      <c r="LX265" s="9">
        <f t="shared" si="2030"/>
        <v>86.837401187037088</v>
      </c>
      <c r="LY265" s="9">
        <f t="shared" si="2031"/>
        <v>81.695500594193163</v>
      </c>
      <c r="LZ265" s="115">
        <f t="shared" si="2373"/>
        <v>84.266450890615118</v>
      </c>
      <c r="MA265" s="15">
        <f t="shared" si="2374"/>
        <v>3.1758757015355532E-4</v>
      </c>
      <c r="MB265" s="12"/>
      <c r="MC265" s="11">
        <f t="shared" si="2730"/>
        <v>3.2555349776203555E-4</v>
      </c>
      <c r="MD265" s="10">
        <f t="shared" si="2375"/>
        <v>84.327083052153483</v>
      </c>
      <c r="ME265" s="9">
        <f t="shared" si="2032"/>
        <v>86.833733483848434</v>
      </c>
      <c r="MF265" s="9">
        <f t="shared" si="2033"/>
        <v>81.576380256710593</v>
      </c>
      <c r="MG265" s="115">
        <f t="shared" si="2376"/>
        <v>84.20505687027952</v>
      </c>
      <c r="MH265" s="15">
        <f t="shared" si="2377"/>
        <v>3.2471845900120281E-4</v>
      </c>
      <c r="MI265" s="12"/>
      <c r="MJ265" s="11">
        <f t="shared" si="2731"/>
        <v>3.3268342075346686E-4</v>
      </c>
      <c r="MK265" s="10">
        <f t="shared" si="2378"/>
        <v>84.26551055197973</v>
      </c>
      <c r="ML265" s="9">
        <f t="shared" si="2034"/>
        <v>86.829899227508037</v>
      </c>
      <c r="MM265" s="9">
        <f t="shared" si="2035"/>
        <v>81.457428044253405</v>
      </c>
      <c r="MN265" s="115">
        <f t="shared" si="2379"/>
        <v>84.143663635880728</v>
      </c>
      <c r="MO265" s="15">
        <f t="shared" si="2380"/>
        <v>3.3182867657620933E-4</v>
      </c>
      <c r="MP265" s="12"/>
      <c r="MQ265" s="11">
        <f t="shared" si="2732"/>
        <v>3.3979261546667258E-4</v>
      </c>
      <c r="MR265" s="10">
        <f t="shared" si="2381"/>
        <v>84.203935191376843</v>
      </c>
      <c r="MS265" s="9">
        <f t="shared" si="2036"/>
        <v>86.825895218741053</v>
      </c>
      <c r="MT265" s="9">
        <f t="shared" si="2037"/>
        <v>81.338641137080245</v>
      </c>
      <c r="MU265" s="115">
        <f t="shared" si="2382"/>
        <v>84.082268177910649</v>
      </c>
      <c r="MV265" s="15">
        <f t="shared" si="2383"/>
        <v>3.3891819943682964E-4</v>
      </c>
      <c r="MW265" s="12"/>
      <c r="MX265" s="11">
        <f t="shared" si="2733"/>
        <v>3.4688105732415909E-4</v>
      </c>
      <c r="MY265" s="10">
        <f t="shared" si="2384"/>
        <v>84.142353984414143</v>
      </c>
      <c r="MZ265" s="9">
        <f t="shared" si="2038"/>
        <v>86.821718290918184</v>
      </c>
      <c r="NA265" s="9">
        <f t="shared" si="2039"/>
        <v>81.220016723857682</v>
      </c>
      <c r="NB265" s="115">
        <f t="shared" si="2385"/>
        <v>84.020867507387933</v>
      </c>
      <c r="NC265" s="15">
        <f t="shared" si="2386"/>
        <v>3.459870056383455E-4</v>
      </c>
      <c r="ND265" s="12"/>
      <c r="NE265" s="11">
        <f t="shared" si="2734"/>
        <v>3.5394872325831466E-4</v>
      </c>
      <c r="NF265" s="10">
        <f t="shared" si="2387"/>
        <v>84.080763965709679</v>
      </c>
      <c r="NG265" s="9">
        <f t="shared" si="2040"/>
        <v>86.817365309972999</v>
      </c>
      <c r="NH265" s="9">
        <f t="shared" si="2041"/>
        <v>81.10155200204575</v>
      </c>
      <c r="NI265" s="115">
        <f t="shared" si="2388"/>
        <v>83.959458656009375</v>
      </c>
      <c r="NJ265" s="15">
        <f t="shared" si="2389"/>
        <v>3.5303507470414947E-4</v>
      </c>
      <c r="NK265" s="12"/>
      <c r="NL265" s="11">
        <f t="shared" si="2735"/>
        <v>3.6099559168274454E-4</v>
      </c>
      <c r="NM265" s="10">
        <f t="shared" si="2390"/>
        <v>84.019162190580204</v>
      </c>
      <c r="NN265" s="9">
        <f t="shared" si="2042"/>
        <v>86.812833174315784</v>
      </c>
      <c r="NO265" s="9">
        <f t="shared" si="2043"/>
        <v>80.983244178273907</v>
      </c>
      <c r="NP265" s="115">
        <f t="shared" si="2391"/>
        <v>83.898038676294846</v>
      </c>
      <c r="NQ265" s="15">
        <f t="shared" si="2392"/>
        <v>3.6006238759719948E-4</v>
      </c>
      <c r="NR265" s="12"/>
      <c r="NS265" s="11">
        <f t="shared" si="2736"/>
        <v>3.6802164246397347E-4</v>
      </c>
      <c r="NT265" s="10">
        <f t="shared" si="2393"/>
        <v>83.957545735184681</v>
      </c>
      <c r="NU265" s="9">
        <f t="shared" si="2044"/>
        <v>86.808118814744105</v>
      </c>
      <c r="NV265" s="9">
        <f t="shared" si="2045"/>
        <v>80.86509046870782</v>
      </c>
      <c r="NW265" s="115">
        <f t="shared" si="2394"/>
        <v>83.836604641725955</v>
      </c>
      <c r="NX265" s="15">
        <f t="shared" si="2395"/>
        <v>3.6706892669184215E-4</v>
      </c>
      <c r="NY265" s="12"/>
      <c r="NZ265" s="11">
        <f t="shared" si="2737"/>
        <v>3.7502685689349473E-4</v>
      </c>
      <c r="OA265" s="10">
        <f t="shared" si="2396"/>
        <v>83.895911696661585</v>
      </c>
      <c r="OB265" s="9">
        <f t="shared" si="2046"/>
        <v>86.803219194350049</v>
      </c>
      <c r="OC265" s="9">
        <f t="shared" si="2047"/>
        <v>80.747088099409225</v>
      </c>
      <c r="OD265" s="115">
        <f t="shared" si="2397"/>
        <v>83.77515364687963</v>
      </c>
      <c r="OE265" s="15">
        <f t="shared" si="2398"/>
        <v>3.7405467574585345E-4</v>
      </c>
      <c r="OF265" s="12"/>
      <c r="OG265" s="11">
        <f t="shared" si="2738"/>
        <v>3.8201121766004843E-4</v>
      </c>
      <c r="OH265" s="10">
        <f t="shared" si="2399"/>
        <v>83.834257193261152</v>
      </c>
      <c r="OI265" s="9">
        <f t="shared" si="2048"/>
        <v>86.798131308424459</v>
      </c>
      <c r="OJ265" s="9">
        <f t="shared" si="2049"/>
        <v>80.629234306686527</v>
      </c>
      <c r="OK265" s="115">
        <f t="shared" si="2400"/>
        <v>83.7136828075555</v>
      </c>
      <c r="OL265" s="15">
        <f t="shared" si="2401"/>
        <v>3.8101961987287305E-4</v>
      </c>
      <c r="OM265" s="12"/>
      <c r="ON265" s="11">
        <f t="shared" si="2739"/>
        <v>3.8897470882226585E-4</v>
      </c>
      <c r="OO265" s="10">
        <f t="shared" si="2402"/>
        <v>83.772579364471454</v>
      </c>
      <c r="OP265" s="9">
        <f t="shared" si="2050"/>
        <v>86.792852184358082</v>
      </c>
      <c r="OQ265" s="9">
        <f t="shared" si="2051"/>
        <v>80.511526337436678</v>
      </c>
      <c r="OR265" s="115">
        <f t="shared" si="2403"/>
        <v>83.652189260897387</v>
      </c>
      <c r="OS265" s="15">
        <f t="shared" si="2404"/>
        <v>3.8796374551518551E-4</v>
      </c>
      <c r="OT265" s="12"/>
      <c r="OU265" s="11">
        <f t="shared" si="2740"/>
        <v>3.9591731578165161E-4</v>
      </c>
      <c r="OV265" s="10">
        <f t="shared" si="2405"/>
        <v>83.710875371138684</v>
      </c>
      <c r="OW265" s="9">
        <f t="shared" si="2052"/>
        <v>86.78737888153988</v>
      </c>
      <c r="OX265" s="9">
        <f t="shared" si="2053"/>
        <v>80.393961449480173</v>
      </c>
      <c r="OY265" s="115">
        <f t="shared" si="2406"/>
        <v>83.590670165510033</v>
      </c>
      <c r="OZ265" s="15">
        <f t="shared" si="2407"/>
        <v>3.9488704041673947E-4</v>
      </c>
      <c r="PA265" s="12"/>
      <c r="PB265" s="11">
        <f t="shared" si="2741"/>
        <v>4.0283902525581089E-4</v>
      </c>
      <c r="PC265" s="10">
        <f t="shared" si="2408"/>
        <v>83.649142395582558</v>
      </c>
      <c r="PD265" s="9">
        <f t="shared" si="2054"/>
        <v>86.781708491252502</v>
      </c>
      <c r="PE265" s="9">
        <f t="shared" si="2055"/>
        <v>80.276536911886552</v>
      </c>
      <c r="PF265" s="115">
        <f t="shared" si="2409"/>
        <v>83.52912270156952</v>
      </c>
      <c r="PG265" s="15">
        <f t="shared" si="2410"/>
        <v>4.0178949359659589E-4</v>
      </c>
      <c r="PH265" s="12"/>
      <c r="PI265" s="11">
        <f t="shared" si="2742"/>
        <v>4.097398252520826E-4</v>
      </c>
      <c r="PJ265" s="10">
        <f t="shared" si="2411"/>
        <v>83.587377641705586</v>
      </c>
      <c r="PK265" s="9">
        <f t="shared" si="2056"/>
        <v>86.775838136565042</v>
      </c>
      <c r="PL265" s="9">
        <f t="shared" si="2057"/>
        <v>80.159250005291796</v>
      </c>
      <c r="PM265" s="115">
        <f t="shared" si="2412"/>
        <v>83.467544070928426</v>
      </c>
      <c r="PN265" s="15">
        <f t="shared" si="2413"/>
        <v>4.0867109532268957E-4</v>
      </c>
      <c r="PO265" s="12"/>
      <c r="PP265" s="11">
        <f t="shared" si="2743"/>
        <v>4.1661970504148837E-4</v>
      </c>
      <c r="PQ265" s="10">
        <f t="shared" si="2414"/>
        <v>83.525578335096995</v>
      </c>
      <c r="PR265" s="9">
        <f t="shared" si="2058"/>
        <v>86.7697649722233</v>
      </c>
      <c r="PS265" s="9">
        <f t="shared" si="2059"/>
        <v>80.042098022209174</v>
      </c>
      <c r="PT265" s="115">
        <f t="shared" si="2415"/>
        <v>83.405931497216244</v>
      </c>
      <c r="PU265" s="15">
        <f t="shared" si="2416"/>
        <v>4.1553183708586928E-4</v>
      </c>
      <c r="PV265" s="12"/>
      <c r="PW265" s="11">
        <f t="shared" si="2744"/>
        <v>4.2347865513292401E-4</v>
      </c>
      <c r="PX265" s="10">
        <f t="shared" si="2417"/>
        <v>83.463741723132102</v>
      </c>
      <c r="PY265" s="9">
        <f t="shared" si="2060"/>
        <v>86.763486184537385</v>
      </c>
      <c r="PZ265" s="9">
        <f t="shared" si="2061"/>
        <v>79.92507826732853</v>
      </c>
      <c r="QA265" s="115">
        <f t="shared" si="2418"/>
        <v>83.344282225932957</v>
      </c>
      <c r="QB265" s="15">
        <f t="shared" si="2419"/>
        <v>4.2237171157445425E-4</v>
      </c>
      <c r="QC265" s="12"/>
      <c r="QD265" s="11">
        <f t="shared" si="2745"/>
        <v>4.303166672479035E-4</v>
      </c>
      <c r="QE265" s="10">
        <f t="shared" si="2420"/>
        <v>83.401865075064677</v>
      </c>
      <c r="QF265" s="9">
        <f t="shared" si="2062"/>
        <v>86.756998991267096</v>
      </c>
      <c r="QG265" s="9">
        <f t="shared" si="2063"/>
        <v>79.808188057812615</v>
      </c>
      <c r="QH265" s="115">
        <f t="shared" si="2421"/>
        <v>83.282593524539863</v>
      </c>
      <c r="QI265" s="15">
        <f t="shared" si="2422"/>
        <v>4.2919071264885554E-4</v>
      </c>
      <c r="QJ265" s="12"/>
      <c r="QK265" s="11">
        <f t="shared" si="2746"/>
        <v>4.3713373429532434E-4</v>
      </c>
      <c r="QL265" s="10">
        <f t="shared" si="2423"/>
        <v>83.33994568211665</v>
      </c>
      <c r="QM265" s="9">
        <f t="shared" si="2064"/>
        <v>86.750300641504808</v>
      </c>
      <c r="QN265" s="9">
        <f t="shared" si="2065"/>
        <v>79.691424723581449</v>
      </c>
      <c r="QO265" s="115">
        <f t="shared" si="2424"/>
        <v>83.220862682543128</v>
      </c>
      <c r="QP265" s="15">
        <f t="shared" si="2425"/>
        <v>4.3598883531678731E-4</v>
      </c>
      <c r="QQ265" s="12"/>
      <c r="QR265" s="11">
        <f t="shared" si="2747"/>
        <v>4.4392985034682119E-4</v>
      </c>
      <c r="QS265" s="10">
        <f t="shared" si="2426"/>
        <v>83.277980857560721</v>
      </c>
      <c r="QT265" s="9">
        <f t="shared" si="2066"/>
        <v>86.743388415556311</v>
      </c>
      <c r="QU265" s="9">
        <f t="shared" si="2067"/>
        <v>79.574785607589547</v>
      </c>
      <c r="QV265" s="115">
        <f t="shared" si="2427"/>
        <v>83.159087011572922</v>
      </c>
      <c r="QW265" s="15">
        <f t="shared" si="2428"/>
        <v>4.4276607570877273E-4</v>
      </c>
      <c r="QX265" s="12"/>
      <c r="QY265" s="11">
        <f t="shared" si="2748"/>
        <v>4.507050106124227E-4</v>
      </c>
      <c r="QZ265" s="10">
        <f t="shared" si="2429"/>
        <v>83.215967936798279</v>
      </c>
      <c r="RA265" s="9">
        <f t="shared" si="2068"/>
        <v>86.736259624819397</v>
      </c>
      <c r="RB265" s="9">
        <f t="shared" si="2069"/>
        <v>79.458268066097119</v>
      </c>
      <c r="RC265" s="115">
        <f t="shared" si="2430"/>
        <v>83.097263845458258</v>
      </c>
      <c r="RD265" s="15">
        <f t="shared" si="2431"/>
        <v>4.4952243105389955E-4</v>
      </c>
      <c r="RE265" s="12"/>
      <c r="RF265" s="11">
        <f t="shared" si="2749"/>
        <v>4.5745921141642816E-4</v>
      </c>
      <c r="RG265" s="10">
        <f t="shared" si="2432"/>
        <v>83.153904277433298</v>
      </c>
      <c r="RH265" s="9">
        <f t="shared" si="2070"/>
        <v>86.728911611660422</v>
      </c>
      <c r="RI265" s="9">
        <f t="shared" si="2071"/>
        <v>79.34186946893162</v>
      </c>
      <c r="RJ265" s="115">
        <f t="shared" si="2433"/>
        <v>83.035390540296021</v>
      </c>
      <c r="RK265" s="15">
        <f t="shared" si="2434"/>
        <v>4.5625789965604596E-4</v>
      </c>
      <c r="RL265" s="12"/>
      <c r="RM265" s="11">
        <f t="shared" si="2750"/>
        <v>4.6419245017375438E-4</v>
      </c>
      <c r="RN265" s="10">
        <f t="shared" si="2435"/>
        <v>83.091787259340407</v>
      </c>
      <c r="RO265" s="9">
        <f t="shared" si="2072"/>
        <v>86.721341749288968</v>
      </c>
      <c r="RP265" s="9">
        <f t="shared" si="2073"/>
        <v>79.225587199742847</v>
      </c>
      <c r="RQ265" s="115">
        <f t="shared" si="2436"/>
        <v>82.973464474515907</v>
      </c>
      <c r="RR265" s="15">
        <f t="shared" si="2437"/>
        <v>4.6297248087037496E-4</v>
      </c>
      <c r="RS265" s="12"/>
      <c r="RT265" s="11">
        <f t="shared" si="2751"/>
        <v>4.7090472536655487E-4</v>
      </c>
      <c r="RU265" s="10">
        <f t="shared" si="2438"/>
        <v>83.029614284728751</v>
      </c>
      <c r="RV265" s="9">
        <f t="shared" si="2074"/>
        <v>86.713547441630581</v>
      </c>
      <c r="RW265" s="9">
        <f t="shared" si="2075"/>
        <v>79.109418656250099</v>
      </c>
      <c r="RX265" s="115">
        <f t="shared" si="2439"/>
        <v>82.91148304894034</v>
      </c>
      <c r="RY265" s="15">
        <f t="shared" si="2440"/>
        <v>4.6966617508021317E-4</v>
      </c>
      <c r="RZ265" s="12"/>
      <c r="SA265" s="11">
        <f t="shared" si="2752"/>
        <v>4.7759603652120056E-4</v>
      </c>
      <c r="SB265" s="10">
        <f t="shared" si="2441"/>
        <v>82.967382778200971</v>
      </c>
      <c r="SC265" s="9">
        <f t="shared" si="2076"/>
        <v>86.705526123197714</v>
      </c>
      <c r="SD265" s="9">
        <f t="shared" si="2077"/>
        <v>78.993361250481541</v>
      </c>
      <c r="SE265" s="115">
        <f t="shared" si="2442"/>
        <v>82.849443686839635</v>
      </c>
      <c r="SF265" s="15">
        <f t="shared" si="2443"/>
        <v>4.7633898367429331E-4</v>
      </c>
      <c r="SG265" s="12"/>
      <c r="SH265" s="11">
        <f t="shared" si="2753"/>
        <v>4.8426638418562024E-4</v>
      </c>
      <c r="SI265" s="10">
        <f t="shared" si="2444"/>
        <v>82.905090186807428</v>
      </c>
      <c r="SJ265" s="9">
        <f t="shared" si="2078"/>
        <v>86.697275258958953</v>
      </c>
      <c r="SK265" s="9">
        <f t="shared" si="2079"/>
        <v>78.87741240900624</v>
      </c>
      <c r="SL265" s="115">
        <f t="shared" si="2445"/>
        <v>82.78734383398259</v>
      </c>
      <c r="SM265" s="15">
        <f t="shared" si="2446"/>
        <v>4.8299090902435095E-4</v>
      </c>
      <c r="SN265" s="12"/>
      <c r="SO265" s="11">
        <f t="shared" si="2754"/>
        <v>4.9091576990699045E-4</v>
      </c>
      <c r="SP265" s="10">
        <f t="shared" si="2447"/>
        <v>82.8427339800959</v>
      </c>
      <c r="SQ265" s="9">
        <f t="shared" si="2080"/>
        <v>86.688792344206661</v>
      </c>
      <c r="SR265" s="9">
        <f t="shared" si="2081"/>
        <v>78.761569573159576</v>
      </c>
      <c r="SS265" s="115">
        <f t="shared" si="2448"/>
        <v>82.725180958683126</v>
      </c>
      <c r="ST265" s="15">
        <f t="shared" si="2449"/>
        <v>4.8962195446301262E-4</v>
      </c>
      <c r="SU265" s="12"/>
      <c r="SV265" s="11">
        <f t="shared" si="2755"/>
        <v>4.9754419620971725E-4</v>
      </c>
      <c r="SW265" s="10">
        <f t="shared" si="2450"/>
        <v>82.780311650157188</v>
      </c>
      <c r="SX265" s="9">
        <f t="shared" si="2082"/>
        <v>86.680074904422952</v>
      </c>
      <c r="SY265" s="9">
        <f t="shared" si="2083"/>
        <v>78.645830199259848</v>
      </c>
      <c r="SZ265" s="115">
        <f t="shared" si="2451"/>
        <v>82.6629525518414</v>
      </c>
      <c r="TA265" s="15">
        <f t="shared" si="2452"/>
        <v>4.9623212426216196E-4</v>
      </c>
      <c r="TB265" s="12"/>
      <c r="TC265" s="11">
        <f t="shared" si="2756"/>
        <v>5.0415166657386608E-4</v>
      </c>
      <c r="TD265" s="10">
        <f t="shared" si="2453"/>
        <v>82.71782071166551</v>
      </c>
      <c r="TE265" s="9">
        <f t="shared" si="2084"/>
        <v>86.671120495144294</v>
      </c>
      <c r="TF265" s="9">
        <f t="shared" si="2085"/>
        <v>78.530191758820393</v>
      </c>
      <c r="TG265" s="115">
        <f t="shared" si="2454"/>
        <v>82.600656126982344</v>
      </c>
      <c r="TH265" s="15">
        <f t="shared" si="2455"/>
        <v>5.0282142361145253E-4</v>
      </c>
      <c r="TI265" s="12"/>
      <c r="TJ265" s="11">
        <f t="shared" si="2757"/>
        <v>5.1073818541375819E-4</v>
      </c>
      <c r="TK265" s="10">
        <f t="shared" si="2456"/>
        <v>82.655258701915983</v>
      </c>
      <c r="TL265" s="9">
        <f t="shared" si="2086"/>
        <v>86.661926701824584</v>
      </c>
      <c r="TM265" s="9">
        <f t="shared" si="2087"/>
        <v>78.414651738751317</v>
      </c>
      <c r="TN265" s="115">
        <f t="shared" si="2457"/>
        <v>82.53828922028795</v>
      </c>
      <c r="TO265" s="15">
        <f t="shared" si="2458"/>
        <v>5.0938985859740591E-4</v>
      </c>
      <c r="TP265" s="12"/>
      <c r="TQ265" s="11">
        <f t="shared" si="2758"/>
        <v>5.1730375805712802E-4</v>
      </c>
      <c r="TR265" s="10">
        <f t="shared" si="2459"/>
        <v>82.592623180856165</v>
      </c>
      <c r="TS265" s="9">
        <f t="shared" si="2088"/>
        <v>86.652491139696963</v>
      </c>
      <c r="TT265" s="9">
        <f t="shared" si="2089"/>
        <v>78.258421740371986</v>
      </c>
      <c r="TU265" s="115">
        <f t="shared" si="2460"/>
        <v>82.455456440034482</v>
      </c>
      <c r="TV265" s="15">
        <f t="shared" si="2461"/>
        <v>5.1845656214008409E-4</v>
      </c>
      <c r="TW265" s="12"/>
      <c r="TX265" s="11">
        <f t="shared" si="2759"/>
        <v>5.2637347280358221E-4</v>
      </c>
      <c r="TY265" s="10">
        <f t="shared" si="2462"/>
        <v>82.509470564236949</v>
      </c>
      <c r="TZ265" s="9">
        <f t="shared" si="2090"/>
        <v>86.642716698431627</v>
      </c>
      <c r="UA265" s="9">
        <f t="shared" si="2091"/>
        <v>78.205230560389325</v>
      </c>
      <c r="UB265" s="115">
        <f t="shared" si="2463"/>
        <v>82.423973629410483</v>
      </c>
      <c r="UC265" s="15">
        <f t="shared" si="2464"/>
        <v>5.2113818079533713E-4</v>
      </c>
      <c r="UD265" s="12"/>
      <c r="UE265" s="11">
        <f t="shared" si="2760"/>
        <v>5.2904284065806038E-4</v>
      </c>
      <c r="UF265" s="10">
        <f t="shared" si="2465"/>
        <v>82.477786133295609</v>
      </c>
      <c r="UG265" s="9">
        <f t="shared" si="2092"/>
        <v>86.632840882769585</v>
      </c>
      <c r="UH265" s="9">
        <f t="shared" si="2093"/>
        <v>78.830833226190322</v>
      </c>
      <c r="UI265" s="115">
        <f t="shared" si="2466"/>
        <v>82.731837054479954</v>
      </c>
      <c r="UJ265" s="15">
        <f t="shared" si="2467"/>
        <v>4.8188808967269096E-4</v>
      </c>
      <c r="UK265" s="12"/>
      <c r="UL265" s="11">
        <f t="shared" si="2761"/>
        <v>4.8968405015079931E-4</v>
      </c>
      <c r="UM265" s="10">
        <f t="shared" si="2468"/>
        <v>82.786227640655824</v>
      </c>
      <c r="UN265" s="9">
        <f t="shared" si="2094"/>
        <v>86.624396662088074</v>
      </c>
      <c r="UO265" s="9">
        <f t="shared" si="2095"/>
        <v>79.557128165798247</v>
      </c>
      <c r="UP265" s="115">
        <f t="shared" si="2469"/>
        <v>83.090762413943168</v>
      </c>
      <c r="UQ265" s="15">
        <f t="shared" si="2470"/>
        <v>4.3650719978583885E-4</v>
      </c>
      <c r="UR265" s="12"/>
      <c r="US265" s="11">
        <f t="shared" si="2762"/>
        <v>4.4419072755120186E-4</v>
      </c>
      <c r="UT265" s="10">
        <f t="shared" si="2471"/>
        <v>83.145787740467597</v>
      </c>
      <c r="UU265" s="9">
        <f t="shared" si="2096"/>
        <v>86.617467989927846</v>
      </c>
      <c r="UV265" s="9">
        <f t="shared" si="2097"/>
        <v>80.415732844750409</v>
      </c>
      <c r="UW265" s="115">
        <f t="shared" si="2472"/>
        <v>83.516600417339134</v>
      </c>
      <c r="UX265" s="15">
        <f t="shared" si="2473"/>
        <v>3.8304785554079329E-4</v>
      </c>
      <c r="UY265" s="12"/>
      <c r="UZ265" s="11">
        <f t="shared" si="2763"/>
        <v>3.9061573386254552E-4</v>
      </c>
      <c r="VA265" s="10">
        <f t="shared" si="2474"/>
        <v>83.572315887022697</v>
      </c>
      <c r="VB265" s="9">
        <f t="shared" si="2098"/>
        <v>86.612132512825426</v>
      </c>
      <c r="VC265" s="9">
        <f t="shared" si="2099"/>
        <v>81.464507991149333</v>
      </c>
      <c r="VD265" s="115">
        <f t="shared" si="2475"/>
        <v>84.038320251987386</v>
      </c>
      <c r="VE265" s="15">
        <f t="shared" si="2476"/>
        <v>3.1794110648058219E-4</v>
      </c>
      <c r="VF265" s="12"/>
      <c r="VG265" s="11">
        <f t="shared" si="2764"/>
        <v>3.2539094392470321E-4</v>
      </c>
      <c r="VH265" s="10">
        <f t="shared" si="2477"/>
        <v>84.094778383167323</v>
      </c>
      <c r="VI265" s="9">
        <f t="shared" si="2100"/>
        <v>86.608456639367176</v>
      </c>
      <c r="VJ265" s="9">
        <f t="shared" si="2101"/>
        <v>82.822070376712304</v>
      </c>
      <c r="VK265" s="115">
        <f t="shared" si="2478"/>
        <v>84.71526350803974</v>
      </c>
      <c r="VL265" s="15">
        <f t="shared" si="2479"/>
        <v>2.3386473369261802E-4</v>
      </c>
      <c r="VM265" s="12"/>
      <c r="VN265" s="11">
        <f t="shared" si="2765"/>
        <v>2.4119666551895331E-4</v>
      </c>
      <c r="VO265" s="10">
        <f t="shared" si="2480"/>
        <v>84.772501833842114</v>
      </c>
      <c r="VP265" s="9">
        <f t="shared" si="2102"/>
        <v>86.606467813948669</v>
      </c>
      <c r="VQ265" s="9">
        <f t="shared" si="2103"/>
        <v>84.819694654436034</v>
      </c>
      <c r="VR265" s="115">
        <f t="shared" si="2481"/>
        <v>85.713081234192344</v>
      </c>
      <c r="VS265" s="15">
        <f t="shared" si="2482"/>
        <v>1.1035937702392603E-4</v>
      </c>
      <c r="VT265" s="12"/>
      <c r="VU265" s="11">
        <f t="shared" si="2766"/>
        <v>1.1758387665274798E-4</v>
      </c>
      <c r="VV265" s="10">
        <f t="shared" si="2483"/>
        <v>85.77106259153409</v>
      </c>
      <c r="VW265" s="9">
        <f t="shared" si="2104"/>
        <v>86.606024934354721</v>
      </c>
      <c r="VX265" s="9">
        <f t="shared" si="2105"/>
        <v>89.270205951608119</v>
      </c>
      <c r="VY265" s="115">
        <f t="shared" si="2484"/>
        <v>87.938115442981427</v>
      </c>
      <c r="VZ265" s="15">
        <f t="shared" si="2485"/>
        <v>-1.6455214573698364E-4</v>
      </c>
      <c r="WA265" s="12"/>
      <c r="WB265" s="11">
        <f t="shared" si="2767"/>
        <v>-1.5741805419714597E-4</v>
      </c>
      <c r="WC265" s="10">
        <f t="shared" si="2486"/>
        <v>87.996768793522804</v>
      </c>
      <c r="WD265" s="9">
        <f t="shared" si="2106"/>
        <v>86.607009567133289</v>
      </c>
      <c r="WE265" s="9">
        <f t="shared" si="2107"/>
        <v>89.352760348760341</v>
      </c>
      <c r="WF265" s="115">
        <f t="shared" si="2487"/>
        <v>87.979884957946808</v>
      </c>
      <c r="WG265" s="15">
        <f t="shared" si="2488"/>
        <v>-1.695902717757233E-4</v>
      </c>
      <c r="WH265" s="12"/>
      <c r="WI265" s="11">
        <f t="shared" si="2768"/>
        <v>-1.6246496515336722E-4</v>
      </c>
      <c r="WJ265" s="10">
        <f t="shared" si="2489"/>
        <v>88.038525898604902</v>
      </c>
      <c r="WK265" s="9">
        <f t="shared" si="2108"/>
        <v>86.608055416317796</v>
      </c>
      <c r="WL265" s="9">
        <f t="shared" si="2109"/>
        <v>89.436103308306343</v>
      </c>
      <c r="WM265" s="115">
        <f t="shared" si="2490"/>
        <v>88.02207936231207</v>
      </c>
      <c r="WN265" s="15">
        <f t="shared" si="2491"/>
        <v>-1.746733220678167E-4</v>
      </c>
      <c r="WO265" s="12"/>
      <c r="WP265" s="11">
        <f t="shared" si="2769"/>
        <v>-1.6755710385746767E-4</v>
      </c>
      <c r="WQ265" s="10">
        <f t="shared" si="2492"/>
        <v>88.08070783975117</v>
      </c>
      <c r="WR265" s="9">
        <f t="shared" si="2110"/>
        <v>86.609164898545657</v>
      </c>
      <c r="WS265" s="9">
        <f t="shared" si="2111"/>
        <v>89.520224895804404</v>
      </c>
      <c r="WT265" s="115">
        <f t="shared" si="2493"/>
        <v>88.064694897175031</v>
      </c>
      <c r="WU265" s="15">
        <f t="shared" si="2494"/>
        <v>-1.7980053375346935E-4</v>
      </c>
      <c r="WV265" s="12"/>
      <c r="WW265" s="11">
        <f t="shared" si="2770"/>
        <v>-1.7269371077374275E-4</v>
      </c>
      <c r="WX265" s="10">
        <f t="shared" si="2495"/>
        <v>88.123310871859275</v>
      </c>
      <c r="WY265" s="9">
        <f t="shared" si="2112"/>
        <v>86.610340470301111</v>
      </c>
      <c r="WZ265" s="9">
        <f t="shared" si="2113"/>
        <v>89.605114649536688</v>
      </c>
      <c r="XA265" s="115">
        <f t="shared" si="2496"/>
        <v>88.107727559918899</v>
      </c>
      <c r="XB265" s="15">
        <f t="shared" si="2497"/>
        <v>-1.8497110894475469E-4</v>
      </c>
      <c r="XC265" s="12"/>
      <c r="XD265" s="11">
        <f t="shared" si="2771"/>
        <v>-1.7787399121385697E-4</v>
      </c>
      <c r="XE265" s="10">
        <f t="shared" si="2498"/>
        <v>88.166331005966725</v>
      </c>
      <c r="XF265" s="9">
        <f t="shared" si="2114"/>
        <v>86.611584626736601</v>
      </c>
      <c r="XG265" s="9">
        <f t="shared" si="2115"/>
        <v>89.690761858444489</v>
      </c>
      <c r="XH265" s="115">
        <f t="shared" si="2499"/>
        <v>88.151173242590545</v>
      </c>
      <c r="XI265" s="15">
        <f t="shared" si="2500"/>
        <v>-1.9018423196497209E-4</v>
      </c>
      <c r="XJ265" s="12"/>
      <c r="XK265" s="11">
        <f t="shared" si="2772"/>
        <v>-1.8309713258320297E-4</v>
      </c>
      <c r="XL265" s="10">
        <f t="shared" si="2501"/>
        <v>88.209764147711113</v>
      </c>
      <c r="XM265" s="9">
        <f t="shared" si="2116"/>
        <v>86.612899900641892</v>
      </c>
      <c r="XN265" s="9">
        <f t="shared" si="2117"/>
        <v>89.77715559305507</v>
      </c>
      <c r="XO265" s="115">
        <f t="shared" si="2502"/>
        <v>88.195027746848481</v>
      </c>
      <c r="XP265" s="15">
        <f t="shared" si="2503"/>
        <v>-1.9543907132250495E-4</v>
      </c>
      <c r="XQ265" s="12"/>
      <c r="XR265" s="11">
        <f t="shared" si="2773"/>
        <v>-1.883623063517663E-4</v>
      </c>
      <c r="XS265" s="10">
        <f t="shared" si="2504"/>
        <v>88.253606112269978</v>
      </c>
      <c r="XT265" s="9">
        <f t="shared" si="2118"/>
        <v>86.614288861382391</v>
      </c>
      <c r="XU265" s="9">
        <f t="shared" si="2119"/>
        <v>89.864284855280133</v>
      </c>
      <c r="XV265" s="115">
        <f t="shared" si="2505"/>
        <v>88.239286858331269</v>
      </c>
      <c r="XW265" s="15">
        <f t="shared" si="2506"/>
        <v>-2.0073478902864198E-4</v>
      </c>
      <c r="XX265" s="12"/>
      <c r="XY265" s="11">
        <f t="shared" si="2774"/>
        <v>-1.9366867737570878E-4</v>
      </c>
      <c r="XZ265" s="10">
        <f t="shared" si="2507"/>
        <v>88.29785269877425</v>
      </c>
      <c r="YA265" s="9">
        <f t="shared" si="2120"/>
        <v>86.615754113917973</v>
      </c>
      <c r="YB265" s="9">
        <f t="shared" si="2121"/>
        <v>89.952138221438275</v>
      </c>
      <c r="YC265" s="115">
        <f t="shared" si="2508"/>
        <v>88.283946167678124</v>
      </c>
      <c r="YD265" s="15">
        <f t="shared" si="2509"/>
        <v>-2.0607051860959048E-4</v>
      </c>
      <c r="YE265" s="12"/>
      <c r="YF265" s="11">
        <f t="shared" si="2775"/>
        <v>-1.9901538188677153E-4</v>
      </c>
      <c r="YG265" s="10">
        <f t="shared" si="2510"/>
        <v>88.342499511155395</v>
      </c>
      <c r="YH265" s="9">
        <f t="shared" si="2122"/>
        <v>86.617298297454724</v>
      </c>
      <c r="YI265" s="9">
        <f t="shared" si="2123"/>
        <v>90.040703971167005</v>
      </c>
      <c r="YJ265" s="115">
        <f t="shared" si="2511"/>
        <v>88.329001134310857</v>
      </c>
      <c r="YK265" s="15">
        <f t="shared" si="2512"/>
        <v>-2.1144537315196058E-4</v>
      </c>
      <c r="YL265" s="12"/>
      <c r="YM265" s="11">
        <f t="shared" si="2776"/>
        <v>-2.0440153553890892E-4</v>
      </c>
      <c r="YN265" s="10">
        <f t="shared" si="2513"/>
        <v>88.387542021956762</v>
      </c>
      <c r="YO265" s="9">
        <f t="shared" si="2124"/>
        <v>86.618924084140062</v>
      </c>
      <c r="YP265" s="9">
        <f t="shared" si="2125"/>
        <v>90.129970142058681</v>
      </c>
      <c r="YQ265" s="115">
        <f t="shared" si="2514"/>
        <v>88.374447113099365</v>
      </c>
      <c r="YR265" s="15">
        <f t="shared" si="2515"/>
        <v>-2.1685844875792451E-4</v>
      </c>
      <c r="YS265" s="12"/>
      <c r="YT265" s="11">
        <f t="shared" si="2777"/>
        <v>-2.098262368616872E-4</v>
      </c>
      <c r="YU265" s="10">
        <f t="shared" si="2516"/>
        <v>88.432975599000372</v>
      </c>
      <c r="YV265" s="9">
        <f t="shared" si="2126"/>
        <v>86.620634177747178</v>
      </c>
      <c r="YW265" s="9">
        <f t="shared" si="2127"/>
        <v>90.219924529498186</v>
      </c>
      <c r="YX265" s="115">
        <f t="shared" si="2517"/>
        <v>88.420279353622675</v>
      </c>
      <c r="YY265" s="15">
        <f t="shared" si="2518"/>
        <v>-2.2230882461644422E-4</v>
      </c>
      <c r="YZ265" s="12"/>
      <c r="ZA265" s="11">
        <f t="shared" si="2778"/>
        <v>-2.152885673271182E-4</v>
      </c>
      <c r="ZB265" s="10">
        <f t="shared" si="2519"/>
        <v>88.478795504625609</v>
      </c>
      <c r="ZC265" s="9">
        <f t="shared" si="2128"/>
        <v>86.622431312302055</v>
      </c>
      <c r="ZD265" s="9">
        <f t="shared" si="2129"/>
        <v>90.310554743716025</v>
      </c>
      <c r="ZE265" s="115">
        <f t="shared" si="2520"/>
        <v>88.46649302800904</v>
      </c>
      <c r="ZF265" s="15">
        <f t="shared" si="2521"/>
        <v>-2.2779556661194005E-4</v>
      </c>
      <c r="ZG265" s="12"/>
      <c r="ZH265" s="11">
        <f t="shared" si="2779"/>
        <v>-2.2078759495746254E-4</v>
      </c>
      <c r="ZI265" s="10">
        <f t="shared" si="2522"/>
        <v>88.524996923534971</v>
      </c>
      <c r="ZJ265" s="9">
        <f t="shared" si="2130"/>
        <v>86.62431825071161</v>
      </c>
      <c r="ZK265" s="9">
        <f t="shared" si="2131"/>
        <v>90.401848165028937</v>
      </c>
      <c r="ZL265" s="115">
        <f t="shared" si="2523"/>
        <v>88.513083207870267</v>
      </c>
      <c r="ZM265" s="15">
        <f t="shared" si="2524"/>
        <v>-2.3331772464447084E-4</v>
      </c>
      <c r="ZN265" s="12"/>
      <c r="ZO265" s="11">
        <f t="shared" si="2780"/>
        <v>-2.2632237163884962E-4</v>
      </c>
      <c r="ZP265" s="10">
        <f t="shared" si="2525"/>
        <v>88.571574939685576</v>
      </c>
      <c r="ZQ265" s="9">
        <f t="shared" si="2132"/>
        <v>86.626297783295087</v>
      </c>
      <c r="ZR265" s="9">
        <f t="shared" si="2133"/>
        <v>90.493791835497163</v>
      </c>
      <c r="ZS265" s="115">
        <f t="shared" si="2526"/>
        <v>88.560044809396118</v>
      </c>
      <c r="ZT265" s="15">
        <f t="shared" si="2527"/>
        <v>-2.3887432602870222E-4</v>
      </c>
      <c r="ZU265" s="12"/>
      <c r="ZV265" s="11">
        <f t="shared" si="2781"/>
        <v>-2.3189192650913389E-4</v>
      </c>
      <c r="ZW265" s="10">
        <f t="shared" si="2528"/>
        <v>88.618524481304604</v>
      </c>
      <c r="ZX265" s="9">
        <f t="shared" si="2134"/>
        <v>86.628372726143994</v>
      </c>
      <c r="ZY265" s="9">
        <f t="shared" si="2135"/>
        <v>90.586372558968549</v>
      </c>
      <c r="ZZ265" s="115">
        <f t="shared" si="2529"/>
        <v>88.607372642556271</v>
      </c>
      <c r="AAA265" s="15">
        <f t="shared" si="2530"/>
        <v>-2.4446438177438333E-4</v>
      </c>
      <c r="AAB265" s="12"/>
      <c r="AAC265" s="11">
        <f t="shared" si="2782"/>
        <v>-2.3749527223986715E-4</v>
      </c>
      <c r="AAD265" s="10">
        <f t="shared" si="2531"/>
        <v>88.665840370117053</v>
      </c>
      <c r="AAE265" s="9">
        <f t="shared" si="2136"/>
        <v>86.630545919523698</v>
      </c>
      <c r="AAF265" s="9">
        <f t="shared" si="2137"/>
        <v>90.67957690366525</v>
      </c>
      <c r="AAG265" s="115">
        <f t="shared" si="2532"/>
        <v>88.655061411594474</v>
      </c>
      <c r="AAH265" s="15">
        <f t="shared" si="2533"/>
        <v>-2.5008688684483932E-4</v>
      </c>
      <c r="AAI265" s="12"/>
      <c r="AAJ265" s="11">
        <f t="shared" si="2783"/>
        <v>-2.4313140529088874E-4</v>
      </c>
      <c r="AAK265" s="10">
        <f t="shared" si="2534"/>
        <v>88.713517321818102</v>
      </c>
      <c r="AAL265" s="9">
        <f t="shared" si="2138"/>
        <v>86.632820226222321</v>
      </c>
      <c r="AAM265" s="9">
        <f t="shared" si="2139"/>
        <v>90.773391204095205</v>
      </c>
      <c r="AAN265" s="115">
        <f t="shared" si="2535"/>
        <v>88.703105715158756</v>
      </c>
      <c r="AAO265" s="15">
        <f t="shared" si="2536"/>
        <v>-2.5574082037701623E-4</v>
      </c>
      <c r="AAP265" s="12"/>
      <c r="AAQ265" s="11">
        <f t="shared" si="2537"/>
        <v>-2.4879930612649607E-4</v>
      </c>
      <c r="AAR265" s="10">
        <f t="shared" si="2538"/>
        <v>88.761549946181105</v>
      </c>
      <c r="AAS265" s="9">
        <f t="shared" si="2140"/>
        <v>86.635198529847088</v>
      </c>
      <c r="AAT265" s="9">
        <f t="shared" si="2141"/>
        <v>90.867801563302805</v>
      </c>
      <c r="AAU265" s="115">
        <f t="shared" si="2539"/>
        <v>88.751500046574947</v>
      </c>
      <c r="AAV265" s="15">
        <f t="shared" si="2540"/>
        <v>-2.6142514592571918E-4</v>
      </c>
      <c r="AAW265" s="11"/>
      <c r="AAX265" s="11">
        <f t="shared" si="2784"/>
        <v>-2.5449793945595781E-4</v>
      </c>
      <c r="AAY265" s="10">
        <f t="shared" si="2541"/>
        <v>88.809932747309105</v>
      </c>
      <c r="AAZ265" s="9">
        <f t="shared" si="2142"/>
        <v>86.63768373306921</v>
      </c>
      <c r="ABA265" s="9">
        <f t="shared" si="2143"/>
        <v>90.962793855473791</v>
      </c>
      <c r="ABB265" s="115">
        <f t="shared" si="2542"/>
        <v>88.800238794271507</v>
      </c>
      <c r="ABC265" s="15">
        <f t="shared" si="2543"/>
        <v>-2.6713881173289958E-4</v>
      </c>
      <c r="ABD265" s="11"/>
      <c r="ABE265" s="11">
        <f t="shared" si="2785"/>
        <v>-2.6022625449919528E-4</v>
      </c>
      <c r="ABF265" s="10">
        <f t="shared" si="2544"/>
        <v>88.858660124037954</v>
      </c>
      <c r="ABG265" s="9">
        <f t="shared" si="2144"/>
        <v>86.640278755818699</v>
      </c>
      <c r="ABH265" s="9">
        <f t="shared" si="2145"/>
        <v>91.05835372887941</v>
      </c>
      <c r="ABI265" s="115">
        <f t="shared" si="2545"/>
        <v>88.849316242349062</v>
      </c>
      <c r="ABJ265" s="15">
        <f t="shared" si="2546"/>
        <v>-2.728807510210022E-4</v>
      </c>
      <c r="ABK265" s="11"/>
      <c r="ABL265" s="11">
        <f t="shared" si="2786"/>
        <v>-2.6598318527665569E-4</v>
      </c>
      <c r="ABM265" s="10">
        <f t="shared" si="2547"/>
        <v>88.907726370484255</v>
      </c>
      <c r="ABN265" s="9">
        <f t="shared" si="2146"/>
        <v>86.642986533430474</v>
      </c>
      <c r="ABO265" s="9">
        <f t="shared" si="2147"/>
        <v>91.154466612755698</v>
      </c>
      <c r="ABP265" s="115">
        <f t="shared" si="2548"/>
        <v>88.898726573093086</v>
      </c>
      <c r="ABQ265" s="15">
        <f t="shared" si="2549"/>
        <v>-2.786498825323661E-4</v>
      </c>
      <c r="ABR265" s="11"/>
      <c r="ABS265" s="11">
        <f t="shared" si="2787"/>
        <v>-2.7176765114567575E-4</v>
      </c>
      <c r="ABT265" s="10">
        <f t="shared" si="2550"/>
        <v>88.957125678539086</v>
      </c>
      <c r="ABU265" s="9">
        <f t="shared" si="2148"/>
        <v>86.64581001474788</v>
      </c>
      <c r="ABV265" s="9">
        <f t="shared" si="2149"/>
        <v>91.251117722453401</v>
      </c>
      <c r="ABW265" s="115">
        <f t="shared" si="2551"/>
        <v>88.948463868600641</v>
      </c>
      <c r="ABX265" s="15">
        <f t="shared" si="2552"/>
        <v>-2.8444511096444432E-4</v>
      </c>
      <c r="ABY265" s="11"/>
      <c r="ABZ265" s="11">
        <f t="shared" si="2788"/>
        <v>-2.775785572326912E-4</v>
      </c>
      <c r="ACA265" s="10">
        <f t="shared" si="2553"/>
        <v>89.006852139475001</v>
      </c>
      <c r="ACB265" s="9">
        <f t="shared" si="2150"/>
        <v>86.648752160183165</v>
      </c>
      <c r="ACC265" s="9">
        <f t="shared" si="2151"/>
        <v>91.348292041683081</v>
      </c>
      <c r="ACD265" s="115">
        <f t="shared" si="2554"/>
        <v>88.998522100933116</v>
      </c>
      <c r="ACE265" s="15">
        <f t="shared" si="2555"/>
        <v>-2.9026532599296797E-4</v>
      </c>
      <c r="ACF265" s="11"/>
      <c r="ACG265" s="11">
        <f t="shared" si="2789"/>
        <v>-2.8341479345175738E-4</v>
      </c>
      <c r="ACH265" s="10">
        <f t="shared" si="2556"/>
        <v>89.0568997340648</v>
      </c>
      <c r="ACI265" s="9">
        <f t="shared" si="2152"/>
        <v>86.651815939706665</v>
      </c>
      <c r="ACJ265" s="9">
        <f t="shared" si="2153"/>
        <v>91.445974344300566</v>
      </c>
      <c r="ACK265" s="115">
        <f t="shared" si="2557"/>
        <v>89.048895142003616</v>
      </c>
      <c r="ACL265" s="15">
        <f t="shared" si="2558"/>
        <v>-2.9610940374172139E-4</v>
      </c>
      <c r="ACM265" s="11"/>
      <c r="ACN265" s="11">
        <f t="shared" si="2790"/>
        <v>-2.8927523597275156E-4</v>
      </c>
      <c r="ACO265" s="10">
        <f t="shared" si="2559"/>
        <v>89.107262342459421</v>
      </c>
      <c r="ACP265" s="9">
        <f t="shared" si="2154"/>
        <v>86.655004330815331</v>
      </c>
      <c r="ACQ265" s="9">
        <f t="shared" si="2155"/>
        <v>91.544149200533198</v>
      </c>
      <c r="ACR265" s="115">
        <f t="shared" si="2560"/>
        <v>89.099576765674271</v>
      </c>
      <c r="ACS265" s="15">
        <f t="shared" si="2561"/>
        <v>-3.0197620729256866E-4</v>
      </c>
      <c r="ACT265" s="11"/>
      <c r="ACU265" s="11">
        <f t="shared" si="2791"/>
        <v>-2.9515874772891222E-4</v>
      </c>
      <c r="ACV265" s="10">
        <f t="shared" si="2562"/>
        <v>89.157933746266934</v>
      </c>
      <c r="ACW265" s="9">
        <f t="shared" si="2156"/>
        <v>86.658320316463872</v>
      </c>
      <c r="ACX265" s="9">
        <f t="shared" si="2157"/>
        <v>91.642800981964726</v>
      </c>
      <c r="ACY265" s="115">
        <f t="shared" si="2563"/>
        <v>89.150560649214299</v>
      </c>
      <c r="ACZ265" s="15">
        <f t="shared" si="2564"/>
        <v>-3.0786458712112996E-4</v>
      </c>
      <c r="ADA265" s="11"/>
      <c r="ADB265" s="11">
        <f t="shared" si="2792"/>
        <v>-3.0106417885011541E-4</v>
      </c>
      <c r="ADC265" s="10">
        <f t="shared" si="2565"/>
        <v>89.208907629991756</v>
      </c>
      <c r="ADD265" s="9">
        <f t="shared" si="2158"/>
        <v>86.661766882958602</v>
      </c>
      <c r="ADE265" s="9">
        <f t="shared" si="2159"/>
        <v>91.741913866844868</v>
      </c>
      <c r="ADF265" s="115">
        <f t="shared" si="2566"/>
        <v>89.201840374901735</v>
      </c>
      <c r="ADG265" s="15">
        <f t="shared" si="2567"/>
        <v>-3.1377338155481524E-4</v>
      </c>
      <c r="ADH265" s="11"/>
      <c r="ADI265" s="11">
        <f t="shared" si="2793"/>
        <v>-3.0699036711869659E-4</v>
      </c>
      <c r="ADJ265" s="10">
        <f t="shared" si="2568"/>
        <v>89.260177582618184</v>
      </c>
      <c r="ADK265" s="9">
        <f t="shared" si="2160"/>
        <v>86.665347017816416</v>
      </c>
      <c r="ADL265" s="9">
        <f t="shared" si="2161"/>
        <v>91.841471845717223</v>
      </c>
      <c r="ADM265" s="115">
        <f t="shared" si="2569"/>
        <v>89.253409431766812</v>
      </c>
      <c r="ADN265" s="15">
        <f t="shared" si="2570"/>
        <v>-3.1970141725266052E-4</v>
      </c>
      <c r="ADO265" s="11"/>
      <c r="ADP265" s="11">
        <f t="shared" si="2794"/>
        <v>-3.1293613844730688E-4</v>
      </c>
      <c r="ADQ265" s="10">
        <f t="shared" si="2571"/>
        <v>89.311737099336256</v>
      </c>
      <c r="ADR265" s="9">
        <f t="shared" si="2162"/>
        <v>86.669063707591121</v>
      </c>
      <c r="ADS265" s="9">
        <f t="shared" si="2163"/>
        <v>91.941458727359162</v>
      </c>
      <c r="ADT265" s="115">
        <f t="shared" si="2572"/>
        <v>89.305261217475135</v>
      </c>
      <c r="ADU265" s="15">
        <f t="shared" si="2573"/>
        <v>-3.2564750970646679E-4</v>
      </c>
      <c r="ADV265" s="11"/>
      <c r="ADW265" s="11">
        <f t="shared" si="2795"/>
        <v>-3.189003073782736E-4</v>
      </c>
      <c r="ADX265" s="10">
        <f t="shared" si="2574"/>
        <v>89.363579583408026</v>
      </c>
      <c r="ADY265" s="9">
        <f t="shared" si="2164"/>
        <v>86.672919935669697</v>
      </c>
      <c r="ADZ265" s="9">
        <f t="shared" si="2165"/>
        <v>92.041858145028741</v>
      </c>
      <c r="AEA265" s="115">
        <f t="shared" si="2575"/>
        <v>89.357389040349219</v>
      </c>
      <c r="AEB265" s="15">
        <f t="shared" si="2576"/>
        <v>-3.3161046376274639E-4</v>
      </c>
      <c r="AEC265" s="11"/>
      <c r="AED265" s="11">
        <f t="shared" si="2796"/>
        <v>-3.24881677604002E-4</v>
      </c>
      <c r="AEE265" s="10">
        <f t="shared" si="2577"/>
        <v>89.415698348172981</v>
      </c>
      <c r="AEF265" s="9">
        <f t="shared" si="2166"/>
        <v>86.676918680040956</v>
      </c>
      <c r="AEG265" s="9">
        <f t="shared" si="2167"/>
        <v>92.142653561458729</v>
      </c>
      <c r="AEH265" s="115">
        <f t="shared" si="2578"/>
        <v>89.409786120749843</v>
      </c>
      <c r="AEI265" s="15">
        <f t="shared" si="2579"/>
        <v>-3.3758907406899498E-4</v>
      </c>
      <c r="AEJ265" s="11"/>
      <c r="AEK265" s="11">
        <f t="shared" si="2797"/>
        <v>-3.3087904241179176E-4</v>
      </c>
      <c r="AEL265" s="10">
        <f t="shared" si="2580"/>
        <v>89.468086618412883</v>
      </c>
      <c r="AEM265" s="9">
        <f t="shared" si="2168"/>
        <v>86.681062911037003</v>
      </c>
      <c r="AEN265" s="9">
        <f t="shared" si="2169"/>
        <v>92.243828258530215</v>
      </c>
      <c r="AEO265" s="115">
        <f t="shared" si="2581"/>
        <v>89.462445584783609</v>
      </c>
      <c r="AEP265" s="15">
        <f t="shared" si="2582"/>
        <v>-3.4358212457538787E-4</v>
      </c>
      <c r="AEQ265" s="11"/>
      <c r="AER265" s="11">
        <f t="shared" si="2798"/>
        <v>-3.3689118418283351E-4</v>
      </c>
      <c r="AES265" s="10">
        <f t="shared" si="2583"/>
        <v>89.520737524031659</v>
      </c>
      <c r="AET265" s="9">
        <f t="shared" si="2170"/>
        <v>86.685355589025889</v>
      </c>
      <c r="AEU265" s="9">
        <f t="shared" si="2171"/>
        <v>92.345365365960944</v>
      </c>
      <c r="AEV265" s="115">
        <f t="shared" si="2584"/>
        <v>89.515360477493417</v>
      </c>
      <c r="AEW265" s="15">
        <f t="shared" si="2585"/>
        <v>-3.4958839044921383E-4</v>
      </c>
      <c r="AEX265" s="11"/>
      <c r="AEY265" s="11">
        <f t="shared" si="2799"/>
        <v>-3.4291687630768529E-4</v>
      </c>
      <c r="AEZ265" s="10">
        <f t="shared" si="2586"/>
        <v>89.573644113247852</v>
      </c>
      <c r="AFA265" s="9">
        <f t="shared" si="2172"/>
        <v>86.689799662116357</v>
      </c>
      <c r="AFB265" s="9">
        <f t="shared" si="2173"/>
        <v>92.447247867188466</v>
      </c>
      <c r="AFC265" s="115">
        <f t="shared" si="2587"/>
        <v>89.568523764652412</v>
      </c>
      <c r="AFD265" s="15">
        <f t="shared" si="2588"/>
        <v>-3.5560663858001115E-4</v>
      </c>
      <c r="AFE265" s="11"/>
      <c r="AFF265" s="11">
        <f t="shared" si="2800"/>
        <v>-3.4895488369071192E-4</v>
      </c>
      <c r="AFG265" s="10">
        <f t="shared" si="2589"/>
        <v>89.626799354374725</v>
      </c>
      <c r="AFH265" s="9">
        <f t="shared" si="2174"/>
        <v>86.694398063844204</v>
      </c>
      <c r="AFI265" s="9">
        <f t="shared" si="2175"/>
        <v>92.54945860352035</v>
      </c>
      <c r="AFJ265" s="115">
        <f t="shared" si="2590"/>
        <v>89.621928333682277</v>
      </c>
      <c r="AFK265" s="15">
        <f t="shared" si="2591"/>
        <v>-3.6163562797880575E-4</v>
      </c>
      <c r="AFL265" s="11"/>
      <c r="AFM265" s="11">
        <f t="shared" si="2801"/>
        <v>-3.5500396314866288E-4</v>
      </c>
      <c r="AFN265" s="10">
        <f t="shared" si="2592"/>
        <v>89.680196136723936</v>
      </c>
      <c r="AFO265" s="9">
        <f t="shared" si="2176"/>
        <v>86.699153710839781</v>
      </c>
      <c r="AFP265" s="9">
        <f t="shared" si="2177"/>
        <v>92.651980282080373</v>
      </c>
      <c r="AFQ265" s="115">
        <f t="shared" si="2593"/>
        <v>89.675566996460077</v>
      </c>
      <c r="AFR265" s="15">
        <f t="shared" si="2594"/>
        <v>-3.6767411041297034E-4</v>
      </c>
      <c r="AFS265" s="11"/>
      <c r="AFT265" s="11">
        <f t="shared" si="2802"/>
        <v>-3.6106286404545595E-4</v>
      </c>
      <c r="AFU265" s="10">
        <f t="shared" si="2595"/>
        <v>89.733827273401374</v>
      </c>
      <c r="AFV265" s="9">
        <f t="shared" si="2178"/>
        <v>86.704069500484962</v>
      </c>
      <c r="AFW265" s="9">
        <f t="shared" si="2179"/>
        <v>92.754795484000795</v>
      </c>
      <c r="AFX265" s="115">
        <f t="shared" si="2596"/>
        <v>89.729432492242879</v>
      </c>
      <c r="AFY265" s="15">
        <f t="shared" si="2597"/>
        <v>-3.737208310569332E-4</v>
      </c>
      <c r="AFZ265" s="11"/>
      <c r="AGA265" s="11">
        <f t="shared" si="2803"/>
        <v>-3.6713032894306882E-4</v>
      </c>
      <c r="AGB265" s="10">
        <f t="shared" si="2598"/>
        <v>89.787685504221798</v>
      </c>
      <c r="AGC265" s="9">
        <f t="shared" si="2180"/>
        <v>86.70914830856276</v>
      </c>
      <c r="AGD265" s="9">
        <f t="shared" si="2181"/>
        <v>92.857886672844074</v>
      </c>
      <c r="AGE265" s="115">
        <f t="shared" si="2599"/>
        <v>89.783517490703417</v>
      </c>
      <c r="AGF265" s="15">
        <f t="shared" si="2600"/>
        <v>-3.7977452915751402E-4</v>
      </c>
      <c r="AGG265" s="11"/>
      <c r="AGH265" s="11">
        <f t="shared" si="2804"/>
        <v>-3.7320509426732213E-4</v>
      </c>
      <c r="AGI265" s="10">
        <f t="shared" si="2601"/>
        <v>89.841763498735503</v>
      </c>
      <c r="AGJ265" s="9">
        <f t="shared" si="2182"/>
        <v>86.714392986902681</v>
      </c>
      <c r="AGK265" s="9">
        <f t="shared" si="2183"/>
        <v>92.96123620225444</v>
      </c>
      <c r="AGL265" s="115">
        <f t="shared" si="2602"/>
        <v>89.83781459457856</v>
      </c>
      <c r="AGM265" s="15">
        <f t="shared" si="2603"/>
        <v>-3.858339386519528E-4</v>
      </c>
      <c r="AGN265" s="11"/>
      <c r="AGO265" s="11">
        <f t="shared" si="2805"/>
        <v>-3.7928589092653034E-4</v>
      </c>
      <c r="AGP265" s="10">
        <f t="shared" si="2604"/>
        <v>89.896053858868072</v>
      </c>
      <c r="AGQ265" s="9">
        <f t="shared" si="2184"/>
        <v>86.719806361023544</v>
      </c>
      <c r="AGR265" s="9">
        <f t="shared" si="2185"/>
        <v>93.064826229605885</v>
      </c>
      <c r="AGS265" s="115">
        <f t="shared" si="2605"/>
        <v>89.892316295314714</v>
      </c>
      <c r="AGT265" s="15">
        <f t="shared" si="2606"/>
        <v>-3.9189778298000179E-4</v>
      </c>
      <c r="AGU265" s="11"/>
      <c r="AGV265" s="11">
        <f t="shared" si="2806"/>
        <v>-3.8537143911437872E-4</v>
      </c>
      <c r="AGW265" s="10">
        <f t="shared" si="2607"/>
        <v>89.950549074476314</v>
      </c>
      <c r="AGX265" s="9">
        <f t="shared" si="2186"/>
        <v>86.725391227610771</v>
      </c>
      <c r="AGY265" s="9">
        <f t="shared" si="2187"/>
        <v>93.168638831231121</v>
      </c>
      <c r="AGZ265" s="115">
        <f t="shared" si="2608"/>
        <v>89.947015029420953</v>
      </c>
      <c r="AHA265" s="15">
        <f t="shared" si="2609"/>
        <v>-3.9796478235681372E-4</v>
      </c>
      <c r="AHB265" s="11"/>
      <c r="AHC265" s="11">
        <f t="shared" si="2807"/>
        <v>-3.9146045559467716E-4</v>
      </c>
      <c r="AHD265" s="10">
        <f t="shared" si="2610"/>
        <v>90.005241579784027</v>
      </c>
      <c r="AHE265" s="9">
        <f t="shared" si="2188"/>
        <v>86.731150352176456</v>
      </c>
      <c r="AHF265" s="9">
        <f t="shared" si="2189"/>
        <v>93.272656054963122</v>
      </c>
      <c r="AHG265" s="115">
        <f t="shared" si="2611"/>
        <v>90.001903203569782</v>
      </c>
      <c r="AHH265" s="15">
        <f t="shared" si="2612"/>
        <v>-4.0403365716267002E-4</v>
      </c>
      <c r="AHI265" s="11"/>
      <c r="AHJ265" s="11">
        <f t="shared" si="2808"/>
        <v>-3.9755165709753595E-4</v>
      </c>
      <c r="AHK265" s="10">
        <f t="shared" si="2613"/>
        <v>90.060123778517465</v>
      </c>
      <c r="AHL265" s="9">
        <f t="shared" si="2190"/>
        <v>86.737086466808307</v>
      </c>
      <c r="AHM265" s="9">
        <f t="shared" si="2191"/>
        <v>93.376859874506465</v>
      </c>
      <c r="AHN265" s="115">
        <f t="shared" si="2614"/>
        <v>90.056973170657386</v>
      </c>
      <c r="AHO265" s="15">
        <f t="shared" si="2615"/>
        <v>-4.1010312526379309E-4</v>
      </c>
      <c r="AHP265" s="11"/>
      <c r="AHQ265" s="11">
        <f t="shared" si="2809"/>
        <v>-4.0364375763633716E-4</v>
      </c>
      <c r="AHR265" s="10">
        <f t="shared" si="2616"/>
        <v>90.115188019914939</v>
      </c>
      <c r="AHS265" s="9">
        <f t="shared" si="2192"/>
        <v>86.743202267836764</v>
      </c>
      <c r="AHT265" s="9">
        <f t="shared" si="2193"/>
        <v>93.481232146509441</v>
      </c>
      <c r="AHU265" s="115">
        <f t="shared" si="2617"/>
        <v>90.112217207173103</v>
      </c>
      <c r="AHV265" s="15">
        <f t="shared" si="2618"/>
        <v>-4.161718995049928E-4</v>
      </c>
      <c r="AHW265" s="11"/>
      <c r="AHX265" s="11">
        <f t="shared" si="2810"/>
        <v>-4.097354659965051E-4</v>
      </c>
      <c r="AHY265" s="10">
        <f t="shared" si="2619"/>
        <v>90.170426576045656</v>
      </c>
      <c r="AHZ265" s="9">
        <f t="shared" si="2194"/>
        <v>86.749500413419511</v>
      </c>
      <c r="AIA265" s="9">
        <f t="shared" si="2195"/>
        <v>93.585754497677257</v>
      </c>
      <c r="AIB265" s="115">
        <f t="shared" si="2620"/>
        <v>90.167627455548384</v>
      </c>
      <c r="AIC265" s="15">
        <f t="shared" si="2621"/>
        <v>-4.2223868088646089E-4</v>
      </c>
      <c r="AID265" s="11"/>
      <c r="AIE265" s="11">
        <f t="shared" si="2811"/>
        <v>-4.1582547889996524E-4</v>
      </c>
      <c r="AIF265" s="10">
        <f t="shared" si="2622"/>
        <v>90.225831584039881</v>
      </c>
      <c r="AIG265" s="9">
        <f t="shared" si="2196"/>
        <v>86.755983520905389</v>
      </c>
      <c r="AIH265" s="9">
        <f t="shared" si="2197"/>
        <v>93.690408674291689</v>
      </c>
      <c r="AII265" s="115">
        <f t="shared" si="2623"/>
        <v>90.223196097598532</v>
      </c>
      <c r="AIJ265" s="15">
        <f t="shared" si="2624"/>
        <v>-4.2830218031453238E-4</v>
      </c>
      <c r="AIK265" s="11"/>
      <c r="AIL265" s="11">
        <f t="shared" si="2812"/>
        <v>-4.2191250279665304E-4</v>
      </c>
      <c r="AIM265" s="10">
        <f t="shared" si="2625"/>
        <v>90.281395219843731</v>
      </c>
      <c r="AIN265" s="9">
        <f t="shared" si="2198"/>
        <v>86.762654164851028</v>
      </c>
      <c r="AIO265" s="9">
        <f t="shared" si="2199"/>
        <v>93.795176396699944</v>
      </c>
      <c r="AIP265" s="115">
        <f t="shared" si="2626"/>
        <v>90.278915280775493</v>
      </c>
      <c r="AIQ265" s="15">
        <f t="shared" si="2627"/>
        <v>-4.3436110973675259E-4</v>
      </c>
      <c r="AIR265" s="11"/>
      <c r="AIS265" s="11">
        <f t="shared" si="2813"/>
        <v>-4.2799524498562166E-4</v>
      </c>
      <c r="AIT265" s="10">
        <f t="shared" si="2628"/>
        <v>90.337109624332285</v>
      </c>
      <c r="AIU265" s="9">
        <f t="shared" si="2200"/>
        <v>86.76951487478172</v>
      </c>
      <c r="AIV265" s="9">
        <f t="shared" si="2201"/>
        <v>93.90003908488471</v>
      </c>
      <c r="AIW265" s="115">
        <f t="shared" si="2629"/>
        <v>90.334776979833208</v>
      </c>
      <c r="AIX265" s="15">
        <f t="shared" si="2630"/>
        <v>-4.4041416533009882E-4</v>
      </c>
      <c r="AIY265" s="11"/>
      <c r="AIZ265" s="11">
        <f t="shared" si="2814"/>
        <v>-4.3407239677222025E-4</v>
      </c>
      <c r="AJA265" s="10">
        <f t="shared" si="2631"/>
        <v>90.392966764700105</v>
      </c>
      <c r="AJB265" s="9">
        <f t="shared" si="2202"/>
        <v>86.776568132419783</v>
      </c>
      <c r="AJC265" s="9">
        <f t="shared" si="2203"/>
        <v>94.004979343482134</v>
      </c>
      <c r="AJD265" s="115">
        <f t="shared" si="2632"/>
        <v>90.390773737950951</v>
      </c>
      <c r="AJE265" s="15">
        <f t="shared" si="2633"/>
        <v>-4.4646011939377078E-4</v>
      </c>
      <c r="AJF265" s="11"/>
      <c r="AJG265" s="11">
        <f t="shared" si="2815"/>
        <v>-4.401427255420774E-4</v>
      </c>
      <c r="AJH265" s="10">
        <f t="shared" si="2634"/>
        <v>90.448959177033998</v>
      </c>
      <c r="AJI265" s="9">
        <f t="shared" si="2204"/>
        <v>86.783816371866891</v>
      </c>
      <c r="AJJ265" s="9">
        <f t="shared" si="2205"/>
        <v>94.1099860127824</v>
      </c>
      <c r="AJK265" s="115">
        <f t="shared" si="2635"/>
        <v>90.446901192324646</v>
      </c>
      <c r="AJL265" s="15">
        <f t="shared" si="2636"/>
        <v>-4.5249813231107693E-4</v>
      </c>
      <c r="AJM265" s="11"/>
      <c r="AJN265" s="11">
        <f t="shared" si="2816"/>
        <v>-4.4620538736367946E-4</v>
      </c>
      <c r="AJO265" s="10">
        <f t="shared" si="2637"/>
        <v>90.505082497036128</v>
      </c>
      <c r="AJP265" s="9">
        <f t="shared" si="2206"/>
        <v>86.791261990226047</v>
      </c>
      <c r="AJQ265" s="9">
        <f t="shared" si="2207"/>
        <v>94.215049616525334</v>
      </c>
      <c r="AJR265" s="115">
        <f t="shared" si="2638"/>
        <v>90.503155803375691</v>
      </c>
      <c r="AJS265" s="15">
        <f t="shared" si="2639"/>
        <v>-4.5852747072817228E-4</v>
      </c>
      <c r="AJT265" s="11"/>
      <c r="AJU265" s="11">
        <f t="shared" si="2817"/>
        <v>-4.5225964465768763E-4</v>
      </c>
      <c r="AJV265" s="10">
        <f t="shared" si="2640"/>
        <v>90.561333184932607</v>
      </c>
      <c r="AJW265" s="9">
        <f t="shared" si="2208"/>
        <v>86.798907349683219</v>
      </c>
      <c r="AJX265" s="9">
        <f t="shared" si="2209"/>
        <v>94.320160825239981</v>
      </c>
      <c r="AJY265" s="115">
        <f t="shared" si="2641"/>
        <v>90.5595340874616</v>
      </c>
      <c r="AJZ265" s="15">
        <f t="shared" si="2642"/>
        <v>-4.6454741251423349E-4</v>
      </c>
      <c r="AKA265" s="11"/>
      <c r="AKB265" s="11">
        <f t="shared" si="2818"/>
        <v>-4.5830477097954148E-4</v>
      </c>
      <c r="AKC265" s="10">
        <f t="shared" si="2643"/>
        <v>90.617707756686613</v>
      </c>
      <c r="AKD265" s="9">
        <f t="shared" si="2210"/>
        <v>86.806754776615747</v>
      </c>
      <c r="AKE265" s="9">
        <f t="shared" si="2211"/>
        <v>94.425310457664466</v>
      </c>
      <c r="AKF265" s="115">
        <f t="shared" si="2644"/>
        <v>90.616032617140107</v>
      </c>
      <c r="AKG265" s="15">
        <f t="shared" si="2645"/>
        <v>-4.7055724690422133E-4</v>
      </c>
      <c r="AKH265" s="11"/>
      <c r="AKI265" s="11">
        <f t="shared" si="2819"/>
        <v>-4.6434005116567271E-4</v>
      </c>
      <c r="AKJ265" s="10">
        <f t="shared" si="2646"/>
        <v>90.674202784268658</v>
      </c>
      <c r="AKK265" s="9">
        <f t="shared" si="2212"/>
        <v>86.814806560734993</v>
      </c>
      <c r="AKL265" s="9">
        <f t="shared" si="2213"/>
        <v>94.530489482048139</v>
      </c>
      <c r="AKM265" s="115">
        <f t="shared" si="2647"/>
        <v>90.672648021391566</v>
      </c>
      <c r="AKN265" s="15">
        <f t="shared" si="2648"/>
        <v>-4.7655627463226213E-4</v>
      </c>
      <c r="AKO265" s="11"/>
      <c r="AKP265" s="11">
        <f t="shared" si="2820"/>
        <v>-4.7036478147037081E-4</v>
      </c>
      <c r="AKQ265" s="10">
        <f t="shared" si="2649"/>
        <v>90.730814895885246</v>
      </c>
      <c r="AKR265" s="9">
        <f t="shared" si="2214"/>
        <v>86.823064954263501</v>
      </c>
      <c r="AKS265" s="9">
        <f t="shared" si="2215"/>
        <v>94.635689017332382</v>
      </c>
      <c r="AKT265" s="115">
        <f t="shared" si="2650"/>
        <v>90.729376985797941</v>
      </c>
      <c r="AKU265" s="15">
        <f t="shared" si="2651"/>
        <v>-4.8254380805540188E-4</v>
      </c>
      <c r="AKV265" s="11"/>
      <c r="AKW265" s="11">
        <f t="shared" si="2821"/>
        <v>-4.7637826969303474E-4</v>
      </c>
      <c r="AKX265" s="10">
        <f t="shared" si="2652"/>
        <v>90.787540776164164</v>
      </c>
      <c r="AKY265" s="9">
        <f t="shared" si="2216"/>
        <v>86.831532171147003</v>
      </c>
      <c r="AKZ265" s="9">
        <f t="shared" si="2217"/>
        <v>94.740900334213123</v>
      </c>
      <c r="ALA265" s="115">
        <f t="shared" si="2653"/>
        <v>90.786216252680063</v>
      </c>
      <c r="ALB265" s="15">
        <f t="shared" si="2654"/>
        <v>-4.8851917126790261E-4</v>
      </c>
      <c r="ALC265" s="11"/>
      <c r="ALD265" s="11">
        <f t="shared" si="2822"/>
        <v>-4.8237983529599878E-4</v>
      </c>
      <c r="ALE265" s="10">
        <f t="shared" si="2655"/>
        <v>90.844377166298102</v>
      </c>
      <c r="ALF265" s="9">
        <f t="shared" si="2218"/>
        <v>86.840210386301365</v>
      </c>
      <c r="ALG265" s="9">
        <f t="shared" si="2219"/>
        <v>94.846114856085563</v>
      </c>
      <c r="ALH265" s="115">
        <f t="shared" si="2656"/>
        <v>90.843162621193471</v>
      </c>
      <c r="ALI265" s="15">
        <f t="shared" si="2657"/>
        <v>-4.9448170020610605E-4</v>
      </c>
      <c r="ALJ265" s="11"/>
      <c r="ALK265" s="11">
        <f t="shared" si="2823"/>
        <v>-4.8836880951293757E-4</v>
      </c>
      <c r="ALL265" s="10">
        <f t="shared" si="2658"/>
        <v>90.901320864146925</v>
      </c>
      <c r="ALM265" s="9">
        <f t="shared" si="2220"/>
        <v>86.849101734894703</v>
      </c>
      <c r="ALN265" s="9">
        <f t="shared" si="2221"/>
        <v>94.951324159873636</v>
      </c>
      <c r="ALO265" s="115">
        <f t="shared" si="2659"/>
        <v>90.900212947384176</v>
      </c>
      <c r="ALP265" s="15">
        <f t="shared" si="2660"/>
        <v>-5.0043074274400091E-4</v>
      </c>
      <c r="ALQ265" s="12"/>
      <c r="ALR265" s="11">
        <f t="shared" si="2824"/>
        <v>-4.9434453544798572E-4</v>
      </c>
      <c r="ALS265" s="10">
        <f t="shared" si="2661"/>
        <v>90.958368724299902</v>
      </c>
      <c r="ALT265" s="9">
        <f t="shared" si="2222"/>
        <v>86.858208311664711</v>
      </c>
      <c r="ALU265" s="9">
        <f t="shared" si="2223"/>
        <v>95.056519976740901</v>
      </c>
      <c r="ALV265" s="115">
        <f t="shared" si="2662"/>
        <v>90.957364144202813</v>
      </c>
      <c r="ALW265" s="15">
        <f t="shared" si="2663"/>
        <v>-5.0636565877930112E-4</v>
      </c>
      <c r="ALX265" s="12"/>
      <c r="ALY265" s="11">
        <f t="shared" si="2825"/>
        <v>-5.0030636816537032E-4</v>
      </c>
      <c r="ALZ265" s="10">
        <f t="shared" si="2664"/>
        <v>91.0155176580963</v>
      </c>
      <c r="AMA265" s="9">
        <f t="shared" si="2224"/>
        <v>86.867532170271332</v>
      </c>
      <c r="AMB265" s="9">
        <f t="shared" si="2225"/>
        <v>95.161694192690803</v>
      </c>
      <c r="AMC265" s="115">
        <f t="shared" si="2665"/>
        <v>91.014613181481067</v>
      </c>
      <c r="AMD265" s="15">
        <f t="shared" si="2666"/>
        <v>-5.1228582031049891E-4</v>
      </c>
      <c r="AME265" s="12"/>
      <c r="AMF265" s="11">
        <f t="shared" si="2826"/>
        <v>-5.0625367477003295E-4</v>
      </c>
      <c r="AMG265" s="10">
        <f t="shared" si="2667"/>
        <v>91.07276463360833</v>
      </c>
      <c r="AMH265" s="9">
        <f t="shared" si="2226"/>
        <v>86.877075322684647</v>
      </c>
      <c r="AMI265" s="9">
        <f t="shared" si="2227"/>
        <v>95.266838849053954</v>
      </c>
      <c r="AMJ265" s="115">
        <f t="shared" si="2668"/>
        <v>91.0719570858693</v>
      </c>
      <c r="AMK265" s="15">
        <f t="shared" si="2669"/>
        <v>-5.1819061150477235E-4</v>
      </c>
      <c r="AML265" s="12"/>
      <c r="AMM265" s="11">
        <f t="shared" si="2827"/>
        <v>-5.1218583447908638E-4</v>
      </c>
      <c r="AMN265" s="10">
        <f t="shared" si="2670"/>
        <v>91.130106675585239</v>
      </c>
      <c r="AMO265" s="9">
        <f t="shared" si="2228"/>
        <v>86.886839738608145</v>
      </c>
      <c r="AMP265" s="9">
        <f t="shared" si="2229"/>
        <v>95.371946142862356</v>
      </c>
      <c r="AMQ265" s="115">
        <f t="shared" si="2671"/>
        <v>91.129392940735244</v>
      </c>
      <c r="AMR265" s="15">
        <f t="shared" si="2672"/>
        <v>-5.2407942875671415E-4</v>
      </c>
      <c r="AMS265" s="12"/>
      <c r="AMT265" s="11">
        <f t="shared" si="2828"/>
        <v>-5.1810223868410785E-4</v>
      </c>
      <c r="AMU265" s="10">
        <f t="shared" si="2673"/>
        <v>91.1875408653585</v>
      </c>
      <c r="AMV265" s="9">
        <f t="shared" si="2230"/>
        <v>86.89682734493708</v>
      </c>
      <c r="AMW265" s="9">
        <f t="shared" si="2231"/>
        <v>95.477008427117767</v>
      </c>
      <c r="AMX265" s="115">
        <f t="shared" si="2674"/>
        <v>91.18691788602743</v>
      </c>
      <c r="AMY265" s="15">
        <f t="shared" si="2675"/>
        <v>-5.2995168073837102E-4</v>
      </c>
      <c r="AMZ265" s="12"/>
      <c r="ANA265" s="11">
        <f t="shared" si="2829"/>
        <v>-5.2400229100471303E-4</v>
      </c>
      <c r="ANB265" s="10">
        <f t="shared" si="2676"/>
        <v>91.24506434071165</v>
      </c>
      <c r="ANC265" s="9">
        <f t="shared" si="2232"/>
        <v>86.907040025251931</v>
      </c>
      <c r="AND265" s="9">
        <f t="shared" si="2233"/>
        <v>95.582018210950309</v>
      </c>
      <c r="ANE265" s="115">
        <f t="shared" si="2677"/>
        <v>91.244529118101127</v>
      </c>
      <c r="ANF265" s="15">
        <f t="shared" si="2678"/>
        <v>-5.358067884403126E-4</v>
      </c>
      <c r="ANG265" s="12"/>
      <c r="ANH265" s="11">
        <f t="shared" si="2830"/>
        <v>-5.2988540733316482E-4</v>
      </c>
      <c r="ANI265" s="10">
        <f t="shared" si="2679"/>
        <v>91.302674295712734</v>
      </c>
      <c r="ANJ265" s="9">
        <f t="shared" si="2234"/>
        <v>86.91747961934675</v>
      </c>
      <c r="ANK265" s="9">
        <f t="shared" si="2235"/>
        <v>95.686968159674777</v>
      </c>
      <c r="ANL265" s="115">
        <f t="shared" si="2680"/>
        <v>91.302223889510771</v>
      </c>
      <c r="ANM265" s="15">
        <f t="shared" si="2681"/>
        <v>-5.4164418520425502E-4</v>
      </c>
      <c r="ANN265" s="12"/>
      <c r="ANO265" s="11">
        <f t="shared" si="2831"/>
        <v>-5.3575101587049567E-4</v>
      </c>
      <c r="ANP265" s="10">
        <f t="shared" si="2682"/>
        <v>91.36036798051299</v>
      </c>
      <c r="ANQ265" s="9">
        <f t="shared" si="2236"/>
        <v>86.928147922792164</v>
      </c>
      <c r="ANR265" s="9">
        <f t="shared" si="2237"/>
        <v>95.791851094739783</v>
      </c>
      <c r="ANS265" s="115">
        <f t="shared" si="2683"/>
        <v>91.359999508765981</v>
      </c>
      <c r="ANT265" s="15">
        <f t="shared" si="2684"/>
        <v>-5.4746331674690311E-4</v>
      </c>
      <c r="ANU265" s="12"/>
      <c r="ANV265" s="11">
        <f t="shared" si="2832"/>
        <v>-5.4159855715385085E-4</v>
      </c>
      <c r="ANW265" s="10">
        <f t="shared" si="2685"/>
        <v>91.418142701109275</v>
      </c>
      <c r="ANX265" s="9">
        <f t="shared" si="2238"/>
        <v>86.939046686532848</v>
      </c>
      <c r="ANY265" s="9">
        <f t="shared" si="2239"/>
        <v>95.896659993579746</v>
      </c>
      <c r="ANZ265" s="115">
        <f t="shared" si="2686"/>
        <v>91.417853340056297</v>
      </c>
      <c r="AOA265" s="15">
        <f t="shared" si="2687"/>
        <v>-5.5326364117567074E-4</v>
      </c>
      <c r="AOB265" s="12"/>
      <c r="AOC265" s="11">
        <f t="shared" si="2833"/>
        <v>-5.4742748407566818E-4</v>
      </c>
      <c r="AOD265" s="10">
        <f t="shared" si="2688"/>
        <v>91.475995819075024</v>
      </c>
      <c r="AOE265" s="9">
        <f t="shared" si="2240"/>
        <v>86.950177616519071</v>
      </c>
      <c r="AOF265" s="9">
        <f t="shared" si="2241"/>
        <v>96.001387989365668</v>
      </c>
      <c r="AOG265" s="115">
        <f t="shared" si="2689"/>
        <v>91.475782802942376</v>
      </c>
      <c r="AOH265" s="15">
        <f t="shared" si="2690"/>
        <v>-5.5904462899605031E-4</v>
      </c>
      <c r="AOI265" s="12"/>
      <c r="AOJ265" s="11">
        <f t="shared" si="1875"/>
        <v>-5.5323726189447956E-4</v>
      </c>
      <c r="AOK265" s="10">
        <f t="shared" si="1876"/>
        <v>91.533924751257629</v>
      </c>
      <c r="AOL265" s="9">
        <f t="shared" si="2242"/>
        <v>86.961542373372183</v>
      </c>
      <c r="AOM265" s="9">
        <f t="shared" si="2243"/>
        <v>96.106028370660098</v>
      </c>
      <c r="AON265" s="115">
        <f t="shared" si="2691"/>
        <v>91.533785372016141</v>
      </c>
      <c r="AOO265" s="15">
        <f t="shared" si="1877"/>
        <v>-5.6480576311095261E-4</v>
      </c>
      <c r="AOP265" s="12"/>
      <c r="AOQ265" s="11">
        <f t="shared" si="2834"/>
        <v>-5.5902736823767042E-4</v>
      </c>
      <c r="AOR265" s="10">
        <f t="shared" si="2692"/>
        <v>91.591926969444756</v>
      </c>
      <c r="AOS265" s="9">
        <f t="shared" si="2244"/>
        <v>86.973142572083432</v>
      </c>
      <c r="AOT265" s="9">
        <f t="shared" si="2245"/>
        <v>96.210574580977564</v>
      </c>
      <c r="AOU265" s="115">
        <f t="shared" si="2693"/>
        <v>91.591858576530498</v>
      </c>
      <c r="AOV265" s="15">
        <f t="shared" si="2694"/>
        <v>-5.7054653881217165E-4</v>
      </c>
      <c r="AOW265" s="12"/>
      <c r="AOX265" s="11">
        <f t="shared" si="1878"/>
        <v>-5.6479729309628901E-4</v>
      </c>
      <c r="AOY265" s="10">
        <f t="shared" si="1879"/>
        <v>91.649999999999991</v>
      </c>
      <c r="AOZ265" s="9">
        <f t="shared" si="2246"/>
        <v>86.984979781745977</v>
      </c>
      <c r="APA265" s="9"/>
      <c r="APB265" s="97">
        <f t="shared" si="2695"/>
        <v>91.649999999999991</v>
      </c>
      <c r="APC265" s="15">
        <f t="shared" si="1880"/>
        <v>-5.7626646376415748E-4</v>
      </c>
      <c r="APD265" s="11"/>
      <c r="APE265" s="11"/>
    </row>
    <row r="266" spans="1:1097" x14ac:dyDescent="0.2">
      <c r="A266" s="183"/>
      <c r="B266" s="183"/>
      <c r="C266" s="1">
        <f t="shared" si="2696"/>
        <v>180</v>
      </c>
      <c r="D266" s="1">
        <f t="shared" si="2697"/>
        <v>6024.5844021139956</v>
      </c>
      <c r="E266" s="1">
        <f t="shared" si="2698"/>
        <v>-16317921.817764627</v>
      </c>
      <c r="F266" s="2">
        <f t="shared" si="2699"/>
        <v>113.16</v>
      </c>
      <c r="G266" s="8">
        <f t="shared" si="2700"/>
        <v>1.9810000000000001E-3</v>
      </c>
      <c r="H266" s="6">
        <f t="shared" si="2701"/>
        <v>0.14400020254000001</v>
      </c>
      <c r="I266" s="2">
        <f t="shared" si="2702"/>
        <v>3500</v>
      </c>
      <c r="J266" s="3">
        <f t="shared" si="1818"/>
        <v>58.333333333333336</v>
      </c>
      <c r="K266" s="3">
        <f t="shared" si="1819"/>
        <v>366.52</v>
      </c>
      <c r="L266" s="1">
        <f t="shared" si="2703"/>
        <v>0.82</v>
      </c>
      <c r="M266" s="1">
        <f t="shared" si="2704"/>
        <v>0.66</v>
      </c>
      <c r="N266" s="1">
        <f t="shared" si="1820"/>
        <v>0.54120000000000001</v>
      </c>
      <c r="O266" s="3">
        <f t="shared" si="2247"/>
        <v>7.5227878787878781</v>
      </c>
      <c r="P266" s="40">
        <f t="shared" si="1821"/>
        <v>570.9796</v>
      </c>
      <c r="Q266" s="1">
        <f t="shared" si="2705"/>
        <v>21.51</v>
      </c>
      <c r="R266" s="1">
        <f t="shared" si="2706"/>
        <v>151</v>
      </c>
      <c r="S266" s="2">
        <f t="shared" si="2707"/>
        <v>12587.54</v>
      </c>
      <c r="T266" s="1">
        <f t="shared" si="1959"/>
        <v>83.916933333333333</v>
      </c>
      <c r="U266" s="7">
        <f t="shared" si="2708"/>
        <v>9.1849501318337995E-2</v>
      </c>
      <c r="V266" s="7">
        <f t="shared" si="1822"/>
        <v>6.6258942829124593E-3</v>
      </c>
      <c r="W266" s="159">
        <f t="shared" si="2709"/>
        <v>3.4283282369456214E-2</v>
      </c>
      <c r="X266" s="40">
        <f t="shared" si="1823"/>
        <v>8095.2484858865882</v>
      </c>
      <c r="Y266" s="1">
        <f t="shared" si="2710"/>
        <v>0</v>
      </c>
      <c r="Z266" s="1">
        <f t="shared" si="2711"/>
        <v>113.16</v>
      </c>
      <c r="AA266" s="1">
        <f t="shared" si="2712"/>
        <v>91.649999999999991</v>
      </c>
      <c r="AB266" s="6">
        <f t="shared" si="1960"/>
        <v>0.2895550479995273</v>
      </c>
      <c r="AC266" s="1">
        <f t="shared" si="2713"/>
        <v>526.19133708825245</v>
      </c>
      <c r="AD266" s="40">
        <f t="shared" si="1824"/>
        <v>36363.626619283568</v>
      </c>
      <c r="AE266" s="1">
        <f t="shared" si="1825"/>
        <v>0.15947988387208822</v>
      </c>
      <c r="AF266" s="2">
        <f t="shared" si="2835"/>
        <v>81</v>
      </c>
      <c r="AG266" s="10">
        <f t="shared" si="1826"/>
        <v>12.917870593639146</v>
      </c>
      <c r="AH266" s="12">
        <f t="shared" si="1827"/>
        <v>0.21095112072754904</v>
      </c>
      <c r="AI266" s="43">
        <f t="shared" si="1828"/>
        <v>-1.912890811751704E-5</v>
      </c>
      <c r="AJ266" s="93">
        <f t="shared" si="1961"/>
        <v>4.825952411856016E-6</v>
      </c>
      <c r="AK266" s="43">
        <f t="shared" si="1829"/>
        <v>0</v>
      </c>
      <c r="AL266" s="43">
        <f t="shared" si="1962"/>
        <v>4.1821230243385183E-4</v>
      </c>
      <c r="AM266" s="43"/>
      <c r="AN266" s="43">
        <f t="shared" si="1830"/>
        <v>0</v>
      </c>
      <c r="AO266" s="10">
        <f t="shared" si="1831"/>
        <v>86.888349489961413</v>
      </c>
      <c r="AP266" s="9"/>
      <c r="AQ266" s="9">
        <f t="shared" si="1832"/>
        <v>86.759581713436717</v>
      </c>
      <c r="AR266" s="104">
        <f t="shared" si="2248"/>
        <v>86.759581713436717</v>
      </c>
      <c r="AS266" s="15">
        <f t="shared" si="1833"/>
        <v>0</v>
      </c>
      <c r="AT266" s="49"/>
      <c r="AU266" s="11">
        <f t="shared" si="1834"/>
        <v>7.9534357103549975E-6</v>
      </c>
      <c r="AV266" s="10">
        <f t="shared" si="1835"/>
        <v>86.823964451569566</v>
      </c>
      <c r="AW266" s="9">
        <f t="shared" si="1836"/>
        <v>86.759581713436717</v>
      </c>
      <c r="AX266" s="9">
        <f t="shared" si="1837"/>
        <v>86.631106290414436</v>
      </c>
      <c r="AY266" s="97">
        <f t="shared" si="2249"/>
        <v>86.695344001925577</v>
      </c>
      <c r="AZ266" s="15">
        <f t="shared" si="2250"/>
        <v>7.9352365308036386E-6</v>
      </c>
      <c r="BA266" s="49"/>
      <c r="BB266" s="11">
        <f t="shared" si="1838"/>
        <v>1.5888955110979368E-5</v>
      </c>
      <c r="BC266" s="10">
        <f t="shared" si="1839"/>
        <v>86.759722149897939</v>
      </c>
      <c r="BD266" s="9">
        <f t="shared" si="1840"/>
        <v>86.759579423692642</v>
      </c>
      <c r="BE266" s="9">
        <f t="shared" si="1841"/>
        <v>86.50292047720761</v>
      </c>
      <c r="BF266" s="97">
        <f t="shared" si="2251"/>
        <v>86.631249950450126</v>
      </c>
      <c r="BG266" s="15">
        <f t="shared" si="1842"/>
        <v>1.5852443994307066E-5</v>
      </c>
      <c r="BH266" s="49"/>
      <c r="BI266" s="11">
        <f t="shared" si="1843"/>
        <v>2.3806442866577495E-5</v>
      </c>
      <c r="BJ266" s="10">
        <f t="shared" si="1844"/>
        <v>86.695618938811435</v>
      </c>
      <c r="BK266" s="9">
        <f t="shared" si="1845"/>
        <v>86.759570285513973</v>
      </c>
      <c r="BL266" s="9">
        <f t="shared" si="1846"/>
        <v>86.375021514595346</v>
      </c>
      <c r="BM266" s="97">
        <f t="shared" si="2252"/>
        <v>86.56729590005466</v>
      </c>
      <c r="BN266" s="15">
        <f t="shared" si="1847"/>
        <v>2.3751511246940534E-5</v>
      </c>
      <c r="BO266" s="49"/>
      <c r="BP266" s="11">
        <f t="shared" si="1848"/>
        <v>3.1705786517942398E-5</v>
      </c>
      <c r="BQ266" s="10">
        <f t="shared" si="1849"/>
        <v>86.631651180112044</v>
      </c>
      <c r="BR266" s="9">
        <f t="shared" si="1850"/>
        <v>86.759549771545409</v>
      </c>
      <c r="BS266" s="9">
        <f t="shared" si="1851"/>
        <v>86.247406628554202</v>
      </c>
      <c r="BT266" s="97">
        <f t="shared" si="2253"/>
        <v>86.503478200049813</v>
      </c>
      <c r="BU266" s="15">
        <f t="shared" si="1852"/>
        <v>3.1632329994815631E-5</v>
      </c>
      <c r="BV266" s="12"/>
      <c r="BW266" s="11">
        <f t="shared" si="1853"/>
        <v>3.9586876449012863E-5</v>
      </c>
      <c r="BX266" s="10">
        <f t="shared" si="1854"/>
        <v>86.567815243993891</v>
      </c>
      <c r="BY266" s="9">
        <f t="shared" si="1855"/>
        <v>86.759513385944217</v>
      </c>
      <c r="BZ266" s="9">
        <f t="shared" si="1856"/>
        <v>86.120073030983207</v>
      </c>
      <c r="CA266" s="97">
        <f t="shared" si="2254"/>
        <v>86.439793208463712</v>
      </c>
      <c r="CB266" s="15">
        <f t="shared" si="1857"/>
        <v>3.9494794759902859E-5</v>
      </c>
      <c r="CC266" s="12"/>
      <c r="CD266" s="11">
        <f t="shared" si="1858"/>
        <v>4.7449605853718112E-5</v>
      </c>
      <c r="CE266" s="10">
        <f t="shared" si="1859"/>
        <v>86.504107509490353</v>
      </c>
      <c r="CF266" s="9">
        <f t="shared" si="1860"/>
        <v>86.759456664548026</v>
      </c>
      <c r="CG266" s="9">
        <f t="shared" si="1861"/>
        <v>85.993017920421636</v>
      </c>
      <c r="CH266" s="97">
        <f t="shared" si="2255"/>
        <v>86.376237292484831</v>
      </c>
      <c r="CI266" s="15">
        <f t="shared" si="1862"/>
        <v>4.733880284605308E-5</v>
      </c>
      <c r="CJ266" s="12"/>
      <c r="CK266" s="11">
        <f t="shared" si="1863"/>
        <v>5.5293870702673312E-5</v>
      </c>
      <c r="CL266" s="10">
        <f t="shared" si="1864"/>
        <v>86.440524364912875</v>
      </c>
      <c r="CM266" s="9">
        <f t="shared" si="1865"/>
        <v>86.759375175033327</v>
      </c>
      <c r="CN266" s="9">
        <f t="shared" si="1866"/>
        <v>85.866238482760863</v>
      </c>
      <c r="CO266" s="97">
        <f t="shared" si="2256"/>
        <v>86.312806828897095</v>
      </c>
      <c r="CP266" s="15">
        <f t="shared" si="1867"/>
        <v>5.5164254304829259E-5</v>
      </c>
      <c r="CQ266" s="12"/>
      <c r="CR266" s="11">
        <f t="shared" si="1868"/>
        <v>6.3119569709650349E-5</v>
      </c>
      <c r="CS266" s="10">
        <f t="shared" si="1869"/>
        <v>86.377062208282254</v>
      </c>
      <c r="CT266" s="9">
        <f t="shared" si="1870"/>
        <v>86.759264517064693</v>
      </c>
      <c r="CU266" s="9">
        <f t="shared" si="1963"/>
        <v>85.739731891950584</v>
      </c>
      <c r="CV266" s="97">
        <f t="shared" si="2257"/>
        <v>86.249498204507631</v>
      </c>
      <c r="CW266" s="15">
        <f t="shared" si="1871"/>
        <v>6.2971051901099552E-5</v>
      </c>
      <c r="CX266" s="12"/>
      <c r="CY266" s="11">
        <f t="shared" si="2258"/>
        <v>7.0926604297827413E-5</v>
      </c>
      <c r="CZ266" s="10">
        <f t="shared" si="2259"/>
        <v>86.31371744775258</v>
      </c>
      <c r="DA266" s="9">
        <f t="shared" si="1964"/>
        <v>86.759120322435052</v>
      </c>
      <c r="DB266" s="9">
        <f t="shared" si="1965"/>
        <v>85.613495310694617</v>
      </c>
      <c r="DC266" s="97">
        <f t="shared" si="2260"/>
        <v>86.186307816564835</v>
      </c>
      <c r="DD266" s="15">
        <f t="shared" si="2261"/>
        <v>7.0759101078721664E-5</v>
      </c>
      <c r="DE266" s="12"/>
      <c r="DF266" s="11">
        <f t="shared" si="2262"/>
        <v>7.8714878566107078E-5</v>
      </c>
      <c r="DG266" s="10">
        <f t="shared" si="2263"/>
        <v>86.250486502025552</v>
      </c>
      <c r="DH266" s="9">
        <f t="shared" si="1966"/>
        <v>86.758938255197094</v>
      </c>
      <c r="DI266" s="9">
        <f t="shared" si="1967"/>
        <v>85.487525891144912</v>
      </c>
      <c r="DJ266" s="97">
        <f t="shared" si="2264"/>
        <v>86.12323207317101</v>
      </c>
      <c r="DK266" s="15">
        <f t="shared" si="2265"/>
        <v>7.8528309925802312E-5</v>
      </c>
      <c r="DL266" s="12"/>
      <c r="DM266" s="11">
        <f t="shared" si="2266"/>
        <v>8.6484299254991996E-5</v>
      </c>
      <c r="DN266" s="10">
        <f t="shared" si="2267"/>
        <v>86.187365800759551</v>
      </c>
      <c r="DO266" s="9">
        <f t="shared" si="1968"/>
        <v>86.758714011785912</v>
      </c>
      <c r="DP266" s="9">
        <f t="shared" si="1969"/>
        <v>85.361820775583993</v>
      </c>
      <c r="DQ266" s="97">
        <f t="shared" si="2268"/>
        <v>86.060267393684953</v>
      </c>
      <c r="DR266" s="15">
        <f t="shared" si="2269"/>
        <v>8.6278589140116537E-5</v>
      </c>
      <c r="DS266" s="12"/>
      <c r="DT266" s="11">
        <f t="shared" si="2270"/>
        <v>9.4234775712630814E-5</v>
      </c>
      <c r="DU266" s="10">
        <f t="shared" si="2271"/>
        <v>86.124351784968653</v>
      </c>
      <c r="DV266" s="9">
        <f t="shared" si="1970"/>
        <v>86.758443321133214</v>
      </c>
      <c r="DW266" s="9">
        <f t="shared" si="1971"/>
        <v>85.236377097102164</v>
      </c>
      <c r="DX266" s="97">
        <f t="shared" si="2272"/>
        <v>85.997410209117689</v>
      </c>
      <c r="DY266" s="15">
        <f t="shared" si="2273"/>
        <v>9.4009851994330366E-5</v>
      </c>
      <c r="DZ266" s="12"/>
      <c r="EA266" s="11">
        <f t="shared" si="2274"/>
        <v>1.0196621986063952E-4</v>
      </c>
      <c r="EB266" s="10">
        <f t="shared" si="2275"/>
        <v>86.061440907414891</v>
      </c>
      <c r="EC266" s="9">
        <f t="shared" si="1972"/>
        <v>86.75812194477308</v>
      </c>
      <c r="ED266" s="9">
        <f t="shared" si="1973"/>
        <v>85.111191980267108</v>
      </c>
      <c r="EE266" s="97">
        <f t="shared" si="2276"/>
        <v>85.934656962520094</v>
      </c>
      <c r="EF266" s="15">
        <f t="shared" si="2277"/>
        <v>1.0172201430118305E-4</v>
      </c>
      <c r="EG266" s="12"/>
      <c r="EH266" s="11">
        <f t="shared" si="2278"/>
        <v>1.0967854615988575E-4</v>
      </c>
      <c r="EI266" s="10">
        <f t="shared" si="2279"/>
        <v>85.998629632992561</v>
      </c>
      <c r="EJ266" s="9">
        <f t="shared" si="1974"/>
        <v>86.757745676939606</v>
      </c>
      <c r="EK266" s="9">
        <f t="shared" si="1975"/>
        <v>84.986262541785464</v>
      </c>
      <c r="EL266" s="97">
        <f t="shared" si="2280"/>
        <v>85.872004109362535</v>
      </c>
      <c r="EM266" s="15">
        <f t="shared" si="2281"/>
        <v>1.0941499437865185E-4</v>
      </c>
      <c r="EN266" s="12"/>
      <c r="EO266" s="11">
        <f t="shared" si="2282"/>
        <v>1.1737167157623464E-4</v>
      </c>
      <c r="EP266" s="10">
        <f t="shared" si="2283"/>
        <v>85.935914439104522</v>
      </c>
      <c r="EQ266" s="9">
        <f t="shared" si="1976"/>
        <v>86.757310344656446</v>
      </c>
      <c r="ER266" s="9">
        <f t="shared" si="1977"/>
        <v>84.86158589115621</v>
      </c>
      <c r="ES266" s="97">
        <f t="shared" si="2284"/>
        <v>85.809448117906328</v>
      </c>
      <c r="ET266" s="15">
        <f t="shared" si="2285"/>
        <v>1.1708871301512723E-4</v>
      </c>
      <c r="EU266" s="12"/>
      <c r="EV266" s="11">
        <f t="shared" si="2286"/>
        <v>1.2504551554630162E-4</v>
      </c>
      <c r="EW266" s="10">
        <f t="shared" si="2287"/>
        <v>85.873291816030473</v>
      </c>
      <c r="EX266" s="9">
        <f t="shared" si="1978"/>
        <v>86.756811807818565</v>
      </c>
      <c r="EY266" s="9">
        <f t="shared" si="1979"/>
        <v>84.737159131318805</v>
      </c>
      <c r="EZ266" s="97">
        <f t="shared" si="2288"/>
        <v>85.746985469568685</v>
      </c>
      <c r="FA266" s="15">
        <f t="shared" si="2289"/>
        <v>1.2474309343443016E-4</v>
      </c>
      <c r="FB266" s="12"/>
      <c r="FC266" s="11">
        <f t="shared" si="2290"/>
        <v>1.3269999994303314E-4</v>
      </c>
      <c r="FD266" s="10">
        <f t="shared" si="2291"/>
        <v>85.810758267288747</v>
      </c>
      <c r="FE266" s="9">
        <f t="shared" si="1980"/>
        <v>86.756245959266209</v>
      </c>
      <c r="FF266" s="9">
        <f t="shared" si="1981"/>
        <v>84.612979359289795</v>
      </c>
      <c r="FG266" s="97">
        <f t="shared" si="2292"/>
        <v>85.684612659278002</v>
      </c>
      <c r="FH266" s="15">
        <f t="shared" si="2293"/>
        <v>1.3237806126106111E-4</v>
      </c>
      <c r="FI266" s="12"/>
      <c r="FJ266" s="11">
        <f t="shared" si="2294"/>
        <v>1.4033504904151223E-4</v>
      </c>
      <c r="FK266" s="10">
        <f t="shared" si="2295"/>
        <v>85.748310309988568</v>
      </c>
      <c r="FL266" s="9">
        <f t="shared" si="1982"/>
        <v>86.755608724851399</v>
      </c>
      <c r="FM266" s="9">
        <f t="shared" si="1983"/>
        <v>84.48904366679389</v>
      </c>
      <c r="FN266" s="97">
        <f t="shared" si="2296"/>
        <v>85.622326195822637</v>
      </c>
      <c r="FO266" s="15">
        <f t="shared" si="2297"/>
        <v>1.3999354448532964E-4</v>
      </c>
      <c r="FP266" s="12"/>
      <c r="FQ266" s="11">
        <f t="shared" si="2298"/>
        <v>1.4795058948463387E-4</v>
      </c>
      <c r="FR266" s="10">
        <f t="shared" si="2299"/>
        <v>85.68594447517583</v>
      </c>
      <c r="FS266" s="9">
        <f t="shared" si="1984"/>
        <v>86.754896063497</v>
      </c>
      <c r="FT266" s="9">
        <f t="shared" si="1985"/>
        <v>84.365349140886565</v>
      </c>
      <c r="FU266" s="97">
        <f t="shared" si="2300"/>
        <v>85.560122602191782</v>
      </c>
      <c r="FV266" s="15">
        <f t="shared" si="2301"/>
        <v>1.4758947342854376E-4</v>
      </c>
      <c r="FW266" s="12"/>
      <c r="FX266" s="11">
        <f t="shared" si="2302"/>
        <v>1.5554655024882825E-4</v>
      </c>
      <c r="FY266" s="10">
        <f t="shared" si="2303"/>
        <v>85.623657308171062</v>
      </c>
      <c r="FZ266" s="9">
        <f t="shared" si="1986"/>
        <v>86.754103967248639</v>
      </c>
      <c r="GA266" s="9">
        <f t="shared" si="1987"/>
        <v>84.24189286456712</v>
      </c>
      <c r="GB266" s="97">
        <f t="shared" si="2304"/>
        <v>85.497998415907887</v>
      </c>
      <c r="GC266" s="15">
        <f t="shared" si="2305"/>
        <v>1.5516578070835885E-4</v>
      </c>
      <c r="GD266" s="12"/>
      <c r="GE266" s="11">
        <f t="shared" si="2306"/>
        <v>1.6312286260992739E-4</v>
      </c>
      <c r="GF266" s="10">
        <f t="shared" si="2307"/>
        <v>85.561445368899058</v>
      </c>
      <c r="GG266" s="9">
        <f t="shared" si="1988"/>
        <v>86.753228461319509</v>
      </c>
      <c r="GH266" s="9">
        <f t="shared" si="1989"/>
        <v>84.118671917386251</v>
      </c>
      <c r="GI266" s="97">
        <f t="shared" si="2308"/>
        <v>85.43595018935288</v>
      </c>
      <c r="GJ266" s="15">
        <f t="shared" si="2309"/>
        <v>1.6272240120401456E-4</v>
      </c>
      <c r="GK266" s="12"/>
      <c r="GL266" s="11">
        <f t="shared" si="1872"/>
        <v>1.7067946010891987E-4</v>
      </c>
      <c r="GM266" s="10">
        <f t="shared" si="1873"/>
        <v>85.499305232212322</v>
      </c>
      <c r="GN266" s="9">
        <f t="shared" si="1990"/>
        <v>86.752265604128297</v>
      </c>
      <c r="GO266" s="9">
        <f t="shared" si="1991"/>
        <v>83.995683376042052</v>
      </c>
      <c r="GP266" s="115">
        <f t="shared" si="2310"/>
        <v>85.373974490085175</v>
      </c>
      <c r="GQ266" s="15">
        <f t="shared" si="1874"/>
        <v>1.7025927202186093E-4</v>
      </c>
      <c r="GR266" s="12"/>
      <c r="GS266" s="11">
        <f t="shared" si="2311"/>
        <v>1.7821627851798266E-4</v>
      </c>
      <c r="GT266" s="10">
        <f t="shared" si="2312"/>
        <v>85.437233488205351</v>
      </c>
      <c r="GU266" s="9">
        <f t="shared" si="1992"/>
        <v>86.751211487330423</v>
      </c>
      <c r="GV266" s="9">
        <f t="shared" si="1993"/>
        <v>83.872924314969154</v>
      </c>
      <c r="GW266" s="115">
        <f t="shared" si="2313"/>
        <v>85.312067901149788</v>
      </c>
      <c r="GX266" s="15">
        <f t="shared" si="2314"/>
        <v>1.7777633246090778E-4</v>
      </c>
      <c r="GY266" s="12"/>
      <c r="GZ266" s="11">
        <f t="shared" si="2315"/>
        <v>1.8573325580651141E-4</v>
      </c>
      <c r="HA266" s="10">
        <f t="shared" si="2316"/>
        <v>85.375226742522202</v>
      </c>
      <c r="HB266" s="9">
        <f t="shared" si="1994"/>
        <v>86.750062235842634</v>
      </c>
      <c r="HC266" s="9">
        <f t="shared" si="1995"/>
        <v>83.750391806920305</v>
      </c>
      <c r="HD266" s="97">
        <f t="shared" si="2317"/>
        <v>85.250227021381477</v>
      </c>
      <c r="HE266" s="15">
        <f t="shared" si="2318"/>
        <v>1.8527352397841758E-4</v>
      </c>
      <c r="HF266" s="12"/>
      <c r="HG266" s="11">
        <f t="shared" si="2319"/>
        <v>1.9323033210720485E-4</v>
      </c>
      <c r="HH266" s="10">
        <f t="shared" si="2320"/>
        <v>85.313281616657036</v>
      </c>
      <c r="HI266" s="9">
        <f t="shared" si="1996"/>
        <v>86.748814007861213</v>
      </c>
      <c r="HJ266" s="9">
        <f t="shared" si="1997"/>
        <v>83.628082923537235</v>
      </c>
      <c r="HK266" s="97">
        <f t="shared" si="2321"/>
        <v>85.188448465699224</v>
      </c>
      <c r="HL266" s="15">
        <f t="shared" si="2322"/>
        <v>1.9275079015577598E-4</v>
      </c>
      <c r="HM266" s="12"/>
      <c r="HN266" s="11">
        <f t="shared" si="2323"/>
        <v>2.007074496823988E-4</v>
      </c>
      <c r="HO266" s="10">
        <f t="shared" si="2324"/>
        <v>85.25139474824617</v>
      </c>
      <c r="HP266" s="9">
        <f t="shared" si="1998"/>
        <v>86.747462994873942</v>
      </c>
      <c r="HQ266" s="9">
        <f t="shared" si="1999"/>
        <v>83.505994735915252</v>
      </c>
      <c r="HR266" s="115">
        <f t="shared" si="2325"/>
        <v>85.126728865394597</v>
      </c>
      <c r="HS266" s="15">
        <f t="shared" si="2326"/>
        <v>2.0020807666434998E-4</v>
      </c>
      <c r="HT266" s="12"/>
      <c r="HU266" s="11">
        <f t="shared" si="2714"/>
        <v>2.0816455289038771E-4</v>
      </c>
      <c r="HV266" s="10">
        <f t="shared" si="2327"/>
        <v>85.189562791353936</v>
      </c>
      <c r="HW266" s="9">
        <f t="shared" si="2000"/>
        <v>86.746005421665927</v>
      </c>
      <c r="HX266" s="9">
        <f t="shared" si="2001"/>
        <v>83.384124315156498</v>
      </c>
      <c r="HY266" s="115">
        <f t="shared" si="2328"/>
        <v>85.065064868411213</v>
      </c>
      <c r="HZ266" s="15">
        <f t="shared" si="2329"/>
        <v>2.0764533123168469E-4</v>
      </c>
      <c r="IA266" s="12"/>
      <c r="IB266" s="11">
        <f t="shared" si="2715"/>
        <v>2.1560158815206391E-4</v>
      </c>
      <c r="IC266" s="10">
        <f t="shared" si="2330"/>
        <v>85.127782416749881</v>
      </c>
      <c r="ID266" s="9">
        <f t="shared" si="2002"/>
        <v>86.744437546319446</v>
      </c>
      <c r="IE266" s="9">
        <f t="shared" si="2003"/>
        <v>83.262468732917995</v>
      </c>
      <c r="IF266" s="115">
        <f t="shared" si="2331"/>
        <v>85.003453139618728</v>
      </c>
      <c r="IG266" s="15">
        <f t="shared" si="2332"/>
        <v>2.1506250360763901E-4</v>
      </c>
      <c r="IH266" s="12"/>
      <c r="II266" s="11">
        <f t="shared" si="2716"/>
        <v>2.2301850391750081E-4</v>
      </c>
      <c r="IJ266" s="10">
        <f t="shared" si="2333"/>
        <v>85.066050312180423</v>
      </c>
      <c r="IK266" s="9">
        <f t="shared" si="2004"/>
        <v>86.742755660208033</v>
      </c>
      <c r="IL266" s="9">
        <f t="shared" si="2005"/>
        <v>83.141025061947232</v>
      </c>
      <c r="IM266" s="115">
        <f t="shared" si="2334"/>
        <v>84.94189036107764</v>
      </c>
      <c r="IN266" s="15">
        <f t="shared" si="2335"/>
        <v>2.2245954553094403E-4</v>
      </c>
      <c r="IO266" s="12"/>
      <c r="IP266" s="11">
        <f t="shared" si="2717"/>
        <v>2.3041525063292924E-4</v>
      </c>
      <c r="IQ266" s="10">
        <f t="shared" si="2336"/>
        <v>85.004363182631451</v>
      </c>
      <c r="IR266" s="9">
        <f t="shared" si="2006"/>
        <v>86.740956087984884</v>
      </c>
      <c r="IS266" s="9">
        <f t="shared" si="2007"/>
        <v>83.019790376611795</v>
      </c>
      <c r="IT266" s="115">
        <f t="shared" si="2337"/>
        <v>84.880373232298339</v>
      </c>
      <c r="IU266" s="15">
        <f t="shared" si="2338"/>
        <v>2.2983641069577055E-4</v>
      </c>
      <c r="IV266" s="12"/>
      <c r="IW266" s="11">
        <f t="shared" si="2718"/>
        <v>2.3779178070772433E-4</v>
      </c>
      <c r="IX266" s="10">
        <f t="shared" si="2339"/>
        <v>84.942717750585189</v>
      </c>
      <c r="IY266" s="9">
        <f t="shared" si="2008"/>
        <v>86.739035187565747</v>
      </c>
      <c r="IZ266" s="9">
        <f t="shared" si="2009"/>
        <v>82.898761753419024</v>
      </c>
      <c r="JA266" s="115">
        <f t="shared" si="2340"/>
        <v>84.818898470492385</v>
      </c>
      <c r="JB266" s="15">
        <f t="shared" si="2341"/>
        <v>2.3719305471857536E-4</v>
      </c>
      <c r="JC266" s="12"/>
      <c r="JD266" s="11">
        <f t="shared" si="2719"/>
        <v>2.4514804848166274E-4</v>
      </c>
      <c r="JE266" s="10">
        <f t="shared" si="2342"/>
        <v>84.881110756269351</v>
      </c>
      <c r="JF266" s="9">
        <f t="shared" si="2010"/>
        <v>86.736989350106455</v>
      </c>
      <c r="JG266" s="9">
        <f t="shared" si="2011"/>
        <v>82.777936271526812</v>
      </c>
      <c r="JH266" s="115">
        <f t="shared" si="2343"/>
        <v>84.757462810816634</v>
      </c>
      <c r="JI266" s="15">
        <f t="shared" si="2344"/>
        <v>2.4452943510516891E-4</v>
      </c>
      <c r="JJ266" s="12"/>
      <c r="JK266" s="11">
        <f t="shared" si="2720"/>
        <v>2.524840101923799E-4</v>
      </c>
      <c r="JL266" s="10">
        <f t="shared" si="2345"/>
        <v>84.81953895789924</v>
      </c>
      <c r="JM266" s="9">
        <f t="shared" si="2012"/>
        <v>86.7348149999752</v>
      </c>
      <c r="JN266" s="9">
        <f t="shared" si="2013"/>
        <v>82.657311013246286</v>
      </c>
      <c r="JO266" s="115">
        <f t="shared" si="2346"/>
        <v>84.696063006610743</v>
      </c>
      <c r="JP266" s="15">
        <f t="shared" si="2347"/>
        <v>2.5184551121795165E-4</v>
      </c>
      <c r="JQ266" s="12"/>
      <c r="JR266" s="11">
        <f t="shared" si="2721"/>
        <v>2.5979962394299098E-4</v>
      </c>
      <c r="JS266" s="10">
        <f t="shared" si="2348"/>
        <v>84.757999131913266</v>
      </c>
      <c r="JT266" s="9">
        <f t="shared" si="2014"/>
        <v>86.732508594719775</v>
      </c>
      <c r="JU266" s="9">
        <f t="shared" si="2015"/>
        <v>82.536883064534621</v>
      </c>
      <c r="JV266" s="115">
        <f t="shared" si="2349"/>
        <v>84.634695829627191</v>
      </c>
      <c r="JW266" s="15">
        <f t="shared" si="2350"/>
        <v>2.5914124424345359E-4</v>
      </c>
      <c r="JX266" s="12"/>
      <c r="JY266" s="11">
        <f t="shared" si="2722"/>
        <v>2.6709484967000775E-4</v>
      </c>
      <c r="JZ266" s="10">
        <f t="shared" si="2351"/>
        <v>84.69648807320101</v>
      </c>
      <c r="KA266" s="9">
        <f t="shared" si="2016"/>
        <v>86.730066625029849</v>
      </c>
      <c r="KB266" s="9">
        <f t="shared" si="2017"/>
        <v>82.416649515479421</v>
      </c>
      <c r="KC266" s="115">
        <f t="shared" si="2352"/>
        <v>84.573358070254642</v>
      </c>
      <c r="KD266" s="15">
        <f t="shared" si="2353"/>
        <v>2.6641659716008153E-4</v>
      </c>
      <c r="KE266" s="12"/>
      <c r="KF266" s="11">
        <f t="shared" si="2723"/>
        <v>2.7436964911145431E-4</v>
      </c>
      <c r="KG266" s="10">
        <f t="shared" si="2354"/>
        <v>84.635002595324664</v>
      </c>
      <c r="KH266" s="9">
        <f t="shared" si="2018"/>
        <v>86.727485614694487</v>
      </c>
      <c r="KI266" s="9">
        <f t="shared" si="2019"/>
        <v>82.296607460776031</v>
      </c>
      <c r="KJ266" s="115">
        <f t="shared" si="2355"/>
        <v>84.512046537735259</v>
      </c>
      <c r="KK266" s="15">
        <f t="shared" si="2356"/>
        <v>2.7367153470602752E-4</v>
      </c>
      <c r="KL266" s="12"/>
      <c r="KM266" s="11">
        <f t="shared" si="2724"/>
        <v>2.8162398577511128E-4</v>
      </c>
      <c r="KN266" s="10">
        <f t="shared" si="2357"/>
        <v>84.573539530734593</v>
      </c>
      <c r="KO266" s="9">
        <f t="shared" si="2020"/>
        <v>86.724762120554914</v>
      </c>
      <c r="KP266" s="9">
        <f t="shared" si="2021"/>
        <v>82.176754000191892</v>
      </c>
      <c r="KQ266" s="115">
        <f t="shared" si="2358"/>
        <v>84.450758060373403</v>
      </c>
      <c r="KR266" s="15">
        <f t="shared" si="2359"/>
        <v>2.8090602334765306E-4</v>
      </c>
      <c r="KS266" s="12"/>
      <c r="KT266" s="11">
        <f t="shared" si="2725"/>
        <v>2.8885782490726278E-4</v>
      </c>
      <c r="KU266" s="10">
        <f t="shared" si="2360"/>
        <v>84.512095730976142</v>
      </c>
      <c r="KV266" s="9">
        <f t="shared" si="2022"/>
        <v>86.721892732452801</v>
      </c>
      <c r="KW266" s="9">
        <f t="shared" si="2023"/>
        <v>82.057086239026901</v>
      </c>
      <c r="KX266" s="115">
        <f t="shared" si="2361"/>
        <v>84.389489485739858</v>
      </c>
      <c r="KY266" s="15">
        <f t="shared" si="2362"/>
        <v>2.8812003124787327E-4</v>
      </c>
      <c r="KZ266" s="12"/>
      <c r="LA266" s="11">
        <f t="shared" si="2726"/>
        <v>2.9607113346140774E-4</v>
      </c>
      <c r="LB266" s="10">
        <f t="shared" si="2363"/>
        <v>84.450668066892206</v>
      </c>
      <c r="LC266" s="9">
        <f t="shared" si="2024"/>
        <v>86.718874073174206</v>
      </c>
      <c r="LD266" s="9">
        <f t="shared" si="2025"/>
        <v>81.937601288560785</v>
      </c>
      <c r="LE266" s="115">
        <f t="shared" si="2364"/>
        <v>84.328237680867488</v>
      </c>
      <c r="LF266" s="15">
        <f t="shared" si="2365"/>
        <v>2.9531352823506269E-4</v>
      </c>
      <c r="LG266" s="12"/>
      <c r="LH266" s="11">
        <f t="shared" si="2727"/>
        <v>3.0326388006747762E-4</v>
      </c>
      <c r="LI266" s="10">
        <f t="shared" si="2366"/>
        <v>84.38925342881717</v>
      </c>
      <c r="LJ266" s="9">
        <f t="shared" si="2026"/>
        <v>86.715702798389145</v>
      </c>
      <c r="LK266" s="9">
        <f t="shared" si="2027"/>
        <v>81.818296266494698</v>
      </c>
      <c r="LL266" s="115">
        <f t="shared" si="2367"/>
        <v>84.266999532441929</v>
      </c>
      <c r="LM266" s="15">
        <f t="shared" si="2368"/>
        <v>3.0248648577203439E-4</v>
      </c>
      <c r="LN266" s="12"/>
      <c r="LO266" s="11">
        <f t="shared" si="2728"/>
        <v>3.1043603500114595E-4</v>
      </c>
      <c r="LP266" s="10">
        <f t="shared" si="2369"/>
        <v>84.327848726765893</v>
      </c>
      <c r="LQ266" s="9">
        <f t="shared" si="2028"/>
        <v>86.712375596587108</v>
      </c>
      <c r="LR266" s="9">
        <f t="shared" si="2029"/>
        <v>81.699168297381803</v>
      </c>
      <c r="LS266" s="115">
        <f t="shared" si="2370"/>
        <v>84.205771946984456</v>
      </c>
      <c r="LT266" s="15">
        <f t="shared" si="2371"/>
        <v>3.0963887692548459E-4</v>
      </c>
      <c r="LU266" s="12"/>
      <c r="LV266" s="11">
        <f t="shared" si="2729"/>
        <v>3.1758757015355532E-4</v>
      </c>
      <c r="LW266" s="10">
        <f t="shared" si="2372"/>
        <v>84.266450890615118</v>
      </c>
      <c r="LX266" s="9">
        <f t="shared" si="2030"/>
        <v>86.708889189008502</v>
      </c>
      <c r="LY266" s="9">
        <f t="shared" si="2031"/>
        <v>81.580214513051004</v>
      </c>
      <c r="LZ266" s="115">
        <f t="shared" si="2373"/>
        <v>84.144551851029746</v>
      </c>
      <c r="MA266" s="15">
        <f t="shared" si="2374"/>
        <v>3.1677067633556537E-4</v>
      </c>
      <c r="MB266" s="12"/>
      <c r="MC266" s="11">
        <f t="shared" si="2730"/>
        <v>3.2471845900120281E-4</v>
      </c>
      <c r="MD266" s="10">
        <f t="shared" si="2375"/>
        <v>84.20505687027952</v>
      </c>
      <c r="ME266" s="9">
        <f t="shared" si="2032"/>
        <v>86.705240329572248</v>
      </c>
      <c r="MF266" s="9">
        <f t="shared" si="2033"/>
        <v>81.461432053020403</v>
      </c>
      <c r="MG266" s="115">
        <f t="shared" si="2376"/>
        <v>84.083336191296326</v>
      </c>
      <c r="MH266" s="15">
        <f t="shared" si="2377"/>
        <v>3.2388186018588572E-4</v>
      </c>
      <c r="MI266" s="12"/>
      <c r="MJ266" s="11">
        <f t="shared" si="2731"/>
        <v>3.3182867657620933E-4</v>
      </c>
      <c r="MK266" s="10">
        <f t="shared" si="2378"/>
        <v>84.143663635880728</v>
      </c>
      <c r="ML266" s="9">
        <f t="shared" si="2034"/>
        <v>86.701425804799612</v>
      </c>
      <c r="MM266" s="9">
        <f t="shared" si="2035"/>
        <v>81.342818064903113</v>
      </c>
      <c r="MN266" s="115">
        <f t="shared" si="2379"/>
        <v>84.022121934851356</v>
      </c>
      <c r="MO266" s="15">
        <f t="shared" si="2380"/>
        <v>3.309724061737458E-4</v>
      </c>
      <c r="MP266" s="12"/>
      <c r="MQ266" s="11">
        <f t="shared" si="2732"/>
        <v>3.3891819943682964E-4</v>
      </c>
      <c r="MR266" s="10">
        <f t="shared" si="2381"/>
        <v>84.082268177910649</v>
      </c>
      <c r="MS266" s="9">
        <f t="shared" si="2036"/>
        <v>86.697442433734366</v>
      </c>
      <c r="MT266" s="9">
        <f t="shared" si="2037"/>
        <v>81.224369704802868</v>
      </c>
      <c r="MU266" s="115">
        <f t="shared" si="2382"/>
        <v>83.960906069268617</v>
      </c>
      <c r="MV266" s="15">
        <f t="shared" si="2383"/>
        <v>3.3804229348075965E-4</v>
      </c>
      <c r="MW266" s="12"/>
      <c r="MX266" s="11">
        <f t="shared" si="2733"/>
        <v>3.459870056383455E-4</v>
      </c>
      <c r="MY266" s="10">
        <f t="shared" si="2384"/>
        <v>84.020867507387933</v>
      </c>
      <c r="MZ266" s="9">
        <f t="shared" si="2038"/>
        <v>86.693287067859458</v>
      </c>
      <c r="NA266" s="9">
        <f t="shared" si="2039"/>
        <v>81.106084137702965</v>
      </c>
      <c r="NB266" s="115">
        <f t="shared" si="2385"/>
        <v>83.899685602781204</v>
      </c>
      <c r="NC266" s="15">
        <f t="shared" si="2386"/>
        <v>3.4509150274369867E-4</v>
      </c>
      <c r="ND266" s="12"/>
      <c r="NE266" s="11">
        <f t="shared" si="2734"/>
        <v>3.5303507470414947E-4</v>
      </c>
      <c r="NF266" s="10">
        <f t="shared" si="2387"/>
        <v>83.959458656009375</v>
      </c>
      <c r="NG266" s="9">
        <f t="shared" si="2040"/>
        <v>86.688956591010225</v>
      </c>
      <c r="NH266" s="9">
        <f t="shared" si="2041"/>
        <v>80.987958537845586</v>
      </c>
      <c r="NI266" s="115">
        <f t="shared" si="2388"/>
        <v>83.838457564427898</v>
      </c>
      <c r="NJ266" s="15">
        <f t="shared" si="2389"/>
        <v>3.5212001602568982E-4</v>
      </c>
      <c r="NK266" s="12"/>
      <c r="NL266" s="11">
        <f t="shared" si="2735"/>
        <v>3.6006238759719948E-4</v>
      </c>
      <c r="NM266" s="10">
        <f t="shared" si="2390"/>
        <v>83.898038676294846</v>
      </c>
      <c r="NN266" s="9">
        <f t="shared" si="2042"/>
        <v>86.684447919284381</v>
      </c>
      <c r="NO266" s="9">
        <f t="shared" si="2043"/>
        <v>80.869990089101861</v>
      </c>
      <c r="NP266" s="115">
        <f t="shared" si="2391"/>
        <v>83.777219004193114</v>
      </c>
      <c r="NQ266" s="15">
        <f t="shared" si="2392"/>
        <v>3.5912781678780898E-4</v>
      </c>
      <c r="NR266" s="12"/>
      <c r="NS266" s="11">
        <f t="shared" si="2736"/>
        <v>3.6706892669184215E-4</v>
      </c>
      <c r="NT266" s="10">
        <f t="shared" si="2393"/>
        <v>83.836604641725955</v>
      </c>
      <c r="NU266" s="9">
        <f t="shared" si="2044"/>
        <v>86.679758000948752</v>
      </c>
      <c r="NV266" s="9">
        <f t="shared" si="2045"/>
        <v>80.752175985334802</v>
      </c>
      <c r="NW266" s="115">
        <f t="shared" si="2394"/>
        <v>83.715966993141777</v>
      </c>
      <c r="NX266" s="15">
        <f t="shared" si="2395"/>
        <v>3.6611488986089868E-4</v>
      </c>
      <c r="NY266" s="12"/>
      <c r="NZ266" s="11">
        <f t="shared" si="2737"/>
        <v>3.7405467574585345E-4</v>
      </c>
      <c r="OA266" s="10">
        <f t="shared" si="2396"/>
        <v>83.77515364687963</v>
      </c>
      <c r="OB266" s="9">
        <f t="shared" si="2046"/>
        <v>86.67488381634297</v>
      </c>
      <c r="OC266" s="9">
        <f t="shared" si="2047"/>
        <v>80.634513430752918</v>
      </c>
      <c r="OD266" s="115">
        <f t="shared" si="2397"/>
        <v>83.654698623547944</v>
      </c>
      <c r="OE266" s="15">
        <f t="shared" si="2398"/>
        <v>3.7308122141778286E-4</v>
      </c>
      <c r="OF266" s="12"/>
      <c r="OG266" s="11">
        <f t="shared" si="2738"/>
        <v>3.8101961987287305E-4</v>
      </c>
      <c r="OH266" s="10">
        <f t="shared" si="2399"/>
        <v>83.7136828075555</v>
      </c>
      <c r="OI266" s="9">
        <f t="shared" si="2048"/>
        <v>86.669822377780207</v>
      </c>
      <c r="OJ266" s="9">
        <f t="shared" si="2049"/>
        <v>80.516999640254895</v>
      </c>
      <c r="OK266" s="115">
        <f t="shared" si="2400"/>
        <v>83.593411009017558</v>
      </c>
      <c r="OL266" s="15">
        <f t="shared" si="2401"/>
        <v>3.8002679894584134E-4</v>
      </c>
      <c r="OM266" s="12"/>
      <c r="ON266" s="11">
        <f t="shared" si="2739"/>
        <v>3.8796374551518551E-4</v>
      </c>
      <c r="OO266" s="10">
        <f t="shared" si="2402"/>
        <v>83.652189260897387</v>
      </c>
      <c r="OP266" s="9">
        <f t="shared" si="2050"/>
        <v>86.664570729445046</v>
      </c>
      <c r="OQ266" s="9">
        <f t="shared" si="2051"/>
        <v>80.399631839767565</v>
      </c>
      <c r="OR266" s="115">
        <f t="shared" si="2403"/>
        <v>83.532101284606313</v>
      </c>
      <c r="OS266" s="15">
        <f t="shared" si="2404"/>
        <v>3.8695161121983355E-4</v>
      </c>
      <c r="OT266" s="12"/>
      <c r="OU266" s="11">
        <f t="shared" si="2740"/>
        <v>3.9488704041673947E-4</v>
      </c>
      <c r="OV266" s="10">
        <f t="shared" si="2405"/>
        <v>83.590670165510033</v>
      </c>
      <c r="OW266" s="9">
        <f t="shared" si="2052"/>
        <v>86.659125947288601</v>
      </c>
      <c r="OX266" s="9">
        <f t="shared" si="2053"/>
        <v>80.282407266573998</v>
      </c>
      <c r="OY266" s="115">
        <f t="shared" si="2406"/>
        <v>83.470766606931306</v>
      </c>
      <c r="OZ266" s="15">
        <f t="shared" si="2407"/>
        <v>3.9385564827515071E-4</v>
      </c>
      <c r="PA266" s="12"/>
      <c r="PB266" s="11">
        <f t="shared" si="2741"/>
        <v>4.0178949359659589E-4</v>
      </c>
      <c r="PC266" s="10">
        <f t="shared" si="2408"/>
        <v>83.52912270156952</v>
      </c>
      <c r="PD266" s="9">
        <f t="shared" si="2054"/>
        <v>86.653485138920956</v>
      </c>
      <c r="PE266" s="9">
        <f t="shared" si="2055"/>
        <v>80.165323169633552</v>
      </c>
      <c r="PF266" s="115">
        <f t="shared" si="2409"/>
        <v>83.409404154277254</v>
      </c>
      <c r="PG266" s="15">
        <f t="shared" si="2410"/>
        <v>4.0073890138140852E-4</v>
      </c>
      <c r="PH266" s="12"/>
      <c r="PI266" s="11">
        <f t="shared" si="2742"/>
        <v>4.0867109532268957E-4</v>
      </c>
      <c r="PJ266" s="10">
        <f t="shared" si="2411"/>
        <v>83.467544070928426</v>
      </c>
      <c r="PK266" s="9">
        <f t="shared" si="2056"/>
        <v>86.647645443501077</v>
      </c>
      <c r="PL266" s="9">
        <f t="shared" si="2057"/>
        <v>80.048376809895103</v>
      </c>
      <c r="PM266" s="115">
        <f t="shared" si="2412"/>
        <v>83.348011126698083</v>
      </c>
      <c r="PN266" s="15">
        <f t="shared" si="2413"/>
        <v>4.0760136301629774E-4</v>
      </c>
      <c r="PO266" s="12"/>
      <c r="PP266" s="11">
        <f t="shared" si="2743"/>
        <v>4.1553183708586928E-4</v>
      </c>
      <c r="PQ266" s="10">
        <f t="shared" si="2414"/>
        <v>83.405931497216244</v>
      </c>
      <c r="PR266" s="9">
        <f t="shared" si="2058"/>
        <v>86.641604031624254</v>
      </c>
      <c r="PS266" s="9">
        <f t="shared" si="2059"/>
        <v>79.931565460598819</v>
      </c>
      <c r="PT266" s="115">
        <f t="shared" si="2415"/>
        <v>83.286584746111544</v>
      </c>
      <c r="PU266" s="15">
        <f t="shared" si="2416"/>
        <v>4.1444302683999335E-4</v>
      </c>
      <c r="PV266" s="12"/>
      <c r="PW266" s="11">
        <f t="shared" si="2744"/>
        <v>4.2237171157445425E-4</v>
      </c>
      <c r="PX266" s="10">
        <f t="shared" si="2417"/>
        <v>83.344282225932957</v>
      </c>
      <c r="PY266" s="9">
        <f t="shared" si="2060"/>
        <v>86.635358105207203</v>
      </c>
      <c r="PZ266" s="9">
        <f t="shared" si="2061"/>
        <v>79.814886407574917</v>
      </c>
      <c r="QA266" s="115">
        <f t="shared" si="2418"/>
        <v>83.22512225639106</v>
      </c>
      <c r="QB266" s="15">
        <f t="shared" si="2419"/>
        <v>4.2126388766961431E-4</v>
      </c>
      <c r="QC266" s="12"/>
      <c r="QD266" s="11">
        <f t="shared" si="2745"/>
        <v>4.2919071264885554E-4</v>
      </c>
      <c r="QE266" s="10">
        <f t="shared" si="2420"/>
        <v>83.282593524539863</v>
      </c>
      <c r="QF266" s="9">
        <f t="shared" si="2062"/>
        <v>86.628904897370845</v>
      </c>
      <c r="QG266" s="9">
        <f t="shared" si="2063"/>
        <v>79.698336949529946</v>
      </c>
      <c r="QH266" s="115">
        <f t="shared" si="2421"/>
        <v>83.163620923450395</v>
      </c>
      <c r="QI266" s="15">
        <f t="shared" si="2422"/>
        <v>4.2806394145428547E-4</v>
      </c>
      <c r="QJ266" s="12"/>
      <c r="QK266" s="11">
        <f t="shared" si="2746"/>
        <v>4.3598883531678731E-4</v>
      </c>
      <c r="QL266" s="10">
        <f t="shared" si="2423"/>
        <v>83.220862682543128</v>
      </c>
      <c r="QM266" s="9">
        <f t="shared" si="2064"/>
        <v>86.622241672320996</v>
      </c>
      <c r="QN266" s="9">
        <f t="shared" si="2065"/>
        <v>79.581914398326447</v>
      </c>
      <c r="QO266" s="115">
        <f t="shared" si="2424"/>
        <v>83.102078035323728</v>
      </c>
      <c r="QP266" s="15">
        <f t="shared" si="2425"/>
        <v>4.3484318525050696E-4</v>
      </c>
      <c r="QQ266" s="12"/>
      <c r="QR266" s="11">
        <f t="shared" si="2747"/>
        <v>4.4276607570877273E-4</v>
      </c>
      <c r="QS266" s="10">
        <f t="shared" si="2426"/>
        <v>83.159087011572922</v>
      </c>
      <c r="QT266" s="9">
        <f t="shared" si="2066"/>
        <v>86.615365725226852</v>
      </c>
      <c r="QU266" s="9">
        <f t="shared" si="2067"/>
        <v>79.465616079256094</v>
      </c>
      <c r="QV266" s="115">
        <f t="shared" si="2427"/>
        <v>83.040490902241473</v>
      </c>
      <c r="QW266" s="15">
        <f t="shared" si="2428"/>
        <v>4.4160161719777771E-4</v>
      </c>
      <c r="QX266" s="12"/>
      <c r="QY266" s="11">
        <f t="shared" si="2748"/>
        <v>4.4952243105389955E-4</v>
      </c>
      <c r="QZ266" s="10">
        <f t="shared" si="2429"/>
        <v>83.097263845458258</v>
      </c>
      <c r="RA266" s="9">
        <f t="shared" si="2068"/>
        <v>86.608274382097605</v>
      </c>
      <c r="RB266" s="9">
        <f t="shared" si="2069"/>
        <v>79.349439331303074</v>
      </c>
      <c r="RC266" s="115">
        <f t="shared" si="2430"/>
        <v>82.978856856700332</v>
      </c>
      <c r="RD266" s="15">
        <f t="shared" si="2431"/>
        <v>4.4833923649470041E-4</v>
      </c>
      <c r="RE266" s="12"/>
      <c r="RF266" s="11">
        <f t="shared" si="2749"/>
        <v>4.5625789965604596E-4</v>
      </c>
      <c r="RG266" s="10">
        <f t="shared" si="2432"/>
        <v>83.035390540296021</v>
      </c>
      <c r="RH266" s="9">
        <f t="shared" si="2070"/>
        <v>86.600964999657009</v>
      </c>
      <c r="RI266" s="9">
        <f t="shared" si="2071"/>
        <v>79.233381507401234</v>
      </c>
      <c r="RJ266" s="115">
        <f t="shared" si="2433"/>
        <v>82.917173253529114</v>
      </c>
      <c r="RK266" s="15">
        <f t="shared" si="2434"/>
        <v>4.5505604337535633E-4</v>
      </c>
      <c r="RL266" s="12"/>
      <c r="RM266" s="11">
        <f t="shared" si="2750"/>
        <v>4.6297248087037496E-4</v>
      </c>
      <c r="RN266" s="10">
        <f t="shared" si="2435"/>
        <v>82.973464474515907</v>
      </c>
      <c r="RO266" s="9">
        <f t="shared" si="2072"/>
        <v>86.593434965216204</v>
      </c>
      <c r="RP266" s="9">
        <f t="shared" si="2073"/>
        <v>79.117439974682966</v>
      </c>
      <c r="RQ266" s="115">
        <f t="shared" si="2436"/>
        <v>82.855437469949578</v>
      </c>
      <c r="RR266" s="15">
        <f t="shared" si="2437"/>
        <v>4.6175203908607905E-4</v>
      </c>
      <c r="RS266" s="12"/>
      <c r="RT266" s="11">
        <f t="shared" si="2751"/>
        <v>4.6966617508021317E-4</v>
      </c>
      <c r="RU266" s="10">
        <f t="shared" si="2438"/>
        <v>82.91148304894034</v>
      </c>
      <c r="RV266" s="9">
        <f t="shared" si="2074"/>
        <v>86.585681696544754</v>
      </c>
      <c r="RW266" s="9">
        <f t="shared" si="2075"/>
        <v>79.001612114720317</v>
      </c>
      <c r="RX266" s="115">
        <f t="shared" si="2439"/>
        <v>82.793646905632528</v>
      </c>
      <c r="RY266" s="15">
        <f t="shared" si="2440"/>
        <v>4.6842722586259484E-4</v>
      </c>
      <c r="RZ266" s="12"/>
      <c r="SA266" s="11">
        <f t="shared" si="2752"/>
        <v>4.7633898367429331E-4</v>
      </c>
      <c r="SB266" s="10">
        <f t="shared" si="2441"/>
        <v>82.849443686839635</v>
      </c>
      <c r="SC266" s="9">
        <f t="shared" si="2076"/>
        <v>86.577702641740018</v>
      </c>
      <c r="SD266" s="9">
        <f t="shared" si="2077"/>
        <v>78.885895323758518</v>
      </c>
      <c r="SE266" s="115">
        <f t="shared" si="2442"/>
        <v>82.731798982749268</v>
      </c>
      <c r="SF266" s="15">
        <f t="shared" si="2443"/>
        <v>4.7508160690753001E-4</v>
      </c>
      <c r="SG266" s="12"/>
      <c r="SH266" s="11">
        <f t="shared" si="2753"/>
        <v>4.8299090902435095E-4</v>
      </c>
      <c r="SI266" s="10">
        <f t="shared" si="2444"/>
        <v>82.78734383398259</v>
      </c>
      <c r="SJ266" s="9">
        <f t="shared" si="2078"/>
        <v>86.569495279094909</v>
      </c>
      <c r="SK266" s="9">
        <f t="shared" si="2079"/>
        <v>78.770287012943299</v>
      </c>
      <c r="SL266" s="115">
        <f t="shared" si="2445"/>
        <v>82.669891146019097</v>
      </c>
      <c r="SM266" s="15">
        <f t="shared" si="2446"/>
        <v>4.8171518636820805E-4</v>
      </c>
      <c r="SN266" s="12"/>
      <c r="SO266" s="11">
        <f t="shared" si="2754"/>
        <v>4.8962195446301262E-4</v>
      </c>
      <c r="SP266" s="10">
        <f t="shared" si="2447"/>
        <v>82.725180958683126</v>
      </c>
      <c r="SQ266" s="9">
        <f t="shared" si="2080"/>
        <v>86.561057116964164</v>
      </c>
      <c r="SR266" s="9">
        <f t="shared" si="2081"/>
        <v>78.654784608538506</v>
      </c>
      <c r="SS266" s="115">
        <f t="shared" si="2448"/>
        <v>82.607920862751342</v>
      </c>
      <c r="ST266" s="15">
        <f t="shared" si="2449"/>
        <v>4.8832796931493777E-4</v>
      </c>
      <c r="SU266" s="12"/>
      <c r="SV266" s="11">
        <f t="shared" si="2755"/>
        <v>4.9623212426216196E-4</v>
      </c>
      <c r="SW266" s="10">
        <f t="shared" si="2450"/>
        <v>82.6629525518414</v>
      </c>
      <c r="SX266" s="9">
        <f t="shared" si="2082"/>
        <v>86.552385693629105</v>
      </c>
      <c r="SY266" s="9">
        <f t="shared" si="2083"/>
        <v>78.539385552140104</v>
      </c>
      <c r="SZ266" s="115">
        <f t="shared" si="2451"/>
        <v>82.545885622884612</v>
      </c>
      <c r="TA266" s="15">
        <f t="shared" si="2452"/>
        <v>4.9491996171945843E-4</v>
      </c>
      <c r="TB266" s="12"/>
      <c r="TC266" s="11">
        <f t="shared" si="2756"/>
        <v>5.0282142361145253E-4</v>
      </c>
      <c r="TD266" s="10">
        <f t="shared" si="2453"/>
        <v>82.600656126982344</v>
      </c>
      <c r="TE266" s="9">
        <f t="shared" si="2084"/>
        <v>86.543478577161096</v>
      </c>
      <c r="TF266" s="9">
        <f t="shared" si="2085"/>
        <v>78.424087300878938</v>
      </c>
      <c r="TG266" s="115">
        <f t="shared" si="2454"/>
        <v>82.483782939020017</v>
      </c>
      <c r="TH266" s="15">
        <f t="shared" si="2455"/>
        <v>5.0149117043396887E-4</v>
      </c>
      <c r="TI266" s="12"/>
      <c r="TJ266" s="11">
        <f t="shared" si="2757"/>
        <v>5.0938985859740591E-4</v>
      </c>
      <c r="TK266" s="10">
        <f t="shared" si="2456"/>
        <v>82.53828922028795</v>
      </c>
      <c r="TL266" s="9">
        <f t="shared" si="2086"/>
        <v>86.534333365283615</v>
      </c>
      <c r="TM266" s="9">
        <f t="shared" si="2087"/>
        <v>78.268196181637336</v>
      </c>
      <c r="TN266" s="115">
        <f t="shared" si="2457"/>
        <v>82.401264773460468</v>
      </c>
      <c r="TO266" s="15">
        <f t="shared" si="2458"/>
        <v>5.1055487660802725E-4</v>
      </c>
      <c r="TP266" s="12"/>
      <c r="TQ266" s="11">
        <f t="shared" si="2758"/>
        <v>5.1845656214008409E-4</v>
      </c>
      <c r="TR266" s="10">
        <f t="shared" si="2459"/>
        <v>82.455456440034482</v>
      </c>
      <c r="TS266" s="9">
        <f t="shared" si="2088"/>
        <v>86.524854593931707</v>
      </c>
      <c r="TT266" s="9">
        <f t="shared" si="2089"/>
        <v>78.215106376051381</v>
      </c>
      <c r="TU266" s="115">
        <f t="shared" si="2460"/>
        <v>82.369980484991544</v>
      </c>
      <c r="TV266" s="15">
        <f t="shared" si="2461"/>
        <v>5.1324849585332065E-4</v>
      </c>
      <c r="TW266" s="12"/>
      <c r="TX266" s="11">
        <f t="shared" si="2759"/>
        <v>5.2113818079533713E-4</v>
      </c>
      <c r="TY266" s="10">
        <f t="shared" si="2462"/>
        <v>82.423973629410483</v>
      </c>
      <c r="TZ266" s="9">
        <f t="shared" si="2090"/>
        <v>86.515275541280573</v>
      </c>
      <c r="UA266" s="9">
        <f t="shared" si="2091"/>
        <v>78.839277446871833</v>
      </c>
      <c r="UB266" s="115">
        <f t="shared" si="2463"/>
        <v>82.67727649407621</v>
      </c>
      <c r="UC266" s="15">
        <f t="shared" si="2464"/>
        <v>4.7410515611665341E-4</v>
      </c>
      <c r="UD266" s="12"/>
      <c r="UE266" s="11">
        <f t="shared" si="2760"/>
        <v>4.8188808967269096E-4</v>
      </c>
      <c r="UF266" s="10">
        <f t="shared" si="2465"/>
        <v>82.731837054479954</v>
      </c>
      <c r="UG266" s="9">
        <f t="shared" si="2092"/>
        <v>86.507101881686992</v>
      </c>
      <c r="UH266" s="9">
        <f t="shared" si="2093"/>
        <v>79.564056837958489</v>
      </c>
      <c r="UI266" s="115">
        <f t="shared" si="2466"/>
        <v>83.035579359822748</v>
      </c>
      <c r="UJ266" s="15">
        <f t="shared" si="2467"/>
        <v>4.2883458462288879E-4</v>
      </c>
      <c r="UK266" s="12"/>
      <c r="UL266" s="11">
        <f t="shared" si="2761"/>
        <v>4.3650719978583885E-4</v>
      </c>
      <c r="UM266" s="10">
        <f t="shared" si="2468"/>
        <v>83.090762413943168</v>
      </c>
      <c r="UN266" s="9">
        <f t="shared" si="2094"/>
        <v>86.500414643443747</v>
      </c>
      <c r="UO266" s="9">
        <f t="shared" si="2095"/>
        <v>80.421068321852843</v>
      </c>
      <c r="UP266" s="115">
        <f t="shared" si="2469"/>
        <v>83.460741482648302</v>
      </c>
      <c r="UQ266" s="15">
        <f t="shared" si="2470"/>
        <v>3.7548855555142869E-4</v>
      </c>
      <c r="UR266" s="12"/>
      <c r="US266" s="11">
        <f t="shared" si="2762"/>
        <v>3.8304785554079329E-4</v>
      </c>
      <c r="UT266" s="10">
        <f t="shared" si="2471"/>
        <v>83.516600417339134</v>
      </c>
      <c r="UU266" s="9">
        <f t="shared" si="2096"/>
        <v>86.495287675532168</v>
      </c>
      <c r="UV266" s="9">
        <f t="shared" si="2097"/>
        <v>81.468183864607596</v>
      </c>
      <c r="UW266" s="115">
        <f t="shared" si="2472"/>
        <v>83.981735770069889</v>
      </c>
      <c r="UX266" s="15">
        <f t="shared" si="2473"/>
        <v>3.1049718978292681E-4</v>
      </c>
      <c r="UY266" s="12"/>
      <c r="UZ266" s="11">
        <f t="shared" si="2763"/>
        <v>3.1794110648058219E-4</v>
      </c>
      <c r="VA266" s="10">
        <f t="shared" si="2474"/>
        <v>84.038320251987386</v>
      </c>
      <c r="VB266" s="9">
        <f t="shared" si="2098"/>
        <v>86.491781912658396</v>
      </c>
      <c r="VC266" s="9">
        <f t="shared" si="2099"/>
        <v>82.824059202130812</v>
      </c>
      <c r="VD266" s="115">
        <f t="shared" si="2475"/>
        <v>84.657920557394604</v>
      </c>
      <c r="VE266" s="15">
        <f t="shared" si="2476"/>
        <v>2.2653552370393342E-4</v>
      </c>
      <c r="VF266" s="12"/>
      <c r="VG266" s="11">
        <f t="shared" si="2764"/>
        <v>2.3386473369261802E-4</v>
      </c>
      <c r="VH266" s="10">
        <f t="shared" si="2477"/>
        <v>84.71526350803974</v>
      </c>
      <c r="VI266" s="9">
        <f t="shared" si="2100"/>
        <v>86.489915791576649</v>
      </c>
      <c r="VJ266" s="9">
        <f t="shared" si="2101"/>
        <v>84.820137534029968</v>
      </c>
      <c r="VK266" s="115">
        <f t="shared" si="2478"/>
        <v>85.655026662803309</v>
      </c>
      <c r="VL266" s="15">
        <f t="shared" si="2479"/>
        <v>1.0313323058938865E-4</v>
      </c>
      <c r="VM266" s="12"/>
      <c r="VN266" s="11">
        <f t="shared" si="2765"/>
        <v>1.1035937702392603E-4</v>
      </c>
      <c r="VO266" s="10">
        <f t="shared" si="2480"/>
        <v>85.713081234192344</v>
      </c>
      <c r="VP266" s="9">
        <f t="shared" si="2102"/>
        <v>86.489529011198414</v>
      </c>
      <c r="VQ266" s="9">
        <f t="shared" si="2103"/>
        <v>89.269221318829565</v>
      </c>
      <c r="VR266" s="115">
        <f t="shared" si="2481"/>
        <v>87.879375165013982</v>
      </c>
      <c r="VS266" s="15">
        <f t="shared" si="2482"/>
        <v>-1.7168665745574742E-4</v>
      </c>
      <c r="VT266" s="12"/>
      <c r="VU266" s="11">
        <f t="shared" si="2766"/>
        <v>-1.6455214573698364E-4</v>
      </c>
      <c r="VV266" s="10">
        <f t="shared" si="2483"/>
        <v>87.938115442981427</v>
      </c>
      <c r="VW266" s="9">
        <f t="shared" si="2104"/>
        <v>86.490600876669305</v>
      </c>
      <c r="VX266" s="9">
        <f t="shared" si="2105"/>
        <v>89.35171449957582</v>
      </c>
      <c r="VY266" s="115">
        <f t="shared" si="2484"/>
        <v>87.921157688122562</v>
      </c>
      <c r="VZ266" s="15">
        <f t="shared" si="2485"/>
        <v>-1.7671561459136405E-4</v>
      </c>
      <c r="WA266" s="12"/>
      <c r="WB266" s="11">
        <f t="shared" si="2767"/>
        <v>-1.695902717757233E-4</v>
      </c>
      <c r="WC266" s="10">
        <f t="shared" si="2486"/>
        <v>87.979884957946808</v>
      </c>
      <c r="WD266" s="9">
        <f t="shared" si="2106"/>
        <v>86.491736454853751</v>
      </c>
      <c r="WE266" s="9">
        <f t="shared" si="2107"/>
        <v>89.434993826078482</v>
      </c>
      <c r="WF266" s="115">
        <f t="shared" si="2487"/>
        <v>87.963365140466124</v>
      </c>
      <c r="WG266" s="15">
        <f t="shared" si="2488"/>
        <v>-1.8178919253411909E-4</v>
      </c>
      <c r="WH266" s="12"/>
      <c r="WI266" s="11">
        <f t="shared" si="2768"/>
        <v>-1.746733220678167E-4</v>
      </c>
      <c r="WJ266" s="10">
        <f t="shared" si="2489"/>
        <v>88.02207936231207</v>
      </c>
      <c r="WK266" s="9">
        <f t="shared" si="2108"/>
        <v>86.492938174914357</v>
      </c>
      <c r="WL266" s="9">
        <f t="shared" si="2109"/>
        <v>89.51904932404895</v>
      </c>
      <c r="WM266" s="115">
        <f t="shared" si="2490"/>
        <v>88.005993749481661</v>
      </c>
      <c r="WN266" s="15">
        <f t="shared" si="2491"/>
        <v>-1.8690662518947921E-4</v>
      </c>
      <c r="WO266" s="12"/>
      <c r="WP266" s="11">
        <f t="shared" si="2769"/>
        <v>-1.7980053375346935E-4</v>
      </c>
      <c r="WQ266" s="10">
        <f t="shared" si="2492"/>
        <v>88.064694897175031</v>
      </c>
      <c r="WR266" s="9">
        <f t="shared" si="2110"/>
        <v>86.49420850499358</v>
      </c>
      <c r="WS266" s="9">
        <f t="shared" si="2111"/>
        <v>89.603870493101198</v>
      </c>
      <c r="WT266" s="115">
        <f t="shared" si="2493"/>
        <v>88.049039499047382</v>
      </c>
      <c r="WU266" s="15">
        <f t="shared" si="2494"/>
        <v>-1.920671115611243E-4</v>
      </c>
      <c r="WV266" s="12"/>
      <c r="WW266" s="11">
        <f t="shared" si="2770"/>
        <v>-1.8497110894475469E-4</v>
      </c>
      <c r="WX266" s="10">
        <f t="shared" si="2495"/>
        <v>88.107727559918899</v>
      </c>
      <c r="WY266" s="9">
        <f t="shared" si="2112"/>
        <v>86.495549951010233</v>
      </c>
      <c r="WZ266" s="9">
        <f t="shared" si="2113"/>
        <v>89.689446584539198</v>
      </c>
      <c r="XA266" s="115">
        <f t="shared" si="2496"/>
        <v>88.092498267774715</v>
      </c>
      <c r="XB266" s="15">
        <f t="shared" si="2497"/>
        <v>-1.9726983298272224E-4</v>
      </c>
      <c r="XC266" s="12"/>
      <c r="XD266" s="11">
        <f t="shared" si="2771"/>
        <v>-1.9018423196497209E-4</v>
      </c>
      <c r="XE266" s="10">
        <f t="shared" si="2498"/>
        <v>88.151173242590545</v>
      </c>
      <c r="XF266" s="9">
        <f t="shared" si="2114"/>
        <v>86.496965055613032</v>
      </c>
      <c r="XG266" s="9">
        <f t="shared" si="2115"/>
        <v>89.775766632314571</v>
      </c>
      <c r="XH266" s="115">
        <f t="shared" si="2499"/>
        <v>88.136365843963802</v>
      </c>
      <c r="XI266" s="15">
        <f t="shared" si="2500"/>
        <v>-2.0251395509463763E-4</v>
      </c>
      <c r="XJ266" s="12"/>
      <c r="XK266" s="11">
        <f t="shared" si="2772"/>
        <v>-1.9543907132250495E-4</v>
      </c>
      <c r="XL266" s="10">
        <f t="shared" si="2501"/>
        <v>88.195027746848481</v>
      </c>
      <c r="XM266" s="9">
        <f t="shared" si="2116"/>
        <v>86.498456397104604</v>
      </c>
      <c r="XN266" s="9">
        <f t="shared" si="2117"/>
        <v>89.862819602744565</v>
      </c>
      <c r="XO266" s="115">
        <f t="shared" si="2502"/>
        <v>88.180637999924585</v>
      </c>
      <c r="XP266" s="15">
        <f t="shared" si="2503"/>
        <v>-2.0779863715767691E-4</v>
      </c>
      <c r="XQ266" s="12"/>
      <c r="XR266" s="11">
        <f t="shared" si="2773"/>
        <v>-2.0073478902864198E-4</v>
      </c>
      <c r="XS266" s="10">
        <f t="shared" si="2504"/>
        <v>88.239286858331269</v>
      </c>
      <c r="XT266" s="9">
        <f t="shared" si="2118"/>
        <v>86.500026588451277</v>
      </c>
      <c r="XU266" s="9">
        <f t="shared" si="2119"/>
        <v>89.950594037901524</v>
      </c>
      <c r="XV266" s="115">
        <f t="shared" si="2505"/>
        <v>88.225310313176408</v>
      </c>
      <c r="XW266" s="15">
        <f t="shared" si="2506"/>
        <v>-2.1312301008832816E-4</v>
      </c>
      <c r="XX266" s="12"/>
      <c r="XY266" s="11">
        <f t="shared" si="2774"/>
        <v>-2.0607051860959048E-4</v>
      </c>
      <c r="XZ266" s="10">
        <f t="shared" si="2507"/>
        <v>88.283946167678124</v>
      </c>
      <c r="YA266" s="9">
        <f t="shared" si="2120"/>
        <v>86.501678275915182</v>
      </c>
      <c r="YB266" s="9">
        <f t="shared" si="2121"/>
        <v>90.039078184481653</v>
      </c>
      <c r="YC266" s="115">
        <f t="shared" si="2508"/>
        <v>88.270378230198418</v>
      </c>
      <c r="YD266" s="15">
        <f t="shared" si="2509"/>
        <v>-2.1848618450277601E-4</v>
      </c>
      <c r="YE266" s="12"/>
      <c r="YF266" s="11">
        <f t="shared" si="2775"/>
        <v>-2.1144537315196058E-4</v>
      </c>
      <c r="YG266" s="10">
        <f t="shared" si="2510"/>
        <v>88.329001134310857</v>
      </c>
      <c r="YH266" s="9">
        <f t="shared" si="2122"/>
        <v>86.503414137734339</v>
      </c>
      <c r="YI266" s="9">
        <f t="shared" si="2123"/>
        <v>90.128260048451551</v>
      </c>
      <c r="YJ266" s="115">
        <f t="shared" si="2511"/>
        <v>88.315837093092938</v>
      </c>
      <c r="YK266" s="15">
        <f t="shared" si="2512"/>
        <v>-2.2388725417365657E-4</v>
      </c>
      <c r="YL266" s="12"/>
      <c r="YM266" s="11">
        <f t="shared" si="2776"/>
        <v>-2.1685844875792451E-4</v>
      </c>
      <c r="YN266" s="10">
        <f t="shared" si="2513"/>
        <v>88.374447113099365</v>
      </c>
      <c r="YO266" s="9">
        <f t="shared" si="2124"/>
        <v>86.505236882794307</v>
      </c>
      <c r="YP266" s="9">
        <f t="shared" si="2125"/>
        <v>90.218127394943295</v>
      </c>
      <c r="YQ266" s="115">
        <f t="shared" si="2514"/>
        <v>88.361682138868801</v>
      </c>
      <c r="YR266" s="15">
        <f t="shared" si="2515"/>
        <v>-2.2932529610561754E-4</v>
      </c>
      <c r="YS266" s="12"/>
      <c r="YT266" s="11">
        <f t="shared" si="2777"/>
        <v>-2.2230882461644422E-4</v>
      </c>
      <c r="YU266" s="10">
        <f t="shared" si="2516"/>
        <v>88.420279353622675</v>
      </c>
      <c r="YV266" s="9">
        <f t="shared" si="2126"/>
        <v>86.507149249243085</v>
      </c>
      <c r="YW266" s="9">
        <f t="shared" si="2127"/>
        <v>90.30866780530647</v>
      </c>
      <c r="YX266" s="115">
        <f t="shared" si="2517"/>
        <v>88.40790852727477</v>
      </c>
      <c r="YY266" s="15">
        <f t="shared" si="2518"/>
        <v>-2.34799374144661E-4</v>
      </c>
      <c r="YZ266" s="12"/>
      <c r="ZA266" s="11">
        <f t="shared" si="2778"/>
        <v>-2.2779556661194005E-4</v>
      </c>
      <c r="ZB266" s="10">
        <f t="shared" si="2519"/>
        <v>88.46649302800904</v>
      </c>
      <c r="ZC266" s="9">
        <f t="shared" si="2128"/>
        <v>86.509154003109458</v>
      </c>
      <c r="ZD266" s="9">
        <f t="shared" si="2129"/>
        <v>90.399868632445447</v>
      </c>
      <c r="ZE266" s="115">
        <f t="shared" si="2520"/>
        <v>88.454511317777445</v>
      </c>
      <c r="ZF266" s="15">
        <f t="shared" si="2521"/>
        <v>-2.4030853630491522E-4</v>
      </c>
      <c r="ZG266" s="12"/>
      <c r="ZH266" s="11">
        <f t="shared" si="2779"/>
        <v>-2.3331772464447084E-4</v>
      </c>
      <c r="ZI266" s="10">
        <f t="shared" si="2522"/>
        <v>88.513083207870267</v>
      </c>
      <c r="ZJ266" s="9">
        <f t="shared" si="2130"/>
        <v>86.511253936823863</v>
      </c>
      <c r="ZK266" s="9">
        <f t="shared" si="2131"/>
        <v>90.491716892648242</v>
      </c>
      <c r="ZL266" s="115">
        <f t="shared" si="2523"/>
        <v>88.501485414736052</v>
      </c>
      <c r="ZM266" s="15">
        <f t="shared" si="2524"/>
        <v>-2.4585180817883446E-4</v>
      </c>
      <c r="ZN266" s="12"/>
      <c r="ZO266" s="11">
        <f t="shared" si="2780"/>
        <v>-2.3887432602870222E-4</v>
      </c>
      <c r="ZP266" s="10">
        <f t="shared" si="2525"/>
        <v>88.560044809396118</v>
      </c>
      <c r="ZQ266" s="9">
        <f t="shared" si="2132"/>
        <v>86.513451867565237</v>
      </c>
      <c r="ZR266" s="9">
        <f t="shared" si="2133"/>
        <v>90.584199365588844</v>
      </c>
      <c r="ZS266" s="115">
        <f t="shared" si="2526"/>
        <v>88.548825616577034</v>
      </c>
      <c r="ZT266" s="15">
        <f t="shared" si="2527"/>
        <v>-2.5142819921591118E-4</v>
      </c>
      <c r="ZU266" s="12"/>
      <c r="ZV266" s="11">
        <f t="shared" si="2781"/>
        <v>-2.4446438177438333E-4</v>
      </c>
      <c r="ZW266" s="10">
        <f t="shared" si="2528"/>
        <v>88.607372642556271</v>
      </c>
      <c r="ZX266" s="9">
        <f t="shared" si="2134"/>
        <v>86.515750635653276</v>
      </c>
      <c r="ZY266" s="9">
        <f t="shared" si="2135"/>
        <v>90.677302596966626</v>
      </c>
      <c r="ZZ266" s="115">
        <f t="shared" si="2529"/>
        <v>88.596526616309944</v>
      </c>
      <c r="AAA266" s="15">
        <f t="shared" si="2530"/>
        <v>-2.5703670298500813E-4</v>
      </c>
      <c r="AAB266" s="12"/>
      <c r="AAC266" s="11">
        <f t="shared" si="2782"/>
        <v>-2.5008688684483932E-4</v>
      </c>
      <c r="AAD266" s="10">
        <f t="shared" si="2531"/>
        <v>88.655061411594474</v>
      </c>
      <c r="AAE266" s="9">
        <f t="shared" si="2136"/>
        <v>86.518153102888817</v>
      </c>
      <c r="AAF266" s="9">
        <f t="shared" si="2137"/>
        <v>90.771012900470424</v>
      </c>
      <c r="AAG266" s="115">
        <f t="shared" si="2532"/>
        <v>88.644583001679621</v>
      </c>
      <c r="AAH266" s="15">
        <f t="shared" si="2533"/>
        <v>-2.6267629739816663E-4</v>
      </c>
      <c r="AAI266" s="12"/>
      <c r="AAJ266" s="11">
        <f t="shared" si="2783"/>
        <v>-2.5574082037701623E-4</v>
      </c>
      <c r="AAK266" s="10">
        <f t="shared" si="2534"/>
        <v>88.703105715158756</v>
      </c>
      <c r="AAL266" s="9">
        <f t="shared" si="2138"/>
        <v>86.520662150842455</v>
      </c>
      <c r="AAM266" s="9">
        <f t="shared" si="2139"/>
        <v>90.865316360080683</v>
      </c>
      <c r="AAN266" s="115">
        <f t="shared" si="2535"/>
        <v>88.692989255461569</v>
      </c>
      <c r="AAO266" s="15">
        <f t="shared" si="2536"/>
        <v>-2.6834594495850144E-4</v>
      </c>
      <c r="AAP266" s="12"/>
      <c r="AAQ266" s="11">
        <f t="shared" si="2537"/>
        <v>-2.6142514592571918E-4</v>
      </c>
      <c r="AAR266" s="10">
        <f t="shared" si="2538"/>
        <v>88.751500046574947</v>
      </c>
      <c r="AAS266" s="9">
        <f t="shared" si="2140"/>
        <v>86.523280679092608</v>
      </c>
      <c r="AAT266" s="9">
        <f t="shared" si="2141"/>
        <v>90.960198832724316</v>
      </c>
      <c r="AAU266" s="115">
        <f t="shared" si="2539"/>
        <v>88.741739755908469</v>
      </c>
      <c r="AAV266" s="15">
        <f t="shared" si="2540"/>
        <v>-2.7404459303300766E-4</v>
      </c>
      <c r="AAW266" s="11"/>
      <c r="AAX266" s="11">
        <f t="shared" si="2784"/>
        <v>-2.6713881173289958E-4</v>
      </c>
      <c r="AAY266" s="10">
        <f t="shared" si="2541"/>
        <v>88.800238794271507</v>
      </c>
      <c r="AAZ266" s="9">
        <f t="shared" si="2142"/>
        <v>86.526011603414275</v>
      </c>
      <c r="ABA266" s="9">
        <f t="shared" si="2143"/>
        <v>91.05564595126765</v>
      </c>
      <c r="ABB266" s="115">
        <f t="shared" si="2542"/>
        <v>88.790828777340963</v>
      </c>
      <c r="ABC266" s="15">
        <f t="shared" si="2543"/>
        <v>-2.7977117414928186E-4</v>
      </c>
      <c r="ABD266" s="11"/>
      <c r="ABE266" s="11">
        <f t="shared" si="2785"/>
        <v>-2.728807510210022E-4</v>
      </c>
      <c r="ABF266" s="10">
        <f t="shared" si="2544"/>
        <v>88.849316242349062</v>
      </c>
      <c r="ABG266" s="9">
        <f t="shared" si="2144"/>
        <v>86.528857853920101</v>
      </c>
      <c r="ABH266" s="9">
        <f t="shared" si="2145"/>
        <v>91.151643131438291</v>
      </c>
      <c r="ABI266" s="115">
        <f t="shared" si="2545"/>
        <v>88.840250492679189</v>
      </c>
      <c r="ABJ266" s="15">
        <f t="shared" si="2546"/>
        <v>-2.8552460653787396E-4</v>
      </c>
      <c r="ABK266" s="11"/>
      <c r="ABL266" s="11">
        <f t="shared" si="2786"/>
        <v>-2.786498825323661E-4</v>
      </c>
      <c r="ABM266" s="10">
        <f t="shared" si="2547"/>
        <v>88.898726573093086</v>
      </c>
      <c r="ABN266" s="9">
        <f t="shared" si="2146"/>
        <v>86.531822373159827</v>
      </c>
      <c r="ABO266" s="9">
        <f t="shared" si="2147"/>
        <v>91.248175577018117</v>
      </c>
      <c r="ABP266" s="115">
        <f t="shared" si="2548"/>
        <v>88.889998975088972</v>
      </c>
      <c r="ABQ266" s="15">
        <f t="shared" si="2549"/>
        <v>-2.9130379457041193E-4</v>
      </c>
      <c r="ABR266" s="11"/>
      <c r="ABS266" s="11">
        <f t="shared" si="2787"/>
        <v>-2.8444511096444432E-4</v>
      </c>
      <c r="ABT266" s="10">
        <f t="shared" si="2550"/>
        <v>88.948463868600641</v>
      </c>
      <c r="ABU266" s="9">
        <f t="shared" si="2148"/>
        <v>86.534908114177711</v>
      </c>
      <c r="ABV266" s="9">
        <f t="shared" si="2149"/>
        <v>91.345228262159566</v>
      </c>
      <c r="ABW266" s="115">
        <f t="shared" si="2551"/>
        <v>88.940068188168638</v>
      </c>
      <c r="ABX266" s="15">
        <f t="shared" si="2552"/>
        <v>-2.9710762778735326E-4</v>
      </c>
      <c r="ABY266" s="11"/>
      <c r="ABZ266" s="11">
        <f t="shared" si="2788"/>
        <v>-2.9026532599296797E-4</v>
      </c>
      <c r="ACA266" s="10">
        <f t="shared" si="2553"/>
        <v>88.998522100933116</v>
      </c>
      <c r="ACB266" s="9">
        <f t="shared" si="2150"/>
        <v>86.538118038498979</v>
      </c>
      <c r="ACC266" s="9">
        <f t="shared" si="2151"/>
        <v>91.442785953191901</v>
      </c>
      <c r="ACD266" s="115">
        <f t="shared" si="2554"/>
        <v>88.990451995845433</v>
      </c>
      <c r="ACE266" s="15">
        <f t="shared" si="2555"/>
        <v>-3.0293498236921325E-4</v>
      </c>
      <c r="ACF266" s="11"/>
      <c r="ACG266" s="11">
        <f t="shared" si="2789"/>
        <v>-2.9610940374172139E-4</v>
      </c>
      <c r="ACH266" s="10">
        <f t="shared" si="2556"/>
        <v>89.048895142003616</v>
      </c>
      <c r="ACI266" s="9">
        <f t="shared" si="2152"/>
        <v>86.541455114097218</v>
      </c>
      <c r="ACJ266" s="9">
        <f t="shared" si="2153"/>
        <v>91.540833214884671</v>
      </c>
      <c r="ACK266" s="115">
        <f t="shared" si="2557"/>
        <v>89.041144164490944</v>
      </c>
      <c r="ACL266" s="15">
        <f t="shared" si="2558"/>
        <v>-3.0878472164896882E-4</v>
      </c>
      <c r="ACM266" s="11"/>
      <c r="ACN266" s="11">
        <f t="shared" si="2790"/>
        <v>-3.0197620729256866E-4</v>
      </c>
      <c r="ACO266" s="10">
        <f t="shared" si="2559"/>
        <v>89.099576765674271</v>
      </c>
      <c r="ACP266" s="9">
        <f t="shared" si="2154"/>
        <v>86.544922313325344</v>
      </c>
      <c r="ACQ266" s="9">
        <f t="shared" si="2155"/>
        <v>91.639354415469995</v>
      </c>
      <c r="ACR266" s="115">
        <f t="shared" si="2560"/>
        <v>89.09213836439767</v>
      </c>
      <c r="ACS266" s="15">
        <f t="shared" si="2561"/>
        <v>-3.1465569655004302E-4</v>
      </c>
      <c r="ACT266" s="11"/>
      <c r="ACU266" s="11">
        <f t="shared" si="2791"/>
        <v>-3.0786458712112996E-4</v>
      </c>
      <c r="ACV266" s="10">
        <f t="shared" si="2562"/>
        <v>89.150560649214299</v>
      </c>
      <c r="ACW266" s="9">
        <f t="shared" si="2156"/>
        <v>86.548522610810437</v>
      </c>
      <c r="ACX266" s="9">
        <f t="shared" si="2157"/>
        <v>91.738333731987055</v>
      </c>
      <c r="ACY266" s="115">
        <f t="shared" si="2563"/>
        <v>89.143428171398739</v>
      </c>
      <c r="ACZ266" s="15">
        <f t="shared" si="2564"/>
        <v>-3.2054674604643823E-4</v>
      </c>
      <c r="ADA266" s="11"/>
      <c r="ADB266" s="11">
        <f t="shared" si="2792"/>
        <v>-3.1377338155481524E-4</v>
      </c>
      <c r="ADC266" s="10">
        <f t="shared" si="2565"/>
        <v>89.201840374901735</v>
      </c>
      <c r="ADD266" s="9">
        <f t="shared" si="2158"/>
        <v>86.552258981314694</v>
      </c>
      <c r="ADE266" s="9">
        <f t="shared" si="2159"/>
        <v>91.837755155942503</v>
      </c>
      <c r="ADF266" s="115">
        <f t="shared" si="2566"/>
        <v>89.195007068628598</v>
      </c>
      <c r="ADG266" s="15">
        <f t="shared" si="2567"/>
        <v>-3.264566976444667E-4</v>
      </c>
      <c r="ADH266" s="11"/>
      <c r="ADI266" s="11">
        <f t="shared" si="2793"/>
        <v>-3.1970141725266052E-4</v>
      </c>
      <c r="ADJ266" s="10">
        <f t="shared" si="2568"/>
        <v>89.253409431766812</v>
      </c>
      <c r="ADK266" s="9">
        <f t="shared" si="2160"/>
        <v>86.556134397564819</v>
      </c>
      <c r="ADL266" s="9">
        <f t="shared" si="2161"/>
        <v>91.937602499280572</v>
      </c>
      <c r="ADM266" s="115">
        <f t="shared" si="2569"/>
        <v>89.246868448422703</v>
      </c>
      <c r="ADN266" s="15">
        <f t="shared" si="2570"/>
        <v>-3.323843678855518E-4</v>
      </c>
      <c r="ADO266" s="11"/>
      <c r="ADP266" s="11">
        <f t="shared" si="2794"/>
        <v>-3.2564750970646679E-4</v>
      </c>
      <c r="ADQ266" s="10">
        <f t="shared" si="2571"/>
        <v>89.305261217475135</v>
      </c>
      <c r="ADR266" s="9">
        <f t="shared" si="2162"/>
        <v>86.56015182805244</v>
      </c>
      <c r="ADS266" s="9">
        <f t="shared" si="2163"/>
        <v>92.037859400657482</v>
      </c>
      <c r="ADT266" s="115">
        <f t="shared" si="2572"/>
        <v>89.299005614354968</v>
      </c>
      <c r="ADU266" s="15">
        <f t="shared" si="2573"/>
        <v>-3.3832856286962633E-4</v>
      </c>
      <c r="ADV266" s="11"/>
      <c r="ADW266" s="11">
        <f t="shared" si="2795"/>
        <v>-3.3161046376274639E-4</v>
      </c>
      <c r="ADX266" s="10">
        <f t="shared" si="2574"/>
        <v>89.357389040349219</v>
      </c>
      <c r="ADY266" s="9">
        <f t="shared" si="2164"/>
        <v>86.56431423480808</v>
      </c>
      <c r="ADZ266" s="9">
        <f t="shared" si="2165"/>
        <v>92.138509330462682</v>
      </c>
      <c r="AEA266" s="115">
        <f t="shared" si="2575"/>
        <v>89.351411782635381</v>
      </c>
      <c r="AEB266" s="15">
        <f t="shared" si="2576"/>
        <v>-3.4428807870275763E-4</v>
      </c>
      <c r="AEC266" s="11"/>
      <c r="AED266" s="11">
        <f t="shared" si="2796"/>
        <v>-3.3758907406899498E-4</v>
      </c>
      <c r="AEE266" s="10">
        <f t="shared" si="2577"/>
        <v>89.409786120749843</v>
      </c>
      <c r="AEF266" s="9">
        <f t="shared" si="2166"/>
        <v>86.568624571148931</v>
      </c>
      <c r="AEG266" s="9">
        <f t="shared" si="2167"/>
        <v>92.239535580541329</v>
      </c>
      <c r="AEH266" s="115">
        <f t="shared" si="2578"/>
        <v>89.40408007584513</v>
      </c>
      <c r="AEI266" s="15">
        <f t="shared" si="2579"/>
        <v>-3.5026170100146856E-4</v>
      </c>
      <c r="AEJ266" s="11"/>
      <c r="AEK266" s="11">
        <f t="shared" si="2797"/>
        <v>-3.4358212457538787E-4</v>
      </c>
      <c r="AEL266" s="10">
        <f t="shared" si="2580"/>
        <v>89.462445584783609</v>
      </c>
      <c r="AEM266" s="9">
        <f t="shared" si="2168"/>
        <v>86.573085779378502</v>
      </c>
      <c r="AEN266" s="9">
        <f t="shared" si="2169"/>
        <v>92.340921292870476</v>
      </c>
      <c r="AEO266" s="115">
        <f t="shared" si="2581"/>
        <v>89.457003536124489</v>
      </c>
      <c r="AEP266" s="15">
        <f t="shared" si="2582"/>
        <v>-3.5624820680598806E-4</v>
      </c>
      <c r="AEQ266" s="11"/>
      <c r="AER266" s="11">
        <f t="shared" si="2798"/>
        <v>-3.4958839044921383E-4</v>
      </c>
      <c r="AES266" s="10">
        <f t="shared" si="2583"/>
        <v>89.515360477493417</v>
      </c>
      <c r="AET266" s="9">
        <f t="shared" si="2170"/>
        <v>86.577700788500096</v>
      </c>
      <c r="AEU266" s="9">
        <f t="shared" si="2171"/>
        <v>92.442649465460619</v>
      </c>
      <c r="AEV266" s="115">
        <f t="shared" si="2584"/>
        <v>89.510175126980357</v>
      </c>
      <c r="AEW266" s="15">
        <f t="shared" si="2585"/>
        <v>-3.6224636508598763E-4</v>
      </c>
      <c r="AEX266" s="11"/>
      <c r="AEY266" s="11">
        <f t="shared" si="2799"/>
        <v>-3.5560663858001115E-4</v>
      </c>
      <c r="AEZ266" s="10">
        <f t="shared" si="2586"/>
        <v>89.568523764652412</v>
      </c>
      <c r="AFA266" s="9">
        <f t="shared" si="2172"/>
        <v>86.582472511912982</v>
      </c>
      <c r="AFB266" s="9">
        <f t="shared" si="2173"/>
        <v>92.544702956524773</v>
      </c>
      <c r="AFC266" s="115">
        <f t="shared" si="2587"/>
        <v>89.563587734218885</v>
      </c>
      <c r="AFD266" s="15">
        <f t="shared" si="2588"/>
        <v>-3.682549371403776E-4</v>
      </c>
      <c r="AFE266" s="11"/>
      <c r="AFF266" s="11">
        <f t="shared" si="2800"/>
        <v>-3.6163562797880575E-4</v>
      </c>
      <c r="AFG266" s="10">
        <f t="shared" si="2589"/>
        <v>89.621928333682277</v>
      </c>
      <c r="AFH266" s="9">
        <f t="shared" si="2174"/>
        <v>86.587403845090748</v>
      </c>
      <c r="AFI266" s="9">
        <f t="shared" si="2175"/>
        <v>92.647064492435192</v>
      </c>
      <c r="AFJ266" s="115">
        <f t="shared" si="2590"/>
        <v>89.617234168762963</v>
      </c>
      <c r="AFK266" s="15">
        <f t="shared" si="2591"/>
        <v>-3.7427267723214171E-4</v>
      </c>
      <c r="AFL266" s="11"/>
      <c r="AFM266" s="11">
        <f t="shared" si="2801"/>
        <v>-3.6767411041297034E-4</v>
      </c>
      <c r="AFN266" s="10">
        <f t="shared" si="2592"/>
        <v>89.675566996460077</v>
      </c>
      <c r="AFO266" s="9">
        <f t="shared" si="2176"/>
        <v>86.592497663250214</v>
      </c>
      <c r="AFP266" s="9">
        <f t="shared" si="2177"/>
        <v>92.749716675922997</v>
      </c>
      <c r="AFQ266" s="115">
        <f t="shared" si="2593"/>
        <v>89.671107169586605</v>
      </c>
      <c r="AFR266" s="15">
        <f t="shared" si="2594"/>
        <v>-3.8029833323877565E-4</v>
      </c>
      <c r="AFS266" s="11"/>
      <c r="AFT266" s="11">
        <f t="shared" si="2802"/>
        <v>-3.737208310569332E-4</v>
      </c>
      <c r="AFU266" s="10">
        <f t="shared" si="2595"/>
        <v>89.729432492242879</v>
      </c>
      <c r="AFV266" s="9">
        <f t="shared" si="2178"/>
        <v>86.597756819014165</v>
      </c>
      <c r="AFW266" s="9">
        <f t="shared" si="2179"/>
        <v>92.852641994504154</v>
      </c>
      <c r="AFX266" s="115">
        <f t="shared" si="2596"/>
        <v>89.72519940675916</v>
      </c>
      <c r="AFY266" s="15">
        <f t="shared" si="2597"/>
        <v>-3.8633064731705737E-4</v>
      </c>
      <c r="AFZ266" s="11"/>
      <c r="AGA266" s="11">
        <f t="shared" si="2803"/>
        <v>-3.7977452915751402E-4</v>
      </c>
      <c r="AGB266" s="10">
        <f t="shared" si="2598"/>
        <v>89.783517490703417</v>
      </c>
      <c r="AGC266" s="9">
        <f t="shared" si="2180"/>
        <v>86.603184140070951</v>
      </c>
      <c r="AGD266" s="9">
        <f t="shared" si="2181"/>
        <v>92.955822828133577</v>
      </c>
      <c r="AGE266" s="115">
        <f t="shared" si="2599"/>
        <v>89.779503484102264</v>
      </c>
      <c r="AGF266" s="15">
        <f t="shared" si="2600"/>
        <v>-3.9236835652036741E-4</v>
      </c>
      <c r="AGG266" s="11"/>
      <c r="AGH266" s="11">
        <f t="shared" si="2804"/>
        <v>-3.858339386519528E-4</v>
      </c>
      <c r="AGI266" s="10">
        <f t="shared" si="2601"/>
        <v>89.83781459457856</v>
      </c>
      <c r="AGJ266" s="9">
        <f t="shared" si="2182"/>
        <v>86.608782426832548</v>
      </c>
      <c r="AGK266" s="9">
        <f t="shared" si="2183"/>
        <v>93.059241363018657</v>
      </c>
      <c r="AGL266" s="115">
        <f t="shared" si="2602"/>
        <v>89.834011894925595</v>
      </c>
      <c r="AGM266" s="15">
        <f t="shared" si="2603"/>
        <v>-3.984101876200557E-4</v>
      </c>
      <c r="AGN266" s="11"/>
      <c r="AGO266" s="11">
        <f t="shared" si="2805"/>
        <v>-3.9189778298000179E-4</v>
      </c>
      <c r="AGP266" s="10">
        <f t="shared" si="2604"/>
        <v>89.892316295314714</v>
      </c>
      <c r="AGQ266" s="9">
        <f t="shared" si="2184"/>
        <v>86.614554449925805</v>
      </c>
      <c r="AGR266" s="9">
        <f t="shared" si="2185"/>
        <v>93.16287970666545</v>
      </c>
      <c r="AGS266" s="115">
        <f t="shared" si="2605"/>
        <v>89.888717078295628</v>
      </c>
      <c r="AGT266" s="15">
        <f t="shared" si="2606"/>
        <v>-4.0445486436618475E-4</v>
      </c>
      <c r="AGU266" s="11"/>
      <c r="AGV266" s="11">
        <f t="shared" si="2806"/>
        <v>-3.9796478235681372E-4</v>
      </c>
      <c r="AGW266" s="10">
        <f t="shared" si="2607"/>
        <v>89.947015029420953</v>
      </c>
      <c r="AGX266" s="9">
        <f t="shared" si="2186"/>
        <v>86.620502947870307</v>
      </c>
      <c r="AGY266" s="9">
        <f t="shared" si="2187"/>
        <v>93.266719940331257</v>
      </c>
      <c r="AGZ266" s="115">
        <f t="shared" si="2608"/>
        <v>89.943611444100782</v>
      </c>
      <c r="AHA266" s="15">
        <f t="shared" si="2609"/>
        <v>-4.1050111087066027E-4</v>
      </c>
      <c r="AHB266" s="11"/>
      <c r="AHC266" s="11">
        <f t="shared" si="2807"/>
        <v>-4.0403365716267002E-4</v>
      </c>
      <c r="AHD266" s="10">
        <f t="shared" si="2610"/>
        <v>90.001903203569782</v>
      </c>
      <c r="AHE266" s="9">
        <f t="shared" si="2188"/>
        <v>86.626630624847408</v>
      </c>
      <c r="AHF266" s="9">
        <f t="shared" si="2189"/>
        <v>93.370744073478008</v>
      </c>
      <c r="AHG266" s="115">
        <f t="shared" si="2611"/>
        <v>89.998687349162708</v>
      </c>
      <c r="AHH266" s="15">
        <f t="shared" si="2612"/>
        <v>-4.1654764893186519E-4</v>
      </c>
      <c r="AHI266" s="11"/>
      <c r="AHJ266" s="11">
        <f t="shared" si="2808"/>
        <v>-4.1010312526379309E-4</v>
      </c>
      <c r="AHK266" s="10">
        <f t="shared" si="2613"/>
        <v>90.056973170657386</v>
      </c>
      <c r="AHL266" s="9">
        <f t="shared" si="2190"/>
        <v>86.632940148386851</v>
      </c>
      <c r="AHM266" s="9">
        <f t="shared" si="2191"/>
        <v>93.474934000926694</v>
      </c>
      <c r="AHN266" s="115">
        <f t="shared" si="2614"/>
        <v>90.053937074656773</v>
      </c>
      <c r="AHO266" s="15">
        <f t="shared" si="2615"/>
        <v>-4.2259319553120003E-4</v>
      </c>
      <c r="AHP266" s="11"/>
      <c r="AHQ266" s="11">
        <f t="shared" si="2809"/>
        <v>-4.161718995049928E-4</v>
      </c>
      <c r="AHR266" s="10">
        <f t="shared" si="2616"/>
        <v>90.112217207173103</v>
      </c>
      <c r="AHS266" s="9">
        <f t="shared" si="2192"/>
        <v>86.639434146970629</v>
      </c>
      <c r="AHT266" s="9">
        <f t="shared" si="2193"/>
        <v>93.57927139019138</v>
      </c>
      <c r="AHU266" s="115">
        <f t="shared" si="2617"/>
        <v>90.109352768581005</v>
      </c>
      <c r="AHV266" s="15">
        <f t="shared" si="2618"/>
        <v>-4.2863645602230719E-4</v>
      </c>
      <c r="AHW266" s="11"/>
      <c r="AHX266" s="11">
        <f t="shared" si="2810"/>
        <v>-4.2223868088646089E-4</v>
      </c>
      <c r="AHY266" s="10">
        <f t="shared" si="2619"/>
        <v>90.167627455548384</v>
      </c>
      <c r="AHZ266" s="9">
        <f t="shared" si="2194"/>
        <v>86.646115207414169</v>
      </c>
      <c r="AIA266" s="9">
        <f t="shared" si="2195"/>
        <v>93.683738030346035</v>
      </c>
      <c r="AIB266" s="115">
        <f t="shared" si="2620"/>
        <v>90.164926618880102</v>
      </c>
      <c r="AIC266" s="15">
        <f t="shared" si="2621"/>
        <v>-4.3467614584045147E-4</v>
      </c>
      <c r="AID266" s="11"/>
      <c r="AIE266" s="11">
        <f t="shared" si="2811"/>
        <v>-4.2830218031453238E-4</v>
      </c>
      <c r="AIF266" s="10">
        <f t="shared" si="2622"/>
        <v>90.223196097598532</v>
      </c>
      <c r="AIG266" s="9">
        <f t="shared" si="2196"/>
        <v>86.652985872909866</v>
      </c>
      <c r="AIH266" s="9">
        <f t="shared" si="2197"/>
        <v>93.788315686769266</v>
      </c>
      <c r="AII266" s="115">
        <f t="shared" si="2623"/>
        <v>90.220650779839559</v>
      </c>
      <c r="AIJ266" s="15">
        <f t="shared" si="2624"/>
        <v>-4.407109816517218E-4</v>
      </c>
      <c r="AIK266" s="11"/>
      <c r="AIL266" s="11">
        <f t="shared" si="2812"/>
        <v>-4.3436110973675259E-4</v>
      </c>
      <c r="AIM266" s="10">
        <f t="shared" si="2625"/>
        <v>90.278915280775493</v>
      </c>
      <c r="AIN266" s="9">
        <f t="shared" si="2198"/>
        <v>86.660048640811752</v>
      </c>
      <c r="AIO266" s="9">
        <f t="shared" si="2199"/>
        <v>93.892985827246633</v>
      </c>
      <c r="AIP266" s="115">
        <f t="shared" si="2626"/>
        <v>90.2765172340292</v>
      </c>
      <c r="AIQ266" s="15">
        <f t="shared" si="2627"/>
        <v>-4.4673966457267725E-4</v>
      </c>
      <c r="AIR266" s="11"/>
      <c r="AIS266" s="11">
        <f t="shared" si="2813"/>
        <v>-4.4041416533009882E-4</v>
      </c>
      <c r="AIT266" s="10">
        <f t="shared" si="2628"/>
        <v>90.334776979833208</v>
      </c>
      <c r="AIU266" s="9">
        <f t="shared" si="2200"/>
        <v>86.667305959881645</v>
      </c>
      <c r="AIV266" s="9">
        <f t="shared" si="2201"/>
        <v>93.997731104035012</v>
      </c>
      <c r="AIW266" s="115">
        <f t="shared" si="2629"/>
        <v>90.332518531958328</v>
      </c>
      <c r="AIX266" s="15">
        <f t="shared" si="2630"/>
        <v>-4.5276097187957668E-4</v>
      </c>
      <c r="AIY266" s="11"/>
      <c r="AIZ266" s="11">
        <f t="shared" si="2814"/>
        <v>-4.4646011939377078E-4</v>
      </c>
      <c r="AJA266" s="10">
        <f t="shared" si="2631"/>
        <v>90.390773737950951</v>
      </c>
      <c r="AJB266" s="9">
        <f t="shared" si="2202"/>
        <v>86.674760230526218</v>
      </c>
      <c r="AJC266" s="9">
        <f t="shared" si="2203"/>
        <v>94.102540394423244</v>
      </c>
      <c r="AJD266" s="115">
        <f t="shared" si="2632"/>
        <v>90.388650312474738</v>
      </c>
      <c r="AJE266" s="15">
        <f t="shared" si="2633"/>
        <v>-4.5877406832210124E-4</v>
      </c>
      <c r="AJF266" s="11"/>
      <c r="AJG266" s="11">
        <f t="shared" si="2815"/>
        <v>-4.5249813231107693E-4</v>
      </c>
      <c r="AJH266" s="10">
        <f t="shared" si="2634"/>
        <v>90.446901192324646</v>
      </c>
      <c r="AJI266" s="9">
        <f t="shared" si="2204"/>
        <v>86.682413815594003</v>
      </c>
      <c r="AJJ266" s="9">
        <f t="shared" si="2205"/>
        <v>94.207404257068163</v>
      </c>
      <c r="AJK266" s="115">
        <f t="shared" si="2635"/>
        <v>90.444909036331083</v>
      </c>
      <c r="AJL266" s="15">
        <f t="shared" si="2636"/>
        <v>-4.647782248187546E-4</v>
      </c>
      <c r="AJM266" s="11"/>
      <c r="AJN266" s="11">
        <f t="shared" si="2816"/>
        <v>-4.5852747072817228E-4</v>
      </c>
      <c r="AJO266" s="10">
        <f t="shared" si="2637"/>
        <v>90.503155803375691</v>
      </c>
      <c r="AJP266" s="9">
        <f t="shared" si="2206"/>
        <v>86.690269042516888</v>
      </c>
      <c r="AJQ266" s="9">
        <f t="shared" si="2207"/>
        <v>94.312313398307452</v>
      </c>
      <c r="AJR266" s="115">
        <f t="shared" si="2638"/>
        <v>90.50129122041217</v>
      </c>
      <c r="AJS266" s="15">
        <f t="shared" si="2639"/>
        <v>-4.7077272359699536E-4</v>
      </c>
      <c r="AJT266" s="11"/>
      <c r="AJU266" s="11">
        <f t="shared" si="2817"/>
        <v>-4.6454741251423349E-4</v>
      </c>
      <c r="AJV266" s="10">
        <f t="shared" si="2640"/>
        <v>90.5595340874616</v>
      </c>
      <c r="AJW266" s="9">
        <f t="shared" si="2208"/>
        <v>86.698328202440294</v>
      </c>
      <c r="AJX266" s="9">
        <f t="shared" si="2209"/>
        <v>94.41725867354522</v>
      </c>
      <c r="AJY266" s="115">
        <f t="shared" si="2641"/>
        <v>90.557793437992757</v>
      </c>
      <c r="AJZ266" s="15">
        <f t="shared" si="2642"/>
        <v>-4.7675685833253038E-4</v>
      </c>
      <c r="AKA266" s="11"/>
      <c r="AKB266" s="11">
        <f t="shared" si="2818"/>
        <v>-4.7055724690422133E-4</v>
      </c>
      <c r="AKC266" s="10">
        <f t="shared" si="2643"/>
        <v>90.616032617140107</v>
      </c>
      <c r="AKD266" s="9">
        <f t="shared" si="2210"/>
        <v>86.706593549387875</v>
      </c>
      <c r="AKE266" s="9">
        <f t="shared" si="2211"/>
        <v>94.522231088519632</v>
      </c>
      <c r="AKF266" s="115">
        <f t="shared" si="2644"/>
        <v>90.614412318953754</v>
      </c>
      <c r="AKG266" s="15">
        <f t="shared" si="2645"/>
        <v>-4.8272993427920645E-4</v>
      </c>
      <c r="AKH266" s="11"/>
      <c r="AKI266" s="11">
        <f t="shared" si="2819"/>
        <v>-4.7655627463226213E-4</v>
      </c>
      <c r="AKJ266" s="10">
        <f t="shared" si="2646"/>
        <v>90.672648021391566</v>
      </c>
      <c r="AKK266" s="9">
        <f t="shared" si="2212"/>
        <v>86.71506729946077</v>
      </c>
      <c r="AKL266" s="9">
        <f t="shared" si="2213"/>
        <v>94.627221800448879</v>
      </c>
      <c r="AKM266" s="115">
        <f t="shared" si="2647"/>
        <v>90.671144549954818</v>
      </c>
      <c r="AKN266" s="15">
        <f t="shared" si="2648"/>
        <v>-4.8869126838924689E-4</v>
      </c>
      <c r="AKO266" s="11"/>
      <c r="AKP266" s="11">
        <f t="shared" si="2820"/>
        <v>-4.8254380805540188E-4</v>
      </c>
      <c r="AKQ266" s="10">
        <f t="shared" si="2649"/>
        <v>90.729376985797941</v>
      </c>
      <c r="AKR266" s="9">
        <f t="shared" si="2214"/>
        <v>86.723751630071817</v>
      </c>
      <c r="AKS266" s="9">
        <f t="shared" si="2215"/>
        <v>94.732222119058761</v>
      </c>
      <c r="AKT266" s="115">
        <f t="shared" si="2650"/>
        <v>90.727986874565289</v>
      </c>
      <c r="AKU266" s="15">
        <f t="shared" si="2651"/>
        <v>-4.9464018942402233E-4</v>
      </c>
      <c r="AKV266" s="11"/>
      <c r="AKW266" s="11">
        <f t="shared" si="2821"/>
        <v>-4.8851917126790261E-4</v>
      </c>
      <c r="AKX266" s="10">
        <f t="shared" si="2652"/>
        <v>90.786216252680063</v>
      </c>
      <c r="AKY266" s="9">
        <f t="shared" si="2216"/>
        <v>86.732648679214705</v>
      </c>
      <c r="AKZ266" s="9">
        <f t="shared" si="2217"/>
        <v>94.83722350749224</v>
      </c>
      <c r="ALA266" s="115">
        <f t="shared" si="2653"/>
        <v>90.78493609335348</v>
      </c>
      <c r="ALB266" s="15">
        <f t="shared" si="2654"/>
        <v>-5.0057603805536179E-4</v>
      </c>
      <c r="ALC266" s="11"/>
      <c r="ALD266" s="11">
        <f t="shared" si="2822"/>
        <v>-4.9448170020610605E-4</v>
      </c>
      <c r="ALE266" s="10">
        <f t="shared" si="2655"/>
        <v>90.843162621193471</v>
      </c>
      <c r="ALF266" s="9">
        <f t="shared" si="2218"/>
        <v>86.741760544768468</v>
      </c>
      <c r="ALG266" s="9">
        <f t="shared" si="2219"/>
        <v>94.942217583103641</v>
      </c>
      <c r="ALH266" s="115">
        <f t="shared" si="2656"/>
        <v>90.841989063936055</v>
      </c>
      <c r="ALI266" s="15">
        <f t="shared" si="2657"/>
        <v>-5.0649816695756819E-4</v>
      </c>
      <c r="ALJ266" s="11"/>
      <c r="ALK266" s="11">
        <f t="shared" si="2823"/>
        <v>-5.0043074274400091E-4</v>
      </c>
      <c r="ALL266" s="10">
        <f t="shared" si="2658"/>
        <v>90.900212947384176</v>
      </c>
      <c r="ALM266" s="9">
        <f t="shared" si="2220"/>
        <v>86.751089283837061</v>
      </c>
      <c r="ALN266" s="9">
        <f t="shared" si="2221"/>
        <v>95.047196118134295</v>
      </c>
      <c r="ALO266" s="115">
        <f t="shared" si="2659"/>
        <v>90.899142700985678</v>
      </c>
      <c r="ALP266" s="15">
        <f t="shared" si="2660"/>
        <v>-5.1240594088994469E-4</v>
      </c>
      <c r="ALQ266" s="12"/>
      <c r="ALR266" s="11">
        <f t="shared" si="2824"/>
        <v>-5.0636565877930112E-4</v>
      </c>
      <c r="ALS266" s="10">
        <f t="shared" si="2661"/>
        <v>90.957364144202813</v>
      </c>
      <c r="ALT266" s="9">
        <f t="shared" si="2222"/>
        <v>86.760636912124383</v>
      </c>
      <c r="ALU266" s="9">
        <f t="shared" si="2223"/>
        <v>95.152151040277488</v>
      </c>
      <c r="ALV266" s="115">
        <f t="shared" si="2662"/>
        <v>90.956393976200928</v>
      </c>
      <c r="ALW266" s="15">
        <f t="shared" si="2663"/>
        <v>-5.1829873677028057E-4</v>
      </c>
      <c r="ALX266" s="12"/>
      <c r="ALY266" s="11">
        <f t="shared" si="2825"/>
        <v>-5.1228582031049891E-4</v>
      </c>
      <c r="ALZ266" s="10">
        <f t="shared" si="2664"/>
        <v>91.014613181481067</v>
      </c>
      <c r="AMA266" s="9">
        <f t="shared" si="2224"/>
        <v>86.770405403344455</v>
      </c>
      <c r="AMB266" s="9">
        <f t="shared" si="2225"/>
        <v>95.257074433130455</v>
      </c>
      <c r="AMC266" s="115">
        <f t="shared" si="2665"/>
        <v>91.013739918237462</v>
      </c>
      <c r="AMD266" s="15">
        <f t="shared" si="2666"/>
        <v>-5.2417594373920927E-4</v>
      </c>
      <c r="AME266" s="12"/>
      <c r="AMF266" s="11">
        <f t="shared" si="2826"/>
        <v>-5.1819061150477235E-4</v>
      </c>
      <c r="AMG266" s="10">
        <f t="shared" si="2667"/>
        <v>91.0719570858693</v>
      </c>
      <c r="AMH266" s="9">
        <f t="shared" si="2226"/>
        <v>86.780396688666912</v>
      </c>
      <c r="AMI266" s="9">
        <f t="shared" si="2227"/>
        <v>95.361958536533407</v>
      </c>
      <c r="AMJ266" s="115">
        <f t="shared" si="2668"/>
        <v>91.071177612600167</v>
      </c>
      <c r="AMK266" s="15">
        <f t="shared" si="2669"/>
        <v>-5.3003696321538311E-4</v>
      </c>
      <c r="AML266" s="12"/>
      <c r="AMM266" s="11">
        <f t="shared" si="2827"/>
        <v>-5.2407942875671415E-4</v>
      </c>
      <c r="AMN266" s="10">
        <f t="shared" si="2670"/>
        <v>91.129392940735244</v>
      </c>
      <c r="AMO266" s="9">
        <f t="shared" si="2228"/>
        <v>86.79061265619751</v>
      </c>
      <c r="AMP266" s="9">
        <f t="shared" si="2229"/>
        <v>95.46679574680293</v>
      </c>
      <c r="AMQ266" s="115">
        <f t="shared" si="2671"/>
        <v>91.128704201500227</v>
      </c>
      <c r="AMR266" s="15">
        <f t="shared" si="2672"/>
        <v>-5.3588120894198978E-4</v>
      </c>
      <c r="AMS266" s="12"/>
      <c r="AMT266" s="11">
        <f t="shared" si="2828"/>
        <v>-5.2995168073837102E-4</v>
      </c>
      <c r="AMU266" s="10">
        <f t="shared" si="2673"/>
        <v>91.18691788602743</v>
      </c>
      <c r="AMV266" s="9">
        <f t="shared" si="2230"/>
        <v>86.801055150493681</v>
      </c>
      <c r="AMW266" s="9">
        <f t="shared" si="2231"/>
        <v>95.571578616855504</v>
      </c>
      <c r="AMX266" s="115">
        <f t="shared" si="2674"/>
        <v>91.186316883674593</v>
      </c>
      <c r="AMY266" s="15">
        <f t="shared" si="2675"/>
        <v>-5.4170810702429471E-4</v>
      </c>
      <c r="AMZ266" s="12"/>
      <c r="ANA266" s="11">
        <f t="shared" si="2829"/>
        <v>-5.358067884403126E-4</v>
      </c>
      <c r="ANB266" s="10">
        <f t="shared" si="2676"/>
        <v>91.244529118101127</v>
      </c>
      <c r="ANC266" s="9">
        <f t="shared" si="2232"/>
        <v>86.8117259721148</v>
      </c>
      <c r="AND266" s="9">
        <f t="shared" si="2233"/>
        <v>95.676299856229377</v>
      </c>
      <c r="ANE266" s="115">
        <f t="shared" si="2677"/>
        <v>91.244012914172089</v>
      </c>
      <c r="ANF266" s="15">
        <f t="shared" si="2678"/>
        <v>-5.4751709595877421E-4</v>
      </c>
      <c r="ANG266" s="12"/>
      <c r="ANH266" s="11">
        <f t="shared" si="2830"/>
        <v>-5.4164418520425502E-4</v>
      </c>
      <c r="ANI266" s="10">
        <f t="shared" si="2679"/>
        <v>91.302223889510771</v>
      </c>
      <c r="ANJ266" s="9">
        <f t="shared" si="2234"/>
        <v>86.822626877207043</v>
      </c>
      <c r="ANK266" s="9">
        <f t="shared" si="2235"/>
        <v>95.780952330999114</v>
      </c>
      <c r="ANL266" s="115">
        <f t="shared" si="2680"/>
        <v>91.301789604103078</v>
      </c>
      <c r="ANM266" s="15">
        <f t="shared" si="2681"/>
        <v>-5.5330762665347386E-4</v>
      </c>
      <c r="ANN266" s="12"/>
      <c r="ANO266" s="11">
        <f t="shared" si="2831"/>
        <v>-5.4746331674690311E-4</v>
      </c>
      <c r="ANP266" s="10">
        <f t="shared" si="2682"/>
        <v>91.359999508765981</v>
      </c>
      <c r="ANQ266" s="9">
        <f t="shared" si="2236"/>
        <v>86.833759577122464</v>
      </c>
      <c r="ANR266" s="9">
        <f t="shared" si="2237"/>
        <v>95.885529063593523</v>
      </c>
      <c r="ANS266" s="115">
        <f t="shared" si="2683"/>
        <v>91.359644320358001</v>
      </c>
      <c r="ANT266" s="15">
        <f t="shared" si="2684"/>
        <v>-5.5907916244029459E-4</v>
      </c>
      <c r="ANU266" s="12"/>
      <c r="ANV266" s="11">
        <f t="shared" si="2832"/>
        <v>-5.5326364117567074E-4</v>
      </c>
      <c r="ANW266" s="10">
        <f t="shared" si="2685"/>
        <v>91.417853340056297</v>
      </c>
      <c r="ANX266" s="9">
        <f t="shared" si="2238"/>
        <v>86.845125738072127</v>
      </c>
      <c r="ANY266" s="9">
        <f t="shared" si="2239"/>
        <v>95.99002323251257</v>
      </c>
      <c r="ANZ266" s="115">
        <f t="shared" si="2686"/>
        <v>91.417574485292349</v>
      </c>
      <c r="AOA266" s="15">
        <f t="shared" si="2687"/>
        <v>-5.6483117907892716E-4</v>
      </c>
      <c r="AOB266" s="12"/>
      <c r="AOC266" s="11">
        <f t="shared" si="2833"/>
        <v>-5.5904462899605031E-4</v>
      </c>
      <c r="AOD266" s="10">
        <f t="shared" si="2688"/>
        <v>91.475782802942376</v>
      </c>
      <c r="AOE266" s="9">
        <f t="shared" si="2240"/>
        <v>86.856726980812795</v>
      </c>
      <c r="AOF266" s="9">
        <f t="shared" si="2241"/>
        <v>96.094428171948849</v>
      </c>
      <c r="AOG266" s="115">
        <f t="shared" si="2689"/>
        <v>91.475577576380829</v>
      </c>
      <c r="AOH266" s="15">
        <f t="shared" si="2690"/>
        <v>-5.705631647528334E-4</v>
      </c>
      <c r="AOI266" s="12"/>
      <c r="AOJ266" s="11">
        <f t="shared" si="1875"/>
        <v>-5.6480576311095261E-4</v>
      </c>
      <c r="AOK266" s="10">
        <f t="shared" si="1876"/>
        <v>91.533785372016141</v>
      </c>
      <c r="AOL266" s="9">
        <f t="shared" si="2242"/>
        <v>86.868564880366876</v>
      </c>
      <c r="AOM266" s="9">
        <f t="shared" si="2243"/>
        <v>96.198737371315019</v>
      </c>
      <c r="AON266" s="115">
        <f t="shared" si="2691"/>
        <v>91.533651125840947</v>
      </c>
      <c r="AOO266" s="15">
        <f t="shared" si="1877"/>
        <v>-5.7627462005734259E-4</v>
      </c>
      <c r="AOP266" s="12"/>
      <c r="AOQ266" s="11">
        <f t="shared" si="2834"/>
        <v>-5.7054653881217165E-4</v>
      </c>
      <c r="AOR266" s="10">
        <f t="shared" si="2692"/>
        <v>91.591858576530498</v>
      </c>
      <c r="AOS266" s="9">
        <f t="shared" si="2244"/>
        <v>86.880640965775299</v>
      </c>
      <c r="AOT266" s="9">
        <f t="shared" si="2245"/>
        <v>96.302944474680515</v>
      </c>
      <c r="AOU266" s="115">
        <f t="shared" si="2693"/>
        <v>91.591792720227915</v>
      </c>
      <c r="AOV266" s="15">
        <f t="shared" si="2694"/>
        <v>-5.8196505798013831E-4</v>
      </c>
      <c r="AOW266" s="12"/>
      <c r="AOX266" s="11">
        <f t="shared" si="1878"/>
        <v>-5.7626646376415748E-4</v>
      </c>
      <c r="AOY266" s="10">
        <f t="shared" si="1879"/>
        <v>91.649999999999991</v>
      </c>
      <c r="AOZ266" s="9">
        <f t="shared" si="2246"/>
        <v>86.892956719882676</v>
      </c>
      <c r="APA266" s="9"/>
      <c r="APB266" s="97">
        <f t="shared" si="2695"/>
        <v>91.649999999999991</v>
      </c>
      <c r="APC266" s="15">
        <f t="shared" si="1880"/>
        <v>-5.8763400387410424E-4</v>
      </c>
      <c r="APD266" s="11"/>
      <c r="APE266" s="11"/>
    </row>
    <row r="267" spans="1:1097" x14ac:dyDescent="0.2">
      <c r="A267" s="183"/>
      <c r="B267" s="183"/>
      <c r="C267" s="1">
        <f t="shared" si="2696"/>
        <v>180</v>
      </c>
      <c r="D267" s="1">
        <f t="shared" si="2697"/>
        <v>6024.5844021139956</v>
      </c>
      <c r="E267" s="1">
        <f t="shared" si="2698"/>
        <v>-16317921.817764627</v>
      </c>
      <c r="F267" s="2">
        <f t="shared" si="2699"/>
        <v>113.16</v>
      </c>
      <c r="G267" s="8">
        <f t="shared" si="2700"/>
        <v>1.9810000000000001E-3</v>
      </c>
      <c r="H267" s="6">
        <f t="shared" si="2701"/>
        <v>0.14400020254000001</v>
      </c>
      <c r="I267" s="2">
        <f t="shared" si="2702"/>
        <v>3500</v>
      </c>
      <c r="J267" s="3">
        <f t="shared" si="1818"/>
        <v>58.333333333333336</v>
      </c>
      <c r="K267" s="3">
        <f t="shared" si="1819"/>
        <v>366.52</v>
      </c>
      <c r="L267" s="1">
        <f t="shared" si="2703"/>
        <v>0.82</v>
      </c>
      <c r="M267" s="1">
        <f t="shared" si="2704"/>
        <v>0.66</v>
      </c>
      <c r="N267" s="1">
        <f t="shared" si="1820"/>
        <v>0.54120000000000001</v>
      </c>
      <c r="O267" s="3">
        <f t="shared" si="2247"/>
        <v>7.5227878787878781</v>
      </c>
      <c r="P267" s="40">
        <f t="shared" si="1821"/>
        <v>570.9796</v>
      </c>
      <c r="Q267" s="1">
        <f t="shared" si="2705"/>
        <v>21.51</v>
      </c>
      <c r="R267" s="1">
        <f t="shared" si="2706"/>
        <v>151</v>
      </c>
      <c r="S267" s="2">
        <f t="shared" si="2707"/>
        <v>12587.54</v>
      </c>
      <c r="T267" s="1">
        <f t="shared" si="1959"/>
        <v>83.916933333333333</v>
      </c>
      <c r="U267" s="7">
        <f t="shared" si="2708"/>
        <v>9.1849501318337995E-2</v>
      </c>
      <c r="V267" s="7">
        <f t="shared" si="1822"/>
        <v>6.6258942829124593E-3</v>
      </c>
      <c r="W267" s="159">
        <f t="shared" si="2709"/>
        <v>3.4283282369456214E-2</v>
      </c>
      <c r="X267" s="40">
        <f t="shared" si="1823"/>
        <v>8095.2484858865882</v>
      </c>
      <c r="Y267" s="1">
        <f t="shared" si="2710"/>
        <v>0</v>
      </c>
      <c r="Z267" s="1">
        <f t="shared" si="2711"/>
        <v>113.16</v>
      </c>
      <c r="AA267" s="1">
        <f t="shared" si="2712"/>
        <v>91.649999999999991</v>
      </c>
      <c r="AB267" s="6">
        <f t="shared" si="1960"/>
        <v>0.2895550479995273</v>
      </c>
      <c r="AC267" s="1">
        <f t="shared" si="2713"/>
        <v>526.19133708825245</v>
      </c>
      <c r="AD267" s="40">
        <f t="shared" si="1824"/>
        <v>36363.626619283568</v>
      </c>
      <c r="AE267" s="1">
        <f t="shared" si="1825"/>
        <v>0.15947988387208822</v>
      </c>
      <c r="AF267" s="2">
        <f t="shared" si="2835"/>
        <v>82</v>
      </c>
      <c r="AG267" s="10">
        <f t="shared" si="1826"/>
        <v>13.077350477511235</v>
      </c>
      <c r="AH267" s="12">
        <f t="shared" si="1827"/>
        <v>0.20891599808372124</v>
      </c>
      <c r="AI267" s="43">
        <f t="shared" si="1828"/>
        <v>-1.913448906254488E-5</v>
      </c>
      <c r="AJ267" s="93">
        <f t="shared" si="1961"/>
        <v>4.827504904971573E-6</v>
      </c>
      <c r="AK267" s="43">
        <f t="shared" si="1829"/>
        <v>0</v>
      </c>
      <c r="AL267" s="43">
        <f t="shared" si="1962"/>
        <v>4.1896367067015793E-4</v>
      </c>
      <c r="AM267" s="43"/>
      <c r="AN267" s="43">
        <f t="shared" si="1830"/>
        <v>0</v>
      </c>
      <c r="AO267" s="10">
        <f t="shared" si="1831"/>
        <v>86.759581713436717</v>
      </c>
      <c r="AP267" s="9"/>
      <c r="AQ267" s="9">
        <f t="shared" si="1832"/>
        <v>86.631108580158511</v>
      </c>
      <c r="AR267" s="104">
        <f t="shared" si="2248"/>
        <v>86.631108580158511</v>
      </c>
      <c r="AS267" s="15">
        <f t="shared" si="1833"/>
        <v>0</v>
      </c>
      <c r="AT267" s="49"/>
      <c r="AU267" s="11">
        <f t="shared" si="1834"/>
        <v>7.9352365308036386E-6</v>
      </c>
      <c r="AV267" s="10">
        <f t="shared" si="1835"/>
        <v>86.695344001925577</v>
      </c>
      <c r="AW267" s="9">
        <f t="shared" si="1836"/>
        <v>86.631108580158511</v>
      </c>
      <c r="AX267" s="9">
        <f t="shared" si="1837"/>
        <v>86.502929615386279</v>
      </c>
      <c r="AY267" s="97">
        <f t="shared" si="2249"/>
        <v>86.567019097772402</v>
      </c>
      <c r="AZ267" s="15">
        <f t="shared" si="2250"/>
        <v>7.9169258976847641E-6</v>
      </c>
      <c r="BA267" s="49"/>
      <c r="BB267" s="11">
        <f t="shared" si="1838"/>
        <v>1.5852443994307066E-5</v>
      </c>
      <c r="BC267" s="10">
        <f t="shared" si="1839"/>
        <v>86.631249950450126</v>
      </c>
      <c r="BD267" s="9">
        <f t="shared" si="1840"/>
        <v>86.631106300969464</v>
      </c>
      <c r="BE267" s="9">
        <f t="shared" si="1841"/>
        <v>86.375042028563911</v>
      </c>
      <c r="BF267" s="97">
        <f t="shared" si="2251"/>
        <v>86.503074164766687</v>
      </c>
      <c r="BG267" s="15">
        <f t="shared" si="1842"/>
        <v>1.5815714171836727E-5</v>
      </c>
      <c r="BH267" s="49"/>
      <c r="BI267" s="11">
        <f t="shared" si="1843"/>
        <v>2.3751511246940534E-5</v>
      </c>
      <c r="BJ267" s="10">
        <f t="shared" si="1844"/>
        <v>86.56729590005466</v>
      </c>
      <c r="BK267" s="9">
        <f t="shared" si="1845"/>
        <v>86.631097205087727</v>
      </c>
      <c r="BL267" s="9">
        <f t="shared" si="1846"/>
        <v>86.247443014155408</v>
      </c>
      <c r="BM267" s="97">
        <f t="shared" si="2252"/>
        <v>86.43927010962156</v>
      </c>
      <c r="BN267" s="15">
        <f t="shared" si="1847"/>
        <v>2.3696257848119366E-5</v>
      </c>
      <c r="BO267" s="49"/>
      <c r="BP267" s="11">
        <f t="shared" si="1848"/>
        <v>3.1632329994815631E-5</v>
      </c>
      <c r="BQ267" s="10">
        <f t="shared" si="1849"/>
        <v>86.503478200049813</v>
      </c>
      <c r="BR267" s="9">
        <f t="shared" si="1850"/>
        <v>86.631076786451885</v>
      </c>
      <c r="BS267" s="9">
        <f t="shared" si="1851"/>
        <v>86.120129752379398</v>
      </c>
      <c r="BT267" s="97">
        <f t="shared" si="2253"/>
        <v>86.375603269415649</v>
      </c>
      <c r="BU267" s="15">
        <f t="shared" si="1852"/>
        <v>3.155845277407281E-5</v>
      </c>
      <c r="BV267" s="12"/>
      <c r="BW267" s="11">
        <f t="shared" si="1853"/>
        <v>3.9494794759902859E-5</v>
      </c>
      <c r="BX267" s="10">
        <f t="shared" si="1854"/>
        <v>86.439793208463712</v>
      </c>
      <c r="BY267" s="9">
        <f t="shared" si="1855"/>
        <v>86.631040570609173</v>
      </c>
      <c r="BZ267" s="9">
        <f t="shared" si="1856"/>
        <v>85.993099409936335</v>
      </c>
      <c r="CA267" s="97">
        <f t="shared" si="2254"/>
        <v>86.312069990272761</v>
      </c>
      <c r="CB267" s="15">
        <f t="shared" si="1857"/>
        <v>3.9402197584485699E-5</v>
      </c>
      <c r="CC267" s="12"/>
      <c r="CD267" s="11">
        <f t="shared" si="1858"/>
        <v>4.733880284605308E-5</v>
      </c>
      <c r="CE267" s="10">
        <f t="shared" si="1859"/>
        <v>86.376237292484831</v>
      </c>
      <c r="CF267" s="9">
        <f t="shared" si="1860"/>
        <v>86.630984114872504</v>
      </c>
      <c r="CG267" s="9">
        <f t="shared" si="1861"/>
        <v>85.866349140729497</v>
      </c>
      <c r="CH267" s="97">
        <f t="shared" si="2255"/>
        <v>86.248666627801001</v>
      </c>
      <c r="CI267" s="15">
        <f t="shared" si="1862"/>
        <v>4.7227393666549364E-5</v>
      </c>
      <c r="CJ267" s="12"/>
      <c r="CK267" s="11">
        <f t="shared" si="1863"/>
        <v>5.5164254304829259E-5</v>
      </c>
      <c r="CL267" s="10">
        <f t="shared" si="1864"/>
        <v>86.312806828897095</v>
      </c>
      <c r="CM267" s="9">
        <f t="shared" si="1865"/>
        <v>86.630903008468323</v>
      </c>
      <c r="CN267" s="9">
        <f t="shared" si="1866"/>
        <v>85.73987608658021</v>
      </c>
      <c r="CO267" s="97">
        <f t="shared" si="2256"/>
        <v>86.185389547524267</v>
      </c>
      <c r="CP267" s="15">
        <f t="shared" si="1867"/>
        <v>5.5033945124818963E-5</v>
      </c>
      <c r="CQ267" s="12"/>
      <c r="CR267" s="11">
        <f t="shared" si="1868"/>
        <v>6.2971051901099552E-5</v>
      </c>
      <c r="CS267" s="10">
        <f t="shared" si="1869"/>
        <v>86.249498204507631</v>
      </c>
      <c r="CT267" s="9">
        <f t="shared" si="1870"/>
        <v>86.630792872675443</v>
      </c>
      <c r="CU267" s="9">
        <f t="shared" si="1963"/>
        <v>85.613677377932575</v>
      </c>
      <c r="CV267" s="97">
        <f t="shared" si="2257"/>
        <v>86.122235125304002</v>
      </c>
      <c r="CW267" s="15">
        <f t="shared" si="1871"/>
        <v>6.2821758746265822E-5</v>
      </c>
      <c r="CX267" s="12"/>
      <c r="CY267" s="11">
        <f t="shared" si="2258"/>
        <v>7.0759101078721664E-5</v>
      </c>
      <c r="CZ267" s="10">
        <f t="shared" si="2259"/>
        <v>86.186307816564835</v>
      </c>
      <c r="DA267" s="9">
        <f t="shared" si="1964"/>
        <v>86.630649360954919</v>
      </c>
      <c r="DB267" s="9">
        <f t="shared" si="1965"/>
        <v>85.487750134556109</v>
      </c>
      <c r="DC267" s="97">
        <f t="shared" si="2260"/>
        <v>86.059199747755514</v>
      </c>
      <c r="DD267" s="15">
        <f t="shared" si="2261"/>
        <v>7.0590743964892689E-5</v>
      </c>
      <c r="DE267" s="12"/>
      <c r="DF267" s="11">
        <f t="shared" si="2262"/>
        <v>7.8528309925802312E-5</v>
      </c>
      <c r="DG267" s="10">
        <f t="shared" si="2263"/>
        <v>86.12323207317101</v>
      </c>
      <c r="DH267" s="9">
        <f t="shared" si="1966"/>
        <v>86.630468159071341</v>
      </c>
      <c r="DI267" s="9">
        <f t="shared" si="1967"/>
        <v>85.362091466236691</v>
      </c>
      <c r="DJ267" s="97">
        <f t="shared" si="2264"/>
        <v>85.996279812654024</v>
      </c>
      <c r="DK267" s="15">
        <f t="shared" si="2265"/>
        <v>7.8340812826557959E-5</v>
      </c>
      <c r="DL267" s="12"/>
      <c r="DM267" s="11">
        <f t="shared" si="2266"/>
        <v>8.6278589140116537E-5</v>
      </c>
      <c r="DN267" s="10">
        <f t="shared" si="2267"/>
        <v>86.060267393684953</v>
      </c>
      <c r="DO267" s="9">
        <f t="shared" si="1968"/>
        <v>86.630244985205536</v>
      </c>
      <c r="DP267" s="9">
        <f t="shared" si="1969"/>
        <v>85.236698473462297</v>
      </c>
      <c r="DQ267" s="97">
        <f t="shared" si="2268"/>
        <v>85.933471729333917</v>
      </c>
      <c r="DR267" s="15">
        <f t="shared" si="2269"/>
        <v>8.60718799535786E-5</v>
      </c>
      <c r="DS267" s="12"/>
      <c r="DT267" s="11">
        <f t="shared" si="2270"/>
        <v>9.4009851994330366E-5</v>
      </c>
      <c r="DU267" s="10">
        <f t="shared" si="2271"/>
        <v>85.997410209117689</v>
      </c>
      <c r="DV267" s="9">
        <f t="shared" si="1970"/>
        <v>86.629975590058862</v>
      </c>
      <c r="DW267" s="9">
        <f t="shared" si="1971"/>
        <v>85.111568248100582</v>
      </c>
      <c r="DX267" s="97">
        <f t="shared" si="2272"/>
        <v>85.870771919079715</v>
      </c>
      <c r="DY267" s="15">
        <f t="shared" si="2273"/>
        <v>9.3783862509317351E-5</v>
      </c>
      <c r="DZ267" s="12"/>
      <c r="EA267" s="11">
        <f t="shared" si="2274"/>
        <v>1.0172201430118305E-4</v>
      </c>
      <c r="EB267" s="10">
        <f t="shared" si="2275"/>
        <v>85.934656962520094</v>
      </c>
      <c r="EC267" s="9">
        <f t="shared" si="1972"/>
        <v>86.629655756949404</v>
      </c>
      <c r="ED267" s="9">
        <f t="shared" si="1973"/>
        <v>84.986697874068625</v>
      </c>
      <c r="EE267" s="97">
        <f t="shared" si="2276"/>
        <v>85.808176815509015</v>
      </c>
      <c r="EF267" s="15">
        <f t="shared" si="2277"/>
        <v>1.0147668016276113E-4</v>
      </c>
      <c r="EG267" s="12"/>
      <c r="EH267" s="11">
        <f t="shared" si="2278"/>
        <v>1.0941499437865185E-4</v>
      </c>
      <c r="EI267" s="10">
        <f t="shared" si="2279"/>
        <v>85.872004109362535</v>
      </c>
      <c r="EJ267" s="9">
        <f t="shared" si="1974"/>
        <v>86.629281301900036</v>
      </c>
      <c r="EK267" s="9">
        <f t="shared" si="1975"/>
        <v>84.862084427994091</v>
      </c>
      <c r="EL267" s="97">
        <f t="shared" si="2280"/>
        <v>85.745682864947071</v>
      </c>
      <c r="EM267" s="15">
        <f t="shared" si="2281"/>
        <v>1.0915025505312751E-4</v>
      </c>
      <c r="EN267" s="12"/>
      <c r="EO267" s="11">
        <f t="shared" si="2282"/>
        <v>1.1708871301512723E-4</v>
      </c>
      <c r="EP267" s="10">
        <f t="shared" si="2283"/>
        <v>85.809448117906328</v>
      </c>
      <c r="EQ267" s="9">
        <f t="shared" si="1976"/>
        <v>86.628848073718743</v>
      </c>
      <c r="ER267" s="9">
        <f t="shared" si="1977"/>
        <v>84.73772497987116</v>
      </c>
      <c r="ES267" s="97">
        <f t="shared" si="2284"/>
        <v>85.683286526794944</v>
      </c>
      <c r="ET267" s="15">
        <f t="shared" si="2285"/>
        <v>1.1680451175430976E-4</v>
      </c>
      <c r="EU267" s="12"/>
      <c r="EV267" s="11">
        <f t="shared" si="2286"/>
        <v>1.2474309343443016E-4</v>
      </c>
      <c r="EW267" s="10">
        <f t="shared" si="2287"/>
        <v>85.746985469568685</v>
      </c>
      <c r="EX267" s="9">
        <f t="shared" si="1978"/>
        <v>86.628351954071107</v>
      </c>
      <c r="EY267" s="9">
        <f t="shared" si="1979"/>
        <v>84.613616593704606</v>
      </c>
      <c r="EZ267" s="97">
        <f t="shared" si="2288"/>
        <v>85.620984273887856</v>
      </c>
      <c r="FA267" s="15">
        <f t="shared" si="2289"/>
        <v>1.24439377239564E-4</v>
      </c>
      <c r="FB267" s="12"/>
      <c r="FC267" s="11">
        <f t="shared" si="2290"/>
        <v>1.3237806126106111E-4</v>
      </c>
      <c r="FD267" s="10">
        <f t="shared" si="2291"/>
        <v>85.684612659278002</v>
      </c>
      <c r="FE267" s="9">
        <f t="shared" si="1980"/>
        <v>86.627788857545355</v>
      </c>
      <c r="FF267" s="9">
        <f t="shared" si="1981"/>
        <v>84.489756328148275</v>
      </c>
      <c r="FG267" s="97">
        <f t="shared" si="2292"/>
        <v>85.558772592846822</v>
      </c>
      <c r="FH267" s="15">
        <f t="shared" si="2293"/>
        <v>1.3205478084610698E-4</v>
      </c>
      <c r="FI267" s="12"/>
      <c r="FJ267" s="11">
        <f t="shared" si="2294"/>
        <v>1.3999354448532964E-4</v>
      </c>
      <c r="FK267" s="10">
        <f t="shared" si="2295"/>
        <v>85.622326195822637</v>
      </c>
      <c r="FL267" s="9">
        <f t="shared" si="1982"/>
        <v>86.627154731710036</v>
      </c>
      <c r="FM267" s="9">
        <f t="shared" si="1983"/>
        <v>84.366141237134926</v>
      </c>
      <c r="FN267" s="97">
        <f t="shared" si="2296"/>
        <v>85.496647984422481</v>
      </c>
      <c r="FO267" s="15">
        <f t="shared" si="2297"/>
        <v>1.3965065423976819E-4</v>
      </c>
      <c r="FP267" s="12"/>
      <c r="FQ267" s="11">
        <f t="shared" si="2298"/>
        <v>1.4758947342854376E-4</v>
      </c>
      <c r="FR267" s="10">
        <f t="shared" si="2299"/>
        <v>85.560122602191782</v>
      </c>
      <c r="FS267" s="9">
        <f t="shared" si="1984"/>
        <v>86.626445557164445</v>
      </c>
      <c r="FT267" s="9">
        <f t="shared" si="1985"/>
        <v>84.242768370496265</v>
      </c>
      <c r="FU267" s="97">
        <f t="shared" si="2300"/>
        <v>85.434606963830362</v>
      </c>
      <c r="FV267" s="15">
        <f t="shared" si="2301"/>
        <v>1.472269313798035E-4</v>
      </c>
      <c r="FW267" s="12"/>
      <c r="FX267" s="11">
        <f t="shared" si="2302"/>
        <v>1.5516578070835885E-4</v>
      </c>
      <c r="FY267" s="10">
        <f t="shared" si="2303"/>
        <v>85.497998415907887</v>
      </c>
      <c r="FZ267" s="9">
        <f t="shared" si="1986"/>
        <v>86.625657347582077</v>
      </c>
      <c r="GA267" s="9">
        <f t="shared" si="1987"/>
        <v>84.119634774577463</v>
      </c>
      <c r="GB267" s="97">
        <f t="shared" si="2304"/>
        <v>85.372646061079763</v>
      </c>
      <c r="GC267" s="15">
        <f t="shared" si="2305"/>
        <v>1.5478354848363682E-4</v>
      </c>
      <c r="GD267" s="12"/>
      <c r="GE267" s="11">
        <f t="shared" si="2306"/>
        <v>1.6272240120401456E-4</v>
      </c>
      <c r="GF267" s="10">
        <f t="shared" si="2307"/>
        <v>85.43595018935288</v>
      </c>
      <c r="GG267" s="9">
        <f t="shared" si="1988"/>
        <v>86.624786149747123</v>
      </c>
      <c r="GH267" s="9">
        <f t="shared" si="1989"/>
        <v>83.996737492839927</v>
      </c>
      <c r="GI267" s="97">
        <f t="shared" si="2308"/>
        <v>85.310761821293525</v>
      </c>
      <c r="GJ267" s="15">
        <f t="shared" si="2309"/>
        <v>1.623204439918668E-4</v>
      </c>
      <c r="GK267" s="12"/>
      <c r="GL267" s="11">
        <f t="shared" si="1872"/>
        <v>1.7025927202186093E-4</v>
      </c>
      <c r="GM267" s="10">
        <f t="shared" si="1873"/>
        <v>85.373974490085175</v>
      </c>
      <c r="GN267" s="9">
        <f t="shared" si="1990"/>
        <v>86.623828043584311</v>
      </c>
      <c r="GO267" s="9">
        <f t="shared" si="1991"/>
        <v>83.874073566456943</v>
      </c>
      <c r="GP267" s="115">
        <f t="shared" si="2310"/>
        <v>85.248950805020627</v>
      </c>
      <c r="GQ267" s="15">
        <f t="shared" si="1874"/>
        <v>1.6983755853333861E-4</v>
      </c>
      <c r="GR267" s="12"/>
      <c r="GS267" s="11">
        <f t="shared" si="2311"/>
        <v>1.7777633246090778E-4</v>
      </c>
      <c r="GT267" s="10">
        <f t="shared" si="2312"/>
        <v>85.312067901149788</v>
      </c>
      <c r="GU267" s="9">
        <f t="shared" si="1992"/>
        <v>86.622779142182168</v>
      </c>
      <c r="GV267" s="9">
        <f t="shared" si="1993"/>
        <v>83.75164003490174</v>
      </c>
      <c r="GW267" s="115">
        <f t="shared" si="2313"/>
        <v>85.187209588541947</v>
      </c>
      <c r="GX267" s="15">
        <f t="shared" si="2314"/>
        <v>1.773348348902471E-4</v>
      </c>
      <c r="GY267" s="12"/>
      <c r="GZ267" s="11">
        <f t="shared" si="2315"/>
        <v>1.8527352397841758E-4</v>
      </c>
      <c r="HA267" s="10">
        <f t="shared" si="2316"/>
        <v>85.250227021381477</v>
      </c>
      <c r="HB267" s="9">
        <f t="shared" si="1994"/>
        <v>86.621635591809863</v>
      </c>
      <c r="HC267" s="9">
        <f t="shared" si="1995"/>
        <v>83.629433936524507</v>
      </c>
      <c r="HD267" s="97">
        <f t="shared" si="2317"/>
        <v>85.125534764167185</v>
      </c>
      <c r="HE267" s="15">
        <f t="shared" si="2318"/>
        <v>1.8481221796353862E-4</v>
      </c>
      <c r="HF267" s="12"/>
      <c r="HG267" s="11">
        <f t="shared" si="2319"/>
        <v>1.9275079015577598E-4</v>
      </c>
      <c r="HH267" s="10">
        <f t="shared" si="2320"/>
        <v>85.188448465699224</v>
      </c>
      <c r="HI267" s="9">
        <f t="shared" si="1996"/>
        <v>86.620393571927835</v>
      </c>
      <c r="HJ267" s="9">
        <f t="shared" si="1997"/>
        <v>83.507452309123266</v>
      </c>
      <c r="HK267" s="97">
        <f t="shared" si="2321"/>
        <v>85.063922940525543</v>
      </c>
      <c r="HL267" s="15">
        <f t="shared" si="2322"/>
        <v>1.922696547383162E-4</v>
      </c>
      <c r="HM267" s="12"/>
      <c r="HN267" s="11">
        <f t="shared" si="2323"/>
        <v>2.0020807666434998E-4</v>
      </c>
      <c r="HO267" s="10">
        <f t="shared" si="2324"/>
        <v>85.126728865394597</v>
      </c>
      <c r="HP267" s="9">
        <f t="shared" si="1998"/>
        <v>86.619049295192312</v>
      </c>
      <c r="HQ267" s="9">
        <f t="shared" si="1999"/>
        <v>83.385692190502979</v>
      </c>
      <c r="HR267" s="115">
        <f t="shared" si="2325"/>
        <v>85.002370742847646</v>
      </c>
      <c r="HS267" s="15">
        <f t="shared" si="2326"/>
        <v>1.9970709424957305E-4</v>
      </c>
      <c r="HT267" s="12"/>
      <c r="HU267" s="11">
        <f t="shared" si="2714"/>
        <v>2.0764533123168469E-4</v>
      </c>
      <c r="HV267" s="10">
        <f t="shared" si="2327"/>
        <v>85.065064868411213</v>
      </c>
      <c r="HW267" s="9">
        <f t="shared" si="2000"/>
        <v>86.617599007453904</v>
      </c>
      <c r="HX267" s="9">
        <f t="shared" si="2001"/>
        <v>83.264150619029422</v>
      </c>
      <c r="HY267" s="115">
        <f t="shared" si="2328"/>
        <v>84.940874813241663</v>
      </c>
      <c r="HZ267" s="15">
        <f t="shared" si="2329"/>
        <v>2.0712448754790842E-4</v>
      </c>
      <c r="IA267" s="12"/>
      <c r="IB267" s="11">
        <f t="shared" si="2715"/>
        <v>2.1506250360763901E-4</v>
      </c>
      <c r="IC267" s="10">
        <f t="shared" si="2330"/>
        <v>85.003453139618728</v>
      </c>
      <c r="ID267" s="9">
        <f t="shared" si="2002"/>
        <v>86.616038987750414</v>
      </c>
      <c r="IE267" s="9">
        <f t="shared" si="2003"/>
        <v>83.142824634170395</v>
      </c>
      <c r="IF267" s="115">
        <f t="shared" si="2331"/>
        <v>84.879431810960398</v>
      </c>
      <c r="IG267" s="15">
        <f t="shared" si="2332"/>
        <v>2.1452178766564743E-4</v>
      </c>
      <c r="IH267" s="12"/>
      <c r="II267" s="11">
        <f t="shared" si="2716"/>
        <v>2.2245954553094403E-4</v>
      </c>
      <c r="IJ267" s="10">
        <f t="shared" si="2333"/>
        <v>84.94189036107764</v>
      </c>
      <c r="IK267" s="9">
        <f t="shared" si="2004"/>
        <v>86.614365548294003</v>
      </c>
      <c r="IL267" s="9">
        <f t="shared" si="2005"/>
        <v>83.021711277030931</v>
      </c>
      <c r="IM267" s="115">
        <f t="shared" si="2334"/>
        <v>84.818038412662474</v>
      </c>
      <c r="IN267" s="15">
        <f t="shared" si="2335"/>
        <v>2.2189894958299058E-4</v>
      </c>
      <c r="IO267" s="12"/>
      <c r="IP267" s="11">
        <f t="shared" si="2717"/>
        <v>2.2983641069577055E-4</v>
      </c>
      <c r="IQ267" s="10">
        <f t="shared" si="2336"/>
        <v>84.880373232298339</v>
      </c>
      <c r="IR267" s="9">
        <f t="shared" si="2006"/>
        <v>86.61257503445286</v>
      </c>
      <c r="IS267" s="9">
        <f t="shared" si="2007"/>
        <v>82.900807590878316</v>
      </c>
      <c r="IT267" s="115">
        <f t="shared" si="2337"/>
        <v>84.756691312665595</v>
      </c>
      <c r="IU267" s="15">
        <f t="shared" si="2338"/>
        <v>2.2925593019446511E-4</v>
      </c>
      <c r="IV267" s="12"/>
      <c r="IW267" s="11">
        <f t="shared" si="2718"/>
        <v>2.3719305471857536E-4</v>
      </c>
      <c r="IX267" s="10">
        <f t="shared" si="2339"/>
        <v>84.818898470492385</v>
      </c>
      <c r="IY267" s="9">
        <f t="shared" si="2008"/>
        <v>86.610663824727581</v>
      </c>
      <c r="IZ267" s="9">
        <f t="shared" si="2009"/>
        <v>82.780110621658068</v>
      </c>
      <c r="JA267" s="115">
        <f t="shared" si="2340"/>
        <v>84.695387223192824</v>
      </c>
      <c r="JB267" s="15">
        <f t="shared" si="2341"/>
        <v>2.3659268827558373E-4</v>
      </c>
      <c r="JC267" s="12"/>
      <c r="JD267" s="11">
        <f t="shared" si="2719"/>
        <v>2.4452943510516891E-4</v>
      </c>
      <c r="JE267" s="10">
        <f t="shared" si="2342"/>
        <v>84.757462810816634</v>
      </c>
      <c r="JF267" s="9">
        <f t="shared" si="2010"/>
        <v>86.608628330722283</v>
      </c>
      <c r="JG267" s="9">
        <f t="shared" si="2011"/>
        <v>82.659617418501711</v>
      </c>
      <c r="JH267" s="115">
        <f t="shared" si="2343"/>
        <v>84.63412287461199</v>
      </c>
      <c r="JI267" s="15">
        <f t="shared" si="2344"/>
        <v>2.4390918444970331E-4</v>
      </c>
      <c r="JJ267" s="12"/>
      <c r="JK267" s="11">
        <f t="shared" si="2720"/>
        <v>2.5184551121795165E-4</v>
      </c>
      <c r="JL267" s="10">
        <f t="shared" si="2345"/>
        <v>84.696063006610743</v>
      </c>
      <c r="JM267" s="9">
        <f t="shared" si="2012"/>
        <v>86.606464997110763</v>
      </c>
      <c r="JN267" s="9">
        <f t="shared" si="2013"/>
        <v>82.539325034224532</v>
      </c>
      <c r="JO267" s="115">
        <f t="shared" si="2346"/>
        <v>84.572895015667655</v>
      </c>
      <c r="JP267" s="15">
        <f t="shared" si="2347"/>
        <v>2.5120538115518912E-4</v>
      </c>
      <c r="JQ267" s="12"/>
      <c r="JR267" s="11">
        <f t="shared" si="2721"/>
        <v>2.5914124424345359E-4</v>
      </c>
      <c r="JS267" s="10">
        <f t="shared" si="2348"/>
        <v>84.634695829627191</v>
      </c>
      <c r="JT267" s="9">
        <f t="shared" si="2014"/>
        <v>86.60417030159762</v>
      </c>
      <c r="JU267" s="9">
        <f t="shared" si="2015"/>
        <v>82.419230525814797</v>
      </c>
      <c r="JV267" s="115">
        <f t="shared" si="2349"/>
        <v>84.511700413706208</v>
      </c>
      <c r="JW267" s="15">
        <f t="shared" si="2350"/>
        <v>2.584812426128072E-4</v>
      </c>
      <c r="JX267" s="12"/>
      <c r="JY267" s="11">
        <f t="shared" si="2722"/>
        <v>2.6641659716008153E-4</v>
      </c>
      <c r="JZ267" s="10">
        <f t="shared" si="2351"/>
        <v>84.573358070254642</v>
      </c>
      <c r="KA267" s="9">
        <f t="shared" si="2016"/>
        <v>86.601740754874754</v>
      </c>
      <c r="KB267" s="9">
        <f t="shared" si="2017"/>
        <v>82.299330954915604</v>
      </c>
      <c r="KC267" s="115">
        <f t="shared" si="2352"/>
        <v>84.450535854895179</v>
      </c>
      <c r="KD267" s="15">
        <f t="shared" si="2353"/>
        <v>2.6573673479325893E-4</v>
      </c>
      <c r="KE267" s="12"/>
      <c r="KF267" s="11">
        <f t="shared" si="2723"/>
        <v>2.7367153470602752E-4</v>
      </c>
      <c r="KG267" s="10">
        <f t="shared" si="2354"/>
        <v>84.512046537735259</v>
      </c>
      <c r="KH267" s="9">
        <f t="shared" si="2018"/>
        <v>86.599172900573095</v>
      </c>
      <c r="KI267" s="9">
        <f t="shared" si="2019"/>
        <v>82.179623388294004</v>
      </c>
      <c r="KJ267" s="115">
        <f t="shared" si="2355"/>
        <v>84.389398144433557</v>
      </c>
      <c r="KK267" s="15">
        <f t="shared" si="2356"/>
        <v>2.7297182538523699E-4</v>
      </c>
      <c r="KL267" s="12"/>
      <c r="KM267" s="11">
        <f t="shared" si="2724"/>
        <v>2.8090602334765306E-4</v>
      </c>
      <c r="KN267" s="10">
        <f t="shared" si="2357"/>
        <v>84.450758060373403</v>
      </c>
      <c r="KO267" s="9">
        <f t="shared" si="2020"/>
        <v>86.596463315209945</v>
      </c>
      <c r="KP267" s="9">
        <f t="shared" si="2021"/>
        <v>82.060104898305511</v>
      </c>
      <c r="KQ267" s="115">
        <f t="shared" si="2358"/>
        <v>84.328284106757735</v>
      </c>
      <c r="KR267" s="15">
        <f t="shared" si="2359"/>
        <v>2.801864837634814E-4</v>
      </c>
      <c r="KS267" s="12"/>
      <c r="KT267" s="11">
        <f t="shared" si="2725"/>
        <v>2.8812003124787327E-4</v>
      </c>
      <c r="KU267" s="10">
        <f t="shared" si="2360"/>
        <v>84.389489485739858</v>
      </c>
      <c r="KV267" s="9">
        <f t="shared" si="2022"/>
        <v>86.593608608131873</v>
      </c>
      <c r="KW267" s="9">
        <f t="shared" si="2023"/>
        <v>81.940772563345831</v>
      </c>
      <c r="KX267" s="115">
        <f t="shared" si="2361"/>
        <v>84.267190585738859</v>
      </c>
      <c r="KY267" s="15">
        <f t="shared" si="2362"/>
        <v>2.8738068095734623E-4</v>
      </c>
      <c r="KZ267" s="12"/>
      <c r="LA267" s="11">
        <f t="shared" si="2726"/>
        <v>2.9531352823506269E-4</v>
      </c>
      <c r="LB267" s="10">
        <f t="shared" si="2363"/>
        <v>84.328237680867488</v>
      </c>
      <c r="LC267" s="9">
        <f t="shared" si="2024"/>
        <v>86.590605421453461</v>
      </c>
      <c r="LD267" s="9">
        <f t="shared" si="2025"/>
        <v>81.82162346829675</v>
      </c>
      <c r="LE267" s="115">
        <f t="shared" si="2364"/>
        <v>84.206114444875112</v>
      </c>
      <c r="LF267" s="15">
        <f t="shared" si="2365"/>
        <v>2.945543896194806E-4</v>
      </c>
      <c r="LG267" s="12"/>
      <c r="LH267" s="11">
        <f t="shared" si="2727"/>
        <v>3.0248648577203439E-4</v>
      </c>
      <c r="LI267" s="10">
        <f t="shared" si="2366"/>
        <v>84.266999532441929</v>
      </c>
      <c r="LJ267" s="9">
        <f t="shared" si="2026"/>
        <v>86.587450429991847</v>
      </c>
      <c r="LK267" s="9">
        <f t="shared" si="2027"/>
        <v>81.702654704960409</v>
      </c>
      <c r="LL267" s="115">
        <f t="shared" si="2367"/>
        <v>84.145052567476128</v>
      </c>
      <c r="LM267" s="15">
        <f t="shared" si="2368"/>
        <v>3.0170758399496227E-4</v>
      </c>
      <c r="LN267" s="12"/>
      <c r="LO267" s="11">
        <f t="shared" si="2728"/>
        <v>3.0963887692548459E-4</v>
      </c>
      <c r="LP267" s="10">
        <f t="shared" si="2369"/>
        <v>84.205771946984456</v>
      </c>
      <c r="LQ267" s="9">
        <f t="shared" si="2028"/>
        <v>86.584140341197397</v>
      </c>
      <c r="LR267" s="9">
        <f t="shared" si="2029"/>
        <v>81.583863372487244</v>
      </c>
      <c r="LS267" s="115">
        <f t="shared" si="2370"/>
        <v>84.08400185684232</v>
      </c>
      <c r="LT267" s="15">
        <f t="shared" si="2371"/>
        <v>3.0884023989058104E-4</v>
      </c>
      <c r="LU267" s="12"/>
      <c r="LV267" s="11">
        <f t="shared" si="2729"/>
        <v>3.1677067633556537E-4</v>
      </c>
      <c r="LW267" s="10">
        <f t="shared" si="2372"/>
        <v>84.144551851029746</v>
      </c>
      <c r="LX267" s="9">
        <f t="shared" si="2030"/>
        <v>86.580671895080442</v>
      </c>
      <c r="LY267" s="9">
        <f t="shared" si="2031"/>
        <v>81.465246577793039</v>
      </c>
      <c r="LZ267" s="115">
        <f t="shared" si="2373"/>
        <v>84.022959236436748</v>
      </c>
      <c r="MA267" s="15">
        <f t="shared" si="2374"/>
        <v>3.1595233464455847E-4</v>
      </c>
      <c r="MB267" s="12"/>
      <c r="MC267" s="11">
        <f t="shared" si="2730"/>
        <v>3.2388186018588572E-4</v>
      </c>
      <c r="MD267" s="10">
        <f t="shared" si="2375"/>
        <v>84.083336191296326</v>
      </c>
      <c r="ME267" s="9">
        <f t="shared" si="2032"/>
        <v>86.577041864134372</v>
      </c>
      <c r="MF267" s="9">
        <f t="shared" si="2033"/>
        <v>81.346801435968345</v>
      </c>
      <c r="MG267" s="115">
        <f t="shared" si="2376"/>
        <v>83.961921650051352</v>
      </c>
      <c r="MH267" s="15">
        <f t="shared" si="2377"/>
        <v>3.2304384709651242E-4</v>
      </c>
      <c r="MI267" s="12"/>
      <c r="MJ267" s="11">
        <f t="shared" si="2731"/>
        <v>3.309724061737458E-4</v>
      </c>
      <c r="MK267" s="10">
        <f t="shared" si="2378"/>
        <v>84.022121934851356</v>
      </c>
      <c r="ML267" s="9">
        <f t="shared" si="2034"/>
        <v>86.573247053255017</v>
      </c>
      <c r="MM267" s="9">
        <f t="shared" si="2035"/>
        <v>81.228525070677776</v>
      </c>
      <c r="MN267" s="115">
        <f t="shared" si="2379"/>
        <v>83.900886061966389</v>
      </c>
      <c r="MO267" s="15">
        <f t="shared" si="2380"/>
        <v>3.3011475755780355E-4</v>
      </c>
      <c r="MP267" s="12"/>
      <c r="MQ267" s="11">
        <f t="shared" si="2732"/>
        <v>3.3804229348075965E-4</v>
      </c>
      <c r="MR267" s="10">
        <f t="shared" si="2381"/>
        <v>83.960906069268617</v>
      </c>
      <c r="MS267" s="9">
        <f t="shared" si="2036"/>
        <v>86.569284299656644</v>
      </c>
      <c r="MT267" s="9">
        <f t="shared" si="2037"/>
        <v>81.110414614552184</v>
      </c>
      <c r="MU267" s="115">
        <f t="shared" si="2382"/>
        <v>83.839849457104407</v>
      </c>
      <c r="MV267" s="15">
        <f t="shared" si="2383"/>
        <v>3.3716504778213865E-4</v>
      </c>
      <c r="MW267" s="12"/>
      <c r="MX267" s="11">
        <f t="shared" si="2733"/>
        <v>3.4509150274369867E-4</v>
      </c>
      <c r="MY267" s="10">
        <f t="shared" si="2384"/>
        <v>83.899685602781204</v>
      </c>
      <c r="MZ267" s="9">
        <f t="shared" si="2038"/>
        <v>86.565150472784538</v>
      </c>
      <c r="NA267" s="9">
        <f t="shared" si="2039"/>
        <v>80.992467209571416</v>
      </c>
      <c r="NB267" s="115">
        <f t="shared" si="2385"/>
        <v>83.778808841177977</v>
      </c>
      <c r="NC267" s="15">
        <f t="shared" si="2386"/>
        <v>3.4419470093652131E-4</v>
      </c>
      <c r="ND267" s="12"/>
      <c r="NE267" s="11">
        <f t="shared" si="2734"/>
        <v>3.5212001602568982E-4</v>
      </c>
      <c r="NF267" s="10">
        <f t="shared" si="2387"/>
        <v>83.838457564427898</v>
      </c>
      <c r="NG267" s="9">
        <f t="shared" si="2040"/>
        <v>86.560842474224302</v>
      </c>
      <c r="NH267" s="9">
        <f t="shared" si="2041"/>
        <v>80.874680007437476</v>
      </c>
      <c r="NI267" s="115">
        <f t="shared" si="2388"/>
        <v>83.717761240830896</v>
      </c>
      <c r="NJ267" s="15">
        <f t="shared" si="2389"/>
        <v>3.5120370157260624E-4</v>
      </c>
      <c r="NK267" s="12"/>
      <c r="NL267" s="11">
        <f t="shared" si="2735"/>
        <v>3.5912781678780898E-4</v>
      </c>
      <c r="NM267" s="10">
        <f t="shared" si="2390"/>
        <v>83.777219004193114</v>
      </c>
      <c r="NN267" s="9">
        <f t="shared" si="2042"/>
        <v>86.556357237608097</v>
      </c>
      <c r="NO267" s="9">
        <f t="shared" si="2043"/>
        <v>80.757050169940584</v>
      </c>
      <c r="NP267" s="115">
        <f t="shared" si="2391"/>
        <v>83.65670370377434</v>
      </c>
      <c r="NQ267" s="15">
        <f t="shared" si="2392"/>
        <v>3.5819203559829798E-4</v>
      </c>
      <c r="NR267" s="12"/>
      <c r="NS267" s="11">
        <f t="shared" si="2736"/>
        <v>3.6611488986089868E-4</v>
      </c>
      <c r="NT267" s="10">
        <f t="shared" si="2393"/>
        <v>83.715966993141777</v>
      </c>
      <c r="NU267" s="9">
        <f t="shared" si="2044"/>
        <v>86.551691728517724</v>
      </c>
      <c r="NV267" s="9">
        <f t="shared" si="2045"/>
        <v>80.63957486931568</v>
      </c>
      <c r="NW267" s="115">
        <f t="shared" si="2394"/>
        <v>83.595633298916709</v>
      </c>
      <c r="NX267" s="15">
        <f t="shared" si="2395"/>
        <v>3.6515969024973898E-4</v>
      </c>
      <c r="NY267" s="12"/>
      <c r="NZ267" s="11">
        <f t="shared" si="2737"/>
        <v>3.7308122141778286E-4</v>
      </c>
      <c r="OA267" s="10">
        <f t="shared" si="2396"/>
        <v>83.654698623547944</v>
      </c>
      <c r="OB267" s="9">
        <f t="shared" si="2046"/>
        <v>86.546842944384935</v>
      </c>
      <c r="OC267" s="9">
        <f t="shared" si="2047"/>
        <v>80.52225128859007</v>
      </c>
      <c r="OD267" s="115">
        <f t="shared" si="2397"/>
        <v>83.534547116487502</v>
      </c>
      <c r="OE267" s="15">
        <f t="shared" si="2398"/>
        <v>3.7210665406369262E-4</v>
      </c>
      <c r="OF267" s="12"/>
      <c r="OG267" s="11">
        <f t="shared" si="2738"/>
        <v>3.8002679894584134E-4</v>
      </c>
      <c r="OH267" s="10">
        <f t="shared" si="2399"/>
        <v>83.593411009017558</v>
      </c>
      <c r="OI267" s="9">
        <f t="shared" si="2048"/>
        <v>86.54180791438877</v>
      </c>
      <c r="OJ267" s="9">
        <f t="shared" si="2049"/>
        <v>80.405076621924024</v>
      </c>
      <c r="OK267" s="115">
        <f t="shared" si="2400"/>
        <v>83.47344226815639</v>
      </c>
      <c r="OL267" s="15">
        <f t="shared" si="2401"/>
        <v>3.7903291685015316E-4</v>
      </c>
      <c r="OM267" s="12"/>
      <c r="ON267" s="11">
        <f t="shared" si="2739"/>
        <v>3.8695161121983355E-4</v>
      </c>
      <c r="OO267" s="10">
        <f t="shared" si="2402"/>
        <v>83.532101284606313</v>
      </c>
      <c r="OP267" s="9">
        <f t="shared" si="2050"/>
        <v>86.536583699350302</v>
      </c>
      <c r="OQ267" s="9">
        <f t="shared" si="2051"/>
        <v>80.288048074941656</v>
      </c>
      <c r="OR267" s="115">
        <f t="shared" si="2403"/>
        <v>83.412315887145979</v>
      </c>
      <c r="OS267" s="15">
        <f t="shared" si="2404"/>
        <v>3.8593846966541317E-4</v>
      </c>
      <c r="OT267" s="12"/>
      <c r="OU267" s="11">
        <f t="shared" si="2740"/>
        <v>3.9385564827515071E-4</v>
      </c>
      <c r="OV267" s="10">
        <f t="shared" si="2405"/>
        <v>83.470766606931306</v>
      </c>
      <c r="OW267" s="9">
        <f t="shared" si="2052"/>
        <v>86.531167391624706</v>
      </c>
      <c r="OX267" s="9">
        <f t="shared" si="2053"/>
        <v>80.171162865053432</v>
      </c>
      <c r="OY267" s="115">
        <f t="shared" si="2406"/>
        <v>83.351165128339062</v>
      </c>
      <c r="OZ267" s="15">
        <f t="shared" si="2407"/>
        <v>3.9282330478548259E-4</v>
      </c>
      <c r="PA267" s="12"/>
      <c r="PB267" s="11">
        <f t="shared" si="2741"/>
        <v>4.0073890138140852E-4</v>
      </c>
      <c r="PC267" s="10">
        <f t="shared" si="2408"/>
        <v>83.409404154277254</v>
      </c>
      <c r="PD267" s="9">
        <f t="shared" si="2054"/>
        <v>86.525556114990806</v>
      </c>
      <c r="PE267" s="9">
        <f t="shared" si="2055"/>
        <v>80.054418221771911</v>
      </c>
      <c r="PF267" s="115">
        <f t="shared" si="2409"/>
        <v>83.289987168381359</v>
      </c>
      <c r="PG267" s="15">
        <f t="shared" si="2410"/>
        <v>3.9968741567975345E-4</v>
      </c>
      <c r="PH267" s="12"/>
      <c r="PI267" s="11">
        <f t="shared" si="2742"/>
        <v>4.0760136301629774E-4</v>
      </c>
      <c r="PJ267" s="10">
        <f t="shared" si="2411"/>
        <v>83.348011126698083</v>
      </c>
      <c r="PK267" s="9">
        <f t="shared" si="2056"/>
        <v>86.519747024538276</v>
      </c>
      <c r="PL267" s="9">
        <f t="shared" si="2057"/>
        <v>79.937811387015884</v>
      </c>
      <c r="PM267" s="115">
        <f t="shared" si="2412"/>
        <v>83.228779205777073</v>
      </c>
      <c r="PN267" s="15">
        <f t="shared" si="2413"/>
        <v>4.065307969852611E-4</v>
      </c>
      <c r="PO267" s="12"/>
      <c r="PP267" s="11">
        <f t="shared" si="2743"/>
        <v>4.1444302683999335E-4</v>
      </c>
      <c r="PQ267" s="10">
        <f t="shared" si="2414"/>
        <v>83.286584746111544</v>
      </c>
      <c r="PR267" s="9">
        <f t="shared" si="2058"/>
        <v>86.513737306552429</v>
      </c>
      <c r="PS267" s="9">
        <f t="shared" si="2059"/>
        <v>79.821339615411276</v>
      </c>
      <c r="PT267" s="115">
        <f t="shared" si="2415"/>
        <v>83.167538460981859</v>
      </c>
      <c r="PU267" s="15">
        <f t="shared" si="2416"/>
        <v>4.1335344448096889E-4</v>
      </c>
      <c r="PV267" s="12"/>
      <c r="PW267" s="11">
        <f t="shared" si="2744"/>
        <v>4.2126388766961431E-4</v>
      </c>
      <c r="PX267" s="10">
        <f t="shared" si="2417"/>
        <v>83.22512225639106</v>
      </c>
      <c r="PY267" s="9">
        <f t="shared" si="2060"/>
        <v>86.507524178396835</v>
      </c>
      <c r="PZ267" s="9">
        <f t="shared" si="2061"/>
        <v>79.705000174579794</v>
      </c>
      <c r="QA267" s="115">
        <f t="shared" si="2418"/>
        <v>83.106262176488315</v>
      </c>
      <c r="QB267" s="15">
        <f t="shared" si="2419"/>
        <v>4.2015535506270696E-4</v>
      </c>
      <c r="QC267" s="12"/>
      <c r="QD267" s="11">
        <f t="shared" si="2745"/>
        <v>4.2806394145428547E-4</v>
      </c>
      <c r="QE267" s="10">
        <f t="shared" si="2420"/>
        <v>83.163620923450395</v>
      </c>
      <c r="QF267" s="9">
        <f t="shared" si="2062"/>
        <v>86.501104888393812</v>
      </c>
      <c r="QG267" s="9">
        <f t="shared" si="2063"/>
        <v>79.588790345420605</v>
      </c>
      <c r="QH267" s="115">
        <f t="shared" si="2421"/>
        <v>83.044947616907208</v>
      </c>
      <c r="QI267" s="15">
        <f t="shared" si="2422"/>
        <v>4.2693652671837486E-4</v>
      </c>
      <c r="QJ267" s="12"/>
      <c r="QK267" s="11">
        <f t="shared" si="2746"/>
        <v>4.3484318525050696E-4</v>
      </c>
      <c r="QL267" s="10">
        <f t="shared" si="2423"/>
        <v>83.102078035323728</v>
      </c>
      <c r="QM267" s="9">
        <f t="shared" si="2064"/>
        <v>86.494476715702817</v>
      </c>
      <c r="QN267" s="9">
        <f t="shared" si="2065"/>
        <v>79.472707422385341</v>
      </c>
      <c r="QO267" s="115">
        <f t="shared" si="2424"/>
        <v>82.983592069044079</v>
      </c>
      <c r="QP267" s="15">
        <f t="shared" si="2425"/>
        <v>4.3369695850345815E-4</v>
      </c>
      <c r="QQ267" s="12"/>
      <c r="QR267" s="11">
        <f t="shared" si="2747"/>
        <v>4.4160161719777771E-4</v>
      </c>
      <c r="QS267" s="10">
        <f t="shared" si="2426"/>
        <v>83.040490902241473</v>
      </c>
      <c r="QT267" s="9">
        <f t="shared" si="2066"/>
        <v>86.487636970196931</v>
      </c>
      <c r="QU267" s="9">
        <f t="shared" si="2067"/>
        <v>79.356748713743656</v>
      </c>
      <c r="QV267" s="115">
        <f t="shared" si="2427"/>
        <v>82.922192841970286</v>
      </c>
      <c r="QW267" s="15">
        <f t="shared" si="2428"/>
        <v>4.4043665051699259E-4</v>
      </c>
      <c r="QX267" s="12"/>
      <c r="QY267" s="11">
        <f t="shared" si="2748"/>
        <v>4.4833923649470041E-4</v>
      </c>
      <c r="QZ267" s="10">
        <f t="shared" si="2429"/>
        <v>82.978856856700332</v>
      </c>
      <c r="RA267" s="9">
        <f t="shared" si="2068"/>
        <v>86.480582992337418</v>
      </c>
      <c r="RB267" s="9">
        <f t="shared" si="2069"/>
        <v>79.240911541842024</v>
      </c>
      <c r="RC267" s="115">
        <f t="shared" si="2430"/>
        <v>82.860747267089721</v>
      </c>
      <c r="RD267" s="15">
        <f t="shared" si="2431"/>
        <v>4.4715560387782879E-4</v>
      </c>
      <c r="RE267" s="12"/>
      <c r="RF267" s="11">
        <f t="shared" si="2749"/>
        <v>4.5505604337535633E-4</v>
      </c>
      <c r="RG267" s="10">
        <f t="shared" si="2432"/>
        <v>82.917173253529114</v>
      </c>
      <c r="RH267" s="9">
        <f t="shared" si="2070"/>
        <v>86.473312153046535</v>
      </c>
      <c r="RI267" s="9">
        <f t="shared" si="2071"/>
        <v>79.125193243354403</v>
      </c>
      <c r="RJ267" s="115">
        <f t="shared" si="2433"/>
        <v>82.799252698200462</v>
      </c>
      <c r="RK267" s="15">
        <f t="shared" si="2434"/>
        <v>4.5385382070130389E-4</v>
      </c>
      <c r="RL267" s="12"/>
      <c r="RM267" s="11">
        <f t="shared" si="2750"/>
        <v>4.6175203908607905E-4</v>
      </c>
      <c r="RN267" s="10">
        <f t="shared" si="2435"/>
        <v>82.855437469949578</v>
      </c>
      <c r="RO267" s="9">
        <f t="shared" si="2072"/>
        <v>86.465821853578618</v>
      </c>
      <c r="RP267" s="9">
        <f t="shared" si="2073"/>
        <v>79.009591169525038</v>
      </c>
      <c r="RQ267" s="115">
        <f t="shared" si="2436"/>
        <v>82.737706511551835</v>
      </c>
      <c r="RR267" s="15">
        <f t="shared" si="2437"/>
        <v>4.6053130407626777E-4</v>
      </c>
      <c r="RS267" s="12"/>
      <c r="RT267" s="11">
        <f t="shared" si="2751"/>
        <v>4.6842722586259484E-4</v>
      </c>
      <c r="RU267" s="10">
        <f t="shared" si="2438"/>
        <v>82.793646905632528</v>
      </c>
      <c r="RV267" s="9">
        <f t="shared" si="2074"/>
        <v>86.458109525389503</v>
      </c>
      <c r="RW267" s="9">
        <f t="shared" si="2075"/>
        <v>78.894102686403627</v>
      </c>
      <c r="RX267" s="115">
        <f t="shared" si="2439"/>
        <v>82.676106105896565</v>
      </c>
      <c r="RY267" s="15">
        <f t="shared" si="2440"/>
        <v>4.6718805804251161E-4</v>
      </c>
      <c r="RZ267" s="12"/>
      <c r="SA267" s="11">
        <f t="shared" si="2752"/>
        <v>4.7508160690753001E-4</v>
      </c>
      <c r="SB267" s="10">
        <f t="shared" si="2441"/>
        <v>82.731798982749268</v>
      </c>
      <c r="SC267" s="9">
        <f t="shared" si="2076"/>
        <v>86.450172630004445</v>
      </c>
      <c r="SD267" s="9">
        <f t="shared" si="2077"/>
        <v>78.77872517507403</v>
      </c>
      <c r="SE267" s="115">
        <f t="shared" si="2442"/>
        <v>82.614448902539237</v>
      </c>
      <c r="SF267" s="15">
        <f t="shared" si="2443"/>
        <v>4.7382408756846465E-4</v>
      </c>
      <c r="SG267" s="12"/>
      <c r="SH267" s="11">
        <f t="shared" si="2753"/>
        <v>4.8171518636820805E-4</v>
      </c>
      <c r="SI267" s="10">
        <f t="shared" si="2444"/>
        <v>82.669891146019097</v>
      </c>
      <c r="SJ267" s="9">
        <f t="shared" si="2078"/>
        <v>86.442008658884504</v>
      </c>
      <c r="SK267" s="9">
        <f t="shared" si="2079"/>
        <v>78.663456031873579</v>
      </c>
      <c r="SL267" s="115">
        <f t="shared" si="2445"/>
        <v>82.552732345379042</v>
      </c>
      <c r="SM267" s="15">
        <f t="shared" si="2446"/>
        <v>4.8043939852940911E-4</v>
      </c>
      <c r="SN267" s="12"/>
      <c r="SO267" s="11">
        <f t="shared" si="2754"/>
        <v>4.8832796931493777E-4</v>
      </c>
      <c r="SP267" s="10">
        <f t="shared" si="2447"/>
        <v>82.607920862751342</v>
      </c>
      <c r="SQ267" s="9">
        <f t="shared" si="2080"/>
        <v>86.433615133291553</v>
      </c>
      <c r="SR267" s="9">
        <f t="shared" si="2081"/>
        <v>78.548292668608127</v>
      </c>
      <c r="SS267" s="115">
        <f t="shared" si="2448"/>
        <v>82.490953900949847</v>
      </c>
      <c r="ST267" s="15">
        <f t="shared" si="2449"/>
        <v>4.8703399768585456E-4</v>
      </c>
      <c r="SU267" s="12"/>
      <c r="SV267" s="11">
        <f t="shared" si="2755"/>
        <v>4.9491996171945843E-4</v>
      </c>
      <c r="SW267" s="10">
        <f t="shared" si="2450"/>
        <v>82.545885622884612</v>
      </c>
      <c r="SX267" s="9">
        <f t="shared" si="2082"/>
        <v>86.424989604151961</v>
      </c>
      <c r="SY267" s="9">
        <f t="shared" si="2083"/>
        <v>78.433232512756419</v>
      </c>
      <c r="SZ267" s="115">
        <f t="shared" si="2451"/>
        <v>82.429111058454197</v>
      </c>
      <c r="TA267" s="15">
        <f t="shared" si="2452"/>
        <v>4.936078926624989E-4</v>
      </c>
      <c r="TB267" s="12"/>
      <c r="TC267" s="11">
        <f t="shared" si="2756"/>
        <v>5.0149117043396887E-4</v>
      </c>
      <c r="TD267" s="10">
        <f t="shared" si="2453"/>
        <v>82.483782939020017</v>
      </c>
      <c r="TE267" s="9">
        <f t="shared" si="2084"/>
        <v>86.416129651918936</v>
      </c>
      <c r="TF267" s="9">
        <f t="shared" si="2085"/>
        <v>78.27767495298923</v>
      </c>
      <c r="TG267" s="115">
        <f t="shared" si="2454"/>
        <v>82.346902302454083</v>
      </c>
      <c r="TH267" s="15">
        <f t="shared" si="2455"/>
        <v>5.0266861561559502E-4</v>
      </c>
      <c r="TI267" s="12"/>
      <c r="TJ267" s="11">
        <f t="shared" si="2757"/>
        <v>5.1055487660802725E-4</v>
      </c>
      <c r="TK267" s="10">
        <f t="shared" si="2456"/>
        <v>82.401264773460468</v>
      </c>
      <c r="TL267" s="9">
        <f t="shared" si="2086"/>
        <v>86.406941445758378</v>
      </c>
      <c r="TM267" s="9">
        <f t="shared" si="2087"/>
        <v>78.224685428702514</v>
      </c>
      <c r="TN267" s="115">
        <f t="shared" si="2457"/>
        <v>82.315813437230446</v>
      </c>
      <c r="TO267" s="15">
        <f t="shared" si="2458"/>
        <v>5.0537398767443425E-4</v>
      </c>
      <c r="TP267" s="12"/>
      <c r="TQ267" s="11">
        <f t="shared" si="2758"/>
        <v>5.1324849585332065E-4</v>
      </c>
      <c r="TR267" s="10">
        <f t="shared" si="2459"/>
        <v>82.369980484991544</v>
      </c>
      <c r="TS267" s="9">
        <f t="shared" si="2088"/>
        <v>86.397654071250102</v>
      </c>
      <c r="TT267" s="9">
        <f t="shared" si="2089"/>
        <v>78.847451106465428</v>
      </c>
      <c r="TU267" s="115">
        <f t="shared" si="2460"/>
        <v>82.622552588857758</v>
      </c>
      <c r="TV267" s="15">
        <f t="shared" si="2461"/>
        <v>4.6633546690678224E-4</v>
      </c>
      <c r="TW267" s="12"/>
      <c r="TX267" s="11">
        <f t="shared" si="2759"/>
        <v>4.7410515611665341E-4</v>
      </c>
      <c r="TY267" s="10">
        <f t="shared" si="2462"/>
        <v>82.67727649407621</v>
      </c>
      <c r="TZ267" s="9">
        <f t="shared" si="2090"/>
        <v>86.389746118180284</v>
      </c>
      <c r="UA267" s="9">
        <f t="shared" si="2091"/>
        <v>79.570744076201748</v>
      </c>
      <c r="UB267" s="115">
        <f t="shared" si="2463"/>
        <v>82.980245097191016</v>
      </c>
      <c r="UC267" s="15">
        <f t="shared" si="2464"/>
        <v>4.2117311493692348E-4</v>
      </c>
      <c r="UD267" s="12"/>
      <c r="UE267" s="11">
        <f t="shared" si="2760"/>
        <v>4.2883458462288879E-4</v>
      </c>
      <c r="UF267" s="10">
        <f t="shared" si="2465"/>
        <v>83.035579359822748</v>
      </c>
      <c r="UG267" s="9">
        <f t="shared" si="2092"/>
        <v>86.383295691081685</v>
      </c>
      <c r="UH267" s="9">
        <f t="shared" si="2093"/>
        <v>80.426195289764436</v>
      </c>
      <c r="UI267" s="115">
        <f t="shared" si="2466"/>
        <v>83.404745490423068</v>
      </c>
      <c r="UJ267" s="15">
        <f t="shared" si="2467"/>
        <v>3.6793808193182444E-4</v>
      </c>
      <c r="UK267" s="12"/>
      <c r="UL267" s="11">
        <f t="shared" si="2761"/>
        <v>3.7548855555142869E-4</v>
      </c>
      <c r="UM267" s="10">
        <f t="shared" si="2468"/>
        <v>83.460741482648302</v>
      </c>
      <c r="UN267" s="9">
        <f t="shared" si="2094"/>
        <v>86.378372840323195</v>
      </c>
      <c r="UO267" s="9">
        <f t="shared" si="2095"/>
        <v>81.471689627481382</v>
      </c>
      <c r="UP267" s="115">
        <f t="shared" si="2469"/>
        <v>83.925031233902288</v>
      </c>
      <c r="UQ267" s="15">
        <f t="shared" si="2470"/>
        <v>3.0305945650687673E-4</v>
      </c>
      <c r="UR267" s="12"/>
      <c r="US267" s="11">
        <f t="shared" si="2762"/>
        <v>3.1049718978292681E-4</v>
      </c>
      <c r="UT267" s="10">
        <f t="shared" si="2471"/>
        <v>83.981735770069889</v>
      </c>
      <c r="UU267" s="9">
        <f t="shared" si="2096"/>
        <v>86.375033021793499</v>
      </c>
      <c r="UV267" s="9">
        <f t="shared" si="2097"/>
        <v>82.825925323212559</v>
      </c>
      <c r="UW267" s="115">
        <f t="shared" si="2472"/>
        <v>84.600479172503029</v>
      </c>
      <c r="UX267" s="15">
        <f t="shared" si="2473"/>
        <v>2.1920931178138155E-4</v>
      </c>
      <c r="UY267" s="12"/>
      <c r="UZ267" s="11">
        <f t="shared" si="2763"/>
        <v>2.2653552370393342E-4</v>
      </c>
      <c r="VA267" s="10">
        <f t="shared" si="2474"/>
        <v>84.657920557394604</v>
      </c>
      <c r="VB267" s="9">
        <f t="shared" si="2098"/>
        <v>86.373285650539131</v>
      </c>
      <c r="VC267" s="9">
        <f t="shared" si="2099"/>
        <v>84.820524314408203</v>
      </c>
      <c r="VD267" s="115">
        <f t="shared" si="2475"/>
        <v>85.59690498247366</v>
      </c>
      <c r="VE267" s="15">
        <f t="shared" si="2476"/>
        <v>9.5905724131758026E-5</v>
      </c>
      <c r="VF267" s="12"/>
      <c r="VG267" s="11">
        <f t="shared" si="2764"/>
        <v>1.0313323058938865E-4</v>
      </c>
      <c r="VH267" s="10">
        <f t="shared" si="2477"/>
        <v>85.655026662803309</v>
      </c>
      <c r="VI267" s="9">
        <f t="shared" si="2100"/>
        <v>86.372951181249803</v>
      </c>
      <c r="VJ267" s="9">
        <f t="shared" si="2101"/>
        <v>89.26814945335866</v>
      </c>
      <c r="VK267" s="115">
        <f t="shared" si="2478"/>
        <v>87.820550317304225</v>
      </c>
      <c r="VL267" s="15">
        <f t="shared" si="2479"/>
        <v>-1.7882084022228514E-4</v>
      </c>
      <c r="VM267" s="12"/>
      <c r="VN267" s="11">
        <f t="shared" si="2765"/>
        <v>-1.7168665745574742E-4</v>
      </c>
      <c r="VO267" s="10">
        <f t="shared" si="2480"/>
        <v>87.879375165013982</v>
      </c>
      <c r="VP267" s="9">
        <f t="shared" si="2102"/>
        <v>86.374113977043578</v>
      </c>
      <c r="VQ267" s="9">
        <f t="shared" si="2103"/>
        <v>89.350578921391374</v>
      </c>
      <c r="VR267" s="115">
        <f t="shared" si="2481"/>
        <v>87.862346449217483</v>
      </c>
      <c r="VS267" s="15">
        <f t="shared" si="2482"/>
        <v>-1.8384024588850094E-4</v>
      </c>
      <c r="VT267" s="12"/>
      <c r="VU267" s="11">
        <f t="shared" si="2766"/>
        <v>-1.7671561459136405E-4</v>
      </c>
      <c r="VV267" s="10">
        <f t="shared" si="2483"/>
        <v>87.921157688122562</v>
      </c>
      <c r="VW267" s="9">
        <f t="shared" si="2104"/>
        <v>86.375342967114548</v>
      </c>
      <c r="VX267" s="9">
        <f t="shared" si="2105"/>
        <v>89.43379210601789</v>
      </c>
      <c r="VY267" s="115">
        <f t="shared" si="2484"/>
        <v>87.904567536566219</v>
      </c>
      <c r="VZ267" s="15">
        <f t="shared" si="2485"/>
        <v>-1.8890396905267952E-4</v>
      </c>
      <c r="WA267" s="12"/>
      <c r="WB267" s="11">
        <f t="shared" si="2767"/>
        <v>-1.8178919253411909E-4</v>
      </c>
      <c r="WC267" s="10">
        <f t="shared" si="2486"/>
        <v>87.963365140466124</v>
      </c>
      <c r="WD267" s="9">
        <f t="shared" si="2106"/>
        <v>86.376640592567696</v>
      </c>
      <c r="WE267" s="9">
        <f t="shared" si="2107"/>
        <v>89.517778993969742</v>
      </c>
      <c r="WF267" s="115">
        <f t="shared" si="2487"/>
        <v>87.947209793268712</v>
      </c>
      <c r="WG267" s="15">
        <f t="shared" si="2488"/>
        <v>-1.9401124047509799E-4</v>
      </c>
      <c r="WH267" s="12"/>
      <c r="WI267" s="11">
        <f t="shared" si="2768"/>
        <v>-1.8690662518947921E-4</v>
      </c>
      <c r="WJ267" s="10">
        <f t="shared" si="2489"/>
        <v>88.005993749481661</v>
      </c>
      <c r="WK267" s="9">
        <f t="shared" si="2108"/>
        <v>86.378009332616571</v>
      </c>
      <c r="WL267" s="9">
        <f t="shared" si="2109"/>
        <v>89.602529047084531</v>
      </c>
      <c r="WM267" s="115">
        <f t="shared" si="2490"/>
        <v>87.990269189850551</v>
      </c>
      <c r="WN267" s="15">
        <f t="shared" si="2491"/>
        <v>-1.9916125614239321E-4</v>
      </c>
      <c r="WO267" s="12"/>
      <c r="WP267" s="11">
        <f t="shared" si="2769"/>
        <v>-1.920671115611243E-4</v>
      </c>
      <c r="WQ267" s="10">
        <f t="shared" si="2492"/>
        <v>88.049039499047382</v>
      </c>
      <c r="WR267" s="9">
        <f t="shared" si="2110"/>
        <v>86.379451703355443</v>
      </c>
      <c r="WS267" s="9">
        <f t="shared" si="2111"/>
        <v>89.688031479936399</v>
      </c>
      <c r="WT267" s="115">
        <f t="shared" si="2493"/>
        <v>88.033741591645921</v>
      </c>
      <c r="WU267" s="15">
        <f t="shared" si="2494"/>
        <v>-2.0435319449113869E-4</v>
      </c>
      <c r="WV267" s="12"/>
      <c r="WW267" s="11">
        <f t="shared" si="2770"/>
        <v>-1.9726983298272224E-4</v>
      </c>
      <c r="WX267" s="10">
        <f t="shared" si="2495"/>
        <v>88.092498267774715</v>
      </c>
      <c r="WY267" s="9">
        <f t="shared" si="2112"/>
        <v>86.380970256697566</v>
      </c>
      <c r="WZ267" s="9">
        <f t="shared" si="2113"/>
        <v>89.774275290822999</v>
      </c>
      <c r="XA267" s="115">
        <f t="shared" si="2496"/>
        <v>88.077622773760282</v>
      </c>
      <c r="XB267" s="15">
        <f t="shared" si="2497"/>
        <v>-2.0958621838732845E-4</v>
      </c>
      <c r="XC267" s="12"/>
      <c r="XD267" s="11">
        <f t="shared" si="2771"/>
        <v>-2.0251395509463763E-4</v>
      </c>
      <c r="XE267" s="10">
        <f t="shared" si="2498"/>
        <v>88.136365843963802</v>
      </c>
      <c r="XF267" s="9">
        <f t="shared" si="2114"/>
        <v>86.38256757928545</v>
      </c>
      <c r="XG267" s="9">
        <f t="shared" si="2115"/>
        <v>89.861249411397893</v>
      </c>
      <c r="XH267" s="115">
        <f t="shared" si="2499"/>
        <v>88.121908495341671</v>
      </c>
      <c r="XI267" s="15">
        <f t="shared" si="2500"/>
        <v>-2.1485948443566888E-4</v>
      </c>
      <c r="XJ267" s="12"/>
      <c r="XK267" s="11">
        <f t="shared" si="2772"/>
        <v>-2.0779863715767691E-4</v>
      </c>
      <c r="XL267" s="10">
        <f t="shared" si="2501"/>
        <v>88.180637999924585</v>
      </c>
      <c r="XM267" s="9">
        <f t="shared" si="2116"/>
        <v>86.384246291492047</v>
      </c>
      <c r="XN267" s="9">
        <f t="shared" si="2117"/>
        <v>89.948942350437633</v>
      </c>
      <c r="XO267" s="115">
        <f t="shared" si="2502"/>
        <v>88.166594320964833</v>
      </c>
      <c r="XP267" s="15">
        <f t="shared" si="2503"/>
        <v>-2.2017212103867665E-4</v>
      </c>
      <c r="XQ267" s="12"/>
      <c r="XR267" s="11">
        <f t="shared" si="2773"/>
        <v>-2.1312301008832816E-4</v>
      </c>
      <c r="XS267" s="10">
        <f t="shared" si="2504"/>
        <v>88.225310313176408</v>
      </c>
      <c r="XT267" s="9">
        <f t="shared" si="2118"/>
        <v>86.386009046033593</v>
      </c>
      <c r="XU267" s="9">
        <f t="shared" si="2119"/>
        <v>90.037342322662496</v>
      </c>
      <c r="XV267" s="115">
        <f t="shared" si="2505"/>
        <v>88.211675684348052</v>
      </c>
      <c r="XW267" s="15">
        <f t="shared" si="2506"/>
        <v>-2.2552323643892604E-4</v>
      </c>
      <c r="XX267" s="12"/>
      <c r="XY267" s="11">
        <f t="shared" si="2774"/>
        <v>-2.1848618450277601E-4</v>
      </c>
      <c r="XZ267" s="10">
        <f t="shared" si="2507"/>
        <v>88.270378230198418</v>
      </c>
      <c r="YA267" s="9">
        <f t="shared" si="2120"/>
        <v>86.387858526635213</v>
      </c>
      <c r="YB267" s="9">
        <f t="shared" si="2121"/>
        <v>90.126437303391569</v>
      </c>
      <c r="YC267" s="115">
        <f t="shared" si="2508"/>
        <v>88.257147915013391</v>
      </c>
      <c r="YD267" s="15">
        <f t="shared" si="2509"/>
        <v>-2.3091192217720467E-4</v>
      </c>
      <c r="YE267" s="12"/>
      <c r="YF267" s="11">
        <f t="shared" si="2775"/>
        <v>-2.2388725417365657E-4</v>
      </c>
      <c r="YG267" s="10">
        <f t="shared" si="2510"/>
        <v>88.315837093092938</v>
      </c>
      <c r="YH267" s="9">
        <f t="shared" si="2122"/>
        <v>86.389797446690324</v>
      </c>
      <c r="YI267" s="9">
        <f t="shared" si="2123"/>
        <v>90.216215028494517</v>
      </c>
      <c r="YJ267" s="115">
        <f t="shared" si="2511"/>
        <v>88.303006237592427</v>
      </c>
      <c r="YK267" s="15">
        <f t="shared" si="2512"/>
        <v>-2.3633725317235522E-4</v>
      </c>
      <c r="YL267" s="12"/>
      <c r="YM267" s="11">
        <f t="shared" si="2776"/>
        <v>-2.2932529610561754E-4</v>
      </c>
      <c r="YN267" s="10">
        <f t="shared" si="2513"/>
        <v>88.361682138868801</v>
      </c>
      <c r="YO267" s="9">
        <f t="shared" si="2124"/>
        <v>86.391828547863767</v>
      </c>
      <c r="YP267" s="9">
        <f t="shared" si="2125"/>
        <v>90.306663051440083</v>
      </c>
      <c r="YQ267" s="115">
        <f t="shared" si="2514"/>
        <v>88.349245799651925</v>
      </c>
      <c r="YR267" s="15">
        <f t="shared" si="2515"/>
        <v>-2.4179829133111314E-4</v>
      </c>
      <c r="YS267" s="12"/>
      <c r="YT267" s="11">
        <f t="shared" si="2777"/>
        <v>-2.34799374144661E-4</v>
      </c>
      <c r="YU267" s="10">
        <f t="shared" si="2516"/>
        <v>88.40790852727477</v>
      </c>
      <c r="YV267" s="9">
        <f t="shared" si="2126"/>
        <v>86.393954598700986</v>
      </c>
      <c r="YW267" s="9">
        <f t="shared" si="2127"/>
        <v>90.397768698731028</v>
      </c>
      <c r="YX267" s="115">
        <f t="shared" si="2517"/>
        <v>88.395861648716007</v>
      </c>
      <c r="YY267" s="15">
        <f t="shared" si="2518"/>
        <v>-2.4729408288148087E-4</v>
      </c>
      <c r="YZ267" s="12"/>
      <c r="ZA267" s="11">
        <f t="shared" si="2778"/>
        <v>-2.4030853630491522E-4</v>
      </c>
      <c r="ZB267" s="10">
        <f t="shared" si="2519"/>
        <v>88.454511317777445</v>
      </c>
      <c r="ZC267" s="9">
        <f t="shared" si="2128"/>
        <v>86.396178393138825</v>
      </c>
      <c r="ZD267" s="9">
        <f t="shared" si="2129"/>
        <v>90.489518961906867</v>
      </c>
      <c r="ZE267" s="115">
        <f t="shared" si="2520"/>
        <v>88.442848677522846</v>
      </c>
      <c r="ZF267" s="15">
        <f t="shared" si="2521"/>
        <v>-2.5282365179428716E-4</v>
      </c>
      <c r="ZG267" s="12"/>
      <c r="ZH267" s="11">
        <f t="shared" si="2779"/>
        <v>-2.4585180817883446E-4</v>
      </c>
      <c r="ZI267" s="10">
        <f t="shared" si="2522"/>
        <v>88.501485414736052</v>
      </c>
      <c r="ZJ267" s="9">
        <f t="shared" si="2130"/>
        <v>86.398502748839846</v>
      </c>
      <c r="ZK267" s="9">
        <f t="shared" si="2131"/>
        <v>90.581900597500791</v>
      </c>
      <c r="ZL267" s="115">
        <f t="shared" si="2523"/>
        <v>88.490201673170318</v>
      </c>
      <c r="ZM267" s="15">
        <f t="shared" si="2524"/>
        <v>-2.5838600605987335E-4</v>
      </c>
      <c r="ZN267" s="12"/>
      <c r="ZO267" s="11">
        <f t="shared" si="2780"/>
        <v>-2.5142819921591118E-4</v>
      </c>
      <c r="ZP267" s="10">
        <f t="shared" si="2525"/>
        <v>88.548825616577034</v>
      </c>
      <c r="ZQ267" s="9">
        <f t="shared" si="2132"/>
        <v>86.400930505575744</v>
      </c>
      <c r="ZR267" s="9">
        <f t="shared" si="2133"/>
        <v>90.674900129731071</v>
      </c>
      <c r="ZS267" s="115">
        <f t="shared" si="2526"/>
        <v>88.537915317653415</v>
      </c>
      <c r="ZT267" s="15">
        <f t="shared" si="2527"/>
        <v>-2.6398013795417535E-4</v>
      </c>
      <c r="ZU267" s="12"/>
      <c r="ZV267" s="11">
        <f t="shared" si="2781"/>
        <v>-2.5703670298500813E-4</v>
      </c>
      <c r="ZW267" s="10">
        <f t="shared" si="2528"/>
        <v>88.596526616309944</v>
      </c>
      <c r="ZX267" s="9">
        <f t="shared" si="2134"/>
        <v>86.403464523559762</v>
      </c>
      <c r="ZY267" s="9">
        <f t="shared" si="2135"/>
        <v>90.768503852516787</v>
      </c>
      <c r="ZZ267" s="115">
        <f t="shared" si="2529"/>
        <v>88.585984188038282</v>
      </c>
      <c r="AAA267" s="15">
        <f t="shared" si="2530"/>
        <v>-2.6960502426621818E-4</v>
      </c>
      <c r="AAB267" s="12"/>
      <c r="AAC267" s="11">
        <f t="shared" si="2782"/>
        <v>-2.6267629739816663E-4</v>
      </c>
      <c r="AAD267" s="10">
        <f t="shared" si="2531"/>
        <v>88.644583001679621</v>
      </c>
      <c r="AAE267" s="9">
        <f t="shared" si="2136"/>
        <v>86.406107681728187</v>
      </c>
      <c r="AAF267" s="9">
        <f t="shared" si="2137"/>
        <v>90.862697831830531</v>
      </c>
      <c r="AAG267" s="115">
        <f t="shared" si="2532"/>
        <v>88.634402756779366</v>
      </c>
      <c r="AAH267" s="15">
        <f t="shared" si="2533"/>
        <v>-2.7525962654957798E-4</v>
      </c>
      <c r="AAI267" s="12"/>
      <c r="AAJ267" s="11">
        <f t="shared" si="2783"/>
        <v>-2.6834594495850144E-4</v>
      </c>
      <c r="AAK267" s="10">
        <f t="shared" si="2534"/>
        <v>88.692989255461569</v>
      </c>
      <c r="AAL267" s="9">
        <f t="shared" si="2138"/>
        <v>86.408862875971991</v>
      </c>
      <c r="AAM267" s="9">
        <f t="shared" si="2139"/>
        <v>90.957467908402663</v>
      </c>
      <c r="AAN267" s="115">
        <f t="shared" si="2535"/>
        <v>88.683165392187334</v>
      </c>
      <c r="AAO267" s="15">
        <f t="shared" si="2536"/>
        <v>-2.8094289139862793E-4</v>
      </c>
      <c r="AAP267" s="12"/>
      <c r="AAQ267" s="11">
        <f t="shared" si="2537"/>
        <v>-2.7404459303300766E-4</v>
      </c>
      <c r="AAR267" s="10">
        <f t="shared" si="2538"/>
        <v>88.741739755908469</v>
      </c>
      <c r="AAS267" s="9">
        <f t="shared" si="2140"/>
        <v>86.411733017320245</v>
      </c>
      <c r="AAT267" s="9">
        <f t="shared" si="2141"/>
        <v>91.052799700761824</v>
      </c>
      <c r="AAU267" s="115">
        <f t="shared" si="2539"/>
        <v>88.732266359041034</v>
      </c>
      <c r="AAV267" s="15">
        <f t="shared" si="2540"/>
        <v>-2.86653750748535E-4</v>
      </c>
      <c r="AAW267" s="11"/>
      <c r="AAX267" s="11">
        <f t="shared" si="2784"/>
        <v>-2.7977117414928186E-4</v>
      </c>
      <c r="AAY267" s="10">
        <f t="shared" si="2541"/>
        <v>88.790828777340963</v>
      </c>
      <c r="AAZ267" s="9">
        <f t="shared" si="2142"/>
        <v>86.414721030076578</v>
      </c>
      <c r="ABA267" s="9">
        <f t="shared" si="2143"/>
        <v>91.148678612198552</v>
      </c>
      <c r="ABB267" s="115">
        <f t="shared" si="2542"/>
        <v>88.781699821137565</v>
      </c>
      <c r="ABC267" s="15">
        <f t="shared" si="2543"/>
        <v>-2.9239112242046962E-4</v>
      </c>
      <c r="ABD267" s="11"/>
      <c r="ABE267" s="11">
        <f t="shared" si="2785"/>
        <v>-2.8552460653787396E-4</v>
      </c>
      <c r="ABF267" s="10">
        <f t="shared" si="2544"/>
        <v>88.840250492679189</v>
      </c>
      <c r="ABG267" s="9">
        <f t="shared" si="2144"/>
        <v>86.417829849915151</v>
      </c>
      <c r="ABH267" s="9">
        <f t="shared" si="2145"/>
        <v>91.245089836000233</v>
      </c>
      <c r="ABI267" s="115">
        <f t="shared" si="2545"/>
        <v>88.831459842957685</v>
      </c>
      <c r="ABJ267" s="15">
        <f t="shared" si="2546"/>
        <v>-2.9815391056253586E-4</v>
      </c>
      <c r="ABK267" s="11"/>
      <c r="ABL267" s="11">
        <f t="shared" si="2786"/>
        <v>-2.9130379457041193E-4</v>
      </c>
      <c r="ABM267" s="10">
        <f t="shared" si="2547"/>
        <v>88.889998975088972</v>
      </c>
      <c r="ABN267" s="9">
        <f t="shared" si="2146"/>
        <v>86.421062421935602</v>
      </c>
      <c r="ABO267" s="9">
        <f t="shared" si="2147"/>
        <v>91.342018337838297</v>
      </c>
      <c r="ABP267" s="115">
        <f t="shared" si="2548"/>
        <v>88.881540379886957</v>
      </c>
      <c r="ABQ267" s="15">
        <f t="shared" si="2549"/>
        <v>-3.0394100468206741E-4</v>
      </c>
      <c r="ABR267" s="11"/>
      <c r="ABS267" s="11">
        <f t="shared" si="2787"/>
        <v>-2.9710762778735326E-4</v>
      </c>
      <c r="ABT267" s="10">
        <f t="shared" si="2550"/>
        <v>88.940068188168638</v>
      </c>
      <c r="ABU267" s="9">
        <f t="shared" si="2148"/>
        <v>86.424421698647308</v>
      </c>
      <c r="ABV267" s="9">
        <f t="shared" si="2149"/>
        <v>91.439448877593648</v>
      </c>
      <c r="ABW267" s="115">
        <f t="shared" si="2551"/>
        <v>88.931935288120485</v>
      </c>
      <c r="ABX267" s="15">
        <f t="shared" si="2552"/>
        <v>-3.0975128111815527E-4</v>
      </c>
      <c r="ABY267" s="11"/>
      <c r="ABZ267" s="11">
        <f t="shared" si="2788"/>
        <v>-3.0293498236921325E-4</v>
      </c>
      <c r="ACA267" s="10">
        <f t="shared" si="2553"/>
        <v>88.990451995845433</v>
      </c>
      <c r="ACB267" s="9">
        <f t="shared" si="2150"/>
        <v>86.427910637936165</v>
      </c>
      <c r="ACC267" s="9">
        <f t="shared" si="2151"/>
        <v>91.537366015656545</v>
      </c>
      <c r="ACD267" s="115">
        <f t="shared" si="2554"/>
        <v>88.982638326796348</v>
      </c>
      <c r="ACE267" s="15">
        <f t="shared" si="2555"/>
        <v>-3.1558360355635087E-4</v>
      </c>
      <c r="ACF267" s="11"/>
      <c r="ACG267" s="11">
        <f t="shared" si="2789"/>
        <v>-3.0878472164896882E-4</v>
      </c>
      <c r="ACH267" s="10">
        <f t="shared" si="2556"/>
        <v>89.041144164490944</v>
      </c>
      <c r="ACI267" s="9">
        <f t="shared" si="2152"/>
        <v>86.431532200996003</v>
      </c>
      <c r="ACJ267" s="9">
        <f t="shared" si="2153"/>
        <v>91.635754117984902</v>
      </c>
      <c r="ACK267" s="115">
        <f t="shared" si="2557"/>
        <v>89.033643159490452</v>
      </c>
      <c r="ACL267" s="15">
        <f t="shared" si="2558"/>
        <v>-3.2143682346885585E-4</v>
      </c>
      <c r="ACM267" s="11"/>
      <c r="ACN267" s="11">
        <f t="shared" si="2790"/>
        <v>-3.1465569655004302E-4</v>
      </c>
      <c r="ACO267" s="10">
        <f t="shared" si="2559"/>
        <v>89.09213836439767</v>
      </c>
      <c r="ACP267" s="9">
        <f t="shared" si="2154"/>
        <v>86.435289350224906</v>
      </c>
      <c r="ACQ267" s="9">
        <f t="shared" si="2155"/>
        <v>91.734597361482784</v>
      </c>
      <c r="ACR267" s="115">
        <f t="shared" si="2560"/>
        <v>89.084943355853852</v>
      </c>
      <c r="ACS267" s="15">
        <f t="shared" si="2561"/>
        <v>-3.2730978057664365E-4</v>
      </c>
      <c r="ACT267" s="11"/>
      <c r="ACU267" s="11">
        <f t="shared" si="2791"/>
        <v>-3.2054674604643823E-4</v>
      </c>
      <c r="ACV267" s="10">
        <f t="shared" si="2562"/>
        <v>89.143428171398739</v>
      </c>
      <c r="ACW267" s="9">
        <f t="shared" si="2156"/>
        <v>86.439185047088657</v>
      </c>
      <c r="ACX267" s="9">
        <f t="shared" si="2157"/>
        <v>91.833879739692378</v>
      </c>
      <c r="ACY267" s="115">
        <f t="shared" si="2563"/>
        <v>89.136532393390524</v>
      </c>
      <c r="ACZ267" s="15">
        <f t="shared" si="2564"/>
        <v>-3.3320130333299526E-4</v>
      </c>
      <c r="ADA267" s="11"/>
      <c r="ADB267" s="11">
        <f t="shared" si="2792"/>
        <v>-3.264566976444667E-4</v>
      </c>
      <c r="ADC267" s="10">
        <f t="shared" si="2565"/>
        <v>89.195007068628598</v>
      </c>
      <c r="ADD267" s="9">
        <f t="shared" si="2158"/>
        <v>86.44322224995382</v>
      </c>
      <c r="ADE267" s="9">
        <f t="shared" si="2159"/>
        <v>91.933585068792965</v>
      </c>
      <c r="ADF267" s="115">
        <f t="shared" si="2566"/>
        <v>89.188403659373392</v>
      </c>
      <c r="ADG267" s="15">
        <f t="shared" si="2567"/>
        <v>-3.3911020942786063E-4</v>
      </c>
      <c r="ADH267" s="11"/>
      <c r="ADI267" s="11">
        <f t="shared" si="2793"/>
        <v>-3.323843678855518E-4</v>
      </c>
      <c r="ADJ267" s="10">
        <f t="shared" si="2568"/>
        <v>89.246868448422703</v>
      </c>
      <c r="ADK267" s="9">
        <f t="shared" si="2160"/>
        <v>86.447403911892835</v>
      </c>
      <c r="ADL267" s="9">
        <f t="shared" si="2161"/>
        <v>92.033696993901856</v>
      </c>
      <c r="ADM267" s="115">
        <f t="shared" si="2569"/>
        <v>89.240550452897338</v>
      </c>
      <c r="ADN267" s="15">
        <f t="shared" si="2570"/>
        <v>-3.4503530631260163E-4</v>
      </c>
      <c r="ADO267" s="11"/>
      <c r="ADP267" s="11">
        <f t="shared" si="2794"/>
        <v>-3.3832856286962633E-4</v>
      </c>
      <c r="ADQ267" s="10">
        <f t="shared" si="2571"/>
        <v>89.299005614354968</v>
      </c>
      <c r="ADR267" s="9">
        <f t="shared" si="2162"/>
        <v>86.451732978463767</v>
      </c>
      <c r="ADS267" s="9">
        <f t="shared" si="2163"/>
        <v>92.134198994121832</v>
      </c>
      <c r="ADT267" s="115">
        <f t="shared" si="2572"/>
        <v>89.292965986292799</v>
      </c>
      <c r="ADU267" s="15">
        <f t="shared" si="2573"/>
        <v>-3.5097539164887805E-4</v>
      </c>
      <c r="ADV267" s="11"/>
      <c r="ADW267" s="11">
        <f t="shared" si="2795"/>
        <v>-3.4428807870275763E-4</v>
      </c>
      <c r="ADX267" s="10">
        <f t="shared" si="2574"/>
        <v>89.351411782635381</v>
      </c>
      <c r="ADY267" s="9">
        <f t="shared" si="2164"/>
        <v>86.456212385464994</v>
      </c>
      <c r="ADZ267" s="9">
        <f t="shared" si="2165"/>
        <v>92.235074372311757</v>
      </c>
      <c r="AEA267" s="115">
        <f t="shared" si="2575"/>
        <v>89.345643378888383</v>
      </c>
      <c r="AEB267" s="15">
        <f t="shared" si="2576"/>
        <v>-3.5692925281551003E-4</v>
      </c>
      <c r="AEC267" s="11"/>
      <c r="AED267" s="11">
        <f t="shared" si="2796"/>
        <v>-3.5026170100146856E-4</v>
      </c>
      <c r="AEE267" s="10">
        <f t="shared" si="2577"/>
        <v>89.40408007584513</v>
      </c>
      <c r="AEF267" s="9">
        <f t="shared" si="2166"/>
        <v>86.460845056642327</v>
      </c>
      <c r="AEG267" s="9">
        <f t="shared" si="2167"/>
        <v>92.336306283748883</v>
      </c>
      <c r="AEH267" s="115">
        <f t="shared" si="2578"/>
        <v>89.398575670195612</v>
      </c>
      <c r="AEI267" s="15">
        <f t="shared" si="2579"/>
        <v>-3.6289566882041741E-4</v>
      </c>
      <c r="AEJ267" s="11"/>
      <c r="AEK267" s="11">
        <f t="shared" si="2797"/>
        <v>-3.5624820680598806E-4</v>
      </c>
      <c r="AEL267" s="10">
        <f t="shared" si="2580"/>
        <v>89.457003536124489</v>
      </c>
      <c r="AEM267" s="9">
        <f t="shared" si="2168"/>
        <v>86.465633901411735</v>
      </c>
      <c r="AEN267" s="9">
        <f t="shared" si="2169"/>
        <v>92.437877742047732</v>
      </c>
      <c r="AEO267" s="115">
        <f t="shared" si="2581"/>
        <v>89.451755821729733</v>
      </c>
      <c r="AEP267" s="15">
        <f t="shared" si="2582"/>
        <v>-3.6887341080685303E-4</v>
      </c>
      <c r="AEQ267" s="11"/>
      <c r="AER267" s="11">
        <f t="shared" si="2798"/>
        <v>-3.6224636508598763E-4</v>
      </c>
      <c r="AES267" s="10">
        <f t="shared" si="2583"/>
        <v>89.510175126980357</v>
      </c>
      <c r="AET267" s="9">
        <f t="shared" si="2170"/>
        <v>86.470581812565854</v>
      </c>
      <c r="AEU267" s="9">
        <f t="shared" si="2171"/>
        <v>92.539771623347022</v>
      </c>
      <c r="AEV267" s="115">
        <f t="shared" si="2584"/>
        <v>89.505176717956431</v>
      </c>
      <c r="AEW267" s="15">
        <f t="shared" si="2585"/>
        <v>-3.7486124245366255E-4</v>
      </c>
      <c r="AEX267" s="11"/>
      <c r="AEY267" s="11">
        <f t="shared" si="2799"/>
        <v>-3.682549371403776E-4</v>
      </c>
      <c r="AEZ267" s="10">
        <f t="shared" si="2586"/>
        <v>89.563587734218885</v>
      </c>
      <c r="AFA267" s="9">
        <f t="shared" si="2172"/>
        <v>86.475691663963616</v>
      </c>
      <c r="AFB267" s="9">
        <f t="shared" si="2173"/>
        <v>92.641970674275711</v>
      </c>
      <c r="AFC267" s="115">
        <f t="shared" si="2587"/>
        <v>89.558831169119657</v>
      </c>
      <c r="AFD267" s="15">
        <f t="shared" si="2588"/>
        <v>-3.8085792061000291E-4</v>
      </c>
      <c r="AFE267" s="11"/>
      <c r="AFF267" s="11">
        <f t="shared" si="2800"/>
        <v>-3.7427267723214171E-4</v>
      </c>
      <c r="AFG267" s="10">
        <f t="shared" si="2589"/>
        <v>89.617234168762963</v>
      </c>
      <c r="AFH267" s="9">
        <f t="shared" si="2174"/>
        <v>86.480966308211677</v>
      </c>
      <c r="AFI267" s="9">
        <f t="shared" si="2175"/>
        <v>92.744457520159045</v>
      </c>
      <c r="AFJ267" s="115">
        <f t="shared" si="2590"/>
        <v>89.612711914185354</v>
      </c>
      <c r="AFK267" s="15">
        <f t="shared" si="2591"/>
        <v>-3.8686219594538977E-4</v>
      </c>
      <c r="AFL267" s="11"/>
      <c r="AFM267" s="11">
        <f t="shared" si="2801"/>
        <v>-3.8029833323877565E-4</v>
      </c>
      <c r="AFN267" s="10">
        <f t="shared" si="2592"/>
        <v>89.671107169586605</v>
      </c>
      <c r="AFO267" s="9">
        <f t="shared" si="2176"/>
        <v>86.486408574340643</v>
      </c>
      <c r="AFP267" s="9">
        <f t="shared" si="2177"/>
        <v>92.847214673447368</v>
      </c>
      <c r="AFQ267" s="115">
        <f t="shared" si="2593"/>
        <v>89.666811623894006</v>
      </c>
      <c r="AFR267" s="15">
        <f t="shared" si="2594"/>
        <v>-3.9287281361383017E-4</v>
      </c>
      <c r="AFS267" s="11"/>
      <c r="AFT267" s="11">
        <f t="shared" si="2802"/>
        <v>-3.8633064731705737E-4</v>
      </c>
      <c r="AFU267" s="10">
        <f t="shared" si="2595"/>
        <v>89.72519940675916</v>
      </c>
      <c r="AFV267" s="9">
        <f t="shared" si="2178"/>
        <v>86.492021265479408</v>
      </c>
      <c r="AFW267" s="9">
        <f t="shared" si="2179"/>
        <v>92.950224541371981</v>
      </c>
      <c r="AFX267" s="115">
        <f t="shared" si="2596"/>
        <v>89.721122903425695</v>
      </c>
      <c r="AFY267" s="15">
        <f t="shared" si="2597"/>
        <v>-3.9888851387032332E-4</v>
      </c>
      <c r="AFZ267" s="11"/>
      <c r="AGA267" s="11">
        <f t="shared" si="2803"/>
        <v>-3.9236835652036741E-4</v>
      </c>
      <c r="AGB267" s="10">
        <f t="shared" si="2598"/>
        <v>89.779503484102264</v>
      </c>
      <c r="AGC267" s="9">
        <f t="shared" si="2180"/>
        <v>86.497807156528879</v>
      </c>
      <c r="AGD267" s="9">
        <f t="shared" si="2181"/>
        <v>93.053469339925385</v>
      </c>
      <c r="AGE267" s="115">
        <f t="shared" si="2599"/>
        <v>89.775638248227125</v>
      </c>
      <c r="AGF267" s="15">
        <f t="shared" si="2600"/>
        <v>-4.0490802690156826E-4</v>
      </c>
      <c r="AGG267" s="11"/>
      <c r="AGH267" s="11">
        <f t="shared" si="2804"/>
        <v>-3.984101876200557E-4</v>
      </c>
      <c r="AGI267" s="10">
        <f t="shared" si="2601"/>
        <v>89.834011894925595</v>
      </c>
      <c r="AGJ267" s="9">
        <f t="shared" si="2182"/>
        <v>86.503768991667627</v>
      </c>
      <c r="AGK267" s="9">
        <f t="shared" si="2183"/>
        <v>93.156931208720948</v>
      </c>
      <c r="AGL267" s="115">
        <f t="shared" si="2602"/>
        <v>89.830350100194295</v>
      </c>
      <c r="AGM267" s="15">
        <f t="shared" si="2603"/>
        <v>-4.1093008007429208E-4</v>
      </c>
      <c r="AGN267" s="11"/>
      <c r="AGO267" s="11">
        <f t="shared" si="2805"/>
        <v>-4.0445486436618475E-4</v>
      </c>
      <c r="AGP267" s="10">
        <f t="shared" si="2604"/>
        <v>89.888717078295628</v>
      </c>
      <c r="AGQ267" s="9">
        <f t="shared" si="2184"/>
        <v>86.509909482047973</v>
      </c>
      <c r="AGR267" s="9">
        <f t="shared" si="2185"/>
        <v>93.260592263354155</v>
      </c>
      <c r="AGS267" s="115">
        <f t="shared" si="2605"/>
        <v>89.885250872701064</v>
      </c>
      <c r="AGT267" s="15">
        <f t="shared" si="2606"/>
        <v>-4.1695340131161211E-4</v>
      </c>
      <c r="AGU267" s="11"/>
      <c r="AGV267" s="11">
        <f t="shared" si="2806"/>
        <v>-4.1050111087066027E-4</v>
      </c>
      <c r="AGW267" s="10">
        <f t="shared" si="2607"/>
        <v>89.943611444100782</v>
      </c>
      <c r="AGX267" s="9">
        <f t="shared" si="2186"/>
        <v>86.516231303585386</v>
      </c>
      <c r="AGY267" s="9">
        <f t="shared" si="2187"/>
        <v>93.364434549938565</v>
      </c>
      <c r="AGZ267" s="115">
        <f t="shared" si="2608"/>
        <v>89.940332926761982</v>
      </c>
      <c r="AHA267" s="15">
        <f t="shared" si="2609"/>
        <v>-4.2297671642152078E-4</v>
      </c>
      <c r="AHB267" s="11"/>
      <c r="AHC267" s="11">
        <f t="shared" si="2807"/>
        <v>-4.1654764893186519E-4</v>
      </c>
      <c r="AHD267" s="10">
        <f t="shared" si="2610"/>
        <v>89.998687349162708</v>
      </c>
      <c r="AHE267" s="9">
        <f t="shared" si="2188"/>
        <v>86.522737094665118</v>
      </c>
      <c r="AHF267" s="9">
        <f t="shared" si="2189"/>
        <v>93.468440002342916</v>
      </c>
      <c r="AHG267" s="115">
        <f t="shared" si="2611"/>
        <v>89.995588548504017</v>
      </c>
      <c r="AHH267" s="15">
        <f t="shared" si="2612"/>
        <v>-4.2899874659728301E-4</v>
      </c>
      <c r="AHI267" s="11"/>
      <c r="AHJ267" s="11">
        <f t="shared" si="2808"/>
        <v>-4.2259319553120003E-4</v>
      </c>
      <c r="AHK267" s="10">
        <f t="shared" si="2613"/>
        <v>90.053937074656773</v>
      </c>
      <c r="AHL267" s="9">
        <f t="shared" si="2190"/>
        <v>86.529429453765658</v>
      </c>
      <c r="AHM267" s="9">
        <f t="shared" si="2191"/>
        <v>93.57259032974784</v>
      </c>
      <c r="AHN267" s="115">
        <f t="shared" si="2614"/>
        <v>90.051009891756749</v>
      </c>
      <c r="AHO267" s="15">
        <f t="shared" si="2615"/>
        <v>-4.3501820161921916E-4</v>
      </c>
      <c r="AHP267" s="11"/>
      <c r="AHQ267" s="11">
        <f t="shared" si="2809"/>
        <v>-4.2863645602230719E-4</v>
      </c>
      <c r="AHR267" s="10">
        <f t="shared" si="2616"/>
        <v>90.109352768581005</v>
      </c>
      <c r="AHS267" s="9">
        <f t="shared" si="2192"/>
        <v>86.536310936857632</v>
      </c>
      <c r="AHT267" s="9">
        <f t="shared" si="2193"/>
        <v>93.676867364850338</v>
      </c>
      <c r="AHU267" s="115">
        <f t="shared" si="2617"/>
        <v>90.106589150853978</v>
      </c>
      <c r="AHV267" s="15">
        <f t="shared" si="2618"/>
        <v>-4.4103380152207036E-4</v>
      </c>
      <c r="AHW267" s="11"/>
      <c r="AHX267" s="11">
        <f t="shared" si="2810"/>
        <v>-4.3467614584045147E-4</v>
      </c>
      <c r="AHY267" s="10">
        <f t="shared" si="2619"/>
        <v>90.164926618880102</v>
      </c>
      <c r="AHZ267" s="9">
        <f t="shared" si="2194"/>
        <v>86.543384055474434</v>
      </c>
      <c r="AIA267" s="9">
        <f t="shared" si="2195"/>
        <v>93.781252918867366</v>
      </c>
      <c r="AIB267" s="115">
        <f t="shared" si="2620"/>
        <v>90.162318487170893</v>
      </c>
      <c r="AIC267" s="15">
        <f t="shared" si="2621"/>
        <v>-4.4704426775852267E-4</v>
      </c>
      <c r="AID267" s="11"/>
      <c r="AIE267" s="11">
        <f t="shared" si="2811"/>
        <v>-4.407109816517218E-4</v>
      </c>
      <c r="AIF267" s="10">
        <f t="shared" si="2622"/>
        <v>90.220650779839559</v>
      </c>
      <c r="AIG267" s="9">
        <f t="shared" si="2196"/>
        <v>86.550651274521073</v>
      </c>
      <c r="AIH267" s="9">
        <f t="shared" si="2197"/>
        <v>93.885728508176754</v>
      </c>
      <c r="AII267" s="115">
        <f t="shared" si="2623"/>
        <v>90.218189891348914</v>
      </c>
      <c r="AIJ267" s="15">
        <f t="shared" si="2624"/>
        <v>-4.5304830645061706E-4</v>
      </c>
      <c r="AIK267" s="11"/>
      <c r="AIL267" s="11">
        <f t="shared" si="2812"/>
        <v>-4.4673966457267725E-4</v>
      </c>
      <c r="AIM267" s="10">
        <f t="shared" si="2625"/>
        <v>90.2765172340292</v>
      </c>
      <c r="AIN267" s="9">
        <f t="shared" si="2198"/>
        <v>86.558115009538398</v>
      </c>
      <c r="AIO267" s="9">
        <f t="shared" si="2199"/>
        <v>93.990276833390439</v>
      </c>
      <c r="AIP267" s="115">
        <f t="shared" si="2626"/>
        <v>90.274195921464411</v>
      </c>
      <c r="AIQ267" s="15">
        <f t="shared" si="2627"/>
        <v>-4.5904469991312814E-4</v>
      </c>
      <c r="AIR267" s="11"/>
      <c r="AIS267" s="11">
        <f t="shared" si="2813"/>
        <v>-4.5276097187957668E-4</v>
      </c>
      <c r="AIT267" s="10">
        <f t="shared" si="2628"/>
        <v>90.332518531958328</v>
      </c>
      <c r="AIU267" s="9">
        <f t="shared" si="2200"/>
        <v>86.565777626994802</v>
      </c>
      <c r="AIV267" s="9">
        <f t="shared" si="2201"/>
        <v>94.094886809355472</v>
      </c>
      <c r="AIW267" s="115">
        <f t="shared" si="2629"/>
        <v>90.33033221817513</v>
      </c>
      <c r="AIX267" s="15">
        <f t="shared" si="2630"/>
        <v>-4.6503261731168906E-4</v>
      </c>
      <c r="AIY267" s="11"/>
      <c r="AIZ267" s="11">
        <f t="shared" si="2814"/>
        <v>-4.5877406832210124E-4</v>
      </c>
      <c r="AJA267" s="10">
        <f t="shared" si="2631"/>
        <v>90.388650312474738</v>
      </c>
      <c r="AJB267" s="9">
        <f t="shared" si="2202"/>
        <v>86.573641455257132</v>
      </c>
      <c r="AJC267" s="9">
        <f t="shared" si="2203"/>
        <v>94.199549030145278</v>
      </c>
      <c r="AJD267" s="115">
        <f t="shared" si="2632"/>
        <v>90.386595242701205</v>
      </c>
      <c r="AJE267" s="15">
        <f t="shared" si="2633"/>
        <v>-4.7101133388204817E-4</v>
      </c>
      <c r="AJF267" s="11"/>
      <c r="AJG267" s="11">
        <f t="shared" si="2815"/>
        <v>-4.647782248187546E-4</v>
      </c>
      <c r="AJH267" s="10">
        <f t="shared" si="2634"/>
        <v>90.444909036331083</v>
      </c>
      <c r="AJI267" s="9">
        <f t="shared" si="2204"/>
        <v>86.581708786791523</v>
      </c>
      <c r="AJJ267" s="9">
        <f t="shared" si="2205"/>
        <v>94.304254238384047</v>
      </c>
      <c r="AJK267" s="115">
        <f t="shared" si="2635"/>
        <v>90.442981512587778</v>
      </c>
      <c r="AJL267" s="15">
        <f t="shared" si="2636"/>
        <v>-4.7698013625252787E-4</v>
      </c>
      <c r="AJM267" s="11"/>
      <c r="AJN267" s="11">
        <f t="shared" si="2816"/>
        <v>-4.7077272359699536E-4</v>
      </c>
      <c r="AJO267" s="10">
        <f t="shared" si="2637"/>
        <v>90.50129122041217</v>
      </c>
      <c r="AJP267" s="9">
        <f t="shared" si="2206"/>
        <v>86.589981877315651</v>
      </c>
      <c r="AJQ267" s="9">
        <f t="shared" si="2207"/>
        <v>94.408993326597638</v>
      </c>
      <c r="AJR267" s="115">
        <f t="shared" si="2638"/>
        <v>90.499487601956645</v>
      </c>
      <c r="AJS267" s="15">
        <f t="shared" si="2639"/>
        <v>-4.8293832257983202E-4</v>
      </c>
      <c r="AJT267" s="11"/>
      <c r="AJU267" s="11">
        <f t="shared" si="2817"/>
        <v>-4.7675685833253038E-4</v>
      </c>
      <c r="AJV267" s="10">
        <f t="shared" si="2640"/>
        <v>90.557793437992757</v>
      </c>
      <c r="AJW267" s="9">
        <f t="shared" si="2208"/>
        <v>86.598462944985386</v>
      </c>
      <c r="AJX267" s="9">
        <f t="shared" si="2209"/>
        <v>94.513757338446737</v>
      </c>
      <c r="AJY267" s="115">
        <f t="shared" si="2641"/>
        <v>90.556110141716061</v>
      </c>
      <c r="AJZ267" s="15">
        <f t="shared" si="2642"/>
        <v>-4.8888520267543535E-4</v>
      </c>
      <c r="AKA267" s="11"/>
      <c r="AKB267" s="11">
        <f t="shared" si="2818"/>
        <v>-4.8272993427920645E-4</v>
      </c>
      <c r="AKC267" s="10">
        <f t="shared" si="2643"/>
        <v>90.614412318953754</v>
      </c>
      <c r="AKD267" s="9">
        <f t="shared" si="2210"/>
        <v>86.607154169616223</v>
      </c>
      <c r="AKE267" s="9">
        <f t="shared" si="2211"/>
        <v>94.618537469837818</v>
      </c>
      <c r="AKF267" s="115">
        <f t="shared" si="2644"/>
        <v>90.612845819727028</v>
      </c>
      <c r="AKG267" s="15">
        <f t="shared" si="2645"/>
        <v>-4.9482009812230031E-4</v>
      </c>
      <c r="AKH267" s="11"/>
      <c r="AKI267" s="11">
        <f t="shared" si="2819"/>
        <v>-4.8869126838924689E-4</v>
      </c>
      <c r="AKJ267" s="10">
        <f t="shared" si="2646"/>
        <v>90.671144549954818</v>
      </c>
      <c r="AKK267" s="9">
        <f t="shared" si="2212"/>
        <v>86.616057691939645</v>
      </c>
      <c r="AKL267" s="9">
        <f t="shared" si="2213"/>
        <v>94.723325069915873</v>
      </c>
      <c r="AKM267" s="115">
        <f t="shared" si="2647"/>
        <v>90.669691380927759</v>
      </c>
      <c r="AKN267" s="15">
        <f t="shared" si="2648"/>
        <v>-5.0074234238211429E-4</v>
      </c>
      <c r="AKO267" s="11"/>
      <c r="AKP267" s="11">
        <f t="shared" si="2820"/>
        <v>-4.9464018942402233E-4</v>
      </c>
      <c r="AKQ267" s="10">
        <f t="shared" si="2649"/>
        <v>90.727986874565289</v>
      </c>
      <c r="AKR267" s="9">
        <f t="shared" si="2214"/>
        <v>86.625175612894651</v>
      </c>
      <c r="AKS267" s="9">
        <f t="shared" si="2215"/>
        <v>94.828111641938492</v>
      </c>
      <c r="AKT267" s="115">
        <f t="shared" si="2650"/>
        <v>90.726643627416564</v>
      </c>
      <c r="AKU267" s="15">
        <f t="shared" si="2651"/>
        <v>-5.0665128089304374E-4</v>
      </c>
      <c r="AKV267" s="11"/>
      <c r="AKW267" s="11">
        <f t="shared" si="2821"/>
        <v>-5.0057603805536179E-4</v>
      </c>
      <c r="AKX267" s="10">
        <f t="shared" si="2652"/>
        <v>90.78493609335348</v>
      </c>
      <c r="AKY267" s="9">
        <f t="shared" si="2216"/>
        <v>86.634509992954435</v>
      </c>
      <c r="AKZ267" s="9">
        <f t="shared" si="2217"/>
        <v>94.932888844035048</v>
      </c>
      <c r="ALA267" s="115">
        <f t="shared" si="2653"/>
        <v>90.783699418494734</v>
      </c>
      <c r="ALB267" s="15">
        <f t="shared" si="2654"/>
        <v>-5.1254627115820798E-4</v>
      </c>
      <c r="ALC267" s="11"/>
      <c r="ALD267" s="11">
        <f t="shared" si="2822"/>
        <v>-5.0649816695756819E-4</v>
      </c>
      <c r="ALE267" s="10">
        <f t="shared" si="2655"/>
        <v>90.841989063936055</v>
      </c>
      <c r="ALF267" s="9">
        <f t="shared" si="2218"/>
        <v>86.644062851488314</v>
      </c>
      <c r="ALG267" s="9">
        <f t="shared" si="2219"/>
        <v>95.037648489846973</v>
      </c>
      <c r="ALH267" s="115">
        <f t="shared" si="2656"/>
        <v>90.840855670667651</v>
      </c>
      <c r="ALI267" s="15">
        <f t="shared" si="2657"/>
        <v>-5.1842668282463538E-4</v>
      </c>
      <c r="ALJ267" s="11"/>
      <c r="ALK267" s="11">
        <f t="shared" si="2823"/>
        <v>-5.1240594088994469E-4</v>
      </c>
      <c r="ALL267" s="10">
        <f t="shared" si="2658"/>
        <v>90.899142700985678</v>
      </c>
      <c r="ALM267" s="9">
        <f t="shared" si="2220"/>
        <v>86.653836166158982</v>
      </c>
      <c r="ALN267" s="9">
        <f t="shared" si="2221"/>
        <v>95.142382549057402</v>
      </c>
      <c r="ALO267" s="115">
        <f t="shared" si="2659"/>
        <v>90.898109357608192</v>
      </c>
      <c r="ALP267" s="15">
        <f t="shared" si="2660"/>
        <v>-5.242918977532015E-4</v>
      </c>
      <c r="ALQ267" s="12"/>
      <c r="ALR267" s="11">
        <f t="shared" si="2824"/>
        <v>-5.1829873677028057E-4</v>
      </c>
      <c r="ALS267" s="10">
        <f t="shared" si="2661"/>
        <v>90.956393976200928</v>
      </c>
      <c r="ALT267" s="9">
        <f t="shared" si="2222"/>
        <v>86.663831872354962</v>
      </c>
      <c r="ALU267" s="9">
        <f t="shared" si="2223"/>
        <v>95.247083147808013</v>
      </c>
      <c r="ALV267" s="115">
        <f t="shared" si="2662"/>
        <v>90.955457510081487</v>
      </c>
      <c r="ALW267" s="15">
        <f t="shared" si="2663"/>
        <v>-5.3014131007944078E-4</v>
      </c>
      <c r="ALX267" s="12"/>
      <c r="ALY267" s="11">
        <f t="shared" si="2825"/>
        <v>-5.2417594373920927E-4</v>
      </c>
      <c r="ALZ267" s="10">
        <f t="shared" si="2664"/>
        <v>91.013739918237462</v>
      </c>
      <c r="AMA267" s="9">
        <f t="shared" si="2224"/>
        <v>86.674051862658231</v>
      </c>
      <c r="AMB267" s="9">
        <f t="shared" si="2225"/>
        <v>95.351742569002823</v>
      </c>
      <c r="AMC267" s="115">
        <f t="shared" si="2665"/>
        <v>91.01289721583052</v>
      </c>
      <c r="AMD267" s="15">
        <f t="shared" si="2666"/>
        <v>-5.3597432626518071E-4</v>
      </c>
      <c r="AME267" s="12"/>
      <c r="AMF267" s="11">
        <f t="shared" si="2826"/>
        <v>-5.3003696321538311E-4</v>
      </c>
      <c r="AMG267" s="10">
        <f t="shared" si="2667"/>
        <v>91.071177612600167</v>
      </c>
      <c r="AMH267" s="9">
        <f t="shared" si="2226"/>
        <v>86.684497986346827</v>
      </c>
      <c r="AMI267" s="9">
        <f t="shared" si="2227"/>
        <v>95.456353252506773</v>
      </c>
      <c r="AMJ267" s="115">
        <f t="shared" si="2668"/>
        <v>91.0704256194268</v>
      </c>
      <c r="AMK267" s="15">
        <f t="shared" si="2669"/>
        <v>-5.4179036514153745E-4</v>
      </c>
      <c r="AML267" s="12"/>
      <c r="AMM267" s="11">
        <f t="shared" si="2827"/>
        <v>-5.3588120894198978E-4</v>
      </c>
      <c r="AMN267" s="10">
        <f t="shared" si="2670"/>
        <v>91.128704201500227</v>
      </c>
      <c r="AMO267" s="9">
        <f t="shared" si="2228"/>
        <v>86.695172048932321</v>
      </c>
      <c r="AMP267" s="9">
        <f t="shared" si="2229"/>
        <v>95.560907795234385</v>
      </c>
      <c r="AMQ267" s="115">
        <f t="shared" si="2671"/>
        <v>91.12803992208336</v>
      </c>
      <c r="AMR267" s="15">
        <f t="shared" si="2672"/>
        <v>-5.4758885794295095E-4</v>
      </c>
      <c r="AMS267" s="12"/>
      <c r="AMT267" s="11">
        <f t="shared" si="2828"/>
        <v>-5.4170810702429471E-4</v>
      </c>
      <c r="AMU267" s="10">
        <f t="shared" si="2673"/>
        <v>91.186316883674593</v>
      </c>
      <c r="AMV267" s="9">
        <f t="shared" si="2230"/>
        <v>86.70607581173202</v>
      </c>
      <c r="AMW267" s="9">
        <f t="shared" si="2231"/>
        <v>95.665398951137135</v>
      </c>
      <c r="AMX267" s="115">
        <f t="shared" si="2674"/>
        <v>91.185737381434578</v>
      </c>
      <c r="AMY267" s="15">
        <f t="shared" si="2675"/>
        <v>-5.533692483328319E-4</v>
      </c>
      <c r="AMZ267" s="12"/>
      <c r="ANA267" s="11">
        <f t="shared" si="2829"/>
        <v>-5.4751709595877421E-4</v>
      </c>
      <c r="ANB267" s="10">
        <f t="shared" si="2676"/>
        <v>91.244012914172089</v>
      </c>
      <c r="ANC267" s="9">
        <f t="shared" si="2232"/>
        <v>86.717210991475412</v>
      </c>
      <c r="AND267" s="9">
        <f t="shared" si="2233"/>
        <v>95.769819631083692</v>
      </c>
      <c r="ANE267" s="115">
        <f t="shared" si="2677"/>
        <v>91.243515311279552</v>
      </c>
      <c r="ANF267" s="15">
        <f t="shared" si="2678"/>
        <v>-5.5913099242047807E-4</v>
      </c>
      <c r="ANG267" s="12"/>
      <c r="ANH267" s="11">
        <f t="shared" si="2830"/>
        <v>-5.5330762665347386E-4</v>
      </c>
      <c r="ANI267" s="10">
        <f t="shared" si="2679"/>
        <v>91.301789604103078</v>
      </c>
      <c r="ANJ267" s="9">
        <f t="shared" si="2234"/>
        <v>86.72857925994488</v>
      </c>
      <c r="ANK267" s="9">
        <f t="shared" si="2235"/>
        <v>95.874162902643874</v>
      </c>
      <c r="ANL267" s="115">
        <f t="shared" si="2680"/>
        <v>91.301371081294377</v>
      </c>
      <c r="ANM267" s="15">
        <f t="shared" si="2681"/>
        <v>-5.6487355876991177E-4</v>
      </c>
      <c r="ANN267" s="12"/>
      <c r="ANO267" s="11">
        <f t="shared" si="2831"/>
        <v>-5.5907916244029459E-4</v>
      </c>
      <c r="ANP267" s="10">
        <f t="shared" si="2682"/>
        <v>91.359644320358001</v>
      </c>
      <c r="ANQ267" s="9">
        <f t="shared" si="2236"/>
        <v>86.740182243650082</v>
      </c>
      <c r="ANR267" s="9">
        <f t="shared" si="2237"/>
        <v>95.978421989771903</v>
      </c>
      <c r="ANS267" s="115">
        <f t="shared" si="2683"/>
        <v>91.359302116710992</v>
      </c>
      <c r="ANT267" s="15">
        <f t="shared" si="2684"/>
        <v>-5.705964284004342E-4</v>
      </c>
      <c r="ANU267" s="12"/>
      <c r="ANV267" s="11">
        <f t="shared" si="2832"/>
        <v>-5.6483117907892716E-4</v>
      </c>
      <c r="ANW267" s="10">
        <f t="shared" si="2685"/>
        <v>91.417574485292349</v>
      </c>
      <c r="ANX267" s="9">
        <f t="shared" si="2238"/>
        <v>86.752021523535817</v>
      </c>
      <c r="ANY267" s="9">
        <f t="shared" si="2239"/>
        <v>96.082590272394782</v>
      </c>
      <c r="ANZ267" s="115">
        <f t="shared" si="2686"/>
        <v>91.417305897965292</v>
      </c>
      <c r="AOA267" s="15">
        <f t="shared" si="2687"/>
        <v>-5.7629909477924267E-4</v>
      </c>
      <c r="AOB267" s="12"/>
      <c r="AOC267" s="11">
        <f t="shared" si="2833"/>
        <v>-5.705631647528334E-4</v>
      </c>
      <c r="AOD267" s="10">
        <f t="shared" si="2688"/>
        <v>91.475577576380829</v>
      </c>
      <c r="AOE267" s="9">
        <f t="shared" si="2240"/>
        <v>86.764098634722913</v>
      </c>
      <c r="AOF267" s="9">
        <f t="shared" si="2241"/>
        <v>96.186661285906595</v>
      </c>
      <c r="AOG267" s="115">
        <f t="shared" si="2689"/>
        <v>91.475379960314754</v>
      </c>
      <c r="AOH267" s="15">
        <f t="shared" si="2690"/>
        <v>-5.8198106380620432E-4</v>
      </c>
      <c r="AOI267" s="12"/>
      <c r="AOJ267" s="11">
        <f t="shared" si="1875"/>
        <v>-5.7627462005734259E-4</v>
      </c>
      <c r="AOK267" s="10">
        <f t="shared" si="1876"/>
        <v>91.533651125840947</v>
      </c>
      <c r="AOL267" s="9">
        <f t="shared" si="2242"/>
        <v>86.776415066281714</v>
      </c>
      <c r="AOM267" s="9">
        <f t="shared" si="2243"/>
        <v>96.290628720573153</v>
      </c>
      <c r="AON267" s="115">
        <f t="shared" si="2691"/>
        <v>91.533521893427434</v>
      </c>
      <c r="AOO267" s="15">
        <f t="shared" si="1877"/>
        <v>-5.8764185379106657E-4</v>
      </c>
      <c r="AOP267" s="12"/>
      <c r="AOQ267" s="11">
        <f t="shared" si="2834"/>
        <v>-5.8196505798013831E-4</v>
      </c>
      <c r="AOR267" s="10">
        <f t="shared" si="2692"/>
        <v>91.591792720227915</v>
      </c>
      <c r="AOS267" s="9">
        <f t="shared" si="2244"/>
        <v>86.788972261037742</v>
      </c>
      <c r="AOT267" s="9">
        <f t="shared" si="2245"/>
        <v>96.394486420845467</v>
      </c>
      <c r="AOU267" s="115">
        <f t="shared" si="2693"/>
        <v>91.591729340941612</v>
      </c>
      <c r="AOV267" s="15">
        <f t="shared" si="2694"/>
        <v>-5.9328099542306685E-4</v>
      </c>
      <c r="AOW267" s="12"/>
      <c r="AOX267" s="11">
        <f t="shared" si="1878"/>
        <v>-5.8763400387410424E-4</v>
      </c>
      <c r="AOY267" s="10">
        <f t="shared" si="1879"/>
        <v>91.649999999999991</v>
      </c>
      <c r="AOZ267" s="9">
        <f t="shared" si="2246"/>
        <v>86.801771615408995</v>
      </c>
      <c r="APA267" s="9"/>
      <c r="APB267" s="97">
        <f t="shared" si="2695"/>
        <v>91.649999999999991</v>
      </c>
      <c r="APC267" s="15">
        <f t="shared" si="1880"/>
        <v>-5.9889803173349045E-4</v>
      </c>
      <c r="APD267" s="11"/>
      <c r="APE267" s="11"/>
    </row>
    <row r="268" spans="1:1097" x14ac:dyDescent="0.2">
      <c r="A268" s="183"/>
      <c r="B268" s="183"/>
      <c r="C268" s="1">
        <f t="shared" si="2696"/>
        <v>180</v>
      </c>
      <c r="D268" s="1">
        <f t="shared" si="2697"/>
        <v>6024.5844021139956</v>
      </c>
      <c r="E268" s="1">
        <f t="shared" si="2698"/>
        <v>-16317921.817764627</v>
      </c>
      <c r="F268" s="2">
        <f t="shared" si="2699"/>
        <v>113.16</v>
      </c>
      <c r="G268" s="8">
        <f t="shared" si="2700"/>
        <v>1.9810000000000001E-3</v>
      </c>
      <c r="H268" s="6">
        <f t="shared" si="2701"/>
        <v>0.14400020254000001</v>
      </c>
      <c r="I268" s="2">
        <f t="shared" si="2702"/>
        <v>3500</v>
      </c>
      <c r="J268" s="3">
        <f t="shared" si="1818"/>
        <v>58.333333333333336</v>
      </c>
      <c r="K268" s="3">
        <f t="shared" si="1819"/>
        <v>366.52</v>
      </c>
      <c r="L268" s="1">
        <f t="shared" si="2703"/>
        <v>0.82</v>
      </c>
      <c r="M268" s="1">
        <f t="shared" si="2704"/>
        <v>0.66</v>
      </c>
      <c r="N268" s="1">
        <f t="shared" si="1820"/>
        <v>0.54120000000000001</v>
      </c>
      <c r="O268" s="3">
        <f t="shared" si="2247"/>
        <v>7.5227878787878781</v>
      </c>
      <c r="P268" s="40">
        <f t="shared" si="1821"/>
        <v>570.9796</v>
      </c>
      <c r="Q268" s="1">
        <f t="shared" si="2705"/>
        <v>21.51</v>
      </c>
      <c r="R268" s="1">
        <f t="shared" si="2706"/>
        <v>151</v>
      </c>
      <c r="S268" s="2">
        <f t="shared" si="2707"/>
        <v>12587.54</v>
      </c>
      <c r="T268" s="1">
        <f t="shared" si="1959"/>
        <v>83.916933333333333</v>
      </c>
      <c r="U268" s="7">
        <f t="shared" si="2708"/>
        <v>9.1849501318337995E-2</v>
      </c>
      <c r="V268" s="7">
        <f t="shared" si="1822"/>
        <v>6.6258942829124593E-3</v>
      </c>
      <c r="W268" s="159">
        <f t="shared" si="2709"/>
        <v>3.4283282369456214E-2</v>
      </c>
      <c r="X268" s="40">
        <f t="shared" si="1823"/>
        <v>8095.2484858865882</v>
      </c>
      <c r="Y268" s="1">
        <f t="shared" si="2710"/>
        <v>0</v>
      </c>
      <c r="Z268" s="1">
        <f t="shared" si="2711"/>
        <v>113.16</v>
      </c>
      <c r="AA268" s="1">
        <f t="shared" si="2712"/>
        <v>91.649999999999991</v>
      </c>
      <c r="AB268" s="6">
        <f t="shared" si="1960"/>
        <v>0.2895550479995273</v>
      </c>
      <c r="AC268" s="1">
        <f t="shared" si="2713"/>
        <v>526.19133708825245</v>
      </c>
      <c r="AD268" s="40">
        <f t="shared" si="1824"/>
        <v>36363.626619283568</v>
      </c>
      <c r="AE268" s="1">
        <f t="shared" si="1825"/>
        <v>0.15947988387208822</v>
      </c>
      <c r="AF268" s="2">
        <f t="shared" si="2835"/>
        <v>83</v>
      </c>
      <c r="AG268" s="10">
        <f t="shared" si="1826"/>
        <v>13.236830361383323</v>
      </c>
      <c r="AH268" s="12">
        <f t="shared" si="1827"/>
        <v>0.20691976738061102</v>
      </c>
      <c r="AI268" s="43">
        <f t="shared" si="1828"/>
        <v>-1.9139078008558771E-5</v>
      </c>
      <c r="AJ268" s="93">
        <f t="shared" si="1961"/>
        <v>4.8288066673343832E-6</v>
      </c>
      <c r="AK268" s="43">
        <f t="shared" si="1829"/>
        <v>0</v>
      </c>
      <c r="AL268" s="43">
        <f t="shared" si="1962"/>
        <v>4.1970067998367761E-4</v>
      </c>
      <c r="AM268" s="43"/>
      <c r="AN268" s="43">
        <f t="shared" si="1830"/>
        <v>0</v>
      </c>
      <c r="AO268" s="10">
        <f t="shared" si="1831"/>
        <v>86.631108580158511</v>
      </c>
      <c r="AP268" s="9"/>
      <c r="AQ268" s="9">
        <f t="shared" si="1832"/>
        <v>86.50293189457534</v>
      </c>
      <c r="AR268" s="104">
        <f t="shared" si="2248"/>
        <v>86.50293189457534</v>
      </c>
      <c r="AS268" s="15">
        <f t="shared" si="1833"/>
        <v>0</v>
      </c>
      <c r="AT268" s="49"/>
      <c r="AU268" s="11">
        <f t="shared" si="1834"/>
        <v>7.9169258976847641E-6</v>
      </c>
      <c r="AV268" s="10">
        <f t="shared" si="1835"/>
        <v>86.567019097772402</v>
      </c>
      <c r="AW268" s="9">
        <f t="shared" si="1836"/>
        <v>86.50293189457534</v>
      </c>
      <c r="AX268" s="9">
        <f t="shared" si="1837"/>
        <v>86.375051124445648</v>
      </c>
      <c r="AY268" s="97">
        <f t="shared" si="2249"/>
        <v>86.438991509510487</v>
      </c>
      <c r="AZ268" s="15">
        <f t="shared" si="2250"/>
        <v>7.8985080169346679E-6</v>
      </c>
      <c r="BA268" s="49"/>
      <c r="BB268" s="11">
        <f t="shared" si="1838"/>
        <v>1.5815714171836727E-5</v>
      </c>
      <c r="BC268" s="10">
        <f t="shared" si="1839"/>
        <v>86.503074164766687</v>
      </c>
      <c r="BD268" s="9">
        <f t="shared" si="1840"/>
        <v>86.502929625978538</v>
      </c>
      <c r="BE268" s="9">
        <f t="shared" si="1841"/>
        <v>86.247463432791236</v>
      </c>
      <c r="BF268" s="97">
        <f t="shared" si="2251"/>
        <v>86.37519652938488</v>
      </c>
      <c r="BG268" s="15">
        <f t="shared" si="1842"/>
        <v>1.5778774032242598E-5</v>
      </c>
      <c r="BH268" s="49"/>
      <c r="BI268" s="11">
        <f t="shared" si="1843"/>
        <v>2.3696257848119366E-5</v>
      </c>
      <c r="BJ268" s="10">
        <f t="shared" si="1844"/>
        <v>86.43927010962156</v>
      </c>
      <c r="BK268" s="9">
        <f t="shared" si="1845"/>
        <v>86.502920572536965</v>
      </c>
      <c r="BL268" s="9">
        <f t="shared" si="1846"/>
        <v>86.120165968222125</v>
      </c>
      <c r="BM268" s="97">
        <f t="shared" si="2252"/>
        <v>86.311543270379545</v>
      </c>
      <c r="BN268" s="15">
        <f t="shared" si="1847"/>
        <v>2.364069521659168E-5</v>
      </c>
      <c r="BO268" s="49"/>
      <c r="BP268" s="11">
        <f t="shared" si="1848"/>
        <v>3.155845277407281E-5</v>
      </c>
      <c r="BQ268" s="10">
        <f t="shared" si="1849"/>
        <v>86.375603269415649</v>
      </c>
      <c r="BR268" s="9">
        <f t="shared" si="1850"/>
        <v>86.502900249543487</v>
      </c>
      <c r="BS268" s="9">
        <f t="shared" si="1851"/>
        <v>85.993155865673018</v>
      </c>
      <c r="BT268" s="97">
        <f t="shared" si="2253"/>
        <v>86.248028057608252</v>
      </c>
      <c r="BU268" s="15">
        <f t="shared" si="1852"/>
        <v>3.1484171533410454E-5</v>
      </c>
      <c r="BV268" s="12"/>
      <c r="BW268" s="11">
        <f t="shared" si="1853"/>
        <v>3.9402197584485699E-5</v>
      </c>
      <c r="BX268" s="10">
        <f t="shared" si="1854"/>
        <v>86.312069990272761</v>
      </c>
      <c r="BY268" s="9">
        <f t="shared" si="1855"/>
        <v>86.502864203987428</v>
      </c>
      <c r="BZ268" s="9">
        <f t="shared" si="1856"/>
        <v>85.866430247133678</v>
      </c>
      <c r="CA268" s="97">
        <f t="shared" si="2254"/>
        <v>86.184647225560553</v>
      </c>
      <c r="CB268" s="15">
        <f t="shared" si="1857"/>
        <v>3.9309105703383993E-5</v>
      </c>
      <c r="CC268" s="12"/>
      <c r="CD268" s="11">
        <f t="shared" si="1858"/>
        <v>4.7227393666549364E-5</v>
      </c>
      <c r="CE268" s="10">
        <f t="shared" si="1859"/>
        <v>86.248666627801001</v>
      </c>
      <c r="CF268" s="9">
        <f t="shared" si="1860"/>
        <v>86.502808014700989</v>
      </c>
      <c r="CG268" s="9">
        <f t="shared" si="1861"/>
        <v>85.739986222373091</v>
      </c>
      <c r="CH268" s="97">
        <f t="shared" si="2255"/>
        <v>86.121397118537033</v>
      </c>
      <c r="CI268" s="15">
        <f t="shared" si="1862"/>
        <v>4.7115403168774284E-5</v>
      </c>
      <c r="CJ268" s="12"/>
      <c r="CK268" s="11">
        <f t="shared" si="1863"/>
        <v>5.5033945124818963E-5</v>
      </c>
      <c r="CL268" s="10">
        <f t="shared" si="1864"/>
        <v>86.185389547524267</v>
      </c>
      <c r="CM268" s="9">
        <f t="shared" si="1865"/>
        <v>86.502727292496587</v>
      </c>
      <c r="CN268" s="9">
        <f t="shared" si="1866"/>
        <v>85.613820889653084</v>
      </c>
      <c r="CO268" s="97">
        <f t="shared" si="2256"/>
        <v>86.058274091074836</v>
      </c>
      <c r="CP268" s="15">
        <f t="shared" si="1867"/>
        <v>5.4902972057821291E-5</v>
      </c>
      <c r="CQ268" s="12"/>
      <c r="CR268" s="11">
        <f t="shared" si="1868"/>
        <v>6.2821758746265822E-5</v>
      </c>
      <c r="CS268" s="10">
        <f t="shared" si="1869"/>
        <v>86.122235125304002</v>
      </c>
      <c r="CT268" s="9">
        <f t="shared" si="1870"/>
        <v>86.502617680295387</v>
      </c>
      <c r="CU268" s="9">
        <f t="shared" si="1963"/>
        <v>85.487931336439686</v>
      </c>
      <c r="CV268" s="97">
        <f t="shared" si="2257"/>
        <v>85.995274508367544</v>
      </c>
      <c r="CW268" s="15">
        <f t="shared" si="1871"/>
        <v>6.2671723148752627E-5</v>
      </c>
      <c r="CX268" s="12"/>
      <c r="CY268" s="11">
        <f t="shared" si="2258"/>
        <v>7.0590743964892689E-5</v>
      </c>
      <c r="CZ268" s="10">
        <f t="shared" si="2259"/>
        <v>86.059199747755514</v>
      </c>
      <c r="DA268" s="9">
        <f t="shared" si="1964"/>
        <v>86.502474853247023</v>
      </c>
      <c r="DB268" s="9">
        <f t="shared" si="1965"/>
        <v>85.362314640102511</v>
      </c>
      <c r="DC268" s="97">
        <f t="shared" si="2260"/>
        <v>85.93239474667476</v>
      </c>
      <c r="DD268" s="15">
        <f t="shared" si="2261"/>
        <v>7.0421569833977498E-5</v>
      </c>
      <c r="DE268" s="12"/>
      <c r="DF268" s="11">
        <f t="shared" si="2262"/>
        <v>7.8340812826557959E-5</v>
      </c>
      <c r="DG268" s="10">
        <f t="shared" si="2263"/>
        <v>85.996279812654024</v>
      </c>
      <c r="DH268" s="9">
        <f t="shared" si="1966"/>
        <v>86.502294518840884</v>
      </c>
      <c r="DI268" s="9">
        <f t="shared" si="1967"/>
        <v>85.236967868608971</v>
      </c>
      <c r="DJ268" s="97">
        <f t="shared" si="2264"/>
        <v>85.869631193724928</v>
      </c>
      <c r="DK268" s="15">
        <f t="shared" si="2265"/>
        <v>7.8152428084073486E-5</v>
      </c>
      <c r="DL268" s="12"/>
      <c r="DM268" s="11">
        <f t="shared" si="2266"/>
        <v>8.60718799535786E-5</v>
      </c>
      <c r="DN268" s="10">
        <f t="shared" si="2267"/>
        <v>85.933471729333917</v>
      </c>
      <c r="DO268" s="9">
        <f t="shared" si="1968"/>
        <v>86.502072417008932</v>
      </c>
      <c r="DP268" s="9">
        <f t="shared" si="1969"/>
        <v>85.111888081210026</v>
      </c>
      <c r="DQ268" s="97">
        <f t="shared" si="2268"/>
        <v>85.806980249109472</v>
      </c>
      <c r="DR268" s="15">
        <f t="shared" si="2269"/>
        <v>8.5864216411799766E-5</v>
      </c>
      <c r="DS268" s="12"/>
      <c r="DT268" s="11">
        <f t="shared" si="2270"/>
        <v>9.3783862509317351E-5</v>
      </c>
      <c r="DU268" s="10">
        <f t="shared" si="2271"/>
        <v>85.870771919079715</v>
      </c>
      <c r="DV268" s="9">
        <f t="shared" si="1970"/>
        <v>86.501804320220415</v>
      </c>
      <c r="DW268" s="9">
        <f t="shared" si="1971"/>
        <v>84.987072329117993</v>
      </c>
      <c r="DX268" s="97">
        <f t="shared" si="2272"/>
        <v>85.744438324669204</v>
      </c>
      <c r="DY268" s="15">
        <f t="shared" si="2273"/>
        <v>9.3556855836064544E-5</v>
      </c>
      <c r="DZ268" s="12"/>
      <c r="EA268" s="11">
        <f t="shared" si="2274"/>
        <v>1.0147668016276113E-4</v>
      </c>
      <c r="EB268" s="10">
        <f t="shared" si="2275"/>
        <v>85.808176815509015</v>
      </c>
      <c r="EC268" s="9">
        <f t="shared" si="1972"/>
        <v>86.501486033568469</v>
      </c>
      <c r="ED268" s="9">
        <f t="shared" si="1973"/>
        <v>84.862517656175399</v>
      </c>
      <c r="EE268" s="97">
        <f t="shared" si="2276"/>
        <v>85.682001844871934</v>
      </c>
      <c r="EF268" s="15">
        <f t="shared" si="2277"/>
        <v>1.0123026984597687E-4</v>
      </c>
      <c r="EG268" s="12"/>
      <c r="EH268" s="11">
        <f t="shared" si="2278"/>
        <v>1.0915025505312751E-4</v>
      </c>
      <c r="EI268" s="10">
        <f t="shared" si="2279"/>
        <v>85.745682864947071</v>
      </c>
      <c r="EJ268" s="9">
        <f t="shared" si="1974"/>
        <v>86.501113394848943</v>
      </c>
      <c r="EK268" s="9">
        <f t="shared" si="1975"/>
        <v>84.738221099518782</v>
      </c>
      <c r="EL268" s="97">
        <f t="shared" si="2280"/>
        <v>85.619667247183855</v>
      </c>
      <c r="EM268" s="15">
        <f t="shared" si="2281"/>
        <v>1.08884384364707E-4</v>
      </c>
      <c r="EN268" s="12"/>
      <c r="EO268" s="11">
        <f t="shared" si="2282"/>
        <v>1.1680451175430976E-4</v>
      </c>
      <c r="EP268" s="10">
        <f t="shared" si="2283"/>
        <v>85.683286526794944</v>
      </c>
      <c r="EQ268" s="9">
        <f t="shared" si="1976"/>
        <v>86.50068227463143</v>
      </c>
      <c r="ER268" s="9">
        <f t="shared" si="1977"/>
        <v>84.614179690230358</v>
      </c>
      <c r="ES268" s="97">
        <f t="shared" si="2284"/>
        <v>85.557430982430901</v>
      </c>
      <c r="ET268" s="15">
        <f t="shared" si="2285"/>
        <v>1.1651912771362253E-4</v>
      </c>
      <c r="EU268" s="12"/>
      <c r="EV268" s="11">
        <f t="shared" si="2286"/>
        <v>1.24439377239564E-4</v>
      </c>
      <c r="EW268" s="10">
        <f t="shared" si="2287"/>
        <v>85.620984273887856</v>
      </c>
      <c r="EX268" s="9">
        <f t="shared" si="1978"/>
        <v>86.500188576322884</v>
      </c>
      <c r="EY268" s="9">
        <f t="shared" si="1979"/>
        <v>84.490390453983608</v>
      </c>
      <c r="EZ268" s="97">
        <f t="shared" si="2288"/>
        <v>85.495289515153246</v>
      </c>
      <c r="FA268" s="15">
        <f t="shared" si="2289"/>
        <v>1.2413443057635582E-4</v>
      </c>
      <c r="FB268" s="12"/>
      <c r="FC268" s="11">
        <f t="shared" si="2290"/>
        <v>1.3205478084610698E-4</v>
      </c>
      <c r="FD268" s="10">
        <f t="shared" si="2291"/>
        <v>85.558772592846822</v>
      </c>
      <c r="FE268" s="9">
        <f t="shared" si="1980"/>
        <v>86.499628236223785</v>
      </c>
      <c r="FF268" s="9">
        <f t="shared" si="1981"/>
        <v>84.366850411680517</v>
      </c>
      <c r="FG268" s="97">
        <f t="shared" si="2292"/>
        <v>85.433239323952151</v>
      </c>
      <c r="FH268" s="15">
        <f t="shared" si="2293"/>
        <v>1.3173022596289628E-4</v>
      </c>
      <c r="FI268" s="12"/>
      <c r="FJ268" s="11">
        <f t="shared" si="2294"/>
        <v>1.3965065423976819E-4</v>
      </c>
      <c r="FK268" s="10">
        <f t="shared" si="2295"/>
        <v>85.496647984422481</v>
      </c>
      <c r="FL268" s="9">
        <f t="shared" si="1982"/>
        <v>86.498997223577163</v>
      </c>
      <c r="FM268" s="9">
        <f t="shared" si="1983"/>
        <v>84.243556580078646</v>
      </c>
      <c r="FN268" s="97">
        <f t="shared" si="2296"/>
        <v>85.371276901827912</v>
      </c>
      <c r="FO268" s="15">
        <f t="shared" si="2297"/>
        <v>1.3930644917390004E-4</v>
      </c>
      <c r="FP268" s="12"/>
      <c r="FQ268" s="11">
        <f t="shared" si="2298"/>
        <v>1.472269313798035E-4</v>
      </c>
      <c r="FR268" s="10">
        <f t="shared" si="2299"/>
        <v>85.434606963830362</v>
      </c>
      <c r="FS268" s="9">
        <f t="shared" si="1984"/>
        <v>86.49829154061058</v>
      </c>
      <c r="FT268" s="9">
        <f t="shared" si="1985"/>
        <v>84.120505972412403</v>
      </c>
      <c r="FU268" s="97">
        <f t="shared" si="2300"/>
        <v>85.309398756511484</v>
      </c>
      <c r="FV268" s="15">
        <f t="shared" si="2301"/>
        <v>1.4686303776491043E-4</v>
      </c>
      <c r="FW268" s="12"/>
      <c r="FX268" s="11">
        <f t="shared" si="2302"/>
        <v>1.5478354848363682E-4</v>
      </c>
      <c r="FY268" s="10">
        <f t="shared" si="2303"/>
        <v>85.372646061079763</v>
      </c>
      <c r="FZ268" s="9">
        <f t="shared" si="1986"/>
        <v>86.497507222571244</v>
      </c>
      <c r="GA268" s="9">
        <f t="shared" si="1987"/>
        <v>83.997695599002739</v>
      </c>
      <c r="GB268" s="97">
        <f t="shared" si="2304"/>
        <v>85.247601410786984</v>
      </c>
      <c r="GC268" s="15">
        <f t="shared" si="2305"/>
        <v>1.5439993151085716E-4</v>
      </c>
      <c r="GD268" s="12"/>
      <c r="GE268" s="11">
        <f t="shared" si="2306"/>
        <v>1.623204439918668E-4</v>
      </c>
      <c r="GF268" s="10">
        <f t="shared" si="2307"/>
        <v>85.310761821293525</v>
      </c>
      <c r="GG268" s="9">
        <f t="shared" si="1988"/>
        <v>86.496640337754428</v>
      </c>
      <c r="GH268" s="9">
        <f t="shared" si="1989"/>
        <v>83.875122467859086</v>
      </c>
      <c r="GI268" s="97">
        <f t="shared" si="2308"/>
        <v>85.185881402806757</v>
      </c>
      <c r="GJ268" s="15">
        <f t="shared" si="2309"/>
        <v>1.6191707237064724E-4</v>
      </c>
      <c r="GK268" s="12"/>
      <c r="GL268" s="11">
        <f t="shared" si="1872"/>
        <v>1.6983755853333861E-4</v>
      </c>
      <c r="GM268" s="10">
        <f t="shared" si="1873"/>
        <v>85.248950805020627</v>
      </c>
      <c r="GN268" s="9">
        <f t="shared" si="1990"/>
        <v>86.495686987525346</v>
      </c>
      <c r="GO268" s="9">
        <f t="shared" si="1991"/>
        <v>83.752783585274031</v>
      </c>
      <c r="GP268" s="115">
        <f t="shared" si="2310"/>
        <v>85.124235286399681</v>
      </c>
      <c r="GQ268" s="15">
        <f t="shared" si="1874"/>
        <v>1.694144044517818E-4</v>
      </c>
      <c r="GR268" s="12"/>
      <c r="GS268" s="11">
        <f t="shared" si="2311"/>
        <v>1.773348348902471E-4</v>
      </c>
      <c r="GT268" s="10">
        <f t="shared" si="2312"/>
        <v>85.187209588541947</v>
      </c>
      <c r="GU268" s="9">
        <f t="shared" si="1992"/>
        <v>86.494643306334623</v>
      </c>
      <c r="GV268" s="9">
        <f t="shared" si="1993"/>
        <v>83.630675956406535</v>
      </c>
      <c r="GW268" s="115">
        <f t="shared" si="2313"/>
        <v>85.062659631370579</v>
      </c>
      <c r="GX268" s="15">
        <f t="shared" si="2314"/>
        <v>1.7689187397528221E-4</v>
      </c>
      <c r="GY268" s="12"/>
      <c r="GZ268" s="11">
        <f t="shared" si="2315"/>
        <v>1.8481221796353862E-4</v>
      </c>
      <c r="HA268" s="10">
        <f t="shared" si="2316"/>
        <v>85.125534764167185</v>
      </c>
      <c r="HB268" s="9">
        <f t="shared" si="1994"/>
        <v>86.49350546172758</v>
      </c>
      <c r="HC268" s="9">
        <f t="shared" si="1995"/>
        <v>83.508796585858775</v>
      </c>
      <c r="HD268" s="97">
        <f t="shared" si="2317"/>
        <v>85.00115102379317</v>
      </c>
      <c r="HE268" s="15">
        <f t="shared" si="2318"/>
        <v>1.8434942924064763E-4</v>
      </c>
      <c r="HF268" s="12"/>
      <c r="HG268" s="11">
        <f t="shared" si="2319"/>
        <v>1.922696547383162E-4</v>
      </c>
      <c r="HH268" s="10">
        <f t="shared" si="2320"/>
        <v>85.063922940525543</v>
      </c>
      <c r="HI268" s="9">
        <f t="shared" si="1996"/>
        <v>86.49226965434741</v>
      </c>
      <c r="HJ268" s="9">
        <f t="shared" si="1997"/>
        <v>83.387142478241387</v>
      </c>
      <c r="HK268" s="97">
        <f t="shared" si="2321"/>
        <v>84.939706066294406</v>
      </c>
      <c r="HL268" s="15">
        <f t="shared" si="2322"/>
        <v>1.9178702059112501E-4</v>
      </c>
      <c r="HM268" s="12"/>
      <c r="HN268" s="11">
        <f t="shared" si="2323"/>
        <v>1.9970709424957305E-4</v>
      </c>
      <c r="HO268" s="10">
        <f t="shared" si="2324"/>
        <v>85.002370742847646</v>
      </c>
      <c r="HP268" s="9">
        <f t="shared" si="1998"/>
        <v>86.490932117932473</v>
      </c>
      <c r="HQ268" s="9">
        <f t="shared" si="1999"/>
        <v>83.265710638732912</v>
      </c>
      <c r="HR268" s="115">
        <f t="shared" si="2325"/>
        <v>84.878321378332686</v>
      </c>
      <c r="HS268" s="15">
        <f t="shared" si="2326"/>
        <v>1.9920460037900557E-4</v>
      </c>
      <c r="HT268" s="12"/>
      <c r="HU268" s="11">
        <f t="shared" si="2714"/>
        <v>2.0712448754790842E-4</v>
      </c>
      <c r="HV268" s="10">
        <f t="shared" si="2327"/>
        <v>84.940874813241663</v>
      </c>
      <c r="HW268" s="9">
        <f t="shared" si="2000"/>
        <v>86.489489119307805</v>
      </c>
      <c r="HX268" s="9">
        <f t="shared" si="2001"/>
        <v>83.144498073626792</v>
      </c>
      <c r="HY268" s="115">
        <f t="shared" si="2328"/>
        <v>84.816993596467299</v>
      </c>
      <c r="HZ268" s="15">
        <f t="shared" si="2329"/>
        <v>2.0660212293129325E-4</v>
      </c>
      <c r="IA268" s="12"/>
      <c r="IB268" s="11">
        <f t="shared" si="2715"/>
        <v>2.1452178766564743E-4</v>
      </c>
      <c r="IC268" s="10">
        <f t="shared" si="2330"/>
        <v>84.879431810960398</v>
      </c>
      <c r="ID268" s="9">
        <f t="shared" si="2002"/>
        <v>86.487936958371023</v>
      </c>
      <c r="IE268" s="9">
        <f t="shared" si="2003"/>
        <v>83.023501790872089</v>
      </c>
      <c r="IF268" s="115">
        <f t="shared" si="2331"/>
        <v>84.755719374621549</v>
      </c>
      <c r="IG268" s="15">
        <f t="shared" si="2332"/>
        <v>2.1397954451545933E-4</v>
      </c>
      <c r="IH268" s="12"/>
      <c r="II268" s="11">
        <f t="shared" si="2716"/>
        <v>2.2189894958299058E-4</v>
      </c>
      <c r="IJ268" s="10">
        <f t="shared" si="2333"/>
        <v>84.818038412662474</v>
      </c>
      <c r="IK268" s="9">
        <f t="shared" si="2004"/>
        <v>86.486271968072785</v>
      </c>
      <c r="IL268" s="9">
        <f t="shared" si="2005"/>
        <v>82.902718800603608</v>
      </c>
      <c r="IM268" s="115">
        <f t="shared" si="2334"/>
        <v>84.694495384338197</v>
      </c>
      <c r="IN268" s="15">
        <f t="shared" si="2335"/>
        <v>2.2133682330547432E-4</v>
      </c>
      <c r="IO268" s="12"/>
      <c r="IP268" s="11">
        <f t="shared" si="2717"/>
        <v>2.2925593019446511E-4</v>
      </c>
      <c r="IQ268" s="10">
        <f t="shared" si="2336"/>
        <v>84.756691312665595</v>
      </c>
      <c r="IR268" s="9">
        <f t="shared" si="2006"/>
        <v>86.48449051439195</v>
      </c>
      <c r="IS268" s="9">
        <f t="shared" si="2007"/>
        <v>82.782146115663366</v>
      </c>
      <c r="IT268" s="115">
        <f t="shared" si="2337"/>
        <v>84.633318315027651</v>
      </c>
      <c r="IU268" s="15">
        <f t="shared" si="2338"/>
        <v>2.2867391934808037E-4</v>
      </c>
      <c r="IV268" s="12"/>
      <c r="IW268" s="11">
        <f t="shared" si="2718"/>
        <v>2.3659268827558373E-4</v>
      </c>
      <c r="IX268" s="10">
        <f t="shared" si="2339"/>
        <v>84.695387223192824</v>
      </c>
      <c r="IY268" s="9">
        <f t="shared" si="2008"/>
        <v>86.482588996305495</v>
      </c>
      <c r="IZ268" s="9">
        <f t="shared" si="2009"/>
        <v>82.661780752113216</v>
      </c>
      <c r="JA268" s="115">
        <f t="shared" si="2340"/>
        <v>84.572184874209356</v>
      </c>
      <c r="JB268" s="15">
        <f t="shared" si="2341"/>
        <v>2.3599079452925681E-4</v>
      </c>
      <c r="JC268" s="12"/>
      <c r="JD268" s="11">
        <f t="shared" si="2719"/>
        <v>2.4390918444970331E-4</v>
      </c>
      <c r="JE268" s="10">
        <f t="shared" si="2342"/>
        <v>84.63412287461199</v>
      </c>
      <c r="JF268" s="9">
        <f t="shared" si="2010"/>
        <v>86.480563845753537</v>
      </c>
      <c r="JG268" s="9">
        <f t="shared" si="2011"/>
        <v>82.54161972973769</v>
      </c>
      <c r="JH268" s="115">
        <f t="shared" si="2343"/>
        <v>84.511091787745613</v>
      </c>
      <c r="JI268" s="15">
        <f t="shared" si="2344"/>
        <v>2.4328741254101574E-4</v>
      </c>
      <c r="JJ268" s="12"/>
      <c r="JK268" s="11">
        <f t="shared" si="2720"/>
        <v>2.5120538115518912E-4</v>
      </c>
      <c r="JL268" s="10">
        <f t="shared" si="2345"/>
        <v>84.572895015667655</v>
      </c>
      <c r="JM268" s="9">
        <f t="shared" si="2012"/>
        <v>86.478411527599349</v>
      </c>
      <c r="JN268" s="9">
        <f t="shared" si="2013"/>
        <v>82.421660072537662</v>
      </c>
      <c r="JO268" s="115">
        <f t="shared" si="2346"/>
        <v>84.450035800068505</v>
      </c>
      <c r="JP268" s="15">
        <f t="shared" si="2347"/>
        <v>2.5056373884843093E-4</v>
      </c>
      <c r="JQ268" s="12"/>
      <c r="JR268" s="11">
        <f t="shared" si="2721"/>
        <v>2.584812426128072E-4</v>
      </c>
      <c r="JS268" s="10">
        <f t="shared" si="2348"/>
        <v>84.511700413706208</v>
      </c>
      <c r="JT268" s="9">
        <f t="shared" si="2014"/>
        <v>86.476128539584735</v>
      </c>
      <c r="JU268" s="9">
        <f t="shared" si="2015"/>
        <v>82.301898809217263</v>
      </c>
      <c r="JV268" s="115">
        <f t="shared" si="2349"/>
        <v>84.389013674400999</v>
      </c>
      <c r="JW268" s="15">
        <f t="shared" si="2350"/>
        <v>2.5781974065681269E-4</v>
      </c>
      <c r="JX268" s="12"/>
      <c r="JY268" s="11">
        <f t="shared" si="2722"/>
        <v>2.6573673479325893E-4</v>
      </c>
      <c r="JZ268" s="10">
        <f t="shared" si="2351"/>
        <v>84.450535854895179</v>
      </c>
      <c r="KA268" s="9">
        <f t="shared" si="2016"/>
        <v>86.473711412280736</v>
      </c>
      <c r="KB268" s="9">
        <f t="shared" si="2017"/>
        <v>82.182332973657168</v>
      </c>
      <c r="KC268" s="115">
        <f t="shared" si="2352"/>
        <v>84.328022192968945</v>
      </c>
      <c r="KD268" s="15">
        <f t="shared" si="2353"/>
        <v>2.6505538687943017E-4</v>
      </c>
      <c r="KE268" s="12"/>
      <c r="KF268" s="11">
        <f t="shared" si="2723"/>
        <v>2.7297182538523699E-4</v>
      </c>
      <c r="KG268" s="10">
        <f t="shared" si="2354"/>
        <v>84.389398144433557</v>
      </c>
      <c r="KH268" s="9">
        <f t="shared" si="2018"/>
        <v>86.471156709033906</v>
      </c>
      <c r="KI268" s="9">
        <f t="shared" si="2019"/>
        <v>82.062959605383597</v>
      </c>
      <c r="KJ268" s="115">
        <f t="shared" si="2355"/>
        <v>84.267058157208751</v>
      </c>
      <c r="KK268" s="15">
        <f t="shared" si="2356"/>
        <v>2.7227064810522153E-4</v>
      </c>
      <c r="KL268" s="12"/>
      <c r="KM268" s="11">
        <f t="shared" si="2724"/>
        <v>2.801864837634814E-4</v>
      </c>
      <c r="KN268" s="10">
        <f t="shared" si="2357"/>
        <v>84.328284106757735</v>
      </c>
      <c r="KO268" s="9">
        <f t="shared" si="2020"/>
        <v>86.468461025908283</v>
      </c>
      <c r="KP268" s="9">
        <f t="shared" si="2021"/>
        <v>81.943775750024258</v>
      </c>
      <c r="KQ268" s="115">
        <f t="shared" si="2358"/>
        <v>84.206118387966271</v>
      </c>
      <c r="KR268" s="15">
        <f t="shared" si="2359"/>
        <v>2.7946549656705707E-4</v>
      </c>
      <c r="KS268" s="12"/>
      <c r="KT268" s="11">
        <f t="shared" si="2725"/>
        <v>2.8738068095734623E-4</v>
      </c>
      <c r="KU268" s="10">
        <f t="shared" si="2360"/>
        <v>84.267190585738859</v>
      </c>
      <c r="KV268" s="9">
        <f t="shared" si="2022"/>
        <v>86.465620991623098</v>
      </c>
      <c r="KW268" s="9">
        <f t="shared" si="2023"/>
        <v>81.824778459758377</v>
      </c>
      <c r="KX268" s="115">
        <f t="shared" si="2361"/>
        <v>84.14519972569073</v>
      </c>
      <c r="KY268" s="15">
        <f t="shared" si="2362"/>
        <v>2.8663990611008843E-4</v>
      </c>
      <c r="KZ268" s="12"/>
      <c r="LA268" s="11">
        <f t="shared" si="2726"/>
        <v>2.945543896194806E-4</v>
      </c>
      <c r="LB268" s="10">
        <f t="shared" si="2363"/>
        <v>84.206114444875112</v>
      </c>
      <c r="LC268" s="9">
        <f t="shared" si="2024"/>
        <v>86.462633267486453</v>
      </c>
      <c r="LD268" s="9">
        <f t="shared" si="2025"/>
        <v>81.705964793754859</v>
      </c>
      <c r="LE268" s="115">
        <f t="shared" si="2364"/>
        <v>84.084299030620656</v>
      </c>
      <c r="LF268" s="15">
        <f t="shared" si="2365"/>
        <v>2.9379385216058909E-4</v>
      </c>
      <c r="LG268" s="12"/>
      <c r="LH268" s="11">
        <f t="shared" si="2727"/>
        <v>3.0170758399496227E-4</v>
      </c>
      <c r="LI268" s="10">
        <f t="shared" si="2366"/>
        <v>84.145052567476128</v>
      </c>
      <c r="LJ268" s="9">
        <f t="shared" si="2026"/>
        <v>86.459494547325079</v>
      </c>
      <c r="LK268" s="9">
        <f t="shared" si="2027"/>
        <v>81.587331818604198</v>
      </c>
      <c r="LL268" s="115">
        <f t="shared" si="2367"/>
        <v>84.023413182964646</v>
      </c>
      <c r="LM268" s="15">
        <f t="shared" si="2368"/>
        <v>3.0092731169494599E-4</v>
      </c>
      <c r="LN268" s="12"/>
      <c r="LO268" s="11">
        <f t="shared" si="2728"/>
        <v>3.0884023989058104E-4</v>
      </c>
      <c r="LP268" s="10">
        <f t="shared" si="2369"/>
        <v>84.08400185684232</v>
      </c>
      <c r="LQ268" s="9">
        <f t="shared" si="2028"/>
        <v>86.456201557410267</v>
      </c>
      <c r="LR268" s="9">
        <f t="shared" si="2029"/>
        <v>81.468876608739123</v>
      </c>
      <c r="LS268" s="115">
        <f t="shared" si="2370"/>
        <v>83.962539083074688</v>
      </c>
      <c r="LT268" s="15">
        <f t="shared" si="2371"/>
        <v>3.0804026320910077E-4</v>
      </c>
      <c r="LU268" s="12"/>
      <c r="LV268" s="11">
        <f t="shared" si="2729"/>
        <v>3.1595233464455847E-4</v>
      </c>
      <c r="LW268" s="10">
        <f t="shared" si="2372"/>
        <v>84.022959236436748</v>
      </c>
      <c r="LX268" s="9">
        <f t="shared" si="2030"/>
        <v>86.452751056380066</v>
      </c>
      <c r="LY268" s="9">
        <f t="shared" si="2031"/>
        <v>81.350596246847687</v>
      </c>
      <c r="LZ268" s="115">
        <f t="shared" si="2373"/>
        <v>83.901673651613876</v>
      </c>
      <c r="MA268" s="15">
        <f t="shared" si="2374"/>
        <v>3.1513268668822053E-4</v>
      </c>
      <c r="MB268" s="12"/>
      <c r="MC268" s="11">
        <f t="shared" si="2730"/>
        <v>3.2304384709651242E-4</v>
      </c>
      <c r="MD268" s="10">
        <f t="shared" si="2375"/>
        <v>83.961921650051352</v>
      </c>
      <c r="ME268" s="9">
        <f t="shared" si="2032"/>
        <v>86.449139835157965</v>
      </c>
      <c r="MF268" s="9">
        <f t="shared" si="2033"/>
        <v>81.232487824276134</v>
      </c>
      <c r="MG268" s="115">
        <f t="shared" si="2376"/>
        <v>83.84081382971705</v>
      </c>
      <c r="MH268" s="15">
        <f t="shared" si="2377"/>
        <v>3.2220456357680939E-4</v>
      </c>
      <c r="MI268" s="12"/>
      <c r="MJ268" s="11">
        <f t="shared" si="2731"/>
        <v>3.3011475755780355E-4</v>
      </c>
      <c r="MK268" s="10">
        <f t="shared" si="2378"/>
        <v>83.900886061966389</v>
      </c>
      <c r="ML268" s="9">
        <f t="shared" si="2034"/>
        <v>86.445364716868141</v>
      </c>
      <c r="MM268" s="9">
        <f t="shared" si="2035"/>
        <v>81.114548441424276</v>
      </c>
      <c r="MN268" s="115">
        <f t="shared" si="2379"/>
        <v>83.779956579146216</v>
      </c>
      <c r="MO268" s="15">
        <f t="shared" si="2380"/>
        <v>3.2925587674903983E-4</v>
      </c>
      <c r="MP268" s="12"/>
      <c r="MQ268" s="11">
        <f t="shared" si="2732"/>
        <v>3.3716504778213865E-4</v>
      </c>
      <c r="MR268" s="10">
        <f t="shared" si="2381"/>
        <v>83.839849457104407</v>
      </c>
      <c r="MS268" s="9">
        <f t="shared" si="2036"/>
        <v>86.441422556747298</v>
      </c>
      <c r="MT268" s="9">
        <f t="shared" si="2037"/>
        <v>80.996775208131652</v>
      </c>
      <c r="MU268" s="115">
        <f t="shared" si="2382"/>
        <v>83.719098882439482</v>
      </c>
      <c r="MV268" s="15">
        <f t="shared" si="2383"/>
        <v>3.3628661047946427E-4</v>
      </c>
      <c r="MW268" s="12"/>
      <c r="MX268" s="11">
        <f t="shared" si="2733"/>
        <v>3.4419470093652131E-4</v>
      </c>
      <c r="MY268" s="10">
        <f t="shared" si="2384"/>
        <v>83.778808841177977</v>
      </c>
      <c r="MZ268" s="9">
        <f t="shared" si="2038"/>
        <v>86.437310242053357</v>
      </c>
      <c r="NA268" s="9">
        <f t="shared" si="2039"/>
        <v>80.879165244053695</v>
      </c>
      <c r="NB268" s="115">
        <f t="shared" si="2385"/>
        <v>83.658237743053519</v>
      </c>
      <c r="NC268" s="15">
        <f t="shared" si="2386"/>
        <v>3.4329675041413821E-4</v>
      </c>
      <c r="ND268" s="12"/>
      <c r="NE268" s="11">
        <f t="shared" si="2734"/>
        <v>3.5120370157260624E-4</v>
      </c>
      <c r="NF268" s="10">
        <f t="shared" si="2387"/>
        <v>83.717761240830896</v>
      </c>
      <c r="NG268" s="9">
        <f t="shared" si="2040"/>
        <v>86.433024691971028</v>
      </c>
      <c r="NH268" s="9">
        <f t="shared" si="2041"/>
        <v>80.761715679030956</v>
      </c>
      <c r="NI268" s="115">
        <f t="shared" si="2388"/>
        <v>83.597370185500992</v>
      </c>
      <c r="NJ268" s="15">
        <f t="shared" si="2389"/>
        <v>3.5028628354197777E-4</v>
      </c>
      <c r="NK268" s="12"/>
      <c r="NL268" s="11">
        <f t="shared" si="2735"/>
        <v>3.5819203559829798E-4</v>
      </c>
      <c r="NM268" s="10">
        <f t="shared" si="2390"/>
        <v>83.65670370377434</v>
      </c>
      <c r="NN268" s="9">
        <f t="shared" si="2042"/>
        <v>86.428562857514379</v>
      </c>
      <c r="NO268" s="9">
        <f t="shared" si="2043"/>
        <v>80.644423653448484</v>
      </c>
      <c r="NP268" s="115">
        <f t="shared" si="2391"/>
        <v>83.536493255481432</v>
      </c>
      <c r="NQ268" s="15">
        <f t="shared" si="2392"/>
        <v>3.5725519816655869E-4</v>
      </c>
      <c r="NR268" s="12"/>
      <c r="NS268" s="11">
        <f t="shared" si="2736"/>
        <v>3.6515969024973898E-4</v>
      </c>
      <c r="NT268" s="10">
        <f t="shared" si="2393"/>
        <v>83.595633298916709</v>
      </c>
      <c r="NU268" s="9">
        <f t="shared" si="2044"/>
        <v>86.423921721426538</v>
      </c>
      <c r="NV268" s="9">
        <f t="shared" si="2045"/>
        <v>80.527286318586235</v>
      </c>
      <c r="NW268" s="115">
        <f t="shared" si="2394"/>
        <v>83.475604020006386</v>
      </c>
      <c r="NX268" s="15">
        <f t="shared" si="2395"/>
        <v>3.6420348387826581E-4</v>
      </c>
      <c r="NY268" s="12"/>
      <c r="NZ268" s="11">
        <f t="shared" si="2737"/>
        <v>3.7210665406369262E-4</v>
      </c>
      <c r="OA268" s="10">
        <f t="shared" si="2396"/>
        <v>83.534547116487502</v>
      </c>
      <c r="OB268" s="9">
        <f t="shared" si="2046"/>
        <v>86.419098298076563</v>
      </c>
      <c r="OC268" s="9">
        <f t="shared" si="2047"/>
        <v>80.410300836962477</v>
      </c>
      <c r="OD268" s="115">
        <f t="shared" si="2397"/>
        <v>83.41469956751952</v>
      </c>
      <c r="OE268" s="15">
        <f t="shared" si="2398"/>
        <v>3.711311315267183E-4</v>
      </c>
      <c r="OF268" s="12"/>
      <c r="OG268" s="11">
        <f t="shared" si="2738"/>
        <v>3.7903291685015316E-4</v>
      </c>
      <c r="OH268" s="10">
        <f t="shared" si="2399"/>
        <v>83.47344226815639</v>
      </c>
      <c r="OI268" s="9">
        <f t="shared" si="2048"/>
        <v>86.414089633353711</v>
      </c>
      <c r="OJ268" s="9">
        <f t="shared" si="2049"/>
        <v>80.293464382667253</v>
      </c>
      <c r="OK268" s="115">
        <f t="shared" si="2400"/>
        <v>83.353777008010482</v>
      </c>
      <c r="OL268" s="15">
        <f t="shared" si="2401"/>
        <v>3.7803813319364283E-4</v>
      </c>
      <c r="OM268" s="12"/>
      <c r="ON268" s="11">
        <f t="shared" si="2739"/>
        <v>3.8593846966541317E-4</v>
      </c>
      <c r="OO268" s="10">
        <f t="shared" si="2402"/>
        <v>83.412315887145979</v>
      </c>
      <c r="OP268" s="9">
        <f t="shared" si="2050"/>
        <v>86.408892804559088</v>
      </c>
      <c r="OQ268" s="9">
        <f t="shared" si="2051"/>
        <v>80.176774141687318</v>
      </c>
      <c r="OR268" s="115">
        <f t="shared" si="2403"/>
        <v>83.29283347312321</v>
      </c>
      <c r="OS268" s="15">
        <f t="shared" si="2404"/>
        <v>3.8492448216610959E-4</v>
      </c>
      <c r="OT268" s="12"/>
      <c r="OU268" s="11">
        <f t="shared" si="2740"/>
        <v>3.9282330478548259E-4</v>
      </c>
      <c r="OV268" s="10">
        <f t="shared" si="2405"/>
        <v>83.351165128339062</v>
      </c>
      <c r="OW268" s="9">
        <f t="shared" si="2052"/>
        <v>86.40350492029485</v>
      </c>
      <c r="OX268" s="9">
        <f t="shared" si="2053"/>
        <v>80.060227312224441</v>
      </c>
      <c r="OY268" s="115">
        <f t="shared" si="2406"/>
        <v>83.231866116259653</v>
      </c>
      <c r="OZ268" s="15">
        <f t="shared" si="2407"/>
        <v>3.9179017291003399E-4</v>
      </c>
      <c r="PA268" s="12"/>
      <c r="PB268" s="11">
        <f t="shared" si="2741"/>
        <v>3.9968741567975345E-4</v>
      </c>
      <c r="PC268" s="10">
        <f t="shared" si="2408"/>
        <v>83.289987168381359</v>
      </c>
      <c r="PD268" s="9">
        <f t="shared" si="2054"/>
        <v>86.39792312035101</v>
      </c>
      <c r="PE268" s="9">
        <f t="shared" si="2055"/>
        <v>79.943821105001717</v>
      </c>
      <c r="PF268" s="115">
        <f t="shared" si="2409"/>
        <v>83.170872112676363</v>
      </c>
      <c r="PG268" s="15">
        <f t="shared" si="2410"/>
        <v>3.9863520104426055E-4</v>
      </c>
      <c r="PH268" s="12"/>
      <c r="PI268" s="11">
        <f t="shared" si="2742"/>
        <v>4.065307969852611E-4</v>
      </c>
      <c r="PJ268" s="10">
        <f t="shared" si="2411"/>
        <v>83.228779205777073</v>
      </c>
      <c r="PK268" s="9">
        <f t="shared" si="2056"/>
        <v>86.392144575589967</v>
      </c>
      <c r="PL268" s="9">
        <f t="shared" si="2057"/>
        <v>79.827552743566883</v>
      </c>
      <c r="PM268" s="115">
        <f t="shared" si="2412"/>
        <v>83.109848659578432</v>
      </c>
      <c r="PN268" s="15">
        <f t="shared" si="2413"/>
        <v>4.0545956331469653E-4</v>
      </c>
      <c r="PO268" s="12"/>
      <c r="PP268" s="11">
        <f t="shared" si="2743"/>
        <v>4.1335344448096889E-4</v>
      </c>
      <c r="PQ268" s="10">
        <f t="shared" si="2414"/>
        <v>83.167538460981859</v>
      </c>
      <c r="PR268" s="9">
        <f t="shared" si="2058"/>
        <v>86.386166487828888</v>
      </c>
      <c r="PS268" s="9">
        <f t="shared" si="2059"/>
        <v>79.711419464582818</v>
      </c>
      <c r="PT268" s="115">
        <f t="shared" si="2415"/>
        <v>83.048792976205846</v>
      </c>
      <c r="PU268" s="15">
        <f t="shared" si="2416"/>
        <v>4.1226325756911394E-4</v>
      </c>
      <c r="PV268" s="12"/>
      <c r="PW268" s="11">
        <f t="shared" si="2744"/>
        <v>4.2015535506270696E-4</v>
      </c>
      <c r="PX268" s="10">
        <f t="shared" si="2417"/>
        <v>83.106262176488315</v>
      </c>
      <c r="PY268" s="9">
        <f t="shared" si="2060"/>
        <v>86.379986089719907</v>
      </c>
      <c r="PZ268" s="9">
        <f t="shared" si="2061"/>
        <v>79.5954185181116</v>
      </c>
      <c r="QA268" s="115">
        <f t="shared" si="2418"/>
        <v>82.987702303915754</v>
      </c>
      <c r="QB268" s="15">
        <f t="shared" si="2419"/>
        <v>4.1904628273218864E-4</v>
      </c>
      <c r="QC268" s="12"/>
      <c r="QD268" s="11">
        <f t="shared" si="2745"/>
        <v>4.2693652671837486E-4</v>
      </c>
      <c r="QE268" s="10">
        <f t="shared" si="2420"/>
        <v>83.044947616907208</v>
      </c>
      <c r="QF268" s="9">
        <f t="shared" si="2062"/>
        <v>86.373600644628411</v>
      </c>
      <c r="QG268" s="9">
        <f t="shared" si="2063"/>
        <v>79.479547167891226</v>
      </c>
      <c r="QH268" s="115">
        <f t="shared" si="2421"/>
        <v>82.926573906259819</v>
      </c>
      <c r="QI268" s="15">
        <f t="shared" si="2422"/>
        <v>4.2580863878091018E-4</v>
      </c>
      <c r="QJ268" s="12"/>
      <c r="QK268" s="11">
        <f t="shared" si="2746"/>
        <v>4.3369695850345815E-4</v>
      </c>
      <c r="QL268" s="10">
        <f t="shared" si="2423"/>
        <v>82.983592069044079</v>
      </c>
      <c r="QM268" s="9">
        <f t="shared" si="2064"/>
        <v>86.367007446509348</v>
      </c>
      <c r="QN268" s="9">
        <f t="shared" si="2065"/>
        <v>79.363802691603155</v>
      </c>
      <c r="QO268" s="115">
        <f t="shared" si="2424"/>
        <v>82.865405069056251</v>
      </c>
      <c r="QP268" s="15">
        <f t="shared" si="2425"/>
        <v>4.3255032672040363E-4</v>
      </c>
      <c r="QQ268" s="12"/>
      <c r="QR268" s="11">
        <f t="shared" si="2747"/>
        <v>4.4043665051699259E-4</v>
      </c>
      <c r="QS268" s="10">
        <f t="shared" si="2426"/>
        <v>82.922192841970286</v>
      </c>
      <c r="QT268" s="9">
        <f t="shared" si="2066"/>
        <v>86.360203819781759</v>
      </c>
      <c r="QU268" s="9">
        <f t="shared" si="2067"/>
        <v>79.248182381132906</v>
      </c>
      <c r="QV268" s="115">
        <f t="shared" si="2427"/>
        <v>82.804193100457326</v>
      </c>
      <c r="QW268" s="15">
        <f t="shared" si="2428"/>
        <v>4.3927134856009065E-4</v>
      </c>
      <c r="QX268" s="12"/>
      <c r="QY268" s="11">
        <f t="shared" si="2748"/>
        <v>4.4715560387782879E-4</v>
      </c>
      <c r="QZ268" s="10">
        <f t="shared" si="2429"/>
        <v>82.860747267089721</v>
      </c>
      <c r="RA268" s="9">
        <f t="shared" si="2068"/>
        <v>86.353187119201451</v>
      </c>
      <c r="RB268" s="9">
        <f t="shared" si="2069"/>
        <v>79.132683542822306</v>
      </c>
      <c r="RC268" s="115">
        <f t="shared" si="2430"/>
        <v>82.742935331011878</v>
      </c>
      <c r="RD268" s="15">
        <f t="shared" si="2431"/>
        <v>4.4597170729024002E-4</v>
      </c>
      <c r="RE268" s="12"/>
      <c r="RF268" s="11">
        <f t="shared" si="2749"/>
        <v>4.5385382070130389E-4</v>
      </c>
      <c r="RG268" s="10">
        <f t="shared" si="2432"/>
        <v>82.799252698200462</v>
      </c>
      <c r="RH268" s="9">
        <f t="shared" si="2070"/>
        <v>86.345954729732114</v>
      </c>
      <c r="RI268" s="9">
        <f t="shared" si="2071"/>
        <v>79.017303497714167</v>
      </c>
      <c r="RJ268" s="115">
        <f t="shared" si="2433"/>
        <v>82.681629113723147</v>
      </c>
      <c r="RK268" s="15">
        <f t="shared" si="2434"/>
        <v>4.5265140685890273E-4</v>
      </c>
      <c r="RL268" s="12"/>
      <c r="RM268" s="11">
        <f t="shared" si="2750"/>
        <v>4.6053130407626777E-4</v>
      </c>
      <c r="RN268" s="10">
        <f t="shared" si="2435"/>
        <v>82.737706511551835</v>
      </c>
      <c r="RO268" s="9">
        <f t="shared" si="2072"/>
        <v>86.338504066414799</v>
      </c>
      <c r="RP268" s="9">
        <f t="shared" si="2073"/>
        <v>78.902039581788685</v>
      </c>
      <c r="RQ268" s="115">
        <f t="shared" si="2436"/>
        <v>82.620271824101735</v>
      </c>
      <c r="RR268" s="15">
        <f t="shared" si="2437"/>
        <v>4.5931045214924555E-4</v>
      </c>
      <c r="RS268" s="12"/>
      <c r="RT268" s="11">
        <f t="shared" si="2751"/>
        <v>4.6718805804251161E-4</v>
      </c>
      <c r="RU268" s="10">
        <f t="shared" si="2438"/>
        <v>82.676106105896565</v>
      </c>
      <c r="RV268" s="9">
        <f t="shared" si="2074"/>
        <v>86.330832574235856</v>
      </c>
      <c r="RW268" s="9">
        <f t="shared" si="2075"/>
        <v>78.786889146193971</v>
      </c>
      <c r="RX268" s="115">
        <f t="shared" si="2439"/>
        <v>82.558860860214907</v>
      </c>
      <c r="RY268" s="15">
        <f t="shared" si="2440"/>
        <v>4.6594884895714785E-4</v>
      </c>
      <c r="RZ268" s="12"/>
      <c r="SA268" s="11">
        <f t="shared" si="2752"/>
        <v>4.7382408756846465E-4</v>
      </c>
      <c r="SB268" s="10">
        <f t="shared" si="2441"/>
        <v>82.614448902539237</v>
      </c>
      <c r="SC268" s="9">
        <f t="shared" si="2076"/>
        <v>86.322937727993448</v>
      </c>
      <c r="SD268" s="9">
        <f t="shared" si="2077"/>
        <v>78.67184955746653</v>
      </c>
      <c r="SE268" s="115">
        <f t="shared" si="2442"/>
        <v>82.497393642729989</v>
      </c>
      <c r="SF268" s="15">
        <f t="shared" si="2443"/>
        <v>4.7256660396935142E-4</v>
      </c>
      <c r="SG268" s="12"/>
      <c r="SH268" s="11">
        <f t="shared" si="2753"/>
        <v>4.8043939852940911E-4</v>
      </c>
      <c r="SI268" s="10">
        <f t="shared" si="2444"/>
        <v>82.552732345379042</v>
      </c>
      <c r="SJ268" s="9">
        <f t="shared" si="2078"/>
        <v>86.31481703216275</v>
      </c>
      <c r="SK268" s="9">
        <f t="shared" si="2079"/>
        <v>78.556918197747734</v>
      </c>
      <c r="SL268" s="115">
        <f t="shared" si="2445"/>
        <v>82.435867614955242</v>
      </c>
      <c r="SM268" s="15">
        <f t="shared" si="2446"/>
        <v>4.7916372474175967E-4</v>
      </c>
      <c r="SN268" s="12"/>
      <c r="SO268" s="11">
        <f t="shared" si="2754"/>
        <v>4.8703399768585456E-4</v>
      </c>
      <c r="SP268" s="10">
        <f t="shared" si="2447"/>
        <v>82.490953900949847</v>
      </c>
      <c r="SQ268" s="9">
        <f t="shared" si="2080"/>
        <v>86.306468020759723</v>
      </c>
      <c r="SR268" s="9">
        <f t="shared" si="2081"/>
        <v>78.442092464989457</v>
      </c>
      <c r="SS268" s="115">
        <f t="shared" si="2448"/>
        <v>82.37428024287459</v>
      </c>
      <c r="ST268" s="15">
        <f t="shared" si="2449"/>
        <v>4.8574021967831929E-4</v>
      </c>
      <c r="SU268" s="12"/>
      <c r="SV268" s="11">
        <f t="shared" si="2755"/>
        <v>4.936078926624989E-4</v>
      </c>
      <c r="SW268" s="10">
        <f t="shared" si="2450"/>
        <v>82.429111058454197</v>
      </c>
      <c r="SX268" s="9">
        <f t="shared" si="2082"/>
        <v>86.297888257203823</v>
      </c>
      <c r="SY268" s="9">
        <f t="shared" si="2083"/>
        <v>78.286863159149789</v>
      </c>
      <c r="SZ268" s="115">
        <f t="shared" si="2451"/>
        <v>82.292375708176806</v>
      </c>
      <c r="TA268" s="15">
        <f t="shared" si="2452"/>
        <v>4.9479797389917121E-4</v>
      </c>
      <c r="TB268" s="12"/>
      <c r="TC268" s="11">
        <f t="shared" si="2756"/>
        <v>5.0266861561559502E-4</v>
      </c>
      <c r="TD268" s="10">
        <f t="shared" si="2453"/>
        <v>82.346902302454083</v>
      </c>
      <c r="TE268" s="9">
        <f t="shared" si="2084"/>
        <v>86.288985531044943</v>
      </c>
      <c r="TF268" s="9">
        <f t="shared" si="2085"/>
        <v>78.23397280321079</v>
      </c>
      <c r="TG268" s="115">
        <f t="shared" si="2454"/>
        <v>82.261479167127874</v>
      </c>
      <c r="TH268" s="15">
        <f t="shared" si="2455"/>
        <v>4.9751485342774862E-4</v>
      </c>
      <c r="TI268" s="12"/>
      <c r="TJ268" s="11">
        <f t="shared" si="2757"/>
        <v>5.0537398767443425E-4</v>
      </c>
      <c r="TK268" s="10">
        <f t="shared" si="2456"/>
        <v>82.315813437230446</v>
      </c>
      <c r="TL268" s="9">
        <f t="shared" si="2086"/>
        <v>86.279984768752101</v>
      </c>
      <c r="TM268" s="9">
        <f t="shared" si="2087"/>
        <v>78.855359059535232</v>
      </c>
      <c r="TN268" s="115">
        <f t="shared" si="2457"/>
        <v>82.567671914143659</v>
      </c>
      <c r="TO268" s="15">
        <f t="shared" si="2458"/>
        <v>4.5857923460664105E-4</v>
      </c>
      <c r="TP268" s="12"/>
      <c r="TQ268" s="11">
        <f t="shared" si="2758"/>
        <v>4.6633546690678224E-4</v>
      </c>
      <c r="TR268" s="10">
        <f t="shared" si="2459"/>
        <v>82.622552588857758</v>
      </c>
      <c r="TS268" s="9">
        <f t="shared" si="2088"/>
        <v>86.27233768300448</v>
      </c>
      <c r="TT268" s="9">
        <f t="shared" si="2089"/>
        <v>79.577194503300348</v>
      </c>
      <c r="TU268" s="115">
        <f t="shared" si="2460"/>
        <v>82.924766093152414</v>
      </c>
      <c r="TV268" s="15">
        <f t="shared" si="2461"/>
        <v>4.1352301855690862E-4</v>
      </c>
      <c r="TW268" s="12"/>
      <c r="TX268" s="11">
        <f t="shared" si="2759"/>
        <v>4.2117311493692348E-4</v>
      </c>
      <c r="TY268" s="10">
        <f t="shared" si="2462"/>
        <v>82.980245097191016</v>
      </c>
      <c r="TZ268" s="9">
        <f t="shared" si="2090"/>
        <v>86.266119456057083</v>
      </c>
      <c r="UA268" s="9">
        <f t="shared" si="2091"/>
        <v>80.431118140522941</v>
      </c>
      <c r="UB268" s="115">
        <f t="shared" si="2463"/>
        <v>83.348618798290005</v>
      </c>
      <c r="UC268" s="15">
        <f t="shared" si="2464"/>
        <v>3.6039667748970341E-4</v>
      </c>
      <c r="UD268" s="12"/>
      <c r="UE268" s="11">
        <f t="shared" si="2760"/>
        <v>3.6793808193182444E-4</v>
      </c>
      <c r="UF268" s="10">
        <f t="shared" si="2465"/>
        <v>83.404745490423068</v>
      </c>
      <c r="UG268" s="9">
        <f t="shared" si="2092"/>
        <v>86.261396338590174</v>
      </c>
      <c r="UH268" s="9">
        <f t="shared" si="2093"/>
        <v>81.475029446011078</v>
      </c>
      <c r="UI268" s="115">
        <f t="shared" si="2466"/>
        <v>83.868212892300619</v>
      </c>
      <c r="UJ268" s="15">
        <f t="shared" si="2467"/>
        <v>2.9562816391144473E-4</v>
      </c>
      <c r="UK268" s="12"/>
      <c r="UL268" s="11">
        <f t="shared" si="2761"/>
        <v>3.0305945650687673E-4</v>
      </c>
      <c r="UM268" s="10">
        <f t="shared" si="2468"/>
        <v>83.925031233902288</v>
      </c>
      <c r="UN268" s="9">
        <f t="shared" si="2094"/>
        <v>86.258218302667331</v>
      </c>
      <c r="UO268" s="9">
        <f t="shared" si="2095"/>
        <v>82.827672694466926</v>
      </c>
      <c r="UP268" s="115">
        <f t="shared" si="2469"/>
        <v>84.542945498567121</v>
      </c>
      <c r="UQ268" s="15">
        <f t="shared" si="2470"/>
        <v>2.1188636853960058E-4</v>
      </c>
      <c r="UR268" s="12"/>
      <c r="US268" s="11">
        <f t="shared" si="2762"/>
        <v>2.1920931178138155E-4</v>
      </c>
      <c r="UT268" s="10">
        <f t="shared" si="2471"/>
        <v>84.600479172503029</v>
      </c>
      <c r="UU268" s="9">
        <f t="shared" si="2096"/>
        <v>86.25658572735307</v>
      </c>
      <c r="UV268" s="9">
        <f t="shared" si="2097"/>
        <v>84.820858783697517</v>
      </c>
      <c r="UW268" s="115">
        <f t="shared" si="2472"/>
        <v>85.5387222555253</v>
      </c>
      <c r="UX268" s="15">
        <f t="shared" si="2473"/>
        <v>8.8677138580650879E-5</v>
      </c>
      <c r="UY268" s="12"/>
      <c r="UZ268" s="11">
        <f t="shared" si="2763"/>
        <v>9.5905724131758026E-5</v>
      </c>
      <c r="VA268" s="10">
        <f t="shared" si="2474"/>
        <v>85.59690498247366</v>
      </c>
      <c r="VB268" s="9">
        <f t="shared" si="2098"/>
        <v>86.256299777069444</v>
      </c>
      <c r="VC268" s="9">
        <f t="shared" si="2099"/>
        <v>89.266986657564871</v>
      </c>
      <c r="VD268" s="115">
        <f t="shared" si="2475"/>
        <v>87.761643217317157</v>
      </c>
      <c r="VE268" s="15">
        <f t="shared" si="2476"/>
        <v>-1.8595395099633549E-4</v>
      </c>
      <c r="VF268" s="12"/>
      <c r="VG268" s="11">
        <f t="shared" si="2764"/>
        <v>-1.7882084022228514E-4</v>
      </c>
      <c r="VH268" s="10">
        <f t="shared" si="2477"/>
        <v>87.820550317304225</v>
      </c>
      <c r="VI268" s="9">
        <f t="shared" si="2100"/>
        <v>86.25755719025581</v>
      </c>
      <c r="VJ268" s="9">
        <f t="shared" si="2101"/>
        <v>89.349349931320418</v>
      </c>
      <c r="VK268" s="115">
        <f t="shared" si="2478"/>
        <v>87.803453560788114</v>
      </c>
      <c r="VL268" s="15">
        <f t="shared" si="2479"/>
        <v>-1.9096342418981329E-4</v>
      </c>
      <c r="VM268" s="12"/>
      <c r="VN268" s="11">
        <f t="shared" si="2765"/>
        <v>-1.8384024588850094E-4</v>
      </c>
      <c r="VO268" s="10">
        <f t="shared" si="2480"/>
        <v>87.862346449217483</v>
      </c>
      <c r="VP268" s="9">
        <f t="shared" si="2102"/>
        <v>86.258883263696035</v>
      </c>
      <c r="VQ268" s="9">
        <f t="shared" si="2103"/>
        <v>89.432494480564742</v>
      </c>
      <c r="VR268" s="115">
        <f t="shared" si="2481"/>
        <v>87.845688872130381</v>
      </c>
      <c r="VS268" s="15">
        <f t="shared" si="2482"/>
        <v>-1.9601691179718742E-4</v>
      </c>
      <c r="VT268" s="12"/>
      <c r="VU268" s="11">
        <f t="shared" si="2766"/>
        <v>-1.8890396905267952E-4</v>
      </c>
      <c r="VV268" s="10">
        <f t="shared" si="2483"/>
        <v>87.904567536566219</v>
      </c>
      <c r="VW268" s="9">
        <f t="shared" si="2104"/>
        <v>86.260280449856552</v>
      </c>
      <c r="VX268" s="9">
        <f t="shared" si="2105"/>
        <v>89.516410253920853</v>
      </c>
      <c r="VY268" s="115">
        <f t="shared" si="2484"/>
        <v>87.888345351888702</v>
      </c>
      <c r="VZ268" s="15">
        <f t="shared" si="2485"/>
        <v>-2.0111364152324048E-4</v>
      </c>
      <c r="WA268" s="12"/>
      <c r="WB268" s="11">
        <f t="shared" si="2767"/>
        <v>-1.9401124047509799E-4</v>
      </c>
      <c r="WC268" s="10">
        <f t="shared" si="2486"/>
        <v>87.947209793268712</v>
      </c>
      <c r="WD268" s="9">
        <f t="shared" si="2106"/>
        <v>86.261751238437213</v>
      </c>
      <c r="WE268" s="9">
        <f t="shared" si="2107"/>
        <v>89.601086676345659</v>
      </c>
      <c r="WF268" s="115">
        <f t="shared" si="2487"/>
        <v>87.931418957391429</v>
      </c>
      <c r="WG268" s="15">
        <f t="shared" si="2488"/>
        <v>-2.0625280642899924E-4</v>
      </c>
      <c r="WH268" s="12"/>
      <c r="WI268" s="11">
        <f t="shared" si="2768"/>
        <v>-1.9916125614239321E-4</v>
      </c>
      <c r="WJ268" s="10">
        <f t="shared" si="2489"/>
        <v>87.990269189850551</v>
      </c>
      <c r="WK268" s="9">
        <f t="shared" si="2108"/>
        <v>86.263298155119415</v>
      </c>
      <c r="WL268" s="9">
        <f t="shared" si="2109"/>
        <v>89.686512926594276</v>
      </c>
      <c r="WM268" s="115">
        <f t="shared" si="2490"/>
        <v>87.974905540856838</v>
      </c>
      <c r="WN268" s="15">
        <f t="shared" si="2491"/>
        <v>-2.1143358214654835E-4</v>
      </c>
      <c r="WO268" s="12"/>
      <c r="WP268" s="11">
        <f t="shared" si="2769"/>
        <v>-2.0435319449113869E-4</v>
      </c>
      <c r="WQ268" s="10">
        <f t="shared" si="2492"/>
        <v>88.033741591645921</v>
      </c>
      <c r="WR268" s="9">
        <f t="shared" si="2110"/>
        <v>86.264923760489594</v>
      </c>
      <c r="WS268" s="9">
        <f t="shared" si="2111"/>
        <v>89.772677968235115</v>
      </c>
      <c r="WT268" s="115">
        <f t="shared" si="2493"/>
        <v>88.018800864362362</v>
      </c>
      <c r="WU268" s="15">
        <f t="shared" si="2494"/>
        <v>-2.1665512886114743E-4</v>
      </c>
      <c r="WV268" s="12"/>
      <c r="WW268" s="11">
        <f t="shared" si="2770"/>
        <v>-2.0958621838732845E-4</v>
      </c>
      <c r="WX268" s="10">
        <f t="shared" si="2495"/>
        <v>88.077622773760282</v>
      </c>
      <c r="WY268" s="9">
        <f t="shared" si="2112"/>
        <v>86.266630648936271</v>
      </c>
      <c r="WZ268" s="9">
        <f t="shared" si="2113"/>
        <v>89.859570699191295</v>
      </c>
      <c r="XA268" s="115">
        <f t="shared" si="2496"/>
        <v>88.063100674063776</v>
      </c>
      <c r="XB268" s="15">
        <f t="shared" si="2497"/>
        <v>-2.2191660061571985E-4</v>
      </c>
      <c r="XC268" s="12"/>
      <c r="XD268" s="11">
        <f t="shared" si="2771"/>
        <v>-2.1485948443566888E-4</v>
      </c>
      <c r="XE268" s="10">
        <f t="shared" si="2498"/>
        <v>88.121908495341671</v>
      </c>
      <c r="XF268" s="9">
        <f t="shared" si="2114"/>
        <v>86.268421447642893</v>
      </c>
      <c r="XG268" s="9">
        <f t="shared" si="2115"/>
        <v>89.947179595896074</v>
      </c>
      <c r="XH268" s="115">
        <f t="shared" si="2499"/>
        <v>88.107800521769491</v>
      </c>
      <c r="XI268" s="15">
        <f t="shared" si="2500"/>
        <v>-2.2721712339447098E-4</v>
      </c>
      <c r="XJ268" s="12"/>
      <c r="XK268" s="11">
        <f t="shared" si="2772"/>
        <v>-2.2017212103867665E-4</v>
      </c>
      <c r="XL268" s="10">
        <f t="shared" si="2501"/>
        <v>88.166594320964833</v>
      </c>
      <c r="XM268" s="9">
        <f t="shared" si="2116"/>
        <v>86.27029881518213</v>
      </c>
      <c r="XN268" s="9">
        <f t="shared" si="2117"/>
        <v>90.03549284206089</v>
      </c>
      <c r="XO268" s="115">
        <f t="shared" si="2502"/>
        <v>88.15289582862151</v>
      </c>
      <c r="XP268" s="15">
        <f t="shared" si="2503"/>
        <v>-2.3255580316299565E-4</v>
      </c>
      <c r="XQ268" s="12"/>
      <c r="XR268" s="11">
        <f t="shared" si="2773"/>
        <v>-2.2552323643892604E-4</v>
      </c>
      <c r="XS268" s="10">
        <f t="shared" si="2504"/>
        <v>88.211675684348052</v>
      </c>
      <c r="XT268" s="9">
        <f t="shared" si="2118"/>
        <v>86.272265440167303</v>
      </c>
      <c r="XU268" s="9">
        <f t="shared" si="2119"/>
        <v>90.124498383336459</v>
      </c>
      <c r="XV268" s="115">
        <f t="shared" si="2505"/>
        <v>88.198381911751881</v>
      </c>
      <c r="XW268" s="15">
        <f t="shared" si="2506"/>
        <v>-2.3793172932771694E-4</v>
      </c>
      <c r="XX268" s="12"/>
      <c r="XY268" s="11">
        <f t="shared" si="2774"/>
        <v>-2.3091192217720467E-4</v>
      </c>
      <c r="XZ268" s="10">
        <f t="shared" si="2507"/>
        <v>88.257147915013391</v>
      </c>
      <c r="YA268" s="9">
        <f t="shared" si="2120"/>
        <v>86.274324039900051</v>
      </c>
      <c r="YB268" s="9">
        <f t="shared" si="2121"/>
        <v>90.214183927321088</v>
      </c>
      <c r="YC268" s="115">
        <f t="shared" si="2508"/>
        <v>88.244253983610577</v>
      </c>
      <c r="YD268" s="15">
        <f t="shared" si="2509"/>
        <v>-2.4334397481991305E-4</v>
      </c>
      <c r="YE268" s="12"/>
      <c r="YF268" s="11">
        <f t="shared" si="2775"/>
        <v>-2.3633725317235522E-4</v>
      </c>
      <c r="YG268" s="10">
        <f t="shared" si="2510"/>
        <v>88.303006237592427</v>
      </c>
      <c r="YH268" s="9">
        <f t="shared" si="2122"/>
        <v>86.276477358962339</v>
      </c>
      <c r="YI268" s="9">
        <f t="shared" si="2123"/>
        <v>90.304537000602863</v>
      </c>
      <c r="YJ268" s="115">
        <f t="shared" si="2511"/>
        <v>88.290507179782594</v>
      </c>
      <c r="YK268" s="15">
        <f t="shared" si="2512"/>
        <v>-2.4879159970587111E-4</v>
      </c>
      <c r="YL268" s="12"/>
      <c r="YM268" s="11">
        <f t="shared" si="2776"/>
        <v>-2.4179829133111314E-4</v>
      </c>
      <c r="YN268" s="10">
        <f t="shared" si="2513"/>
        <v>88.349245799651925</v>
      </c>
      <c r="YO268" s="9">
        <f t="shared" si="2124"/>
        <v>86.278728167816794</v>
      </c>
      <c r="YP268" s="9">
        <f t="shared" si="2125"/>
        <v>90.395544904293189</v>
      </c>
      <c r="YQ268" s="115">
        <f t="shared" si="2514"/>
        <v>88.337136536054999</v>
      </c>
      <c r="YR268" s="15">
        <f t="shared" si="2515"/>
        <v>-2.542736485268949E-4</v>
      </c>
      <c r="YS268" s="12"/>
      <c r="YT268" s="11">
        <f t="shared" si="2777"/>
        <v>-2.4729408288148087E-4</v>
      </c>
      <c r="YU268" s="10">
        <f t="shared" si="2516"/>
        <v>88.395861648716007</v>
      </c>
      <c r="YV268" s="9">
        <f t="shared" si="2126"/>
        <v>86.281079261308051</v>
      </c>
      <c r="YW268" s="9">
        <f t="shared" si="2127"/>
        <v>90.487194606205847</v>
      </c>
      <c r="YX268" s="115">
        <f t="shared" si="2517"/>
        <v>88.384136933756949</v>
      </c>
      <c r="YY268" s="15">
        <f t="shared" si="2518"/>
        <v>-2.597891437323276E-4</v>
      </c>
      <c r="YZ268" s="12"/>
      <c r="ZA268" s="11">
        <f t="shared" si="2778"/>
        <v>-2.5282365179428716E-4</v>
      </c>
      <c r="ZB268" s="10">
        <f t="shared" si="2519"/>
        <v>88.442848677522846</v>
      </c>
      <c r="ZC268" s="9">
        <f t="shared" si="2128"/>
        <v>86.283533456984983</v>
      </c>
      <c r="ZD268" s="9">
        <f t="shared" si="2129"/>
        <v>90.579472840764893</v>
      </c>
      <c r="ZE268" s="115">
        <f t="shared" si="2520"/>
        <v>88.431503148874938</v>
      </c>
      <c r="ZF268" s="15">
        <f t="shared" si="2521"/>
        <v>-2.6533709195397355E-4</v>
      </c>
      <c r="ZG268" s="12"/>
      <c r="ZH268" s="11">
        <f t="shared" si="2779"/>
        <v>-2.5838600605987335E-4</v>
      </c>
      <c r="ZI268" s="10">
        <f t="shared" si="2522"/>
        <v>88.490201673170318</v>
      </c>
      <c r="ZJ268" s="9">
        <f t="shared" si="2130"/>
        <v>86.286093593475911</v>
      </c>
      <c r="ZK268" s="9">
        <f t="shared" si="2131"/>
        <v>90.672366111747067</v>
      </c>
      <c r="ZL268" s="115">
        <f t="shared" si="2523"/>
        <v>88.479229852611496</v>
      </c>
      <c r="ZM268" s="15">
        <f t="shared" si="2524"/>
        <v>-2.7091648427582436E-4</v>
      </c>
      <c r="ZN268" s="12"/>
      <c r="ZO268" s="11">
        <f t="shared" si="2780"/>
        <v>-2.6398013795417535E-4</v>
      </c>
      <c r="ZP268" s="10">
        <f t="shared" si="2525"/>
        <v>88.537915317653415</v>
      </c>
      <c r="ZQ268" s="9">
        <f t="shared" si="2132"/>
        <v>86.288762528813535</v>
      </c>
      <c r="ZR268" s="9">
        <f t="shared" si="2133"/>
        <v>90.765860694348376</v>
      </c>
      <c r="ZS268" s="115">
        <f t="shared" si="2526"/>
        <v>88.527311611580956</v>
      </c>
      <c r="ZT268" s="15">
        <f t="shared" si="2527"/>
        <v>-2.7652629646516099E-4</v>
      </c>
      <c r="ZU268" s="12"/>
      <c r="ZV268" s="11">
        <f t="shared" si="2781"/>
        <v>-2.6960502426621818E-4</v>
      </c>
      <c r="ZW268" s="10">
        <f t="shared" si="2528"/>
        <v>88.585984188038282</v>
      </c>
      <c r="ZX268" s="9">
        <f t="shared" si="2134"/>
        <v>86.291543138709756</v>
      </c>
      <c r="ZY268" s="9">
        <f t="shared" si="2135"/>
        <v>90.859942637586741</v>
      </c>
      <c r="ZZ268" s="115">
        <f t="shared" si="2529"/>
        <v>88.575742888148255</v>
      </c>
      <c r="AAA268" s="15">
        <f t="shared" si="2530"/>
        <v>-2.8216548922751632E-4</v>
      </c>
      <c r="AAB268" s="12"/>
      <c r="AAC268" s="11">
        <f t="shared" si="2782"/>
        <v>-2.7525962654957798E-4</v>
      </c>
      <c r="AAD268" s="10">
        <f t="shared" si="2531"/>
        <v>88.634402756779366</v>
      </c>
      <c r="AAE268" s="9">
        <f t="shared" si="2136"/>
        <v>86.294438314781615</v>
      </c>
      <c r="AAF268" s="9">
        <f t="shared" si="2137"/>
        <v>90.954597767054423</v>
      </c>
      <c r="AAG268" s="115">
        <f t="shared" si="2532"/>
        <v>88.624518040918019</v>
      </c>
      <c r="AAH268" s="15">
        <f t="shared" si="2533"/>
        <v>-2.8783300848623855E-4</v>
      </c>
      <c r="AAI268" s="12"/>
      <c r="AAJ268" s="11">
        <f t="shared" si="2783"/>
        <v>-2.8094289139862793E-4</v>
      </c>
      <c r="AAK268" s="10">
        <f t="shared" si="2534"/>
        <v>88.683165392187334</v>
      </c>
      <c r="AAL268" s="9">
        <f t="shared" si="2138"/>
        <v>86.297450962729741</v>
      </c>
      <c r="AAM268" s="9">
        <f t="shared" si="2139"/>
        <v>91.049811688005491</v>
      </c>
      <c r="AAN268" s="115">
        <f t="shared" si="2535"/>
        <v>88.673631325367609</v>
      </c>
      <c r="AAO268" s="15">
        <f t="shared" si="2536"/>
        <v>-2.9352778568570765E-4</v>
      </c>
      <c r="AAP268" s="12"/>
      <c r="AAQ268" s="11">
        <f t="shared" si="2537"/>
        <v>-2.86653750748535E-4</v>
      </c>
      <c r="AAR268" s="10">
        <f t="shared" si="2538"/>
        <v>88.732266359041034</v>
      </c>
      <c r="AAS268" s="9">
        <f t="shared" si="2140"/>
        <v>86.300584000470892</v>
      </c>
      <c r="AAT268" s="9">
        <f t="shared" si="2141"/>
        <v>91.145569792359979</v>
      </c>
      <c r="AAU268" s="115">
        <f t="shared" si="2539"/>
        <v>88.723076896415435</v>
      </c>
      <c r="AAV268" s="15">
        <f t="shared" si="2540"/>
        <v>-2.9924873833928186E-4</v>
      </c>
      <c r="AAW268" s="11"/>
      <c r="AAX268" s="11">
        <f t="shared" si="2784"/>
        <v>-2.9239112242046962E-4</v>
      </c>
      <c r="AAY268" s="10">
        <f t="shared" si="2541"/>
        <v>88.781699821137565</v>
      </c>
      <c r="AAZ268" s="9">
        <f t="shared" si="2142"/>
        <v>86.303840356230936</v>
      </c>
      <c r="ABA268" s="9">
        <f t="shared" si="2143"/>
        <v>91.241857263979767</v>
      </c>
      <c r="ABB268" s="115">
        <f t="shared" si="2542"/>
        <v>88.772848810105359</v>
      </c>
      <c r="ABC268" s="15">
        <f t="shared" si="2543"/>
        <v>-3.0499477047294348E-4</v>
      </c>
      <c r="ABD268" s="11"/>
      <c r="ABE268" s="11">
        <f t="shared" si="2785"/>
        <v>-2.9815391056253586E-4</v>
      </c>
      <c r="ABF268" s="10">
        <f t="shared" si="2544"/>
        <v>88.831459842957685</v>
      </c>
      <c r="ABG268" s="9">
        <f t="shared" si="2144"/>
        <v>86.307222966597806</v>
      </c>
      <c r="ABH268" s="9">
        <f t="shared" si="2145"/>
        <v>91.338659061126606</v>
      </c>
      <c r="ABI268" s="115">
        <f t="shared" si="2545"/>
        <v>88.822941013862206</v>
      </c>
      <c r="ABJ268" s="15">
        <f t="shared" si="2546"/>
        <v>-3.1076477166208687E-4</v>
      </c>
      <c r="ABK268" s="11"/>
      <c r="ABL268" s="11">
        <f t="shared" si="2786"/>
        <v>-3.0394100468206741E-4</v>
      </c>
      <c r="ABM268" s="10">
        <f t="shared" si="2547"/>
        <v>88.881540379886957</v>
      </c>
      <c r="ABN268" s="9">
        <f t="shared" si="2146"/>
        <v>86.31073477450424</v>
      </c>
      <c r="ABO268" s="9">
        <f t="shared" si="2147"/>
        <v>91.435959938304805</v>
      </c>
      <c r="ABP268" s="115">
        <f t="shared" si="2548"/>
        <v>88.873347356404523</v>
      </c>
      <c r="ABQ268" s="15">
        <f t="shared" si="2549"/>
        <v>-3.1655761850522444E-4</v>
      </c>
      <c r="ABR268" s="11"/>
      <c r="ABS268" s="11">
        <f t="shared" si="2787"/>
        <v>-3.0975128111815527E-4</v>
      </c>
      <c r="ABT268" s="10">
        <f t="shared" si="2550"/>
        <v>88.931935288120485</v>
      </c>
      <c r="ABU268" s="9">
        <f t="shared" si="2148"/>
        <v>86.314378727194452</v>
      </c>
      <c r="ABV268" s="9">
        <f t="shared" si="2149"/>
        <v>91.533744452596693</v>
      </c>
      <c r="ABW268" s="115">
        <f t="shared" si="2551"/>
        <v>88.924061589895572</v>
      </c>
      <c r="ABX268" s="15">
        <f t="shared" si="2552"/>
        <v>-3.2237217514087329E-4</v>
      </c>
      <c r="ABY268" s="11"/>
      <c r="ABZ268" s="11">
        <f t="shared" si="2788"/>
        <v>-3.1558360355635087E-4</v>
      </c>
      <c r="ACA268" s="10">
        <f t="shared" si="2553"/>
        <v>88.982638326796348</v>
      </c>
      <c r="ACB268" s="9">
        <f t="shared" si="2150"/>
        <v>86.318157774156504</v>
      </c>
      <c r="ACC268" s="9">
        <f t="shared" si="2151"/>
        <v>91.631996968755999</v>
      </c>
      <c r="ACD268" s="115">
        <f t="shared" si="2554"/>
        <v>88.975077371456251</v>
      </c>
      <c r="ACE268" s="15">
        <f t="shared" si="2555"/>
        <v>-3.2820729368985673E-4</v>
      </c>
      <c r="ACF268" s="11"/>
      <c r="ACG268" s="11">
        <f t="shared" si="2789"/>
        <v>-3.2143682346885585E-4</v>
      </c>
      <c r="ACH268" s="10">
        <f t="shared" si="2556"/>
        <v>89.033643159490452</v>
      </c>
      <c r="ACI268" s="9">
        <f t="shared" si="2152"/>
        <v>86.32207486502071</v>
      </c>
      <c r="ACJ268" s="9">
        <f t="shared" si="2153"/>
        <v>91.730701664619048</v>
      </c>
      <c r="ACK268" s="115">
        <f t="shared" si="2557"/>
        <v>89.026388264819872</v>
      </c>
      <c r="ACL268" s="15">
        <f t="shared" si="2558"/>
        <v>-3.3406181471932746E-4</v>
      </c>
      <c r="ACM268" s="11"/>
      <c r="ACN268" s="11">
        <f t="shared" si="2790"/>
        <v>-3.2730978057664365E-4</v>
      </c>
      <c r="ACO268" s="10">
        <f t="shared" si="2559"/>
        <v>89.084943355853852</v>
      </c>
      <c r="ACP268" s="9">
        <f t="shared" si="2154"/>
        <v>86.326132947426117</v>
      </c>
      <c r="ACQ268" s="9">
        <f t="shared" si="2155"/>
        <v>91.829842536827229</v>
      </c>
      <c r="ACR268" s="115">
        <f t="shared" si="2560"/>
        <v>89.07798774212668</v>
      </c>
      <c r="ACS268" s="15">
        <f t="shared" si="2561"/>
        <v>-3.3993456772799495E-4</v>
      </c>
      <c r="ACT268" s="11"/>
      <c r="ACU268" s="11">
        <f t="shared" si="2791"/>
        <v>-3.3320130333299526E-4</v>
      </c>
      <c r="ACV268" s="10">
        <f t="shared" si="2562"/>
        <v>89.136532393390524</v>
      </c>
      <c r="ACW268" s="9">
        <f t="shared" si="2156"/>
        <v>86.330334964857798</v>
      </c>
      <c r="ACX268" s="9">
        <f t="shared" si="2157"/>
        <v>91.92940340685395</v>
      </c>
      <c r="ACY268" s="115">
        <f t="shared" si="2563"/>
        <v>89.129869185855881</v>
      </c>
      <c r="ACZ268" s="15">
        <f t="shared" si="2564"/>
        <v>-3.4582437165194436E-4</v>
      </c>
      <c r="ADA268" s="11"/>
      <c r="ADB268" s="11">
        <f t="shared" si="2792"/>
        <v>-3.3911020942786063E-4</v>
      </c>
      <c r="ADC268" s="10">
        <f t="shared" si="2565"/>
        <v>89.188403659373392</v>
      </c>
      <c r="ADD268" s="9">
        <f t="shared" si="2158"/>
        <v>86.334683854457097</v>
      </c>
      <c r="ADE268" s="9">
        <f t="shared" si="2159"/>
        <v>92.02936792733091</v>
      </c>
      <c r="ADF268" s="115">
        <f t="shared" si="2566"/>
        <v>89.18202589089401</v>
      </c>
      <c r="ADG268" s="15">
        <f t="shared" si="2567"/>
        <v>-3.5173003539063982E-4</v>
      </c>
      <c r="ADH268" s="11"/>
      <c r="ADI268" s="11">
        <f t="shared" si="2793"/>
        <v>-3.4503530631260163E-4</v>
      </c>
      <c r="ADJ268" s="10">
        <f t="shared" si="2568"/>
        <v>89.240550452897338</v>
      </c>
      <c r="ADK268" s="9">
        <f t="shared" si="2160"/>
        <v>86.339182544807798</v>
      </c>
      <c r="ADL268" s="9">
        <f t="shared" si="2161"/>
        <v>92.129719587120604</v>
      </c>
      <c r="ADM268" s="115">
        <f t="shared" si="2569"/>
        <v>89.234451065964208</v>
      </c>
      <c r="ADN268" s="15">
        <f t="shared" si="2570"/>
        <v>-3.5765035825695491E-4</v>
      </c>
      <c r="ADO268" s="11"/>
      <c r="ADP268" s="11">
        <f t="shared" si="2794"/>
        <v>-3.5097539164887805E-4</v>
      </c>
      <c r="ADQ268" s="10">
        <f t="shared" si="2571"/>
        <v>89.292965986292799</v>
      </c>
      <c r="ADR268" s="9">
        <f t="shared" si="2162"/>
        <v>86.343833953698137</v>
      </c>
      <c r="ADS268" s="9">
        <f t="shared" si="2163"/>
        <v>92.230441701134438</v>
      </c>
      <c r="ADT268" s="115">
        <f t="shared" si="2572"/>
        <v>89.287137827416288</v>
      </c>
      <c r="ADU268" s="15">
        <f t="shared" si="2573"/>
        <v>-3.6358412948652076E-4</v>
      </c>
      <c r="ADV268" s="11"/>
      <c r="ADW268" s="11">
        <f t="shared" si="2795"/>
        <v>-3.5692925281551003E-4</v>
      </c>
      <c r="ADX268" s="10">
        <f t="shared" si="2574"/>
        <v>89.345643378888383</v>
      </c>
      <c r="ADY268" s="9">
        <f t="shared" si="2164"/>
        <v>86.348640985835985</v>
      </c>
      <c r="ADZ268" s="9">
        <f t="shared" si="2165"/>
        <v>92.331517438979489</v>
      </c>
      <c r="AEA268" s="115">
        <f t="shared" si="2575"/>
        <v>89.340079212407744</v>
      </c>
      <c r="AEB268" s="15">
        <f t="shared" si="2576"/>
        <v>-3.6953013014820853E-4</v>
      </c>
      <c r="AEC268" s="11"/>
      <c r="AED268" s="11">
        <f t="shared" si="2796"/>
        <v>-3.6289566882041741E-4</v>
      </c>
      <c r="AEE268" s="10">
        <f t="shared" si="2577"/>
        <v>89.398575670195612</v>
      </c>
      <c r="AEF268" s="9">
        <f t="shared" si="2166"/>
        <v>86.353606530581274</v>
      </c>
      <c r="AEG268" s="9">
        <f t="shared" si="2167"/>
        <v>92.432929830893613</v>
      </c>
      <c r="AEH268" s="115">
        <f t="shared" si="2578"/>
        <v>89.393268180737437</v>
      </c>
      <c r="AEI268" s="15">
        <f t="shared" si="2579"/>
        <v>-3.7548713365075412E-4</v>
      </c>
      <c r="AEJ268" s="11"/>
      <c r="AEK268" s="11">
        <f t="shared" si="2797"/>
        <v>-3.6887341080685303E-4</v>
      </c>
      <c r="AEL268" s="10">
        <f t="shared" si="2580"/>
        <v>89.451755821729733</v>
      </c>
      <c r="AEM268" s="9">
        <f t="shared" si="2168"/>
        <v>86.358733459663313</v>
      </c>
      <c r="AEN268" s="9">
        <f t="shared" si="2169"/>
        <v>92.534661771949246</v>
      </c>
      <c r="AEO268" s="115">
        <f t="shared" si="2581"/>
        <v>89.446697615806272</v>
      </c>
      <c r="AEP268" s="15">
        <f t="shared" si="2582"/>
        <v>-3.8145390614340935E-4</v>
      </c>
      <c r="AEQ268" s="11"/>
      <c r="AER268" s="11">
        <f t="shared" si="2798"/>
        <v>-3.7486124245366255E-4</v>
      </c>
      <c r="AES268" s="10">
        <f t="shared" si="2583"/>
        <v>89.505176717956431</v>
      </c>
      <c r="AET268" s="9">
        <f t="shared" si="2170"/>
        <v>86.364024624882248</v>
      </c>
      <c r="AEU268" s="9">
        <f t="shared" si="2171"/>
        <v>92.636696030027636</v>
      </c>
      <c r="AEV268" s="115">
        <f t="shared" si="2584"/>
        <v>89.500360327454942</v>
      </c>
      <c r="AEW268" s="15">
        <f t="shared" si="2585"/>
        <v>-3.8742920715042188E-4</v>
      </c>
      <c r="AEX268" s="11"/>
      <c r="AEY268" s="11">
        <f t="shared" si="2799"/>
        <v>-3.8085792061000291E-4</v>
      </c>
      <c r="AEZ268" s="10">
        <f t="shared" si="2586"/>
        <v>89.558831169119657</v>
      </c>
      <c r="AFA268" s="9">
        <f t="shared" si="2172"/>
        <v>86.369482855803355</v>
      </c>
      <c r="AFB268" s="9">
        <f t="shared" si="2173"/>
        <v>92.739015254030065</v>
      </c>
      <c r="AFC268" s="115">
        <f t="shared" si="2587"/>
        <v>89.55424905491671</v>
      </c>
      <c r="AFD268" s="15">
        <f t="shared" si="2588"/>
        <v>-3.9341179022061369E-4</v>
      </c>
      <c r="AFE268" s="11"/>
      <c r="AFF268" s="11">
        <f t="shared" si="2800"/>
        <v>-3.8686219594538977E-4</v>
      </c>
      <c r="AFG268" s="10">
        <f t="shared" si="2589"/>
        <v>89.612711914185354</v>
      </c>
      <c r="AFH268" s="9">
        <f t="shared" si="2174"/>
        <v>86.375110957447362</v>
      </c>
      <c r="AFI268" s="9">
        <f t="shared" si="2175"/>
        <v>92.841601982308603</v>
      </c>
      <c r="AFJ268" s="115">
        <f t="shared" si="2590"/>
        <v>89.608356469877975</v>
      </c>
      <c r="AFK268" s="15">
        <f t="shared" si="2591"/>
        <v>-3.9940040359076265E-4</v>
      </c>
      <c r="AFL268" s="11"/>
      <c r="AFM268" s="11">
        <f t="shared" si="2801"/>
        <v>-3.9287281361383017E-4</v>
      </c>
      <c r="AFN268" s="10">
        <f t="shared" si="2592"/>
        <v>89.666811623894006</v>
      </c>
      <c r="AFO268" s="9">
        <f t="shared" si="2176"/>
        <v>86.380911707979791</v>
      </c>
      <c r="AFP268" s="9">
        <f t="shared" si="2177"/>
        <v>92.94443865032251</v>
      </c>
      <c r="AFQ268" s="115">
        <f t="shared" si="2593"/>
        <v>89.662675179151151</v>
      </c>
      <c r="AFR268" s="15">
        <f t="shared" si="2594"/>
        <v>-4.0539379080121492E-4</v>
      </c>
      <c r="AFS268" s="11"/>
      <c r="AFT268" s="11">
        <f t="shared" si="2802"/>
        <v>-3.9888851387032332E-4</v>
      </c>
      <c r="AFU268" s="10">
        <f t="shared" si="2595"/>
        <v>89.721122903425695</v>
      </c>
      <c r="AFV268" s="9">
        <f t="shared" si="2178"/>
        <v>86.386887856400918</v>
      </c>
      <c r="AFW268" s="9">
        <f t="shared" si="2179"/>
        <v>93.047507504786623</v>
      </c>
      <c r="AFX268" s="115">
        <f t="shared" si="2596"/>
        <v>89.71719768059377</v>
      </c>
      <c r="AFY268" s="15">
        <f t="shared" si="2597"/>
        <v>-4.1139068553596331E-4</v>
      </c>
      <c r="AFZ268" s="11"/>
      <c r="AGA268" s="11">
        <f t="shared" si="2803"/>
        <v>-4.0490802690156826E-4</v>
      </c>
      <c r="AGB268" s="10">
        <f t="shared" si="2598"/>
        <v>89.775638248227125</v>
      </c>
      <c r="AGC268" s="9">
        <f t="shared" si="2180"/>
        <v>86.393042120066156</v>
      </c>
      <c r="AGD268" s="9">
        <f t="shared" si="2181"/>
        <v>93.150790718340616</v>
      </c>
      <c r="AGE268" s="115">
        <f t="shared" si="2599"/>
        <v>89.771916419203393</v>
      </c>
      <c r="AGF268" s="15">
        <f t="shared" si="2600"/>
        <v>-4.1738981885831319E-4</v>
      </c>
      <c r="AGG268" s="11"/>
      <c r="AGH268" s="11">
        <f t="shared" si="2804"/>
        <v>-4.1093008007429208E-4</v>
      </c>
      <c r="AGI268" s="10">
        <f t="shared" si="2601"/>
        <v>89.830350100194295</v>
      </c>
      <c r="AGJ268" s="9">
        <f t="shared" si="2182"/>
        <v>86.399377182400784</v>
      </c>
      <c r="AGK268" s="9">
        <f t="shared" si="2183"/>
        <v>93.254270441816743</v>
      </c>
      <c r="AGL268" s="115">
        <f t="shared" si="2602"/>
        <v>89.826823812108756</v>
      </c>
      <c r="AGM268" s="15">
        <f t="shared" si="2603"/>
        <v>-4.2338992258031968E-4</v>
      </c>
      <c r="AGN268" s="11"/>
      <c r="AGO268" s="11">
        <f t="shared" si="2805"/>
        <v>-4.1695340131161211E-4</v>
      </c>
      <c r="AGP268" s="10">
        <f t="shared" si="2604"/>
        <v>89.885250872701064</v>
      </c>
      <c r="AGQ268" s="9">
        <f t="shared" si="2184"/>
        <v>86.405895690710111</v>
      </c>
      <c r="AGR268" s="9">
        <f t="shared" si="2185"/>
        <v>93.357928758858847</v>
      </c>
      <c r="AGS268" s="115">
        <f t="shared" si="2605"/>
        <v>89.881912224784486</v>
      </c>
      <c r="AGT268" s="15">
        <f t="shared" si="2606"/>
        <v>-4.2938972659511683E-4</v>
      </c>
      <c r="AGU268" s="11"/>
      <c r="AGV268" s="11">
        <f t="shared" si="2806"/>
        <v>-4.2297671642152078E-4</v>
      </c>
      <c r="AGW268" s="10">
        <f t="shared" si="2607"/>
        <v>89.940332926761982</v>
      </c>
      <c r="AGX268" s="9">
        <f t="shared" si="2186"/>
        <v>86.412600253906419</v>
      </c>
      <c r="AGY268" s="9">
        <f t="shared" si="2187"/>
        <v>93.461747643242376</v>
      </c>
      <c r="AGZ268" s="115">
        <f t="shared" si="2608"/>
        <v>89.937173948574397</v>
      </c>
      <c r="AHA268" s="15">
        <f t="shared" si="2609"/>
        <v>-4.3538795638117691E-4</v>
      </c>
      <c r="AHB268" s="11"/>
      <c r="AHC268" s="11">
        <f t="shared" si="2807"/>
        <v>-4.2899874659728301E-4</v>
      </c>
      <c r="AHD268" s="10">
        <f t="shared" si="2610"/>
        <v>89.995588548504017</v>
      </c>
      <c r="AHE268" s="9">
        <f t="shared" si="2188"/>
        <v>86.419493440152408</v>
      </c>
      <c r="AHF268" s="9">
        <f t="shared" si="2189"/>
        <v>93.565708846655866</v>
      </c>
      <c r="AHG268" s="115">
        <f t="shared" si="2611"/>
        <v>89.99260114340413</v>
      </c>
      <c r="AHH268" s="15">
        <f t="shared" si="2612"/>
        <v>-4.4138332621674882E-4</v>
      </c>
      <c r="AHI268" s="11"/>
      <c r="AHJ268" s="11">
        <f t="shared" si="2808"/>
        <v>-4.3501820161921916E-4</v>
      </c>
      <c r="AHK268" s="10">
        <f t="shared" si="2613"/>
        <v>90.051009891756749</v>
      </c>
      <c r="AHL268" s="9">
        <f t="shared" si="2190"/>
        <v>86.426577774278101</v>
      </c>
      <c r="AHM268" s="9">
        <f t="shared" si="2191"/>
        <v>93.669794246233522</v>
      </c>
      <c r="AHN268" s="115">
        <f t="shared" si="2614"/>
        <v>90.048186010255819</v>
      </c>
      <c r="AHO268" s="15">
        <f t="shared" si="2615"/>
        <v>-4.473745608046126E-4</v>
      </c>
      <c r="AHP268" s="11"/>
      <c r="AHQ268" s="11">
        <f t="shared" si="2809"/>
        <v>-4.4103380152207036E-4</v>
      </c>
      <c r="AHR268" s="10">
        <f t="shared" si="2616"/>
        <v>90.106589150853978</v>
      </c>
      <c r="AHS268" s="9">
        <f t="shared" si="2192"/>
        <v>86.433855735878922</v>
      </c>
      <c r="AHT268" s="9">
        <f t="shared" si="2193"/>
        <v>93.773985699820713</v>
      </c>
      <c r="AHU268" s="115">
        <f t="shared" si="2617"/>
        <v>90.103920717849817</v>
      </c>
      <c r="AHV268" s="15">
        <f t="shared" si="2618"/>
        <v>-4.5336038645007098E-4</v>
      </c>
      <c r="AHW268" s="11"/>
      <c r="AHX268" s="11">
        <f t="shared" si="2810"/>
        <v>-4.4704426775852267E-4</v>
      </c>
      <c r="AHY268" s="10">
        <f t="shared" si="2619"/>
        <v>90.162318487170893</v>
      </c>
      <c r="AHZ268" s="9">
        <f t="shared" si="2194"/>
        <v>86.441329757148921</v>
      </c>
      <c r="AIA268" s="9">
        <f t="shared" si="2195"/>
        <v>93.87826477315943</v>
      </c>
      <c r="AIB268" s="115">
        <f t="shared" si="2620"/>
        <v>90.159797265154168</v>
      </c>
      <c r="AIC268" s="15">
        <f t="shared" si="2621"/>
        <v>-4.5933951434450651E-4</v>
      </c>
      <c r="AID268" s="11"/>
      <c r="AIE268" s="11">
        <f t="shared" si="2811"/>
        <v>-4.5304830645061706E-4</v>
      </c>
      <c r="AIF268" s="10">
        <f t="shared" si="2622"/>
        <v>90.218189891348914</v>
      </c>
      <c r="AIG268" s="9">
        <f t="shared" si="2196"/>
        <v>86.449002220163408</v>
      </c>
      <c r="AIH268" s="9">
        <f t="shared" si="2197"/>
        <v>93.982614215934021</v>
      </c>
      <c r="AII268" s="115">
        <f t="shared" si="2623"/>
        <v>90.215808218048721</v>
      </c>
      <c r="AIJ268" s="15">
        <f t="shared" si="2624"/>
        <v>-4.6531073190062488E-4</v>
      </c>
      <c r="AIK268" s="11"/>
      <c r="AIL268" s="11">
        <f t="shared" si="2812"/>
        <v>-4.5904469991312814E-4</v>
      </c>
      <c r="AIM268" s="10">
        <f t="shared" si="2625"/>
        <v>90.274195921464411</v>
      </c>
      <c r="AIN268" s="9">
        <f t="shared" si="2198"/>
        <v>86.456875457225323</v>
      </c>
      <c r="AIO268" s="9">
        <f t="shared" si="2199"/>
        <v>94.087022981093128</v>
      </c>
      <c r="AIP268" s="115">
        <f t="shared" si="2626"/>
        <v>90.271949219159225</v>
      </c>
      <c r="AIQ268" s="15">
        <f t="shared" si="2627"/>
        <v>-4.7127321274759821E-4</v>
      </c>
      <c r="AIR268" s="11"/>
      <c r="AIS268" s="11">
        <f t="shared" si="2813"/>
        <v>-4.6503261731168906E-4</v>
      </c>
      <c r="AIT268" s="10">
        <f t="shared" si="2628"/>
        <v>90.33033221817513</v>
      </c>
      <c r="AIU268" s="9">
        <f t="shared" si="2200"/>
        <v>86.464951762008511</v>
      </c>
      <c r="AIV268" s="9">
        <f t="shared" si="2201"/>
        <v>94.191481698610886</v>
      </c>
      <c r="AIW268" s="115">
        <f t="shared" si="2629"/>
        <v>90.328216730309691</v>
      </c>
      <c r="AIX268" s="15">
        <f t="shared" si="2630"/>
        <v>-4.7722623648137189E-4</v>
      </c>
      <c r="AIY268" s="11"/>
      <c r="AIZ268" s="11">
        <f t="shared" si="2814"/>
        <v>-4.7101133388204817E-4</v>
      </c>
      <c r="AJA268" s="10">
        <f t="shared" si="2631"/>
        <v>90.386595242701205</v>
      </c>
      <c r="AJB268" s="9">
        <f t="shared" si="2202"/>
        <v>86.473233391817871</v>
      </c>
      <c r="AJC268" s="9">
        <f t="shared" si="2203"/>
        <v>94.295981147859905</v>
      </c>
      <c r="AJD268" s="115">
        <f t="shared" si="2632"/>
        <v>90.384607269838881</v>
      </c>
      <c r="AJE268" s="15">
        <f t="shared" si="2633"/>
        <v>-4.831690941717446E-4</v>
      </c>
      <c r="AJF268" s="11"/>
      <c r="AJG268" s="11">
        <f t="shared" si="2815"/>
        <v>-4.7698013625252787E-4</v>
      </c>
      <c r="AJH268" s="10">
        <f t="shared" si="2634"/>
        <v>90.442981512587778</v>
      </c>
      <c r="AJI268" s="9">
        <f t="shared" si="2204"/>
        <v>86.481722566763494</v>
      </c>
      <c r="AJJ268" s="9">
        <f t="shared" si="2205"/>
        <v>94.400512258927904</v>
      </c>
      <c r="AJK268" s="115">
        <f t="shared" si="2635"/>
        <v>90.441117412845699</v>
      </c>
      <c r="AJL268" s="15">
        <f t="shared" si="2636"/>
        <v>-4.8910108849470032E-4</v>
      </c>
      <c r="AJM268" s="11"/>
      <c r="AJN268" s="11">
        <f t="shared" si="2816"/>
        <v>-4.8293832257983202E-4</v>
      </c>
      <c r="AJO268" s="10">
        <f t="shared" si="2637"/>
        <v>90.499487601956645</v>
      </c>
      <c r="AJP268" s="9">
        <f t="shared" si="2206"/>
        <v>86.490421468969416</v>
      </c>
      <c r="AJQ268" s="9">
        <f t="shared" si="2207"/>
        <v>94.5050661138159</v>
      </c>
      <c r="AJR268" s="115">
        <f t="shared" si="2638"/>
        <v>90.497743791392651</v>
      </c>
      <c r="AJS268" s="15">
        <f t="shared" si="2639"/>
        <v>-4.950215338552829E-4</v>
      </c>
      <c r="AJT268" s="11"/>
      <c r="AJU268" s="11">
        <f t="shared" si="2817"/>
        <v>-4.8888520267543535E-4</v>
      </c>
      <c r="AJV268" s="10">
        <f t="shared" si="2640"/>
        <v>90.556110141716061</v>
      </c>
      <c r="AJW268" s="9">
        <f t="shared" si="2208"/>
        <v>86.499332241817257</v>
      </c>
      <c r="AJX268" s="9">
        <f t="shared" si="2209"/>
        <v>94.609633947514411</v>
      </c>
      <c r="AJY268" s="115">
        <f t="shared" si="2641"/>
        <v>90.554483094665841</v>
      </c>
      <c r="AJZ268" s="15">
        <f t="shared" si="2642"/>
        <v>-5.0092975650079322E-4</v>
      </c>
      <c r="AKA268" s="11"/>
      <c r="AKB268" s="11">
        <f t="shared" si="2818"/>
        <v>-4.9482009812230031E-4</v>
      </c>
      <c r="AKC268" s="10">
        <f t="shared" si="2643"/>
        <v>90.612845819727028</v>
      </c>
      <c r="AKD268" s="9">
        <f t="shared" si="2210"/>
        <v>86.508456989224754</v>
      </c>
      <c r="AKE268" s="9">
        <f t="shared" si="2211"/>
        <v>94.714207148960867</v>
      </c>
      <c r="AKF268" s="115">
        <f t="shared" si="2644"/>
        <v>90.611332069092811</v>
      </c>
      <c r="AKG268" s="15">
        <f t="shared" si="2645"/>
        <v>-5.0682509462446855E-4</v>
      </c>
      <c r="AKH268" s="11"/>
      <c r="AKI268" s="11">
        <f t="shared" si="2819"/>
        <v>-5.0074234238211429E-4</v>
      </c>
      <c r="AKJ268" s="10">
        <f t="shared" si="2646"/>
        <v>90.669691380927759</v>
      </c>
      <c r="AKK268" s="9">
        <f t="shared" si="2212"/>
        <v>86.517797774959561</v>
      </c>
      <c r="AKL268" s="9">
        <f t="shared" si="2213"/>
        <v>94.818777261878694</v>
      </c>
      <c r="AKM268" s="115">
        <f t="shared" si="2647"/>
        <v>90.668287518419135</v>
      </c>
      <c r="AKN268" s="15">
        <f t="shared" si="2648"/>
        <v>-5.1270689845970966E-4</v>
      </c>
      <c r="AKO268" s="11"/>
      <c r="AKP268" s="11">
        <f t="shared" si="2820"/>
        <v>-5.0665128089304374E-4</v>
      </c>
      <c r="AKQ268" s="10">
        <f t="shared" si="2649"/>
        <v>90.726643627416564</v>
      </c>
      <c r="AKR268" s="9">
        <f t="shared" si="2214"/>
        <v>86.52735662198819</v>
      </c>
      <c r="AKS268" s="9">
        <f t="shared" si="2215"/>
        <v>94.923335985501154</v>
      </c>
      <c r="AKT268" s="115">
        <f t="shared" si="2650"/>
        <v>90.725346303744672</v>
      </c>
      <c r="AKU268" s="15">
        <f t="shared" si="2651"/>
        <v>-5.1857453036498365E-4</v>
      </c>
      <c r="AKV268" s="11"/>
      <c r="AKW268" s="11">
        <f t="shared" si="2821"/>
        <v>-5.1254627115820798E-4</v>
      </c>
      <c r="AKX268" s="10">
        <f t="shared" si="2652"/>
        <v>90.783699418494734</v>
      </c>
      <c r="AKY268" s="9">
        <f t="shared" si="2216"/>
        <v>86.537135511860228</v>
      </c>
      <c r="AKZ268" s="9">
        <f t="shared" si="2217"/>
        <v>95.02787517517632</v>
      </c>
      <c r="ALA268" s="115">
        <f t="shared" si="2653"/>
        <v>90.782505343518267</v>
      </c>
      <c r="ALB268" s="15">
        <f t="shared" si="2654"/>
        <v>-5.2442736489923664E-4</v>
      </c>
      <c r="ALC268" s="11"/>
      <c r="ALD268" s="11">
        <f t="shared" si="2822"/>
        <v>-5.1842668282463538E-4</v>
      </c>
      <c r="ALE268" s="10">
        <f t="shared" si="2655"/>
        <v>90.840855670667651</v>
      </c>
      <c r="ALF268" s="9">
        <f t="shared" si="2218"/>
        <v>86.547136384127754</v>
      </c>
      <c r="ALG268" s="9">
        <f t="shared" si="2219"/>
        <v>95.132386842861422</v>
      </c>
      <c r="ALH268" s="115">
        <f t="shared" si="2656"/>
        <v>90.839761613494588</v>
      </c>
      <c r="ALI268" s="15">
        <f t="shared" si="2657"/>
        <v>-5.3026478888828176E-4</v>
      </c>
      <c r="ALJ268" s="11"/>
      <c r="ALK268" s="11">
        <f t="shared" si="2823"/>
        <v>-5.242918977532015E-4</v>
      </c>
      <c r="ALL268" s="10">
        <f t="shared" si="2658"/>
        <v>90.898109357608192</v>
      </c>
      <c r="ALM268" s="9">
        <f t="shared" si="2220"/>
        <v>86.557361135800008</v>
      </c>
      <c r="ALN268" s="9">
        <f t="shared" si="2221"/>
        <v>95.236863157504743</v>
      </c>
      <c r="ALO268" s="115">
        <f t="shared" si="2659"/>
        <v>90.897112146652375</v>
      </c>
      <c r="ALP268" s="15">
        <f t="shared" si="2660"/>
        <v>-5.3608620148206353E-4</v>
      </c>
      <c r="ALQ268" s="12"/>
      <c r="ALR268" s="11">
        <f t="shared" si="2824"/>
        <v>-5.3014131007944078E-4</v>
      </c>
      <c r="ALS268" s="10">
        <f t="shared" si="2661"/>
        <v>90.955457510081487</v>
      </c>
      <c r="ALT268" s="9">
        <f t="shared" si="2222"/>
        <v>86.567811620833027</v>
      </c>
      <c r="ALU268" s="9">
        <f t="shared" si="2223"/>
        <v>95.341296445314214</v>
      </c>
      <c r="ALV268" s="115">
        <f t="shared" si="2662"/>
        <v>90.95455403307362</v>
      </c>
      <c r="ALW268" s="15">
        <f t="shared" si="2663"/>
        <v>-5.4189101420277889E-4</v>
      </c>
      <c r="ALX268" s="12"/>
      <c r="ALY268" s="11">
        <f t="shared" si="2825"/>
        <v>-5.3597432626518071E-4</v>
      </c>
      <c r="ALZ268" s="10">
        <f t="shared" si="2664"/>
        <v>91.01289721583052</v>
      </c>
      <c r="AMA268" s="9">
        <f t="shared" si="2224"/>
        <v>86.578489649654315</v>
      </c>
      <c r="AMB268" s="9">
        <f t="shared" si="2225"/>
        <v>95.445679189921279</v>
      </c>
      <c r="AMC268" s="115">
        <f t="shared" si="2665"/>
        <v>91.012084419787797</v>
      </c>
      <c r="AMD268" s="15">
        <f t="shared" si="2666"/>
        <v>-5.4767865098435161E-4</v>
      </c>
      <c r="AME268" s="12"/>
      <c r="AMF268" s="11">
        <f t="shared" si="2826"/>
        <v>-5.4179036514153745E-4</v>
      </c>
      <c r="AMG268" s="10">
        <f t="shared" si="2667"/>
        <v>91.0704256194268</v>
      </c>
      <c r="AMH268" s="9">
        <f t="shared" si="2226"/>
        <v>86.589396988722171</v>
      </c>
      <c r="AMI268" s="9">
        <f t="shared" si="2227"/>
        <v>95.5500040324347</v>
      </c>
      <c r="AMJ268" s="115">
        <f t="shared" si="2668"/>
        <v>91.069700510578429</v>
      </c>
      <c r="AMK268" s="15">
        <f t="shared" si="2669"/>
        <v>-5.5344854820297412E-4</v>
      </c>
      <c r="AML268" s="12"/>
      <c r="AMM268" s="11">
        <f t="shared" si="2827"/>
        <v>-5.4758885794295095E-4</v>
      </c>
      <c r="AMN268" s="10">
        <f t="shared" si="2670"/>
        <v>91.12803992208336</v>
      </c>
      <c r="AMO268" s="9">
        <f t="shared" si="2228"/>
        <v>86.600535360119537</v>
      </c>
      <c r="AMP268" s="9">
        <f t="shared" si="2229"/>
        <v>95.654263771393744</v>
      </c>
      <c r="AMQ268" s="115">
        <f t="shared" si="2671"/>
        <v>91.127399565756633</v>
      </c>
      <c r="AMR268" s="15">
        <f t="shared" si="2672"/>
        <v>-5.5920015469930516E-4</v>
      </c>
      <c r="AMS268" s="12"/>
      <c r="AMT268" s="11">
        <f t="shared" si="2828"/>
        <v>-5.533692483328319E-4</v>
      </c>
      <c r="AMU268" s="10">
        <f t="shared" si="2673"/>
        <v>91.185737381434578</v>
      </c>
      <c r="AMV268" s="9">
        <f t="shared" si="2230"/>
        <v>86.6119064411821</v>
      </c>
      <c r="AMW268" s="9">
        <f t="shared" si="2231"/>
        <v>95.758451362614224</v>
      </c>
      <c r="AMX268" s="115">
        <f t="shared" si="2674"/>
        <v>91.185178901898155</v>
      </c>
      <c r="AMY268" s="15">
        <f t="shared" si="2675"/>
        <v>-5.6493293179192539E-4</v>
      </c>
      <c r="AMZ268" s="12"/>
      <c r="ANA268" s="11">
        <f t="shared" si="2829"/>
        <v>-5.5913099242047807E-4</v>
      </c>
      <c r="ANB268" s="10">
        <f t="shared" si="2676"/>
        <v>91.243515311279552</v>
      </c>
      <c r="ANC268" s="9">
        <f t="shared" si="2232"/>
        <v>86.623511864160307</v>
      </c>
      <c r="AND268" s="9">
        <f t="shared" si="2233"/>
        <v>95.862559918938672</v>
      </c>
      <c r="ANE268" s="115">
        <f t="shared" si="2677"/>
        <v>91.243035891549482</v>
      </c>
      <c r="ANF268" s="15">
        <f t="shared" si="2678"/>
        <v>-5.706463532827859E-4</v>
      </c>
      <c r="ANG268" s="12"/>
      <c r="ANH268" s="11">
        <f t="shared" si="2830"/>
        <v>-5.6487355876991177E-4</v>
      </c>
      <c r="ANI268" s="10">
        <f t="shared" si="2679"/>
        <v>91.301371081294377</v>
      </c>
      <c r="ANJ268" s="9">
        <f t="shared" si="2234"/>
        <v>86.635353215915003</v>
      </c>
      <c r="ANK268" s="9">
        <f t="shared" si="2235"/>
        <v>95.966582709886168</v>
      </c>
      <c r="ANL268" s="115">
        <f t="shared" si="2680"/>
        <v>91.300967962900586</v>
      </c>
      <c r="ANM268" s="15">
        <f t="shared" si="2681"/>
        <v>-5.7633990545437916E-4</v>
      </c>
      <c r="ANN268" s="12"/>
      <c r="ANO268" s="11">
        <f t="shared" si="2831"/>
        <v>-5.705964284004342E-4</v>
      </c>
      <c r="ANP268" s="10">
        <f t="shared" si="2682"/>
        <v>91.359302116710992</v>
      </c>
      <c r="ANQ268" s="9">
        <f t="shared" si="2236"/>
        <v>86.647432037646212</v>
      </c>
      <c r="ANR268" s="9">
        <f t="shared" si="2237"/>
        <v>96.070513161207671</v>
      </c>
      <c r="ANS268" s="115">
        <f t="shared" si="2683"/>
        <v>91.358972599426949</v>
      </c>
      <c r="ANT268" s="15">
        <f t="shared" si="2684"/>
        <v>-5.8201308705902322E-4</v>
      </c>
      <c r="ANU268" s="12"/>
      <c r="ANV268" s="11">
        <f t="shared" si="2832"/>
        <v>-5.7629909477924267E-4</v>
      </c>
      <c r="ANW268" s="10">
        <f t="shared" si="2685"/>
        <v>91.417305897965292</v>
      </c>
      <c r="ANX268" s="9">
        <f t="shared" si="2238"/>
        <v>86.659749824654796</v>
      </c>
      <c r="ANY268" s="9">
        <f t="shared" si="2239"/>
        <v>96.174344854347794</v>
      </c>
      <c r="ANZ268" s="115">
        <f t="shared" si="2686"/>
        <v>91.417047339501295</v>
      </c>
      <c r="AOA268" s="15">
        <f t="shared" si="2687"/>
        <v>-5.8766540930033995E-4</v>
      </c>
      <c r="AOB268" s="12"/>
      <c r="AOC268" s="11">
        <f t="shared" si="2833"/>
        <v>-5.8198106380620432E-4</v>
      </c>
      <c r="AOD268" s="10">
        <f t="shared" si="2688"/>
        <v>91.475379960314754</v>
      </c>
      <c r="AOE268" s="9">
        <f t="shared" si="2240"/>
        <v>86.67230802613642</v>
      </c>
      <c r="AOF268" s="9">
        <f t="shared" si="2241"/>
        <v>96.278071525817126</v>
      </c>
      <c r="AOG268" s="115">
        <f t="shared" si="2689"/>
        <v>91.475189775976773</v>
      </c>
      <c r="AOH268" s="15">
        <f t="shared" si="2690"/>
        <v>-5.9329639580721816E-4</v>
      </c>
      <c r="AOI268" s="12"/>
      <c r="AOJ268" s="11">
        <f t="shared" si="1875"/>
        <v>-5.8764185379106657E-4</v>
      </c>
      <c r="AOK268" s="10">
        <f t="shared" si="1876"/>
        <v>91.533521893427434</v>
      </c>
      <c r="AOL268" s="9">
        <f t="shared" si="2242"/>
        <v>86.685108045007411</v>
      </c>
      <c r="AOM268" s="9">
        <f t="shared" si="2243"/>
        <v>96.381687066474228</v>
      </c>
      <c r="AON268" s="115">
        <f t="shared" si="2691"/>
        <v>91.533397555740819</v>
      </c>
      <c r="AOO268" s="15">
        <f t="shared" si="1877"/>
        <v>-5.9890558260021422E-4</v>
      </c>
      <c r="AOP268" s="12"/>
      <c r="AOQ268" s="11">
        <f t="shared" si="2834"/>
        <v>-5.9328099542306685E-4</v>
      </c>
      <c r="AOR268" s="10">
        <f t="shared" si="2692"/>
        <v>91.591729340941612</v>
      </c>
      <c r="AOS268" s="9">
        <f t="shared" si="2244"/>
        <v>86.698151237762033</v>
      </c>
      <c r="AOT268" s="9">
        <f t="shared" si="2245"/>
        <v>96.485185520725565</v>
      </c>
      <c r="AOU268" s="115">
        <f t="shared" si="2693"/>
        <v>91.591668379243799</v>
      </c>
      <c r="AOV268" s="15">
        <f t="shared" si="2694"/>
        <v>-6.044925180509552E-4</v>
      </c>
      <c r="AOW268" s="12"/>
      <c r="AOX268" s="11">
        <f t="shared" si="1878"/>
        <v>-5.9889803173349045E-4</v>
      </c>
      <c r="AOY268" s="10">
        <f t="shared" si="1879"/>
        <v>91.649999999999991</v>
      </c>
      <c r="AOZ268" s="9">
        <f t="shared" si="2246"/>
        <v>86.711438914360599</v>
      </c>
      <c r="APA268" s="9"/>
      <c r="APB268" s="97">
        <f t="shared" si="2695"/>
        <v>91.649999999999991</v>
      </c>
      <c r="APC268" s="15">
        <f t="shared" si="1880"/>
        <v>-6.1005676283431881E-4</v>
      </c>
      <c r="APD268" s="11"/>
      <c r="APE268" s="11"/>
    </row>
    <row r="269" spans="1:1097" x14ac:dyDescent="0.2">
      <c r="A269" s="183"/>
      <c r="B269" s="183"/>
      <c r="C269" s="1">
        <f t="shared" si="2696"/>
        <v>180</v>
      </c>
      <c r="D269" s="1">
        <f t="shared" si="2697"/>
        <v>6024.5844021139956</v>
      </c>
      <c r="E269" s="1">
        <f t="shared" si="2698"/>
        <v>-16317921.817764627</v>
      </c>
      <c r="F269" s="2">
        <f t="shared" si="2699"/>
        <v>113.16</v>
      </c>
      <c r="G269" s="8">
        <f t="shared" si="2700"/>
        <v>1.9810000000000001E-3</v>
      </c>
      <c r="H269" s="6">
        <f t="shared" si="2701"/>
        <v>0.14400020254000001</v>
      </c>
      <c r="I269" s="2">
        <f t="shared" si="2702"/>
        <v>3500</v>
      </c>
      <c r="J269" s="3">
        <f t="shared" si="1818"/>
        <v>58.333333333333336</v>
      </c>
      <c r="K269" s="3">
        <f t="shared" si="1819"/>
        <v>366.52</v>
      </c>
      <c r="L269" s="1">
        <f t="shared" si="2703"/>
        <v>0.82</v>
      </c>
      <c r="M269" s="1">
        <f t="shared" si="2704"/>
        <v>0.66</v>
      </c>
      <c r="N269" s="1">
        <f t="shared" si="1820"/>
        <v>0.54120000000000001</v>
      </c>
      <c r="O269" s="3">
        <f t="shared" si="2247"/>
        <v>7.5227878787878781</v>
      </c>
      <c r="P269" s="40">
        <f t="shared" si="1821"/>
        <v>570.9796</v>
      </c>
      <c r="Q269" s="1">
        <f t="shared" si="2705"/>
        <v>21.51</v>
      </c>
      <c r="R269" s="1">
        <f t="shared" si="2706"/>
        <v>151</v>
      </c>
      <c r="S269" s="2">
        <f t="shared" si="2707"/>
        <v>12587.54</v>
      </c>
      <c r="T269" s="1">
        <f t="shared" si="1959"/>
        <v>83.916933333333333</v>
      </c>
      <c r="U269" s="7">
        <f t="shared" si="2708"/>
        <v>9.1849501318337995E-2</v>
      </c>
      <c r="V269" s="7">
        <f t="shared" si="1822"/>
        <v>6.6258942829124593E-3</v>
      </c>
      <c r="W269" s="159">
        <f t="shared" si="2709"/>
        <v>3.4283282369456214E-2</v>
      </c>
      <c r="X269" s="40">
        <f t="shared" si="1823"/>
        <v>8095.2484858865882</v>
      </c>
      <c r="Y269" s="1">
        <f t="shared" si="2710"/>
        <v>0</v>
      </c>
      <c r="Z269" s="1">
        <f t="shared" si="2711"/>
        <v>113.16</v>
      </c>
      <c r="AA269" s="1">
        <f t="shared" si="2712"/>
        <v>91.649999999999991</v>
      </c>
      <c r="AB269" s="6">
        <f t="shared" si="1960"/>
        <v>0.2895550479995273</v>
      </c>
      <c r="AC269" s="1">
        <f t="shared" si="2713"/>
        <v>526.19133708825245</v>
      </c>
      <c r="AD269" s="40">
        <f t="shared" si="1824"/>
        <v>36363.626619283568</v>
      </c>
      <c r="AE269" s="1">
        <f t="shared" si="1825"/>
        <v>0.15947988387208822</v>
      </c>
      <c r="AF269" s="2">
        <f t="shared" si="2835"/>
        <v>84</v>
      </c>
      <c r="AG269" s="10">
        <f t="shared" si="1826"/>
        <v>13.39631024525541</v>
      </c>
      <c r="AH269" s="12">
        <f t="shared" si="1827"/>
        <v>0.20496132431118105</v>
      </c>
      <c r="AI269" s="43">
        <f t="shared" si="1828"/>
        <v>-1.9142715629321715E-5</v>
      </c>
      <c r="AJ269" s="93">
        <f t="shared" si="1961"/>
        <v>4.8298679372167881E-6</v>
      </c>
      <c r="AK269" s="43">
        <f t="shared" si="1829"/>
        <v>0</v>
      </c>
      <c r="AL269" s="43">
        <f t="shared" si="1962"/>
        <v>4.2042373808508801E-4</v>
      </c>
      <c r="AM269" s="43"/>
      <c r="AN269" s="43">
        <f t="shared" si="1830"/>
        <v>0</v>
      </c>
      <c r="AO269" s="10">
        <f t="shared" si="1831"/>
        <v>86.50293189457534</v>
      </c>
      <c r="AP269" s="9"/>
      <c r="AQ269" s="9">
        <f t="shared" si="1832"/>
        <v>86.375053393042435</v>
      </c>
      <c r="AR269" s="104">
        <f t="shared" si="2248"/>
        <v>86.375053393042435</v>
      </c>
      <c r="AS269" s="15">
        <f t="shared" si="1833"/>
        <v>0</v>
      </c>
      <c r="AT269" s="49"/>
      <c r="AU269" s="11">
        <f t="shared" si="1834"/>
        <v>7.8985080169346679E-6</v>
      </c>
      <c r="AV269" s="10">
        <f t="shared" si="1835"/>
        <v>86.438991509510487</v>
      </c>
      <c r="AW269" s="9">
        <f t="shared" si="1836"/>
        <v>86.375053393042435</v>
      </c>
      <c r="AX269" s="9">
        <f t="shared" si="1837"/>
        <v>86.247472486232795</v>
      </c>
      <c r="AY269" s="97">
        <f t="shared" si="2249"/>
        <v>86.311262939637615</v>
      </c>
      <c r="AZ269" s="15">
        <f t="shared" si="2250"/>
        <v>7.8799870709384488E-6</v>
      </c>
      <c r="BA269" s="49"/>
      <c r="BB269" s="11">
        <f t="shared" si="1838"/>
        <v>1.5778774032242598E-5</v>
      </c>
      <c r="BC269" s="10">
        <f t="shared" si="1839"/>
        <v>86.37519652938488</v>
      </c>
      <c r="BD269" s="9">
        <f t="shared" si="1840"/>
        <v>86.375051135072269</v>
      </c>
      <c r="BE269" s="9">
        <f t="shared" si="1841"/>
        <v>86.120186291215603</v>
      </c>
      <c r="BF269" s="97">
        <f t="shared" si="2251"/>
        <v>86.247618713143936</v>
      </c>
      <c r="BG269" s="15">
        <f t="shared" si="1842"/>
        <v>1.574163191537617E-5</v>
      </c>
      <c r="BH269" s="49"/>
      <c r="BI269" s="11">
        <f t="shared" si="1843"/>
        <v>2.364069521659168E-5</v>
      </c>
      <c r="BJ269" s="10">
        <f t="shared" si="1844"/>
        <v>86.311543270379545</v>
      </c>
      <c r="BK269" s="9">
        <f t="shared" si="1845"/>
        <v>86.375042124202849</v>
      </c>
      <c r="BL269" s="9">
        <f t="shared" si="1846"/>
        <v>85.993191911229076</v>
      </c>
      <c r="BM269" s="97">
        <f t="shared" si="2252"/>
        <v>86.184117017715963</v>
      </c>
      <c r="BN269" s="15">
        <f t="shared" si="1847"/>
        <v>2.3584835823106527E-5</v>
      </c>
      <c r="BO269" s="49"/>
      <c r="BP269" s="11">
        <f t="shared" si="1848"/>
        <v>3.1484171533410454E-5</v>
      </c>
      <c r="BQ269" s="10">
        <f t="shared" si="1849"/>
        <v>86.248028057608252</v>
      </c>
      <c r="BR269" s="9">
        <f t="shared" si="1850"/>
        <v>86.375021897136236</v>
      </c>
      <c r="BS269" s="9">
        <f t="shared" si="1851"/>
        <v>85.866486436420118</v>
      </c>
      <c r="BT269" s="97">
        <f t="shared" si="2253"/>
        <v>86.12075416677817</v>
      </c>
      <c r="BU269" s="15">
        <f t="shared" si="1852"/>
        <v>3.1409502846189503E-5</v>
      </c>
      <c r="BV269" s="12"/>
      <c r="BW269" s="11">
        <f t="shared" si="1853"/>
        <v>3.9309105703383993E-5</v>
      </c>
      <c r="BX269" s="10">
        <f t="shared" si="1854"/>
        <v>86.184647225560553</v>
      </c>
      <c r="BY269" s="9">
        <f t="shared" si="1855"/>
        <v>86.374986022350612</v>
      </c>
      <c r="BZ269" s="9">
        <f t="shared" si="1856"/>
        <v>85.740066944577478</v>
      </c>
      <c r="CA269" s="97">
        <f t="shared" si="2254"/>
        <v>86.057526483464045</v>
      </c>
      <c r="CB269" s="15">
        <f t="shared" si="1857"/>
        <v>3.921553976261901E-5</v>
      </c>
      <c r="CC269" s="12"/>
      <c r="CD269" s="11">
        <f t="shared" si="1858"/>
        <v>4.7115403168774284E-5</v>
      </c>
      <c r="CE269" s="10">
        <f t="shared" si="1859"/>
        <v>86.121397118537033</v>
      </c>
      <c r="CF269" s="9">
        <f t="shared" si="1860"/>
        <v>86.374930100236185</v>
      </c>
      <c r="CG269" s="9">
        <f t="shared" si="1861"/>
        <v>85.613930501854284</v>
      </c>
      <c r="CH269" s="97">
        <f t="shared" si="2255"/>
        <v>85.994430301045242</v>
      </c>
      <c r="CI269" s="15">
        <f t="shared" si="1862"/>
        <v>4.7002856040097323E-5</v>
      </c>
      <c r="CJ269" s="12"/>
      <c r="CK269" s="11">
        <f t="shared" si="1863"/>
        <v>5.4902972057821291E-5</v>
      </c>
      <c r="CL269" s="10">
        <f t="shared" si="1864"/>
        <v>86.058274091074836</v>
      </c>
      <c r="CM269" s="9">
        <f t="shared" si="1865"/>
        <v>86.37484976322223</v>
      </c>
      <c r="CN269" s="9">
        <f t="shared" si="1866"/>
        <v>85.488074163488065</v>
      </c>
      <c r="CO269" s="97">
        <f t="shared" si="2256"/>
        <v>85.931461963355147</v>
      </c>
      <c r="CP269" s="15">
        <f t="shared" si="1867"/>
        <v>5.4771363799405681E-5</v>
      </c>
      <c r="CQ269" s="12"/>
      <c r="CR269" s="11">
        <f t="shared" si="1868"/>
        <v>6.2671723148752627E-5</v>
      </c>
      <c r="CS269" s="10">
        <f t="shared" si="1869"/>
        <v>85.995274508367544</v>
      </c>
      <c r="CT269" s="9">
        <f t="shared" si="1870"/>
        <v>86.374740675895367</v>
      </c>
      <c r="CU269" s="9">
        <f t="shared" si="1963"/>
        <v>85.362494974508635</v>
      </c>
      <c r="CV269" s="97">
        <f t="shared" si="2257"/>
        <v>85.868617825201994</v>
      </c>
      <c r="CW269" s="15">
        <f t="shared" si="1871"/>
        <v>6.2520977777983882E-5</v>
      </c>
      <c r="CX269" s="12"/>
      <c r="CY269" s="11">
        <f t="shared" si="2258"/>
        <v>7.0421569833977498E-5</v>
      </c>
      <c r="CZ269" s="10">
        <f t="shared" si="2259"/>
        <v>85.93239474667476</v>
      </c>
      <c r="DA269" s="9">
        <f t="shared" si="1964"/>
        <v>86.374598535109371</v>
      </c>
      <c r="DB269" s="9">
        <f t="shared" si="1965"/>
        <v>85.237189970440923</v>
      </c>
      <c r="DC269" s="97">
        <f t="shared" si="2260"/>
        <v>85.805894252775147</v>
      </c>
      <c r="DD269" s="15">
        <f t="shared" si="2261"/>
        <v>7.0251615293306176E-5</v>
      </c>
      <c r="DE269" s="12"/>
      <c r="DF269" s="11">
        <f t="shared" si="2262"/>
        <v>7.8152428084073486E-5</v>
      </c>
      <c r="DG269" s="10">
        <f t="shared" si="2263"/>
        <v>85.869631193724928</v>
      </c>
      <c r="DH269" s="9">
        <f t="shared" si="1966"/>
        <v>86.374419070086503</v>
      </c>
      <c r="DI269" s="9">
        <f t="shared" si="1967"/>
        <v>85.112156177998529</v>
      </c>
      <c r="DJ269" s="97">
        <f t="shared" si="2264"/>
        <v>85.743287624042523</v>
      </c>
      <c r="DK269" s="15">
        <f t="shared" si="2265"/>
        <v>7.7963196206306328E-5</v>
      </c>
      <c r="DL269" s="12"/>
      <c r="DM269" s="11">
        <f t="shared" si="2266"/>
        <v>8.5864216411799766E-5</v>
      </c>
      <c r="DN269" s="10">
        <f t="shared" si="2267"/>
        <v>85.806980249109472</v>
      </c>
      <c r="DO269" s="9">
        <f t="shared" si="1968"/>
        <v>86.374198042510727</v>
      </c>
      <c r="DP269" s="9">
        <f t="shared" si="1969"/>
        <v>84.987390615769939</v>
      </c>
      <c r="DQ269" s="97">
        <f t="shared" si="2268"/>
        <v>85.680794329140326</v>
      </c>
      <c r="DR269" s="15">
        <f t="shared" si="2269"/>
        <v>8.5655642884748291E-5</v>
      </c>
      <c r="DS269" s="12"/>
      <c r="DT269" s="11">
        <f t="shared" si="2270"/>
        <v>9.3556855836064544E-5</v>
      </c>
      <c r="DU269" s="10">
        <f t="shared" si="2271"/>
        <v>85.744438324669204</v>
      </c>
      <c r="DV269" s="9">
        <f t="shared" si="1970"/>
        <v>86.373931246612841</v>
      </c>
      <c r="DW269" s="9">
        <f t="shared" si="1971"/>
        <v>84.862890294894925</v>
      </c>
      <c r="DX269" s="97">
        <f t="shared" si="2272"/>
        <v>85.618410770753883</v>
      </c>
      <c r="DY269" s="15">
        <f t="shared" si="2273"/>
        <v>9.3328880166698665E-5</v>
      </c>
      <c r="DZ269" s="12"/>
      <c r="EA269" s="11">
        <f t="shared" si="2274"/>
        <v>1.0123026984597687E-4</v>
      </c>
      <c r="EB269" s="10">
        <f t="shared" si="2275"/>
        <v>85.682001844871934</v>
      </c>
      <c r="EC269" s="9">
        <f t="shared" si="1972"/>
        <v>86.373614509247787</v>
      </c>
      <c r="ED269" s="9">
        <f t="shared" si="1973"/>
        <v>84.738652219736281</v>
      </c>
      <c r="EE269" s="97">
        <f t="shared" si="2276"/>
        <v>85.556133364492041</v>
      </c>
      <c r="EF269" s="15">
        <f t="shared" si="2277"/>
        <v>1.0098283532382709E-4</v>
      </c>
      <c r="EG269" s="12"/>
      <c r="EH269" s="11">
        <f t="shared" si="2278"/>
        <v>1.08884384364707E-4</v>
      </c>
      <c r="EI269" s="10">
        <f t="shared" si="2279"/>
        <v>85.619667247183855</v>
      </c>
      <c r="EJ269" s="9">
        <f t="shared" si="1974"/>
        <v>86.373243689964241</v>
      </c>
      <c r="EK269" s="9">
        <f t="shared" si="1975"/>
        <v>84.614673388538918</v>
      </c>
      <c r="EL269" s="97">
        <f t="shared" si="2280"/>
        <v>85.49395853925158</v>
      </c>
      <c r="EM269" s="15">
        <f t="shared" si="2281"/>
        <v>1.0861743802498761E-4</v>
      </c>
      <c r="EN269" s="12"/>
      <c r="EO269" s="11">
        <f t="shared" si="2282"/>
        <v>1.1651912771362253E-4</v>
      </c>
      <c r="EP269" s="10">
        <f t="shared" si="2283"/>
        <v>85.557430982430901</v>
      </c>
      <c r="EQ269" s="9">
        <f t="shared" si="1976"/>
        <v>86.372814681066728</v>
      </c>
      <c r="ER269" s="9">
        <f t="shared" si="1977"/>
        <v>84.490950794082707</v>
      </c>
      <c r="ES269" s="97">
        <f t="shared" si="2284"/>
        <v>85.431882737574711</v>
      </c>
      <c r="ET269" s="15">
        <f t="shared" si="2285"/>
        <v>1.1623262029972973E-4</v>
      </c>
      <c r="EU269" s="12"/>
      <c r="EV269" s="11">
        <f t="shared" si="2286"/>
        <v>1.2413443057635582E-4</v>
      </c>
      <c r="EW269" s="10">
        <f t="shared" si="2287"/>
        <v>85.495289515153246</v>
      </c>
      <c r="EX269" s="9">
        <f t="shared" si="1978"/>
        <v>86.372323407670308</v>
      </c>
      <c r="EY269" s="9">
        <f t="shared" si="1979"/>
        <v>84.367481424327138</v>
      </c>
      <c r="EZ269" s="97">
        <f t="shared" si="2288"/>
        <v>85.369902415998723</v>
      </c>
      <c r="FA269" s="15">
        <f t="shared" si="2289"/>
        <v>1.2382831650186213E-4</v>
      </c>
      <c r="FB269" s="12"/>
      <c r="FC269" s="11">
        <f t="shared" si="2290"/>
        <v>1.3173022596289628E-4</v>
      </c>
      <c r="FD269" s="10">
        <f t="shared" si="2291"/>
        <v>85.433239323952151</v>
      </c>
      <c r="FE269" s="9">
        <f t="shared" si="1980"/>
        <v>86.371765827748163</v>
      </c>
      <c r="FF269" s="9">
        <f t="shared" si="1981"/>
        <v>84.244262263045243</v>
      </c>
      <c r="FG269" s="97">
        <f t="shared" si="2292"/>
        <v>85.308014045396703</v>
      </c>
      <c r="FH269" s="15">
        <f t="shared" si="2293"/>
        <v>1.3140446327324296E-4</v>
      </c>
      <c r="FI269" s="12"/>
      <c r="FJ269" s="11">
        <f t="shared" si="2294"/>
        <v>1.3930644917390004E-4</v>
      </c>
      <c r="FK269" s="10">
        <f t="shared" si="2295"/>
        <v>85.371276901827912</v>
      </c>
      <c r="FL269" s="9">
        <f t="shared" si="1982"/>
        <v>86.371137932172118</v>
      </c>
      <c r="FM269" s="9">
        <f t="shared" si="1983"/>
        <v>84.121290290451725</v>
      </c>
      <c r="FN269" s="97">
        <f t="shared" si="2296"/>
        <v>85.246214111311929</v>
      </c>
      <c r="FO269" s="15">
        <f t="shared" si="2297"/>
        <v>1.3896099950747693E-4</v>
      </c>
      <c r="FP269" s="12"/>
      <c r="FQ269" s="11">
        <f t="shared" si="2298"/>
        <v>1.4686303776491043E-4</v>
      </c>
      <c r="FR269" s="10">
        <f t="shared" si="2299"/>
        <v>85.309398756511484</v>
      </c>
      <c r="FS269" s="9">
        <f t="shared" si="1984"/>
        <v>86.370435744746317</v>
      </c>
      <c r="FT269" s="9">
        <f t="shared" si="1985"/>
        <v>83.998562483819541</v>
      </c>
      <c r="FU269" s="97">
        <f t="shared" si="2300"/>
        <v>85.184499114282929</v>
      </c>
      <c r="FV269" s="15">
        <f t="shared" si="2301"/>
        <v>1.4649786631392141E-4</v>
      </c>
      <c r="FW269" s="12"/>
      <c r="FX269" s="11">
        <f t="shared" si="2302"/>
        <v>1.5439993151085716E-4</v>
      </c>
      <c r="FY269" s="10">
        <f t="shared" si="2303"/>
        <v>85.247601410786984</v>
      </c>
      <c r="FZ269" s="9">
        <f t="shared" si="1986"/>
        <v>86.369655322234195</v>
      </c>
      <c r="GA269" s="9">
        <f t="shared" si="1987"/>
        <v>83.876075818088168</v>
      </c>
      <c r="GB269" s="97">
        <f t="shared" si="2304"/>
        <v>85.122865570161181</v>
      </c>
      <c r="GC269" s="15">
        <f t="shared" si="2305"/>
        <v>1.5401500698177339E-4</v>
      </c>
      <c r="GD269" s="12"/>
      <c r="GE269" s="11">
        <f t="shared" si="2306"/>
        <v>1.6191707237064724E-4</v>
      </c>
      <c r="GF269" s="10">
        <f t="shared" si="2307"/>
        <v>85.185881402806757</v>
      </c>
      <c r="GG269" s="9">
        <f t="shared" si="1988"/>
        <v>86.368792754378958</v>
      </c>
      <c r="GH269" s="9">
        <f t="shared" si="1989"/>
        <v>83.753827266464739</v>
      </c>
      <c r="GI269" s="97">
        <f t="shared" si="2308"/>
        <v>85.061310010421849</v>
      </c>
      <c r="GJ269" s="15">
        <f t="shared" si="2309"/>
        <v>1.6151236694421427E-4</v>
      </c>
      <c r="GK269" s="12"/>
      <c r="GL269" s="11">
        <f t="shared" si="1872"/>
        <v>1.694144044517818E-4</v>
      </c>
      <c r="GM269" s="10">
        <f t="shared" si="1873"/>
        <v>85.124235286399681</v>
      </c>
      <c r="GN269" s="9">
        <f t="shared" si="1990"/>
        <v>86.367844163917667</v>
      </c>
      <c r="GO269" s="9">
        <f t="shared" si="1991"/>
        <v>83.631813801013578</v>
      </c>
      <c r="GP269" s="115">
        <f t="shared" si="2310"/>
        <v>84.99982898246563</v>
      </c>
      <c r="GQ269" s="15">
        <f t="shared" si="1874"/>
        <v>1.6898989374286176E-4</v>
      </c>
      <c r="GR269" s="12"/>
      <c r="GS269" s="11">
        <f t="shared" si="2311"/>
        <v>1.7689187397528221E-4</v>
      </c>
      <c r="GT269" s="10">
        <f t="shared" si="2312"/>
        <v>85.062659631370579</v>
      </c>
      <c r="GU269" s="9">
        <f t="shared" si="1992"/>
        <v>86.366805706589133</v>
      </c>
      <c r="GV269" s="9">
        <f t="shared" si="1993"/>
        <v>83.51003239323893</v>
      </c>
      <c r="GW269" s="115">
        <f t="shared" si="2313"/>
        <v>84.938419049914032</v>
      </c>
      <c r="GX269" s="15">
        <f t="shared" si="2314"/>
        <v>1.7644753699227125E-4</v>
      </c>
      <c r="GY269" s="12"/>
      <c r="GZ269" s="11">
        <f t="shared" si="2315"/>
        <v>1.8434942924064763E-4</v>
      </c>
      <c r="HA269" s="10">
        <f t="shared" si="2316"/>
        <v>85.00115102379317</v>
      </c>
      <c r="HB269" s="9">
        <f t="shared" si="1994"/>
        <v>86.365673571135758</v>
      </c>
      <c r="HC269" s="9">
        <f t="shared" si="1995"/>
        <v>83.388480014656338</v>
      </c>
      <c r="HD269" s="97">
        <f t="shared" si="2317"/>
        <v>84.877076792896048</v>
      </c>
      <c r="HE269" s="15">
        <f t="shared" si="2318"/>
        <v>1.838852483447492E-4</v>
      </c>
      <c r="HF269" s="12"/>
      <c r="HG269" s="11">
        <f t="shared" si="2319"/>
        <v>1.9178702059112501E-4</v>
      </c>
      <c r="HH269" s="10">
        <f t="shared" si="2320"/>
        <v>84.939706066294406</v>
      </c>
      <c r="HI269" s="9">
        <f t="shared" si="1996"/>
        <v>86.36444397929948</v>
      </c>
      <c r="HJ269" s="9">
        <f t="shared" si="1997"/>
        <v>83.267153637357566</v>
      </c>
      <c r="HK269" s="97">
        <f t="shared" si="2321"/>
        <v>84.815798808328523</v>
      </c>
      <c r="HL269" s="15">
        <f t="shared" si="2322"/>
        <v>1.9130298145521966E-4</v>
      </c>
      <c r="HM269" s="12"/>
      <c r="HN269" s="11">
        <f t="shared" si="2323"/>
        <v>1.9920460037900557E-4</v>
      </c>
      <c r="HO269" s="10">
        <f t="shared" si="2324"/>
        <v>84.878321378332686</v>
      </c>
      <c r="HP269" s="9">
        <f t="shared" si="1998"/>
        <v>86.363113185811955</v>
      </c>
      <c r="HQ269" s="9">
        <f t="shared" si="1999"/>
        <v>83.146050234563575</v>
      </c>
      <c r="HR269" s="115">
        <f t="shared" si="2325"/>
        <v>84.754581710187765</v>
      </c>
      <c r="HS269" s="15">
        <f t="shared" si="2326"/>
        <v>1.9870069194645904E-4</v>
      </c>
      <c r="HT269" s="12"/>
      <c r="HU269" s="11">
        <f t="shared" si="2714"/>
        <v>2.0660212293129325E-4</v>
      </c>
      <c r="HV269" s="10">
        <f t="shared" si="2327"/>
        <v>84.816993596467299</v>
      </c>
      <c r="HW269" s="9">
        <f t="shared" si="2000"/>
        <v>86.361677478379221</v>
      </c>
      <c r="HX269" s="9">
        <f t="shared" si="2001"/>
        <v>83.025166781170313</v>
      </c>
      <c r="HY269" s="115">
        <f t="shared" si="2328"/>
        <v>84.693422129774774</v>
      </c>
      <c r="HZ269" s="15">
        <f t="shared" si="2329"/>
        <v>2.0607833737443826E-4</v>
      </c>
      <c r="IA269" s="12"/>
      <c r="IB269" s="11">
        <f t="shared" si="2715"/>
        <v>2.1397954451545933E-4</v>
      </c>
      <c r="IC269" s="10">
        <f t="shared" si="2330"/>
        <v>84.755719374621549</v>
      </c>
      <c r="ID269" s="9">
        <f t="shared" si="2002"/>
        <v>86.36013317766087</v>
      </c>
      <c r="IE269" s="9">
        <f t="shared" si="2003"/>
        <v>82.904500254284443</v>
      </c>
      <c r="IF269" s="115">
        <f t="shared" si="2331"/>
        <v>84.632316715972649</v>
      </c>
      <c r="IG269" s="15">
        <f t="shared" si="2332"/>
        <v>2.1343587719395261E-4</v>
      </c>
      <c r="IH269" s="12"/>
      <c r="II269" s="11">
        <f t="shared" si="2716"/>
        <v>2.2133682330547432E-4</v>
      </c>
      <c r="IJ269" s="10">
        <f t="shared" si="2333"/>
        <v>84.694495384338197</v>
      </c>
      <c r="IK269" s="9">
        <f t="shared" si="2004"/>
        <v>86.358476637243911</v>
      </c>
      <c r="IL269" s="9">
        <f t="shared" si="2005"/>
        <v>82.784047633749807</v>
      </c>
      <c r="IM269" s="115">
        <f t="shared" si="2334"/>
        <v>84.571262135496852</v>
      </c>
      <c r="IN269" s="15">
        <f t="shared" si="2335"/>
        <v>2.2077327272447815E-4</v>
      </c>
      <c r="IO269" s="12"/>
      <c r="IP269" s="11">
        <f t="shared" si="2717"/>
        <v>2.2867391934808037E-4</v>
      </c>
      <c r="IQ269" s="10">
        <f t="shared" si="2336"/>
        <v>84.633318315027651</v>
      </c>
      <c r="IR269" s="9">
        <f t="shared" si="2006"/>
        <v>86.356704243611603</v>
      </c>
      <c r="IS269" s="9">
        <f t="shared" si="2007"/>
        <v>82.663805902665175</v>
      </c>
      <c r="IT269" s="115">
        <f t="shared" si="2337"/>
        <v>84.510255073138381</v>
      </c>
      <c r="IU269" s="15">
        <f t="shared" si="2338"/>
        <v>2.2809048711628261E-4</v>
      </c>
      <c r="IV269" s="12"/>
      <c r="IW269" s="11">
        <f t="shared" si="2718"/>
        <v>2.3599079452925681E-4</v>
      </c>
      <c r="IX269" s="10">
        <f t="shared" si="2339"/>
        <v>84.572184874209356</v>
      </c>
      <c r="IY269" s="9">
        <f t="shared" si="2008"/>
        <v>86.35481241610718</v>
      </c>
      <c r="IZ269" s="9">
        <f t="shared" si="2009"/>
        <v>82.543772047891878</v>
      </c>
      <c r="JA269" s="115">
        <f t="shared" si="2340"/>
        <v>84.449292231999522</v>
      </c>
      <c r="JB269" s="15">
        <f t="shared" si="2341"/>
        <v>2.3538748531682242E-4</v>
      </c>
      <c r="JC269" s="12"/>
      <c r="JD269" s="11">
        <f t="shared" si="2719"/>
        <v>2.4328741254101574E-4</v>
      </c>
      <c r="JE269" s="10">
        <f t="shared" si="2342"/>
        <v>84.511091787745613</v>
      </c>
      <c r="JF269" s="9">
        <f t="shared" si="2010"/>
        <v>86.352797606892764</v>
      </c>
      <c r="JG269" s="9">
        <f t="shared" si="2011"/>
        <v>82.423943060552276</v>
      </c>
      <c r="JH269" s="115">
        <f t="shared" si="2343"/>
        <v>84.38837033372252</v>
      </c>
      <c r="JI269" s="15">
        <f t="shared" si="2344"/>
        <v>2.4266423403741894E-4</v>
      </c>
      <c r="JJ269" s="12"/>
      <c r="JK269" s="11">
        <f t="shared" si="2720"/>
        <v>2.5056373884843093E-4</v>
      </c>
      <c r="JL269" s="10">
        <f t="shared" si="2345"/>
        <v>84.450035800068505</v>
      </c>
      <c r="JM269" s="9">
        <f t="shared" si="2012"/>
        <v>86.350656300903623</v>
      </c>
      <c r="JN269" s="9">
        <f t="shared" si="2013"/>
        <v>82.304315936521263</v>
      </c>
      <c r="JO269" s="115">
        <f t="shared" si="2346"/>
        <v>84.327486118712443</v>
      </c>
      <c r="JP269" s="15">
        <f t="shared" si="2347"/>
        <v>2.4992070172007858E-4</v>
      </c>
      <c r="JQ269" s="12"/>
      <c r="JR269" s="11">
        <f t="shared" si="2721"/>
        <v>2.5781974065681269E-4</v>
      </c>
      <c r="JS269" s="10">
        <f t="shared" si="2348"/>
        <v>84.389013674400999</v>
      </c>
      <c r="JT269" s="9">
        <f t="shared" si="2014"/>
        <v>86.348385015797774</v>
      </c>
      <c r="JU269" s="9">
        <f t="shared" si="2015"/>
        <v>82.184887676903983</v>
      </c>
      <c r="JV269" s="115">
        <f t="shared" si="2349"/>
        <v>84.266636346350879</v>
      </c>
      <c r="JW269" s="15">
        <f t="shared" si="2350"/>
        <v>2.5715685850486938E-4</v>
      </c>
      <c r="JX269" s="12"/>
      <c r="JY269" s="11">
        <f t="shared" si="2722"/>
        <v>2.6505538687943017E-4</v>
      </c>
      <c r="JZ269" s="10">
        <f t="shared" si="2351"/>
        <v>84.328022192968945</v>
      </c>
      <c r="KA269" s="9">
        <f t="shared" si="2016"/>
        <v>86.345980301901221</v>
      </c>
      <c r="KB269" s="9">
        <f t="shared" si="2017"/>
        <v>82.06565528850922</v>
      </c>
      <c r="KC269" s="115">
        <f t="shared" si="2352"/>
        <v>84.20581779520522</v>
      </c>
      <c r="KD269" s="15">
        <f t="shared" si="2353"/>
        <v>2.6437267619730282E-4</v>
      </c>
      <c r="KE269" s="12"/>
      <c r="KF269" s="11">
        <f t="shared" si="2723"/>
        <v>2.7227064810522153E-4</v>
      </c>
      <c r="KG269" s="10">
        <f t="shared" si="2354"/>
        <v>84.267058157208751</v>
      </c>
      <c r="KH269" s="9">
        <f t="shared" si="2018"/>
        <v>86.343438742148834</v>
      </c>
      <c r="KI269" s="9">
        <f t="shared" si="2019"/>
        <v>81.946615784309444</v>
      </c>
      <c r="KJ269" s="115">
        <f t="shared" si="2355"/>
        <v>84.145027263229139</v>
      </c>
      <c r="KK269" s="15">
        <f t="shared" si="2356"/>
        <v>2.7156812823626701E-4</v>
      </c>
      <c r="KL269" s="12"/>
      <c r="KM269" s="11">
        <f t="shared" si="2724"/>
        <v>2.7946549656705707E-4</v>
      </c>
      <c r="KN269" s="10">
        <f t="shared" si="2357"/>
        <v>84.206118387966271</v>
      </c>
      <c r="KO269" s="9">
        <f t="shared" si="2020"/>
        <v>86.340756952021152</v>
      </c>
      <c r="KP269" s="9">
        <f t="shared" si="2021"/>
        <v>81.827766183895008</v>
      </c>
      <c r="KQ269" s="115">
        <f t="shared" si="2358"/>
        <v>84.08426156795808</v>
      </c>
      <c r="KR269" s="15">
        <f t="shared" si="2359"/>
        <v>2.7874318966207025E-4</v>
      </c>
      <c r="KS269" s="12"/>
      <c r="KT269" s="11">
        <f t="shared" si="2725"/>
        <v>2.8663990611008843E-4</v>
      </c>
      <c r="KU269" s="10">
        <f t="shared" si="2360"/>
        <v>84.14519972569073</v>
      </c>
      <c r="KV269" s="9">
        <f t="shared" si="2022"/>
        <v>86.337931579477072</v>
      </c>
      <c r="KW269" s="9">
        <f t="shared" si="2023"/>
        <v>81.709103513916233</v>
      </c>
      <c r="KX269" s="115">
        <f t="shared" si="2361"/>
        <v>84.023517546696652</v>
      </c>
      <c r="KY269" s="15">
        <f t="shared" si="2362"/>
        <v>2.8589783708497812E-4</v>
      </c>
      <c r="KZ269" s="12"/>
      <c r="LA269" s="11">
        <f t="shared" si="2726"/>
        <v>2.9379385216058909E-4</v>
      </c>
      <c r="LB269" s="10">
        <f t="shared" si="2363"/>
        <v>84.084299030620656</v>
      </c>
      <c r="LC269" s="9">
        <f t="shared" si="2024"/>
        <v>86.334959304882645</v>
      </c>
      <c r="LD269" s="9">
        <f t="shared" si="2025"/>
        <v>81.590624808519024</v>
      </c>
      <c r="LE269" s="115">
        <f t="shared" si="2364"/>
        <v>83.962792056700835</v>
      </c>
      <c r="LF269" s="15">
        <f t="shared" si="2365"/>
        <v>2.9303204865391004E-4</v>
      </c>
      <c r="LG269" s="12"/>
      <c r="LH269" s="11">
        <f t="shared" si="2727"/>
        <v>3.0092731169494599E-4</v>
      </c>
      <c r="LI269" s="10">
        <f t="shared" si="2366"/>
        <v>84.023413182964646</v>
      </c>
      <c r="LJ269" s="9">
        <f t="shared" si="2026"/>
        <v>86.331836840936163</v>
      </c>
      <c r="LK269" s="9">
        <f t="shared" si="2027"/>
        <v>81.47232710976931</v>
      </c>
      <c r="LL269" s="115">
        <f t="shared" si="2367"/>
        <v>83.902081975352729</v>
      </c>
      <c r="LM269" s="15">
        <f t="shared" si="2368"/>
        <v>3.0014580402559782E-4</v>
      </c>
      <c r="LN269" s="12"/>
      <c r="LO269" s="11">
        <f t="shared" si="2728"/>
        <v>3.0804026320910077E-4</v>
      </c>
      <c r="LP269" s="10">
        <f t="shared" si="2369"/>
        <v>83.962539083074688</v>
      </c>
      <c r="LQ269" s="9">
        <f t="shared" si="2028"/>
        <v>86.328560932589497</v>
      </c>
      <c r="LR269" s="9">
        <f t="shared" si="2029"/>
        <v>81.354207468069788</v>
      </c>
      <c r="LS269" s="115">
        <f t="shared" si="2370"/>
        <v>83.841384200329642</v>
      </c>
      <c r="LT269" s="15">
        <f t="shared" si="2371"/>
        <v>3.0723908433398256E-4</v>
      </c>
      <c r="LU269" s="12"/>
      <c r="LV269" s="11">
        <f t="shared" si="2729"/>
        <v>3.1513268668822053E-4</v>
      </c>
      <c r="LW269" s="10">
        <f t="shared" si="2372"/>
        <v>83.901673651613876</v>
      </c>
      <c r="LX269" s="9">
        <f t="shared" si="2030"/>
        <v>86.325128356965962</v>
      </c>
      <c r="LY269" s="9">
        <f t="shared" si="2031"/>
        <v>81.236262942565958</v>
      </c>
      <c r="LZ269" s="115">
        <f t="shared" si="2373"/>
        <v>83.78069564976596</v>
      </c>
      <c r="MA269" s="15">
        <f t="shared" si="2374"/>
        <v>3.1431187216007203E-4</v>
      </c>
      <c r="MB269" s="12"/>
      <c r="MC269" s="11">
        <f t="shared" si="2730"/>
        <v>3.2220456357680939E-4</v>
      </c>
      <c r="MD269" s="10">
        <f t="shared" si="2375"/>
        <v>83.84081382971705</v>
      </c>
      <c r="ME269" s="9">
        <f t="shared" si="2032"/>
        <v>86.32153592327478</v>
      </c>
      <c r="MF269" s="9">
        <f t="shared" si="2033"/>
        <v>81.118490601545133</v>
      </c>
      <c r="MG269" s="115">
        <f t="shared" si="2376"/>
        <v>83.720013262409964</v>
      </c>
      <c r="MH269" s="15">
        <f t="shared" si="2377"/>
        <v>3.2136415150200282E-4</v>
      </c>
      <c r="MI269" s="12"/>
      <c r="MJ269" s="11">
        <f t="shared" si="2731"/>
        <v>3.2925587674903983E-4</v>
      </c>
      <c r="MK269" s="10">
        <f t="shared" si="2378"/>
        <v>83.779956579146216</v>
      </c>
      <c r="ML269" s="9">
        <f t="shared" si="2034"/>
        <v>86.317780472722191</v>
      </c>
      <c r="MM269" s="9">
        <f t="shared" si="2035"/>
        <v>81.000887522825607</v>
      </c>
      <c r="MN269" s="115">
        <f t="shared" si="2379"/>
        <v>83.659333997773899</v>
      </c>
      <c r="MO269" s="15">
        <f t="shared" si="2380"/>
        <v>3.283959077455224E-4</v>
      </c>
      <c r="MP269" s="12"/>
      <c r="MQ269" s="11">
        <f t="shared" si="2732"/>
        <v>3.3628661047946427E-4</v>
      </c>
      <c r="MR269" s="10">
        <f t="shared" si="2381"/>
        <v>83.719098882439482</v>
      </c>
      <c r="MS269" s="9">
        <f t="shared" si="2036"/>
        <v>86.313858878419467</v>
      </c>
      <c r="MT269" s="9">
        <f t="shared" si="2037"/>
        <v>80.88345079413601</v>
      </c>
      <c r="MU269" s="115">
        <f t="shared" si="2382"/>
        <v>83.598654836277746</v>
      </c>
      <c r="MV269" s="15">
        <f t="shared" si="2383"/>
        <v>3.3540712763486629E-4</v>
      </c>
      <c r="MW269" s="12"/>
      <c r="MX269" s="11">
        <f t="shared" si="2733"/>
        <v>3.4329675041413821E-4</v>
      </c>
      <c r="MY269" s="10">
        <f t="shared" si="2384"/>
        <v>83.658237743053519</v>
      </c>
      <c r="MZ269" s="9">
        <f t="shared" si="2038"/>
        <v>86.309768045287754</v>
      </c>
      <c r="NA269" s="9">
        <f t="shared" si="2039"/>
        <v>80.766177513487605</v>
      </c>
      <c r="NB269" s="115">
        <f t="shared" si="2385"/>
        <v>83.537972779387673</v>
      </c>
      <c r="NC269" s="15">
        <f t="shared" si="2386"/>
        <v>3.4239779924389999E-4</v>
      </c>
      <c r="ND269" s="12"/>
      <c r="NE269" s="11">
        <f t="shared" si="2734"/>
        <v>3.5028628354197777E-4</v>
      </c>
      <c r="NF269" s="10">
        <f t="shared" si="2387"/>
        <v>83.597370185500992</v>
      </c>
      <c r="NG269" s="9">
        <f t="shared" si="2040"/>
        <v>86.305504909960064</v>
      </c>
      <c r="NH269" s="9">
        <f t="shared" si="2041"/>
        <v>80.649064789536325</v>
      </c>
      <c r="NI269" s="115">
        <f t="shared" si="2388"/>
        <v>83.477284849748202</v>
      </c>
      <c r="NJ269" s="15">
        <f t="shared" si="2389"/>
        <v>3.4936791194768577E-4</v>
      </c>
      <c r="NK269" s="12"/>
      <c r="NL269" s="11">
        <f t="shared" si="2735"/>
        <v>3.5725519816655869E-4</v>
      </c>
      <c r="NM269" s="10">
        <f t="shared" si="2390"/>
        <v>83.536493255481432</v>
      </c>
      <c r="NN269" s="9">
        <f t="shared" si="2042"/>
        <v>86.301066440680401</v>
      </c>
      <c r="NO269" s="9">
        <f t="shared" si="2043"/>
        <v>80.53210974193621</v>
      </c>
      <c r="NP269" s="115">
        <f t="shared" si="2391"/>
        <v>83.416588091308313</v>
      </c>
      <c r="NQ269" s="15">
        <f t="shared" si="2392"/>
        <v>3.5631745639444463E-4</v>
      </c>
      <c r="NR269" s="12"/>
      <c r="NS269" s="11">
        <f t="shared" si="2736"/>
        <v>3.6420348387826581E-4</v>
      </c>
      <c r="NT269" s="10">
        <f t="shared" si="2393"/>
        <v>83.475604020006386</v>
      </c>
      <c r="NU269" s="9">
        <f t="shared" si="2044"/>
        <v>86.296449637200055</v>
      </c>
      <c r="NV269" s="9">
        <f t="shared" si="2045"/>
        <v>80.415309501685329</v>
      </c>
      <c r="NW269" s="115">
        <f t="shared" si="2394"/>
        <v>83.355879569442692</v>
      </c>
      <c r="NX269" s="15">
        <f t="shared" si="2395"/>
        <v>3.632464244777674E-4</v>
      </c>
      <c r="NY269" s="12"/>
      <c r="NZ269" s="11">
        <f t="shared" si="2737"/>
        <v>3.711311315267183E-4</v>
      </c>
      <c r="OA269" s="10">
        <f t="shared" si="2396"/>
        <v>83.41469956751952</v>
      </c>
      <c r="OB269" s="9">
        <f t="shared" si="2046"/>
        <v>86.291651530671402</v>
      </c>
      <c r="OC269" s="9">
        <f t="shared" si="2047"/>
        <v>80.298661211461877</v>
      </c>
      <c r="OD269" s="115">
        <f t="shared" si="2397"/>
        <v>83.295156371066639</v>
      </c>
      <c r="OE269" s="15">
        <f t="shared" si="2398"/>
        <v>3.7015480930930163E-4</v>
      </c>
      <c r="OF269" s="12"/>
      <c r="OG269" s="11">
        <f t="shared" si="2738"/>
        <v>3.7803813319364283E-4</v>
      </c>
      <c r="OH269" s="10">
        <f t="shared" si="2399"/>
        <v>83.353777008010482</v>
      </c>
      <c r="OI269" s="9">
        <f t="shared" si="2048"/>
        <v>86.286669183539075</v>
      </c>
      <c r="OJ269" s="9">
        <f t="shared" si="2049"/>
        <v>80.18216202595157</v>
      </c>
      <c r="OK269" s="115">
        <f t="shared" si="2400"/>
        <v>83.234415604745323</v>
      </c>
      <c r="OL269" s="15">
        <f t="shared" si="2401"/>
        <v>3.7704260519181226E-4</v>
      </c>
      <c r="OM269" s="12"/>
      <c r="ON269" s="11">
        <f t="shared" si="2739"/>
        <v>3.8492448216610959E-4</v>
      </c>
      <c r="OO269" s="10">
        <f t="shared" si="2402"/>
        <v>83.29283347312321</v>
      </c>
      <c r="OP269" s="9">
        <f t="shared" si="2050"/>
        <v>86.281499689428713</v>
      </c>
      <c r="OQ269" s="9">
        <f t="shared" si="2051"/>
        <v>80.065809112168296</v>
      </c>
      <c r="OR269" s="115">
        <f t="shared" si="2403"/>
        <v>83.173654400798512</v>
      </c>
      <c r="OS269" s="15">
        <f t="shared" si="2404"/>
        <v>3.8390980759250056E-4</v>
      </c>
      <c r="OT269" s="12"/>
      <c r="OU269" s="11">
        <f t="shared" si="2740"/>
        <v>3.9179017291003399E-4</v>
      </c>
      <c r="OV269" s="10">
        <f t="shared" si="2405"/>
        <v>83.231866116259653</v>
      </c>
      <c r="OW269" s="9">
        <f t="shared" si="2052"/>
        <v>86.276140173033426</v>
      </c>
      <c r="OX269" s="9">
        <f t="shared" si="2053"/>
        <v>79.94959964976276</v>
      </c>
      <c r="OY269" s="115">
        <f t="shared" si="2406"/>
        <v>83.112869911398093</v>
      </c>
      <c r="OZ269" s="15">
        <f t="shared" si="2407"/>
        <v>3.9075641311693381E-4</v>
      </c>
      <c r="PA269" s="12"/>
      <c r="PB269" s="11">
        <f t="shared" si="2741"/>
        <v>3.9863520104426055E-4</v>
      </c>
      <c r="PC269" s="10">
        <f t="shared" si="2408"/>
        <v>83.170872112676363</v>
      </c>
      <c r="PD269" s="9">
        <f t="shared" si="2054"/>
        <v>86.270587789997947</v>
      </c>
      <c r="PE269" s="9">
        <f t="shared" si="2055"/>
        <v>79.833530831327977</v>
      </c>
      <c r="PF269" s="115">
        <f t="shared" si="2409"/>
        <v>83.052059310662969</v>
      </c>
      <c r="PG269" s="15">
        <f t="shared" si="2410"/>
        <v>3.9758241948301186E-4</v>
      </c>
      <c r="PH269" s="12"/>
      <c r="PI269" s="11">
        <f t="shared" si="2742"/>
        <v>4.0545956331469653E-4</v>
      </c>
      <c r="PJ269" s="10">
        <f t="shared" si="2411"/>
        <v>83.109848659578432</v>
      </c>
      <c r="PK269" s="9">
        <f t="shared" si="2056"/>
        <v>86.26483972680073</v>
      </c>
      <c r="PL269" s="9">
        <f t="shared" si="2057"/>
        <v>79.717599862691785</v>
      </c>
      <c r="PM269" s="115">
        <f t="shared" si="2412"/>
        <v>82.991219794746257</v>
      </c>
      <c r="PN269" s="15">
        <f t="shared" si="2413"/>
        <v>4.0438782549563049E-4</v>
      </c>
      <c r="PO269" s="12"/>
      <c r="PP269" s="11">
        <f t="shared" si="2743"/>
        <v>4.1226325756911394E-4</v>
      </c>
      <c r="PQ269" s="10">
        <f t="shared" si="2414"/>
        <v>83.048792976205846</v>
      </c>
      <c r="PR269" s="9">
        <f t="shared" si="2058"/>
        <v>86.258893200633892</v>
      </c>
      <c r="PS269" s="9">
        <f t="shared" si="2059"/>
        <v>79.601803963203096</v>
      </c>
      <c r="PT269" s="115">
        <f t="shared" si="2415"/>
        <v>82.930348581918494</v>
      </c>
      <c r="PU269" s="15">
        <f t="shared" si="2416"/>
        <v>4.1117263102157355E-4</v>
      </c>
      <c r="PV269" s="12"/>
      <c r="PW269" s="11">
        <f t="shared" si="2744"/>
        <v>4.1904628273218864E-4</v>
      </c>
      <c r="PX269" s="10">
        <f t="shared" si="2417"/>
        <v>82.987702303915754</v>
      </c>
      <c r="PY269" s="9">
        <f t="shared" si="2060"/>
        <v>86.252745459281257</v>
      </c>
      <c r="PZ269" s="9">
        <f t="shared" si="2061"/>
        <v>79.486140366010289</v>
      </c>
      <c r="QA269" s="115">
        <f t="shared" si="2418"/>
        <v>82.869442912645781</v>
      </c>
      <c r="QB269" s="15">
        <f t="shared" si="2419"/>
        <v>4.1793683696479379E-4</v>
      </c>
      <c r="QC269" s="12"/>
      <c r="QD269" s="11">
        <f t="shared" si="2745"/>
        <v>4.2580863878091018E-4</v>
      </c>
      <c r="QE269" s="10">
        <f t="shared" si="2420"/>
        <v>82.926573906259819</v>
      </c>
      <c r="QF269" s="9">
        <f t="shared" si="2062"/>
        <v>86.246393780994509</v>
      </c>
      <c r="QG269" s="9">
        <f t="shared" si="2063"/>
        <v>79.370606318330744</v>
      </c>
      <c r="QH269" s="115">
        <f t="shared" si="2421"/>
        <v>82.808500049662626</v>
      </c>
      <c r="QI269" s="15">
        <f t="shared" si="2422"/>
        <v>4.2468044524211616E-4</v>
      </c>
      <c r="QJ269" s="12"/>
      <c r="QK269" s="11">
        <f t="shared" si="2746"/>
        <v>4.3255032672040363E-4</v>
      </c>
      <c r="QL269" s="10">
        <f t="shared" si="2423"/>
        <v>82.865405069056251</v>
      </c>
      <c r="QM269" s="9">
        <f t="shared" si="2064"/>
        <v>86.239835474367538</v>
      </c>
      <c r="QN269" s="9">
        <f t="shared" si="2065"/>
        <v>79.255199081713201</v>
      </c>
      <c r="QO269" s="115">
        <f t="shared" si="2424"/>
        <v>82.747517278040362</v>
      </c>
      <c r="QP269" s="15">
        <f t="shared" si="2425"/>
        <v>4.3140345875926486E-4</v>
      </c>
      <c r="QQ269" s="12"/>
      <c r="QR269" s="11">
        <f t="shared" si="2747"/>
        <v>4.3927134856009065E-4</v>
      </c>
      <c r="QS269" s="10">
        <f t="shared" si="2426"/>
        <v>82.804193100457326</v>
      </c>
      <c r="QT269" s="9">
        <f t="shared" si="2066"/>
        <v>86.23306787820907</v>
      </c>
      <c r="QU269" s="9">
        <f t="shared" si="2067"/>
        <v>79.139915932291643</v>
      </c>
      <c r="QV269" s="115">
        <f t="shared" si="2427"/>
        <v>82.686491905250364</v>
      </c>
      <c r="QW269" s="15">
        <f t="shared" si="2428"/>
        <v>4.3810588138731935E-4</v>
      </c>
      <c r="QX269" s="12"/>
      <c r="QY269" s="11">
        <f t="shared" si="2748"/>
        <v>4.4597170729024002E-4</v>
      </c>
      <c r="QZ269" s="10">
        <f t="shared" si="2429"/>
        <v>82.742935331011878</v>
      </c>
      <c r="RA269" s="9">
        <f t="shared" si="2068"/>
        <v>86.226088361413687</v>
      </c>
      <c r="RB269" s="9">
        <f t="shared" si="2069"/>
        <v>79.024754161031495</v>
      </c>
      <c r="RC269" s="115">
        <f t="shared" si="2430"/>
        <v>82.625421261222584</v>
      </c>
      <c r="RD269" s="15">
        <f t="shared" si="2431"/>
        <v>4.4478771793955122E-4</v>
      </c>
      <c r="RE269" s="12"/>
      <c r="RF269" s="11">
        <f t="shared" si="2749"/>
        <v>4.5265140685890273E-4</v>
      </c>
      <c r="RG269" s="10">
        <f t="shared" si="2432"/>
        <v>82.681629113723147</v>
      </c>
      <c r="RH269" s="9">
        <f t="shared" si="2070"/>
        <v>86.218894322831289</v>
      </c>
      <c r="RI269" s="9">
        <f t="shared" si="2071"/>
        <v>78.909711073967614</v>
      </c>
      <c r="RJ269" s="115">
        <f t="shared" si="2433"/>
        <v>82.564302698399445</v>
      </c>
      <c r="RK269" s="15">
        <f t="shared" si="2434"/>
        <v>4.5144897414864165E-4</v>
      </c>
      <c r="RL269" s="12"/>
      <c r="RM269" s="11">
        <f t="shared" si="2750"/>
        <v>4.5931045214924555E-4</v>
      </c>
      <c r="RN269" s="10">
        <f t="shared" si="2435"/>
        <v>82.620271824101735</v>
      </c>
      <c r="RO269" s="9">
        <f t="shared" si="2072"/>
        <v>86.211483191135073</v>
      </c>
      <c r="RP269" s="9">
        <f t="shared" si="2073"/>
        <v>78.794783992436365</v>
      </c>
      <c r="RQ269" s="115">
        <f t="shared" si="2436"/>
        <v>82.503133591785712</v>
      </c>
      <c r="RR269" s="15">
        <f t="shared" si="2437"/>
        <v>4.5808965664421162E-4</v>
      </c>
      <c r="RS269" s="12"/>
      <c r="RT269" s="11">
        <f t="shared" si="2751"/>
        <v>4.6594884895714785E-4</v>
      </c>
      <c r="RU269" s="10">
        <f t="shared" si="2438"/>
        <v>82.558860860214907</v>
      </c>
      <c r="RV269" s="9">
        <f t="shared" si="2074"/>
        <v>86.203852424688094</v>
      </c>
      <c r="RW269" s="9">
        <f t="shared" si="2075"/>
        <v>78.679970253297228</v>
      </c>
      <c r="RX269" s="115">
        <f t="shared" si="2439"/>
        <v>82.441911338992668</v>
      </c>
      <c r="RY269" s="15">
        <f t="shared" si="2440"/>
        <v>4.6470977293088244E-4</v>
      </c>
      <c r="RZ269" s="12"/>
      <c r="SA269" s="11">
        <f t="shared" si="2752"/>
        <v>4.7256660396935142E-4</v>
      </c>
      <c r="SB269" s="10">
        <f t="shared" si="2441"/>
        <v>82.497393642729989</v>
      </c>
      <c r="SC269" s="9">
        <f t="shared" si="2076"/>
        <v>86.19599951140853</v>
      </c>
      <c r="SD269" s="9">
        <f t="shared" si="2077"/>
        <v>78.565267209150761</v>
      </c>
      <c r="SE269" s="115">
        <f t="shared" si="2442"/>
        <v>82.380633360279646</v>
      </c>
      <c r="SF269" s="15">
        <f t="shared" si="2443"/>
        <v>4.7130933136650064E-4</v>
      </c>
      <c r="SG269" s="12"/>
      <c r="SH269" s="11">
        <f t="shared" si="2753"/>
        <v>4.7916372474175967E-4</v>
      </c>
      <c r="SI269" s="10">
        <f t="shared" si="2444"/>
        <v>82.435867614955242</v>
      </c>
      <c r="SJ269" s="9">
        <f t="shared" si="2078"/>
        <v>86.187921968633674</v>
      </c>
      <c r="SK269" s="9">
        <f t="shared" si="2079"/>
        <v>78.450672228545358</v>
      </c>
      <c r="SL269" s="115">
        <f t="shared" si="2445"/>
        <v>82.319297098589516</v>
      </c>
      <c r="SM269" s="15">
        <f t="shared" si="2446"/>
        <v>4.7788834114095364E-4</v>
      </c>
      <c r="SN269" s="12"/>
      <c r="SO269" s="11">
        <f t="shared" si="2754"/>
        <v>4.8574021967831929E-4</v>
      </c>
      <c r="SP269" s="10">
        <f t="shared" si="2447"/>
        <v>82.37428024287459</v>
      </c>
      <c r="SQ269" s="9">
        <f t="shared" si="2080"/>
        <v>86.179617342982752</v>
      </c>
      <c r="SR269" s="9">
        <f t="shared" si="2081"/>
        <v>78.295765885308668</v>
      </c>
      <c r="SS269" s="115">
        <f t="shared" si="2448"/>
        <v>82.237691614145717</v>
      </c>
      <c r="ST269" s="15">
        <f t="shared" si="2449"/>
        <v>4.8694314148719012E-4</v>
      </c>
      <c r="SU269" s="12"/>
      <c r="SV269" s="11">
        <f t="shared" si="2755"/>
        <v>4.9479797389917121E-4</v>
      </c>
      <c r="SW269" s="10">
        <f t="shared" si="2450"/>
        <v>82.292375708176806</v>
      </c>
      <c r="SX269" s="9">
        <f t="shared" si="2082"/>
        <v>86.170995031728125</v>
      </c>
      <c r="SY269" s="9">
        <f t="shared" si="2083"/>
        <v>78.242973565503647</v>
      </c>
      <c r="SZ269" s="115">
        <f t="shared" si="2451"/>
        <v>82.206984298615879</v>
      </c>
      <c r="TA269" s="15">
        <f t="shared" si="2452"/>
        <v>4.8967128557241685E-4</v>
      </c>
      <c r="TB269" s="12"/>
      <c r="TC269" s="11">
        <f t="shared" si="2756"/>
        <v>4.9751485342774862E-4</v>
      </c>
      <c r="TD269" s="10">
        <f t="shared" si="2453"/>
        <v>82.261479167127874</v>
      </c>
      <c r="TE269" s="9">
        <f t="shared" si="2084"/>
        <v>86.16227583523137</v>
      </c>
      <c r="TF269" s="9">
        <f t="shared" si="2085"/>
        <v>78.863006145282839</v>
      </c>
      <c r="TG269" s="115">
        <f t="shared" si="2454"/>
        <v>82.512640990257097</v>
      </c>
      <c r="TH269" s="15">
        <f t="shared" si="2455"/>
        <v>4.5083666688392778E-4</v>
      </c>
      <c r="TI269" s="12"/>
      <c r="TJ269" s="11">
        <f t="shared" si="2757"/>
        <v>4.5857923460664105E-4</v>
      </c>
      <c r="TK269" s="10">
        <f t="shared" si="2456"/>
        <v>82.567671914143659</v>
      </c>
      <c r="TL269" s="9">
        <f t="shared" si="2086"/>
        <v>86.154884793568058</v>
      </c>
      <c r="TM269" s="9">
        <f t="shared" si="2087"/>
        <v>79.583412730247744</v>
      </c>
      <c r="TN269" s="115">
        <f t="shared" si="2457"/>
        <v>82.869148761907894</v>
      </c>
      <c r="TO269" s="15">
        <f t="shared" si="2458"/>
        <v>4.0588451823172318E-4</v>
      </c>
      <c r="TP269" s="12"/>
      <c r="TQ269" s="11">
        <f t="shared" si="2758"/>
        <v>4.1352301855690862E-4</v>
      </c>
      <c r="TR269" s="10">
        <f t="shared" si="2459"/>
        <v>82.924766093152414</v>
      </c>
      <c r="TS269" s="9">
        <f t="shared" si="2088"/>
        <v>86.148894168186445</v>
      </c>
      <c r="TT269" s="9">
        <f t="shared" si="2089"/>
        <v>80.435841257989836</v>
      </c>
      <c r="TU269" s="115">
        <f t="shared" si="2460"/>
        <v>83.29236771308814</v>
      </c>
      <c r="TV269" s="15">
        <f t="shared" si="2461"/>
        <v>3.5286457976903707E-4</v>
      </c>
      <c r="TW269" s="12"/>
      <c r="TX269" s="11">
        <f t="shared" si="2759"/>
        <v>3.6039667748970341E-4</v>
      </c>
      <c r="TY269" s="10">
        <f t="shared" si="2462"/>
        <v>83.348618798290005</v>
      </c>
      <c r="TZ269" s="9">
        <f t="shared" si="2090"/>
        <v>86.144366408975912</v>
      </c>
      <c r="UA269" s="9">
        <f t="shared" si="2091"/>
        <v>81.478207481933907</v>
      </c>
      <c r="UB269" s="115">
        <f t="shared" si="2463"/>
        <v>83.81128694545491</v>
      </c>
      <c r="UC269" s="15">
        <f t="shared" si="2464"/>
        <v>2.8820356380518007E-4</v>
      </c>
      <c r="UD269" s="12"/>
      <c r="UE269" s="11">
        <f t="shared" si="2760"/>
        <v>2.9562816391144473E-4</v>
      </c>
      <c r="UF269" s="10">
        <f t="shared" si="2465"/>
        <v>83.868212892300619</v>
      </c>
      <c r="UG269" s="9">
        <f t="shared" si="2092"/>
        <v>86.141345999087477</v>
      </c>
      <c r="UH269" s="9">
        <f t="shared" si="2093"/>
        <v>82.829305269781173</v>
      </c>
      <c r="UI269" s="115">
        <f t="shared" si="2466"/>
        <v>84.485325634434332</v>
      </c>
      <c r="UJ269" s="15">
        <f t="shared" si="2467"/>
        <v>2.0456695894391415E-4</v>
      </c>
      <c r="UK269" s="12"/>
      <c r="UL269" s="11">
        <f t="shared" si="2761"/>
        <v>2.1188636853960058E-4</v>
      </c>
      <c r="UM269" s="10">
        <f t="shared" si="2468"/>
        <v>84.542945498567121</v>
      </c>
      <c r="UN269" s="9">
        <f t="shared" si="2094"/>
        <v>86.139824267106476</v>
      </c>
      <c r="UO269" s="9">
        <f t="shared" si="2095"/>
        <v>84.821144733981157</v>
      </c>
      <c r="UP269" s="115">
        <f t="shared" si="2469"/>
        <v>85.48048450054381</v>
      </c>
      <c r="UQ269" s="15">
        <f t="shared" si="2470"/>
        <v>8.1447748974249816E-5</v>
      </c>
      <c r="UR269" s="12"/>
      <c r="US269" s="11">
        <f t="shared" si="2762"/>
        <v>8.8677138580650879E-5</v>
      </c>
      <c r="UT269" s="10">
        <f t="shared" si="2471"/>
        <v>85.5387222555253</v>
      </c>
      <c r="UU269" s="9">
        <f t="shared" si="2096"/>
        <v>86.13958304041428</v>
      </c>
      <c r="UV269" s="9">
        <f t="shared" si="2097"/>
        <v>89.265729244378505</v>
      </c>
      <c r="UW269" s="115">
        <f t="shared" si="2472"/>
        <v>87.702656142396393</v>
      </c>
      <c r="UX269" s="15">
        <f t="shared" si="2473"/>
        <v>-1.9308525299837359E-4</v>
      </c>
      <c r="UY269" s="12"/>
      <c r="UZ269" s="11">
        <f t="shared" si="2763"/>
        <v>-1.8595395099633549E-4</v>
      </c>
      <c r="VA269" s="10">
        <f t="shared" si="2474"/>
        <v>87.761643217317157</v>
      </c>
      <c r="VB269" s="9">
        <f t="shared" si="2098"/>
        <v>86.140938746048278</v>
      </c>
      <c r="VC269" s="9">
        <f t="shared" si="2099"/>
        <v>89.348023857880193</v>
      </c>
      <c r="VD269" s="115">
        <f t="shared" si="2475"/>
        <v>87.744481301964242</v>
      </c>
      <c r="VE269" s="15">
        <f t="shared" si="2476"/>
        <v>-1.980844144205841E-4</v>
      </c>
      <c r="VF269" s="12"/>
      <c r="VG269" s="11">
        <f t="shared" si="2764"/>
        <v>-1.9096342418981329E-4</v>
      </c>
      <c r="VH269" s="10">
        <f t="shared" si="2477"/>
        <v>87.803453560788114</v>
      </c>
      <c r="VI269" s="9">
        <f t="shared" si="2100"/>
        <v>86.14236556149271</v>
      </c>
      <c r="VJ269" s="9">
        <f t="shared" si="2101"/>
        <v>89.431097294404211</v>
      </c>
      <c r="VK269" s="115">
        <f t="shared" si="2478"/>
        <v>87.786731427948467</v>
      </c>
      <c r="VL269" s="15">
        <f t="shared" si="2479"/>
        <v>-2.0312728748506936E-4</v>
      </c>
      <c r="VM269" s="12"/>
      <c r="VN269" s="11">
        <f t="shared" si="2765"/>
        <v>-1.9601691179718742E-4</v>
      </c>
      <c r="VO269" s="10">
        <f t="shared" si="2480"/>
        <v>87.845688872130381</v>
      </c>
      <c r="VP269" s="9">
        <f t="shared" si="2102"/>
        <v>86.143865949996865</v>
      </c>
      <c r="VQ269" s="9">
        <f t="shared" si="2103"/>
        <v>89.514939465340191</v>
      </c>
      <c r="VR269" s="115">
        <f t="shared" si="2481"/>
        <v>87.829402707668521</v>
      </c>
      <c r="VS269" s="15">
        <f t="shared" si="2482"/>
        <v>-2.0821309693090374E-4</v>
      </c>
      <c r="VT269" s="12"/>
      <c r="VU269" s="11">
        <f t="shared" si="2766"/>
        <v>-2.0111364152324048E-4</v>
      </c>
      <c r="VV269" s="10">
        <f t="shared" si="2483"/>
        <v>87.888345351888702</v>
      </c>
      <c r="VW269" s="9">
        <f t="shared" si="2104"/>
        <v>86.145442411164737</v>
      </c>
      <c r="VX269" s="9">
        <f t="shared" si="2105"/>
        <v>89.599539759663443</v>
      </c>
      <c r="VY269" s="115">
        <f t="shared" si="2484"/>
        <v>87.872491085414083</v>
      </c>
      <c r="VZ269" s="15">
        <f t="shared" si="2485"/>
        <v>-2.1334103298500546E-4</v>
      </c>
      <c r="WA269" s="12"/>
      <c r="WB269" s="11">
        <f t="shared" si="2767"/>
        <v>-2.0625280642899924E-4</v>
      </c>
      <c r="WC269" s="10">
        <f t="shared" si="2486"/>
        <v>87.931418957391429</v>
      </c>
      <c r="WD269" s="9">
        <f t="shared" si="2106"/>
        <v>86.147097479679601</v>
      </c>
      <c r="WE269" s="9">
        <f t="shared" si="2107"/>
        <v>89.684887321224082</v>
      </c>
      <c r="WF269" s="115">
        <f t="shared" si="2487"/>
        <v>87.915992400451842</v>
      </c>
      <c r="WG269" s="15">
        <f t="shared" si="2488"/>
        <v>-2.185102685675635E-4</v>
      </c>
      <c r="WH269" s="12"/>
      <c r="WI269" s="11">
        <f t="shared" si="2768"/>
        <v>-2.1143358214654835E-4</v>
      </c>
      <c r="WJ269" s="10">
        <f t="shared" si="2489"/>
        <v>87.974905540856838</v>
      </c>
      <c r="WK269" s="9">
        <f t="shared" si="2108"/>
        <v>86.148833724213233</v>
      </c>
      <c r="WL269" s="9">
        <f t="shared" si="2109"/>
        <v>89.770971079788453</v>
      </c>
      <c r="WM269" s="115">
        <f t="shared" si="2490"/>
        <v>87.959902402000836</v>
      </c>
      <c r="WN269" s="15">
        <f t="shared" si="2491"/>
        <v>-2.2371996127667416E-4</v>
      </c>
      <c r="WO269" s="12"/>
      <c r="WP269" s="11">
        <f t="shared" si="2769"/>
        <v>-2.1665512886114743E-4</v>
      </c>
      <c r="WQ269" s="10">
        <f t="shared" si="2492"/>
        <v>88.018800864362362</v>
      </c>
      <c r="WR269" s="9">
        <f t="shared" si="2110"/>
        <v>86.150653746310013</v>
      </c>
      <c r="WS269" s="9">
        <f t="shared" si="2111"/>
        <v>89.857779900484658</v>
      </c>
      <c r="WT269" s="115">
        <f t="shared" si="2493"/>
        <v>88.004216823397343</v>
      </c>
      <c r="WU269" s="15">
        <f t="shared" si="2494"/>
        <v>-2.2896926268771949E-4</v>
      </c>
      <c r="WV269" s="12"/>
      <c r="WW269" s="11">
        <f t="shared" si="2770"/>
        <v>-2.2191660061571985E-4</v>
      </c>
      <c r="WX269" s="10">
        <f t="shared" si="2495"/>
        <v>88.063100674063776</v>
      </c>
      <c r="WY269" s="9">
        <f t="shared" si="2112"/>
        <v>86.152560179372088</v>
      </c>
      <c r="WZ269" s="9">
        <f t="shared" si="2113"/>
        <v>89.945302228356852</v>
      </c>
      <c r="XA269" s="115">
        <f t="shared" si="2496"/>
        <v>88.04893120386447</v>
      </c>
      <c r="XB269" s="15">
        <f t="shared" si="2497"/>
        <v>-2.3425729646206061E-4</v>
      </c>
      <c r="XC269" s="12"/>
      <c r="XD269" s="11">
        <f t="shared" si="2771"/>
        <v>-2.2721712339447098E-4</v>
      </c>
      <c r="XE269" s="10">
        <f t="shared" si="2498"/>
        <v>88.107800521769491</v>
      </c>
      <c r="XF269" s="9">
        <f t="shared" si="2114"/>
        <v>86.154555687235373</v>
      </c>
      <c r="XG269" s="9">
        <f t="shared" si="2115"/>
        <v>90.033526217075718</v>
      </c>
      <c r="XH269" s="115">
        <f t="shared" si="2499"/>
        <v>88.094040952155552</v>
      </c>
      <c r="XI269" s="15">
        <f t="shared" si="2500"/>
        <v>-2.3958316638476453E-4</v>
      </c>
      <c r="XJ269" s="12"/>
      <c r="XK269" s="11">
        <f t="shared" si="2772"/>
        <v>-2.3255580316299565E-4</v>
      </c>
      <c r="XL269" s="10">
        <f t="shared" si="2501"/>
        <v>88.15289582862151</v>
      </c>
      <c r="XM269" s="9">
        <f t="shared" si="2116"/>
        <v>86.156642962807496</v>
      </c>
      <c r="XN269" s="9">
        <f t="shared" si="2117"/>
        <v>90.12243978360371</v>
      </c>
      <c r="XO269" s="115">
        <f t="shared" si="2502"/>
        <v>88.139541373205603</v>
      </c>
      <c r="XP269" s="15">
        <f t="shared" si="2503"/>
        <v>-2.4494595982509125E-4</v>
      </c>
      <c r="XQ269" s="12"/>
      <c r="XR269" s="11">
        <f t="shared" si="2773"/>
        <v>-2.3793172932771694E-4</v>
      </c>
      <c r="XS269" s="10">
        <f t="shared" si="2504"/>
        <v>88.198381911751881</v>
      </c>
      <c r="XT269" s="9">
        <f t="shared" si="2118"/>
        <v>86.158824726704111</v>
      </c>
      <c r="XU269" s="9">
        <f t="shared" si="2119"/>
        <v>90.212030608258814</v>
      </c>
      <c r="XV269" s="115">
        <f t="shared" si="2505"/>
        <v>88.185427667481463</v>
      </c>
      <c r="XW269" s="15">
        <f t="shared" si="2506"/>
        <v>-2.5034474782467393E-4</v>
      </c>
      <c r="XX269" s="12"/>
      <c r="XY269" s="11">
        <f t="shared" si="2774"/>
        <v>-2.4334397481991305E-4</v>
      </c>
      <c r="XZ269" s="10">
        <f t="shared" si="2507"/>
        <v>88.244253983610577</v>
      </c>
      <c r="YA269" s="9">
        <f t="shared" si="2120"/>
        <v>86.161103725830259</v>
      </c>
      <c r="YB269" s="9">
        <f t="shared" si="2121"/>
        <v>90.302286191748394</v>
      </c>
      <c r="YC269" s="115">
        <f t="shared" si="2508"/>
        <v>88.231694958789319</v>
      </c>
      <c r="YD269" s="15">
        <f t="shared" si="2509"/>
        <v>-2.557785887078042E-4</v>
      </c>
      <c r="YE269" s="12"/>
      <c r="YF269" s="11">
        <f t="shared" si="2775"/>
        <v>-2.4879159970587111E-4</v>
      </c>
      <c r="YG269" s="10">
        <f t="shared" si="2510"/>
        <v>88.290507179782594</v>
      </c>
      <c r="YH269" s="9">
        <f t="shared" si="2122"/>
        <v>86.163482731972437</v>
      </c>
      <c r="YI269" s="9">
        <f t="shared" si="2123"/>
        <v>90.393193810801947</v>
      </c>
      <c r="YJ269" s="115">
        <f t="shared" si="2511"/>
        <v>88.278338271387184</v>
      </c>
      <c r="YK269" s="15">
        <f t="shared" si="2512"/>
        <v>-2.6124652542807396E-4</v>
      </c>
      <c r="YL269" s="12"/>
      <c r="YM269" s="11">
        <f t="shared" si="2776"/>
        <v>-2.542736485268949E-4</v>
      </c>
      <c r="YN269" s="10">
        <f t="shared" si="2513"/>
        <v>88.337136536054999</v>
      </c>
      <c r="YO269" s="9">
        <f t="shared" si="2124"/>
        <v>86.165964540290958</v>
      </c>
      <c r="YP269" s="9">
        <f t="shared" si="2125"/>
        <v>90.484740410528914</v>
      </c>
      <c r="YQ269" s="115">
        <f t="shared" si="2514"/>
        <v>88.325352475409943</v>
      </c>
      <c r="YR269" s="15">
        <f t="shared" si="2515"/>
        <v>-2.667475790130104E-4</v>
      </c>
      <c r="YS269" s="12"/>
      <c r="YT269" s="11">
        <f t="shared" si="2777"/>
        <v>-2.597891437323276E-4</v>
      </c>
      <c r="YU269" s="10">
        <f t="shared" si="2516"/>
        <v>88.384136933756949</v>
      </c>
      <c r="YV269" s="9">
        <f t="shared" si="2126"/>
        <v>86.168551967630677</v>
      </c>
      <c r="YW269" s="9">
        <f t="shared" si="2127"/>
        <v>90.576912704273965</v>
      </c>
      <c r="YX269" s="115">
        <f t="shared" si="2517"/>
        <v>88.372732335952321</v>
      </c>
      <c r="YY269" s="15">
        <f t="shared" si="2518"/>
        <v>-2.7228075483593303E-4</v>
      </c>
      <c r="YZ269" s="12"/>
      <c r="ZA269" s="11">
        <f t="shared" si="2778"/>
        <v>-2.6533709195397355E-4</v>
      </c>
      <c r="ZB269" s="10">
        <f t="shared" si="2519"/>
        <v>88.431503148874938</v>
      </c>
      <c r="ZC269" s="9">
        <f t="shared" si="2128"/>
        <v>86.171247850888406</v>
      </c>
      <c r="ZD269" s="9">
        <f t="shared" si="2129"/>
        <v>90.669697176409457</v>
      </c>
      <c r="ZE269" s="115">
        <f t="shared" si="2520"/>
        <v>88.420472513648932</v>
      </c>
      <c r="ZF269" s="15">
        <f t="shared" si="2521"/>
        <v>-2.7784504288927843E-4</v>
      </c>
      <c r="ZG269" s="12"/>
      <c r="ZH269" s="11">
        <f t="shared" si="2779"/>
        <v>-2.7091648427582436E-4</v>
      </c>
      <c r="ZI269" s="10">
        <f t="shared" si="2522"/>
        <v>88.479229852611496</v>
      </c>
      <c r="ZJ269" s="9">
        <f t="shared" si="2130"/>
        <v>86.174055045331002</v>
      </c>
      <c r="ZK269" s="9">
        <f t="shared" si="2131"/>
        <v>90.763080084452156</v>
      </c>
      <c r="ZL269" s="115">
        <f t="shared" si="2523"/>
        <v>88.468567564891572</v>
      </c>
      <c r="ZM269" s="15">
        <f t="shared" si="2524"/>
        <v>-2.8343941801920808E-4</v>
      </c>
      <c r="ZN269" s="12"/>
      <c r="ZO269" s="11">
        <f t="shared" si="2780"/>
        <v>-2.7652629646516099E-4</v>
      </c>
      <c r="ZP269" s="10">
        <f t="shared" si="2525"/>
        <v>88.527311611580956</v>
      </c>
      <c r="ZQ269" s="9">
        <f t="shared" si="2132"/>
        <v>86.176976422864058</v>
      </c>
      <c r="ZR269" s="9">
        <f t="shared" si="2133"/>
        <v>90.857047461514895</v>
      </c>
      <c r="ZS269" s="115">
        <f t="shared" si="2526"/>
        <v>88.51701194218947</v>
      </c>
      <c r="ZT269" s="15">
        <f t="shared" si="2527"/>
        <v>-2.8906284018397635E-4</v>
      </c>
      <c r="ZU269" s="12"/>
      <c r="ZV269" s="11">
        <f t="shared" si="2781"/>
        <v>-2.8216548922751632E-4</v>
      </c>
      <c r="ZW269" s="10">
        <f t="shared" si="2528"/>
        <v>88.575742888148255</v>
      </c>
      <c r="ZX269" s="9">
        <f t="shared" si="2134"/>
        <v>86.180014870252577</v>
      </c>
      <c r="ZY269" s="9">
        <f t="shared" si="2135"/>
        <v>90.951585119106298</v>
      </c>
      <c r="ZZ269" s="115">
        <f t="shared" si="2529"/>
        <v>88.565799994679438</v>
      </c>
      <c r="AAA269" s="15">
        <f t="shared" si="2530"/>
        <v>-2.9471425473674885E-4</v>
      </c>
      <c r="AAB269" s="12"/>
      <c r="AAC269" s="11">
        <f t="shared" si="2782"/>
        <v>-2.8783300848623855E-4</v>
      </c>
      <c r="AAD269" s="10">
        <f t="shared" si="2531"/>
        <v>88.624518040918019</v>
      </c>
      <c r="AAE269" s="9">
        <f t="shared" si="2136"/>
        <v>86.183173287295133</v>
      </c>
      <c r="AAF269" s="9">
        <f t="shared" si="2137"/>
        <v>91.046678650264326</v>
      </c>
      <c r="AAG269" s="115">
        <f t="shared" si="2532"/>
        <v>88.61492596877973</v>
      </c>
      <c r="AAH269" s="15">
        <f t="shared" si="2533"/>
        <v>-3.0039259273191685E-4</v>
      </c>
      <c r="AAI269" s="12"/>
      <c r="AAJ269" s="11">
        <f t="shared" si="2783"/>
        <v>-2.9352778568570765E-4</v>
      </c>
      <c r="AAK269" s="10">
        <f t="shared" si="2534"/>
        <v>88.673631325367609</v>
      </c>
      <c r="AAL269" s="9">
        <f t="shared" si="2138"/>
        <v>86.18645458495287</v>
      </c>
      <c r="AAM269" s="9">
        <f t="shared" si="2139"/>
        <v>91.142313436599935</v>
      </c>
      <c r="AAN269" s="115">
        <f t="shared" si="2535"/>
        <v>88.664384010776402</v>
      </c>
      <c r="AAO269" s="15">
        <f t="shared" si="2536"/>
        <v>-3.0609677147571226E-4</v>
      </c>
      <c r="AAP269" s="12"/>
      <c r="AAQ269" s="11">
        <f t="shared" si="2537"/>
        <v>-2.9924873833928186E-4</v>
      </c>
      <c r="AAR269" s="10">
        <f t="shared" si="2538"/>
        <v>88.723076896415435</v>
      </c>
      <c r="AAS269" s="9">
        <f t="shared" si="2140"/>
        <v>86.189861683440157</v>
      </c>
      <c r="AAT269" s="9">
        <f t="shared" si="2141"/>
        <v>91.238474653612911</v>
      </c>
      <c r="AAU269" s="115">
        <f t="shared" si="2539"/>
        <v>88.714168168526527</v>
      </c>
      <c r="AAV269" s="15">
        <f t="shared" si="2540"/>
        <v>-3.1182569497246375E-4</v>
      </c>
      <c r="AAW269" s="11"/>
      <c r="AAX269" s="11">
        <f t="shared" si="2784"/>
        <v>-3.0499477047294348E-4</v>
      </c>
      <c r="AAY269" s="10">
        <f t="shared" si="2541"/>
        <v>88.772848810105359</v>
      </c>
      <c r="AAZ269" s="9">
        <f t="shared" si="2142"/>
        <v>86.193397510276114</v>
      </c>
      <c r="ABA269" s="9">
        <f t="shared" si="2143"/>
        <v>91.335147253220171</v>
      </c>
      <c r="ABB269" s="115">
        <f t="shared" si="2542"/>
        <v>88.764272381748142</v>
      </c>
      <c r="ABC269" s="15">
        <f t="shared" si="2543"/>
        <v>-3.1757825296581583E-4</v>
      </c>
      <c r="ABD269" s="11"/>
      <c r="ABE269" s="11">
        <f t="shared" si="2785"/>
        <v>-3.1076477166208687E-4</v>
      </c>
      <c r="ABF269" s="10">
        <f t="shared" si="2544"/>
        <v>88.822941013862206</v>
      </c>
      <c r="ABG269" s="9">
        <f t="shared" si="2144"/>
        <v>86.197064998266313</v>
      </c>
      <c r="ABH269" s="9">
        <f t="shared" si="2145"/>
        <v>91.432315985614594</v>
      </c>
      <c r="ABI269" s="115">
        <f t="shared" si="2545"/>
        <v>88.814690491940453</v>
      </c>
      <c r="ABJ269" s="15">
        <f t="shared" si="2546"/>
        <v>-3.2335332241348227E-4</v>
      </c>
      <c r="ABK269" s="11"/>
      <c r="ABL269" s="11">
        <f t="shared" si="2786"/>
        <v>-3.1655761850522444E-4</v>
      </c>
      <c r="ABM269" s="10">
        <f t="shared" si="2547"/>
        <v>88.873347356404523</v>
      </c>
      <c r="ABN269" s="9">
        <f t="shared" si="2146"/>
        <v>86.200867083469859</v>
      </c>
      <c r="ABO269" s="9">
        <f t="shared" si="2147"/>
        <v>91.529965405634641</v>
      </c>
      <c r="ABP269" s="115">
        <f t="shared" si="2548"/>
        <v>88.86541624455225</v>
      </c>
      <c r="ABQ269" s="15">
        <f t="shared" si="2549"/>
        <v>-3.2914976800623444E-4</v>
      </c>
      <c r="ABR269" s="11"/>
      <c r="ABS269" s="11">
        <f t="shared" si="2787"/>
        <v>-3.2237217514087329E-4</v>
      </c>
      <c r="ABT269" s="10">
        <f t="shared" si="2550"/>
        <v>88.924061589895572</v>
      </c>
      <c r="ABU269" s="9">
        <f t="shared" si="2148"/>
        <v>86.204806703133386</v>
      </c>
      <c r="ABV269" s="9">
        <f t="shared" si="2149"/>
        <v>91.628079877891793</v>
      </c>
      <c r="ABW269" s="115">
        <f t="shared" si="2551"/>
        <v>88.916443290512589</v>
      </c>
      <c r="ABX269" s="15">
        <f t="shared" si="2552"/>
        <v>-3.3496644261219686E-4</v>
      </c>
      <c r="ABY269" s="11"/>
      <c r="ABZ269" s="11">
        <f t="shared" si="2788"/>
        <v>-3.2820729368985673E-4</v>
      </c>
      <c r="ACA269" s="10">
        <f t="shared" si="2553"/>
        <v>88.975077371456251</v>
      </c>
      <c r="ACB269" s="9">
        <f t="shared" si="2150"/>
        <v>86.208886793591915</v>
      </c>
      <c r="ACC269" s="9">
        <f t="shared" si="2151"/>
        <v>91.726643582213626</v>
      </c>
      <c r="ACD269" s="115">
        <f t="shared" si="2554"/>
        <v>88.967765187902771</v>
      </c>
      <c r="ACE269" s="15">
        <f t="shared" si="2555"/>
        <v>-3.4080218774269088E-4</v>
      </c>
      <c r="ACF269" s="11"/>
      <c r="ACG269" s="11">
        <f t="shared" si="2789"/>
        <v>-3.3406181471932746E-4</v>
      </c>
      <c r="ACH269" s="10">
        <f t="shared" si="2556"/>
        <v>89.026388264819872</v>
      </c>
      <c r="ACI269" s="9">
        <f t="shared" si="2152"/>
        <v>86.213110288139063</v>
      </c>
      <c r="ACJ269" s="9">
        <f t="shared" si="2153"/>
        <v>91.825640519395563</v>
      </c>
      <c r="ACK269" s="115">
        <f t="shared" si="2557"/>
        <v>89.019375403767313</v>
      </c>
      <c r="ACL269" s="15">
        <f t="shared" si="2558"/>
        <v>-3.4665583403903491E-4</v>
      </c>
      <c r="ACM269" s="11"/>
      <c r="ACN269" s="11">
        <f t="shared" si="2790"/>
        <v>-3.3993456772799495E-4</v>
      </c>
      <c r="ACO269" s="10">
        <f t="shared" si="2559"/>
        <v>89.07798774212668</v>
      </c>
      <c r="ACP269" s="9">
        <f t="shared" si="2154"/>
        <v>86.217480114868934</v>
      </c>
      <c r="ACQ269" s="9">
        <f t="shared" si="2155"/>
        <v>91.925054517254665</v>
      </c>
      <c r="ACR269" s="115">
        <f t="shared" si="2560"/>
        <v>89.071267316061807</v>
      </c>
      <c r="ACS269" s="15">
        <f t="shared" si="2561"/>
        <v>-3.5252620177975022E-4</v>
      </c>
      <c r="ACT269" s="11"/>
      <c r="ACU269" s="11">
        <f t="shared" si="2791"/>
        <v>-3.4582437165194436E-4</v>
      </c>
      <c r="ACV269" s="10">
        <f t="shared" si="2562"/>
        <v>89.129869185855881</v>
      </c>
      <c r="ACW269" s="9">
        <f t="shared" si="2156"/>
        <v>86.221999194492184</v>
      </c>
      <c r="ACX269" s="9">
        <f t="shared" si="2157"/>
        <v>92.024869236980223</v>
      </c>
      <c r="ACY269" s="115">
        <f t="shared" si="2563"/>
        <v>89.123434215736211</v>
      </c>
      <c r="ACZ269" s="15">
        <f t="shared" si="2564"/>
        <v>-3.5841210140768922E-4</v>
      </c>
      <c r="ADA269" s="11"/>
      <c r="ADB269" s="11">
        <f t="shared" si="2792"/>
        <v>-3.5173003539063982E-4</v>
      </c>
      <c r="ADC269" s="10">
        <f t="shared" si="2565"/>
        <v>89.18202589089401</v>
      </c>
      <c r="ADD269" s="9">
        <f t="shared" si="2158"/>
        <v>86.226670438128991</v>
      </c>
      <c r="ADE269" s="9">
        <f t="shared" si="2159"/>
        <v>92.125068178230279</v>
      </c>
      <c r="ADF269" s="115">
        <f t="shared" si="2566"/>
        <v>89.175869308179642</v>
      </c>
      <c r="ADG269" s="15">
        <f t="shared" si="2567"/>
        <v>-3.6431233398114227E-4</v>
      </c>
      <c r="ADH269" s="11"/>
      <c r="ADI269" s="11">
        <f t="shared" si="2793"/>
        <v>-3.5765035825695491E-4</v>
      </c>
      <c r="ADJ269" s="10">
        <f t="shared" si="2568"/>
        <v>89.234451065964208</v>
      </c>
      <c r="ADK269" s="9">
        <f t="shared" si="2160"/>
        <v>86.231496745078985</v>
      </c>
      <c r="ADL269" s="9">
        <f t="shared" si="2161"/>
        <v>92.225634668996591</v>
      </c>
      <c r="ADM269" s="115">
        <f t="shared" si="2569"/>
        <v>89.228565707037788</v>
      </c>
      <c r="ADN269" s="15">
        <f t="shared" si="2570"/>
        <v>-3.7022569068558556E-4</v>
      </c>
      <c r="ADO269" s="11"/>
      <c r="ADP269" s="11">
        <f t="shared" si="2794"/>
        <v>-3.6358412948652076E-4</v>
      </c>
      <c r="ADQ269" s="10">
        <f t="shared" si="2571"/>
        <v>89.287137827416288</v>
      </c>
      <c r="ADR269" s="9">
        <f t="shared" si="2162"/>
        <v>86.236481000544941</v>
      </c>
      <c r="ADS269" s="9">
        <f t="shared" si="2163"/>
        <v>92.326551894234214</v>
      </c>
      <c r="ADT269" s="115">
        <f t="shared" si="2572"/>
        <v>89.281516447389578</v>
      </c>
      <c r="ADU269" s="15">
        <f t="shared" si="2573"/>
        <v>-3.761509547425764E-4</v>
      </c>
      <c r="ADV269" s="11"/>
      <c r="ADW269" s="11">
        <f t="shared" si="2795"/>
        <v>-3.6953013014820853E-4</v>
      </c>
      <c r="ADX269" s="10">
        <f t="shared" si="2574"/>
        <v>89.340079212407744</v>
      </c>
      <c r="ADY269" s="9">
        <f t="shared" si="2164"/>
        <v>86.241626073375443</v>
      </c>
      <c r="ADZ269" s="9">
        <f t="shared" si="2165"/>
        <v>92.42780290181156</v>
      </c>
      <c r="AEA269" s="115">
        <f t="shared" si="2575"/>
        <v>89.334714487593502</v>
      </c>
      <c r="AEB269" s="15">
        <f t="shared" si="2576"/>
        <v>-3.8208690191667477E-4</v>
      </c>
      <c r="AEC269" s="11"/>
      <c r="AED269" s="11">
        <f t="shared" si="2796"/>
        <v>-3.7548713365075412E-4</v>
      </c>
      <c r="AEE269" s="10">
        <f t="shared" si="2577"/>
        <v>89.393268180737437</v>
      </c>
      <c r="AEF269" s="9">
        <f t="shared" si="2166"/>
        <v>86.246934813793459</v>
      </c>
      <c r="AEG269" s="9">
        <f t="shared" si="2167"/>
        <v>92.529370606730296</v>
      </c>
      <c r="AEH269" s="115">
        <f t="shared" si="2578"/>
        <v>89.388152710261878</v>
      </c>
      <c r="AEI269" s="15">
        <f t="shared" si="2579"/>
        <v>-3.8803230091638059E-4</v>
      </c>
      <c r="AEJ269" s="11"/>
      <c r="AEK269" s="11">
        <f t="shared" si="2797"/>
        <v>-3.8145390614340935E-4</v>
      </c>
      <c r="AEL269" s="10">
        <f t="shared" si="2580"/>
        <v>89.446697615806272</v>
      </c>
      <c r="AEM269" s="9">
        <f t="shared" si="2168"/>
        <v>86.252410051110061</v>
      </c>
      <c r="AEN269" s="9">
        <f t="shared" si="2169"/>
        <v>92.631237799106529</v>
      </c>
      <c r="AEO269" s="115">
        <f t="shared" si="2581"/>
        <v>89.441823925108295</v>
      </c>
      <c r="AEP269" s="15">
        <f t="shared" si="2582"/>
        <v>-3.9398591402829935E-4</v>
      </c>
      <c r="AEQ269" s="11"/>
      <c r="AER269" s="11">
        <f t="shared" si="2798"/>
        <v>-3.8742920715042188E-4</v>
      </c>
      <c r="AES269" s="10">
        <f t="shared" si="2583"/>
        <v>89.500360327454942</v>
      </c>
      <c r="AET269" s="9">
        <f t="shared" si="2170"/>
        <v>86.258054591432142</v>
      </c>
      <c r="AEU269" s="9">
        <f t="shared" si="2171"/>
        <v>92.733387152386058</v>
      </c>
      <c r="AEV269" s="115">
        <f t="shared" si="2584"/>
        <v>89.4957208719091</v>
      </c>
      <c r="AEW269" s="15">
        <f t="shared" si="2585"/>
        <v>-3.9994649776613623E-4</v>
      </c>
      <c r="AEX269" s="11"/>
      <c r="AEY269" s="11">
        <f t="shared" si="2799"/>
        <v>-3.9341179022061369E-4</v>
      </c>
      <c r="AEZ269" s="10">
        <f t="shared" si="2586"/>
        <v>89.55424905491671</v>
      </c>
      <c r="AFA269" s="9">
        <f t="shared" si="2172"/>
        <v>86.263871215367118</v>
      </c>
      <c r="AFB269" s="9">
        <f t="shared" si="2173"/>
        <v>92.835801231776159</v>
      </c>
      <c r="AFC269" s="115">
        <f t="shared" si="2587"/>
        <v>89.549836223571646</v>
      </c>
      <c r="AFD269" s="15">
        <f t="shared" si="2588"/>
        <v>-4.0591280353325071E-4</v>
      </c>
      <c r="AFE269" s="11"/>
      <c r="AFF269" s="11">
        <f t="shared" si="2800"/>
        <v>-3.9940040359076265E-4</v>
      </c>
      <c r="AFG269" s="10">
        <f t="shared" si="2589"/>
        <v>89.608356469877975</v>
      </c>
      <c r="AFH269" s="9">
        <f t="shared" si="2174"/>
        <v>86.26986267572785</v>
      </c>
      <c r="AFI269" s="9">
        <f t="shared" si="2175"/>
        <v>92.938462501901384</v>
      </c>
      <c r="AFJ269" s="115">
        <f t="shared" si="2590"/>
        <v>89.604162588814617</v>
      </c>
      <c r="AFK269" s="15">
        <f t="shared" si="2591"/>
        <v>-4.1188357823726464E-4</v>
      </c>
      <c r="AFL269" s="11"/>
      <c r="AFM269" s="11">
        <f t="shared" si="2801"/>
        <v>-4.0539379080121492E-4</v>
      </c>
      <c r="AFN269" s="10">
        <f t="shared" si="2592"/>
        <v>89.662675179151151</v>
      </c>
      <c r="AFO269" s="9">
        <f t="shared" si="2176"/>
        <v>86.276031695239155</v>
      </c>
      <c r="AFP269" s="9">
        <f t="shared" si="2177"/>
        <v>93.041353241121385</v>
      </c>
      <c r="AFQ269" s="115">
        <f t="shared" si="2593"/>
        <v>89.658692468180277</v>
      </c>
      <c r="AFR269" s="15">
        <f t="shared" si="2594"/>
        <v>-4.178575591396012E-4</v>
      </c>
      <c r="AFS269" s="11"/>
      <c r="AFT269" s="11">
        <f t="shared" si="2802"/>
        <v>-4.1139068553596331E-4</v>
      </c>
      <c r="AFU269" s="10">
        <f t="shared" si="2595"/>
        <v>89.71719768059377</v>
      </c>
      <c r="AFV269" s="9">
        <f t="shared" si="2178"/>
        <v>86.282380964073383</v>
      </c>
      <c r="AFW269" s="9">
        <f t="shared" si="2179"/>
        <v>93.144455656006002</v>
      </c>
      <c r="AFX269" s="115">
        <f t="shared" si="2596"/>
        <v>89.713418310039685</v>
      </c>
      <c r="AFY269" s="15">
        <f t="shared" si="2597"/>
        <v>-4.2383348107819533E-4</v>
      </c>
      <c r="AFZ269" s="11"/>
      <c r="AGA269" s="11">
        <f t="shared" si="2803"/>
        <v>-4.1738981885831319E-4</v>
      </c>
      <c r="AGB269" s="10">
        <f t="shared" si="2598"/>
        <v>89.771916419203393</v>
      </c>
      <c r="AGC269" s="9">
        <f t="shared" si="2180"/>
        <v>86.288913137584146</v>
      </c>
      <c r="AGD269" s="9">
        <f t="shared" si="2181"/>
        <v>93.247751933507402</v>
      </c>
      <c r="AGE269" s="115">
        <f t="shared" si="2599"/>
        <v>89.768332535545767</v>
      </c>
      <c r="AGF269" s="15">
        <f t="shared" si="2600"/>
        <v>-4.2981007982987891E-4</v>
      </c>
      <c r="AGG269" s="11"/>
      <c r="AGH269" s="11">
        <f t="shared" si="2804"/>
        <v>-4.2338992258031968E-4</v>
      </c>
      <c r="AGI269" s="10">
        <f t="shared" si="2601"/>
        <v>89.826823812108756</v>
      </c>
      <c r="AGJ269" s="9">
        <f t="shared" si="2182"/>
        <v>86.295630834137583</v>
      </c>
      <c r="AGK269" s="9">
        <f t="shared" si="2183"/>
        <v>93.351224195662553</v>
      </c>
      <c r="AGL269" s="115">
        <f t="shared" si="2602"/>
        <v>89.823427514900061</v>
      </c>
      <c r="AGM269" s="15">
        <f t="shared" si="2603"/>
        <v>-4.3578608944653228E-4</v>
      </c>
      <c r="AGN269" s="11"/>
      <c r="AGO269" s="11">
        <f t="shared" si="2805"/>
        <v>-4.2938972659511683E-4</v>
      </c>
      <c r="AGP269" s="10">
        <f t="shared" si="2604"/>
        <v>89.881912224784486</v>
      </c>
      <c r="AGQ269" s="9">
        <f t="shared" si="2184"/>
        <v>86.302536632859955</v>
      </c>
      <c r="AGR269" s="9">
        <f t="shared" si="2185"/>
        <v>93.454854456996387</v>
      </c>
      <c r="AGS269" s="115">
        <f t="shared" si="2605"/>
        <v>89.878695544928178</v>
      </c>
      <c r="AGT269" s="15">
        <f t="shared" si="2606"/>
        <v>-4.4176023976323485E-4</v>
      </c>
      <c r="AGU269" s="11"/>
      <c r="AGV269" s="11">
        <f t="shared" si="2806"/>
        <v>-4.3538795638117691E-4</v>
      </c>
      <c r="AGW269" s="10">
        <f t="shared" si="2607"/>
        <v>89.937173948574397</v>
      </c>
      <c r="AGX269" s="9">
        <f t="shared" si="2186"/>
        <v>86.309633071301434</v>
      </c>
      <c r="AGY269" s="9">
        <f t="shared" si="2187"/>
        <v>93.558624512530159</v>
      </c>
      <c r="AGZ269" s="115">
        <f t="shared" si="2608"/>
        <v>89.934128791915796</v>
      </c>
      <c r="AHA269" s="15">
        <f t="shared" si="2609"/>
        <v>-4.4773124962542877E-4</v>
      </c>
      <c r="AHB269" s="11"/>
      <c r="AHC269" s="11">
        <f t="shared" si="2807"/>
        <v>-4.4138332621674882E-4</v>
      </c>
      <c r="AHD269" s="10">
        <f t="shared" si="2610"/>
        <v>89.99260114340413</v>
      </c>
      <c r="AHE269" s="9">
        <f t="shared" si="2188"/>
        <v>86.316922642871361</v>
      </c>
      <c r="AHF269" s="9">
        <f t="shared" si="2189"/>
        <v>93.662516284632716</v>
      </c>
      <c r="AHG269" s="115">
        <f t="shared" si="2611"/>
        <v>89.989719463752039</v>
      </c>
      <c r="AHH269" s="15">
        <f t="shared" si="2612"/>
        <v>-4.536978484704826E-4</v>
      </c>
      <c r="AHI269" s="11"/>
      <c r="AHJ269" s="11">
        <f t="shared" si="2808"/>
        <v>-4.473745608046126E-4</v>
      </c>
      <c r="AHK269" s="10">
        <f t="shared" si="2613"/>
        <v>90.048186010255819</v>
      </c>
      <c r="AHL269" s="9">
        <f t="shared" si="2190"/>
        <v>86.324407794963989</v>
      </c>
      <c r="AHM269" s="9">
        <f t="shared" si="2191"/>
        <v>93.766511678550714</v>
      </c>
      <c r="AHN269" s="115">
        <f t="shared" si="2614"/>
        <v>90.045459736757351</v>
      </c>
      <c r="AHO269" s="15">
        <f t="shared" si="2615"/>
        <v>-4.5965876752031959E-4</v>
      </c>
      <c r="AHP269" s="11"/>
      <c r="AHQ269" s="11">
        <f t="shared" si="2809"/>
        <v>-4.5336038645007098E-4</v>
      </c>
      <c r="AHR269" s="10">
        <f t="shared" si="2616"/>
        <v>90.103920717849817</v>
      </c>
      <c r="AHS269" s="9">
        <f t="shared" si="2192"/>
        <v>86.332090926816349</v>
      </c>
      <c r="AHT269" s="9">
        <f t="shared" si="2193"/>
        <v>93.870592310144929</v>
      </c>
      <c r="AHU269" s="115">
        <f t="shared" si="2617"/>
        <v>90.101341618480632</v>
      </c>
      <c r="AHV269" s="15">
        <f t="shared" si="2618"/>
        <v>-4.6561272309746473E-4</v>
      </c>
      <c r="AHW269" s="11"/>
      <c r="AHX269" s="11">
        <f t="shared" si="2810"/>
        <v>-4.5933951434450651E-4</v>
      </c>
      <c r="AHY269" s="10">
        <f t="shared" si="2619"/>
        <v>90.159797265154168</v>
      </c>
      <c r="AHZ269" s="9">
        <f t="shared" si="2194"/>
        <v>86.339974386809644</v>
      </c>
      <c r="AIA269" s="9">
        <f t="shared" si="2195"/>
        <v>93.97474097887212</v>
      </c>
      <c r="AIB269" s="115">
        <f t="shared" si="2620"/>
        <v>90.157357682840882</v>
      </c>
      <c r="AIC269" s="15">
        <f t="shared" si="2621"/>
        <v>-4.7155850776990199E-4</v>
      </c>
      <c r="AID269" s="11"/>
      <c r="AIE269" s="11">
        <f t="shared" si="2811"/>
        <v>-4.6531073190062488E-4</v>
      </c>
      <c r="AIF269" s="10">
        <f t="shared" si="2622"/>
        <v>90.215808218048721</v>
      </c>
      <c r="AIG269" s="9">
        <f t="shared" si="2196"/>
        <v>86.348060472870102</v>
      </c>
      <c r="AIH269" s="9">
        <f t="shared" si="2197"/>
        <v>94.07894667630994</v>
      </c>
      <c r="AII269" s="115">
        <f t="shared" si="2623"/>
        <v>90.213503574590021</v>
      </c>
      <c r="AIJ269" s="15">
        <f t="shared" si="2624"/>
        <v>-4.7749529967597737E-4</v>
      </c>
      <c r="AIK269" s="11"/>
      <c r="AIL269" s="11">
        <f t="shared" si="2812"/>
        <v>-4.7127321274759821E-4</v>
      </c>
      <c r="AIM269" s="10">
        <f t="shared" si="2625"/>
        <v>90.271949219159225</v>
      </c>
      <c r="AIN269" s="9">
        <f t="shared" si="2198"/>
        <v>86.356351443783382</v>
      </c>
      <c r="AIO269" s="9">
        <f t="shared" si="2199"/>
        <v>94.183200068801511</v>
      </c>
      <c r="AIP269" s="115">
        <f t="shared" si="2626"/>
        <v>90.269775756292447</v>
      </c>
      <c r="AIQ269" s="15">
        <f t="shared" si="2627"/>
        <v>-4.8342238281280729E-4</v>
      </c>
      <c r="AIR269" s="11"/>
      <c r="AIS269" s="11">
        <f t="shared" si="2813"/>
        <v>-4.7722623648137189E-4</v>
      </c>
      <c r="AIT269" s="10">
        <f t="shared" si="2628"/>
        <v>90.328216730309691</v>
      </c>
      <c r="AIU269" s="9">
        <f t="shared" si="2200"/>
        <v>86.364849521513591</v>
      </c>
      <c r="AIV269" s="9">
        <f t="shared" si="2201"/>
        <v>94.287491972914268</v>
      </c>
      <c r="AIW269" s="115">
        <f t="shared" si="2629"/>
        <v>90.326170747213922</v>
      </c>
      <c r="AIX269" s="15">
        <f t="shared" si="2630"/>
        <v>-4.8933905273032378E-4</v>
      </c>
      <c r="AIY269" s="11"/>
      <c r="AIZ269" s="11">
        <f t="shared" si="2814"/>
        <v>-4.831690941717446E-4</v>
      </c>
      <c r="AJA269" s="10">
        <f t="shared" si="2631"/>
        <v>90.384607269838881</v>
      </c>
      <c r="AJB269" s="9">
        <f t="shared" si="2202"/>
        <v>86.373556890399442</v>
      </c>
      <c r="AJC269" s="9">
        <f t="shared" si="2203"/>
        <v>94.391813356721983</v>
      </c>
      <c r="AJD269" s="115">
        <f t="shared" si="2632"/>
        <v>90.382685123560719</v>
      </c>
      <c r="AJE269" s="15">
        <f t="shared" si="2633"/>
        <v>-4.9524461666011473E-4</v>
      </c>
      <c r="AJF269" s="11"/>
      <c r="AJG269" s="11">
        <f t="shared" si="2815"/>
        <v>-4.8910108849470032E-4</v>
      </c>
      <c r="AJH269" s="10">
        <f t="shared" si="2634"/>
        <v>90.441117412845699</v>
      </c>
      <c r="AJI269" s="9">
        <f t="shared" si="2204"/>
        <v>86.382475696385143</v>
      </c>
      <c r="AJJ269" s="9">
        <f t="shared" si="2205"/>
        <v>94.496155340968045</v>
      </c>
      <c r="AJK269" s="115">
        <f t="shared" si="2635"/>
        <v>90.439315518676594</v>
      </c>
      <c r="AJL269" s="15">
        <f t="shared" si="2636"/>
        <v>-5.0113839363476285E-4</v>
      </c>
      <c r="AJM269" s="11"/>
      <c r="AJN269" s="11">
        <f t="shared" si="2816"/>
        <v>-4.950215338552829E-4</v>
      </c>
      <c r="AJO269" s="10">
        <f t="shared" si="2637"/>
        <v>90.497743791392651</v>
      </c>
      <c r="AJP269" s="9">
        <f t="shared" si="2206"/>
        <v>86.391608046286123</v>
      </c>
      <c r="AJQ269" s="9">
        <f t="shared" si="2207"/>
        <v>94.600509200106927</v>
      </c>
      <c r="AJR269" s="115">
        <f t="shared" si="2638"/>
        <v>90.496058623196518</v>
      </c>
      <c r="AJS269" s="15">
        <f t="shared" si="2639"/>
        <v>-5.0701971459754113E-4</v>
      </c>
      <c r="AJT269" s="11"/>
      <c r="AJU269" s="11">
        <f t="shared" si="2817"/>
        <v>-5.0092975650079322E-4</v>
      </c>
      <c r="AJV269" s="10">
        <f t="shared" si="2640"/>
        <v>90.554483094665841</v>
      </c>
      <c r="AJW269" s="9">
        <f t="shared" si="2208"/>
        <v>86.400956007089903</v>
      </c>
      <c r="AJX269" s="9">
        <f t="shared" si="2209"/>
        <v>94.70486636322606</v>
      </c>
      <c r="AJY269" s="115">
        <f t="shared" si="2641"/>
        <v>90.552911185157981</v>
      </c>
      <c r="AJZ269" s="15">
        <f t="shared" si="2642"/>
        <v>-5.1288792250252441E-4</v>
      </c>
      <c r="AKA269" s="11"/>
      <c r="AKB269" s="11">
        <f t="shared" si="2818"/>
        <v>-5.0682509462446855E-4</v>
      </c>
      <c r="AKC269" s="10">
        <f t="shared" si="2643"/>
        <v>90.611332069092811</v>
      </c>
      <c r="AKD269" s="9">
        <f t="shared" si="2210"/>
        <v>86.410521605292033</v>
      </c>
      <c r="AKE269" s="9">
        <f t="shared" si="2211"/>
        <v>94.809218414850079</v>
      </c>
      <c r="AKF269" s="115">
        <f t="shared" si="2644"/>
        <v>90.609870010071063</v>
      </c>
      <c r="AKG269" s="15">
        <f t="shared" si="2645"/>
        <v>-5.1874237240527642E-4</v>
      </c>
      <c r="AKH269" s="11"/>
      <c r="AKI269" s="11">
        <f t="shared" si="2819"/>
        <v>-5.1270689845970966E-4</v>
      </c>
      <c r="AKJ269" s="10">
        <f t="shared" si="2646"/>
        <v>90.668287518419135</v>
      </c>
      <c r="AKK269" s="9">
        <f t="shared" si="2212"/>
        <v>86.420306826267293</v>
      </c>
      <c r="AKL269" s="9">
        <f t="shared" si="2213"/>
        <v>94.913557095629116</v>
      </c>
      <c r="AKM269" s="115">
        <f t="shared" si="2647"/>
        <v>90.666931960948205</v>
      </c>
      <c r="AKN269" s="15">
        <f t="shared" si="2648"/>
        <v>-5.2458243154420272E-4</v>
      </c>
      <c r="AKO269" s="11"/>
      <c r="AKP269" s="11">
        <f t="shared" si="2820"/>
        <v>-5.1857453036498365E-4</v>
      </c>
      <c r="AKQ269" s="10">
        <f t="shared" si="2649"/>
        <v>90.725346303744672</v>
      </c>
      <c r="AKR269" s="9">
        <f t="shared" si="2214"/>
        <v>86.430313613676134</v>
      </c>
      <c r="AKS269" s="9">
        <f t="shared" si="2215"/>
        <v>95.01787430290878</v>
      </c>
      <c r="AKT269" s="115">
        <f t="shared" si="2650"/>
        <v>90.724093958292457</v>
      </c>
      <c r="AKU269" s="15">
        <f t="shared" si="2651"/>
        <v>-5.30407479412421E-4</v>
      </c>
      <c r="AKV269" s="11"/>
      <c r="AKW269" s="11">
        <f t="shared" si="2821"/>
        <v>-5.2442736489923664E-4</v>
      </c>
      <c r="AKX269" s="10">
        <f t="shared" si="2652"/>
        <v>90.782505343518267</v>
      </c>
      <c r="AKY269" s="9">
        <f t="shared" si="2216"/>
        <v>86.440543868906246</v>
      </c>
      <c r="AKZ269" s="9">
        <f t="shared" si="2217"/>
        <v>95.122162091189168</v>
      </c>
      <c r="ALA269" s="115">
        <f t="shared" si="2653"/>
        <v>90.7813529800477</v>
      </c>
      <c r="ALB269" s="15">
        <f t="shared" si="2654"/>
        <v>-5.3621690782059426E-4</v>
      </c>
      <c r="ALC269" s="11"/>
      <c r="ALD269" s="11">
        <f t="shared" si="2822"/>
        <v>-5.3026478888828176E-4</v>
      </c>
      <c r="ALE269" s="10">
        <f t="shared" si="2655"/>
        <v>90.839761613494588</v>
      </c>
      <c r="ALF269" s="9">
        <f t="shared" si="2218"/>
        <v>86.45099945054929</v>
      </c>
      <c r="ALG269" s="9">
        <f t="shared" si="2219"/>
        <v>95.226412672471724</v>
      </c>
      <c r="ALH269" s="115">
        <f t="shared" si="2656"/>
        <v>90.838706061510507</v>
      </c>
      <c r="ALI269" s="15">
        <f t="shared" si="2657"/>
        <v>-5.420101209506823E-4</v>
      </c>
      <c r="ALJ269" s="11"/>
      <c r="ALK269" s="11">
        <f t="shared" si="2823"/>
        <v>-5.3608620148206353E-4</v>
      </c>
      <c r="ALL269" s="10">
        <f t="shared" si="2658"/>
        <v>90.897112146652375</v>
      </c>
      <c r="ALM269" s="9">
        <f t="shared" si="2220"/>
        <v>86.461682173912564</v>
      </c>
      <c r="ALN269" s="9">
        <f t="shared" si="2221"/>
        <v>95.330618416492925</v>
      </c>
      <c r="ALO269" s="115">
        <f t="shared" si="2659"/>
        <v>90.896150295202744</v>
      </c>
      <c r="ALP269" s="15">
        <f t="shared" si="2660"/>
        <v>-5.4778653540052749E-4</v>
      </c>
      <c r="ALQ269" s="12"/>
      <c r="ALR269" s="11">
        <f t="shared" si="2824"/>
        <v>-5.4189101420277889E-4</v>
      </c>
      <c r="ALS269" s="10">
        <f t="shared" si="2661"/>
        <v>90.95455403307362</v>
      </c>
      <c r="ALT269" s="9">
        <f t="shared" si="2222"/>
        <v>86.472593810565527</v>
      </c>
      <c r="ALU269" s="9">
        <f t="shared" si="2223"/>
        <v>95.434771850853423</v>
      </c>
      <c r="ALV269" s="115">
        <f t="shared" si="2662"/>
        <v>90.953682830709482</v>
      </c>
      <c r="ALW269" s="15">
        <f t="shared" si="2663"/>
        <v>-5.5354558021985015E-4</v>
      </c>
      <c r="ALX269" s="12"/>
      <c r="ALY269" s="11">
        <f t="shared" si="2825"/>
        <v>-5.4767865098435161E-4</v>
      </c>
      <c r="ALZ269" s="10">
        <f t="shared" si="2664"/>
        <v>91.012084419787797</v>
      </c>
      <c r="AMA269" s="9">
        <f t="shared" si="2224"/>
        <v>86.48373608792086</v>
      </c>
      <c r="AMB269" s="9">
        <f t="shared" si="2225"/>
        <v>95.53886566103732</v>
      </c>
      <c r="AMC269" s="115">
        <f t="shared" si="2665"/>
        <v>91.01130087447909</v>
      </c>
      <c r="AMD269" s="15">
        <f t="shared" si="2666"/>
        <v>-5.5928669693730505E-4</v>
      </c>
      <c r="AME269" s="12"/>
      <c r="AMF269" s="11">
        <f t="shared" si="2826"/>
        <v>-5.5344854820297412E-4</v>
      </c>
      <c r="AMG269" s="10">
        <f t="shared" si="2667"/>
        <v>91.069700510578429</v>
      </c>
      <c r="AMH269" s="9">
        <f t="shared" si="2226"/>
        <v>86.495110688849934</v>
      </c>
      <c r="AMI269" s="9">
        <f t="shared" si="2227"/>
        <v>95.642892690331166</v>
      </c>
      <c r="AMJ269" s="115">
        <f t="shared" si="2668"/>
        <v>91.06900168959055</v>
      </c>
      <c r="AMK269" s="15">
        <f t="shared" si="2669"/>
        <v>-5.6500933957923907E-4</v>
      </c>
      <c r="AML269" s="12"/>
      <c r="AMM269" s="11">
        <f t="shared" si="2827"/>
        <v>-5.5920015469930516E-4</v>
      </c>
      <c r="AMN269" s="10">
        <f t="shared" si="2670"/>
        <v>91.127399565756633</v>
      </c>
      <c r="AMO269" s="9">
        <f t="shared" si="2228"/>
        <v>86.506719251332342</v>
      </c>
      <c r="AMP269" s="9">
        <f t="shared" si="2229"/>
        <v>95.746845939636003</v>
      </c>
      <c r="AMQ269" s="115">
        <f t="shared" si="2671"/>
        <v>91.126782595484173</v>
      </c>
      <c r="AMR269" s="15">
        <f t="shared" si="2672"/>
        <v>-5.7071297467971955E-4</v>
      </c>
      <c r="AMS269" s="12"/>
      <c r="AMT269" s="11">
        <f t="shared" si="2828"/>
        <v>-5.6493293179192539E-4</v>
      </c>
      <c r="AMU269" s="10">
        <f t="shared" si="2673"/>
        <v>91.185178901898155</v>
      </c>
      <c r="AMV269" s="9">
        <f t="shared" si="2230"/>
        <v>86.518563368139127</v>
      </c>
      <c r="AMW269" s="9">
        <f t="shared" si="2231"/>
        <v>95.850718567183961</v>
      </c>
      <c r="AMX269" s="115">
        <f t="shared" si="2674"/>
        <v>91.184640967661551</v>
      </c>
      <c r="AMY269" s="15">
        <f t="shared" si="2675"/>
        <v>-5.7639708128260096E-4</v>
      </c>
      <c r="AMZ269" s="12"/>
      <c r="ANA269" s="11">
        <f t="shared" si="2829"/>
        <v>-5.706463532827859E-4</v>
      </c>
      <c r="ANB269" s="10">
        <f t="shared" si="2676"/>
        <v>91.243035891549482</v>
      </c>
      <c r="ANC269" s="9">
        <f t="shared" si="2232"/>
        <v>86.5306445865494</v>
      </c>
      <c r="AND269" s="9">
        <f t="shared" si="2233"/>
        <v>95.95450388815496</v>
      </c>
      <c r="ANE269" s="115">
        <f t="shared" si="2677"/>
        <v>91.242574237352187</v>
      </c>
      <c r="ANF269" s="15">
        <f t="shared" si="2678"/>
        <v>-5.8206115093534878E-4</v>
      </c>
      <c r="ANG269" s="12"/>
      <c r="ANH269" s="11">
        <f t="shared" si="2830"/>
        <v>-5.7633990545437916E-4</v>
      </c>
      <c r="ANI269" s="10">
        <f t="shared" si="2679"/>
        <v>91.300967962900586</v>
      </c>
      <c r="ANJ269" s="9">
        <f t="shared" si="2234"/>
        <v>86.542964408099991</v>
      </c>
      <c r="ANK269" s="9">
        <f t="shared" si="2235"/>
        <v>96.058195374199101</v>
      </c>
      <c r="ANL269" s="115">
        <f t="shared" si="2680"/>
        <v>91.300579891149539</v>
      </c>
      <c r="ANM269" s="15">
        <f t="shared" si="2681"/>
        <v>-5.8770468767500666E-4</v>
      </c>
      <c r="ANN269" s="12"/>
      <c r="ANO269" s="11">
        <f t="shared" si="2831"/>
        <v>-5.8201308705902322E-4</v>
      </c>
      <c r="ANP269" s="10">
        <f t="shared" si="2682"/>
        <v>91.358972599426949</v>
      </c>
      <c r="ANQ269" s="9">
        <f t="shared" si="2236"/>
        <v>86.555524288367607</v>
      </c>
      <c r="ANR269" s="9">
        <f t="shared" si="2237"/>
        <v>96.161786652866169</v>
      </c>
      <c r="ANS269" s="115">
        <f t="shared" si="2683"/>
        <v>91.358655470616895</v>
      </c>
      <c r="ANT269" s="15">
        <f t="shared" si="2684"/>
        <v>-5.9332720800641997E-4</v>
      </c>
      <c r="ANU269" s="12"/>
      <c r="ANV269" s="11">
        <f t="shared" si="2832"/>
        <v>-5.8766540930033995E-4</v>
      </c>
      <c r="ANW269" s="10">
        <f t="shared" si="2685"/>
        <v>91.417047339501295</v>
      </c>
      <c r="ANX269" s="9">
        <f t="shared" si="2238"/>
        <v>86.568325636783072</v>
      </c>
      <c r="ANY269" s="9">
        <f t="shared" si="2239"/>
        <v>96.265271506946135</v>
      </c>
      <c r="ANZ269" s="115">
        <f t="shared" si="2686"/>
        <v>91.416798571864604</v>
      </c>
      <c r="AOA269" s="15">
        <f t="shared" si="2687"/>
        <v>-5.9892824087295806E-4</v>
      </c>
      <c r="AOB269" s="12"/>
      <c r="AOC269" s="11">
        <f t="shared" si="2833"/>
        <v>-5.9329639580721816E-4</v>
      </c>
      <c r="AOD269" s="10">
        <f t="shared" si="2688"/>
        <v>91.475189775976773</v>
      </c>
      <c r="AOE269" s="9">
        <f t="shared" si="2240"/>
        <v>86.581369816477263</v>
      </c>
      <c r="AOF269" s="9">
        <f t="shared" si="2241"/>
        <v>96.368643873719606</v>
      </c>
      <c r="AOG269" s="115">
        <f t="shared" si="2689"/>
        <v>91.475006845098434</v>
      </c>
      <c r="AOH269" s="15">
        <f t="shared" si="2690"/>
        <v>-6.0450732761975522E-4</v>
      </c>
      <c r="AOI269" s="12"/>
      <c r="AOJ269" s="11">
        <f t="shared" si="1875"/>
        <v>-5.9890558260021422E-4</v>
      </c>
      <c r="AOK269" s="10">
        <f t="shared" si="1876"/>
        <v>91.533397555740819</v>
      </c>
      <c r="AOL269" s="9">
        <f t="shared" si="2242"/>
        <v>86.594658144158061</v>
      </c>
      <c r="AOM269" s="9">
        <f t="shared" si="2243"/>
        <v>96.471897844127</v>
      </c>
      <c r="AON269" s="115">
        <f t="shared" si="2691"/>
        <v>91.533277994142537</v>
      </c>
      <c r="AOO269" s="15">
        <f t="shared" si="1877"/>
        <v>-6.1006402194998231E-4</v>
      </c>
      <c r="AOP269" s="12"/>
      <c r="AOQ269" s="11">
        <f t="shared" si="2834"/>
        <v>-6.044925180509552E-4</v>
      </c>
      <c r="AOR269" s="10">
        <f t="shared" si="2692"/>
        <v>91.591668379243799</v>
      </c>
      <c r="AOS269" s="9">
        <f t="shared" si="2244"/>
        <v>86.608191890017892</v>
      </c>
      <c r="AOT269" s="9">
        <f t="shared" si="2245"/>
        <v>96.575027661852118</v>
      </c>
      <c r="AOU269" s="115">
        <f t="shared" si="2693"/>
        <v>91.591609775935012</v>
      </c>
      <c r="AOV269" s="15">
        <f t="shared" si="2694"/>
        <v>-6.1559788987395594E-4</v>
      </c>
      <c r="AOW269" s="12"/>
      <c r="AOX269" s="11">
        <f t="shared" si="1878"/>
        <v>-6.1005676283431881E-4</v>
      </c>
      <c r="AOY269" s="10">
        <f t="shared" si="1879"/>
        <v>91.649999999999991</v>
      </c>
      <c r="AOZ269" s="9">
        <f t="shared" si="2246"/>
        <v>86.621972277671247</v>
      </c>
      <c r="APA269" s="9"/>
      <c r="APB269" s="97">
        <f t="shared" si="2695"/>
        <v>91.649999999999991</v>
      </c>
      <c r="APC269" s="15">
        <f t="shared" si="1880"/>
        <v>-6.2110850965164369E-4</v>
      </c>
      <c r="APD269" s="11"/>
      <c r="APE269" s="11"/>
    </row>
    <row r="270" spans="1:1097" x14ac:dyDescent="0.2">
      <c r="A270" s="183"/>
      <c r="B270" s="183"/>
      <c r="C270" s="1">
        <f t="shared" si="2696"/>
        <v>180</v>
      </c>
      <c r="D270" s="1">
        <f t="shared" si="2697"/>
        <v>6024.5844021139956</v>
      </c>
      <c r="E270" s="1">
        <f t="shared" si="2698"/>
        <v>-16317921.817764627</v>
      </c>
      <c r="F270" s="2">
        <f t="shared" si="2699"/>
        <v>113.16</v>
      </c>
      <c r="G270" s="8">
        <f t="shared" si="2700"/>
        <v>1.9810000000000001E-3</v>
      </c>
      <c r="H270" s="6">
        <f t="shared" si="2701"/>
        <v>0.14400020254000001</v>
      </c>
      <c r="I270" s="2">
        <f t="shared" si="2702"/>
        <v>3500</v>
      </c>
      <c r="J270" s="3">
        <f t="shared" si="1818"/>
        <v>58.333333333333336</v>
      </c>
      <c r="K270" s="3">
        <f t="shared" si="1819"/>
        <v>366.52</v>
      </c>
      <c r="L270" s="1">
        <f t="shared" si="2703"/>
        <v>0.82</v>
      </c>
      <c r="M270" s="1">
        <f t="shared" si="2704"/>
        <v>0.66</v>
      </c>
      <c r="N270" s="1">
        <f t="shared" si="1820"/>
        <v>0.54120000000000001</v>
      </c>
      <c r="O270" s="3">
        <f t="shared" si="2247"/>
        <v>7.5227878787878781</v>
      </c>
      <c r="P270" s="40">
        <f t="shared" si="1821"/>
        <v>570.9796</v>
      </c>
      <c r="Q270" s="1">
        <f t="shared" si="2705"/>
        <v>21.51</v>
      </c>
      <c r="R270" s="1">
        <f t="shared" si="2706"/>
        <v>151</v>
      </c>
      <c r="S270" s="2">
        <f t="shared" si="2707"/>
        <v>12587.54</v>
      </c>
      <c r="T270" s="1">
        <f t="shared" si="1959"/>
        <v>83.916933333333333</v>
      </c>
      <c r="U270" s="7">
        <f t="shared" si="2708"/>
        <v>9.1849501318337995E-2</v>
      </c>
      <c r="V270" s="7">
        <f t="shared" si="1822"/>
        <v>6.6258942829124593E-3</v>
      </c>
      <c r="W270" s="159">
        <f t="shared" si="2709"/>
        <v>3.4283282369456214E-2</v>
      </c>
      <c r="X270" s="40">
        <f t="shared" si="1823"/>
        <v>8095.2484858865882</v>
      </c>
      <c r="Y270" s="1">
        <f t="shared" si="2710"/>
        <v>0</v>
      </c>
      <c r="Z270" s="1">
        <f t="shared" si="2711"/>
        <v>113.16</v>
      </c>
      <c r="AA270" s="1">
        <f t="shared" si="2712"/>
        <v>91.649999999999991</v>
      </c>
      <c r="AB270" s="6">
        <f t="shared" si="1960"/>
        <v>0.2895550479995273</v>
      </c>
      <c r="AC270" s="1">
        <f t="shared" si="2713"/>
        <v>526.19133708825245</v>
      </c>
      <c r="AD270" s="40">
        <f t="shared" si="1824"/>
        <v>36363.626619283568</v>
      </c>
      <c r="AE270" s="1">
        <f t="shared" si="1825"/>
        <v>0.15947988387208822</v>
      </c>
      <c r="AF270" s="2">
        <f t="shared" si="2835"/>
        <v>85</v>
      </c>
      <c r="AG270" s="10">
        <f t="shared" si="1826"/>
        <v>13.5557901291275</v>
      </c>
      <c r="AH270" s="12">
        <f t="shared" si="1827"/>
        <v>0.20303960598434567</v>
      </c>
      <c r="AI270" s="43">
        <f t="shared" si="1828"/>
        <v>-1.9145440700349593E-5</v>
      </c>
      <c r="AJ270" s="93">
        <f t="shared" si="1961"/>
        <v>4.8306984759969441E-6</v>
      </c>
      <c r="AK270" s="43">
        <f t="shared" si="1829"/>
        <v>0</v>
      </c>
      <c r="AL270" s="43">
        <f t="shared" si="1962"/>
        <v>4.2113323739427733E-4</v>
      </c>
      <c r="AM270" s="43"/>
      <c r="AN270" s="43">
        <f t="shared" si="1830"/>
        <v>0</v>
      </c>
      <c r="AO270" s="10">
        <f t="shared" si="1831"/>
        <v>86.375053393042435</v>
      </c>
      <c r="AP270" s="9"/>
      <c r="AQ270" s="9">
        <f t="shared" si="1832"/>
        <v>86.247474744202961</v>
      </c>
      <c r="AR270" s="104">
        <f t="shared" si="2248"/>
        <v>86.247474744202961</v>
      </c>
      <c r="AS270" s="15">
        <f t="shared" si="1833"/>
        <v>0</v>
      </c>
      <c r="AT270" s="49"/>
      <c r="AU270" s="11">
        <f t="shared" si="1834"/>
        <v>7.8799870709384488E-6</v>
      </c>
      <c r="AV270" s="10">
        <f t="shared" si="1835"/>
        <v>86.311262939637615</v>
      </c>
      <c r="AW270" s="9">
        <f t="shared" si="1836"/>
        <v>86.247474744202961</v>
      </c>
      <c r="AX270" s="9">
        <f t="shared" si="1837"/>
        <v>86.120195302085023</v>
      </c>
      <c r="AY270" s="97">
        <f t="shared" si="2249"/>
        <v>86.183835023143985</v>
      </c>
      <c r="AZ270" s="15">
        <f t="shared" si="2250"/>
        <v>7.8613672168219442E-6</v>
      </c>
      <c r="BA270" s="49"/>
      <c r="BB270" s="11">
        <f t="shared" si="1838"/>
        <v>1.574163191537617E-5</v>
      </c>
      <c r="BC270" s="10">
        <f t="shared" si="1839"/>
        <v>86.247618713143936</v>
      </c>
      <c r="BD270" s="9">
        <f t="shared" si="1840"/>
        <v>86.247472496891035</v>
      </c>
      <c r="BE270" s="9">
        <f t="shared" si="1841"/>
        <v>85.993212138295689</v>
      </c>
      <c r="BF270" s="97">
        <f t="shared" si="2251"/>
        <v>86.120342317593355</v>
      </c>
      <c r="BG270" s="15">
        <f t="shared" si="1842"/>
        <v>1.5704296108923796E-5</v>
      </c>
      <c r="BH270" s="49"/>
      <c r="BI270" s="11">
        <f t="shared" si="1843"/>
        <v>2.3584835823106527E-5</v>
      </c>
      <c r="BJ270" s="10">
        <f t="shared" si="1844"/>
        <v>86.184117017715963</v>
      </c>
      <c r="BK270" s="9">
        <f t="shared" si="1845"/>
        <v>86.247463528714661</v>
      </c>
      <c r="BL270" s="9">
        <f t="shared" si="1846"/>
        <v>85.866522311205728</v>
      </c>
      <c r="BM270" s="97">
        <f t="shared" si="2252"/>
        <v>86.056992919960194</v>
      </c>
      <c r="BN270" s="15">
        <f t="shared" si="1847"/>
        <v>2.3528692057635644E-5</v>
      </c>
      <c r="BO270" s="49"/>
      <c r="BP270" s="11">
        <f t="shared" si="1848"/>
        <v>3.1409502846189503E-5</v>
      </c>
      <c r="BQ270" s="10">
        <f t="shared" si="1849"/>
        <v>86.12075416677817</v>
      </c>
      <c r="BR270" s="9">
        <f t="shared" si="1850"/>
        <v>86.247443397834601</v>
      </c>
      <c r="BS270" s="9">
        <f t="shared" si="1851"/>
        <v>85.740122866691905</v>
      </c>
      <c r="BT270" s="97">
        <f t="shared" si="2253"/>
        <v>85.993783132263246</v>
      </c>
      <c r="BU270" s="15">
        <f t="shared" si="1852"/>
        <v>3.1334463174736549E-5</v>
      </c>
      <c r="BV270" s="12"/>
      <c r="BW270" s="11">
        <f t="shared" si="1853"/>
        <v>3.921553976261901E-5</v>
      </c>
      <c r="BX270" s="10">
        <f t="shared" si="1854"/>
        <v>86.057526483464045</v>
      </c>
      <c r="BY270" s="9">
        <f t="shared" si="1855"/>
        <v>86.247407694259351</v>
      </c>
      <c r="BZ270" s="9">
        <f t="shared" si="1856"/>
        <v>85.614010838868253</v>
      </c>
      <c r="CA270" s="97">
        <f t="shared" si="2254"/>
        <v>85.930709266563809</v>
      </c>
      <c r="CB270" s="15">
        <f t="shared" si="1857"/>
        <v>3.9121520265582942E-5</v>
      </c>
      <c r="CC270" s="12"/>
      <c r="CD270" s="11">
        <f t="shared" si="1858"/>
        <v>4.7002856040097323E-5</v>
      </c>
      <c r="CE270" s="10">
        <f t="shared" si="1859"/>
        <v>85.994430301045242</v>
      </c>
      <c r="CF270" s="9">
        <f t="shared" si="1860"/>
        <v>86.247352039970707</v>
      </c>
      <c r="CG270" s="9">
        <f t="shared" si="1861"/>
        <v>85.488183250814927</v>
      </c>
      <c r="CH270" s="97">
        <f t="shared" si="2255"/>
        <v>85.867767645392817</v>
      </c>
      <c r="CI270" s="15">
        <f t="shared" si="1862"/>
        <v>4.6889776791863097E-5</v>
      </c>
      <c r="CJ270" s="12"/>
      <c r="CK270" s="11">
        <f t="shared" si="1863"/>
        <v>5.4771363799405681E-5</v>
      </c>
      <c r="CL270" s="10">
        <f t="shared" si="1864"/>
        <v>85.931461963355147</v>
      </c>
      <c r="CM270" s="9">
        <f t="shared" si="1865"/>
        <v>86.247272089040578</v>
      </c>
      <c r="CN270" s="9">
        <f t="shared" si="1866"/>
        <v>85.362637115294618</v>
      </c>
      <c r="CO270" s="97">
        <f t="shared" si="2256"/>
        <v>85.804954602167598</v>
      </c>
      <c r="CP270" s="15">
        <f t="shared" si="1867"/>
        <v>5.4639148834544735E-5</v>
      </c>
      <c r="CQ270" s="12"/>
      <c r="CR270" s="11">
        <f t="shared" si="1868"/>
        <v>6.2520977777983882E-5</v>
      </c>
      <c r="CS270" s="10">
        <f t="shared" si="1869"/>
        <v>85.868617825201994</v>
      </c>
      <c r="CT270" s="9">
        <f t="shared" si="1870"/>
        <v>86.247163527739289</v>
      </c>
      <c r="CU270" s="9">
        <f t="shared" si="1963"/>
        <v>85.237369435463791</v>
      </c>
      <c r="CV270" s="97">
        <f t="shared" si="2257"/>
        <v>85.742266481601547</v>
      </c>
      <c r="CW270" s="15">
        <f t="shared" si="1871"/>
        <v>6.2369555056647046E-5</v>
      </c>
      <c r="CX270" s="12"/>
      <c r="CY270" s="11">
        <f t="shared" si="2258"/>
        <v>7.0251615293306176E-5</v>
      </c>
      <c r="CZ270" s="10">
        <f t="shared" si="2259"/>
        <v>85.805894252775147</v>
      </c>
      <c r="DA270" s="9">
        <f t="shared" si="1964"/>
        <v>86.247022074635453</v>
      </c>
      <c r="DB270" s="9">
        <f t="shared" si="1965"/>
        <v>85.112377205574319</v>
      </c>
      <c r="DC270" s="97">
        <f t="shared" si="2260"/>
        <v>85.679699640104886</v>
      </c>
      <c r="DD270" s="15">
        <f t="shared" si="2261"/>
        <v>7.0080916666072428E-5</v>
      </c>
      <c r="DE270" s="12"/>
      <c r="DF270" s="11">
        <f t="shared" si="2262"/>
        <v>7.7963196206306328E-5</v>
      </c>
      <c r="DG270" s="10">
        <f t="shared" si="2263"/>
        <v>85.743287624042523</v>
      </c>
      <c r="DH270" s="9">
        <f t="shared" si="1966"/>
        <v>86.246843480687645</v>
      </c>
      <c r="DI270" s="9">
        <f t="shared" si="1967"/>
        <v>84.987657411667811</v>
      </c>
      <c r="DJ270" s="97">
        <f t="shared" si="2264"/>
        <v>85.617250446177735</v>
      </c>
      <c r="DK270" s="15">
        <f t="shared" si="2265"/>
        <v>7.7773157378374983E-5</v>
      </c>
      <c r="DL270" s="12"/>
      <c r="DM270" s="11">
        <f t="shared" si="2266"/>
        <v>8.5655642884748291E-5</v>
      </c>
      <c r="DN270" s="10">
        <f t="shared" si="2267"/>
        <v>85.680794329140326</v>
      </c>
      <c r="DO270" s="9">
        <f t="shared" si="1968"/>
        <v>86.24662352932809</v>
      </c>
      <c r="DP270" s="9">
        <f t="shared" si="1969"/>
        <v>84.863207032259979</v>
      </c>
      <c r="DQ270" s="97">
        <f t="shared" si="2268"/>
        <v>85.554915280794035</v>
      </c>
      <c r="DR270" s="15">
        <f t="shared" si="2269"/>
        <v>8.5446203379673056E-5</v>
      </c>
      <c r="DS270" s="12"/>
      <c r="DT270" s="11">
        <f t="shared" si="2270"/>
        <v>9.3328880166698665E-5</v>
      </c>
      <c r="DU270" s="10">
        <f t="shared" si="2271"/>
        <v>85.618410770753883</v>
      </c>
      <c r="DV270" s="9">
        <f t="shared" si="1970"/>
        <v>86.246358036538439</v>
      </c>
      <c r="DW270" s="9">
        <f t="shared" si="1971"/>
        <v>84.739023039019841</v>
      </c>
      <c r="DX270" s="97">
        <f t="shared" si="2272"/>
        <v>85.49269053777914</v>
      </c>
      <c r="DY270" s="15">
        <f t="shared" si="2273"/>
        <v>9.3099983289365022E-5</v>
      </c>
      <c r="DZ270" s="12"/>
      <c r="EA270" s="11">
        <f t="shared" si="2274"/>
        <v>1.0098283532382709E-4</v>
      </c>
      <c r="EB270" s="10">
        <f t="shared" si="2275"/>
        <v>85.556133364492041</v>
      </c>
      <c r="EC270" s="9">
        <f t="shared" si="1972"/>
        <v>86.24604285091786</v>
      </c>
      <c r="ED270" s="9">
        <f t="shared" si="1973"/>
        <v>84.615102397436431</v>
      </c>
      <c r="EE270" s="97">
        <f t="shared" si="2276"/>
        <v>85.430572624177145</v>
      </c>
      <c r="EF270" s="15">
        <f t="shared" si="2277"/>
        <v>1.0073442812316645E-4</v>
      </c>
      <c r="EG270" s="12"/>
      <c r="EH270" s="11">
        <f t="shared" si="2278"/>
        <v>1.0861743802498761E-4</v>
      </c>
      <c r="EI270" s="10">
        <f t="shared" si="2279"/>
        <v>85.49395853925158</v>
      </c>
      <c r="EJ270" s="9">
        <f t="shared" si="1974"/>
        <v>86.245673853743668</v>
      </c>
      <c r="EK270" s="9">
        <f t="shared" si="1975"/>
        <v>84.491442067479113</v>
      </c>
      <c r="EL270" s="97">
        <f t="shared" si="2280"/>
        <v>85.368557960611383</v>
      </c>
      <c r="EM270" s="15">
        <f t="shared" si="2281"/>
        <v>1.0834947125606647E-4</v>
      </c>
      <c r="EN270" s="12"/>
      <c r="EO270" s="11">
        <f t="shared" si="2282"/>
        <v>1.1623262029972973E-4</v>
      </c>
      <c r="EP270" s="10">
        <f t="shared" si="2283"/>
        <v>85.431882737574711</v>
      </c>
      <c r="EQ270" s="9">
        <f t="shared" si="1976"/>
        <v>86.245246959024556</v>
      </c>
      <c r="ER270" s="9">
        <f t="shared" si="1977"/>
        <v>84.368039004249283</v>
      </c>
      <c r="ES270" s="97">
        <f t="shared" si="2284"/>
        <v>85.306642981636912</v>
      </c>
      <c r="ET270" s="15">
        <f t="shared" si="2285"/>
        <v>1.1594504838536131E-4</v>
      </c>
      <c r="EU270" s="12"/>
      <c r="EV270" s="11">
        <f t="shared" si="2286"/>
        <v>1.2382831650186213E-4</v>
      </c>
      <c r="EW270" s="10">
        <f t="shared" si="2287"/>
        <v>85.369902415998723</v>
      </c>
      <c r="EX270" s="9">
        <f t="shared" si="1978"/>
        <v>86.244758113546638</v>
      </c>
      <c r="EY270" s="9">
        <f t="shared" si="1979"/>
        <v>84.244890158621288</v>
      </c>
      <c r="EZ270" s="97">
        <f t="shared" si="2288"/>
        <v>85.244824136083963</v>
      </c>
      <c r="FA270" s="15">
        <f t="shared" si="2289"/>
        <v>1.235210974939162E-4</v>
      </c>
      <c r="FB270" s="12"/>
      <c r="FC270" s="11">
        <f t="shared" si="2290"/>
        <v>1.3140446327324296E-4</v>
      </c>
      <c r="FD270" s="10">
        <f t="shared" si="2291"/>
        <v>85.308014045396703</v>
      </c>
      <c r="FE270" s="9">
        <f t="shared" si="1980"/>
        <v>86.244203296912545</v>
      </c>
      <c r="FF270" s="9">
        <f t="shared" si="1981"/>
        <v>84.121992477877541</v>
      </c>
      <c r="FG270" s="97">
        <f t="shared" si="2292"/>
        <v>85.183097887395036</v>
      </c>
      <c r="FH270" s="15">
        <f t="shared" si="2293"/>
        <v>1.3107755881335337E-4</v>
      </c>
      <c r="FI270" s="12"/>
      <c r="FJ270" s="11">
        <f t="shared" si="2294"/>
        <v>1.3896099950747693E-4</v>
      </c>
      <c r="FK270" s="10">
        <f t="shared" si="2295"/>
        <v>85.246214111311929</v>
      </c>
      <c r="FL270" s="9">
        <f t="shared" si="1982"/>
        <v>86.243578521573625</v>
      </c>
      <c r="FM270" s="9">
        <f t="shared" si="1983"/>
        <v>83.999342906331663</v>
      </c>
      <c r="FN270" s="97">
        <f t="shared" si="2296"/>
        <v>85.121460713952644</v>
      </c>
      <c r="FO270" s="15">
        <f t="shared" si="2297"/>
        <v>1.3861437478754392E-4</v>
      </c>
      <c r="FP270" s="12"/>
      <c r="FQ270" s="11">
        <f t="shared" si="2298"/>
        <v>1.4649786631392141E-4</v>
      </c>
      <c r="FR270" s="10">
        <f t="shared" si="2299"/>
        <v>85.184499114282929</v>
      </c>
      <c r="FS270" s="9">
        <f t="shared" si="1984"/>
        <v>86.242879832855479</v>
      </c>
      <c r="FT270" s="9">
        <f t="shared" si="1985"/>
        <v>83.876938385943404</v>
      </c>
      <c r="FU270" s="97">
        <f t="shared" si="2300"/>
        <v>85.059909109399442</v>
      </c>
      <c r="FV270" s="15">
        <f t="shared" si="2301"/>
        <v>1.4613149003621709E-4</v>
      </c>
      <c r="FW270" s="12"/>
      <c r="FX270" s="11">
        <f t="shared" si="2302"/>
        <v>1.5401500698177339E-4</v>
      </c>
      <c r="FY270" s="10">
        <f t="shared" si="2303"/>
        <v>85.122865570161181</v>
      </c>
      <c r="FZ270" s="9">
        <f t="shared" si="1986"/>
        <v>86.242103308977008</v>
      </c>
      <c r="GA270" s="9">
        <f t="shared" si="1987"/>
        <v>83.754775856926031</v>
      </c>
      <c r="GB270" s="97">
        <f t="shared" si="2304"/>
        <v>84.998439582951519</v>
      </c>
      <c r="GC270" s="15">
        <f t="shared" si="2305"/>
        <v>1.5362885131861185E-4</v>
      </c>
      <c r="GD270" s="12"/>
      <c r="GE270" s="11">
        <f t="shared" si="2306"/>
        <v>1.6151236694421427E-4</v>
      </c>
      <c r="GF270" s="10">
        <f t="shared" si="2307"/>
        <v>85.061310010421849</v>
      </c>
      <c r="GG270" s="9">
        <f t="shared" si="1988"/>
        <v>86.241245061063083</v>
      </c>
      <c r="GH270" s="9">
        <f t="shared" si="1989"/>
        <v>83.632852258342126</v>
      </c>
      <c r="GI270" s="97">
        <f t="shared" si="2308"/>
        <v>84.937048659702612</v>
      </c>
      <c r="GJ270" s="15">
        <f t="shared" si="2309"/>
        <v>1.6110640749746375E-4</v>
      </c>
      <c r="GK270" s="12"/>
      <c r="GL270" s="11">
        <f t="shared" si="1872"/>
        <v>1.6898989374286176E-4</v>
      </c>
      <c r="GM270" s="10">
        <f t="shared" si="1873"/>
        <v>84.99982898246563</v>
      </c>
      <c r="GN270" s="9">
        <f t="shared" si="1990"/>
        <v>86.24030123315103</v>
      </c>
      <c r="GO270" s="9">
        <f t="shared" si="1991"/>
        <v>83.511164528692305</v>
      </c>
      <c r="GP270" s="115">
        <f t="shared" si="2310"/>
        <v>84.875732880921674</v>
      </c>
      <c r="GQ270" s="15">
        <f t="shared" si="1874"/>
        <v>1.6856410950304612E-4</v>
      </c>
      <c r="GR270" s="12"/>
      <c r="GS270" s="11">
        <f t="shared" si="2311"/>
        <v>1.7644753699227125E-4</v>
      </c>
      <c r="GT270" s="10">
        <f t="shared" si="2312"/>
        <v>84.938419049914032</v>
      </c>
      <c r="GU270" s="9">
        <f t="shared" si="1992"/>
        <v>86.239268002191082</v>
      </c>
      <c r="GV270" s="9">
        <f t="shared" si="1993"/>
        <v>83.389709606492616</v>
      </c>
      <c r="GW270" s="115">
        <f t="shared" si="2313"/>
        <v>84.814488804341849</v>
      </c>
      <c r="GX270" s="15">
        <f t="shared" si="2314"/>
        <v>1.7600191029753075E-4</v>
      </c>
      <c r="GY270" s="12"/>
      <c r="GZ270" s="11">
        <f t="shared" si="2315"/>
        <v>1.838852483447492E-4</v>
      </c>
      <c r="HA270" s="10">
        <f t="shared" si="2316"/>
        <v>84.877076792896048</v>
      </c>
      <c r="HB270" s="9">
        <f t="shared" si="1994"/>
        <v>86.238141578040995</v>
      </c>
      <c r="HC270" s="9">
        <f t="shared" si="1995"/>
        <v>83.268484430845092</v>
      </c>
      <c r="HD270" s="97">
        <f t="shared" si="2317"/>
        <v>84.753313004443044</v>
      </c>
      <c r="HE270" s="15">
        <f t="shared" si="2318"/>
        <v>1.8341976483941539E-4</v>
      </c>
      <c r="HF270" s="12"/>
      <c r="HG270" s="11">
        <f t="shared" si="2319"/>
        <v>1.9130298145521966E-4</v>
      </c>
      <c r="HH270" s="10">
        <f t="shared" si="2320"/>
        <v>84.815798808328523</v>
      </c>
      <c r="HI270" s="9">
        <f t="shared" si="1996"/>
        <v>86.236918203454863</v>
      </c>
      <c r="HJ270" s="9">
        <f t="shared" si="1997"/>
        <v>83.147485941996308</v>
      </c>
      <c r="HK270" s="97">
        <f t="shared" si="2321"/>
        <v>84.692202072725593</v>
      </c>
      <c r="HL270" s="15">
        <f t="shared" si="2322"/>
        <v>1.9081763004833737E-4</v>
      </c>
      <c r="HM270" s="12"/>
      <c r="HN270" s="11">
        <f t="shared" si="2323"/>
        <v>1.9870069194645904E-4</v>
      </c>
      <c r="HO270" s="10">
        <f t="shared" si="2324"/>
        <v>84.754581710187765</v>
      </c>
      <c r="HP270" s="9">
        <f t="shared" si="1998"/>
        <v>86.23559415406649</v>
      </c>
      <c r="HQ270" s="9">
        <f t="shared" si="1999"/>
        <v>83.026711081888678</v>
      </c>
      <c r="HR270" s="115">
        <f t="shared" si="2325"/>
        <v>84.631152617977591</v>
      </c>
      <c r="HS270" s="15">
        <f t="shared" si="2326"/>
        <v>1.9819546476999603E-4</v>
      </c>
      <c r="HT270" s="12"/>
      <c r="HU270" s="11">
        <f t="shared" si="2714"/>
        <v>2.0607833737443826E-4</v>
      </c>
      <c r="HV270" s="10">
        <f t="shared" si="2327"/>
        <v>84.693422129774774</v>
      </c>
      <c r="HW270" s="9">
        <f t="shared" si="2000"/>
        <v>86.234165738367253</v>
      </c>
      <c r="HX270" s="9">
        <f t="shared" si="2001"/>
        <v>82.906156794701388</v>
      </c>
      <c r="HY270" s="115">
        <f t="shared" si="2328"/>
        <v>84.570161266534313</v>
      </c>
      <c r="HZ270" s="15">
        <f t="shared" si="2329"/>
        <v>2.0555322974137195E-4</v>
      </c>
      <c r="IA270" s="12"/>
      <c r="IB270" s="11">
        <f t="shared" si="2715"/>
        <v>2.1343587719395261E-4</v>
      </c>
      <c r="IC270" s="10">
        <f t="shared" si="2330"/>
        <v>84.632316715972649</v>
      </c>
      <c r="ID270" s="9">
        <f t="shared" si="2002"/>
        <v>86.232629297678713</v>
      </c>
      <c r="IE270" s="9">
        <f t="shared" si="2003"/>
        <v>82.785820027382101</v>
      </c>
      <c r="IF270" s="115">
        <f t="shared" si="2331"/>
        <v>84.509224662530414</v>
      </c>
      <c r="IG270" s="15">
        <f t="shared" si="2332"/>
        <v>2.1289088755618998E-4</v>
      </c>
      <c r="IH270" s="12"/>
      <c r="II270" s="11">
        <f t="shared" si="2716"/>
        <v>2.2077327272447815E-4</v>
      </c>
      <c r="IJ270" s="10">
        <f t="shared" si="2333"/>
        <v>84.571262135496852</v>
      </c>
      <c r="IK270" s="9">
        <f t="shared" si="2004"/>
        <v>86.230981206120191</v>
      </c>
      <c r="IL270" s="9">
        <f t="shared" si="2005"/>
        <v>82.665697730169583</v>
      </c>
      <c r="IM270" s="115">
        <f t="shared" si="2334"/>
        <v>84.448339468144894</v>
      </c>
      <c r="IN270" s="15">
        <f t="shared" si="2335"/>
        <v>2.2020840263065286E-4</v>
      </c>
      <c r="IO270" s="12"/>
      <c r="IP270" s="11">
        <f t="shared" si="2717"/>
        <v>2.2809048711628261E-4</v>
      </c>
      <c r="IQ270" s="10">
        <f t="shared" si="2336"/>
        <v>84.510255073138381</v>
      </c>
      <c r="IR270" s="9">
        <f t="shared" si="2006"/>
        <v>86.22921787057129</v>
      </c>
      <c r="IS270" s="9">
        <f t="shared" si="2007"/>
        <v>82.545786857106279</v>
      </c>
      <c r="IT270" s="115">
        <f t="shared" si="2337"/>
        <v>84.387502363838792</v>
      </c>
      <c r="IU270" s="15">
        <f t="shared" si="2338"/>
        <v>2.2750574116945027E-4</v>
      </c>
      <c r="IV270" s="12"/>
      <c r="IW270" s="11">
        <f t="shared" si="2718"/>
        <v>2.3538748531682242E-4</v>
      </c>
      <c r="IX270" s="10">
        <f t="shared" si="2339"/>
        <v>84.449292231999522</v>
      </c>
      <c r="IY270" s="9">
        <f t="shared" si="2008"/>
        <v>86.227335730629648</v>
      </c>
      <c r="IZ270" s="9">
        <f t="shared" si="2009"/>
        <v>82.426084366541417</v>
      </c>
      <c r="JA270" s="115">
        <f t="shared" si="2340"/>
        <v>84.326710048585539</v>
      </c>
      <c r="JB270" s="15">
        <f t="shared" si="2341"/>
        <v>2.347828711320839E-4</v>
      </c>
      <c r="JC270" s="12"/>
      <c r="JD270" s="11">
        <f t="shared" si="2719"/>
        <v>2.4266423403741894E-4</v>
      </c>
      <c r="JE270" s="10">
        <f t="shared" si="2342"/>
        <v>84.38837033372252</v>
      </c>
      <c r="JF270" s="9">
        <f t="shared" si="2010"/>
        <v>86.225331258563983</v>
      </c>
      <c r="JG270" s="9">
        <f t="shared" si="2011"/>
        <v>82.306587221627112</v>
      </c>
      <c r="JH270" s="115">
        <f t="shared" si="2343"/>
        <v>84.265959240095555</v>
      </c>
      <c r="JI270" s="15">
        <f t="shared" si="2344"/>
        <v>2.4203976219932415E-4</v>
      </c>
      <c r="JJ270" s="12"/>
      <c r="JK270" s="11">
        <f t="shared" si="2720"/>
        <v>2.4992070172007858E-4</v>
      </c>
      <c r="JL270" s="10">
        <f t="shared" si="2345"/>
        <v>84.327486118712443</v>
      </c>
      <c r="JM270" s="9">
        <f t="shared" si="2012"/>
        <v>86.223200959262641</v>
      </c>
      <c r="JN270" s="9">
        <f t="shared" si="2013"/>
        <v>82.187292390800536</v>
      </c>
      <c r="JO270" s="115">
        <f t="shared" si="2346"/>
        <v>84.205246675031589</v>
      </c>
      <c r="JP270" s="15">
        <f t="shared" si="2347"/>
        <v>2.4927638574025158E-4</v>
      </c>
      <c r="JQ270" s="12"/>
      <c r="JR270" s="11">
        <f t="shared" si="2721"/>
        <v>2.5715685850486938E-4</v>
      </c>
      <c r="JS270" s="10">
        <f t="shared" si="2348"/>
        <v>84.266636346350879</v>
      </c>
      <c r="JT270" s="9">
        <f t="shared" si="2014"/>
        <v>86.220941370177684</v>
      </c>
      <c r="JU270" s="9">
        <f t="shared" si="2015"/>
        <v>82.068196848261607</v>
      </c>
      <c r="JV270" s="115">
        <f t="shared" si="2349"/>
        <v>84.144569109219645</v>
      </c>
      <c r="JW270" s="15">
        <f t="shared" si="2350"/>
        <v>2.5649271477929623E-4</v>
      </c>
      <c r="JX270" s="12"/>
      <c r="JY270" s="11">
        <f t="shared" si="2722"/>
        <v>2.6437267619730282E-4</v>
      </c>
      <c r="JZ270" s="10">
        <f t="shared" si="2351"/>
        <v>84.20581779520522</v>
      </c>
      <c r="KA270" s="9">
        <f t="shared" si="2016"/>
        <v>86.218549061264753</v>
      </c>
      <c r="KB270" s="9">
        <f t="shared" si="2017"/>
        <v>81.949297574437125</v>
      </c>
      <c r="KC270" s="115">
        <f t="shared" si="2352"/>
        <v>84.083923317850946</v>
      </c>
      <c r="KD270" s="15">
        <f t="shared" si="2353"/>
        <v>2.6368872396386031E-4</v>
      </c>
      <c r="KE270" s="12"/>
      <c r="KF270" s="11">
        <f t="shared" si="2723"/>
        <v>2.7156812823626701E-4</v>
      </c>
      <c r="KG270" s="10">
        <f t="shared" si="2354"/>
        <v>84.145027263229139</v>
      </c>
      <c r="KH270" s="9">
        <f t="shared" si="2018"/>
        <v>86.21602063491882</v>
      </c>
      <c r="KI270" s="9">
        <f t="shared" si="2019"/>
        <v>81.830591556439089</v>
      </c>
      <c r="KJ270" s="115">
        <f t="shared" si="2355"/>
        <v>84.023306095678947</v>
      </c>
      <c r="KK270" s="15">
        <f t="shared" si="2356"/>
        <v>2.7086438953204383E-4</v>
      </c>
      <c r="KL270" s="12"/>
      <c r="KM270" s="11">
        <f t="shared" si="2724"/>
        <v>2.7874318966207025E-4</v>
      </c>
      <c r="KN270" s="10">
        <f t="shared" si="2357"/>
        <v>84.08426156795808</v>
      </c>
      <c r="KO270" s="9">
        <f t="shared" si="2020"/>
        <v>86.213352725905864</v>
      </c>
      <c r="KP270" s="9">
        <f t="shared" si="2021"/>
        <v>81.71207578851066</v>
      </c>
      <c r="KQ270" s="115">
        <f t="shared" si="2358"/>
        <v>83.962714257208262</v>
      </c>
      <c r="KR270" s="15">
        <f t="shared" si="2359"/>
        <v>2.7801968928086747E-4</v>
      </c>
      <c r="KS270" s="12"/>
      <c r="KT270" s="11">
        <f t="shared" si="2725"/>
        <v>2.8589783708497812E-4</v>
      </c>
      <c r="KU270" s="10">
        <f t="shared" si="2360"/>
        <v>84.023517546696652</v>
      </c>
      <c r="KV270" s="9">
        <f t="shared" si="2022"/>
        <v>86.210542001290776</v>
      </c>
      <c r="KW270" s="9">
        <f t="shared" si="2023"/>
        <v>81.593747272465507</v>
      </c>
      <c r="KX270" s="115">
        <f t="shared" si="2361"/>
        <v>83.902144636878148</v>
      </c>
      <c r="KY270" s="15">
        <f t="shared" si="2362"/>
        <v>2.8515460253470066E-4</v>
      </c>
      <c r="KZ270" s="12"/>
      <c r="LA270" s="11">
        <f t="shared" si="2726"/>
        <v>2.9303204865391004E-4</v>
      </c>
      <c r="LB270" s="10">
        <f t="shared" si="2363"/>
        <v>83.962792056700835</v>
      </c>
      <c r="LC270" s="9">
        <f t="shared" si="2024"/>
        <v>86.207585160361418</v>
      </c>
      <c r="LD270" s="9">
        <f t="shared" si="2025"/>
        <v>81.475603018115962</v>
      </c>
      <c r="LE270" s="115">
        <f t="shared" si="2364"/>
        <v>83.841594089238697</v>
      </c>
      <c r="LF270" s="15">
        <f t="shared" si="2365"/>
        <v>2.922691101141164E-4</v>
      </c>
      <c r="LG270" s="12"/>
      <c r="LH270" s="11">
        <f t="shared" si="2727"/>
        <v>3.0014580402559782E-4</v>
      </c>
      <c r="LI270" s="10">
        <f t="shared" si="2366"/>
        <v>83.902081975352729</v>
      </c>
      <c r="LJ270" s="9">
        <f t="shared" si="2026"/>
        <v>86.204478934549172</v>
      </c>
      <c r="LK270" s="9">
        <f t="shared" si="2027"/>
        <v>81.357640043693323</v>
      </c>
      <c r="LL270" s="115">
        <f t="shared" si="2367"/>
        <v>83.781059489121247</v>
      </c>
      <c r="LM270" s="15">
        <f t="shared" si="2368"/>
        <v>2.9936319430502484E-4</v>
      </c>
      <c r="LN270" s="12"/>
      <c r="LO270" s="11">
        <f t="shared" si="2728"/>
        <v>3.0723908433398256E-4</v>
      </c>
      <c r="LP270" s="10">
        <f t="shared" si="2369"/>
        <v>83.841384200329642</v>
      </c>
      <c r="LQ270" s="9">
        <f t="shared" si="2028"/>
        <v>86.201220087345916</v>
      </c>
      <c r="LR270" s="9">
        <f t="shared" si="2029"/>
        <v>81.23985537625714</v>
      </c>
      <c r="LS270" s="115">
        <f t="shared" si="2370"/>
        <v>83.720537731801528</v>
      </c>
      <c r="LT270" s="15">
        <f t="shared" si="2371"/>
        <v>3.0643683882826547E-4</v>
      </c>
      <c r="LU270" s="12"/>
      <c r="LV270" s="11">
        <f t="shared" si="2729"/>
        <v>3.1431187216007203E-4</v>
      </c>
      <c r="LW270" s="10">
        <f t="shared" si="2372"/>
        <v>83.78069564976596</v>
      </c>
      <c r="LX270" s="9">
        <f t="shared" si="2030"/>
        <v>86.19780541421764</v>
      </c>
      <c r="LY270" s="9">
        <f t="shared" si="2031"/>
        <v>81.122246052097736</v>
      </c>
      <c r="LZ270" s="115">
        <f t="shared" si="2373"/>
        <v>83.660025733157681</v>
      </c>
      <c r="MA270" s="15">
        <f t="shared" si="2374"/>
        <v>3.134900288094149E-4</v>
      </c>
      <c r="MB270" s="12"/>
      <c r="MC270" s="11">
        <f t="shared" si="2730"/>
        <v>3.2136415150200282E-4</v>
      </c>
      <c r="MD270" s="10">
        <f t="shared" si="2375"/>
        <v>83.720013262409964</v>
      </c>
      <c r="ME270" s="9">
        <f t="shared" si="2032"/>
        <v>86.194231742514802</v>
      </c>
      <c r="MF270" s="9">
        <f t="shared" si="2033"/>
        <v>81.004809117128332</v>
      </c>
      <c r="MG270" s="115">
        <f t="shared" si="2376"/>
        <v>83.599520429821567</v>
      </c>
      <c r="MH270" s="15">
        <f t="shared" si="2377"/>
        <v>3.2052275074902328E-4</v>
      </c>
      <c r="MI270" s="12"/>
      <c r="MJ270" s="11">
        <f t="shared" si="2731"/>
        <v>3.283959077455224E-4</v>
      </c>
      <c r="MK270" s="10">
        <f t="shared" si="2378"/>
        <v>83.659333997773899</v>
      </c>
      <c r="ML270" s="9">
        <f t="shared" si="2034"/>
        <v>86.190495931379601</v>
      </c>
      <c r="MM270" s="9">
        <f t="shared" si="2035"/>
        <v>80.887541627267737</v>
      </c>
      <c r="MN270" s="115">
        <f t="shared" si="2379"/>
        <v>83.539018779323669</v>
      </c>
      <c r="MO270" s="15">
        <f t="shared" si="2380"/>
        <v>3.2753499249325927E-4</v>
      </c>
      <c r="MP270" s="12"/>
      <c r="MQ270" s="11">
        <f t="shared" si="2732"/>
        <v>3.3540712763486629E-4</v>
      </c>
      <c r="MR270" s="10">
        <f t="shared" si="2381"/>
        <v>83.598654836277746</v>
      </c>
      <c r="MS270" s="9">
        <f t="shared" si="2036"/>
        <v>86.186594871650144</v>
      </c>
      <c r="MT270" s="9">
        <f t="shared" si="2037"/>
        <v>80.770440648815281</v>
      </c>
      <c r="MU270" s="115">
        <f t="shared" si="2382"/>
        <v>83.478517760232705</v>
      </c>
      <c r="MV270" s="15">
        <f t="shared" si="2383"/>
        <v>3.3452674320482589E-4</v>
      </c>
      <c r="MW270" s="12"/>
      <c r="MX270" s="11">
        <f t="shared" si="2733"/>
        <v>3.4239779924389999E-4</v>
      </c>
      <c r="MY270" s="10">
        <f t="shared" si="2384"/>
        <v>83.537972779387673</v>
      </c>
      <c r="MZ270" s="9">
        <f t="shared" si="2038"/>
        <v>86.18252548576173</v>
      </c>
      <c r="NA270" s="9">
        <f t="shared" si="2039"/>
        <v>80.653503258816002</v>
      </c>
      <c r="NB270" s="115">
        <f t="shared" si="2385"/>
        <v>83.418014372288866</v>
      </c>
      <c r="NC270" s="15">
        <f t="shared" si="2386"/>
        <v>3.4149799333430783E-4</v>
      </c>
      <c r="ND270" s="12"/>
      <c r="NE270" s="11">
        <f t="shared" si="2734"/>
        <v>3.4936791194768577E-4</v>
      </c>
      <c r="NF270" s="10">
        <f t="shared" si="2387"/>
        <v>83.477284849748202</v>
      </c>
      <c r="NG270" s="9">
        <f t="shared" si="2040"/>
        <v>86.178284727645348</v>
      </c>
      <c r="NH270" s="9">
        <f t="shared" si="2041"/>
        <v>80.53672654541657</v>
      </c>
      <c r="NI270" s="115">
        <f t="shared" si="2388"/>
        <v>83.357505636530959</v>
      </c>
      <c r="NJ270" s="15">
        <f t="shared" si="2389"/>
        <v>3.484487345919263E-4</v>
      </c>
      <c r="NK270" s="12"/>
      <c r="NL270" s="11">
        <f t="shared" si="2735"/>
        <v>3.5631745639444463E-4</v>
      </c>
      <c r="NM270" s="10">
        <f t="shared" si="2390"/>
        <v>83.416588091308313</v>
      </c>
      <c r="NN270" s="9">
        <f t="shared" si="2042"/>
        <v>86.173869582623425</v>
      </c>
      <c r="NO270" s="9">
        <f t="shared" si="2043"/>
        <v>80.420107608213982</v>
      </c>
      <c r="NP270" s="115">
        <f t="shared" si="2391"/>
        <v>83.296988595418696</v>
      </c>
      <c r="NQ270" s="15">
        <f t="shared" si="2392"/>
        <v>3.5537895991955503E-4</v>
      </c>
      <c r="NR270" s="12"/>
      <c r="NS270" s="11">
        <f t="shared" si="2736"/>
        <v>3.632464244777674E-4</v>
      </c>
      <c r="NT270" s="10">
        <f t="shared" si="2393"/>
        <v>83.355879569442692</v>
      </c>
      <c r="NU270" s="9">
        <f t="shared" si="2044"/>
        <v>86.169277067303042</v>
      </c>
      <c r="NV270" s="9">
        <f t="shared" si="2045"/>
        <v>80.303643558594203</v>
      </c>
      <c r="NW270" s="115">
        <f t="shared" si="2394"/>
        <v>83.236460312948623</v>
      </c>
      <c r="NX270" s="15">
        <f t="shared" si="2395"/>
        <v>3.6228866346320917E-4</v>
      </c>
      <c r="NY270" s="12"/>
      <c r="NZ270" s="11">
        <f t="shared" si="2737"/>
        <v>3.7015480930930163E-4</v>
      </c>
      <c r="OA270" s="10">
        <f t="shared" si="2396"/>
        <v>83.295156371066639</v>
      </c>
      <c r="OB270" s="9">
        <f t="shared" si="2046"/>
        <v>86.164504229466601</v>
      </c>
      <c r="OC270" s="9">
        <f t="shared" si="2047"/>
        <v>80.187331520061932</v>
      </c>
      <c r="OD270" s="115">
        <f t="shared" si="2397"/>
        <v>83.175917874764266</v>
      </c>
      <c r="OE270" s="15">
        <f t="shared" si="2398"/>
        <v>3.6917784054593179E-4</v>
      </c>
      <c r="OF270" s="12"/>
      <c r="OG270" s="11">
        <f t="shared" si="2738"/>
        <v>3.7704260519181226E-4</v>
      </c>
      <c r="OH270" s="10">
        <f t="shared" si="2399"/>
        <v>83.234415604745323</v>
      </c>
      <c r="OI270" s="9">
        <f t="shared" si="2048"/>
        <v>86.159548147960123</v>
      </c>
      <c r="OJ270" s="9">
        <f t="shared" si="2049"/>
        <v>80.071168628563598</v>
      </c>
      <c r="OK270" s="115">
        <f t="shared" si="2400"/>
        <v>83.115358388261853</v>
      </c>
      <c r="OL270" s="15">
        <f t="shared" si="2401"/>
        <v>3.7604648764093761E-4</v>
      </c>
      <c r="OM270" s="12"/>
      <c r="ON270" s="11">
        <f t="shared" si="2739"/>
        <v>3.8390980759250056E-4</v>
      </c>
      <c r="OO270" s="10">
        <f t="shared" si="2402"/>
        <v>83.173654400798512</v>
      </c>
      <c r="OP270" s="9">
        <f t="shared" si="2050"/>
        <v>86.15440593257928</v>
      </c>
      <c r="OQ270" s="9">
        <f t="shared" si="2051"/>
        <v>79.955152032798239</v>
      </c>
      <c r="OR270" s="115">
        <f t="shared" si="2403"/>
        <v>83.054778982688759</v>
      </c>
      <c r="OS270" s="15">
        <f t="shared" si="2404"/>
        <v>3.8289460234537209E-4</v>
      </c>
      <c r="OT270" s="12"/>
      <c r="OU270" s="11">
        <f t="shared" si="2740"/>
        <v>3.9075641311693381E-4</v>
      </c>
      <c r="OV270" s="10">
        <f t="shared" si="2405"/>
        <v>83.112869911398093</v>
      </c>
      <c r="OW270" s="9">
        <f t="shared" si="2052"/>
        <v>86.149074723953149</v>
      </c>
      <c r="OX270" s="9">
        <f t="shared" si="2053"/>
        <v>79.839278894525208</v>
      </c>
      <c r="OY270" s="115">
        <f t="shared" si="2406"/>
        <v>82.994176809239178</v>
      </c>
      <c r="OZ270" s="15">
        <f t="shared" si="2407"/>
        <v>3.8972218335413424E-4</v>
      </c>
      <c r="PA270" s="12"/>
      <c r="PB270" s="11">
        <f t="shared" si="2741"/>
        <v>3.9758241948301186E-4</v>
      </c>
      <c r="PC270" s="10">
        <f t="shared" si="2408"/>
        <v>83.052059310662969</v>
      </c>
      <c r="PD270" s="9">
        <f t="shared" si="2054"/>
        <v>86.143551693425948</v>
      </c>
      <c r="PE270" s="9">
        <f t="shared" si="2055"/>
        <v>79.723546388858622</v>
      </c>
      <c r="PF270" s="115">
        <f t="shared" si="2409"/>
        <v>82.933549041142285</v>
      </c>
      <c r="PG270" s="15">
        <f t="shared" si="2410"/>
        <v>3.9652923043437683E-4</v>
      </c>
      <c r="PH270" s="12"/>
      <c r="PI270" s="11">
        <f t="shared" si="2742"/>
        <v>4.0438782549563049E-4</v>
      </c>
      <c r="PJ270" s="10">
        <f t="shared" si="2411"/>
        <v>82.991219794746257</v>
      </c>
      <c r="PK270" s="9">
        <f t="shared" si="2056"/>
        <v>86.137834042936689</v>
      </c>
      <c r="PL270" s="9">
        <f t="shared" si="2057"/>
        <v>79.607951704555731</v>
      </c>
      <c r="PM270" s="115">
        <f t="shared" si="2412"/>
        <v>82.87289287374621</v>
      </c>
      <c r="PN270" s="15">
        <f t="shared" si="2413"/>
        <v>4.0331574440026643E-4</v>
      </c>
      <c r="PO270" s="12"/>
      <c r="PP270" s="11">
        <f t="shared" si="2743"/>
        <v>4.1117263102157355E-4</v>
      </c>
      <c r="PQ270" s="10">
        <f t="shared" si="2414"/>
        <v>82.930348581918494</v>
      </c>
      <c r="PR270" s="9">
        <f t="shared" si="2058"/>
        <v>86.131919004896972</v>
      </c>
      <c r="PS270" s="9">
        <f t="shared" si="2059"/>
        <v>79.492492044297052</v>
      </c>
      <c r="PT270" s="115">
        <f t="shared" si="2415"/>
        <v>82.812205524597005</v>
      </c>
      <c r="PU270" s="15">
        <f t="shared" si="2416"/>
        <v>4.1008172708813316E-4</v>
      </c>
      <c r="PV270" s="12"/>
      <c r="PW270" s="11">
        <f t="shared" si="2744"/>
        <v>4.1793683696479379E-4</v>
      </c>
      <c r="PX270" s="10">
        <f t="shared" si="2417"/>
        <v>82.869442912645781</v>
      </c>
      <c r="PY270" s="9">
        <f t="shared" si="2060"/>
        <v>86.125803842066858</v>
      </c>
      <c r="PZ270" s="9">
        <f t="shared" si="2061"/>
        <v>79.377164624957715</v>
      </c>
      <c r="QA270" s="115">
        <f t="shared" si="2418"/>
        <v>82.751484233512286</v>
      </c>
      <c r="QB270" s="15">
        <f t="shared" si="2419"/>
        <v>4.1682718133204008E-4</v>
      </c>
      <c r="QC270" s="12"/>
      <c r="QD270" s="11">
        <f t="shared" si="2745"/>
        <v>4.2468044524211616E-4</v>
      </c>
      <c r="QE270" s="10">
        <f t="shared" si="2420"/>
        <v>82.808500049662626</v>
      </c>
      <c r="QF270" s="9">
        <f t="shared" si="2062"/>
        <v>86.119485847429075</v>
      </c>
      <c r="QG270" s="9">
        <f t="shared" si="2063"/>
        <v>79.261966677871655</v>
      </c>
      <c r="QH270" s="115">
        <f t="shared" si="2421"/>
        <v>82.690726262650372</v>
      </c>
      <c r="QI270" s="15">
        <f t="shared" si="2422"/>
        <v>4.235521109397035E-4</v>
      </c>
      <c r="QJ270" s="12"/>
      <c r="QK270" s="11">
        <f t="shared" si="2746"/>
        <v>4.3140345875926486E-4</v>
      </c>
      <c r="QL270" s="10">
        <f t="shared" si="2423"/>
        <v>82.747517278040362</v>
      </c>
      <c r="QM270" s="9">
        <f t="shared" si="2064"/>
        <v>86.112962344061486</v>
      </c>
      <c r="QN270" s="9">
        <f t="shared" si="2065"/>
        <v>79.14689544908704</v>
      </c>
      <c r="QO270" s="115">
        <f t="shared" si="2424"/>
        <v>82.629928896574256</v>
      </c>
      <c r="QP270" s="15">
        <f t="shared" si="2425"/>
        <v>4.302565206688365E-4</v>
      </c>
      <c r="QQ270" s="12"/>
      <c r="QR270" s="11">
        <f t="shared" si="2747"/>
        <v>4.3810588138731935E-4</v>
      </c>
      <c r="QS270" s="10">
        <f t="shared" si="2426"/>
        <v>82.686491905250364</v>
      </c>
      <c r="QT270" s="9">
        <f t="shared" si="2066"/>
        <v>86.106230685007986</v>
      </c>
      <c r="QU270" s="9">
        <f t="shared" si="2067"/>
        <v>79.031948199613879</v>
      </c>
      <c r="QV270" s="115">
        <f t="shared" si="2427"/>
        <v>82.56908944231094</v>
      </c>
      <c r="QW270" s="15">
        <f t="shared" si="2428"/>
        <v>4.3694041620387153E-4</v>
      </c>
      <c r="QX270" s="12"/>
      <c r="QY270" s="11">
        <f t="shared" si="2748"/>
        <v>4.4478771793955122E-4</v>
      </c>
      <c r="QZ270" s="10">
        <f t="shared" si="2429"/>
        <v>82.625421261222584</v>
      </c>
      <c r="RA270" s="9">
        <f t="shared" si="2068"/>
        <v>86.099288253147904</v>
      </c>
      <c r="RB270" s="9">
        <f t="shared" si="2069"/>
        <v>78.917122205663816</v>
      </c>
      <c r="RC270" s="115">
        <f t="shared" si="2430"/>
        <v>82.50820522940586</v>
      </c>
      <c r="RD270" s="15">
        <f t="shared" si="2431"/>
        <v>4.4360380413310438E-4</v>
      </c>
      <c r="RE270" s="12"/>
      <c r="RF270" s="11">
        <f t="shared" si="2749"/>
        <v>4.5144897414864165E-4</v>
      </c>
      <c r="RG270" s="10">
        <f t="shared" si="2432"/>
        <v>82.564302698399445</v>
      </c>
      <c r="RH270" s="9">
        <f t="shared" si="2070"/>
        <v>86.09213246106394</v>
      </c>
      <c r="RI270" s="9">
        <f t="shared" si="2071"/>
        <v>78.80241475888333</v>
      </c>
      <c r="RJ270" s="115">
        <f t="shared" si="2433"/>
        <v>82.447273609973635</v>
      </c>
      <c r="RK270" s="15">
        <f t="shared" si="2434"/>
        <v>4.5024669192611223E-4</v>
      </c>
      <c r="RL270" s="12"/>
      <c r="RM270" s="11">
        <f t="shared" si="2750"/>
        <v>4.5808965664421162E-4</v>
      </c>
      <c r="RN270" s="10">
        <f t="shared" si="2435"/>
        <v>82.503133591785712</v>
      </c>
      <c r="RO270" s="9">
        <f t="shared" si="2072"/>
        <v>86.084760750908771</v>
      </c>
      <c r="RP270" s="9">
        <f t="shared" si="2073"/>
        <v>78.687823166576806</v>
      </c>
      <c r="RQ270" s="115">
        <f t="shared" si="2436"/>
        <v>82.386291958742788</v>
      </c>
      <c r="RR270" s="15">
        <f t="shared" si="2437"/>
        <v>4.5686908791175025E-4</v>
      </c>
      <c r="RS270" s="12"/>
      <c r="RT270" s="11">
        <f t="shared" si="2751"/>
        <v>4.6470977293088244E-4</v>
      </c>
      <c r="RU270" s="10">
        <f t="shared" si="2438"/>
        <v>82.441911338992668</v>
      </c>
      <c r="RV270" s="9">
        <f t="shared" si="2074"/>
        <v>86.07717059427037</v>
      </c>
      <c r="RW270" s="9">
        <f t="shared" si="2075"/>
        <v>78.573344751925617</v>
      </c>
      <c r="RX270" s="115">
        <f t="shared" si="2439"/>
        <v>82.325257673097994</v>
      </c>
      <c r="RY270" s="15">
        <f t="shared" si="2440"/>
        <v>4.6347100125629663E-4</v>
      </c>
      <c r="RZ270" s="12"/>
      <c r="SA270" s="11">
        <f t="shared" si="2752"/>
        <v>4.7130933136650064E-4</v>
      </c>
      <c r="SB270" s="10">
        <f t="shared" si="2441"/>
        <v>82.380633360279646</v>
      </c>
      <c r="SC270" s="9">
        <f t="shared" si="2076"/>
        <v>86.069359492036043</v>
      </c>
      <c r="SD270" s="9">
        <f t="shared" si="2077"/>
        <v>78.45897685419628</v>
      </c>
      <c r="SE270" s="115">
        <f t="shared" si="2442"/>
        <v>82.264168173116161</v>
      </c>
      <c r="SF270" s="15">
        <f t="shared" si="2443"/>
        <v>4.7005244194219919E-4</v>
      </c>
      <c r="SG270" s="12"/>
      <c r="SH270" s="11">
        <f t="shared" si="2753"/>
        <v>4.7788834114095364E-4</v>
      </c>
      <c r="SI270" s="10">
        <f t="shared" si="2444"/>
        <v>82.319297098589516</v>
      </c>
      <c r="SJ270" s="9">
        <f t="shared" si="2078"/>
        <v>86.061324974255385</v>
      </c>
      <c r="SK270" s="9">
        <f t="shared" si="2079"/>
        <v>78.304388196563309</v>
      </c>
      <c r="SL270" s="115">
        <f t="shared" si="2445"/>
        <v>82.182856585409354</v>
      </c>
      <c r="SM270" s="15">
        <f t="shared" si="2446"/>
        <v>4.791043036674942E-4</v>
      </c>
      <c r="SN270" s="12"/>
      <c r="SO270" s="11">
        <f t="shared" si="2754"/>
        <v>4.8694314148719012E-4</v>
      </c>
      <c r="SP270" s="10">
        <f t="shared" si="2447"/>
        <v>82.237691614145717</v>
      </c>
      <c r="SQ270" s="9">
        <f t="shared" si="2080"/>
        <v>86.0529780334451</v>
      </c>
      <c r="SR270" s="9">
        <f t="shared" si="2081"/>
        <v>78.251692762000388</v>
      </c>
      <c r="SS270" s="115">
        <f t="shared" si="2448"/>
        <v>82.152335397722737</v>
      </c>
      <c r="ST270" s="15">
        <f t="shared" si="2449"/>
        <v>4.8184347182459174E-4</v>
      </c>
      <c r="SU270" s="12"/>
      <c r="SV270" s="11">
        <f t="shared" si="2755"/>
        <v>4.8967128557241685E-4</v>
      </c>
      <c r="SW270" s="10">
        <f t="shared" si="2450"/>
        <v>82.206984298615879</v>
      </c>
      <c r="SX270" s="9">
        <f t="shared" si="2082"/>
        <v>86.044535376386023</v>
      </c>
      <c r="SY270" s="9">
        <f t="shared" si="2083"/>
        <v>78.870397186946136</v>
      </c>
      <c r="SZ270" s="115">
        <f t="shared" si="2451"/>
        <v>82.457466281666086</v>
      </c>
      <c r="TA270" s="15">
        <f t="shared" si="2452"/>
        <v>4.4310796647857093E-4</v>
      </c>
      <c r="TB270" s="12"/>
      <c r="TC270" s="11">
        <f t="shared" si="2756"/>
        <v>4.5083666688392778E-4</v>
      </c>
      <c r="TD270" s="10">
        <f t="shared" si="2453"/>
        <v>82.512640990257097</v>
      </c>
      <c r="TE270" s="9">
        <f t="shared" si="2084"/>
        <v>86.037395572119024</v>
      </c>
      <c r="TF270" s="9">
        <f t="shared" si="2085"/>
        <v>79.589403355629344</v>
      </c>
      <c r="TG270" s="115">
        <f t="shared" si="2454"/>
        <v>82.813399463874191</v>
      </c>
      <c r="TH270" s="15">
        <f t="shared" si="2455"/>
        <v>3.9825783159906826E-4</v>
      </c>
      <c r="TI270" s="12"/>
      <c r="TJ270" s="11">
        <f t="shared" si="2757"/>
        <v>4.0588451823172318E-4</v>
      </c>
      <c r="TK270" s="10">
        <f t="shared" si="2456"/>
        <v>82.869148761907894</v>
      </c>
      <c r="TL270" s="9">
        <f t="shared" si="2086"/>
        <v>86.031627962739847</v>
      </c>
      <c r="TM270" s="9">
        <f t="shared" si="2087"/>
        <v>80.440369017200368</v>
      </c>
      <c r="TN270" s="115">
        <f t="shared" si="2457"/>
        <v>83.235998489970115</v>
      </c>
      <c r="TO270" s="15">
        <f t="shared" si="2458"/>
        <v>3.4534202101932842E-4</v>
      </c>
      <c r="TP270" s="12"/>
      <c r="TQ270" s="11">
        <f t="shared" si="2758"/>
        <v>3.5286457976903707E-4</v>
      </c>
      <c r="TR270" s="10">
        <f t="shared" si="2459"/>
        <v>83.29236771308814</v>
      </c>
      <c r="TS270" s="9">
        <f t="shared" si="2088"/>
        <v>86.027291196211721</v>
      </c>
      <c r="TT270" s="9">
        <f t="shared" si="2089"/>
        <v>81.481227891822343</v>
      </c>
      <c r="TU270" s="115">
        <f t="shared" si="2460"/>
        <v>83.754259544017032</v>
      </c>
      <c r="TV270" s="15">
        <f t="shared" si="2461"/>
        <v>2.8078590251522681E-4</v>
      </c>
      <c r="TW270" s="12"/>
      <c r="TX270" s="11">
        <f t="shared" si="2759"/>
        <v>2.8820356380518007E-4</v>
      </c>
      <c r="TY270" s="10">
        <f t="shared" si="2462"/>
        <v>83.81128694545491</v>
      </c>
      <c r="TZ270" s="9">
        <f t="shared" si="2090"/>
        <v>86.024424261596295</v>
      </c>
      <c r="UA270" s="9">
        <f t="shared" si="2091"/>
        <v>82.830827001762188</v>
      </c>
      <c r="UB270" s="115">
        <f t="shared" si="2463"/>
        <v>84.427625631679234</v>
      </c>
      <c r="UC270" s="15">
        <f t="shared" si="2464"/>
        <v>1.9725134227824507E-4</v>
      </c>
      <c r="UD270" s="12"/>
      <c r="UE270" s="11">
        <f t="shared" si="2760"/>
        <v>2.0456695894391415E-4</v>
      </c>
      <c r="UF270" s="10">
        <f t="shared" si="2465"/>
        <v>84.485325634434332</v>
      </c>
      <c r="UG270" s="9">
        <f t="shared" si="2092"/>
        <v>86.023009422265233</v>
      </c>
      <c r="UH270" s="9">
        <f t="shared" si="2093"/>
        <v>84.821385960673339</v>
      </c>
      <c r="UI270" s="115">
        <f t="shared" si="2466"/>
        <v>85.422197691469279</v>
      </c>
      <c r="UJ270" s="15">
        <f t="shared" si="2467"/>
        <v>7.4217824424218778E-5</v>
      </c>
      <c r="UK270" s="12"/>
      <c r="UL270" s="11">
        <f t="shared" si="2761"/>
        <v>8.1447748974249816E-5</v>
      </c>
      <c r="UM270" s="10">
        <f t="shared" si="2468"/>
        <v>85.48048450054381</v>
      </c>
      <c r="UN270" s="9">
        <f t="shared" si="2094"/>
        <v>86.022809121029368</v>
      </c>
      <c r="UO270" s="9">
        <f t="shared" si="2095"/>
        <v>89.264373538744508</v>
      </c>
      <c r="UP270" s="115">
        <f t="shared" si="2469"/>
        <v>87.643591329886931</v>
      </c>
      <c r="UQ270" s="15">
        <f t="shared" si="2470"/>
        <v>-2.0021401587403591E-4</v>
      </c>
      <c r="UR270" s="12"/>
      <c r="US270" s="11">
        <f t="shared" si="2762"/>
        <v>-1.9308525299837359E-4</v>
      </c>
      <c r="UT270" s="10">
        <f t="shared" si="2471"/>
        <v>87.702656142396393</v>
      </c>
      <c r="UU270" s="9">
        <f t="shared" si="2096"/>
        <v>86.024266780717028</v>
      </c>
      <c r="UV270" s="9">
        <f t="shared" si="2097"/>
        <v>89.346597042435775</v>
      </c>
      <c r="UW270" s="115">
        <f t="shared" si="2472"/>
        <v>87.685431911576401</v>
      </c>
      <c r="UX270" s="15">
        <f t="shared" si="2473"/>
        <v>-2.0520248807130267E-4</v>
      </c>
      <c r="UY270" s="12"/>
      <c r="UZ270" s="11">
        <f t="shared" si="2763"/>
        <v>-1.980844144205841E-4</v>
      </c>
      <c r="VA270" s="10">
        <f t="shared" si="2474"/>
        <v>87.744481301964242</v>
      </c>
      <c r="VB270" s="9">
        <f t="shared" si="2098"/>
        <v>86.025797982528914</v>
      </c>
      <c r="VC270" s="9">
        <f t="shared" si="2099"/>
        <v>89.42959690590007</v>
      </c>
      <c r="VD270" s="115">
        <f t="shared" si="2475"/>
        <v>87.727697444214499</v>
      </c>
      <c r="VE270" s="15">
        <f t="shared" si="2476"/>
        <v>-2.1023436953821853E-4</v>
      </c>
      <c r="VF270" s="12"/>
      <c r="VG270" s="11">
        <f t="shared" si="2764"/>
        <v>-2.0312728748506936E-4</v>
      </c>
      <c r="VH270" s="10">
        <f t="shared" si="2477"/>
        <v>87.786731427948467</v>
      </c>
      <c r="VI270" s="9">
        <f t="shared" si="2100"/>
        <v>86.027405199921319</v>
      </c>
      <c r="VJ270" s="9">
        <f t="shared" si="2101"/>
        <v>89.513363004172305</v>
      </c>
      <c r="VK270" s="115">
        <f t="shared" si="2478"/>
        <v>87.770384102046819</v>
      </c>
      <c r="VL270" s="15">
        <f t="shared" si="2479"/>
        <v>-2.1530888213799036E-4</v>
      </c>
      <c r="VM270" s="12"/>
      <c r="VN270" s="11">
        <f t="shared" si="2765"/>
        <v>-2.0821309693090374E-4</v>
      </c>
      <c r="VO270" s="10">
        <f t="shared" si="2480"/>
        <v>87.829402707668521</v>
      </c>
      <c r="VP270" s="9">
        <f t="shared" si="2102"/>
        <v>86.029090941823313</v>
      </c>
      <c r="VQ270" s="9">
        <f t="shared" si="2103"/>
        <v>89.597884691148565</v>
      </c>
      <c r="VR270" s="115">
        <f t="shared" si="2481"/>
        <v>87.813487816485946</v>
      </c>
      <c r="VS270" s="15">
        <f t="shared" si="2482"/>
        <v>-2.2042521335491862E-4</v>
      </c>
      <c r="VT270" s="12"/>
      <c r="VU270" s="11">
        <f t="shared" si="2766"/>
        <v>-2.1334103298500546E-4</v>
      </c>
      <c r="VV270" s="10">
        <f t="shared" si="2483"/>
        <v>87.872491085414083</v>
      </c>
      <c r="VW270" s="9">
        <f t="shared" si="2104"/>
        <v>86.030857751338317</v>
      </c>
      <c r="VX270" s="9">
        <f t="shared" si="2105"/>
        <v>89.68315107669045</v>
      </c>
      <c r="VY270" s="115">
        <f t="shared" si="2484"/>
        <v>87.857004414014384</v>
      </c>
      <c r="VZ270" s="15">
        <f t="shared" si="2485"/>
        <v>-2.2558253348983737E-4</v>
      </c>
      <c r="WA270" s="12"/>
      <c r="WB270" s="11">
        <f t="shared" si="2767"/>
        <v>-2.185102685675635E-4</v>
      </c>
      <c r="WC270" s="10">
        <f t="shared" si="2486"/>
        <v>87.915992400451842</v>
      </c>
      <c r="WD270" s="9">
        <f t="shared" si="2106"/>
        <v>86.032708204639391</v>
      </c>
      <c r="WE270" s="9">
        <f t="shared" si="2107"/>
        <v>89.769151057691658</v>
      </c>
      <c r="WF270" s="115">
        <f t="shared" si="2487"/>
        <v>87.900929631165525</v>
      </c>
      <c r="WG270" s="15">
        <f t="shared" si="2488"/>
        <v>-2.3077999764716634E-4</v>
      </c>
      <c r="WH270" s="12"/>
      <c r="WI270" s="11">
        <f t="shared" si="2768"/>
        <v>-2.2371996127667416E-4</v>
      </c>
      <c r="WJ270" s="10">
        <f t="shared" si="2489"/>
        <v>87.959902402000836</v>
      </c>
      <c r="WK270" s="9">
        <f t="shared" si="2108"/>
        <v>86.034644909840921</v>
      </c>
      <c r="WL270" s="9">
        <f t="shared" si="2109"/>
        <v>89.855873467422597</v>
      </c>
      <c r="WM270" s="115">
        <f t="shared" si="2490"/>
        <v>87.945259188631752</v>
      </c>
      <c r="WN270" s="15">
        <f t="shared" si="2491"/>
        <v>-2.360167550288089E-4</v>
      </c>
      <c r="WO270" s="12"/>
      <c r="WP270" s="11">
        <f t="shared" si="2769"/>
        <v>-2.2896926268771949E-4</v>
      </c>
      <c r="WQ270" s="10">
        <f t="shared" si="2492"/>
        <v>88.004216823397343</v>
      </c>
      <c r="WR270" s="9">
        <f t="shared" si="2110"/>
        <v>86.03667050597646</v>
      </c>
      <c r="WS270" s="9">
        <f t="shared" si="2111"/>
        <v>89.943306720493567</v>
      </c>
      <c r="WT270" s="115">
        <f t="shared" si="2493"/>
        <v>87.989988613235013</v>
      </c>
      <c r="WU270" s="15">
        <f t="shared" si="2494"/>
        <v>-2.412919270685768E-4</v>
      </c>
      <c r="WV270" s="12"/>
      <c r="WW270" s="11">
        <f t="shared" si="2770"/>
        <v>-2.3425729646206061E-4</v>
      </c>
      <c r="WX270" s="10">
        <f t="shared" si="2495"/>
        <v>88.04893120386447</v>
      </c>
      <c r="WY270" s="9">
        <f t="shared" si="2112"/>
        <v>86.038787661557066</v>
      </c>
      <c r="WZ270" s="9">
        <f t="shared" si="2113"/>
        <v>90.031438941503609</v>
      </c>
      <c r="XA270" s="115">
        <f t="shared" si="2496"/>
        <v>88.035113301530345</v>
      </c>
      <c r="XB270" s="15">
        <f t="shared" si="2497"/>
        <v>-2.4660461546717325E-4</v>
      </c>
      <c r="XC270" s="12"/>
      <c r="XD270" s="11">
        <f t="shared" si="2771"/>
        <v>-2.3958316638476453E-4</v>
      </c>
      <c r="XE270" s="10">
        <f t="shared" si="2498"/>
        <v>88.094040952155552</v>
      </c>
      <c r="XF270" s="9">
        <f t="shared" si="2114"/>
        <v>86.040999073196105</v>
      </c>
      <c r="XG270" s="9">
        <f t="shared" si="2115"/>
        <v>90.120258019707094</v>
      </c>
      <c r="XH270" s="115">
        <f t="shared" si="2499"/>
        <v>88.080628546451607</v>
      </c>
      <c r="XI270" s="15">
        <f t="shared" si="2500"/>
        <v>-2.5195390565359809E-4</v>
      </c>
      <c r="XJ270" s="12"/>
      <c r="XK270" s="11">
        <f t="shared" si="2772"/>
        <v>-2.4494595982509125E-4</v>
      </c>
      <c r="XL270" s="10">
        <f t="shared" si="2501"/>
        <v>88.139541373205603</v>
      </c>
      <c r="XM270" s="9">
        <f t="shared" si="2116"/>
        <v>86.043307464234772</v>
      </c>
      <c r="XN270" s="9">
        <f t="shared" si="2117"/>
        <v>90.209751609132667</v>
      </c>
      <c r="XO270" s="115">
        <f t="shared" si="2502"/>
        <v>88.126529536683719</v>
      </c>
      <c r="XP270" s="15">
        <f t="shared" si="2503"/>
        <v>-2.5733886687738825E-4</v>
      </c>
      <c r="XQ270" s="12"/>
      <c r="XR270" s="11">
        <f t="shared" si="2773"/>
        <v>-2.5034474782467393E-4</v>
      </c>
      <c r="XS270" s="10">
        <f t="shared" si="2504"/>
        <v>88.185427667481463</v>
      </c>
      <c r="XT270" s="9">
        <f t="shared" si="2118"/>
        <v>86.04571558331331</v>
      </c>
      <c r="XU270" s="9">
        <f t="shared" si="2119"/>
        <v>90.299907185606202</v>
      </c>
      <c r="XV270" s="115">
        <f t="shared" si="2505"/>
        <v>88.172811384459749</v>
      </c>
      <c r="XW270" s="15">
        <f t="shared" si="2506"/>
        <v>-2.6275855581886812E-4</v>
      </c>
      <c r="XX270" s="12"/>
      <c r="XY270" s="11">
        <f t="shared" si="2774"/>
        <v>-2.557785887078042E-4</v>
      </c>
      <c r="XZ270" s="10">
        <f t="shared" si="2507"/>
        <v>88.231694958789319</v>
      </c>
      <c r="YA270" s="9">
        <f t="shared" si="2120"/>
        <v>86.048226202955306</v>
      </c>
      <c r="YB270" s="9">
        <f t="shared" si="2121"/>
        <v>90.390712002483411</v>
      </c>
      <c r="YC270" s="115">
        <f t="shared" si="2508"/>
        <v>88.219469102719358</v>
      </c>
      <c r="YD270" s="15">
        <f t="shared" si="2509"/>
        <v>-2.6821201394243048E-4</v>
      </c>
      <c r="YE270" s="12"/>
      <c r="YF270" s="11">
        <f t="shared" si="2775"/>
        <v>-2.6124652542807396E-4</v>
      </c>
      <c r="YG270" s="10">
        <f t="shared" si="2510"/>
        <v>88.278338271387184</v>
      </c>
      <c r="YH270" s="9">
        <f t="shared" si="2122"/>
        <v>86.05084211805152</v>
      </c>
      <c r="YI270" s="9">
        <f t="shared" si="2123"/>
        <v>90.482152983189209</v>
      </c>
      <c r="YJ270" s="115">
        <f t="shared" si="2511"/>
        <v>88.266497550620358</v>
      </c>
      <c r="YK270" s="15">
        <f t="shared" si="2512"/>
        <v>-2.7369826095291006E-4</v>
      </c>
      <c r="YL270" s="12"/>
      <c r="YM270" s="11">
        <f t="shared" si="2776"/>
        <v>-2.667475790130104E-4</v>
      </c>
      <c r="YN270" s="10">
        <f t="shared" si="2513"/>
        <v>88.325352475409943</v>
      </c>
      <c r="YO270" s="9">
        <f t="shared" si="2124"/>
        <v>86.053566144159703</v>
      </c>
      <c r="YP270" s="9">
        <f t="shared" si="2125"/>
        <v>90.574216821016236</v>
      </c>
      <c r="YQ270" s="115">
        <f t="shared" si="2514"/>
        <v>88.313891482587962</v>
      </c>
      <c r="YR270" s="15">
        <f t="shared" si="2515"/>
        <v>-2.7921630106462504E-4</v>
      </c>
      <c r="YS270" s="12"/>
      <c r="YT270" s="11">
        <f t="shared" si="2777"/>
        <v>-2.7228075483593303E-4</v>
      </c>
      <c r="YU270" s="10">
        <f t="shared" si="2516"/>
        <v>88.372732335952321</v>
      </c>
      <c r="YV270" s="9">
        <f t="shared" si="2126"/>
        <v>86.056401115864745</v>
      </c>
      <c r="YW270" s="9">
        <f t="shared" si="2127"/>
        <v>90.666889981966861</v>
      </c>
      <c r="YX270" s="115">
        <f t="shared" si="2517"/>
        <v>88.361645548915803</v>
      </c>
      <c r="YY270" s="15">
        <f t="shared" si="2518"/>
        <v>-2.8476512327818787E-4</v>
      </c>
      <c r="YZ270" s="12"/>
      <c r="ZA270" s="11">
        <f t="shared" si="2778"/>
        <v>-2.7784504288927843E-4</v>
      </c>
      <c r="ZB270" s="10">
        <f t="shared" si="2519"/>
        <v>88.420472513648932</v>
      </c>
      <c r="ZC270" s="9">
        <f t="shared" si="2128"/>
        <v>86.059349885090398</v>
      </c>
      <c r="ZD270" s="9">
        <f t="shared" si="2129"/>
        <v>90.760158706919086</v>
      </c>
      <c r="ZE270" s="115">
        <f t="shared" si="2520"/>
        <v>88.409754296004735</v>
      </c>
      <c r="ZF270" s="15">
        <f t="shared" si="2521"/>
        <v>-2.9034370161855767E-4</v>
      </c>
      <c r="ZG270" s="12"/>
      <c r="ZH270" s="11">
        <f t="shared" si="2779"/>
        <v>-2.8343941801920808E-4</v>
      </c>
      <c r="ZI270" s="10">
        <f t="shared" si="2522"/>
        <v>88.468567564891572</v>
      </c>
      <c r="ZJ270" s="9">
        <f t="shared" si="2130"/>
        <v>86.062415319362387</v>
      </c>
      <c r="ZK270" s="9">
        <f t="shared" si="2131"/>
        <v>90.854009014126362</v>
      </c>
      <c r="ZL270" s="115">
        <f t="shared" si="2523"/>
        <v>88.458212166744374</v>
      </c>
      <c r="ZM270" s="15">
        <f t="shared" si="2524"/>
        <v>-2.9595099539672756E-4</v>
      </c>
      <c r="ZN270" s="12"/>
      <c r="ZO270" s="11">
        <f t="shared" si="2780"/>
        <v>-2.8906284018397635E-4</v>
      </c>
      <c r="ZP270" s="10">
        <f t="shared" si="2525"/>
        <v>88.51701194218947</v>
      </c>
      <c r="ZQ270" s="9">
        <f t="shared" si="2132"/>
        <v>86.065600300024414</v>
      </c>
      <c r="ZR270" s="9">
        <f t="shared" si="2133"/>
        <v>90.948426702063742</v>
      </c>
      <c r="ZS270" s="115">
        <f t="shared" si="2526"/>
        <v>88.507013501044071</v>
      </c>
      <c r="ZT270" s="15">
        <f t="shared" si="2527"/>
        <v>-3.015859494956904E-4</v>
      </c>
      <c r="ZU270" s="12"/>
      <c r="ZV270" s="11">
        <f t="shared" si="2781"/>
        <v>-2.9471425473674885E-4</v>
      </c>
      <c r="ZW270" s="10">
        <f t="shared" si="2528"/>
        <v>88.565799994679438</v>
      </c>
      <c r="ZX270" s="9">
        <f t="shared" si="2134"/>
        <v>86.068907720408419</v>
      </c>
      <c r="ZY270" s="9">
        <f t="shared" si="2135"/>
        <v>91.04339735260659</v>
      </c>
      <c r="ZZ270" s="115">
        <f t="shared" si="2529"/>
        <v>88.556152536507511</v>
      </c>
      <c r="AAA270" s="15">
        <f t="shared" si="2530"/>
        <v>-3.0724749467979926E-4</v>
      </c>
      <c r="AAB270" s="12"/>
      <c r="AAC270" s="11">
        <f t="shared" si="2782"/>
        <v>-3.0039259273191685E-4</v>
      </c>
      <c r="AAD270" s="10">
        <f t="shared" si="2531"/>
        <v>88.61492596877973</v>
      </c>
      <c r="AAE270" s="9">
        <f t="shared" si="2136"/>
        <v>86.072340483960801</v>
      </c>
      <c r="AAF270" s="9">
        <f t="shared" si="2137"/>
        <v>91.138906338112648</v>
      </c>
      <c r="AAG270" s="115">
        <f t="shared" si="2532"/>
        <v>88.605623411036731</v>
      </c>
      <c r="AAH270" s="15">
        <f t="shared" si="2533"/>
        <v>-3.1293454814790484E-4</v>
      </c>
      <c r="AAI270" s="12"/>
      <c r="AAJ270" s="11">
        <f t="shared" si="2783"/>
        <v>-3.0609677147571226E-4</v>
      </c>
      <c r="AAK270" s="10">
        <f t="shared" si="2534"/>
        <v>88.664384010776402</v>
      </c>
      <c r="AAL270" s="9">
        <f t="shared" si="2138"/>
        <v>86.075901502331078</v>
      </c>
      <c r="AAM270" s="9">
        <f t="shared" si="2139"/>
        <v>91.23493882677694</v>
      </c>
      <c r="AAN270" s="115">
        <f t="shared" si="2535"/>
        <v>88.655420164554016</v>
      </c>
      <c r="AAO270" s="15">
        <f t="shared" si="2536"/>
        <v>-3.1864601398216749E-4</v>
      </c>
      <c r="AAP270" s="12"/>
      <c r="AAQ270" s="11">
        <f t="shared" si="2537"/>
        <v>-3.1182569497246375E-4</v>
      </c>
      <c r="AAR270" s="10">
        <f t="shared" si="2538"/>
        <v>88.714168168526527</v>
      </c>
      <c r="AAS270" s="9">
        <f t="shared" si="2140"/>
        <v>86.079593693422652</v>
      </c>
      <c r="AAT270" s="9">
        <f t="shared" si="2141"/>
        <v>91.331479765229972</v>
      </c>
      <c r="AAU270" s="115">
        <f t="shared" si="2539"/>
        <v>88.705536729326312</v>
      </c>
      <c r="AAV270" s="15">
        <f t="shared" si="2540"/>
        <v>-3.2438078219362626E-4</v>
      </c>
      <c r="AAW270" s="11"/>
      <c r="AAX270" s="11">
        <f t="shared" si="2784"/>
        <v>-3.1757825296581583E-4</v>
      </c>
      <c r="AAY270" s="10">
        <f t="shared" si="2541"/>
        <v>88.764272381748142</v>
      </c>
      <c r="AAZ270" s="9">
        <f t="shared" si="2142"/>
        <v>86.083419979373929</v>
      </c>
      <c r="ABA270" s="9">
        <f t="shared" si="2143"/>
        <v>91.428513900411048</v>
      </c>
      <c r="ABB270" s="115">
        <f t="shared" si="2542"/>
        <v>88.755966939892488</v>
      </c>
      <c r="ABC270" s="15">
        <f t="shared" si="2543"/>
        <v>-3.3013773019789687E-4</v>
      </c>
      <c r="ABD270" s="11"/>
      <c r="ABE270" s="11">
        <f t="shared" si="2785"/>
        <v>-3.2335332241348227E-4</v>
      </c>
      <c r="ABF270" s="10">
        <f t="shared" si="2544"/>
        <v>88.814690491940453</v>
      </c>
      <c r="ABG270" s="9">
        <f t="shared" si="2144"/>
        <v>86.087383284526439</v>
      </c>
      <c r="ABH270" s="9">
        <f t="shared" si="2145"/>
        <v>91.526025785971115</v>
      </c>
      <c r="ABI270" s="115">
        <f t="shared" si="2545"/>
        <v>88.80670453524877</v>
      </c>
      <c r="ABJ270" s="15">
        <f t="shared" si="2546"/>
        <v>-3.3591572333613323E-4</v>
      </c>
      <c r="ABK270" s="11"/>
      <c r="ABL270" s="11">
        <f t="shared" si="2786"/>
        <v>-3.2914976800623444E-4</v>
      </c>
      <c r="ABM270" s="10">
        <f t="shared" si="2547"/>
        <v>88.86541624455225</v>
      </c>
      <c r="ABN270" s="9">
        <f t="shared" si="2146"/>
        <v>86.091486533360865</v>
      </c>
      <c r="ABO270" s="9">
        <f t="shared" si="2147"/>
        <v>91.623999787433263</v>
      </c>
      <c r="ABP270" s="115">
        <f t="shared" si="2548"/>
        <v>88.857743160397064</v>
      </c>
      <c r="ABQ270" s="15">
        <f t="shared" si="2549"/>
        <v>-3.4171361532125223E-4</v>
      </c>
      <c r="ABR270" s="11"/>
      <c r="ABS270" s="11">
        <f t="shared" si="2787"/>
        <v>-3.3496644261219686E-4</v>
      </c>
      <c r="ABT270" s="10">
        <f t="shared" si="2550"/>
        <v>88.916443290512589</v>
      </c>
      <c r="ABU270" s="9">
        <f t="shared" si="2148"/>
        <v>86.095732648401068</v>
      </c>
      <c r="ABV270" s="9">
        <f t="shared" si="2149"/>
        <v>91.722420087666478</v>
      </c>
      <c r="ABW270" s="115">
        <f t="shared" si="2551"/>
        <v>88.909076368033766</v>
      </c>
      <c r="ABX270" s="15">
        <f t="shared" si="2552"/>
        <v>-3.4753024870546413E-4</v>
      </c>
      <c r="ABY270" s="11"/>
      <c r="ABZ270" s="11">
        <f t="shared" si="2788"/>
        <v>-3.4080218774269088E-4</v>
      </c>
      <c r="ACA270" s="10">
        <f t="shared" si="2553"/>
        <v>88.967765187902771</v>
      </c>
      <c r="ACB270" s="9">
        <f t="shared" si="2150"/>
        <v>86.10012454808836</v>
      </c>
      <c r="ACC270" s="9">
        <f t="shared" si="2151"/>
        <v>91.821270692665692</v>
      </c>
      <c r="ACD270" s="115">
        <f t="shared" si="2554"/>
        <v>88.960697620377033</v>
      </c>
      <c r="ACE270" s="15">
        <f t="shared" si="2555"/>
        <v>-3.5336445536858458E-4</v>
      </c>
      <c r="ACF270" s="11"/>
      <c r="ACG270" s="11">
        <f t="shared" si="2789"/>
        <v>-3.4665583403903491E-4</v>
      </c>
      <c r="ACH270" s="10">
        <f t="shared" si="2556"/>
        <v>89.019375403767313</v>
      </c>
      <c r="ACI270" s="9">
        <f t="shared" si="2152"/>
        <v>86.104665144628626</v>
      </c>
      <c r="ACJ270" s="9">
        <f t="shared" si="2153"/>
        <v>91.920535437631429</v>
      </c>
      <c r="ACK270" s="115">
        <f t="shared" si="2557"/>
        <v>89.012600291130028</v>
      </c>
      <c r="ACL270" s="15">
        <f t="shared" si="2558"/>
        <v>-3.5921505702649542E-4</v>
      </c>
      <c r="ACM270" s="11"/>
      <c r="ACN270" s="11">
        <f t="shared" si="2790"/>
        <v>-3.5252620177975022E-4</v>
      </c>
      <c r="ACO270" s="10">
        <f t="shared" si="2559"/>
        <v>89.071267316061807</v>
      </c>
      <c r="ACP270" s="9">
        <f t="shared" si="2154"/>
        <v>86.1093573418147</v>
      </c>
      <c r="ACQ270" s="9">
        <f t="shared" si="2155"/>
        <v>92.02019799334343</v>
      </c>
      <c r="ACR270" s="115">
        <f t="shared" si="2560"/>
        <v>89.064777667579065</v>
      </c>
      <c r="ACS270" s="15">
        <f t="shared" si="2561"/>
        <v>-3.6508086575932805E-4</v>
      </c>
      <c r="ACT270" s="11"/>
      <c r="ACU270" s="11">
        <f t="shared" si="2791"/>
        <v>-3.5841210140768922E-4</v>
      </c>
      <c r="ACV270" s="10">
        <f t="shared" si="2562"/>
        <v>89.123434215736211</v>
      </c>
      <c r="ACW270" s="9">
        <f t="shared" si="2156"/>
        <v>86.114204032826606</v>
      </c>
      <c r="ACX270" s="9">
        <f t="shared" si="2157"/>
        <v>92.1202418712803</v>
      </c>
      <c r="ACY270" s="115">
        <f t="shared" si="2563"/>
        <v>89.117222952053453</v>
      </c>
      <c r="ACZ270" s="15">
        <f t="shared" si="2564"/>
        <v>-3.7096068446353038E-4</v>
      </c>
      <c r="ADA270" s="11"/>
      <c r="ADB270" s="11">
        <f t="shared" si="2792"/>
        <v>-3.6431233398114227E-4</v>
      </c>
      <c r="ADC270" s="10">
        <f t="shared" si="2565"/>
        <v>89.175869308179642</v>
      </c>
      <c r="ADD270" s="9">
        <f t="shared" si="2158"/>
        <v>86.119208098009949</v>
      </c>
      <c r="ADE270" s="9">
        <f t="shared" si="2159"/>
        <v>92.220650413530635</v>
      </c>
      <c r="ADF270" s="115">
        <f t="shared" si="2566"/>
        <v>89.169929255770285</v>
      </c>
      <c r="ADG270" s="15">
        <f t="shared" si="2567"/>
        <v>-3.7685330636595302E-4</v>
      </c>
      <c r="ADH270" s="11"/>
      <c r="ADI270" s="11">
        <f t="shared" si="2793"/>
        <v>-3.7022569068558556E-4</v>
      </c>
      <c r="ADJ270" s="10">
        <f t="shared" si="2568"/>
        <v>89.228565707037788</v>
      </c>
      <c r="ADK270" s="9">
        <f t="shared" si="2160"/>
        <v>86.124372402608572</v>
      </c>
      <c r="ADL270" s="9">
        <f t="shared" si="2161"/>
        <v>92.321406821403713</v>
      </c>
      <c r="ADM270" s="115">
        <f t="shared" si="2569"/>
        <v>89.222889612006142</v>
      </c>
      <c r="ADN270" s="15">
        <f t="shared" si="2570"/>
        <v>-3.8275751693102257E-4</v>
      </c>
      <c r="ADO270" s="11"/>
      <c r="ADP270" s="11">
        <f t="shared" si="2794"/>
        <v>-3.761509547425764E-4</v>
      </c>
      <c r="ADQ270" s="10">
        <f t="shared" si="2571"/>
        <v>89.281516447389578</v>
      </c>
      <c r="ADR270" s="9">
        <f t="shared" si="2162"/>
        <v>86.129699794517975</v>
      </c>
      <c r="ADS270" s="9">
        <f t="shared" si="2163"/>
        <v>92.422494161393544</v>
      </c>
      <c r="ADT270" s="115">
        <f t="shared" si="2572"/>
        <v>89.27609697795576</v>
      </c>
      <c r="ADU270" s="15">
        <f t="shared" si="2573"/>
        <v>-3.8867209436785956E-4</v>
      </c>
      <c r="ADV270" s="11"/>
      <c r="ADW270" s="11">
        <f t="shared" si="2795"/>
        <v>-3.8208690191667477E-4</v>
      </c>
      <c r="ADX270" s="10">
        <f t="shared" si="2574"/>
        <v>89.334714487593502</v>
      </c>
      <c r="ADY270" s="9">
        <f t="shared" si="2164"/>
        <v>86.135193102025582</v>
      </c>
      <c r="ADZ270" s="9">
        <f t="shared" si="2165"/>
        <v>92.523895369413694</v>
      </c>
      <c r="AEA270" s="115">
        <f t="shared" si="2575"/>
        <v>89.329544235719638</v>
      </c>
      <c r="AEB270" s="15">
        <f t="shared" si="2576"/>
        <v>-3.9459581003142141E-4</v>
      </c>
      <c r="AEC270" s="11"/>
      <c r="AED270" s="11">
        <f t="shared" si="2796"/>
        <v>-3.8803230091638059E-4</v>
      </c>
      <c r="AEE270" s="10">
        <f t="shared" si="2577"/>
        <v>89.388152710261878</v>
      </c>
      <c r="AEF270" s="9">
        <f t="shared" si="2166"/>
        <v>86.140855131537208</v>
      </c>
      <c r="AEG270" s="9">
        <f t="shared" si="2167"/>
        <v>92.625593258784448</v>
      </c>
      <c r="AEH270" s="115">
        <f t="shared" si="2578"/>
        <v>89.383224195160835</v>
      </c>
      <c r="AEI270" s="15">
        <f t="shared" si="2579"/>
        <v>-4.005274290562465E-4</v>
      </c>
      <c r="AEJ270" s="11"/>
      <c r="AEK270" s="11">
        <f t="shared" si="2797"/>
        <v>-3.9398591402829935E-4</v>
      </c>
      <c r="AEL270" s="10">
        <f t="shared" si="2580"/>
        <v>89.441823925108295</v>
      </c>
      <c r="AEM270" s="9">
        <f t="shared" si="2168"/>
        <v>86.146688665298598</v>
      </c>
      <c r="AEN270" s="9">
        <f t="shared" si="2169"/>
        <v>92.727570528451082</v>
      </c>
      <c r="AEO270" s="115">
        <f t="shared" si="2581"/>
        <v>89.43712959687484</v>
      </c>
      <c r="AEP270" s="15">
        <f t="shared" si="2582"/>
        <v>-4.0646571100477768E-4</v>
      </c>
      <c r="AEQ270" s="11"/>
      <c r="AER270" s="11">
        <f t="shared" si="2798"/>
        <v>-3.9994649776613623E-4</v>
      </c>
      <c r="AES270" s="10">
        <f t="shared" si="2583"/>
        <v>89.4957208719091</v>
      </c>
      <c r="AET270" s="9">
        <f t="shared" si="2170"/>
        <v>86.152696459114964</v>
      </c>
      <c r="AEU270" s="9">
        <f t="shared" si="2171"/>
        <v>92.829809771415441</v>
      </c>
      <c r="AEV270" s="115">
        <f t="shared" si="2584"/>
        <v>89.491253115265209</v>
      </c>
      <c r="AEW270" s="15">
        <f t="shared" si="2585"/>
        <v>-4.1240941052899727E-4</v>
      </c>
      <c r="AEX270" s="11"/>
      <c r="AEY270" s="11">
        <f t="shared" si="2799"/>
        <v>-4.0591280353325071E-4</v>
      </c>
      <c r="AEZ270" s="10">
        <f t="shared" si="2586"/>
        <v>89.549836223571646</v>
      </c>
      <c r="AFA270" s="9">
        <f t="shared" si="2172"/>
        <v>86.158881240071921</v>
      </c>
      <c r="AFB270" s="9">
        <f t="shared" si="2173"/>
        <v>92.932293482390079</v>
      </c>
      <c r="AFC270" s="115">
        <f t="shared" si="2587"/>
        <v>89.545587361231</v>
      </c>
      <c r="AFD270" s="15">
        <f t="shared" si="2588"/>
        <v>-4.1835727798393438E-4</v>
      </c>
      <c r="AFE270" s="11"/>
      <c r="AFF270" s="11">
        <f t="shared" si="2800"/>
        <v>-4.1188357823726464E-4</v>
      </c>
      <c r="AFG270" s="10">
        <f t="shared" si="2589"/>
        <v>89.604162588814617</v>
      </c>
      <c r="AFH270" s="9">
        <f t="shared" si="2174"/>
        <v>86.165245704258879</v>
      </c>
      <c r="AFI270" s="9">
        <f t="shared" si="2175"/>
        <v>93.035003972287171</v>
      </c>
      <c r="AFJ270" s="115">
        <f t="shared" si="2590"/>
        <v>89.600124838273018</v>
      </c>
      <c r="AFK270" s="15">
        <f t="shared" si="2591"/>
        <v>-4.2430805428673047E-4</v>
      </c>
      <c r="AFL270" s="11"/>
      <c r="AFM270" s="11">
        <f t="shared" si="2801"/>
        <v>-4.178575591396012E-4</v>
      </c>
      <c r="AFN270" s="10">
        <f t="shared" si="2592"/>
        <v>89.658692468180277</v>
      </c>
      <c r="AFO270" s="9">
        <f t="shared" si="2176"/>
        <v>86.171792514320259</v>
      </c>
      <c r="AFP270" s="9">
        <f t="shared" si="2177"/>
        <v>93.137923482495225</v>
      </c>
      <c r="AFQ270" s="115">
        <f t="shared" si="2593"/>
        <v>89.654857998407749</v>
      </c>
      <c r="AFR270" s="15">
        <f t="shared" si="2594"/>
        <v>-4.3026047812614194E-4</v>
      </c>
      <c r="AFS270" s="11"/>
      <c r="AFT270" s="11">
        <f t="shared" si="2802"/>
        <v>-4.2383348107819533E-4</v>
      </c>
      <c r="AFU270" s="10">
        <f t="shared" si="2595"/>
        <v>89.713418310039685</v>
      </c>
      <c r="AFV270" s="9">
        <f t="shared" si="2178"/>
        <v>86.178524297208611</v>
      </c>
      <c r="AFW270" s="9">
        <f t="shared" si="2179"/>
        <v>93.241034236953951</v>
      </c>
      <c r="AFX270" s="115">
        <f t="shared" si="2596"/>
        <v>89.709779267081274</v>
      </c>
      <c r="AFY270" s="15">
        <f t="shared" si="2597"/>
        <v>-4.3621328931769303E-4</v>
      </c>
      <c r="AFZ270" s="11"/>
      <c r="AGA270" s="11">
        <f t="shared" si="2803"/>
        <v>-4.2981007982987891E-4</v>
      </c>
      <c r="AGB270" s="10">
        <f t="shared" si="2598"/>
        <v>89.768332535545767</v>
      </c>
      <c r="AGC270" s="9">
        <f t="shared" si="2180"/>
        <v>86.185443642037242</v>
      </c>
      <c r="AGD270" s="9">
        <f t="shared" si="2181"/>
        <v>93.344318396940167</v>
      </c>
      <c r="AGE270" s="115">
        <f t="shared" si="2599"/>
        <v>89.764881019488712</v>
      </c>
      <c r="AGF270" s="15">
        <f t="shared" si="2600"/>
        <v>-4.4216522614369769E-4</v>
      </c>
      <c r="AGG270" s="11"/>
      <c r="AGH270" s="11">
        <f t="shared" si="2804"/>
        <v>-4.3578608944653228E-4</v>
      </c>
      <c r="AGI270" s="10">
        <f t="shared" si="2601"/>
        <v>89.823427514900061</v>
      </c>
      <c r="AGJ270" s="9">
        <f t="shared" si="2182"/>
        <v>86.192553097848872</v>
      </c>
      <c r="AGK270" s="9">
        <f t="shared" si="2183"/>
        <v>93.447758018554921</v>
      </c>
      <c r="AGL270" s="115">
        <f t="shared" si="2602"/>
        <v>89.82015555820189</v>
      </c>
      <c r="AGM270" s="15">
        <f t="shared" si="2603"/>
        <v>-4.4811502286525848E-4</v>
      </c>
      <c r="AGN270" s="11"/>
      <c r="AGO270" s="11">
        <f t="shared" si="2805"/>
        <v>-4.4176023976323485E-4</v>
      </c>
      <c r="AGP270" s="10">
        <f t="shared" si="2604"/>
        <v>89.878695544928178</v>
      </c>
      <c r="AGQ270" s="9">
        <f t="shared" si="2184"/>
        <v>86.199855171300044</v>
      </c>
      <c r="AGR270" s="9">
        <f t="shared" si="2185"/>
        <v>93.551334940960231</v>
      </c>
      <c r="AGS270" s="115">
        <f t="shared" si="2605"/>
        <v>89.875595056130138</v>
      </c>
      <c r="AGT270" s="15">
        <f t="shared" si="2606"/>
        <v>-4.5406140296229934E-4</v>
      </c>
      <c r="AGU270" s="11"/>
      <c r="AGV270" s="11">
        <f t="shared" si="2806"/>
        <v>-4.4773124962542877E-4</v>
      </c>
      <c r="AGW270" s="10">
        <f t="shared" si="2607"/>
        <v>89.934128791915796</v>
      </c>
      <c r="AGX270" s="9">
        <f t="shared" si="2186"/>
        <v>86.207352324115035</v>
      </c>
      <c r="AGY270" s="9">
        <f t="shared" si="2187"/>
        <v>93.655031132540088</v>
      </c>
      <c r="AGZ270" s="115">
        <f t="shared" si="2608"/>
        <v>89.931191728327562</v>
      </c>
      <c r="AHA270" s="15">
        <f t="shared" si="2609"/>
        <v>-4.600031006713061E-4</v>
      </c>
      <c r="AHB270" s="11"/>
      <c r="AHC270" s="11">
        <f t="shared" si="2807"/>
        <v>-4.536978484704826E-4</v>
      </c>
      <c r="AHD270" s="10">
        <f t="shared" si="2610"/>
        <v>89.989719463752039</v>
      </c>
      <c r="AHE270" s="9">
        <f t="shared" si="2188"/>
        <v>86.215046971239545</v>
      </c>
      <c r="AHF270" s="9">
        <f t="shared" si="2189"/>
        <v>93.758828546698354</v>
      </c>
      <c r="AHG270" s="115">
        <f t="shared" si="2611"/>
        <v>89.986937758968949</v>
      </c>
      <c r="AHH270" s="15">
        <f t="shared" si="2612"/>
        <v>-4.6593885219278828E-4</v>
      </c>
      <c r="AHI270" s="11"/>
      <c r="AHJ270" s="11">
        <f t="shared" si="2808"/>
        <v>-4.5965876752031959E-4</v>
      </c>
      <c r="AHK270" s="10">
        <f t="shared" si="2613"/>
        <v>90.045459736757351</v>
      </c>
      <c r="AHL270" s="9">
        <f t="shared" si="2190"/>
        <v>86.222941478723428</v>
      </c>
      <c r="AHM270" s="9">
        <f t="shared" si="2191"/>
        <v>93.86270885015162</v>
      </c>
      <c r="AHN270" s="115">
        <f t="shared" si="2614"/>
        <v>90.042825164437517</v>
      </c>
      <c r="AHO270" s="15">
        <f t="shared" si="2615"/>
        <v>-4.7186737904015517E-4</v>
      </c>
      <c r="AHP270" s="11"/>
      <c r="AHQ270" s="11">
        <f t="shared" si="2809"/>
        <v>-4.6561272309746473E-4</v>
      </c>
      <c r="AHR270" s="10">
        <f t="shared" si="2616"/>
        <v>90.101341618480632</v>
      </c>
      <c r="AHS270" s="9">
        <f t="shared" si="2192"/>
        <v>86.231038161041113</v>
      </c>
      <c r="AHT270" s="9">
        <f t="shared" si="2193"/>
        <v>93.966654892811661</v>
      </c>
      <c r="AHU270" s="115">
        <f t="shared" si="2617"/>
        <v>90.098846526926394</v>
      </c>
      <c r="AHV270" s="15">
        <f t="shared" si="2618"/>
        <v>-4.777874789919658E-4</v>
      </c>
      <c r="AHW270" s="11"/>
      <c r="AHX270" s="11">
        <f t="shared" si="2810"/>
        <v>-4.7155850776990199E-4</v>
      </c>
      <c r="AHY270" s="10">
        <f t="shared" si="2619"/>
        <v>90.157357682840882</v>
      </c>
      <c r="AHZ270" s="9">
        <f t="shared" si="2194"/>
        <v>86.239339281546904</v>
      </c>
      <c r="AIA270" s="9">
        <f t="shared" si="2195"/>
        <v>94.070655705396661</v>
      </c>
      <c r="AIB270" s="115">
        <f t="shared" si="2620"/>
        <v>90.154997493471782</v>
      </c>
      <c r="AIC270" s="15">
        <f t="shared" si="2621"/>
        <v>-4.8369833473938597E-4</v>
      </c>
      <c r="AID270" s="11"/>
      <c r="AIE270" s="11">
        <f t="shared" si="2811"/>
        <v>-4.7749529967597737E-4</v>
      </c>
      <c r="AIF270" s="10">
        <f t="shared" si="2622"/>
        <v>90.213503574590021</v>
      </c>
      <c r="AIG270" s="9">
        <f t="shared" si="2196"/>
        <v>86.247847063959057</v>
      </c>
      <c r="AIH270" s="9">
        <f t="shared" si="2197"/>
        <v>94.174701991071302</v>
      </c>
      <c r="AII270" s="115">
        <f t="shared" si="2623"/>
        <v>90.211274527515172</v>
      </c>
      <c r="AIJ270" s="15">
        <f t="shared" si="2624"/>
        <v>-4.8959923471972864E-4</v>
      </c>
      <c r="AIK270" s="11"/>
      <c r="AIL270" s="11">
        <f t="shared" si="2812"/>
        <v>-4.8342238281280729E-4</v>
      </c>
      <c r="AIM270" s="10">
        <f t="shared" si="2625"/>
        <v>90.269775756292447</v>
      </c>
      <c r="AIN270" s="9">
        <f t="shared" si="2198"/>
        <v>86.25656369473738</v>
      </c>
      <c r="AIO270" s="9">
        <f t="shared" si="2199"/>
        <v>94.278784604028402</v>
      </c>
      <c r="AIP270" s="115">
        <f t="shared" si="2626"/>
        <v>90.267674149382884</v>
      </c>
      <c r="AIQ270" s="15">
        <f t="shared" si="2627"/>
        <v>-4.9548947899975533E-4</v>
      </c>
      <c r="AIR270" s="11"/>
      <c r="AIS270" s="11">
        <f t="shared" si="2813"/>
        <v>-4.8933905273032378E-4</v>
      </c>
      <c r="AIT270" s="10">
        <f t="shared" si="2628"/>
        <v>90.326170747213922</v>
      </c>
      <c r="AIU270" s="9">
        <f t="shared" si="2200"/>
        <v>86.265491322301386</v>
      </c>
      <c r="AIV270" s="9">
        <f t="shared" si="2201"/>
        <v>94.382894550736296</v>
      </c>
      <c r="AIW270" s="115">
        <f t="shared" si="2629"/>
        <v>90.324192936518841</v>
      </c>
      <c r="AIX270" s="15">
        <f t="shared" si="2630"/>
        <v>-5.0136837940101199E-4</v>
      </c>
      <c r="AIY270" s="11"/>
      <c r="AIZ270" s="11">
        <f t="shared" si="2814"/>
        <v>-4.9524461666011473E-4</v>
      </c>
      <c r="AJA270" s="10">
        <f t="shared" si="2631"/>
        <v>90.382685123560719</v>
      </c>
      <c r="AJB270" s="9">
        <f t="shared" si="2202"/>
        <v>86.274632056283338</v>
      </c>
      <c r="AJC270" s="9">
        <f t="shared" si="2203"/>
        <v>94.487022991067064</v>
      </c>
      <c r="AJD270" s="115">
        <f t="shared" si="2632"/>
        <v>90.380827523675208</v>
      </c>
      <c r="AJE270" s="15">
        <f t="shared" si="2633"/>
        <v>-5.0723525961564873E-4</v>
      </c>
      <c r="AJF270" s="11"/>
      <c r="AJG270" s="11">
        <f t="shared" si="2815"/>
        <v>-5.0113839363476285E-4</v>
      </c>
      <c r="AJH270" s="10">
        <f t="shared" si="2634"/>
        <v>90.439315518676594</v>
      </c>
      <c r="AJI270" s="9">
        <f t="shared" si="2204"/>
        <v>86.283987966816142</v>
      </c>
      <c r="AJJ270" s="9">
        <f t="shared" si="2205"/>
        <v>94.591161239303133</v>
      </c>
      <c r="AJK270" s="115">
        <f t="shared" si="2635"/>
        <v>90.43757460305963</v>
      </c>
      <c r="AJL270" s="15">
        <f t="shared" si="2636"/>
        <v>-5.1308945531257399E-4</v>
      </c>
      <c r="AJM270" s="11"/>
      <c r="AJN270" s="11">
        <f t="shared" si="2816"/>
        <v>-5.0701971459754113E-4</v>
      </c>
      <c r="AJO270" s="10">
        <f t="shared" si="2637"/>
        <v>90.496058623196518</v>
      </c>
      <c r="AJP270" s="9">
        <f t="shared" si="2206"/>
        <v>86.293561083856403</v>
      </c>
      <c r="AJQ270" s="9">
        <f t="shared" si="2207"/>
        <v>94.69530076502393</v>
      </c>
      <c r="AJR270" s="115">
        <f t="shared" si="2638"/>
        <v>90.494430924440167</v>
      </c>
      <c r="AJS270" s="15">
        <f t="shared" si="2639"/>
        <v>-5.1893031423403996E-4</v>
      </c>
      <c r="AJT270" s="11"/>
      <c r="AJU270" s="11">
        <f t="shared" si="2817"/>
        <v>-5.1288792250252441E-4</v>
      </c>
      <c r="AJV270" s="10">
        <f t="shared" si="2640"/>
        <v>90.552911185157981</v>
      </c>
      <c r="AJW270" s="9">
        <f t="shared" si="2208"/>
        <v>86.303353396542576</v>
      </c>
      <c r="AJX270" s="9">
        <f t="shared" si="2209"/>
        <v>94.799433193874833</v>
      </c>
      <c r="AJY270" s="115">
        <f t="shared" si="2641"/>
        <v>90.551393295208698</v>
      </c>
      <c r="AJZ270" s="15">
        <f t="shared" si="2642"/>
        <v>-5.2475719628276212E-4</v>
      </c>
      <c r="AKA270" s="11"/>
      <c r="AKB270" s="11">
        <f t="shared" si="2818"/>
        <v>-5.1874237240527642E-4</v>
      </c>
      <c r="AKC270" s="10">
        <f t="shared" si="2643"/>
        <v>90.609870010071063</v>
      </c>
      <c r="AKD270" s="9">
        <f t="shared" si="2210"/>
        <v>86.313366852588388</v>
      </c>
      <c r="AKE270" s="9">
        <f t="shared" si="2211"/>
        <v>94.903550308220275</v>
      </c>
      <c r="AKF270" s="115">
        <f t="shared" si="2644"/>
        <v>90.608458580404331</v>
      </c>
      <c r="AKG270" s="15">
        <f t="shared" si="2645"/>
        <v>-5.3056947359974053E-4</v>
      </c>
      <c r="AKH270" s="11"/>
      <c r="AKI270" s="11">
        <f t="shared" si="2819"/>
        <v>-5.2458243154420272E-4</v>
      </c>
      <c r="AKJ270" s="10">
        <f t="shared" si="2646"/>
        <v>90.666931960948205</v>
      </c>
      <c r="AKK270" s="9">
        <f t="shared" si="2212"/>
        <v>86.323603357711349</v>
      </c>
      <c r="AKL270" s="9">
        <f t="shared" si="2213"/>
        <v>95.007644047678667</v>
      </c>
      <c r="AKM270" s="115">
        <f t="shared" si="2647"/>
        <v>90.665623702695001</v>
      </c>
      <c r="AKN270" s="15">
        <f t="shared" si="2648"/>
        <v>-5.3636653063258207E-4</v>
      </c>
      <c r="AKO270" s="11"/>
      <c r="AKP270" s="11">
        <f t="shared" si="2820"/>
        <v>-5.30407479412421E-4</v>
      </c>
      <c r="AKQ270" s="10">
        <f t="shared" si="2649"/>
        <v>90.724093958292457</v>
      </c>
      <c r="AKR270" s="9">
        <f t="shared" si="2214"/>
        <v>86.334064775096465</v>
      </c>
      <c r="AKS270" s="9">
        <f t="shared" si="2215"/>
        <v>95.11170650954611</v>
      </c>
      <c r="AKT270" s="115">
        <f t="shared" si="2650"/>
        <v>90.722885642321287</v>
      </c>
      <c r="AKU270" s="15">
        <f t="shared" si="2651"/>
        <v>-5.4214776419480855E-4</v>
      </c>
      <c r="AKV270" s="11"/>
      <c r="AKW270" s="11">
        <f t="shared" si="2821"/>
        <v>-5.3621690782059426E-4</v>
      </c>
      <c r="AKX270" s="10">
        <f t="shared" si="2652"/>
        <v>90.7813529800477</v>
      </c>
      <c r="AKY270" s="9">
        <f t="shared" si="2216"/>
        <v>86.344752924894962</v>
      </c>
      <c r="AKZ270" s="9">
        <f t="shared" si="2217"/>
        <v>95.21572994910845</v>
      </c>
      <c r="ALA270" s="115">
        <f t="shared" si="2653"/>
        <v>90.780241437001706</v>
      </c>
      <c r="ALB270" s="15">
        <f t="shared" si="2654"/>
        <v>-5.4791258351607856E-4</v>
      </c>
      <c r="ALC270" s="11"/>
      <c r="ALD270" s="11">
        <f t="shared" si="2822"/>
        <v>-5.420101209506823E-4</v>
      </c>
      <c r="ALE270" s="10">
        <f t="shared" si="2655"/>
        <v>90.838706061510507</v>
      </c>
      <c r="ALF270" s="9">
        <f t="shared" si="2218"/>
        <v>86.355669583757816</v>
      </c>
      <c r="ALG270" s="9">
        <f t="shared" si="2219"/>
        <v>95.319706779839962</v>
      </c>
      <c r="ALH270" s="115">
        <f t="shared" si="2656"/>
        <v>90.837688181798882</v>
      </c>
      <c r="ALI270" s="15">
        <f t="shared" si="2657"/>
        <v>-5.5366041028327955E-4</v>
      </c>
      <c r="ALJ270" s="11"/>
      <c r="ALK270" s="11">
        <f t="shared" si="2823"/>
        <v>-5.4778653540052749E-4</v>
      </c>
      <c r="ALL270" s="10">
        <f t="shared" si="2658"/>
        <v>90.896150295202744</v>
      </c>
      <c r="ALM270" s="9">
        <f t="shared" si="2220"/>
        <v>86.366816484404055</v>
      </c>
      <c r="ALN270" s="9">
        <f t="shared" si="2221"/>
        <v>95.423629573498104</v>
      </c>
      <c r="ALO270" s="115">
        <f t="shared" si="2659"/>
        <v>90.895223028951079</v>
      </c>
      <c r="ALP270" s="15">
        <f t="shared" si="2660"/>
        <v>-5.5939067867304332E-4</v>
      </c>
      <c r="ALQ270" s="12"/>
      <c r="ALR270" s="11">
        <f t="shared" si="2824"/>
        <v>-5.5354558021985015E-4</v>
      </c>
      <c r="ALS270" s="10">
        <f t="shared" si="2661"/>
        <v>90.953682830709482</v>
      </c>
      <c r="ALT270" s="9">
        <f t="shared" si="2222"/>
        <v>86.378195315223465</v>
      </c>
      <c r="ALU270" s="9">
        <f t="shared" si="2223"/>
        <v>95.527491060108247</v>
      </c>
      <c r="ALV270" s="115">
        <f t="shared" si="2662"/>
        <v>90.952843187665849</v>
      </c>
      <c r="ALW270" s="15">
        <f t="shared" si="2663"/>
        <v>-5.651028353753332E-4</v>
      </c>
      <c r="ALX270" s="12"/>
      <c r="ALY270" s="11">
        <f t="shared" si="2825"/>
        <v>-5.5928669693730505E-4</v>
      </c>
      <c r="ALZ270" s="10">
        <f t="shared" si="2664"/>
        <v>91.01130087447909</v>
      </c>
      <c r="AMA270" s="9">
        <f t="shared" si="2224"/>
        <v>86.389807719913478</v>
      </c>
      <c r="AMB270" s="9">
        <f t="shared" si="2225"/>
        <v>95.631284127848758</v>
      </c>
      <c r="AMC270" s="115">
        <f t="shared" si="2665"/>
        <v>91.010545923881125</v>
      </c>
      <c r="AMD270" s="15">
        <f t="shared" si="2666"/>
        <v>-5.7079633960878797E-4</v>
      </c>
      <c r="AME270" s="12"/>
      <c r="AMF270" s="11">
        <f t="shared" si="2826"/>
        <v>-5.6500933957923907E-4</v>
      </c>
      <c r="AMG270" s="10">
        <f t="shared" si="2667"/>
        <v>91.06900168959055</v>
      </c>
      <c r="AMH270" s="9">
        <f t="shared" si="2226"/>
        <v>86.401655297149986</v>
      </c>
      <c r="AMI270" s="9">
        <f t="shared" si="2227"/>
        <v>95.735001822829219</v>
      </c>
      <c r="AMJ270" s="115">
        <f t="shared" si="2668"/>
        <v>91.068328559989595</v>
      </c>
      <c r="AMK270" s="15">
        <f t="shared" si="2669"/>
        <v>-5.7647066312733661E-4</v>
      </c>
      <c r="AML270" s="12"/>
      <c r="AMM270" s="11">
        <f t="shared" si="2827"/>
        <v>-5.7071297467971955E-4</v>
      </c>
      <c r="AMN270" s="10">
        <f t="shared" si="2670"/>
        <v>91.126782595484173</v>
      </c>
      <c r="AMO270" s="9">
        <f t="shared" si="2228"/>
        <v>86.413739600291635</v>
      </c>
      <c r="AMP270" s="9">
        <f t="shared" si="2229"/>
        <v>95.838637348773702</v>
      </c>
      <c r="AMQ270" s="115">
        <f t="shared" si="2671"/>
        <v>91.126188474532668</v>
      </c>
      <c r="AMR270" s="15">
        <f t="shared" si="2672"/>
        <v>-5.8212529021892383E-4</v>
      </c>
      <c r="AMS270" s="12"/>
      <c r="AMT270" s="11">
        <f t="shared" si="2828"/>
        <v>-5.7639708128260096E-4</v>
      </c>
      <c r="AMU270" s="10">
        <f t="shared" si="2673"/>
        <v>91.184640967661551</v>
      </c>
      <c r="AMV270" s="9">
        <f t="shared" si="2230"/>
        <v>86.426062137117299</v>
      </c>
      <c r="AMW270" s="9">
        <f t="shared" si="2231"/>
        <v>95.942184066604383</v>
      </c>
      <c r="AMX270" s="115">
        <f t="shared" si="2674"/>
        <v>91.184123101860848</v>
      </c>
      <c r="AMY270" s="15">
        <f t="shared" si="2675"/>
        <v>-5.8775971769598476E-4</v>
      </c>
      <c r="AMZ270" s="12"/>
      <c r="ANA270" s="11">
        <f t="shared" si="2829"/>
        <v>-5.8206115093534878E-4</v>
      </c>
      <c r="ANB270" s="10">
        <f t="shared" si="2676"/>
        <v>91.242574237352187</v>
      </c>
      <c r="ANC270" s="9">
        <f t="shared" si="2232"/>
        <v>86.438624369596312</v>
      </c>
      <c r="AND270" s="9">
        <f t="shared" si="2233"/>
        <v>96.045635493931471</v>
      </c>
      <c r="ANE270" s="115">
        <f t="shared" si="2677"/>
        <v>91.242129931763884</v>
      </c>
      <c r="ANF270" s="15">
        <f t="shared" si="2678"/>
        <v>-5.93373454878142E-4</v>
      </c>
      <c r="ANG270" s="12"/>
      <c r="ANH270" s="11">
        <f t="shared" si="2830"/>
        <v>-5.8770468767500666E-4</v>
      </c>
      <c r="ANI270" s="10">
        <f t="shared" si="2679"/>
        <v>91.300579891149539</v>
      </c>
      <c r="ANJ270" s="9">
        <f t="shared" si="2234"/>
        <v>86.451427713691004</v>
      </c>
      <c r="ANK270" s="9">
        <f t="shared" si="2235"/>
        <v>96.148985304450719</v>
      </c>
      <c r="ANL270" s="115">
        <f t="shared" si="2680"/>
        <v>91.300206509070861</v>
      </c>
      <c r="ANM270" s="15">
        <f t="shared" si="2681"/>
        <v>-5.9896602356719641E-4</v>
      </c>
      <c r="ANN270" s="12"/>
      <c r="ANO270" s="11">
        <f t="shared" si="2831"/>
        <v>-5.9332720800641997E-4</v>
      </c>
      <c r="ANP270" s="10">
        <f t="shared" si="2682"/>
        <v>91.358655470616895</v>
      </c>
      <c r="ANQ270" s="9">
        <f t="shared" si="2236"/>
        <v>86.464473539191033</v>
      </c>
      <c r="ANR270" s="9">
        <f t="shared" si="2237"/>
        <v>96.252227327251944</v>
      </c>
      <c r="ANS270" s="115">
        <f t="shared" si="2683"/>
        <v>91.358350433221489</v>
      </c>
      <c r="ANT270" s="15">
        <f t="shared" si="2684"/>
        <v>-6.0453695801463466E-4</v>
      </c>
      <c r="ANU270" s="12"/>
      <c r="ANV270" s="11">
        <f t="shared" si="2832"/>
        <v>-5.9892824087295806E-4</v>
      </c>
      <c r="ANW270" s="10">
        <f t="shared" si="2685"/>
        <v>91.416798571864604</v>
      </c>
      <c r="ANX270" s="9">
        <f t="shared" si="2238"/>
        <v>86.477763169579106</v>
      </c>
      <c r="ANY270" s="9">
        <f t="shared" si="2239"/>
        <v>96.355355546038808</v>
      </c>
      <c r="ANZ270" s="115">
        <f t="shared" si="2686"/>
        <v>91.41655935780895</v>
      </c>
      <c r="AOA270" s="15">
        <f t="shared" si="2687"/>
        <v>-6.1008580488174471E-4</v>
      </c>
      <c r="AOB270" s="12"/>
      <c r="AOC270" s="11">
        <f t="shared" si="2833"/>
        <v>-6.0450732761975522E-4</v>
      </c>
      <c r="AOD270" s="10">
        <f t="shared" si="2688"/>
        <v>91.475006845098434</v>
      </c>
      <c r="AOE270" s="9">
        <f t="shared" si="2240"/>
        <v>86.491297881927423</v>
      </c>
      <c r="AOF270" s="9">
        <f t="shared" si="2241"/>
        <v>96.458364098267182</v>
      </c>
      <c r="AOG270" s="115">
        <f t="shared" si="2689"/>
        <v>91.474830990097303</v>
      </c>
      <c r="AOH270" s="15">
        <f t="shared" si="2690"/>
        <v>-6.1561212319279231E-4</v>
      </c>
      <c r="AOI270" s="12"/>
      <c r="AOJ270" s="11">
        <f t="shared" si="1875"/>
        <v>-6.1006402194998231E-4</v>
      </c>
      <c r="AOK270" s="10">
        <f t="shared" si="1876"/>
        <v>91.533277994142537</v>
      </c>
      <c r="AOL270" s="9">
        <f t="shared" si="2242"/>
        <v>86.505078906824409</v>
      </c>
      <c r="AOM270" s="9">
        <f t="shared" si="2243"/>
        <v>96.561247274198777</v>
      </c>
      <c r="AON270" s="115">
        <f t="shared" si="2691"/>
        <v>91.533163090511593</v>
      </c>
      <c r="AOO270" s="15">
        <f t="shared" si="1877"/>
        <v>-6.2111548428108701E-4</v>
      </c>
      <c r="AOP270" s="12"/>
      <c r="AOQ270" s="11">
        <f t="shared" si="2834"/>
        <v>-6.1559788987395594E-4</v>
      </c>
      <c r="AOR270" s="10">
        <f t="shared" si="2692"/>
        <v>91.591609775935012</v>
      </c>
      <c r="AOS270" s="9">
        <f t="shared" si="2244"/>
        <v>86.519107428331139</v>
      </c>
      <c r="AOT270" s="9">
        <f t="shared" si="2245"/>
        <v>96.663999515878359</v>
      </c>
      <c r="AOU270" s="115">
        <f t="shared" si="2693"/>
        <v>91.591553472104749</v>
      </c>
      <c r="AOV270" s="15">
        <f t="shared" si="2694"/>
        <v>-6.2659547172850963E-4</v>
      </c>
      <c r="AOW270" s="12"/>
      <c r="AOX270" s="11">
        <f t="shared" si="1878"/>
        <v>-6.2110850965164369E-4</v>
      </c>
      <c r="AOY270" s="10">
        <f t="shared" si="1879"/>
        <v>91.649999999999991</v>
      </c>
      <c r="AOZ270" s="9">
        <f t="shared" si="2246"/>
        <v>86.533384583966779</v>
      </c>
      <c r="APA270" s="9"/>
      <c r="APB270" s="97">
        <f t="shared" si="2695"/>
        <v>91.649999999999991</v>
      </c>
      <c r="APC270" s="15">
        <f t="shared" si="1880"/>
        <v>-6.3205168129843304E-4</v>
      </c>
      <c r="APD270" s="11"/>
      <c r="APE270" s="11"/>
    </row>
    <row r="271" spans="1:1097" x14ac:dyDescent="0.2">
      <c r="A271" s="183"/>
      <c r="B271" s="183"/>
      <c r="C271" s="1">
        <f t="shared" si="2696"/>
        <v>180</v>
      </c>
      <c r="D271" s="1">
        <f t="shared" si="2697"/>
        <v>6024.5844021139956</v>
      </c>
      <c r="E271" s="1">
        <f t="shared" si="2698"/>
        <v>-16317921.817764627</v>
      </c>
      <c r="F271" s="2">
        <f t="shared" si="2699"/>
        <v>113.16</v>
      </c>
      <c r="G271" s="8">
        <f t="shared" si="2700"/>
        <v>1.9810000000000001E-3</v>
      </c>
      <c r="H271" s="6">
        <f t="shared" si="2701"/>
        <v>0.14400020254000001</v>
      </c>
      <c r="I271" s="2">
        <f t="shared" si="2702"/>
        <v>3500</v>
      </c>
      <c r="J271" s="3">
        <f t="shared" si="1818"/>
        <v>58.333333333333336</v>
      </c>
      <c r="K271" s="3">
        <f t="shared" si="1819"/>
        <v>366.52</v>
      </c>
      <c r="L271" s="1">
        <f t="shared" si="2703"/>
        <v>0.82</v>
      </c>
      <c r="M271" s="1">
        <f t="shared" si="2704"/>
        <v>0.66</v>
      </c>
      <c r="N271" s="1">
        <f t="shared" si="1820"/>
        <v>0.54120000000000001</v>
      </c>
      <c r="O271" s="3">
        <f t="shared" si="2247"/>
        <v>7.5227878787878781</v>
      </c>
      <c r="P271" s="40">
        <f t="shared" si="1821"/>
        <v>570.9796</v>
      </c>
      <c r="Q271" s="1">
        <f t="shared" si="2705"/>
        <v>21.51</v>
      </c>
      <c r="R271" s="1">
        <f t="shared" si="2706"/>
        <v>151</v>
      </c>
      <c r="S271" s="2">
        <f t="shared" si="2707"/>
        <v>12587.54</v>
      </c>
      <c r="T271" s="1">
        <f t="shared" si="1959"/>
        <v>83.916933333333333</v>
      </c>
      <c r="U271" s="7">
        <f t="shared" si="2708"/>
        <v>9.1849501318337995E-2</v>
      </c>
      <c r="V271" s="7">
        <f t="shared" si="1822"/>
        <v>6.6258942829124593E-3</v>
      </c>
      <c r="W271" s="159">
        <f t="shared" si="2709"/>
        <v>3.4283282369456214E-2</v>
      </c>
      <c r="X271" s="40">
        <f t="shared" si="1823"/>
        <v>8095.2484858865882</v>
      </c>
      <c r="Y271" s="1">
        <f t="shared" si="2710"/>
        <v>0</v>
      </c>
      <c r="Z271" s="1">
        <f t="shared" si="2711"/>
        <v>113.16</v>
      </c>
      <c r="AA271" s="1">
        <f t="shared" si="2712"/>
        <v>91.649999999999991</v>
      </c>
      <c r="AB271" s="6">
        <f t="shared" si="1960"/>
        <v>0.2895550479995273</v>
      </c>
      <c r="AC271" s="1">
        <f t="shared" si="2713"/>
        <v>526.19133708825245</v>
      </c>
      <c r="AD271" s="40">
        <f t="shared" si="1824"/>
        <v>36363.626619283568</v>
      </c>
      <c r="AE271" s="1">
        <f t="shared" si="1825"/>
        <v>0.15947988387208822</v>
      </c>
      <c r="AF271" s="2">
        <f t="shared" si="2835"/>
        <v>86</v>
      </c>
      <c r="AG271" s="10">
        <f t="shared" si="1826"/>
        <v>13.715270012999587</v>
      </c>
      <c r="AH271" s="12">
        <f t="shared" si="1827"/>
        <v>0.20115358900142519</v>
      </c>
      <c r="AI271" s="43">
        <f t="shared" si="1828"/>
        <v>-1.9147290203529018E-5</v>
      </c>
      <c r="AJ271" s="93">
        <f t="shared" si="1961"/>
        <v>4.8313075944084249E-6</v>
      </c>
      <c r="AK271" s="43">
        <f t="shared" si="1829"/>
        <v>0</v>
      </c>
      <c r="AL271" s="43">
        <f t="shared" si="1962"/>
        <v>4.2182955575051893E-4</v>
      </c>
      <c r="AM271" s="43"/>
      <c r="AN271" s="43">
        <f t="shared" si="1830"/>
        <v>0</v>
      </c>
      <c r="AO271" s="10">
        <f t="shared" si="1831"/>
        <v>86.247474744202961</v>
      </c>
      <c r="AP271" s="9"/>
      <c r="AQ271" s="9">
        <f t="shared" si="1832"/>
        <v>86.120197549396934</v>
      </c>
      <c r="AR271" s="104">
        <f t="shared" si="2248"/>
        <v>86.120197549396934</v>
      </c>
      <c r="AS271" s="15">
        <f t="shared" si="1833"/>
        <v>0</v>
      </c>
      <c r="AT271" s="49"/>
      <c r="AU271" s="11">
        <f t="shared" si="1834"/>
        <v>7.8613672168219442E-6</v>
      </c>
      <c r="AV271" s="10">
        <f t="shared" si="1835"/>
        <v>86.183835023143985</v>
      </c>
      <c r="AW271" s="9">
        <f t="shared" si="1836"/>
        <v>86.120197549396934</v>
      </c>
      <c r="AX271" s="9">
        <f t="shared" si="1837"/>
        <v>85.993221106472049</v>
      </c>
      <c r="AY271" s="97">
        <f t="shared" si="2249"/>
        <v>86.056709327934499</v>
      </c>
      <c r="AZ271" s="15">
        <f t="shared" si="2250"/>
        <v>7.8426525847998467E-6</v>
      </c>
      <c r="BA271" s="49"/>
      <c r="BB271" s="11">
        <f t="shared" si="1838"/>
        <v>1.5704296108923796E-5</v>
      </c>
      <c r="BC271" s="10">
        <f t="shared" si="1839"/>
        <v>86.120342317593355</v>
      </c>
      <c r="BD271" s="9">
        <f t="shared" si="1840"/>
        <v>86.120195312772097</v>
      </c>
      <c r="BE271" s="9">
        <f t="shared" si="1841"/>
        <v>85.866542442085787</v>
      </c>
      <c r="BF271" s="97">
        <f t="shared" si="2251"/>
        <v>85.993368877428935</v>
      </c>
      <c r="BG271" s="15">
        <f t="shared" si="1842"/>
        <v>1.5666774845055528E-5</v>
      </c>
      <c r="BH271" s="49"/>
      <c r="BI271" s="11">
        <f t="shared" si="1843"/>
        <v>2.3528692057635644E-5</v>
      </c>
      <c r="BJ271" s="10">
        <f t="shared" si="1844"/>
        <v>86.056992919960194</v>
      </c>
      <c r="BK271" s="9">
        <f t="shared" si="1845"/>
        <v>86.120186387398704</v>
      </c>
      <c r="BL271" s="9">
        <f t="shared" si="1846"/>
        <v>85.740158570267141</v>
      </c>
      <c r="BM271" s="97">
        <f t="shared" si="2252"/>
        <v>85.93017247883293</v>
      </c>
      <c r="BN271" s="15">
        <f t="shared" si="1847"/>
        <v>2.34722762243862E-5</v>
      </c>
      <c r="BO271" s="49"/>
      <c r="BP271" s="11">
        <f t="shared" si="1848"/>
        <v>3.1334463174736549E-5</v>
      </c>
      <c r="BQ271" s="10">
        <f t="shared" si="1849"/>
        <v>85.993783132263246</v>
      </c>
      <c r="BR271" s="9">
        <f t="shared" si="1850"/>
        <v>86.120166352940387</v>
      </c>
      <c r="BS271" s="9">
        <f t="shared" si="1851"/>
        <v>85.614066493156912</v>
      </c>
      <c r="BT271" s="97">
        <f t="shared" si="2253"/>
        <v>85.867116423048657</v>
      </c>
      <c r="BU271" s="15">
        <f t="shared" si="1852"/>
        <v>3.1259068864025939E-5</v>
      </c>
      <c r="BV271" s="12"/>
      <c r="BW271" s="11">
        <f t="shared" si="1853"/>
        <v>3.9121520265582942E-5</v>
      </c>
      <c r="BX271" s="10">
        <f t="shared" si="1854"/>
        <v>85.930709266563809</v>
      </c>
      <c r="BY271" s="9">
        <f t="shared" si="1855"/>
        <v>86.120130820972221</v>
      </c>
      <c r="BZ271" s="9">
        <f t="shared" si="1856"/>
        <v>85.488263201745056</v>
      </c>
      <c r="CA271" s="97">
        <f t="shared" si="2254"/>
        <v>85.804197011358639</v>
      </c>
      <c r="CB271" s="15">
        <f t="shared" si="1857"/>
        <v>3.90270675649287E-5</v>
      </c>
      <c r="CC271" s="12"/>
      <c r="CD271" s="11">
        <f t="shared" si="1858"/>
        <v>4.6889776791863097E-5</v>
      </c>
      <c r="CE271" s="10">
        <f t="shared" si="1859"/>
        <v>85.867767645392817</v>
      </c>
      <c r="CF271" s="9">
        <f t="shared" si="1860"/>
        <v>86.120075435096055</v>
      </c>
      <c r="CG271" s="9">
        <f t="shared" si="1861"/>
        <v>85.362745676595907</v>
      </c>
      <c r="CH271" s="97">
        <f t="shared" si="2255"/>
        <v>85.741410555845988</v>
      </c>
      <c r="CI271" s="15">
        <f t="shared" si="1862"/>
        <v>4.6776189750103251E-5</v>
      </c>
      <c r="CJ271" s="12"/>
      <c r="CK271" s="11">
        <f t="shared" si="1863"/>
        <v>5.4639148834544735E-5</v>
      </c>
      <c r="CL271" s="10">
        <f t="shared" si="1864"/>
        <v>85.804954602167598</v>
      </c>
      <c r="CM271" s="9">
        <f t="shared" si="1865"/>
        <v>86.11999587104728</v>
      </c>
      <c r="CN271" s="9">
        <f t="shared" si="1866"/>
        <v>85.237510888567641</v>
      </c>
      <c r="CO271" s="97">
        <f t="shared" si="2256"/>
        <v>85.678753379807461</v>
      </c>
      <c r="CP271" s="15">
        <f t="shared" si="1867"/>
        <v>5.4506355426777822E-5</v>
      </c>
      <c r="CQ271" s="12"/>
      <c r="CR271" s="11">
        <f t="shared" si="1868"/>
        <v>6.2369555056647046E-5</v>
      </c>
      <c r="CS271" s="10">
        <f t="shared" si="1869"/>
        <v>85.742266481601547</v>
      </c>
      <c r="CT271" s="9">
        <f t="shared" si="1870"/>
        <v>86.119887836793254</v>
      </c>
      <c r="CU271" s="9">
        <f t="shared" si="1963"/>
        <v>85.112555799522127</v>
      </c>
      <c r="CV271" s="97">
        <f t="shared" si="2257"/>
        <v>85.616221818157697</v>
      </c>
      <c r="CW271" s="15">
        <f t="shared" si="1871"/>
        <v>6.2217487148622701E-5</v>
      </c>
      <c r="CX271" s="12"/>
      <c r="CY271" s="11">
        <f t="shared" si="2258"/>
        <v>7.0080916666072428E-5</v>
      </c>
      <c r="CZ271" s="10">
        <f t="shared" si="2259"/>
        <v>85.679699640104886</v>
      </c>
      <c r="DA271" s="9">
        <f t="shared" si="1964"/>
        <v>86.11974707262344</v>
      </c>
      <c r="DB271" s="9">
        <f t="shared" si="1965"/>
        <v>84.98787736302738</v>
      </c>
      <c r="DC271" s="97">
        <f t="shared" si="2260"/>
        <v>85.55381221782541</v>
      </c>
      <c r="DD271" s="15">
        <f t="shared" si="2261"/>
        <v>6.9909509977944691E-5</v>
      </c>
      <c r="DE271" s="12"/>
      <c r="DF271" s="11">
        <f t="shared" si="2262"/>
        <v>7.7773157378374983E-5</v>
      </c>
      <c r="DG271" s="10">
        <f t="shared" si="2263"/>
        <v>85.617250446177735</v>
      </c>
      <c r="DH271" s="9">
        <f t="shared" si="1966"/>
        <v>86.11956935123159</v>
      </c>
      <c r="DI271" s="9">
        <f t="shared" si="1967"/>
        <v>84.86347252504963</v>
      </c>
      <c r="DJ271" s="97">
        <f t="shared" si="2264"/>
        <v>85.49152093814061</v>
      </c>
      <c r="DK271" s="15">
        <f t="shared" si="2265"/>
        <v>7.7582351448004532E-5</v>
      </c>
      <c r="DL271" s="12"/>
      <c r="DM271" s="11">
        <f t="shared" si="2266"/>
        <v>8.5446203379673056E-5</v>
      </c>
      <c r="DN271" s="10">
        <f t="shared" si="2267"/>
        <v>85.554915280794035</v>
      </c>
      <c r="DO271" s="9">
        <f t="shared" si="1968"/>
        <v>86.119350477790022</v>
      </c>
      <c r="DP271" s="9">
        <f t="shared" si="1969"/>
        <v>84.73933822464042</v>
      </c>
      <c r="DQ271" s="97">
        <f t="shared" si="2268"/>
        <v>85.429344351215221</v>
      </c>
      <c r="DR271" s="15">
        <f t="shared" si="2269"/>
        <v>8.5235941525176243E-5</v>
      </c>
      <c r="DS271" s="12"/>
      <c r="DT271" s="11">
        <f t="shared" si="2270"/>
        <v>9.3099983289365022E-5</v>
      </c>
      <c r="DU271" s="10">
        <f t="shared" si="2271"/>
        <v>85.49269053777914</v>
      </c>
      <c r="DV271" s="9">
        <f t="shared" si="1970"/>
        <v>86.11908629001617</v>
      </c>
      <c r="DW271" s="9">
        <f t="shared" si="1971"/>
        <v>84.615471394610623</v>
      </c>
      <c r="DX271" s="97">
        <f t="shared" si="2272"/>
        <v>85.367278842313397</v>
      </c>
      <c r="DY271" s="15">
        <f t="shared" si="2273"/>
        <v>9.2870212571422538E-5</v>
      </c>
      <c r="DZ271" s="12"/>
      <c r="EA271" s="11">
        <f t="shared" si="2274"/>
        <v>1.0073442812316645E-4</v>
      </c>
      <c r="EB271" s="10">
        <f t="shared" si="2275"/>
        <v>85.430572624177145</v>
      </c>
      <c r="EC271" s="9">
        <f t="shared" si="1972"/>
        <v>86.118772658231734</v>
      </c>
      <c r="ED271" s="9">
        <f t="shared" si="1973"/>
        <v>84.491868962198211</v>
      </c>
      <c r="EE271" s="97">
        <f t="shared" si="2276"/>
        <v>85.305320810214965</v>
      </c>
      <c r="EF271" s="15">
        <f t="shared" si="2277"/>
        <v>1.0048509930670518E-4</v>
      </c>
      <c r="EG271" s="12"/>
      <c r="EH271" s="11">
        <f t="shared" si="2278"/>
        <v>1.0834947125606647E-4</v>
      </c>
      <c r="EI271" s="10">
        <f t="shared" si="2279"/>
        <v>85.368557960611383</v>
      </c>
      <c r="EJ271" s="9">
        <f t="shared" si="1974"/>
        <v>86.118405485414385</v>
      </c>
      <c r="EK271" s="9">
        <f t="shared" si="1975"/>
        <v>84.368527849727187</v>
      </c>
      <c r="EL271" s="97">
        <f t="shared" si="2280"/>
        <v>85.243466667570786</v>
      </c>
      <c r="EM271" s="15">
        <f t="shared" si="2281"/>
        <v>1.0808053877147619E-4</v>
      </c>
      <c r="EN271" s="12"/>
      <c r="EO271" s="11">
        <f t="shared" si="2282"/>
        <v>1.1594504838536131E-4</v>
      </c>
      <c r="EP271" s="10">
        <f t="shared" si="2283"/>
        <v>85.306642981636912</v>
      </c>
      <c r="EQ271" s="9">
        <f t="shared" si="1976"/>
        <v>86.117980707242353</v>
      </c>
      <c r="ER271" s="9">
        <f t="shared" si="1977"/>
        <v>84.245444975255381</v>
      </c>
      <c r="ES271" s="97">
        <f t="shared" si="2284"/>
        <v>85.181712841248867</v>
      </c>
      <c r="ET271" s="15">
        <f t="shared" si="2285"/>
        <v>1.1565647028942881E-4</v>
      </c>
      <c r="EU271" s="12"/>
      <c r="EV271" s="11">
        <f t="shared" si="2286"/>
        <v>1.235210974939162E-4</v>
      </c>
      <c r="EW271" s="10">
        <f t="shared" si="2287"/>
        <v>85.244824136083963</v>
      </c>
      <c r="EX271" s="9">
        <f t="shared" si="1978"/>
        <v>86.11749429213198</v>
      </c>
      <c r="EY271" s="9">
        <f t="shared" si="1979"/>
        <v>84.122617253216447</v>
      </c>
      <c r="EZ271" s="97">
        <f t="shared" si="2288"/>
        <v>85.12005577267422</v>
      </c>
      <c r="FA271" s="15">
        <f t="shared" si="2289"/>
        <v>1.2321283543015546E-4</v>
      </c>
      <c r="FB271" s="12"/>
      <c r="FC271" s="11">
        <f t="shared" si="2290"/>
        <v>1.3107755881335337E-4</v>
      </c>
      <c r="FD271" s="10">
        <f t="shared" si="2291"/>
        <v>85.183097887395036</v>
      </c>
      <c r="FE271" s="9">
        <f t="shared" si="1980"/>
        <v>86.116942241268461</v>
      </c>
      <c r="FF271" s="9">
        <f t="shared" si="1981"/>
        <v>84.000041595049808</v>
      </c>
      <c r="FG271" s="97">
        <f t="shared" si="2292"/>
        <v>85.058491918159135</v>
      </c>
      <c r="FH271" s="15">
        <f t="shared" si="2293"/>
        <v>1.3074957797214615E-4</v>
      </c>
      <c r="FI271" s="12"/>
      <c r="FJ271" s="11">
        <f t="shared" si="2294"/>
        <v>1.3861437478754392E-4</v>
      </c>
      <c r="FK271" s="10">
        <f t="shared" si="2295"/>
        <v>85.121460713952644</v>
      </c>
      <c r="FL271" s="9">
        <f t="shared" si="1982"/>
        <v>86.116320588629961</v>
      </c>
      <c r="FM271" s="9">
        <f t="shared" si="1983"/>
        <v>83.877714909821876</v>
      </c>
      <c r="FN271" s="97">
        <f t="shared" si="2296"/>
        <v>84.997017749225918</v>
      </c>
      <c r="FO271" s="15">
        <f t="shared" si="2297"/>
        <v>1.3826664386589943E-4</v>
      </c>
      <c r="FP271" s="12"/>
      <c r="FQ271" s="11">
        <f t="shared" si="2298"/>
        <v>1.4613149003621709E-4</v>
      </c>
      <c r="FR271" s="10">
        <f t="shared" si="2299"/>
        <v>85.059909109399442</v>
      </c>
      <c r="FS271" s="9">
        <f t="shared" si="1984"/>
        <v>86.115625401005119</v>
      </c>
      <c r="FT271" s="9">
        <f t="shared" si="1985"/>
        <v>83.755634104839956</v>
      </c>
      <c r="FU271" s="97">
        <f t="shared" si="2300"/>
        <v>84.935629752922537</v>
      </c>
      <c r="FV271" s="15">
        <f t="shared" si="2301"/>
        <v>1.4576398119709461E-4</v>
      </c>
      <c r="FW271" s="12"/>
      <c r="FX271" s="11">
        <f t="shared" si="2302"/>
        <v>1.5362885131861185E-4</v>
      </c>
      <c r="FY271" s="10">
        <f t="shared" si="2303"/>
        <v>84.998439582951519</v>
      </c>
      <c r="FZ271" s="9">
        <f t="shared" si="1986"/>
        <v>86.114852778004362</v>
      </c>
      <c r="GA271" s="9">
        <f t="shared" si="1987"/>
        <v>83.633796086254193</v>
      </c>
      <c r="GB271" s="97">
        <f t="shared" si="2304"/>
        <v>84.874324432129271</v>
      </c>
      <c r="GC271" s="15">
        <f t="shared" si="2305"/>
        <v>1.5324154015010811E-4</v>
      </c>
      <c r="GD271" s="12"/>
      <c r="GE271" s="11">
        <f t="shared" si="2306"/>
        <v>1.6110640749746375E-4</v>
      </c>
      <c r="GF271" s="10">
        <f t="shared" si="2307"/>
        <v>84.937048659702612</v>
      </c>
      <c r="GG271" s="9">
        <f t="shared" si="1988"/>
        <v>86.11399885206491</v>
      </c>
      <c r="GH271" s="9">
        <f t="shared" si="1989"/>
        <v>83.512197759652267</v>
      </c>
      <c r="GI271" s="97">
        <f t="shared" si="2308"/>
        <v>84.813098305858588</v>
      </c>
      <c r="GJ271" s="15">
        <f t="shared" si="2309"/>
        <v>1.6069927297158779E-4</v>
      </c>
      <c r="GK271" s="12"/>
      <c r="GL271" s="11">
        <f t="shared" si="1872"/>
        <v>1.6856410950304612E-4</v>
      </c>
      <c r="GM271" s="10">
        <f t="shared" si="1873"/>
        <v>84.875732880921674</v>
      </c>
      <c r="GN271" s="9">
        <f t="shared" si="1990"/>
        <v>86.113059788449874</v>
      </c>
      <c r="GO271" s="9">
        <f t="shared" si="1991"/>
        <v>83.390836030642703</v>
      </c>
      <c r="GP271" s="115">
        <f t="shared" si="2310"/>
        <v>84.751947909546288</v>
      </c>
      <c r="GQ271" s="15">
        <f t="shared" si="1874"/>
        <v>1.6813713393437822E-4</v>
      </c>
      <c r="GR271" s="12"/>
      <c r="GS271" s="11">
        <f t="shared" si="2311"/>
        <v>1.7600191029753075E-4</v>
      </c>
      <c r="GT271" s="10">
        <f t="shared" si="2312"/>
        <v>84.814488804341849</v>
      </c>
      <c r="GU271" s="9">
        <f t="shared" si="1992"/>
        <v>86.112031785241427</v>
      </c>
      <c r="GV271" s="9">
        <f t="shared" si="1993"/>
        <v>83.269707805431224</v>
      </c>
      <c r="GW271" s="115">
        <f t="shared" si="2313"/>
        <v>84.690869795336326</v>
      </c>
      <c r="GX271" s="15">
        <f t="shared" si="2314"/>
        <v>1.7555507930149181E-4</v>
      </c>
      <c r="GY271" s="12"/>
      <c r="GZ271" s="11">
        <f t="shared" si="2315"/>
        <v>1.8341976483941539E-4</v>
      </c>
      <c r="HA271" s="10">
        <f t="shared" si="2316"/>
        <v>84.753313004443044</v>
      </c>
      <c r="HB271" s="9">
        <f t="shared" si="1994"/>
        <v>86.110911073328339</v>
      </c>
      <c r="HC271" s="9">
        <f t="shared" si="1995"/>
        <v>83.148809991384695</v>
      </c>
      <c r="HD271" s="97">
        <f t="shared" si="2317"/>
        <v>84.629860532356517</v>
      </c>
      <c r="HE271" s="15">
        <f t="shared" si="2318"/>
        <v>1.8295306729051167E-4</v>
      </c>
      <c r="HF271" s="12"/>
      <c r="HG271" s="11">
        <f t="shared" si="2319"/>
        <v>1.9081763004833737E-4</v>
      </c>
      <c r="HH271" s="10">
        <f t="shared" si="2320"/>
        <v>84.692202072725593</v>
      </c>
      <c r="HI271" s="9">
        <f t="shared" si="1996"/>
        <v>86.109693916387911</v>
      </c>
      <c r="HJ271" s="9">
        <f t="shared" si="1997"/>
        <v>83.028139497587929</v>
      </c>
      <c r="HK271" s="97">
        <f t="shared" si="2321"/>
        <v>84.56891670698792</v>
      </c>
      <c r="HL271" s="15">
        <f t="shared" si="2322"/>
        <v>1.9033105803808388E-4</v>
      </c>
      <c r="HM271" s="12"/>
      <c r="HN271" s="11">
        <f t="shared" si="2323"/>
        <v>1.9819546476999603E-4</v>
      </c>
      <c r="HO271" s="10">
        <f t="shared" si="2324"/>
        <v>84.631152617977591</v>
      </c>
      <c r="HP271" s="9">
        <f t="shared" si="1998"/>
        <v>86.108376610862592</v>
      </c>
      <c r="HQ271" s="9">
        <f t="shared" si="1999"/>
        <v>82.907693235389914</v>
      </c>
      <c r="HR271" s="115">
        <f t="shared" si="2325"/>
        <v>84.508034923126246</v>
      </c>
      <c r="HS271" s="15">
        <f t="shared" si="2326"/>
        <v>1.9768901356473649E-4</v>
      </c>
      <c r="HT271" s="12"/>
      <c r="HU271" s="11">
        <f t="shared" si="2714"/>
        <v>2.0555322974137195E-4</v>
      </c>
      <c r="HV271" s="10">
        <f t="shared" si="2327"/>
        <v>84.570161266534313</v>
      </c>
      <c r="HW271" s="9">
        <f t="shared" si="2000"/>
        <v>86.106955485931252</v>
      </c>
      <c r="HX271" s="9">
        <f t="shared" si="2001"/>
        <v>82.787468118940637</v>
      </c>
      <c r="HY271" s="115">
        <f t="shared" si="2328"/>
        <v>84.447211802435945</v>
      </c>
      <c r="HZ271" s="15">
        <f t="shared" si="2329"/>
        <v>2.0502689773994415E-4</v>
      </c>
      <c r="IA271" s="12"/>
      <c r="IB271" s="11">
        <f t="shared" si="2715"/>
        <v>2.1289088755618998E-4</v>
      </c>
      <c r="IC271" s="10">
        <f t="shared" si="2330"/>
        <v>84.509224662530414</v>
      </c>
      <c r="ID271" s="9">
        <f t="shared" si="2002"/>
        <v>86.105426903475532</v>
      </c>
      <c r="IE271" s="9">
        <f t="shared" si="2003"/>
        <v>82.667461065718499</v>
      </c>
      <c r="IF271" s="115">
        <f t="shared" si="2331"/>
        <v>84.386443984597008</v>
      </c>
      <c r="IG271" s="15">
        <f t="shared" si="2332"/>
        <v>2.1234467624748417E-4</v>
      </c>
      <c r="IH271" s="12"/>
      <c r="II271" s="11">
        <f t="shared" si="2716"/>
        <v>2.2020840263065286E-4</v>
      </c>
      <c r="IJ271" s="10">
        <f t="shared" si="2333"/>
        <v>84.448339468144894</v>
      </c>
      <c r="IK271" s="9">
        <f t="shared" si="2004"/>
        <v>86.103787258041066</v>
      </c>
      <c r="IL271" s="9">
        <f t="shared" si="2005"/>
        <v>82.547668997047936</v>
      </c>
      <c r="IM271" s="115">
        <f t="shared" si="2334"/>
        <v>84.325728127544494</v>
      </c>
      <c r="IN271" s="15">
        <f t="shared" si="2335"/>
        <v>2.196423165510577E-4</v>
      </c>
      <c r="IO271" s="12"/>
      <c r="IP271" s="11">
        <f t="shared" si="2717"/>
        <v>2.2750574116945027E-4</v>
      </c>
      <c r="IQ271" s="10">
        <f t="shared" si="2336"/>
        <v>84.387502363838792</v>
      </c>
      <c r="IR271" s="9">
        <f t="shared" si="2006"/>
        <v>86.102032976794078</v>
      </c>
      <c r="IS271" s="9">
        <f t="shared" si="2007"/>
        <v>82.428088838607096</v>
      </c>
      <c r="IT271" s="115">
        <f t="shared" si="2337"/>
        <v>84.265060907700587</v>
      </c>
      <c r="IU271" s="15">
        <f t="shared" si="2338"/>
        <v>2.2691978786026193E-4</v>
      </c>
      <c r="IV271" s="12"/>
      <c r="IW271" s="11">
        <f t="shared" si="2718"/>
        <v>2.347828711320839E-4</v>
      </c>
      <c r="IX271" s="10">
        <f t="shared" si="2339"/>
        <v>84.326710048585539</v>
      </c>
      <c r="IY271" s="9">
        <f t="shared" si="2008"/>
        <v>86.100160519473206</v>
      </c>
      <c r="IZ271" s="9">
        <f t="shared" si="2009"/>
        <v>82.308717520928468</v>
      </c>
      <c r="JA271" s="115">
        <f t="shared" si="2340"/>
        <v>84.204439020200837</v>
      </c>
      <c r="JB271" s="15">
        <f t="shared" si="2341"/>
        <v>2.3417706109669228E-4</v>
      </c>
      <c r="JC271" s="12"/>
      <c r="JD271" s="11">
        <f t="shared" si="2719"/>
        <v>2.4203976219932415E-4</v>
      </c>
      <c r="JE271" s="10">
        <f t="shared" si="2342"/>
        <v>84.265959240095555</v>
      </c>
      <c r="JF271" s="9">
        <f t="shared" si="2010"/>
        <v>86.098166378336884</v>
      </c>
      <c r="JG271" s="9">
        <f t="shared" si="2011"/>
        <v>82.189551979885493</v>
      </c>
      <c r="JH271" s="115">
        <f t="shared" si="2343"/>
        <v>84.143859179111189</v>
      </c>
      <c r="JI271" s="15">
        <f t="shared" si="2344"/>
        <v>2.4141410886063255E-4</v>
      </c>
      <c r="JJ271" s="12"/>
      <c r="JK271" s="11">
        <f t="shared" si="2720"/>
        <v>2.4927638574025158E-4</v>
      </c>
      <c r="JL271" s="10">
        <f t="shared" si="2345"/>
        <v>84.205246675031589</v>
      </c>
      <c r="JM271" s="9">
        <f t="shared" si="2012"/>
        <v>86.096047078106352</v>
      </c>
      <c r="JN271" s="9">
        <f t="shared" si="2013"/>
        <v>82.070589157174538</v>
      </c>
      <c r="JO271" s="115">
        <f t="shared" si="2346"/>
        <v>84.083318117640445</v>
      </c>
      <c r="JP271" s="15">
        <f t="shared" si="2347"/>
        <v>2.4863090539776973E-4</v>
      </c>
      <c r="JQ271" s="12"/>
      <c r="JR271" s="11">
        <f t="shared" si="2721"/>
        <v>2.5649271477929623E-4</v>
      </c>
      <c r="JS271" s="10">
        <f t="shared" si="2348"/>
        <v>84.144569109219645</v>
      </c>
      <c r="JT271" s="9">
        <f t="shared" si="2014"/>
        <v>86.093799175904394</v>
      </c>
      <c r="JU271" s="9">
        <f t="shared" si="2015"/>
        <v>81.951826000783072</v>
      </c>
      <c r="JV271" s="115">
        <f t="shared" si="2349"/>
        <v>84.022812588343726</v>
      </c>
      <c r="JW271" s="15">
        <f t="shared" si="2350"/>
        <v>2.5582742656649342E-4</v>
      </c>
      <c r="JX271" s="12"/>
      <c r="JY271" s="11">
        <f t="shared" si="2722"/>
        <v>2.6368872396386031E-4</v>
      </c>
      <c r="JZ271" s="10">
        <f t="shared" si="2351"/>
        <v>84.083923317850946</v>
      </c>
      <c r="KA271" s="9">
        <f t="shared" si="2016"/>
        <v>86.091419261190012</v>
      </c>
      <c r="KB271" s="9">
        <f t="shared" si="2017"/>
        <v>81.833259465452031</v>
      </c>
      <c r="KC271" s="115">
        <f t="shared" si="2352"/>
        <v>83.962339363321021</v>
      </c>
      <c r="KD271" s="15">
        <f t="shared" si="2353"/>
        <v>2.630036498052987E-4</v>
      </c>
      <c r="KE271" s="12"/>
      <c r="KF271" s="11">
        <f t="shared" si="2723"/>
        <v>2.7086438953204383E-4</v>
      </c>
      <c r="KG271" s="10">
        <f t="shared" si="2354"/>
        <v>84.023306095678947</v>
      </c>
      <c r="KH271" s="9">
        <f t="shared" si="2018"/>
        <v>86.088903955689091</v>
      </c>
      <c r="KI271" s="9">
        <f t="shared" si="2019"/>
        <v>81.714886513125748</v>
      </c>
      <c r="KJ271" s="115">
        <f t="shared" si="2355"/>
        <v>83.901895234407419</v>
      </c>
      <c r="KK271" s="15">
        <f t="shared" si="2356"/>
        <v>2.7015955410072273E-4</v>
      </c>
      <c r="KL271" s="12"/>
      <c r="KM271" s="11">
        <f t="shared" si="2724"/>
        <v>2.7801968928086747E-4</v>
      </c>
      <c r="KN271" s="10">
        <f t="shared" si="2357"/>
        <v>83.962714257208262</v>
      </c>
      <c r="KO271" s="9">
        <f t="shared" si="2020"/>
        <v>86.086249913321311</v>
      </c>
      <c r="KP271" s="9">
        <f t="shared" si="2021"/>
        <v>81.596704113394878</v>
      </c>
      <c r="KQ271" s="115">
        <f t="shared" si="2358"/>
        <v>83.841477013358087</v>
      </c>
      <c r="KR271" s="15">
        <f t="shared" si="2359"/>
        <v>2.7729511995546564E-4</v>
      </c>
      <c r="KS271" s="12"/>
      <c r="KT271" s="11">
        <f t="shared" si="2725"/>
        <v>2.8515460253470066E-4</v>
      </c>
      <c r="KU271" s="10">
        <f t="shared" si="2360"/>
        <v>83.902144636878148</v>
      </c>
      <c r="KV271" s="9">
        <f t="shared" si="2022"/>
        <v>86.083453820123268</v>
      </c>
      <c r="KW271" s="9">
        <f t="shared" si="2023"/>
        <v>81.478709243928222</v>
      </c>
      <c r="KX271" s="115">
        <f t="shared" si="2361"/>
        <v>83.781081532025752</v>
      </c>
      <c r="KY271" s="15">
        <f t="shared" si="2362"/>
        <v>2.8441032935696978E-4</v>
      </c>
      <c r="KZ271" s="12"/>
      <c r="LA271" s="11">
        <f t="shared" si="2726"/>
        <v>2.922691101141164E-4</v>
      </c>
      <c r="LB271" s="10">
        <f t="shared" si="2363"/>
        <v>83.841594089238697</v>
      </c>
      <c r="LC271" s="9">
        <f t="shared" si="2024"/>
        <v>86.080512394168025</v>
      </c>
      <c r="LD271" s="9">
        <f t="shared" si="2025"/>
        <v>81.360898890896578</v>
      </c>
      <c r="LE271" s="115">
        <f t="shared" si="2364"/>
        <v>83.720705642532295</v>
      </c>
      <c r="LF271" s="15">
        <f t="shared" si="2365"/>
        <v>2.9150516574628471E-4</v>
      </c>
      <c r="LG271" s="12"/>
      <c r="LH271" s="11">
        <f t="shared" si="2727"/>
        <v>2.9936319430502484E-4</v>
      </c>
      <c r="LI271" s="10">
        <f t="shared" si="2366"/>
        <v>83.781059489121247</v>
      </c>
      <c r="LJ271" s="9">
        <f t="shared" si="2026"/>
        <v>86.077422385481256</v>
      </c>
      <c r="LK271" s="9">
        <f t="shared" si="2027"/>
        <v>81.243270049385416</v>
      </c>
      <c r="LL271" s="115">
        <f t="shared" si="2367"/>
        <v>83.660346217433329</v>
      </c>
      <c r="LM271" s="15">
        <f t="shared" si="2368"/>
        <v>2.9857961398737845E-4</v>
      </c>
      <c r="LN271" s="12"/>
      <c r="LO271" s="11">
        <f t="shared" si="2728"/>
        <v>3.0643683882826547E-4</v>
      </c>
      <c r="LP271" s="10">
        <f t="shared" si="2369"/>
        <v>83.720537731801528</v>
      </c>
      <c r="LQ271" s="9">
        <f t="shared" si="2028"/>
        <v>86.074180575954003</v>
      </c>
      <c r="LR271" s="9">
        <f t="shared" si="2029"/>
        <v>81.125819723800561</v>
      </c>
      <c r="LS271" s="115">
        <f t="shared" si="2370"/>
        <v>83.600000149877275</v>
      </c>
      <c r="LT271" s="15">
        <f t="shared" si="2371"/>
        <v>3.056336603367101E-4</v>
      </c>
      <c r="LU271" s="12"/>
      <c r="LV271" s="11">
        <f t="shared" si="2729"/>
        <v>3.134900288094149E-4</v>
      </c>
      <c r="LW271" s="10">
        <f t="shared" si="2372"/>
        <v>83.660025733157681</v>
      </c>
      <c r="LX271" s="9">
        <f t="shared" si="2030"/>
        <v>86.07078377925221</v>
      </c>
      <c r="LY271" s="9">
        <f t="shared" si="2031"/>
        <v>81.008544928263532</v>
      </c>
      <c r="LZ271" s="115">
        <f t="shared" si="2373"/>
        <v>83.539664353757871</v>
      </c>
      <c r="MA271" s="15">
        <f t="shared" si="2374"/>
        <v>3.1266729241321509E-4</v>
      </c>
      <c r="MB271" s="12"/>
      <c r="MC271" s="11">
        <f t="shared" si="2730"/>
        <v>3.2052275074902328E-4</v>
      </c>
      <c r="MD271" s="10">
        <f t="shared" si="2375"/>
        <v>83.599520429821567</v>
      </c>
      <c r="ME271" s="9">
        <f t="shared" si="2032"/>
        <v>86.067228840723189</v>
      </c>
      <c r="MF271" s="9">
        <f t="shared" si="2033"/>
        <v>80.891442686997195</v>
      </c>
      <c r="MG271" s="115">
        <f t="shared" si="2376"/>
        <v>83.479335763860192</v>
      </c>
      <c r="MH271" s="15">
        <f t="shared" si="2377"/>
        <v>3.1968049916871355E-4</v>
      </c>
      <c r="MI271" s="12"/>
      <c r="MJ271" s="11">
        <f t="shared" si="2731"/>
        <v>3.2753499249325927E-4</v>
      </c>
      <c r="MK271" s="10">
        <f t="shared" si="2378"/>
        <v>83.539018779323669</v>
      </c>
      <c r="ML271" s="9">
        <f t="shared" si="2034"/>
        <v>86.06351263729907</v>
      </c>
      <c r="MM271" s="9">
        <f t="shared" si="2035"/>
        <v>80.774510034703681</v>
      </c>
      <c r="MN271" s="115">
        <f t="shared" si="2379"/>
        <v>83.419011336001375</v>
      </c>
      <c r="MO271" s="15">
        <f t="shared" si="2380"/>
        <v>3.266732708585992E-4</v>
      </c>
      <c r="MP271" s="12"/>
      <c r="MQ271" s="11">
        <f t="shared" si="2732"/>
        <v>3.3452674320482589E-4</v>
      </c>
      <c r="MR271" s="10">
        <f t="shared" si="2381"/>
        <v>83.478517760232705</v>
      </c>
      <c r="MS271" s="9">
        <f t="shared" si="2036"/>
        <v>86.059632077397367</v>
      </c>
      <c r="MT271" s="9">
        <f t="shared" si="2037"/>
        <v>80.657744016932384</v>
      </c>
      <c r="MU271" s="115">
        <f t="shared" si="2382"/>
        <v>83.358688047164875</v>
      </c>
      <c r="MV271" s="15">
        <f t="shared" si="2383"/>
        <v>3.3364559901297283E-4</v>
      </c>
      <c r="MW271" s="12"/>
      <c r="MX271" s="11">
        <f t="shared" si="2733"/>
        <v>3.4149799333430783E-4</v>
      </c>
      <c r="MY271" s="10">
        <f t="shared" si="2384"/>
        <v>83.418014372288866</v>
      </c>
      <c r="MZ271" s="9">
        <f t="shared" si="2038"/>
        <v>86.055584100818805</v>
      </c>
      <c r="NA271" s="9">
        <f t="shared" si="2039"/>
        <v>80.541141690438494</v>
      </c>
      <c r="NB271" s="115">
        <f t="shared" si="2385"/>
        <v>83.298362895628657</v>
      </c>
      <c r="NC271" s="15">
        <f t="shared" si="2386"/>
        <v>3.4059747640818454E-4</v>
      </c>
      <c r="ND271" s="12"/>
      <c r="NE271" s="11">
        <f t="shared" si="2734"/>
        <v>3.484487345919263E-4</v>
      </c>
      <c r="NF271" s="10">
        <f t="shared" si="2387"/>
        <v>83.357505636530959</v>
      </c>
      <c r="NG271" s="9">
        <f t="shared" si="2040"/>
        <v>86.051365678642469</v>
      </c>
      <c r="NH271" s="9">
        <f t="shared" si="2041"/>
        <v>80.42470012353435</v>
      </c>
      <c r="NI271" s="115">
        <f t="shared" si="2388"/>
        <v>83.238032901088417</v>
      </c>
      <c r="NJ271" s="15">
        <f t="shared" si="2389"/>
        <v>3.4752889703866047E-4</v>
      </c>
      <c r="NK271" s="12"/>
      <c r="NL271" s="11">
        <f t="shared" si="2735"/>
        <v>3.5537895991955503E-4</v>
      </c>
      <c r="NM271" s="10">
        <f t="shared" si="2390"/>
        <v>83.296988595418696</v>
      </c>
      <c r="NN271" s="9">
        <f t="shared" si="2042"/>
        <v>86.046973813118385</v>
      </c>
      <c r="NO271" s="9">
        <f t="shared" si="2043"/>
        <v>80.308416396430644</v>
      </c>
      <c r="NP271" s="115">
        <f t="shared" si="2391"/>
        <v>83.177695104774514</v>
      </c>
      <c r="NQ271" s="15">
        <f t="shared" si="2392"/>
        <v>3.5443985608918935E-4</v>
      </c>
      <c r="NR271" s="12"/>
      <c r="NS271" s="11">
        <f t="shared" si="2736"/>
        <v>3.6228866346320917E-4</v>
      </c>
      <c r="NT271" s="10">
        <f t="shared" si="2393"/>
        <v>83.236460312948623</v>
      </c>
      <c r="NU271" s="9">
        <f t="shared" si="2044"/>
        <v>86.042405537557656</v>
      </c>
      <c r="NV271" s="9">
        <f t="shared" si="2045"/>
        <v>80.19228760156841</v>
      </c>
      <c r="NW271" s="115">
        <f t="shared" si="2394"/>
        <v>83.11734656956304</v>
      </c>
      <c r="NX271" s="15">
        <f t="shared" si="2395"/>
        <v>3.6133034990763036E-4</v>
      </c>
      <c r="NY271" s="12"/>
      <c r="NZ271" s="11">
        <f t="shared" si="2737"/>
        <v>3.6917784054593179E-4</v>
      </c>
      <c r="OA271" s="10">
        <f t="shared" si="2396"/>
        <v>83.175917874764266</v>
      </c>
      <c r="OB271" s="9">
        <f t="shared" si="2046"/>
        <v>86.037657916220255</v>
      </c>
      <c r="OC271" s="9">
        <f t="shared" si="2047"/>
        <v>80.076310843944427</v>
      </c>
      <c r="OD271" s="115">
        <f t="shared" si="2397"/>
        <v>83.056984380082341</v>
      </c>
      <c r="OE271" s="15">
        <f t="shared" si="2398"/>
        <v>3.6820037597789341E-4</v>
      </c>
      <c r="OF271" s="12"/>
      <c r="OG271" s="11">
        <f t="shared" si="2738"/>
        <v>3.7604648764093761E-4</v>
      </c>
      <c r="OH271" s="10">
        <f t="shared" si="2399"/>
        <v>83.115358388261853</v>
      </c>
      <c r="OI271" s="9">
        <f t="shared" si="2048"/>
        <v>86.032728044200582</v>
      </c>
      <c r="OJ271" s="9">
        <f t="shared" si="2049"/>
        <v>79.96048324142437</v>
      </c>
      <c r="OK271" s="115">
        <f t="shared" si="2400"/>
        <v>82.996605642812483</v>
      </c>
      <c r="OL271" s="15">
        <f t="shared" si="2401"/>
        <v>3.750499328935156E-4</v>
      </c>
      <c r="OM271" s="12"/>
      <c r="ON271" s="11">
        <f t="shared" si="2739"/>
        <v>3.8289460234537209E-4</v>
      </c>
      <c r="OO271" s="10">
        <f t="shared" si="2402"/>
        <v>83.054778982688759</v>
      </c>
      <c r="OP271" s="9">
        <f t="shared" si="2050"/>
        <v>86.027613047310751</v>
      </c>
      <c r="OQ271" s="9">
        <f t="shared" si="2051"/>
        <v>79.844801925052408</v>
      </c>
      <c r="OR271" s="115">
        <f t="shared" si="2403"/>
        <v>82.936207486181587</v>
      </c>
      <c r="OS271" s="15">
        <f t="shared" si="2404"/>
        <v>3.8187902033134377E-4</v>
      </c>
      <c r="OT271" s="12"/>
      <c r="OU271" s="11">
        <f t="shared" si="2740"/>
        <v>3.8972218335413424E-4</v>
      </c>
      <c r="OV271" s="10">
        <f t="shared" si="2405"/>
        <v>82.994176809239178</v>
      </c>
      <c r="OW271" s="9">
        <f t="shared" si="2052"/>
        <v>86.02231008196199</v>
      </c>
      <c r="OX271" s="9">
        <f t="shared" si="2053"/>
        <v>79.729264039347882</v>
      </c>
      <c r="OY271" s="115">
        <f t="shared" si="2406"/>
        <v>82.875787060654943</v>
      </c>
      <c r="OZ271" s="15">
        <f t="shared" si="2407"/>
        <v>3.8868763902587494E-4</v>
      </c>
      <c r="PA271" s="12"/>
      <c r="PB271" s="11">
        <f t="shared" si="2741"/>
        <v>3.9652923043437683E-4</v>
      </c>
      <c r="PC271" s="10">
        <f t="shared" si="2408"/>
        <v>82.933549041142285</v>
      </c>
      <c r="PD271" s="9">
        <f t="shared" si="2054"/>
        <v>86.016816335043913</v>
      </c>
      <c r="PE271" s="9">
        <f t="shared" si="2055"/>
        <v>79.613866742595448</v>
      </c>
      <c r="PF271" s="115">
        <f t="shared" si="2409"/>
        <v>82.815341538819681</v>
      </c>
      <c r="PG271" s="15">
        <f t="shared" si="2410"/>
        <v>3.9547579074388455E-4</v>
      </c>
      <c r="PH271" s="12"/>
      <c r="PI271" s="11">
        <f t="shared" si="2742"/>
        <v>4.0331574440026643E-4</v>
      </c>
      <c r="PJ271" s="10">
        <f t="shared" si="2411"/>
        <v>82.87289287374621</v>
      </c>
      <c r="PK271" s="9">
        <f t="shared" si="2056"/>
        <v>86.011129023801956</v>
      </c>
      <c r="PL271" s="9">
        <f t="shared" si="2057"/>
        <v>79.498607207127151</v>
      </c>
      <c r="PM271" s="115">
        <f t="shared" si="2412"/>
        <v>82.754868115464546</v>
      </c>
      <c r="PN271" s="15">
        <f t="shared" si="2413"/>
        <v>4.0224347825943053E-4</v>
      </c>
      <c r="PO271" s="12"/>
      <c r="PP271" s="11">
        <f t="shared" si="2743"/>
        <v>4.1008172708813316E-4</v>
      </c>
      <c r="PQ271" s="10">
        <f t="shared" si="2414"/>
        <v>82.812205524597005</v>
      </c>
      <c r="PR271" s="9">
        <f t="shared" si="2058"/>
        <v>86.005245395713061</v>
      </c>
      <c r="PS271" s="9">
        <f t="shared" si="2059"/>
        <v>79.383482619595497</v>
      </c>
      <c r="PT271" s="115">
        <f t="shared" si="2415"/>
        <v>82.694364007654286</v>
      </c>
      <c r="PU271" s="15">
        <f t="shared" si="2416"/>
        <v>4.0899070532930877E-4</v>
      </c>
      <c r="PV271" s="12"/>
      <c r="PW271" s="11">
        <f t="shared" si="2744"/>
        <v>4.1682718133204008E-4</v>
      </c>
      <c r="PX271" s="10">
        <f t="shared" si="2417"/>
        <v>82.751484233512286</v>
      </c>
      <c r="PY271" s="9">
        <f t="shared" si="2060"/>
        <v>85.999162728359551</v>
      </c>
      <c r="PZ271" s="9">
        <f t="shared" si="2061"/>
        <v>79.268490181239258</v>
      </c>
      <c r="QA271" s="115">
        <f t="shared" si="2418"/>
        <v>82.633826454799404</v>
      </c>
      <c r="QB271" s="15">
        <f t="shared" si="2419"/>
        <v>4.1571747666885555E-4</v>
      </c>
      <c r="QC271" s="12"/>
      <c r="QD271" s="11">
        <f t="shared" si="2745"/>
        <v>4.235521109397035E-4</v>
      </c>
      <c r="QE271" s="10">
        <f t="shared" si="2420"/>
        <v>82.690726262650372</v>
      </c>
      <c r="QF271" s="9">
        <f t="shared" si="2062"/>
        <v>85.992878329301476</v>
      </c>
      <c r="QG271" s="9">
        <f t="shared" si="2063"/>
        <v>79.153627108140526</v>
      </c>
      <c r="QH271" s="115">
        <f t="shared" si="2421"/>
        <v>82.573252718720994</v>
      </c>
      <c r="QI271" s="15">
        <f t="shared" si="2422"/>
        <v>4.2242379792817021E-4</v>
      </c>
      <c r="QJ271" s="12"/>
      <c r="QK271" s="11">
        <f t="shared" si="2746"/>
        <v>4.302565206688365E-4</v>
      </c>
      <c r="QL271" s="10">
        <f t="shared" si="2423"/>
        <v>82.629928896574256</v>
      </c>
      <c r="QM271" s="9">
        <f t="shared" si="2064"/>
        <v>85.986389535947325</v>
      </c>
      <c r="QN271" s="9">
        <f t="shared" si="2065"/>
        <v>79.038890631473976</v>
      </c>
      <c r="QO271" s="115">
        <f t="shared" si="2424"/>
        <v>82.51264008371065</v>
      </c>
      <c r="QP271" s="15">
        <f t="shared" si="2425"/>
        <v>4.2910967566874274E-4</v>
      </c>
      <c r="QQ271" s="12"/>
      <c r="QR271" s="11">
        <f t="shared" si="2747"/>
        <v>4.3694041620387153E-4</v>
      </c>
      <c r="QS271" s="10">
        <f t="shared" si="2426"/>
        <v>82.56908944231094</v>
      </c>
      <c r="QT271" s="9">
        <f t="shared" si="2066"/>
        <v>85.979693715423323</v>
      </c>
      <c r="QU271" s="9">
        <f t="shared" si="2067"/>
        <v>78.92427799774778</v>
      </c>
      <c r="QV271" s="115">
        <f t="shared" si="2427"/>
        <v>82.451985856585551</v>
      </c>
      <c r="QW271" s="15">
        <f t="shared" si="2428"/>
        <v>4.3577511734050483E-4</v>
      </c>
      <c r="QX271" s="12"/>
      <c r="QY271" s="11">
        <f t="shared" si="2748"/>
        <v>4.4360380413310438E-4</v>
      </c>
      <c r="QZ271" s="10">
        <f t="shared" si="2429"/>
        <v>82.50820522940586</v>
      </c>
      <c r="RA271" s="9">
        <f t="shared" si="2068"/>
        <v>85.972788264441292</v>
      </c>
      <c r="RB271" s="9">
        <f t="shared" si="2069"/>
        <v>78.809786469038499</v>
      </c>
      <c r="RC271" s="115">
        <f t="shared" si="2430"/>
        <v>82.391287366739903</v>
      </c>
      <c r="RD271" s="15">
        <f t="shared" si="2431"/>
        <v>4.4242013125915113E-4</v>
      </c>
      <c r="RE271" s="12"/>
      <c r="RF271" s="11">
        <f t="shared" si="2749"/>
        <v>4.5024669192611223E-4</v>
      </c>
      <c r="RG271" s="10">
        <f t="shared" si="2432"/>
        <v>82.447273609973635</v>
      </c>
      <c r="RH271" s="9">
        <f t="shared" si="2070"/>
        <v>85.965670609165215</v>
      </c>
      <c r="RI271" s="9">
        <f t="shared" si="2071"/>
        <v>78.695413323215206</v>
      </c>
      <c r="RJ271" s="115">
        <f t="shared" si="2433"/>
        <v>82.330541966190211</v>
      </c>
      <c r="RK271" s="15">
        <f t="shared" si="2434"/>
        <v>4.4904472658406446E-4</v>
      </c>
      <c r="RL271" s="12"/>
      <c r="RM271" s="11">
        <f t="shared" si="2750"/>
        <v>4.5686908791175025E-4</v>
      </c>
      <c r="RN271" s="10">
        <f t="shared" si="2435"/>
        <v>82.386291958742788</v>
      </c>
      <c r="RO271" s="9">
        <f t="shared" si="2072"/>
        <v>85.958338205076515</v>
      </c>
      <c r="RP271" s="9">
        <f t="shared" si="2073"/>
        <v>78.581155854159945</v>
      </c>
      <c r="RQ271" s="115">
        <f t="shared" si="2436"/>
        <v>82.26974702961823</v>
      </c>
      <c r="RR271" s="15">
        <f t="shared" si="2437"/>
        <v>4.5564891329636709E-4</v>
      </c>
      <c r="RS271" s="12"/>
      <c r="RT271" s="11">
        <f t="shared" si="2751"/>
        <v>4.6347100125629663E-4</v>
      </c>
      <c r="RU271" s="10">
        <f t="shared" si="2438"/>
        <v>82.325257673097994</v>
      </c>
      <c r="RV271" s="9">
        <f t="shared" si="2074"/>
        <v>85.950788536838218</v>
      </c>
      <c r="RW271" s="9">
        <f t="shared" si="2075"/>
        <v>78.467011371976938</v>
      </c>
      <c r="RX271" s="115">
        <f t="shared" si="2439"/>
        <v>82.20889995440757</v>
      </c>
      <c r="RY271" s="15">
        <f t="shared" si="2440"/>
        <v>4.6223270217762033E-4</v>
      </c>
      <c r="RZ271" s="12"/>
      <c r="SA271" s="11">
        <f t="shared" si="2752"/>
        <v>4.7005244194219919E-4</v>
      </c>
      <c r="SB271" s="10">
        <f t="shared" si="2441"/>
        <v>82.264168173116161</v>
      </c>
      <c r="SC271" s="9">
        <f t="shared" si="2076"/>
        <v>85.94301911815792</v>
      </c>
      <c r="SD271" s="9">
        <f t="shared" si="2077"/>
        <v>78.312735137373608</v>
      </c>
      <c r="SE271" s="115">
        <f t="shared" si="2442"/>
        <v>82.127877127765771</v>
      </c>
      <c r="SF271" s="15">
        <f t="shared" si="2443"/>
        <v>4.7128164095809301E-4</v>
      </c>
      <c r="SG271" s="12"/>
      <c r="SH271" s="11">
        <f t="shared" si="2753"/>
        <v>4.791043036674942E-4</v>
      </c>
      <c r="SI271" s="10">
        <f t="shared" si="2444"/>
        <v>82.182856585409354</v>
      </c>
      <c r="SJ271" s="9">
        <f t="shared" si="2078"/>
        <v>85.934942524500229</v>
      </c>
      <c r="SK271" s="9">
        <f t="shared" si="2079"/>
        <v>78.260135419059452</v>
      </c>
      <c r="SL271" s="115">
        <f t="shared" si="2445"/>
        <v>82.097538971779841</v>
      </c>
      <c r="SM271" s="15">
        <f t="shared" si="2446"/>
        <v>4.7403159512775819E-4</v>
      </c>
      <c r="SN271" s="12"/>
      <c r="SO271" s="11">
        <f t="shared" si="2754"/>
        <v>4.8184347182459174E-4</v>
      </c>
      <c r="SP271" s="10">
        <f t="shared" si="2447"/>
        <v>82.152335397722737</v>
      </c>
      <c r="SQ271" s="9">
        <f t="shared" si="2080"/>
        <v>85.92677140111968</v>
      </c>
      <c r="SR271" s="9">
        <f t="shared" si="2081"/>
        <v>78.877536991213148</v>
      </c>
      <c r="SS271" s="115">
        <f t="shared" si="2448"/>
        <v>82.402154196166407</v>
      </c>
      <c r="ST271" s="15">
        <f t="shared" si="2449"/>
        <v>4.3539333117422629E-4</v>
      </c>
      <c r="SU271" s="12"/>
      <c r="SV271" s="11">
        <f t="shared" si="2755"/>
        <v>4.4310796647857093E-4</v>
      </c>
      <c r="SW271" s="10">
        <f t="shared" si="2450"/>
        <v>82.457466281666086</v>
      </c>
      <c r="SX271" s="9">
        <f t="shared" si="2082"/>
        <v>85.919878044682122</v>
      </c>
      <c r="SY271" s="9">
        <f t="shared" si="2083"/>
        <v>79.595170965008535</v>
      </c>
      <c r="SZ271" s="115">
        <f t="shared" si="2451"/>
        <v>82.757524504845321</v>
      </c>
      <c r="TA271" s="15">
        <f t="shared" si="2452"/>
        <v>3.9064317115776107E-4</v>
      </c>
      <c r="TB271" s="12"/>
      <c r="TC271" s="11">
        <f t="shared" si="2756"/>
        <v>3.9825783159906826E-4</v>
      </c>
      <c r="TD271" s="10">
        <f t="shared" si="2453"/>
        <v>82.813399463874191</v>
      </c>
      <c r="TE271" s="9">
        <f t="shared" si="2084"/>
        <v>85.91432887936287</v>
      </c>
      <c r="TF271" s="9">
        <f t="shared" si="2085"/>
        <v>80.444705783728509</v>
      </c>
      <c r="TG271" s="115">
        <f t="shared" si="2454"/>
        <v>83.179517331545696</v>
      </c>
      <c r="TH271" s="15">
        <f t="shared" si="2455"/>
        <v>3.3782922816823923E-4</v>
      </c>
      <c r="TI271" s="12"/>
      <c r="TJ271" s="11">
        <f t="shared" si="2757"/>
        <v>3.4534202101932842E-4</v>
      </c>
      <c r="TK271" s="10">
        <f t="shared" si="2456"/>
        <v>83.235998489970115</v>
      </c>
      <c r="TL271" s="9">
        <f t="shared" si="2086"/>
        <v>85.910178750023903</v>
      </c>
      <c r="TM271" s="9">
        <f t="shared" si="2087"/>
        <v>81.484094826437769</v>
      </c>
      <c r="TN271" s="115">
        <f t="shared" si="2457"/>
        <v>83.697136788230836</v>
      </c>
      <c r="TO271" s="15">
        <f t="shared" si="2458"/>
        <v>2.733754208596965E-4</v>
      </c>
      <c r="TP271" s="12"/>
      <c r="TQ271" s="11">
        <f t="shared" si="2758"/>
        <v>2.8078590251522681E-4</v>
      </c>
      <c r="TR271" s="10">
        <f t="shared" si="2459"/>
        <v>83.754259544017032</v>
      </c>
      <c r="TS271" s="9">
        <f t="shared" si="2088"/>
        <v>85.907461146361953</v>
      </c>
      <c r="TT271" s="9">
        <f t="shared" si="2089"/>
        <v>82.832241841093236</v>
      </c>
      <c r="TU271" s="115">
        <f t="shared" si="2460"/>
        <v>84.369851493727595</v>
      </c>
      <c r="TV271" s="15">
        <f t="shared" si="2461"/>
        <v>1.8993977211632934E-4</v>
      </c>
      <c r="TW271" s="12"/>
      <c r="TX271" s="11">
        <f t="shared" si="2759"/>
        <v>1.9725134227824507E-4</v>
      </c>
      <c r="TY271" s="10">
        <f t="shared" si="2462"/>
        <v>84.427625631679234</v>
      </c>
      <c r="TZ271" s="9">
        <f t="shared" si="2090"/>
        <v>85.906149251548712</v>
      </c>
      <c r="UA271" s="9">
        <f t="shared" si="2091"/>
        <v>84.821586261909189</v>
      </c>
      <c r="UB271" s="115">
        <f t="shared" si="2463"/>
        <v>85.363867756728951</v>
      </c>
      <c r="UC271" s="15">
        <f t="shared" si="2464"/>
        <v>6.6987628083953839E-5</v>
      </c>
      <c r="UD271" s="12"/>
      <c r="UE271" s="11">
        <f t="shared" si="2760"/>
        <v>7.4217824424218778E-5</v>
      </c>
      <c r="UF271" s="10">
        <f t="shared" si="2465"/>
        <v>85.422197691469279</v>
      </c>
      <c r="UG271" s="9">
        <f t="shared" si="2092"/>
        <v>85.90598607550821</v>
      </c>
      <c r="UH271" s="9">
        <f t="shared" si="2093"/>
        <v>89.262915879056834</v>
      </c>
      <c r="UI271" s="115">
        <f t="shared" si="2466"/>
        <v>87.584450977282529</v>
      </c>
      <c r="UJ271" s="15">
        <f t="shared" si="2467"/>
        <v>-2.0733951585310656E-4</v>
      </c>
      <c r="UK271" s="12"/>
      <c r="UL271" s="11">
        <f t="shared" si="2761"/>
        <v>-2.0021401587403591E-4</v>
      </c>
      <c r="UM271" s="10">
        <f t="shared" si="2468"/>
        <v>87.643591329886931</v>
      </c>
      <c r="UN271" s="9">
        <f t="shared" si="2094"/>
        <v>85.907549335992371</v>
      </c>
      <c r="UO271" s="9">
        <f t="shared" si="2095"/>
        <v>89.345065840623889</v>
      </c>
      <c r="UP271" s="115">
        <f t="shared" si="2469"/>
        <v>87.626307588308123</v>
      </c>
      <c r="UQ271" s="15">
        <f t="shared" si="2470"/>
        <v>-2.1231692335476395E-4</v>
      </c>
      <c r="UR271" s="12"/>
      <c r="US271" s="11">
        <f t="shared" si="2762"/>
        <v>-2.0520248807130267E-4</v>
      </c>
      <c r="UT271" s="10">
        <f t="shared" si="2471"/>
        <v>87.685431911576401</v>
      </c>
      <c r="UU271" s="9">
        <f t="shared" si="2096"/>
        <v>85.90918855286013</v>
      </c>
      <c r="UV271" s="9">
        <f t="shared" si="2097"/>
        <v>89.427989688507679</v>
      </c>
      <c r="UW271" s="115">
        <f t="shared" si="2472"/>
        <v>87.668589120683905</v>
      </c>
      <c r="UX271" s="15">
        <f t="shared" si="2473"/>
        <v>-2.1733743823814029E-4</v>
      </c>
      <c r="UY271" s="12"/>
      <c r="UZ271" s="11">
        <f t="shared" si="2763"/>
        <v>-2.1023436953821853E-4</v>
      </c>
      <c r="VA271" s="10">
        <f t="shared" si="2474"/>
        <v>87.727697444214499</v>
      </c>
      <c r="VB271" s="9">
        <f t="shared" si="2098"/>
        <v>85.910906209202025</v>
      </c>
      <c r="VC271" s="9">
        <f t="shared" si="2099"/>
        <v>89.511677262270325</v>
      </c>
      <c r="VD271" s="115">
        <f t="shared" si="2475"/>
        <v>87.711291735736182</v>
      </c>
      <c r="VE271" s="15">
        <f t="shared" si="2476"/>
        <v>-2.22400279580421E-4</v>
      </c>
      <c r="VF271" s="12"/>
      <c r="VG271" s="11">
        <f t="shared" si="2764"/>
        <v>-2.1530888213799036E-4</v>
      </c>
      <c r="VH271" s="10">
        <f t="shared" si="2477"/>
        <v>87.770384102046819</v>
      </c>
      <c r="VI271" s="9">
        <f t="shared" si="2100"/>
        <v>85.912704822696682</v>
      </c>
      <c r="VJ271" s="9">
        <f t="shared" si="2101"/>
        <v>89.596117881633575</v>
      </c>
      <c r="VK271" s="115">
        <f t="shared" si="2478"/>
        <v>87.754411352165135</v>
      </c>
      <c r="VL271" s="15">
        <f t="shared" si="2479"/>
        <v>-2.2750463221472695E-4</v>
      </c>
      <c r="VM271" s="12"/>
      <c r="VN271" s="11">
        <f t="shared" si="2765"/>
        <v>-2.2042521335491862E-4</v>
      </c>
      <c r="VO271" s="10">
        <f t="shared" si="2480"/>
        <v>87.813487816485946</v>
      </c>
      <c r="VP271" s="9">
        <f t="shared" si="2102"/>
        <v>85.914586944289752</v>
      </c>
      <c r="VQ271" s="9">
        <f t="shared" si="2103"/>
        <v>89.681300623389376</v>
      </c>
      <c r="VR271" s="115">
        <f t="shared" si="2481"/>
        <v>87.797943783839571</v>
      </c>
      <c r="VS271" s="15">
        <f t="shared" si="2482"/>
        <v>-2.3264966391498663E-4</v>
      </c>
      <c r="VT271" s="12"/>
      <c r="VU271" s="11">
        <f t="shared" si="2766"/>
        <v>-2.2558253348983737E-4</v>
      </c>
      <c r="VV271" s="10">
        <f t="shared" si="2483"/>
        <v>87.857004414014384</v>
      </c>
      <c r="VW271" s="9">
        <f t="shared" si="2104"/>
        <v>85.916555157075777</v>
      </c>
      <c r="VX271" s="9">
        <f t="shared" si="2105"/>
        <v>89.767214352490129</v>
      </c>
      <c r="VY271" s="115">
        <f t="shared" si="2484"/>
        <v>87.841884754782953</v>
      </c>
      <c r="VZ271" s="15">
        <f t="shared" si="2485"/>
        <v>-2.3783452738527204E-4</v>
      </c>
      <c r="WA271" s="12"/>
      <c r="WB271" s="11">
        <f t="shared" si="2767"/>
        <v>-2.3077999764716634E-4</v>
      </c>
      <c r="WC271" s="10">
        <f t="shared" si="2486"/>
        <v>87.900929631165525</v>
      </c>
      <c r="WD271" s="9">
        <f t="shared" si="2106"/>
        <v>85.91861207515791</v>
      </c>
      <c r="WE271" s="9">
        <f t="shared" si="2107"/>
        <v>89.853847871287044</v>
      </c>
      <c r="WF271" s="115">
        <f t="shared" si="2487"/>
        <v>87.88622997322247</v>
      </c>
      <c r="WG271" s="15">
        <f t="shared" si="2488"/>
        <v>-2.4305836954788271E-4</v>
      </c>
      <c r="WH271" s="12"/>
      <c r="WI271" s="11">
        <f t="shared" si="2768"/>
        <v>-2.360167550288089E-4</v>
      </c>
      <c r="WJ271" s="10">
        <f t="shared" si="2489"/>
        <v>87.945259188631752</v>
      </c>
      <c r="WK271" s="9">
        <f t="shared" si="2108"/>
        <v>85.920760342618863</v>
      </c>
      <c r="WL271" s="9">
        <f t="shared" si="2109"/>
        <v>89.94118956491296</v>
      </c>
      <c r="WM271" s="115">
        <f t="shared" si="2490"/>
        <v>87.930974953765912</v>
      </c>
      <c r="WN271" s="15">
        <f t="shared" si="2491"/>
        <v>-2.4832030970410552E-4</v>
      </c>
      <c r="WO271" s="12"/>
      <c r="WP271" s="11">
        <f t="shared" si="2769"/>
        <v>-2.412919270685768E-4</v>
      </c>
      <c r="WQ271" s="10">
        <f t="shared" si="2492"/>
        <v>87.989988613235013</v>
      </c>
      <c r="WR271" s="9">
        <f t="shared" si="2110"/>
        <v>85.923002632062051</v>
      </c>
      <c r="WS271" s="9">
        <f t="shared" si="2111"/>
        <v>90.029227529864585</v>
      </c>
      <c r="WT271" s="115">
        <f t="shared" si="2493"/>
        <v>87.976115080963325</v>
      </c>
      <c r="WU271" s="15">
        <f t="shared" si="2494"/>
        <v>-2.5361944756615066E-4</v>
      </c>
      <c r="WV271" s="12"/>
      <c r="WW271" s="11">
        <f t="shared" si="2770"/>
        <v>-2.4660461546717325E-4</v>
      </c>
      <c r="WX271" s="10">
        <f t="shared" si="2495"/>
        <v>88.035113301530345</v>
      </c>
      <c r="WY271" s="9">
        <f t="shared" si="2112"/>
        <v>85.92534164322376</v>
      </c>
      <c r="WZ271" s="9">
        <f t="shared" si="2113"/>
        <v>90.117949628668441</v>
      </c>
      <c r="XA271" s="115">
        <f t="shared" si="2496"/>
        <v>88.021645635946101</v>
      </c>
      <c r="XB271" s="15">
        <f t="shared" si="2497"/>
        <v>-2.5895486671929555E-4</v>
      </c>
      <c r="XC271" s="12"/>
      <c r="XD271" s="11">
        <f t="shared" si="2771"/>
        <v>-2.5195390565359809E-4</v>
      </c>
      <c r="XE271" s="10">
        <f t="shared" si="2498"/>
        <v>88.080628546451607</v>
      </c>
      <c r="XF271" s="9">
        <f t="shared" si="2114"/>
        <v>85.927780101588425</v>
      </c>
      <c r="XG271" s="9">
        <f t="shared" si="2115"/>
        <v>90.207343490054129</v>
      </c>
      <c r="XH271" s="115">
        <f t="shared" si="2499"/>
        <v>88.067561795821277</v>
      </c>
      <c r="XI271" s="15">
        <f t="shared" si="2500"/>
        <v>-2.6432563471811746E-4</v>
      </c>
      <c r="XJ271" s="12"/>
      <c r="XK271" s="11">
        <f t="shared" si="2772"/>
        <v>-2.5733886687738825E-4</v>
      </c>
      <c r="XL271" s="10">
        <f t="shared" si="2501"/>
        <v>88.126529536683719</v>
      </c>
      <c r="XM271" s="9">
        <f t="shared" si="2116"/>
        <v>85.930320756950124</v>
      </c>
      <c r="XN271" s="9">
        <f t="shared" si="2117"/>
        <v>90.297396565964192</v>
      </c>
      <c r="XO271" s="115">
        <f t="shared" si="2502"/>
        <v>88.113858661457158</v>
      </c>
      <c r="XP271" s="15">
        <f t="shared" si="2503"/>
        <v>-2.697308066965277E-4</v>
      </c>
      <c r="XQ271" s="12"/>
      <c r="XR271" s="11">
        <f t="shared" si="2773"/>
        <v>-2.6275855581886812E-4</v>
      </c>
      <c r="XS271" s="10">
        <f t="shared" si="2504"/>
        <v>88.172811384459749</v>
      </c>
      <c r="XT271" s="9">
        <f t="shared" si="2118"/>
        <v>85.932966381989587</v>
      </c>
      <c r="XU271" s="9">
        <f t="shared" si="2119"/>
        <v>90.388096087387197</v>
      </c>
      <c r="XV271" s="115">
        <f t="shared" si="2505"/>
        <v>88.160531234688392</v>
      </c>
      <c r="XW271" s="15">
        <f t="shared" si="2506"/>
        <v>-2.7516942272771299E-4</v>
      </c>
      <c r="XX271" s="12"/>
      <c r="XY271" s="11">
        <f t="shared" si="2774"/>
        <v>-2.6821201394243048E-4</v>
      </c>
      <c r="XZ271" s="10">
        <f t="shared" si="2507"/>
        <v>88.219469102719358</v>
      </c>
      <c r="YA271" s="9">
        <f t="shared" si="2120"/>
        <v>85.935719770750097</v>
      </c>
      <c r="YB271" s="9">
        <f t="shared" si="2121"/>
        <v>90.479428957081012</v>
      </c>
      <c r="YC271" s="115">
        <f t="shared" si="2508"/>
        <v>88.207574363915555</v>
      </c>
      <c r="YD271" s="15">
        <f t="shared" si="2509"/>
        <v>-2.8064050129236333E-4</v>
      </c>
      <c r="YE271" s="12"/>
      <c r="YF271" s="11">
        <f t="shared" si="2775"/>
        <v>-2.7369826095291006E-4</v>
      </c>
      <c r="YG271" s="10">
        <f t="shared" si="2510"/>
        <v>88.266497550620358</v>
      </c>
      <c r="YH271" s="9">
        <f t="shared" si="2122"/>
        <v>85.938583736926844</v>
      </c>
      <c r="YI271" s="9">
        <f t="shared" si="2123"/>
        <v>90.57138184931118</v>
      </c>
      <c r="YJ271" s="115">
        <f t="shared" si="2511"/>
        <v>88.254982793119012</v>
      </c>
      <c r="YK271" s="15">
        <f t="shared" si="2512"/>
        <v>-2.8614304554463305E-4</v>
      </c>
      <c r="YL271" s="12"/>
      <c r="YM271" s="11">
        <f t="shared" si="2776"/>
        <v>-2.7921630106462504E-4</v>
      </c>
      <c r="YN271" s="10">
        <f t="shared" si="2513"/>
        <v>88.313891482587962</v>
      </c>
      <c r="YO271" s="9">
        <f t="shared" si="2124"/>
        <v>85.941561112220398</v>
      </c>
      <c r="YP271" s="9">
        <f t="shared" si="2125"/>
        <v>90.663941212741207</v>
      </c>
      <c r="YQ271" s="115">
        <f t="shared" si="2514"/>
        <v>88.302751162480803</v>
      </c>
      <c r="YR271" s="15">
        <f t="shared" si="2515"/>
        <v>-2.9167604359235525E-4</v>
      </c>
      <c r="YS271" s="12"/>
      <c r="YT271" s="11">
        <f t="shared" si="2777"/>
        <v>-2.8476512327818787E-4</v>
      </c>
      <c r="YU271" s="10">
        <f t="shared" si="2516"/>
        <v>88.361645548915803</v>
      </c>
      <c r="YV271" s="9">
        <f t="shared" si="2126"/>
        <v>85.94465474464252</v>
      </c>
      <c r="YW271" s="9">
        <f t="shared" si="2127"/>
        <v>90.757093272647083</v>
      </c>
      <c r="YX271" s="115">
        <f t="shared" si="2517"/>
        <v>88.350874008644809</v>
      </c>
      <c r="YY271" s="15">
        <f t="shared" si="2518"/>
        <v>-2.9723846873846277E-4</v>
      </c>
      <c r="YZ271" s="12"/>
      <c r="ZA271" s="11">
        <f t="shared" si="2778"/>
        <v>-2.9034370161855767E-4</v>
      </c>
      <c r="ZB271" s="10">
        <f t="shared" si="2519"/>
        <v>88.409754296004735</v>
      </c>
      <c r="ZC271" s="9">
        <f t="shared" si="2128"/>
        <v>85.947867496774251</v>
      </c>
      <c r="ZD271" s="9">
        <f t="shared" si="2129"/>
        <v>90.850824033464335</v>
      </c>
      <c r="ZE271" s="115">
        <f t="shared" si="2520"/>
        <v>88.399345765119293</v>
      </c>
      <c r="ZF271" s="15">
        <f t="shared" si="2521"/>
        <v>-3.0282927974588998E-4</v>
      </c>
      <c r="ZG271" s="12"/>
      <c r="ZH271" s="11">
        <f t="shared" si="2779"/>
        <v>-2.9595099539672756E-4</v>
      </c>
      <c r="ZI271" s="10">
        <f t="shared" si="2522"/>
        <v>88.458212166744374</v>
      </c>
      <c r="ZJ271" s="9">
        <f t="shared" si="2130"/>
        <v>85.951202243977775</v>
      </c>
      <c r="ZK271" s="9">
        <f t="shared" si="2131"/>
        <v>90.945119281679723</v>
      </c>
      <c r="ZL271" s="115">
        <f t="shared" si="2523"/>
        <v>88.448160762828749</v>
      </c>
      <c r="ZM271" s="15">
        <f t="shared" si="2524"/>
        <v>-3.0844742112662993E-4</v>
      </c>
      <c r="ZN271" s="12"/>
      <c r="ZO271" s="11">
        <f t="shared" si="2780"/>
        <v>-3.015859494956904E-4</v>
      </c>
      <c r="ZP271" s="10">
        <f t="shared" si="2525"/>
        <v>88.507013501044071</v>
      </c>
      <c r="ZQ271" s="9">
        <f t="shared" si="2132"/>
        <v>85.95466187256342</v>
      </c>
      <c r="ZR271" s="9">
        <f t="shared" si="2133"/>
        <v>91.039964589054222</v>
      </c>
      <c r="ZS271" s="115">
        <f t="shared" si="2526"/>
        <v>88.497313230808828</v>
      </c>
      <c r="ZT271" s="15">
        <f t="shared" si="2527"/>
        <v>-3.1409182345400698E-4</v>
      </c>
      <c r="ZU271" s="12"/>
      <c r="ZV271" s="11">
        <f t="shared" si="2781"/>
        <v>-3.0724749467979926E-4</v>
      </c>
      <c r="ZW271" s="10">
        <f t="shared" si="2528"/>
        <v>88.556152536507511</v>
      </c>
      <c r="ZX271" s="9">
        <f t="shared" si="2134"/>
        <v>85.958249277913396</v>
      </c>
      <c r="ZY271" s="9">
        <f t="shared" si="2135"/>
        <v>91.135345319742385</v>
      </c>
      <c r="ZZ271" s="115">
        <f t="shared" si="2529"/>
        <v>88.546797298827897</v>
      </c>
      <c r="AAA271" s="15">
        <f t="shared" si="2530"/>
        <v>-3.1976140391828934E-4</v>
      </c>
      <c r="AAB271" s="12"/>
      <c r="AAC271" s="11">
        <f t="shared" si="2782"/>
        <v>-3.1293454814790484E-4</v>
      </c>
      <c r="AAD271" s="10">
        <f t="shared" si="2531"/>
        <v>88.605623411036731</v>
      </c>
      <c r="AAE271" s="9">
        <f t="shared" si="2136"/>
        <v>85.961967362569268</v>
      </c>
      <c r="AAF271" s="9">
        <f t="shared" si="2137"/>
        <v>91.23124663568538</v>
      </c>
      <c r="AAG271" s="115">
        <f t="shared" si="2532"/>
        <v>88.596606999127317</v>
      </c>
      <c r="AAH271" s="15">
        <f t="shared" si="2533"/>
        <v>-3.2545506677791674E-4</v>
      </c>
      <c r="AAI271" s="12"/>
      <c r="AAJ271" s="11">
        <f t="shared" si="2783"/>
        <v>-3.1864601398216749E-4</v>
      </c>
      <c r="AAK271" s="10">
        <f t="shared" si="2534"/>
        <v>88.655420164554016</v>
      </c>
      <c r="AAL271" s="9">
        <f t="shared" si="2138"/>
        <v>85.965819034282276</v>
      </c>
      <c r="AAM271" s="9">
        <f t="shared" si="2139"/>
        <v>91.327653479278695</v>
      </c>
      <c r="AAN271" s="115">
        <f t="shared" si="2535"/>
        <v>88.646736256780486</v>
      </c>
      <c r="AAO271" s="15">
        <f t="shared" si="2536"/>
        <v>-3.311717024094037E-4</v>
      </c>
      <c r="AAP271" s="12"/>
      <c r="AAQ271" s="11">
        <f t="shared" si="2537"/>
        <v>-3.2438078219362626E-4</v>
      </c>
      <c r="AAR271" s="10">
        <f t="shared" si="2538"/>
        <v>88.705536729326312</v>
      </c>
      <c r="AAS271" s="9">
        <f t="shared" si="2140"/>
        <v>85.969807203994534</v>
      </c>
      <c r="AAT271" s="9">
        <f t="shared" si="2141"/>
        <v>91.424550595258538</v>
      </c>
      <c r="AAU271" s="115">
        <f t="shared" si="2539"/>
        <v>88.697178899626536</v>
      </c>
      <c r="AAV271" s="15">
        <f t="shared" si="2540"/>
        <v>-3.3691018878382223E-4</v>
      </c>
      <c r="AAW271" s="11"/>
      <c r="AAX271" s="11">
        <f t="shared" si="2784"/>
        <v>-3.3013773019789687E-4</v>
      </c>
      <c r="AAY271" s="10">
        <f t="shared" si="2541"/>
        <v>88.755966939892488</v>
      </c>
      <c r="AAZ271" s="9">
        <f t="shared" si="2142"/>
        <v>85.973934783808701</v>
      </c>
      <c r="ABA271" s="9">
        <f t="shared" si="2143"/>
        <v>91.521922537136675</v>
      </c>
      <c r="ABB271" s="115">
        <f t="shared" si="2542"/>
        <v>88.747928660472695</v>
      </c>
      <c r="ABC271" s="15">
        <f t="shared" si="2543"/>
        <v>-3.4266939198966255E-4</v>
      </c>
      <c r="ABD271" s="11"/>
      <c r="ABE271" s="11">
        <f t="shared" si="2785"/>
        <v>-3.3591572333613323E-4</v>
      </c>
      <c r="ABF271" s="10">
        <f t="shared" si="2544"/>
        <v>88.80670453524877</v>
      </c>
      <c r="ABG271" s="9">
        <f t="shared" si="2144"/>
        <v>85.978204684926553</v>
      </c>
      <c r="ABH271" s="9">
        <f t="shared" si="2145"/>
        <v>91.61975367239306</v>
      </c>
      <c r="ABI271" s="115">
        <f t="shared" si="2545"/>
        <v>88.798979178659806</v>
      </c>
      <c r="ABJ271" s="15">
        <f t="shared" si="2546"/>
        <v>-3.484481666808679E-4</v>
      </c>
      <c r="ABK271" s="11"/>
      <c r="ABL271" s="11">
        <f t="shared" si="2786"/>
        <v>-3.4171361532125223E-4</v>
      </c>
      <c r="ABM271" s="10">
        <f t="shared" si="2547"/>
        <v>88.857743160397064</v>
      </c>
      <c r="ABN271" s="9">
        <f t="shared" si="2146"/>
        <v>85.982619815556646</v>
      </c>
      <c r="ABO271" s="9">
        <f t="shared" si="2147"/>
        <v>91.718028187979172</v>
      </c>
      <c r="ABP271" s="115">
        <f t="shared" si="2548"/>
        <v>88.850324001767916</v>
      </c>
      <c r="ABQ271" s="15">
        <f t="shared" si="2549"/>
        <v>-3.542453565459888E-4</v>
      </c>
      <c r="ABR271" s="11"/>
      <c r="ABS271" s="11">
        <f t="shared" si="2787"/>
        <v>-3.4753024870546413E-4</v>
      </c>
      <c r="ABT271" s="10">
        <f t="shared" si="2550"/>
        <v>88.909076368033766</v>
      </c>
      <c r="ABU271" s="9">
        <f t="shared" si="2148"/>
        <v>85.987183078793265</v>
      </c>
      <c r="ABV271" s="9">
        <f t="shared" si="2149"/>
        <v>91.81673009612544</v>
      </c>
      <c r="ABW271" s="115">
        <f t="shared" si="2551"/>
        <v>88.901956587459352</v>
      </c>
      <c r="ABX271" s="15">
        <f t="shared" si="2552"/>
        <v>-3.6005979479786931E-4</v>
      </c>
      <c r="ABY271" s="11"/>
      <c r="ABZ271" s="11">
        <f t="shared" si="2788"/>
        <v>-3.5336445536858458E-4</v>
      </c>
      <c r="ACA271" s="10">
        <f t="shared" si="2553"/>
        <v>88.960697620377033</v>
      </c>
      <c r="ACB271" s="9">
        <f t="shared" si="2150"/>
        <v>85.991897370469246</v>
      </c>
      <c r="ACC271" s="9">
        <f t="shared" si="2151"/>
        <v>91.915843240445355</v>
      </c>
      <c r="ACD271" s="115">
        <f t="shared" si="2554"/>
        <v>88.953870305457301</v>
      </c>
      <c r="ACE271" s="15">
        <f t="shared" si="2555"/>
        <v>-3.6589030468329846E-4</v>
      </c>
      <c r="ACF271" s="11"/>
      <c r="ACG271" s="11">
        <f t="shared" si="2789"/>
        <v>-3.5921505702649542E-4</v>
      </c>
      <c r="ACH271" s="10">
        <f t="shared" si="2556"/>
        <v>89.012600291130028</v>
      </c>
      <c r="ACI271" s="9">
        <f t="shared" si="2152"/>
        <v>85.996765576985126</v>
      </c>
      <c r="ACJ271" s="9">
        <f t="shared" si="2153"/>
        <v>92.015351302331524</v>
      </c>
      <c r="ACK271" s="115">
        <f t="shared" si="2557"/>
        <v>89.006058439658318</v>
      </c>
      <c r="ACL271" s="15">
        <f t="shared" si="2558"/>
        <v>-3.7173570001213066E-4</v>
      </c>
      <c r="ACM271" s="11"/>
      <c r="ACN271" s="11">
        <f t="shared" si="2790"/>
        <v>-3.6508086575932805E-4</v>
      </c>
      <c r="ACO271" s="10">
        <f t="shared" si="2559"/>
        <v>89.064777667579065</v>
      </c>
      <c r="ACP271" s="9">
        <f t="shared" si="2154"/>
        <v>86.001790573117248</v>
      </c>
      <c r="ACQ271" s="9">
        <f t="shared" si="2155"/>
        <v>92.115237806096957</v>
      </c>
      <c r="ACR271" s="115">
        <f t="shared" si="2560"/>
        <v>89.058514189607109</v>
      </c>
      <c r="ACS271" s="15">
        <f t="shared" si="2561"/>
        <v>-3.7759478561022708E-4</v>
      </c>
      <c r="ACT271" s="11"/>
      <c r="ACU271" s="11">
        <f t="shared" si="2791"/>
        <v>-3.7096068446353038E-4</v>
      </c>
      <c r="ACV271" s="10">
        <f t="shared" si="2562"/>
        <v>89.117222952053453</v>
      </c>
      <c r="ACW271" s="9">
        <f t="shared" si="2156"/>
        <v>86.006975219805014</v>
      </c>
      <c r="ACX271" s="9">
        <f t="shared" si="2157"/>
        <v>92.215486108931998</v>
      </c>
      <c r="ACY271" s="115">
        <f t="shared" si="2563"/>
        <v>89.111230664368506</v>
      </c>
      <c r="ACZ271" s="15">
        <f t="shared" si="2564"/>
        <v>-3.8346635683580445E-4</v>
      </c>
      <c r="ADA271" s="11"/>
      <c r="ADB271" s="11">
        <f t="shared" si="2792"/>
        <v>-3.7685330636595302E-4</v>
      </c>
      <c r="ADC271" s="10">
        <f t="shared" si="2565"/>
        <v>89.169929255770285</v>
      </c>
      <c r="ADD271" s="9">
        <f t="shared" si="2158"/>
        <v>86.012322361893041</v>
      </c>
      <c r="ADE271" s="9">
        <f t="shared" si="2159"/>
        <v>92.316079429494309</v>
      </c>
      <c r="ADF271" s="115">
        <f t="shared" si="2566"/>
        <v>89.164200895693682</v>
      </c>
      <c r="ADG271" s="15">
        <f t="shared" si="2567"/>
        <v>-3.8934920148475817E-4</v>
      </c>
      <c r="ADH271" s="11"/>
      <c r="ADI271" s="11">
        <f t="shared" si="2793"/>
        <v>-3.8275751693102257E-4</v>
      </c>
      <c r="ADJ271" s="10">
        <f t="shared" si="2568"/>
        <v>89.222889612006142</v>
      </c>
      <c r="ADK271" s="9">
        <f t="shared" si="2160"/>
        <v>86.017834825895747</v>
      </c>
      <c r="ADL271" s="9">
        <f t="shared" si="2161"/>
        <v>92.417000853885938</v>
      </c>
      <c r="ADM271" s="115">
        <f t="shared" si="2569"/>
        <v>89.217417839890842</v>
      </c>
      <c r="ADN271" s="15">
        <f t="shared" si="2570"/>
        <v>-3.9524210029788585E-4</v>
      </c>
      <c r="ADO271" s="11"/>
      <c r="ADP271" s="11">
        <f t="shared" si="2794"/>
        <v>-3.8867209436785956E-4</v>
      </c>
      <c r="ADQ271" s="10">
        <f t="shared" si="2571"/>
        <v>89.27609697795576</v>
      </c>
      <c r="ADR271" s="9">
        <f t="shared" si="2162"/>
        <v>86.023515417749806</v>
      </c>
      <c r="ADS271" s="9">
        <f t="shared" si="2163"/>
        <v>92.518233339902068</v>
      </c>
      <c r="ADT271" s="115">
        <f t="shared" si="2572"/>
        <v>89.270874378825937</v>
      </c>
      <c r="ADU271" s="15">
        <f t="shared" si="2573"/>
        <v>-4.0114382736214198E-4</v>
      </c>
      <c r="ADV271" s="11"/>
      <c r="ADW271" s="11">
        <f t="shared" si="2795"/>
        <v>-3.9459581003142141E-4</v>
      </c>
      <c r="ADX271" s="10">
        <f t="shared" si="2574"/>
        <v>89.329544235719638</v>
      </c>
      <c r="ADY271" s="9">
        <f t="shared" si="2164"/>
        <v>86.029366920553812</v>
      </c>
      <c r="ADZ271" s="9">
        <f t="shared" si="2165"/>
        <v>92.619759725023073</v>
      </c>
      <c r="AEA271" s="115">
        <f t="shared" si="2575"/>
        <v>89.324563322788435</v>
      </c>
      <c r="AEB271" s="15">
        <f t="shared" si="2576"/>
        <v>-4.0705315074386313E-4</v>
      </c>
      <c r="AEC271" s="11"/>
      <c r="AED271" s="11">
        <f t="shared" si="2796"/>
        <v>-4.005274290562465E-4</v>
      </c>
      <c r="AEE271" s="10">
        <f t="shared" si="2577"/>
        <v>89.383224195160835</v>
      </c>
      <c r="AEF271" s="9">
        <f t="shared" si="2166"/>
        <v>86.035392092303994</v>
      </c>
      <c r="AEG271" s="9">
        <f t="shared" si="2167"/>
        <v>92.721562734634716</v>
      </c>
      <c r="AEH271" s="115">
        <f t="shared" si="2578"/>
        <v>89.378477413469355</v>
      </c>
      <c r="AEI271" s="15">
        <f t="shared" si="2579"/>
        <v>-4.1296883313634664E-4</v>
      </c>
      <c r="AEJ271" s="11"/>
      <c r="AEK271" s="11">
        <f t="shared" si="2797"/>
        <v>-4.0646571100477768E-4</v>
      </c>
      <c r="AEL271" s="10">
        <f t="shared" si="2580"/>
        <v>89.43712959687484</v>
      </c>
      <c r="AEM271" s="9">
        <f t="shared" si="2168"/>
        <v>86.041593663629143</v>
      </c>
      <c r="AEN271" s="9">
        <f t="shared" si="2169"/>
        <v>92.823624990458498</v>
      </c>
      <c r="AEO271" s="115">
        <f t="shared" si="2581"/>
        <v>89.432609327043821</v>
      </c>
      <c r="AEP271" s="15">
        <f t="shared" si="2582"/>
        <v>-4.1888963252043949E-4</v>
      </c>
      <c r="AEQ271" s="11"/>
      <c r="AER271" s="11">
        <f t="shared" si="2798"/>
        <v>-4.1240941052899727E-4</v>
      </c>
      <c r="AES271" s="10">
        <f t="shared" si="2583"/>
        <v>89.491253115265209</v>
      </c>
      <c r="AET271" s="9">
        <f t="shared" si="2170"/>
        <v>86.047974335527798</v>
      </c>
      <c r="AEU271" s="9">
        <f t="shared" si="2171"/>
        <v>92.925929018203121</v>
      </c>
      <c r="AEV271" s="115">
        <f t="shared" si="2584"/>
        <v>89.486951676865459</v>
      </c>
      <c r="AEW271" s="15">
        <f t="shared" si="2585"/>
        <v>-4.2481430277689939E-4</v>
      </c>
      <c r="AEX271" s="11"/>
      <c r="AEY271" s="11">
        <f t="shared" si="2799"/>
        <v>-4.1835727798393438E-4</v>
      </c>
      <c r="AEZ271" s="10">
        <f t="shared" si="2586"/>
        <v>89.545587361231</v>
      </c>
      <c r="AFA271" s="9">
        <f t="shared" si="2172"/>
        <v>86.054536777109035</v>
      </c>
      <c r="AFB271" s="9">
        <f t="shared" si="2173"/>
        <v>93.028457162225777</v>
      </c>
      <c r="AFC271" s="115">
        <f t="shared" si="2587"/>
        <v>89.541496969667406</v>
      </c>
      <c r="AFD271" s="15">
        <f t="shared" si="2588"/>
        <v>-4.3074158855501522E-4</v>
      </c>
      <c r="AFE271" s="11"/>
      <c r="AFF271" s="11">
        <f t="shared" si="2800"/>
        <v>-4.2430805428673047E-4</v>
      </c>
      <c r="AFG271" s="10">
        <f t="shared" si="2589"/>
        <v>89.600124838273018</v>
      </c>
      <c r="AFH271" s="9">
        <f t="shared" si="2174"/>
        <v>86.061283623159667</v>
      </c>
      <c r="AFI271" s="9">
        <f t="shared" si="2175"/>
        <v>93.131191699606887</v>
      </c>
      <c r="AFJ271" s="115">
        <f t="shared" si="2590"/>
        <v>89.59623766138327</v>
      </c>
      <c r="AFK271" s="15">
        <f t="shared" si="2591"/>
        <v>-4.3667023246865241E-4</v>
      </c>
      <c r="AFL271" s="11"/>
      <c r="AFM271" s="11">
        <f t="shared" si="2801"/>
        <v>-4.3026047812614194E-4</v>
      </c>
      <c r="AFN271" s="10">
        <f t="shared" si="2592"/>
        <v>89.654857998407749</v>
      </c>
      <c r="AFO271" s="9">
        <f t="shared" si="2176"/>
        <v>86.068217471917038</v>
      </c>
      <c r="AFP271" s="9">
        <f t="shared" si="2177"/>
        <v>93.234114892125305</v>
      </c>
      <c r="AFQ271" s="115">
        <f t="shared" si="2593"/>
        <v>89.651166182021171</v>
      </c>
      <c r="AFR271" s="15">
        <f t="shared" si="2594"/>
        <v>-4.4259897844404843E-4</v>
      </c>
      <c r="AFS271" s="11"/>
      <c r="AFT271" s="11">
        <f t="shared" si="2802"/>
        <v>-4.3621328931769303E-4</v>
      </c>
      <c r="AFU271" s="10">
        <f t="shared" si="2595"/>
        <v>89.709779267081274</v>
      </c>
      <c r="AFV271" s="9">
        <f t="shared" si="2178"/>
        <v>86.075340882943436</v>
      </c>
      <c r="AFW271" s="9">
        <f t="shared" si="2179"/>
        <v>93.337208941128551</v>
      </c>
      <c r="AFX271" s="115">
        <f t="shared" si="2596"/>
        <v>89.706274912035994</v>
      </c>
      <c r="AFY271" s="15">
        <f t="shared" si="2597"/>
        <v>-4.4852656906366715E-4</v>
      </c>
      <c r="AFZ271" s="11"/>
      <c r="AGA271" s="11">
        <f t="shared" si="2803"/>
        <v>-4.4216522614369769E-4</v>
      </c>
      <c r="AGB271" s="10">
        <f t="shared" si="2598"/>
        <v>89.764881019488712</v>
      </c>
      <c r="AGC271" s="9">
        <f t="shared" si="2180"/>
        <v>86.082656374916056</v>
      </c>
      <c r="AGD271" s="9">
        <f t="shared" si="2181"/>
        <v>93.440455945103736</v>
      </c>
      <c r="AGE271" s="115">
        <f t="shared" si="2599"/>
        <v>89.761556160009889</v>
      </c>
      <c r="AGF271" s="15">
        <f t="shared" si="2600"/>
        <v>-4.5445174308209285E-4</v>
      </c>
      <c r="AGG271" s="11"/>
      <c r="AGH271" s="11">
        <f t="shared" si="2804"/>
        <v>-4.4811502286525848E-4</v>
      </c>
      <c r="AGI271" s="10">
        <f t="shared" si="2601"/>
        <v>89.82015555820189</v>
      </c>
      <c r="AGJ271" s="9">
        <f t="shared" si="2182"/>
        <v>86.090166423332334</v>
      </c>
      <c r="AGK271" s="9">
        <f t="shared" si="2183"/>
        <v>93.54383778814524</v>
      </c>
      <c r="AGL271" s="115">
        <f t="shared" si="2602"/>
        <v>89.817002105738794</v>
      </c>
      <c r="AGM271" s="15">
        <f t="shared" si="2603"/>
        <v>-4.60373228679008E-4</v>
      </c>
      <c r="AGN271" s="11"/>
      <c r="AGO271" s="11">
        <f t="shared" si="2805"/>
        <v>-4.5406140296229934E-4</v>
      </c>
      <c r="AGP271" s="10">
        <f t="shared" si="2604"/>
        <v>89.875595056130138</v>
      </c>
      <c r="AGQ271" s="9">
        <f t="shared" si="2184"/>
        <v>86.097873457982871</v>
      </c>
      <c r="AGR271" s="9">
        <f t="shared" si="2185"/>
        <v>93.647336485415579</v>
      </c>
      <c r="AGS271" s="115">
        <f t="shared" si="2605"/>
        <v>89.872604971699218</v>
      </c>
      <c r="AGT271" s="15">
        <f t="shared" si="2606"/>
        <v>-4.6628976495252569E-4</v>
      </c>
      <c r="AGU271" s="11"/>
      <c r="AGV271" s="11">
        <f t="shared" si="2806"/>
        <v>-4.600031006713061E-4</v>
      </c>
      <c r="AGW271" s="10">
        <f t="shared" si="2607"/>
        <v>89.931191728327562</v>
      </c>
      <c r="AGX271" s="9">
        <f t="shared" si="2186"/>
        <v>86.105779861133271</v>
      </c>
      <c r="AGY271" s="9">
        <f t="shared" si="2187"/>
        <v>93.750934039214471</v>
      </c>
      <c r="AGZ271" s="115">
        <f t="shared" si="2608"/>
        <v>89.928356950173878</v>
      </c>
      <c r="AHA271" s="15">
        <f t="shared" si="2609"/>
        <v>-4.722000931416696E-4</v>
      </c>
      <c r="AHB271" s="11"/>
      <c r="AHC271" s="11">
        <f t="shared" si="2807"/>
        <v>-4.6593885219278828E-4</v>
      </c>
      <c r="AHD271" s="10">
        <f t="shared" si="2610"/>
        <v>89.986937758968949</v>
      </c>
      <c r="AHE271" s="9">
        <f t="shared" si="2188"/>
        <v>86.113887965431928</v>
      </c>
      <c r="AHF271" s="9">
        <f t="shared" si="2189"/>
        <v>93.85461216783392</v>
      </c>
      <c r="AHG271" s="115">
        <f t="shared" si="2611"/>
        <v>89.984250066632924</v>
      </c>
      <c r="AHH271" s="15">
        <f t="shared" si="2612"/>
        <v>-4.7810294000840862E-4</v>
      </c>
      <c r="AHI271" s="11"/>
      <c r="AHJ271" s="11">
        <f t="shared" si="2808"/>
        <v>-4.7186737904015517E-4</v>
      </c>
      <c r="AHK271" s="10">
        <f t="shared" si="2613"/>
        <v>90.042825164437517</v>
      </c>
      <c r="AHL271" s="9">
        <f t="shared" si="2190"/>
        <v>86.122200051249806</v>
      </c>
      <c r="AHM271" s="9">
        <f t="shared" si="2191"/>
        <v>93.958353772305884</v>
      </c>
      <c r="AHN271" s="115">
        <f t="shared" si="2614"/>
        <v>90.040276911777852</v>
      </c>
      <c r="AHO271" s="15">
        <f t="shared" si="2615"/>
        <v>-4.8399710859510942E-4</v>
      </c>
      <c r="AHP271" s="11"/>
      <c r="AHQ271" s="11">
        <f t="shared" si="2809"/>
        <v>-4.777874789919658E-4</v>
      </c>
      <c r="AHR271" s="10">
        <f t="shared" si="2616"/>
        <v>90.098846526926394</v>
      </c>
      <c r="AHS271" s="9">
        <f t="shared" si="2192"/>
        <v>86.130718347190012</v>
      </c>
      <c r="AHT271" s="9">
        <f t="shared" si="2193"/>
        <v>94.062147922984508</v>
      </c>
      <c r="AHU271" s="115">
        <f t="shared" si="2617"/>
        <v>90.096433135087267</v>
      </c>
      <c r="AHV271" s="15">
        <f t="shared" si="2618"/>
        <v>-4.8988178618743553E-4</v>
      </c>
      <c r="AHW271" s="11"/>
      <c r="AHX271" s="11">
        <f t="shared" si="2810"/>
        <v>-4.8369833473938597E-4</v>
      </c>
      <c r="AHY271" s="10">
        <f t="shared" si="2619"/>
        <v>90.154997493471782</v>
      </c>
      <c r="AHZ271" s="9">
        <f t="shared" si="2194"/>
        <v>86.139445041740188</v>
      </c>
      <c r="AIA271" s="9">
        <f t="shared" si="2195"/>
        <v>94.165985360292964</v>
      </c>
      <c r="AIB271" s="115">
        <f t="shared" si="2620"/>
        <v>90.152715201016576</v>
      </c>
      <c r="AIC271" s="15">
        <f t="shared" si="2621"/>
        <v>-4.9575626569995973E-4</v>
      </c>
      <c r="AID271" s="11"/>
      <c r="AIE271" s="11">
        <f t="shared" si="2811"/>
        <v>-4.8959923471972864E-4</v>
      </c>
      <c r="AIF271" s="10">
        <f t="shared" si="2622"/>
        <v>90.211274527515172</v>
      </c>
      <c r="AIG271" s="9">
        <f t="shared" si="2196"/>
        <v>86.148382285708209</v>
      </c>
      <c r="AIH271" s="9">
        <f t="shared" si="2197"/>
        <v>94.269856976464382</v>
      </c>
      <c r="AII271" s="115">
        <f t="shared" si="2623"/>
        <v>90.209119631086295</v>
      </c>
      <c r="AIJ271" s="15">
        <f t="shared" si="2624"/>
        <v>-5.0161985175101837E-4</v>
      </c>
      <c r="AIK271" s="11"/>
      <c r="AIL271" s="11">
        <f t="shared" si="2812"/>
        <v>-4.9548947899975533E-4</v>
      </c>
      <c r="AIM271" s="10">
        <f t="shared" si="2625"/>
        <v>90.267674149382884</v>
      </c>
      <c r="AIN271" s="9">
        <f t="shared" si="2198"/>
        <v>86.157532191462522</v>
      </c>
      <c r="AIO271" s="9">
        <f t="shared" si="2199"/>
        <v>94.373753816754345</v>
      </c>
      <c r="AIP271" s="115">
        <f t="shared" si="2626"/>
        <v>90.265643004108426</v>
      </c>
      <c r="AIQ271" s="15">
        <f t="shared" si="2627"/>
        <v>-5.0747186078451616E-4</v>
      </c>
      <c r="AIR271" s="11"/>
      <c r="AIS271" s="11">
        <f t="shared" si="2813"/>
        <v>-5.0136837940101199E-4</v>
      </c>
      <c r="AIT271" s="10">
        <f t="shared" si="2628"/>
        <v>90.324192936518841</v>
      </c>
      <c r="AIU271" s="9">
        <f t="shared" si="2200"/>
        <v>86.1668968322072</v>
      </c>
      <c r="AIV271" s="9">
        <f t="shared" si="2201"/>
        <v>94.477667080534275</v>
      </c>
      <c r="AIW271" s="115">
        <f t="shared" si="2629"/>
        <v>90.322281956370745</v>
      </c>
      <c r="AIX271" s="15">
        <f t="shared" si="2630"/>
        <v>-5.1331162118224325E-4</v>
      </c>
      <c r="AIY271" s="11"/>
      <c r="AIZ271" s="11">
        <f t="shared" si="2814"/>
        <v>-5.0723525961564873E-4</v>
      </c>
      <c r="AJA271" s="10">
        <f t="shared" si="2631"/>
        <v>90.380827523675208</v>
      </c>
      <c r="AJB271" s="9">
        <f t="shared" si="2202"/>
        <v>86.17647824129206</v>
      </c>
      <c r="AJC271" s="9">
        <f t="shared" si="2203"/>
        <v>94.581588122262858</v>
      </c>
      <c r="AJD271" s="115">
        <f t="shared" si="2632"/>
        <v>90.379033181777459</v>
      </c>
      <c r="AJE271" s="15">
        <f t="shared" si="2633"/>
        <v>-5.1913847336647096E-4</v>
      </c>
      <c r="AJF271" s="11"/>
      <c r="AJG271" s="11">
        <f t="shared" si="2815"/>
        <v>-5.1308945531257399E-4</v>
      </c>
      <c r="AJH271" s="10">
        <f t="shared" si="2634"/>
        <v>90.43757460305963</v>
      </c>
      <c r="AJI271" s="9">
        <f t="shared" si="2204"/>
        <v>86.186278411557879</v>
      </c>
      <c r="AJJ271" s="9">
        <f t="shared" si="2205"/>
        <v>94.685508452337757</v>
      </c>
      <c r="AJK271" s="115">
        <f t="shared" si="2635"/>
        <v>90.435893431947818</v>
      </c>
      <c r="AJL271" s="15">
        <f t="shared" si="2636"/>
        <v>-5.24951769893018E-4</v>
      </c>
      <c r="AJM271" s="11"/>
      <c r="AJN271" s="11">
        <f t="shared" si="2816"/>
        <v>-5.1893031423403996E-4</v>
      </c>
      <c r="AJO271" s="10">
        <f t="shared" si="2637"/>
        <v>90.494430924440167</v>
      </c>
      <c r="AJP271" s="9">
        <f t="shared" si="2206"/>
        <v>86.196299294716724</v>
      </c>
      <c r="AJQ271" s="9">
        <f t="shared" si="2207"/>
        <v>94.789419737829007</v>
      </c>
      <c r="AJR271" s="115">
        <f t="shared" si="2638"/>
        <v>90.492859516272858</v>
      </c>
      <c r="AJS271" s="15">
        <f t="shared" si="2639"/>
        <v>-5.3075087553480793E-4</v>
      </c>
      <c r="AJT271" s="11"/>
      <c r="AJU271" s="11">
        <f t="shared" si="2817"/>
        <v>-5.2475719628276212E-4</v>
      </c>
      <c r="AJV271" s="10">
        <f t="shared" si="2640"/>
        <v>90.551393295208698</v>
      </c>
      <c r="AJW271" s="9">
        <f t="shared" si="2208"/>
        <v>86.206542800767451</v>
      </c>
      <c r="AJX271" s="9">
        <f t="shared" si="2209"/>
        <v>94.893313803097314</v>
      </c>
      <c r="AJY271" s="115">
        <f t="shared" si="2641"/>
        <v>90.549928301932383</v>
      </c>
      <c r="AJZ271" s="15">
        <f t="shared" si="2642"/>
        <v>-5.3653516735616862E-4</v>
      </c>
      <c r="AKA271" s="11"/>
      <c r="AKB271" s="11">
        <f t="shared" si="2818"/>
        <v>-5.3056947359974053E-4</v>
      </c>
      <c r="AKC271" s="10">
        <f t="shared" si="2643"/>
        <v>90.608458580404331</v>
      </c>
      <c r="AKD271" s="9">
        <f t="shared" si="2210"/>
        <v>86.217010797446335</v>
      </c>
      <c r="AKE271" s="9">
        <f t="shared" si="2211"/>
        <v>94.997182630293537</v>
      </c>
      <c r="AKF271" s="115">
        <f t="shared" si="2644"/>
        <v>90.607096713869936</v>
      </c>
      <c r="AKG271" s="15">
        <f t="shared" si="2645"/>
        <v>-5.4230403477760578E-4</v>
      </c>
      <c r="AKH271" s="11"/>
      <c r="AKI271" s="11">
        <f t="shared" si="2819"/>
        <v>-5.3636653063258207E-4</v>
      </c>
      <c r="AKJ271" s="10">
        <f t="shared" si="2646"/>
        <v>90.665623702695001</v>
      </c>
      <c r="AKK271" s="9">
        <f t="shared" si="2212"/>
        <v>86.227705109712801</v>
      </c>
      <c r="AKL271" s="9">
        <f t="shared" si="2213"/>
        <v>95.101018359747613</v>
      </c>
      <c r="AKM271" s="115">
        <f t="shared" si="2647"/>
        <v>90.664361734730207</v>
      </c>
      <c r="AKN271" s="15">
        <f t="shared" si="2648"/>
        <v>-5.4805687963159608E-4</v>
      </c>
      <c r="AKO271" s="11"/>
      <c r="AKP271" s="11">
        <f t="shared" si="2820"/>
        <v>-5.4214776419480855E-4</v>
      </c>
      <c r="AKQ271" s="10">
        <f t="shared" si="2649"/>
        <v>90.722885642321287</v>
      </c>
      <c r="AKR271" s="9">
        <f t="shared" si="2214"/>
        <v>86.238627519269983</v>
      </c>
      <c r="AKS271" s="9">
        <f t="shared" si="2215"/>
        <v>95.204813290245596</v>
      </c>
      <c r="AKT271" s="115">
        <f t="shared" si="2650"/>
        <v>90.721720404757789</v>
      </c>
      <c r="AKU271" s="15">
        <f t="shared" si="2651"/>
        <v>-5.5379311620930684E-4</v>
      </c>
      <c r="AKV271" s="11"/>
      <c r="AKW271" s="11">
        <f t="shared" si="2821"/>
        <v>-5.4791258351607856E-4</v>
      </c>
      <c r="AKX271" s="10">
        <f t="shared" si="2652"/>
        <v>90.780241437001706</v>
      </c>
      <c r="AKY271" s="9">
        <f t="shared" si="2216"/>
        <v>86.249779764120092</v>
      </c>
      <c r="AKZ271" s="9">
        <f t="shared" si="2217"/>
        <v>95.308559879193709</v>
      </c>
      <c r="ALA271" s="115">
        <f t="shared" si="2653"/>
        <v>90.779169821656893</v>
      </c>
      <c r="ALB271" s="15">
        <f t="shared" si="2654"/>
        <v>-5.5951217129819142E-4</v>
      </c>
      <c r="ALC271" s="11"/>
      <c r="ALD271" s="11">
        <f t="shared" si="2822"/>
        <v>-5.5366041028327955E-4</v>
      </c>
      <c r="ALE271" s="10">
        <f t="shared" si="2655"/>
        <v>90.837688181798882</v>
      </c>
      <c r="ALF271" s="9">
        <f t="shared" si="2218"/>
        <v>86.261163538154335</v>
      </c>
      <c r="ALG271" s="9">
        <f t="shared" si="2219"/>
        <v>95.412250742678694</v>
      </c>
      <c r="ALH271" s="115">
        <f t="shared" si="2656"/>
        <v>90.836707140416507</v>
      </c>
      <c r="ALI271" s="15">
        <f t="shared" si="2657"/>
        <v>-5.6521348421104838E-4</v>
      </c>
      <c r="ALJ271" s="11"/>
      <c r="ALK271" s="11">
        <f t="shared" si="2823"/>
        <v>-5.5939067867304332E-4</v>
      </c>
      <c r="ALL271" s="10">
        <f t="shared" si="2658"/>
        <v>90.895223028951079</v>
      </c>
      <c r="ALM271" s="9">
        <f t="shared" si="2220"/>
        <v>86.272780490777123</v>
      </c>
      <c r="ALN271" s="9">
        <f t="shared" si="2221"/>
        <v>95.51587865541822</v>
      </c>
      <c r="ALO271" s="115">
        <f t="shared" si="2659"/>
        <v>90.894329573097679</v>
      </c>
      <c r="ALP271" s="15">
        <f t="shared" si="2660"/>
        <v>-5.7089650680616571E-4</v>
      </c>
      <c r="ALQ271" s="12"/>
      <c r="ALR271" s="11">
        <f t="shared" si="2824"/>
        <v>-5.651028353753332E-4</v>
      </c>
      <c r="ALS271" s="10">
        <f t="shared" si="2661"/>
        <v>90.952843187665849</v>
      </c>
      <c r="ALT271" s="9">
        <f t="shared" si="2222"/>
        <v>86.284632226564256</v>
      </c>
      <c r="ALU271" s="9">
        <f t="shared" si="2223"/>
        <v>95.619436550612264</v>
      </c>
      <c r="ALV271" s="115">
        <f t="shared" si="2662"/>
        <v>90.95203438858826</v>
      </c>
      <c r="ALW271" s="15">
        <f t="shared" si="2663"/>
        <v>-5.7656070349924925E-4</v>
      </c>
      <c r="ALX271" s="12"/>
      <c r="ALY271" s="11">
        <f t="shared" si="2825"/>
        <v>-5.7079633960878797E-4</v>
      </c>
      <c r="ALZ271" s="10">
        <f t="shared" si="2664"/>
        <v>91.010545923881125</v>
      </c>
      <c r="AMA271" s="9">
        <f t="shared" si="2224"/>
        <v>86.296720304954817</v>
      </c>
      <c r="AMB271" s="9">
        <f t="shared" si="2225"/>
        <v>95.722917519687556</v>
      </c>
      <c r="AMC271" s="115">
        <f t="shared" si="2665"/>
        <v>91.00981891232118</v>
      </c>
      <c r="AMD271" s="15">
        <f t="shared" si="2666"/>
        <v>-5.8220555126668055E-4</v>
      </c>
      <c r="AME271" s="12"/>
      <c r="AMF271" s="11">
        <f t="shared" si="2826"/>
        <v>-5.7647066312733661E-4</v>
      </c>
      <c r="AMG271" s="10">
        <f t="shared" si="2667"/>
        <v>91.068328559989595</v>
      </c>
      <c r="AMH271" s="9">
        <f t="shared" si="2226"/>
        <v>86.309046239976411</v>
      </c>
      <c r="AMI271" s="9">
        <f t="shared" si="2227"/>
        <v>95.826314811948038</v>
      </c>
      <c r="AMJ271" s="115">
        <f t="shared" si="2668"/>
        <v>91.067680525962231</v>
      </c>
      <c r="AMK271" s="15">
        <f t="shared" si="2669"/>
        <v>-5.8783053964089123E-4</v>
      </c>
      <c r="AML271" s="12"/>
      <c r="AMM271" s="11">
        <f t="shared" si="2827"/>
        <v>-5.8212529021892383E-4</v>
      </c>
      <c r="AMN271" s="10">
        <f t="shared" si="2670"/>
        <v>91.126188474532668</v>
      </c>
      <c r="AMO271" s="9">
        <f t="shared" si="2228"/>
        <v>86.321611500003286</v>
      </c>
      <c r="AMP271" s="9">
        <f t="shared" si="2229"/>
        <v>95.929621834125385</v>
      </c>
      <c r="AMQ271" s="115">
        <f t="shared" si="2671"/>
        <v>91.125616667064335</v>
      </c>
      <c r="AMR271" s="15">
        <f t="shared" si="2672"/>
        <v>-5.9343517069753251E-4</v>
      </c>
      <c r="AMS271" s="12"/>
      <c r="AMT271" s="11">
        <f t="shared" si="2828"/>
        <v>-5.8775971769598476E-4</v>
      </c>
      <c r="AMU271" s="10">
        <f t="shared" si="2673"/>
        <v>91.184123101860848</v>
      </c>
      <c r="AMV271" s="9">
        <f t="shared" si="2230"/>
        <v>86.334417507546959</v>
      </c>
      <c r="AMW271" s="9">
        <f t="shared" si="2231"/>
        <v>96.032832149836764</v>
      </c>
      <c r="AMX271" s="115">
        <f t="shared" si="2674"/>
        <v>91.183624828691862</v>
      </c>
      <c r="AMY271" s="15">
        <f t="shared" si="2675"/>
        <v>-5.9901895903493316E-4</v>
      </c>
      <c r="AMZ271" s="12"/>
      <c r="ANA271" s="11">
        <f t="shared" si="2829"/>
        <v>-5.93373454878142E-4</v>
      </c>
      <c r="ANB271" s="10">
        <f t="shared" si="2676"/>
        <v>91.242129931763884</v>
      </c>
      <c r="ANC271" s="9">
        <f t="shared" si="2232"/>
        <v>86.347465639078933</v>
      </c>
      <c r="AND271" s="9">
        <f t="shared" si="2233"/>
        <v>96.135939478950689</v>
      </c>
      <c r="ANE271" s="115">
        <f t="shared" si="2677"/>
        <v>91.241702559014811</v>
      </c>
      <c r="ANF271" s="15">
        <f t="shared" si="2678"/>
        <v>-6.0458143174586733E-4</v>
      </c>
      <c r="ANG271" s="12"/>
      <c r="ANH271" s="11">
        <f t="shared" si="2830"/>
        <v>-5.9896602356719641E-4</v>
      </c>
      <c r="ANI271" s="10">
        <f t="shared" si="2679"/>
        <v>91.300206509070861</v>
      </c>
      <c r="ANJ271" s="9">
        <f t="shared" si="2234"/>
        <v>86.360757224884892</v>
      </c>
      <c r="ANK271" s="9">
        <f t="shared" si="2235"/>
        <v>96.238937696863871</v>
      </c>
      <c r="ANL271" s="115">
        <f t="shared" si="2680"/>
        <v>91.299847460874389</v>
      </c>
      <c r="ANM271" s="15">
        <f t="shared" si="2681"/>
        <v>-6.1012212838190227E-4</v>
      </c>
      <c r="ANN271" s="12"/>
      <c r="ANO271" s="11">
        <f t="shared" si="2831"/>
        <v>-6.0453695801463466E-4</v>
      </c>
      <c r="ANP271" s="10">
        <f t="shared" si="2682"/>
        <v>91.358350433221489</v>
      </c>
      <c r="ANQ271" s="9">
        <f t="shared" si="2236"/>
        <v>86.374293548949979</v>
      </c>
      <c r="ANR271" s="9">
        <f t="shared" si="2237"/>
        <v>96.341820833690477</v>
      </c>
      <c r="ANS271" s="115">
        <f t="shared" si="2683"/>
        <v>91.358057191320228</v>
      </c>
      <c r="ANT271" s="15">
        <f t="shared" si="2684"/>
        <v>-6.1564060091040301E-4</v>
      </c>
      <c r="ANU271" s="12"/>
      <c r="ANV271" s="11">
        <f t="shared" si="2832"/>
        <v>-6.1008580488174471E-4</v>
      </c>
      <c r="ANW271" s="10">
        <f t="shared" si="2685"/>
        <v>91.41655935780895</v>
      </c>
      <c r="ANX271" s="9">
        <f t="shared" si="2238"/>
        <v>86.388075848874536</v>
      </c>
      <c r="ANY271" s="9">
        <f t="shared" si="2239"/>
        <v>96.444583073370197</v>
      </c>
      <c r="ANZ271" s="115">
        <f t="shared" si="2686"/>
        <v>91.416329461122359</v>
      </c>
      <c r="AOA271" s="15">
        <f t="shared" si="2687"/>
        <v>-6.2113641366465494E-4</v>
      </c>
      <c r="AOB271" s="12"/>
      <c r="AOC271" s="11">
        <f t="shared" si="2833"/>
        <v>-6.1561212319279231E-4</v>
      </c>
      <c r="AOD271" s="10">
        <f t="shared" si="2688"/>
        <v>91.474830990097303</v>
      </c>
      <c r="AOE271" s="9">
        <f t="shared" si="2240"/>
        <v>86.402105315819796</v>
      </c>
      <c r="AOF271" s="9">
        <f t="shared" si="2241"/>
        <v>96.547218752692046</v>
      </c>
      <c r="AOG271" s="115">
        <f t="shared" si="2689"/>
        <v>91.474662034255914</v>
      </c>
      <c r="AOH271" s="15">
        <f t="shared" si="2690"/>
        <v>-6.2660914328691833E-4</v>
      </c>
      <c r="AOI271" s="12"/>
      <c r="AOJ271" s="11">
        <f t="shared" si="1875"/>
        <v>-6.2111548428108701E-4</v>
      </c>
      <c r="AOK271" s="10">
        <f t="shared" si="1876"/>
        <v>91.533163090511593</v>
      </c>
      <c r="AOL271" s="9">
        <f t="shared" si="2242"/>
        <v>86.416383094482896</v>
      </c>
      <c r="AOM271" s="9">
        <f t="shared" si="2243"/>
        <v>96.64972236024272</v>
      </c>
      <c r="AON271" s="115">
        <f t="shared" si="2691"/>
        <v>91.533052727362815</v>
      </c>
      <c r="AOO271" s="15">
        <f t="shared" si="1877"/>
        <v>-6.3205837866501808E-4</v>
      </c>
      <c r="AOP271" s="12"/>
      <c r="AOQ271" s="11">
        <f t="shared" si="2834"/>
        <v>-6.2659547172850963E-4</v>
      </c>
      <c r="AOR271" s="10">
        <f t="shared" si="2692"/>
        <v>91.591553472104749</v>
      </c>
      <c r="AOS271" s="9">
        <f t="shared" si="2244"/>
        <v>86.430910283100616</v>
      </c>
      <c r="AOT271" s="9">
        <f t="shared" si="2245"/>
        <v>96.752088535277522</v>
      </c>
      <c r="AOU271" s="115">
        <f t="shared" si="2693"/>
        <v>91.591499409189069</v>
      </c>
      <c r="AOV271" s="15">
        <f t="shared" si="2694"/>
        <v>-6.3748372086237055E-4</v>
      </c>
      <c r="AOW271" s="12"/>
      <c r="AOX271" s="11">
        <f t="shared" si="1878"/>
        <v>-6.3205168129843304E-4</v>
      </c>
      <c r="AOY271" s="10">
        <f t="shared" si="1879"/>
        <v>91.649999999999991</v>
      </c>
      <c r="AOZ271" s="9">
        <f t="shared" si="2246"/>
        <v>86.445687933481182</v>
      </c>
      <c r="APA271" s="9"/>
      <c r="APB271" s="97">
        <f t="shared" si="2695"/>
        <v>91.649999999999991</v>
      </c>
      <c r="APC271" s="15">
        <f t="shared" si="1880"/>
        <v>-6.4288478304181859E-4</v>
      </c>
      <c r="APD271" s="11"/>
      <c r="APE271" s="11"/>
    </row>
    <row r="272" spans="1:1097" x14ac:dyDescent="0.2">
      <c r="A272" s="183"/>
      <c r="B272" s="183"/>
      <c r="C272" s="1">
        <f t="shared" si="2696"/>
        <v>180</v>
      </c>
      <c r="D272" s="1">
        <f t="shared" si="2697"/>
        <v>6024.5844021139956</v>
      </c>
      <c r="E272" s="1">
        <f t="shared" si="2698"/>
        <v>-16317921.817764627</v>
      </c>
      <c r="F272" s="2">
        <f t="shared" si="2699"/>
        <v>113.16</v>
      </c>
      <c r="G272" s="8">
        <f t="shared" si="2700"/>
        <v>1.9810000000000001E-3</v>
      </c>
      <c r="H272" s="6">
        <f t="shared" si="2701"/>
        <v>0.14400020254000001</v>
      </c>
      <c r="I272" s="2">
        <f t="shared" si="2702"/>
        <v>3500</v>
      </c>
      <c r="J272" s="3">
        <f t="shared" si="1818"/>
        <v>58.333333333333336</v>
      </c>
      <c r="K272" s="3">
        <f t="shared" si="1819"/>
        <v>366.52</v>
      </c>
      <c r="L272" s="1">
        <f t="shared" si="2703"/>
        <v>0.82</v>
      </c>
      <c r="M272" s="1">
        <f t="shared" si="2704"/>
        <v>0.66</v>
      </c>
      <c r="N272" s="1">
        <f t="shared" si="1820"/>
        <v>0.54120000000000001</v>
      </c>
      <c r="O272" s="3">
        <f t="shared" si="2247"/>
        <v>7.5227878787878781</v>
      </c>
      <c r="P272" s="40">
        <f t="shared" si="1821"/>
        <v>570.9796</v>
      </c>
      <c r="Q272" s="1">
        <f t="shared" si="2705"/>
        <v>21.51</v>
      </c>
      <c r="R272" s="1">
        <f t="shared" si="2706"/>
        <v>151</v>
      </c>
      <c r="S272" s="2">
        <f t="shared" si="2707"/>
        <v>12587.54</v>
      </c>
      <c r="T272" s="1">
        <f t="shared" si="1959"/>
        <v>83.916933333333333</v>
      </c>
      <c r="U272" s="7">
        <f t="shared" si="2708"/>
        <v>9.1849501318337995E-2</v>
      </c>
      <c r="V272" s="7">
        <f t="shared" si="1822"/>
        <v>6.6258942829124593E-3</v>
      </c>
      <c r="W272" s="159">
        <f t="shared" si="2709"/>
        <v>3.4283282369456214E-2</v>
      </c>
      <c r="X272" s="40">
        <f t="shared" si="1823"/>
        <v>8095.2484858865882</v>
      </c>
      <c r="Y272" s="1">
        <f t="shared" si="2710"/>
        <v>0</v>
      </c>
      <c r="Z272" s="1">
        <f t="shared" si="2711"/>
        <v>113.16</v>
      </c>
      <c r="AA272" s="1">
        <f t="shared" si="2712"/>
        <v>91.649999999999991</v>
      </c>
      <c r="AB272" s="6">
        <f t="shared" si="1960"/>
        <v>0.2895550479995273</v>
      </c>
      <c r="AC272" s="1">
        <f t="shared" si="2713"/>
        <v>526.19133708825245</v>
      </c>
      <c r="AD272" s="40">
        <f t="shared" si="1824"/>
        <v>36363.626619283568</v>
      </c>
      <c r="AE272" s="1">
        <f t="shared" si="1825"/>
        <v>0.15947988387208822</v>
      </c>
      <c r="AF272" s="2">
        <f t="shared" si="2835"/>
        <v>87</v>
      </c>
      <c r="AG272" s="10">
        <f t="shared" si="1826"/>
        <v>13.874749896871675</v>
      </c>
      <c r="AH272" s="12">
        <f t="shared" si="1827"/>
        <v>0.19930228763881966</v>
      </c>
      <c r="AI272" s="43">
        <f t="shared" si="1828"/>
        <v>-1.9148299425033311E-5</v>
      </c>
      <c r="AJ272" s="93">
        <f t="shared" si="1961"/>
        <v>4.8317041771098238E-6</v>
      </c>
      <c r="AK272" s="43">
        <f t="shared" si="1829"/>
        <v>0</v>
      </c>
      <c r="AL272" s="43">
        <f t="shared" si="1962"/>
        <v>4.2251305708342909E-4</v>
      </c>
      <c r="AM272" s="43"/>
      <c r="AN272" s="43">
        <f t="shared" si="1830"/>
        <v>0</v>
      </c>
      <c r="AO272" s="10">
        <f t="shared" si="1831"/>
        <v>86.120197549396934</v>
      </c>
      <c r="AP272" s="9"/>
      <c r="AQ272" s="9">
        <f t="shared" si="1832"/>
        <v>85.993223343096901</v>
      </c>
      <c r="AR272" s="104">
        <f t="shared" si="2248"/>
        <v>85.993223343096901</v>
      </c>
      <c r="AS272" s="15">
        <f t="shared" si="1833"/>
        <v>0</v>
      </c>
      <c r="AT272" s="49"/>
      <c r="AU272" s="11">
        <f t="shared" si="1834"/>
        <v>7.8426525847998467E-6</v>
      </c>
      <c r="AV272" s="10">
        <f t="shared" si="1835"/>
        <v>86.056709327934499</v>
      </c>
      <c r="AW272" s="9">
        <f t="shared" si="1836"/>
        <v>85.993223343096901</v>
      </c>
      <c r="AX272" s="9">
        <f t="shared" si="1837"/>
        <v>85.866551367459166</v>
      </c>
      <c r="AY272" s="97">
        <f t="shared" si="2249"/>
        <v>85.929887355278026</v>
      </c>
      <c r="AZ272" s="15">
        <f t="shared" si="2250"/>
        <v>7.8238472764974848E-6</v>
      </c>
      <c r="BA272" s="49"/>
      <c r="BB272" s="11">
        <f t="shared" si="1838"/>
        <v>1.5666774845055528E-5</v>
      </c>
      <c r="BC272" s="10">
        <f t="shared" si="1839"/>
        <v>85.993368877428935</v>
      </c>
      <c r="BD272" s="9">
        <f t="shared" si="1840"/>
        <v>85.993221117185271</v>
      </c>
      <c r="BE272" s="9">
        <f t="shared" si="1841"/>
        <v>85.740178604725472</v>
      </c>
      <c r="BF272" s="97">
        <f t="shared" si="2251"/>
        <v>85.866699860955379</v>
      </c>
      <c r="BG272" s="15">
        <f t="shared" si="1842"/>
        <v>1.5629076297098517E-5</v>
      </c>
      <c r="BH272" s="49"/>
      <c r="BI272" s="11">
        <f t="shared" si="1843"/>
        <v>2.34722762243862E-5</v>
      </c>
      <c r="BJ272" s="10">
        <f t="shared" si="1844"/>
        <v>85.93017247883293</v>
      </c>
      <c r="BK272" s="9">
        <f t="shared" si="1845"/>
        <v>85.99321223471398</v>
      </c>
      <c r="BL272" s="9">
        <f t="shared" si="1846"/>
        <v>85.614102025125092</v>
      </c>
      <c r="BM272" s="97">
        <f t="shared" si="2252"/>
        <v>85.803657129919543</v>
      </c>
      <c r="BN272" s="15">
        <f t="shared" si="1847"/>
        <v>2.3415600537143562E-5</v>
      </c>
      <c r="BO272" s="49"/>
      <c r="BP272" s="11">
        <f t="shared" si="1848"/>
        <v>3.1259068864025939E-5</v>
      </c>
      <c r="BQ272" s="10">
        <f t="shared" si="1849"/>
        <v>85.867116423048657</v>
      </c>
      <c r="BR272" s="9">
        <f t="shared" si="1850"/>
        <v>85.993192296888466</v>
      </c>
      <c r="BS272" s="9">
        <f t="shared" si="1851"/>
        <v>85.488318587621222</v>
      </c>
      <c r="BT272" s="97">
        <f t="shared" si="2253"/>
        <v>85.740755442254851</v>
      </c>
      <c r="BU272" s="15">
        <f t="shared" si="1852"/>
        <v>3.1183336135230208E-5</v>
      </c>
      <c r="BV272" s="12"/>
      <c r="BW272" s="11">
        <f t="shared" si="1853"/>
        <v>3.90270675649287E-5</v>
      </c>
      <c r="BX272" s="10">
        <f t="shared" si="1854"/>
        <v>85.804197011358639</v>
      </c>
      <c r="BY272" s="9">
        <f t="shared" si="1855"/>
        <v>85.993156936881491</v>
      </c>
      <c r="BZ272" s="9">
        <f t="shared" si="1856"/>
        <v>85.362825240644696</v>
      </c>
      <c r="CA272" s="97">
        <f t="shared" si="2254"/>
        <v>85.677991088763093</v>
      </c>
      <c r="CB272" s="15">
        <f t="shared" si="1857"/>
        <v>3.8932201854935449E-5</v>
      </c>
      <c r="CC272" s="12"/>
      <c r="CD272" s="11">
        <f t="shared" si="1858"/>
        <v>4.6776189750103251E-5</v>
      </c>
      <c r="CE272" s="10">
        <f t="shared" si="1859"/>
        <v>85.741410555845988</v>
      </c>
      <c r="CF272" s="9">
        <f t="shared" si="1860"/>
        <v>85.993101819938403</v>
      </c>
      <c r="CG272" s="9">
        <f t="shared" si="1861"/>
        <v>85.237618922821667</v>
      </c>
      <c r="CH272" s="97">
        <f t="shared" si="2255"/>
        <v>85.615360371380035</v>
      </c>
      <c r="CI272" s="15">
        <f t="shared" si="1862"/>
        <v>4.6662119046367675E-5</v>
      </c>
      <c r="CJ272" s="12"/>
      <c r="CK272" s="11">
        <f t="shared" si="1863"/>
        <v>5.4506355426777822E-5</v>
      </c>
      <c r="CL272" s="10">
        <f t="shared" si="1864"/>
        <v>85.678753379807461</v>
      </c>
      <c r="CM272" s="9">
        <f t="shared" si="1865"/>
        <v>85.993022643474021</v>
      </c>
      <c r="CN272" s="9">
        <f t="shared" si="1866"/>
        <v>85.112696563691955</v>
      </c>
      <c r="CO272" s="97">
        <f t="shared" si="2256"/>
        <v>85.552859603582988</v>
      </c>
      <c r="CP272" s="15">
        <f t="shared" si="1867"/>
        <v>5.4373011607787149E-5</v>
      </c>
      <c r="CQ272" s="12"/>
      <c r="CR272" s="11">
        <f t="shared" si="1868"/>
        <v>6.2217487148622701E-5</v>
      </c>
      <c r="CS272" s="10">
        <f t="shared" si="1869"/>
        <v>85.616221818157697</v>
      </c>
      <c r="CT272" s="9">
        <f t="shared" si="1870"/>
        <v>85.992915137161333</v>
      </c>
      <c r="CU272" s="9">
        <f t="shared" si="1963"/>
        <v>84.98805508441923</v>
      </c>
      <c r="CV272" s="97">
        <f t="shared" si="2257"/>
        <v>85.490485110790274</v>
      </c>
      <c r="CW272" s="15">
        <f t="shared" si="1871"/>
        <v>6.2064805947217649E-5</v>
      </c>
      <c r="CX272" s="12"/>
      <c r="CY272" s="11">
        <f t="shared" si="2258"/>
        <v>6.9909509977944691E-5</v>
      </c>
      <c r="CZ272" s="10">
        <f t="shared" si="2259"/>
        <v>85.55381221782541</v>
      </c>
      <c r="DA272" s="9">
        <f t="shared" si="1964"/>
        <v>85.992775063012061</v>
      </c>
      <c r="DB272" s="9">
        <f t="shared" si="1965"/>
        <v>84.863691398491198</v>
      </c>
      <c r="DC272" s="97">
        <f t="shared" si="2260"/>
        <v>85.42823323075163</v>
      </c>
      <c r="DD272" s="15">
        <f t="shared" si="2261"/>
        <v>6.9737430944172315E-5</v>
      </c>
      <c r="DE272" s="12"/>
      <c r="DF272" s="11">
        <f t="shared" si="2262"/>
        <v>7.7582351448004532E-5</v>
      </c>
      <c r="DG272" s="10">
        <f t="shared" si="2263"/>
        <v>85.49152093814061</v>
      </c>
      <c r="DH272" s="9">
        <f t="shared" si="1966"/>
        <v>85.992598215449462</v>
      </c>
      <c r="DI272" s="9">
        <f t="shared" si="1967"/>
        <v>84.739602412414271</v>
      </c>
      <c r="DJ272" s="97">
        <f t="shared" si="2264"/>
        <v>85.366100313931867</v>
      </c>
      <c r="DK272" s="15">
        <f t="shared" si="2265"/>
        <v>7.7390817911252984E-5</v>
      </c>
      <c r="DL272" s="12"/>
      <c r="DM272" s="11">
        <f t="shared" si="2266"/>
        <v>8.5235941525176243E-5</v>
      </c>
      <c r="DN272" s="10">
        <f t="shared" si="2267"/>
        <v>85.429344351215221</v>
      </c>
      <c r="DO272" s="9">
        <f t="shared" si="1968"/>
        <v>85.992380421373383</v>
      </c>
      <c r="DP272" s="9">
        <f t="shared" si="1969"/>
        <v>84.615785026395059</v>
      </c>
      <c r="DQ272" s="97">
        <f t="shared" si="2268"/>
        <v>85.304082723884221</v>
      </c>
      <c r="DR272" s="15">
        <f t="shared" si="2269"/>
        <v>8.5024900556067345E-5</v>
      </c>
      <c r="DS272" s="12"/>
      <c r="DT272" s="11">
        <f t="shared" si="2270"/>
        <v>9.2870212571422538E-5</v>
      </c>
      <c r="DU272" s="10">
        <f t="shared" si="2271"/>
        <v>85.367278842313397</v>
      </c>
      <c r="DV272" s="9">
        <f t="shared" si="1970"/>
        <v>85.992117540217848</v>
      </c>
      <c r="DW272" s="9">
        <f t="shared" si="1971"/>
        <v>84.492236135015546</v>
      </c>
      <c r="DX272" s="97">
        <f t="shared" si="2272"/>
        <v>85.242176837616697</v>
      </c>
      <c r="DY272" s="15">
        <f t="shared" si="2273"/>
        <v>9.2639614943088169E-5</v>
      </c>
      <c r="DZ272" s="12"/>
      <c r="EA272" s="11">
        <f t="shared" si="2274"/>
        <v>1.0048509930670518E-4</v>
      </c>
      <c r="EB272" s="10">
        <f t="shared" si="2275"/>
        <v>85.305320810214965</v>
      </c>
      <c r="EC272" s="9">
        <f t="shared" si="1972"/>
        <v>85.991805464001231</v>
      </c>
      <c r="ED272" s="9">
        <f t="shared" si="1973"/>
        <v>84.368952627899219</v>
      </c>
      <c r="EE272" s="97">
        <f t="shared" si="2276"/>
        <v>85.180379045950218</v>
      </c>
      <c r="EF272" s="15">
        <f t="shared" si="2277"/>
        <v>1.0023489945560902E-4</v>
      </c>
      <c r="EG272" s="12"/>
      <c r="EH272" s="11">
        <f t="shared" si="2278"/>
        <v>1.0808053877147619E-4</v>
      </c>
      <c r="EI272" s="10">
        <f t="shared" si="2279"/>
        <v>85.243466667570786</v>
      </c>
      <c r="EJ272" s="9">
        <f t="shared" si="1974"/>
        <v>85.991440117369351</v>
      </c>
      <c r="EK272" s="9">
        <f t="shared" si="1975"/>
        <v>84.245931390365755</v>
      </c>
      <c r="EL272" s="97">
        <f t="shared" si="2280"/>
        <v>85.118685753867553</v>
      </c>
      <c r="EM272" s="15">
        <f t="shared" si="2281"/>
        <v>1.0781069475796509E-4</v>
      </c>
      <c r="EN272" s="12"/>
      <c r="EO272" s="11">
        <f t="shared" si="2282"/>
        <v>1.1565647028942881E-4</v>
      </c>
      <c r="EP272" s="10">
        <f t="shared" si="2283"/>
        <v>85.181712841248867</v>
      </c>
      <c r="EQ272" s="9">
        <f t="shared" si="1976"/>
        <v>85.991017457631543</v>
      </c>
      <c r="ER272" s="9">
        <f t="shared" si="1977"/>
        <v>84.12316930407998</v>
      </c>
      <c r="ES272" s="97">
        <f t="shared" si="2284"/>
        <v>85.057093380855761</v>
      </c>
      <c r="ET272" s="15">
        <f t="shared" si="2285"/>
        <v>1.1536694375768732E-4</v>
      </c>
      <c r="EU272" s="12"/>
      <c r="EV272" s="11">
        <f t="shared" si="2286"/>
        <v>1.2321283543015546E-4</v>
      </c>
      <c r="EW272" s="10">
        <f t="shared" si="2287"/>
        <v>85.12005577267422</v>
      </c>
      <c r="EX272" s="9">
        <f t="shared" si="1978"/>
        <v>85.990533474789885</v>
      </c>
      <c r="EY272" s="9">
        <f t="shared" si="1979"/>
        <v>84.000663247688308</v>
      </c>
      <c r="EZ272" s="97">
        <f t="shared" si="2288"/>
        <v>84.995598361239104</v>
      </c>
      <c r="FA272" s="15">
        <f t="shared" si="2289"/>
        <v>1.2290359156798833E-4</v>
      </c>
      <c r="FB272" s="12"/>
      <c r="FC272" s="11">
        <f t="shared" si="2290"/>
        <v>1.3074957797214615E-4</v>
      </c>
      <c r="FD272" s="10">
        <f t="shared" si="2291"/>
        <v>85.058491918159135</v>
      </c>
      <c r="FE272" s="9">
        <f t="shared" si="1980"/>
        <v>85.989984191561788</v>
      </c>
      <c r="FF272" s="9">
        <f t="shared" si="1981"/>
        <v>83.878410097446718</v>
      </c>
      <c r="FG272" s="97">
        <f t="shared" si="2292"/>
        <v>84.934197144504253</v>
      </c>
      <c r="FH272" s="15">
        <f t="shared" si="2293"/>
        <v>1.304205854703799E-4</v>
      </c>
      <c r="FI272" s="12"/>
      <c r="FJ272" s="11">
        <f t="shared" si="2294"/>
        <v>1.3826664386589943E-4</v>
      </c>
      <c r="FK272" s="10">
        <f t="shared" si="2295"/>
        <v>84.997017749225918</v>
      </c>
      <c r="FL272" s="9">
        <f t="shared" si="1982"/>
        <v>85.9893656633961</v>
      </c>
      <c r="FM272" s="9">
        <f t="shared" si="1983"/>
        <v>83.756406727840712</v>
      </c>
      <c r="FN272" s="97">
        <f t="shared" si="2296"/>
        <v>84.872886195618406</v>
      </c>
      <c r="FO272" s="15">
        <f t="shared" si="2297"/>
        <v>1.379178748773661E-4</v>
      </c>
      <c r="FP272" s="12"/>
      <c r="FQ272" s="11">
        <f t="shared" si="2298"/>
        <v>1.4576398119709461E-4</v>
      </c>
      <c r="FR272" s="10">
        <f t="shared" si="2299"/>
        <v>84.935629752922537</v>
      </c>
      <c r="FS272" s="9">
        <f t="shared" si="1984"/>
        <v>85.988673978482879</v>
      </c>
      <c r="FT272" s="9">
        <f t="shared" si="1985"/>
        <v>83.634650012193632</v>
      </c>
      <c r="FU272" s="97">
        <f t="shared" si="2300"/>
        <v>84.811661995338255</v>
      </c>
      <c r="FV272" s="15">
        <f t="shared" si="2301"/>
        <v>1.453954112954839E-4</v>
      </c>
      <c r="FW272" s="12"/>
      <c r="FX272" s="11">
        <f t="shared" si="2302"/>
        <v>1.5324154015010811E-4</v>
      </c>
      <c r="FY272" s="10">
        <f t="shared" si="2303"/>
        <v>84.874324432129271</v>
      </c>
      <c r="FZ272" s="9">
        <f t="shared" si="1986"/>
        <v>85.987905257757021</v>
      </c>
      <c r="GA272" s="9">
        <f t="shared" si="1987"/>
        <v>83.513136823267303</v>
      </c>
      <c r="GB272" s="97">
        <f t="shared" si="2304"/>
        <v>84.750521040512155</v>
      </c>
      <c r="GC272" s="15">
        <f t="shared" si="2305"/>
        <v>1.5285314828842445E-4</v>
      </c>
      <c r="GD272" s="12"/>
      <c r="GE272" s="11">
        <f t="shared" si="2306"/>
        <v>1.6069927297158779E-4</v>
      </c>
      <c r="GF272" s="10">
        <f t="shared" si="2307"/>
        <v>84.813098305858588</v>
      </c>
      <c r="GG272" s="9">
        <f t="shared" si="1988"/>
        <v>85.987055654895897</v>
      </c>
      <c r="GH272" s="9">
        <f t="shared" si="1989"/>
        <v>83.391864033851149</v>
      </c>
      <c r="GI272" s="97">
        <f t="shared" si="2308"/>
        <v>84.689459844373516</v>
      </c>
      <c r="GJ272" s="15">
        <f t="shared" si="2309"/>
        <v>1.6029104144049864E-4</v>
      </c>
      <c r="GK272" s="12"/>
      <c r="GL272" s="11">
        <f t="shared" si="1872"/>
        <v>1.6813713393437822E-4</v>
      </c>
      <c r="GM272" s="10">
        <f t="shared" si="1873"/>
        <v>84.751947909546288</v>
      </c>
      <c r="GN272" s="9">
        <f t="shared" si="1990"/>
        <v>85.986121356311131</v>
      </c>
      <c r="GO272" s="9">
        <f t="shared" si="1991"/>
        <v>83.270828517344313</v>
      </c>
      <c r="GP272" s="115">
        <f t="shared" si="2310"/>
        <v>84.628474936827729</v>
      </c>
      <c r="GQ272" s="15">
        <f t="shared" si="1874"/>
        <v>1.6770904832017801E-4</v>
      </c>
      <c r="GR272" s="12"/>
      <c r="GS272" s="11">
        <f t="shared" si="2311"/>
        <v>1.7555507930149181E-4</v>
      </c>
      <c r="GT272" s="10">
        <f t="shared" si="2312"/>
        <v>84.690869795336326</v>
      </c>
      <c r="GU272" s="9">
        <f t="shared" si="1992"/>
        <v>85.985098581134707</v>
      </c>
      <c r="GV272" s="9">
        <f t="shared" si="1993"/>
        <v>83.150027148325123</v>
      </c>
      <c r="GW272" s="115">
        <f t="shared" si="2313"/>
        <v>84.567562864729922</v>
      </c>
      <c r="GX272" s="15">
        <f t="shared" si="2314"/>
        <v>1.7510712844406745E-4</v>
      </c>
      <c r="GY272" s="12"/>
      <c r="GZ272" s="11">
        <f t="shared" si="2315"/>
        <v>1.8295306729051167E-4</v>
      </c>
      <c r="HA272" s="10">
        <f t="shared" si="2316"/>
        <v>84.629860532356517</v>
      </c>
      <c r="HB272" s="9">
        <f t="shared" si="1994"/>
        <v>85.98398358119961</v>
      </c>
      <c r="HC272" s="9">
        <f t="shared" si="1995"/>
        <v>83.029456803113248</v>
      </c>
      <c r="HD272" s="97">
        <f t="shared" si="2317"/>
        <v>84.506720192156422</v>
      </c>
      <c r="HE272" s="15">
        <f t="shared" si="2318"/>
        <v>1.8248524324097982E-4</v>
      </c>
      <c r="HF272" s="12"/>
      <c r="HG272" s="11">
        <f t="shared" si="2319"/>
        <v>1.9033105803808388E-4</v>
      </c>
      <c r="HH272" s="10">
        <f t="shared" si="2320"/>
        <v>84.56891670698792</v>
      </c>
      <c r="HI272" s="9">
        <f t="shared" si="1996"/>
        <v>85.982772641014989</v>
      </c>
      <c r="HJ272" s="9">
        <f t="shared" si="1997"/>
        <v>82.90911436032124</v>
      </c>
      <c r="HK272" s="97">
        <f t="shared" si="2321"/>
        <v>84.445943500668108</v>
      </c>
      <c r="HL272" s="15">
        <f t="shared" si="2322"/>
        <v>1.8984335601633713E-4</v>
      </c>
      <c r="HM272" s="12"/>
      <c r="HN272" s="11">
        <f t="shared" si="2323"/>
        <v>1.9768901356473649E-4</v>
      </c>
      <c r="HO272" s="10">
        <f t="shared" si="2324"/>
        <v>84.508034923126246</v>
      </c>
      <c r="HP272" s="9">
        <f t="shared" si="1998"/>
        <v>85.981462077736239</v>
      </c>
      <c r="HQ272" s="9">
        <f t="shared" si="1999"/>
        <v>82.788996701396357</v>
      </c>
      <c r="HR272" s="115">
        <f t="shared" si="2325"/>
        <v>84.385229389566291</v>
      </c>
      <c r="HS272" s="15">
        <f t="shared" si="2326"/>
        <v>1.9718143191686468E-4</v>
      </c>
      <c r="HT272" s="12"/>
      <c r="HU272" s="11">
        <f t="shared" si="2714"/>
        <v>2.0502689773994415E-4</v>
      </c>
      <c r="HV272" s="10">
        <f t="shared" si="2327"/>
        <v>84.447211802435945</v>
      </c>
      <c r="HW272" s="9">
        <f t="shared" si="2000"/>
        <v>85.980048241129907</v>
      </c>
      <c r="HX272" s="9">
        <f t="shared" si="2001"/>
        <v>82.66910071115295</v>
      </c>
      <c r="HY272" s="115">
        <f t="shared" si="2328"/>
        <v>84.324574476141436</v>
      </c>
      <c r="HZ272" s="15">
        <f t="shared" si="2329"/>
        <v>2.0449943789553295E-4</v>
      </c>
      <c r="IA272" s="12"/>
      <c r="IB272" s="11">
        <f t="shared" si="2715"/>
        <v>2.1234467624748417E-4</v>
      </c>
      <c r="IC272" s="10">
        <f t="shared" si="2330"/>
        <v>84.386443984597008</v>
      </c>
      <c r="ID272" s="9">
        <f t="shared" si="2002"/>
        <v>85.978527513533791</v>
      </c>
      <c r="IE272" s="9">
        <f t="shared" si="2003"/>
        <v>82.54942327829491</v>
      </c>
      <c r="IF272" s="115">
        <f t="shared" si="2331"/>
        <v>84.263975395914343</v>
      </c>
      <c r="IG272" s="15">
        <f t="shared" si="2332"/>
        <v>2.1179734267683456E-4</v>
      </c>
      <c r="IH272" s="12"/>
      <c r="II272" s="11">
        <f t="shared" si="2716"/>
        <v>2.196423165510577E-4</v>
      </c>
      <c r="IJ272" s="10">
        <f t="shared" si="2333"/>
        <v>84.325728127544494</v>
      </c>
      <c r="IK272" s="9">
        <f t="shared" si="2004"/>
        <v>85.976896309812176</v>
      </c>
      <c r="IL272" s="9">
        <f t="shared" si="2005"/>
        <v>82.429961295927967</v>
      </c>
      <c r="IM272" s="115">
        <f t="shared" si="2334"/>
        <v>84.203428802870064</v>
      </c>
      <c r="IN272" s="15">
        <f t="shared" si="2335"/>
        <v>2.1907511672235989E-4</v>
      </c>
      <c r="IO272" s="12"/>
      <c r="IP272" s="11">
        <f t="shared" si="2717"/>
        <v>2.2691978786026193E-4</v>
      </c>
      <c r="IQ272" s="10">
        <f t="shared" si="2336"/>
        <v>84.265060907700587</v>
      </c>
      <c r="IR272" s="9">
        <f t="shared" si="2006"/>
        <v>85.975151077306506</v>
      </c>
      <c r="IS272" s="9">
        <f t="shared" si="2007"/>
        <v>82.31071166206479</v>
      </c>
      <c r="IT272" s="115">
        <f t="shared" si="2337"/>
        <v>84.142931369685641</v>
      </c>
      <c r="IU272" s="15">
        <f t="shared" si="2338"/>
        <v>2.2633273219657091E-4</v>
      </c>
      <c r="IV272" s="12"/>
      <c r="IW272" s="11">
        <f t="shared" si="2718"/>
        <v>2.3417706109669228E-4</v>
      </c>
      <c r="IX272" s="10">
        <f t="shared" si="2339"/>
        <v>84.204439020200837</v>
      </c>
      <c r="IY272" s="9">
        <f t="shared" si="2008"/>
        <v>85.973288295781543</v>
      </c>
      <c r="IZ272" s="9">
        <f t="shared" si="2009"/>
        <v>82.191671280116026</v>
      </c>
      <c r="JA272" s="115">
        <f t="shared" si="2340"/>
        <v>84.082479787948785</v>
      </c>
      <c r="JB272" s="15">
        <f t="shared" si="2341"/>
        <v>2.3357016293313671E-4</v>
      </c>
      <c r="JC272" s="12"/>
      <c r="JD272" s="11">
        <f t="shared" si="2719"/>
        <v>2.4141410886063255E-4</v>
      </c>
      <c r="JE272" s="10">
        <f t="shared" si="2342"/>
        <v>84.143859179111189</v>
      </c>
      <c r="JF272" s="9">
        <f t="shared" si="2010"/>
        <v>85.971304477367227</v>
      </c>
      <c r="JG272" s="9">
        <f t="shared" si="2011"/>
        <v>82.072837059376496</v>
      </c>
      <c r="JH272" s="115">
        <f t="shared" si="2343"/>
        <v>84.022070768371862</v>
      </c>
      <c r="JI272" s="15">
        <f t="shared" si="2344"/>
        <v>2.4078738440131846E-4</v>
      </c>
      <c r="JJ272" s="12"/>
      <c r="JK272" s="11">
        <f t="shared" si="2720"/>
        <v>2.4863090539776973E-4</v>
      </c>
      <c r="JL272" s="10">
        <f t="shared" si="2345"/>
        <v>84.083318117640445</v>
      </c>
      <c r="JM272" s="9">
        <f t="shared" si="2012"/>
        <v>85.969196166496303</v>
      </c>
      <c r="JN272" s="9">
        <f t="shared" si="2013"/>
        <v>81.95420591549744</v>
      </c>
      <c r="JO272" s="115">
        <f t="shared" si="2346"/>
        <v>83.961701040996871</v>
      </c>
      <c r="JP272" s="15">
        <f t="shared" si="2347"/>
        <v>2.4798437367294375E-4</v>
      </c>
      <c r="JQ272" s="12"/>
      <c r="JR272" s="11">
        <f t="shared" si="2721"/>
        <v>2.5582742656649342E-4</v>
      </c>
      <c r="JS272" s="10">
        <f t="shared" si="2348"/>
        <v>84.022812588343726</v>
      </c>
      <c r="JT272" s="9">
        <f t="shared" si="2014"/>
        <v>85.966959939837878</v>
      </c>
      <c r="JU272" s="9">
        <f t="shared" si="2015"/>
        <v>81.835774770952952</v>
      </c>
      <c r="JV272" s="115">
        <f t="shared" si="2349"/>
        <v>83.901367355395422</v>
      </c>
      <c r="JW272" s="15">
        <f t="shared" si="2350"/>
        <v>2.5516110938949551E-4</v>
      </c>
      <c r="JX272" s="12"/>
      <c r="JY272" s="11">
        <f t="shared" si="2722"/>
        <v>2.630036498052987E-4</v>
      </c>
      <c r="JZ272" s="10">
        <f t="shared" si="2351"/>
        <v>83.962339363321021</v>
      </c>
      <c r="KA272" s="9">
        <f t="shared" si="2016"/>
        <v>85.964592406227041</v>
      </c>
      <c r="KB272" s="9">
        <f t="shared" si="2017"/>
        <v>81.717540555493528</v>
      </c>
      <c r="KC272" s="115">
        <f t="shared" si="2352"/>
        <v>83.841066480860292</v>
      </c>
      <c r="KD272" s="15">
        <f t="shared" si="2353"/>
        <v>2.6231757172975547E-4</v>
      </c>
      <c r="KE272" s="12"/>
      <c r="KF272" s="11">
        <f t="shared" si="2723"/>
        <v>2.7015955410072273E-4</v>
      </c>
      <c r="KG272" s="10">
        <f t="shared" si="2354"/>
        <v>83.901895234407419</v>
      </c>
      <c r="KH272" s="9">
        <f t="shared" si="2018"/>
        <v>85.962090206590716</v>
      </c>
      <c r="KI272" s="9">
        <f t="shared" si="2019"/>
        <v>81.599500206592907</v>
      </c>
      <c r="KJ272" s="115">
        <f t="shared" si="2355"/>
        <v>83.780795206591819</v>
      </c>
      <c r="KK272" s="15">
        <f t="shared" si="2356"/>
        <v>2.694537423776193E-4</v>
      </c>
      <c r="KL272" s="12"/>
      <c r="KM272" s="11">
        <f t="shared" si="2724"/>
        <v>2.7729511995546564E-4</v>
      </c>
      <c r="KN272" s="10">
        <f t="shared" si="2357"/>
        <v>83.841477013358087</v>
      </c>
      <c r="KO272" s="9">
        <f t="shared" si="2020"/>
        <v>85.959450013869798</v>
      </c>
      <c r="KP272" s="9">
        <f t="shared" si="2021"/>
        <v>81.481650669883479</v>
      </c>
      <c r="KQ272" s="115">
        <f t="shared" si="2358"/>
        <v>83.720550341876645</v>
      </c>
      <c r="KR272" s="15">
        <f t="shared" si="2359"/>
        <v>2.7656960449039871E-4</v>
      </c>
      <c r="KS272" s="12"/>
      <c r="KT272" s="11">
        <f t="shared" si="2725"/>
        <v>2.8441032935696978E-4</v>
      </c>
      <c r="KU272" s="10">
        <f t="shared" si="2360"/>
        <v>83.781081532025752</v>
      </c>
      <c r="KV272" s="9">
        <f t="shared" si="2022"/>
        <v>85.956668532937769</v>
      </c>
      <c r="KW272" s="9">
        <f t="shared" si="2023"/>
        <v>81.363988899583333</v>
      </c>
      <c r="KX272" s="115">
        <f t="shared" si="2361"/>
        <v>83.660328716260551</v>
      </c>
      <c r="KY272" s="15">
        <f t="shared" si="2362"/>
        <v>2.8366514266741792E-4</v>
      </c>
      <c r="KZ272" s="12"/>
      <c r="LA272" s="11">
        <f t="shared" si="2726"/>
        <v>2.9150516574628471E-4</v>
      </c>
      <c r="LB272" s="10">
        <f t="shared" si="2363"/>
        <v>83.720705642532295</v>
      </c>
      <c r="LC272" s="9">
        <f t="shared" si="2024"/>
        <v>85.953742500515872</v>
      </c>
      <c r="LD272" s="9">
        <f t="shared" si="2025"/>
        <v>81.246511858912655</v>
      </c>
      <c r="LE272" s="115">
        <f t="shared" si="2364"/>
        <v>83.600127179714264</v>
      </c>
      <c r="LF272" s="15">
        <f t="shared" si="2365"/>
        <v>2.9074034291905269E-4</v>
      </c>
      <c r="LG272" s="12"/>
      <c r="LH272" s="11">
        <f t="shared" si="2727"/>
        <v>2.9857961398737845E-4</v>
      </c>
      <c r="LI272" s="10">
        <f t="shared" si="2366"/>
        <v>83.660346217433329</v>
      </c>
      <c r="LJ272" s="9">
        <f t="shared" si="2026"/>
        <v>85.950668685084992</v>
      </c>
      <c r="LK272" s="9">
        <f t="shared" si="2027"/>
        <v>81.129216520502339</v>
      </c>
      <c r="LL272" s="115">
        <f t="shared" si="2367"/>
        <v>83.539942602793673</v>
      </c>
      <c r="LM272" s="15">
        <f t="shared" si="2368"/>
        <v>2.9779519263605376E-4</v>
      </c>
      <c r="LN272" s="12"/>
      <c r="LO272" s="11">
        <f t="shared" si="2728"/>
        <v>3.056336603367101E-4</v>
      </c>
      <c r="LP272" s="10">
        <f t="shared" si="2369"/>
        <v>83.600000149877275</v>
      </c>
      <c r="LQ272" s="9">
        <f t="shared" si="2028"/>
        <v>85.947443886794332</v>
      </c>
      <c r="LR272" s="9">
        <f t="shared" si="2029"/>
        <v>81.012099866792553</v>
      </c>
      <c r="LS272" s="115">
        <f t="shared" si="2370"/>
        <v>83.47977187679345</v>
      </c>
      <c r="LT272" s="15">
        <f t="shared" si="2371"/>
        <v>3.048296805592897E-4</v>
      </c>
      <c r="LU272" s="12"/>
      <c r="LV272" s="11">
        <f t="shared" si="2729"/>
        <v>3.1266729241321509E-4</v>
      </c>
      <c r="LW272" s="10">
        <f t="shared" si="2372"/>
        <v>83.539664353757871</v>
      </c>
      <c r="LX272" s="9">
        <f t="shared" si="2030"/>
        <v>85.94406493736706</v>
      </c>
      <c r="LY272" s="9">
        <f t="shared" si="2031"/>
        <v>80.895158890421314</v>
      </c>
      <c r="LZ272" s="115">
        <f t="shared" si="2373"/>
        <v>83.419611913894187</v>
      </c>
      <c r="MA272" s="15">
        <f t="shared" si="2374"/>
        <v>3.1184379674991481E-4</v>
      </c>
      <c r="MB272" s="12"/>
      <c r="MC272" s="11">
        <f t="shared" si="2730"/>
        <v>3.1968049916871355E-4</v>
      </c>
      <c r="MD272" s="10">
        <f t="shared" si="2375"/>
        <v>83.479335763860192</v>
      </c>
      <c r="ME272" s="9">
        <f t="shared" si="2032"/>
        <v>85.940528700002972</v>
      </c>
      <c r="MF272" s="9">
        <f t="shared" si="2033"/>
        <v>80.778390594605384</v>
      </c>
      <c r="MG272" s="115">
        <f t="shared" si="2376"/>
        <v>83.359459647304178</v>
      </c>
      <c r="MH272" s="15">
        <f t="shared" si="2377"/>
        <v>3.1883753255983178E-4</v>
      </c>
      <c r="MI272" s="12"/>
      <c r="MJ272" s="11">
        <f t="shared" si="2731"/>
        <v>3.266732708585992E-4</v>
      </c>
      <c r="MK272" s="10">
        <f t="shared" si="2378"/>
        <v>83.419011336001375</v>
      </c>
      <c r="ML272" s="9">
        <f t="shared" si="2034"/>
        <v>85.936832069278324</v>
      </c>
      <c r="MM272" s="9">
        <f t="shared" si="2035"/>
        <v>80.661791993510946</v>
      </c>
      <c r="MN272" s="115">
        <f t="shared" si="2379"/>
        <v>83.299312031394635</v>
      </c>
      <c r="MO272" s="15">
        <f t="shared" si="2380"/>
        <v>3.2581088060261432E-4</v>
      </c>
      <c r="MP272" s="12"/>
      <c r="MQ272" s="11">
        <f t="shared" si="2732"/>
        <v>3.3364559901297283E-4</v>
      </c>
      <c r="MR272" s="10">
        <f t="shared" si="2381"/>
        <v>83.358688047164875</v>
      </c>
      <c r="MS272" s="9">
        <f t="shared" si="2036"/>
        <v>85.932971971042932</v>
      </c>
      <c r="MT272" s="9">
        <f t="shared" si="2037"/>
        <v>80.545360112614844</v>
      </c>
      <c r="MU272" s="115">
        <f t="shared" si="2382"/>
        <v>83.239166041828895</v>
      </c>
      <c r="MV272" s="15">
        <f t="shared" si="2383"/>
        <v>3.3276383472483512E-4</v>
      </c>
      <c r="MW272" s="12"/>
      <c r="MX272" s="11">
        <f t="shared" si="2733"/>
        <v>3.4059747640818454E-4</v>
      </c>
      <c r="MY272" s="10">
        <f t="shared" si="2384"/>
        <v>83.298362895628657</v>
      </c>
      <c r="MZ272" s="9">
        <f t="shared" si="2038"/>
        <v>85.928945362314636</v>
      </c>
      <c r="NA272" s="9">
        <f t="shared" si="2039"/>
        <v>80.429091989058449</v>
      </c>
      <c r="NB272" s="115">
        <f t="shared" si="2385"/>
        <v>83.179018675686535</v>
      </c>
      <c r="NC272" s="15">
        <f t="shared" si="2386"/>
        <v>3.3969638997769809E-4</v>
      </c>
      <c r="ND272" s="12"/>
      <c r="NE272" s="11">
        <f t="shared" si="2734"/>
        <v>3.4752889703866047E-4</v>
      </c>
      <c r="NF272" s="10">
        <f t="shared" si="2387"/>
        <v>83.238032901088417</v>
      </c>
      <c r="NG272" s="9">
        <f t="shared" si="2040"/>
        <v>85.92474923117129</v>
      </c>
      <c r="NH272" s="9">
        <f t="shared" si="2041"/>
        <v>80.312984671991373</v>
      </c>
      <c r="NI272" s="115">
        <f t="shared" si="2388"/>
        <v>83.118866951581339</v>
      </c>
      <c r="NJ272" s="15">
        <f t="shared" si="2389"/>
        <v>3.466085425891226E-4</v>
      </c>
      <c r="NK272" s="12"/>
      <c r="NL272" s="11">
        <f t="shared" si="2735"/>
        <v>3.5443985608918935E-4</v>
      </c>
      <c r="NM272" s="10">
        <f t="shared" si="2390"/>
        <v>83.177695104774514</v>
      </c>
      <c r="NN272" s="9">
        <f t="shared" si="2042"/>
        <v>85.920380596640285</v>
      </c>
      <c r="NO272" s="9">
        <f t="shared" si="2043"/>
        <v>80.197035222905825</v>
      </c>
      <c r="NP272" s="115">
        <f t="shared" si="2391"/>
        <v>83.058707909773062</v>
      </c>
      <c r="NQ272" s="15">
        <f t="shared" si="2392"/>
        <v>3.5350028993629017E-4</v>
      </c>
      <c r="NR272" s="12"/>
      <c r="NS272" s="11">
        <f t="shared" si="2736"/>
        <v>3.6133034990763036E-4</v>
      </c>
      <c r="NT272" s="10">
        <f t="shared" si="2393"/>
        <v>83.11734656956304</v>
      </c>
      <c r="NU272" s="9">
        <f t="shared" si="2044"/>
        <v>85.915836508585784</v>
      </c>
      <c r="NV272" s="9">
        <f t="shared" si="2045"/>
        <v>80.0812407159641</v>
      </c>
      <c r="NW272" s="115">
        <f t="shared" si="2394"/>
        <v>82.998538612274942</v>
      </c>
      <c r="NX272" s="15">
        <f t="shared" si="2395"/>
        <v>3.60371630518435E-4</v>
      </c>
      <c r="NY272" s="12"/>
      <c r="NZ272" s="11">
        <f t="shared" si="2737"/>
        <v>3.6820037597789341E-4</v>
      </c>
      <c r="OA272" s="10">
        <f t="shared" si="2396"/>
        <v>83.056984380082341</v>
      </c>
      <c r="OB272" s="9">
        <f t="shared" si="2046"/>
        <v>85.911114047593713</v>
      </c>
      <c r="OC272" s="9">
        <f t="shared" si="2047"/>
        <v>79.965598238314215</v>
      </c>
      <c r="OD272" s="115">
        <f t="shared" si="2397"/>
        <v>82.938356142953964</v>
      </c>
      <c r="OE272" s="15">
        <f t="shared" si="2398"/>
        <v>3.6722256393025026E-4</v>
      </c>
      <c r="OF272" s="12"/>
      <c r="OG272" s="11">
        <f t="shared" si="2738"/>
        <v>3.750499328935156E-4</v>
      </c>
      <c r="OH272" s="10">
        <f t="shared" si="2399"/>
        <v>82.996605642812483</v>
      </c>
      <c r="OI272" s="9">
        <f t="shared" si="2048"/>
        <v>85.906210324854683</v>
      </c>
      <c r="OJ272" s="9">
        <f t="shared" si="2049"/>
        <v>79.850104890401184</v>
      </c>
      <c r="OK272" s="115">
        <f t="shared" si="2400"/>
        <v>82.878157607627941</v>
      </c>
      <c r="OL272" s="15">
        <f t="shared" si="2401"/>
        <v>3.7405309083543364E-4</v>
      </c>
      <c r="OM272" s="12"/>
      <c r="ON272" s="11">
        <f t="shared" si="2739"/>
        <v>3.8187902033134377E-4</v>
      </c>
      <c r="OO272" s="10">
        <f t="shared" si="2402"/>
        <v>82.936207486181587</v>
      </c>
      <c r="OP272" s="9">
        <f t="shared" si="2050"/>
        <v>85.901122482044855</v>
      </c>
      <c r="OQ272" s="9">
        <f t="shared" si="2051"/>
        <v>79.734757786265973</v>
      </c>
      <c r="OR272" s="115">
        <f t="shared" si="2403"/>
        <v>82.817940134155407</v>
      </c>
      <c r="OS272" s="15">
        <f t="shared" si="2404"/>
        <v>3.8086321294086611E-4</v>
      </c>
      <c r="OT272" s="12"/>
      <c r="OU272" s="11">
        <f t="shared" si="2740"/>
        <v>3.8868763902587494E-4</v>
      </c>
      <c r="OV272" s="10">
        <f t="shared" si="2405"/>
        <v>82.875787060654943</v>
      </c>
      <c r="OW272" s="9">
        <f t="shared" si="2052"/>
        <v>85.895847691204821</v>
      </c>
      <c r="OX272" s="9">
        <f t="shared" si="2053"/>
        <v>79.619554053837405</v>
      </c>
      <c r="OY272" s="115">
        <f t="shared" si="2406"/>
        <v>82.757700872521113</v>
      </c>
      <c r="OZ272" s="15">
        <f t="shared" si="2407"/>
        <v>3.8765293297108959E-4</v>
      </c>
      <c r="PA272" s="12"/>
      <c r="PB272" s="11">
        <f t="shared" si="2741"/>
        <v>3.9547579074388455E-4</v>
      </c>
      <c r="PC272" s="10">
        <f t="shared" si="2408"/>
        <v>82.815341538819681</v>
      </c>
      <c r="PD272" s="9">
        <f t="shared" si="2054"/>
        <v>85.890383154616742</v>
      </c>
      <c r="PE272" s="9">
        <f t="shared" si="2055"/>
        <v>79.504490835216032</v>
      </c>
      <c r="PF272" s="115">
        <f t="shared" si="2409"/>
        <v>82.697436994916387</v>
      </c>
      <c r="PG272" s="15">
        <f t="shared" si="2410"/>
        <v>3.9442225464320199E-4</v>
      </c>
      <c r="PH272" s="12"/>
      <c r="PI272" s="11">
        <f t="shared" si="2742"/>
        <v>4.0224347825943053E-4</v>
      </c>
      <c r="PJ272" s="10">
        <f t="shared" si="2411"/>
        <v>82.754868115464546</v>
      </c>
      <c r="PK272" s="9">
        <f t="shared" si="2056"/>
        <v>85.884726104679643</v>
      </c>
      <c r="PL272" s="9">
        <f t="shared" si="2057"/>
        <v>79.389565286949022</v>
      </c>
      <c r="PM272" s="115">
        <f t="shared" si="2412"/>
        <v>82.637145695814326</v>
      </c>
      <c r="PN272" s="15">
        <f t="shared" si="2413"/>
        <v>4.0117118264216493E-4</v>
      </c>
      <c r="PO272" s="12"/>
      <c r="PP272" s="11">
        <f t="shared" si="2743"/>
        <v>4.0899070532930877E-4</v>
      </c>
      <c r="PQ272" s="10">
        <f t="shared" si="2414"/>
        <v>82.694364007654286</v>
      </c>
      <c r="PR272" s="9">
        <f t="shared" si="2058"/>
        <v>85.878873803783065</v>
      </c>
      <c r="PS272" s="9">
        <f t="shared" si="2059"/>
        <v>79.274774580297333</v>
      </c>
      <c r="PT272" s="115">
        <f t="shared" si="2415"/>
        <v>82.576824192040192</v>
      </c>
      <c r="PU272" s="15">
        <f t="shared" si="2416"/>
        <v>4.078997225964997E-4</v>
      </c>
      <c r="PV272" s="12"/>
      <c r="PW272" s="11">
        <f t="shared" si="2744"/>
        <v>4.1571747666885555E-4</v>
      </c>
      <c r="PX272" s="10">
        <f t="shared" si="2417"/>
        <v>82.633826454799404</v>
      </c>
      <c r="PY272" s="9">
        <f t="shared" si="2060"/>
        <v>85.872823544179099</v>
      </c>
      <c r="PZ272" s="9">
        <f t="shared" si="2061"/>
        <v>79.160115901494663</v>
      </c>
      <c r="QA272" s="115">
        <f t="shared" si="2418"/>
        <v>82.516469722836888</v>
      </c>
      <c r="QB272" s="15">
        <f t="shared" si="2419"/>
        <v>4.1460788105439166E-4</v>
      </c>
      <c r="QC272" s="12"/>
      <c r="QD272" s="11">
        <f t="shared" si="2745"/>
        <v>4.2242379792817021E-4</v>
      </c>
      <c r="QE272" s="10">
        <f t="shared" si="2420"/>
        <v>82.573252718720994</v>
      </c>
      <c r="QF272" s="9">
        <f t="shared" si="2062"/>
        <v>85.866572647852976</v>
      </c>
      <c r="QG272" s="9">
        <f t="shared" si="2063"/>
        <v>79.045586451997977</v>
      </c>
      <c r="QH272" s="115">
        <f t="shared" si="2421"/>
        <v>82.456079549925477</v>
      </c>
      <c r="QI272" s="15">
        <f t="shared" si="2422"/>
        <v>4.2129566546022878E-4</v>
      </c>
      <c r="QJ272" s="12"/>
      <c r="QK272" s="11">
        <f t="shared" si="2746"/>
        <v>4.2910967566874274E-4</v>
      </c>
      <c r="QL272" s="10">
        <f t="shared" si="2423"/>
        <v>82.51264008371065</v>
      </c>
      <c r="QM272" s="9">
        <f t="shared" si="2064"/>
        <v>85.860118466392123</v>
      </c>
      <c r="QN272" s="9">
        <f t="shared" si="2065"/>
        <v>78.931183448729811</v>
      </c>
      <c r="QO272" s="115">
        <f t="shared" si="2424"/>
        <v>82.395650957560974</v>
      </c>
      <c r="QP272" s="15">
        <f t="shared" si="2425"/>
        <v>4.2796308413153318E-4</v>
      </c>
      <c r="QQ272" s="12"/>
      <c r="QR272" s="11">
        <f t="shared" si="2747"/>
        <v>4.3577511734050483E-4</v>
      </c>
      <c r="QS272" s="10">
        <f t="shared" si="2426"/>
        <v>82.451985856585551</v>
      </c>
      <c r="QT272" s="9">
        <f t="shared" si="2066"/>
        <v>85.853458380853937</v>
      </c>
      <c r="QU272" s="9">
        <f t="shared" si="2067"/>
        <v>78.81690412431459</v>
      </c>
      <c r="QV272" s="115">
        <f t="shared" si="2427"/>
        <v>82.335181252584263</v>
      </c>
      <c r="QW272" s="15">
        <f t="shared" si="2428"/>
        <v>4.3461014623621567E-4</v>
      </c>
      <c r="QX272" s="12"/>
      <c r="QY272" s="11">
        <f t="shared" si="2748"/>
        <v>4.4242013125915113E-4</v>
      </c>
      <c r="QZ272" s="10">
        <f t="shared" si="2429"/>
        <v>82.391287366739903</v>
      </c>
      <c r="RA272" s="9">
        <f t="shared" si="2068"/>
        <v>85.846589801632277</v>
      </c>
      <c r="RB272" s="9">
        <f t="shared" si="2069"/>
        <v>78.702745727303906</v>
      </c>
      <c r="RC272" s="115">
        <f t="shared" si="2430"/>
        <v>82.274667764468091</v>
      </c>
      <c r="RD272" s="15">
        <f t="shared" si="2431"/>
        <v>4.4123686177040061E-4</v>
      </c>
      <c r="RE272" s="12"/>
      <c r="RF272" s="11">
        <f t="shared" si="2749"/>
        <v>4.4904472658406446E-4</v>
      </c>
      <c r="RG272" s="10">
        <f t="shared" si="2432"/>
        <v>82.330541966190211</v>
      </c>
      <c r="RH272" s="9">
        <f t="shared" si="2070"/>
        <v>85.839510168322676</v>
      </c>
      <c r="RI272" s="9">
        <f t="shared" si="2071"/>
        <v>78.588705522398243</v>
      </c>
      <c r="RJ272" s="115">
        <f t="shared" si="2433"/>
        <v>82.214107845360459</v>
      </c>
      <c r="RK272" s="15">
        <f t="shared" si="2434"/>
        <v>4.4784324153641637E-4</v>
      </c>
      <c r="RL272" s="12"/>
      <c r="RM272" s="11">
        <f t="shared" si="2750"/>
        <v>4.5564891329636709E-4</v>
      </c>
      <c r="RN272" s="10">
        <f t="shared" si="2435"/>
        <v>82.26974702961823</v>
      </c>
      <c r="RO272" s="9">
        <f t="shared" si="2072"/>
        <v>85.832216949586496</v>
      </c>
      <c r="RP272" s="9">
        <f t="shared" si="2073"/>
        <v>78.474780790657221</v>
      </c>
      <c r="RQ272" s="115">
        <f t="shared" si="2436"/>
        <v>82.153498870121865</v>
      </c>
      <c r="RR272" s="15">
        <f t="shared" si="2437"/>
        <v>4.5442929712141364E-4</v>
      </c>
      <c r="RS272" s="12"/>
      <c r="RT272" s="11">
        <f t="shared" si="2751"/>
        <v>4.6223270217762033E-4</v>
      </c>
      <c r="RU272" s="10">
        <f t="shared" si="2438"/>
        <v>82.20889995440757</v>
      </c>
      <c r="RV272" s="9">
        <f t="shared" si="2074"/>
        <v>85.824707643013951</v>
      </c>
      <c r="RW272" s="9">
        <f t="shared" si="2075"/>
        <v>78.320811731031313</v>
      </c>
      <c r="RX272" s="115">
        <f t="shared" si="2439"/>
        <v>82.072759687022625</v>
      </c>
      <c r="RY272" s="15">
        <f t="shared" si="2440"/>
        <v>4.6347532908131784E-4</v>
      </c>
      <c r="RZ272" s="12"/>
      <c r="SA272" s="11">
        <f t="shared" si="2752"/>
        <v>4.7128164095809301E-4</v>
      </c>
      <c r="SB272" s="10">
        <f t="shared" si="2441"/>
        <v>82.127877127765771</v>
      </c>
      <c r="SC272" s="9">
        <f t="shared" si="2076"/>
        <v>85.81689639490105</v>
      </c>
      <c r="SD272" s="9">
        <f t="shared" si="2077"/>
        <v>78.268306542440001</v>
      </c>
      <c r="SE272" s="115">
        <f t="shared" si="2442"/>
        <v>82.042601468670526</v>
      </c>
      <c r="SF272" s="15">
        <f t="shared" si="2443"/>
        <v>4.6623583362644181E-4</v>
      </c>
      <c r="SG272" s="12"/>
      <c r="SH272" s="11">
        <f t="shared" si="2753"/>
        <v>4.7403159512775819E-4</v>
      </c>
      <c r="SI272" s="10">
        <f t="shared" si="2444"/>
        <v>82.097538971779841</v>
      </c>
      <c r="SJ272" s="9">
        <f t="shared" si="2078"/>
        <v>85.808991820562611</v>
      </c>
      <c r="SK272" s="9">
        <f t="shared" si="2079"/>
        <v>78.884430347650692</v>
      </c>
      <c r="SL272" s="115">
        <f t="shared" si="2445"/>
        <v>82.346711084106659</v>
      </c>
      <c r="SM272" s="15">
        <f t="shared" si="2446"/>
        <v>4.2769295377308788E-4</v>
      </c>
      <c r="SN272" s="12"/>
      <c r="SO272" s="11">
        <f t="shared" si="2754"/>
        <v>4.3539333117422629E-4</v>
      </c>
      <c r="SP272" s="10">
        <f t="shared" si="2447"/>
        <v>82.402154196166407</v>
      </c>
      <c r="SQ272" s="9">
        <f t="shared" si="2080"/>
        <v>85.8023401400648</v>
      </c>
      <c r="SR272" s="9">
        <f t="shared" si="2081"/>
        <v>79.600720130327772</v>
      </c>
      <c r="SS272" s="115">
        <f t="shared" si="2448"/>
        <v>82.701530135196293</v>
      </c>
      <c r="ST272" s="15">
        <f t="shared" si="2449"/>
        <v>3.8304074424330746E-4</v>
      </c>
      <c r="SU272" s="12"/>
      <c r="SV272" s="11">
        <f t="shared" si="2755"/>
        <v>3.9064317115776107E-4</v>
      </c>
      <c r="SW272" s="10">
        <f t="shared" si="2450"/>
        <v>82.757524504845321</v>
      </c>
      <c r="SX272" s="9">
        <f t="shared" si="2082"/>
        <v>85.797004861067208</v>
      </c>
      <c r="SY272" s="9">
        <f t="shared" si="2083"/>
        <v>80.44885591306749</v>
      </c>
      <c r="SZ272" s="115">
        <f t="shared" si="2451"/>
        <v>83.122930387067356</v>
      </c>
      <c r="TA272" s="15">
        <f t="shared" si="2452"/>
        <v>3.3032642279750706E-4</v>
      </c>
      <c r="TB272" s="12"/>
      <c r="TC272" s="11">
        <f t="shared" si="2756"/>
        <v>3.3782922816823923E-4</v>
      </c>
      <c r="TD272" s="10">
        <f t="shared" si="2453"/>
        <v>83.179517331545696</v>
      </c>
      <c r="TE272" s="9">
        <f t="shared" si="2084"/>
        <v>85.793037024108713</v>
      </c>
      <c r="TF272" s="9">
        <f t="shared" si="2085"/>
        <v>81.486812430099718</v>
      </c>
      <c r="TG272" s="115">
        <f t="shared" si="2454"/>
        <v>83.639924727104216</v>
      </c>
      <c r="TH272" s="15">
        <f t="shared" si="2455"/>
        <v>2.6597235412331998E-4</v>
      </c>
      <c r="TI272" s="12"/>
      <c r="TJ272" s="11">
        <f t="shared" si="2757"/>
        <v>2.733754208596965E-4</v>
      </c>
      <c r="TK272" s="10">
        <f t="shared" si="2456"/>
        <v>83.697136788230836</v>
      </c>
      <c r="TL272" s="9">
        <f t="shared" si="2086"/>
        <v>85.790464614137761</v>
      </c>
      <c r="TM272" s="9">
        <f t="shared" si="2087"/>
        <v>82.833553735906477</v>
      </c>
      <c r="TN272" s="115">
        <f t="shared" si="2457"/>
        <v>84.312009175022126</v>
      </c>
      <c r="TO272" s="15">
        <f t="shared" si="2458"/>
        <v>1.8263249629621653E-4</v>
      </c>
      <c r="TP272" s="12"/>
      <c r="TQ272" s="11">
        <f t="shared" si="2758"/>
        <v>1.8993977211632934E-4</v>
      </c>
      <c r="TR272" s="10">
        <f t="shared" si="2459"/>
        <v>84.369851493727595</v>
      </c>
      <c r="TS272" s="9">
        <f t="shared" si="2088"/>
        <v>85.789251718873572</v>
      </c>
      <c r="TT272" s="9">
        <f t="shared" si="2089"/>
        <v>84.821749437949691</v>
      </c>
      <c r="TU272" s="115">
        <f t="shared" si="2460"/>
        <v>85.305500578411625</v>
      </c>
      <c r="TV272" s="15">
        <f t="shared" si="2461"/>
        <v>5.9757417120095656E-5</v>
      </c>
      <c r="TW272" s="12"/>
      <c r="TX272" s="11">
        <f t="shared" si="2759"/>
        <v>6.6987628083953839E-5</v>
      </c>
      <c r="TY272" s="10">
        <f t="shared" si="2462"/>
        <v>85.363867756728951</v>
      </c>
      <c r="TZ272" s="9">
        <f t="shared" si="2090"/>
        <v>85.789121866221066</v>
      </c>
      <c r="UA272" s="9">
        <f t="shared" si="2091"/>
        <v>89.261352618572687</v>
      </c>
      <c r="UB272" s="115">
        <f t="shared" si="2463"/>
        <v>87.525237242396884</v>
      </c>
      <c r="UC272" s="15">
        <f t="shared" si="2464"/>
        <v>-2.1446103590304786E-4</v>
      </c>
      <c r="UD272" s="12"/>
      <c r="UE272" s="11">
        <f t="shared" si="2760"/>
        <v>-2.0733951585310656E-4</v>
      </c>
      <c r="UF272" s="10">
        <f t="shared" si="2465"/>
        <v>87.584450977282529</v>
      </c>
      <c r="UG272" s="9">
        <f t="shared" si="2092"/>
        <v>85.79079435798819</v>
      </c>
      <c r="UH272" s="9">
        <f t="shared" si="2093"/>
        <v>89.343426623756116</v>
      </c>
      <c r="UI272" s="115">
        <f t="shared" si="2466"/>
        <v>87.567110490872153</v>
      </c>
      <c r="UJ272" s="15">
        <f t="shared" si="2467"/>
        <v>-2.1942700535762757E-4</v>
      </c>
      <c r="UK272" s="12"/>
      <c r="UL272" s="11">
        <f t="shared" si="2761"/>
        <v>-2.1231692335476395E-4</v>
      </c>
      <c r="UM272" s="10">
        <f t="shared" si="2468"/>
        <v>87.626307588308123</v>
      </c>
      <c r="UN272" s="9">
        <f t="shared" si="2094"/>
        <v>85.792545201543746</v>
      </c>
      <c r="UO272" s="9">
        <f t="shared" si="2095"/>
        <v>89.426272032165784</v>
      </c>
      <c r="UP272" s="115">
        <f t="shared" si="2469"/>
        <v>87.609408616854765</v>
      </c>
      <c r="UQ272" s="15">
        <f t="shared" si="2470"/>
        <v>-2.2443578087548191E-4</v>
      </c>
      <c r="UR272" s="12"/>
      <c r="US272" s="11">
        <f t="shared" si="2762"/>
        <v>-2.1733743823814029E-4</v>
      </c>
      <c r="UT272" s="10">
        <f t="shared" si="2471"/>
        <v>87.668589120683905</v>
      </c>
      <c r="UU272" s="9">
        <f t="shared" si="2096"/>
        <v>85.794376889043349</v>
      </c>
      <c r="UV272" s="9">
        <f t="shared" si="2097"/>
        <v>89.509878648775683</v>
      </c>
      <c r="UW272" s="115">
        <f t="shared" si="2472"/>
        <v>87.652127768909509</v>
      </c>
      <c r="UX272" s="15">
        <f t="shared" si="2473"/>
        <v>-2.2948657883757346E-4</v>
      </c>
      <c r="UY272" s="12"/>
      <c r="UZ272" s="11">
        <f t="shared" si="2763"/>
        <v>-2.22400279580421E-4</v>
      </c>
      <c r="VA272" s="10">
        <f t="shared" si="2474"/>
        <v>87.711291735736182</v>
      </c>
      <c r="VB272" s="9">
        <f t="shared" si="2098"/>
        <v>85.796291946343501</v>
      </c>
      <c r="VC272" s="9">
        <f t="shared" si="2099"/>
        <v>89.594235760040519</v>
      </c>
      <c r="VD272" s="115">
        <f t="shared" si="2475"/>
        <v>87.695263853192017</v>
      </c>
      <c r="VE272" s="15">
        <f t="shared" si="2476"/>
        <v>-2.3457858151719739E-4</v>
      </c>
      <c r="VF272" s="12"/>
      <c r="VG272" s="11">
        <f t="shared" si="2764"/>
        <v>-2.2750463221472695E-4</v>
      </c>
      <c r="VH272" s="10">
        <f t="shared" si="2477"/>
        <v>87.754411352165135</v>
      </c>
      <c r="VI272" s="9">
        <f t="shared" si="2100"/>
        <v>85.798292931658452</v>
      </c>
      <c r="VJ272" s="9">
        <f t="shared" si="2101"/>
        <v>89.679332410603365</v>
      </c>
      <c r="VK272" s="115">
        <f t="shared" si="2478"/>
        <v>87.738812671130916</v>
      </c>
      <c r="VL272" s="15">
        <f t="shared" si="2479"/>
        <v>-2.3971095425367154E-4</v>
      </c>
      <c r="VM272" s="12"/>
      <c r="VN272" s="11">
        <f t="shared" si="2765"/>
        <v>-2.3264966391498663E-4</v>
      </c>
      <c r="VO272" s="10">
        <f t="shared" si="2480"/>
        <v>87.797943783839571</v>
      </c>
      <c r="VP272" s="9">
        <f t="shared" si="2102"/>
        <v>85.800382434429039</v>
      </c>
      <c r="VQ272" s="9">
        <f t="shared" si="2103"/>
        <v>89.765157434407996</v>
      </c>
      <c r="VR272" s="115">
        <f t="shared" si="2481"/>
        <v>87.782769934418525</v>
      </c>
      <c r="VS272" s="15">
        <f t="shared" si="2482"/>
        <v>-2.4488284744385769E-4</v>
      </c>
      <c r="VT272" s="12"/>
      <c r="VU272" s="11">
        <f t="shared" si="2766"/>
        <v>-2.3783452738527204E-4</v>
      </c>
      <c r="VV272" s="10">
        <f t="shared" si="2483"/>
        <v>87.841884754782953</v>
      </c>
      <c r="VW272" s="9">
        <f t="shared" si="2104"/>
        <v>85.802563074170962</v>
      </c>
      <c r="VX272" s="9">
        <f t="shared" si="2105"/>
        <v>89.851699603826077</v>
      </c>
      <c r="VY272" s="115">
        <f t="shared" si="2484"/>
        <v>87.827131338998527</v>
      </c>
      <c r="VZ272" s="15">
        <f t="shared" si="2485"/>
        <v>-2.500934058240752E-4</v>
      </c>
      <c r="WA272" s="12"/>
      <c r="WB272" s="11">
        <f t="shared" si="2767"/>
        <v>-2.4305836954788271E-4</v>
      </c>
      <c r="WC272" s="10">
        <f t="shared" si="2486"/>
        <v>87.88622997322247</v>
      </c>
      <c r="WD272" s="9">
        <f t="shared" si="2106"/>
        <v>85.804837499439188</v>
      </c>
      <c r="WE272" s="9">
        <f t="shared" si="2107"/>
        <v>89.938947275469772</v>
      </c>
      <c r="WF272" s="115">
        <f t="shared" si="2487"/>
        <v>87.87189238745448</v>
      </c>
      <c r="WG272" s="15">
        <f t="shared" si="2488"/>
        <v>-2.5534174665781231E-4</v>
      </c>
      <c r="WH272" s="12"/>
      <c r="WI272" s="11">
        <f t="shared" si="2768"/>
        <v>-2.4832030970410552E-4</v>
      </c>
      <c r="WJ272" s="10">
        <f t="shared" si="2489"/>
        <v>87.930974953765912</v>
      </c>
      <c r="WK272" s="9">
        <f t="shared" si="2108"/>
        <v>85.807208386352457</v>
      </c>
      <c r="WL272" s="9">
        <f t="shared" si="2109"/>
        <v>90.02688851870289</v>
      </c>
      <c r="WM272" s="115">
        <f t="shared" si="2490"/>
        <v>87.917048452527666</v>
      </c>
      <c r="WN272" s="15">
        <f t="shared" si="2491"/>
        <v>-2.6062696776430583E-4</v>
      </c>
      <c r="WO272" s="12"/>
      <c r="WP272" s="11">
        <f t="shared" si="2769"/>
        <v>-2.5361944756615066E-4</v>
      </c>
      <c r="WQ272" s="10">
        <f t="shared" si="2492"/>
        <v>87.976115080963325</v>
      </c>
      <c r="WR272" s="9">
        <f t="shared" si="2110"/>
        <v>85.809678437193327</v>
      </c>
      <c r="WS272" s="9">
        <f t="shared" si="2111"/>
        <v>90.115511170303776</v>
      </c>
      <c r="WT272" s="115">
        <f t="shared" si="2493"/>
        <v>87.962594803748544</v>
      </c>
      <c r="WU272" s="15">
        <f t="shared" si="2494"/>
        <v>-2.6594815098123956E-4</v>
      </c>
      <c r="WV272" s="12"/>
      <c r="WW272" s="11">
        <f t="shared" si="2770"/>
        <v>-2.5895486671929555E-4</v>
      </c>
      <c r="WX272" s="10">
        <f t="shared" si="2495"/>
        <v>88.021645635946101</v>
      </c>
      <c r="WY272" s="9">
        <f t="shared" si="2112"/>
        <v>85.812250379013591</v>
      </c>
      <c r="WZ272" s="9">
        <f t="shared" si="2113"/>
        <v>90.20480283469243</v>
      </c>
      <c r="XA272" s="115">
        <f t="shared" si="2496"/>
        <v>88.00852660685301</v>
      </c>
      <c r="XB272" s="15">
        <f t="shared" si="2497"/>
        <v>-2.7130436226490757E-4</v>
      </c>
      <c r="XC272" s="12"/>
      <c r="XD272" s="11">
        <f t="shared" si="2771"/>
        <v>-2.6432563471811746E-4</v>
      </c>
      <c r="XE272" s="10">
        <f t="shared" si="2498"/>
        <v>88.067561795821277</v>
      </c>
      <c r="XF272" s="9">
        <f t="shared" si="2114"/>
        <v>85.814926962186675</v>
      </c>
      <c r="XG272" s="9">
        <f t="shared" si="2115"/>
        <v>90.294750940924729</v>
      </c>
      <c r="XH272" s="115">
        <f t="shared" si="2499"/>
        <v>88.054838951555695</v>
      </c>
      <c r="XI272" s="15">
        <f t="shared" si="2500"/>
        <v>-2.7669465529984972E-4</v>
      </c>
      <c r="XJ272" s="12"/>
      <c r="XK272" s="11">
        <f t="shared" si="2772"/>
        <v>-2.697308066965277E-4</v>
      </c>
      <c r="XL272" s="10">
        <f t="shared" si="2501"/>
        <v>88.113858661457158</v>
      </c>
      <c r="XM272" s="9">
        <f t="shared" si="2116"/>
        <v>85.817710958977798</v>
      </c>
      <c r="XN272" s="9">
        <f t="shared" si="2117"/>
        <v>90.385342698626687</v>
      </c>
      <c r="XO272" s="115">
        <f t="shared" si="2502"/>
        <v>88.101526828802236</v>
      </c>
      <c r="XP272" s="15">
        <f t="shared" si="2503"/>
        <v>-2.8211806886546914E-4</v>
      </c>
      <c r="XQ272" s="12"/>
      <c r="XR272" s="11">
        <f t="shared" si="2773"/>
        <v>-2.7516942272771299E-4</v>
      </c>
      <c r="XS272" s="10">
        <f t="shared" si="2504"/>
        <v>88.160531234688392</v>
      </c>
      <c r="XT272" s="9">
        <f t="shared" si="2118"/>
        <v>85.820605162012441</v>
      </c>
      <c r="XU272" s="9">
        <f t="shared" si="2119"/>
        <v>90.476564990904265</v>
      </c>
      <c r="XV272" s="115">
        <f t="shared" si="2505"/>
        <v>88.148585076458346</v>
      </c>
      <c r="XW272" s="15">
        <f t="shared" si="2506"/>
        <v>-2.8757362031623236E-4</v>
      </c>
      <c r="XX272" s="12"/>
      <c r="XY272" s="11">
        <f t="shared" si="2774"/>
        <v>-2.8064050129236333E-4</v>
      </c>
      <c r="XZ272" s="10">
        <f t="shared" si="2507"/>
        <v>88.207574363915555</v>
      </c>
      <c r="YA272" s="9">
        <f t="shared" si="2120"/>
        <v>85.823612382555751</v>
      </c>
      <c r="YB272" s="9">
        <f t="shared" si="2121"/>
        <v>90.568404474017626</v>
      </c>
      <c r="YC272" s="115">
        <f t="shared" si="2508"/>
        <v>88.196008428286689</v>
      </c>
      <c r="YD272" s="15">
        <f t="shared" si="2509"/>
        <v>-2.9306031184428969E-4</v>
      </c>
      <c r="YE272" s="12"/>
      <c r="YF272" s="11">
        <f t="shared" si="2775"/>
        <v>-2.8614304554463305E-4</v>
      </c>
      <c r="YG272" s="10">
        <f t="shared" si="2510"/>
        <v>88.254982793119012</v>
      </c>
      <c r="YH272" s="9">
        <f t="shared" si="2122"/>
        <v>85.826735448859893</v>
      </c>
      <c r="YI272" s="9">
        <f t="shared" si="2123"/>
        <v>90.660847580319086</v>
      </c>
      <c r="YJ272" s="115">
        <f t="shared" si="2511"/>
        <v>88.243791514589489</v>
      </c>
      <c r="YK272" s="15">
        <f t="shared" si="2512"/>
        <v>-2.9857713076300726E-4</v>
      </c>
      <c r="YL272" s="12"/>
      <c r="YM272" s="11">
        <f t="shared" si="2776"/>
        <v>-2.9167604359235525E-4</v>
      </c>
      <c r="YN272" s="10">
        <f t="shared" si="2513"/>
        <v>88.302751162480803</v>
      </c>
      <c r="YO272" s="9">
        <f t="shared" si="2124"/>
        <v>85.829977204464456</v>
      </c>
      <c r="YP272" s="9">
        <f t="shared" si="2125"/>
        <v>90.753880520515366</v>
      </c>
      <c r="YQ272" s="115">
        <f t="shared" si="2514"/>
        <v>88.291928862489911</v>
      </c>
      <c r="YR272" s="15">
        <f t="shared" si="2515"/>
        <v>-3.0412304975167462E-4</v>
      </c>
      <c r="YS272" s="12"/>
      <c r="YT272" s="11">
        <f t="shared" si="2777"/>
        <v>-2.9723846873846277E-4</v>
      </c>
      <c r="YU272" s="10">
        <f t="shared" si="2516"/>
        <v>88.350874008644809</v>
      </c>
      <c r="YV272" s="9">
        <f t="shared" si="2126"/>
        <v>85.833340506450114</v>
      </c>
      <c r="YW272" s="9">
        <f t="shared" si="2127"/>
        <v>90.84748928626081</v>
      </c>
      <c r="YX272" s="115">
        <f t="shared" si="2517"/>
        <v>88.340414896355469</v>
      </c>
      <c r="YY272" s="15">
        <f t="shared" si="2518"/>
        <v>-3.0969702712353264E-4</v>
      </c>
      <c r="YZ272" s="12"/>
      <c r="ZA272" s="11">
        <f t="shared" si="2778"/>
        <v>-3.0282927974588998E-4</v>
      </c>
      <c r="ZB272" s="10">
        <f t="shared" si="2519"/>
        <v>88.399345765119293</v>
      </c>
      <c r="ZC272" s="9">
        <f t="shared" si="2128"/>
        <v>85.836828223646748</v>
      </c>
      <c r="ZD272" s="9">
        <f t="shared" si="2129"/>
        <v>90.941659653094078</v>
      </c>
      <c r="ZE272" s="115">
        <f t="shared" si="2520"/>
        <v>88.389243938370413</v>
      </c>
      <c r="ZF272" s="15">
        <f t="shared" si="2521"/>
        <v>-3.1529800711782916E-4</v>
      </c>
      <c r="ZG272" s="12"/>
      <c r="ZH272" s="11">
        <f t="shared" si="2779"/>
        <v>-3.0844742112662993E-4</v>
      </c>
      <c r="ZI272" s="10">
        <f t="shared" si="2522"/>
        <v>88.448160762828749</v>
      </c>
      <c r="ZJ272" s="9">
        <f t="shared" si="2130"/>
        <v>85.84044323479776</v>
      </c>
      <c r="ZK272" s="9">
        <f t="shared" si="2131"/>
        <v>91.036377183704261</v>
      </c>
      <c r="ZL272" s="115">
        <f t="shared" si="2523"/>
        <v>88.438410209251003</v>
      </c>
      <c r="ZM272" s="15">
        <f t="shared" si="2524"/>
        <v>-3.2092492021493701E-4</v>
      </c>
      <c r="ZN272" s="12"/>
      <c r="ZO272" s="11">
        <f t="shared" si="2780"/>
        <v>-3.1409182345400698E-4</v>
      </c>
      <c r="ZP272" s="10">
        <f t="shared" si="2525"/>
        <v>88.497313230808828</v>
      </c>
      <c r="ZQ272" s="9">
        <f t="shared" si="2132"/>
        <v>85.844188426681981</v>
      </c>
      <c r="ZR272" s="9">
        <f t="shared" si="2133"/>
        <v>91.131627235086526</v>
      </c>
      <c r="ZS272" s="115">
        <f t="shared" si="2526"/>
        <v>88.487907830884254</v>
      </c>
      <c r="ZT272" s="15">
        <f t="shared" si="2527"/>
        <v>-3.2657668369431571E-4</v>
      </c>
      <c r="ZU272" s="12"/>
      <c r="ZV272" s="11">
        <f t="shared" si="2781"/>
        <v>-3.1976140391828934E-4</v>
      </c>
      <c r="ZW272" s="10">
        <f t="shared" si="2528"/>
        <v>88.546797298827897</v>
      </c>
      <c r="ZX272" s="9">
        <f t="shared" si="2134"/>
        <v>85.848066692200277</v>
      </c>
      <c r="ZY272" s="9">
        <f t="shared" si="2135"/>
        <v>91.227394963972358</v>
      </c>
      <c r="ZZ272" s="115">
        <f t="shared" si="2529"/>
        <v>88.537730828086325</v>
      </c>
      <c r="AAA272" s="15">
        <f t="shared" si="2530"/>
        <v>-3.3225220208808412E-4</v>
      </c>
      <c r="AAB272" s="12"/>
      <c r="AAC272" s="11">
        <f t="shared" si="2782"/>
        <v>-3.2545506677791674E-4</v>
      </c>
      <c r="AAD272" s="10">
        <f t="shared" si="2531"/>
        <v>88.596606999127317</v>
      </c>
      <c r="AAE272" s="9">
        <f t="shared" si="2136"/>
        <v>85.852080928426119</v>
      </c>
      <c r="AAF272" s="9">
        <f t="shared" si="2137"/>
        <v>91.323665309566437</v>
      </c>
      <c r="AAG272" s="115">
        <f t="shared" si="2532"/>
        <v>88.587873118996271</v>
      </c>
      <c r="AAH272" s="15">
        <f t="shared" si="2533"/>
        <v>-3.3795036623517912E-4</v>
      </c>
      <c r="AAI272" s="12"/>
      <c r="AAJ272" s="11">
        <f t="shared" si="2783"/>
        <v>-3.311717024094037E-4</v>
      </c>
      <c r="AAK272" s="10">
        <f t="shared" si="2534"/>
        <v>88.646736256780486</v>
      </c>
      <c r="AAL272" s="9">
        <f t="shared" si="2138"/>
        <v>85.856234034587345</v>
      </c>
      <c r="AAM272" s="9">
        <f t="shared" si="2139"/>
        <v>91.420423015444371</v>
      </c>
      <c r="AAN272" s="115">
        <f t="shared" si="2535"/>
        <v>88.638328525015851</v>
      </c>
      <c r="AAO272" s="15">
        <f t="shared" si="2536"/>
        <v>-3.436700547585244E-4</v>
      </c>
      <c r="AAP272" s="12"/>
      <c r="AAQ272" s="11">
        <f t="shared" si="2537"/>
        <v>-3.3691018878382223E-4</v>
      </c>
      <c r="AAR272" s="10">
        <f t="shared" si="2538"/>
        <v>88.697178899626536</v>
      </c>
      <c r="AAS272" s="9">
        <f t="shared" si="2140"/>
        <v>85.860528910037814</v>
      </c>
      <c r="AAT272" s="9">
        <f t="shared" si="2141"/>
        <v>91.517652636018838</v>
      </c>
      <c r="AAU272" s="115">
        <f t="shared" si="2539"/>
        <v>88.689090773028326</v>
      </c>
      <c r="AAV272" s="15">
        <f t="shared" si="2540"/>
        <v>-3.49410134589677E-4</v>
      </c>
      <c r="AAW272" s="11"/>
      <c r="AAX272" s="11">
        <f t="shared" si="2784"/>
        <v>-3.4266939198966255E-4</v>
      </c>
      <c r="AAY272" s="10">
        <f t="shared" si="2541"/>
        <v>88.747928660472695</v>
      </c>
      <c r="AAZ272" s="9">
        <f t="shared" si="2142"/>
        <v>85.864968452199207</v>
      </c>
      <c r="ABA272" s="9">
        <f t="shared" si="2143"/>
        <v>91.615338541762966</v>
      </c>
      <c r="ABB272" s="115">
        <f t="shared" si="2542"/>
        <v>88.740153496981094</v>
      </c>
      <c r="ABC272" s="15">
        <f t="shared" si="2543"/>
        <v>-3.5516946141857654E-4</v>
      </c>
      <c r="ABD272" s="11"/>
      <c r="ABE272" s="11">
        <f t="shared" si="2785"/>
        <v>-3.484481666808679E-4</v>
      </c>
      <c r="ABF272" s="10">
        <f t="shared" si="2544"/>
        <v>88.798979178659806</v>
      </c>
      <c r="ABG272" s="9">
        <f t="shared" si="2144"/>
        <v>85.869555554472711</v>
      </c>
      <c r="ABH272" s="9">
        <f t="shared" si="2145"/>
        <v>91.713464924742567</v>
      </c>
      <c r="ABI272" s="115">
        <f t="shared" si="2545"/>
        <v>88.791510239607646</v>
      </c>
      <c r="ABJ272" s="15">
        <f t="shared" si="2546"/>
        <v>-3.6094688016422558E-4</v>
      </c>
      <c r="ABK272" s="11"/>
      <c r="ABL272" s="11">
        <f t="shared" si="2786"/>
        <v>-3.542453565459888E-4</v>
      </c>
      <c r="ABM272" s="10">
        <f t="shared" si="2547"/>
        <v>88.850324001767916</v>
      </c>
      <c r="ABN272" s="9">
        <f t="shared" si="2146"/>
        <v>85.874293104123197</v>
      </c>
      <c r="ABO272" s="9">
        <f t="shared" si="2147"/>
        <v>91.812015804449459</v>
      </c>
      <c r="ABP272" s="115">
        <f t="shared" si="2548"/>
        <v>88.843154454286321</v>
      </c>
      <c r="ABQ272" s="15">
        <f t="shared" si="2549"/>
        <v>-3.667412254656659E-4</v>
      </c>
      <c r="ABR272" s="11"/>
      <c r="ABS272" s="11">
        <f t="shared" si="2787"/>
        <v>-3.6005979479786931E-4</v>
      </c>
      <c r="ABT272" s="10">
        <f t="shared" si="2550"/>
        <v>88.901956587459352</v>
      </c>
      <c r="ABU272" s="9">
        <f t="shared" si="2148"/>
        <v>85.879183980138265</v>
      </c>
      <c r="ABV272" s="9">
        <f t="shared" si="2149"/>
        <v>91.910975033929475</v>
      </c>
      <c r="ABW272" s="115">
        <f t="shared" si="2551"/>
        <v>88.89507950703387</v>
      </c>
      <c r="ABX272" s="15">
        <f t="shared" si="2552"/>
        <v>-3.7255132219271282E-4</v>
      </c>
      <c r="ABY272" s="11"/>
      <c r="ABZ272" s="11">
        <f t="shared" si="2788"/>
        <v>-3.6589030468329846E-4</v>
      </c>
      <c r="ACA272" s="10">
        <f t="shared" si="2553"/>
        <v>88.953870305457301</v>
      </c>
      <c r="ACB272" s="9">
        <f t="shared" si="2150"/>
        <v>85.884231051064617</v>
      </c>
      <c r="ACC272" s="9">
        <f t="shared" si="2151"/>
        <v>92.010326306199389</v>
      </c>
      <c r="ACD272" s="115">
        <f t="shared" si="2554"/>
        <v>88.947278678632003</v>
      </c>
      <c r="ACE272" s="15">
        <f t="shared" si="2555"/>
        <v>-3.7837598597591682E-4</v>
      </c>
      <c r="ACF272" s="11"/>
      <c r="ACG272" s="11">
        <f t="shared" si="2789"/>
        <v>-3.7173570001213066E-4</v>
      </c>
      <c r="ACH272" s="10">
        <f t="shared" si="2556"/>
        <v>89.006058439658318</v>
      </c>
      <c r="ACI272" s="9">
        <f t="shared" si="2152"/>
        <v>85.889437172824557</v>
      </c>
      <c r="ACJ272" s="9">
        <f t="shared" si="2153"/>
        <v>92.110053159409205</v>
      </c>
      <c r="ACK272" s="115">
        <f t="shared" si="2557"/>
        <v>88.999745166116881</v>
      </c>
      <c r="ACL272" s="15">
        <f t="shared" si="2558"/>
        <v>-3.8421402366028593E-4</v>
      </c>
      <c r="ACM272" s="11"/>
      <c r="ACN272" s="11">
        <f t="shared" si="2790"/>
        <v>-3.7759478561022708E-4</v>
      </c>
      <c r="ACO272" s="10">
        <f t="shared" si="2559"/>
        <v>89.058514189607109</v>
      </c>
      <c r="ACP272" s="9">
        <f t="shared" si="2154"/>
        <v>85.894805186512542</v>
      </c>
      <c r="ACQ272" s="9">
        <f t="shared" si="2155"/>
        <v>92.210138966843971</v>
      </c>
      <c r="ACR272" s="115">
        <f t="shared" si="2560"/>
        <v>89.052472076678256</v>
      </c>
      <c r="ACS272" s="15">
        <f t="shared" si="2561"/>
        <v>-3.9006423282384123E-4</v>
      </c>
      <c r="ACT272" s="11"/>
      <c r="ACU272" s="11">
        <f t="shared" si="2791"/>
        <v>-3.8346635683580445E-4</v>
      </c>
      <c r="ACV272" s="10">
        <f t="shared" si="2562"/>
        <v>89.111230664368506</v>
      </c>
      <c r="ACW272" s="9">
        <f t="shared" si="2156"/>
        <v>85.900337916147336</v>
      </c>
      <c r="ACX272" s="9">
        <f t="shared" si="2157"/>
        <v>92.310566965491617</v>
      </c>
      <c r="ACY272" s="115">
        <f t="shared" si="2563"/>
        <v>89.105452440819477</v>
      </c>
      <c r="ACZ272" s="15">
        <f t="shared" si="2564"/>
        <v>-3.9592540368093686E-4</v>
      </c>
      <c r="ADA272" s="11"/>
      <c r="ADB272" s="11">
        <f t="shared" si="2792"/>
        <v>-3.8934920148475817E-4</v>
      </c>
      <c r="ADC272" s="10">
        <f t="shared" si="2565"/>
        <v>89.164200895693682</v>
      </c>
      <c r="ADD272" s="9">
        <f t="shared" si="2158"/>
        <v>85.906038166448198</v>
      </c>
      <c r="ADE272" s="9">
        <f t="shared" si="2159"/>
        <v>92.411320262031879</v>
      </c>
      <c r="ADF272" s="115">
        <f t="shared" si="2566"/>
        <v>89.158679214240038</v>
      </c>
      <c r="ADG272" s="15">
        <f t="shared" si="2567"/>
        <v>-4.0179631958951691E-4</v>
      </c>
      <c r="ADH272" s="11"/>
      <c r="ADI272" s="11">
        <f t="shared" si="2793"/>
        <v>-3.9524210029788585E-4</v>
      </c>
      <c r="ADJ272" s="10">
        <f t="shared" si="2568"/>
        <v>89.217417839890842</v>
      </c>
      <c r="ADK272" s="9">
        <f t="shared" si="2160"/>
        <v>85.911908720599996</v>
      </c>
      <c r="ADL272" s="9">
        <f t="shared" si="2161"/>
        <v>92.512381837098062</v>
      </c>
      <c r="ADM272" s="115">
        <f t="shared" si="2569"/>
        <v>89.212145278849022</v>
      </c>
      <c r="ADN272" s="15">
        <f t="shared" si="2570"/>
        <v>-4.0767575745237733E-4</v>
      </c>
      <c r="ADO272" s="11"/>
      <c r="ADP272" s="11">
        <f t="shared" si="2794"/>
        <v>-4.0114382736214198E-4</v>
      </c>
      <c r="ADQ272" s="10">
        <f t="shared" si="2571"/>
        <v>89.270874378825937</v>
      </c>
      <c r="ADR272" s="9">
        <f t="shared" si="2162"/>
        <v>85.917952338006472</v>
      </c>
      <c r="ADS272" s="9">
        <f t="shared" si="2163"/>
        <v>92.613734553272877</v>
      </c>
      <c r="ADT272" s="115">
        <f t="shared" si="2572"/>
        <v>89.265843445639675</v>
      </c>
      <c r="ADU272" s="15">
        <f t="shared" si="2573"/>
        <v>-4.1356248834979932E-4</v>
      </c>
      <c r="ADV272" s="11"/>
      <c r="ADW272" s="11">
        <f t="shared" si="2795"/>
        <v>-4.0705315074386313E-4</v>
      </c>
      <c r="ADX272" s="10">
        <f t="shared" si="2574"/>
        <v>89.324563322788435</v>
      </c>
      <c r="ADY272" s="9">
        <f t="shared" si="2164"/>
        <v>85.924171752040593</v>
      </c>
      <c r="ADZ272" s="9">
        <f t="shared" si="2165"/>
        <v>92.715361163309566</v>
      </c>
      <c r="AEA272" s="115">
        <f t="shared" si="2575"/>
        <v>89.319766457675087</v>
      </c>
      <c r="AEB272" s="15">
        <f t="shared" si="2576"/>
        <v>-4.1945527818626434E-4</v>
      </c>
      <c r="AEC272" s="11"/>
      <c r="AED272" s="11">
        <f t="shared" si="2796"/>
        <v>-4.1296883313634664E-4</v>
      </c>
      <c r="AEE272" s="10">
        <f t="shared" si="2577"/>
        <v>89.378477413469355</v>
      </c>
      <c r="AEF272" s="9">
        <f t="shared" si="2166"/>
        <v>85.930569667795169</v>
      </c>
      <c r="AEG272" s="9">
        <f t="shared" si="2167"/>
        <v>92.817244318559844</v>
      </c>
      <c r="AEH272" s="115">
        <f t="shared" si="2578"/>
        <v>89.373906993177513</v>
      </c>
      <c r="AEI272" s="15">
        <f t="shared" si="2579"/>
        <v>-4.2535288834994074E-4</v>
      </c>
      <c r="AEJ272" s="11"/>
      <c r="AEK272" s="11">
        <f t="shared" si="2797"/>
        <v>-4.1888963252043949E-4</v>
      </c>
      <c r="AEL272" s="10">
        <f t="shared" si="2580"/>
        <v>89.432609327043821</v>
      </c>
      <c r="AEM272" s="9">
        <f t="shared" si="2168"/>
        <v>85.937148759836816</v>
      </c>
      <c r="AEN272" s="9">
        <f t="shared" si="2169"/>
        <v>92.919366576621883</v>
      </c>
      <c r="AEO272" s="115">
        <f t="shared" si="2581"/>
        <v>89.42825766822935</v>
      </c>
      <c r="AEP272" s="15">
        <f t="shared" si="2582"/>
        <v>-4.3125407632378421E-4</v>
      </c>
      <c r="AEQ272" s="11"/>
      <c r="AER272" s="11">
        <f t="shared" si="2798"/>
        <v>-4.2481430277689939E-4</v>
      </c>
      <c r="AES272" s="10">
        <f t="shared" si="2583"/>
        <v>89.486951676865459</v>
      </c>
      <c r="AET272" s="9">
        <f t="shared" si="2170"/>
        <v>85.943911669964407</v>
      </c>
      <c r="AEU272" s="9">
        <f t="shared" si="2171"/>
        <v>93.021710316175145</v>
      </c>
      <c r="AEV272" s="115">
        <f t="shared" si="2584"/>
        <v>89.482810993069776</v>
      </c>
      <c r="AEW272" s="15">
        <f t="shared" si="2585"/>
        <v>-4.3715759056379234E-4</v>
      </c>
      <c r="AEX272" s="11"/>
      <c r="AEY272" s="11">
        <f t="shared" si="2799"/>
        <v>-4.3074158855501522E-4</v>
      </c>
      <c r="AEZ272" s="10">
        <f t="shared" si="2586"/>
        <v>89.541496969667406</v>
      </c>
      <c r="AFA272" s="9">
        <f t="shared" si="2172"/>
        <v>85.950861004792657</v>
      </c>
      <c r="AFB272" s="9">
        <f t="shared" si="2173"/>
        <v>93.124257850849503</v>
      </c>
      <c r="AFC272" s="115">
        <f t="shared" si="2587"/>
        <v>89.53755942782108</v>
      </c>
      <c r="AFD272" s="15">
        <f t="shared" si="2588"/>
        <v>-4.4306217768133268E-4</v>
      </c>
      <c r="AFE272" s="11"/>
      <c r="AFF272" s="11">
        <f t="shared" si="2800"/>
        <v>-4.3667023246865241E-4</v>
      </c>
      <c r="AFG272" s="10">
        <f t="shared" si="2589"/>
        <v>89.59623766138327</v>
      </c>
      <c r="AFH272" s="9">
        <f t="shared" si="2174"/>
        <v>85.957999333544947</v>
      </c>
      <c r="AFI272" s="9">
        <f t="shared" si="2175"/>
        <v>93.226991481098906</v>
      </c>
      <c r="AFJ272" s="115">
        <f t="shared" si="2590"/>
        <v>89.592495407321934</v>
      </c>
      <c r="AFK272" s="15">
        <f t="shared" si="2591"/>
        <v>-4.4896658578343047E-4</v>
      </c>
      <c r="AFL272" s="11"/>
      <c r="AFM272" s="11">
        <f t="shared" si="2801"/>
        <v>-4.4259897844404843E-4</v>
      </c>
      <c r="AFN272" s="10">
        <f t="shared" si="2592"/>
        <v>89.651166182021171</v>
      </c>
      <c r="AFO272" s="9">
        <f t="shared" si="2176"/>
        <v>85.965329185949855</v>
      </c>
      <c r="AFP272" s="9">
        <f t="shared" si="2177"/>
        <v>93.329893449155932</v>
      </c>
      <c r="AFQ272" s="115">
        <f t="shared" si="2593"/>
        <v>89.647611317552901</v>
      </c>
      <c r="AFR272" s="15">
        <f t="shared" si="2594"/>
        <v>-4.5486956182046878E-4</v>
      </c>
      <c r="AFS272" s="11"/>
      <c r="AFT272" s="11">
        <f t="shared" si="2802"/>
        <v>-4.4852656906366715E-4</v>
      </c>
      <c r="AFU272" s="10">
        <f t="shared" si="2595"/>
        <v>89.706274912035994</v>
      </c>
      <c r="AFV272" s="9">
        <f t="shared" si="2178"/>
        <v>85.97285305005262</v>
      </c>
      <c r="AFW272" s="9">
        <f t="shared" si="2179"/>
        <v>93.432945896687443</v>
      </c>
      <c r="AFX272" s="115">
        <f t="shared" si="2596"/>
        <v>89.702899473370024</v>
      </c>
      <c r="AFY272" s="15">
        <f t="shared" si="2597"/>
        <v>-4.6076984910598342E-4</v>
      </c>
      <c r="AFZ272" s="11"/>
      <c r="AGA272" s="11">
        <f t="shared" si="2803"/>
        <v>-4.5445174308209285E-4</v>
      </c>
      <c r="AGB272" s="10">
        <f t="shared" si="2598"/>
        <v>89.761556160009889</v>
      </c>
      <c r="AGC272" s="9">
        <f t="shared" si="2180"/>
        <v>85.980573369941808</v>
      </c>
      <c r="AGD272" s="9">
        <f t="shared" si="2181"/>
        <v>93.536130753494717</v>
      </c>
      <c r="AGE272" s="115">
        <f t="shared" si="2599"/>
        <v>89.758352061718256</v>
      </c>
      <c r="AGF272" s="15">
        <f t="shared" si="2600"/>
        <v>-4.666661805826837E-4</v>
      </c>
      <c r="AGG272" s="11"/>
      <c r="AGH272" s="11">
        <f t="shared" si="2804"/>
        <v>-4.60373228679008E-4</v>
      </c>
      <c r="AGI272" s="10">
        <f t="shared" si="2601"/>
        <v>89.817002105738794</v>
      </c>
      <c r="AGJ272" s="9">
        <f t="shared" si="2182"/>
        <v>85.98849254324152</v>
      </c>
      <c r="AGK272" s="9">
        <f t="shared" si="2183"/>
        <v>93.639430082265164</v>
      </c>
      <c r="AGL272" s="115">
        <f t="shared" si="2602"/>
        <v>89.813961312753349</v>
      </c>
      <c r="AGM272" s="15">
        <f t="shared" si="2603"/>
        <v>-4.7255730027079772E-4</v>
      </c>
      <c r="AGN272" s="11"/>
      <c r="AGO272" s="11">
        <f t="shared" si="2805"/>
        <v>-4.6628976495252569E-4</v>
      </c>
      <c r="AGP272" s="10">
        <f t="shared" si="2604"/>
        <v>89.872604971699218</v>
      </c>
      <c r="AGQ272" s="9">
        <f t="shared" si="2184"/>
        <v>85.996612919321478</v>
      </c>
      <c r="AGR272" s="9">
        <f t="shared" si="2185"/>
        <v>93.742825934915828</v>
      </c>
      <c r="AGS272" s="115">
        <f t="shared" si="2605"/>
        <v>89.869719427118653</v>
      </c>
      <c r="AGT272" s="15">
        <f t="shared" si="2606"/>
        <v>-4.7844195450573543E-4</v>
      </c>
      <c r="AGU272" s="11"/>
      <c r="AGV272" s="11">
        <f t="shared" si="2806"/>
        <v>-4.722000931416696E-4</v>
      </c>
      <c r="AGW272" s="10">
        <f t="shared" si="2607"/>
        <v>89.928356950173878</v>
      </c>
      <c r="AGX272" s="9">
        <f t="shared" si="2186"/>
        <v>86.004936797230243</v>
      </c>
      <c r="AGY272" s="9">
        <f t="shared" si="2187"/>
        <v>93.846300082016043</v>
      </c>
      <c r="AGZ272" s="115">
        <f t="shared" si="2608"/>
        <v>89.92561843962315</v>
      </c>
      <c r="AHA272" s="15">
        <f t="shared" si="2609"/>
        <v>-4.8431887535364712E-4</v>
      </c>
      <c r="AHB272" s="11"/>
      <c r="AHC272" s="11">
        <f t="shared" si="2807"/>
        <v>-4.7810294000840862E-4</v>
      </c>
      <c r="AHD272" s="10">
        <f t="shared" si="2610"/>
        <v>89.984250066632924</v>
      </c>
      <c r="AHE272" s="9">
        <f t="shared" si="2188"/>
        <v>86.013466423054524</v>
      </c>
      <c r="AHF272" s="9">
        <f t="shared" si="2189"/>
        <v>93.949835476365692</v>
      </c>
      <c r="AHG272" s="115">
        <f t="shared" si="2611"/>
        <v>89.981650949710115</v>
      </c>
      <c r="AHH272" s="15">
        <f t="shared" si="2612"/>
        <v>-4.9018687117187323E-4</v>
      </c>
      <c r="AHI272" s="11"/>
      <c r="AHJ272" s="11">
        <f t="shared" si="2808"/>
        <v>-4.8399710859510942E-4</v>
      </c>
      <c r="AHK272" s="10">
        <f t="shared" si="2613"/>
        <v>90.040276911777852</v>
      </c>
      <c r="AHL272" s="9">
        <f t="shared" si="2190"/>
        <v>86.022203990482907</v>
      </c>
      <c r="AHM272" s="9">
        <f t="shared" si="2191"/>
        <v>94.053421228434345</v>
      </c>
      <c r="AHN272" s="115">
        <f t="shared" si="2614"/>
        <v>90.037812609458626</v>
      </c>
      <c r="AHO272" s="15">
        <f t="shared" si="2615"/>
        <v>-4.9604513388027663E-4</v>
      </c>
      <c r="AHP272" s="11"/>
      <c r="AHQ272" s="11">
        <f t="shared" si="2809"/>
        <v>-4.8988178618743553E-4</v>
      </c>
      <c r="AHR272" s="10">
        <f t="shared" si="2616"/>
        <v>90.096433135087267</v>
      </c>
      <c r="AHS272" s="9">
        <f t="shared" si="2192"/>
        <v>86.03115165262507</v>
      </c>
      <c r="AHT272" s="9">
        <f t="shared" si="2193"/>
        <v>94.157048116324944</v>
      </c>
      <c r="AHU272" s="115">
        <f t="shared" si="2617"/>
        <v>90.094099884475014</v>
      </c>
      <c r="AHV272" s="15">
        <f t="shared" si="2618"/>
        <v>-5.0189296090581606E-4</v>
      </c>
      <c r="AHW272" s="11"/>
      <c r="AHX272" s="11">
        <f t="shared" si="2810"/>
        <v>-4.9575626569995973E-4</v>
      </c>
      <c r="AHY272" s="10">
        <f t="shared" si="2619"/>
        <v>90.152715201016576</v>
      </c>
      <c r="AHZ272" s="9">
        <f t="shared" si="2194"/>
        <v>86.040311524505299</v>
      </c>
      <c r="AIA272" s="9">
        <f t="shared" si="2195"/>
        <v>94.260707070710069</v>
      </c>
      <c r="AIB272" s="115">
        <f t="shared" si="2620"/>
        <v>90.150509297607684</v>
      </c>
      <c r="AIC272" s="15">
        <f t="shared" si="2621"/>
        <v>-5.0772966145118121E-4</v>
      </c>
      <c r="AID272" s="11"/>
      <c r="AIE272" s="11">
        <f t="shared" si="2811"/>
        <v>-5.0161985175101837E-4</v>
      </c>
      <c r="AIF272" s="10">
        <f t="shared" si="2622"/>
        <v>90.209119631086295</v>
      </c>
      <c r="AIG272" s="9">
        <f t="shared" si="2196"/>
        <v>86.049685682324849</v>
      </c>
      <c r="AIH272" s="9">
        <f t="shared" si="2197"/>
        <v>94.364389176009652</v>
      </c>
      <c r="AII272" s="115">
        <f t="shared" si="2623"/>
        <v>90.207037429167258</v>
      </c>
      <c r="AIJ272" s="15">
        <f t="shared" si="2624"/>
        <v>-5.1355455661310646E-4</v>
      </c>
      <c r="AIK272" s="11"/>
      <c r="AIL272" s="11">
        <f t="shared" si="2812"/>
        <v>-5.0747186078451616E-4</v>
      </c>
      <c r="AIM272" s="10">
        <f t="shared" si="2625"/>
        <v>90.265643004108426</v>
      </c>
      <c r="AIN272" s="9">
        <f t="shared" si="2198"/>
        <v>86.05927616275919</v>
      </c>
      <c r="AIO272" s="9">
        <f t="shared" si="2199"/>
        <v>94.46808567144943</v>
      </c>
      <c r="AIP272" s="115">
        <f t="shared" si="2626"/>
        <v>90.26368091710431</v>
      </c>
      <c r="AIQ272" s="15">
        <f t="shared" si="2627"/>
        <v>-5.1936697949113734E-4</v>
      </c>
      <c r="AIR272" s="11"/>
      <c r="AIS272" s="11">
        <f t="shared" si="2813"/>
        <v>-5.1331162118224325E-4</v>
      </c>
      <c r="AIT272" s="10">
        <f t="shared" si="2628"/>
        <v>90.322281956370745</v>
      </c>
      <c r="AIU272" s="9">
        <f t="shared" si="2200"/>
        <v>86.069084962290205</v>
      </c>
      <c r="AIV272" s="9">
        <f t="shared" si="2201"/>
        <v>94.571787951997038</v>
      </c>
      <c r="AIW272" s="115">
        <f t="shared" si="2629"/>
        <v>90.320436457143614</v>
      </c>
      <c r="AIX272" s="15">
        <f t="shared" si="2630"/>
        <v>-5.2516627528670639E-4</v>
      </c>
      <c r="AIY272" s="11"/>
      <c r="AIZ272" s="11">
        <f t="shared" si="2814"/>
        <v>-5.1913847336647096E-4</v>
      </c>
      <c r="AJA272" s="10">
        <f t="shared" si="2631"/>
        <v>90.379033181777459</v>
      </c>
      <c r="AJB272" s="9">
        <f t="shared" si="2202"/>
        <v>86.079114036573571</v>
      </c>
      <c r="AJC272" s="9">
        <f t="shared" si="2203"/>
        <v>94.675487569178912</v>
      </c>
      <c r="AJD272" s="115">
        <f t="shared" si="2632"/>
        <v>90.377300802876249</v>
      </c>
      <c r="AJE272" s="15">
        <f t="shared" si="2633"/>
        <v>-5.3095180139265882E-4</v>
      </c>
      <c r="AJF272" s="11"/>
      <c r="AJG272" s="11">
        <f t="shared" si="2815"/>
        <v>-5.24951769893018E-4</v>
      </c>
      <c r="AJH272" s="10">
        <f t="shared" si="2634"/>
        <v>90.435893431947818</v>
      </c>
      <c r="AJI272" s="9">
        <f t="shared" si="2204"/>
        <v>86.089365299841162</v>
      </c>
      <c r="AJJ272" s="9">
        <f t="shared" si="2205"/>
        <v>94.779176231778266</v>
      </c>
      <c r="AJK272" s="115">
        <f t="shared" si="2635"/>
        <v>90.434270765809714</v>
      </c>
      <c r="AJL272" s="15">
        <f t="shared" si="2636"/>
        <v>-5.3672292747326323E-4</v>
      </c>
      <c r="AJM272" s="11"/>
      <c r="AJN272" s="11">
        <f t="shared" si="2816"/>
        <v>-5.3075087553480793E-4</v>
      </c>
      <c r="AJO272" s="10">
        <f t="shared" si="2637"/>
        <v>90.492859516272858</v>
      </c>
      <c r="AJP272" s="9">
        <f t="shared" si="2206"/>
        <v>86.099840624338654</v>
      </c>
      <c r="AJQ272" s="9">
        <f t="shared" si="2207"/>
        <v>94.88284580641843</v>
      </c>
      <c r="AJR272" s="115">
        <f t="shared" si="2638"/>
        <v>90.491343215378549</v>
      </c>
      <c r="AJS272" s="15">
        <f t="shared" si="2639"/>
        <v>-5.4247903553499629E-4</v>
      </c>
      <c r="AJT272" s="11"/>
      <c r="AJU272" s="11">
        <f t="shared" si="2817"/>
        <v>-5.3653516735616862E-4</v>
      </c>
      <c r="AJV272" s="10">
        <f t="shared" si="2640"/>
        <v>90.549928301932383</v>
      </c>
      <c r="AJW272" s="9">
        <f t="shared" si="2208"/>
        <v>86.110541839798145</v>
      </c>
      <c r="AJX272" s="9">
        <f t="shared" si="2209"/>
        <v>94.986488318027071</v>
      </c>
      <c r="AJY272" s="115">
        <f t="shared" si="2641"/>
        <v>90.548515078912601</v>
      </c>
      <c r="AJZ272" s="15">
        <f t="shared" si="2642"/>
        <v>-5.4821951998776852E-4</v>
      </c>
      <c r="AKA272" s="11"/>
      <c r="AKB272" s="11">
        <f t="shared" si="2818"/>
        <v>-5.4230403477760578E-4</v>
      </c>
      <c r="AKC272" s="10">
        <f t="shared" si="2643"/>
        <v>90.607096713869936</v>
      </c>
      <c r="AKD272" s="9">
        <f t="shared" si="2210"/>
        <v>86.121470732945738</v>
      </c>
      <c r="AKE272" s="9">
        <f t="shared" si="2211"/>
        <v>95.090095950190431</v>
      </c>
      <c r="AKF272" s="115">
        <f t="shared" si="2644"/>
        <v>90.605783341568085</v>
      </c>
      <c r="AKG272" s="15">
        <f t="shared" si="2645"/>
        <v>-5.5394378769723783E-4</v>
      </c>
      <c r="AKH272" s="11"/>
      <c r="AKI272" s="11">
        <f t="shared" si="2819"/>
        <v>-5.4805687963159608E-4</v>
      </c>
      <c r="AKJ272" s="10">
        <f t="shared" si="2646"/>
        <v>90.664361734730207</v>
      </c>
      <c r="AKK272" s="9">
        <f t="shared" si="2212"/>
        <v>86.132629047043949</v>
      </c>
      <c r="AKL272" s="9">
        <f t="shared" si="2213"/>
        <v>95.193661045395487</v>
      </c>
      <c r="AKM272" s="115">
        <f t="shared" si="2647"/>
        <v>90.663145046219711</v>
      </c>
      <c r="AKN272" s="15">
        <f t="shared" si="2648"/>
        <v>-5.5965125802800878E-4</v>
      </c>
      <c r="AKO272" s="11"/>
      <c r="AKP272" s="11">
        <f t="shared" si="2820"/>
        <v>-5.5379311620930684E-4</v>
      </c>
      <c r="AKQ272" s="10">
        <f t="shared" si="2649"/>
        <v>90.721720404757789</v>
      </c>
      <c r="AKR272" s="9">
        <f t="shared" si="2214"/>
        <v>86.144018481468734</v>
      </c>
      <c r="AKS272" s="9">
        <f t="shared" si="2215"/>
        <v>95.297176105159451</v>
      </c>
      <c r="AKT272" s="115">
        <f t="shared" si="2650"/>
        <v>90.720597293314086</v>
      </c>
      <c r="AKU272" s="15">
        <f t="shared" si="2651"/>
        <v>-5.6534136287777288E-4</v>
      </c>
      <c r="AKV272" s="11"/>
      <c r="AKW272" s="11">
        <f t="shared" si="2821"/>
        <v>-5.5951217129819142E-4</v>
      </c>
      <c r="AKX272" s="10">
        <f t="shared" si="2652"/>
        <v>90.779169821656893</v>
      </c>
      <c r="AKY272" s="9">
        <f t="shared" si="2216"/>
        <v>86.155640691320897</v>
      </c>
      <c r="AKZ272" s="9">
        <f t="shared" si="2217"/>
        <v>95.400633790055892</v>
      </c>
      <c r="ALA272" s="115">
        <f t="shared" si="2653"/>
        <v>90.778137240688395</v>
      </c>
      <c r="ALB272" s="15">
        <f t="shared" si="2654"/>
        <v>-5.7101354670291427E-4</v>
      </c>
      <c r="ALC272" s="11"/>
      <c r="ALD272" s="11">
        <f t="shared" si="2822"/>
        <v>-5.6521348421104838E-4</v>
      </c>
      <c r="ALE272" s="10">
        <f t="shared" si="2655"/>
        <v>90.836707140416507</v>
      </c>
      <c r="ALF272" s="9">
        <f t="shared" si="2218"/>
        <v>86.167497287071626</v>
      </c>
      <c r="ALG272" s="9">
        <f t="shared" si="2219"/>
        <v>95.504026919631102</v>
      </c>
      <c r="ALH272" s="115">
        <f t="shared" si="2656"/>
        <v>90.835762103351357</v>
      </c>
      <c r="ALI272" s="15">
        <f t="shared" si="2657"/>
        <v>-5.7666726653523648E-4</v>
      </c>
      <c r="ALJ272" s="11"/>
      <c r="ALK272" s="11">
        <f t="shared" si="2823"/>
        <v>-5.7089650680616571E-4</v>
      </c>
      <c r="ALL272" s="10">
        <f t="shared" si="2658"/>
        <v>90.894329573097679</v>
      </c>
      <c r="ALM272" s="9">
        <f t="shared" si="2220"/>
        <v>86.179589834241852</v>
      </c>
      <c r="ALN272" s="9">
        <f t="shared" si="2221"/>
        <v>95.607348472221702</v>
      </c>
      <c r="ALO272" s="115">
        <f t="shared" si="2659"/>
        <v>90.893469153231777</v>
      </c>
      <c r="ALP272" s="15">
        <f t="shared" si="2660"/>
        <v>-5.8230199199051048E-4</v>
      </c>
      <c r="ALQ272" s="12"/>
      <c r="ALR272" s="11">
        <f t="shared" si="2824"/>
        <v>-5.7656070349924925E-4</v>
      </c>
      <c r="ALS272" s="10">
        <f t="shared" si="2661"/>
        <v>90.95203438858826</v>
      </c>
      <c r="ALT272" s="9">
        <f t="shared" si="2222"/>
        <v>86.191919853115095</v>
      </c>
      <c r="ALU272" s="9">
        <f t="shared" si="2223"/>
        <v>95.710591584665949</v>
      </c>
      <c r="ALV272" s="115">
        <f t="shared" si="2662"/>
        <v>90.951255718890522</v>
      </c>
      <c r="ALW272" s="15">
        <f t="shared" si="2663"/>
        <v>-5.8791720526836749E-4</v>
      </c>
      <c r="ALX272" s="12"/>
      <c r="ALY272" s="11">
        <f t="shared" si="2825"/>
        <v>-5.8220555126668055E-4</v>
      </c>
      <c r="ALZ272" s="10">
        <f t="shared" si="2664"/>
        <v>91.00981891232118</v>
      </c>
      <c r="AMA272" s="9">
        <f t="shared" si="2224"/>
        <v>86.204488818483384</v>
      </c>
      <c r="AMB272" s="9">
        <f t="shared" si="2225"/>
        <v>95.813749551921177</v>
      </c>
      <c r="AMC272" s="115">
        <f t="shared" si="2665"/>
        <v>91.00911918520228</v>
      </c>
      <c r="AMD272" s="15">
        <f t="shared" si="2666"/>
        <v>-5.9351240114437274E-4</v>
      </c>
      <c r="AME272" s="12"/>
      <c r="AMF272" s="11">
        <f t="shared" si="2826"/>
        <v>-5.8783053964089123E-4</v>
      </c>
      <c r="AMG272" s="10">
        <f t="shared" si="2667"/>
        <v>91.067680525962231</v>
      </c>
      <c r="AMH272" s="9">
        <f t="shared" si="2226"/>
        <v>86.217298159425852</v>
      </c>
      <c r="AMI272" s="9">
        <f t="shared" si="2227"/>
        <v>95.916815826581711</v>
      </c>
      <c r="AMJ272" s="115">
        <f t="shared" si="2668"/>
        <v>91.067056993003774</v>
      </c>
      <c r="AMK272" s="15">
        <f t="shared" si="2669"/>
        <v>-5.9908708695391943E-4</v>
      </c>
      <c r="AML272" s="12"/>
      <c r="AMM272" s="11">
        <f t="shared" si="2827"/>
        <v>-5.9343517069753251E-4</v>
      </c>
      <c r="AMN272" s="10">
        <f t="shared" si="2670"/>
        <v>91.125616667064335</v>
      </c>
      <c r="AMO272" s="9">
        <f t="shared" si="2228"/>
        <v>86.230349259119635</v>
      </c>
      <c r="AMP272" s="9">
        <f t="shared" si="2229"/>
        <v>96.01978401830479</v>
      </c>
      <c r="AMQ272" s="115">
        <f t="shared" si="2671"/>
        <v>91.125066638712212</v>
      </c>
      <c r="AMR272" s="15">
        <f t="shared" si="2672"/>
        <v>-6.0464078256845636E-4</v>
      </c>
      <c r="AMS272" s="12"/>
      <c r="AMT272" s="11">
        <f t="shared" si="2828"/>
        <v>-5.9901895903493316E-4</v>
      </c>
      <c r="AMU272" s="10">
        <f t="shared" si="2673"/>
        <v>91.183624828691862</v>
      </c>
      <c r="AMV272" s="9">
        <f t="shared" si="2230"/>
        <v>86.24364345468247</v>
      </c>
      <c r="AMW272" s="9">
        <f t="shared" si="2231"/>
        <v>96.12264789314473</v>
      </c>
      <c r="AMX272" s="115">
        <f t="shared" si="2674"/>
        <v>91.1831456739136</v>
      </c>
      <c r="AMY272" s="15">
        <f t="shared" si="2675"/>
        <v>-6.1017302036407576E-4</v>
      </c>
      <c r="AMZ272" s="12"/>
      <c r="ANA272" s="11">
        <f t="shared" si="2829"/>
        <v>-6.0458143174586733E-4</v>
      </c>
      <c r="ANB272" s="10">
        <f t="shared" si="2676"/>
        <v>91.241702559014811</v>
      </c>
      <c r="ANC272" s="9">
        <f t="shared" si="2232"/>
        <v>86.257182037046547</v>
      </c>
      <c r="AND272" s="9">
        <f t="shared" si="2233"/>
        <v>96.2254013727988</v>
      </c>
      <c r="ANE272" s="115">
        <f t="shared" si="2677"/>
        <v>91.241291704922673</v>
      </c>
      <c r="ANF272" s="15">
        <f t="shared" si="2678"/>
        <v>-6.1568334518273516E-4</v>
      </c>
      <c r="ANG272" s="12"/>
      <c r="ANH272" s="11">
        <f t="shared" si="2830"/>
        <v>-6.1012212838190227E-4</v>
      </c>
      <c r="ANI272" s="10">
        <f t="shared" si="2679"/>
        <v>91.299847460874389</v>
      </c>
      <c r="ANJ272" s="9">
        <f t="shared" si="2234"/>
        <v>86.270966250863168</v>
      </c>
      <c r="ANK272" s="9">
        <f t="shared" si="2235"/>
        <v>96.32803853376592</v>
      </c>
      <c r="ANL272" s="115">
        <f t="shared" si="2680"/>
        <v>91.299502392314537</v>
      </c>
      <c r="ANM272" s="15">
        <f t="shared" si="2681"/>
        <v>-6.2117131428617858E-4</v>
      </c>
      <c r="ANN272" s="12"/>
      <c r="ANO272" s="11">
        <f t="shared" si="2831"/>
        <v>-6.1564060091040301E-4</v>
      </c>
      <c r="ANP272" s="10">
        <f t="shared" si="2682"/>
        <v>91.358057191320228</v>
      </c>
      <c r="ANQ272" s="9">
        <f t="shared" si="2236"/>
        <v>86.284997294437531</v>
      </c>
      <c r="ANR272" s="9">
        <f t="shared" si="2237"/>
        <v>96.430553606424922</v>
      </c>
      <c r="ANS272" s="115">
        <f t="shared" si="2683"/>
        <v>91.357775450431234</v>
      </c>
      <c r="ANT272" s="15">
        <f t="shared" si="2684"/>
        <v>-6.266364973030391E-4</v>
      </c>
      <c r="ANU272" s="12"/>
      <c r="ANV272" s="11">
        <f t="shared" si="2832"/>
        <v>-6.2113641366465494E-4</v>
      </c>
      <c r="ANW272" s="10">
        <f t="shared" si="2685"/>
        <v>91.416329461122359</v>
      </c>
      <c r="ANX272" s="9">
        <f t="shared" si="2238"/>
        <v>86.299276319693078</v>
      </c>
      <c r="ANY272" s="9">
        <f t="shared" si="2239"/>
        <v>96.532940974028932</v>
      </c>
      <c r="ANZ272" s="115">
        <f t="shared" si="2686"/>
        <v>91.416108646861005</v>
      </c>
      <c r="AOA272" s="15">
        <f t="shared" si="2687"/>
        <v>-6.3207847616891702E-4</v>
      </c>
      <c r="AOB272" s="12"/>
      <c r="AOC272" s="11">
        <f t="shared" si="2833"/>
        <v>-6.2660914328691833E-4</v>
      </c>
      <c r="AOD272" s="10">
        <f t="shared" si="2688"/>
        <v>91.474662034255914</v>
      </c>
      <c r="AOE272" s="9">
        <f t="shared" si="2240"/>
        <v>86.313804432164929</v>
      </c>
      <c r="AOF272" s="9">
        <f t="shared" si="2241"/>
        <v>96.635195171625014</v>
      </c>
      <c r="AOG272" s="115">
        <f t="shared" si="2689"/>
        <v>91.474499801894979</v>
      </c>
      <c r="AOH272" s="15">
        <f t="shared" si="2690"/>
        <v>-6.3749684506007507E-4</v>
      </c>
      <c r="AOI272" s="12"/>
      <c r="AOJ272" s="11">
        <f t="shared" si="1875"/>
        <v>-6.3205837866501808E-4</v>
      </c>
      <c r="AOK272" s="10">
        <f t="shared" si="1876"/>
        <v>91.533052727362815</v>
      </c>
      <c r="AOL272" s="9">
        <f t="shared" si="2242"/>
        <v>86.32858269102158</v>
      </c>
      <c r="AOM272" s="9">
        <f t="shared" si="2243"/>
        <v>96.737310884896957</v>
      </c>
      <c r="AON272" s="115">
        <f t="shared" si="2691"/>
        <v>91.532946787959276</v>
      </c>
      <c r="AOO272" s="15">
        <f t="shared" si="1877"/>
        <v>-6.4289121032060764E-4</v>
      </c>
      <c r="AOP272" s="12"/>
      <c r="AOQ272" s="11">
        <f t="shared" si="2834"/>
        <v>-6.3748372086237055E-4</v>
      </c>
      <c r="AOR272" s="10">
        <f t="shared" si="2692"/>
        <v>91.591499409189069</v>
      </c>
      <c r="AOS272" s="9">
        <f t="shared" si="2244"/>
        <v>86.343612109114417</v>
      </c>
      <c r="AOT272" s="9">
        <f t="shared" si="2245"/>
        <v>96.839282948936457</v>
      </c>
      <c r="AOU272" s="115">
        <f t="shared" si="2693"/>
        <v>91.59144752902543</v>
      </c>
      <c r="AOV272" s="15">
        <f t="shared" si="2694"/>
        <v>-6.4826119038349349E-4</v>
      </c>
      <c r="AOW272" s="12"/>
      <c r="AOX272" s="11">
        <f t="shared" si="1878"/>
        <v>-6.4288478304181859E-4</v>
      </c>
      <c r="AOY272" s="10">
        <f t="shared" si="1879"/>
        <v>91.649999999999991</v>
      </c>
      <c r="AOZ272" s="9">
        <f t="shared" si="2246"/>
        <v>86.358893653054238</v>
      </c>
      <c r="APA272" s="9"/>
      <c r="APB272" s="97">
        <f t="shared" si="2695"/>
        <v>91.649999999999991</v>
      </c>
      <c r="APC272" s="15">
        <f t="shared" si="1880"/>
        <v>-6.5360641568574076E-4</v>
      </c>
      <c r="APD272" s="11"/>
      <c r="APE272" s="11"/>
    </row>
    <row r="273" spans="1:1095" x14ac:dyDescent="0.2">
      <c r="A273" s="183"/>
      <c r="B273" s="183"/>
      <c r="C273" s="1">
        <f t="shared" si="2696"/>
        <v>180</v>
      </c>
      <c r="D273" s="1">
        <f t="shared" si="2697"/>
        <v>6024.5844021139956</v>
      </c>
      <c r="E273" s="1">
        <f t="shared" si="2698"/>
        <v>-16317921.817764627</v>
      </c>
      <c r="F273" s="2">
        <f t="shared" si="2699"/>
        <v>113.16</v>
      </c>
      <c r="G273" s="8">
        <f t="shared" si="2700"/>
        <v>1.9810000000000001E-3</v>
      </c>
      <c r="H273" s="6">
        <f t="shared" si="2701"/>
        <v>0.14400020254000001</v>
      </c>
      <c r="I273" s="2">
        <f t="shared" si="2702"/>
        <v>3500</v>
      </c>
      <c r="J273" s="3">
        <f t="shared" ref="J273:J283" si="2836">I273/60</f>
        <v>58.333333333333336</v>
      </c>
      <c r="K273" s="3">
        <f t="shared" ref="K273:K283" si="2837">2*3.1416*J273</f>
        <v>366.52</v>
      </c>
      <c r="L273" s="1">
        <f t="shared" si="2703"/>
        <v>0.82</v>
      </c>
      <c r="M273" s="1">
        <f t="shared" si="2704"/>
        <v>0.66</v>
      </c>
      <c r="N273" s="1">
        <f t="shared" ref="N273:N283" si="2838">L273*M273</f>
        <v>0.54120000000000001</v>
      </c>
      <c r="O273" s="3">
        <f t="shared" si="2247"/>
        <v>7.5227878787878781</v>
      </c>
      <c r="P273" s="40">
        <f t="shared" ref="P273:P283" si="2839">O273*75.9</f>
        <v>570.9796</v>
      </c>
      <c r="Q273" s="1">
        <f t="shared" si="2705"/>
        <v>21.51</v>
      </c>
      <c r="R273" s="1">
        <f t="shared" si="2706"/>
        <v>151</v>
      </c>
      <c r="S273" s="2">
        <f t="shared" si="2707"/>
        <v>12587.54</v>
      </c>
      <c r="T273" s="1">
        <f t="shared" si="1959"/>
        <v>83.916933333333333</v>
      </c>
      <c r="U273" s="7">
        <f t="shared" si="2708"/>
        <v>9.1849501318337995E-2</v>
      </c>
      <c r="V273" s="7">
        <f t="shared" ref="V273:V283" si="2840">3.1416*U273^2/4</f>
        <v>6.6258942829124593E-3</v>
      </c>
      <c r="W273" s="159">
        <f t="shared" si="2709"/>
        <v>3.4283282369456214E-2</v>
      </c>
      <c r="X273" s="40">
        <f t="shared" ref="X273:X283" si="2841">AC273/(9.81*V273)</f>
        <v>8095.2484858865882</v>
      </c>
      <c r="Y273" s="1">
        <f t="shared" si="2710"/>
        <v>0</v>
      </c>
      <c r="Z273" s="1">
        <f t="shared" si="2711"/>
        <v>113.16</v>
      </c>
      <c r="AA273" s="1">
        <f t="shared" si="2712"/>
        <v>91.649999999999991</v>
      </c>
      <c r="AB273" s="6">
        <f t="shared" si="1960"/>
        <v>0.2895550479995273</v>
      </c>
      <c r="AC273" s="1">
        <f t="shared" si="2713"/>
        <v>526.19133708825245</v>
      </c>
      <c r="AD273" s="40">
        <f t="shared" ref="AD273:AD283" si="2842">(W273*T273)/(2*9.81*U273*V273^2)</f>
        <v>36363.626619283568</v>
      </c>
      <c r="AE273" s="1">
        <f t="shared" ref="AE273:AE283" si="2843">T273/AC273</f>
        <v>0.15947988387208822</v>
      </c>
      <c r="AF273" s="2">
        <f t="shared" si="2835"/>
        <v>88</v>
      </c>
      <c r="AG273" s="10">
        <f t="shared" ref="AG273:AG283" si="2844">AF273*AE273</f>
        <v>14.034229780743765</v>
      </c>
      <c r="AH273" s="12">
        <f t="shared" ref="AH273:AH283" si="2845">1/(AB273*AG273+1)</f>
        <v>0.19748475213012076</v>
      </c>
      <c r="AI273" s="43">
        <f t="shared" ref="AI273:AI283" si="2846">AL273^2-4*AJ273</f>
        <v>-1.9148502047024102E-5</v>
      </c>
      <c r="AJ273" s="93">
        <f t="shared" si="1961"/>
        <v>4.831896705696481E-6</v>
      </c>
      <c r="AK273" s="43">
        <f t="shared" ref="AK273:AK283" si="2847">IF(AK272=0,0,IF(AI273&lt;0,0,IF(0.5*(-AL273+AI273^0.5)&lt;0,0,0.5*(-AL273+AI273^0.5))))</f>
        <v>0</v>
      </c>
      <c r="AL273" s="43">
        <f t="shared" si="1962"/>
        <v>4.2318409204721198E-4</v>
      </c>
      <c r="AM273" s="43"/>
      <c r="AN273" s="43">
        <f t="shared" ref="AN273:AN283" si="2848">IF(AK273&lt;0,0,IF(AN272=0,0,AK273))</f>
        <v>0</v>
      </c>
      <c r="AO273" s="10">
        <f t="shared" ref="AO273:AO283" si="2849">AR272</f>
        <v>85.993223343096901</v>
      </c>
      <c r="AP273" s="9"/>
      <c r="AQ273" s="9">
        <f t="shared" ref="AQ273:AQ283" si="2850">AV273-AU273*(B-_R*ABS(AU273))</f>
        <v>85.866553593370782</v>
      </c>
      <c r="AR273" s="104">
        <f t="shared" ref="AR273:AR283" si="2851">AV273+B*(AS273-AU273)+_R*AU273*ABS(AU273)</f>
        <v>85.866553593370782</v>
      </c>
      <c r="AS273" s="15">
        <f t="shared" ref="AS273:AS283" si="2852">AN272</f>
        <v>0</v>
      </c>
      <c r="AT273" s="49"/>
      <c r="AU273" s="11">
        <f t="shared" ref="AU273:AU283" si="2853">AZ272</f>
        <v>7.8238472764974848E-6</v>
      </c>
      <c r="AV273" s="10">
        <f t="shared" ref="AV273:AV283" si="2854">AY272</f>
        <v>85.929887355278026</v>
      </c>
      <c r="AW273" s="9">
        <f t="shared" ref="AW273:AW283" si="2855">AR273+AS273*(B-_R*ABS(AS273))</f>
        <v>85.866553593370782</v>
      </c>
      <c r="AX273" s="9">
        <f t="shared" ref="AX273:AX283" si="2856">BC273-BB273*(B-_R*ABS(BB273))</f>
        <v>85.740187487196778</v>
      </c>
      <c r="AY273" s="97">
        <f t="shared" ref="AY273:AY283" si="2857">(AW273+AX273)/2</f>
        <v>85.80337054028378</v>
      </c>
      <c r="AZ273" s="15">
        <f t="shared" ref="AZ273:AZ283" si="2858">(AW273-AY273)/B</f>
        <v>7.8049553632796384E-6</v>
      </c>
      <c r="BA273" s="49"/>
      <c r="BB273" s="11">
        <f t="shared" ref="BB273:BB283" si="2859">BG272</f>
        <v>1.5629076297098517E-5</v>
      </c>
      <c r="BC273" s="10">
        <f t="shared" ref="BC273:BC283" si="2860">BF272</f>
        <v>85.866699860955379</v>
      </c>
      <c r="BD273" s="9">
        <f t="shared" ref="BD273:BD283" si="2861">AY273+AZ273*(B-_R*ABS(AZ273))</f>
        <v>85.866551378195808</v>
      </c>
      <c r="BE273" s="9">
        <f t="shared" ref="BE273:BE283" si="2862">BJ273-BI273*(B-_R*ABS(BI273))</f>
        <v>85.61412196295062</v>
      </c>
      <c r="BF273" s="97">
        <f t="shared" ref="BF273:BF283" si="2863">(BD273+BE273)/2</f>
        <v>85.740336670573214</v>
      </c>
      <c r="BG273" s="15">
        <f t="shared" ref="BG273:BG283" si="2864">(BD273-BF273)/B</f>
        <v>1.5591208576566795E-5</v>
      </c>
      <c r="BH273" s="49"/>
      <c r="BI273" s="11">
        <f t="shared" ref="BI273:BI283" si="2865">BN272</f>
        <v>2.3415600537143562E-5</v>
      </c>
      <c r="BJ273" s="10">
        <f t="shared" ref="BJ273:BJ283" si="2866">BM272</f>
        <v>85.803657129919543</v>
      </c>
      <c r="BK273" s="9">
        <f t="shared" ref="BK273:BK283" si="2867">BF273+BG273*(B-_R*ABS(BG273))</f>
        <v>85.866542538715095</v>
      </c>
      <c r="BL273" s="9">
        <f t="shared" ref="BL273:BL283" si="2868">BQ273-BP273*(B-_R*ABS(BP273))</f>
        <v>85.488353947628212</v>
      </c>
      <c r="BM273" s="97">
        <f t="shared" ref="BM273:BM283" si="2869">(BK273+BL273)/2</f>
        <v>85.677448243171654</v>
      </c>
      <c r="BN273" s="15">
        <f t="shared" ref="BN273:BN283" si="2870">(BK273-BM273)/B</f>
        <v>2.3358677114496456E-5</v>
      </c>
      <c r="BO273" s="49"/>
      <c r="BP273" s="11">
        <f t="shared" ref="BP273:BP283" si="2871">BU272</f>
        <v>3.1183336135230208E-5</v>
      </c>
      <c r="BQ273" s="10">
        <f t="shared" ref="BQ273:BQ283" si="2872">BT272</f>
        <v>85.740755442254851</v>
      </c>
      <c r="BR273" s="9">
        <f t="shared" ref="BR273:BR283" si="2873">BM273+BN273*(B-_R*ABS(BN273))</f>
        <v>85.866522697709627</v>
      </c>
      <c r="BS273" s="9">
        <f t="shared" ref="BS273:BS283" si="2874">BX273-BW273*(B-_R*ABS(BW273))</f>
        <v>85.362880357587784</v>
      </c>
      <c r="BT273" s="97">
        <f t="shared" ref="BT273:BT283" si="2875">(BR273+BS273)/2</f>
        <v>85.614701527648705</v>
      </c>
      <c r="BU273" s="15">
        <f t="shared" ref="BU273:BU283" si="2876">(BR273-BT273)/B</f>
        <v>3.1107281079753303E-5</v>
      </c>
      <c r="BV273" s="12"/>
      <c r="BW273" s="11">
        <f t="shared" ref="BW273:BW283" si="2877">CB272</f>
        <v>3.8932201854935449E-5</v>
      </c>
      <c r="BX273" s="10">
        <f t="shared" ref="BX273:BX283" si="2878">CA272</f>
        <v>85.677991088763093</v>
      </c>
      <c r="BY273" s="9">
        <f t="shared" ref="BY273:BY283" si="2879">BT273+BU273*(B-_R*ABS(BU273))</f>
        <v>85.866487509975926</v>
      </c>
      <c r="BZ273" s="9">
        <f t="shared" ref="BZ273:BZ283" si="2880">CE273-CD273*(B-_R*ABS(CD273))</f>
        <v>85.23769809928605</v>
      </c>
      <c r="CA273" s="97">
        <f t="shared" ref="CA273:CA283" si="2881">(BY273+BZ273)/2</f>
        <v>85.552092804630988</v>
      </c>
      <c r="CB273" s="15">
        <f t="shared" ref="CB273:CB283" si="2882">(BY273-CA273)/B</f>
        <v>3.8836943164012797E-5</v>
      </c>
      <c r="CC273" s="12"/>
      <c r="CD273" s="11">
        <f t="shared" ref="CD273:CD283" si="2883">CI272</f>
        <v>4.6662119046367675E-5</v>
      </c>
      <c r="CE273" s="10">
        <f t="shared" ref="CE273:CE283" si="2884">CH272</f>
        <v>85.615360371380035</v>
      </c>
      <c r="CF273" s="9">
        <f t="shared" ref="CF273:CF283" si="2885">CA273+CB273*(B-_R*ABS(CB273))</f>
        <v>85.866432662421374</v>
      </c>
      <c r="CG273" s="9">
        <f t="shared" ref="CG273:CG283" si="2886">CL273-CK273*(B-_R*ABS(CK273))</f>
        <v>85.112804070004643</v>
      </c>
      <c r="CH273" s="97">
        <f t="shared" ref="CH273:CH283" si="2887">(CF273+CG273)/2</f>
        <v>85.489618366213008</v>
      </c>
      <c r="CI273" s="15">
        <f t="shared" ref="CI273:CI283" si="2888">(CF273-CH273)/B</f>
        <v>4.6547588608961309E-5</v>
      </c>
      <c r="CJ273" s="12"/>
      <c r="CK273" s="11">
        <f t="shared" ref="CK273:CK283" si="2889">CP272</f>
        <v>5.4373011607787149E-5</v>
      </c>
      <c r="CL273" s="10">
        <f t="shared" ref="CL273:CL283" si="2890">CO272</f>
        <v>85.552859603582988</v>
      </c>
      <c r="CM273" s="9">
        <f t="shared" ref="CM273:CM283" si="2891">CH273+CI273*(B-_R*ABS(CI273))</f>
        <v>85.866353874151386</v>
      </c>
      <c r="CN273" s="9">
        <f t="shared" ref="CN273:CN283" si="2892">CS273-CR273*(B-_R*ABS(CR273))</f>
        <v>84.988195158568487</v>
      </c>
      <c r="CO273" s="97">
        <f t="shared" ref="CO273:CO283" si="2893">(CM273+CN273)/2</f>
        <v>85.427274516359944</v>
      </c>
      <c r="CP273" s="15">
        <f t="shared" ref="CP273:CP283" si="2894">(CM273-CO273)/B</f>
        <v>5.423914516730915E-5</v>
      </c>
      <c r="CQ273" s="12"/>
      <c r="CR273" s="11">
        <f t="shared" ref="CR273:CR283" si="2895">CW272</f>
        <v>6.2064805947217649E-5</v>
      </c>
      <c r="CS273" s="10">
        <f t="shared" ref="CS273:CS283" si="2896">CV272</f>
        <v>85.490485110790274</v>
      </c>
      <c r="CT273" s="9">
        <f t="shared" ref="CT273:CT283" si="2897">CO273+CP273*(B-_R*ABS(CP273))</f>
        <v>85.866246896548475</v>
      </c>
      <c r="CU273" s="9">
        <f t="shared" ref="CU273:CU283" si="2898">CZ273-CY273*(B-_R*ABS(CY273))</f>
        <v>84.863868246053798</v>
      </c>
      <c r="CV273" s="97">
        <f t="shared" ref="CV273:CV283" si="2899">(CT273+CU273)/2</f>
        <v>85.365057571301136</v>
      </c>
      <c r="CW273" s="15">
        <f t="shared" ref="CW273:CW283" si="2900">(CT273-CV273)/B</f>
        <v>6.1911543063949371E-5</v>
      </c>
      <c r="CX273" s="12"/>
      <c r="CY273" s="11">
        <f t="shared" ref="CY273:CY283" si="2901">DD272</f>
        <v>6.9737430944172315E-5</v>
      </c>
      <c r="CZ273" s="10">
        <f t="shared" ref="CZ273:CZ283" si="2902">DC272</f>
        <v>85.42823323075163</v>
      </c>
      <c r="DA273" s="9">
        <f t="shared" ref="DA273:DA283" si="2903">CV273+CW273*(B-_R*ABS(CW273))</f>
        <v>85.866107513343479</v>
      </c>
      <c r="DB273" s="9">
        <f t="shared" ref="DB273:DB283" si="2904">DG273-DF273*(B-_R*ABS(DF273))</f>
        <v>84.73982020649035</v>
      </c>
      <c r="DC273" s="97">
        <f t="shared" ref="DC273:DC283" si="2905">(DA273+DB273)/2</f>
        <v>85.302963859916915</v>
      </c>
      <c r="DD273" s="15">
        <f t="shared" ref="DD273:DD283" si="2906">(DA273-DC273)/B</f>
        <v>6.9564714956972599E-5</v>
      </c>
      <c r="DE273" s="12"/>
      <c r="DF273" s="11">
        <f t="shared" ref="DF273:DF283" si="2907">DK272</f>
        <v>7.7390817911252984E-5</v>
      </c>
      <c r="DG273" s="10">
        <f t="shared" ref="DG273:DG283" si="2908">DJ272</f>
        <v>85.366100313931867</v>
      </c>
      <c r="DH273" s="9">
        <f t="shared" ref="DH273:DH283" si="2909">DC273+DD273*(B-_R*ABS(DD273))</f>
        <v>85.865931540679099</v>
      </c>
      <c r="DI273" s="9">
        <f t="shared" ref="DI273:DI283" si="2910">DN273-DM273*(B-_R*ABS(DM273))</f>
        <v>84.616047907550595</v>
      </c>
      <c r="DJ273" s="97">
        <f t="shared" ref="DJ273:DJ283" si="2911">(DH273+DI273)/2</f>
        <v>85.240989724114854</v>
      </c>
      <c r="DK273" s="15">
        <f t="shared" ref="DK273:DK283" si="2912">(DH273-DJ273)/B</f>
        <v>7.7198595899036443E-5</v>
      </c>
      <c r="DL273" s="12"/>
      <c r="DM273" s="11">
        <f t="shared" ref="DM273:DM283" si="2913">DR272</f>
        <v>8.5024900556067345E-5</v>
      </c>
      <c r="DN273" s="10">
        <f t="shared" ref="DN273:DN283" si="2914">DQ272</f>
        <v>85.304082723884221</v>
      </c>
      <c r="DO273" s="9">
        <f t="shared" ref="DO273:DO283" si="2915">DJ273+DK273*(B-_R*ABS(DK273))</f>
        <v>85.865714827165945</v>
      </c>
      <c r="DP273" s="9">
        <f t="shared" ref="DP273:DP283" si="2916">DU273-DT273*(B-_R*ABS(DT273))</f>
        <v>84.492548211232162</v>
      </c>
      <c r="DQ273" s="97">
        <f t="shared" ref="DQ273:DQ283" si="2917">(DO273+DP273)/2</f>
        <v>85.179131519199046</v>
      </c>
      <c r="DR273" s="15">
        <f t="shared" ref="DR273:DR283" si="2918">(DO273-DQ273)/B</f>
        <v>8.4813123298673452E-5</v>
      </c>
      <c r="DS273" s="12"/>
      <c r="DT273" s="11">
        <f t="shared" ref="DT273:DT283" si="2919">DY272</f>
        <v>9.2639614943088169E-5</v>
      </c>
      <c r="DU273" s="10">
        <f t="shared" ref="DU273:DU283" si="2920">DX272</f>
        <v>85.242176837616697</v>
      </c>
      <c r="DV273" s="9">
        <f t="shared" ref="DV273:DV283" si="2921">DQ273+DR273*(B-_R*ABS(DR273))</f>
        <v>85.865453253931179</v>
      </c>
      <c r="DW273" s="9">
        <f t="shared" ref="DW273:DW283" si="2922">EB273-EA273*(B-_R*ABS(EA273))</f>
        <v>84.369317974531086</v>
      </c>
      <c r="DX273" s="97">
        <f t="shared" ref="DX273:DX283" si="2923">(DV273+DW273)/2</f>
        <v>85.117385614231125</v>
      </c>
      <c r="DY273" s="15">
        <f t="shared" ref="DY273:DY283" si="2924">(DV273-DX273)/B</f>
        <v>9.2408236881702784E-5</v>
      </c>
      <c r="DZ273" s="12"/>
      <c r="EA273" s="11">
        <f t="shared" ref="EA273:EA283" si="2925">EF272</f>
        <v>1.0023489945560902E-4</v>
      </c>
      <c r="EB273" s="10">
        <f t="shared" ref="EB273:EB283" si="2926">EE272</f>
        <v>85.180379045950218</v>
      </c>
      <c r="EC273" s="9">
        <f t="shared" ref="EC273:EC283" si="2927">DX273+DY273*(B-_R*ABS(DY273))</f>
        <v>85.865142734660083</v>
      </c>
      <c r="ED273" s="9">
        <f t="shared" ref="ED273:ED283" si="2928">EI273-EH273*(B-_R*ABS(EH273))</f>
        <v>84.246354050103562</v>
      </c>
      <c r="EE273" s="97">
        <f t="shared" ref="EE273:EE283" si="2929">(EC273+ED273)/2</f>
        <v>85.055748392381815</v>
      </c>
      <c r="EF273" s="15">
        <f t="shared" ref="EF273:EF283" si="2930">(EC273-EE273)/B</f>
        <v>9.9983878652938312E-5</v>
      </c>
      <c r="EG273" s="12"/>
      <c r="EH273" s="11">
        <f t="shared" ref="EH273:EH283" si="2931">EM272</f>
        <v>1.0781069475796509E-4</v>
      </c>
      <c r="EI273" s="10">
        <f t="shared" ref="EI273:EI283" si="2932">EL272</f>
        <v>85.118685753867553</v>
      </c>
      <c r="EJ273" s="9">
        <f t="shared" ref="EJ273:EJ283" si="2933">EE273+EF273*(B-_R*ABS(EF273))</f>
        <v>85.864779215630563</v>
      </c>
      <c r="EK273" s="9">
        <f t="shared" ref="EK273:EK283" si="2934">EP273-EO273*(B-_R*ABS(EO273))</f>
        <v>84.123653286921638</v>
      </c>
      <c r="EL273" s="97">
        <f t="shared" ref="EL273:EL283" si="2935">(EJ273+EK273)/2</f>
        <v>84.9942162512761</v>
      </c>
      <c r="EM273" s="15">
        <f t="shared" ref="EM273:EM283" si="2936">(EJ273-EL273)/B</f>
        <v>1.0753999285781268E-4</v>
      </c>
      <c r="EN273" s="12"/>
      <c r="EO273" s="11">
        <f t="shared" ref="EO273:EO283" si="2937">ET272</f>
        <v>1.1536694375768732E-4</v>
      </c>
      <c r="EP273" s="10">
        <f t="shared" ref="EP273:EP283" si="2938">ES272</f>
        <v>85.057093380855761</v>
      </c>
      <c r="EQ273" s="9">
        <f t="shared" ref="EQ273:EQ283" si="2939">EL273+EM273*(B-_R*ABS(EM273))</f>
        <v>85.864358675740931</v>
      </c>
      <c r="ER273" s="9">
        <f t="shared" ref="ER273:ER283" si="2940">EW273-EV273*(B-_R*ABS(EV273))</f>
        <v>84.001212530916419</v>
      </c>
      <c r="ES273" s="97">
        <f t="shared" ref="ES273:ES283" si="2941">(EQ273+ER273)/2</f>
        <v>84.932785603328682</v>
      </c>
      <c r="ET273" s="15">
        <f t="shared" ref="ET273:ET283" si="2942">(EQ273-ES273)/B</f>
        <v>1.1507652594436986E-4</v>
      </c>
      <c r="EU273" s="12"/>
      <c r="EV273" s="11">
        <f t="shared" ref="EV273:EV283" si="2943">FA272</f>
        <v>1.2290359156798833E-4</v>
      </c>
      <c r="EW273" s="10">
        <f t="shared" ref="EW273:EW283" si="2944">EZ272</f>
        <v>84.995598361239104</v>
      </c>
      <c r="EX273" s="9">
        <f t="shared" ref="EX273:EX283" si="2945">ES273+ET273*(B-_R*ABS(ET273))</f>
        <v>85.863877126530937</v>
      </c>
      <c r="EY273" s="9">
        <f t="shared" ref="EY273:EY283" si="2946">FD273-FC273*(B-_R*ABS(FC273))</f>
        <v>83.879028625612406</v>
      </c>
      <c r="EZ273" s="97">
        <f t="shared" ref="EZ273:EZ283" si="2947">(EX273+EY273)/2</f>
        <v>84.871452876071672</v>
      </c>
      <c r="FA273" s="15">
        <f t="shared" ref="FA273:FA283" si="2948">(EX273-EZ273)/B</f>
        <v>1.2259342652538424E-4</v>
      </c>
      <c r="FB273" s="12"/>
      <c r="FC273" s="11">
        <f t="shared" ref="FC273:FC283" si="2949">FH272</f>
        <v>1.304205854703799E-4</v>
      </c>
      <c r="FD273" s="10">
        <f t="shared" ref="FD273:FD283" si="2950">FG272</f>
        <v>84.934197144504253</v>
      </c>
      <c r="FE273" s="9">
        <f t="shared" ref="FE273:FE283" si="2951">EZ273+FA273*(B-_R*ABS(FA273))</f>
        <v>85.863330612196393</v>
      </c>
      <c r="FF273" s="9">
        <f t="shared" ref="FF273:FF283" si="2952">FK273-FJ273*(B-_R*ABS(FJ273))</f>
        <v>83.757098412753933</v>
      </c>
      <c r="FG273" s="97">
        <f t="shared" ref="FG273:FG283" si="2953">(FE273+FF273)/2</f>
        <v>84.81021451247517</v>
      </c>
      <c r="FH273" s="15">
        <f t="shared" ref="FH273:FH283" si="2954">(FE273-FG273)/B</f>
        <v>1.3009064534056557E-4</v>
      </c>
      <c r="FI273" s="12"/>
      <c r="FJ273" s="11">
        <f t="shared" ref="FJ273:FJ283" si="2955">FO272</f>
        <v>1.379178748773661E-4</v>
      </c>
      <c r="FK273" s="10">
        <f t="shared" ref="FK273:FK283" si="2956">FN272</f>
        <v>84.872886195618406</v>
      </c>
      <c r="FL273" s="9">
        <f t="shared" ref="FL273:FL283" si="2957">FG273+FH273*(B-_R*ABS(FH273))</f>
        <v>85.862715209597482</v>
      </c>
      <c r="FM273" s="9">
        <f t="shared" ref="FM273:FM283" si="2958">FR273-FQ273*(B-_R*ABS(FQ273))</f>
        <v>83.63541873291949</v>
      </c>
      <c r="FN273" s="97">
        <f t="shared" ref="FN273:FN283" si="2959">(FL273+FM273)/2</f>
        <v>84.749066971258486</v>
      </c>
      <c r="FO273" s="15">
        <f t="shared" ref="FO273:FO283" si="2960">(FL273-FN273)/B</f>
        <v>1.3756813521914143E-4</v>
      </c>
      <c r="FP273" s="12"/>
      <c r="FQ273" s="11">
        <f t="shared" ref="FQ273:FQ283" si="2961">FV272</f>
        <v>1.453954112954839E-4</v>
      </c>
      <c r="FR273" s="10">
        <f t="shared" ref="FR273:FR283" si="2962">FU272</f>
        <v>84.811661995338255</v>
      </c>
      <c r="FS273" s="9">
        <f t="shared" ref="FS273:FS283" si="2963">FN273+FO273*(B-_R*ABS(FO273))</f>
        <v>85.862027028260883</v>
      </c>
      <c r="FT273" s="9">
        <f t="shared" ref="FT273:FT283" si="2964">FY273-FX273*(B-_R*ABS(FX273))</f>
        <v>83.513986426128412</v>
      </c>
      <c r="FU273" s="97">
        <f t="shared" ref="FU273:FU283" si="2965">(FS273+FT273)/2</f>
        <v>84.688006727194647</v>
      </c>
      <c r="FV273" s="15">
        <f t="shared" ref="FV273:FV283" si="2966">(FS273-FU273)/B</f>
        <v>1.450258510425029E-4</v>
      </c>
      <c r="FW273" s="12"/>
      <c r="FX273" s="11">
        <f t="shared" ref="FX273:FX283" si="2967">GC272</f>
        <v>1.5285314828842445E-4</v>
      </c>
      <c r="FY273" s="10">
        <f t="shared" ref="FY273:FY283" si="2968">GB272</f>
        <v>84.750521040512155</v>
      </c>
      <c r="FZ273" s="9">
        <f t="shared" ref="FZ273:FZ283" si="2969">FU273+FV273*(B-_R*ABS(FV273))</f>
        <v>85.861262210375997</v>
      </c>
      <c r="GA273" s="9">
        <f t="shared" ref="GA273:GA283" si="2970">GF273-GE273*(B-_R*ABS(GE273))</f>
        <v>83.392798332435902</v>
      </c>
      <c r="GB273" s="97">
        <f t="shared" ref="GB273:GB283" si="2971">(FZ273+GA273)/2</f>
        <v>84.627030271405943</v>
      </c>
      <c r="GC273" s="15">
        <f t="shared" ref="GC273:GC283" si="2972">(FZ273-GB273)/B</f>
        <v>1.5246374970723117E-4</v>
      </c>
      <c r="GD273" s="12"/>
      <c r="GE273" s="11">
        <f t="shared" ref="GE273:GE283" si="2973">GJ272</f>
        <v>1.6029104144049864E-4</v>
      </c>
      <c r="GF273" s="10">
        <f t="shared" ref="GF273:GF283" si="2974">GI272</f>
        <v>84.689459844373516</v>
      </c>
      <c r="GG273" s="9">
        <f t="shared" ref="GG273:GG283" si="2975">GB273+GC273*(B-_R*ABS(GC273))</f>
        <v>85.860416930785249</v>
      </c>
      <c r="GH273" s="9">
        <f t="shared" ref="GH273:GH283" si="2976">GM273-GL273*(B-_R*ABS(GL273))</f>
        <v>83.271851292520751</v>
      </c>
      <c r="GI273" s="97">
        <f t="shared" ref="GI273:GI283" si="2977">(GG273+GH273)/2</f>
        <v>84.566134111653</v>
      </c>
      <c r="GJ273" s="15">
        <f t="shared" ref="GJ273:GJ283" si="2978">(GG273-GI273)/B</f>
        <v>1.5988179008818897E-4</v>
      </c>
      <c r="GK273" s="12"/>
      <c r="GL273" s="11">
        <f t="shared" ref="GL273:GL283" si="2979">GQ272</f>
        <v>1.6770904832017801E-4</v>
      </c>
      <c r="GM273" s="10">
        <f t="shared" ref="GM273:GM283" si="2980">GP272</f>
        <v>84.628474936827729</v>
      </c>
      <c r="GN273" s="9">
        <f t="shared" ref="GN273:GN283" si="2981">GI273+GJ273*(B-_R*ABS(GJ273))</f>
        <v>85.859487396968817</v>
      </c>
      <c r="GO273" s="9">
        <f t="shared" si="1991"/>
        <v>83.151142148260234</v>
      </c>
      <c r="GP273" s="115">
        <f t="shared" ref="GP273:GP283" si="2982">(GN273+GO273)/2</f>
        <v>84.505314772614526</v>
      </c>
      <c r="GQ273" s="15">
        <f t="shared" ref="GQ273:GQ283" si="2983">(GN273-GP273)/B</f>
        <v>1.6727993300207913E-4</v>
      </c>
      <c r="GR273" s="12"/>
      <c r="GS273" s="11">
        <f t="shared" ref="GS273:GS283" si="2984">GX272</f>
        <v>1.7510712844406745E-4</v>
      </c>
      <c r="GT273" s="10">
        <f t="shared" ref="GT273:GT283" si="2985">GW272</f>
        <v>84.567562864729922</v>
      </c>
      <c r="GU273" s="9">
        <f t="shared" ref="GU273:GU283" si="2986">GP273+GQ273*(B-_R*ABS(GQ273))</f>
        <v>85.858469849023848</v>
      </c>
      <c r="GV273" s="9">
        <f t="shared" si="1993"/>
        <v>83.030667743297855</v>
      </c>
      <c r="GW273" s="115">
        <f t="shared" ref="GW273:GW283" si="2987">(GU273+GV273)/2</f>
        <v>84.444568796160851</v>
      </c>
      <c r="GX273" s="15">
        <f t="shared" ref="GX273:GX283" si="2988">(GU273-GW273)/B</f>
        <v>1.746581411710856E-4</v>
      </c>
      <c r="GY273" s="12"/>
      <c r="GZ273" s="11">
        <f t="shared" ref="GZ273:GZ283" si="2989">HE272</f>
        <v>1.8248524324097982E-4</v>
      </c>
      <c r="HA273" s="10">
        <f t="shared" ref="HA273:HA283" si="2990">HD272</f>
        <v>84.506720192156422</v>
      </c>
      <c r="HB273" s="9">
        <f t="shared" ref="HB273:HB283" si="2991">GW273+GX273*(B-_R*ABS(GX273))</f>
        <v>85.857360559638295</v>
      </c>
      <c r="HC273" s="9">
        <f t="shared" ref="HC273:HC283" si="2992">HH273-HG273*(B-_R*ABS(HG273))</f>
        <v>82.910424923599976</v>
      </c>
      <c r="HD273" s="97">
        <f t="shared" ref="HD273:HD283" si="2993">(HB273+HC273)/2</f>
        <v>84.383892741619135</v>
      </c>
      <c r="HE273" s="15">
        <f t="shared" ref="HE273:HE283" si="2994">(HB273-HD273)/B</f>
        <v>1.8201637918688124E-4</v>
      </c>
      <c r="HF273" s="12"/>
      <c r="HG273" s="11">
        <f t="shared" ref="HG273:HG283" si="2995">HL272</f>
        <v>1.8984335601633713E-4</v>
      </c>
      <c r="HH273" s="10">
        <f t="shared" ref="HH273:HH283" si="2996">HK272</f>
        <v>84.445943500668108</v>
      </c>
      <c r="HI273" s="9">
        <f t="shared" ref="HI273:HI283" si="2997">HD273+HE273*(B-_R*ABS(HE273))</f>
        <v>85.856155834059592</v>
      </c>
      <c r="HJ273" s="9">
        <f t="shared" ref="HJ273:HJ283" si="2998">HO273-HN273*(B-_R*ABS(HN273))</f>
        <v>82.790410538002675</v>
      </c>
      <c r="HK273" s="97">
        <f t="shared" ref="HK273:HK283" si="2999">(HI273+HJ273)/2</f>
        <v>84.323283186031134</v>
      </c>
      <c r="HL273" s="15">
        <f t="shared" ref="HL273:HL283" si="3000">(HI273-HK273)/B</f>
        <v>1.8935461347491659E-4</v>
      </c>
      <c r="HM273" s="12"/>
      <c r="HN273" s="11">
        <f t="shared" ref="HN273:HN283" si="3001">HS272</f>
        <v>1.9718143191686468E-4</v>
      </c>
      <c r="HO273" s="10">
        <f t="shared" ref="HO273:HO283" si="3002">HR272</f>
        <v>84.385229389566291</v>
      </c>
      <c r="HP273" s="9">
        <f t="shared" ref="HP273:HP283" si="3003">HK273+HL273*(B-_R*ABS(HL273))</f>
        <v>85.854852010058281</v>
      </c>
      <c r="HQ273" s="9">
        <f t="shared" ref="HQ273:HQ283" si="3004">HV273-HU273*(B-_R*ABS(HU273))</f>
        <v>82.67062143874908</v>
      </c>
      <c r="HR273" s="115">
        <f t="shared" ref="HR273:HR283" si="3005">(HP273+HQ273)/2</f>
        <v>84.26273672440368</v>
      </c>
      <c r="HS273" s="15">
        <f t="shared" ref="HS273:HS283" si="3006">(HP273-HR273)/B</f>
        <v>1.9667281225898433E-4</v>
      </c>
      <c r="HT273" s="12"/>
      <c r="HU273" s="11">
        <f t="shared" ref="HU273:HU283" si="3007">HZ272</f>
        <v>2.0449943789553295E-4</v>
      </c>
      <c r="HV273" s="10">
        <f t="shared" ref="HV273:HV283" si="3008">HY272</f>
        <v>84.324574476141436</v>
      </c>
      <c r="HW273" s="9">
        <f t="shared" ref="HW273:HW283" si="3009">HR273+HS273*(B-_R*ABS(HS273))</f>
        <v>85.853445457886764</v>
      </c>
      <c r="HX273" s="9">
        <f t="shared" ref="HX273:HX283" si="3010">IC273-IB273*(B-_R*ABS(IB273))</f>
        <v>82.551054482016511</v>
      </c>
      <c r="HY273" s="115">
        <f t="shared" ref="HY273:HY283" si="3011">(HW273+HX273)/2</f>
        <v>84.202249969951637</v>
      </c>
      <c r="HZ273" s="15">
        <f t="shared" ref="HZ273:HZ283" si="3012">(HW273-HY273)/B</f>
        <v>2.0397094552611355E-4</v>
      </c>
      <c r="IA273" s="12"/>
      <c r="IB273" s="11">
        <f t="shared" ref="IB273:IB283" si="3013">IG272</f>
        <v>2.1179734267683456E-4</v>
      </c>
      <c r="IC273" s="10">
        <f t="shared" ref="IC273:IC283" si="3014">IF272</f>
        <v>84.263975395914343</v>
      </c>
      <c r="ID273" s="9">
        <f t="shared" ref="ID273:ID283" si="3015">HY273+HZ273*(B-_R*ABS(HZ273))</f>
        <v>85.85193258023331</v>
      </c>
      <c r="IE273" s="9">
        <f t="shared" ref="IE273:IE283" si="3016">IJ273-II273*(B-_R*ABS(II273))</f>
        <v>82.431706528433622</v>
      </c>
      <c r="IF273" s="115">
        <f t="shared" ref="IF273:IF283" si="3017">(ID273+IE273)/2</f>
        <v>84.141819554333466</v>
      </c>
      <c r="IG273" s="15">
        <f t="shared" ref="IG273:IG283" si="3018">(ID273-IF273)/B</f>
        <v>2.112489849917872E-4</v>
      </c>
      <c r="IH273" s="12"/>
      <c r="II273" s="11">
        <f t="shared" ref="II273:II283" si="3019">IN272</f>
        <v>2.1907511672235989E-4</v>
      </c>
      <c r="IJ273" s="10">
        <f t="shared" ref="IJ273:IJ283" si="3020">IM272</f>
        <v>84.203428802870064</v>
      </c>
      <c r="IK273" s="9">
        <f t="shared" ref="IK273:IK283" si="3021">IF273+IG273*(B-_R*ABS(IG273))</f>
        <v>85.850309812171432</v>
      </c>
      <c r="IL273" s="9">
        <f t="shared" ref="IL273:IL283" si="3022">IQ273-IP273*(B-_R*ABS(IP273))</f>
        <v>82.312574443589739</v>
      </c>
      <c r="IM273" s="115">
        <f t="shared" ref="IM273:IM283" si="3023">(IK273+IL273)/2</f>
        <v>84.081442127880592</v>
      </c>
      <c r="IN273" s="15">
        <f t="shared" ref="IN273:IN283" si="3024">(IK273-IM273)/B</f>
        <v>2.1850690406535601E-4</v>
      </c>
      <c r="IO273" s="12"/>
      <c r="IP273" s="11">
        <f t="shared" ref="IP273:IP283" si="3025">IU272</f>
        <v>2.2633273219657091E-4</v>
      </c>
      <c r="IQ273" s="10">
        <f t="shared" ref="IQ273:IQ283" si="3026">IT272</f>
        <v>84.142931369685641</v>
      </c>
      <c r="IR273" s="9">
        <f t="shared" ref="IR273:IR283" si="3027">IM273+IN273*(B-_R*ABS(IN273))</f>
        <v>85.84857362110489</v>
      </c>
      <c r="IS273" s="9">
        <f t="shared" ref="IS273:IS283" si="3028">IX273-IW273*(B-_R*ABS(IW273))</f>
        <v>82.193655098530343</v>
      </c>
      <c r="IT273" s="115">
        <f t="shared" ref="IT273:IT283" si="3029">(IR273+IS273)/2</f>
        <v>84.021114359817616</v>
      </c>
      <c r="IU273" s="15">
        <f t="shared" ref="IU273:IU283" si="3030">(IR273-IT273)/B</f>
        <v>2.257446778160425E-4</v>
      </c>
      <c r="IV273" s="12"/>
      <c r="IW273" s="11">
        <f t="shared" ref="IW273:IW283" si="3031">JB272</f>
        <v>2.3357016293313671E-4</v>
      </c>
      <c r="IX273" s="10">
        <f t="shared" ref="IX273:IX283" si="3032">JA272</f>
        <v>84.082479787948785</v>
      </c>
      <c r="IY273" s="9">
        <f t="shared" ref="IY273:IY283" si="3033">IT273+IU273*(B-_R*ABS(IU273))</f>
        <v>85.846720506708294</v>
      </c>
      <c r="IZ273" s="9">
        <f t="shared" ref="IZ273:IZ283" si="3034">JE273-JD273*(B-_R*ABS(JD273))</f>
        <v>82.07494537024742</v>
      </c>
      <c r="JA273" s="115">
        <f t="shared" ref="JA273:JA283" si="3035">(IY273+IZ273)/2</f>
        <v>83.960832938477864</v>
      </c>
      <c r="JB273" s="15">
        <f t="shared" ref="JB273:JB283" si="3036">(IY273-JA273)/B</f>
        <v>2.329622829389762E-4</v>
      </c>
      <c r="JC273" s="12"/>
      <c r="JD273" s="11">
        <f t="shared" ref="JD273:JD283" si="3037">JI272</f>
        <v>2.4078738440131846E-4</v>
      </c>
      <c r="JE273" s="10">
        <f t="shared" ref="JE273:JE283" si="3038">JH272</f>
        <v>84.022070768371862</v>
      </c>
      <c r="JF273" s="9">
        <f t="shared" ref="JF273:JF283" si="3039">JA273+JB273*(B-_R*ABS(JB273))</f>
        <v>85.844747000863606</v>
      </c>
      <c r="JG273" s="9">
        <f t="shared" ref="JG273:JG283" si="3040">JL273-JK273*(B-_R*ABS(JK273))</f>
        <v>81.956442142155865</v>
      </c>
      <c r="JH273" s="115">
        <f t="shared" ref="JH273:JH283" si="3041">(JF273+JG273)/2</f>
        <v>83.900594571509743</v>
      </c>
      <c r="JI273" s="15">
        <f t="shared" ref="JI273:JI283" si="3042">(JF273-JH273)/B</f>
        <v>2.4015969772185944E-4</v>
      </c>
      <c r="JJ273" s="12"/>
      <c r="JK273" s="11">
        <f t="shared" ref="JK273:JK283" si="3043">JP272</f>
        <v>2.4798437367294375E-4</v>
      </c>
      <c r="JL273" s="10">
        <f t="shared" ref="JL273:JL283" si="3044">JO272</f>
        <v>83.961701040996871</v>
      </c>
      <c r="JM273" s="9">
        <f t="shared" ref="JM273:JM283" si="3045">JH273+JI273*(B-_R*ABS(JI273))</f>
        <v>85.842649667592539</v>
      </c>
      <c r="JN273" s="9">
        <f t="shared" ref="JN273:JN283" si="3046">JS273-JR273*(B-_R*ABS(JR273))</f>
        <v>81.838142304563803</v>
      </c>
      <c r="JO273" s="115">
        <f t="shared" ref="JO273:JO283" si="3047">(JM273+JN273)/2</f>
        <v>83.840395986078164</v>
      </c>
      <c r="JP273" s="15">
        <f t="shared" ref="JP273:JP283" si="3048">(JM273-JO273)/B</f>
        <v>2.4733690201173475E-4</v>
      </c>
      <c r="JQ273" s="12"/>
      <c r="JR273" s="11">
        <f t="shared" ref="JR273:JR283" si="3049">JW272</f>
        <v>2.5516110938949551E-4</v>
      </c>
      <c r="JS273" s="10">
        <f t="shared" ref="JS273:JS283" si="3050">JV272</f>
        <v>83.901367355395422</v>
      </c>
      <c r="JT273" s="9">
        <f t="shared" ref="JT273:JT283" si="3051">JO273+JP273*(B-_R*ABS(JP273))</f>
        <v>85.840425102985137</v>
      </c>
      <c r="JU273" s="9">
        <f t="shared" ref="JU273:JU283" si="3052">JZ273-JY273*(B-_R*ABS(JY273))</f>
        <v>81.720042755129867</v>
      </c>
      <c r="JV273" s="115">
        <f t="shared" ref="JV273:JV283" si="3053">(JT273+JU273)/2</f>
        <v>83.780233929057502</v>
      </c>
      <c r="JW273" s="15">
        <f t="shared" ref="JW273:JW283" si="3054">(JT273-JV273)/B</f>
        <v>2.5449387718232635E-4</v>
      </c>
      <c r="JX273" s="12"/>
      <c r="JY273" s="11">
        <f t="shared" ref="JY273:JY283" si="3055">KD272</f>
        <v>2.6231757172975547E-4</v>
      </c>
      <c r="JZ273" s="10">
        <f t="shared" ref="JZ273:JZ283" si="3056">KC272</f>
        <v>83.841066480860292</v>
      </c>
      <c r="KA273" s="9">
        <f t="shared" ref="KA273:KA283" si="3057">JV273+JW273*(B-_R*ABS(JW273))</f>
        <v>85.838069935124494</v>
      </c>
      <c r="KB273" s="9">
        <f t="shared" ref="KB273:KB283" si="3058">KG273-KF273*(B-_R*ABS(KF273))</f>
        <v>81.602140399313839</v>
      </c>
      <c r="KC273" s="115">
        <f t="shared" ref="KC273:KC283" si="3059">(KA273+KB273)/2</f>
        <v>83.720105167219174</v>
      </c>
      <c r="KD273" s="15">
        <f t="shared" ref="KD273:KD283" si="3060">(KA273-KC273)/B</f>
        <v>2.6163060610156943E-4</v>
      </c>
      <c r="KE273" s="12"/>
      <c r="KF273" s="11">
        <f t="shared" ref="KF273:KF283" si="3061">KK272</f>
        <v>2.694537423776193E-4</v>
      </c>
      <c r="KG273" s="10">
        <f t="shared" ref="KG273:KG283" si="3062">KJ272</f>
        <v>83.780795206591819</v>
      </c>
      <c r="KH273" s="9">
        <f t="shared" ref="KH273:KH283" si="3063">KC273+KD273*(B-_R*ABS(KD273))</f>
        <v>85.835580824007891</v>
      </c>
      <c r="KI273" s="9">
        <f t="shared" ref="KI273:KI283" si="3064">KN273-KM273*(B-_R*ABS(KM273))</f>
        <v>81.484432150815522</v>
      </c>
      <c r="KJ273" s="115">
        <f t="shared" ref="KJ273:KJ283" si="3065">(KH273+KI273)/2</f>
        <v>83.660006487411707</v>
      </c>
      <c r="KK273" s="15">
        <f t="shared" ref="KK273:KK283" si="3066">(KH273-KJ273)/B</f>
        <v>2.6874707309962418E-4</v>
      </c>
      <c r="KL273" s="12"/>
      <c r="KM273" s="11">
        <f t="shared" ref="KM273:KM283" si="3067">KR272</f>
        <v>2.7656960449039871E-4</v>
      </c>
      <c r="KN273" s="10">
        <f t="shared" ref="KN273:KN283" si="3068">KQ272</f>
        <v>83.720550341876645</v>
      </c>
      <c r="KO273" s="9">
        <f t="shared" ref="KO273:KO283" si="3069">KJ273+KK273*(B-_R*ABS(KK273))</f>
        <v>85.832954461464425</v>
      </c>
      <c r="KP273" s="9">
        <f t="shared" ref="KP273:KP283" si="3070">KU273-KT273*(B-_R*ABS(KT273))</f>
        <v>81.36691493200523</v>
      </c>
      <c r="KQ273" s="115">
        <f t="shared" ref="KQ273:KQ283" si="3071">(KO273+KP273)/2</f>
        <v>83.599934696734834</v>
      </c>
      <c r="KR273" s="15">
        <f t="shared" ref="KR273:KR283" si="3072">(KO273-KQ273)/B</f>
        <v>2.7584326393719475E-4</v>
      </c>
      <c r="KS273" s="12"/>
      <c r="KT273" s="11">
        <f t="shared" ref="KT273:KT283" si="3073">KY272</f>
        <v>2.8366514266741792E-4</v>
      </c>
      <c r="KU273" s="10">
        <f t="shared" ref="KU273:KU283" si="3074">KX272</f>
        <v>83.660328716260551</v>
      </c>
      <c r="KV273" s="9">
        <f t="shared" ref="KV273:KV283" si="3075">KQ273+KR273*(B-_R*ABS(KR273))</f>
        <v>85.83018757106916</v>
      </c>
      <c r="KW273" s="9">
        <f t="shared" ref="KW273:KW283" si="3076">LB273-LA273*(B-_R*ABS(LA273))</f>
        <v>81.249585674343535</v>
      </c>
      <c r="KX273" s="115">
        <f t="shared" ref="KX273:KX283" si="3077">(KV273+KW273)/2</f>
        <v>83.539886622706348</v>
      </c>
      <c r="KY273" s="15">
        <f t="shared" ref="KY273:KY283" si="3078">(KV273-KX273)/B</f>
        <v>2.8291916577431405E-4</v>
      </c>
      <c r="KZ273" s="12"/>
      <c r="LA273" s="11">
        <f t="shared" ref="LA273:LA283" si="3079">LF272</f>
        <v>2.9074034291905269E-4</v>
      </c>
      <c r="LB273" s="10">
        <f t="shared" ref="LB273:LB283" si="3080">LE272</f>
        <v>83.600127179714264</v>
      </c>
      <c r="LC273" s="9">
        <f t="shared" ref="LC273:LC283" si="3081">KX273+KY273*(B-_R*ABS(KY273))</f>
        <v>85.827276908054131</v>
      </c>
      <c r="LD273" s="9">
        <f t="shared" ref="LD273:LD283" si="3082">LI273-LH273*(B-_R*ABS(LH273))</f>
        <v>81.132441318793013</v>
      </c>
      <c r="LE273" s="115">
        <f t="shared" ref="LE273:LE283" si="3083">(LC273+LD273)/2</f>
        <v>83.479859113423572</v>
      </c>
      <c r="LF273" s="15">
        <f t="shared" ref="LF273:LF283" si="3084">(LC273-LE273)/B</f>
        <v>2.8997476713940183E-4</v>
      </c>
      <c r="LG273" s="12"/>
      <c r="LH273" s="11">
        <f t="shared" ref="LH273:LH283" si="3085">LM272</f>
        <v>2.9779519263605376E-4</v>
      </c>
      <c r="LI273" s="10">
        <f t="shared" ref="LI273:LI283" si="3086">LL272</f>
        <v>83.539942602793673</v>
      </c>
      <c r="LJ273" s="9">
        <f t="shared" ref="LJ273:LJ283" si="3087">LE273+LF273*(B-_R*ABS(LF273))</f>
        <v>85.824219259216122</v>
      </c>
      <c r="LK273" s="9">
        <f t="shared" ref="LK273:LK283" si="3088">LP273-LO273*(B-_R*ABS(LO273))</f>
        <v>81.01547881621984</v>
      </c>
      <c r="LL273" s="115">
        <f t="shared" ref="LL273:LL283" si="3089">(LJ273+LK273)/2</f>
        <v>83.419849037717981</v>
      </c>
      <c r="LM273" s="15">
        <f t="shared" ref="LM273:LM283" si="3090">(LJ273-LL273)/B</f>
        <v>2.9701005789877432E-4</v>
      </c>
      <c r="LN273" s="12"/>
      <c r="LO273" s="11">
        <f t="shared" ref="LO273:LO283" si="3091">LT272</f>
        <v>3.048296805592897E-4</v>
      </c>
      <c r="LP273" s="10">
        <f t="shared" ref="LP273:LP283" si="3092">LS272</f>
        <v>83.47977187679345</v>
      </c>
      <c r="LQ273" s="9">
        <f t="shared" ref="LQ273:LQ283" si="3093">LL273+LM273*(B-_R*ABS(LM273))</f>
        <v>85.82101144282143</v>
      </c>
      <c r="LR273" s="9">
        <f t="shared" ref="LR273:LR283" si="3094">LW273-LV273*(B-_R*ABS(LV273))</f>
        <v>80.898695127785402</v>
      </c>
      <c r="LS273" s="115">
        <f t="shared" ref="LS273:LS283" si="3095">(LQ273+LR273)/2</f>
        <v>83.359853285303416</v>
      </c>
      <c r="LT273" s="15">
        <f t="shared" ref="LT273:LT283" si="3096">(LQ273-LS273)/B</f>
        <v>3.0402502922656965E-4</v>
      </c>
      <c r="LU273" s="12"/>
      <c r="LV273" s="11">
        <f t="shared" ref="LV273:LV283" si="3097">MA272</f>
        <v>3.1184379674991481E-4</v>
      </c>
      <c r="LW273" s="10">
        <f t="shared" ref="LW273:LW283" si="3098">LZ272</f>
        <v>83.419611913894187</v>
      </c>
      <c r="LX273" s="9">
        <f t="shared" ref="LX273:LX283" si="3099">LS273+LT273*(B-_R*ABS(LT273))</f>
        <v>85.817650308507709</v>
      </c>
      <c r="LY273" s="9">
        <f t="shared" ref="LY273:LY283" si="3100">MD273-MC273*(B-_R*ABS(MC273))</f>
        <v>80.782087225330031</v>
      </c>
      <c r="LZ273" s="115">
        <f t="shared" ref="LZ273:LZ283" si="3101">(LX273+LY273)/2</f>
        <v>83.299868766918877</v>
      </c>
      <c r="MA273" s="15">
        <f t="shared" ref="MA273:MA283" si="3102">(LX273-LZ273)/B</f>
        <v>3.110196735749842E-4</v>
      </c>
      <c r="MB273" s="12"/>
      <c r="MC273" s="11">
        <f t="shared" ref="MC273:MC283" si="3103">MH272</f>
        <v>3.1883753255983178E-4</v>
      </c>
      <c r="MD273" s="10">
        <f t="shared" ref="MD273:MD283" si="3104">MG272</f>
        <v>83.359459647304178</v>
      </c>
      <c r="ME273" s="9">
        <f t="shared" ref="ME273:ME283" si="3105">LZ273+MA273*(B-_R*ABS(MA273))</f>
        <v>85.814132737183016</v>
      </c>
      <c r="MF273" s="9">
        <f t="shared" ref="MF273:MF283" si="3106">MK273-MJ273*(B-_R*ABS(MJ273))</f>
        <v>80.665652091746338</v>
      </c>
      <c r="MG273" s="115">
        <f t="shared" ref="MG273:MG283" si="3107">(ME273+MF273)/2</f>
        <v>83.239892414464677</v>
      </c>
      <c r="MH273" s="15">
        <f t="shared" ref="MH273:MH283" si="3108">(ME273-MG273)/B</f>
        <v>3.1799398464498266E-4</v>
      </c>
      <c r="MI273" s="12"/>
      <c r="MJ273" s="11">
        <f t="shared" ref="MJ273:MJ283" si="3109">MO272</f>
        <v>3.2581088060261432E-4</v>
      </c>
      <c r="MK273" s="10">
        <f t="shared" ref="MK273:MK283" si="3110">MN272</f>
        <v>83.299312031394635</v>
      </c>
      <c r="ML273" s="9">
        <f t="shared" ref="ML273:ML283" si="3111">MG273+MH273*(B-_R*ABS(MH273))</f>
        <v>85.810455640922171</v>
      </c>
      <c r="MM273" s="9">
        <f t="shared" ref="MM273:MM283" si="3112">MR273-MQ273*(B-_R*ABS(MQ273))</f>
        <v>80.549386721343154</v>
      </c>
      <c r="MN273" s="115">
        <f t="shared" ref="MN273:MN283" si="3113">(ML273+MM273)/2</f>
        <v>83.17992118113267</v>
      </c>
      <c r="MO273" s="15">
        <f t="shared" ref="MO273:MO283" si="3114">(ML273-MN273)/B</f>
        <v>3.2494795735740859E-4</v>
      </c>
      <c r="MP273" s="12"/>
      <c r="MQ273" s="11">
        <f t="shared" ref="MQ273:MQ283" si="3115">MV272</f>
        <v>3.3276383472483512E-4</v>
      </c>
      <c r="MR273" s="10">
        <f t="shared" ref="MR273:MR283" si="3116">MU272</f>
        <v>83.239166041828895</v>
      </c>
      <c r="MS273" s="9">
        <f t="shared" ref="MS273:MS283" si="3117">MN273+MO273*(B-_R*ABS(MO273))</f>
        <v>85.806615962860519</v>
      </c>
      <c r="MT273" s="9">
        <f t="shared" ref="MT273:MT283" si="3118">MY273-MX273*(B-_R*ABS(MX273))</f>
        <v>80.43328812020178</v>
      </c>
      <c r="MU273" s="115">
        <f t="shared" ref="MU273:MU283" si="3119">(MS273+MT273)/2</f>
        <v>83.11995204153115</v>
      </c>
      <c r="MV273" s="15">
        <f t="shared" ref="MV273:MV283" si="3120">(MS273-MU273)/B</f>
        <v>3.3188158782443194E-4</v>
      </c>
      <c r="MW273" s="12"/>
      <c r="MX273" s="11">
        <f t="shared" ref="MX273:MX283" si="3121">NC272</f>
        <v>3.3969638997769809E-4</v>
      </c>
      <c r="MY273" s="10">
        <f t="shared" ref="MY273:MY283" si="3122">NB272</f>
        <v>83.179018675686535</v>
      </c>
      <c r="MZ273" s="9">
        <f t="shared" ref="MZ273:MZ283" si="3123">MU273+MV273*(B-_R*ABS(MV273))</f>
        <v>85.802610677085198</v>
      </c>
      <c r="NA273" s="9">
        <f t="shared" si="2039"/>
        <v>80.317353306522392</v>
      </c>
      <c r="NB273" s="115">
        <f t="shared" ref="NB273:NB283" si="3124">(MZ273+NA273)/2</f>
        <v>83.059981991803795</v>
      </c>
      <c r="NC273" s="15">
        <f t="shared" ref="NC273:NC283" si="3125">(MZ273-NB273)/B</f>
        <v>3.3879487332142484E-4</v>
      </c>
      <c r="ND273" s="12"/>
      <c r="NE273" s="11">
        <f t="shared" si="2734"/>
        <v>3.466085425891226E-4</v>
      </c>
      <c r="NF273" s="10">
        <f t="shared" si="2387"/>
        <v>83.118866951581339</v>
      </c>
      <c r="NG273" s="9">
        <f t="shared" si="2040"/>
        <v>85.798436788524072</v>
      </c>
      <c r="NH273" s="9">
        <f t="shared" si="2041"/>
        <v>80.201579310960341</v>
      </c>
      <c r="NI273" s="115">
        <f t="shared" si="2388"/>
        <v>83.000008049742206</v>
      </c>
      <c r="NJ273" s="15">
        <f t="shared" si="2389"/>
        <v>3.456878122593395E-4</v>
      </c>
      <c r="NK273" s="12"/>
      <c r="NL273" s="11">
        <f t="shared" si="2735"/>
        <v>3.5350028993629017E-4</v>
      </c>
      <c r="NM273" s="10">
        <f t="shared" si="2390"/>
        <v>83.058707909773062</v>
      </c>
      <c r="NN273" s="9">
        <f t="shared" si="2042"/>
        <v>85.794091332832352</v>
      </c>
      <c r="NO273" s="9">
        <f t="shared" si="2043"/>
        <v>80.08596317695617</v>
      </c>
      <c r="NP273" s="115">
        <f t="shared" si="2391"/>
        <v>82.940027254894261</v>
      </c>
      <c r="NQ273" s="15">
        <f t="shared" si="2392"/>
        <v>3.5256040415731783E-4</v>
      </c>
      <c r="NR273" s="12"/>
      <c r="NS273" s="11">
        <f t="shared" si="2736"/>
        <v>3.60371630518435E-4</v>
      </c>
      <c r="NT273" s="10">
        <f t="shared" si="2393"/>
        <v>82.998538612274942</v>
      </c>
      <c r="NU273" s="9">
        <f t="shared" si="2044"/>
        <v>85.789571376277038</v>
      </c>
      <c r="NV273" s="9">
        <f t="shared" si="2045"/>
        <v>79.970501961053245</v>
      </c>
      <c r="NW273" s="115">
        <f t="shared" si="2394"/>
        <v>82.880036668665142</v>
      </c>
      <c r="NX273" s="15">
        <f t="shared" si="2395"/>
        <v>3.5941264961593649E-4</v>
      </c>
      <c r="NY273" s="12"/>
      <c r="NZ273" s="11">
        <f t="shared" si="2737"/>
        <v>3.6722256393025026E-4</v>
      </c>
      <c r="OA273" s="10">
        <f t="shared" si="2396"/>
        <v>82.938356142953964</v>
      </c>
      <c r="OB273" s="9">
        <f t="shared" si="2046"/>
        <v>85.78487401561928</v>
      </c>
      <c r="OC273" s="9">
        <f t="shared" si="2047"/>
        <v>79.855192733211027</v>
      </c>
      <c r="OD273" s="115">
        <f t="shared" si="2397"/>
        <v>82.820033374415146</v>
      </c>
      <c r="OE273" s="15">
        <f t="shared" si="2398"/>
        <v>3.6624455029059255E-4</v>
      </c>
      <c r="OF273" s="12"/>
      <c r="OG273" s="11">
        <f t="shared" si="2738"/>
        <v>3.7405309083543364E-4</v>
      </c>
      <c r="OH273" s="10">
        <f t="shared" si="2399"/>
        <v>82.878157607627941</v>
      </c>
      <c r="OI273" s="9">
        <f t="shared" si="2048"/>
        <v>85.779996377994792</v>
      </c>
      <c r="OJ273" s="9">
        <f t="shared" si="2049"/>
        <v>79.740032577105993</v>
      </c>
      <c r="OK273" s="115">
        <f t="shared" si="2400"/>
        <v>82.760014477550385</v>
      </c>
      <c r="OL273" s="15">
        <f t="shared" si="2401"/>
        <v>3.7305610886552784E-4</v>
      </c>
      <c r="OM273" s="12"/>
      <c r="ON273" s="11">
        <f t="shared" si="2739"/>
        <v>3.8086321294086611E-4</v>
      </c>
      <c r="OO273" s="10">
        <f t="shared" si="2402"/>
        <v>82.817940134155407</v>
      </c>
      <c r="OP273" s="9">
        <f t="shared" si="2050"/>
        <v>85.774935620792306</v>
      </c>
      <c r="OQ273" s="9">
        <f t="shared" si="2051"/>
        <v>79.625018590425483</v>
      </c>
      <c r="OR273" s="115">
        <f t="shared" si="2403"/>
        <v>82.699977105608895</v>
      </c>
      <c r="OS273" s="15">
        <f t="shared" si="2404"/>
        <v>3.7984732902817655E-4</v>
      </c>
      <c r="OT273" s="12"/>
      <c r="OU273" s="11">
        <f t="shared" si="2740"/>
        <v>3.8765293297108959E-4</v>
      </c>
      <c r="OV273" s="10">
        <f t="shared" si="2405"/>
        <v>82.757700872521113</v>
      </c>
      <c r="OW273" s="9">
        <f t="shared" si="2052"/>
        <v>85.769688931530268</v>
      </c>
      <c r="OX273" s="9">
        <f t="shared" si="2053"/>
        <v>79.510147885153131</v>
      </c>
      <c r="OY273" s="115">
        <f t="shared" si="2406"/>
        <v>82.6399184083417</v>
      </c>
      <c r="OZ273" s="15">
        <f t="shared" si="2407"/>
        <v>3.8661821544392006E-4</v>
      </c>
      <c r="PA273" s="12"/>
      <c r="PB273" s="11">
        <f t="shared" si="2741"/>
        <v>3.9442225464320199E-4</v>
      </c>
      <c r="PC273" s="10">
        <f t="shared" si="2408"/>
        <v>82.697436994916387</v>
      </c>
      <c r="PD273" s="9">
        <f t="shared" si="2054"/>
        <v>85.764253527731768</v>
      </c>
      <c r="PE273" s="9">
        <f t="shared" si="2055"/>
        <v>79.395417587845586</v>
      </c>
      <c r="PF273" s="115">
        <f t="shared" si="2409"/>
        <v>82.57983555778867</v>
      </c>
      <c r="PG273" s="15">
        <f t="shared" si="2410"/>
        <v>3.933687737312664E-4</v>
      </c>
      <c r="PH273" s="12"/>
      <c r="PI273" s="11">
        <f t="shared" si="2742"/>
        <v>4.0117118264216493E-4</v>
      </c>
      <c r="PJ273" s="10">
        <f t="shared" si="2411"/>
        <v>82.637145695814326</v>
      </c>
      <c r="PK273" s="9">
        <f t="shared" si="2056"/>
        <v>85.758626656797901</v>
      </c>
      <c r="PL273" s="9">
        <f t="shared" si="2057"/>
        <v>79.280824839901285</v>
      </c>
      <c r="PM273" s="115">
        <f t="shared" si="2412"/>
        <v>82.5197257483496</v>
      </c>
      <c r="PN273" s="15">
        <f t="shared" si="2413"/>
        <v>4.000990104374267E-4</v>
      </c>
      <c r="PO273" s="12"/>
      <c r="PP273" s="11">
        <f t="shared" si="2743"/>
        <v>4.078997225964997E-4</v>
      </c>
      <c r="PQ273" s="10">
        <f t="shared" si="2414"/>
        <v>82.576824192040192</v>
      </c>
      <c r="PR273" s="9">
        <f t="shared" si="2058"/>
        <v>85.752805595879479</v>
      </c>
      <c r="PS273" s="9">
        <f t="shared" si="2059"/>
        <v>79.1663667978208</v>
      </c>
      <c r="PT273" s="115">
        <f t="shared" si="2415"/>
        <v>82.45958619685014</v>
      </c>
      <c r="PU273" s="15">
        <f t="shared" si="2416"/>
        <v>4.0680893301432339E-4</v>
      </c>
      <c r="PV273" s="12"/>
      <c r="PW273" s="11">
        <f t="shared" si="2744"/>
        <v>4.1460788105439166E-4</v>
      </c>
      <c r="PX273" s="10">
        <f t="shared" si="2417"/>
        <v>82.516469722836888</v>
      </c>
      <c r="PY273" s="9">
        <f t="shared" si="2060"/>
        <v>85.746787651747368</v>
      </c>
      <c r="PZ273" s="9">
        <f t="shared" si="2061"/>
        <v>79.05204063345883</v>
      </c>
      <c r="QA273" s="115">
        <f t="shared" si="2418"/>
        <v>82.399414142603092</v>
      </c>
      <c r="QB273" s="15">
        <f t="shared" si="2419"/>
        <v>4.1349854979500032E-4</v>
      </c>
      <c r="QC273" s="12"/>
      <c r="QD273" s="11">
        <f t="shared" si="2745"/>
        <v>4.2129566546022878E-4</v>
      </c>
      <c r="QE273" s="10">
        <f t="shared" si="2420"/>
        <v>82.456079549925477</v>
      </c>
      <c r="QF273" s="9">
        <f t="shared" si="2062"/>
        <v>85.740570160661377</v>
      </c>
      <c r="QG273" s="9">
        <f t="shared" si="2063"/>
        <v>78.937843534268012</v>
      </c>
      <c r="QH273" s="115">
        <f t="shared" si="2421"/>
        <v>82.339206847464695</v>
      </c>
      <c r="QI273" s="15">
        <f t="shared" si="2422"/>
        <v>4.2016786997047526E-4</v>
      </c>
      <c r="QJ273" s="12"/>
      <c r="QK273" s="11">
        <f t="shared" si="2746"/>
        <v>4.2796308413153318E-4</v>
      </c>
      <c r="QL273" s="10">
        <f t="shared" si="2423"/>
        <v>82.395650957560974</v>
      </c>
      <c r="QM273" s="9">
        <f t="shared" si="2064"/>
        <v>85.734150488237816</v>
      </c>
      <c r="QN273" s="9">
        <f t="shared" si="2065"/>
        <v>78.82377270353625</v>
      </c>
      <c r="QO273" s="115">
        <f t="shared" si="2424"/>
        <v>82.27896159588704</v>
      </c>
      <c r="QP273" s="15">
        <f t="shared" si="2425"/>
        <v>4.2681690356690332E-4</v>
      </c>
      <c r="QQ273" s="12"/>
      <c r="QR273" s="11">
        <f t="shared" si="2747"/>
        <v>4.3461014623621567E-4</v>
      </c>
      <c r="QS273" s="10">
        <f t="shared" si="2426"/>
        <v>82.335181252584263</v>
      </c>
      <c r="QT273" s="9">
        <f t="shared" si="2066"/>
        <v>85.727526029315868</v>
      </c>
      <c r="QU273" s="9">
        <f t="shared" si="2067"/>
        <v>78.709825360613507</v>
      </c>
      <c r="QV273" s="115">
        <f t="shared" si="2427"/>
        <v>82.218675694964688</v>
      </c>
      <c r="QW273" s="15">
        <f t="shared" si="2428"/>
        <v>4.3344566142331236E-4</v>
      </c>
      <c r="QX273" s="12"/>
      <c r="QY273" s="11">
        <f t="shared" si="2748"/>
        <v>4.4123686177040061E-4</v>
      </c>
      <c r="QZ273" s="10">
        <f t="shared" si="2429"/>
        <v>82.274667764468091</v>
      </c>
      <c r="RA273" s="9">
        <f t="shared" si="2068"/>
        <v>85.720694207822703</v>
      </c>
      <c r="RB273" s="9">
        <f t="shared" si="2069"/>
        <v>78.595998741134423</v>
      </c>
      <c r="RC273" s="115">
        <f t="shared" si="2430"/>
        <v>82.158346474478563</v>
      </c>
      <c r="RD273" s="15">
        <f t="shared" si="2431"/>
        <v>4.400541551695177E-4</v>
      </c>
      <c r="RE273" s="12"/>
      <c r="RF273" s="11">
        <f t="shared" si="2749"/>
        <v>4.4784324153641637E-4</v>
      </c>
      <c r="RG273" s="10">
        <f t="shared" si="2432"/>
        <v>82.214107845360459</v>
      </c>
      <c r="RH273" s="9">
        <f t="shared" si="2070"/>
        <v>85.713652476637606</v>
      </c>
      <c r="RI273" s="9">
        <f t="shared" si="2071"/>
        <v>78.482290097229779</v>
      </c>
      <c r="RJ273" s="115">
        <f t="shared" si="2433"/>
        <v>82.097971286933699</v>
      </c>
      <c r="RK273" s="15">
        <f t="shared" si="2434"/>
        <v>4.4664239720467559E-4</v>
      </c>
      <c r="RL273" s="12"/>
      <c r="RM273" s="11">
        <f t="shared" si="2750"/>
        <v>4.5442929712141364E-4</v>
      </c>
      <c r="RN273" s="10">
        <f t="shared" si="2435"/>
        <v>82.153498870121865</v>
      </c>
      <c r="RO273" s="9">
        <f t="shared" si="2072"/>
        <v>85.706398317454926</v>
      </c>
      <c r="RP273" s="9">
        <f t="shared" si="2073"/>
        <v>78.3286229791442</v>
      </c>
      <c r="RQ273" s="115">
        <f t="shared" si="2436"/>
        <v>82.017510648299563</v>
      </c>
      <c r="RR273" s="15">
        <f t="shared" si="2437"/>
        <v>4.5568553894134825E-4</v>
      </c>
      <c r="RS273" s="12"/>
      <c r="RT273" s="11">
        <f t="shared" si="2751"/>
        <v>4.6347532908131784E-4</v>
      </c>
      <c r="RU273" s="10">
        <f t="shared" si="2438"/>
        <v>82.072759687022625</v>
      </c>
      <c r="RV273" s="9">
        <f t="shared" si="2074"/>
        <v>85.698847435463776</v>
      </c>
      <c r="RW273" s="9">
        <f t="shared" si="2075"/>
        <v>78.276211116778441</v>
      </c>
      <c r="RX273" s="115">
        <f t="shared" si="2439"/>
        <v>81.987529276121109</v>
      </c>
      <c r="RY273" s="15">
        <f t="shared" si="2440"/>
        <v>4.584563606432898E-4</v>
      </c>
      <c r="RZ273" s="12"/>
      <c r="SA273" s="11">
        <f t="shared" si="2752"/>
        <v>4.6623583362644181E-4</v>
      </c>
      <c r="SB273" s="10">
        <f t="shared" si="2441"/>
        <v>82.042601468670526</v>
      </c>
      <c r="SC273" s="9">
        <f t="shared" si="2076"/>
        <v>85.691204447162249</v>
      </c>
      <c r="SD273" s="9">
        <f t="shared" si="2077"/>
        <v>78.891082028148517</v>
      </c>
      <c r="SE273" s="115">
        <f t="shared" si="2442"/>
        <v>82.291143237655376</v>
      </c>
      <c r="SF273" s="15">
        <f t="shared" si="2443"/>
        <v>4.2000702207407284E-4</v>
      </c>
      <c r="SG273" s="12"/>
      <c r="SH273" s="11">
        <f t="shared" si="2753"/>
        <v>4.2769295377308788E-4</v>
      </c>
      <c r="SI273" s="10">
        <f t="shared" si="2444"/>
        <v>82.346711084106659</v>
      </c>
      <c r="SJ273" s="9">
        <f t="shared" si="2078"/>
        <v>85.684789688932426</v>
      </c>
      <c r="SK273" s="9">
        <f t="shared" si="2079"/>
        <v>79.606055409325378</v>
      </c>
      <c r="SL273" s="115">
        <f t="shared" si="2445"/>
        <v>82.645422549128909</v>
      </c>
      <c r="SM273" s="15">
        <f t="shared" si="2446"/>
        <v>3.7545075300682957E-4</v>
      </c>
      <c r="SN273" s="12"/>
      <c r="SO273" s="11">
        <f t="shared" si="2754"/>
        <v>3.8304074424330746E-4</v>
      </c>
      <c r="SP273" s="10">
        <f t="shared" si="2447"/>
        <v>82.701530135196293</v>
      </c>
      <c r="SQ273" s="9">
        <f t="shared" si="2080"/>
        <v>85.679663753290257</v>
      </c>
      <c r="SR273" s="9">
        <f t="shared" si="2081"/>
        <v>80.452823750025999</v>
      </c>
      <c r="SS273" s="115">
        <f t="shared" si="2448"/>
        <v>83.066243751658135</v>
      </c>
      <c r="ST273" s="15">
        <f t="shared" si="2449"/>
        <v>3.2283382112215683E-4</v>
      </c>
      <c r="SU273" s="12"/>
      <c r="SV273" s="11">
        <f t="shared" si="2755"/>
        <v>3.3032642279750706E-4</v>
      </c>
      <c r="SW273" s="10">
        <f t="shared" si="2450"/>
        <v>83.122930387067356</v>
      </c>
      <c r="SX273" s="9">
        <f t="shared" si="2082"/>
        <v>85.675873875176364</v>
      </c>
      <c r="SY273" s="9">
        <f t="shared" si="2083"/>
        <v>81.48938484007067</v>
      </c>
      <c r="SZ273" s="115">
        <f t="shared" si="2451"/>
        <v>83.582629357623517</v>
      </c>
      <c r="TA273" s="15">
        <f t="shared" si="2452"/>
        <v>2.585769320363976E-4</v>
      </c>
      <c r="TB273" s="12"/>
      <c r="TC273" s="11">
        <f t="shared" si="2756"/>
        <v>2.6597235412331998E-4</v>
      </c>
      <c r="TD273" s="10">
        <f t="shared" si="2453"/>
        <v>83.639924727104216</v>
      </c>
      <c r="TE273" s="9">
        <f t="shared" si="2084"/>
        <v>85.673442529290384</v>
      </c>
      <c r="TF273" s="9">
        <f t="shared" si="2085"/>
        <v>82.83476663117068</v>
      </c>
      <c r="TG273" s="115">
        <f t="shared" si="2454"/>
        <v>84.254104580230532</v>
      </c>
      <c r="TH273" s="15">
        <f t="shared" si="2455"/>
        <v>1.7532975689805603E-4</v>
      </c>
      <c r="TI273" s="12"/>
      <c r="TJ273" s="11">
        <f t="shared" si="2757"/>
        <v>1.8263249629621653E-4</v>
      </c>
      <c r="TK273" s="10">
        <f t="shared" si="2456"/>
        <v>84.312009175022126</v>
      </c>
      <c r="TL273" s="9">
        <f t="shared" si="2086"/>
        <v>85.672324692366146</v>
      </c>
      <c r="TM273" s="9">
        <f t="shared" si="2087"/>
        <v>84.821879290602183</v>
      </c>
      <c r="TN273" s="115">
        <f t="shared" si="2457"/>
        <v>85.247101991484158</v>
      </c>
      <c r="TO273" s="15">
        <f t="shared" si="2458"/>
        <v>5.2527442687315909E-5</v>
      </c>
      <c r="TP273" s="12"/>
      <c r="TQ273" s="11">
        <f t="shared" si="2758"/>
        <v>5.9757417120095656E-5</v>
      </c>
      <c r="TR273" s="10">
        <f t="shared" si="2459"/>
        <v>85.305500578411625</v>
      </c>
      <c r="TS273" s="9">
        <f t="shared" si="2088"/>
        <v>85.672224360311745</v>
      </c>
      <c r="TT273" s="9">
        <f t="shared" si="2089"/>
        <v>89.259680126805577</v>
      </c>
      <c r="TU273" s="115">
        <f t="shared" si="2460"/>
        <v>87.465952243558661</v>
      </c>
      <c r="TV273" s="15">
        <f t="shared" si="2461"/>
        <v>-2.2157786587701856E-4</v>
      </c>
      <c r="TW273" s="12"/>
      <c r="TX273" s="11">
        <f t="shared" si="2759"/>
        <v>-2.1446103590304786E-4</v>
      </c>
      <c r="TY273" s="10">
        <f t="shared" si="2462"/>
        <v>87.525237242396884</v>
      </c>
      <c r="TZ273" s="9">
        <f t="shared" si="2090"/>
        <v>85.67400969622048</v>
      </c>
      <c r="UA273" s="9">
        <f t="shared" si="2091"/>
        <v>89.341675780200561</v>
      </c>
      <c r="UB273" s="115">
        <f t="shared" si="2463"/>
        <v>87.507842738210513</v>
      </c>
      <c r="UC273" s="15">
        <f t="shared" si="2464"/>
        <v>-2.2653202618637004E-4</v>
      </c>
      <c r="UD273" s="12"/>
      <c r="UE273" s="11">
        <f t="shared" si="2760"/>
        <v>-2.1942700535762757E-4</v>
      </c>
      <c r="UF273" s="10">
        <f t="shared" si="2465"/>
        <v>87.567110490872153</v>
      </c>
      <c r="UG273" s="9">
        <f t="shared" si="2092"/>
        <v>85.675875759679997</v>
      </c>
      <c r="UH273" s="9">
        <f t="shared" si="2093"/>
        <v>89.424440344666181</v>
      </c>
      <c r="UI273" s="115">
        <f t="shared" si="2466"/>
        <v>87.550158052173089</v>
      </c>
      <c r="UJ273" s="15">
        <f t="shared" si="2467"/>
        <v>-2.315286918938624E-4</v>
      </c>
      <c r="UK273" s="12"/>
      <c r="UL273" s="11">
        <f t="shared" si="2761"/>
        <v>-2.2443578087548191E-4</v>
      </c>
      <c r="UM273" s="10">
        <f t="shared" si="2468"/>
        <v>87.609408616854765</v>
      </c>
      <c r="UN273" s="9">
        <f t="shared" si="2094"/>
        <v>85.67782505134565</v>
      </c>
      <c r="UO273" s="9">
        <f t="shared" si="2095"/>
        <v>89.507963591475516</v>
      </c>
      <c r="UP273" s="115">
        <f t="shared" si="2469"/>
        <v>87.592894321410583</v>
      </c>
      <c r="UQ273" s="15">
        <f t="shared" si="2470"/>
        <v>-2.3656707677394975E-4</v>
      </c>
      <c r="UR273" s="12"/>
      <c r="US273" s="11">
        <f t="shared" si="2762"/>
        <v>-2.2948657883757346E-4</v>
      </c>
      <c r="UT273" s="10">
        <f t="shared" si="2471"/>
        <v>87.652127768909509</v>
      </c>
      <c r="UU273" s="9">
        <f t="shared" si="2096"/>
        <v>85.679860104684437</v>
      </c>
      <c r="UV273" s="9">
        <f t="shared" si="2097"/>
        <v>89.592234774725583</v>
      </c>
      <c r="UW273" s="115">
        <f t="shared" si="2472"/>
        <v>87.63604743970501</v>
      </c>
      <c r="UX273" s="15">
        <f t="shared" si="2473"/>
        <v>-2.4164636063130459E-4</v>
      </c>
      <c r="UY273" s="12"/>
      <c r="UZ273" s="11">
        <f t="shared" si="2763"/>
        <v>-2.3457858151719739E-4</v>
      </c>
      <c r="VA273" s="10">
        <f t="shared" si="2474"/>
        <v>87.695263853192017</v>
      </c>
      <c r="VB273" s="9">
        <f t="shared" si="2098"/>
        <v>85.681983484610214</v>
      </c>
      <c r="VC273" s="9">
        <f t="shared" si="2099"/>
        <v>89.677242907832792</v>
      </c>
      <c r="VD273" s="115">
        <f t="shared" si="2475"/>
        <v>87.67961319622151</v>
      </c>
      <c r="VE273" s="15">
        <f t="shared" si="2476"/>
        <v>-2.4676570646274814E-4</v>
      </c>
      <c r="VF273" s="12"/>
      <c r="VG273" s="11">
        <f t="shared" si="2764"/>
        <v>-2.3971095425367154E-4</v>
      </c>
      <c r="VH273" s="10">
        <f t="shared" si="2477"/>
        <v>87.738812671130916</v>
      </c>
      <c r="VI273" s="9">
        <f t="shared" si="2100"/>
        <v>85.684197786339979</v>
      </c>
      <c r="VJ273" s="9">
        <f t="shared" si="2101"/>
        <v>89.762976794666088</v>
      </c>
      <c r="VK273" s="115">
        <f t="shared" si="2478"/>
        <v>87.723587290503033</v>
      </c>
      <c r="VL273" s="15">
        <f t="shared" si="2479"/>
        <v>-2.5192426245081482E-4</v>
      </c>
      <c r="VM273" s="12"/>
      <c r="VN273" s="11">
        <f t="shared" si="2765"/>
        <v>-2.4488284744385769E-4</v>
      </c>
      <c r="VO273" s="10">
        <f t="shared" si="2480"/>
        <v>87.782769934418525</v>
      </c>
      <c r="VP273" s="9">
        <f t="shared" si="2102"/>
        <v>85.686505634231054</v>
      </c>
      <c r="VQ273" s="9">
        <f t="shared" si="2103"/>
        <v>89.849425178557865</v>
      </c>
      <c r="VR273" s="115">
        <f t="shared" si="2481"/>
        <v>87.767965406394467</v>
      </c>
      <c r="VS273" s="15">
        <f t="shared" si="2482"/>
        <v>-2.5712117123918675E-4</v>
      </c>
      <c r="VT273" s="12"/>
      <c r="VU273" s="11">
        <f t="shared" si="2766"/>
        <v>-2.500934058240752E-4</v>
      </c>
      <c r="VV273" s="10">
        <f t="shared" si="2483"/>
        <v>87.827131338998527</v>
      </c>
      <c r="VW273" s="9">
        <f t="shared" si="2104"/>
        <v>85.688909680739542</v>
      </c>
      <c r="VX273" s="9">
        <f t="shared" si="2105"/>
        <v>89.936576388556503</v>
      </c>
      <c r="VY273" s="115">
        <f t="shared" si="2484"/>
        <v>87.812743034648022</v>
      </c>
      <c r="VZ273" s="15">
        <f t="shared" si="2485"/>
        <v>-2.6235554814793056E-4</v>
      </c>
      <c r="WA273" s="12"/>
      <c r="WB273" s="11">
        <f t="shared" si="2767"/>
        <v>-2.5534174665781231E-4</v>
      </c>
      <c r="WC273" s="10">
        <f t="shared" si="2486"/>
        <v>87.87189238745448</v>
      </c>
      <c r="WD273" s="9">
        <f t="shared" si="2106"/>
        <v>85.691412604928615</v>
      </c>
      <c r="WE273" s="9">
        <f t="shared" si="2107"/>
        <v>90.024418467862006</v>
      </c>
      <c r="WF273" s="115">
        <f t="shared" si="2487"/>
        <v>87.857915536395311</v>
      </c>
      <c r="WG273" s="15">
        <f t="shared" si="2488"/>
        <v>-2.6762648919842523E-4</v>
      </c>
      <c r="WH273" s="12"/>
      <c r="WI273" s="11">
        <f t="shared" si="2768"/>
        <v>-2.6062696776430583E-4</v>
      </c>
      <c r="WJ273" s="10">
        <f t="shared" si="2489"/>
        <v>87.917048452527666</v>
      </c>
      <c r="WK273" s="9">
        <f t="shared" si="2108"/>
        <v>85.694017111056894</v>
      </c>
      <c r="WL273" s="9">
        <f t="shared" si="2109"/>
        <v>90.112939228483498</v>
      </c>
      <c r="WM273" s="115">
        <f t="shared" si="2490"/>
        <v>87.903478169770196</v>
      </c>
      <c r="WN273" s="15">
        <f t="shared" si="2491"/>
        <v>-2.7293307457644056E-4</v>
      </c>
      <c r="WO273" s="12"/>
      <c r="WP273" s="11">
        <f t="shared" si="2769"/>
        <v>-2.6594815098123956E-4</v>
      </c>
      <c r="WQ273" s="10">
        <f t="shared" si="2492"/>
        <v>87.962594803748544</v>
      </c>
      <c r="WR273" s="9">
        <f t="shared" si="2110"/>
        <v>85.696725927174569</v>
      </c>
      <c r="WS273" s="9">
        <f t="shared" si="2111"/>
        <v>90.202126251519346</v>
      </c>
      <c r="WT273" s="115">
        <f t="shared" si="2493"/>
        <v>87.949426089346957</v>
      </c>
      <c r="WU273" s="15">
        <f t="shared" si="2494"/>
        <v>-2.7827436873615295E-4</v>
      </c>
      <c r="WV273" s="12"/>
      <c r="WW273" s="11">
        <f t="shared" si="2770"/>
        <v>-2.7130436226490757E-4</v>
      </c>
      <c r="WX273" s="10">
        <f t="shared" si="2495"/>
        <v>88.00852660685301</v>
      </c>
      <c r="WY273" s="9">
        <f t="shared" si="2112"/>
        <v>85.699541803667103</v>
      </c>
      <c r="WZ273" s="9">
        <f t="shared" si="2113"/>
        <v>90.291966944133591</v>
      </c>
      <c r="XA273" s="115">
        <f t="shared" si="2496"/>
        <v>87.995754373900354</v>
      </c>
      <c r="XB273" s="15">
        <f t="shared" si="2497"/>
        <v>-2.8364942400922126E-4</v>
      </c>
      <c r="XC273" s="12"/>
      <c r="XD273" s="11">
        <f t="shared" si="2771"/>
        <v>-2.7669465529984972E-4</v>
      </c>
      <c r="XE273" s="10">
        <f t="shared" si="2498"/>
        <v>88.054838951555695</v>
      </c>
      <c r="XF273" s="9">
        <f t="shared" si="2114"/>
        <v>85.702467511819123</v>
      </c>
      <c r="XG273" s="9">
        <f t="shared" si="2115"/>
        <v>90.38244849559203</v>
      </c>
      <c r="XH273" s="115">
        <f t="shared" si="2499"/>
        <v>88.042458003705576</v>
      </c>
      <c r="XI273" s="15">
        <f t="shared" si="2500"/>
        <v>-2.8905727797806798E-4</v>
      </c>
      <c r="XJ273" s="12"/>
      <c r="XK273" s="11">
        <f t="shared" si="2772"/>
        <v>-2.8211806886546914E-4</v>
      </c>
      <c r="XL273" s="10">
        <f t="shared" si="2501"/>
        <v>88.101526828802236</v>
      </c>
      <c r="XM273" s="9">
        <f t="shared" si="2116"/>
        <v>85.705505842275926</v>
      </c>
      <c r="XN273" s="9">
        <f t="shared" si="2117"/>
        <v>90.473557770360941</v>
      </c>
      <c r="XO273" s="115">
        <f t="shared" si="2502"/>
        <v>88.089531806318433</v>
      </c>
      <c r="XP273" s="15">
        <f t="shared" si="2503"/>
        <v>-2.9449694696819548E-4</v>
      </c>
      <c r="XQ273" s="12"/>
      <c r="XR273" s="11">
        <f t="shared" si="2773"/>
        <v>-2.8757362031623236E-4</v>
      </c>
      <c r="XS273" s="10">
        <f t="shared" si="2504"/>
        <v>88.148585076458346</v>
      </c>
      <c r="XT273" s="9">
        <f t="shared" si="2118"/>
        <v>85.708659603313492</v>
      </c>
      <c r="XU273" s="9">
        <f t="shared" si="2119"/>
        <v>90.565281407713485</v>
      </c>
      <c r="XV273" s="115">
        <f t="shared" si="2505"/>
        <v>88.136970505513489</v>
      </c>
      <c r="XW273" s="15">
        <f t="shared" si="2506"/>
        <v>-2.9996743230718121E-4</v>
      </c>
      <c r="XX273" s="12"/>
      <c r="XY273" s="11">
        <f t="shared" si="2774"/>
        <v>-2.9306031184428969E-4</v>
      </c>
      <c r="XZ273" s="10">
        <f t="shared" si="2507"/>
        <v>88.196008428286689</v>
      </c>
      <c r="YA273" s="9">
        <f t="shared" si="2120"/>
        <v>85.711931619180149</v>
      </c>
      <c r="YB273" s="9">
        <f t="shared" si="2121"/>
        <v>90.657605824714523</v>
      </c>
      <c r="YC273" s="115">
        <f t="shared" si="2508"/>
        <v>88.184768721947336</v>
      </c>
      <c r="YD273" s="15">
        <f t="shared" si="2509"/>
        <v>-3.0546772061146467E-4</v>
      </c>
      <c r="YE273" s="12"/>
      <c r="YF273" s="11">
        <f t="shared" si="2775"/>
        <v>-2.9857713076300726E-4</v>
      </c>
      <c r="YG273" s="10">
        <f t="shared" si="2510"/>
        <v>88.243791514589489</v>
      </c>
      <c r="YH273" s="9">
        <f t="shared" si="2122"/>
        <v>85.71532472839219</v>
      </c>
      <c r="YI273" s="9">
        <f t="shared" si="2123"/>
        <v>90.750517218529708</v>
      </c>
      <c r="YJ273" s="115">
        <f t="shared" si="2511"/>
        <v>88.232920973460949</v>
      </c>
      <c r="YK273" s="15">
        <f t="shared" si="2512"/>
        <v>-3.1099678403423751E-4</v>
      </c>
      <c r="YL273" s="12"/>
      <c r="YM273" s="11">
        <f t="shared" si="2776"/>
        <v>-3.0412304975167462E-4</v>
      </c>
      <c r="YN273" s="10">
        <f t="shared" si="2513"/>
        <v>88.291928862489911</v>
      </c>
      <c r="YO273" s="9">
        <f t="shared" si="2124"/>
        <v>85.718841781983528</v>
      </c>
      <c r="YP273" s="9">
        <f t="shared" si="2125"/>
        <v>90.84400156906419</v>
      </c>
      <c r="YQ273" s="115">
        <f t="shared" si="2514"/>
        <v>88.281421675523859</v>
      </c>
      <c r="YR273" s="15">
        <f t="shared" si="2515"/>
        <v>-3.1655358053653103E-4</v>
      </c>
      <c r="YS273" s="12"/>
      <c r="YT273" s="11">
        <f t="shared" si="2777"/>
        <v>-3.0969702712353264E-4</v>
      </c>
      <c r="YU273" s="10">
        <f t="shared" si="2516"/>
        <v>88.340414896355469</v>
      </c>
      <c r="YV273" s="9">
        <f t="shared" si="2126"/>
        <v>85.722485641710733</v>
      </c>
      <c r="YW273" s="9">
        <f t="shared" si="2127"/>
        <v>90.938044641943065</v>
      </c>
      <c r="YX273" s="115">
        <f t="shared" si="2517"/>
        <v>88.330265141826899</v>
      </c>
      <c r="YY273" s="15">
        <f t="shared" si="2518"/>
        <v>-3.2213705418216858E-4</v>
      </c>
      <c r="YZ273" s="12"/>
      <c r="ZA273" s="11">
        <f t="shared" si="2778"/>
        <v>-3.1529800711782916E-4</v>
      </c>
      <c r="ZB273" s="10">
        <f t="shared" si="2519"/>
        <v>88.389243938370413</v>
      </c>
      <c r="ZC273" s="9">
        <f t="shared" si="2128"/>
        <v>85.726259178215074</v>
      </c>
      <c r="ZD273" s="9">
        <f t="shared" si="2129"/>
        <v>91.032631991820026</v>
      </c>
      <c r="ZE273" s="115">
        <f t="shared" si="2520"/>
        <v>88.37944558501755</v>
      </c>
      <c r="ZF273" s="15">
        <f t="shared" si="2521"/>
        <v>-3.2774613545564314E-4</v>
      </c>
      <c r="ZG273" s="12"/>
      <c r="ZH273" s="11">
        <f t="shared" si="2779"/>
        <v>-3.2092492021493701E-4</v>
      </c>
      <c r="ZI273" s="10">
        <f t="shared" si="2522"/>
        <v>88.438410209251003</v>
      </c>
      <c r="ZJ273" s="9">
        <f t="shared" si="2130"/>
        <v>85.730165269143129</v>
      </c>
      <c r="ZK273" s="9">
        <f t="shared" si="2131"/>
        <v>91.127748969568231</v>
      </c>
      <c r="ZL273" s="115">
        <f t="shared" si="2523"/>
        <v>88.428957119355687</v>
      </c>
      <c r="ZM273" s="15">
        <f t="shared" si="2524"/>
        <v>-3.333797418223398E-4</v>
      </c>
      <c r="ZN273" s="12"/>
      <c r="ZO273" s="11">
        <f t="shared" si="2780"/>
        <v>-3.2657668369431571E-4</v>
      </c>
      <c r="ZP273" s="10">
        <f t="shared" si="2525"/>
        <v>88.487907830884254</v>
      </c>
      <c r="ZQ273" s="9">
        <f t="shared" si="2132"/>
        <v>85.734206797233128</v>
      </c>
      <c r="ZR273" s="9">
        <f t="shared" si="2133"/>
        <v>91.22338072774653</v>
      </c>
      <c r="ZS273" s="115">
        <f t="shared" si="2526"/>
        <v>88.478793762489829</v>
      </c>
      <c r="ZT273" s="15">
        <f t="shared" si="2527"/>
        <v>-3.390367781843469E-4</v>
      </c>
      <c r="ZU273" s="12"/>
      <c r="ZV273" s="11">
        <f t="shared" si="2781"/>
        <v>-3.3225220208808412E-4</v>
      </c>
      <c r="ZW273" s="10">
        <f t="shared" si="2528"/>
        <v>88.537730828086325</v>
      </c>
      <c r="ZX273" s="9">
        <f t="shared" si="2134"/>
        <v>85.738386648366202</v>
      </c>
      <c r="ZY273" s="9">
        <f t="shared" si="2135"/>
        <v>91.319512203405196</v>
      </c>
      <c r="ZZ273" s="115">
        <f t="shared" si="2529"/>
        <v>88.528949425885699</v>
      </c>
      <c r="AAA273" s="15">
        <f t="shared" si="2530"/>
        <v>-3.44716135938831E-4</v>
      </c>
      <c r="AAB273" s="12"/>
      <c r="AAC273" s="11">
        <f t="shared" si="2782"/>
        <v>-3.3795036623517912E-4</v>
      </c>
      <c r="AAD273" s="10">
        <f t="shared" si="2531"/>
        <v>88.587873118996271</v>
      </c>
      <c r="AAE273" s="9">
        <f t="shared" si="2136"/>
        <v>85.742707709549251</v>
      </c>
      <c r="AAF273" s="9">
        <f t="shared" si="2137"/>
        <v>91.416128139993887</v>
      </c>
      <c r="AAG273" s="115">
        <f t="shared" si="2532"/>
        <v>88.579417924771576</v>
      </c>
      <c r="AAH273" s="15">
        <f t="shared" si="2533"/>
        <v>-3.5041669445575396E-4</v>
      </c>
      <c r="AAI273" s="12"/>
      <c r="AAJ273" s="11">
        <f t="shared" si="2783"/>
        <v>-3.436700547585244E-4</v>
      </c>
      <c r="AAK273" s="10">
        <f t="shared" si="2534"/>
        <v>88.638328525015851</v>
      </c>
      <c r="AAL273" s="9">
        <f t="shared" si="2138"/>
        <v>85.747172866889201</v>
      </c>
      <c r="AAM273" s="9">
        <f t="shared" si="2139"/>
        <v>91.513213093857445</v>
      </c>
      <c r="AAN273" s="115">
        <f t="shared" si="2535"/>
        <v>88.630192980373323</v>
      </c>
      <c r="AAO273" s="15">
        <f t="shared" si="2536"/>
        <v>-3.5613732160420206E-4</v>
      </c>
      <c r="AAP273" s="12"/>
      <c r="AAQ273" s="11">
        <f t="shared" ref="AAQ273:AAQ283" si="3126">AAV272</f>
        <v>-3.49410134589677E-4</v>
      </c>
      <c r="AAR273" s="10">
        <f t="shared" ref="AAR273:AAR283" si="3127">AAU272</f>
        <v>88.689090773028326</v>
      </c>
      <c r="AAS273" s="9">
        <f t="shared" si="2140"/>
        <v>85.751785003538359</v>
      </c>
      <c r="AAT273" s="9">
        <f t="shared" si="2141"/>
        <v>91.610751439489476</v>
      </c>
      <c r="AAU273" s="115">
        <f t="shared" ref="AAU273:AAU283" si="3128">(AAS273+AAT273)/2</f>
        <v>88.681268221513918</v>
      </c>
      <c r="AAV273" s="15">
        <f t="shared" ref="AAV273:AAV283" si="3129">(AAS273-AAU273)/B</f>
        <v>-3.6187687420378463E-4</v>
      </c>
      <c r="AAW273" s="11"/>
      <c r="AAX273" s="11">
        <f t="shared" si="2784"/>
        <v>-3.5516946141857654E-4</v>
      </c>
      <c r="AAY273" s="10">
        <f t="shared" si="2541"/>
        <v>88.740153496981094</v>
      </c>
      <c r="AAZ273" s="9">
        <f t="shared" si="2142"/>
        <v>85.756546997610783</v>
      </c>
      <c r="ABA273" s="9">
        <f t="shared" si="2143"/>
        <v>91.708727375092096</v>
      </c>
      <c r="ABB273" s="115">
        <f t="shared" si="2542"/>
        <v>88.73263718635144</v>
      </c>
      <c r="ABC273" s="15">
        <f t="shared" si="2543"/>
        <v>-3.6763419849671433E-4</v>
      </c>
      <c r="ABD273" s="11"/>
      <c r="ABE273" s="11">
        <f t="shared" si="2785"/>
        <v>-3.6094688016422558E-4</v>
      </c>
      <c r="ABF273" s="10">
        <f t="shared" si="2544"/>
        <v>88.791510239607646</v>
      </c>
      <c r="ABG273" s="9">
        <f t="shared" si="2144"/>
        <v>85.76146172007212</v>
      </c>
      <c r="ABH273" s="9">
        <f t="shared" si="2145"/>
        <v>91.807124928434376</v>
      </c>
      <c r="ABI273" s="115">
        <f t="shared" si="2545"/>
        <v>88.784293324253241</v>
      </c>
      <c r="ABJ273" s="15">
        <f t="shared" si="2546"/>
        <v>-3.7340813063999008E-4</v>
      </c>
      <c r="ABK273" s="11"/>
      <c r="ABL273" s="11">
        <f t="shared" si="2786"/>
        <v>-3.667412254656659E-4</v>
      </c>
      <c r="ABM273" s="10">
        <f t="shared" si="2547"/>
        <v>88.843154454286321</v>
      </c>
      <c r="ABN273" s="9">
        <f t="shared" si="2146"/>
        <v>85.766532032605355</v>
      </c>
      <c r="ABO273" s="9">
        <f t="shared" si="2147"/>
        <v>91.905927963003123</v>
      </c>
      <c r="ABP273" s="115">
        <f t="shared" si="2548"/>
        <v>88.836229997804239</v>
      </c>
      <c r="ABQ273" s="15">
        <f t="shared" si="2549"/>
        <v>-3.7919749721712116E-4</v>
      </c>
      <c r="ABR273" s="11"/>
      <c r="ABS273" s="11">
        <f t="shared" si="2787"/>
        <v>-3.7255132219271282E-4</v>
      </c>
      <c r="ABT273" s="10">
        <f t="shared" si="2550"/>
        <v>88.89507950703387</v>
      </c>
      <c r="ABU273" s="9">
        <f t="shared" si="2148"/>
        <v>85.771760785454958</v>
      </c>
      <c r="ABV273" s="9">
        <f t="shared" si="2149"/>
        <v>92.005120184439448</v>
      </c>
      <c r="ABW273" s="115">
        <f t="shared" si="2551"/>
        <v>88.888440484947211</v>
      </c>
      <c r="ABX273" s="15">
        <f t="shared" si="2552"/>
        <v>-3.85001115768828E-4</v>
      </c>
      <c r="ABY273" s="11"/>
      <c r="ABZ273" s="11">
        <f t="shared" si="2788"/>
        <v>-3.7837598597591682E-4</v>
      </c>
      <c r="ACA273" s="10">
        <f t="shared" si="2553"/>
        <v>88.947278678632003</v>
      </c>
      <c r="ACB273" s="9">
        <f t="shared" si="2150"/>
        <v>85.77715081525217</v>
      </c>
      <c r="ACC273" s="9">
        <f t="shared" si="2151"/>
        <v>92.10468514572122</v>
      </c>
      <c r="ACD273" s="115">
        <f t="shared" si="2554"/>
        <v>88.940917980486688</v>
      </c>
      <c r="ACE273" s="15">
        <f t="shared" si="2555"/>
        <v>-3.9081779524745785E-4</v>
      </c>
      <c r="ACF273" s="11"/>
      <c r="ACG273" s="11">
        <f t="shared" si="2789"/>
        <v>-3.8421402366028593E-4</v>
      </c>
      <c r="ACH273" s="10">
        <f t="shared" si="2556"/>
        <v>88.999745166116881</v>
      </c>
      <c r="ACI273" s="9">
        <f t="shared" si="2152"/>
        <v>85.782704942821368</v>
      </c>
      <c r="ACJ273" s="9">
        <f t="shared" si="2153"/>
        <v>92.204606237209177</v>
      </c>
      <c r="ACK273" s="115">
        <f t="shared" si="2557"/>
        <v>88.993655590015265</v>
      </c>
      <c r="ACL273" s="15">
        <f t="shared" si="2558"/>
        <v>-3.9664633553768364E-4</v>
      </c>
      <c r="ACM273" s="11"/>
      <c r="ACN273" s="11">
        <f t="shared" si="2790"/>
        <v>-3.9006423282384123E-4</v>
      </c>
      <c r="ACO273" s="10">
        <f t="shared" si="2559"/>
        <v>89.052472076678256</v>
      </c>
      <c r="ACP273" s="9">
        <f t="shared" si="2154"/>
        <v>85.788425970942683</v>
      </c>
      <c r="ACQ273" s="9">
        <f t="shared" si="2155"/>
        <v>92.304866715190755</v>
      </c>
      <c r="ACR273" s="115">
        <f t="shared" si="2560"/>
        <v>89.046646343066726</v>
      </c>
      <c r="ACS273" s="15">
        <f t="shared" si="2561"/>
        <v>-4.0248552935768275E-4</v>
      </c>
      <c r="ACT273" s="11"/>
      <c r="ACU273" s="11">
        <f t="shared" si="2791"/>
        <v>-3.9592540368093686E-4</v>
      </c>
      <c r="ACV273" s="10">
        <f t="shared" si="2562"/>
        <v>89.105452440819477</v>
      </c>
      <c r="ACW273" s="9">
        <f t="shared" si="2156"/>
        <v>85.794316682140234</v>
      </c>
      <c r="ACX273" s="9">
        <f t="shared" si="2157"/>
        <v>92.405449707880081</v>
      </c>
      <c r="ACY273" s="115">
        <f t="shared" si="2563"/>
        <v>89.099883195010165</v>
      </c>
      <c r="ACZ273" s="15">
        <f t="shared" si="2564"/>
        <v>-4.0833416276633367E-4</v>
      </c>
      <c r="ADA273" s="11"/>
      <c r="ADB273" s="11">
        <f t="shared" si="2792"/>
        <v>-4.0179631958951691E-4</v>
      </c>
      <c r="ADC273" s="10">
        <f t="shared" si="2565"/>
        <v>89.158679214240038</v>
      </c>
      <c r="ADD273" s="9">
        <f t="shared" si="2158"/>
        <v>85.800379836460294</v>
      </c>
      <c r="ADE273" s="9">
        <f t="shared" si="2159"/>
        <v>92.506338219691571</v>
      </c>
      <c r="ADF273" s="115">
        <f t="shared" si="2566"/>
        <v>89.153359028075926</v>
      </c>
      <c r="ADG273" s="15">
        <f t="shared" si="2567"/>
        <v>-4.1419101556441158E-4</v>
      </c>
      <c r="ADH273" s="11"/>
      <c r="ADI273" s="11">
        <f t="shared" si="2793"/>
        <v>-4.0767575745237733E-4</v>
      </c>
      <c r="ADJ273" s="10">
        <f t="shared" si="2568"/>
        <v>89.212145278849022</v>
      </c>
      <c r="ADK273" s="9">
        <f t="shared" si="2160"/>
        <v>85.80661816923859</v>
      </c>
      <c r="ADL273" s="9">
        <f t="shared" si="2161"/>
        <v>92.607515139238757</v>
      </c>
      <c r="ADM273" s="115">
        <f t="shared" si="2569"/>
        <v>89.207066654238673</v>
      </c>
      <c r="ADN273" s="15">
        <f t="shared" si="2570"/>
        <v>-4.2005486192653514E-4</v>
      </c>
      <c r="ADO273" s="11"/>
      <c r="ADP273" s="11">
        <f t="shared" si="2794"/>
        <v>-4.1356248834979932E-4</v>
      </c>
      <c r="ADQ273" s="10">
        <f t="shared" si="2571"/>
        <v>89.265843445639675</v>
      </c>
      <c r="ADR273" s="9">
        <f t="shared" si="2162"/>
        <v>85.813034388865717</v>
      </c>
      <c r="ADS273" s="9">
        <f t="shared" si="2163"/>
        <v>92.708963247555005</v>
      </c>
      <c r="ADT273" s="115">
        <f t="shared" si="2572"/>
        <v>89.260998818210368</v>
      </c>
      <c r="ADU273" s="15">
        <f t="shared" si="2573"/>
        <v>-4.259244710469232E-4</v>
      </c>
      <c r="ADV273" s="11"/>
      <c r="ADW273" s="11">
        <f t="shared" si="2795"/>
        <v>-4.1945527818626434E-4</v>
      </c>
      <c r="ADX273" s="10">
        <f t="shared" si="2574"/>
        <v>89.319766457675087</v>
      </c>
      <c r="ADY273" s="9">
        <f t="shared" si="2164"/>
        <v>85.819631174553848</v>
      </c>
      <c r="ADZ273" s="9">
        <f t="shared" si="2165"/>
        <v>92.810665226518211</v>
      </c>
      <c r="AEA273" s="115">
        <f t="shared" si="2575"/>
        <v>89.315148200536029</v>
      </c>
      <c r="AEB273" s="15">
        <f t="shared" si="2576"/>
        <v>-4.3179860779768935E-4</v>
      </c>
      <c r="AEC273" s="11"/>
      <c r="AED273" s="11">
        <f t="shared" si="2796"/>
        <v>-4.2535288834994074E-4</v>
      </c>
      <c r="AEE273" s="10">
        <f t="shared" si="2577"/>
        <v>89.373906993177513</v>
      </c>
      <c r="AEF273" s="9">
        <f t="shared" si="2166"/>
        <v>85.826411174107776</v>
      </c>
      <c r="AEG273" s="9">
        <f t="shared" si="2167"/>
        <v>92.912603666494292</v>
      </c>
      <c r="AEH273" s="115">
        <f t="shared" si="2578"/>
        <v>89.369507420301034</v>
      </c>
      <c r="AEI273" s="15">
        <f t="shared" si="2579"/>
        <v>-4.3767603333861341E-4</v>
      </c>
      <c r="AEJ273" s="11"/>
      <c r="AEK273" s="11">
        <f t="shared" si="2797"/>
        <v>-4.3125407632378421E-4</v>
      </c>
      <c r="AEL273" s="10">
        <f t="shared" si="2580"/>
        <v>89.42825766822935</v>
      </c>
      <c r="AEM273" s="9">
        <f t="shared" si="2168"/>
        <v>85.833377001701479</v>
      </c>
      <c r="AEN273" s="9">
        <f t="shared" si="2169"/>
        <v>93.014760981346896</v>
      </c>
      <c r="AEO273" s="115">
        <f t="shared" si="2581"/>
        <v>89.424068991524194</v>
      </c>
      <c r="AEP273" s="15">
        <f t="shared" si="2582"/>
        <v>-4.4355550000507054E-4</v>
      </c>
      <c r="AEQ273" s="11"/>
      <c r="AER273" s="11">
        <f t="shared" si="2798"/>
        <v>-4.3715759056379234E-4</v>
      </c>
      <c r="AES273" s="10">
        <f t="shared" si="2583"/>
        <v>89.482810993069776</v>
      </c>
      <c r="AET273" s="9">
        <f t="shared" si="2170"/>
        <v>85.840531235478352</v>
      </c>
      <c r="AEU273" s="9">
        <f t="shared" si="2171"/>
        <v>93.117119522097212</v>
      </c>
      <c r="AEV273" s="115">
        <f t="shared" si="2584"/>
        <v>89.478825378787775</v>
      </c>
      <c r="AEW273" s="15">
        <f t="shared" si="2585"/>
        <v>-4.4943575847640688E-4</v>
      </c>
      <c r="AEX273" s="11"/>
      <c r="AEY273" s="11">
        <f t="shared" si="2799"/>
        <v>-4.4306217768133268E-4</v>
      </c>
      <c r="AEZ273" s="10">
        <f t="shared" si="2586"/>
        <v>89.53755942782108</v>
      </c>
      <c r="AFA273" s="9">
        <f t="shared" si="2172"/>
        <v>85.84787641536451</v>
      </c>
      <c r="AFB273" s="9">
        <f t="shared" si="2173"/>
        <v>93.219661628694013</v>
      </c>
      <c r="AFC273" s="115">
        <f t="shared" si="2587"/>
        <v>89.533769022029261</v>
      </c>
      <c r="AFD273" s="15">
        <f t="shared" si="2588"/>
        <v>-4.5531556110856968E-4</v>
      </c>
      <c r="AFE273" s="11"/>
      <c r="AFF273" s="11">
        <f t="shared" si="2800"/>
        <v>-4.4896658578343047E-4</v>
      </c>
      <c r="AFG273" s="10">
        <f t="shared" si="2589"/>
        <v>89.592495407321934</v>
      </c>
      <c r="AFH273" s="9">
        <f t="shared" si="2174"/>
        <v>85.855415040987566</v>
      </c>
      <c r="AFI273" s="9">
        <f t="shared" si="2175"/>
        <v>93.322369585053181</v>
      </c>
      <c r="AFJ273" s="115">
        <f t="shared" si="2590"/>
        <v>89.588892313020381</v>
      </c>
      <c r="AFK273" s="15">
        <f t="shared" si="2591"/>
        <v>-4.6119365928566994E-4</v>
      </c>
      <c r="AFL273" s="11"/>
      <c r="AFM273" s="11">
        <f t="shared" si="2801"/>
        <v>-4.5486956182046878E-4</v>
      </c>
      <c r="AFN273" s="10">
        <f t="shared" si="2592"/>
        <v>89.647611317552901</v>
      </c>
      <c r="AFO273" s="9">
        <f t="shared" si="2176"/>
        <v>85.863149569510043</v>
      </c>
      <c r="AFP273" s="9">
        <f t="shared" si="2177"/>
        <v>93.42522557679824</v>
      </c>
      <c r="AFQ273" s="115">
        <f t="shared" si="2593"/>
        <v>89.644187573154142</v>
      </c>
      <c r="AFR273" s="15">
        <f t="shared" si="2594"/>
        <v>-4.6706880094366876E-4</v>
      </c>
      <c r="AFS273" s="11"/>
      <c r="AFT273" s="11">
        <f t="shared" si="2802"/>
        <v>-4.6076984910598342E-4</v>
      </c>
      <c r="AFU273" s="10">
        <f t="shared" si="2595"/>
        <v>89.702899473370024</v>
      </c>
      <c r="AFV273" s="9">
        <f t="shared" si="2178"/>
        <v>85.87108241337755</v>
      </c>
      <c r="AFW273" s="9">
        <f t="shared" si="2179"/>
        <v>93.528211580194991</v>
      </c>
      <c r="AFX273" s="115">
        <f t="shared" si="2596"/>
        <v>89.699646996786271</v>
      </c>
      <c r="AFY273" s="15">
        <f t="shared" si="2597"/>
        <v>-4.7293972384955367E-4</v>
      </c>
      <c r="AFZ273" s="11"/>
      <c r="AGA273" s="11">
        <f t="shared" si="2803"/>
        <v>-4.666661805826837E-4</v>
      </c>
      <c r="AGB273" s="10">
        <f t="shared" si="2598"/>
        <v>89.758352061718256</v>
      </c>
      <c r="AGC273" s="9">
        <f t="shared" si="2180"/>
        <v>85.879215937830551</v>
      </c>
      <c r="AGD273" s="9">
        <f t="shared" si="2181"/>
        <v>93.63130970618522</v>
      </c>
      <c r="AGE273" s="115">
        <f t="shared" si="2599"/>
        <v>89.755262822007893</v>
      </c>
      <c r="AGF273" s="15">
        <f t="shared" si="2600"/>
        <v>-4.7880517700412979E-4</v>
      </c>
      <c r="AGG273" s="11"/>
      <c r="AGH273" s="11">
        <f t="shared" si="2804"/>
        <v>-4.7255730027079772E-4</v>
      </c>
      <c r="AGI273" s="10">
        <f t="shared" si="2601"/>
        <v>89.813961312753349</v>
      </c>
      <c r="AGJ273" s="9">
        <f t="shared" si="2182"/>
        <v>85.887552459143009</v>
      </c>
      <c r="AGK273" s="9">
        <f t="shared" si="2183"/>
        <v>93.734502057007063</v>
      </c>
      <c r="AGL273" s="115">
        <f t="shared" si="2602"/>
        <v>89.811027258075029</v>
      </c>
      <c r="AGM273" s="15">
        <f t="shared" si="2603"/>
        <v>-4.8466391189501857E-4</v>
      </c>
      <c r="AGN273" s="11"/>
      <c r="AGO273" s="11">
        <f t="shared" si="2805"/>
        <v>-4.7844195450573543E-4</v>
      </c>
      <c r="AGP273" s="10">
        <f t="shared" si="2604"/>
        <v>89.869719427118653</v>
      </c>
      <c r="AGQ273" s="9">
        <f t="shared" si="2184"/>
        <v>85.8960942425811</v>
      </c>
      <c r="AGR273" s="9">
        <f t="shared" si="2185"/>
        <v>93.837770456191777</v>
      </c>
      <c r="AGS273" s="115">
        <f t="shared" si="2605"/>
        <v>89.866932349386445</v>
      </c>
      <c r="AGT273" s="15">
        <f t="shared" si="2606"/>
        <v>-4.905146659461017E-4</v>
      </c>
      <c r="AGU273" s="11"/>
      <c r="AGV273" s="11">
        <f t="shared" si="2806"/>
        <v>-4.8431887535364712E-4</v>
      </c>
      <c r="AGW273" s="10">
        <f t="shared" si="2607"/>
        <v>89.92561843962315</v>
      </c>
      <c r="AGX273" s="9">
        <f t="shared" si="2186"/>
        <v>85.904843499782316</v>
      </c>
      <c r="AGY273" s="9">
        <f t="shared" si="2187"/>
        <v>93.941097908937323</v>
      </c>
      <c r="AGZ273" s="115">
        <f t="shared" si="2608"/>
        <v>89.922970704359813</v>
      </c>
      <c r="AHA273" s="15">
        <f t="shared" si="2609"/>
        <v>-4.9635625287880621E-4</v>
      </c>
      <c r="AHB273" s="11"/>
      <c r="AHC273" s="11">
        <f t="shared" si="2807"/>
        <v>-4.9018687117187323E-4</v>
      </c>
      <c r="AHD273" s="10">
        <f t="shared" si="2610"/>
        <v>89.981650949710115</v>
      </c>
      <c r="AHE273" s="9">
        <f t="shared" si="2188"/>
        <v>85.913802389373316</v>
      </c>
      <c r="AHF273" s="9">
        <f t="shared" si="2189"/>
        <v>94.044473566292183</v>
      </c>
      <c r="AHG273" s="115">
        <f t="shared" si="2611"/>
        <v>89.97913797783275</v>
      </c>
      <c r="AHH273" s="15">
        <f t="shared" si="2612"/>
        <v>-5.0218786928492895E-4</v>
      </c>
      <c r="AHI273" s="11"/>
      <c r="AHJ273" s="11">
        <f t="shared" si="2808"/>
        <v>-4.9604513388027663E-4</v>
      </c>
      <c r="AHK273" s="10">
        <f t="shared" si="2613"/>
        <v>90.037812609458626</v>
      </c>
      <c r="AHL273" s="9">
        <f t="shared" si="2190"/>
        <v>85.922973028954303</v>
      </c>
      <c r="AHM273" s="9">
        <f t="shared" si="2191"/>
        <v>94.147888244444729</v>
      </c>
      <c r="AHN273" s="115">
        <f t="shared" si="2614"/>
        <v>90.035430636699516</v>
      </c>
      <c r="AHO273" s="15">
        <f t="shared" si="2615"/>
        <v>-5.0800881713698482E-4</v>
      </c>
      <c r="AHP273" s="11"/>
      <c r="AHQ273" s="11">
        <f t="shared" si="2809"/>
        <v>-5.0189296090581606E-4</v>
      </c>
      <c r="AHR273" s="10">
        <f t="shared" si="2616"/>
        <v>90.094099884475014</v>
      </c>
      <c r="AHS273" s="9">
        <f t="shared" si="2192"/>
        <v>85.932357497650059</v>
      </c>
      <c r="AHT273" s="9">
        <f t="shared" si="2193"/>
        <v>94.251332912890518</v>
      </c>
      <c r="AHU273" s="115">
        <f t="shared" si="2617"/>
        <v>90.091845205270289</v>
      </c>
      <c r="AHV273" s="15">
        <f t="shared" si="2618"/>
        <v>-5.1381841025287364E-4</v>
      </c>
      <c r="AHW273" s="11"/>
      <c r="AHX273" s="11">
        <f t="shared" si="2810"/>
        <v>-5.0772966145118121E-4</v>
      </c>
      <c r="AHY273" s="10">
        <f t="shared" si="2619"/>
        <v>90.150509297607684</v>
      </c>
      <c r="AHZ273" s="9">
        <f t="shared" si="2194"/>
        <v>85.941957835394362</v>
      </c>
      <c r="AIA273" s="9">
        <f t="shared" si="2195"/>
        <v>94.354798695575326</v>
      </c>
      <c r="AIB273" s="115">
        <f t="shared" si="2620"/>
        <v>90.148378265484837</v>
      </c>
      <c r="AIC273" s="15">
        <f t="shared" si="2621"/>
        <v>-5.196159744106718E-4</v>
      </c>
      <c r="AID273" s="11"/>
      <c r="AIE273" s="11">
        <f t="shared" si="2811"/>
        <v>-5.1355455661310646E-4</v>
      </c>
      <c r="AIF273" s="10">
        <f t="shared" si="2622"/>
        <v>90.207037429167258</v>
      </c>
      <c r="AIG273" s="9">
        <f t="shared" si="2196"/>
        <v>85.951776042249293</v>
      </c>
      <c r="AIH273" s="9">
        <f t="shared" si="2197"/>
        <v>94.458276871918414</v>
      </c>
      <c r="AII273" s="115">
        <f t="shared" si="2623"/>
        <v>90.205026457083846</v>
      </c>
      <c r="AIJ273" s="15">
        <f t="shared" si="2624"/>
        <v>-5.2540084745388016E-4</v>
      </c>
      <c r="AIK273" s="11"/>
      <c r="AIL273" s="11">
        <f t="shared" si="2812"/>
        <v>-5.1936697949113734E-4</v>
      </c>
      <c r="AIM273" s="10">
        <f t="shared" si="2625"/>
        <v>90.26368091710431</v>
      </c>
      <c r="AIN273" s="9">
        <f t="shared" si="2198"/>
        <v>85.961814077759598</v>
      </c>
      <c r="AIO273" s="9">
        <f t="shared" si="2199"/>
        <v>94.561758877713658</v>
      </c>
      <c r="AIP273" s="115">
        <f t="shared" si="2626"/>
        <v>90.261786477736621</v>
      </c>
      <c r="AIQ273" s="15">
        <f t="shared" si="2627"/>
        <v>-5.311723793869548E-4</v>
      </c>
      <c r="AIR273" s="11"/>
      <c r="AIS273" s="11">
        <f t="shared" si="2813"/>
        <v>-5.2516627528670639E-4</v>
      </c>
      <c r="AIT273" s="10">
        <f t="shared" si="2628"/>
        <v>90.320436457143614</v>
      </c>
      <c r="AIU273" s="9">
        <f t="shared" si="2200"/>
        <v>85.97207386034205</v>
      </c>
      <c r="AIV273" s="9">
        <f t="shared" si="2201"/>
        <v>94.665236305911336</v>
      </c>
      <c r="AIW273" s="115">
        <f t="shared" si="2629"/>
        <v>90.318655083126686</v>
      </c>
      <c r="AIX273" s="15">
        <f t="shared" si="2630"/>
        <v>-5.3692993246131347E-4</v>
      </c>
      <c r="AIY273" s="11"/>
      <c r="AIZ273" s="11">
        <f t="shared" si="2814"/>
        <v>-5.3095180139265882E-4</v>
      </c>
      <c r="AJA273" s="10">
        <f t="shared" si="2631"/>
        <v>90.377300802876249</v>
      </c>
      <c r="AJB273" s="9">
        <f t="shared" si="2202"/>
        <v>85.982557266710018</v>
      </c>
      <c r="AJC273" s="9">
        <f t="shared" si="2203"/>
        <v>94.768700907280774</v>
      </c>
      <c r="AJD273" s="115">
        <f t="shared" si="2632"/>
        <v>90.375629086995389</v>
      </c>
      <c r="AJE273" s="15">
        <f t="shared" si="2633"/>
        <v>-5.426728812518031E-4</v>
      </c>
      <c r="AJF273" s="11"/>
      <c r="AJG273" s="11">
        <f t="shared" si="2815"/>
        <v>-5.3672292747326323E-4</v>
      </c>
      <c r="AJH273" s="10">
        <f t="shared" si="2634"/>
        <v>90.434270765809714</v>
      </c>
      <c r="AJI273" s="9">
        <f t="shared" si="2204"/>
        <v>85.993266131332945</v>
      </c>
      <c r="AJJ273" s="9">
        <f t="shared" si="2205"/>
        <v>94.872144590958953</v>
      </c>
      <c r="AJK273" s="115">
        <f t="shared" si="2635"/>
        <v>90.432705361145949</v>
      </c>
      <c r="AJL273" s="15">
        <f t="shared" si="2636"/>
        <v>-5.4840061272397106E-4</v>
      </c>
      <c r="AJM273" s="11"/>
      <c r="AJN273" s="11">
        <f t="shared" si="2816"/>
        <v>-5.4247903553499629E-4</v>
      </c>
      <c r="AJO273" s="10">
        <f t="shared" si="2637"/>
        <v>90.491343215378549</v>
      </c>
      <c r="AJP273" s="9">
        <f t="shared" si="2206"/>
        <v>86.004202245930983</v>
      </c>
      <c r="AJQ273" s="9">
        <f t="shared" si="2207"/>
        <v>94.975559424879464</v>
      </c>
      <c r="AJR273" s="115">
        <f t="shared" si="2638"/>
        <v>90.489880835405216</v>
      </c>
      <c r="AJS273" s="15">
        <f t="shared" si="2639"/>
        <v>-5.5411252629176868E-4</v>
      </c>
      <c r="AJT273" s="11"/>
      <c r="AJU273" s="11">
        <f t="shared" si="2817"/>
        <v>-5.4821951998776852E-4</v>
      </c>
      <c r="AJV273" s="10">
        <f t="shared" si="2640"/>
        <v>90.548515078912601</v>
      </c>
      <c r="AJW273" s="9">
        <f t="shared" si="2208"/>
        <v>86.015367359004287</v>
      </c>
      <c r="AJX273" s="9">
        <f t="shared" si="2209"/>
        <v>95.07893763609222</v>
      </c>
      <c r="AJY273" s="115">
        <f t="shared" si="2641"/>
        <v>90.547152497548254</v>
      </c>
      <c r="AJZ273" s="15">
        <f t="shared" si="2642"/>
        <v>-5.598080338663808E-4</v>
      </c>
      <c r="AKA273" s="11"/>
      <c r="AKB273" s="11">
        <f t="shared" si="2818"/>
        <v>-5.5394378769723783E-4</v>
      </c>
      <c r="AKC273" s="10">
        <f t="shared" si="2643"/>
        <v>90.605783341568085</v>
      </c>
      <c r="AKD273" s="9">
        <f t="shared" si="2210"/>
        <v>86.02676317539715</v>
      </c>
      <c r="AKE273" s="9">
        <f t="shared" si="2211"/>
        <v>95.182271610970687</v>
      </c>
      <c r="AKF273" s="115">
        <f t="shared" si="2644"/>
        <v>90.604517393183926</v>
      </c>
      <c r="AKG273" s="15">
        <f t="shared" si="2645"/>
        <v>-5.6548655989593411E-4</v>
      </c>
      <c r="AKH273" s="11"/>
      <c r="AKI273" s="11">
        <f t="shared" si="2819"/>
        <v>-5.5965125802800878E-4</v>
      </c>
      <c r="AKJ273" s="10">
        <f t="shared" si="2646"/>
        <v>90.663145046219711</v>
      </c>
      <c r="AKK273" s="9">
        <f t="shared" si="2212"/>
        <v>86.038391355896522</v>
      </c>
      <c r="AKL273" s="9">
        <f t="shared" si="2213"/>
        <v>95.285553895307274</v>
      </c>
      <c r="AKM273" s="115">
        <f t="shared" si="2647"/>
        <v>90.661972625601891</v>
      </c>
      <c r="AKN273" s="15">
        <f t="shared" si="2648"/>
        <v>-5.7114754139619181E-4</v>
      </c>
      <c r="AKO273" s="11"/>
      <c r="AKP273" s="11">
        <f t="shared" si="2820"/>
        <v>-5.6534136287777288E-4</v>
      </c>
      <c r="AKQ273" s="10">
        <f t="shared" si="2649"/>
        <v>90.720597293314086</v>
      </c>
      <c r="AKR273" s="9">
        <f t="shared" si="2214"/>
        <v>86.050253516864842</v>
      </c>
      <c r="AKS273" s="9">
        <f t="shared" si="2215"/>
        <v>95.388777194305163</v>
      </c>
      <c r="AKT273" s="115">
        <f t="shared" si="2650"/>
        <v>90.719515355585003</v>
      </c>
      <c r="AKU273" s="15">
        <f t="shared" si="2651"/>
        <v>-5.7679042797273504E-4</v>
      </c>
      <c r="AKV273" s="11"/>
      <c r="AKW273" s="11">
        <f t="shared" si="2821"/>
        <v>-5.7101354670291427E-4</v>
      </c>
      <c r="AKX273" s="10">
        <f t="shared" si="2652"/>
        <v>90.778137240688395</v>
      </c>
      <c r="AKY273" s="9">
        <f t="shared" si="2216"/>
        <v>86.062351229906696</v>
      </c>
      <c r="AKZ273" s="9">
        <f t="shared" si="2217"/>
        <v>95.491934372460861</v>
      </c>
      <c r="ALA273" s="115">
        <f t="shared" si="2653"/>
        <v>90.777142801183771</v>
      </c>
      <c r="ALB273" s="15">
        <f t="shared" si="2654"/>
        <v>-5.8241468183428018E-4</v>
      </c>
      <c r="ALC273" s="11"/>
      <c r="ALD273" s="11">
        <f t="shared" si="2822"/>
        <v>-5.7666726653523648E-4</v>
      </c>
      <c r="ALE273" s="10">
        <f t="shared" si="2655"/>
        <v>90.835762103351357</v>
      </c>
      <c r="ALF273" s="9">
        <f t="shared" si="2218"/>
        <v>86.074686021569207</v>
      </c>
      <c r="ALG273" s="9">
        <f t="shared" si="2219"/>
        <v>95.595018453348459</v>
      </c>
      <c r="ALH273" s="115">
        <f t="shared" si="2656"/>
        <v>90.834852237458833</v>
      </c>
      <c r="ALI273" s="15">
        <f t="shared" si="2657"/>
        <v>-5.880197777978763E-4</v>
      </c>
      <c r="ALJ273" s="11"/>
      <c r="ALK273" s="11">
        <f t="shared" si="2823"/>
        <v>-5.8230199199051048E-4</v>
      </c>
      <c r="ALL273" s="10">
        <f t="shared" ref="ALL273:ALL283" si="3130">ALO272</f>
        <v>90.893469153231777</v>
      </c>
      <c r="ALM273" s="9">
        <f t="shared" si="2220"/>
        <v>86.087259373075625</v>
      </c>
      <c r="ALN273" s="9">
        <f t="shared" si="2221"/>
        <v>95.69802261929766</v>
      </c>
      <c r="ALO273" s="115">
        <f t="shared" ref="ALO273:ALO283" si="3131">(ALM273+ALN273)/2</f>
        <v>90.892640996186643</v>
      </c>
      <c r="ALP273" s="15">
        <f t="shared" ref="ALP273:ALP283" si="3132">(ALM273-ALO273)/B</f>
        <v>-5.9360520328545963E-4</v>
      </c>
      <c r="ALQ273" s="12"/>
      <c r="ALR273" s="11">
        <f t="shared" si="2824"/>
        <v>-5.8791720526836749E-4</v>
      </c>
      <c r="ALS273" s="10">
        <f t="shared" si="2661"/>
        <v>90.951255718890522</v>
      </c>
      <c r="ALT273" s="9">
        <f t="shared" si="2222"/>
        <v>86.100072720091759</v>
      </c>
      <c r="ALU273" s="9">
        <f t="shared" si="2223"/>
        <v>95.800940210978709</v>
      </c>
      <c r="ALV273" s="115">
        <f t="shared" si="2662"/>
        <v>90.950506465535227</v>
      </c>
      <c r="ALW273" s="15">
        <f t="shared" si="2663"/>
        <v>-5.9917045831265182E-4</v>
      </c>
      <c r="ALX273" s="12"/>
      <c r="ALY273" s="11">
        <f t="shared" si="2825"/>
        <v>-5.9351240114437274E-4</v>
      </c>
      <c r="ALZ273" s="10">
        <f t="shared" si="2664"/>
        <v>91.00911918520228</v>
      </c>
      <c r="AMA273" s="9">
        <f t="shared" si="2224"/>
        <v>86.113127452524921</v>
      </c>
      <c r="AMB273" s="9">
        <f t="shared" si="2225"/>
        <v>95.903764726887914</v>
      </c>
      <c r="AMC273" s="115">
        <f t="shared" si="2665"/>
        <v>91.00844608970641</v>
      </c>
      <c r="AMD273" s="15">
        <f t="shared" si="2666"/>
        <v>-6.0471505546940058E-4</v>
      </c>
      <c r="AME273" s="12"/>
      <c r="AMF273" s="11">
        <f t="shared" si="2826"/>
        <v>-5.9908708695391943E-4</v>
      </c>
      <c r="AMG273" s="10">
        <f t="shared" si="2667"/>
        <v>91.067056993003774</v>
      </c>
      <c r="AMH273" s="9">
        <f t="shared" si="2226"/>
        <v>86.126424914354743</v>
      </c>
      <c r="AMI273" s="9">
        <f t="shared" si="2227"/>
        <v>96.006489822741955</v>
      </c>
      <c r="AMJ273" s="115">
        <f t="shared" si="2668"/>
        <v>91.066457368548356</v>
      </c>
      <c r="AMK273" s="15">
        <f t="shared" si="2669"/>
        <v>-6.1023851989301626E-4</v>
      </c>
      <c r="AML273" s="12"/>
      <c r="AMM273" s="11">
        <f t="shared" si="2827"/>
        <v>-6.0464078256845636E-4</v>
      </c>
      <c r="AMN273" s="10">
        <f t="shared" si="2670"/>
        <v>91.125066638712212</v>
      </c>
      <c r="AMO273" s="9">
        <f t="shared" si="2228"/>
        <v>86.139966403495535</v>
      </c>
      <c r="AMP273" s="9">
        <f t="shared" si="2229"/>
        <v>96.109109310780653</v>
      </c>
      <c r="AMQ273" s="115">
        <f t="shared" si="2671"/>
        <v>91.124537857138094</v>
      </c>
      <c r="AMR273" s="15">
        <f t="shared" si="2672"/>
        <v>-6.1574038923360491E-4</v>
      </c>
      <c r="AMS273" s="12"/>
      <c r="AMT273" s="11">
        <f t="shared" si="2828"/>
        <v>-6.1017302036407576E-4</v>
      </c>
      <c r="AMU273" s="10">
        <f t="shared" si="2673"/>
        <v>91.1831456739136</v>
      </c>
      <c r="AMV273" s="9">
        <f t="shared" si="2230"/>
        <v>86.153753171689587</v>
      </c>
      <c r="AMW273" s="9">
        <f t="shared" si="2231"/>
        <v>96.211617158982179</v>
      </c>
      <c r="AMX273" s="115">
        <f t="shared" si="2674"/>
        <v>91.182685165335883</v>
      </c>
      <c r="AMY273" s="15">
        <f t="shared" si="2675"/>
        <v>-6.2122021361219891E-4</v>
      </c>
      <c r="AMZ273" s="12"/>
      <c r="ANA273" s="11">
        <f t="shared" si="2829"/>
        <v>-6.1568334518273516E-4</v>
      </c>
      <c r="ANB273" s="10">
        <f t="shared" si="2676"/>
        <v>91.241291704922673</v>
      </c>
      <c r="ANC273" s="9">
        <f t="shared" si="2232"/>
        <v>86.167786424430929</v>
      </c>
      <c r="AND273" s="9">
        <f t="shared" si="2233"/>
        <v>96.314007490191543</v>
      </c>
      <c r="ANE273" s="115">
        <f t="shared" si="2677"/>
        <v>91.240896957311236</v>
      </c>
      <c r="ANF273" s="15">
        <f t="shared" si="2678"/>
        <v>-6.2667755557162513E-4</v>
      </c>
      <c r="ANG273" s="12"/>
      <c r="ANH273" s="11">
        <f t="shared" si="2830"/>
        <v>-6.2117131428617858E-4</v>
      </c>
      <c r="ANI273" s="10">
        <f t="shared" si="2679"/>
        <v>91.299502392314537</v>
      </c>
      <c r="ANJ273" s="9">
        <f t="shared" si="2234"/>
        <v>86.18206732091889</v>
      </c>
      <c r="ANK273" s="9">
        <f t="shared" si="2235"/>
        <v>96.41627458116939</v>
      </c>
      <c r="ANL273" s="115">
        <f t="shared" si="2680"/>
        <v>91.299170951044147</v>
      </c>
      <c r="ANM273" s="15">
        <f t="shared" si="2681"/>
        <v>-6.3211199002062926E-4</v>
      </c>
      <c r="ANN273" s="12"/>
      <c r="ANO273" s="11">
        <f t="shared" si="2831"/>
        <v>-6.266364973030391E-4</v>
      </c>
      <c r="ANP273" s="10">
        <f t="shared" si="2682"/>
        <v>91.357775450431234</v>
      </c>
      <c r="ANQ273" s="9">
        <f t="shared" si="2236"/>
        <v>86.196596974040943</v>
      </c>
      <c r="ANR273" s="9">
        <f t="shared" si="2237"/>
        <v>96.518412861557081</v>
      </c>
      <c r="ANS273" s="115">
        <f t="shared" si="2683"/>
        <v>91.357504917799019</v>
      </c>
      <c r="ANT273" s="15">
        <f t="shared" si="2684"/>
        <v>-6.3752310417100871E-4</v>
      </c>
      <c r="ANU273" s="12"/>
      <c r="ANV273" s="11">
        <f t="shared" si="2832"/>
        <v>-6.3207847616891702E-4</v>
      </c>
      <c r="ANW273" s="10">
        <f t="shared" si="2685"/>
        <v>91.416108646861005</v>
      </c>
      <c r="ANX273" s="9">
        <f t="shared" si="2238"/>
        <v>86.211376450384194</v>
      </c>
      <c r="ANY273" s="9">
        <f t="shared" si="2239"/>
        <v>96.620416912768377</v>
      </c>
      <c r="ANZ273" s="115">
        <f t="shared" si="2686"/>
        <v>91.415896681576285</v>
      </c>
      <c r="AOA273" s="15">
        <f t="shared" si="2687"/>
        <v>-6.4291049746845348E-4</v>
      </c>
      <c r="AOB273" s="12"/>
      <c r="AOC273" s="11">
        <f t="shared" si="2833"/>
        <v>-6.3749684506007507E-4</v>
      </c>
      <c r="AOD273" s="10">
        <f t="shared" si="2688"/>
        <v>91.474499801894979</v>
      </c>
      <c r="AOE273" s="9">
        <f t="shared" si="2240"/>
        <v>86.226406770274892</v>
      </c>
      <c r="AOF273" s="9">
        <f t="shared" si="2241"/>
        <v>96.722281466804134</v>
      </c>
      <c r="AOG273" s="115">
        <f t="shared" si="2689"/>
        <v>91.474344118539506</v>
      </c>
      <c r="AOH273" s="15">
        <f t="shared" si="2690"/>
        <v>-6.4827378151689459E-4</v>
      </c>
      <c r="AOI273" s="12"/>
      <c r="AOJ273" s="11">
        <f t="shared" ref="AOJ273:AOJ283" si="3133">AOO272</f>
        <v>-6.4289121032060764E-4</v>
      </c>
      <c r="AOK273" s="10">
        <f t="shared" ref="AOK273:AOK283" si="3134">AON272</f>
        <v>91.532946787959276</v>
      </c>
      <c r="AOL273" s="9">
        <f t="shared" si="2242"/>
        <v>86.241688907845273</v>
      </c>
      <c r="AOM273" s="9">
        <f t="shared" si="2243"/>
        <v>96.824001404996622</v>
      </c>
      <c r="AON273" s="115">
        <f t="shared" ref="AON273:AON283" si="3135">(AOL273+AOM273)/2</f>
        <v>91.532845156420947</v>
      </c>
      <c r="AOO273" s="15">
        <f t="shared" ref="AOO273:AOO283" si="3136">(AOL273-AON273)/B</f>
        <v>-6.5361257999681894E-4</v>
      </c>
      <c r="AOP273" s="12"/>
      <c r="AOQ273" s="11">
        <f t="shared" si="2834"/>
        <v>-6.4826119038349349E-4</v>
      </c>
      <c r="AOR273" s="10">
        <f t="shared" si="2692"/>
        <v>91.59144752902543</v>
      </c>
      <c r="AOS273" s="9">
        <f t="shared" si="2244"/>
        <v>86.257223791127117</v>
      </c>
      <c r="AOT273" s="9">
        <f t="shared" si="2245"/>
        <v>96.925571756685798</v>
      </c>
      <c r="AOU273" s="115">
        <f t="shared" si="2693"/>
        <v>91.591397773906465</v>
      </c>
      <c r="AOV273" s="15">
        <f t="shared" si="2694"/>
        <v>-6.5892652857772662E-4</v>
      </c>
      <c r="AOW273" s="12"/>
      <c r="AOX273" s="11">
        <f t="shared" ref="AOX273:AOX283" si="3137">APC272</f>
        <v>-6.5360641568574076E-4</v>
      </c>
      <c r="AOY273" s="10">
        <f t="shared" ref="AOY273:AOY283" si="3138">APB272</f>
        <v>91.649999999999991</v>
      </c>
      <c r="AOZ273" s="9">
        <f t="shared" si="2246"/>
        <v>86.27301230217131</v>
      </c>
      <c r="APA273" s="9"/>
      <c r="APB273" s="97">
        <f t="shared" si="2695"/>
        <v>91.649999999999991</v>
      </c>
      <c r="APC273" s="15">
        <f t="shared" ref="APC273:APC283" si="3139">(AOZ273-APB273)/B</f>
        <v>-6.6421527482485873E-4</v>
      </c>
    </row>
    <row r="274" spans="1:1095" x14ac:dyDescent="0.2">
      <c r="A274" s="183"/>
      <c r="B274" s="183"/>
      <c r="C274" s="1">
        <f t="shared" si="2696"/>
        <v>180</v>
      </c>
      <c r="D274" s="1">
        <f t="shared" si="2697"/>
        <v>6024.5844021139956</v>
      </c>
      <c r="E274" s="1">
        <f t="shared" si="2698"/>
        <v>-16317921.817764627</v>
      </c>
      <c r="F274" s="2">
        <f t="shared" si="2699"/>
        <v>113.16</v>
      </c>
      <c r="G274" s="8">
        <f t="shared" si="2700"/>
        <v>1.9810000000000001E-3</v>
      </c>
      <c r="H274" s="6">
        <f t="shared" si="2701"/>
        <v>0.14400020254000001</v>
      </c>
      <c r="I274" s="2">
        <f t="shared" si="2702"/>
        <v>3500</v>
      </c>
      <c r="J274" s="3">
        <f t="shared" si="2836"/>
        <v>58.333333333333336</v>
      </c>
      <c r="K274" s="3">
        <f t="shared" si="2837"/>
        <v>366.52</v>
      </c>
      <c r="L274" s="1">
        <f t="shared" si="2703"/>
        <v>0.82</v>
      </c>
      <c r="M274" s="1">
        <f t="shared" si="2704"/>
        <v>0.66</v>
      </c>
      <c r="N274" s="1">
        <f t="shared" si="2838"/>
        <v>0.54120000000000001</v>
      </c>
      <c r="O274" s="3">
        <f t="shared" si="2247"/>
        <v>7.5227878787878781</v>
      </c>
      <c r="P274" s="40">
        <f t="shared" si="2839"/>
        <v>570.9796</v>
      </c>
      <c r="Q274" s="1">
        <f t="shared" si="2705"/>
        <v>21.51</v>
      </c>
      <c r="R274" s="1">
        <f t="shared" si="2706"/>
        <v>151</v>
      </c>
      <c r="S274" s="2">
        <f t="shared" si="2707"/>
        <v>12587.54</v>
      </c>
      <c r="T274" s="1">
        <f t="shared" si="1959"/>
        <v>83.916933333333333</v>
      </c>
      <c r="U274" s="7">
        <f t="shared" si="2708"/>
        <v>9.1849501318337995E-2</v>
      </c>
      <c r="V274" s="7">
        <f t="shared" si="2840"/>
        <v>6.6258942829124593E-3</v>
      </c>
      <c r="W274" s="159">
        <f t="shared" si="2709"/>
        <v>3.4283282369456214E-2</v>
      </c>
      <c r="X274" s="40">
        <f t="shared" si="2841"/>
        <v>8095.2484858865882</v>
      </c>
      <c r="Y274" s="1">
        <f t="shared" si="2710"/>
        <v>0</v>
      </c>
      <c r="Z274" s="1">
        <f t="shared" si="2711"/>
        <v>113.16</v>
      </c>
      <c r="AA274" s="1">
        <f t="shared" si="2712"/>
        <v>91.649999999999991</v>
      </c>
      <c r="AB274" s="6">
        <f t="shared" si="1960"/>
        <v>0.2895550479995273</v>
      </c>
      <c r="AC274" s="1">
        <f t="shared" si="2713"/>
        <v>526.19133708825245</v>
      </c>
      <c r="AD274" s="40">
        <f t="shared" si="2842"/>
        <v>36363.626619283568</v>
      </c>
      <c r="AE274" s="1">
        <f t="shared" si="2843"/>
        <v>0.15947988387208822</v>
      </c>
      <c r="AF274" s="2">
        <f t="shared" si="2835"/>
        <v>89</v>
      </c>
      <c r="AG274" s="10">
        <f t="shared" si="2844"/>
        <v>14.193709664615852</v>
      </c>
      <c r="AH274" s="12">
        <f t="shared" si="2845"/>
        <v>0.19570006704137238</v>
      </c>
      <c r="AI274" s="43">
        <f t="shared" si="2846"/>
        <v>-1.9147930233586654E-5</v>
      </c>
      <c r="AJ274" s="93">
        <f t="shared" si="1961"/>
        <v>4.831893280266571E-6</v>
      </c>
      <c r="AK274" s="43">
        <f t="shared" si="2847"/>
        <v>0</v>
      </c>
      <c r="AL274" s="43">
        <f t="shared" si="1962"/>
        <v>4.2384299862051431E-4</v>
      </c>
      <c r="AM274" s="43"/>
      <c r="AN274" s="43">
        <f t="shared" si="2848"/>
        <v>0</v>
      </c>
      <c r="AO274" s="10">
        <f t="shared" si="2849"/>
        <v>85.866553593370782</v>
      </c>
      <c r="AP274" s="9"/>
      <c r="AQ274" s="9">
        <f t="shared" si="2850"/>
        <v>85.740189702371751</v>
      </c>
      <c r="AR274" s="104">
        <f t="shared" si="2851"/>
        <v>85.740189702371751</v>
      </c>
      <c r="AS274" s="15">
        <f t="shared" si="2852"/>
        <v>0</v>
      </c>
      <c r="AT274" s="49"/>
      <c r="AU274" s="11">
        <f t="shared" si="2853"/>
        <v>7.8049553632796384E-6</v>
      </c>
      <c r="AV274" s="10">
        <f t="shared" si="2854"/>
        <v>85.80337054028378</v>
      </c>
      <c r="AW274" s="9">
        <f t="shared" si="2855"/>
        <v>85.740189702371751</v>
      </c>
      <c r="AX274" s="9">
        <f t="shared" si="2856"/>
        <v>85.614130802431333</v>
      </c>
      <c r="AY274" s="97">
        <f t="shared" si="2857"/>
        <v>85.677160252401535</v>
      </c>
      <c r="AZ274" s="15">
        <f t="shared" si="2858"/>
        <v>7.7859808849725524E-6</v>
      </c>
      <c r="BA274" s="49"/>
      <c r="BB274" s="11">
        <f t="shared" si="2859"/>
        <v>1.5591208576566795E-5</v>
      </c>
      <c r="BC274" s="10">
        <f t="shared" si="2860"/>
        <v>85.740336670573214</v>
      </c>
      <c r="BD274" s="9">
        <f t="shared" si="2861"/>
        <v>85.740187497954224</v>
      </c>
      <c r="BE274" s="9">
        <f t="shared" si="2862"/>
        <v>85.48837378863368</v>
      </c>
      <c r="BF274" s="97">
        <f t="shared" si="2863"/>
        <v>85.614280643293952</v>
      </c>
      <c r="BG274" s="15">
        <f t="shared" si="2864"/>
        <v>1.5553179730033043E-5</v>
      </c>
      <c r="BH274" s="49"/>
      <c r="BI274" s="11">
        <f t="shared" si="2865"/>
        <v>2.3358677114496456E-5</v>
      </c>
      <c r="BJ274" s="10">
        <f t="shared" si="2866"/>
        <v>85.677448243171654</v>
      </c>
      <c r="BK274" s="9">
        <f t="shared" si="2867"/>
        <v>85.74017870154205</v>
      </c>
      <c r="BL274" s="9">
        <f t="shared" si="2868"/>
        <v>85.362915545321485</v>
      </c>
      <c r="BM274" s="97">
        <f t="shared" si="2869"/>
        <v>85.55154712343176</v>
      </c>
      <c r="BN274" s="15">
        <f t="shared" si="2870"/>
        <v>2.3301517975532603E-5</v>
      </c>
      <c r="BO274" s="49"/>
      <c r="BP274" s="11">
        <f t="shared" si="2871"/>
        <v>3.1107281079753303E-5</v>
      </c>
      <c r="BQ274" s="10">
        <f t="shared" si="2872"/>
        <v>85.614701527648705</v>
      </c>
      <c r="BR274" s="9">
        <f t="shared" si="2873"/>
        <v>85.740158957520435</v>
      </c>
      <c r="BS274" s="9">
        <f t="shared" si="2874"/>
        <v>85.237752946840601</v>
      </c>
      <c r="BT274" s="97">
        <f t="shared" si="2875"/>
        <v>85.488955952180518</v>
      </c>
      <c r="BU274" s="15">
        <f t="shared" si="2876"/>
        <v>3.1030919653407721E-5</v>
      </c>
      <c r="BV274" s="12"/>
      <c r="BW274" s="11">
        <f t="shared" si="2877"/>
        <v>3.8836943164012797E-5</v>
      </c>
      <c r="BX274" s="10">
        <f t="shared" si="2878"/>
        <v>85.552092804630988</v>
      </c>
      <c r="BY274" s="9">
        <f t="shared" si="2879"/>
        <v>85.74012394233074</v>
      </c>
      <c r="BZ274" s="9">
        <f t="shared" si="2880"/>
        <v>85.112882858274631</v>
      </c>
      <c r="CA274" s="97">
        <f t="shared" si="2881"/>
        <v>85.426503400302693</v>
      </c>
      <c r="CB274" s="15">
        <f t="shared" si="2882"/>
        <v>3.874131134761578E-5</v>
      </c>
      <c r="CC274" s="12"/>
      <c r="CD274" s="11">
        <f t="shared" si="2883"/>
        <v>4.6547588608961309E-5</v>
      </c>
      <c r="CE274" s="10">
        <f t="shared" si="2884"/>
        <v>85.489618366213008</v>
      </c>
      <c r="CF274" s="9">
        <f t="shared" si="2885"/>
        <v>85.740069364556092</v>
      </c>
      <c r="CG274" s="9">
        <f t="shared" si="2886"/>
        <v>84.988302136171413</v>
      </c>
      <c r="CH274" s="97">
        <f t="shared" si="2887"/>
        <v>85.36418575036376</v>
      </c>
      <c r="CI274" s="15">
        <f t="shared" si="2888"/>
        <v>4.6432622154545993E-5</v>
      </c>
      <c r="CJ274" s="12"/>
      <c r="CK274" s="11">
        <f t="shared" si="2889"/>
        <v>5.423914516730915E-5</v>
      </c>
      <c r="CL274" s="10">
        <f t="shared" si="2890"/>
        <v>85.427274516359944</v>
      </c>
      <c r="CM274" s="9">
        <f t="shared" si="2891"/>
        <v>85.73999096499891</v>
      </c>
      <c r="CN274" s="9">
        <f t="shared" si="2892"/>
        <v>84.864007629258793</v>
      </c>
      <c r="CO274" s="97">
        <f t="shared" si="2893"/>
        <v>85.301999297128845</v>
      </c>
      <c r="CP274" s="15">
        <f t="shared" si="2894"/>
        <v>5.410478364359888E-5</v>
      </c>
      <c r="CQ274" s="12"/>
      <c r="CR274" s="11">
        <f t="shared" si="2895"/>
        <v>6.1911543063949371E-5</v>
      </c>
      <c r="CS274" s="10">
        <f t="shared" si="2896"/>
        <v>85.365057571301136</v>
      </c>
      <c r="CT274" s="9">
        <f t="shared" si="2897"/>
        <v>85.739884516750593</v>
      </c>
      <c r="CU274" s="9">
        <f t="shared" si="2898"/>
        <v>84.73999617915473</v>
      </c>
      <c r="CV274" s="97">
        <f t="shared" si="2899"/>
        <v>85.239940347952654</v>
      </c>
      <c r="CW274" s="15">
        <f t="shared" si="2900"/>
        <v>6.1757729817627066E-5</v>
      </c>
      <c r="CX274" s="12"/>
      <c r="CY274" s="11">
        <f t="shared" si="2901"/>
        <v>6.9564714956972599E-5</v>
      </c>
      <c r="CZ274" s="10">
        <f t="shared" si="2902"/>
        <v>85.302963859916915</v>
      </c>
      <c r="DA274" s="9">
        <f t="shared" si="2903"/>
        <v>85.739745825253493</v>
      </c>
      <c r="DB274" s="9">
        <f t="shared" si="2904"/>
        <v>84.616264621063763</v>
      </c>
      <c r="DC274" s="97">
        <f t="shared" si="2905"/>
        <v>85.178005223158635</v>
      </c>
      <c r="DD274" s="15">
        <f t="shared" si="2906"/>
        <v>6.9391397073753476E-5</v>
      </c>
      <c r="DE274" s="12"/>
      <c r="DF274" s="11">
        <f t="shared" si="2907"/>
        <v>7.7198595899036443E-5</v>
      </c>
      <c r="DG274" s="10">
        <f t="shared" si="2908"/>
        <v>85.240989724114854</v>
      </c>
      <c r="DH274" s="9">
        <f t="shared" si="2909"/>
        <v>85.739570728355403</v>
      </c>
      <c r="DI274" s="9">
        <f t="shared" si="2910"/>
        <v>84.492809784466914</v>
      </c>
      <c r="DJ274" s="97">
        <f t="shared" si="2911"/>
        <v>85.116190256411159</v>
      </c>
      <c r="DK274" s="15">
        <f t="shared" si="2912"/>
        <v>7.7005724164126409E-5</v>
      </c>
      <c r="DL274" s="12"/>
      <c r="DM274" s="11">
        <f t="shared" si="2913"/>
        <v>8.4813123298673452E-5</v>
      </c>
      <c r="DN274" s="10">
        <f t="shared" si="2914"/>
        <v>85.179131519199046</v>
      </c>
      <c r="DO274" s="9">
        <f t="shared" si="2915"/>
        <v>85.739355096356675</v>
      </c>
      <c r="DP274" s="9">
        <f t="shared" si="2916"/>
        <v>84.369628493802168</v>
      </c>
      <c r="DQ274" s="97">
        <f t="shared" si="2917"/>
        <v>85.054491795079429</v>
      </c>
      <c r="DR274" s="15">
        <f t="shared" si="2918"/>
        <v>8.4600652156786849E-5</v>
      </c>
      <c r="DS274" s="12"/>
      <c r="DT274" s="11">
        <f t="shared" si="2919"/>
        <v>9.2408236881702784E-5</v>
      </c>
      <c r="DU274" s="10">
        <f t="shared" si="2920"/>
        <v>85.117385614231125</v>
      </c>
      <c r="DV274" s="9">
        <f t="shared" si="2921"/>
        <v>85.739094832050228</v>
      </c>
      <c r="DW274" s="9">
        <f t="shared" si="2922"/>
        <v>84.246717569133068</v>
      </c>
      <c r="DX274" s="97">
        <f t="shared" si="2923"/>
        <v>84.992906200591648</v>
      </c>
      <c r="DY274" s="15">
        <f t="shared" si="2924"/>
        <v>9.2176124396860617E-5</v>
      </c>
      <c r="DZ274" s="12"/>
      <c r="EA274" s="11">
        <f t="shared" si="2925"/>
        <v>9.9983878652938312E-5</v>
      </c>
      <c r="EB274" s="10">
        <f t="shared" si="2926"/>
        <v>85.055748392381815</v>
      </c>
      <c r="EC274" s="9">
        <f t="shared" si="2927"/>
        <v>85.738785870754512</v>
      </c>
      <c r="ED274" s="9">
        <f t="shared" si="2928"/>
        <v>84.124073826811269</v>
      </c>
      <c r="EE274" s="97">
        <f t="shared" si="2929"/>
        <v>84.931429848782898</v>
      </c>
      <c r="EF274" s="15">
        <f t="shared" si="2930"/>
        <v>9.9732086467657456E-5</v>
      </c>
      <c r="EG274" s="12"/>
      <c r="EH274" s="11">
        <f t="shared" si="2931"/>
        <v>1.0753999285781268E-4</v>
      </c>
      <c r="EI274" s="10">
        <f t="shared" si="2932"/>
        <v>84.9942162512761</v>
      </c>
      <c r="EJ274" s="9">
        <f t="shared" si="2933"/>
        <v>85.738424180339749</v>
      </c>
      <c r="EK274" s="9">
        <f t="shared" si="2934"/>
        <v>84.001694080126427</v>
      </c>
      <c r="EL274" s="97">
        <f t="shared" si="2935"/>
        <v>84.870059130233088</v>
      </c>
      <c r="EM274" s="15">
        <f t="shared" si="2936"/>
        <v>1.0726848615216509E-4</v>
      </c>
      <c r="EN274" s="12"/>
      <c r="EO274" s="11">
        <f t="shared" si="2937"/>
        <v>1.1507652594436986E-4</v>
      </c>
      <c r="EP274" s="10">
        <f t="shared" si="2938"/>
        <v>84.932785603328682</v>
      </c>
      <c r="EQ274" s="9">
        <f t="shared" si="2939"/>
        <v>85.738005761247464</v>
      </c>
      <c r="ER274" s="9">
        <f t="shared" si="2940"/>
        <v>83.879575139946951</v>
      </c>
      <c r="ES274" s="97">
        <f t="shared" si="2941"/>
        <v>84.808790450597201</v>
      </c>
      <c r="ET274" s="15">
        <f t="shared" si="2942"/>
        <v>1.1478527339466795E-4</v>
      </c>
      <c r="EU274" s="12"/>
      <c r="EV274" s="11">
        <f t="shared" si="2943"/>
        <v>1.2259342652538424E-4</v>
      </c>
      <c r="EW274" s="10">
        <f t="shared" si="2944"/>
        <v>84.871452876071672</v>
      </c>
      <c r="EX274" s="9">
        <f t="shared" si="2945"/>
        <v>85.737526646503554</v>
      </c>
      <c r="EY274" s="9">
        <f t="shared" si="2946"/>
        <v>83.757713815352858</v>
      </c>
      <c r="EZ274" s="97">
        <f t="shared" si="2947"/>
        <v>84.747620230928206</v>
      </c>
      <c r="FA274" s="15">
        <f t="shared" si="2948"/>
        <v>1.2228240026247123E-4</v>
      </c>
      <c r="FB274" s="12"/>
      <c r="FC274" s="11">
        <f t="shared" si="2949"/>
        <v>1.3009064534056557E-4</v>
      </c>
      <c r="FD274" s="10">
        <f t="shared" si="2950"/>
        <v>84.81021451247517</v>
      </c>
      <c r="FE274" s="9">
        <f t="shared" si="2951"/>
        <v>85.736982901725113</v>
      </c>
      <c r="FF274" s="9">
        <f t="shared" si="2952"/>
        <v>83.636106914256089</v>
      </c>
      <c r="FG274" s="97">
        <f t="shared" si="2953"/>
        <v>84.686544907990594</v>
      </c>
      <c r="FH274" s="15">
        <f t="shared" si="2954"/>
        <v>1.2975982090801449E-4</v>
      </c>
      <c r="FI274" s="12"/>
      <c r="FJ274" s="11">
        <f t="shared" si="2955"/>
        <v>1.3756813521914143E-4</v>
      </c>
      <c r="FK274" s="10">
        <f t="shared" si="2956"/>
        <v>84.749066971258486</v>
      </c>
      <c r="FL274" s="9">
        <f t="shared" si="2957"/>
        <v>85.736370625121111</v>
      </c>
      <c r="FM274" s="9">
        <f t="shared" si="2958"/>
        <v>83.514751244013297</v>
      </c>
      <c r="FN274" s="97">
        <f t="shared" si="2959"/>
        <v>84.625560934567204</v>
      </c>
      <c r="FO274" s="15">
        <f t="shared" si="2960"/>
        <v>1.3721749153105232E-4</v>
      </c>
      <c r="FP274" s="12"/>
      <c r="FQ274" s="11">
        <f t="shared" si="2961"/>
        <v>1.450258510425029E-4</v>
      </c>
      <c r="FR274" s="10">
        <f t="shared" si="2962"/>
        <v>84.688006727194647</v>
      </c>
      <c r="FS274" s="9">
        <f t="shared" si="2963"/>
        <v>85.735685947487056</v>
      </c>
      <c r="FT274" s="9">
        <f t="shared" si="2964"/>
        <v>83.393643612026636</v>
      </c>
      <c r="FU274" s="97">
        <f t="shared" si="2965"/>
        <v>84.564664779756839</v>
      </c>
      <c r="FV274" s="15">
        <f t="shared" si="2966"/>
        <v>1.4465537034123136E-4</v>
      </c>
      <c r="FW274" s="12"/>
      <c r="FX274" s="11">
        <f t="shared" si="2967"/>
        <v>1.5246374970723117E-4</v>
      </c>
      <c r="FY274" s="10">
        <f t="shared" si="2968"/>
        <v>84.627030271405943</v>
      </c>
      <c r="FZ274" s="9">
        <f t="shared" si="2969"/>
        <v>85.734925032193914</v>
      </c>
      <c r="GA274" s="9">
        <f t="shared" si="2970"/>
        <v>83.272780826337183</v>
      </c>
      <c r="GB274" s="97">
        <f t="shared" si="2971"/>
        <v>84.503852929265548</v>
      </c>
      <c r="GC274" s="15">
        <f t="shared" si="2972"/>
        <v>1.5207341752073952E-4</v>
      </c>
      <c r="GD274" s="12"/>
      <c r="GE274" s="11">
        <f t="shared" si="2973"/>
        <v>1.5988179008818897E-4</v>
      </c>
      <c r="GF274" s="10">
        <f t="shared" si="2974"/>
        <v>84.566134111653</v>
      </c>
      <c r="GG274" s="9">
        <f t="shared" si="2975"/>
        <v>85.734084075171396</v>
      </c>
      <c r="GH274" s="9">
        <f t="shared" si="2976"/>
        <v>83.152159696205203</v>
      </c>
      <c r="GI274" s="97">
        <f t="shared" si="2977"/>
        <v>84.443121885688299</v>
      </c>
      <c r="GJ274" s="15">
        <f t="shared" si="2978"/>
        <v>1.5947159518744664E-4</v>
      </c>
      <c r="GK274" s="12"/>
      <c r="GL274" s="11">
        <f t="shared" si="2979"/>
        <v>1.6727993300207913E-4</v>
      </c>
      <c r="GM274" s="10">
        <f t="shared" si="2980"/>
        <v>84.505314772614526</v>
      </c>
      <c r="GN274" s="9">
        <f t="shared" si="2981"/>
        <v>85.733159304885689</v>
      </c>
      <c r="GO274" s="9">
        <f t="shared" si="1991"/>
        <v>83.031777032683408</v>
      </c>
      <c r="GP274" s="115">
        <f t="shared" si="2982"/>
        <v>84.382468168784555</v>
      </c>
      <c r="GQ274" s="15">
        <f t="shared" si="2983"/>
        <v>1.6684986735811188E-4</v>
      </c>
      <c r="GR274" s="12"/>
      <c r="GS274" s="11">
        <f t="shared" si="2984"/>
        <v>1.746581411710856E-4</v>
      </c>
      <c r="GT274" s="10">
        <f t="shared" si="2985"/>
        <v>84.444568796160851</v>
      </c>
      <c r="GU274" s="9">
        <f t="shared" si="2986"/>
        <v>85.73214698231196</v>
      </c>
      <c r="GV274" s="9">
        <f t="shared" si="1993"/>
        <v>82.911629649178678</v>
      </c>
      <c r="GW274" s="115">
        <f t="shared" si="2987"/>
        <v>84.321888315745326</v>
      </c>
      <c r="GX274" s="15">
        <f t="shared" si="2988"/>
        <v>1.7420819991199846E-4</v>
      </c>
      <c r="GY274" s="12"/>
      <c r="GZ274" s="11">
        <f t="shared" si="2989"/>
        <v>1.8201637918688124E-4</v>
      </c>
      <c r="HA274" s="10">
        <f t="shared" si="2990"/>
        <v>84.383892741619135</v>
      </c>
      <c r="HB274" s="9">
        <f t="shared" si="2991"/>
        <v>85.731043400901626</v>
      </c>
      <c r="HC274" s="9">
        <f t="shared" si="2992"/>
        <v>82.791714362003987</v>
      </c>
      <c r="HD274" s="97">
        <f t="shared" si="2993"/>
        <v>84.261378881452799</v>
      </c>
      <c r="HE274" s="15">
        <f t="shared" si="2994"/>
        <v>1.8154656055475855E-4</v>
      </c>
      <c r="HF274" s="12"/>
      <c r="HG274" s="11">
        <f t="shared" si="2995"/>
        <v>1.8935461347491659E-4</v>
      </c>
      <c r="HH274" s="10">
        <f t="shared" si="2996"/>
        <v>84.323283186031134</v>
      </c>
      <c r="HI274" s="9">
        <f t="shared" si="2997"/>
        <v>85.72984488654464</v>
      </c>
      <c r="HJ274" s="9">
        <f t="shared" si="2998"/>
        <v>82.672027990920597</v>
      </c>
      <c r="HK274" s="97">
        <f t="shared" si="2999"/>
        <v>84.200936438732612</v>
      </c>
      <c r="HL274" s="15">
        <f t="shared" si="3000"/>
        <v>1.8886491878261145E-4</v>
      </c>
      <c r="HM274" s="12"/>
      <c r="HN274" s="11">
        <f t="shared" si="3001"/>
        <v>1.9667281225898433E-4</v>
      </c>
      <c r="HO274" s="10">
        <f t="shared" si="3002"/>
        <v>84.26273672440368</v>
      </c>
      <c r="HP274" s="9">
        <f t="shared" si="3003"/>
        <v>85.728547797526886</v>
      </c>
      <c r="HQ274" s="9">
        <f t="shared" si="3004"/>
        <v>82.552567359669965</v>
      </c>
      <c r="HR274" s="115">
        <f t="shared" si="3005"/>
        <v>84.140557578598418</v>
      </c>
      <c r="HS274" s="15">
        <f t="shared" si="3006"/>
        <v>1.9616324584686938E-4</v>
      </c>
      <c r="HT274" s="12"/>
      <c r="HU274" s="11">
        <f t="shared" si="3007"/>
        <v>2.0397094552611355E-4</v>
      </c>
      <c r="HV274" s="10">
        <f t="shared" si="3008"/>
        <v>84.202249969951637</v>
      </c>
      <c r="HW274" s="9">
        <f t="shared" si="3009"/>
        <v>85.727148524482899</v>
      </c>
      <c r="HX274" s="9">
        <f t="shared" si="3010"/>
        <v>82.433329296495501</v>
      </c>
      <c r="HY274" s="115">
        <f t="shared" si="3011"/>
        <v>84.0802389104892</v>
      </c>
      <c r="HZ274" s="15">
        <f t="shared" si="3012"/>
        <v>2.0344151471878266E-4</v>
      </c>
      <c r="IA274" s="12"/>
      <c r="IB274" s="11">
        <f t="shared" si="3013"/>
        <v>2.112489849917872E-4</v>
      </c>
      <c r="IC274" s="10">
        <f t="shared" si="3014"/>
        <v>84.141819554333466</v>
      </c>
      <c r="ID274" s="9">
        <f t="shared" si="3015"/>
        <v>85.725643490343984</v>
      </c>
      <c r="IE274" s="9">
        <f t="shared" si="3016"/>
        <v>82.314310634656294</v>
      </c>
      <c r="IF274" s="115">
        <f t="shared" si="3017"/>
        <v>84.019977062500146</v>
      </c>
      <c r="IG274" s="15">
        <f t="shared" si="3018"/>
        <v>2.1069970005460972E-4</v>
      </c>
      <c r="IH274" s="12"/>
      <c r="II274" s="11">
        <f t="shared" si="3019"/>
        <v>2.1850690406535601E-4</v>
      </c>
      <c r="IJ274" s="10">
        <f t="shared" si="3020"/>
        <v>84.081442127880592</v>
      </c>
      <c r="IK274" s="9">
        <f t="shared" si="3021"/>
        <v>85.724029150281922</v>
      </c>
      <c r="IL274" s="9">
        <f t="shared" si="3022"/>
        <v>82.195508212926939</v>
      </c>
      <c r="IM274" s="115">
        <f t="shared" si="3023"/>
        <v>83.95976868160443</v>
      </c>
      <c r="IN274" s="15">
        <f t="shared" si="3024"/>
        <v>2.1793777816126798E-4</v>
      </c>
      <c r="IO274" s="12"/>
      <c r="IP274" s="11">
        <f t="shared" si="3025"/>
        <v>2.257446778160425E-4</v>
      </c>
      <c r="IQ274" s="10">
        <f t="shared" si="3026"/>
        <v>84.021114359817616</v>
      </c>
      <c r="IR274" s="9">
        <f t="shared" si="3027"/>
        <v>85.722301991648393</v>
      </c>
      <c r="IS274" s="9">
        <f t="shared" si="3028"/>
        <v>82.076918876092122</v>
      </c>
      <c r="IT274" s="115">
        <f t="shared" si="3029"/>
        <v>83.899610433870265</v>
      </c>
      <c r="IU274" s="15">
        <f t="shared" si="3030"/>
        <v>2.2515572696203755E-4</v>
      </c>
      <c r="IV274" s="12"/>
      <c r="IW274" s="11">
        <f t="shared" si="3031"/>
        <v>2.329622829389762E-4</v>
      </c>
      <c r="IX274" s="10">
        <f t="shared" si="3032"/>
        <v>83.960832938477864</v>
      </c>
      <c r="IY274" s="9">
        <f t="shared" si="3033"/>
        <v>85.720458533910247</v>
      </c>
      <c r="IZ274" s="9">
        <f t="shared" si="3034"/>
        <v>81.958539475426946</v>
      </c>
      <c r="JA274" s="115">
        <f t="shared" si="3035"/>
        <v>83.839499004668596</v>
      </c>
      <c r="JB274" s="15">
        <f t="shared" si="3036"/>
        <v>2.3235352596290913E-4</v>
      </c>
      <c r="JC274" s="12"/>
      <c r="JD274" s="11">
        <f t="shared" si="3037"/>
        <v>2.4015969772185944E-4</v>
      </c>
      <c r="JE274" s="10">
        <f t="shared" si="3038"/>
        <v>83.900594571509743</v>
      </c>
      <c r="JF274" s="9">
        <f t="shared" si="3039"/>
        <v>85.718495328580786</v>
      </c>
      <c r="JG274" s="9">
        <f t="shared" si="3040"/>
        <v>81.840366869171191</v>
      </c>
      <c r="JH274" s="115">
        <f t="shared" si="3041"/>
        <v>83.779431098875989</v>
      </c>
      <c r="JI274" s="15">
        <f t="shared" si="3042"/>
        <v>2.3953115621903385E-4</v>
      </c>
      <c r="JJ274" s="12"/>
      <c r="JK274" s="11">
        <f t="shared" si="3043"/>
        <v>2.4733690201173475E-4</v>
      </c>
      <c r="JL274" s="10">
        <f t="shared" si="3044"/>
        <v>83.840395986078164</v>
      </c>
      <c r="JM274" s="9">
        <f t="shared" si="3045"/>
        <v>85.716408959147159</v>
      </c>
      <c r="JN274" s="9">
        <f t="shared" si="3046"/>
        <v>81.72239792299051</v>
      </c>
      <c r="JO274" s="115">
        <f t="shared" si="3047"/>
        <v>83.719403441068835</v>
      </c>
      <c r="JP274" s="15">
        <f t="shared" si="3048"/>
        <v>2.4668860030176252E-4</v>
      </c>
      <c r="JQ274" s="12"/>
      <c r="JR274" s="11">
        <f t="shared" si="3049"/>
        <v>2.5449387718232635E-4</v>
      </c>
      <c r="JS274" s="10">
        <f t="shared" si="3050"/>
        <v>83.780233929057502</v>
      </c>
      <c r="JT274" s="9">
        <f t="shared" si="3051"/>
        <v>85.714196040994011</v>
      </c>
      <c r="JU274" s="9">
        <f t="shared" si="3052"/>
        <v>81.604629510430456</v>
      </c>
      <c r="JV274" s="115">
        <f t="shared" si="3053"/>
        <v>83.659412775712241</v>
      </c>
      <c r="JW274" s="15">
        <f t="shared" si="3054"/>
        <v>2.5382584226588215E-4</v>
      </c>
      <c r="JX274" s="12"/>
      <c r="JY274" s="11">
        <f t="shared" si="3055"/>
        <v>2.6163060610156943E-4</v>
      </c>
      <c r="JZ274" s="10">
        <f t="shared" si="3056"/>
        <v>83.720105167219174</v>
      </c>
      <c r="KA274" s="9">
        <f t="shared" si="3057"/>
        <v>85.711853221323565</v>
      </c>
      <c r="KB274" s="9">
        <f t="shared" si="3058"/>
        <v>81.487058513358988</v>
      </c>
      <c r="KC274" s="115">
        <f t="shared" si="3059"/>
        <v>83.599455867341277</v>
      </c>
      <c r="KD274" s="15">
        <f t="shared" si="3060"/>
        <v>2.6094286761735389E-4</v>
      </c>
      <c r="KE274" s="12"/>
      <c r="KF274" s="11">
        <f t="shared" si="3061"/>
        <v>2.6874707309962418E-4</v>
      </c>
      <c r="KG274" s="10">
        <f t="shared" si="3062"/>
        <v>83.660006487411707</v>
      </c>
      <c r="KH274" s="9">
        <f t="shared" si="3063"/>
        <v>85.709377179072149</v>
      </c>
      <c r="KI274" s="9">
        <f t="shared" si="3064"/>
        <v>81.369681822400509</v>
      </c>
      <c r="KJ274" s="115">
        <f t="shared" si="3065"/>
        <v>83.539529500736336</v>
      </c>
      <c r="KK274" s="15">
        <f t="shared" si="3066"/>
        <v>2.6803966328133933E-4</v>
      </c>
      <c r="KL274" s="12"/>
      <c r="KM274" s="11">
        <f t="shared" si="3067"/>
        <v>2.7584326393719475E-4</v>
      </c>
      <c r="KN274" s="10">
        <f t="shared" si="3068"/>
        <v>83.599934696734834</v>
      </c>
      <c r="KO274" s="9">
        <f t="shared" si="3069"/>
        <v>85.706764624823435</v>
      </c>
      <c r="KP274" s="9">
        <f t="shared" si="3070"/>
        <v>81.252496337358565</v>
      </c>
      <c r="KQ274" s="115">
        <f t="shared" si="3071"/>
        <v>83.479630481090993</v>
      </c>
      <c r="KR274" s="15">
        <f t="shared" si="3072"/>
        <v>2.7511621757074793E-4</v>
      </c>
      <c r="KS274" s="12"/>
      <c r="KT274" s="11">
        <f t="shared" si="3073"/>
        <v>2.8291916577431405E-4</v>
      </c>
      <c r="KU274" s="10">
        <f t="shared" si="3074"/>
        <v>83.539886622706348</v>
      </c>
      <c r="KV274" s="9">
        <f t="shared" si="3075"/>
        <v>85.704012300718418</v>
      </c>
      <c r="KW274" s="9">
        <f t="shared" si="3076"/>
        <v>81.135498967631023</v>
      </c>
      <c r="KX274" s="115">
        <f t="shared" si="3077"/>
        <v>83.41975563417472</v>
      </c>
      <c r="KY274" s="15">
        <f t="shared" si="3078"/>
        <v>2.8217252015501619E-4</v>
      </c>
      <c r="KZ274" s="12"/>
      <c r="LA274" s="11">
        <f t="shared" si="3079"/>
        <v>2.8997476713940183E-4</v>
      </c>
      <c r="LB274" s="10">
        <f t="shared" si="3080"/>
        <v>83.479859113423572</v>
      </c>
      <c r="LC274" s="9">
        <f t="shared" si="3081"/>
        <v>85.701116980362258</v>
      </c>
      <c r="LD274" s="9">
        <f t="shared" si="3082"/>
        <v>81.018686632614532</v>
      </c>
      <c r="LE274" s="115">
        <f t="shared" si="3083"/>
        <v>83.359901806488395</v>
      </c>
      <c r="LF274" s="15">
        <f t="shared" si="3084"/>
        <v>2.8920856202939075E-4</v>
      </c>
      <c r="LG274" s="12"/>
      <c r="LH274" s="11">
        <f t="shared" si="3085"/>
        <v>2.9701005789877432E-4</v>
      </c>
      <c r="LI274" s="10">
        <f t="shared" si="3086"/>
        <v>83.419849037717981</v>
      </c>
      <c r="LJ274" s="9">
        <f t="shared" si="3087"/>
        <v>85.698075468728163</v>
      </c>
      <c r="LK274" s="9">
        <f t="shared" si="3088"/>
        <v>80.902056262099123</v>
      </c>
      <c r="LL274" s="115">
        <f t="shared" si="3089"/>
        <v>83.300065865413643</v>
      </c>
      <c r="LM274" s="15">
        <f t="shared" si="3090"/>
        <v>2.9622433548460634E-4</v>
      </c>
      <c r="LN274" s="12"/>
      <c r="LO274" s="11">
        <f t="shared" si="3091"/>
        <v>3.0402502922656965E-4</v>
      </c>
      <c r="LP274" s="10">
        <f t="shared" si="3092"/>
        <v>83.359853285303416</v>
      </c>
      <c r="LQ274" s="9">
        <f t="shared" si="3093"/>
        <v>85.694884602058366</v>
      </c>
      <c r="LR274" s="9">
        <f t="shared" si="3094"/>
        <v>80.785604796654738</v>
      </c>
      <c r="LS274" s="115">
        <f t="shared" si="3095"/>
        <v>83.240244699356552</v>
      </c>
      <c r="LT274" s="15">
        <f t="shared" si="3096"/>
        <v>3.0321983407690083E-4</v>
      </c>
      <c r="LU274" s="12"/>
      <c r="LV274" s="11">
        <f t="shared" si="3097"/>
        <v>3.110196735749842E-4</v>
      </c>
      <c r="LW274" s="10">
        <f t="shared" si="3098"/>
        <v>83.299868766918877</v>
      </c>
      <c r="LX274" s="9">
        <f t="shared" si="3099"/>
        <v>85.691541247762373</v>
      </c>
      <c r="LY274" s="9">
        <f t="shared" si="3100"/>
        <v>80.669329188007183</v>
      </c>
      <c r="LZ274" s="115">
        <f t="shared" si="3101"/>
        <v>83.180435217884778</v>
      </c>
      <c r="MA274" s="15">
        <f t="shared" si="3102"/>
        <v>3.1019505259850957E-4</v>
      </c>
      <c r="MB274" s="12"/>
      <c r="MC274" s="11">
        <f t="shared" si="3103"/>
        <v>3.1799398464498266E-4</v>
      </c>
      <c r="MD274" s="10">
        <f t="shared" si="3104"/>
        <v>83.239892414464677</v>
      </c>
      <c r="ME274" s="9">
        <f t="shared" si="3105"/>
        <v>85.688042304312475</v>
      </c>
      <c r="MF274" s="9">
        <f t="shared" si="3106"/>
        <v>80.553226399404821</v>
      </c>
      <c r="MG274" s="115">
        <f t="shared" si="3107"/>
        <v>83.120634351858655</v>
      </c>
      <c r="MH274" s="15">
        <f t="shared" si="3108"/>
        <v>3.1714998704856167E-4</v>
      </c>
      <c r="MI274" s="12"/>
      <c r="MJ274" s="11">
        <f t="shared" si="3109"/>
        <v>3.2494795735740859E-4</v>
      </c>
      <c r="MK274" s="10">
        <f t="shared" si="3110"/>
        <v>83.17992118113267</v>
      </c>
      <c r="ML274" s="9">
        <f t="shared" si="3111"/>
        <v>85.684384701136793</v>
      </c>
      <c r="MM274" s="9">
        <f t="shared" si="3112"/>
        <v>80.437293405977101</v>
      </c>
      <c r="MN274" s="115">
        <f t="shared" si="3113"/>
        <v>83.060839053556947</v>
      </c>
      <c r="MO274" s="15">
        <f t="shared" si="3114"/>
        <v>3.2408463460433434E-4</v>
      </c>
      <c r="MP274" s="12"/>
      <c r="MQ274" s="11">
        <f t="shared" si="3115"/>
        <v>3.3188158782443194E-4</v>
      </c>
      <c r="MR274" s="10">
        <f t="shared" si="3116"/>
        <v>83.11995204153115</v>
      </c>
      <c r="MS274" s="9">
        <f t="shared" si="3117"/>
        <v>85.680565398509827</v>
      </c>
      <c r="MT274" s="9">
        <f t="shared" si="3118"/>
        <v>80.321527195083519</v>
      </c>
      <c r="MU274" s="115">
        <f t="shared" si="3119"/>
        <v>83.001046296796673</v>
      </c>
      <c r="MV274" s="15">
        <f t="shared" si="3120"/>
        <v>3.3099899359293042E-4</v>
      </c>
      <c r="MW274" s="12"/>
      <c r="MX274" s="11">
        <f t="shared" si="3121"/>
        <v>3.3879487332142484E-4</v>
      </c>
      <c r="MY274" s="10">
        <f t="shared" si="3122"/>
        <v>83.059981991803795</v>
      </c>
      <c r="MZ274" s="9">
        <f t="shared" si="3123"/>
        <v>85.676581387440706</v>
      </c>
      <c r="NA274" s="9">
        <f t="shared" si="2039"/>
        <v>80.20592476665206</v>
      </c>
      <c r="NB274" s="115">
        <f t="shared" si="3124"/>
        <v>82.941253077046383</v>
      </c>
      <c r="NC274" s="15">
        <f t="shared" si="3125"/>
        <v>3.3789306346348064E-4</v>
      </c>
      <c r="ND274" s="12"/>
      <c r="NE274" s="11">
        <f t="shared" si="2734"/>
        <v>3.456878122593395E-4</v>
      </c>
      <c r="NF274" s="10">
        <f t="shared" si="2387"/>
        <v>83.000008049742206</v>
      </c>
      <c r="NG274" s="9">
        <f t="shared" si="2040"/>
        <v>85.672429689559166</v>
      </c>
      <c r="NH274" s="9">
        <f t="shared" si="2041"/>
        <v>80.090483133511484</v>
      </c>
      <c r="NI274" s="115">
        <f t="shared" si="2388"/>
        <v>82.881456411535325</v>
      </c>
      <c r="NJ274" s="15">
        <f t="shared" si="2389"/>
        <v>3.4476684475957445E-4</v>
      </c>
      <c r="NK274" s="12"/>
      <c r="NL274" s="11">
        <f t="shared" si="2735"/>
        <v>3.5256040415731783E-4</v>
      </c>
      <c r="NM274" s="10">
        <f t="shared" si="2390"/>
        <v>82.940027254894261</v>
      </c>
      <c r="NN274" s="9">
        <f t="shared" si="2042"/>
        <v>85.6681073569994</v>
      </c>
      <c r="NO274" s="9">
        <f t="shared" si="2043"/>
        <v>79.975199321711003</v>
      </c>
      <c r="NP274" s="115">
        <f t="shared" si="2391"/>
        <v>82.821653339355208</v>
      </c>
      <c r="NQ274" s="15">
        <f t="shared" si="2392"/>
        <v>3.5162033909233968E-4</v>
      </c>
      <c r="NR274" s="12"/>
      <c r="NS274" s="11">
        <f t="shared" si="2736"/>
        <v>3.5941264961593649E-4</v>
      </c>
      <c r="NT274" s="10">
        <f t="shared" si="2393"/>
        <v>82.880036668665142</v>
      </c>
      <c r="NU274" s="9">
        <f t="shared" si="2044"/>
        <v>85.663611472281858</v>
      </c>
      <c r="NV274" s="9">
        <f t="shared" si="2045"/>
        <v>79.860070370835501</v>
      </c>
      <c r="NW274" s="115">
        <f t="shared" si="2394"/>
        <v>82.761840921558672</v>
      </c>
      <c r="NX274" s="15">
        <f t="shared" si="2395"/>
        <v>3.5845354911367917E-4</v>
      </c>
      <c r="NY274" s="12"/>
      <c r="NZ274" s="11">
        <f t="shared" si="2737"/>
        <v>3.6624455029059255E-4</v>
      </c>
      <c r="OA274" s="10">
        <f t="shared" si="2396"/>
        <v>82.820033374415146</v>
      </c>
      <c r="OB274" s="9">
        <f t="shared" si="2046"/>
        <v>85.658939148193099</v>
      </c>
      <c r="OC274" s="9">
        <f t="shared" si="2047"/>
        <v>79.745093334308464</v>
      </c>
      <c r="OD274" s="115">
        <f t="shared" si="2397"/>
        <v>82.702016241250789</v>
      </c>
      <c r="OE274" s="15">
        <f t="shared" si="2398"/>
        <v>3.6526647849012496E-4</v>
      </c>
      <c r="OF274" s="12"/>
      <c r="OG274" s="11">
        <f t="shared" si="2738"/>
        <v>3.7305610886552784E-4</v>
      </c>
      <c r="OH274" s="10">
        <f t="shared" si="2399"/>
        <v>82.760014477550385</v>
      </c>
      <c r="OI274" s="9">
        <f t="shared" si="2048"/>
        <v>85.654087527663791</v>
      </c>
      <c r="OJ274" s="9">
        <f t="shared" si="2049"/>
        <v>79.630265279687521</v>
      </c>
      <c r="OK274" s="115">
        <f t="shared" si="2400"/>
        <v>82.642176403675649</v>
      </c>
      <c r="OL274" s="15">
        <f t="shared" si="2401"/>
        <v>3.7205913187707154E-4</v>
      </c>
      <c r="OM274" s="12"/>
      <c r="ON274" s="11">
        <f t="shared" si="2739"/>
        <v>3.7984732902817655E-4</v>
      </c>
      <c r="OO274" s="10">
        <f t="shared" si="2402"/>
        <v>82.699977105608895</v>
      </c>
      <c r="OP274" s="9">
        <f t="shared" si="2050"/>
        <v>85.649053783644931</v>
      </c>
      <c r="OQ274" s="9">
        <f t="shared" si="2051"/>
        <v>79.515583288951632</v>
      </c>
      <c r="OR274" s="115">
        <f t="shared" si="2403"/>
        <v>82.582318536298288</v>
      </c>
      <c r="OS274" s="15">
        <f t="shared" si="2404"/>
        <v>3.7883151489336584E-4</v>
      </c>
      <c r="OT274" s="12"/>
      <c r="OU274" s="11">
        <f t="shared" si="2740"/>
        <v>3.8661821544392006E-4</v>
      </c>
      <c r="OV274" s="10">
        <f t="shared" si="2405"/>
        <v>82.6399184083417</v>
      </c>
      <c r="OW274" s="9">
        <f t="shared" si="2052"/>
        <v>85.643835118982409</v>
      </c>
      <c r="OX274" s="9">
        <f t="shared" si="2053"/>
        <v>79.401044458779438</v>
      </c>
      <c r="OY274" s="115">
        <f t="shared" si="2406"/>
        <v>82.522439788880916</v>
      </c>
      <c r="OZ274" s="15">
        <f t="shared" si="2407"/>
        <v>3.8558363409639534E-4</v>
      </c>
      <c r="PA274" s="12"/>
      <c r="PB274" s="11">
        <f t="shared" si="2741"/>
        <v>3.933687737312664E-4</v>
      </c>
      <c r="PC274" s="10">
        <f t="shared" si="2408"/>
        <v>82.57983555778867</v>
      </c>
      <c r="PD274" s="9">
        <f t="shared" si="2054"/>
        <v>85.638428766289948</v>
      </c>
      <c r="PE274" s="9">
        <f t="shared" si="2055"/>
        <v>79.286645900819721</v>
      </c>
      <c r="PF274" s="115">
        <f t="shared" si="2409"/>
        <v>82.462537333554835</v>
      </c>
      <c r="PG274" s="15">
        <f t="shared" si="2410"/>
        <v>3.9231549695750831E-4</v>
      </c>
      <c r="PH274" s="12"/>
      <c r="PI274" s="11">
        <f t="shared" si="2742"/>
        <v>4.000990104374267E-4</v>
      </c>
      <c r="PJ274" s="10">
        <f t="shared" si="2411"/>
        <v>82.5197257483496</v>
      </c>
      <c r="PK274" s="9">
        <f t="shared" si="2056"/>
        <v>85.632831987820509</v>
      </c>
      <c r="PL274" s="9">
        <f t="shared" si="2057"/>
        <v>79.172384741952911</v>
      </c>
      <c r="PM274" s="115">
        <f t="shared" si="2412"/>
        <v>82.402608364886703</v>
      </c>
      <c r="PN274" s="15">
        <f t="shared" si="2413"/>
        <v>3.9902711183794303E-4</v>
      </c>
      <c r="PO274" s="12"/>
      <c r="PP274" s="11">
        <f t="shared" si="2743"/>
        <v>4.0680893301432339E-4</v>
      </c>
      <c r="PQ274" s="10">
        <f t="shared" si="2414"/>
        <v>82.45958619685014</v>
      </c>
      <c r="PR274" s="9">
        <f t="shared" si="2058"/>
        <v>85.627042075336334</v>
      </c>
      <c r="PS274" s="9">
        <f t="shared" si="2059"/>
        <v>79.058258124544807</v>
      </c>
      <c r="PT274" s="115">
        <f t="shared" si="2415"/>
        <v>82.34265009994057</v>
      </c>
      <c r="PU274" s="15">
        <f t="shared" si="2416"/>
        <v>4.0571848796511136E-4</v>
      </c>
      <c r="PV274" s="12"/>
      <c r="PW274" s="11">
        <f t="shared" si="2744"/>
        <v>4.1349854979500032E-4</v>
      </c>
      <c r="PX274" s="10">
        <f t="shared" si="2417"/>
        <v>82.399414142603092</v>
      </c>
      <c r="PY274" s="9">
        <f t="shared" si="2060"/>
        <v>85.621056349977536</v>
      </c>
      <c r="PZ274" s="9">
        <f t="shared" si="2061"/>
        <v>78.944263206691573</v>
      </c>
      <c r="QA274" s="115">
        <f t="shared" si="2418"/>
        <v>82.282659778334562</v>
      </c>
      <c r="QB274" s="15">
        <f t="shared" si="2419"/>
        <v>4.1238963540936378E-4</v>
      </c>
      <c r="QC274" s="12"/>
      <c r="QD274" s="11">
        <f t="shared" si="2745"/>
        <v>4.2016786997047526E-4</v>
      </c>
      <c r="QE274" s="10">
        <f t="shared" si="2420"/>
        <v>82.339206847464695</v>
      </c>
      <c r="QF274" s="9">
        <f t="shared" si="2062"/>
        <v>85.614872162129515</v>
      </c>
      <c r="QG274" s="9">
        <f t="shared" si="2063"/>
        <v>78.830397162458212</v>
      </c>
      <c r="QH274" s="115">
        <f t="shared" si="2421"/>
        <v>82.222634662293871</v>
      </c>
      <c r="QI274" s="15">
        <f t="shared" si="2422"/>
        <v>4.1904056506106475E-4</v>
      </c>
      <c r="QJ274" s="12"/>
      <c r="QK274" s="11">
        <f t="shared" si="2746"/>
        <v>4.2681690356690332E-4</v>
      </c>
      <c r="QL274" s="10">
        <f t="shared" si="2423"/>
        <v>82.27896159588704</v>
      </c>
      <c r="QM274" s="9">
        <f t="shared" si="2064"/>
        <v>85.608486891289061</v>
      </c>
      <c r="QN274" s="9">
        <f t="shared" si="2065"/>
        <v>78.716657182106673</v>
      </c>
      <c r="QO274" s="115">
        <f t="shared" si="2424"/>
        <v>82.162572036697867</v>
      </c>
      <c r="QP274" s="15">
        <f t="shared" si="2425"/>
        <v>4.2567128860823342E-4</v>
      </c>
      <c r="QQ274" s="12"/>
      <c r="QR274" s="11">
        <f t="shared" si="2747"/>
        <v>4.3344566142331236E-4</v>
      </c>
      <c r="QS274" s="10">
        <f t="shared" si="2426"/>
        <v>82.218675694964688</v>
      </c>
      <c r="QT274" s="9">
        <f t="shared" si="2066"/>
        <v>85.601897945929409</v>
      </c>
      <c r="QU274" s="9">
        <f t="shared" si="2067"/>
        <v>78.60304047231952</v>
      </c>
      <c r="QV274" s="115">
        <f t="shared" si="2427"/>
        <v>82.102469209124465</v>
      </c>
      <c r="QW274" s="15">
        <f t="shared" si="2428"/>
        <v>4.3228181851439338E-4</v>
      </c>
      <c r="QX274" s="12"/>
      <c r="QY274" s="11">
        <f t="shared" si="2748"/>
        <v>4.400541551695177E-4</v>
      </c>
      <c r="QZ274" s="10">
        <f t="shared" si="2429"/>
        <v>82.158346474478563</v>
      </c>
      <c r="RA274" s="9">
        <f t="shared" si="2068"/>
        <v>85.595102763364196</v>
      </c>
      <c r="RB274" s="9">
        <f t="shared" si="2069"/>
        <v>78.489544256412472</v>
      </c>
      <c r="RC274" s="115">
        <f t="shared" si="2430"/>
        <v>82.042323509888334</v>
      </c>
      <c r="RD274" s="15">
        <f t="shared" si="2431"/>
        <v>4.3887216799704735E-4</v>
      </c>
      <c r="RE274" s="12"/>
      <c r="RF274" s="11">
        <f t="shared" si="2749"/>
        <v>4.4664239720467559E-4</v>
      </c>
      <c r="RG274" s="10">
        <f t="shared" si="2432"/>
        <v>82.097971286933699</v>
      </c>
      <c r="RH274" s="9">
        <f t="shared" si="2070"/>
        <v>85.588098809610415</v>
      </c>
      <c r="RI274" s="9">
        <f t="shared" si="2071"/>
        <v>78.33617386113535</v>
      </c>
      <c r="RJ274" s="115">
        <f t="shared" si="2433"/>
        <v>81.96213633537289</v>
      </c>
      <c r="RK274" s="15">
        <f t="shared" si="2434"/>
        <v>4.4791243660513916E-4</v>
      </c>
      <c r="RL274" s="12"/>
      <c r="RM274" s="11">
        <f t="shared" si="2750"/>
        <v>4.5568553894134825E-4</v>
      </c>
      <c r="RN274" s="10">
        <f t="shared" si="2435"/>
        <v>82.017510648299563</v>
      </c>
      <c r="RO274" s="9">
        <f t="shared" si="2072"/>
        <v>85.580803336988453</v>
      </c>
      <c r="RP274" s="9">
        <f t="shared" si="2073"/>
        <v>78.283854105079968</v>
      </c>
      <c r="RQ274" s="115">
        <f t="shared" si="2436"/>
        <v>81.93232872103421</v>
      </c>
      <c r="RR274" s="15">
        <f t="shared" si="2437"/>
        <v>4.5069334465953247E-4</v>
      </c>
      <c r="RS274" s="12"/>
      <c r="RT274" s="11">
        <f t="shared" si="2751"/>
        <v>4.584563606432898E-4</v>
      </c>
      <c r="RU274" s="10">
        <f t="shared" si="2438"/>
        <v>81.987529276121109</v>
      </c>
      <c r="RV274" s="9">
        <f t="shared" si="2074"/>
        <v>85.573416993843395</v>
      </c>
      <c r="RW274" s="9">
        <f t="shared" si="2075"/>
        <v>78.897496786378326</v>
      </c>
      <c r="RX274" s="115">
        <f t="shared" si="2439"/>
        <v>82.235456890110868</v>
      </c>
      <c r="RY274" s="15">
        <f t="shared" si="2440"/>
        <v>4.1233571885433674E-4</v>
      </c>
      <c r="RZ274" s="12"/>
      <c r="SA274" s="11">
        <f t="shared" si="2752"/>
        <v>4.2000702207407284E-4</v>
      </c>
      <c r="SB274" s="10">
        <f t="shared" si="2441"/>
        <v>82.291143237655376</v>
      </c>
      <c r="SC274" s="9">
        <f t="shared" si="2076"/>
        <v>85.567234422953121</v>
      </c>
      <c r="SD274" s="9">
        <f t="shared" si="2077"/>
        <v>79.611181344967562</v>
      </c>
      <c r="SE274" s="115">
        <f t="shared" si="2442"/>
        <v>82.589207883960341</v>
      </c>
      <c r="SF274" s="15">
        <f t="shared" si="2443"/>
        <v>3.6787339439730947E-4</v>
      </c>
      <c r="SG274" s="12"/>
      <c r="SH274" s="11">
        <f t="shared" si="2753"/>
        <v>3.7545075300682957E-4</v>
      </c>
      <c r="SI274" s="10">
        <f t="shared" si="2444"/>
        <v>82.645422549128909</v>
      </c>
      <c r="SJ274" s="9">
        <f t="shared" si="2078"/>
        <v>85.562313303024368</v>
      </c>
      <c r="SK274" s="9">
        <f t="shared" si="2079"/>
        <v>80.456613628139905</v>
      </c>
      <c r="SL274" s="115">
        <f t="shared" si="2445"/>
        <v>83.009463465582144</v>
      </c>
      <c r="SM274" s="15">
        <f t="shared" si="2446"/>
        <v>3.1535163397305364E-4</v>
      </c>
      <c r="SN274" s="12"/>
      <c r="SO274" s="11">
        <f t="shared" si="2754"/>
        <v>3.2283382112215683E-4</v>
      </c>
      <c r="SP274" s="10">
        <f t="shared" si="2447"/>
        <v>83.066243751658135</v>
      </c>
      <c r="SQ274" s="9">
        <f t="shared" si="2080"/>
        <v>85.55869706206434</v>
      </c>
      <c r="SR274" s="9">
        <f t="shared" si="2081"/>
        <v>81.491816185956651</v>
      </c>
      <c r="SS274" s="115">
        <f t="shared" si="2448"/>
        <v>83.525256624010495</v>
      </c>
      <c r="ST274" s="15">
        <f t="shared" si="2449"/>
        <v>2.5118937875705526E-4</v>
      </c>
      <c r="SU274" s="12"/>
      <c r="SV274" s="11">
        <f t="shared" si="2755"/>
        <v>2.585769320363976E-4</v>
      </c>
      <c r="SW274" s="10">
        <f t="shared" si="2450"/>
        <v>83.582629357623517</v>
      </c>
      <c r="SX274" s="9">
        <f t="shared" si="2082"/>
        <v>85.556402658897341</v>
      </c>
      <c r="SY274" s="9">
        <f t="shared" si="2083"/>
        <v>82.835884468094918</v>
      </c>
      <c r="SZ274" s="115">
        <f t="shared" si="2451"/>
        <v>84.196143563496122</v>
      </c>
      <c r="TA274" s="15">
        <f t="shared" si="2452"/>
        <v>1.6803179022518216E-4</v>
      </c>
      <c r="TB274" s="12"/>
      <c r="TC274" s="11">
        <f t="shared" si="2756"/>
        <v>1.7532975689805603E-4</v>
      </c>
      <c r="TD274" s="10">
        <f t="shared" si="2453"/>
        <v>84.254104580230532</v>
      </c>
      <c r="TE274" s="9">
        <f t="shared" si="2084"/>
        <v>85.555375943444247</v>
      </c>
      <c r="TF274" s="9">
        <f t="shared" si="2085"/>
        <v>84.821979622656571</v>
      </c>
      <c r="TG274" s="115">
        <f t="shared" si="2454"/>
        <v>85.188677783050409</v>
      </c>
      <c r="TH274" s="15">
        <f t="shared" si="2455"/>
        <v>4.5297949906435462E-5</v>
      </c>
      <c r="TI274" s="12"/>
      <c r="TJ274" s="11">
        <f t="shared" si="2757"/>
        <v>5.2527442687315909E-5</v>
      </c>
      <c r="TK274" s="10">
        <f t="shared" si="2456"/>
        <v>85.247101991484158</v>
      </c>
      <c r="TL274" s="9">
        <f t="shared" si="2086"/>
        <v>85.555301328763676</v>
      </c>
      <c r="TM274" s="9">
        <f t="shared" si="2087"/>
        <v>89.257894790896842</v>
      </c>
      <c r="TN274" s="115">
        <f t="shared" si="2457"/>
        <v>87.406598059830259</v>
      </c>
      <c r="TO274" s="15">
        <f t="shared" si="2458"/>
        <v>-2.2868930265626425E-4</v>
      </c>
      <c r="TP274" s="12"/>
      <c r="TQ274" s="11">
        <f t="shared" si="2758"/>
        <v>-2.2157786587701856E-4</v>
      </c>
      <c r="TR274" s="10">
        <f t="shared" si="2459"/>
        <v>87.465952243558661</v>
      </c>
      <c r="TS274" s="9">
        <f t="shared" si="2088"/>
        <v>85.557203102695851</v>
      </c>
      <c r="TT274" s="9">
        <f t="shared" si="2089"/>
        <v>89.33980971674103</v>
      </c>
      <c r="TU274" s="115">
        <f t="shared" si="2460"/>
        <v>87.448506409718448</v>
      </c>
      <c r="TV274" s="15">
        <f t="shared" si="2461"/>
        <v>-2.336312851075456E-4</v>
      </c>
      <c r="TW274" s="12"/>
      <c r="TX274" s="11">
        <f t="shared" si="2759"/>
        <v>-2.2653202618637004E-4</v>
      </c>
      <c r="TY274" s="10">
        <f t="shared" si="2462"/>
        <v>87.507842738210513</v>
      </c>
      <c r="TZ274" s="9">
        <f t="shared" si="2090"/>
        <v>85.559187959523285</v>
      </c>
      <c r="UA274" s="9">
        <f t="shared" si="2091"/>
        <v>89.422491053000527</v>
      </c>
      <c r="UB274" s="115">
        <f t="shared" si="2463"/>
        <v>87.490839506261906</v>
      </c>
      <c r="UC274" s="15">
        <f t="shared" si="2464"/>
        <v>-2.3861547302794959E-4</v>
      </c>
      <c r="UD274" s="12"/>
      <c r="UE274" s="11">
        <f t="shared" si="2760"/>
        <v>-2.315286918938624E-4</v>
      </c>
      <c r="UF274" s="10">
        <f t="shared" si="2465"/>
        <v>87.550158052173089</v>
      </c>
      <c r="UG274" s="9">
        <f t="shared" si="2092"/>
        <v>85.561258407840043</v>
      </c>
      <c r="UH274" s="9">
        <f t="shared" si="2093"/>
        <v>89.505928538136729</v>
      </c>
      <c r="UI274" s="115">
        <f t="shared" si="2466"/>
        <v>87.533593472988386</v>
      </c>
      <c r="UJ274" s="15">
        <f t="shared" si="2467"/>
        <v>-2.4364107767500278E-4</v>
      </c>
      <c r="UK274" s="12"/>
      <c r="UL274" s="11">
        <f t="shared" si="2761"/>
        <v>-2.3656707677394975E-4</v>
      </c>
      <c r="UM274" s="10">
        <f t="shared" si="2468"/>
        <v>87.592894321410583</v>
      </c>
      <c r="UN274" s="9">
        <f t="shared" si="2094"/>
        <v>85.56341698816091</v>
      </c>
      <c r="UO274" s="9">
        <f t="shared" si="2095"/>
        <v>89.590111394799806</v>
      </c>
      <c r="UP274" s="115">
        <f t="shared" si="2469"/>
        <v>87.576764191480351</v>
      </c>
      <c r="UQ274" s="15">
        <f t="shared" si="2470"/>
        <v>-2.4870727647576836E-4</v>
      </c>
      <c r="UR274" s="12"/>
      <c r="US274" s="11">
        <f t="shared" si="2762"/>
        <v>-2.4164636063130459E-4</v>
      </c>
      <c r="UT274" s="10">
        <f t="shared" si="2471"/>
        <v>87.63604743970501</v>
      </c>
      <c r="UU274" s="9">
        <f t="shared" si="2096"/>
        <v>85.565666271535335</v>
      </c>
      <c r="UV274" s="9">
        <f t="shared" si="2097"/>
        <v>89.675028606103041</v>
      </c>
      <c r="UW274" s="115">
        <f t="shared" si="2472"/>
        <v>87.620347438819181</v>
      </c>
      <c r="UX274" s="15">
        <f t="shared" si="2473"/>
        <v>-2.5381323017644445E-4</v>
      </c>
      <c r="UY274" s="12"/>
      <c r="UZ274" s="11">
        <f t="shared" si="2763"/>
        <v>-2.4676570646274814E-4</v>
      </c>
      <c r="VA274" s="10">
        <f t="shared" si="2474"/>
        <v>87.67961319622151</v>
      </c>
      <c r="VB274" s="9">
        <f t="shared" si="2098"/>
        <v>85.568008858391693</v>
      </c>
      <c r="VC274" s="9">
        <f t="shared" si="2099"/>
        <v>89.760668946775013</v>
      </c>
      <c r="VD274" s="115">
        <f t="shared" si="2475"/>
        <v>87.664338902583353</v>
      </c>
      <c r="VE274" s="15">
        <f t="shared" si="2476"/>
        <v>-2.5895808483784557E-4</v>
      </c>
      <c r="VF274" s="12"/>
      <c r="VG274" s="11">
        <f t="shared" si="2764"/>
        <v>-2.5192426245081482E-4</v>
      </c>
      <c r="VH274" s="10">
        <f t="shared" si="2477"/>
        <v>87.723587290503033</v>
      </c>
      <c r="VI274" s="9">
        <f t="shared" si="2100"/>
        <v>85.570447377363806</v>
      </c>
      <c r="VJ274" s="9">
        <f t="shared" si="2101"/>
        <v>89.847021132049392</v>
      </c>
      <c r="VK274" s="115">
        <f t="shared" si="2478"/>
        <v>87.708734254706599</v>
      </c>
      <c r="VL274" s="15">
        <f t="shared" si="2479"/>
        <v>-2.6414098110400484E-4</v>
      </c>
      <c r="VM274" s="12"/>
      <c r="VN274" s="11">
        <f t="shared" si="2765"/>
        <v>-2.5712117123918675E-4</v>
      </c>
      <c r="VO274" s="10">
        <f t="shared" si="2480"/>
        <v>87.767965406394467</v>
      </c>
      <c r="VP274" s="9">
        <f t="shared" si="2102"/>
        <v>85.572984484243889</v>
      </c>
      <c r="VQ274" s="9">
        <f t="shared" si="2103"/>
        <v>89.93407346436743</v>
      </c>
      <c r="VR274" s="115">
        <f t="shared" si="2481"/>
        <v>87.753528974305652</v>
      </c>
      <c r="VS274" s="15">
        <f t="shared" si="2482"/>
        <v>-2.6936103244555939E-4</v>
      </c>
      <c r="VT274" s="12"/>
      <c r="VU274" s="11">
        <f t="shared" si="2766"/>
        <v>-2.6235554814793056E-4</v>
      </c>
      <c r="VV274" s="10">
        <f t="shared" si="2483"/>
        <v>87.812743034648022</v>
      </c>
      <c r="VW274" s="9">
        <f t="shared" si="2104"/>
        <v>85.575622860475065</v>
      </c>
      <c r="VX274" s="9">
        <f t="shared" si="2105"/>
        <v>90.021813961733727</v>
      </c>
      <c r="VY274" s="115">
        <f t="shared" si="2484"/>
        <v>87.798718411104403</v>
      </c>
      <c r="VZ274" s="15">
        <f t="shared" si="2485"/>
        <v>-2.7461733318070791E-4</v>
      </c>
      <c r="WA274" s="12"/>
      <c r="WB274" s="11">
        <f t="shared" si="2767"/>
        <v>-2.6762648919842523E-4</v>
      </c>
      <c r="WC274" s="10">
        <f t="shared" si="2486"/>
        <v>87.857915536395311</v>
      </c>
      <c r="WD274" s="9">
        <f t="shared" si="2106"/>
        <v>85.578365211728681</v>
      </c>
      <c r="WE274" s="9">
        <f t="shared" si="2107"/>
        <v>90.110230412365823</v>
      </c>
      <c r="WF274" s="115">
        <f t="shared" si="2487"/>
        <v>87.844297812047245</v>
      </c>
      <c r="WG274" s="15">
        <f t="shared" si="2488"/>
        <v>-2.7990896193847965E-4</v>
      </c>
      <c r="WH274" s="12"/>
      <c r="WI274" s="11">
        <f t="shared" si="2768"/>
        <v>-2.7293307457644056E-4</v>
      </c>
      <c r="WJ274" s="10">
        <f t="shared" si="2489"/>
        <v>87.903478169770196</v>
      </c>
      <c r="WK274" s="9">
        <f t="shared" si="2108"/>
        <v>85.581214266491529</v>
      </c>
      <c r="WL274" s="9">
        <f t="shared" si="2109"/>
        <v>90.199310375026812</v>
      </c>
      <c r="WM274" s="115">
        <f t="shared" si="2490"/>
        <v>87.890262320759177</v>
      </c>
      <c r="WN274" s="15">
        <f t="shared" si="2491"/>
        <v>-2.8523498176656191E-4</v>
      </c>
      <c r="WO274" s="12"/>
      <c r="WP274" s="11">
        <f t="shared" si="2769"/>
        <v>-2.7827436873615295E-4</v>
      </c>
      <c r="WQ274" s="10">
        <f t="shared" si="2492"/>
        <v>87.949426089346957</v>
      </c>
      <c r="WR274" s="9">
        <f t="shared" si="2110"/>
        <v>85.584172774601399</v>
      </c>
      <c r="WS274" s="9">
        <f t="shared" si="2111"/>
        <v>90.289041235981585</v>
      </c>
      <c r="WT274" s="115">
        <f t="shared" si="2493"/>
        <v>87.936607005291492</v>
      </c>
      <c r="WU274" s="15">
        <f t="shared" si="2494"/>
        <v>-2.905944437396051E-4</v>
      </c>
      <c r="WV274" s="12"/>
      <c r="WW274" s="11">
        <f t="shared" si="2770"/>
        <v>-2.8364942400922126E-4</v>
      </c>
      <c r="WX274" s="10">
        <f t="shared" si="2495"/>
        <v>87.995754373900354</v>
      </c>
      <c r="WY274" s="9">
        <f t="shared" si="2112"/>
        <v>85.587243505805162</v>
      </c>
      <c r="WZ274" s="9">
        <f t="shared" si="2113"/>
        <v>90.379410165135226</v>
      </c>
      <c r="XA274" s="115">
        <f t="shared" si="2496"/>
        <v>87.983326835470194</v>
      </c>
      <c r="XB274" s="15">
        <f t="shared" si="2497"/>
        <v>-2.9598638433920958E-4</v>
      </c>
      <c r="XC274" s="12"/>
      <c r="XD274" s="11">
        <f t="shared" si="2771"/>
        <v>-2.8905727797806798E-4</v>
      </c>
      <c r="XE274" s="10">
        <f t="shared" si="2498"/>
        <v>88.042458003705576</v>
      </c>
      <c r="XF274" s="9">
        <f t="shared" si="2114"/>
        <v>85.590429248213809</v>
      </c>
      <c r="XG274" s="9">
        <f t="shared" si="2115"/>
        <v>90.470404009323374</v>
      </c>
      <c r="XH274" s="115">
        <f t="shared" si="2499"/>
        <v>88.030416628768592</v>
      </c>
      <c r="XI274" s="15">
        <f t="shared" si="2500"/>
        <v>-3.0140981895845491E-4</v>
      </c>
      <c r="XJ274" s="12"/>
      <c r="XK274" s="11">
        <f t="shared" si="2772"/>
        <v>-2.9449694696819548E-4</v>
      </c>
      <c r="XL274" s="10">
        <f t="shared" si="2501"/>
        <v>88.089531806318433</v>
      </c>
      <c r="XM274" s="9">
        <f t="shared" si="2116"/>
        <v>85.593732806563636</v>
      </c>
      <c r="XN274" s="9">
        <f t="shared" si="2117"/>
        <v>90.562009391846829</v>
      </c>
      <c r="XO274" s="115">
        <f t="shared" si="2502"/>
        <v>88.077871099205225</v>
      </c>
      <c r="XP274" s="15">
        <f t="shared" si="2503"/>
        <v>-3.068637481570187E-4</v>
      </c>
      <c r="XQ274" s="12"/>
      <c r="XR274" s="11">
        <f t="shared" si="2773"/>
        <v>-2.9996743230718121E-4</v>
      </c>
      <c r="XS274" s="10">
        <f t="shared" si="2504"/>
        <v>88.136970505513489</v>
      </c>
      <c r="XT274" s="9">
        <f t="shared" si="2118"/>
        <v>85.597157000552713</v>
      </c>
      <c r="XU274" s="9">
        <f t="shared" si="2119"/>
        <v>90.654212715502482</v>
      </c>
      <c r="XV274" s="115">
        <f t="shared" si="2505"/>
        <v>88.125684858027597</v>
      </c>
      <c r="XW274" s="15">
        <f t="shared" si="2506"/>
        <v>-3.1234715795113252E-4</v>
      </c>
      <c r="XX274" s="12"/>
      <c r="XY274" s="11">
        <f t="shared" si="2774"/>
        <v>-3.0546772061146467E-4</v>
      </c>
      <c r="XZ274" s="10">
        <f t="shared" si="2507"/>
        <v>88.184768721947336</v>
      </c>
      <c r="YA274" s="9">
        <f t="shared" si="2120"/>
        <v>85.600704663132234</v>
      </c>
      <c r="YB274" s="9">
        <f t="shared" si="2121"/>
        <v>90.74700016493837</v>
      </c>
      <c r="YC274" s="115">
        <f t="shared" si="2508"/>
        <v>88.173852414035309</v>
      </c>
      <c r="YD274" s="15">
        <f t="shared" si="2509"/>
        <v>-3.1785902006456636E-4</v>
      </c>
      <c r="YE274" s="12"/>
      <c r="YF274" s="11">
        <f t="shared" si="2775"/>
        <v>-3.1099678403423751E-4</v>
      </c>
      <c r="YG274" s="10">
        <f t="shared" si="2510"/>
        <v>88.232920973460949</v>
      </c>
      <c r="YH274" s="9">
        <f t="shared" si="2122"/>
        <v>85.604378638752678</v>
      </c>
      <c r="YI274" s="9">
        <f t="shared" si="2123"/>
        <v>90.840357709336985</v>
      </c>
      <c r="YJ274" s="115">
        <f t="shared" si="2511"/>
        <v>88.222368174044831</v>
      </c>
      <c r="YK274" s="15">
        <f t="shared" si="2512"/>
        <v>-3.233982922026923E-4</v>
      </c>
      <c r="YL274" s="12"/>
      <c r="YM274" s="11">
        <f t="shared" si="2776"/>
        <v>-3.1655358053653103E-4</v>
      </c>
      <c r="YN274" s="10">
        <f t="shared" si="2513"/>
        <v>88.281421675523859</v>
      </c>
      <c r="YO274" s="9">
        <f t="shared" si="2124"/>
        <v>85.608181781566259</v>
      </c>
      <c r="YP274" s="9">
        <f t="shared" si="2125"/>
        <v>90.934271105438725</v>
      </c>
      <c r="YQ274" s="115">
        <f t="shared" si="2514"/>
        <v>88.271226443502485</v>
      </c>
      <c r="YR274" s="15">
        <f t="shared" si="2515"/>
        <v>-3.2896391835025564E-4</v>
      </c>
      <c r="YS274" s="12"/>
      <c r="YT274" s="11">
        <f t="shared" si="2777"/>
        <v>-3.2213705418216858E-4</v>
      </c>
      <c r="YU274" s="10">
        <f t="shared" si="2516"/>
        <v>88.330265141826899</v>
      </c>
      <c r="YV274" s="9">
        <f t="shared" si="2126"/>
        <v>85.612116953587261</v>
      </c>
      <c r="YW274" s="9">
        <f t="shared" si="2127"/>
        <v>91.02872590089197</v>
      </c>
      <c r="YX274" s="115">
        <f t="shared" si="2517"/>
        <v>88.320421427239609</v>
      </c>
      <c r="YY274" s="15">
        <f t="shared" si="2518"/>
        <v>-3.3455482909191208E-4</v>
      </c>
      <c r="YZ274" s="12"/>
      <c r="ZA274" s="11">
        <f t="shared" si="2778"/>
        <v>-3.2774613545564314E-4</v>
      </c>
      <c r="ZB274" s="10">
        <f t="shared" si="2519"/>
        <v>88.37944558501755</v>
      </c>
      <c r="ZC274" s="9">
        <f t="shared" si="2128"/>
        <v>85.616187022811829</v>
      </c>
      <c r="ZD274" s="9">
        <f t="shared" si="2129"/>
        <v>91.123707441478246</v>
      </c>
      <c r="ZE274" s="115">
        <f t="shared" si="2520"/>
        <v>88.369947232145037</v>
      </c>
      <c r="ZF274" s="15">
        <f t="shared" si="2521"/>
        <v>-3.4016994217461846E-4</v>
      </c>
      <c r="ZG274" s="12"/>
      <c r="ZH274" s="11">
        <f t="shared" si="2779"/>
        <v>-3.333797418223398E-4</v>
      </c>
      <c r="ZI274" s="10">
        <f t="shared" si="2522"/>
        <v>88.428957119355687</v>
      </c>
      <c r="ZJ274" s="9">
        <f t="shared" si="2130"/>
        <v>85.62039486130459</v>
      </c>
      <c r="ZK274" s="9">
        <f t="shared" si="2131"/>
        <v>91.219200876613456</v>
      </c>
      <c r="ZL274" s="115">
        <f t="shared" si="2523"/>
        <v>88.419797868959023</v>
      </c>
      <c r="ZM274" s="15">
        <f t="shared" si="2524"/>
        <v>-3.4580816296559227E-4</v>
      </c>
      <c r="ZN274" s="12"/>
      <c r="ZO274" s="11">
        <f t="shared" si="2780"/>
        <v>-3.390367781843469E-4</v>
      </c>
      <c r="ZP274" s="10">
        <f t="shared" si="2525"/>
        <v>88.478793762489829</v>
      </c>
      <c r="ZQ274" s="9">
        <f t="shared" si="2132"/>
        <v>85.624743343251097</v>
      </c>
      <c r="ZR274" s="9">
        <f t="shared" si="2133"/>
        <v>91.315191142222147</v>
      </c>
      <c r="ZS274" s="115">
        <f t="shared" si="2526"/>
        <v>88.469967242736629</v>
      </c>
      <c r="ZT274" s="15">
        <f t="shared" si="2527"/>
        <v>-3.5146838351484208E-4</v>
      </c>
      <c r="ZU274" s="12"/>
      <c r="ZV274" s="11">
        <f t="shared" si="2781"/>
        <v>-3.44716135938831E-4</v>
      </c>
      <c r="ZW274" s="10">
        <f t="shared" si="2528"/>
        <v>88.528949425885699</v>
      </c>
      <c r="ZX274" s="9">
        <f t="shared" si="2134"/>
        <v>85.629235342942309</v>
      </c>
      <c r="ZY274" s="9">
        <f t="shared" si="2135"/>
        <v>91.411662982653951</v>
      </c>
      <c r="ZZ274" s="115">
        <f t="shared" si="2529"/>
        <v>88.52044916279813</v>
      </c>
      <c r="AAA274" s="15">
        <f t="shared" si="2530"/>
        <v>-3.57149484033309E-4</v>
      </c>
      <c r="AAB274" s="12"/>
      <c r="AAC274" s="11">
        <f t="shared" si="2782"/>
        <v>-3.5041669445575396E-4</v>
      </c>
      <c r="AAD274" s="10">
        <f t="shared" si="2531"/>
        <v>88.579417924771576</v>
      </c>
      <c r="AAE274" s="9">
        <f t="shared" si="2136"/>
        <v>85.633873732751908</v>
      </c>
      <c r="AAF274" s="9">
        <f t="shared" si="2137"/>
        <v>91.508600957208287</v>
      </c>
      <c r="AAG274" s="115">
        <f t="shared" si="2532"/>
        <v>88.571237344980091</v>
      </c>
      <c r="AAH274" s="15">
        <f t="shared" si="2533"/>
        <v>-3.6285033342080091E-4</v>
      </c>
      <c r="AAI274" s="12"/>
      <c r="AAJ274" s="11">
        <f t="shared" si="2783"/>
        <v>-3.5613732160420206E-4</v>
      </c>
      <c r="AAK274" s="10">
        <f t="shared" si="2534"/>
        <v>88.630192980373323</v>
      </c>
      <c r="AAL274" s="9">
        <f t="shared" si="2138"/>
        <v>85.638661381085825</v>
      </c>
      <c r="AAM274" s="9">
        <f t="shared" si="2139"/>
        <v>91.605989445417052</v>
      </c>
      <c r="AAN274" s="115">
        <f t="shared" si="2535"/>
        <v>88.622325413251446</v>
      </c>
      <c r="AAO274" s="15">
        <f t="shared" si="2536"/>
        <v>-3.685697897189194E-4</v>
      </c>
      <c r="AAP274" s="12"/>
      <c r="AAQ274" s="11">
        <f t="shared" si="3126"/>
        <v>-3.6187687420378463E-4</v>
      </c>
      <c r="AAR274" s="10">
        <f t="shared" si="3127"/>
        <v>88.681268221513918</v>
      </c>
      <c r="AAS274" s="9">
        <f t="shared" si="2140"/>
        <v>85.643601150303695</v>
      </c>
      <c r="AAT274" s="9">
        <f t="shared" si="2141"/>
        <v>91.703812652630759</v>
      </c>
      <c r="AAU274" s="115">
        <f t="shared" si="3128"/>
        <v>88.673706901467227</v>
      </c>
      <c r="AAV274" s="15">
        <f t="shared" si="3129"/>
        <v>-3.7430670058445723E-4</v>
      </c>
      <c r="AAW274" s="11"/>
      <c r="AAX274" s="11">
        <f t="shared" si="2784"/>
        <v>-3.6763419849671433E-4</v>
      </c>
      <c r="AAY274" s="10">
        <f t="shared" si="2541"/>
        <v>88.73263718635144</v>
      </c>
      <c r="AAZ274" s="9">
        <f t="shared" si="2142"/>
        <v>85.648695894614903</v>
      </c>
      <c r="ABA274" s="9">
        <f t="shared" si="2143"/>
        <v>91.802054615901127</v>
      </c>
      <c r="ABB274" s="115">
        <f t="shared" si="2542"/>
        <v>88.725375255258015</v>
      </c>
      <c r="ABC274" s="15">
        <f t="shared" si="2543"/>
        <v>-3.8005990378270094E-4</v>
      </c>
      <c r="ABD274" s="11"/>
      <c r="ABE274" s="11">
        <f t="shared" si="2785"/>
        <v>-3.7340813063999008E-4</v>
      </c>
      <c r="ABF274" s="10">
        <f t="shared" si="2544"/>
        <v>88.784293324253241</v>
      </c>
      <c r="ABG274" s="9">
        <f t="shared" si="2144"/>
        <v>85.6539484579515</v>
      </c>
      <c r="ABH274" s="9">
        <f t="shared" si="2145"/>
        <v>91.900699210153519</v>
      </c>
      <c r="ABI274" s="115">
        <f t="shared" si="2545"/>
        <v>88.77732383405251</v>
      </c>
      <c r="ABJ274" s="15">
        <f t="shared" si="2546"/>
        <v>-3.858282277000344E-4</v>
      </c>
      <c r="ABK274" s="11"/>
      <c r="ABL274" s="11">
        <f t="shared" si="2786"/>
        <v>-3.7919749721712116E-4</v>
      </c>
      <c r="ABM274" s="10">
        <f t="shared" si="2547"/>
        <v>88.836229997804239</v>
      </c>
      <c r="ABN274" s="9">
        <f t="shared" si="2146"/>
        <v>85.659361671820562</v>
      </c>
      <c r="ABO274" s="9">
        <f t="shared" si="2147"/>
        <v>91.999730154642251</v>
      </c>
      <c r="ABP274" s="115">
        <f t="shared" si="2548"/>
        <v>88.829545913231414</v>
      </c>
      <c r="ABQ274" s="15">
        <f t="shared" si="2549"/>
        <v>-3.9161049187530332E-4</v>
      </c>
      <c r="ABR274" s="11"/>
      <c r="ABS274" s="11">
        <f t="shared" si="2787"/>
        <v>-3.85001115768828E-4</v>
      </c>
      <c r="ABT274" s="10">
        <f t="shared" si="2550"/>
        <v>88.888440484947211</v>
      </c>
      <c r="ABU274" s="9">
        <f t="shared" si="2148"/>
        <v>85.664938353138794</v>
      </c>
      <c r="ABV274" s="9">
        <f t="shared" si="2149"/>
        <v>92.099131018152008</v>
      </c>
      <c r="ABW274" s="115">
        <f t="shared" si="2551"/>
        <v>88.882034685645408</v>
      </c>
      <c r="ABX274" s="15">
        <f t="shared" si="2552"/>
        <v>-3.9740550745481892E-4</v>
      </c>
      <c r="ABY274" s="11"/>
      <c r="ABZ274" s="11">
        <f t="shared" si="2788"/>
        <v>-3.9081779524745785E-4</v>
      </c>
      <c r="ACA274" s="10">
        <f t="shared" si="2553"/>
        <v>88.940917980486688</v>
      </c>
      <c r="ACB274" s="9">
        <f t="shared" si="2150"/>
        <v>85.670681302049147</v>
      </c>
      <c r="ACC274" s="9">
        <f t="shared" si="2151"/>
        <v>92.198885209087848</v>
      </c>
      <c r="ACD274" s="115">
        <f t="shared" si="2554"/>
        <v>88.934783255568505</v>
      </c>
      <c r="ACE274" s="15">
        <f t="shared" si="2555"/>
        <v>-4.0321207671513182E-4</v>
      </c>
      <c r="ACF274" s="11"/>
      <c r="ACG274" s="11">
        <f t="shared" si="2789"/>
        <v>-3.9664633553768364E-4</v>
      </c>
      <c r="ACH274" s="10">
        <f t="shared" si="2556"/>
        <v>88.993655590015265</v>
      </c>
      <c r="ACI274" s="9">
        <f t="shared" si="2152"/>
        <v>85.676593299694332</v>
      </c>
      <c r="ACJ274" s="9">
        <f t="shared" si="2153"/>
        <v>92.298976003993218</v>
      </c>
      <c r="ACK274" s="115">
        <f t="shared" si="2557"/>
        <v>88.987784651843782</v>
      </c>
      <c r="ACL274" s="15">
        <f t="shared" si="2558"/>
        <v>-4.090289949619514E-4</v>
      </c>
      <c r="ACM274" s="11"/>
      <c r="ACN274" s="11">
        <f t="shared" si="2790"/>
        <v>-4.0248552935768275E-4</v>
      </c>
      <c r="ACO274" s="10">
        <f t="shared" si="2559"/>
        <v>89.046646343066726</v>
      </c>
      <c r="ACP274" s="9">
        <f t="shared" si="2154"/>
        <v>85.682677106017493</v>
      </c>
      <c r="ACQ274" s="9">
        <f t="shared" si="2155"/>
        <v>92.399386553560035</v>
      </c>
      <c r="ACR274" s="115">
        <f t="shared" si="2560"/>
        <v>89.041031829788764</v>
      </c>
      <c r="ACS274" s="15">
        <f t="shared" si="2561"/>
        <v>-4.1485505103719682E-4</v>
      </c>
      <c r="ACT274" s="11"/>
      <c r="ACU274" s="11">
        <f t="shared" si="2791"/>
        <v>-4.0833416276633367E-4</v>
      </c>
      <c r="ACV274" s="10">
        <f t="shared" si="2562"/>
        <v>89.099883195010165</v>
      </c>
      <c r="ACW274" s="9">
        <f t="shared" si="2156"/>
        <v>85.688935457553939</v>
      </c>
      <c r="ACX274" s="9">
        <f t="shared" si="2157"/>
        <v>92.500099886913262</v>
      </c>
      <c r="ACY274" s="115">
        <f t="shared" si="2563"/>
        <v>89.094517672233593</v>
      </c>
      <c r="ACZ274" s="15">
        <f t="shared" si="2564"/>
        <v>-4.2068902772002758E-4</v>
      </c>
      <c r="ADA274" s="11"/>
      <c r="ADB274" s="11">
        <f t="shared" si="2792"/>
        <v>-4.1419101556441158E-4</v>
      </c>
      <c r="ADC274" s="10">
        <f t="shared" si="2565"/>
        <v>89.153359028075926</v>
      </c>
      <c r="ADD274" s="9">
        <f t="shared" si="2158"/>
        <v>85.695371065212811</v>
      </c>
      <c r="ADE274" s="9">
        <f t="shared" si="2159"/>
        <v>92.60109891961163</v>
      </c>
      <c r="ADF274" s="115">
        <f t="shared" si="2566"/>
        <v>89.148234992412227</v>
      </c>
      <c r="ADG274" s="15">
        <f t="shared" si="2567"/>
        <v>-4.2652970235801976E-4</v>
      </c>
      <c r="ADH274" s="11"/>
      <c r="ADI274" s="11">
        <f t="shared" si="2793"/>
        <v>-4.2005486192653514E-4</v>
      </c>
      <c r="ADJ274" s="10">
        <f t="shared" si="2568"/>
        <v>89.207066654238673</v>
      </c>
      <c r="ADK274" s="9">
        <f t="shared" si="2160"/>
        <v>85.701986612057993</v>
      </c>
      <c r="ADL274" s="9">
        <f t="shared" si="2161"/>
        <v>92.702366461866887</v>
      </c>
      <c r="ADM274" s="115">
        <f t="shared" si="2569"/>
        <v>89.20217653696244</v>
      </c>
      <c r="ADN274" s="15">
        <f t="shared" si="2570"/>
        <v>-4.323758475118763E-4</v>
      </c>
      <c r="ADO274" s="11"/>
      <c r="ADP274" s="11">
        <f t="shared" si="2794"/>
        <v>-4.259244710469232E-4</v>
      </c>
      <c r="ADQ274" s="10">
        <f t="shared" si="2571"/>
        <v>89.260998818210368</v>
      </c>
      <c r="ADR274" s="9">
        <f t="shared" si="2162"/>
        <v>85.708784751091258</v>
      </c>
      <c r="ADS274" s="9">
        <f t="shared" si="2163"/>
        <v>92.803885226964283</v>
      </c>
      <c r="ADT274" s="115">
        <f t="shared" si="2572"/>
        <v>89.256334989027778</v>
      </c>
      <c r="ADU274" s="15">
        <f t="shared" si="2573"/>
        <v>-4.38226231612456E-4</v>
      </c>
      <c r="ADV274" s="11"/>
      <c r="ADW274" s="11">
        <f t="shared" si="2795"/>
        <v>-4.3179860779768935E-4</v>
      </c>
      <c r="ADX274" s="10">
        <f t="shared" si="2574"/>
        <v>89.315148200536029</v>
      </c>
      <c r="ADY274" s="9">
        <f t="shared" si="2164"/>
        <v>85.715768103040773</v>
      </c>
      <c r="ADZ274" s="9">
        <f t="shared" si="2165"/>
        <v>92.905637838900589</v>
      </c>
      <c r="AEA274" s="115">
        <f t="shared" si="2575"/>
        <v>89.310702970970681</v>
      </c>
      <c r="AEB274" s="15">
        <f t="shared" si="2576"/>
        <v>-4.4407961956910728E-4</v>
      </c>
      <c r="AEC274" s="11"/>
      <c r="AED274" s="11">
        <f t="shared" si="2796"/>
        <v>-4.3767603333861341E-4</v>
      </c>
      <c r="AEE274" s="10">
        <f t="shared" si="2577"/>
        <v>89.369507420301034</v>
      </c>
      <c r="AEF274" s="9">
        <f t="shared" si="2166"/>
        <v>85.722939254156088</v>
      </c>
      <c r="AEG274" s="9">
        <f t="shared" si="2167"/>
        <v>93.007606747570037</v>
      </c>
      <c r="AEH274" s="115">
        <f t="shared" si="2578"/>
        <v>89.365273000863056</v>
      </c>
      <c r="AEI274" s="15">
        <f t="shared" si="2579"/>
        <v>-4.499347676673646E-4</v>
      </c>
      <c r="AEJ274" s="11"/>
      <c r="AEK274" s="11">
        <f t="shared" si="2797"/>
        <v>-4.4355550000507054E-4</v>
      </c>
      <c r="AEL274" s="10">
        <f t="shared" si="2580"/>
        <v>89.424068991524194</v>
      </c>
      <c r="AEM274" s="9">
        <f t="shared" si="2168"/>
        <v>85.73030075382546</v>
      </c>
      <c r="AEN274" s="9">
        <f t="shared" si="2169"/>
        <v>93.10977434221104</v>
      </c>
      <c r="AEO274" s="115">
        <f t="shared" si="2581"/>
        <v>89.420037548018257</v>
      </c>
      <c r="AEP274" s="15">
        <f t="shared" si="2582"/>
        <v>-4.5579043072310315E-4</v>
      </c>
      <c r="AEQ274" s="11"/>
      <c r="AER274" s="11">
        <f t="shared" si="2798"/>
        <v>-4.4943575847640688E-4</v>
      </c>
      <c r="AES274" s="10">
        <f t="shared" si="2583"/>
        <v>89.478825378787775</v>
      </c>
      <c r="AET274" s="9">
        <f t="shared" si="2170"/>
        <v>85.737855112409804</v>
      </c>
      <c r="AEU274" s="9">
        <f t="shared" si="2171"/>
        <v>93.212123003070957</v>
      </c>
      <c r="AEV274" s="115">
        <f t="shared" si="2584"/>
        <v>89.474989057740373</v>
      </c>
      <c r="AEW274" s="15">
        <f t="shared" si="2585"/>
        <v>-4.6164536540736957E-4</v>
      </c>
      <c r="AEX274" s="11"/>
      <c r="AEY274" s="11">
        <f t="shared" si="2799"/>
        <v>-4.5531556110856968E-4</v>
      </c>
      <c r="AEZ274" s="10">
        <f t="shared" si="2586"/>
        <v>89.533769022029261</v>
      </c>
      <c r="AFA274" s="9">
        <f t="shared" si="2172"/>
        <v>85.745604799184107</v>
      </c>
      <c r="AFB274" s="9">
        <f t="shared" si="2173"/>
        <v>93.314635056530719</v>
      </c>
      <c r="AFC274" s="115">
        <f t="shared" si="2587"/>
        <v>89.530119927857413</v>
      </c>
      <c r="AFD274" s="15">
        <f t="shared" si="2588"/>
        <v>-4.6749832760183976E-4</v>
      </c>
      <c r="AFE274" s="11"/>
      <c r="AFF274" s="11">
        <f t="shared" si="2800"/>
        <v>-4.6119365928566994E-4</v>
      </c>
      <c r="AFG274" s="10">
        <f t="shared" si="2589"/>
        <v>89.588892313020381</v>
      </c>
      <c r="AFH274" s="9">
        <f t="shared" si="2174"/>
        <v>85.753552240193002</v>
      </c>
      <c r="AFI274" s="9">
        <f t="shared" si="2175"/>
        <v>93.417292732930733</v>
      </c>
      <c r="AFJ274" s="115">
        <f t="shared" si="2590"/>
        <v>89.585422486561868</v>
      </c>
      <c r="AFK274" s="15">
        <f t="shared" si="2591"/>
        <v>-4.7334806992637985E-4</v>
      </c>
      <c r="AFL274" s="11"/>
      <c r="AFM274" s="11">
        <f t="shared" si="2801"/>
        <v>-4.6706880094366876E-4</v>
      </c>
      <c r="AFN274" s="10">
        <f t="shared" si="2592"/>
        <v>89.644187573154142</v>
      </c>
      <c r="AFO274" s="9">
        <f t="shared" si="2176"/>
        <v>85.761699816020723</v>
      </c>
      <c r="AFP274" s="9">
        <f t="shared" si="2177"/>
        <v>93.52007805574199</v>
      </c>
      <c r="AFQ274" s="115">
        <f t="shared" si="2593"/>
        <v>89.64088893588135</v>
      </c>
      <c r="AFR274" s="15">
        <f t="shared" si="2594"/>
        <v>-4.7919333503149153E-4</v>
      </c>
      <c r="AFS274" s="11"/>
      <c r="AFT274" s="11">
        <f t="shared" si="2802"/>
        <v>-4.7293972384955367E-4</v>
      </c>
      <c r="AFU274" s="10">
        <f t="shared" si="2595"/>
        <v>89.699646996786271</v>
      </c>
      <c r="AFV274" s="9">
        <f t="shared" si="2178"/>
        <v>85.770049859322754</v>
      </c>
      <c r="AFW274" s="9">
        <f t="shared" si="2179"/>
        <v>93.622973184872777</v>
      </c>
      <c r="AFX274" s="115">
        <f t="shared" si="2596"/>
        <v>89.696511522097765</v>
      </c>
      <c r="AFY274" s="15">
        <f t="shared" si="2597"/>
        <v>-4.8503287695497922E-4</v>
      </c>
      <c r="AFZ274" s="11"/>
      <c r="AGA274" s="11">
        <f t="shared" si="2803"/>
        <v>-4.7880517700412979E-4</v>
      </c>
      <c r="AGB274" s="10">
        <f t="shared" si="2598"/>
        <v>89.755262822007893</v>
      </c>
      <c r="AGC274" s="9">
        <f t="shared" si="2180"/>
        <v>85.77860465309314</v>
      </c>
      <c r="AGD274" s="9">
        <f t="shared" si="2181"/>
        <v>93.725960273568958</v>
      </c>
      <c r="AGE274" s="115">
        <f t="shared" si="2599"/>
        <v>89.752282463331056</v>
      </c>
      <c r="AGF274" s="15">
        <f t="shared" si="2600"/>
        <v>-4.9086545239046119E-4</v>
      </c>
      <c r="AGG274" s="11"/>
      <c r="AGH274" s="11">
        <f t="shared" si="2804"/>
        <v>-4.8466391189501857E-4</v>
      </c>
      <c r="AGI274" s="10">
        <f t="shared" si="2601"/>
        <v>89.811027258075029</v>
      </c>
      <c r="AGJ274" s="9">
        <f t="shared" si="2182"/>
        <v>85.787366428648909</v>
      </c>
      <c r="AGK274" s="9">
        <f t="shared" si="2183"/>
        <v>93.829021198990574</v>
      </c>
      <c r="AGL274" s="115">
        <f t="shared" si="2602"/>
        <v>89.808193813819742</v>
      </c>
      <c r="AGM274" s="15">
        <f t="shared" si="2603"/>
        <v>-4.9668980417102949E-4</v>
      </c>
      <c r="AGN274" s="11"/>
      <c r="AGO274" s="11">
        <f t="shared" si="2805"/>
        <v>-4.905146659461017E-4</v>
      </c>
      <c r="AGP274" s="10">
        <f t="shared" si="2604"/>
        <v>89.866932349386445</v>
      </c>
      <c r="AGQ274" s="9">
        <f t="shared" si="2184"/>
        <v>85.796337363029238</v>
      </c>
      <c r="AGR274" s="9">
        <f t="shared" si="2185"/>
        <v>93.932139019346309</v>
      </c>
      <c r="AGS274" s="115">
        <f t="shared" si="2605"/>
        <v>89.864238191187781</v>
      </c>
      <c r="AGT274" s="15">
        <f t="shared" si="2606"/>
        <v>-5.0250475142926113E-4</v>
      </c>
      <c r="AGU274" s="11"/>
      <c r="AGV274" s="11">
        <f t="shared" si="2806"/>
        <v>-4.9635625287880621E-4</v>
      </c>
      <c r="AGW274" s="10">
        <f t="shared" si="2607"/>
        <v>89.922970704359813</v>
      </c>
      <c r="AGX274" s="9">
        <f t="shared" si="2186"/>
        <v>85.805519579667191</v>
      </c>
      <c r="AGY274" s="9">
        <f t="shared" si="2187"/>
        <v>94.035302926711196</v>
      </c>
      <c r="AGZ274" s="115">
        <f t="shared" si="2608"/>
        <v>89.920411253189201</v>
      </c>
      <c r="AHA274" s="15">
        <f t="shared" si="2609"/>
        <v>-5.0830949546465322E-4</v>
      </c>
      <c r="AHB274" s="11"/>
      <c r="AHC274" s="11">
        <f t="shared" si="2807"/>
        <v>-5.0218786928492895E-4</v>
      </c>
      <c r="AHD274" s="10">
        <f t="shared" si="2610"/>
        <v>89.97913797783275</v>
      </c>
      <c r="AHE274" s="9">
        <f t="shared" si="2188"/>
        <v>85.814915160537808</v>
      </c>
      <c r="AHF274" s="9">
        <f t="shared" si="2189"/>
        <v>94.138503775748973</v>
      </c>
      <c r="AHG274" s="115">
        <f t="shared" si="2611"/>
        <v>89.976709468143383</v>
      </c>
      <c r="AHH274" s="15">
        <f t="shared" si="2612"/>
        <v>-5.1410334282651448E-4</v>
      </c>
      <c r="AHI274" s="11"/>
      <c r="AHJ274" s="11">
        <f t="shared" si="2808"/>
        <v>-5.0800881713698482E-4</v>
      </c>
      <c r="AHK274" s="10">
        <f t="shared" si="2613"/>
        <v>90.035430636699516</v>
      </c>
      <c r="AHL274" s="9">
        <f t="shared" si="2190"/>
        <v>85.824526148766182</v>
      </c>
      <c r="AHM274" s="9">
        <f t="shared" si="2191"/>
        <v>94.241732575146216</v>
      </c>
      <c r="AHN274" s="115">
        <f t="shared" si="2614"/>
        <v>90.033129361956199</v>
      </c>
      <c r="AHO274" s="15">
        <f t="shared" si="2615"/>
        <v>-5.1988561197687465E-4</v>
      </c>
      <c r="AHP274" s="11"/>
      <c r="AHQ274" s="11">
        <f t="shared" si="2809"/>
        <v>-5.1381841025287364E-4</v>
      </c>
      <c r="AHR274" s="10">
        <f t="shared" si="2616"/>
        <v>90.091845205270289</v>
      </c>
      <c r="AHS274" s="9">
        <f t="shared" si="2192"/>
        <v>85.834354547933941</v>
      </c>
      <c r="AHT274" s="9">
        <f t="shared" si="2193"/>
        <v>94.344980488720381</v>
      </c>
      <c r="AHU274" s="115">
        <f t="shared" si="2617"/>
        <v>90.089667518327161</v>
      </c>
      <c r="AHV274" s="15">
        <f t="shared" si="2618"/>
        <v>-5.2565563340174358E-4</v>
      </c>
      <c r="AHW274" s="11"/>
      <c r="AHX274" s="11">
        <f t="shared" si="2810"/>
        <v>-5.196159744106718E-4</v>
      </c>
      <c r="AHY274" s="10">
        <f t="shared" si="2619"/>
        <v>90.148378265484837</v>
      </c>
      <c r="AHZ274" s="9">
        <f t="shared" si="2194"/>
        <v>85.844402321420603</v>
      </c>
      <c r="AIA274" s="9">
        <f t="shared" si="2195"/>
        <v>94.448238836408095</v>
      </c>
      <c r="AIB274" s="115">
        <f t="shared" si="2620"/>
        <v>90.146320578914356</v>
      </c>
      <c r="AIC274" s="15">
        <f t="shared" si="2621"/>
        <v>-5.3141274971284702E-4</v>
      </c>
      <c r="AID274" s="11"/>
      <c r="AIE274" s="11">
        <f t="shared" si="2811"/>
        <v>-5.2540084745388016E-4</v>
      </c>
      <c r="AIF274" s="10">
        <f t="shared" si="2622"/>
        <v>90.205026457083846</v>
      </c>
      <c r="AIG274" s="9">
        <f t="shared" si="2196"/>
        <v>85.854671391779974</v>
      </c>
      <c r="AIH274" s="9">
        <f t="shared" si="2197"/>
        <v>94.551499095131192</v>
      </c>
      <c r="AII274" s="115">
        <f t="shared" si="2623"/>
        <v>90.203085243455575</v>
      </c>
      <c r="AIJ274" s="15">
        <f t="shared" si="2624"/>
        <v>-5.3715631573962304E-4</v>
      </c>
      <c r="AIK274" s="11"/>
      <c r="AIL274" s="11">
        <f t="shared" si="2812"/>
        <v>-5.311723793869548E-4</v>
      </c>
      <c r="AIM274" s="10">
        <f t="shared" si="2625"/>
        <v>90.261786477736621</v>
      </c>
      <c r="AIN274" s="9">
        <f t="shared" si="2198"/>
        <v>85.865163640151607</v>
      </c>
      <c r="AIO274" s="9">
        <f t="shared" si="2199"/>
        <v>94.654752899543354</v>
      </c>
      <c r="AIP274" s="115">
        <f t="shared" si="2626"/>
        <v>90.259958269847488</v>
      </c>
      <c r="AIQ274" s="15">
        <f t="shared" si="2627"/>
        <v>-5.4288569861170408E-4</v>
      </c>
      <c r="AIR274" s="11"/>
      <c r="AIS274" s="11">
        <f t="shared" si="2813"/>
        <v>-5.3692993246131347E-4</v>
      </c>
      <c r="AIT274" s="10">
        <f t="shared" si="2628"/>
        <v>90.318655083126686</v>
      </c>
      <c r="AIU274" s="9">
        <f t="shared" si="2200"/>
        <v>85.875880905707234</v>
      </c>
      <c r="AIV274" s="9">
        <f t="shared" si="2201"/>
        <v>94.757992042657833</v>
      </c>
      <c r="AIW274" s="115">
        <f t="shared" si="2629"/>
        <v>90.31693647418254</v>
      </c>
      <c r="AIX274" s="15">
        <f t="shared" si="2630"/>
        <v>-5.4860027783185756E-4</v>
      </c>
      <c r="AIY274" s="11"/>
      <c r="AIZ274" s="11">
        <f t="shared" si="2814"/>
        <v>-5.426728812518031E-4</v>
      </c>
      <c r="AJA274" s="10">
        <f t="shared" si="2631"/>
        <v>90.375629086995389</v>
      </c>
      <c r="AJB274" s="9">
        <f t="shared" si="2202"/>
        <v>85.886824985132264</v>
      </c>
      <c r="AJC274" s="9">
        <f t="shared" si="2203"/>
        <v>94.861208476360915</v>
      </c>
      <c r="AJD274" s="115">
        <f t="shared" si="2632"/>
        <v>90.37401673074659</v>
      </c>
      <c r="AJE274" s="15">
        <f t="shared" si="2633"/>
        <v>-5.5429944533974236E-4</v>
      </c>
      <c r="AJF274" s="11"/>
      <c r="AJG274" s="11">
        <f t="shared" si="2815"/>
        <v>-5.4840061272397106E-4</v>
      </c>
      <c r="AJH274" s="10">
        <f t="shared" si="2634"/>
        <v>90.432705361145949</v>
      </c>
      <c r="AJI274" s="9">
        <f t="shared" si="2204"/>
        <v>85.897997632142108</v>
      </c>
      <c r="AJJ274" s="9">
        <f t="shared" si="2205"/>
        <v>94.964394311806146</v>
      </c>
      <c r="AJK274" s="115">
        <f t="shared" si="2635"/>
        <v>90.43119597197412</v>
      </c>
      <c r="AJL274" s="15">
        <f t="shared" si="2636"/>
        <v>-5.5998260556612642E-4</v>
      </c>
      <c r="AJM274" s="11"/>
      <c r="AJN274" s="11">
        <f t="shared" si="2816"/>
        <v>-5.5411252629176868E-4</v>
      </c>
      <c r="AJO274" s="10">
        <f t="shared" si="2637"/>
        <v>90.489880835405216</v>
      </c>
      <c r="AJP274" s="9">
        <f t="shared" si="2206"/>
        <v>85.909400557033251</v>
      </c>
      <c r="AJQ274" s="9">
        <f t="shared" si="2207"/>
        <v>95.067541819699358</v>
      </c>
      <c r="AJR274" s="115">
        <f t="shared" si="2638"/>
        <v>90.488471188366304</v>
      </c>
      <c r="AJS274" s="15">
        <f t="shared" si="2639"/>
        <v>-5.6564917547821951E-4</v>
      </c>
      <c r="AJT274" s="11"/>
      <c r="AJU274" s="11">
        <f t="shared" si="2817"/>
        <v>-5.598080338663808E-4</v>
      </c>
      <c r="AJV274" s="10">
        <f t="shared" si="2640"/>
        <v>90.547152497548254</v>
      </c>
      <c r="AJW274" s="9">
        <f t="shared" si="2208"/>
        <v>85.921035426268887</v>
      </c>
      <c r="AJX274" s="9">
        <f t="shared" si="2209"/>
        <v>95.17064343047133</v>
      </c>
      <c r="AJY274" s="115">
        <f t="shared" si="2641"/>
        <v>90.545839428370101</v>
      </c>
      <c r="AJZ274" s="15">
        <f t="shared" si="2642"/>
        <v>-5.712985846159246E-4</v>
      </c>
      <c r="AKA274" s="11"/>
      <c r="AKB274" s="11">
        <f t="shared" si="2818"/>
        <v>-5.6548655989593411E-4</v>
      </c>
      <c r="AKC274" s="10">
        <f t="shared" si="2643"/>
        <v>90.604517393183926</v>
      </c>
      <c r="AKD274" s="9">
        <f t="shared" si="2210"/>
        <v>85.93290386209884</v>
      </c>
      <c r="AKE274" s="9">
        <f t="shared" si="2211"/>
        <v>95.273691734338939</v>
      </c>
      <c r="AKF274" s="115">
        <f t="shared" si="2644"/>
        <v>90.60329779821889</v>
      </c>
      <c r="AKG274" s="15">
        <f t="shared" si="2645"/>
        <v>-5.7693027511910276E-4</v>
      </c>
      <c r="AKH274" s="11"/>
      <c r="AKI274" s="11">
        <f t="shared" si="2819"/>
        <v>-5.7114754139619181E-4</v>
      </c>
      <c r="AKJ274" s="10">
        <f t="shared" si="2646"/>
        <v>90.661972625601891</v>
      </c>
      <c r="AKK274" s="9">
        <f t="shared" si="2212"/>
        <v>85.945007442213594</v>
      </c>
      <c r="AKL274" s="9">
        <f t="shared" si="2213"/>
        <v>95.376679481263309</v>
      </c>
      <c r="AKM274" s="115">
        <f t="shared" si="2647"/>
        <v>90.660843461738452</v>
      </c>
      <c r="AKN274" s="15">
        <f t="shared" si="2648"/>
        <v>-5.825437017463438E-4</v>
      </c>
      <c r="AKO274" s="11"/>
      <c r="AKP274" s="11">
        <f t="shared" si="2820"/>
        <v>-5.7679042797273504E-4</v>
      </c>
      <c r="AKQ274" s="10">
        <f t="shared" si="2649"/>
        <v>90.719515355585003</v>
      </c>
      <c r="AKR274" s="9">
        <f t="shared" si="2214"/>
        <v>85.95734769943202</v>
      </c>
      <c r="AKS274" s="9">
        <f t="shared" si="2215"/>
        <v>95.479599580798336</v>
      </c>
      <c r="AKT274" s="115">
        <f t="shared" si="2650"/>
        <v>90.718473640115178</v>
      </c>
      <c r="AKU274" s="15">
        <f t="shared" si="2651"/>
        <v>-5.8813833188490713E-4</v>
      </c>
      <c r="AKV274" s="11"/>
      <c r="AKW274" s="11">
        <f t="shared" si="2821"/>
        <v>-5.8241468183428018E-4</v>
      </c>
      <c r="AKX274" s="10">
        <f t="shared" si="2652"/>
        <v>90.777142801183771</v>
      </c>
      <c r="AKY274" s="9">
        <f t="shared" si="2216"/>
        <v>85.96992612142256</v>
      </c>
      <c r="AKZ274" s="9">
        <f t="shared" si="2217"/>
        <v>95.58244510184204</v>
      </c>
      <c r="ALA274" s="115">
        <f t="shared" si="2653"/>
        <v>90.7761856116323</v>
      </c>
      <c r="ALB274" s="15">
        <f t="shared" si="2654"/>
        <v>-5.9371364555258128E-4</v>
      </c>
      <c r="ALC274" s="11"/>
      <c r="ALD274" s="11">
        <f t="shared" si="2822"/>
        <v>-5.880197777978763E-4</v>
      </c>
      <c r="ALE274" s="10">
        <f t="shared" si="2655"/>
        <v>90.834852237458833</v>
      </c>
      <c r="ALF274" s="9">
        <f t="shared" si="2218"/>
        <v>85.982744150457364</v>
      </c>
      <c r="ALG274" s="9">
        <f t="shared" si="2219"/>
        <v>95.685209272281526</v>
      </c>
      <c r="ALH274" s="115">
        <f t="shared" si="2656"/>
        <v>90.833976711369445</v>
      </c>
      <c r="ALI274" s="15">
        <f t="shared" si="2657"/>
        <v>-5.9926913539094112E-4</v>
      </c>
      <c r="ALJ274" s="11"/>
      <c r="ALK274" s="11">
        <f t="shared" si="2823"/>
        <v>-5.9360520328545963E-4</v>
      </c>
      <c r="ALL274" s="10">
        <f t="shared" si="3130"/>
        <v>90.892640996186643</v>
      </c>
      <c r="ALM274" s="9">
        <f t="shared" si="2220"/>
        <v>85.995803183199115</v>
      </c>
      <c r="ALN274" s="9">
        <f t="shared" si="2221"/>
        <v>95.787885478545533</v>
      </c>
      <c r="ALO274" s="115">
        <f t="shared" si="3131"/>
        <v>90.891844330872317</v>
      </c>
      <c r="ALP274" s="15">
        <f t="shared" si="3132"/>
        <v>-6.0480430665087724E-4</v>
      </c>
      <c r="ALQ274" s="12"/>
      <c r="ALR274" s="11">
        <f t="shared" si="2824"/>
        <v>-5.9917045831265182E-4</v>
      </c>
      <c r="ALS274" s="10">
        <f t="shared" si="2661"/>
        <v>90.950506465535227</v>
      </c>
      <c r="ALT274" s="9">
        <f t="shared" si="2222"/>
        <v>86.009104570519966</v>
      </c>
      <c r="ALU274" s="9">
        <f t="shared" si="2223"/>
        <v>95.890467265058078</v>
      </c>
      <c r="ALV274" s="115">
        <f t="shared" si="2662"/>
        <v>90.949785917789029</v>
      </c>
      <c r="ALW274" s="15">
        <f t="shared" si="2663"/>
        <v>-6.1031867717003889E-4</v>
      </c>
      <c r="ALX274" s="12"/>
      <c r="ALY274" s="11">
        <f t="shared" si="2825"/>
        <v>-6.0471505546940058E-4</v>
      </c>
      <c r="ALZ274" s="10">
        <f t="shared" si="2664"/>
        <v>91.00844608970641</v>
      </c>
      <c r="AMA274" s="9">
        <f t="shared" si="2224"/>
        <v>86.022649617352215</v>
      </c>
      <c r="AMB274" s="9">
        <f t="shared" si="2225"/>
        <v>95.992948333601177</v>
      </c>
      <c r="AMC274" s="115">
        <f t="shared" si="2665"/>
        <v>91.007798975476703</v>
      </c>
      <c r="AMD274" s="15">
        <f t="shared" si="2666"/>
        <v>-6.1581177734268357E-4</v>
      </c>
      <c r="AME274" s="12"/>
      <c r="AMF274" s="11">
        <f t="shared" si="2826"/>
        <v>-6.1023851989301626E-4</v>
      </c>
      <c r="AMG274" s="10">
        <f t="shared" si="2667"/>
        <v>91.066457368548356</v>
      </c>
      <c r="AMH274" s="9">
        <f t="shared" si="2226"/>
        <v>86.036439582570154</v>
      </c>
      <c r="AMI274" s="9">
        <f t="shared" si="2227"/>
        <v>96.095322542586601</v>
      </c>
      <c r="AMJ274" s="115">
        <f t="shared" si="2668"/>
        <v>91.06588106257837</v>
      </c>
      <c r="AMK274" s="15">
        <f t="shared" si="2669"/>
        <v>-6.2128315008200697E-4</v>
      </c>
      <c r="AML274" s="12"/>
      <c r="AMM274" s="11">
        <f t="shared" si="2827"/>
        <v>-6.1574038923360491E-4</v>
      </c>
      <c r="AMN274" s="10">
        <f t="shared" si="2670"/>
        <v>91.124537857138094</v>
      </c>
      <c r="AMO274" s="9">
        <f t="shared" si="2228"/>
        <v>86.050475678902572</v>
      </c>
      <c r="AMP274" s="9">
        <f t="shared" si="2229"/>
        <v>96.197583906240837</v>
      </c>
      <c r="AMQ274" s="115">
        <f t="shared" si="2671"/>
        <v>91.124029792571704</v>
      </c>
      <c r="AMR274" s="15">
        <f t="shared" si="2672"/>
        <v>-6.2673235077520648E-4</v>
      </c>
      <c r="AMS274" s="12"/>
      <c r="AMT274" s="11">
        <f t="shared" si="2828"/>
        <v>-6.2122021361219891E-4</v>
      </c>
      <c r="AMU274" s="10">
        <f t="shared" si="2673"/>
        <v>91.182685165335883</v>
      </c>
      <c r="AMV274" s="9">
        <f t="shared" si="2230"/>
        <v>86.064759072875347</v>
      </c>
      <c r="AMW274" s="9">
        <f t="shared" si="2231"/>
        <v>96.299726593703582</v>
      </c>
      <c r="AMX274" s="115">
        <f t="shared" si="2674"/>
        <v>91.182242833289465</v>
      </c>
      <c r="AMY274" s="15">
        <f t="shared" si="2675"/>
        <v>-6.3215894723133413E-4</v>
      </c>
      <c r="AMZ274" s="12"/>
      <c r="ANA274" s="11">
        <f t="shared" si="2829"/>
        <v>-6.2667755557162513E-4</v>
      </c>
      <c r="ANB274" s="10">
        <f t="shared" si="2676"/>
        <v>91.240896957311236</v>
      </c>
      <c r="ANC274" s="9">
        <f t="shared" si="2232"/>
        <v>86.079290884783617</v>
      </c>
      <c r="AND274" s="9">
        <f t="shared" si="2233"/>
        <v>96.40174492804735</v>
      </c>
      <c r="ANE274" s="115">
        <f t="shared" si="2677"/>
        <v>91.240517906415477</v>
      </c>
      <c r="ANF274" s="15">
        <f t="shared" si="2678"/>
        <v>-6.3756251962247259E-4</v>
      </c>
      <c r="ANG274" s="12"/>
      <c r="ANH274" s="11">
        <f t="shared" si="2830"/>
        <v>-6.3211199002062926E-4</v>
      </c>
      <c r="ANI274" s="10">
        <f t="shared" si="2679"/>
        <v>91.299170951044147</v>
      </c>
      <c r="ANJ274" s="9">
        <f t="shared" si="2234"/>
        <v>86.094072188692763</v>
      </c>
      <c r="ANK274" s="9">
        <f t="shared" si="2235"/>
        <v>96.503633385213845</v>
      </c>
      <c r="ANL274" s="115">
        <f t="shared" si="2680"/>
        <v>91.298852786953304</v>
      </c>
      <c r="ANM274" s="15">
        <f t="shared" si="2681"/>
        <v>-6.4294266041797917E-4</v>
      </c>
      <c r="ANN274" s="12"/>
      <c r="ANO274" s="11">
        <f t="shared" si="2831"/>
        <v>-6.3752310417100871E-4</v>
      </c>
      <c r="ANP274" s="10">
        <f t="shared" si="2682"/>
        <v>91.357504917799019</v>
      </c>
      <c r="ANQ274" s="9">
        <f t="shared" si="2236"/>
        <v>86.109104012467796</v>
      </c>
      <c r="ANR274" s="9">
        <f t="shared" si="2237"/>
        <v>96.605386592877679</v>
      </c>
      <c r="ANS274" s="115">
        <f t="shared" si="2683"/>
        <v>91.357245302672737</v>
      </c>
      <c r="ANT274" s="15">
        <f t="shared" si="2684"/>
        <v>-6.4829897431248112E-4</v>
      </c>
      <c r="ANU274" s="12"/>
      <c r="ANV274" s="11">
        <f t="shared" si="2832"/>
        <v>-6.4291049746845348E-4</v>
      </c>
      <c r="ANW274" s="10">
        <f t="shared" si="2685"/>
        <v>91.415896681576285</v>
      </c>
      <c r="ANX274" s="9">
        <f t="shared" si="2238"/>
        <v>86.124387337830314</v>
      </c>
      <c r="ANY274" s="9">
        <f t="shared" si="2239"/>
        <v>96.706999329233739</v>
      </c>
      <c r="ANZ274" s="115">
        <f t="shared" si="2686"/>
        <v>91.415693333532033</v>
      </c>
      <c r="AOA274" s="15">
        <f t="shared" si="2687"/>
        <v>-6.536310781474694E-4</v>
      </c>
      <c r="AOB274" s="12"/>
      <c r="AOC274" s="11">
        <f t="shared" si="2833"/>
        <v>-6.4827378151689459E-4</v>
      </c>
      <c r="AOD274" s="10">
        <f t="shared" si="2688"/>
        <v>91.474344118539506</v>
      </c>
      <c r="AOE274" s="9">
        <f t="shared" si="2240"/>
        <v>86.139923100442473</v>
      </c>
      <c r="AOF274" s="9">
        <f t="shared" si="2241"/>
        <v>96.808466521714777</v>
      </c>
      <c r="AOG274" s="115">
        <f t="shared" si="2689"/>
        <v>91.474194811078632</v>
      </c>
      <c r="AOH274" s="15">
        <f t="shared" si="2690"/>
        <v>-6.5893860082689624E-4</v>
      </c>
      <c r="AOI274" s="12"/>
      <c r="AOJ274" s="11">
        <f t="shared" si="3133"/>
        <v>-6.5361257999681894E-4</v>
      </c>
      <c r="AOK274" s="10">
        <f t="shared" si="3134"/>
        <v>91.532845156420947</v>
      </c>
      <c r="AOL274" s="9">
        <f t="shared" si="2242"/>
        <v>86.155712190017283</v>
      </c>
      <c r="AOM274" s="9">
        <f t="shared" si="2243"/>
        <v>96.90978324564162</v>
      </c>
      <c r="AON274" s="115">
        <f t="shared" si="3135"/>
        <v>91.532747717829452</v>
      </c>
      <c r="AOO274" s="15">
        <f t="shared" si="3136"/>
        <v>-6.6422118322699987E-4</v>
      </c>
      <c r="AOP274" s="12"/>
      <c r="AOQ274" s="11">
        <f t="shared" si="2834"/>
        <v>-6.5892652857772662E-4</v>
      </c>
      <c r="AOR274" s="10">
        <f t="shared" si="2692"/>
        <v>91.591397773906465</v>
      </c>
      <c r="AOS274" s="9">
        <f t="shared" si="2244"/>
        <v>86.171755450454441</v>
      </c>
      <c r="AOT274" s="9">
        <f t="shared" si="2245"/>
        <v>97.010944722807324</v>
      </c>
      <c r="AOU274" s="115">
        <f t="shared" si="2693"/>
        <v>91.591350086630882</v>
      </c>
      <c r="AOV274" s="15">
        <f t="shared" si="2694"/>
        <v>-6.6947847810046432E-4</v>
      </c>
      <c r="AOW274" s="12"/>
      <c r="AOX274" s="11">
        <f t="shared" si="3137"/>
        <v>-6.6421527482485873E-4</v>
      </c>
      <c r="AOY274" s="10">
        <f t="shared" si="3138"/>
        <v>91.649999999999991</v>
      </c>
      <c r="AOZ274" s="9">
        <f t="shared" si="2246"/>
        <v>86.188053680001175</v>
      </c>
      <c r="APA274" s="9"/>
      <c r="APB274" s="97">
        <f t="shared" si="2695"/>
        <v>91.649999999999991</v>
      </c>
      <c r="APC274" s="15">
        <f t="shared" si="3139"/>
        <v>-6.7471014997517098E-4</v>
      </c>
    </row>
    <row r="275" spans="1:1095" x14ac:dyDescent="0.2">
      <c r="A275" s="183"/>
      <c r="B275" s="183"/>
      <c r="C275" s="1">
        <f t="shared" si="2696"/>
        <v>180</v>
      </c>
      <c r="D275" s="1">
        <f t="shared" si="2697"/>
        <v>6024.5844021139956</v>
      </c>
      <c r="E275" s="1">
        <f t="shared" si="2698"/>
        <v>-16317921.817764627</v>
      </c>
      <c r="F275" s="2">
        <f t="shared" si="2699"/>
        <v>113.16</v>
      </c>
      <c r="G275" s="8">
        <f t="shared" si="2700"/>
        <v>1.9810000000000001E-3</v>
      </c>
      <c r="H275" s="6">
        <f t="shared" si="2701"/>
        <v>0.14400020254000001</v>
      </c>
      <c r="I275" s="2">
        <f t="shared" si="2702"/>
        <v>3500</v>
      </c>
      <c r="J275" s="3">
        <f t="shared" si="2836"/>
        <v>58.333333333333336</v>
      </c>
      <c r="K275" s="3">
        <f t="shared" si="2837"/>
        <v>366.52</v>
      </c>
      <c r="L275" s="1">
        <f t="shared" si="2703"/>
        <v>0.82</v>
      </c>
      <c r="M275" s="1">
        <f t="shared" si="2704"/>
        <v>0.66</v>
      </c>
      <c r="N275" s="1">
        <f t="shared" si="2838"/>
        <v>0.54120000000000001</v>
      </c>
      <c r="O275" s="3">
        <f t="shared" si="2247"/>
        <v>7.5227878787878781</v>
      </c>
      <c r="P275" s="40">
        <f t="shared" si="2839"/>
        <v>570.9796</v>
      </c>
      <c r="Q275" s="1">
        <f t="shared" si="2705"/>
        <v>21.51</v>
      </c>
      <c r="R275" s="1">
        <f t="shared" si="2706"/>
        <v>151</v>
      </c>
      <c r="S275" s="2">
        <f t="shared" si="2707"/>
        <v>12587.54</v>
      </c>
      <c r="T275" s="1">
        <f t="shared" si="1959"/>
        <v>83.916933333333333</v>
      </c>
      <c r="U275" s="7">
        <f t="shared" si="2708"/>
        <v>9.1849501318337995E-2</v>
      </c>
      <c r="V275" s="7">
        <f t="shared" si="2840"/>
        <v>6.6258942829124593E-3</v>
      </c>
      <c r="W275" s="159">
        <f t="shared" si="2709"/>
        <v>3.4283282369456214E-2</v>
      </c>
      <c r="X275" s="40">
        <f t="shared" si="2841"/>
        <v>8095.2484858865882</v>
      </c>
      <c r="Y275" s="1">
        <f t="shared" si="2710"/>
        <v>0</v>
      </c>
      <c r="Z275" s="1">
        <f t="shared" si="2711"/>
        <v>113.16</v>
      </c>
      <c r="AA275" s="1">
        <f t="shared" si="2712"/>
        <v>91.649999999999991</v>
      </c>
      <c r="AB275" s="6">
        <f t="shared" si="1960"/>
        <v>0.2895550479995273</v>
      </c>
      <c r="AC275" s="1">
        <f t="shared" si="2713"/>
        <v>526.19133708825245</v>
      </c>
      <c r="AD275" s="40">
        <f t="shared" si="2842"/>
        <v>36363.626619283568</v>
      </c>
      <c r="AE275" s="1">
        <f t="shared" si="2843"/>
        <v>0.15947988387208822</v>
      </c>
      <c r="AF275" s="2">
        <f t="shared" si="2835"/>
        <v>90</v>
      </c>
      <c r="AG275" s="10">
        <f t="shared" si="2844"/>
        <v>14.35318954848794</v>
      </c>
      <c r="AH275" s="12">
        <f t="shared" si="2845"/>
        <v>0.19394734973363903</v>
      </c>
      <c r="AI275" s="43">
        <f t="shared" si="2846"/>
        <v>-1.9146614711309357E-5</v>
      </c>
      <c r="AJ275" s="93">
        <f t="shared" si="1961"/>
        <v>4.8317016396443951E-6</v>
      </c>
      <c r="AK275" s="43">
        <f t="shared" si="2847"/>
        <v>0</v>
      </c>
      <c r="AL275" s="43">
        <f t="shared" si="1962"/>
        <v>4.2449010267404583E-4</v>
      </c>
      <c r="AM275" s="43"/>
      <c r="AN275" s="43">
        <f t="shared" si="2848"/>
        <v>0</v>
      </c>
      <c r="AO275" s="10">
        <f t="shared" si="2849"/>
        <v>85.740189702371751</v>
      </c>
      <c r="AP275" s="9"/>
      <c r="AQ275" s="9">
        <f t="shared" si="2850"/>
        <v>85.614133006848846</v>
      </c>
      <c r="AR275" s="104">
        <f t="shared" si="2851"/>
        <v>85.614133006848846</v>
      </c>
      <c r="AS275" s="15">
        <f t="shared" si="2852"/>
        <v>0</v>
      </c>
      <c r="AT275" s="49"/>
      <c r="AU275" s="11">
        <f t="shared" si="2853"/>
        <v>7.7859808849725524E-6</v>
      </c>
      <c r="AV275" s="10">
        <f t="shared" si="2854"/>
        <v>85.677160252401535</v>
      </c>
      <c r="AW275" s="9">
        <f t="shared" si="2855"/>
        <v>85.614133006848846</v>
      </c>
      <c r="AX275" s="9">
        <f t="shared" si="2856"/>
        <v>85.488382585045855</v>
      </c>
      <c r="AY275" s="97">
        <f t="shared" si="2857"/>
        <v>85.55125779594735</v>
      </c>
      <c r="AZ275" s="15">
        <f t="shared" si="2858"/>
        <v>7.7669278479979014E-6</v>
      </c>
      <c r="BA275" s="49"/>
      <c r="BB275" s="11">
        <f t="shared" si="2859"/>
        <v>1.5553179730033043E-5</v>
      </c>
      <c r="BC275" s="10">
        <f t="shared" si="2860"/>
        <v>85.614280643293952</v>
      </c>
      <c r="BD275" s="9">
        <f t="shared" si="2861"/>
        <v>85.614130813206955</v>
      </c>
      <c r="BE275" s="9">
        <f t="shared" si="2862"/>
        <v>85.362935289343085</v>
      </c>
      <c r="BF275" s="97">
        <f t="shared" si="2863"/>
        <v>85.488533051275027</v>
      </c>
      <c r="BG275" s="15">
        <f t="shared" si="2864"/>
        <v>1.5514997736128513E-5</v>
      </c>
      <c r="BH275" s="49"/>
      <c r="BI275" s="11">
        <f t="shared" si="2865"/>
        <v>2.3301517975532603E-5</v>
      </c>
      <c r="BJ275" s="10">
        <f t="shared" si="2866"/>
        <v>85.55154712343176</v>
      </c>
      <c r="BK275" s="9">
        <f t="shared" si="2867"/>
        <v>85.614122059930949</v>
      </c>
      <c r="BL275" s="9">
        <f t="shared" si="2868"/>
        <v>85.237787962030296</v>
      </c>
      <c r="BM275" s="97">
        <f t="shared" si="2869"/>
        <v>85.42595501098063</v>
      </c>
      <c r="BN275" s="15">
        <f t="shared" si="2870"/>
        <v>2.3244135035307856E-5</v>
      </c>
      <c r="BO275" s="49"/>
      <c r="BP275" s="11">
        <f t="shared" si="2871"/>
        <v>3.1030919653407721E-5</v>
      </c>
      <c r="BQ275" s="10">
        <f t="shared" si="2872"/>
        <v>85.488955952180518</v>
      </c>
      <c r="BR275" s="9">
        <f t="shared" si="2873"/>
        <v>85.614102413033905</v>
      </c>
      <c r="BS275" s="9">
        <f t="shared" si="2874"/>
        <v>85.112937436049293</v>
      </c>
      <c r="BT275" s="97">
        <f t="shared" si="2875"/>
        <v>85.363519924541606</v>
      </c>
      <c r="BU275" s="15">
        <f t="shared" si="2876"/>
        <v>3.095426767061802E-5</v>
      </c>
      <c r="BV275" s="12"/>
      <c r="BW275" s="11">
        <f t="shared" si="2877"/>
        <v>3.874131134761578E-5</v>
      </c>
      <c r="BX275" s="10">
        <f t="shared" si="2878"/>
        <v>85.426503400302693</v>
      </c>
      <c r="BY275" s="9">
        <f t="shared" si="2879"/>
        <v>85.614067570618261</v>
      </c>
      <c r="BZ275" s="9">
        <f t="shared" si="2880"/>
        <v>84.988380535728609</v>
      </c>
      <c r="CA275" s="97">
        <f t="shared" si="2881"/>
        <v>85.301224053173428</v>
      </c>
      <c r="CB275" s="15">
        <f t="shared" si="2882"/>
        <v>3.8645326081126497E-5</v>
      </c>
      <c r="CC275" s="12"/>
      <c r="CD275" s="11">
        <f t="shared" si="2883"/>
        <v>4.6432622154545993E-5</v>
      </c>
      <c r="CE275" s="10">
        <f t="shared" si="2884"/>
        <v>85.36418575036376</v>
      </c>
      <c r="CF275" s="9">
        <f t="shared" si="2885"/>
        <v>85.614013262951801</v>
      </c>
      <c r="CG275" s="9">
        <f t="shared" si="2886"/>
        <v>84.864114077507097</v>
      </c>
      <c r="CH275" s="97">
        <f t="shared" si="2887"/>
        <v>85.239063670229456</v>
      </c>
      <c r="CI275" s="15">
        <f t="shared" si="2888"/>
        <v>4.6317243179877592E-5</v>
      </c>
      <c r="CJ275" s="12"/>
      <c r="CK275" s="11">
        <f t="shared" si="2889"/>
        <v>5.410478364359888E-5</v>
      </c>
      <c r="CL275" s="10">
        <f t="shared" si="2890"/>
        <v>85.301999297128845</v>
      </c>
      <c r="CM275" s="9">
        <f t="shared" si="2891"/>
        <v>85.613935252535768</v>
      </c>
      <c r="CN275" s="9">
        <f t="shared" si="2892"/>
        <v>84.740134870651815</v>
      </c>
      <c r="CO275" s="97">
        <f t="shared" si="2893"/>
        <v>85.177035061593784</v>
      </c>
      <c r="CP275" s="15">
        <f t="shared" si="2894"/>
        <v>5.3969954313778484E-5</v>
      </c>
      <c r="CQ275" s="12"/>
      <c r="CR275" s="11">
        <f t="shared" si="2895"/>
        <v>6.1757729817627066E-5</v>
      </c>
      <c r="CS275" s="10">
        <f t="shared" si="2896"/>
        <v>85.239940347952654</v>
      </c>
      <c r="CT275" s="9">
        <f t="shared" si="2897"/>
        <v>85.613829334165288</v>
      </c>
      <c r="CU275" s="9">
        <f t="shared" si="2898"/>
        <v>84.616439717961867</v>
      </c>
      <c r="CV275" s="97">
        <f t="shared" si="2899"/>
        <v>85.115134526063571</v>
      </c>
      <c r="CW275" s="15">
        <f t="shared" si="2900"/>
        <v>6.1603397223834649E-5</v>
      </c>
      <c r="CX275" s="12"/>
      <c r="CY275" s="11">
        <f t="shared" si="2901"/>
        <v>6.9391397073753476E-5</v>
      </c>
      <c r="CZ275" s="10">
        <f t="shared" si="2902"/>
        <v>85.178005223158635</v>
      </c>
      <c r="DA275" s="9">
        <f t="shared" si="2903"/>
        <v>85.613691334982292</v>
      </c>
      <c r="DB275" s="9">
        <f t="shared" si="2904"/>
        <v>84.493025416465642</v>
      </c>
      <c r="DC275" s="97">
        <f t="shared" si="2905"/>
        <v>85.053358375723974</v>
      </c>
      <c r="DD275" s="15">
        <f t="shared" si="2906"/>
        <v>6.9217512005371204E-5</v>
      </c>
      <c r="DE275" s="12"/>
      <c r="DF275" s="11">
        <f t="shared" si="2907"/>
        <v>7.7005724164126409E-5</v>
      </c>
      <c r="DG275" s="10">
        <f t="shared" si="2908"/>
        <v>85.116190256411159</v>
      </c>
      <c r="DH275" s="9">
        <f t="shared" si="2909"/>
        <v>85.613517114521045</v>
      </c>
      <c r="DI275" s="9">
        <f t="shared" si="2910"/>
        <v>84.36988875810863</v>
      </c>
      <c r="DJ275" s="97">
        <f t="shared" si="2911"/>
        <v>84.991702936314837</v>
      </c>
      <c r="DK275" s="15">
        <f t="shared" si="2912"/>
        <v>7.6812241068361327E-5</v>
      </c>
      <c r="DL275" s="12"/>
      <c r="DM275" s="11">
        <f t="shared" si="2913"/>
        <v>8.4600652156786849E-5</v>
      </c>
      <c r="DN275" s="10">
        <f t="shared" si="2914"/>
        <v>85.054491795079429</v>
      </c>
      <c r="DO275" s="9">
        <f t="shared" si="2915"/>
        <v>85.613302564746618</v>
      </c>
      <c r="DP275" s="9">
        <f t="shared" si="2916"/>
        <v>84.247026530428784</v>
      </c>
      <c r="DQ275" s="97">
        <f t="shared" si="2917"/>
        <v>84.930164547587708</v>
      </c>
      <c r="DR275" s="15">
        <f t="shared" si="2918"/>
        <v>8.4387529098076025E-5</v>
      </c>
      <c r="DS275" s="12"/>
      <c r="DT275" s="11">
        <f t="shared" si="2919"/>
        <v>9.2176124396860617E-5</v>
      </c>
      <c r="DU275" s="10">
        <f t="shared" si="2920"/>
        <v>84.992906200591648</v>
      </c>
      <c r="DV275" s="9">
        <f t="shared" si="2921"/>
        <v>85.613043610086294</v>
      </c>
      <c r="DW275" s="9">
        <f t="shared" si="2922"/>
        <v>84.124435517226047</v>
      </c>
      <c r="DX275" s="97">
        <f t="shared" si="2923"/>
        <v>84.868739563656163</v>
      </c>
      <c r="DY275" s="15">
        <f t="shared" si="2924"/>
        <v>9.1943323015688088E-5</v>
      </c>
      <c r="DZ275" s="12"/>
      <c r="EA275" s="11">
        <f t="shared" si="2925"/>
        <v>9.9732086467657456E-5</v>
      </c>
      <c r="EB275" s="10">
        <f t="shared" si="2926"/>
        <v>84.931429848782898</v>
      </c>
      <c r="EC275" s="9">
        <f t="shared" si="2927"/>
        <v>85.612736207454219</v>
      </c>
      <c r="ED275" s="9">
        <f t="shared" si="2928"/>
        <v>84.002112499218711</v>
      </c>
      <c r="EE275" s="97">
        <f t="shared" si="2929"/>
        <v>84.807424353336472</v>
      </c>
      <c r="EF275" s="15">
        <f t="shared" si="2930"/>
        <v>9.9479571939236085E-5</v>
      </c>
      <c r="EG275" s="12"/>
      <c r="EH275" s="11">
        <f t="shared" si="2931"/>
        <v>1.0726848615216509E-4</v>
      </c>
      <c r="EI275" s="10">
        <f t="shared" si="2932"/>
        <v>84.870059130233088</v>
      </c>
      <c r="EJ275" s="9">
        <f t="shared" si="2933"/>
        <v>85.612376346269443</v>
      </c>
      <c r="EK275" s="9">
        <f t="shared" si="2934"/>
        <v>83.880054254690847</v>
      </c>
      <c r="EL275" s="97">
        <f t="shared" si="2935"/>
        <v>84.746215300480145</v>
      </c>
      <c r="EM275" s="15">
        <f t="shared" si="2936"/>
        <v>1.0699622714477257E-4</v>
      </c>
      <c r="EN275" s="12"/>
      <c r="EO275" s="11">
        <f t="shared" si="2937"/>
        <v>1.1478527339466795E-4</v>
      </c>
      <c r="EP275" s="10">
        <f t="shared" si="2938"/>
        <v>84.808790450597201</v>
      </c>
      <c r="EQ275" s="9">
        <f t="shared" si="2939"/>
        <v>85.611960048467424</v>
      </c>
      <c r="ER275" s="9">
        <f t="shared" si="2940"/>
        <v>83.758257560131298</v>
      </c>
      <c r="ES275" s="97">
        <f t="shared" si="2941"/>
        <v>84.685108804299361</v>
      </c>
      <c r="ET275" s="15">
        <f t="shared" si="2942"/>
        <v>1.1449324202758606E-4</v>
      </c>
      <c r="EU275" s="12"/>
      <c r="EV275" s="11">
        <f t="shared" si="2943"/>
        <v>1.2228240026247123E-4</v>
      </c>
      <c r="EW275" s="10">
        <f t="shared" si="2944"/>
        <v>84.747620230928206</v>
      </c>
      <c r="EX275" s="9">
        <f t="shared" si="2945"/>
        <v>85.611483368505347</v>
      </c>
      <c r="EY275" s="9">
        <f t="shared" si="2946"/>
        <v>83.636719190860077</v>
      </c>
      <c r="EZ275" s="97">
        <f t="shared" si="2947"/>
        <v>84.624101279682719</v>
      </c>
      <c r="FA275" s="15">
        <f t="shared" si="2948"/>
        <v>1.2197057206385309E-4</v>
      </c>
      <c r="FB275" s="12"/>
      <c r="FC275" s="11">
        <f t="shared" si="2949"/>
        <v>1.2975982090801449E-4</v>
      </c>
      <c r="FD275" s="10">
        <f t="shared" si="2950"/>
        <v>84.686544907990594</v>
      </c>
      <c r="FE275" s="9">
        <f t="shared" si="2951"/>
        <v>85.610942393361242</v>
      </c>
      <c r="FF275" s="9">
        <f t="shared" si="2952"/>
        <v>83.515435921647352</v>
      </c>
      <c r="FG275" s="97">
        <f t="shared" si="2953"/>
        <v>84.563189157504297</v>
      </c>
      <c r="FH275" s="15">
        <f t="shared" si="2954"/>
        <v>1.2942817477235171E-4</v>
      </c>
      <c r="FI275" s="12"/>
      <c r="FJ275" s="11">
        <f t="shared" si="2955"/>
        <v>1.3721749153105232E-4</v>
      </c>
      <c r="FK275" s="10">
        <f t="shared" si="2956"/>
        <v>84.625560934567204</v>
      </c>
      <c r="FL275" s="9">
        <f t="shared" si="2957"/>
        <v>85.610333242527204</v>
      </c>
      <c r="FM275" s="9">
        <f t="shared" si="2958"/>
        <v>83.394404527319764</v>
      </c>
      <c r="FN275" s="97">
        <f t="shared" si="2959"/>
        <v>84.502368884923484</v>
      </c>
      <c r="FO275" s="15">
        <f t="shared" si="2960"/>
        <v>1.3686600967658576E-4</v>
      </c>
      <c r="FP275" s="12"/>
      <c r="FQ275" s="11">
        <f t="shared" si="2961"/>
        <v>1.4465537034123136E-4</v>
      </c>
      <c r="FR275" s="10">
        <f t="shared" si="2962"/>
        <v>84.564664779756839</v>
      </c>
      <c r="FS275" s="9">
        <f t="shared" si="2963"/>
        <v>85.609652067996834</v>
      </c>
      <c r="FT275" s="9">
        <f t="shared" si="2964"/>
        <v>83.273621783359701</v>
      </c>
      <c r="FU275" s="97">
        <f t="shared" si="2965"/>
        <v>84.441636925678267</v>
      </c>
      <c r="FV275" s="15">
        <f t="shared" si="2966"/>
        <v>1.4428403826700396E-4</v>
      </c>
      <c r="FW275" s="12"/>
      <c r="FX275" s="11">
        <f t="shared" si="2967"/>
        <v>1.5207341752073952E-4</v>
      </c>
      <c r="FY275" s="10">
        <f t="shared" si="2968"/>
        <v>84.503852929265548</v>
      </c>
      <c r="FZ275" s="9">
        <f t="shared" si="2969"/>
        <v>85.608895054247014</v>
      </c>
      <c r="GA275" s="9">
        <f t="shared" si="2970"/>
        <v>83.15308446649091</v>
      </c>
      <c r="GB275" s="97">
        <f t="shared" si="2971"/>
        <v>84.380989760368962</v>
      </c>
      <c r="GC275" s="15">
        <f t="shared" si="2972"/>
        <v>1.5168222396369995E-4</v>
      </c>
      <c r="GD275" s="12"/>
      <c r="GE275" s="11">
        <f t="shared" si="2973"/>
        <v>1.5947159518744664E-4</v>
      </c>
      <c r="GF275" s="10">
        <f t="shared" si="2974"/>
        <v>84.443121885688299</v>
      </c>
      <c r="GG275" s="9">
        <f t="shared" si="2975"/>
        <v>85.608058418214242</v>
      </c>
      <c r="GH275" s="9">
        <f t="shared" si="2976"/>
        <v>83.032789355257151</v>
      </c>
      <c r="GI275" s="97">
        <f t="shared" si="2977"/>
        <v>84.320423886735696</v>
      </c>
      <c r="GJ275" s="15">
        <f t="shared" si="2978"/>
        <v>1.5906053207921067E-4</v>
      </c>
      <c r="GK275" s="12"/>
      <c r="GL275" s="11">
        <f t="shared" si="2979"/>
        <v>1.6684986735811188E-4</v>
      </c>
      <c r="GM275" s="10">
        <f t="shared" si="2980"/>
        <v>84.382468168784555</v>
      </c>
      <c r="GN275" s="9">
        <f t="shared" si="2981"/>
        <v>85.607138409265673</v>
      </c>
      <c r="GO275" s="9">
        <f t="shared" si="1991"/>
        <v>82.912733230589026</v>
      </c>
      <c r="GP275" s="115">
        <f t="shared" si="2982"/>
        <v>84.25993581992735</v>
      </c>
      <c r="GQ275" s="15">
        <f t="shared" si="2983"/>
        <v>1.6641892978171851E-4</v>
      </c>
      <c r="GR275" s="12"/>
      <c r="GS275" s="11">
        <f t="shared" si="2984"/>
        <v>1.7420819991199846E-4</v>
      </c>
      <c r="GT275" s="10">
        <f t="shared" si="2985"/>
        <v>84.321888315745326</v>
      </c>
      <c r="GU275" s="9">
        <f t="shared" si="2986"/>
        <v>85.606131309165008</v>
      </c>
      <c r="GV275" s="9">
        <f t="shared" si="1993"/>
        <v>82.792912876360958</v>
      </c>
      <c r="GW275" s="115">
        <f t="shared" si="2987"/>
        <v>84.199522092762976</v>
      </c>
      <c r="GX275" s="15">
        <f t="shared" si="2988"/>
        <v>1.7375738605854304E-4</v>
      </c>
      <c r="GY275" s="12"/>
      <c r="GZ275" s="11">
        <f t="shared" si="2989"/>
        <v>1.8154656055475855E-4</v>
      </c>
      <c r="HA275" s="10">
        <f t="shared" si="2990"/>
        <v>84.261378881452799</v>
      </c>
      <c r="HB275" s="9">
        <f t="shared" si="2991"/>
        <v>85.605033432033395</v>
      </c>
      <c r="HC275" s="9">
        <f t="shared" si="2992"/>
        <v>82.673325079938337</v>
      </c>
      <c r="HD275" s="97">
        <f t="shared" si="2993"/>
        <v>84.139179255985866</v>
      </c>
      <c r="HE275" s="15">
        <f t="shared" si="2994"/>
        <v>1.810758716799277E-4</v>
      </c>
      <c r="HF275" s="12"/>
      <c r="HG275" s="11">
        <f t="shared" si="2995"/>
        <v>1.8886491878261145E-4</v>
      </c>
      <c r="HH275" s="10">
        <f t="shared" si="2996"/>
        <v>84.200936438732612</v>
      </c>
      <c r="HI275" s="9">
        <f t="shared" si="2997"/>
        <v>85.603841124305461</v>
      </c>
      <c r="HJ275" s="9">
        <f t="shared" si="2998"/>
        <v>82.553966632713937</v>
      </c>
      <c r="HK275" s="97">
        <f t="shared" si="2999"/>
        <v>84.078903878509692</v>
      </c>
      <c r="HL275" s="15">
        <f t="shared" si="3000"/>
        <v>1.8837435916320221E-4</v>
      </c>
      <c r="HM275" s="12"/>
      <c r="HN275" s="11">
        <f t="shared" si="3001"/>
        <v>1.9616324584686938E-4</v>
      </c>
      <c r="HO275" s="10">
        <f t="shared" si="3002"/>
        <v>84.140557578598418</v>
      </c>
      <c r="HP275" s="9">
        <f t="shared" si="3003"/>
        <v>85.602550764680686</v>
      </c>
      <c r="HQ275" s="9">
        <f t="shared" si="3004"/>
        <v>82.434834330634416</v>
      </c>
      <c r="HR275" s="115">
        <f t="shared" si="3005"/>
        <v>84.018692547657551</v>
      </c>
      <c r="HS275" s="15">
        <f t="shared" si="3006"/>
        <v>1.9565282273724686E-4</v>
      </c>
      <c r="HT275" s="12"/>
      <c r="HU275" s="11">
        <f t="shared" si="3007"/>
        <v>2.0344151471878266E-4</v>
      </c>
      <c r="HV275" s="10">
        <f t="shared" si="3008"/>
        <v>84.0802389104892</v>
      </c>
      <c r="HW275" s="9">
        <f t="shared" si="3009"/>
        <v>85.601158764070249</v>
      </c>
      <c r="HX275" s="9">
        <f t="shared" si="3010"/>
        <v>82.315924974718371</v>
      </c>
      <c r="HY275" s="115">
        <f t="shared" si="3011"/>
        <v>83.95854186939431</v>
      </c>
      <c r="HZ275" s="15">
        <f t="shared" si="3012"/>
        <v>2.0291123830722539E-4</v>
      </c>
      <c r="IA275" s="12"/>
      <c r="IB275" s="11">
        <f t="shared" si="3013"/>
        <v>2.1069970005460972E-4</v>
      </c>
      <c r="IC275" s="10">
        <f t="shared" si="3014"/>
        <v>84.019977062500146</v>
      </c>
      <c r="ID275" s="9">
        <f t="shared" si="3015"/>
        <v>85.599661565539407</v>
      </c>
      <c r="IE275" s="9">
        <f t="shared" si="3016"/>
        <v>82.197235371560467</v>
      </c>
      <c r="IF275" s="115">
        <f t="shared" si="3017"/>
        <v>83.89844846854993</v>
      </c>
      <c r="IG275" s="15">
        <f t="shared" si="3018"/>
        <v>2.1014958341987952E-4</v>
      </c>
      <c r="IH275" s="12"/>
      <c r="II275" s="11">
        <f t="shared" si="3019"/>
        <v>2.1793777816126798E-4</v>
      </c>
      <c r="IJ275" s="10">
        <f t="shared" si="3020"/>
        <v>83.95976868160443</v>
      </c>
      <c r="IK275" s="9">
        <f t="shared" si="3021"/>
        <v>85.59805564424569</v>
      </c>
      <c r="IL275" s="9">
        <f t="shared" si="3022"/>
        <v>82.078762333830284</v>
      </c>
      <c r="IM275" s="115">
        <f t="shared" si="3023"/>
        <v>83.838408989037987</v>
      </c>
      <c r="IN275" s="15">
        <f t="shared" si="3024"/>
        <v>2.17367837228901E-4</v>
      </c>
      <c r="IO275" s="12"/>
      <c r="IP275" s="11">
        <f t="shared" si="3025"/>
        <v>2.2515572696203755E-4</v>
      </c>
      <c r="IQ275" s="10">
        <f t="shared" si="3026"/>
        <v>83.899610433870265</v>
      </c>
      <c r="IR275" s="9">
        <f t="shared" si="3027"/>
        <v>85.596337507372951</v>
      </c>
      <c r="IS275" s="9">
        <f t="shared" si="3028"/>
        <v>81.960502680756406</v>
      </c>
      <c r="IT275" s="115">
        <f t="shared" si="3029"/>
        <v>83.778420094064671</v>
      </c>
      <c r="IU275" s="15">
        <f t="shared" si="3030"/>
        <v>2.2456598046096692E-4</v>
      </c>
      <c r="IV275" s="12"/>
      <c r="IW275" s="11">
        <f t="shared" si="3031"/>
        <v>2.3235352596290913E-4</v>
      </c>
      <c r="IX275" s="10">
        <f t="shared" si="3032"/>
        <v>83.839499004668596</v>
      </c>
      <c r="IY275" s="9">
        <f t="shared" si="3033"/>
        <v>85.59450369406143</v>
      </c>
      <c r="IZ275" s="9">
        <f t="shared" si="3034"/>
        <v>81.842453238604818</v>
      </c>
      <c r="JA275" s="115">
        <f t="shared" si="3035"/>
        <v>83.718478466333124</v>
      </c>
      <c r="JB275" s="15">
        <f t="shared" si="3036"/>
        <v>2.317439953818594E-4</v>
      </c>
      <c r="JC275" s="12"/>
      <c r="JD275" s="11">
        <f t="shared" si="3037"/>
        <v>2.3953115621903385E-4</v>
      </c>
      <c r="JE275" s="10">
        <f t="shared" si="3038"/>
        <v>83.779431098875989</v>
      </c>
      <c r="JF275" s="9">
        <f t="shared" si="3039"/>
        <v>85.592550775334004</v>
      </c>
      <c r="JG275" s="9">
        <f t="shared" si="3040"/>
        <v>81.724610841143658</v>
      </c>
      <c r="JH275" s="115">
        <f t="shared" si="3041"/>
        <v>83.658580808238838</v>
      </c>
      <c r="JI275" s="15">
        <f t="shared" si="3042"/>
        <v>2.3890186576321732E-4</v>
      </c>
      <c r="JJ275" s="12"/>
      <c r="JK275" s="11">
        <f t="shared" si="3043"/>
        <v>2.4668860030176252E-4</v>
      </c>
      <c r="JL275" s="10">
        <f t="shared" si="3044"/>
        <v>83.719403441068835</v>
      </c>
      <c r="JM275" s="9">
        <f t="shared" si="3045"/>
        <v>85.590475354018693</v>
      </c>
      <c r="JN275" s="9">
        <f t="shared" si="3046"/>
        <v>81.606972330100916</v>
      </c>
      <c r="JO275" s="115">
        <f t="shared" si="3047"/>
        <v>83.598723842059798</v>
      </c>
      <c r="JP275" s="15">
        <f t="shared" si="3048"/>
        <v>2.4603957684947577E-4</v>
      </c>
      <c r="JQ275" s="12"/>
      <c r="JR275" s="11">
        <f t="shared" si="3049"/>
        <v>2.5382584226588215E-4</v>
      </c>
      <c r="JS275" s="10">
        <f t="shared" si="3050"/>
        <v>83.659412775712241</v>
      </c>
      <c r="JT275" s="9">
        <f t="shared" si="3051"/>
        <v>85.588274064667615</v>
      </c>
      <c r="JU275" s="9">
        <f t="shared" si="3052"/>
        <v>81.489534555610405</v>
      </c>
      <c r="JV275" s="115">
        <f t="shared" si="3053"/>
        <v>83.538904310139003</v>
      </c>
      <c r="JW275" s="15">
        <f t="shared" si="3054"/>
        <v>2.5315711532530757E-4</v>
      </c>
      <c r="JX275" s="12"/>
      <c r="JY275" s="11">
        <f t="shared" si="3055"/>
        <v>2.6094286761735389E-4</v>
      </c>
      <c r="JZ275" s="10">
        <f t="shared" si="3056"/>
        <v>83.599455867341277</v>
      </c>
      <c r="KA275" s="9">
        <f t="shared" si="3057"/>
        <v>85.585943573472491</v>
      </c>
      <c r="KB275" s="9">
        <f t="shared" si="3058"/>
        <v>81.372294376649236</v>
      </c>
      <c r="KC275" s="115">
        <f t="shared" si="3059"/>
        <v>83.479118975060857</v>
      </c>
      <c r="KD275" s="15">
        <f t="shared" si="3060"/>
        <v>2.6025446928339667E-4</v>
      </c>
      <c r="KE275" s="12"/>
      <c r="KF275" s="11">
        <f t="shared" si="3061"/>
        <v>2.6803966328133933E-4</v>
      </c>
      <c r="KG275" s="10">
        <f t="shared" si="3062"/>
        <v>83.539529500736336</v>
      </c>
      <c r="KH275" s="9">
        <f t="shared" si="3063"/>
        <v>85.58348057817679</v>
      </c>
      <c r="KI275" s="9">
        <f t="shared" si="3064"/>
        <v>81.255248661463568</v>
      </c>
      <c r="KJ275" s="115">
        <f t="shared" si="3065"/>
        <v>83.419364619820186</v>
      </c>
      <c r="KK275" s="15">
        <f t="shared" si="3066"/>
        <v>2.673316281927065E-4</v>
      </c>
      <c r="KL275" s="12"/>
      <c r="KM275" s="11">
        <f t="shared" si="3067"/>
        <v>2.7511621757074793E-4</v>
      </c>
      <c r="KN275" s="10">
        <f t="shared" si="3068"/>
        <v>83.479630481090993</v>
      </c>
      <c r="KO275" s="9">
        <f t="shared" si="3069"/>
        <v>85.580881807984738</v>
      </c>
      <c r="KP275" s="9">
        <f t="shared" si="3070"/>
        <v>81.138394287987182</v>
      </c>
      <c r="KQ275" s="115">
        <f t="shared" si="3071"/>
        <v>83.359638047985953</v>
      </c>
      <c r="KR275" s="15">
        <f t="shared" si="3072"/>
        <v>2.7438858286701689E-4</v>
      </c>
      <c r="KS275" s="12"/>
      <c r="KT275" s="11">
        <f t="shared" si="3073"/>
        <v>2.8217252015501619E-4</v>
      </c>
      <c r="KU275" s="10">
        <f t="shared" si="3074"/>
        <v>83.41975563417472</v>
      </c>
      <c r="KV275" s="9">
        <f t="shared" si="3075"/>
        <v>85.578144023467189</v>
      </c>
      <c r="KW275" s="9">
        <f t="shared" si="3076"/>
        <v>81.021728144248627</v>
      </c>
      <c r="KX275" s="115">
        <f t="shared" si="3077"/>
        <v>83.299936083857915</v>
      </c>
      <c r="KY275" s="15">
        <f t="shared" si="3078"/>
        <v>2.8142532543394381E-4</v>
      </c>
      <c r="KZ275" s="12"/>
      <c r="LA275" s="11">
        <f t="shared" si="3079"/>
        <v>2.8920856202939075E-4</v>
      </c>
      <c r="LB275" s="10">
        <f t="shared" si="3080"/>
        <v>83.359901806488395</v>
      </c>
      <c r="LC275" s="9">
        <f t="shared" si="3081"/>
        <v>85.575264016464558</v>
      </c>
      <c r="LD275" s="9">
        <f t="shared" si="3082"/>
        <v>80.90524712876892</v>
      </c>
      <c r="LE275" s="115">
        <f t="shared" si="3083"/>
        <v>83.240255572616746</v>
      </c>
      <c r="LF275" s="15">
        <f t="shared" si="3084"/>
        <v>2.8844184930440497E-4</v>
      </c>
      <c r="LG275" s="12"/>
      <c r="LH275" s="11">
        <f t="shared" si="3085"/>
        <v>2.9622433548460634E-4</v>
      </c>
      <c r="LI275" s="10">
        <f t="shared" si="3086"/>
        <v>83.300065865413643</v>
      </c>
      <c r="LJ275" s="9">
        <f t="shared" si="3087"/>
        <v>85.572238609986911</v>
      </c>
      <c r="LK275" s="9">
        <f t="shared" si="3088"/>
        <v>80.788948150950731</v>
      </c>
      <c r="LL275" s="115">
        <f t="shared" si="3089"/>
        <v>83.180593380468821</v>
      </c>
      <c r="LM275" s="15">
        <f t="shared" si="3090"/>
        <v>2.9543814914239269E-4</v>
      </c>
      <c r="LN275" s="12"/>
      <c r="LO275" s="11">
        <f t="shared" si="3091"/>
        <v>3.0321983407690083E-4</v>
      </c>
      <c r="LP275" s="10">
        <f t="shared" si="3092"/>
        <v>83.240244699356552</v>
      </c>
      <c r="LQ275" s="9">
        <f t="shared" si="3093"/>
        <v>85.569064658111301</v>
      </c>
      <c r="LR275" s="9">
        <f t="shared" si="3094"/>
        <v>80.672828131457081</v>
      </c>
      <c r="LS275" s="115">
        <f t="shared" si="3095"/>
        <v>83.120946394784198</v>
      </c>
      <c r="LT275" s="15">
        <f t="shared" si="3096"/>
        <v>3.0241422083524672E-4</v>
      </c>
      <c r="LU275" s="12"/>
      <c r="LV275" s="11">
        <f t="shared" si="3097"/>
        <v>3.1019505259850957E-4</v>
      </c>
      <c r="LW275" s="10">
        <f t="shared" si="3098"/>
        <v>83.180435217884778</v>
      </c>
      <c r="LX275" s="9">
        <f t="shared" si="3099"/>
        <v>85.565739045876526</v>
      </c>
      <c r="LY275" s="9">
        <f t="shared" si="3100"/>
        <v>80.556884002580517</v>
      </c>
      <c r="LZ275" s="115">
        <f t="shared" si="3101"/>
        <v>83.061311524228529</v>
      </c>
      <c r="MA275" s="15">
        <f t="shared" si="3102"/>
        <v>3.0937006146435954E-4</v>
      </c>
      <c r="MB275" s="12"/>
      <c r="MC275" s="11">
        <f t="shared" si="3103"/>
        <v>3.1714998704856167E-4</v>
      </c>
      <c r="MD275" s="10">
        <f t="shared" si="3104"/>
        <v>83.120634351858655</v>
      </c>
      <c r="ME275" s="9">
        <f t="shared" si="3105"/>
        <v>85.562258689175323</v>
      </c>
      <c r="MF275" s="9">
        <f t="shared" si="3106"/>
        <v>80.441112708604066</v>
      </c>
      <c r="MG275" s="115">
        <f t="shared" si="3107"/>
        <v>83.001685698889702</v>
      </c>
      <c r="MH275" s="15">
        <f t="shared" si="3108"/>
        <v>3.163056692762147E-4</v>
      </c>
      <c r="MI275" s="12"/>
      <c r="MJ275" s="11">
        <f t="shared" si="3109"/>
        <v>3.2408463460433434E-4</v>
      </c>
      <c r="MK275" s="10">
        <f t="shared" si="3110"/>
        <v>83.060839053556947</v>
      </c>
      <c r="ML275" s="9">
        <f t="shared" si="3111"/>
        <v>85.558620534644191</v>
      </c>
      <c r="MM275" s="9">
        <f t="shared" si="3112"/>
        <v>80.32551120615264</v>
      </c>
      <c r="MN275" s="115">
        <f t="shared" si="3113"/>
        <v>82.942065870398409</v>
      </c>
      <c r="MO275" s="15">
        <f t="shared" si="3114"/>
        <v>3.2322104365388341E-4</v>
      </c>
      <c r="MP275" s="12"/>
      <c r="MQ275" s="11">
        <f t="shared" si="3115"/>
        <v>3.3099899359293042E-4</v>
      </c>
      <c r="MR275" s="10">
        <f t="shared" si="3116"/>
        <v>83.001046296796673</v>
      </c>
      <c r="MS275" s="9">
        <f t="shared" si="3117"/>
        <v>85.554821559550902</v>
      </c>
      <c r="MT275" s="9">
        <f t="shared" si="3118"/>
        <v>80.2100764645336</v>
      </c>
      <c r="MU275" s="115">
        <f t="shared" si="3119"/>
        <v>82.882449012042258</v>
      </c>
      <c r="MV275" s="15">
        <f t="shared" si="3120"/>
        <v>3.3011618508903214E-4</v>
      </c>
      <c r="MW275" s="12"/>
      <c r="MX275" s="11">
        <f t="shared" si="3121"/>
        <v>3.3789306346348064E-4</v>
      </c>
      <c r="MY275" s="10">
        <f t="shared" si="3122"/>
        <v>82.941253077046383</v>
      </c>
      <c r="MZ275" s="9">
        <f t="shared" si="3123"/>
        <v>85.550858771679799</v>
      </c>
      <c r="NA275" s="9">
        <f t="shared" si="2039"/>
        <v>80.09480546607125</v>
      </c>
      <c r="NB275" s="115">
        <f t="shared" si="3124"/>
        <v>82.822832118875525</v>
      </c>
      <c r="NC275" s="15">
        <f t="shared" si="3125"/>
        <v>3.3699109515419678E-4</v>
      </c>
      <c r="ND275" s="12"/>
      <c r="NE275" s="11">
        <f t="shared" si="2734"/>
        <v>3.4476684475957445E-4</v>
      </c>
      <c r="NF275" s="10">
        <f t="shared" si="2387"/>
        <v>82.881456411535325</v>
      </c>
      <c r="NG275" s="9">
        <f t="shared" si="2040"/>
        <v>85.546729209215002</v>
      </c>
      <c r="NH275" s="9">
        <f t="shared" si="2041"/>
        <v>79.979695206428559</v>
      </c>
      <c r="NI275" s="115">
        <f t="shared" si="2388"/>
        <v>82.76321220782178</v>
      </c>
      <c r="NJ275" s="15">
        <f t="shared" si="2389"/>
        <v>3.4384577647567685E-4</v>
      </c>
      <c r="NK275" s="12"/>
      <c r="NL275" s="11">
        <f t="shared" si="2735"/>
        <v>3.5162033909233968E-4</v>
      </c>
      <c r="NM275" s="10">
        <f t="shared" si="2390"/>
        <v>82.821653339355208</v>
      </c>
      <c r="NN275" s="9">
        <f t="shared" si="2042"/>
        <v>85.542429940621616</v>
      </c>
      <c r="NO275" s="9">
        <f t="shared" si="2043"/>
        <v>79.864742694924246</v>
      </c>
      <c r="NP275" s="115">
        <f t="shared" si="2391"/>
        <v>82.703586317772931</v>
      </c>
      <c r="NQ275" s="15">
        <f t="shared" si="2392"/>
        <v>3.5068023270662781E-4</v>
      </c>
      <c r="NR275" s="12"/>
      <c r="NS275" s="11">
        <f t="shared" si="2736"/>
        <v>3.5845354911367917E-4</v>
      </c>
      <c r="NT275" s="10">
        <f t="shared" si="2393"/>
        <v>82.761840921558672</v>
      </c>
      <c r="NU275" s="9">
        <f t="shared" si="2044"/>
        <v>85.537958064524986</v>
      </c>
      <c r="NV275" s="9">
        <f t="shared" si="2045"/>
        <v>79.749944954837787</v>
      </c>
      <c r="NW275" s="115">
        <f t="shared" si="2394"/>
        <v>82.643951509681386</v>
      </c>
      <c r="NX275" s="15">
        <f t="shared" si="2395"/>
        <v>3.5749446850075894E-4</v>
      </c>
      <c r="NY275" s="12"/>
      <c r="NZ275" s="11">
        <f t="shared" si="2737"/>
        <v>3.6526647849012496E-4</v>
      </c>
      <c r="OA275" s="10">
        <f t="shared" si="2396"/>
        <v>82.702016241250789</v>
      </c>
      <c r="OB275" s="9">
        <f t="shared" si="2046"/>
        <v>85.533310709588207</v>
      </c>
      <c r="OC275" s="9">
        <f t="shared" si="2047"/>
        <v>79.635299023706366</v>
      </c>
      <c r="OD275" s="115">
        <f t="shared" si="2397"/>
        <v>82.584304866647287</v>
      </c>
      <c r="OE275" s="15">
        <f t="shared" si="2398"/>
        <v>3.6428848948642822E-4</v>
      </c>
      <c r="OF275" s="12"/>
      <c r="OG275" s="11">
        <f t="shared" si="2738"/>
        <v>3.7205913187707154E-4</v>
      </c>
      <c r="OH275" s="10">
        <f t="shared" si="2399"/>
        <v>82.642176403675649</v>
      </c>
      <c r="OI275" s="9">
        <f t="shared" si="2048"/>
        <v>85.528485034387799</v>
      </c>
      <c r="OJ275" s="9">
        <f t="shared" si="2049"/>
        <v>79.520801953614168</v>
      </c>
      <c r="OK275" s="115">
        <f t="shared" si="2400"/>
        <v>82.524643494000983</v>
      </c>
      <c r="OL275" s="15">
        <f t="shared" si="2401"/>
        <v>3.7106230224109496E-4</v>
      </c>
      <c r="OM275" s="12"/>
      <c r="ON275" s="11">
        <f t="shared" si="2739"/>
        <v>3.7883151489336584E-4</v>
      </c>
      <c r="OO275" s="10">
        <f t="shared" si="2402"/>
        <v>82.582318536298288</v>
      </c>
      <c r="OP275" s="9">
        <f t="shared" si="2050"/>
        <v>85.523478227287853</v>
      </c>
      <c r="OQ275" s="9">
        <f t="shared" si="2051"/>
        <v>79.406450811471885</v>
      </c>
      <c r="OR275" s="115">
        <f t="shared" si="2403"/>
        <v>82.464964519379862</v>
      </c>
      <c r="OS275" s="15">
        <f t="shared" si="2404"/>
        <v>3.7781591426628387E-4</v>
      </c>
      <c r="OT275" s="12"/>
      <c r="OU275" s="11">
        <f t="shared" si="2740"/>
        <v>3.8558363409639534E-4</v>
      </c>
      <c r="OV275" s="10">
        <f t="shared" si="2405"/>
        <v>82.522439788880916</v>
      </c>
      <c r="OW275" s="9">
        <f t="shared" si="2052"/>
        <v>85.518287506312518</v>
      </c>
      <c r="OX275" s="9">
        <f t="shared" si="2053"/>
        <v>79.29224267928916</v>
      </c>
      <c r="OY275" s="115">
        <f t="shared" si="2406"/>
        <v>82.405265092800846</v>
      </c>
      <c r="OZ275" s="15">
        <f t="shared" si="2407"/>
        <v>3.8454933396287648E-4</v>
      </c>
      <c r="PA275" s="12"/>
      <c r="PB275" s="11">
        <f t="shared" si="2741"/>
        <v>3.9231549695750831E-4</v>
      </c>
      <c r="PC275" s="10">
        <f t="shared" si="2408"/>
        <v>82.462537333554835</v>
      </c>
      <c r="PD275" s="9">
        <f t="shared" si="2054"/>
        <v>85.512910119017079</v>
      </c>
      <c r="PE275" s="9">
        <f t="shared" si="2055"/>
        <v>79.178174654437072</v>
      </c>
      <c r="PF275" s="115">
        <f t="shared" si="2409"/>
        <v>82.345542386727075</v>
      </c>
      <c r="PG275" s="15">
        <f t="shared" si="2410"/>
        <v>3.9126257060694963E-4</v>
      </c>
      <c r="PH275" s="12"/>
      <c r="PI275" s="11">
        <f t="shared" si="2742"/>
        <v>3.9902711183794303E-4</v>
      </c>
      <c r="PJ275" s="10">
        <f t="shared" si="2411"/>
        <v>82.402608364886703</v>
      </c>
      <c r="PK275" s="9">
        <f t="shared" si="2056"/>
        <v>85.507343342357615</v>
      </c>
      <c r="PL275" s="9">
        <f t="shared" si="2057"/>
        <v>79.064243849903605</v>
      </c>
      <c r="PM275" s="115">
        <f t="shared" si="2412"/>
        <v>82.285793596130617</v>
      </c>
      <c r="PN275" s="15">
        <f t="shared" si="2413"/>
        <v>3.9795563432592709E-4</v>
      </c>
      <c r="PO275" s="12"/>
      <c r="PP275" s="11">
        <f t="shared" si="2743"/>
        <v>4.0571848796511136E-4</v>
      </c>
      <c r="PQ275" s="10">
        <f t="shared" si="2414"/>
        <v>82.34265009994057</v>
      </c>
      <c r="PR275" s="9">
        <f t="shared" si="2058"/>
        <v>85.501584482559295</v>
      </c>
      <c r="PS275" s="9">
        <f t="shared" si="2059"/>
        <v>78.950447394539609</v>
      </c>
      <c r="PT275" s="115">
        <f t="shared" si="2415"/>
        <v>82.226015938549452</v>
      </c>
      <c r="PU275" s="15">
        <f t="shared" si="2416"/>
        <v>4.0462853607527085E-4</v>
      </c>
      <c r="PV275" s="12"/>
      <c r="PW275" s="11">
        <f t="shared" si="2744"/>
        <v>4.1238963540936378E-4</v>
      </c>
      <c r="PX275" s="10">
        <f t="shared" si="2417"/>
        <v>82.282659778334562</v>
      </c>
      <c r="PY275" s="9">
        <f t="shared" si="2060"/>
        <v>85.495630874983533</v>
      </c>
      <c r="PZ275" s="9">
        <f t="shared" si="2061"/>
        <v>78.83678243329868</v>
      </c>
      <c r="QA275" s="115">
        <f t="shared" si="2418"/>
        <v>82.166206654141106</v>
      </c>
      <c r="QB275" s="15">
        <f t="shared" si="2419"/>
        <v>4.112812876154461E-4</v>
      </c>
      <c r="QC275" s="12"/>
      <c r="QD275" s="11">
        <f t="shared" si="2745"/>
        <v>4.1904056506106475E-4</v>
      </c>
      <c r="QE275" s="10">
        <f t="shared" si="2420"/>
        <v>82.222634662293871</v>
      </c>
      <c r="QF275" s="9">
        <f t="shared" si="2062"/>
        <v>85.489479883993894</v>
      </c>
      <c r="QG275" s="9">
        <f t="shared" si="2063"/>
        <v>78.723246127466325</v>
      </c>
      <c r="QH275" s="115">
        <f t="shared" si="2421"/>
        <v>82.106363005730117</v>
      </c>
      <c r="QI275" s="15">
        <f t="shared" si="2422"/>
        <v>4.1791390148949331E-4</v>
      </c>
      <c r="QJ275" s="12"/>
      <c r="QK275" s="11">
        <f t="shared" si="2746"/>
        <v>4.2567128860823342E-4</v>
      </c>
      <c r="QL275" s="10">
        <f t="shared" si="2423"/>
        <v>82.162572036697867</v>
      </c>
      <c r="QM275" s="9">
        <f t="shared" si="2064"/>
        <v>85.483128902820923</v>
      </c>
      <c r="QN275" s="9">
        <f t="shared" si="2065"/>
        <v>78.609835654884733</v>
      </c>
      <c r="QO275" s="115">
        <f t="shared" si="2424"/>
        <v>82.046482278852835</v>
      </c>
      <c r="QP275" s="15">
        <f t="shared" si="2425"/>
        <v>4.2452639100079548E-4</v>
      </c>
      <c r="QQ275" s="12"/>
      <c r="QR275" s="11">
        <f t="shared" si="2747"/>
        <v>4.3228181851439338E-4</v>
      </c>
      <c r="QS275" s="10">
        <f t="shared" si="2426"/>
        <v>82.102469209124465</v>
      </c>
      <c r="QT275" s="9">
        <f t="shared" si="2066"/>
        <v>85.476575353425943</v>
      </c>
      <c r="QU275" s="9">
        <f t="shared" si="2067"/>
        <v>78.496548210166253</v>
      </c>
      <c r="QV275" s="115">
        <f t="shared" si="2427"/>
        <v>81.986561781796098</v>
      </c>
      <c r="QW275" s="15">
        <f t="shared" si="2428"/>
        <v>4.3111877019147736E-4</v>
      </c>
      <c r="QX275" s="12"/>
      <c r="QY275" s="11">
        <f t="shared" si="2748"/>
        <v>4.3887216799704735E-4</v>
      </c>
      <c r="QZ275" s="10">
        <f t="shared" si="2429"/>
        <v>82.042323509888334</v>
      </c>
      <c r="RA275" s="9">
        <f t="shared" si="2068"/>
        <v>85.469816686363913</v>
      </c>
      <c r="RB275" s="9">
        <f t="shared" si="2069"/>
        <v>78.343469333757326</v>
      </c>
      <c r="RC275" s="115">
        <f t="shared" si="2430"/>
        <v>81.90664301006062</v>
      </c>
      <c r="RD275" s="15">
        <f t="shared" si="2431"/>
        <v>4.4015618328645484E-4</v>
      </c>
      <c r="RE275" s="12"/>
      <c r="RF275" s="11">
        <f t="shared" si="2749"/>
        <v>4.4791243660513916E-4</v>
      </c>
      <c r="RG275" s="10">
        <f t="shared" si="2432"/>
        <v>81.96213633537289</v>
      </c>
      <c r="RH275" s="9">
        <f t="shared" si="2070"/>
        <v>85.462771689499561</v>
      </c>
      <c r="RI275" s="9">
        <f t="shared" si="2071"/>
        <v>78.291240448225025</v>
      </c>
      <c r="RJ275" s="115">
        <f t="shared" si="2433"/>
        <v>81.8770060688623</v>
      </c>
      <c r="RK275" s="15">
        <f t="shared" si="2434"/>
        <v>4.429469492985612E-4</v>
      </c>
      <c r="RL275" s="12"/>
      <c r="RM275" s="11">
        <f t="shared" si="2750"/>
        <v>4.5069334465953247E-4</v>
      </c>
      <c r="RN275" s="10">
        <f t="shared" si="2435"/>
        <v>81.93232872103421</v>
      </c>
      <c r="RO275" s="9">
        <f t="shared" si="2072"/>
        <v>85.455637073233504</v>
      </c>
      <c r="RP275" s="9">
        <f t="shared" si="2073"/>
        <v>78.903679357268615</v>
      </c>
      <c r="RQ275" s="115">
        <f t="shared" si="2436"/>
        <v>82.179658215251067</v>
      </c>
      <c r="RR275" s="15">
        <f t="shared" si="2437"/>
        <v>4.0467922185388652E-4</v>
      </c>
      <c r="RS275" s="12"/>
      <c r="RT275" s="11">
        <f t="shared" si="2751"/>
        <v>4.1233571885433674E-4</v>
      </c>
      <c r="RU275" s="10">
        <f t="shared" si="2438"/>
        <v>82.235456890110868</v>
      </c>
      <c r="RV275" s="9">
        <f t="shared" si="2074"/>
        <v>85.449681974007461</v>
      </c>
      <c r="RW275" s="9">
        <f t="shared" si="2075"/>
        <v>79.616102464896315</v>
      </c>
      <c r="RX275" s="115">
        <f t="shared" si="2439"/>
        <v>82.532892219451895</v>
      </c>
      <c r="RY275" s="15">
        <f t="shared" si="2440"/>
        <v>3.6030886014688167E-4</v>
      </c>
      <c r="RZ275" s="12"/>
      <c r="SA275" s="11">
        <f t="shared" si="2752"/>
        <v>3.6787339439730947E-4</v>
      </c>
      <c r="SB275" s="10">
        <f t="shared" si="2441"/>
        <v>82.589207883960341</v>
      </c>
      <c r="SC275" s="9">
        <f t="shared" si="2076"/>
        <v>85.44496115801067</v>
      </c>
      <c r="SD275" s="9">
        <f t="shared" si="2077"/>
        <v>80.460229869099948</v>
      </c>
      <c r="SE275" s="115">
        <f t="shared" si="2442"/>
        <v>82.952595513555309</v>
      </c>
      <c r="SF275" s="15">
        <f t="shared" si="2443"/>
        <v>3.0788006678245881E-4</v>
      </c>
      <c r="SG275" s="12"/>
      <c r="SH275" s="11">
        <f t="shared" si="2753"/>
        <v>3.1535163397305364E-4</v>
      </c>
      <c r="SI275" s="10">
        <f t="shared" si="2444"/>
        <v>83.009463465582144</v>
      </c>
      <c r="SJ275" s="9">
        <f t="shared" si="2078"/>
        <v>85.441514244915354</v>
      </c>
      <c r="SK275" s="9">
        <f t="shared" si="2079"/>
        <v>81.49411058912365</v>
      </c>
      <c r="SL275" s="115">
        <f t="shared" si="2445"/>
        <v>83.467812417019502</v>
      </c>
      <c r="SM275" s="15">
        <f t="shared" si="2446"/>
        <v>2.4380991285651593E-4</v>
      </c>
      <c r="SN275" s="12"/>
      <c r="SO275" s="11">
        <f t="shared" si="2754"/>
        <v>2.5118937875705526E-4</v>
      </c>
      <c r="SP275" s="10">
        <f t="shared" si="2447"/>
        <v>83.525256624010495</v>
      </c>
      <c r="SQ275" s="9">
        <f t="shared" si="2080"/>
        <v>85.439352671908878</v>
      </c>
      <c r="SR275" s="9">
        <f t="shared" si="2081"/>
        <v>82.836911183547997</v>
      </c>
      <c r="SS275" s="115">
        <f t="shared" si="2448"/>
        <v>84.138131927728438</v>
      </c>
      <c r="ST275" s="15">
        <f t="shared" si="2449"/>
        <v>1.6073882678820965E-4</v>
      </c>
      <c r="SU275" s="12"/>
      <c r="SV275" s="11">
        <f t="shared" si="2755"/>
        <v>1.6803179022518216E-4</v>
      </c>
      <c r="SW275" s="10">
        <f t="shared" si="2450"/>
        <v>84.196143563496122</v>
      </c>
      <c r="SX275" s="9">
        <f t="shared" si="2082"/>
        <v>85.438413145962926</v>
      </c>
      <c r="SY275" s="9">
        <f t="shared" si="2083"/>
        <v>84.822054237337142</v>
      </c>
      <c r="SZ275" s="115">
        <f t="shared" si="2451"/>
        <v>85.130233691650034</v>
      </c>
      <c r="TA275" s="15">
        <f t="shared" si="2452"/>
        <v>3.8069177845519897E-5</v>
      </c>
      <c r="TB275" s="12"/>
      <c r="TC275" s="11">
        <f t="shared" si="2756"/>
        <v>4.5297949906435462E-5</v>
      </c>
      <c r="TD275" s="10">
        <f t="shared" si="2453"/>
        <v>85.188677783050409</v>
      </c>
      <c r="TE275" s="9">
        <f t="shared" si="2084"/>
        <v>85.43836044552971</v>
      </c>
      <c r="TF275" s="9">
        <f t="shared" si="2085"/>
        <v>89.255993016964666</v>
      </c>
      <c r="TG275" s="115">
        <f t="shared" si="2454"/>
        <v>87.347176731247188</v>
      </c>
      <c r="TH275" s="15">
        <f t="shared" si="2455"/>
        <v>-2.3579465028718329E-4</v>
      </c>
      <c r="TI275" s="12"/>
      <c r="TJ275" s="11">
        <f t="shared" si="2757"/>
        <v>-2.2868930265626425E-4</v>
      </c>
      <c r="TK275" s="10">
        <f t="shared" si="2456"/>
        <v>87.406598059830259</v>
      </c>
      <c r="TL275" s="9">
        <f t="shared" si="2086"/>
        <v>85.440382231064447</v>
      </c>
      <c r="TM275" s="9">
        <f t="shared" si="2087"/>
        <v>89.33782485991361</v>
      </c>
      <c r="TN275" s="115">
        <f t="shared" si="2457"/>
        <v>87.389103545489036</v>
      </c>
      <c r="TO275" s="15">
        <f t="shared" si="2458"/>
        <v>-2.4072408868264225E-4</v>
      </c>
      <c r="TP275" s="12"/>
      <c r="TQ275" s="11">
        <f t="shared" si="2758"/>
        <v>-2.336312851075456E-4</v>
      </c>
      <c r="TR275" s="10">
        <f t="shared" si="2459"/>
        <v>87.448506409718448</v>
      </c>
      <c r="TS275" s="9">
        <f t="shared" si="2088"/>
        <v>85.442489433658764</v>
      </c>
      <c r="TT275" s="9">
        <f t="shared" si="2089"/>
        <v>89.42042060468377</v>
      </c>
      <c r="TU275" s="115">
        <f t="shared" si="2460"/>
        <v>87.431455019171267</v>
      </c>
      <c r="TV275" s="15">
        <f t="shared" si="2461"/>
        <v>-2.4569543343605862E-4</v>
      </c>
      <c r="TW275" s="12"/>
      <c r="TX275" s="11">
        <f t="shared" si="2759"/>
        <v>-2.3861547302794959E-4</v>
      </c>
      <c r="TY275" s="10">
        <f t="shared" si="2462"/>
        <v>87.490839506261906</v>
      </c>
      <c r="TZ275" s="9">
        <f t="shared" si="2090"/>
        <v>85.444684569289123</v>
      </c>
      <c r="UA275" s="9">
        <f t="shared" si="2091"/>
        <v>89.503769957815862</v>
      </c>
      <c r="UB275" s="115">
        <f t="shared" si="2463"/>
        <v>87.474227263552493</v>
      </c>
      <c r="UC275" s="15">
        <f t="shared" si="2464"/>
        <v>-2.5070789337741927E-4</v>
      </c>
      <c r="UD275" s="12"/>
      <c r="UE275" s="11">
        <f t="shared" si="2760"/>
        <v>-2.4364107767500278E-4</v>
      </c>
      <c r="UF275" s="10">
        <f t="shared" si="2465"/>
        <v>87.533593472988386</v>
      </c>
      <c r="UG275" s="9">
        <f t="shared" si="2092"/>
        <v>85.44697018496035</v>
      </c>
      <c r="UH275" s="9">
        <f t="shared" si="2093"/>
        <v>89.587862111425366</v>
      </c>
      <c r="UI275" s="115">
        <f t="shared" si="2466"/>
        <v>87.517416148192865</v>
      </c>
      <c r="UJ275" s="15">
        <f t="shared" si="2467"/>
        <v>-2.5576064364697025E-4</v>
      </c>
      <c r="UK275" s="12"/>
      <c r="UL275" s="11">
        <f t="shared" si="2761"/>
        <v>-2.4870727647576836E-4</v>
      </c>
      <c r="UM275" s="10">
        <f t="shared" si="2468"/>
        <v>87.576764191480351</v>
      </c>
      <c r="UN275" s="9">
        <f t="shared" si="2094"/>
        <v>85.449348857298887</v>
      </c>
      <c r="UO275" s="9">
        <f t="shared" si="2095"/>
        <v>89.672686019246669</v>
      </c>
      <c r="UP275" s="115">
        <f t="shared" si="2469"/>
        <v>87.561017438272785</v>
      </c>
      <c r="UQ275" s="15">
        <f t="shared" si="2470"/>
        <v>-2.6085284283186881E-4</v>
      </c>
      <c r="UR275" s="12"/>
      <c r="US275" s="11">
        <f t="shared" si="2762"/>
        <v>-2.5381323017644445E-4</v>
      </c>
      <c r="UT275" s="10">
        <f t="shared" si="2471"/>
        <v>87.620347438819181</v>
      </c>
      <c r="UU275" s="9">
        <f t="shared" si="2096"/>
        <v>85.451823191385415</v>
      </c>
      <c r="UV275" s="9">
        <f t="shared" si="2097"/>
        <v>89.7582304278029</v>
      </c>
      <c r="UW275" s="115">
        <f t="shared" si="2472"/>
        <v>87.605026809594165</v>
      </c>
      <c r="UX275" s="15">
        <f t="shared" si="2473"/>
        <v>-2.6598363496348334E-4</v>
      </c>
      <c r="UY275" s="12"/>
      <c r="UZ275" s="11">
        <f t="shared" si="2763"/>
        <v>-2.5895808483784557E-4</v>
      </c>
      <c r="VA275" s="10">
        <f t="shared" si="2474"/>
        <v>87.664338902583353</v>
      </c>
      <c r="VB275" s="9">
        <f t="shared" si="2098"/>
        <v>85.454395819571246</v>
      </c>
      <c r="VC275" s="9">
        <f t="shared" si="2099"/>
        <v>89.844484025169308</v>
      </c>
      <c r="VD275" s="115">
        <f t="shared" si="2475"/>
        <v>87.649439922370277</v>
      </c>
      <c r="VE275" s="15">
        <f t="shared" si="2476"/>
        <v>-2.7115215877880871E-4</v>
      </c>
      <c r="VF275" s="12"/>
      <c r="VG275" s="11">
        <f t="shared" si="2764"/>
        <v>-2.6414098110400484E-4</v>
      </c>
      <c r="VH275" s="10">
        <f t="shared" si="2477"/>
        <v>87.708734254706599</v>
      </c>
      <c r="VI275" s="9">
        <f t="shared" si="2100"/>
        <v>85.457069400426093</v>
      </c>
      <c r="VJ275" s="9">
        <f t="shared" si="2101"/>
        <v>89.93143508813624</v>
      </c>
      <c r="VK275" s="115">
        <f t="shared" si="2478"/>
        <v>87.694252244281159</v>
      </c>
      <c r="VL275" s="15">
        <f t="shared" si="2479"/>
        <v>-2.7635752599261331E-4</v>
      </c>
      <c r="VM275" s="12"/>
      <c r="VN275" s="11">
        <f t="shared" si="2765"/>
        <v>-2.6936103244555939E-4</v>
      </c>
      <c r="VO275" s="10">
        <f t="shared" si="2480"/>
        <v>87.753528974305652</v>
      </c>
      <c r="VP275" s="9">
        <f t="shared" si="2102"/>
        <v>85.459846617215433</v>
      </c>
      <c r="VQ275" s="9">
        <f t="shared" si="2103"/>
        <v>90.019071610480125</v>
      </c>
      <c r="VR275" s="115">
        <f t="shared" si="2481"/>
        <v>87.739459113847772</v>
      </c>
      <c r="VS275" s="15">
        <f t="shared" si="2482"/>
        <v>-2.8159882931409199E-4</v>
      </c>
      <c r="VT275" s="12"/>
      <c r="VU275" s="11">
        <f t="shared" si="2766"/>
        <v>-2.7461733318070791E-4</v>
      </c>
      <c r="VV275" s="10">
        <f t="shared" si="2483"/>
        <v>87.798718411104403</v>
      </c>
      <c r="VW275" s="9">
        <f t="shared" si="2104"/>
        <v>85.462730176467133</v>
      </c>
      <c r="VX275" s="9">
        <f t="shared" si="2105"/>
        <v>90.107381357602961</v>
      </c>
      <c r="VY275" s="115">
        <f t="shared" si="2484"/>
        <v>87.785055767035047</v>
      </c>
      <c r="VZ275" s="15">
        <f t="shared" si="2485"/>
        <v>-2.8687514591018435E-4</v>
      </c>
      <c r="WA275" s="12"/>
      <c r="WB275" s="11">
        <f t="shared" si="2767"/>
        <v>-2.7990896193847965E-4</v>
      </c>
      <c r="WC275" s="10">
        <f t="shared" si="2486"/>
        <v>87.844297812047245</v>
      </c>
      <c r="WD275" s="9">
        <f t="shared" si="2106"/>
        <v>85.465722806550332</v>
      </c>
      <c r="WE275" s="9">
        <f t="shared" si="2107"/>
        <v>90.196351866916956</v>
      </c>
      <c r="WF275" s="115">
        <f t="shared" si="2487"/>
        <v>87.831037336733644</v>
      </c>
      <c r="WG275" s="15">
        <f t="shared" si="2488"/>
        <v>-2.9218553751710611E-4</v>
      </c>
      <c r="WH275" s="12"/>
      <c r="WI275" s="11">
        <f t="shared" si="2768"/>
        <v>-2.8523498176656191E-4</v>
      </c>
      <c r="WJ275" s="10">
        <f t="shared" si="2489"/>
        <v>87.890262320759177</v>
      </c>
      <c r="WK275" s="9">
        <f t="shared" si="2108"/>
        <v>85.468827256203312</v>
      </c>
      <c r="WL275" s="9">
        <f t="shared" si="2109"/>
        <v>90.285970504777822</v>
      </c>
      <c r="WM275" s="115">
        <f t="shared" si="2490"/>
        <v>87.877398880490574</v>
      </c>
      <c r="WN275" s="15">
        <f t="shared" si="2491"/>
        <v>-2.9752905404774321E-4</v>
      </c>
      <c r="WO275" s="12"/>
      <c r="WP275" s="11">
        <f t="shared" si="2769"/>
        <v>-2.905944437396051E-4</v>
      </c>
      <c r="WQ275" s="10">
        <f t="shared" si="2492"/>
        <v>87.936607005291492</v>
      </c>
      <c r="WR275" s="9">
        <f t="shared" si="2110"/>
        <v>85.472046293086251</v>
      </c>
      <c r="WS275" s="9">
        <f t="shared" si="2111"/>
        <v>90.37622442272658</v>
      </c>
      <c r="WT275" s="115">
        <f t="shared" si="2493"/>
        <v>87.924135357906408</v>
      </c>
      <c r="WU275" s="15">
        <f t="shared" si="2494"/>
        <v>-3.0290473097832344E-4</v>
      </c>
      <c r="WV275" s="12"/>
      <c r="WW275" s="11">
        <f t="shared" si="2770"/>
        <v>-2.9598638433920958E-4</v>
      </c>
      <c r="WX275" s="10">
        <f t="shared" si="2495"/>
        <v>87.983326835470194</v>
      </c>
      <c r="WY275" s="9">
        <f t="shared" si="2112"/>
        <v>85.475382702230348</v>
      </c>
      <c r="WZ275" s="9">
        <f t="shared" si="2113"/>
        <v>90.467100450973547</v>
      </c>
      <c r="XA275" s="115">
        <f t="shared" si="2496"/>
        <v>87.971241576601955</v>
      </c>
      <c r="XB275" s="15">
        <f t="shared" si="2497"/>
        <v>-3.0831158286529864E-4</v>
      </c>
      <c r="XC275" s="12"/>
      <c r="XD275" s="11">
        <f t="shared" si="2771"/>
        <v>-3.0140981895845491E-4</v>
      </c>
      <c r="XE275" s="10">
        <f t="shared" si="2498"/>
        <v>88.030416628768592</v>
      </c>
      <c r="XF275" s="9">
        <f t="shared" si="2114"/>
        <v>85.478839284290601</v>
      </c>
      <c r="XG275" s="9">
        <f t="shared" si="2115"/>
        <v>90.558585197857738</v>
      </c>
      <c r="XH275" s="115">
        <f t="shared" si="2499"/>
        <v>88.018712241074169</v>
      </c>
      <c r="XI275" s="15">
        <f t="shared" si="2500"/>
        <v>-3.1374860959631221E-4</v>
      </c>
      <c r="XJ275" s="12"/>
      <c r="XK275" s="11">
        <f t="shared" si="2772"/>
        <v>-3.068637481570187E-4</v>
      </c>
      <c r="XL275" s="10">
        <f t="shared" si="2501"/>
        <v>88.077871099205225</v>
      </c>
      <c r="XM275" s="9">
        <f t="shared" si="2116"/>
        <v>85.482418853877704</v>
      </c>
      <c r="XN275" s="9">
        <f t="shared" si="2117"/>
        <v>90.65066505292296</v>
      </c>
      <c r="XO275" s="115">
        <f t="shared" si="2502"/>
        <v>88.066541953400332</v>
      </c>
      <c r="XP275" s="15">
        <f t="shared" si="2503"/>
        <v>-3.1921479668324429E-4</v>
      </c>
      <c r="XQ275" s="12"/>
      <c r="XR275" s="11">
        <f t="shared" si="2773"/>
        <v>-3.1234715795113252E-4</v>
      </c>
      <c r="XS275" s="10">
        <f t="shared" si="2504"/>
        <v>88.125684858027597</v>
      </c>
      <c r="XT275" s="9">
        <f t="shared" si="2118"/>
        <v>85.486124237845559</v>
      </c>
      <c r="XU275" s="9">
        <f t="shared" si="2119"/>
        <v>90.743326189317941</v>
      </c>
      <c r="XV275" s="115">
        <f t="shared" si="2505"/>
        <v>88.11472521358175</v>
      </c>
      <c r="XW275" s="15">
        <f t="shared" si="2506"/>
        <v>-3.2470911551621233E-4</v>
      </c>
      <c r="XX275" s="12"/>
      <c r="XY275" s="11">
        <f t="shared" si="2774"/>
        <v>-3.1785902006456636E-4</v>
      </c>
      <c r="XZ275" s="10">
        <f t="shared" si="2507"/>
        <v>88.173852414035309</v>
      </c>
      <c r="YA275" s="9">
        <f t="shared" si="2120"/>
        <v>85.489958273534498</v>
      </c>
      <c r="YB275" s="9">
        <f t="shared" si="2121"/>
        <v>90.836554566523404</v>
      </c>
      <c r="YC275" s="115">
        <f t="shared" si="2508"/>
        <v>88.163256420028944</v>
      </c>
      <c r="YD275" s="15">
        <f t="shared" si="2509"/>
        <v>-3.302305236405189E-4</v>
      </c>
      <c r="YE275" s="12"/>
      <c r="YF275" s="11">
        <f t="shared" si="2775"/>
        <v>-3.233982922026923E-4</v>
      </c>
      <c r="YG275" s="10">
        <f t="shared" si="2510"/>
        <v>88.222368174044831</v>
      </c>
      <c r="YH275" s="9">
        <f t="shared" si="2122"/>
        <v>85.493923806971637</v>
      </c>
      <c r="YI275" s="9">
        <f t="shared" si="2123"/>
        <v>90.930335933417709</v>
      </c>
      <c r="YJ275" s="115">
        <f t="shared" si="2511"/>
        <v>88.212129870194673</v>
      </c>
      <c r="YK275" s="15">
        <f t="shared" si="2512"/>
        <v>-3.3577796505715777E-4</v>
      </c>
      <c r="YL275" s="12"/>
      <c r="YM275" s="11">
        <f t="shared" si="2776"/>
        <v>-3.2896391835025564E-4</v>
      </c>
      <c r="YN275" s="10">
        <f t="shared" si="2513"/>
        <v>88.271226443502485</v>
      </c>
      <c r="YO275" s="9">
        <f t="shared" si="2124"/>
        <v>85.498023691030014</v>
      </c>
      <c r="YP275" s="9">
        <f t="shared" si="2125"/>
        <v>91.024655831667388</v>
      </c>
      <c r="YQ275" s="115">
        <f t="shared" si="2514"/>
        <v>88.261339761348694</v>
      </c>
      <c r="YR275" s="15">
        <f t="shared" si="2515"/>
        <v>-3.4135037054591944E-4</v>
      </c>
      <c r="YS275" s="12"/>
      <c r="YT275" s="11">
        <f t="shared" si="2777"/>
        <v>-3.3455482909191208E-4</v>
      </c>
      <c r="YU275" s="10">
        <f t="shared" si="2516"/>
        <v>88.320421427239609</v>
      </c>
      <c r="YV275" s="9">
        <f t="shared" si="2126"/>
        <v>85.502260783548124</v>
      </c>
      <c r="YW275" s="9">
        <f t="shared" si="2127"/>
        <v>91.119499602985485</v>
      </c>
      <c r="YX275" s="115">
        <f t="shared" si="2517"/>
        <v>88.310880193266797</v>
      </c>
      <c r="YY275" s="15">
        <f t="shared" si="2518"/>
        <v>-3.4694665822985847E-4</v>
      </c>
      <c r="YZ275" s="12"/>
      <c r="ZA275" s="11">
        <f t="shared" si="2778"/>
        <v>-3.4016994217461846E-4</v>
      </c>
      <c r="ZB275" s="10">
        <f t="shared" si="2519"/>
        <v>88.369947232145037</v>
      </c>
      <c r="ZC275" s="9">
        <f t="shared" si="2128"/>
        <v>85.506637945417239</v>
      </c>
      <c r="ZD275" s="9">
        <f t="shared" si="2129"/>
        <v>91.214852394666948</v>
      </c>
      <c r="ZE275" s="115">
        <f t="shared" si="2520"/>
        <v>88.360745170042094</v>
      </c>
      <c r="ZF275" s="15">
        <f t="shared" si="2521"/>
        <v>-3.5256573403531218E-4</v>
      </c>
      <c r="ZG275" s="12"/>
      <c r="ZH275" s="11">
        <f t="shared" si="2779"/>
        <v>-3.4580816296559227E-4</v>
      </c>
      <c r="ZI275" s="10">
        <f t="shared" si="2522"/>
        <v>88.419797868959023</v>
      </c>
      <c r="ZJ275" s="9">
        <f t="shared" si="2130"/>
        <v>85.511158038635656</v>
      </c>
      <c r="ZK275" s="9">
        <f t="shared" si="2131"/>
        <v>91.31069914253095</v>
      </c>
      <c r="ZL275" s="115">
        <f t="shared" si="2523"/>
        <v>88.410928590583296</v>
      </c>
      <c r="ZM275" s="15">
        <f t="shared" si="2524"/>
        <v>-3.5820649075851783E-4</v>
      </c>
      <c r="ZN275" s="12"/>
      <c r="ZO275" s="11">
        <f t="shared" si="2780"/>
        <v>-3.5146838351484208E-4</v>
      </c>
      <c r="ZP275" s="10">
        <f t="shared" si="2525"/>
        <v>88.469967242736629</v>
      </c>
      <c r="ZQ275" s="9">
        <f t="shared" si="2132"/>
        <v>85.515823924295219</v>
      </c>
      <c r="ZR275" s="9">
        <f t="shared" si="2133"/>
        <v>91.407024592844351</v>
      </c>
      <c r="ZS275" s="115">
        <f t="shared" si="2526"/>
        <v>88.461424258569792</v>
      </c>
      <c r="ZT275" s="15">
        <f t="shared" si="2527"/>
        <v>-3.6386780954407878E-4</v>
      </c>
      <c r="ZU275" s="12"/>
      <c r="ZV275" s="11">
        <f t="shared" si="2781"/>
        <v>-3.57149484033309E-4</v>
      </c>
      <c r="ZW275" s="10">
        <f t="shared" si="2528"/>
        <v>88.52044916279813</v>
      </c>
      <c r="ZX275" s="9">
        <f t="shared" si="2134"/>
        <v>85.520638460562253</v>
      </c>
      <c r="ZY275" s="9">
        <f t="shared" si="2135"/>
        <v>91.503813308874356</v>
      </c>
      <c r="ZZ275" s="115">
        <f t="shared" si="2529"/>
        <v>88.512225884718305</v>
      </c>
      <c r="AAA275" s="15">
        <f t="shared" si="2530"/>
        <v>-3.6954856041437672E-4</v>
      </c>
      <c r="AAB275" s="12"/>
      <c r="AAC275" s="11">
        <f t="shared" si="2782"/>
        <v>-3.6285033342080091E-4</v>
      </c>
      <c r="AAD275" s="10">
        <f t="shared" si="2531"/>
        <v>88.571237344980091</v>
      </c>
      <c r="AAE275" s="9">
        <f t="shared" si="2136"/>
        <v>85.525604500631658</v>
      </c>
      <c r="AAF275" s="9">
        <f t="shared" si="2137"/>
        <v>91.601049676199196</v>
      </c>
      <c r="AAG275" s="115">
        <f t="shared" si="2532"/>
        <v>88.563327088415434</v>
      </c>
      <c r="AAH275" s="15">
        <f t="shared" si="2533"/>
        <v>-3.7524760272396822E-4</v>
      </c>
      <c r="AAI275" s="12"/>
      <c r="AAJ275" s="11">
        <f t="shared" si="2783"/>
        <v>-3.685697897189194E-4</v>
      </c>
      <c r="AAK275" s="10">
        <f t="shared" si="2534"/>
        <v>88.622325413251446</v>
      </c>
      <c r="AAL275" s="9">
        <f t="shared" si="2138"/>
        <v>85.530724890654099</v>
      </c>
      <c r="AAM275" s="9">
        <f t="shared" si="2139"/>
        <v>91.698717908319551</v>
      </c>
      <c r="AAN275" s="115">
        <f t="shared" si="2535"/>
        <v>88.614721399486825</v>
      </c>
      <c r="AAO275" s="15">
        <f t="shared" si="2536"/>
        <v>-3.8096378563418098E-4</v>
      </c>
      <c r="AAP275" s="12"/>
      <c r="AAQ275" s="11">
        <f t="shared" si="3126"/>
        <v>-3.7430670058445723E-4</v>
      </c>
      <c r="AAR275" s="10">
        <f t="shared" si="3127"/>
        <v>88.673706901467227</v>
      </c>
      <c r="AAS275" s="9">
        <f t="shared" si="2140"/>
        <v>85.536002467638582</v>
      </c>
      <c r="AAT275" s="9">
        <f t="shared" si="2141"/>
        <v>91.79680205256453</v>
      </c>
      <c r="AAU275" s="115">
        <f t="shared" si="3128"/>
        <v>88.666402260101563</v>
      </c>
      <c r="AAV275" s="15">
        <f t="shared" si="3129"/>
        <v>-3.8669594860745539E-4</v>
      </c>
      <c r="AAW275" s="11"/>
      <c r="AAX275" s="11">
        <f t="shared" si="2784"/>
        <v>-3.8005990378270094E-4</v>
      </c>
      <c r="AAY275" s="10">
        <f t="shared" si="2541"/>
        <v>88.725375255258015</v>
      </c>
      <c r="AAZ275" s="9">
        <f t="shared" si="2142"/>
        <v>85.541440057333091</v>
      </c>
      <c r="ABA275" s="9">
        <f t="shared" si="2143"/>
        <v>91.895285996284457</v>
      </c>
      <c r="ABB275" s="115">
        <f t="shared" si="2542"/>
        <v>88.718363026808774</v>
      </c>
      <c r="ABC275" s="15">
        <f t="shared" si="2543"/>
        <v>-3.9244292192072813E-4</v>
      </c>
      <c r="ABD275" s="11"/>
      <c r="ABE275" s="11">
        <f t="shared" si="2785"/>
        <v>-3.858282277000344E-4</v>
      </c>
      <c r="ABF275" s="10">
        <f t="shared" si="2544"/>
        <v>88.77732383405251</v>
      </c>
      <c r="ABG275" s="9">
        <f t="shared" si="2144"/>
        <v>85.547040472085641</v>
      </c>
      <c r="ABH275" s="9">
        <f t="shared" si="2145"/>
        <v>91.994153473324033</v>
      </c>
      <c r="ABI275" s="115">
        <f t="shared" si="2545"/>
        <v>88.770596972704837</v>
      </c>
      <c r="ABJ275" s="15">
        <f t="shared" si="2546"/>
        <v>-3.9820352719736852E-4</v>
      </c>
      <c r="ABK275" s="11"/>
      <c r="ABL275" s="11">
        <f t="shared" si="2786"/>
        <v>-3.9161049187530332E-4</v>
      </c>
      <c r="ABM275" s="10">
        <f t="shared" si="2547"/>
        <v>88.829545913231414</v>
      </c>
      <c r="ABN275" s="9">
        <f t="shared" si="2146"/>
        <v>85.552806508688604</v>
      </c>
      <c r="ABO275" s="9">
        <f t="shared" si="2147"/>
        <v>92.093388069241669</v>
      </c>
      <c r="ABP275" s="115">
        <f t="shared" si="2548"/>
        <v>88.82309728896513</v>
      </c>
      <c r="ABQ275" s="15">
        <f t="shared" si="2549"/>
        <v>-4.0397657786268241E-4</v>
      </c>
      <c r="ABR275" s="11"/>
      <c r="ABS275" s="11">
        <f t="shared" si="2787"/>
        <v>-3.9740550745481892E-4</v>
      </c>
      <c r="ABT275" s="10">
        <f t="shared" si="2550"/>
        <v>88.882034685645408</v>
      </c>
      <c r="ABU275" s="9">
        <f t="shared" si="2148"/>
        <v>85.558740946206058</v>
      </c>
      <c r="ABV275" s="9">
        <f t="shared" si="2149"/>
        <v>92.192973211442677</v>
      </c>
      <c r="ABW275" s="115">
        <f t="shared" si="2551"/>
        <v>88.875857078824367</v>
      </c>
      <c r="ABX275" s="15">
        <f t="shared" si="2552"/>
        <v>-4.0976087866869483E-4</v>
      </c>
      <c r="ABY275" s="11"/>
      <c r="ABZ275" s="11">
        <f t="shared" si="2788"/>
        <v>-4.0321207671513182E-4</v>
      </c>
      <c r="ACA275" s="10">
        <f t="shared" si="2553"/>
        <v>88.934783255568505</v>
      </c>
      <c r="ACB275" s="9">
        <f t="shared" si="2150"/>
        <v>85.564846543758577</v>
      </c>
      <c r="ACC275" s="9">
        <f t="shared" si="2151"/>
        <v>92.292892197670071</v>
      </c>
      <c r="ACD275" s="115">
        <f t="shared" si="2554"/>
        <v>88.928869370714324</v>
      </c>
      <c r="ACE275" s="15">
        <f t="shared" si="2555"/>
        <v>-4.155552275906847E-4</v>
      </c>
      <c r="ACF275" s="11"/>
      <c r="ACG275" s="11">
        <f t="shared" si="2789"/>
        <v>-4.090289949619514E-4</v>
      </c>
      <c r="ACH275" s="10">
        <f t="shared" si="2556"/>
        <v>88.987784651843782</v>
      </c>
      <c r="ACI275" s="9">
        <f t="shared" si="2152"/>
        <v>85.571126038336871</v>
      </c>
      <c r="ACJ275" s="9">
        <f t="shared" si="2153"/>
        <v>92.39312820202359</v>
      </c>
      <c r="ACK275" s="115">
        <f t="shared" si="2557"/>
        <v>88.982127120180223</v>
      </c>
      <c r="ACL275" s="15">
        <f t="shared" si="2558"/>
        <v>-4.2135841633399607E-4</v>
      </c>
      <c r="ACM275" s="11"/>
      <c r="ACN275" s="11">
        <f t="shared" si="2790"/>
        <v>-4.1485505103719682E-4</v>
      </c>
      <c r="ACO275" s="10">
        <f t="shared" si="2559"/>
        <v>89.041031829788764</v>
      </c>
      <c r="ACP275" s="9">
        <f t="shared" si="2154"/>
        <v>85.577582142607397</v>
      </c>
      <c r="ACQ275" s="9">
        <f t="shared" si="2155"/>
        <v>92.493664279254375</v>
      </c>
      <c r="ACR275" s="115">
        <f t="shared" si="2560"/>
        <v>89.035623210930879</v>
      </c>
      <c r="ACS275" s="15">
        <f t="shared" si="2561"/>
        <v>-4.2716923073483128E-4</v>
      </c>
      <c r="ACT275" s="11"/>
      <c r="ACU275" s="11">
        <f t="shared" si="2791"/>
        <v>-4.2068902772002758E-4</v>
      </c>
      <c r="ACV275" s="10">
        <f t="shared" si="2562"/>
        <v>89.094517672233593</v>
      </c>
      <c r="ACW275" s="9">
        <f t="shared" si="2156"/>
        <v>85.584217542708828</v>
      </c>
      <c r="ACX275" s="9">
        <f t="shared" si="2157"/>
        <v>92.594483372766462</v>
      </c>
      <c r="ACY275" s="115">
        <f t="shared" si="2563"/>
        <v>89.089350457737652</v>
      </c>
      <c r="ACZ275" s="15">
        <f t="shared" si="2564"/>
        <v>-4.3298645139055829E-4</v>
      </c>
      <c r="ADA275" s="11"/>
      <c r="ADB275" s="11">
        <f t="shared" si="2792"/>
        <v>-4.2652970235801976E-4</v>
      </c>
      <c r="ADC275" s="10">
        <f t="shared" si="2565"/>
        <v>89.148234992412227</v>
      </c>
      <c r="ADD275" s="9">
        <f t="shared" si="2158"/>
        <v>85.591034896048811</v>
      </c>
      <c r="ADE275" s="9">
        <f t="shared" si="2159"/>
        <v>92.695568322833623</v>
      </c>
      <c r="ADF275" s="115">
        <f t="shared" si="2566"/>
        <v>89.14330160944121</v>
      </c>
      <c r="ADG275" s="15">
        <f t="shared" si="2567"/>
        <v>-4.3880885430329765E-4</v>
      </c>
      <c r="ADH275" s="11"/>
      <c r="ADI275" s="11">
        <f t="shared" si="2793"/>
        <v>-4.323758475118763E-4</v>
      </c>
      <c r="ADJ275" s="10">
        <f t="shared" si="2568"/>
        <v>89.20217653696244</v>
      </c>
      <c r="ADK275" s="9">
        <f t="shared" si="2160"/>
        <v>85.598036829103961</v>
      </c>
      <c r="ADL275" s="9">
        <f t="shared" si="2161"/>
        <v>92.796901875014782</v>
      </c>
      <c r="ADM275" s="115">
        <f t="shared" si="2569"/>
        <v>89.197469352059372</v>
      </c>
      <c r="ADN275" s="15">
        <f t="shared" si="2570"/>
        <v>-4.4463521153559777E-4</v>
      </c>
      <c r="ADO275" s="11"/>
      <c r="ADP275" s="11">
        <f t="shared" si="2794"/>
        <v>-4.38226231612456E-4</v>
      </c>
      <c r="ADQ275" s="10">
        <f t="shared" si="2571"/>
        <v>89.256334989027778</v>
      </c>
      <c r="ADR275" s="9">
        <f t="shared" si="2162"/>
        <v>85.60522593522613</v>
      </c>
      <c r="ADS275" s="9">
        <f t="shared" si="2163"/>
        <v>92.898466687785273</v>
      </c>
      <c r="ADT275" s="115">
        <f t="shared" si="2572"/>
        <v>89.251846311505702</v>
      </c>
      <c r="ADU275" s="15">
        <f t="shared" si="2573"/>
        <v>-4.5046429181725051E-4</v>
      </c>
      <c r="ADV275" s="11"/>
      <c r="ADW275" s="11">
        <f t="shared" si="2795"/>
        <v>-4.4407961956910728E-4</v>
      </c>
      <c r="ADX275" s="10">
        <f t="shared" si="2574"/>
        <v>89.310702970970681</v>
      </c>
      <c r="ADY275" s="9">
        <f t="shared" si="2164"/>
        <v>85.61260477245618</v>
      </c>
      <c r="ADZ275" s="9">
        <f t="shared" si="2165"/>
        <v>93.000245247900651</v>
      </c>
      <c r="AEA275" s="115">
        <f t="shared" si="2575"/>
        <v>89.306425010178415</v>
      </c>
      <c r="AEB275" s="15">
        <f t="shared" si="2576"/>
        <v>-4.5629485545281437E-4</v>
      </c>
      <c r="AEC275" s="11"/>
      <c r="AED275" s="11">
        <f t="shared" si="2796"/>
        <v>-4.499347676673646E-4</v>
      </c>
      <c r="AEE275" s="10">
        <f t="shared" si="2577"/>
        <v>89.365273000863056</v>
      </c>
      <c r="AEF275" s="9">
        <f t="shared" si="2166"/>
        <v>85.620175861158728</v>
      </c>
      <c r="AEG275" s="9">
        <f t="shared" si="2167"/>
        <v>93.102219983626711</v>
      </c>
      <c r="AEH275" s="115">
        <f t="shared" si="2578"/>
        <v>89.361197922392719</v>
      </c>
      <c r="AEI275" s="15">
        <f t="shared" si="2579"/>
        <v>-4.6212566146130795E-4</v>
      </c>
      <c r="AEJ275" s="11"/>
      <c r="AEK275" s="11">
        <f t="shared" si="2797"/>
        <v>-4.5579043072310315E-4</v>
      </c>
      <c r="AEL275" s="10">
        <f t="shared" si="2580"/>
        <v>89.420037548018257</v>
      </c>
      <c r="AEM275" s="9">
        <f t="shared" si="2168"/>
        <v>85.627941681877033</v>
      </c>
      <c r="AEN275" s="9">
        <f t="shared" si="2169"/>
        <v>93.204373316296639</v>
      </c>
      <c r="AEO275" s="115">
        <f t="shared" si="2581"/>
        <v>89.416157499086836</v>
      </c>
      <c r="AEP275" s="15">
        <f t="shared" si="2582"/>
        <v>-4.6795547089311111E-4</v>
      </c>
      <c r="AEQ275" s="11"/>
      <c r="AER275" s="11">
        <f t="shared" si="2798"/>
        <v>-4.6164536540736957E-4</v>
      </c>
      <c r="AES275" s="10">
        <f t="shared" si="2583"/>
        <v>89.474989057740373</v>
      </c>
      <c r="AET275" s="9">
        <f t="shared" si="2170"/>
        <v>85.635904673297333</v>
      </c>
      <c r="AEU275" s="9">
        <f t="shared" si="2171"/>
        <v>93.306687615521824</v>
      </c>
      <c r="AEV275" s="115">
        <f t="shared" si="2584"/>
        <v>89.471296144409578</v>
      </c>
      <c r="AEW275" s="15">
        <f t="shared" si="2585"/>
        <v>-4.7378304418930941E-4</v>
      </c>
      <c r="AEX275" s="11"/>
      <c r="AEY275" s="11">
        <f t="shared" si="2799"/>
        <v>-4.6749832760183976E-4</v>
      </c>
      <c r="AEZ275" s="10">
        <f t="shared" si="2586"/>
        <v>89.530119927857413</v>
      </c>
      <c r="AFA275" s="9">
        <f t="shared" si="2172"/>
        <v>85.644067230126794</v>
      </c>
      <c r="AFB275" s="9">
        <f t="shared" si="2173"/>
        <v>93.409145157103012</v>
      </c>
      <c r="AFC275" s="115">
        <f t="shared" si="2587"/>
        <v>89.526606193614896</v>
      </c>
      <c r="AFD275" s="15">
        <f t="shared" si="2588"/>
        <v>-4.7960713871315934E-4</v>
      </c>
      <c r="AFE275" s="11"/>
      <c r="AFF275" s="11">
        <f t="shared" si="2800"/>
        <v>-4.7334806992637985E-4</v>
      </c>
      <c r="AFG275" s="10">
        <f t="shared" si="2589"/>
        <v>89.585422486561868</v>
      </c>
      <c r="AFH275" s="9">
        <f t="shared" si="2174"/>
        <v>85.652431700885543</v>
      </c>
      <c r="AFI275" s="9">
        <f t="shared" si="2175"/>
        <v>93.511728012439946</v>
      </c>
      <c r="AFJ275" s="115">
        <f t="shared" si="2590"/>
        <v>89.582079856662745</v>
      </c>
      <c r="AFK275" s="15">
        <f t="shared" si="2591"/>
        <v>-4.8542650205589432E-4</v>
      </c>
      <c r="AFL275" s="11"/>
      <c r="AFM275" s="11">
        <f t="shared" si="2801"/>
        <v>-4.7919333503149153E-4</v>
      </c>
      <c r="AFN275" s="10">
        <f t="shared" si="2592"/>
        <v>89.64088893588135</v>
      </c>
      <c r="AFO275" s="9">
        <f t="shared" si="2176"/>
        <v>85.661000385458422</v>
      </c>
      <c r="AFP275" s="9">
        <f t="shared" si="2177"/>
        <v>93.61441839110239</v>
      </c>
      <c r="AFQ275" s="115">
        <f t="shared" si="2593"/>
        <v>89.637709388280399</v>
      </c>
      <c r="AFR275" s="15">
        <f t="shared" si="2594"/>
        <v>-4.9123989334670182E-4</v>
      </c>
      <c r="AFS275" s="11"/>
      <c r="AFT275" s="11">
        <f t="shared" si="2802"/>
        <v>-4.8503287695497922E-4</v>
      </c>
      <c r="AFU275" s="10">
        <f t="shared" si="2595"/>
        <v>89.696511522097765</v>
      </c>
      <c r="AFV275" s="9">
        <f t="shared" si="2178"/>
        <v>85.669775533391146</v>
      </c>
      <c r="AFW275" s="9">
        <f t="shared" si="2179"/>
        <v>93.717198498013204</v>
      </c>
      <c r="AFX275" s="115">
        <f t="shared" si="2596"/>
        <v>89.693487015702175</v>
      </c>
      <c r="AFY275" s="15">
        <f t="shared" si="2597"/>
        <v>-4.9704607453693913E-4</v>
      </c>
      <c r="AFZ275" s="11"/>
      <c r="AGA275" s="11">
        <f t="shared" si="2803"/>
        <v>-4.9086545239046119E-4</v>
      </c>
      <c r="AGB275" s="10">
        <f t="shared" si="2598"/>
        <v>89.752282463331056</v>
      </c>
      <c r="AGC275" s="9">
        <f t="shared" si="2180"/>
        <v>85.678759341900573</v>
      </c>
      <c r="AGD275" s="9">
        <f t="shared" si="2181"/>
        <v>93.820050264610245</v>
      </c>
      <c r="AGE275" s="115">
        <f t="shared" si="2599"/>
        <v>89.749404803255402</v>
      </c>
      <c r="AGF275" s="15">
        <f t="shared" si="2600"/>
        <v>-5.0284379391833005E-4</v>
      </c>
      <c r="AGG275" s="11"/>
      <c r="AGH275" s="11">
        <f t="shared" si="2804"/>
        <v>-4.9668980417102949E-4</v>
      </c>
      <c r="AGI275" s="10">
        <f t="shared" si="2601"/>
        <v>89.808193813819742</v>
      </c>
      <c r="AGJ275" s="9">
        <f t="shared" si="2182"/>
        <v>85.687953953294226</v>
      </c>
      <c r="AGK275" s="9">
        <f t="shared" si="2183"/>
        <v>93.92295680270837</v>
      </c>
      <c r="AGL275" s="115">
        <f t="shared" si="2602"/>
        <v>89.805455378001298</v>
      </c>
      <c r="AGM275" s="15">
        <f t="shared" si="2603"/>
        <v>-5.0863187607960432E-4</v>
      </c>
      <c r="AGN275" s="11"/>
      <c r="AGO275" s="11">
        <f t="shared" si="2805"/>
        <v>-5.0250475142926113E-4</v>
      </c>
      <c r="AGP275" s="10">
        <f t="shared" si="2604"/>
        <v>89.864238191187781</v>
      </c>
      <c r="AGQ275" s="9">
        <f t="shared" si="2184"/>
        <v>85.697361455695642</v>
      </c>
      <c r="AGR275" s="9">
        <f t="shared" si="2185"/>
        <v>94.025907345840594</v>
      </c>
      <c r="AGS275" s="115">
        <f t="shared" si="2605"/>
        <v>89.861634400768111</v>
      </c>
      <c r="AGT275" s="15">
        <f t="shared" si="2606"/>
        <v>-5.1440952706177483E-4</v>
      </c>
      <c r="AGU275" s="11"/>
      <c r="AGV275" s="11">
        <f t="shared" si="2806"/>
        <v>-5.0830949546465322E-4</v>
      </c>
      <c r="AGW275" s="10">
        <f t="shared" si="2607"/>
        <v>89.920411253189201</v>
      </c>
      <c r="AGX275" s="9">
        <f t="shared" si="2186"/>
        <v>85.706983895354639</v>
      </c>
      <c r="AGY275" s="9">
        <f t="shared" si="2187"/>
        <v>94.128892787520584</v>
      </c>
      <c r="AGZ275" s="115">
        <f t="shared" si="2608"/>
        <v>89.917938341437605</v>
      </c>
      <c r="AHA275" s="15">
        <f t="shared" si="2609"/>
        <v>-5.2017605802026016E-4</v>
      </c>
      <c r="AHB275" s="11"/>
      <c r="AHC275" s="11">
        <f t="shared" si="2807"/>
        <v>-5.1410334282651448E-4</v>
      </c>
      <c r="AHD275" s="10">
        <f t="shared" si="2610"/>
        <v>89.976709468143383</v>
      </c>
      <c r="AHE275" s="9">
        <f t="shared" si="2188"/>
        <v>85.716823279312067</v>
      </c>
      <c r="AHF275" s="9">
        <f t="shared" si="2189"/>
        <v>94.231904175978457</v>
      </c>
      <c r="AHG275" s="115">
        <f t="shared" si="2611"/>
        <v>89.974363727645255</v>
      </c>
      <c r="AHH275" s="15">
        <f t="shared" si="2612"/>
        <v>-5.2593079208820652E-4</v>
      </c>
      <c r="AHI275" s="11"/>
      <c r="AHJ275" s="11">
        <f t="shared" si="2808"/>
        <v>-5.1988561197687465E-4</v>
      </c>
      <c r="AHK275" s="10">
        <f t="shared" si="2613"/>
        <v>90.033129361956199</v>
      </c>
      <c r="AHL275" s="9">
        <f t="shared" si="2190"/>
        <v>85.726881574728253</v>
      </c>
      <c r="AHM275" s="9">
        <f t="shared" si="2191"/>
        <v>94.33493271523372</v>
      </c>
      <c r="AHN275" s="115">
        <f t="shared" si="2614"/>
        <v>90.030907144980986</v>
      </c>
      <c r="AHO275" s="15">
        <f t="shared" si="2615"/>
        <v>-5.3167306448424084E-4</v>
      </c>
      <c r="AHP275" s="11"/>
      <c r="AHQ275" s="11">
        <f t="shared" si="2809"/>
        <v>-5.2565563340174358E-4</v>
      </c>
      <c r="AHR275" s="10">
        <f t="shared" si="2616"/>
        <v>90.089667518327161</v>
      </c>
      <c r="AHS275" s="9">
        <f t="shared" si="2192"/>
        <v>85.737160708246407</v>
      </c>
      <c r="AHT275" s="9">
        <f t="shared" si="2193"/>
        <v>94.437969766048738</v>
      </c>
      <c r="AHU275" s="115">
        <f t="shared" si="2617"/>
        <v>90.087565237147572</v>
      </c>
      <c r="AHV275" s="15">
        <f t="shared" si="2618"/>
        <v>-5.374022226106764E-4</v>
      </c>
      <c r="AHW275" s="11"/>
      <c r="AHX275" s="11">
        <f t="shared" si="2810"/>
        <v>-5.3141274971284702E-4</v>
      </c>
      <c r="AHY275" s="10">
        <f t="shared" si="2619"/>
        <v>90.146320578914356</v>
      </c>
      <c r="AHZ275" s="9">
        <f t="shared" si="2194"/>
        <v>85.747662565391025</v>
      </c>
      <c r="AIA275" s="9">
        <f t="shared" si="2195"/>
        <v>94.541006846759544</v>
      </c>
      <c r="AIB275" s="115">
        <f t="shared" si="2620"/>
        <v>90.144334706075284</v>
      </c>
      <c r="AIC275" s="15">
        <f t="shared" si="2621"/>
        <v>-5.4311762614198957E-4</v>
      </c>
      <c r="AID275" s="11"/>
      <c r="AIE275" s="11">
        <f t="shared" si="2811"/>
        <v>-5.3715631573962304E-4</v>
      </c>
      <c r="AIF275" s="10">
        <f t="shared" si="2622"/>
        <v>90.203085243455575</v>
      </c>
      <c r="AIG275" s="9">
        <f t="shared" si="2196"/>
        <v>85.758388990001251</v>
      </c>
      <c r="AIH275" s="9">
        <f t="shared" si="2197"/>
        <v>94.644035633987741</v>
      </c>
      <c r="AII275" s="115">
        <f t="shared" si="2623"/>
        <v>90.201212311994496</v>
      </c>
      <c r="AIJ275" s="15">
        <f t="shared" si="2624"/>
        <v>-5.4881864710378545E-4</v>
      </c>
      <c r="AIK275" s="11"/>
      <c r="AIL275" s="11">
        <f t="shared" si="2812"/>
        <v>-5.4288569861170408E-4</v>
      </c>
      <c r="AIM275" s="10">
        <f t="shared" si="2625"/>
        <v>90.259958269847488</v>
      </c>
      <c r="AIN275" s="9">
        <f t="shared" si="2198"/>
        <v>85.769341783699275</v>
      </c>
      <c r="AIO275" s="9">
        <f t="shared" si="2199"/>
        <v>94.747047963232816</v>
      </c>
      <c r="AIP275" s="115">
        <f t="shared" si="2626"/>
        <v>90.258194873466039</v>
      </c>
      <c r="AIQ275" s="15">
        <f t="shared" si="2627"/>
        <v>-5.5450466994221568E-4</v>
      </c>
      <c r="AIR275" s="11"/>
      <c r="AIS275" s="11">
        <f t="shared" si="2813"/>
        <v>-5.4860027783185756E-4</v>
      </c>
      <c r="AIT275" s="10">
        <f t="shared" si="2628"/>
        <v>90.31693647418254</v>
      </c>
      <c r="AIU275" s="9">
        <f t="shared" si="2200"/>
        <v>85.780522705393594</v>
      </c>
      <c r="AIV275" s="9">
        <f t="shared" si="2201"/>
        <v>94.850035829351071</v>
      </c>
      <c r="AIW275" s="115">
        <f t="shared" si="2629"/>
        <v>90.315279267372333</v>
      </c>
      <c r="AIX275" s="15">
        <f t="shared" si="2630"/>
        <v>-5.6017509158424485E-4</v>
      </c>
      <c r="AIY275" s="11"/>
      <c r="AIZ275" s="11">
        <f t="shared" si="2814"/>
        <v>-5.5429944533974236E-4</v>
      </c>
      <c r="AJA275" s="10">
        <f t="shared" si="2631"/>
        <v>90.37401673074659</v>
      </c>
      <c r="AJB275" s="9">
        <f t="shared" si="2202"/>
        <v>85.791933470817</v>
      </c>
      <c r="AJC275" s="9">
        <f t="shared" si="2203"/>
        <v>94.952991386914988</v>
      </c>
      <c r="AJD275" s="115">
        <f t="shared" si="2632"/>
        <v>90.372462428865987</v>
      </c>
      <c r="AJE275" s="15">
        <f t="shared" si="2633"/>
        <v>-5.6582932148837293E-4</v>
      </c>
      <c r="AJF275" s="11"/>
      <c r="AJG275" s="11">
        <f t="shared" si="2815"/>
        <v>-5.5998260556612642E-4</v>
      </c>
      <c r="AJH275" s="10">
        <f t="shared" si="2634"/>
        <v>90.43119597197412</v>
      </c>
      <c r="AJI275" s="9">
        <f t="shared" si="2204"/>
        <v>85.803575752099263</v>
      </c>
      <c r="AJJ275" s="9">
        <f t="shared" si="2205"/>
        <v>95.055906950463722</v>
      </c>
      <c r="AJK275" s="115">
        <f t="shared" si="2635"/>
        <v>90.429741351281493</v>
      </c>
      <c r="AJL275" s="15">
        <f t="shared" si="2636"/>
        <v>-5.7146678168651344E-4</v>
      </c>
      <c r="AJM275" s="11"/>
      <c r="AJN275" s="11">
        <f t="shared" si="2816"/>
        <v>-5.6564917547821951E-4</v>
      </c>
      <c r="AJO275" s="10">
        <f t="shared" si="2637"/>
        <v>90.488471188366304</v>
      </c>
      <c r="AJP275" s="9">
        <f t="shared" si="2206"/>
        <v>85.815451177374143</v>
      </c>
      <c r="AJQ275" s="9">
        <f t="shared" si="2207"/>
        <v>95.158774994641362</v>
      </c>
      <c r="AJR275" s="115">
        <f t="shared" si="2638"/>
        <v>90.487113086007753</v>
      </c>
      <c r="AJS275" s="15">
        <f t="shared" si="2639"/>
        <v>-5.7708690681679189E-4</v>
      </c>
      <c r="AJT275" s="11"/>
      <c r="AJU275" s="11">
        <f t="shared" si="2817"/>
        <v>-5.712985846159246E-4</v>
      </c>
      <c r="AJV275" s="10">
        <f t="shared" si="2640"/>
        <v>90.545839428370101</v>
      </c>
      <c r="AJW275" s="9">
        <f t="shared" si="2208"/>
        <v>85.827561330420608</v>
      </c>
      <c r="AJX275" s="9">
        <f t="shared" si="2209"/>
        <v>95.261588154224185</v>
      </c>
      <c r="AJY275" s="115">
        <f t="shared" si="2641"/>
        <v>90.544574742322396</v>
      </c>
      <c r="AJZ275" s="15">
        <f t="shared" si="2642"/>
        <v>-5.8268914414739959E-4</v>
      </c>
      <c r="AKA275" s="11"/>
      <c r="AKB275" s="11">
        <f t="shared" si="2818"/>
        <v>-5.7693027511910276E-4</v>
      </c>
      <c r="AKC275" s="10">
        <f t="shared" si="2643"/>
        <v>90.60329779821889</v>
      </c>
      <c r="AKD275" s="9">
        <f t="shared" si="2210"/>
        <v>85.839907750337858</v>
      </c>
      <c r="AKE275" s="9">
        <f t="shared" si="2211"/>
        <v>95.364339224044883</v>
      </c>
      <c r="AKF275" s="115">
        <f t="shared" si="2644"/>
        <v>90.602123487191363</v>
      </c>
      <c r="AKG275" s="15">
        <f t="shared" si="2645"/>
        <v>-5.8827295359197983E-4</v>
      </c>
      <c r="AKH275" s="11"/>
      <c r="AKI275" s="11">
        <f t="shared" si="2819"/>
        <v>-5.825437017463438E-4</v>
      </c>
      <c r="AKJ275" s="10">
        <f t="shared" si="2646"/>
        <v>90.660843461738452</v>
      </c>
      <c r="AKK275" s="9">
        <f t="shared" si="2212"/>
        <v>85.852491931253965</v>
      </c>
      <c r="AKL275" s="9">
        <f t="shared" si="2213"/>
        <v>95.467021158807796</v>
      </c>
      <c r="AKM275" s="115">
        <f t="shared" si="2647"/>
        <v>90.659756545030888</v>
      </c>
      <c r="AKN275" s="15">
        <f t="shared" si="2648"/>
        <v>-5.9383780771621775E-4</v>
      </c>
      <c r="AKO275" s="11"/>
      <c r="AKP275" s="11">
        <f t="shared" si="2820"/>
        <v>-5.8813833188490713E-4</v>
      </c>
      <c r="AKQ275" s="10">
        <f t="shared" si="2649"/>
        <v>90.718473640115178</v>
      </c>
      <c r="AKR275" s="9">
        <f t="shared" si="2214"/>
        <v>85.865315322067616</v>
      </c>
      <c r="AKS275" s="9">
        <f t="shared" si="2215"/>
        <v>95.569627072807236</v>
      </c>
      <c r="AKT275" s="115">
        <f t="shared" si="2650"/>
        <v>90.717471197437419</v>
      </c>
      <c r="AKU275" s="15">
        <f t="shared" si="2651"/>
        <v>-5.9938319173638024E-4</v>
      </c>
      <c r="AKV275" s="11"/>
      <c r="AKW275" s="11">
        <f t="shared" si="2821"/>
        <v>-5.9371364555258128E-4</v>
      </c>
      <c r="AKX275" s="10">
        <f t="shared" si="2652"/>
        <v>90.7761856116323</v>
      </c>
      <c r="AKY275" s="9">
        <f t="shared" si="2216"/>
        <v>85.878379326222714</v>
      </c>
      <c r="AKZ275" s="9">
        <f t="shared" si="2217"/>
        <v>95.672150239539775</v>
      </c>
      <c r="ALA275" s="115">
        <f t="shared" si="2653"/>
        <v>90.775264782881237</v>
      </c>
      <c r="ALB275" s="15">
        <f t="shared" si="2654"/>
        <v>-6.0490860350931135E-4</v>
      </c>
      <c r="ALC275" s="11"/>
      <c r="ALD275" s="11">
        <f t="shared" si="2822"/>
        <v>-5.9926913539094112E-4</v>
      </c>
      <c r="ALE275" s="10">
        <f t="shared" si="2655"/>
        <v>90.833976711369445</v>
      </c>
      <c r="ALF275" s="9">
        <f t="shared" si="2218"/>
        <v>85.891685301515281</v>
      </c>
      <c r="ALG275" s="9">
        <f t="shared" si="2219"/>
        <v>95.774584091224668</v>
      </c>
      <c r="ALH275" s="115">
        <f t="shared" si="2656"/>
        <v>90.833134696369967</v>
      </c>
      <c r="ALI275" s="15">
        <f t="shared" si="2657"/>
        <v>-6.1041355351471971E-4</v>
      </c>
      <c r="ALJ275" s="11"/>
      <c r="ALK275" s="11">
        <f t="shared" si="2823"/>
        <v>-6.0480430665087724E-4</v>
      </c>
      <c r="ALL275" s="10">
        <f t="shared" si="3130"/>
        <v>90.891844330872317</v>
      </c>
      <c r="ALM275" s="9">
        <f t="shared" si="2220"/>
        <v>85.905234559932282</v>
      </c>
      <c r="ALN275" s="9">
        <f t="shared" si="2221"/>
        <v>95.876922218225843</v>
      </c>
      <c r="ALO275" s="115">
        <f t="shared" si="3131"/>
        <v>90.89107838907907</v>
      </c>
      <c r="ALP275" s="15">
        <f t="shared" si="3132"/>
        <v>-6.1589756482944332E-4</v>
      </c>
      <c r="ALQ275" s="12"/>
      <c r="ALR275" s="11">
        <f t="shared" si="2824"/>
        <v>-6.1031867717003889E-4</v>
      </c>
      <c r="ALS275" s="10">
        <f t="shared" si="2661"/>
        <v>90.949785917789029</v>
      </c>
      <c r="ALT275" s="9">
        <f t="shared" si="2222"/>
        <v>85.919028367521875</v>
      </c>
      <c r="ALU275" s="9">
        <f t="shared" si="2223"/>
        <v>95.979158368383253</v>
      </c>
      <c r="ALV275" s="115">
        <f t="shared" si="2662"/>
        <v>90.949093367952571</v>
      </c>
      <c r="ALW275" s="15">
        <f t="shared" si="2663"/>
        <v>-6.2136017309415614E-4</v>
      </c>
      <c r="ALX275" s="12"/>
      <c r="ALY275" s="11">
        <f t="shared" si="2825"/>
        <v>-6.1581177734268357E-4</v>
      </c>
      <c r="ALZ275" s="10">
        <f t="shared" si="2664"/>
        <v>91.007798975476703</v>
      </c>
      <c r="AMA275" s="9">
        <f t="shared" si="2224"/>
        <v>85.933067944294521</v>
      </c>
      <c r="AMB275" s="9">
        <f t="shared" si="2225"/>
        <v>96.081286446254168</v>
      </c>
      <c r="AMC275" s="115">
        <f t="shared" si="2665"/>
        <v>91.007177195274352</v>
      </c>
      <c r="AMD275" s="15">
        <f t="shared" si="2666"/>
        <v>-6.2680092647262535E-4</v>
      </c>
      <c r="AME275" s="12"/>
      <c r="AMF275" s="11">
        <f t="shared" si="2826"/>
        <v>-6.2128315008200697E-4</v>
      </c>
      <c r="AMG275" s="10">
        <f t="shared" si="2667"/>
        <v>91.06588106257837</v>
      </c>
      <c r="AMH275" s="9">
        <f t="shared" si="2226"/>
        <v>85.947354464154415</v>
      </c>
      <c r="AMI275" s="9">
        <f t="shared" si="2227"/>
        <v>96.183300512268062</v>
      </c>
      <c r="AMJ275" s="115">
        <f t="shared" si="2668"/>
        <v>91.065327488211238</v>
      </c>
      <c r="AMK275" s="15">
        <f t="shared" si="2669"/>
        <v>-6.3221938560373975E-4</v>
      </c>
      <c r="AML275" s="12"/>
      <c r="AMM275" s="11">
        <f t="shared" si="2827"/>
        <v>-6.2673235077520648E-4</v>
      </c>
      <c r="AMN275" s="10">
        <f t="shared" si="2670"/>
        <v>91.124029792571704</v>
      </c>
      <c r="AMO275" s="9">
        <f t="shared" si="2228"/>
        <v>85.961889054860791</v>
      </c>
      <c r="AMP275" s="9">
        <f t="shared" si="2229"/>
        <v>96.285194781795312</v>
      </c>
      <c r="AMQ275" s="115">
        <f t="shared" si="2671"/>
        <v>91.123541918328044</v>
      </c>
      <c r="AMR275" s="15">
        <f t="shared" si="2672"/>
        <v>-6.3761512354638386E-4</v>
      </c>
      <c r="AMS275" s="12"/>
      <c r="AMT275" s="11">
        <f t="shared" si="2828"/>
        <v>-6.3215894723133413E-4</v>
      </c>
      <c r="AMU275" s="10">
        <f t="shared" si="2673"/>
        <v>91.182242833289465</v>
      </c>
      <c r="AMV275" s="9">
        <f t="shared" si="2230"/>
        <v>85.976672798018285</v>
      </c>
      <c r="AMW275" s="9">
        <f t="shared" si="2231"/>
        <v>96.38696362413819</v>
      </c>
      <c r="AMX275" s="115">
        <f t="shared" si="2674"/>
        <v>91.181818211078237</v>
      </c>
      <c r="AMY275" s="15">
        <f t="shared" si="2675"/>
        <v>-6.4298772571770991E-4</v>
      </c>
      <c r="AMZ275" s="12"/>
      <c r="ANA275" s="11">
        <f t="shared" si="2829"/>
        <v>-6.3756251962247259E-4</v>
      </c>
      <c r="ANB275" s="10">
        <f t="shared" si="2676"/>
        <v>91.240517906415477</v>
      </c>
      <c r="ANC275" s="9">
        <f t="shared" si="2232"/>
        <v>85.991706729095966</v>
      </c>
      <c r="AND275" s="9">
        <f t="shared" si="2233"/>
        <v>96.488601561438813</v>
      </c>
      <c r="ANE275" s="115">
        <f t="shared" si="2677"/>
        <v>91.240154145267383</v>
      </c>
      <c r="ANF275" s="15">
        <f t="shared" si="2678"/>
        <v>-6.4833678982450756E-4</v>
      </c>
      <c r="ANG275" s="12"/>
      <c r="ANH275" s="11">
        <f t="shared" si="2830"/>
        <v>-6.4294266041797917E-4</v>
      </c>
      <c r="ANI275" s="10">
        <f t="shared" si="2679"/>
        <v>91.298852786953304</v>
      </c>
      <c r="ANJ275" s="9">
        <f t="shared" si="2234"/>
        <v>86.006991837474203</v>
      </c>
      <c r="ANK275" s="9">
        <f t="shared" si="2235"/>
        <v>96.590103267515161</v>
      </c>
      <c r="ANL275" s="115">
        <f t="shared" si="2680"/>
        <v>91.298547552494682</v>
      </c>
      <c r="ANM275" s="15">
        <f t="shared" si="2681"/>
        <v>-6.5366192578842752E-4</v>
      </c>
      <c r="ANN275" s="12"/>
      <c r="ANO275" s="11">
        <f t="shared" si="2831"/>
        <v>-6.4829897431248112E-4</v>
      </c>
      <c r="ANP275" s="10">
        <f t="shared" si="2682"/>
        <v>91.357245302672737</v>
      </c>
      <c r="ANQ275" s="9">
        <f t="shared" si="2236"/>
        <v>86.022529066518899</v>
      </c>
      <c r="ANR275" s="9">
        <f t="shared" si="2237"/>
        <v>96.691463566621593</v>
      </c>
      <c r="ANS275" s="115">
        <f t="shared" si="2683"/>
        <v>91.356996316570246</v>
      </c>
      <c r="ANT275" s="15">
        <f t="shared" si="2684"/>
        <v>-6.5896275566482729E-4</v>
      </c>
      <c r="ANU275" s="12"/>
      <c r="ANV275" s="11">
        <f t="shared" si="2832"/>
        <v>-6.536310781474694E-4</v>
      </c>
      <c r="ANW275" s="10">
        <f t="shared" si="2685"/>
        <v>91.415693333532033</v>
      </c>
      <c r="ANX275" s="9">
        <f t="shared" si="2238"/>
        <v>86.038319313682265</v>
      </c>
      <c r="ANY275" s="9">
        <f t="shared" si="2239"/>
        <v>96.792677432139982</v>
      </c>
      <c r="ANZ275" s="115">
        <f t="shared" si="2686"/>
        <v>91.415498372911117</v>
      </c>
      <c r="AOA275" s="15">
        <f t="shared" si="2687"/>
        <v>-6.6423891355571463E-4</v>
      </c>
      <c r="AOB275" s="12"/>
      <c r="AOC275" s="11">
        <f t="shared" si="2833"/>
        <v>-6.5893860082689624E-4</v>
      </c>
      <c r="AOD275" s="10">
        <f t="shared" si="2688"/>
        <v>91.474194811078632</v>
      </c>
      <c r="AOE275" s="9">
        <f t="shared" si="2240"/>
        <v>86.054363430629536</v>
      </c>
      <c r="AOF275" s="9">
        <f t="shared" si="2241"/>
        <v>96.893739985204462</v>
      </c>
      <c r="AOG275" s="115">
        <f t="shared" si="2689"/>
        <v>91.474051707916999</v>
      </c>
      <c r="AOH275" s="15">
        <f t="shared" si="2690"/>
        <v>-6.6949004551697844E-4</v>
      </c>
      <c r="AOI275" s="12"/>
      <c r="AOJ275" s="11">
        <f t="shared" si="3133"/>
        <v>-6.6422118322699987E-4</v>
      </c>
      <c r="AOK275" s="10">
        <f t="shared" si="3134"/>
        <v>91.532747717829452</v>
      </c>
      <c r="AOL275" s="9">
        <f t="shared" si="2242"/>
        <v>86.070662223390912</v>
      </c>
      <c r="AOM275" s="9">
        <f t="shared" si="2243"/>
        <v>96.994646493260589</v>
      </c>
      <c r="AON275" s="115">
        <f t="shared" si="3135"/>
        <v>91.532654358325743</v>
      </c>
      <c r="AOO275" s="15">
        <f t="shared" si="3136"/>
        <v>-6.7471580946000282E-4</v>
      </c>
      <c r="AOP275" s="12"/>
      <c r="AOQ275" s="11">
        <f t="shared" si="2834"/>
        <v>-6.6947847810046432E-4</v>
      </c>
      <c r="AOR275" s="10">
        <f t="shared" si="2692"/>
        <v>91.591350086630882</v>
      </c>
      <c r="AOS275" s="9">
        <f t="shared" si="2244"/>
        <v>86.087216452537973</v>
      </c>
      <c r="AOT275" s="9">
        <f t="shared" si="2245"/>
        <v>97.095392368562784</v>
      </c>
      <c r="AOU275" s="115">
        <f t="shared" si="2693"/>
        <v>91.591304410550379</v>
      </c>
      <c r="AOV275" s="15">
        <f t="shared" si="2694"/>
        <v>-6.7991587504797886E-4</v>
      </c>
      <c r="AOW275" s="12"/>
      <c r="AOX275" s="11">
        <f t="shared" si="3137"/>
        <v>-6.7471014997517098E-4</v>
      </c>
      <c r="AOY275" s="10">
        <f t="shared" si="3138"/>
        <v>91.649999999999991</v>
      </c>
      <c r="AOZ275" s="9">
        <f t="shared" si="2246"/>
        <v>86.104026833383926</v>
      </c>
      <c r="APA275" s="9"/>
      <c r="APB275" s="97">
        <f t="shared" si="2695"/>
        <v>91.649999999999991</v>
      </c>
      <c r="APC275" s="15">
        <f t="shared" si="3139"/>
        <v>-6.8508992358727735E-4</v>
      </c>
    </row>
    <row r="276" spans="1:1095" x14ac:dyDescent="0.2">
      <c r="A276" s="183"/>
      <c r="B276" s="183"/>
      <c r="C276" s="1">
        <f t="shared" si="2696"/>
        <v>180</v>
      </c>
      <c r="D276" s="1">
        <f t="shared" si="2697"/>
        <v>6024.5844021139956</v>
      </c>
      <c r="E276" s="1">
        <f t="shared" si="2698"/>
        <v>-16317921.817764627</v>
      </c>
      <c r="F276" s="2">
        <f t="shared" si="2699"/>
        <v>113.16</v>
      </c>
      <c r="G276" s="8">
        <f t="shared" si="2700"/>
        <v>1.9810000000000001E-3</v>
      </c>
      <c r="H276" s="6">
        <f t="shared" si="2701"/>
        <v>0.14400020254000001</v>
      </c>
      <c r="I276" s="2">
        <f t="shared" si="2702"/>
        <v>3500</v>
      </c>
      <c r="J276" s="3">
        <f t="shared" si="2836"/>
        <v>58.333333333333336</v>
      </c>
      <c r="K276" s="3">
        <f t="shared" si="2837"/>
        <v>366.52</v>
      </c>
      <c r="L276" s="1">
        <f t="shared" si="2703"/>
        <v>0.82</v>
      </c>
      <c r="M276" s="1">
        <f t="shared" si="2704"/>
        <v>0.66</v>
      </c>
      <c r="N276" s="1">
        <f t="shared" si="2838"/>
        <v>0.54120000000000001</v>
      </c>
      <c r="O276" s="3">
        <f t="shared" si="2247"/>
        <v>7.5227878787878781</v>
      </c>
      <c r="P276" s="40">
        <f t="shared" si="2839"/>
        <v>570.9796</v>
      </c>
      <c r="Q276" s="1">
        <f t="shared" si="2705"/>
        <v>21.51</v>
      </c>
      <c r="R276" s="1">
        <f t="shared" si="2706"/>
        <v>151</v>
      </c>
      <c r="S276" s="2">
        <f t="shared" si="2707"/>
        <v>12587.54</v>
      </c>
      <c r="T276" s="1">
        <f t="shared" si="1959"/>
        <v>83.916933333333333</v>
      </c>
      <c r="U276" s="7">
        <f t="shared" si="2708"/>
        <v>9.1849501318337995E-2</v>
      </c>
      <c r="V276" s="7">
        <f t="shared" si="2840"/>
        <v>6.6258942829124593E-3</v>
      </c>
      <c r="W276" s="159">
        <f t="shared" si="2709"/>
        <v>3.4283282369456214E-2</v>
      </c>
      <c r="X276" s="40">
        <f t="shared" si="2841"/>
        <v>8095.2484858865882</v>
      </c>
      <c r="Y276" s="1">
        <f t="shared" si="2710"/>
        <v>0</v>
      </c>
      <c r="Z276" s="1">
        <f t="shared" si="2711"/>
        <v>113.16</v>
      </c>
      <c r="AA276" s="1">
        <f t="shared" si="2712"/>
        <v>91.649999999999991</v>
      </c>
      <c r="AB276" s="6">
        <f t="shared" si="1960"/>
        <v>0.2895550479995273</v>
      </c>
      <c r="AC276" s="1">
        <f t="shared" si="2713"/>
        <v>526.19133708825245</v>
      </c>
      <c r="AD276" s="40">
        <f t="shared" si="2842"/>
        <v>36363.626619283568</v>
      </c>
      <c r="AE276" s="1">
        <f t="shared" si="2843"/>
        <v>0.15947988387208822</v>
      </c>
      <c r="AF276" s="2">
        <f t="shared" si="2835"/>
        <v>91</v>
      </c>
      <c r="AG276" s="10">
        <f t="shared" si="2844"/>
        <v>14.512669432360028</v>
      </c>
      <c r="AH276" s="12">
        <f t="shared" si="2845"/>
        <v>0.192225748907458</v>
      </c>
      <c r="AI276" s="43">
        <f t="shared" si="2846"/>
        <v>-1.9144584844888977E-5</v>
      </c>
      <c r="AJ276" s="93">
        <f t="shared" si="1961"/>
        <v>4.8313291803564732E-6</v>
      </c>
      <c r="AK276" s="43">
        <f t="shared" si="2847"/>
        <v>0</v>
      </c>
      <c r="AL276" s="43">
        <f t="shared" si="1962"/>
        <v>4.2512571850796807E-4</v>
      </c>
      <c r="AM276" s="43"/>
      <c r="AN276" s="43">
        <f t="shared" si="2848"/>
        <v>0</v>
      </c>
      <c r="AO276" s="10">
        <f t="shared" si="2849"/>
        <v>85.614133006848846</v>
      </c>
      <c r="AP276" s="9"/>
      <c r="AQ276" s="9">
        <f t="shared" si="2850"/>
        <v>85.488384778687745</v>
      </c>
      <c r="AR276" s="104">
        <f t="shared" si="2851"/>
        <v>85.488384778687745</v>
      </c>
      <c r="AS276" s="15">
        <f t="shared" si="2852"/>
        <v>0</v>
      </c>
      <c r="AT276" s="49"/>
      <c r="AU276" s="11">
        <f t="shared" si="2853"/>
        <v>7.7669278479979014E-6</v>
      </c>
      <c r="AV276" s="10">
        <f t="shared" si="2854"/>
        <v>85.55125779594735</v>
      </c>
      <c r="AW276" s="9">
        <f t="shared" si="2855"/>
        <v>85.488384778687745</v>
      </c>
      <c r="AX276" s="9">
        <f t="shared" si="2856"/>
        <v>85.362944042619105</v>
      </c>
      <c r="AY276" s="97">
        <f t="shared" si="2857"/>
        <v>85.425664410653425</v>
      </c>
      <c r="AZ276" s="15">
        <f t="shared" si="2858"/>
        <v>7.7478002242510416E-6</v>
      </c>
      <c r="BA276" s="49"/>
      <c r="BB276" s="11">
        <f t="shared" si="2859"/>
        <v>1.5514997736128513E-5</v>
      </c>
      <c r="BC276" s="10">
        <f t="shared" si="2860"/>
        <v>85.488533051275027</v>
      </c>
      <c r="BD276" s="9">
        <f t="shared" si="2861"/>
        <v>85.488382595837123</v>
      </c>
      <c r="BE276" s="9">
        <f t="shared" si="2862"/>
        <v>85.237807608927355</v>
      </c>
      <c r="BF276" s="97">
        <f t="shared" si="2863"/>
        <v>85.363095102382232</v>
      </c>
      <c r="BG276" s="15">
        <f t="shared" si="2864"/>
        <v>1.5476670502865963E-5</v>
      </c>
      <c r="BH276" s="49"/>
      <c r="BI276" s="11">
        <f t="shared" si="2865"/>
        <v>2.3244135035307856E-5</v>
      </c>
      <c r="BJ276" s="10">
        <f t="shared" si="2866"/>
        <v>85.42595501098063</v>
      </c>
      <c r="BK276" s="9">
        <f t="shared" si="2867"/>
        <v>85.48837388575474</v>
      </c>
      <c r="BL276" s="9">
        <f t="shared" si="2868"/>
        <v>85.112972278464952</v>
      </c>
      <c r="BM276" s="97">
        <f t="shared" si="2869"/>
        <v>85.300673082109853</v>
      </c>
      <c r="BN276" s="15">
        <f t="shared" si="2870"/>
        <v>2.3186540100915771E-5</v>
      </c>
      <c r="BO276" s="49"/>
      <c r="BP276" s="11">
        <f t="shared" si="2871"/>
        <v>3.095426767061802E-5</v>
      </c>
      <c r="BQ276" s="10">
        <f t="shared" si="2872"/>
        <v>85.363519924541606</v>
      </c>
      <c r="BR276" s="9">
        <f t="shared" si="2873"/>
        <v>85.488354336100272</v>
      </c>
      <c r="BS276" s="9">
        <f t="shared" si="2874"/>
        <v>84.988434843395055</v>
      </c>
      <c r="BT276" s="97">
        <f t="shared" si="2875"/>
        <v>85.238394589747656</v>
      </c>
      <c r="BU276" s="15">
        <f t="shared" si="2876"/>
        <v>3.0877340799161429E-5</v>
      </c>
      <c r="BV276" s="12"/>
      <c r="BW276" s="11">
        <f t="shared" si="2877"/>
        <v>3.8645326081126497E-5</v>
      </c>
      <c r="BX276" s="10">
        <f t="shared" si="2878"/>
        <v>85.301224053173428</v>
      </c>
      <c r="BY276" s="9">
        <f t="shared" si="2879"/>
        <v>85.488319666648664</v>
      </c>
      <c r="BZ276" s="9">
        <f t="shared" si="2880"/>
        <v>84.864192087923144</v>
      </c>
      <c r="CA276" s="97">
        <f t="shared" si="2881"/>
        <v>85.176255877285911</v>
      </c>
      <c r="CB276" s="15">
        <f t="shared" si="2882"/>
        <v>3.8549006853441391E-5</v>
      </c>
      <c r="CC276" s="12"/>
      <c r="CD276" s="11">
        <f t="shared" si="2883"/>
        <v>4.6317243179877592E-5</v>
      </c>
      <c r="CE276" s="10">
        <f t="shared" si="2884"/>
        <v>85.239063670229456</v>
      </c>
      <c r="CF276" s="9">
        <f t="shared" si="2885"/>
        <v>85.488265629356619</v>
      </c>
      <c r="CG276" s="9">
        <f t="shared" si="2886"/>
        <v>84.74024078902228</v>
      </c>
      <c r="CH276" s="97">
        <f t="shared" si="2887"/>
        <v>85.114253209189457</v>
      </c>
      <c r="CI276" s="15">
        <f t="shared" si="2888"/>
        <v>4.6201474954008191E-5</v>
      </c>
      <c r="CJ276" s="12"/>
      <c r="CK276" s="11">
        <f t="shared" si="2889"/>
        <v>5.3969954313778484E-5</v>
      </c>
      <c r="CL276" s="10">
        <f t="shared" si="2890"/>
        <v>85.177035061593784</v>
      </c>
      <c r="CM276" s="9">
        <f t="shared" si="2891"/>
        <v>85.488188008421488</v>
      </c>
      <c r="CN276" s="9">
        <f t="shared" si="2892"/>
        <v>84.61657771714485</v>
      </c>
      <c r="CO276" s="97">
        <f t="shared" si="2893"/>
        <v>85.052382862783162</v>
      </c>
      <c r="CP276" s="15">
        <f t="shared" si="2894"/>
        <v>5.3834684185188085E-5</v>
      </c>
      <c r="CQ276" s="12"/>
      <c r="CR276" s="11">
        <f t="shared" si="2895"/>
        <v>6.1603397223834649E-5</v>
      </c>
      <c r="CS276" s="10">
        <f t="shared" si="2896"/>
        <v>85.115134526063571</v>
      </c>
      <c r="CT276" s="9">
        <f t="shared" si="2897"/>
        <v>85.488082620332591</v>
      </c>
      <c r="CU276" s="9">
        <f t="shared" si="2898"/>
        <v>84.493199636926903</v>
      </c>
      <c r="CV276" s="97">
        <f t="shared" si="2899"/>
        <v>84.990641128629747</v>
      </c>
      <c r="CW276" s="15">
        <f t="shared" si="2900"/>
        <v>6.144857598504766E-5</v>
      </c>
      <c r="CX276" s="12"/>
      <c r="CY276" s="11">
        <f t="shared" si="2901"/>
        <v>6.9217512005371204E-5</v>
      </c>
      <c r="CZ276" s="10">
        <f t="shared" si="2902"/>
        <v>85.053358375723974</v>
      </c>
      <c r="DA276" s="9">
        <f t="shared" si="2903"/>
        <v>85.487945313915176</v>
      </c>
      <c r="DB276" s="9">
        <f t="shared" si="2904"/>
        <v>84.370103307883056</v>
      </c>
      <c r="DC276" s="97">
        <f t="shared" si="2905"/>
        <v>84.929024310899109</v>
      </c>
      <c r="DD276" s="15">
        <f t="shared" si="2906"/>
        <v>6.9043094105202671E-5</v>
      </c>
      <c r="DE276" s="12"/>
      <c r="DF276" s="11">
        <f t="shared" si="2907"/>
        <v>7.6812241068361327E-5</v>
      </c>
      <c r="DG276" s="10">
        <f t="shared" si="2908"/>
        <v>84.991702936314837</v>
      </c>
      <c r="DH276" s="9">
        <f t="shared" si="2909"/>
        <v>85.487771970367319</v>
      </c>
      <c r="DI276" s="9">
        <f t="shared" si="2910"/>
        <v>84.247285485089122</v>
      </c>
      <c r="DJ276" s="97">
        <f t="shared" si="2911"/>
        <v>84.867528727728228</v>
      </c>
      <c r="DK276" s="15">
        <f t="shared" si="2912"/>
        <v>7.6618184570916551E-5</v>
      </c>
      <c r="DL276" s="12"/>
      <c r="DM276" s="11">
        <f t="shared" si="2913"/>
        <v>8.4387529098076025E-5</v>
      </c>
      <c r="DN276" s="10">
        <f t="shared" si="2914"/>
        <v>84.930164547587708</v>
      </c>
      <c r="DO276" s="9">
        <f t="shared" si="2915"/>
        <v>85.487558503289719</v>
      </c>
      <c r="DP276" s="9">
        <f t="shared" si="2916"/>
        <v>84.124742919858107</v>
      </c>
      <c r="DQ276" s="97">
        <f t="shared" si="2917"/>
        <v>84.806150711573906</v>
      </c>
      <c r="DR276" s="15">
        <f t="shared" si="2918"/>
        <v>8.4173795641207604E-5</v>
      </c>
      <c r="DS276" s="12"/>
      <c r="DT276" s="11">
        <f t="shared" si="2919"/>
        <v>9.1943323015688088E-5</v>
      </c>
      <c r="DU276" s="10">
        <f t="shared" si="2920"/>
        <v>84.868739563656163</v>
      </c>
      <c r="DV276" s="9">
        <f t="shared" si="2921"/>
        <v>85.487300858708849</v>
      </c>
      <c r="DW276" s="9">
        <f t="shared" si="2922"/>
        <v>84.002472360403502</v>
      </c>
      <c r="DX276" s="97">
        <f t="shared" si="2923"/>
        <v>84.744886609556175</v>
      </c>
      <c r="DY276" s="15">
        <f t="shared" si="2924"/>
        <v>9.1709877769288121E-5</v>
      </c>
      <c r="DZ276" s="12"/>
      <c r="EA276" s="11">
        <f t="shared" si="2925"/>
        <v>9.9479571939236085E-5</v>
      </c>
      <c r="EB276" s="10">
        <f t="shared" si="2926"/>
        <v>84.807424353336472</v>
      </c>
      <c r="EC276" s="9">
        <f t="shared" si="2927"/>
        <v>85.486995015093328</v>
      </c>
      <c r="ED276" s="9">
        <f t="shared" si="2928"/>
        <v>83.880470552492866</v>
      </c>
      <c r="EE276" s="97">
        <f t="shared" si="2929"/>
        <v>84.68373278379309</v>
      </c>
      <c r="EF276" s="15">
        <f t="shared" si="2930"/>
        <v>9.9226383563229791E-5</v>
      </c>
      <c r="EG276" s="12"/>
      <c r="EH276" s="11">
        <f t="shared" si="2931"/>
        <v>1.0699622714477257E-4</v>
      </c>
      <c r="EI276" s="10">
        <f t="shared" si="2932"/>
        <v>84.746215300480145</v>
      </c>
      <c r="EJ276" s="9">
        <f t="shared" si="2933"/>
        <v>85.486636983363994</v>
      </c>
      <c r="EK276" s="9">
        <f t="shared" si="2934"/>
        <v>83.758734240093375</v>
      </c>
      <c r="EL276" s="97">
        <f t="shared" si="2935"/>
        <v>84.622685611728684</v>
      </c>
      <c r="EM276" s="15">
        <f t="shared" si="2936"/>
        <v>1.0672326774669595E-4</v>
      </c>
      <c r="EN276" s="12"/>
      <c r="EO276" s="11">
        <f t="shared" si="2937"/>
        <v>1.1449324202758606E-4</v>
      </c>
      <c r="EP276" s="10">
        <f t="shared" si="2938"/>
        <v>84.685108804299361</v>
      </c>
      <c r="EQ276" s="9">
        <f t="shared" si="2939"/>
        <v>85.486222806897572</v>
      </c>
      <c r="ER276" s="9">
        <f t="shared" si="2940"/>
        <v>83.637260166004197</v>
      </c>
      <c r="ES276" s="97">
        <f t="shared" si="2941"/>
        <v>84.561741486450885</v>
      </c>
      <c r="ET276" s="15">
        <f t="shared" si="2942"/>
        <v>1.1420048712012318E-4</v>
      </c>
      <c r="EU276" s="12"/>
      <c r="EV276" s="11">
        <f t="shared" si="2943"/>
        <v>1.2197057206385309E-4</v>
      </c>
      <c r="EW276" s="10">
        <f t="shared" si="2944"/>
        <v>84.624101279682719</v>
      </c>
      <c r="EX276" s="9">
        <f t="shared" si="2945"/>
        <v>85.485748561524346</v>
      </c>
      <c r="EY276" s="9">
        <f t="shared" si="2946"/>
        <v>83.51604507248139</v>
      </c>
      <c r="EZ276" s="97">
        <f t="shared" si="2947"/>
        <v>84.500896817002868</v>
      </c>
      <c r="FA276" s="15">
        <f t="shared" si="2948"/>
        <v>1.2165800052197133E-4</v>
      </c>
      <c r="FB276" s="12"/>
      <c r="FC276" s="11">
        <f t="shared" si="2949"/>
        <v>1.2942817477235171E-4</v>
      </c>
      <c r="FD276" s="10">
        <f t="shared" si="2950"/>
        <v>84.563189157504297</v>
      </c>
      <c r="FE276" s="9">
        <f t="shared" si="2951"/>
        <v>85.485210355519811</v>
      </c>
      <c r="FF276" s="9">
        <f t="shared" si="2952"/>
        <v>83.395085701850135</v>
      </c>
      <c r="FG276" s="97">
        <f t="shared" si="2953"/>
        <v>84.440148028684973</v>
      </c>
      <c r="FH276" s="15">
        <f t="shared" si="2954"/>
        <v>1.2909576879039844E-4</v>
      </c>
      <c r="FI276" s="12"/>
      <c r="FJ276" s="11">
        <f t="shared" si="2955"/>
        <v>1.3686600967658576E-4</v>
      </c>
      <c r="FK276" s="10">
        <f t="shared" si="2956"/>
        <v>84.502368884923484</v>
      </c>
      <c r="FL276" s="9">
        <f t="shared" si="2957"/>
        <v>85.484604329590582</v>
      </c>
      <c r="FM276" s="9">
        <f t="shared" si="2958"/>
        <v>83.27437879710952</v>
      </c>
      <c r="FN276" s="97">
        <f t="shared" si="2959"/>
        <v>84.379491563350058</v>
      </c>
      <c r="FO276" s="15">
        <f t="shared" si="2960"/>
        <v>1.3651375472503388E-4</v>
      </c>
      <c r="FP276" s="12"/>
      <c r="FQ276" s="11">
        <f t="shared" si="2961"/>
        <v>1.4428403826700396E-4</v>
      </c>
      <c r="FR276" s="10">
        <f t="shared" si="2962"/>
        <v>84.441636925678267</v>
      </c>
      <c r="FS276" s="9">
        <f t="shared" si="2963"/>
        <v>85.483926656854749</v>
      </c>
      <c r="FT276" s="9">
        <f t="shared" si="2964"/>
        <v>83.153921102523682</v>
      </c>
      <c r="FU276" s="97">
        <f t="shared" si="2965"/>
        <v>84.318923879689208</v>
      </c>
      <c r="FV276" s="15">
        <f t="shared" si="2966"/>
        <v>1.4391192304925889E-4</v>
      </c>
      <c r="FW276" s="12"/>
      <c r="FX276" s="11">
        <f t="shared" si="2967"/>
        <v>1.5168222396369995E-4</v>
      </c>
      <c r="FY276" s="10">
        <f t="shared" si="2968"/>
        <v>84.380989760368962</v>
      </c>
      <c r="FZ276" s="9">
        <f t="shared" si="2969"/>
        <v>85.483173542816715</v>
      </c>
      <c r="GA276" s="9">
        <f t="shared" si="2970"/>
        <v>83.03370936420572</v>
      </c>
      <c r="GB276" s="97">
        <f t="shared" si="2971"/>
        <v>84.25844145351121</v>
      </c>
      <c r="GC276" s="15">
        <f t="shared" si="2972"/>
        <v>1.5129024037257487E-4</v>
      </c>
      <c r="GD276" s="12"/>
      <c r="GE276" s="11">
        <f t="shared" si="2973"/>
        <v>1.5906053207921067E-4</v>
      </c>
      <c r="GF276" s="10">
        <f t="shared" si="2974"/>
        <v>84.320423886735696</v>
      </c>
      <c r="GG276" s="9">
        <f t="shared" si="2975"/>
        <v>85.482341225336768</v>
      </c>
      <c r="GH276" s="9">
        <f t="shared" si="2976"/>
        <v>82.913740330689691</v>
      </c>
      <c r="GI276" s="97">
        <f t="shared" si="2977"/>
        <v>84.198040778013223</v>
      </c>
      <c r="GJ276" s="15">
        <f t="shared" si="2978"/>
        <v>1.5864867515340874E-4</v>
      </c>
      <c r="GK276" s="12"/>
      <c r="GL276" s="11">
        <f t="shared" si="2979"/>
        <v>1.6641892978171851E-4</v>
      </c>
      <c r="GM276" s="10">
        <f t="shared" si="2980"/>
        <v>84.25993581992735</v>
      </c>
      <c r="GN276" s="9">
        <f t="shared" si="2981"/>
        <v>85.481425974595552</v>
      </c>
      <c r="GO276" s="9">
        <f t="shared" si="1991"/>
        <v>82.794010753492557</v>
      </c>
      <c r="GP276" s="115">
        <f t="shared" si="2982"/>
        <v>84.137718364044048</v>
      </c>
      <c r="GQ276" s="15">
        <f t="shared" si="2983"/>
        <v>1.6598719766220275E-4</v>
      </c>
      <c r="GR276" s="12"/>
      <c r="GS276" s="11">
        <f t="shared" si="2984"/>
        <v>1.7375738605854304E-4</v>
      </c>
      <c r="GT276" s="10">
        <f t="shared" si="2985"/>
        <v>84.199522092762976</v>
      </c>
      <c r="GU276" s="9">
        <f t="shared" si="2986"/>
        <v>85.480424093053557</v>
      </c>
      <c r="GV276" s="9">
        <f t="shared" si="1993"/>
        <v>82.67451738766627</v>
      </c>
      <c r="GW276" s="115">
        <f t="shared" si="2987"/>
        <v>84.077470740359914</v>
      </c>
      <c r="GX276" s="15">
        <f t="shared" si="2988"/>
        <v>1.733057799448132E-4</v>
      </c>
      <c r="GY276" s="12"/>
      <c r="GZ276" s="11">
        <f t="shared" si="2989"/>
        <v>1.810758716799277E-4</v>
      </c>
      <c r="HA276" s="10">
        <f t="shared" si="2990"/>
        <v>84.139179255985866</v>
      </c>
      <c r="HB276" s="9">
        <f t="shared" si="2991"/>
        <v>85.47933191540578</v>
      </c>
      <c r="HC276" s="9">
        <f t="shared" si="2992"/>
        <v>82.555256992338698</v>
      </c>
      <c r="HD276" s="97">
        <f t="shared" si="2993"/>
        <v>84.017294453872239</v>
      </c>
      <c r="HE276" s="15">
        <f t="shared" si="2994"/>
        <v>1.8060439578630416E-4</v>
      </c>
      <c r="HF276" s="12"/>
      <c r="HG276" s="11">
        <f t="shared" si="2995"/>
        <v>1.8837435916320221E-4</v>
      </c>
      <c r="HH276" s="10">
        <f t="shared" si="2996"/>
        <v>84.078903878509692</v>
      </c>
      <c r="HI276" s="9">
        <f t="shared" si="2997"/>
        <v>85.478145808531721</v>
      </c>
      <c r="HJ276" s="9">
        <f t="shared" si="2998"/>
        <v>82.436226331244853</v>
      </c>
      <c r="HK276" s="97">
        <f t="shared" si="2999"/>
        <v>83.95718606988828</v>
      </c>
      <c r="HL276" s="15">
        <f t="shared" si="3000"/>
        <v>1.8788302067504307E-4</v>
      </c>
      <c r="HM276" s="12"/>
      <c r="HN276" s="11">
        <f t="shared" si="3001"/>
        <v>1.9565282273724686E-4</v>
      </c>
      <c r="HO276" s="10">
        <f t="shared" si="3002"/>
        <v>84.018692547657551</v>
      </c>
      <c r="HP276" s="9">
        <f t="shared" si="3003"/>
        <v>85.476862171440857</v>
      </c>
      <c r="HQ276" s="9">
        <f t="shared" si="3004"/>
        <v>82.317422173249213</v>
      </c>
      <c r="HR276" s="115">
        <f t="shared" si="3005"/>
        <v>83.897142172345042</v>
      </c>
      <c r="HS276" s="15">
        <f t="shared" si="3006"/>
        <v>1.951416317670704E-4</v>
      </c>
      <c r="HT276" s="12"/>
      <c r="HU276" s="11">
        <f t="shared" si="3007"/>
        <v>2.0291123830722539E-4</v>
      </c>
      <c r="HV276" s="10">
        <f t="shared" si="3008"/>
        <v>83.95854186939431</v>
      </c>
      <c r="HW276" s="9">
        <f t="shared" si="3009"/>
        <v>85.47547743521379</v>
      </c>
      <c r="HX276" s="9">
        <f t="shared" si="3010"/>
        <v>82.198841292854169</v>
      </c>
      <c r="HY276" s="115">
        <f t="shared" si="3011"/>
        <v>83.83715936403398</v>
      </c>
      <c r="HZ276" s="15">
        <f t="shared" si="3012"/>
        <v>2.0238020785107283E-4</v>
      </c>
      <c r="IA276" s="12"/>
      <c r="IB276" s="11">
        <f t="shared" si="3013"/>
        <v>2.1014958341987952E-4</v>
      </c>
      <c r="IC276" s="10">
        <f t="shared" si="3014"/>
        <v>83.89844846854993</v>
      </c>
      <c r="ID276" s="9">
        <f t="shared" si="3015"/>
        <v>85.473988062939085</v>
      </c>
      <c r="IE276" s="9">
        <f t="shared" si="3016"/>
        <v>82.080480470703023</v>
      </c>
      <c r="IF276" s="115">
        <f t="shared" si="3017"/>
        <v>83.777234266821054</v>
      </c>
      <c r="IG276" s="15">
        <f t="shared" si="3018"/>
        <v>2.0959872931339716E-4</v>
      </c>
      <c r="IH276" s="12"/>
      <c r="II276" s="11">
        <f t="shared" si="3019"/>
        <v>2.17367837228901E-4</v>
      </c>
      <c r="IJ276" s="10">
        <f t="shared" si="3020"/>
        <v>83.838408989037987</v>
      </c>
      <c r="IK276" s="9">
        <f t="shared" si="3021"/>
        <v>85.472390549646093</v>
      </c>
      <c r="IL276" s="9">
        <f t="shared" si="3022"/>
        <v>81.962336494067912</v>
      </c>
      <c r="IM276" s="115">
        <f t="shared" si="3023"/>
        <v>83.71736352185701</v>
      </c>
      <c r="IN276" s="15">
        <f t="shared" si="3024"/>
        <v>2.1679717810377667E-4</v>
      </c>
      <c r="IO276" s="12"/>
      <c r="IP276" s="11">
        <f t="shared" si="3025"/>
        <v>2.2456598046096692E-4</v>
      </c>
      <c r="IQ276" s="10">
        <f t="shared" si="3026"/>
        <v>83.778420094064671</v>
      </c>
      <c r="IR276" s="9">
        <f t="shared" si="3027"/>
        <v>85.470681422233767</v>
      </c>
      <c r="IS276" s="9">
        <f t="shared" si="3028"/>
        <v>81.844406157332244</v>
      </c>
      <c r="IT276" s="115">
        <f t="shared" si="3029"/>
        <v>83.657543789783006</v>
      </c>
      <c r="IU276" s="15">
        <f t="shared" si="3030"/>
        <v>2.2397553770113669E-4</v>
      </c>
      <c r="IV276" s="12"/>
      <c r="IW276" s="11">
        <f t="shared" si="3031"/>
        <v>2.317439953818594E-4</v>
      </c>
      <c r="IX276" s="10">
        <f t="shared" si="3032"/>
        <v>83.718478466333124</v>
      </c>
      <c r="IY276" s="9">
        <f t="shared" si="3033"/>
        <v>85.468857239395732</v>
      </c>
      <c r="IZ276" s="9">
        <f t="shared" si="3034"/>
        <v>81.726686262458983</v>
      </c>
      <c r="JA276" s="115">
        <f t="shared" si="3035"/>
        <v>83.597771750927365</v>
      </c>
      <c r="JB276" s="15">
        <f t="shared" si="3036"/>
        <v>2.3113379308003373E-4</v>
      </c>
      <c r="JC276" s="12"/>
      <c r="JD276" s="11">
        <f t="shared" si="3037"/>
        <v>2.3890186576321732E-4</v>
      </c>
      <c r="JE276" s="10">
        <f t="shared" si="3038"/>
        <v>83.658580808238838</v>
      </c>
      <c r="JF276" s="9">
        <f t="shared" si="3039"/>
        <v>85.466914591541624</v>
      </c>
      <c r="JG276" s="9">
        <f t="shared" si="3040"/>
        <v>81.60917361945198</v>
      </c>
      <c r="JH276" s="115">
        <f t="shared" si="3041"/>
        <v>83.538044105496795</v>
      </c>
      <c r="JI276" s="15">
        <f t="shared" si="3042"/>
        <v>2.3827193067731757E-4</v>
      </c>
      <c r="JJ276" s="12"/>
      <c r="JK276" s="11">
        <f t="shared" si="3043"/>
        <v>2.4603957684947577E-4</v>
      </c>
      <c r="JL276" s="10">
        <f t="shared" si="3044"/>
        <v>83.598723842059798</v>
      </c>
      <c r="JM276" s="9">
        <f t="shared" si="3045"/>
        <v>85.464850100714898</v>
      </c>
      <c r="JN276" s="9">
        <f t="shared" si="3046"/>
        <v>81.491865046805515</v>
      </c>
      <c r="JO276" s="115">
        <f t="shared" si="3047"/>
        <v>83.478357573760206</v>
      </c>
      <c r="JP276" s="15">
        <f t="shared" si="3048"/>
        <v>2.4538993835927097E-4</v>
      </c>
      <c r="JQ276" s="12"/>
      <c r="JR276" s="11">
        <f t="shared" si="3049"/>
        <v>2.5315711532530757E-4</v>
      </c>
      <c r="JS276" s="10">
        <f t="shared" si="3050"/>
        <v>83.538904310139003</v>
      </c>
      <c r="JT276" s="9">
        <f t="shared" si="3051"/>
        <v>85.462660420507191</v>
      </c>
      <c r="JU276" s="9">
        <f t="shared" si="3052"/>
        <v>81.374757371944924</v>
      </c>
      <c r="JV276" s="115">
        <f t="shared" si="3053"/>
        <v>83.418708896226065</v>
      </c>
      <c r="JW276" s="15">
        <f t="shared" si="3054"/>
        <v>2.5248780538912315E-4</v>
      </c>
      <c r="JX276" s="12"/>
      <c r="JY276" s="11">
        <f t="shared" si="3055"/>
        <v>2.6025446928339667E-4</v>
      </c>
      <c r="JZ276" s="10">
        <f t="shared" si="3056"/>
        <v>83.479118975060857</v>
      </c>
      <c r="KA276" s="9">
        <f t="shared" si="3057"/>
        <v>85.460342235969478</v>
      </c>
      <c r="KB276" s="9">
        <f t="shared" si="3058"/>
        <v>81.257847431655634</v>
      </c>
      <c r="KC276" s="115">
        <f t="shared" si="3059"/>
        <v>83.359094833812549</v>
      </c>
      <c r="KD276" s="15">
        <f t="shared" si="3060"/>
        <v>2.5956552239505485E-4</v>
      </c>
      <c r="KE276" s="12"/>
      <c r="KF276" s="11">
        <f t="shared" si="3061"/>
        <v>2.673316281927065E-4</v>
      </c>
      <c r="KG276" s="10">
        <f t="shared" si="3062"/>
        <v>83.419364619820186</v>
      </c>
      <c r="KH276" s="9">
        <f t="shared" si="3063"/>
        <v>85.457892263519952</v>
      </c>
      <c r="KI276" s="9">
        <f t="shared" si="3064"/>
        <v>81.141132072504718</v>
      </c>
      <c r="KJ276" s="115">
        <f t="shared" si="3065"/>
        <v>83.299512168012342</v>
      </c>
      <c r="KK276" s="15">
        <f t="shared" si="3066"/>
        <v>2.666230813384631E-4</v>
      </c>
      <c r="KL276" s="12"/>
      <c r="KM276" s="11">
        <f t="shared" si="3067"/>
        <v>2.7438858286701689E-4</v>
      </c>
      <c r="KN276" s="10">
        <f t="shared" si="3068"/>
        <v>83.359638047985953</v>
      </c>
      <c r="KO276" s="9">
        <f t="shared" si="3069"/>
        <v>85.455307250848932</v>
      </c>
      <c r="KP276" s="9">
        <f t="shared" si="3070"/>
        <v>81.024608151251272</v>
      </c>
      <c r="KQ276" s="115">
        <f t="shared" si="3071"/>
        <v>83.239957701050102</v>
      </c>
      <c r="KR276" s="15">
        <f t="shared" si="3072"/>
        <v>2.7366047548276168E-4</v>
      </c>
      <c r="KS276" s="12"/>
      <c r="KT276" s="11">
        <f t="shared" si="3073"/>
        <v>2.8142532543394381E-4</v>
      </c>
      <c r="KU276" s="10">
        <f t="shared" si="3074"/>
        <v>83.299936083857915</v>
      </c>
      <c r="KV276" s="9">
        <f t="shared" si="3075"/>
        <v>85.452583976820819</v>
      </c>
      <c r="KW276" s="9">
        <f t="shared" si="3076"/>
        <v>80.908272535246581</v>
      </c>
      <c r="KX276" s="115">
        <f t="shared" si="3077"/>
        <v>83.180428256033707</v>
      </c>
      <c r="KY276" s="15">
        <f t="shared" si="3078"/>
        <v>2.8067769936258673E-4</v>
      </c>
      <c r="KZ276" s="12"/>
      <c r="LA276" s="11">
        <f t="shared" si="3079"/>
        <v>2.8844184930440497E-4</v>
      </c>
      <c r="LB276" s="10">
        <f t="shared" si="3080"/>
        <v>83.240255572616746</v>
      </c>
      <c r="LC276" s="9">
        <f t="shared" si="3081"/>
        <v>85.449719251373224</v>
      </c>
      <c r="LD276" s="9">
        <f t="shared" si="3082"/>
        <v>80.79212210282634</v>
      </c>
      <c r="LE276" s="115">
        <f t="shared" si="3083"/>
        <v>83.120920677099775</v>
      </c>
      <c r="LF276" s="15">
        <f t="shared" si="3084"/>
        <v>2.8767474875336088E-4</v>
      </c>
      <c r="LG276" s="12"/>
      <c r="LH276" s="11">
        <f t="shared" si="3085"/>
        <v>2.9543814914239269E-4</v>
      </c>
      <c r="LI276" s="10">
        <f t="shared" si="3086"/>
        <v>83.180593380468821</v>
      </c>
      <c r="LJ276" s="9">
        <f t="shared" si="3087"/>
        <v>85.446709915413436</v>
      </c>
      <c r="LK276" s="9">
        <f t="shared" si="3088"/>
        <v>80.67615374369187</v>
      </c>
      <c r="LL276" s="115">
        <f t="shared" si="3089"/>
        <v>83.061431829552646</v>
      </c>
      <c r="LM276" s="15">
        <f t="shared" si="3090"/>
        <v>2.9465162064133422E-4</v>
      </c>
      <c r="LN276" s="12"/>
      <c r="LO276" s="11">
        <f t="shared" si="3091"/>
        <v>3.0241422083524672E-4</v>
      </c>
      <c r="LP276" s="10">
        <f t="shared" si="3092"/>
        <v>83.120946394784198</v>
      </c>
      <c r="LQ276" s="9">
        <f t="shared" si="3093"/>
        <v>85.443552840712286</v>
      </c>
      <c r="LR276" s="9">
        <f t="shared" si="3094"/>
        <v>80.560364359281735</v>
      </c>
      <c r="LS276" s="115">
        <f t="shared" si="3095"/>
        <v>83.00195859999701</v>
      </c>
      <c r="LT276" s="15">
        <f t="shared" si="3096"/>
        <v>3.016083131940913E-4</v>
      </c>
      <c r="LU276" s="12"/>
      <c r="LV276" s="11">
        <f t="shared" si="3097"/>
        <v>3.0937006146435954E-4</v>
      </c>
      <c r="LW276" s="10">
        <f t="shared" si="3098"/>
        <v>83.061311524228529</v>
      </c>
      <c r="LX276" s="9">
        <f t="shared" si="3099"/>
        <v>85.440244929795512</v>
      </c>
      <c r="LY276" s="9">
        <f t="shared" si="3100"/>
        <v>80.444750863135212</v>
      </c>
      <c r="LZ276" s="115">
        <f t="shared" si="3101"/>
        <v>82.942497896465369</v>
      </c>
      <c r="MA276" s="15">
        <f t="shared" si="3102"/>
        <v>3.0854482573138583E-4</v>
      </c>
      <c r="MB276" s="12"/>
      <c r="MC276" s="11">
        <f t="shared" si="3103"/>
        <v>3.163056692762147E-4</v>
      </c>
      <c r="MD276" s="10">
        <f t="shared" si="3104"/>
        <v>83.001685698889702</v>
      </c>
      <c r="ME276" s="9">
        <f t="shared" si="3105"/>
        <v>85.436783115832782</v>
      </c>
      <c r="MF276" s="9">
        <f t="shared" si="3106"/>
        <v>80.329310181245916</v>
      </c>
      <c r="MG276" s="115">
        <f t="shared" si="3107"/>
        <v>82.883046648539349</v>
      </c>
      <c r="MH276" s="15">
        <f t="shared" si="3108"/>
        <v>3.1546115869644597E-4</v>
      </c>
      <c r="MI276" s="12"/>
      <c r="MJ276" s="11">
        <f t="shared" si="3109"/>
        <v>3.2322104365388341E-4</v>
      </c>
      <c r="MK276" s="10">
        <f t="shared" si="3110"/>
        <v>82.942065870398409</v>
      </c>
      <c r="ML276" s="9">
        <f t="shared" si="3111"/>
        <v>85.433164362524451</v>
      </c>
      <c r="MM276" s="9">
        <f t="shared" si="3112"/>
        <v>80.214039252404717</v>
      </c>
      <c r="MN276" s="115">
        <f t="shared" si="3113"/>
        <v>82.823601807464584</v>
      </c>
      <c r="MO276" s="15">
        <f t="shared" si="3114"/>
        <v>3.2235731362779393E-4</v>
      </c>
      <c r="MP276" s="12"/>
      <c r="MQ276" s="11">
        <f t="shared" si="3115"/>
        <v>3.3011618508903214E-4</v>
      </c>
      <c r="MR276" s="10">
        <f t="shared" si="3116"/>
        <v>82.882449012042258</v>
      </c>
      <c r="MS276" s="9">
        <f t="shared" si="3117"/>
        <v>85.429385663986139</v>
      </c>
      <c r="MT276" s="9">
        <f t="shared" si="3118"/>
        <v>80.098935028536047</v>
      </c>
      <c r="MU276" s="115">
        <f t="shared" si="3119"/>
        <v>82.764160346261093</v>
      </c>
      <c r="MV276" s="15">
        <f t="shared" si="3120"/>
        <v>3.2923329313135362E-4</v>
      </c>
      <c r="MW276" s="12"/>
      <c r="MX276" s="11">
        <f t="shared" si="3121"/>
        <v>3.3699109515419678E-4</v>
      </c>
      <c r="MY276" s="10">
        <f t="shared" si="3122"/>
        <v>82.822832118875525</v>
      </c>
      <c r="MZ276" s="9">
        <f t="shared" si="3123"/>
        <v>85.425444044631249</v>
      </c>
      <c r="NA276" s="9">
        <f t="shared" si="2039"/>
        <v>79.983994475021944</v>
      </c>
      <c r="NB276" s="115">
        <f t="shared" si="3124"/>
        <v>82.704719259826589</v>
      </c>
      <c r="NC276" s="15">
        <f t="shared" si="3125"/>
        <v>3.3608910085317615E-4</v>
      </c>
      <c r="ND276" s="12"/>
      <c r="NE276" s="11">
        <f t="shared" si="2734"/>
        <v>3.4384577647567685E-4</v>
      </c>
      <c r="NF276" s="10">
        <f t="shared" si="2387"/>
        <v>82.76321220782178</v>
      </c>
      <c r="NG276" s="9">
        <f t="shared" si="2040"/>
        <v>85.421336559051483</v>
      </c>
      <c r="NH276" s="9">
        <f t="shared" si="2041"/>
        <v>79.869214571020876</v>
      </c>
      <c r="NI276" s="115">
        <f t="shared" si="2388"/>
        <v>82.645275565036172</v>
      </c>
      <c r="NJ276" s="15">
        <f t="shared" si="2389"/>
        <v>3.4292474145236536E-4</v>
      </c>
      <c r="NK276" s="12"/>
      <c r="NL276" s="11">
        <f t="shared" si="2735"/>
        <v>3.5068023270662781E-4</v>
      </c>
      <c r="NM276" s="10">
        <f t="shared" si="2390"/>
        <v>82.703586317772931</v>
      </c>
      <c r="NN276" s="9">
        <f t="shared" si="2042"/>
        <v>85.417060291895567</v>
      </c>
      <c r="NO276" s="9">
        <f t="shared" si="2043"/>
        <v>79.754592309774566</v>
      </c>
      <c r="NP276" s="115">
        <f t="shared" si="2391"/>
        <v>82.585826300835066</v>
      </c>
      <c r="NQ276" s="15">
        <f t="shared" si="2392"/>
        <v>3.4974022057464055E-4</v>
      </c>
      <c r="NR276" s="12"/>
      <c r="NS276" s="11">
        <f t="shared" si="2736"/>
        <v>3.5749446850075894E-4</v>
      </c>
      <c r="NT276" s="10">
        <f t="shared" si="2393"/>
        <v>82.643951509681386</v>
      </c>
      <c r="NU276" s="9">
        <f t="shared" si="2044"/>
        <v>85.412612357746113</v>
      </c>
      <c r="NV276" s="9">
        <f t="shared" si="2045"/>
        <v>79.640124698906774</v>
      </c>
      <c r="NW276" s="115">
        <f t="shared" si="2394"/>
        <v>82.526368528326444</v>
      </c>
      <c r="NX276" s="15">
        <f t="shared" si="2395"/>
        <v>3.5653554482627708E-4</v>
      </c>
      <c r="NY276" s="12"/>
      <c r="NZ276" s="11">
        <f t="shared" si="2737"/>
        <v>3.6428848948642822E-4</v>
      </c>
      <c r="OA276" s="10">
        <f t="shared" si="2396"/>
        <v>82.584304866647287</v>
      </c>
      <c r="OB276" s="9">
        <f t="shared" si="2046"/>
        <v>85.407989900994806</v>
      </c>
      <c r="OC276" s="9">
        <f t="shared" si="2047"/>
        <v>79.525808760714114</v>
      </c>
      <c r="OD276" s="115">
        <f t="shared" si="2397"/>
        <v>82.46689933085446</v>
      </c>
      <c r="OE276" s="15">
        <f t="shared" si="2398"/>
        <v>3.633107217484306E-4</v>
      </c>
      <c r="OF276" s="12"/>
      <c r="OG276" s="11">
        <f t="shared" si="2738"/>
        <v>3.7106230224109496E-4</v>
      </c>
      <c r="OH276" s="10">
        <f t="shared" si="2399"/>
        <v>82.524643494000983</v>
      </c>
      <c r="OI276" s="9">
        <f t="shared" si="2048"/>
        <v>85.403190095716013</v>
      </c>
      <c r="OJ276" s="9">
        <f t="shared" si="2049"/>
        <v>79.411641532447206</v>
      </c>
      <c r="OK276" s="115">
        <f t="shared" si="2400"/>
        <v>82.407415814081617</v>
      </c>
      <c r="OL276" s="15">
        <f t="shared" si="2401"/>
        <v>3.7006575979196772E-4</v>
      </c>
      <c r="OM276" s="12"/>
      <c r="ON276" s="11">
        <f t="shared" si="2739"/>
        <v>3.7781591426628387E-4</v>
      </c>
      <c r="OO276" s="10">
        <f t="shared" si="2402"/>
        <v>82.464964519379862</v>
      </c>
      <c r="OP276" s="9">
        <f t="shared" si="2050"/>
        <v>85.39821014553884</v>
      </c>
      <c r="OQ276" s="9">
        <f t="shared" si="2051"/>
        <v>79.297620066584614</v>
      </c>
      <c r="OR276" s="115">
        <f t="shared" si="2403"/>
        <v>82.34791510606172</v>
      </c>
      <c r="OS276" s="15">
        <f t="shared" si="2404"/>
        <v>3.7680066829264886E-4</v>
      </c>
      <c r="OT276" s="12"/>
      <c r="OU276" s="11">
        <f t="shared" si="2740"/>
        <v>3.8454933396287648E-4</v>
      </c>
      <c r="OV276" s="10">
        <f t="shared" si="2405"/>
        <v>82.405265092800846</v>
      </c>
      <c r="OW276" s="9">
        <f t="shared" si="2052"/>
        <v>85.39304728351776</v>
      </c>
      <c r="OX276" s="9">
        <f t="shared" si="2053"/>
        <v>79.183741431096536</v>
      </c>
      <c r="OY276" s="115">
        <f t="shared" si="2406"/>
        <v>82.288394357307141</v>
      </c>
      <c r="OZ276" s="15">
        <f t="shared" si="2407"/>
        <v>3.8351545744683818E-4</v>
      </c>
      <c r="PA276" s="12"/>
      <c r="PB276" s="11">
        <f t="shared" si="2741"/>
        <v>3.9126257060694963E-4</v>
      </c>
      <c r="PC276" s="10">
        <f t="shared" si="2408"/>
        <v>82.345542386727075</v>
      </c>
      <c r="PD276" s="9">
        <f t="shared" si="2054"/>
        <v>85.387698772001883</v>
      </c>
      <c r="PE276" s="9">
        <f t="shared" si="2055"/>
        <v>79.070002709701939</v>
      </c>
      <c r="PF276" s="115">
        <f t="shared" si="2409"/>
        <v>82.228850740851911</v>
      </c>
      <c r="PG276" s="15">
        <f t="shared" si="2410"/>
        <v>3.9021013828756076E-4</v>
      </c>
      <c r="PH276" s="12"/>
      <c r="PI276" s="11">
        <f t="shared" si="2742"/>
        <v>3.9795563432592709E-4</v>
      </c>
      <c r="PJ276" s="10">
        <f t="shared" si="2411"/>
        <v>82.285793596130617</v>
      </c>
      <c r="PK276" s="9">
        <f t="shared" si="2056"/>
        <v>85.382161902502958</v>
      </c>
      <c r="PL276" s="9">
        <f t="shared" si="2057"/>
        <v>78.956401002115371</v>
      </c>
      <c r="PM276" s="115">
        <f t="shared" si="2412"/>
        <v>82.169281452309164</v>
      </c>
      <c r="PN276" s="15">
        <f t="shared" si="2413"/>
        <v>3.9688472266110063E-4</v>
      </c>
      <c r="PO276" s="12"/>
      <c r="PP276" s="11">
        <f t="shared" si="2743"/>
        <v>4.0462853607527085E-4</v>
      </c>
      <c r="PQ276" s="10">
        <f t="shared" si="2414"/>
        <v>82.226015938549452</v>
      </c>
      <c r="PR276" s="9">
        <f t="shared" si="2058"/>
        <v>85.376433995562167</v>
      </c>
      <c r="PS276" s="9">
        <f t="shared" si="2059"/>
        <v>78.842933424288319</v>
      </c>
      <c r="PT276" s="115">
        <f t="shared" si="2415"/>
        <v>82.109683709925235</v>
      </c>
      <c r="PU276" s="15">
        <f t="shared" si="2416"/>
        <v>4.0353922320386415E-4</v>
      </c>
      <c r="PV276" s="12"/>
      <c r="PW276" s="11">
        <f t="shared" si="2744"/>
        <v>4.112812876154461E-4</v>
      </c>
      <c r="PX276" s="10">
        <f t="shared" si="2417"/>
        <v>82.166206654141106</v>
      </c>
      <c r="PY276" s="9">
        <f t="shared" si="2060"/>
        <v>85.370512400615738</v>
      </c>
      <c r="PZ276" s="9">
        <f t="shared" si="2061"/>
        <v>78.729597108639311</v>
      </c>
      <c r="QA276" s="115">
        <f t="shared" si="2418"/>
        <v>82.050054754627524</v>
      </c>
      <c r="QB276" s="15">
        <f t="shared" si="2419"/>
        <v>4.1017365331986571E-4</v>
      </c>
      <c r="QC276" s="12"/>
      <c r="QD276" s="11">
        <f t="shared" si="2745"/>
        <v>4.1791390148949331E-4</v>
      </c>
      <c r="QE276" s="10">
        <f t="shared" si="2420"/>
        <v>82.106363005730117</v>
      </c>
      <c r="QF276" s="9">
        <f t="shared" si="2062"/>
        <v>85.364394495859599</v>
      </c>
      <c r="QG276" s="9">
        <f t="shared" si="2063"/>
        <v>78.616389204279727</v>
      </c>
      <c r="QH276" s="115">
        <f t="shared" si="2421"/>
        <v>81.99039185006967</v>
      </c>
      <c r="QI276" s="15">
        <f t="shared" si="2422"/>
        <v>4.1678802715842879E-4</v>
      </c>
      <c r="QJ276" s="12"/>
      <c r="QK276" s="11">
        <f t="shared" si="2746"/>
        <v>4.2452639100079548E-4</v>
      </c>
      <c r="QL276" s="10">
        <f t="shared" si="2423"/>
        <v>82.046482278852835</v>
      </c>
      <c r="QM276" s="9">
        <f t="shared" si="2064"/>
        <v>85.358077688112942</v>
      </c>
      <c r="QN276" s="9">
        <f t="shared" si="2065"/>
        <v>78.503306877228283</v>
      </c>
      <c r="QO276" s="115">
        <f t="shared" si="2424"/>
        <v>81.930692282670606</v>
      </c>
      <c r="QP276" s="15">
        <f t="shared" si="2425"/>
        <v>4.2338235959250744E-4</v>
      </c>
      <c r="QQ276" s="12"/>
      <c r="QR276" s="11">
        <f t="shared" si="2747"/>
        <v>4.3111877019147736E-4</v>
      </c>
      <c r="QS276" s="10">
        <f t="shared" si="2426"/>
        <v>81.986561781796098</v>
      </c>
      <c r="QT276" s="9">
        <f t="shared" si="2066"/>
        <v>85.351559412680942</v>
      </c>
      <c r="QU276" s="9">
        <f t="shared" si="2067"/>
        <v>78.350514330621678</v>
      </c>
      <c r="QV276" s="115">
        <f t="shared" si="2427"/>
        <v>81.851036871651303</v>
      </c>
      <c r="QW276" s="15">
        <f t="shared" si="2428"/>
        <v>4.3241693533342641E-4</v>
      </c>
      <c r="QX276" s="12"/>
      <c r="QY276" s="11">
        <f t="shared" si="2748"/>
        <v>4.4015618328645484E-4</v>
      </c>
      <c r="QZ276" s="10">
        <f t="shared" si="2429"/>
        <v>81.90664301006062</v>
      </c>
      <c r="RA276" s="9">
        <f t="shared" si="2068"/>
        <v>85.344759981558866</v>
      </c>
      <c r="RB276" s="9">
        <f t="shared" si="2069"/>
        <v>78.298375064491097</v>
      </c>
      <c r="RC276" s="115">
        <f t="shared" si="2430"/>
        <v>81.821567523024981</v>
      </c>
      <c r="RD276" s="15">
        <f t="shared" si="2431"/>
        <v>4.3521733331302752E-4</v>
      </c>
      <c r="RE276" s="12"/>
      <c r="RF276" s="11">
        <f t="shared" si="2749"/>
        <v>4.429469492985612E-4</v>
      </c>
      <c r="RG276" s="10">
        <f t="shared" si="2432"/>
        <v>81.8770060688623</v>
      </c>
      <c r="RH276" s="9">
        <f t="shared" si="2070"/>
        <v>85.337872196960362</v>
      </c>
      <c r="RI276" s="9">
        <f t="shared" si="2071"/>
        <v>78.909634456494672</v>
      </c>
      <c r="RJ276" s="115">
        <f t="shared" si="2433"/>
        <v>82.123753326727524</v>
      </c>
      <c r="RK276" s="15">
        <f t="shared" si="2434"/>
        <v>3.9703770376368241E-4</v>
      </c>
      <c r="RL276" s="12"/>
      <c r="RM276" s="11">
        <f t="shared" si="2750"/>
        <v>4.0467922185388652E-4</v>
      </c>
      <c r="RN276" s="10">
        <f t="shared" si="2435"/>
        <v>82.179658215251067</v>
      </c>
      <c r="RO276" s="9">
        <f t="shared" si="2072"/>
        <v>85.332139873470638</v>
      </c>
      <c r="RP276" s="9">
        <f t="shared" si="2073"/>
        <v>79.62082328089312</v>
      </c>
      <c r="RQ276" s="115">
        <f t="shared" si="2436"/>
        <v>82.476481577181886</v>
      </c>
      <c r="RR276" s="15">
        <f t="shared" si="2437"/>
        <v>3.5275733675962652E-4</v>
      </c>
      <c r="RS276" s="12"/>
      <c r="RT276" s="11">
        <f t="shared" si="2751"/>
        <v>3.6030886014688167E-4</v>
      </c>
      <c r="RU276" s="10">
        <f t="shared" si="2438"/>
        <v>82.532892219451895</v>
      </c>
      <c r="RV276" s="9">
        <f t="shared" si="2074"/>
        <v>85.327614866005462</v>
      </c>
      <c r="RW276" s="9">
        <f t="shared" si="2075"/>
        <v>80.463676782195265</v>
      </c>
      <c r="RX276" s="115">
        <f t="shared" si="2439"/>
        <v>82.89564582410037</v>
      </c>
      <c r="RY276" s="15">
        <f t="shared" si="2440"/>
        <v>3.0041931957308453E-4</v>
      </c>
      <c r="RZ276" s="12"/>
      <c r="SA276" s="11">
        <f t="shared" si="2752"/>
        <v>3.0788006678245881E-4</v>
      </c>
      <c r="SB276" s="10">
        <f t="shared" si="2441"/>
        <v>82.952595513555309</v>
      </c>
      <c r="SC276" s="9">
        <f t="shared" si="2076"/>
        <v>85.324332984427713</v>
      </c>
      <c r="SD276" s="9">
        <f t="shared" si="2077"/>
        <v>81.496272162130126</v>
      </c>
      <c r="SE276" s="115">
        <f t="shared" si="2442"/>
        <v>83.410302573278926</v>
      </c>
      <c r="SF276" s="15">
        <f t="shared" si="2443"/>
        <v>2.3643874730784901E-4</v>
      </c>
      <c r="SG276" s="12"/>
      <c r="SH276" s="11">
        <f t="shared" si="2753"/>
        <v>2.4380991285651593E-4</v>
      </c>
      <c r="SI276" s="10">
        <f t="shared" si="2444"/>
        <v>83.467812417019502</v>
      </c>
      <c r="SJ276" s="9">
        <f t="shared" si="2078"/>
        <v>85.322300138382332</v>
      </c>
      <c r="SK276" s="9">
        <f t="shared" si="2079"/>
        <v>82.837850709493949</v>
      </c>
      <c r="SL276" s="115">
        <f t="shared" si="2445"/>
        <v>84.08007542393814</v>
      </c>
      <c r="SM276" s="15">
        <f t="shared" si="2446"/>
        <v>1.5345109129261562E-4</v>
      </c>
      <c r="SN276" s="12"/>
      <c r="SO276" s="11">
        <f t="shared" si="2754"/>
        <v>1.6073882678820965E-4</v>
      </c>
      <c r="SP276" s="10">
        <f t="shared" si="2447"/>
        <v>84.138131927728438</v>
      </c>
      <c r="SQ276" s="9">
        <f t="shared" si="2080"/>
        <v>85.321443875432919</v>
      </c>
      <c r="SR276" s="9">
        <f t="shared" si="2081"/>
        <v>84.822106937770357</v>
      </c>
      <c r="SS276" s="115">
        <f t="shared" si="2448"/>
        <v>85.071775406601631</v>
      </c>
      <c r="ST276" s="15">
        <f t="shared" si="2449"/>
        <v>3.0841359504475375E-5</v>
      </c>
      <c r="SU276" s="12"/>
      <c r="SV276" s="11">
        <f t="shared" si="2755"/>
        <v>3.8069177845519897E-5</v>
      </c>
      <c r="SW276" s="10">
        <f t="shared" si="2450"/>
        <v>85.130233691650034</v>
      </c>
      <c r="SX276" s="9">
        <f t="shared" si="2082"/>
        <v>85.321409286734692</v>
      </c>
      <c r="SY276" s="9">
        <f t="shared" si="2083"/>
        <v>89.253971231429929</v>
      </c>
      <c r="SZ276" s="115">
        <f t="shared" si="2451"/>
        <v>87.287690259082311</v>
      </c>
      <c r="TA276" s="15">
        <f t="shared" si="2452"/>
        <v>-2.4289322011247346E-4</v>
      </c>
      <c r="TB276" s="12"/>
      <c r="TC276" s="11">
        <f t="shared" si="2756"/>
        <v>-2.3579465028718329E-4</v>
      </c>
      <c r="TD276" s="10">
        <f t="shared" si="2453"/>
        <v>87.347176731247188</v>
      </c>
      <c r="TE276" s="9">
        <f t="shared" si="2084"/>
        <v>85.323554635846222</v>
      </c>
      <c r="TF276" s="9">
        <f t="shared" si="2085"/>
        <v>89.335717657319307</v>
      </c>
      <c r="TG276" s="115">
        <f t="shared" si="2454"/>
        <v>87.329636146582772</v>
      </c>
      <c r="TH276" s="15">
        <f t="shared" si="2455"/>
        <v>-2.4780975089696021E-4</v>
      </c>
      <c r="TI276" s="12"/>
      <c r="TJ276" s="11">
        <f t="shared" si="2757"/>
        <v>-2.4072408868264225E-4</v>
      </c>
      <c r="TK276" s="10">
        <f t="shared" si="2456"/>
        <v>87.389103545489036</v>
      </c>
      <c r="TL276" s="9">
        <f t="shared" si="2086"/>
        <v>85.325787714252897</v>
      </c>
      <c r="TM276" s="9">
        <f t="shared" si="2087"/>
        <v>89.418225469053411</v>
      </c>
      <c r="TN276" s="115">
        <f t="shared" si="2457"/>
        <v>87.372006591653161</v>
      </c>
      <c r="TO276" s="15">
        <f t="shared" si="2458"/>
        <v>-2.5276788982669051E-4</v>
      </c>
      <c r="TP276" s="12"/>
      <c r="TQ276" s="11">
        <f t="shared" si="2758"/>
        <v>-2.4569543343605862E-4</v>
      </c>
      <c r="TR276" s="10">
        <f t="shared" si="2459"/>
        <v>87.431455019171267</v>
      </c>
      <c r="TS276" s="9">
        <f t="shared" si="2088"/>
        <v>85.328111044762224</v>
      </c>
      <c r="TT276" s="9">
        <f t="shared" si="2089"/>
        <v>89.501484342144636</v>
      </c>
      <c r="TU276" s="115">
        <f t="shared" si="2460"/>
        <v>87.414797693453437</v>
      </c>
      <c r="TV276" s="15">
        <f t="shared" si="2461"/>
        <v>-2.5776684339327973E-4</v>
      </c>
      <c r="TW276" s="12"/>
      <c r="TX276" s="11">
        <f t="shared" si="2759"/>
        <v>-2.5070789337741927E-4</v>
      </c>
      <c r="TY276" s="10">
        <f t="shared" si="2462"/>
        <v>87.474227263552493</v>
      </c>
      <c r="TZ276" s="9">
        <f t="shared" si="2090"/>
        <v>85.330527180316693</v>
      </c>
      <c r="UA276" s="9">
        <f t="shared" si="2091"/>
        <v>89.585483439086843</v>
      </c>
      <c r="UB276" s="115">
        <f t="shared" si="2463"/>
        <v>87.458005309701775</v>
      </c>
      <c r="UC276" s="15">
        <f t="shared" si="2464"/>
        <v>-2.6280578454066834E-4</v>
      </c>
      <c r="UD276" s="12"/>
      <c r="UE276" s="11">
        <f t="shared" si="2760"/>
        <v>-2.5576064364697025E-4</v>
      </c>
      <c r="UF276" s="10">
        <f t="shared" si="2465"/>
        <v>87.517416148192865</v>
      </c>
      <c r="UG276" s="9">
        <f t="shared" si="2092"/>
        <v>85.333038702566881</v>
      </c>
      <c r="UH276" s="9">
        <f t="shared" si="2093"/>
        <v>89.670211685160155</v>
      </c>
      <c r="UI276" s="115">
        <f t="shared" si="2466"/>
        <v>87.501625193863518</v>
      </c>
      <c r="UJ276" s="15">
        <f t="shared" si="2467"/>
        <v>-2.6788386978823342E-4</v>
      </c>
      <c r="UK276" s="12"/>
      <c r="UL276" s="11">
        <f t="shared" si="2761"/>
        <v>-2.6085284283186881E-4</v>
      </c>
      <c r="UM276" s="10">
        <f t="shared" si="2468"/>
        <v>87.561017438272785</v>
      </c>
      <c r="UN276" s="9">
        <f t="shared" si="2094"/>
        <v>85.335648220692804</v>
      </c>
      <c r="UO276" s="9">
        <f t="shared" si="2095"/>
        <v>89.755657799617083</v>
      </c>
      <c r="UP276" s="115">
        <f t="shared" si="2469"/>
        <v>87.54565301015495</v>
      </c>
      <c r="UQ276" s="15">
        <f t="shared" si="2470"/>
        <v>-2.7300024122979197E-4</v>
      </c>
      <c r="UR276" s="12"/>
      <c r="US276" s="11">
        <f t="shared" si="2762"/>
        <v>-2.6598363496348334E-4</v>
      </c>
      <c r="UT276" s="10">
        <f t="shared" si="2471"/>
        <v>87.605026809594165</v>
      </c>
      <c r="UU276" s="9">
        <f t="shared" si="2096"/>
        <v>85.338358370210614</v>
      </c>
      <c r="UV276" s="9">
        <f t="shared" si="2097"/>
        <v>89.841810444314461</v>
      </c>
      <c r="UW276" s="115">
        <f t="shared" si="2472"/>
        <v>87.590084407262538</v>
      </c>
      <c r="UX276" s="15">
        <f t="shared" si="2473"/>
        <v>-2.7815403578749018E-4</v>
      </c>
      <c r="UY276" s="12"/>
      <c r="UZ276" s="11">
        <f t="shared" si="2763"/>
        <v>-2.7115215877880871E-4</v>
      </c>
      <c r="VA276" s="10">
        <f t="shared" si="2474"/>
        <v>87.649439922370277</v>
      </c>
      <c r="VB276" s="9">
        <f t="shared" si="2098"/>
        <v>85.341171811915785</v>
      </c>
      <c r="VC276" s="9">
        <f t="shared" si="2099"/>
        <v>89.928657871346886</v>
      </c>
      <c r="VD276" s="115">
        <f t="shared" si="2475"/>
        <v>87.634914841631343</v>
      </c>
      <c r="VE276" s="15">
        <f t="shared" si="2476"/>
        <v>-2.8334436351330202E-4</v>
      </c>
      <c r="VF276" s="12"/>
      <c r="VG276" s="11">
        <f t="shared" si="2764"/>
        <v>-2.7635752599261331E-4</v>
      </c>
      <c r="VH276" s="10">
        <f t="shared" si="2477"/>
        <v>87.694252244281159</v>
      </c>
      <c r="VI276" s="9">
        <f t="shared" si="2100"/>
        <v>85.34409123034564</v>
      </c>
      <c r="VJ276" s="9">
        <f t="shared" si="2101"/>
        <v>90.016188051228411</v>
      </c>
      <c r="VK276" s="115">
        <f t="shared" si="2478"/>
        <v>87.680139640787019</v>
      </c>
      <c r="VL276" s="15">
        <f t="shared" si="2479"/>
        <v>-2.8857031560107022E-4</v>
      </c>
      <c r="VM276" s="12"/>
      <c r="VN276" s="11">
        <f t="shared" si="2765"/>
        <v>-2.8159882931409199E-4</v>
      </c>
      <c r="VO276" s="10">
        <f t="shared" si="2480"/>
        <v>87.739459113847772</v>
      </c>
      <c r="VP276" s="9">
        <f t="shared" si="2102"/>
        <v>85.347119332335879</v>
      </c>
      <c r="VQ276" s="9">
        <f t="shared" si="2103"/>
        <v>90.104388727519762</v>
      </c>
      <c r="VR276" s="115">
        <f t="shared" si="2481"/>
        <v>87.725754029927828</v>
      </c>
      <c r="VS276" s="15">
        <f t="shared" si="2482"/>
        <v>-2.9383096784970915E-4</v>
      </c>
      <c r="VT276" s="12"/>
      <c r="VU276" s="11">
        <f t="shared" si="2766"/>
        <v>-2.8687514591018435E-4</v>
      </c>
      <c r="VV276" s="10">
        <f t="shared" si="2483"/>
        <v>87.785055767035047</v>
      </c>
      <c r="VW276" s="9">
        <f t="shared" si="2104"/>
        <v>85.350258845591583</v>
      </c>
      <c r="VX276" s="9">
        <f t="shared" si="2105"/>
        <v>90.193247417263976</v>
      </c>
      <c r="VY276" s="115">
        <f t="shared" si="2484"/>
        <v>87.771753131427772</v>
      </c>
      <c r="VZ276" s="15">
        <f t="shared" si="2485"/>
        <v>-2.9912538077835028E-4</v>
      </c>
      <c r="WA276" s="12"/>
      <c r="WB276" s="11">
        <f t="shared" si="2767"/>
        <v>-2.9218553751710611E-4</v>
      </c>
      <c r="WC276" s="10">
        <f t="shared" si="2486"/>
        <v>87.831037336733644</v>
      </c>
      <c r="WD276" s="9">
        <f t="shared" si="2106"/>
        <v>85.353512517207903</v>
      </c>
      <c r="WE276" s="9">
        <f t="shared" si="2107"/>
        <v>90.282751467894897</v>
      </c>
      <c r="WF276" s="115">
        <f t="shared" si="2487"/>
        <v>87.8181319925514</v>
      </c>
      <c r="WG276" s="15">
        <f t="shared" si="2488"/>
        <v>-3.0445260323266936E-4</v>
      </c>
      <c r="WH276" s="12"/>
      <c r="WI276" s="11">
        <f t="shared" si="2768"/>
        <v>-2.9752905404774321E-4</v>
      </c>
      <c r="WJ276" s="10">
        <f t="shared" si="2489"/>
        <v>87.877398880490574</v>
      </c>
      <c r="WK276" s="9">
        <f t="shared" si="2108"/>
        <v>85.356883112217957</v>
      </c>
      <c r="WL276" s="9">
        <f t="shared" si="2109"/>
        <v>90.372888013582468</v>
      </c>
      <c r="WM276" s="115">
        <f t="shared" si="2490"/>
        <v>87.864885562900213</v>
      </c>
      <c r="WN276" s="15">
        <f t="shared" si="2491"/>
        <v>-3.0981166977823532E-4</v>
      </c>
      <c r="WO276" s="12"/>
      <c r="WP276" s="11">
        <f t="shared" si="2769"/>
        <v>-3.0290473097832344E-4</v>
      </c>
      <c r="WQ276" s="10">
        <f t="shared" si="2492"/>
        <v>87.924135357906408</v>
      </c>
      <c r="WR276" s="9">
        <f t="shared" si="2110"/>
        <v>85.360373412036509</v>
      </c>
      <c r="WS276" s="9">
        <f t="shared" si="2111"/>
        <v>90.463643868913309</v>
      </c>
      <c r="WT276" s="115">
        <f t="shared" si="2493"/>
        <v>87.912008640474909</v>
      </c>
      <c r="WU276" s="15">
        <f t="shared" si="2494"/>
        <v>-3.1520159422987075E-4</v>
      </c>
      <c r="WV276" s="12"/>
      <c r="WW276" s="11">
        <f t="shared" si="2770"/>
        <v>-3.0831158286529864E-4</v>
      </c>
      <c r="WX276" s="10">
        <f t="shared" si="2495"/>
        <v>87.971241576601955</v>
      </c>
      <c r="WY276" s="9">
        <f t="shared" si="2112"/>
        <v>85.36398621270493</v>
      </c>
      <c r="WZ276" s="9">
        <f t="shared" si="2113"/>
        <v>90.555005628270635</v>
      </c>
      <c r="XA276" s="115">
        <f t="shared" si="2496"/>
        <v>87.959495920487782</v>
      </c>
      <c r="XB276" s="15">
        <f t="shared" si="2497"/>
        <v>-3.206213758982092E-4</v>
      </c>
      <c r="XC276" s="12"/>
      <c r="XD276" s="11">
        <f t="shared" si="2771"/>
        <v>-3.1374860959631221E-4</v>
      </c>
      <c r="XE276" s="10">
        <f t="shared" si="2498"/>
        <v>88.018712241074169</v>
      </c>
      <c r="XF276" s="9">
        <f t="shared" si="2114"/>
        <v>85.367724323218965</v>
      </c>
      <c r="XG276" s="9">
        <f t="shared" si="2115"/>
        <v>90.646959668955105</v>
      </c>
      <c r="XH276" s="115">
        <f t="shared" si="2499"/>
        <v>88.007341996087035</v>
      </c>
      <c r="XI276" s="15">
        <f t="shared" si="2500"/>
        <v>-3.2606999988573916E-4</v>
      </c>
      <c r="XJ276" s="12"/>
      <c r="XK276" s="11">
        <f t="shared" si="2772"/>
        <v>-3.1921479668324429E-4</v>
      </c>
      <c r="XL276" s="10">
        <f t="shared" si="2501"/>
        <v>88.066541953400332</v>
      </c>
      <c r="XM276" s="9">
        <f t="shared" si="2116"/>
        <v>85.371590563812944</v>
      </c>
      <c r="XN276" s="9">
        <f t="shared" si="2117"/>
        <v>90.739492153629001</v>
      </c>
      <c r="XO276" s="115">
        <f t="shared" si="2502"/>
        <v>88.055541358720973</v>
      </c>
      <c r="XP276" s="15">
        <f t="shared" si="2503"/>
        <v>-3.3154643734374303E-4</v>
      </c>
      <c r="XQ276" s="12"/>
      <c r="XR276" s="11">
        <f t="shared" si="2773"/>
        <v>-3.2470911551621233E-4</v>
      </c>
      <c r="XS276" s="10">
        <f t="shared" si="2504"/>
        <v>88.11472521358175</v>
      </c>
      <c r="XT276" s="9">
        <f t="shared" si="2118"/>
        <v>85.37558776420056</v>
      </c>
      <c r="XU276" s="9">
        <f t="shared" si="2119"/>
        <v>90.832589033086251</v>
      </c>
      <c r="XV276" s="115">
        <f t="shared" si="2505"/>
        <v>88.104088398643398</v>
      </c>
      <c r="XW276" s="15">
        <f t="shared" si="2506"/>
        <v>-3.3704964575204316E-4</v>
      </c>
      <c r="XX276" s="12"/>
      <c r="XY276" s="11">
        <f t="shared" si="2774"/>
        <v>-3.302305236405189E-4</v>
      </c>
      <c r="XZ276" s="10">
        <f t="shared" si="2507"/>
        <v>88.163256420028944</v>
      </c>
      <c r="YA276" s="9">
        <f t="shared" si="2120"/>
        <v>85.379718761773631</v>
      </c>
      <c r="YB276" s="9">
        <f t="shared" si="2121"/>
        <v>90.926236049359332</v>
      </c>
      <c r="YC276" s="115">
        <f t="shared" si="2508"/>
        <v>88.152977405566475</v>
      </c>
      <c r="YD276" s="15">
        <f t="shared" si="2509"/>
        <v>-3.4257856922215488E-4</v>
      </c>
      <c r="YE276" s="12"/>
      <c r="YF276" s="11">
        <f t="shared" si="2775"/>
        <v>-3.3577796505715777E-4</v>
      </c>
      <c r="YG276" s="10">
        <f t="shared" si="2510"/>
        <v>88.212129870194673</v>
      </c>
      <c r="YH276" s="9">
        <f t="shared" si="2122"/>
        <v>85.383986399760587</v>
      </c>
      <c r="YI276" s="9">
        <f t="shared" si="2123"/>
        <v>91.020418739149264</v>
      </c>
      <c r="YJ276" s="115">
        <f t="shared" si="2511"/>
        <v>88.202202569454926</v>
      </c>
      <c r="YK276" s="15">
        <f t="shared" si="2512"/>
        <v>-3.4813213882287498E-4</v>
      </c>
      <c r="YL276" s="12"/>
      <c r="YM276" s="11">
        <f t="shared" si="2776"/>
        <v>-3.4135037054591944E-4</v>
      </c>
      <c r="YN276" s="10">
        <f t="shared" si="2513"/>
        <v>88.261339761348694</v>
      </c>
      <c r="YO276" s="9">
        <f t="shared" si="2124"/>
        <v>85.388393525346203</v>
      </c>
      <c r="YP276" s="9">
        <f t="shared" si="2125"/>
        <v>91.115122441116355</v>
      </c>
      <c r="YQ276" s="115">
        <f t="shared" si="2514"/>
        <v>88.251757983231272</v>
      </c>
      <c r="YR276" s="15">
        <f t="shared" si="2515"/>
        <v>-3.5370927314672476E-4</v>
      </c>
      <c r="YS276" s="12"/>
      <c r="YT276" s="11">
        <f t="shared" si="2777"/>
        <v>-3.4694665822985847E-4</v>
      </c>
      <c r="YU276" s="10">
        <f t="shared" si="2516"/>
        <v>88.310880193266797</v>
      </c>
      <c r="YV276" s="9">
        <f t="shared" si="2126"/>
        <v>85.392942987760179</v>
      </c>
      <c r="YW276" s="9">
        <f t="shared" si="2127"/>
        <v>91.210332301448531</v>
      </c>
      <c r="YX276" s="115">
        <f t="shared" si="2517"/>
        <v>88.301637644604355</v>
      </c>
      <c r="YY276" s="15">
        <f t="shared" si="2518"/>
        <v>-3.5930887877194261E-4</v>
      </c>
      <c r="YZ276" s="12"/>
      <c r="ZA276" s="11">
        <f t="shared" si="2778"/>
        <v>-3.5256573403531218E-4</v>
      </c>
      <c r="ZB276" s="10">
        <f t="shared" si="2519"/>
        <v>88.360745170042094</v>
      </c>
      <c r="ZC276" s="9">
        <f t="shared" si="2128"/>
        <v>85.397637636333585</v>
      </c>
      <c r="ZD276" s="9">
        <f t="shared" si="2129"/>
        <v>91.306033256871373</v>
      </c>
      <c r="ZE276" s="115">
        <f t="shared" si="2520"/>
        <v>88.351835446602479</v>
      </c>
      <c r="ZF276" s="15">
        <f t="shared" si="2521"/>
        <v>-3.6492984933313654E-4</v>
      </c>
      <c r="ZG276" s="12"/>
      <c r="ZH276" s="11">
        <f t="shared" si="2779"/>
        <v>-3.5820649075851783E-4</v>
      </c>
      <c r="ZI276" s="10">
        <f t="shared" si="2522"/>
        <v>88.410928590583296</v>
      </c>
      <c r="ZJ276" s="9">
        <f t="shared" si="2130"/>
        <v>85.402480318488045</v>
      </c>
      <c r="ZK276" s="9">
        <f t="shared" si="2131"/>
        <v>91.402210056577331</v>
      </c>
      <c r="ZL276" s="115">
        <f t="shared" si="2523"/>
        <v>88.402345187532688</v>
      </c>
      <c r="ZM276" s="15">
        <f t="shared" si="2524"/>
        <v>-3.7057106699994014E-4</v>
      </c>
      <c r="ZN276" s="12"/>
      <c r="ZO276" s="11">
        <f t="shared" si="2780"/>
        <v>-3.6386780954407878E-4</v>
      </c>
      <c r="ZP276" s="10">
        <f t="shared" si="2525"/>
        <v>88.461424258569792</v>
      </c>
      <c r="ZQ276" s="9">
        <f t="shared" si="2132"/>
        <v>85.407473877720747</v>
      </c>
      <c r="ZR276" s="9">
        <f t="shared" si="2133"/>
        <v>91.498847268804951</v>
      </c>
      <c r="ZS276" s="115">
        <f t="shared" si="2526"/>
        <v>88.453160573262849</v>
      </c>
      <c r="ZT276" s="15">
        <f t="shared" si="2527"/>
        <v>-3.7623140300782745E-4</v>
      </c>
      <c r="ZU276" s="12"/>
      <c r="ZV276" s="11">
        <f t="shared" si="2781"/>
        <v>-3.6954856041437672E-4</v>
      </c>
      <c r="ZW276" s="10">
        <f t="shared" si="2528"/>
        <v>88.512225884718305</v>
      </c>
      <c r="ZX276" s="9">
        <f t="shared" si="2134"/>
        <v>85.412621151563584</v>
      </c>
      <c r="ZY276" s="9">
        <f t="shared" si="2135"/>
        <v>91.595929286176769</v>
      </c>
      <c r="ZZ276" s="115">
        <f t="shared" si="2529"/>
        <v>88.504275218870177</v>
      </c>
      <c r="AAA276" s="15">
        <f t="shared" si="2530"/>
        <v>-3.8190971811385922E-4</v>
      </c>
      <c r="AAB276" s="12"/>
      <c r="AAC276" s="11">
        <f t="shared" si="2782"/>
        <v>-3.7524760272396822E-4</v>
      </c>
      <c r="AAD276" s="10">
        <f t="shared" si="2531"/>
        <v>88.563327088415434</v>
      </c>
      <c r="AAE276" s="9">
        <f t="shared" si="2136"/>
        <v>85.417924969516491</v>
      </c>
      <c r="AAF276" s="9">
        <f t="shared" si="2137"/>
        <v>91.693440331335069</v>
      </c>
      <c r="AAG276" s="115">
        <f t="shared" si="2532"/>
        <v>88.55568265042578</v>
      </c>
      <c r="AAH276" s="15">
        <f t="shared" si="2533"/>
        <v>-3.8760486307242028E-4</v>
      </c>
      <c r="AAI276" s="12"/>
      <c r="AAJ276" s="11">
        <f t="shared" si="2783"/>
        <v>-3.8096378563418098E-4</v>
      </c>
      <c r="AAK276" s="10">
        <f t="shared" si="2534"/>
        <v>88.614721399486825</v>
      </c>
      <c r="AAL276" s="9">
        <f t="shared" si="2138"/>
        <v>85.423388150957152</v>
      </c>
      <c r="AAM276" s="9">
        <f t="shared" si="2139"/>
        <v>91.791364462870035</v>
      </c>
      <c r="AAN276" s="115">
        <f t="shared" si="2535"/>
        <v>88.607376306913594</v>
      </c>
      <c r="AAO276" s="15">
        <f t="shared" si="2536"/>
        <v>-3.9331567913047612E-4</v>
      </c>
      <c r="AAP276" s="12"/>
      <c r="AAQ276" s="11">
        <f t="shared" si="3126"/>
        <v>-3.8669594860745539E-4</v>
      </c>
      <c r="AAR276" s="10">
        <f t="shared" si="3127"/>
        <v>88.666402260101563</v>
      </c>
      <c r="AAS276" s="9">
        <f t="shared" si="2140"/>
        <v>85.429013503029722</v>
      </c>
      <c r="AAT276" s="9">
        <f t="shared" si="2141"/>
        <v>91.889685581531907</v>
      </c>
      <c r="AAU276" s="115">
        <f t="shared" si="3128"/>
        <v>88.659349542280808</v>
      </c>
      <c r="AAV276" s="15">
        <f t="shared" si="3129"/>
        <v>-3.9904099854166496E-4</v>
      </c>
      <c r="AAW276" s="11"/>
      <c r="AAX276" s="11">
        <f t="shared" si="2784"/>
        <v>-3.9244292192072813E-4</v>
      </c>
      <c r="AAY276" s="10">
        <f t="shared" si="2541"/>
        <v>88.718363026808774</v>
      </c>
      <c r="AAZ276" s="9">
        <f t="shared" si="2142"/>
        <v>85.434803818515078</v>
      </c>
      <c r="ABA276" s="9">
        <f t="shared" si="2143"/>
        <v>91.988387436721069</v>
      </c>
      <c r="ABB276" s="115">
        <f t="shared" si="2542"/>
        <v>88.711595627618067</v>
      </c>
      <c r="ABC276" s="15">
        <f t="shared" si="2543"/>
        <v>-4.0477964509870332E-4</v>
      </c>
      <c r="ABD276" s="11"/>
      <c r="ABE276" s="11">
        <f t="shared" si="2785"/>
        <v>-3.9820352719736852E-4</v>
      </c>
      <c r="ABF276" s="10">
        <f t="shared" si="2544"/>
        <v>88.770596972704837</v>
      </c>
      <c r="ABG276" s="9">
        <f t="shared" si="2144"/>
        <v>85.440761873685275</v>
      </c>
      <c r="ABH276" s="9">
        <f t="shared" si="2145"/>
        <v>92.087453631724202</v>
      </c>
      <c r="ABI276" s="115">
        <f t="shared" si="2545"/>
        <v>88.764107752704746</v>
      </c>
      <c r="ABJ276" s="15">
        <f t="shared" si="2546"/>
        <v>-4.1053043458930946E-4</v>
      </c>
      <c r="ABK276" s="11"/>
      <c r="ABL276" s="11">
        <f t="shared" si="2786"/>
        <v>-4.0397657786268241E-4</v>
      </c>
      <c r="ABM276" s="10">
        <f t="shared" si="2547"/>
        <v>88.82309728896513</v>
      </c>
      <c r="ABN276" s="9">
        <f t="shared" si="2146"/>
        <v>85.446890426142062</v>
      </c>
      <c r="ABO276" s="9">
        <f t="shared" si="2147"/>
        <v>92.186867613890158</v>
      </c>
      <c r="ABP276" s="115">
        <f t="shared" si="2548"/>
        <v>88.816879020016103</v>
      </c>
      <c r="ABQ276" s="15">
        <f t="shared" si="2549"/>
        <v>-4.1629217432291842E-4</v>
      </c>
      <c r="ABR276" s="11"/>
      <c r="ABS276" s="11">
        <f t="shared" si="2787"/>
        <v>-4.0976087866869483E-4</v>
      </c>
      <c r="ABT276" s="10">
        <f t="shared" si="2550"/>
        <v>88.875857078824367</v>
      </c>
      <c r="ABU276" s="9">
        <f t="shared" si="2148"/>
        <v>85.453192212613459</v>
      </c>
      <c r="ABV276" s="9">
        <f t="shared" si="2149"/>
        <v>92.286612703091777</v>
      </c>
      <c r="ABW276" s="115">
        <f t="shared" si="2551"/>
        <v>88.869902457852618</v>
      </c>
      <c r="ABX276" s="15">
        <f t="shared" si="2552"/>
        <v>-4.2206366502472618E-4</v>
      </c>
      <c r="ABY276" s="11"/>
      <c r="ABZ276" s="11">
        <f t="shared" si="2788"/>
        <v>-4.155552275906847E-4</v>
      </c>
      <c r="ACA276" s="10">
        <f t="shared" si="2553"/>
        <v>88.928869370714324</v>
      </c>
      <c r="ACB276" s="9">
        <f t="shared" si="2150"/>
        <v>85.459669946780679</v>
      </c>
      <c r="ACC276" s="9">
        <f t="shared" si="2151"/>
        <v>92.386672097753049</v>
      </c>
      <c r="ACD276" s="115">
        <f t="shared" si="2554"/>
        <v>88.923171022266871</v>
      </c>
      <c r="ACE276" s="15">
        <f t="shared" si="2555"/>
        <v>-4.2784370134215478E-4</v>
      </c>
      <c r="ACF276" s="11"/>
      <c r="ACG276" s="11">
        <f t="shared" si="2789"/>
        <v>-4.2135841633399607E-4</v>
      </c>
      <c r="ACH276" s="10">
        <f t="shared" si="2556"/>
        <v>88.982127120180223</v>
      </c>
      <c r="ACI276" s="9">
        <f t="shared" si="2152"/>
        <v>85.466326317097995</v>
      </c>
      <c r="ACJ276" s="9">
        <f t="shared" si="2153"/>
        <v>92.48702887915293</v>
      </c>
      <c r="ACK276" s="115">
        <f t="shared" si="2557"/>
        <v>88.976677598125463</v>
      </c>
      <c r="ACL276" s="15">
        <f t="shared" si="2558"/>
        <v>-4.3363107224534021E-4</v>
      </c>
      <c r="ACM276" s="11"/>
      <c r="ACN276" s="11">
        <f t="shared" si="2790"/>
        <v>-4.2716923073483128E-4</v>
      </c>
      <c r="ACO276" s="10">
        <f t="shared" si="2559"/>
        <v>89.035623210930879</v>
      </c>
      <c r="ACP276" s="9">
        <f t="shared" si="2154"/>
        <v>85.473163984604497</v>
      </c>
      <c r="ACQ276" s="9">
        <f t="shared" si="2155"/>
        <v>92.587666019426493</v>
      </c>
      <c r="ACR276" s="115">
        <f t="shared" si="2560"/>
        <v>89.030415002015502</v>
      </c>
      <c r="ACS276" s="15">
        <f t="shared" si="2561"/>
        <v>-4.3942456165648093E-4</v>
      </c>
      <c r="ACT276" s="11"/>
      <c r="ACU276" s="11">
        <f t="shared" si="2791"/>
        <v>-4.3298645139055829E-4</v>
      </c>
      <c r="ACV276" s="10">
        <f t="shared" si="2562"/>
        <v>89.089350457737652</v>
      </c>
      <c r="ACW276" s="9">
        <f t="shared" si="2156"/>
        <v>85.480185580737</v>
      </c>
      <c r="ACX276" s="9">
        <f t="shared" si="2157"/>
        <v>92.688566389778458</v>
      </c>
      <c r="ACY276" s="115">
        <f t="shared" si="2563"/>
        <v>89.084375985257736</v>
      </c>
      <c r="ACZ276" s="15">
        <f t="shared" si="2564"/>
        <v>-4.4522294909221758E-4</v>
      </c>
      <c r="ADA276" s="11"/>
      <c r="ADB276" s="11">
        <f t="shared" si="2792"/>
        <v>-4.3880885430329765E-4</v>
      </c>
      <c r="ADC276" s="10">
        <f t="shared" si="2565"/>
        <v>89.14330160944121</v>
      </c>
      <c r="ADD276" s="9">
        <f t="shared" si="2158"/>
        <v>85.487393705147198</v>
      </c>
      <c r="ADE276" s="9">
        <f t="shared" si="2159"/>
        <v>92.789712768892613</v>
      </c>
      <c r="ADF276" s="115">
        <f t="shared" si="2566"/>
        <v>89.138553237019906</v>
      </c>
      <c r="ADG276" s="15">
        <f t="shared" si="2567"/>
        <v>-4.5102501031786844E-4</v>
      </c>
      <c r="ADH276" s="11"/>
      <c r="ADI276" s="11">
        <f t="shared" si="2793"/>
        <v>-4.4463521153559777E-4</v>
      </c>
      <c r="ADJ276" s="10">
        <f t="shared" si="2568"/>
        <v>89.197469352059372</v>
      </c>
      <c r="ADK276" s="9">
        <f t="shared" si="2160"/>
        <v>85.494790923526139</v>
      </c>
      <c r="ADL276" s="9">
        <f t="shared" si="2161"/>
        <v>92.891087850555223</v>
      </c>
      <c r="ADM276" s="115">
        <f t="shared" si="2569"/>
        <v>89.192939387040681</v>
      </c>
      <c r="ADN276" s="15">
        <f t="shared" si="2570"/>
        <v>-4.5682951795265647E-4</v>
      </c>
      <c r="ADO276" s="11"/>
      <c r="ADP276" s="11">
        <f t="shared" si="2794"/>
        <v>-4.5046429181725051E-4</v>
      </c>
      <c r="ADQ276" s="10">
        <f t="shared" si="2571"/>
        <v>89.251846311505702</v>
      </c>
      <c r="ADR276" s="9">
        <f t="shared" si="2162"/>
        <v>85.502379765437027</v>
      </c>
      <c r="ADS276" s="9">
        <f t="shared" si="2163"/>
        <v>92.992674159198103</v>
      </c>
      <c r="ADT276" s="115">
        <f t="shared" si="2572"/>
        <v>89.247526962317565</v>
      </c>
      <c r="ADU276" s="15">
        <f t="shared" si="2573"/>
        <v>-4.6263523638711022E-4</v>
      </c>
      <c r="ADV276" s="11"/>
      <c r="ADW276" s="11">
        <f t="shared" si="2795"/>
        <v>-4.5629485545281437E-4</v>
      </c>
      <c r="ADX276" s="10">
        <f t="shared" si="2574"/>
        <v>89.306425010178415</v>
      </c>
      <c r="ADY276" s="9">
        <f t="shared" si="2164"/>
        <v>85.510162721967689</v>
      </c>
      <c r="ADZ276" s="9">
        <f t="shared" si="2165"/>
        <v>93.094454162908406</v>
      </c>
      <c r="AEA276" s="115">
        <f t="shared" si="2575"/>
        <v>89.302308442438047</v>
      </c>
      <c r="AEB276" s="15">
        <f t="shared" si="2576"/>
        <v>-4.6844092890806975E-4</v>
      </c>
      <c r="AEC276" s="11"/>
      <c r="AED276" s="11">
        <f t="shared" si="2796"/>
        <v>-4.6212566146130795E-4</v>
      </c>
      <c r="AEE276" s="10">
        <f t="shared" si="2577"/>
        <v>89.361197922392719</v>
      </c>
      <c r="AEF276" s="9">
        <f t="shared" si="2166"/>
        <v>85.518142243606732</v>
      </c>
      <c r="AEG276" s="9">
        <f t="shared" si="2167"/>
        <v>93.196410324876339</v>
      </c>
      <c r="AEH276" s="115">
        <f t="shared" si="2578"/>
        <v>89.357276284241536</v>
      </c>
      <c r="AEI276" s="15">
        <f t="shared" si="2579"/>
        <v>-4.7424536100751244E-4</v>
      </c>
      <c r="AEJ276" s="11"/>
      <c r="AEK276" s="11">
        <f t="shared" si="2797"/>
        <v>-4.6795547089311111E-4</v>
      </c>
      <c r="AEL276" s="10">
        <f t="shared" si="2580"/>
        <v>89.416157499086836</v>
      </c>
      <c r="AEM276" s="9">
        <f t="shared" si="2168"/>
        <v>85.526320738231036</v>
      </c>
      <c r="AEN276" s="9">
        <f t="shared" si="2169"/>
        <v>93.298525058692363</v>
      </c>
      <c r="AEO276" s="115">
        <f t="shared" si="2581"/>
        <v>89.412422898461699</v>
      </c>
      <c r="AEP276" s="15">
        <f t="shared" si="2582"/>
        <v>-4.8004729774580343E-4</v>
      </c>
      <c r="AEQ276" s="11"/>
      <c r="AER276" s="11">
        <f t="shared" si="2798"/>
        <v>-4.7378304418930941E-4</v>
      </c>
      <c r="AES276" s="10">
        <f t="shared" si="2583"/>
        <v>89.471296144409578</v>
      </c>
      <c r="AET276" s="9">
        <f t="shared" si="2170"/>
        <v>85.534700569006333</v>
      </c>
      <c r="AEU276" s="9">
        <f t="shared" si="2171"/>
        <v>93.400780686344248</v>
      </c>
      <c r="AEV276" s="115">
        <f t="shared" si="2584"/>
        <v>89.467740627675283</v>
      </c>
      <c r="AEW276" s="15">
        <f t="shared" si="2585"/>
        <v>-4.8584550128706838E-4</v>
      </c>
      <c r="AEX276" s="11"/>
      <c r="AEY276" s="11">
        <f t="shared" si="2799"/>
        <v>-4.7960713871315934E-4</v>
      </c>
      <c r="AEZ276" s="10">
        <f t="shared" si="2586"/>
        <v>89.526606193614896</v>
      </c>
      <c r="AFA276" s="9">
        <f t="shared" si="2172"/>
        <v>85.543284052201528</v>
      </c>
      <c r="AFB276" s="9">
        <f t="shared" si="2173"/>
        <v>93.503159327867067</v>
      </c>
      <c r="AFC276" s="115">
        <f t="shared" si="2587"/>
        <v>89.523221690034291</v>
      </c>
      <c r="AFD276" s="15">
        <f t="shared" si="2588"/>
        <v>-4.9163872421846739E-4</v>
      </c>
      <c r="AFE276" s="11"/>
      <c r="AFF276" s="11">
        <f t="shared" si="2800"/>
        <v>-4.8542650205589432E-4</v>
      </c>
      <c r="AFG276" s="10">
        <f t="shared" si="2589"/>
        <v>89.582079856662745</v>
      </c>
      <c r="AFH276" s="9">
        <f t="shared" si="2174"/>
        <v>85.552073454760816</v>
      </c>
      <c r="AFI276" s="9">
        <f t="shared" si="2175"/>
        <v>93.605643243169652</v>
      </c>
      <c r="AFJ276" s="115">
        <f t="shared" si="2590"/>
        <v>89.578858348965241</v>
      </c>
      <c r="AFK276" s="15">
        <f t="shared" si="2591"/>
        <v>-4.9742573081293297E-4</v>
      </c>
      <c r="AFL276" s="11"/>
      <c r="AFM276" s="11">
        <f t="shared" si="2801"/>
        <v>-4.9123989334670182E-4</v>
      </c>
      <c r="AFN276" s="10">
        <f t="shared" si="2592"/>
        <v>89.637709388280399</v>
      </c>
      <c r="AFO276" s="9">
        <f t="shared" si="2176"/>
        <v>85.561070992628828</v>
      </c>
      <c r="AFP276" s="9">
        <f t="shared" si="2177"/>
        <v>93.708214689503777</v>
      </c>
      <c r="AFQ276" s="115">
        <f t="shared" si="2593"/>
        <v>89.634642841066295</v>
      </c>
      <c r="AFR276" s="15">
        <f t="shared" si="2594"/>
        <v>-5.032052883292478E-4</v>
      </c>
      <c r="AFS276" s="11"/>
      <c r="AFT276" s="11">
        <f t="shared" si="2802"/>
        <v>-4.9704607453693913E-4</v>
      </c>
      <c r="AFU276" s="10">
        <f t="shared" si="2595"/>
        <v>89.693487015702175</v>
      </c>
      <c r="AFV276" s="9">
        <f t="shared" si="2178"/>
        <v>85.570278828786954</v>
      </c>
      <c r="AFW276" s="9">
        <f t="shared" si="2179"/>
        <v>93.810855653216578</v>
      </c>
      <c r="AFX276" s="115">
        <f t="shared" si="2596"/>
        <v>89.690567241001759</v>
      </c>
      <c r="AFY276" s="15">
        <f t="shared" si="2597"/>
        <v>-5.0897615056513649E-4</v>
      </c>
      <c r="AFZ276" s="11"/>
      <c r="AGA276" s="11">
        <f t="shared" si="2803"/>
        <v>-5.0284379391833005E-4</v>
      </c>
      <c r="AGB276" s="10">
        <f t="shared" si="2598"/>
        <v>89.749404803255402</v>
      </c>
      <c r="AGC276" s="9">
        <f t="shared" si="2180"/>
        <v>85.579699070693309</v>
      </c>
      <c r="AGD276" s="9">
        <f t="shared" si="2181"/>
        <v>93.913549300306954</v>
      </c>
      <c r="AGE276" s="115">
        <f t="shared" si="2599"/>
        <v>89.746624185500139</v>
      </c>
      <c r="AGF276" s="15">
        <f t="shared" si="2600"/>
        <v>-5.1473714760844308E-4</v>
      </c>
      <c r="AGG276" s="11"/>
      <c r="AGH276" s="11">
        <f t="shared" si="2804"/>
        <v>-5.0863187607960432E-4</v>
      </c>
      <c r="AGI276" s="10">
        <f t="shared" si="2601"/>
        <v>89.805455378001298</v>
      </c>
      <c r="AGJ276" s="9">
        <f t="shared" si="2182"/>
        <v>85.589333771061618</v>
      </c>
      <c r="AGK276" s="9">
        <f t="shared" si="2183"/>
        <v>94.016284906181582</v>
      </c>
      <c r="AGL276" s="115">
        <f t="shared" si="2602"/>
        <v>89.8028093386216</v>
      </c>
      <c r="AGM276" s="15">
        <f t="shared" si="2603"/>
        <v>-5.2048749027356429E-4</v>
      </c>
      <c r="AGN276" s="11"/>
      <c r="AGO276" s="11">
        <f t="shared" si="2805"/>
        <v>-5.1440952706177483E-4</v>
      </c>
      <c r="AGP276" s="10">
        <f t="shared" si="2604"/>
        <v>89.861634400768111</v>
      </c>
      <c r="AGQ276" s="9">
        <f t="shared" si="2184"/>
        <v>85.599184940332037</v>
      </c>
      <c r="AGR276" s="9">
        <f t="shared" si="2185"/>
        <v>94.119053403563143</v>
      </c>
      <c r="AGS276" s="115">
        <f t="shared" si="2605"/>
        <v>89.859119171947583</v>
      </c>
      <c r="AGT276" s="15">
        <f t="shared" si="2606"/>
        <v>-5.2622649434941955E-4</v>
      </c>
      <c r="AGU276" s="11"/>
      <c r="AGV276" s="11">
        <f t="shared" si="2806"/>
        <v>-5.2017605802026016E-4</v>
      </c>
      <c r="AGW276" s="10">
        <f t="shared" si="2607"/>
        <v>89.917938341437605</v>
      </c>
      <c r="AGX276" s="9">
        <f t="shared" si="2186"/>
        <v>85.609254549392062</v>
      </c>
      <c r="AGY276" s="9">
        <f t="shared" si="2187"/>
        <v>94.221845880562256</v>
      </c>
      <c r="AGZ276" s="115">
        <f t="shared" si="2608"/>
        <v>89.915550214977159</v>
      </c>
      <c r="AHA276" s="15">
        <f t="shared" si="2609"/>
        <v>-5.3195348766536018E-4</v>
      </c>
      <c r="AHB276" s="11"/>
      <c r="AHC276" s="11">
        <f t="shared" si="2807"/>
        <v>-5.2593079208820652E-4</v>
      </c>
      <c r="AHD276" s="10">
        <f t="shared" si="2610"/>
        <v>89.974363727645255</v>
      </c>
      <c r="AHE276" s="9">
        <f t="shared" si="2188"/>
        <v>85.619544528926994</v>
      </c>
      <c r="AHF276" s="9">
        <f t="shared" si="2189"/>
        <v>94.324653581715566</v>
      </c>
      <c r="AHG276" s="115">
        <f t="shared" si="2611"/>
        <v>89.97209905532128</v>
      </c>
      <c r="AHH276" s="15">
        <f t="shared" si="2612"/>
        <v>-5.3766781019540201E-4</v>
      </c>
      <c r="AHI276" s="11"/>
      <c r="AHJ276" s="11">
        <f t="shared" si="2808"/>
        <v>-5.3167306448424084E-4</v>
      </c>
      <c r="AHK276" s="10">
        <f t="shared" si="2613"/>
        <v>90.030907144980986</v>
      </c>
      <c r="AHL276" s="9">
        <f t="shared" si="2190"/>
        <v>85.630056768805318</v>
      </c>
      <c r="AHM276" s="9">
        <f t="shared" si="2191"/>
        <v>94.42746790890412</v>
      </c>
      <c r="AHN276" s="115">
        <f t="shared" si="2614"/>
        <v>90.028762338854719</v>
      </c>
      <c r="AHO276" s="15">
        <f t="shared" si="2615"/>
        <v>-5.4336881415291806E-4</v>
      </c>
      <c r="AHP276" s="11"/>
      <c r="AHQ276" s="11">
        <f t="shared" si="2809"/>
        <v>-5.374022226106764E-4</v>
      </c>
      <c r="AHR276" s="10">
        <f t="shared" si="2616"/>
        <v>90.087565237147572</v>
      </c>
      <c r="AHS276" s="9">
        <f t="shared" si="2192"/>
        <v>85.640793117498987</v>
      </c>
      <c r="AHT276" s="9">
        <f t="shared" si="2193"/>
        <v>94.530280422149318</v>
      </c>
      <c r="AHU276" s="115">
        <f t="shared" si="2617"/>
        <v>90.085536769824159</v>
      </c>
      <c r="AHV276" s="15">
        <f t="shared" si="2618"/>
        <v>-5.4905586407560242E-4</v>
      </c>
      <c r="AHW276" s="11"/>
      <c r="AHX276" s="11">
        <f t="shared" si="2810"/>
        <v>-5.4311762614198957E-4</v>
      </c>
      <c r="AHY276" s="10">
        <f t="shared" si="2619"/>
        <v>90.144334706075284</v>
      </c>
      <c r="AHZ276" s="9">
        <f t="shared" si="2194"/>
        <v>85.651755381538734</v>
      </c>
      <c r="AIA276" s="9">
        <f t="shared" si="2195"/>
        <v>94.633082840289717</v>
      </c>
      <c r="AIB276" s="115">
        <f t="shared" si="2620"/>
        <v>90.142419110914233</v>
      </c>
      <c r="AIC276" s="15">
        <f t="shared" si="2621"/>
        <v>-5.5472833690091265E-4</v>
      </c>
      <c r="AID276" s="11"/>
      <c r="AIE276" s="11">
        <f t="shared" si="2811"/>
        <v>-5.4881864710378545E-4</v>
      </c>
      <c r="AIF276" s="10">
        <f t="shared" si="2622"/>
        <v>90.201212311994496</v>
      </c>
      <c r="AIG276" s="9">
        <f t="shared" si="2196"/>
        <v>85.662945325004202</v>
      </c>
      <c r="AIH276" s="9">
        <f t="shared" si="2197"/>
        <v>94.735867041538484</v>
      </c>
      <c r="AII276" s="115">
        <f t="shared" si="2623"/>
        <v>90.19940618327135</v>
      </c>
      <c r="AIJ276" s="15">
        <f t="shared" si="2624"/>
        <v>-5.6038562203199823E-4</v>
      </c>
      <c r="AIK276" s="11"/>
      <c r="AIL276" s="11">
        <f t="shared" si="2812"/>
        <v>-5.5450466994221568E-4</v>
      </c>
      <c r="AIM276" s="10">
        <f t="shared" si="2625"/>
        <v>90.258194873466039</v>
      </c>
      <c r="AIN276" s="9">
        <f t="shared" si="2198"/>
        <v>85.674364669048899</v>
      </c>
      <c r="AIO276" s="9">
        <f t="shared" si="2199"/>
        <v>94.838625063927665</v>
      </c>
      <c r="AIP276" s="115">
        <f t="shared" si="2626"/>
        <v>90.256494866488282</v>
      </c>
      <c r="AIQ276" s="15">
        <f t="shared" si="2627"/>
        <v>-5.6602712139447692E-4</v>
      </c>
      <c r="AIR276" s="11"/>
      <c r="AIS276" s="11">
        <f t="shared" si="2813"/>
        <v>-5.6017509158424485E-4</v>
      </c>
      <c r="AIT276" s="10">
        <f t="shared" si="2628"/>
        <v>90.315279267372333</v>
      </c>
      <c r="AIU276" s="9">
        <f t="shared" si="2200"/>
        <v>85.686015091459808</v>
      </c>
      <c r="AIV276" s="9">
        <f t="shared" si="2201"/>
        <v>94.94134910563271</v>
      </c>
      <c r="AIW276" s="115">
        <f t="shared" si="2629"/>
        <v>90.313682098546252</v>
      </c>
      <c r="AIX276" s="15">
        <f t="shared" si="2630"/>
        <v>-5.716522494836826E-4</v>
      </c>
      <c r="AIY276" s="11"/>
      <c r="AIZ276" s="11">
        <f t="shared" si="2814"/>
        <v>-5.6582932148837293E-4</v>
      </c>
      <c r="AJA276" s="10">
        <f t="shared" si="2631"/>
        <v>90.372462428865987</v>
      </c>
      <c r="AJB276" s="9">
        <f t="shared" si="2202"/>
        <v>85.697898226251482</v>
      </c>
      <c r="AJC276" s="9">
        <f t="shared" si="2203"/>
        <v>95.044031525188842</v>
      </c>
      <c r="AJD276" s="115">
        <f t="shared" si="2632"/>
        <v>90.370964875720162</v>
      </c>
      <c r="AJE276" s="15">
        <f t="shared" si="2633"/>
        <v>-5.7726043340309988E-4</v>
      </c>
      <c r="AJF276" s="11"/>
      <c r="AJG276" s="11">
        <f t="shared" si="2815"/>
        <v>-5.7146678168651344E-4</v>
      </c>
      <c r="AJH276" s="10">
        <f t="shared" si="2634"/>
        <v>90.429741351281493</v>
      </c>
      <c r="AJI276" s="9">
        <f t="shared" si="2204"/>
        <v>85.710015663294286</v>
      </c>
      <c r="AJJ276" s="9">
        <f t="shared" si="2205"/>
        <v>95.146664841594898</v>
      </c>
      <c r="AJK276" s="115">
        <f t="shared" si="2635"/>
        <v>90.428340252444599</v>
      </c>
      <c r="AJL276" s="15">
        <f t="shared" si="2636"/>
        <v>-5.8285111289373408E-4</v>
      </c>
      <c r="AJM276" s="11"/>
      <c r="AJN276" s="11">
        <f t="shared" si="2816"/>
        <v>-5.7708690681679189E-4</v>
      </c>
      <c r="AJO276" s="10">
        <f t="shared" si="2637"/>
        <v>90.487113086007753</v>
      </c>
      <c r="AJP276" s="9">
        <f t="shared" si="2206"/>
        <v>85.722368947976761</v>
      </c>
      <c r="AJQ276" s="9">
        <f t="shared" si="2207"/>
        <v>95.249241734306935</v>
      </c>
      <c r="AJR276" s="115">
        <f t="shared" si="2638"/>
        <v>90.485805341141855</v>
      </c>
      <c r="AJS276" s="15">
        <f t="shared" si="2639"/>
        <v>-5.8842374035457466E-4</v>
      </c>
      <c r="AJT276" s="11"/>
      <c r="AJU276" s="11">
        <f t="shared" si="2817"/>
        <v>-5.8268914414739959E-4</v>
      </c>
      <c r="AJV276" s="10">
        <f t="shared" si="2640"/>
        <v>90.544574742322396</v>
      </c>
      <c r="AJW276" s="9">
        <f t="shared" si="2208"/>
        <v>85.734959580901503</v>
      </c>
      <c r="AJX276" s="9">
        <f t="shared" si="2209"/>
        <v>95.351755043128762</v>
      </c>
      <c r="AJY276" s="115">
        <f t="shared" si="2641"/>
        <v>90.543357312015132</v>
      </c>
      <c r="AJZ276" s="15">
        <f t="shared" si="2642"/>
        <v>-5.939777808546189E-4</v>
      </c>
      <c r="AKA276" s="11"/>
      <c r="AKB276" s="11">
        <f t="shared" si="2818"/>
        <v>-5.8827295359197983E-4</v>
      </c>
      <c r="AKC276" s="10">
        <f t="shared" si="2643"/>
        <v>90.602123487191363</v>
      </c>
      <c r="AKD276" s="9">
        <f t="shared" si="2210"/>
        <v>85.74778901761448</v>
      </c>
      <c r="AKE276" s="9">
        <f t="shared" si="2211"/>
        <v>95.45419776799416</v>
      </c>
      <c r="AKF276" s="115">
        <f t="shared" si="2644"/>
        <v>90.600993392804327</v>
      </c>
      <c r="AKG276" s="15">
        <f t="shared" si="2645"/>
        <v>-5.9951271213613973E-4</v>
      </c>
      <c r="AKH276" s="11"/>
      <c r="AKI276" s="11">
        <f t="shared" si="2819"/>
        <v>-5.9383780771621775E-4</v>
      </c>
      <c r="AKJ276" s="10">
        <f t="shared" si="2646"/>
        <v>90.659756545030888</v>
      </c>
      <c r="AKK276" s="9">
        <f t="shared" si="2212"/>
        <v>85.76085866836722</v>
      </c>
      <c r="AKL276" s="9">
        <f t="shared" si="2213"/>
        <v>95.556563068652125</v>
      </c>
      <c r="AKM276" s="115">
        <f t="shared" si="2647"/>
        <v>90.658710868509672</v>
      </c>
      <c r="AKN276" s="15">
        <f t="shared" si="2648"/>
        <v>-6.0502802460992539E-4</v>
      </c>
      <c r="AKO276" s="11"/>
      <c r="AKP276" s="11">
        <f t="shared" si="2820"/>
        <v>-5.9938319173638024E-4</v>
      </c>
      <c r="AKQ276" s="10">
        <f t="shared" si="2649"/>
        <v>90.717471197437419</v>
      </c>
      <c r="AKR276" s="9">
        <f t="shared" si="2214"/>
        <v>85.774169897911605</v>
      </c>
      <c r="AKS276" s="9">
        <f t="shared" si="2215"/>
        <v>95.658844264247193</v>
      </c>
      <c r="AKT276" s="115">
        <f t="shared" si="2650"/>
        <v>90.716507081079399</v>
      </c>
      <c r="AKU276" s="15">
        <f t="shared" si="2651"/>
        <v>-6.1052322134204525E-4</v>
      </c>
      <c r="AKV276" s="11"/>
      <c r="AKW276" s="11">
        <f t="shared" si="2821"/>
        <v>-6.0490860350931135E-4</v>
      </c>
      <c r="AKX276" s="10">
        <f t="shared" si="2652"/>
        <v>90.775264782881237</v>
      </c>
      <c r="AKY276" s="9">
        <f t="shared" si="2216"/>
        <v>85.78772402532671</v>
      </c>
      <c r="AKZ276" s="9">
        <f t="shared" si="2217"/>
        <v>95.761034832807653</v>
      </c>
      <c r="ALA276" s="115">
        <f t="shared" si="2653"/>
        <v>90.774379429067181</v>
      </c>
      <c r="ALB276" s="15">
        <f t="shared" si="2654"/>
        <v>-6.1599781803292413E-4</v>
      </c>
      <c r="ALC276" s="11"/>
      <c r="ALD276" s="11">
        <f t="shared" si="2822"/>
        <v>-6.1041355351471971E-4</v>
      </c>
      <c r="ALE276" s="10">
        <f t="shared" si="2655"/>
        <v>90.833134696369967</v>
      </c>
      <c r="ALF276" s="9">
        <f t="shared" si="2218"/>
        <v>85.801522323877236</v>
      </c>
      <c r="ALG276" s="9">
        <f t="shared" si="2219"/>
        <v>95.863128410636264</v>
      </c>
      <c r="ALH276" s="115">
        <f t="shared" si="2656"/>
        <v>90.832325367256743</v>
      </c>
      <c r="ALI276" s="15">
        <f t="shared" si="2657"/>
        <v>-6.2145134298845868E-4</v>
      </c>
      <c r="ALJ276" s="11"/>
      <c r="ALK276" s="11">
        <f t="shared" si="2823"/>
        <v>-6.1589756482944332E-4</v>
      </c>
      <c r="ALL276" s="10">
        <f t="shared" si="3130"/>
        <v>90.89107838907907</v>
      </c>
      <c r="ALM276" s="9">
        <f t="shared" si="2220"/>
        <v>85.81556602090312</v>
      </c>
      <c r="ALN276" s="9">
        <f t="shared" si="2221"/>
        <v>95.965118791610621</v>
      </c>
      <c r="ALO276" s="115">
        <f t="shared" si="3131"/>
        <v>90.890342406256877</v>
      </c>
      <c r="ALP276" s="15">
        <f t="shared" si="3132"/>
        <v>-6.2688333708362637E-4</v>
      </c>
      <c r="ALQ276" s="12"/>
      <c r="ALR276" s="11">
        <f t="shared" si="2824"/>
        <v>-6.2136017309415614E-4</v>
      </c>
      <c r="ALS276" s="10">
        <f t="shared" si="2661"/>
        <v>90.949093367952571</v>
      </c>
      <c r="ALT276" s="9">
        <f t="shared" si="2222"/>
        <v>85.829856297739695</v>
      </c>
      <c r="ALU276" s="9">
        <f t="shared" si="2223"/>
        <v>96.066999926394288</v>
      </c>
      <c r="ALV276" s="115">
        <f t="shared" si="2662"/>
        <v>90.948428112066992</v>
      </c>
      <c r="ALW276" s="15">
        <f t="shared" si="2663"/>
        <v>-6.3229335371867991E-4</v>
      </c>
      <c r="ALX276" s="12"/>
      <c r="ALY276" s="11">
        <f t="shared" si="2825"/>
        <v>-6.2680092647262535E-4</v>
      </c>
      <c r="ALZ276" s="10">
        <f t="shared" si="2664"/>
        <v>91.007177195274352</v>
      </c>
      <c r="AMA276" s="9">
        <f t="shared" si="2224"/>
        <v>85.844394289667832</v>
      </c>
      <c r="AMB276" s="9">
        <f t="shared" si="2225"/>
        <v>96.168765921561686</v>
      </c>
      <c r="AMC276" s="115">
        <f t="shared" si="2665"/>
        <v>91.006580105614759</v>
      </c>
      <c r="AMD276" s="15">
        <f t="shared" si="2666"/>
        <v>-6.3768095876819359E-4</v>
      </c>
      <c r="AME276" s="12"/>
      <c r="AMF276" s="11">
        <f t="shared" si="2826"/>
        <v>-6.3221938560373975E-4</v>
      </c>
      <c r="AMG276" s="10">
        <f t="shared" si="2667"/>
        <v>91.065327488211238</v>
      </c>
      <c r="AMH276" s="9">
        <f t="shared" si="2226"/>
        <v>85.859181085893624</v>
      </c>
      <c r="AMI276" s="9">
        <f t="shared" si="2227"/>
        <v>96.270411038637803</v>
      </c>
      <c r="AMJ276" s="115">
        <f t="shared" si="2668"/>
        <v>91.064796062265714</v>
      </c>
      <c r="AMK276" s="15">
        <f t="shared" si="2669"/>
        <v>-6.4304573052299243E-4</v>
      </c>
      <c r="AML276" s="12"/>
      <c r="AMM276" s="11">
        <f t="shared" si="2827"/>
        <v>-6.3761512354638386E-4</v>
      </c>
      <c r="AMN276" s="10">
        <f t="shared" si="2670"/>
        <v>91.123541918328044</v>
      </c>
      <c r="AMO276" s="9">
        <f t="shared" si="2228"/>
        <v>85.874217729556761</v>
      </c>
      <c r="AMP276" s="9">
        <f t="shared" si="2229"/>
        <v>96.371929693060508</v>
      </c>
      <c r="AMQ276" s="115">
        <f t="shared" si="2671"/>
        <v>91.123073711308635</v>
      </c>
      <c r="AMR276" s="15">
        <f t="shared" si="2672"/>
        <v>-6.4838725962554822E-4</v>
      </c>
      <c r="AMS276" s="12"/>
      <c r="AMT276" s="11">
        <f t="shared" si="2828"/>
        <v>-6.4298772571770991E-4</v>
      </c>
      <c r="AMU276" s="10">
        <f t="shared" si="2673"/>
        <v>91.181818211078237</v>
      </c>
      <c r="AMV276" s="9">
        <f t="shared" si="2230"/>
        <v>85.889505217767265</v>
      </c>
      <c r="AMW276" s="9">
        <f t="shared" si="2231"/>
        <v>96.473316453060562</v>
      </c>
      <c r="AMX276" s="115">
        <f t="shared" si="2674"/>
        <v>91.181410835413914</v>
      </c>
      <c r="AMY276" s="15">
        <f t="shared" si="2675"/>
        <v>-6.5370514899853397E-4</v>
      </c>
      <c r="AMZ276" s="12"/>
      <c r="ANA276" s="11">
        <f t="shared" si="2829"/>
        <v>-6.4833678982450756E-4</v>
      </c>
      <c r="ANB276" s="10">
        <f t="shared" si="2676"/>
        <v>91.240154145267383</v>
      </c>
      <c r="ANC276" s="9">
        <f t="shared" si="2232"/>
        <v>85.90504450166965</v>
      </c>
      <c r="AND276" s="9">
        <f t="shared" si="2233"/>
        <v>96.574566038470465</v>
      </c>
      <c r="ANE276" s="115">
        <f t="shared" si="2677"/>
        <v>91.239805270070065</v>
      </c>
      <c r="ANF276" s="15">
        <f t="shared" si="2678"/>
        <v>-6.5899901376729065E-4</v>
      </c>
      <c r="ANG276" s="12"/>
      <c r="ANH276" s="11">
        <f t="shared" si="2830"/>
        <v>-6.5366192578842752E-4</v>
      </c>
      <c r="ANI276" s="10">
        <f t="shared" si="2679"/>
        <v>91.298547552494682</v>
      </c>
      <c r="ANJ276" s="9">
        <f t="shared" si="2234"/>
        <v>85.9208364865341</v>
      </c>
      <c r="ANK276" s="9">
        <f t="shared" si="2235"/>
        <v>96.675673319458227</v>
      </c>
      <c r="ANL276" s="115">
        <f t="shared" si="2680"/>
        <v>91.298254902996163</v>
      </c>
      <c r="ANM276" s="15">
        <f t="shared" si="2681"/>
        <v>-6.6426848117598347E-4</v>
      </c>
      <c r="ANN276" s="12"/>
      <c r="ANO276" s="11">
        <f t="shared" si="2831"/>
        <v>-6.5896275566482729E-4</v>
      </c>
      <c r="ANP276" s="10">
        <f t="shared" si="2682"/>
        <v>91.356996316570246</v>
      </c>
      <c r="ANQ276" s="9">
        <f t="shared" si="2236"/>
        <v>85.936882031873793</v>
      </c>
      <c r="ANR276" s="9">
        <f t="shared" si="2237"/>
        <v>96.776633315192697</v>
      </c>
      <c r="ANS276" s="115">
        <f t="shared" si="2683"/>
        <v>91.356757673533252</v>
      </c>
      <c r="ANT276" s="15">
        <f t="shared" si="2684"/>
        <v>-6.6951319049792901E-4</v>
      </c>
      <c r="ANU276" s="12"/>
      <c r="ANV276" s="11">
        <f t="shared" si="2832"/>
        <v>-6.6423891355571463E-4</v>
      </c>
      <c r="ANW276" s="10">
        <f t="shared" si="2685"/>
        <v>91.415498372911117</v>
      </c>
      <c r="ANX276" s="9">
        <f t="shared" si="2238"/>
        <v>85.953181951587752</v>
      </c>
      <c r="ANY276" s="9">
        <f t="shared" si="2239"/>
        <v>96.877441192443086</v>
      </c>
      <c r="ANZ276" s="115">
        <f t="shared" si="2686"/>
        <v>91.415311572015412</v>
      </c>
      <c r="AOA276" s="15">
        <f t="shared" si="2687"/>
        <v>-6.7473279294025896E-4</v>
      </c>
      <c r="AOB276" s="12"/>
      <c r="AOC276" s="11">
        <f t="shared" si="2833"/>
        <v>-6.6949004551697844E-4</v>
      </c>
      <c r="AOD276" s="10">
        <f t="shared" si="2688"/>
        <v>91.474051707916999</v>
      </c>
      <c r="AOE276" s="9">
        <f t="shared" si="2240"/>
        <v>85.969737014128555</v>
      </c>
      <c r="AOF276" s="9">
        <f t="shared" si="2241"/>
        <v>96.978092264113513</v>
      </c>
      <c r="AOG276" s="115">
        <f t="shared" si="2689"/>
        <v>91.473914639121034</v>
      </c>
      <c r="AOH276" s="15">
        <f t="shared" si="2690"/>
        <v>-6.799269515430649E-4</v>
      </c>
      <c r="AOI276" s="12"/>
      <c r="AOJ276" s="11">
        <f t="shared" si="3133"/>
        <v>-6.7471580946000282E-4</v>
      </c>
      <c r="AOK276" s="10">
        <f t="shared" si="3134"/>
        <v>91.532654358325743</v>
      </c>
      <c r="AOL276" s="9">
        <f t="shared" si="2242"/>
        <v>85.986547942694088</v>
      </c>
      <c r="AOM276" s="9">
        <f t="shared" si="2243"/>
        <v>97.078581987716831</v>
      </c>
      <c r="AON276" s="115">
        <f t="shared" si="3135"/>
        <v>91.532564965205466</v>
      </c>
      <c r="AOO276" s="15">
        <f t="shared" si="3136"/>
        <v>-6.8509534107327416E-4</v>
      </c>
      <c r="AOP276" s="12"/>
      <c r="AOQ276" s="11">
        <f t="shared" si="2834"/>
        <v>-6.7991587504797886E-4</v>
      </c>
      <c r="AOR276" s="10">
        <f t="shared" si="2692"/>
        <v>91.591304410550379</v>
      </c>
      <c r="AOS276" s="9">
        <f t="shared" si="2244"/>
        <v>86.003615415442709</v>
      </c>
      <c r="AOT276" s="9">
        <f t="shared" si="2245"/>
        <v>97.178905963793156</v>
      </c>
      <c r="AOU276" s="115">
        <f t="shared" si="2693"/>
        <v>91.59126068961794</v>
      </c>
      <c r="AOV276" s="15">
        <f t="shared" si="2694"/>
        <v>-6.9023764791369135E-4</v>
      </c>
      <c r="AOW276" s="12"/>
      <c r="AOX276" s="11">
        <f t="shared" si="3137"/>
        <v>-6.8508992358727735E-4</v>
      </c>
      <c r="AOY276" s="10">
        <f t="shared" si="3138"/>
        <v>91.649999999999991</v>
      </c>
      <c r="AOZ276" s="9">
        <f t="shared" si="2246"/>
        <v>86.02094006573104</v>
      </c>
      <c r="APA276" s="9"/>
      <c r="APB276" s="97">
        <f t="shared" si="2695"/>
        <v>91.649999999999991</v>
      </c>
      <c r="APC276" s="15">
        <f t="shared" si="3139"/>
        <v>-6.9535356994695878E-4</v>
      </c>
    </row>
    <row r="277" spans="1:1095" x14ac:dyDescent="0.2">
      <c r="A277" s="183"/>
      <c r="B277" s="183"/>
      <c r="C277" s="1">
        <f t="shared" si="2696"/>
        <v>180</v>
      </c>
      <c r="D277" s="1">
        <f t="shared" si="2697"/>
        <v>6024.5844021139956</v>
      </c>
      <c r="E277" s="1">
        <f t="shared" si="2698"/>
        <v>-16317921.817764627</v>
      </c>
      <c r="F277" s="2">
        <f t="shared" si="2699"/>
        <v>113.16</v>
      </c>
      <c r="G277" s="8">
        <f t="shared" si="2700"/>
        <v>1.9810000000000001E-3</v>
      </c>
      <c r="H277" s="6">
        <f t="shared" si="2701"/>
        <v>0.14400020254000001</v>
      </c>
      <c r="I277" s="2">
        <f t="shared" si="2702"/>
        <v>3500</v>
      </c>
      <c r="J277" s="3">
        <f t="shared" si="2836"/>
        <v>58.333333333333336</v>
      </c>
      <c r="K277" s="3">
        <f t="shared" si="2837"/>
        <v>366.52</v>
      </c>
      <c r="L277" s="1">
        <f t="shared" si="2703"/>
        <v>0.82</v>
      </c>
      <c r="M277" s="1">
        <f t="shared" si="2704"/>
        <v>0.66</v>
      </c>
      <c r="N277" s="1">
        <f t="shared" si="2838"/>
        <v>0.54120000000000001</v>
      </c>
      <c r="O277" s="3">
        <f t="shared" si="2247"/>
        <v>7.5227878787878781</v>
      </c>
      <c r="P277" s="40">
        <f t="shared" si="2839"/>
        <v>570.9796</v>
      </c>
      <c r="Q277" s="1">
        <f t="shared" si="2705"/>
        <v>21.51</v>
      </c>
      <c r="R277" s="1">
        <f t="shared" si="2706"/>
        <v>151</v>
      </c>
      <c r="S277" s="2">
        <f t="shared" si="2707"/>
        <v>12587.54</v>
      </c>
      <c r="T277" s="1">
        <f t="shared" si="1959"/>
        <v>83.916933333333333</v>
      </c>
      <c r="U277" s="7">
        <f t="shared" si="2708"/>
        <v>9.1849501318337995E-2</v>
      </c>
      <c r="V277" s="7">
        <f t="shared" si="2840"/>
        <v>6.6258942829124593E-3</v>
      </c>
      <c r="W277" s="159">
        <f t="shared" si="2709"/>
        <v>3.4283282369456214E-2</v>
      </c>
      <c r="X277" s="40">
        <f t="shared" si="2841"/>
        <v>8095.2484858865882</v>
      </c>
      <c r="Y277" s="1">
        <f t="shared" si="2710"/>
        <v>0</v>
      </c>
      <c r="Z277" s="1">
        <f t="shared" si="2711"/>
        <v>113.16</v>
      </c>
      <c r="AA277" s="1">
        <f t="shared" si="2712"/>
        <v>91.649999999999991</v>
      </c>
      <c r="AB277" s="6">
        <f t="shared" si="1960"/>
        <v>0.2895550479995273</v>
      </c>
      <c r="AC277" s="1">
        <f t="shared" si="2713"/>
        <v>526.19133708825245</v>
      </c>
      <c r="AD277" s="40">
        <f t="shared" si="2842"/>
        <v>36363.626619283568</v>
      </c>
      <c r="AE277" s="1">
        <f t="shared" si="2843"/>
        <v>0.15947988387208822</v>
      </c>
      <c r="AF277" s="2">
        <f t="shared" si="2835"/>
        <v>92</v>
      </c>
      <c r="AG277" s="10">
        <f t="shared" si="2844"/>
        <v>14.672149316232117</v>
      </c>
      <c r="AH277" s="12">
        <f t="shared" si="2845"/>
        <v>0.19053444322413152</v>
      </c>
      <c r="AI277" s="43">
        <f t="shared" si="2846"/>
        <v>-1.9141868708108081E-5</v>
      </c>
      <c r="AJ277" s="93">
        <f t="shared" si="1961"/>
        <v>4.8307829744472307E-6</v>
      </c>
      <c r="AK277" s="43">
        <f t="shared" si="2847"/>
        <v>0</v>
      </c>
      <c r="AL277" s="43">
        <f t="shared" si="1962"/>
        <v>4.2575014936091423E-4</v>
      </c>
      <c r="AM277" s="43"/>
      <c r="AN277" s="43">
        <f t="shared" si="2848"/>
        <v>0</v>
      </c>
      <c r="AO277" s="10">
        <f t="shared" si="2849"/>
        <v>85.488384778687745</v>
      </c>
      <c r="AP277" s="9"/>
      <c r="AQ277" s="9">
        <f t="shared" si="2850"/>
        <v>85.362946225469727</v>
      </c>
      <c r="AR277" s="104">
        <f t="shared" si="2851"/>
        <v>85.362946225469727</v>
      </c>
      <c r="AS277" s="15">
        <f t="shared" si="2852"/>
        <v>0</v>
      </c>
      <c r="AT277" s="49"/>
      <c r="AU277" s="11">
        <f t="shared" si="2853"/>
        <v>7.7478002242510416E-6</v>
      </c>
      <c r="AV277" s="10">
        <f t="shared" si="2854"/>
        <v>85.425664410653425</v>
      </c>
      <c r="AW277" s="9">
        <f t="shared" si="2855"/>
        <v>85.362946225469727</v>
      </c>
      <c r="AX277" s="9">
        <f t="shared" si="2856"/>
        <v>85.237816319009724</v>
      </c>
      <c r="AY277" s="97">
        <f t="shared" si="2857"/>
        <v>85.300381272239719</v>
      </c>
      <c r="AZ277" s="15">
        <f t="shared" si="2858"/>
        <v>7.7286019495369056E-6</v>
      </c>
      <c r="BA277" s="49"/>
      <c r="BB277" s="11">
        <f t="shared" si="2859"/>
        <v>1.5476670502865963E-5</v>
      </c>
      <c r="BC277" s="10">
        <f t="shared" si="2860"/>
        <v>85.363095102382232</v>
      </c>
      <c r="BD277" s="9">
        <f t="shared" si="2861"/>
        <v>85.362944053423476</v>
      </c>
      <c r="BE277" s="9">
        <f t="shared" si="2862"/>
        <v>85.112991828119434</v>
      </c>
      <c r="BF277" s="97">
        <f t="shared" si="2863"/>
        <v>85.237967940771455</v>
      </c>
      <c r="BG277" s="15">
        <f t="shared" si="2864"/>
        <v>1.5438205864823913E-5</v>
      </c>
      <c r="BH277" s="49"/>
      <c r="BI277" s="11">
        <f t="shared" si="2865"/>
        <v>2.3186540100915771E-5</v>
      </c>
      <c r="BJ277" s="10">
        <f t="shared" si="2866"/>
        <v>85.300673082109853</v>
      </c>
      <c r="BK277" s="9">
        <f t="shared" si="2867"/>
        <v>85.362935386582151</v>
      </c>
      <c r="BL277" s="9">
        <f t="shared" si="2868"/>
        <v>84.988469512846649</v>
      </c>
      <c r="BM277" s="97">
        <f t="shared" si="2869"/>
        <v>85.175702449714407</v>
      </c>
      <c r="BN277" s="15">
        <f t="shared" si="2870"/>
        <v>2.3128744867334167E-5</v>
      </c>
      <c r="BO277" s="49"/>
      <c r="BP277" s="11">
        <f t="shared" si="2871"/>
        <v>3.0877340799161429E-5</v>
      </c>
      <c r="BQ277" s="10">
        <f t="shared" si="2872"/>
        <v>85.238394589747656</v>
      </c>
      <c r="BR277" s="9">
        <f t="shared" si="2873"/>
        <v>85.362915934265942</v>
      </c>
      <c r="BS277" s="9">
        <f t="shared" si="2874"/>
        <v>84.864246125215203</v>
      </c>
      <c r="BT277" s="97">
        <f t="shared" si="2875"/>
        <v>85.113581029740573</v>
      </c>
      <c r="BU277" s="15">
        <f t="shared" si="2876"/>
        <v>3.0800154554868168E-5</v>
      </c>
      <c r="BV277" s="12"/>
      <c r="BW277" s="11">
        <f t="shared" si="2877"/>
        <v>3.8549006853441391E-5</v>
      </c>
      <c r="BX277" s="10">
        <f t="shared" si="2878"/>
        <v>85.176255877285911</v>
      </c>
      <c r="BY277" s="9">
        <f t="shared" si="2879"/>
        <v>85.362881437928976</v>
      </c>
      <c r="BZ277" s="9">
        <f t="shared" si="2880"/>
        <v>84.740318409957425</v>
      </c>
      <c r="CA277" s="97">
        <f t="shared" si="2881"/>
        <v>85.051599923943201</v>
      </c>
      <c r="CB277" s="15">
        <f t="shared" si="2882"/>
        <v>3.8452372960319878E-5</v>
      </c>
      <c r="CC277" s="12"/>
      <c r="CD277" s="11">
        <f t="shared" si="2883"/>
        <v>4.6201474954008191E-5</v>
      </c>
      <c r="CE277" s="10">
        <f t="shared" si="2884"/>
        <v>85.114253209189457</v>
      </c>
      <c r="CF277" s="9">
        <f t="shared" si="2885"/>
        <v>85.362827671216607</v>
      </c>
      <c r="CG277" s="9">
        <f t="shared" si="2886"/>
        <v>84.616683105233733</v>
      </c>
      <c r="CH277" s="97">
        <f t="shared" si="2887"/>
        <v>84.989755388225177</v>
      </c>
      <c r="CI277" s="15">
        <f t="shared" si="2888"/>
        <v>4.6085340510776331E-5</v>
      </c>
      <c r="CJ277" s="12"/>
      <c r="CK277" s="11">
        <f t="shared" si="2889"/>
        <v>5.3834684185188085E-5</v>
      </c>
      <c r="CL277" s="10">
        <f t="shared" si="2890"/>
        <v>85.052382862783162</v>
      </c>
      <c r="CM277" s="9">
        <f t="shared" si="2891"/>
        <v>85.36275044001512</v>
      </c>
      <c r="CN277" s="9">
        <f t="shared" si="2892"/>
        <v>84.493336943344318</v>
      </c>
      <c r="CO277" s="97">
        <f t="shared" si="2893"/>
        <v>84.928043691679719</v>
      </c>
      <c r="CP277" s="15">
        <f t="shared" si="2894"/>
        <v>5.3698999986631308E-5</v>
      </c>
      <c r="CQ277" s="12"/>
      <c r="CR277" s="11">
        <f t="shared" si="2895"/>
        <v>6.144857598504766E-5</v>
      </c>
      <c r="CS277" s="10">
        <f t="shared" si="2896"/>
        <v>84.990641128629747</v>
      </c>
      <c r="CT277" s="9">
        <f t="shared" si="2897"/>
        <v>85.362645582494139</v>
      </c>
      <c r="CU277" s="9">
        <f t="shared" si="2898"/>
        <v>84.370276651430899</v>
      </c>
      <c r="CV277" s="97">
        <f t="shared" si="2899"/>
        <v>84.866461116962512</v>
      </c>
      <c r="CW277" s="15">
        <f t="shared" si="2900"/>
        <v>6.1293296480853496E-5</v>
      </c>
      <c r="CX277" s="12"/>
      <c r="CY277" s="11">
        <f t="shared" si="2901"/>
        <v>6.9043094105202671E-5</v>
      </c>
      <c r="CZ277" s="10">
        <f t="shared" si="2902"/>
        <v>84.929024310899109</v>
      </c>
      <c r="DA277" s="9">
        <f t="shared" si="2903"/>
        <v>85.362508969141899</v>
      </c>
      <c r="DB277" s="9">
        <f t="shared" si="2904"/>
        <v>84.247498952166737</v>
      </c>
      <c r="DC277" s="97">
        <f t="shared" si="2905"/>
        <v>84.805003960654318</v>
      </c>
      <c r="DD277" s="15">
        <f t="shared" si="2906"/>
        <v>6.8868177358551272E-5</v>
      </c>
      <c r="DE277" s="12"/>
      <c r="DF277" s="11">
        <f t="shared" si="2907"/>
        <v>7.6618184570916551E-5</v>
      </c>
      <c r="DG277" s="10">
        <f t="shared" si="2908"/>
        <v>84.867528727728228</v>
      </c>
      <c r="DH277" s="9">
        <f t="shared" si="2909"/>
        <v>85.362336502793468</v>
      </c>
      <c r="DI277" s="9">
        <f t="shared" si="2910"/>
        <v>84.125000564438963</v>
      </c>
      <c r="DJ277" s="97">
        <f t="shared" si="2911"/>
        <v>84.743668533616216</v>
      </c>
      <c r="DK277" s="15">
        <f t="shared" si="2912"/>
        <v>7.6423592216576204E-5</v>
      </c>
      <c r="DL277" s="12"/>
      <c r="DM277" s="11">
        <f t="shared" si="2913"/>
        <v>8.4173795641207604E-5</v>
      </c>
      <c r="DN277" s="10">
        <f t="shared" si="2914"/>
        <v>84.806150711573906</v>
      </c>
      <c r="DO277" s="9">
        <f t="shared" si="2915"/>
        <v>85.362124118652304</v>
      </c>
      <c r="DP277" s="9">
        <f t="shared" si="2916"/>
        <v>84.002778204019023</v>
      </c>
      <c r="DQ277" s="97">
        <f t="shared" si="2917"/>
        <v>84.682451161335663</v>
      </c>
      <c r="DR277" s="15">
        <f t="shared" si="2918"/>
        <v>8.3959492843437122E-5</v>
      </c>
      <c r="DS277" s="12"/>
      <c r="DT277" s="11">
        <f t="shared" si="2919"/>
        <v>9.1709877769288121E-5</v>
      </c>
      <c r="DU277" s="10">
        <f t="shared" si="2920"/>
        <v>84.744886609556175</v>
      </c>
      <c r="DV277" s="9">
        <f t="shared" si="2921"/>
        <v>85.361867784305048</v>
      </c>
      <c r="DW277" s="9">
        <f t="shared" si="2922"/>
        <v>83.880828584222186</v>
      </c>
      <c r="DX277" s="97">
        <f t="shared" si="2923"/>
        <v>84.62134818426361</v>
      </c>
      <c r="DY277" s="15">
        <f t="shared" si="2924"/>
        <v>9.1475833179484716E-5</v>
      </c>
      <c r="DZ277" s="12"/>
      <c r="EA277" s="11">
        <f t="shared" si="2925"/>
        <v>9.9226383563229791E-5</v>
      </c>
      <c r="EB277" s="10">
        <f t="shared" si="2926"/>
        <v>84.68373278379309</v>
      </c>
      <c r="EC277" s="9">
        <f t="shared" si="2927"/>
        <v>85.361563499730011</v>
      </c>
      <c r="ED277" s="9">
        <f t="shared" si="2928"/>
        <v>83.759148416559796</v>
      </c>
      <c r="EE277" s="97">
        <f t="shared" si="2929"/>
        <v>84.560355958144896</v>
      </c>
      <c r="EF277" s="15">
        <f t="shared" si="2930"/>
        <v>9.8972569277145091E-5</v>
      </c>
      <c r="EG277" s="12"/>
      <c r="EH277" s="11">
        <f t="shared" si="2931"/>
        <v>1.0672326774669595E-4</v>
      </c>
      <c r="EI277" s="10">
        <f t="shared" si="2932"/>
        <v>84.622685611728684</v>
      </c>
      <c r="EJ277" s="9">
        <f t="shared" si="2933"/>
        <v>85.361207297299302</v>
      </c>
      <c r="EK277" s="9">
        <f t="shared" si="2934"/>
        <v>83.637734411377423</v>
      </c>
      <c r="EL277" s="97">
        <f t="shared" si="2935"/>
        <v>84.499470854338369</v>
      </c>
      <c r="EM277" s="15">
        <f t="shared" si="2936"/>
        <v>1.0644965926163976E-4</v>
      </c>
      <c r="EN277" s="12"/>
      <c r="EO277" s="11">
        <f t="shared" si="2937"/>
        <v>1.1420048712012318E-4</v>
      </c>
      <c r="EP277" s="10">
        <f t="shared" si="2938"/>
        <v>84.561741486450885</v>
      </c>
      <c r="EQ277" s="9">
        <f t="shared" si="2939"/>
        <v>85.360795241774923</v>
      </c>
      <c r="ER277" s="9">
        <f t="shared" si="2940"/>
        <v>83.516583278485925</v>
      </c>
      <c r="ES277" s="97">
        <f t="shared" si="2941"/>
        <v>84.438689260130417</v>
      </c>
      <c r="ET277" s="15">
        <f t="shared" si="2942"/>
        <v>1.1390706329177215E-4</v>
      </c>
      <c r="EU277" s="12"/>
      <c r="EV277" s="11">
        <f t="shared" si="2943"/>
        <v>1.2165800052197133E-4</v>
      </c>
      <c r="EW277" s="10">
        <f t="shared" si="2944"/>
        <v>84.500896817002868</v>
      </c>
      <c r="EX277" s="9">
        <f t="shared" si="2945"/>
        <v>85.360323430298891</v>
      </c>
      <c r="EY277" s="9">
        <f t="shared" si="2946"/>
        <v>83.395691727779365</v>
      </c>
      <c r="EZ277" s="97">
        <f t="shared" si="2947"/>
        <v>84.378007579039121</v>
      </c>
      <c r="FA277" s="15">
        <f t="shared" si="2948"/>
        <v>1.2134474352113569E-4</v>
      </c>
      <c r="FB277" s="12"/>
      <c r="FC277" s="11">
        <f t="shared" si="2949"/>
        <v>1.2909576879039844E-4</v>
      </c>
      <c r="FD277" s="10">
        <f t="shared" si="2950"/>
        <v>84.440148028684973</v>
      </c>
      <c r="FE277" s="9">
        <f t="shared" si="2951"/>
        <v>85.359787992377633</v>
      </c>
      <c r="FF277" s="9">
        <f t="shared" si="2952"/>
        <v>83.275056469845367</v>
      </c>
      <c r="FG277" s="97">
        <f t="shared" si="2953"/>
        <v>84.317422231111493</v>
      </c>
      <c r="FH277" s="15">
        <f t="shared" si="2954"/>
        <v>1.2876266405946905E-4</v>
      </c>
      <c r="FI277" s="12"/>
      <c r="FJ277" s="11">
        <f t="shared" si="2955"/>
        <v>1.3651375472503388E-4</v>
      </c>
      <c r="FK277" s="10">
        <f t="shared" si="2956"/>
        <v>84.379491563350058</v>
      </c>
      <c r="FL277" s="9">
        <f t="shared" si="2957"/>
        <v>85.359185089860802</v>
      </c>
      <c r="FM277" s="9">
        <f t="shared" si="2958"/>
        <v>83.154674216561702</v>
      </c>
      <c r="FN277" s="97">
        <f t="shared" si="2959"/>
        <v>84.256929653211245</v>
      </c>
      <c r="FO277" s="15">
        <f t="shared" si="2960"/>
        <v>1.3616079093449081E-4</v>
      </c>
      <c r="FP277" s="12"/>
      <c r="FQ277" s="11">
        <f t="shared" si="2961"/>
        <v>1.4391192304925889E-4</v>
      </c>
      <c r="FR277" s="10">
        <f t="shared" si="2962"/>
        <v>84.318923879689208</v>
      </c>
      <c r="FS277" s="9">
        <f t="shared" si="2963"/>
        <v>85.358510916914625</v>
      </c>
      <c r="FT277" s="9">
        <f t="shared" si="2964"/>
        <v>83.034541681685653</v>
      </c>
      <c r="FU277" s="97">
        <f t="shared" si="2965"/>
        <v>84.196526299300132</v>
      </c>
      <c r="FV277" s="15">
        <f t="shared" si="2966"/>
        <v>1.4353909205385351E-4</v>
      </c>
      <c r="FW277" s="12"/>
      <c r="FX277" s="11">
        <f t="shared" si="2967"/>
        <v>1.5129024037257487E-4</v>
      </c>
      <c r="FY277" s="10">
        <f t="shared" si="2968"/>
        <v>84.25844145351121</v>
      </c>
      <c r="FZ277" s="9">
        <f t="shared" si="2969"/>
        <v>85.357761699990021</v>
      </c>
      <c r="GA277" s="9">
        <f t="shared" si="2970"/>
        <v>82.914655581430893</v>
      </c>
      <c r="GB277" s="97">
        <f t="shared" si="2971"/>
        <v>84.136208640710464</v>
      </c>
      <c r="GC277" s="15">
        <f t="shared" si="2972"/>
        <v>1.5089753716754172E-4</v>
      </c>
      <c r="GD277" s="12"/>
      <c r="GE277" s="11">
        <f t="shared" si="2973"/>
        <v>1.5864867515340874E-4</v>
      </c>
      <c r="GF277" s="10">
        <f t="shared" si="2974"/>
        <v>84.198040778013223</v>
      </c>
      <c r="GG277" s="9">
        <f t="shared" si="2975"/>
        <v>85.356933697785607</v>
      </c>
      <c r="GH277" s="9">
        <f t="shared" si="2976"/>
        <v>82.795012635034539</v>
      </c>
      <c r="GI277" s="97">
        <f t="shared" si="2977"/>
        <v>84.07597316641008</v>
      </c>
      <c r="GJ277" s="15">
        <f t="shared" si="2978"/>
        <v>1.5823609783057038E-4</v>
      </c>
      <c r="GK277" s="12"/>
      <c r="GL277" s="11">
        <f t="shared" si="2979"/>
        <v>1.6598719766220275E-4</v>
      </c>
      <c r="GM277" s="10">
        <f t="shared" si="2980"/>
        <v>84.137718364044048</v>
      </c>
      <c r="GN277" s="9">
        <f t="shared" si="2981"/>
        <v>85.356023201205716</v>
      </c>
      <c r="GO277" s="9">
        <f t="shared" si="1991"/>
        <v>82.675609565314048</v>
      </c>
      <c r="GP277" s="115">
        <f t="shared" si="2982"/>
        <v>84.015816383259875</v>
      </c>
      <c r="GQ277" s="15">
        <f t="shared" si="2983"/>
        <v>1.6555474736598677E-4</v>
      </c>
      <c r="GR277" s="12"/>
      <c r="GS277" s="11">
        <f t="shared" si="2984"/>
        <v>1.733057799448132E-4</v>
      </c>
      <c r="GT277" s="10">
        <f t="shared" si="2985"/>
        <v>84.077470740359914</v>
      </c>
      <c r="GU277" s="9">
        <f t="shared" si="2986"/>
        <v>85.355026533313691</v>
      </c>
      <c r="GV277" s="9">
        <f t="shared" si="1993"/>
        <v>82.556443099212757</v>
      </c>
      <c r="GW277" s="115">
        <f t="shared" si="2987"/>
        <v>83.955734816263231</v>
      </c>
      <c r="GX277" s="15">
        <f t="shared" si="2988"/>
        <v>1.7285346082828858E-4</v>
      </c>
      <c r="GY277" s="12"/>
      <c r="GZ277" s="11">
        <f t="shared" si="2989"/>
        <v>1.8060439578630416E-4</v>
      </c>
      <c r="HA277" s="10">
        <f t="shared" si="2990"/>
        <v>84.017294453872239</v>
      </c>
      <c r="HB277" s="9">
        <f t="shared" si="2991"/>
        <v>85.353940049280467</v>
      </c>
      <c r="HC277" s="9">
        <f t="shared" si="2992"/>
        <v>82.437509968335704</v>
      </c>
      <c r="HD277" s="97">
        <f t="shared" si="2993"/>
        <v>83.895725008808085</v>
      </c>
      <c r="HE277" s="15">
        <f t="shared" si="2994"/>
        <v>1.8013221496717018E-4</v>
      </c>
      <c r="HF277" s="12"/>
      <c r="HG277" s="11">
        <f t="shared" si="2995"/>
        <v>1.8788302067504307E-4</v>
      </c>
      <c r="HH277" s="10">
        <f t="shared" si="2996"/>
        <v>83.95718606988828</v>
      </c>
      <c r="HI277" s="9">
        <f t="shared" si="2997"/>
        <v>85.352760136328683</v>
      </c>
      <c r="HJ277" s="9">
        <f t="shared" si="2998"/>
        <v>82.318806909476294</v>
      </c>
      <c r="HK277" s="97">
        <f t="shared" si="2999"/>
        <v>83.835783522902489</v>
      </c>
      <c r="HL277" s="15">
        <f t="shared" si="3000"/>
        <v>1.8739098819152013E-4</v>
      </c>
      <c r="HM277" s="12"/>
      <c r="HN277" s="11">
        <f t="shared" si="3001"/>
        <v>1.951416317670704E-4</v>
      </c>
      <c r="HO277" s="10">
        <f t="shared" si="3002"/>
        <v>83.897142172345042</v>
      </c>
      <c r="HP277" s="9">
        <f t="shared" si="3003"/>
        <v>85.351483213672481</v>
      </c>
      <c r="HQ277" s="9">
        <f t="shared" si="3004"/>
        <v>82.200330665128874</v>
      </c>
      <c r="HR277" s="115">
        <f t="shared" si="3005"/>
        <v>83.77590693940067</v>
      </c>
      <c r="HS277" s="15">
        <f t="shared" si="3006"/>
        <v>1.94629760534059E-4</v>
      </c>
      <c r="HT277" s="12"/>
      <c r="HU277" s="11">
        <f t="shared" si="3007"/>
        <v>2.0238020785107283E-4</v>
      </c>
      <c r="HV277" s="10">
        <f t="shared" si="3008"/>
        <v>83.83715936403398</v>
      </c>
      <c r="HW277" s="9">
        <f t="shared" si="3009"/>
        <v>85.350105732453045</v>
      </c>
      <c r="HX277" s="9">
        <f t="shared" si="3010"/>
        <v>82.082077983996015</v>
      </c>
      <c r="HY277" s="115">
        <f t="shared" si="3011"/>
        <v>83.71609185822453</v>
      </c>
      <c r="HZ277" s="15">
        <f t="shared" si="3012"/>
        <v>2.0184851361601636E-4</v>
      </c>
      <c r="IA277" s="12"/>
      <c r="IB277" s="11">
        <f t="shared" si="3013"/>
        <v>2.0959872931339716E-4</v>
      </c>
      <c r="IC277" s="10">
        <f t="shared" si="3014"/>
        <v>83.777234266821054</v>
      </c>
      <c r="ID277" s="9">
        <f t="shared" si="3015"/>
        <v>85.348624175670096</v>
      </c>
      <c r="IE277" s="9">
        <f t="shared" si="3016"/>
        <v>81.964045621480253</v>
      </c>
      <c r="IF277" s="115">
        <f t="shared" si="3017"/>
        <v>83.656334898575182</v>
      </c>
      <c r="IG277" s="15">
        <f t="shared" si="3018"/>
        <v>2.0904723061253579E-4</v>
      </c>
      <c r="IH277" s="12"/>
      <c r="II277" s="11">
        <f t="shared" si="3019"/>
        <v>2.1679717810377667E-4</v>
      </c>
      <c r="IJ277" s="10">
        <f t="shared" si="3020"/>
        <v>83.71736352185701</v>
      </c>
      <c r="IK277" s="9">
        <f t="shared" si="3021"/>
        <v>85.347035058109498</v>
      </c>
      <c r="IL277" s="9">
        <f t="shared" si="3022"/>
        <v>81.84623034017028</v>
      </c>
      <c r="IM277" s="115">
        <f t="shared" si="3023"/>
        <v>83.596632699139889</v>
      </c>
      <c r="IN277" s="15">
        <f t="shared" si="3024"/>
        <v>2.162258962181697E-4</v>
      </c>
      <c r="IO277" s="12"/>
      <c r="IP277" s="11">
        <f t="shared" si="3025"/>
        <v>2.2397553770113669E-4</v>
      </c>
      <c r="IQ277" s="10">
        <f t="shared" si="3026"/>
        <v>83.657543789783006</v>
      </c>
      <c r="IR277" s="9">
        <f t="shared" si="3027"/>
        <v>85.345334926267071</v>
      </c>
      <c r="IS277" s="9">
        <f t="shared" si="3028"/>
        <v>81.728628910313105</v>
      </c>
      <c r="IT277" s="115">
        <f t="shared" si="3029"/>
        <v>83.536981918290081</v>
      </c>
      <c r="IU277" s="15">
        <f t="shared" si="3030"/>
        <v>2.2338449661300791E-4</v>
      </c>
      <c r="IV277" s="12"/>
      <c r="IW277" s="11">
        <f t="shared" si="3031"/>
        <v>2.3113379308003373E-4</v>
      </c>
      <c r="IX277" s="10">
        <f t="shared" si="3032"/>
        <v>83.597771750927365</v>
      </c>
      <c r="IY277" s="9">
        <f t="shared" si="3033"/>
        <v>85.343520358268705</v>
      </c>
      <c r="IZ277" s="9">
        <f t="shared" si="3034"/>
        <v>81.611238110278691</v>
      </c>
      <c r="JA277" s="115">
        <f t="shared" si="3035"/>
        <v>83.477379234273698</v>
      </c>
      <c r="JB277" s="15">
        <f t="shared" si="3036"/>
        <v>2.3052301942904819E-4</v>
      </c>
      <c r="JC277" s="12"/>
      <c r="JD277" s="11">
        <f t="shared" si="3037"/>
        <v>2.3827193067731757E-4</v>
      </c>
      <c r="JE277" s="10">
        <f t="shared" si="3038"/>
        <v>83.538044105496795</v>
      </c>
      <c r="JF277" s="9">
        <f t="shared" si="3039"/>
        <v>85.341587963787006</v>
      </c>
      <c r="JG277" s="9">
        <f t="shared" si="3040"/>
        <v>81.494054727013221</v>
      </c>
      <c r="JH277" s="115">
        <f t="shared" si="3041"/>
        <v>83.417821345400114</v>
      </c>
      <c r="JI277" s="15">
        <f t="shared" si="3042"/>
        <v>2.3764145371705687E-4</v>
      </c>
      <c r="JJ277" s="12"/>
      <c r="JK277" s="11">
        <f t="shared" si="3043"/>
        <v>2.4538993835927097E-4</v>
      </c>
      <c r="JL277" s="10">
        <f t="shared" si="3044"/>
        <v>83.478357573760206</v>
      </c>
      <c r="JM277" s="9">
        <f t="shared" si="3045"/>
        <v>85.339534383954586</v>
      </c>
      <c r="JN277" s="9">
        <f t="shared" si="3046"/>
        <v>81.377075556482652</v>
      </c>
      <c r="JO277" s="115">
        <f t="shared" si="3047"/>
        <v>83.358304970218626</v>
      </c>
      <c r="JP277" s="15">
        <f t="shared" si="3048"/>
        <v>2.4473978991380852E-4</v>
      </c>
      <c r="JQ277" s="12"/>
      <c r="JR277" s="11">
        <f t="shared" si="3049"/>
        <v>2.5248780538912315E-4</v>
      </c>
      <c r="JS277" s="10">
        <f t="shared" si="3050"/>
        <v>83.418708896226065</v>
      </c>
      <c r="JT277" s="9">
        <f t="shared" si="3051"/>
        <v>85.337356291273991</v>
      </c>
      <c r="JU277" s="9">
        <f t="shared" si="3052"/>
        <v>81.260297404105145</v>
      </c>
      <c r="JV277" s="115">
        <f t="shared" si="3053"/>
        <v>83.298826847689568</v>
      </c>
      <c r="JW277" s="15">
        <f t="shared" si="3054"/>
        <v>2.518180198098223E-4</v>
      </c>
      <c r="JX277" s="12"/>
      <c r="JY277" s="11">
        <f t="shared" si="3055"/>
        <v>2.5956552239505485E-4</v>
      </c>
      <c r="JZ277" s="10">
        <f t="shared" si="3056"/>
        <v>83.359094833812549</v>
      </c>
      <c r="KA277" s="9">
        <f t="shared" si="3057"/>
        <v>85.335050389524596</v>
      </c>
      <c r="KB277" s="9">
        <f t="shared" si="3058"/>
        <v>81.143717085175751</v>
      </c>
      <c r="KC277" s="115">
        <f t="shared" si="3059"/>
        <v>83.239383737350181</v>
      </c>
      <c r="KD277" s="15">
        <f t="shared" si="3060"/>
        <v>2.5887613651737076E-4</v>
      </c>
      <c r="KE277" s="12"/>
      <c r="KF277" s="11">
        <f t="shared" si="3061"/>
        <v>2.666230813384631E-4</v>
      </c>
      <c r="KG277" s="10">
        <f t="shared" si="3062"/>
        <v>83.299512168012342</v>
      </c>
      <c r="KH277" s="9">
        <f t="shared" si="3063"/>
        <v>85.332613413666422</v>
      </c>
      <c r="KI277" s="9">
        <f t="shared" si="3064"/>
        <v>81.027331425279385</v>
      </c>
      <c r="KJ277" s="115">
        <f t="shared" si="3065"/>
        <v>83.179972419472904</v>
      </c>
      <c r="KK277" s="15">
        <f t="shared" si="3066"/>
        <v>2.659141344390446E-4</v>
      </c>
      <c r="KL277" s="12"/>
      <c r="KM277" s="11">
        <f t="shared" si="3067"/>
        <v>2.7366047548276168E-4</v>
      </c>
      <c r="KN277" s="10">
        <f t="shared" si="3068"/>
        <v>83.239957701050102</v>
      </c>
      <c r="KO277" s="9">
        <f t="shared" si="3069"/>
        <v>85.330042129741102</v>
      </c>
      <c r="KP277" s="9">
        <f t="shared" si="3070"/>
        <v>80.91113726069419</v>
      </c>
      <c r="KQ277" s="115">
        <f t="shared" si="3071"/>
        <v>83.120589695217646</v>
      </c>
      <c r="KR277" s="15">
        <f t="shared" si="3072"/>
        <v>2.7293200923670941E-4</v>
      </c>
      <c r="KS277" s="12"/>
      <c r="KT277" s="11">
        <f t="shared" si="3073"/>
        <v>2.8067769936258673E-4</v>
      </c>
      <c r="KU277" s="10">
        <f t="shared" si="3074"/>
        <v>83.180428256033707</v>
      </c>
      <c r="KV277" s="9">
        <f t="shared" si="3075"/>
        <v>85.327333334770032</v>
      </c>
      <c r="KW277" s="9">
        <f t="shared" si="3076"/>
        <v>80.795131438786115</v>
      </c>
      <c r="KX277" s="115">
        <f t="shared" si="3077"/>
        <v>83.061232386778073</v>
      </c>
      <c r="KY277" s="15">
        <f t="shared" si="3078"/>
        <v>2.7992975780085348E-4</v>
      </c>
      <c r="KZ277" s="12"/>
      <c r="LA277" s="11">
        <f t="shared" si="3079"/>
        <v>2.8767474875336088E-4</v>
      </c>
      <c r="LB277" s="10">
        <f t="shared" si="3080"/>
        <v>83.120920677099775</v>
      </c>
      <c r="LC277" s="9">
        <f t="shared" si="3081"/>
        <v>85.324483856649877</v>
      </c>
      <c r="LD277" s="9">
        <f t="shared" si="3082"/>
        <v>80.679310818393006</v>
      </c>
      <c r="LE277" s="115">
        <f t="shared" si="3083"/>
        <v>83.001897337521442</v>
      </c>
      <c r="LF277" s="15">
        <f t="shared" si="3084"/>
        <v>2.8690737822040642E-4</v>
      </c>
      <c r="LG277" s="12"/>
      <c r="LH277" s="11">
        <f t="shared" si="3085"/>
        <v>2.9465162064133422E-4</v>
      </c>
      <c r="LI277" s="10">
        <f t="shared" si="3086"/>
        <v>83.061431829552646</v>
      </c>
      <c r="LJ277" s="9">
        <f t="shared" si="3087"/>
        <v>85.321490554045539</v>
      </c>
      <c r="LK277" s="9">
        <f t="shared" si="3088"/>
        <v>80.563672270198509</v>
      </c>
      <c r="LL277" s="115">
        <f t="shared" si="3089"/>
        <v>82.942581412122024</v>
      </c>
      <c r="LM277" s="15">
        <f t="shared" si="3090"/>
        <v>2.9386486975303486E-4</v>
      </c>
      <c r="LN277" s="12"/>
      <c r="LO277" s="11">
        <f t="shared" si="3091"/>
        <v>3.016083131940913E-4</v>
      </c>
      <c r="LP277" s="10">
        <f t="shared" si="3092"/>
        <v>83.00195859999701</v>
      </c>
      <c r="LQ277" s="9">
        <f t="shared" si="3093"/>
        <v>85.318350316280672</v>
      </c>
      <c r="LR277" s="9">
        <f t="shared" si="3094"/>
        <v>80.448212677097956</v>
      </c>
      <c r="LS277" s="115">
        <f t="shared" si="3095"/>
        <v>82.883281496689307</v>
      </c>
      <c r="LT277" s="15">
        <f t="shared" si="3096"/>
        <v>3.0080223279578268E-4</v>
      </c>
      <c r="LU277" s="12"/>
      <c r="LV277" s="11">
        <f t="shared" si="3097"/>
        <v>3.0854482573138583E-4</v>
      </c>
      <c r="LW277" s="10">
        <f t="shared" si="3098"/>
        <v>82.942497896465369</v>
      </c>
      <c r="LX277" s="9">
        <f t="shared" si="3099"/>
        <v>85.315060063225815</v>
      </c>
      <c r="LY277" s="9">
        <f t="shared" si="3100"/>
        <v>80.332928934554246</v>
      </c>
      <c r="LZ277" s="115">
        <f t="shared" si="3101"/>
        <v>82.823994498890031</v>
      </c>
      <c r="MA277" s="15">
        <f t="shared" si="3102"/>
        <v>3.0771946885617602E-4</v>
      </c>
      <c r="MB277" s="12"/>
      <c r="MC277" s="11">
        <f t="shared" si="3103"/>
        <v>3.1546115869644597E-4</v>
      </c>
      <c r="MD277" s="10">
        <f t="shared" si="3104"/>
        <v>82.883046648539349</v>
      </c>
      <c r="ME277" s="9">
        <f t="shared" si="3105"/>
        <v>85.311616745184409</v>
      </c>
      <c r="MF277" s="9">
        <f t="shared" si="3106"/>
        <v>80.217817950943029</v>
      </c>
      <c r="MG277" s="115">
        <f t="shared" si="3107"/>
        <v>82.764717348063726</v>
      </c>
      <c r="MH277" s="15">
        <f t="shared" si="3108"/>
        <v>3.1461658052387104E-4</v>
      </c>
      <c r="MI277" s="12"/>
      <c r="MJ277" s="11">
        <f t="shared" si="3109"/>
        <v>3.2235731362779393E-4</v>
      </c>
      <c r="MK277" s="10">
        <f t="shared" si="3110"/>
        <v>82.823601807464584</v>
      </c>
      <c r="ML277" s="9">
        <f t="shared" si="3111"/>
        <v>85.308017342776552</v>
      </c>
      <c r="MM277" s="9">
        <f t="shared" si="3112"/>
        <v>80.102876647890938</v>
      </c>
      <c r="MN277" s="115">
        <f t="shared" si="3113"/>
        <v>82.705446995333745</v>
      </c>
      <c r="MO277" s="15">
        <f t="shared" si="3114"/>
        <v>3.214935714425787E-4</v>
      </c>
      <c r="MP277" s="12"/>
      <c r="MQ277" s="11">
        <f t="shared" si="3115"/>
        <v>3.2923329313135362E-4</v>
      </c>
      <c r="MR277" s="10">
        <f t="shared" si="3116"/>
        <v>82.764160346261093</v>
      </c>
      <c r="MS277" s="9">
        <f t="shared" si="3117"/>
        <v>85.304258866820845</v>
      </c>
      <c r="MT277" s="9">
        <f t="shared" si="3118"/>
        <v>79.988101960601696</v>
      </c>
      <c r="MU277" s="115">
        <f t="shared" si="3119"/>
        <v>82.646180413711278</v>
      </c>
      <c r="MV277" s="15">
        <f t="shared" si="3120"/>
        <v>3.2835044628262027E-4</v>
      </c>
      <c r="MW277" s="12"/>
      <c r="MX277" s="11">
        <f t="shared" si="3121"/>
        <v>3.3608910085317615E-4</v>
      </c>
      <c r="MY277" s="10">
        <f t="shared" si="3122"/>
        <v>82.704719259826589</v>
      </c>
      <c r="MZ277" s="9">
        <f t="shared" si="3123"/>
        <v>85.300338358214191</v>
      </c>
      <c r="NA277" s="9">
        <f t="shared" si="2039"/>
        <v>79.873490838176778</v>
      </c>
      <c r="NB277" s="115">
        <f t="shared" si="3124"/>
        <v>82.586914598195477</v>
      </c>
      <c r="NC277" s="15">
        <f t="shared" si="3125"/>
        <v>3.3518721071371045E-4</v>
      </c>
      <c r="ND277" s="12"/>
      <c r="NE277" s="11">
        <f t="shared" si="2734"/>
        <v>3.4292474145236536E-4</v>
      </c>
      <c r="NF277" s="10">
        <f t="shared" si="2387"/>
        <v>82.645275565036172</v>
      </c>
      <c r="NG277" s="9">
        <f t="shared" si="2040"/>
        <v>85.296252887809842</v>
      </c>
      <c r="NH277" s="9">
        <f t="shared" si="2041"/>
        <v>79.759040243924019</v>
      </c>
      <c r="NI277" s="115">
        <f t="shared" si="2388"/>
        <v>82.527646565866931</v>
      </c>
      <c r="NJ277" s="15">
        <f t="shared" si="2389"/>
        <v>3.4200387137834655E-4</v>
      </c>
      <c r="NK277" s="12"/>
      <c r="NL277" s="11">
        <f t="shared" si="2735"/>
        <v>3.4974022057464055E-4</v>
      </c>
      <c r="NM277" s="10">
        <f t="shared" si="2390"/>
        <v>82.585826300835066</v>
      </c>
      <c r="NN277" s="9">
        <f t="shared" si="2042"/>
        <v>85.291999556293689</v>
      </c>
      <c r="NO277" s="9">
        <f t="shared" si="2043"/>
        <v>79.644747155658081</v>
      </c>
      <c r="NP277" s="115">
        <f t="shared" si="2391"/>
        <v>82.468373355975885</v>
      </c>
      <c r="NQ277" s="15">
        <f t="shared" si="2392"/>
        <v>3.4880043586562763E-4</v>
      </c>
      <c r="NR277" s="12"/>
      <c r="NS277" s="11">
        <f t="shared" si="2736"/>
        <v>3.5653554482627708E-4</v>
      </c>
      <c r="NT277" s="10">
        <f t="shared" si="2393"/>
        <v>82.526368528326444</v>
      </c>
      <c r="NU277" s="9">
        <f t="shared" si="2044"/>
        <v>85.287575494058842</v>
      </c>
      <c r="NV277" s="9">
        <f t="shared" si="2045"/>
        <v>79.530608565992907</v>
      </c>
      <c r="NW277" s="115">
        <f t="shared" si="2394"/>
        <v>82.409092030025874</v>
      </c>
      <c r="NX277" s="15">
        <f t="shared" si="2395"/>
        <v>3.555769126854316E-4</v>
      </c>
      <c r="NY277" s="12"/>
      <c r="NZ277" s="11">
        <f t="shared" si="2737"/>
        <v>3.633107217484306E-4</v>
      </c>
      <c r="OA277" s="10">
        <f t="shared" si="2396"/>
        <v>82.46689933085446</v>
      </c>
      <c r="OB277" s="9">
        <f t="shared" si="2046"/>
        <v>85.282977861078692</v>
      </c>
      <c r="OC277" s="9">
        <f t="shared" si="2047"/>
        <v>79.416621482624393</v>
      </c>
      <c r="OD277" s="115">
        <f t="shared" si="2397"/>
        <v>82.349799671851542</v>
      </c>
      <c r="OE277" s="15">
        <f t="shared" si="2398"/>
        <v>3.6233331124312101E-4</v>
      </c>
      <c r="OF277" s="12"/>
      <c r="OG277" s="11">
        <f t="shared" si="2738"/>
        <v>3.7006575979196772E-4</v>
      </c>
      <c r="OH277" s="10">
        <f t="shared" si="2399"/>
        <v>82.407415814081617</v>
      </c>
      <c r="OI277" s="9">
        <f t="shared" si="2048"/>
        <v>85.278203846778482</v>
      </c>
      <c r="OJ277" s="9">
        <f t="shared" si="2049"/>
        <v>79.30278292860568</v>
      </c>
      <c r="OK277" s="115">
        <f t="shared" si="2400"/>
        <v>82.290493387692081</v>
      </c>
      <c r="OL277" s="15">
        <f t="shared" si="2401"/>
        <v>3.6906964181460675E-4</v>
      </c>
      <c r="OM277" s="12"/>
      <c r="ON277" s="11">
        <f t="shared" si="2739"/>
        <v>3.7680066829264886E-4</v>
      </c>
      <c r="OO277" s="10">
        <f t="shared" si="2402"/>
        <v>82.34791510606172</v>
      </c>
      <c r="OP277" s="9">
        <f t="shared" si="2050"/>
        <v>85.273250669905451</v>
      </c>
      <c r="OQ277" s="9">
        <f t="shared" si="2051"/>
        <v>79.189089942612398</v>
      </c>
      <c r="OR277" s="115">
        <f t="shared" si="2403"/>
        <v>82.231170306258917</v>
      </c>
      <c r="OS277" s="15">
        <f t="shared" si="2404"/>
        <v>3.7578591552194537E-4</v>
      </c>
      <c r="OT277" s="12"/>
      <c r="OU277" s="11">
        <f t="shared" si="2740"/>
        <v>3.8351545744683818E-4</v>
      </c>
      <c r="OV277" s="10">
        <f t="shared" si="2405"/>
        <v>82.288394357307141</v>
      </c>
      <c r="OW277" s="9">
        <f t="shared" si="2052"/>
        <v>85.268115578397698</v>
      </c>
      <c r="OX277" s="9">
        <f t="shared" si="2053"/>
        <v>79.075539579200864</v>
      </c>
      <c r="OY277" s="115">
        <f t="shared" si="2406"/>
        <v>82.171827578799281</v>
      </c>
      <c r="OZ277" s="15">
        <f t="shared" si="2407"/>
        <v>3.8248214430928768E-4</v>
      </c>
      <c r="PA277" s="12"/>
      <c r="PB277" s="11">
        <f t="shared" si="2741"/>
        <v>3.9021013828756076E-4</v>
      </c>
      <c r="PC277" s="10">
        <f t="shared" si="2408"/>
        <v>82.228850740851911</v>
      </c>
      <c r="PD277" s="9">
        <f t="shared" si="2054"/>
        <v>85.262795849251759</v>
      </c>
      <c r="PE277" s="9">
        <f t="shared" si="2055"/>
        <v>78.962128909056162</v>
      </c>
      <c r="PF277" s="115">
        <f t="shared" si="2409"/>
        <v>82.112462379153953</v>
      </c>
      <c r="PG277" s="15">
        <f t="shared" si="2410"/>
        <v>3.8915834091938719E-4</v>
      </c>
      <c r="PH277" s="12"/>
      <c r="PI277" s="11">
        <f t="shared" si="2742"/>
        <v>3.9688472266110063E-4</v>
      </c>
      <c r="PJ277" s="10">
        <f t="shared" si="2411"/>
        <v>82.169281452309164</v>
      </c>
      <c r="PK277" s="9">
        <f t="shared" si="2056"/>
        <v>85.257288788389047</v>
      </c>
      <c r="PL277" s="9">
        <f t="shared" si="2057"/>
        <v>78.848855019234733</v>
      </c>
      <c r="PM277" s="115">
        <f t="shared" si="2412"/>
        <v>82.053071903811883</v>
      </c>
      <c r="PN277" s="15">
        <f t="shared" si="2413"/>
        <v>3.9581451887035432E-4</v>
      </c>
      <c r="PO277" s="12"/>
      <c r="PP277" s="11">
        <f t="shared" si="2743"/>
        <v>4.0353922320386415E-4</v>
      </c>
      <c r="PQ277" s="10">
        <f t="shared" si="2414"/>
        <v>82.109683709925235</v>
      </c>
      <c r="PR277" s="9">
        <f t="shared" si="2058"/>
        <v>85.251591730521199</v>
      </c>
      <c r="PS277" s="9">
        <f t="shared" si="2059"/>
        <v>78.735715013395449</v>
      </c>
      <c r="PT277" s="115">
        <f t="shared" si="2415"/>
        <v>81.993653371958317</v>
      </c>
      <c r="PU277" s="15">
        <f t="shared" si="2416"/>
        <v>4.0245069243307778E-4</v>
      </c>
      <c r="PV277" s="12"/>
      <c r="PW277" s="11">
        <f t="shared" si="2744"/>
        <v>4.1017365331986571E-4</v>
      </c>
      <c r="PX277" s="10">
        <f t="shared" si="2417"/>
        <v>82.050054754627524</v>
      </c>
      <c r="PY277" s="9">
        <f t="shared" si="2060"/>
        <v>85.245702039014375</v>
      </c>
      <c r="PZ277" s="9">
        <f t="shared" si="2061"/>
        <v>78.622706012026399</v>
      </c>
      <c r="QA277" s="115">
        <f t="shared" si="2418"/>
        <v>81.934204025520387</v>
      </c>
      <c r="QB277" s="15">
        <f t="shared" si="2419"/>
        <v>4.0906687660883021E-4</v>
      </c>
      <c r="QC277" s="12"/>
      <c r="QD277" s="11">
        <f t="shared" si="2745"/>
        <v>4.1678802715842879E-4</v>
      </c>
      <c r="QE277" s="10">
        <f t="shared" si="2420"/>
        <v>81.99039185006967</v>
      </c>
      <c r="QF277" s="9">
        <f t="shared" si="2062"/>
        <v>85.239617105752643</v>
      </c>
      <c r="QG277" s="9">
        <f t="shared" si="2063"/>
        <v>78.50982515266027</v>
      </c>
      <c r="QH277" s="115">
        <f t="shared" si="2421"/>
        <v>81.874721129206449</v>
      </c>
      <c r="QI277" s="15">
        <f t="shared" si="2422"/>
        <v>4.1566308710753205E-4</v>
      </c>
      <c r="QJ277" s="12"/>
      <c r="QK277" s="11">
        <f t="shared" si="2746"/>
        <v>4.2338235959250744E-4</v>
      </c>
      <c r="QL277" s="10">
        <f t="shared" si="2423"/>
        <v>81.930692282670606</v>
      </c>
      <c r="QM277" s="9">
        <f t="shared" si="2064"/>
        <v>85.233334351000451</v>
      </c>
      <c r="QN277" s="9">
        <f t="shared" si="2065"/>
        <v>78.35731376174374</v>
      </c>
      <c r="QO277" s="115">
        <f t="shared" si="2424"/>
        <v>81.795324056372095</v>
      </c>
      <c r="QP277" s="15">
        <f t="shared" si="2425"/>
        <v>4.2469484421908096E-4</v>
      </c>
      <c r="QQ277" s="12"/>
      <c r="QR277" s="11">
        <f t="shared" si="2747"/>
        <v>4.3241693533342641E-4</v>
      </c>
      <c r="QS277" s="10">
        <f t="shared" si="2426"/>
        <v>81.851036871651303</v>
      </c>
      <c r="QT277" s="9">
        <f t="shared" si="2066"/>
        <v>85.2267755996414</v>
      </c>
      <c r="QU277" s="9">
        <f t="shared" si="2067"/>
        <v>78.305262849089601</v>
      </c>
      <c r="QV277" s="115">
        <f t="shared" si="2427"/>
        <v>81.766019224365493</v>
      </c>
      <c r="QW277" s="15">
        <f t="shared" si="2428"/>
        <v>4.2750465057489657E-4</v>
      </c>
      <c r="QX277" s="12"/>
      <c r="QY277" s="11">
        <f t="shared" si="2748"/>
        <v>4.3521733331302752E-4</v>
      </c>
      <c r="QZ277" s="10">
        <f t="shared" si="2429"/>
        <v>81.821567523024981</v>
      </c>
      <c r="RA277" s="9">
        <f t="shared" si="2068"/>
        <v>85.220129775012708</v>
      </c>
      <c r="RB277" s="9">
        <f t="shared" si="2069"/>
        <v>78.91536677998441</v>
      </c>
      <c r="RC277" s="115">
        <f t="shared" si="2430"/>
        <v>82.067748277498566</v>
      </c>
      <c r="RD277" s="15">
        <f t="shared" si="2431"/>
        <v>3.8941133221667804E-4</v>
      </c>
      <c r="RE277" s="12"/>
      <c r="RF277" s="11">
        <f t="shared" si="2749"/>
        <v>3.9703770376368241E-4</v>
      </c>
      <c r="RG277" s="10">
        <f t="shared" si="2432"/>
        <v>82.123753326727524</v>
      </c>
      <c r="RH277" s="9">
        <f t="shared" si="2070"/>
        <v>85.214615551557301</v>
      </c>
      <c r="RI277" s="9">
        <f t="shared" si="2071"/>
        <v>79.62534828835831</v>
      </c>
      <c r="RJ277" s="115">
        <f t="shared" si="2433"/>
        <v>82.419981919957806</v>
      </c>
      <c r="RK277" s="15">
        <f t="shared" si="2434"/>
        <v>3.4521900550325461E-4</v>
      </c>
      <c r="RL277" s="12"/>
      <c r="RM277" s="11">
        <f t="shared" si="2750"/>
        <v>3.5275733675962652E-4</v>
      </c>
      <c r="RN277" s="10">
        <f t="shared" si="2435"/>
        <v>82.476481577181886</v>
      </c>
      <c r="RO277" s="9">
        <f t="shared" si="2072"/>
        <v>85.210281874109114</v>
      </c>
      <c r="RP277" s="9">
        <f t="shared" si="2073"/>
        <v>80.466958663773028</v>
      </c>
      <c r="RQ277" s="115">
        <f t="shared" si="2436"/>
        <v>82.838620268941071</v>
      </c>
      <c r="RR277" s="15">
        <f t="shared" si="2437"/>
        <v>2.9296958695002924E-4</v>
      </c>
      <c r="RS277" s="12"/>
      <c r="RT277" s="11">
        <f t="shared" si="2751"/>
        <v>3.0041931957308453E-4</v>
      </c>
      <c r="RU277" s="10">
        <f t="shared" si="2438"/>
        <v>82.89564582410037</v>
      </c>
      <c r="RV277" s="9">
        <f t="shared" si="2074"/>
        <v>85.20716074116811</v>
      </c>
      <c r="RW277" s="9">
        <f t="shared" si="2075"/>
        <v>81.498305008175521</v>
      </c>
      <c r="RX277" s="115">
        <f t="shared" si="2439"/>
        <v>83.352732874671815</v>
      </c>
      <c r="RY277" s="15">
        <f t="shared" si="2440"/>
        <v>2.2907608947759166E-4</v>
      </c>
      <c r="RZ277" s="12"/>
      <c r="SA277" s="11">
        <f t="shared" si="2752"/>
        <v>2.3643874730784901E-4</v>
      </c>
      <c r="SB277" s="10">
        <f t="shared" si="2441"/>
        <v>83.410302573278926</v>
      </c>
      <c r="SC277" s="9">
        <f t="shared" si="2076"/>
        <v>85.205252528778715</v>
      </c>
      <c r="SD277" s="9">
        <f t="shared" si="2077"/>
        <v>82.838706972443362</v>
      </c>
      <c r="SE277" s="115">
        <f t="shared" si="2442"/>
        <v>84.021979750611038</v>
      </c>
      <c r="SF277" s="15">
        <f t="shared" si="2443"/>
        <v>1.4616880262917402E-4</v>
      </c>
      <c r="SG277" s="12"/>
      <c r="SH277" s="11">
        <f t="shared" si="2753"/>
        <v>1.5345109129261562E-4</v>
      </c>
      <c r="SI277" s="10">
        <f t="shared" si="2444"/>
        <v>84.08007542393814</v>
      </c>
      <c r="SJ277" s="9">
        <f t="shared" si="2078"/>
        <v>85.20447560830101</v>
      </c>
      <c r="SK277" s="9">
        <f t="shared" si="2079"/>
        <v>84.82214152646857</v>
      </c>
      <c r="SL277" s="115">
        <f t="shared" si="2445"/>
        <v>85.013308567384797</v>
      </c>
      <c r="SM277" s="15">
        <f t="shared" si="2446"/>
        <v>2.3614721802486611E-5</v>
      </c>
      <c r="SN277" s="12"/>
      <c r="SO277" s="11">
        <f t="shared" si="2754"/>
        <v>3.0841359504475375E-5</v>
      </c>
      <c r="SP277" s="10">
        <f t="shared" si="2447"/>
        <v>85.071775406601631</v>
      </c>
      <c r="SQ277" s="9">
        <f t="shared" si="2080"/>
        <v>85.204455329939691</v>
      </c>
      <c r="SR277" s="9">
        <f t="shared" si="2081"/>
        <v>89.2518258823184</v>
      </c>
      <c r="SS277" s="115">
        <f t="shared" si="2448"/>
        <v>87.228140606129045</v>
      </c>
      <c r="ST277" s="15">
        <f t="shared" si="2449"/>
        <v>-2.4998433089700535E-4</v>
      </c>
      <c r="SU277" s="12"/>
      <c r="SV277" s="11">
        <f t="shared" si="2755"/>
        <v>-2.4289322011247346E-4</v>
      </c>
      <c r="SW277" s="10">
        <f t="shared" si="2450"/>
        <v>87.287690259082311</v>
      </c>
      <c r="SX277" s="9">
        <f t="shared" si="2082"/>
        <v>85.206727771719613</v>
      </c>
      <c r="SY277" s="9">
        <f t="shared" si="2083"/>
        <v>89.333484578912646</v>
      </c>
      <c r="SZ277" s="115">
        <f t="shared" si="2451"/>
        <v>87.27010617531613</v>
      </c>
      <c r="TA277" s="15">
        <f t="shared" si="2452"/>
        <v>-2.5488759328312773E-4</v>
      </c>
      <c r="TB277" s="12"/>
      <c r="TC277" s="11">
        <f t="shared" si="2756"/>
        <v>-2.4780975089696021E-4</v>
      </c>
      <c r="TD277" s="10">
        <f t="shared" si="2453"/>
        <v>87.329636146582772</v>
      </c>
      <c r="TE277" s="9">
        <f t="shared" si="2084"/>
        <v>85.20909023236689</v>
      </c>
      <c r="TF277" s="9">
        <f t="shared" si="2085"/>
        <v>89.415902138544098</v>
      </c>
      <c r="TG277" s="115">
        <f t="shared" si="2454"/>
        <v>87.312496185455501</v>
      </c>
      <c r="TH277" s="15">
        <f t="shared" si="2455"/>
        <v>-2.5983216657965837E-4</v>
      </c>
      <c r="TI277" s="12"/>
      <c r="TJ277" s="11">
        <f t="shared" si="2757"/>
        <v>-2.5276788982669051E-4</v>
      </c>
      <c r="TK277" s="10">
        <f t="shared" si="2456"/>
        <v>87.372006591653161</v>
      </c>
      <c r="TL277" s="9">
        <f t="shared" si="2086"/>
        <v>85.21154524097409</v>
      </c>
      <c r="TM277" s="9">
        <f t="shared" si="2087"/>
        <v>89.499068206590181</v>
      </c>
      <c r="TN277" s="115">
        <f t="shared" si="2457"/>
        <v>87.355306723782135</v>
      </c>
      <c r="TO277" s="15">
        <f t="shared" si="2458"/>
        <v>-2.6481725502873948E-4</v>
      </c>
      <c r="TP277" s="12"/>
      <c r="TQ277" s="11">
        <f t="shared" si="2758"/>
        <v>-2.5776684339327973E-4</v>
      </c>
      <c r="TR277" s="10">
        <f t="shared" si="2459"/>
        <v>87.414797693453437</v>
      </c>
      <c r="TS277" s="9">
        <f t="shared" si="2088"/>
        <v>85.214095355874775</v>
      </c>
      <c r="TT277" s="9">
        <f t="shared" si="2089"/>
        <v>89.582971916836669</v>
      </c>
      <c r="TU277" s="115">
        <f t="shared" si="2460"/>
        <v>87.398533636355722</v>
      </c>
      <c r="TV277" s="15">
        <f t="shared" si="2461"/>
        <v>-2.6984202946819222E-4</v>
      </c>
      <c r="TW277" s="12"/>
      <c r="TX277" s="11">
        <f t="shared" si="2759"/>
        <v>-2.6280578454066834E-4</v>
      </c>
      <c r="TY277" s="10">
        <f t="shared" si="2462"/>
        <v>87.458005309701775</v>
      </c>
      <c r="TZ277" s="9">
        <f t="shared" si="2090"/>
        <v>85.216743163196782</v>
      </c>
      <c r="UA277" s="9">
        <f t="shared" si="2091"/>
        <v>89.667602167034232</v>
      </c>
      <c r="UB277" s="115">
        <f t="shared" si="2463"/>
        <v>87.442172665115507</v>
      </c>
      <c r="UC277" s="15">
        <f t="shared" si="2464"/>
        <v>-2.7490564444051125E-4</v>
      </c>
      <c r="UD277" s="12"/>
      <c r="UE277" s="11">
        <f t="shared" si="2760"/>
        <v>-2.6788386978823342E-4</v>
      </c>
      <c r="UF277" s="10">
        <f t="shared" si="2465"/>
        <v>87.501625193863518</v>
      </c>
      <c r="UG277" s="9">
        <f t="shared" si="2092"/>
        <v>85.219491275672922</v>
      </c>
      <c r="UH277" s="9">
        <f t="shared" si="2093"/>
        <v>89.752947650099287</v>
      </c>
      <c r="UI277" s="115">
        <f t="shared" si="2466"/>
        <v>87.486219462886112</v>
      </c>
      <c r="UJ277" s="15">
        <f t="shared" si="2467"/>
        <v>-2.8000724019343532E-4</v>
      </c>
      <c r="UK277" s="12"/>
      <c r="UL277" s="11">
        <f t="shared" si="2761"/>
        <v>-2.7300024122979197E-4</v>
      </c>
      <c r="UM277" s="10">
        <f t="shared" si="2468"/>
        <v>87.54565301015495</v>
      </c>
      <c r="UN277" s="9">
        <f t="shared" si="2094"/>
        <v>85.222342331438412</v>
      </c>
      <c r="UO277" s="9">
        <f t="shared" si="2095"/>
        <v>89.83899700260929</v>
      </c>
      <c r="UP277" s="115">
        <f t="shared" si="2469"/>
        <v>87.530669667023858</v>
      </c>
      <c r="UQ277" s="15">
        <f t="shared" si="2470"/>
        <v>-2.8514595192597587E-4</v>
      </c>
      <c r="UR277" s="12"/>
      <c r="US277" s="11">
        <f t="shared" si="2762"/>
        <v>-2.7815403578749018E-4</v>
      </c>
      <c r="UT277" s="10">
        <f t="shared" si="2471"/>
        <v>87.590084407262538</v>
      </c>
      <c r="UU277" s="9">
        <f t="shared" si="2096"/>
        <v>85.225298992969741</v>
      </c>
      <c r="UV277" s="9">
        <f t="shared" si="2097"/>
        <v>89.925738452917045</v>
      </c>
      <c r="UW277" s="115">
        <f t="shared" si="2472"/>
        <v>87.5755187229434</v>
      </c>
      <c r="UX277" s="15">
        <f t="shared" si="2473"/>
        <v>-2.9032088811987397E-4</v>
      </c>
      <c r="UY277" s="12"/>
      <c r="UZ277" s="11">
        <f t="shared" si="2763"/>
        <v>-2.8334436351330202E-4</v>
      </c>
      <c r="VA277" s="10">
        <f t="shared" si="2474"/>
        <v>87.634914841631343</v>
      </c>
      <c r="VB277" s="9">
        <f t="shared" si="2098"/>
        <v>85.228363945533104</v>
      </c>
      <c r="VC277" s="9">
        <f t="shared" si="2099"/>
        <v>90.013159949238158</v>
      </c>
      <c r="VD277" s="115">
        <f t="shared" si="2475"/>
        <v>87.620761947385631</v>
      </c>
      <c r="VE277" s="15">
        <f t="shared" si="2476"/>
        <v>-2.9553113854670175E-4</v>
      </c>
      <c r="VF277" s="12"/>
      <c r="VG277" s="11">
        <f t="shared" si="2764"/>
        <v>-2.8857031560107022E-4</v>
      </c>
      <c r="VH277" s="10">
        <f t="shared" si="2477"/>
        <v>87.680139640787019</v>
      </c>
      <c r="VI277" s="9">
        <f t="shared" si="2100"/>
        <v>85.23153989573116</v>
      </c>
      <c r="VJ277" s="9">
        <f t="shared" si="2101"/>
        <v>90.101249214264072</v>
      </c>
      <c r="VK277" s="115">
        <f t="shared" si="2478"/>
        <v>87.666394554997623</v>
      </c>
      <c r="VL277" s="15">
        <f t="shared" si="2479"/>
        <v>-3.0077577773078069E-4</v>
      </c>
      <c r="VM277" s="12"/>
      <c r="VN277" s="11">
        <f t="shared" si="2765"/>
        <v>-2.9383096784970915E-4</v>
      </c>
      <c r="VO277" s="10">
        <f t="shared" si="2480"/>
        <v>87.725754029927828</v>
      </c>
      <c r="VP277" s="9">
        <f t="shared" si="2102"/>
        <v>85.234829570066708</v>
      </c>
      <c r="VQ277" s="9">
        <f t="shared" si="2103"/>
        <v>90.189993745647641</v>
      </c>
      <c r="VR277" s="115">
        <f t="shared" si="2481"/>
        <v>87.712411657857174</v>
      </c>
      <c r="VS277" s="15">
        <f t="shared" si="2482"/>
        <v>-3.0605386506787663E-4</v>
      </c>
      <c r="VT277" s="12"/>
      <c r="VU277" s="11">
        <f t="shared" si="2766"/>
        <v>-2.9912538077835028E-4</v>
      </c>
      <c r="VV277" s="10">
        <f t="shared" si="2483"/>
        <v>87.771753131427772</v>
      </c>
      <c r="VW277" s="9">
        <f t="shared" si="2104"/>
        <v>85.238235713456618</v>
      </c>
      <c r="VX277" s="9">
        <f t="shared" si="2105"/>
        <v>90.279380872884843</v>
      </c>
      <c r="VY277" s="115">
        <f t="shared" si="2484"/>
        <v>87.758808293170731</v>
      </c>
      <c r="VZ277" s="15">
        <f t="shared" si="2485"/>
        <v>-3.1136444843027702E-4</v>
      </c>
      <c r="WA277" s="12"/>
      <c r="WB277" s="11">
        <f t="shared" si="2767"/>
        <v>-3.0445260323266936E-4</v>
      </c>
      <c r="WC277" s="10">
        <f t="shared" si="2486"/>
        <v>87.8181319925514</v>
      </c>
      <c r="WD277" s="9">
        <f t="shared" si="2106"/>
        <v>85.24176108777543</v>
      </c>
      <c r="WE277" s="9">
        <f t="shared" si="2107"/>
        <v>90.369397713763917</v>
      </c>
      <c r="WF277" s="115">
        <f t="shared" si="2487"/>
        <v>87.805579400769673</v>
      </c>
      <c r="WG277" s="15">
        <f t="shared" si="2488"/>
        <v>-3.1670656156683187E-4</v>
      </c>
      <c r="WH277" s="12"/>
      <c r="WI277" s="11">
        <f t="shared" si="2768"/>
        <v>-3.0981166977823532E-4</v>
      </c>
      <c r="WJ277" s="10">
        <f t="shared" si="2489"/>
        <v>87.864885562900213</v>
      </c>
      <c r="WK277" s="9">
        <f t="shared" si="2108"/>
        <v>85.245408470294024</v>
      </c>
      <c r="WL277" s="9">
        <f t="shared" si="2109"/>
        <v>90.460031068244888</v>
      </c>
      <c r="WM277" s="115">
        <f t="shared" si="2490"/>
        <v>87.852719769269456</v>
      </c>
      <c r="WN277" s="15">
        <f t="shared" si="2491"/>
        <v>-3.2207921764490228E-4</v>
      </c>
      <c r="WO277" s="12"/>
      <c r="WP277" s="11">
        <f t="shared" si="2769"/>
        <v>-3.1520159422987075E-4</v>
      </c>
      <c r="WQ277" s="10">
        <f t="shared" si="2492"/>
        <v>87.912008640474909</v>
      </c>
      <c r="WR277" s="9">
        <f t="shared" si="2110"/>
        <v>85.249180651917328</v>
      </c>
      <c r="WS277" s="9">
        <f t="shared" si="2111"/>
        <v>90.5512675177566</v>
      </c>
      <c r="WT277" s="115">
        <f t="shared" si="2493"/>
        <v>87.900224084836964</v>
      </c>
      <c r="WU277" s="15">
        <f t="shared" si="2494"/>
        <v>-3.2748141549225027E-4</v>
      </c>
      <c r="WV277" s="12"/>
      <c r="WW277" s="11">
        <f t="shared" si="2770"/>
        <v>-3.206213758982092E-4</v>
      </c>
      <c r="WX277" s="10">
        <f t="shared" si="2495"/>
        <v>87.959495920487782</v>
      </c>
      <c r="WY277" s="9">
        <f t="shared" si="2112"/>
        <v>85.253080435508409</v>
      </c>
      <c r="WZ277" s="9">
        <f t="shared" si="2113"/>
        <v>90.643093428361126</v>
      </c>
      <c r="XA277" s="115">
        <f t="shared" si="2496"/>
        <v>87.948086931934768</v>
      </c>
      <c r="XB277" s="15">
        <f t="shared" si="2497"/>
        <v>-3.329121398960001E-4</v>
      </c>
      <c r="XC277" s="12"/>
      <c r="XD277" s="11">
        <f t="shared" si="2771"/>
        <v>-3.2606999988573916E-4</v>
      </c>
      <c r="XE277" s="10">
        <f t="shared" si="2498"/>
        <v>88.007341996087035</v>
      </c>
      <c r="XF277" s="9">
        <f t="shared" si="2114"/>
        <v>85.257110634169891</v>
      </c>
      <c r="XG277" s="9">
        <f t="shared" si="2115"/>
        <v>90.735494953241385</v>
      </c>
      <c r="XH277" s="115">
        <f t="shared" si="2499"/>
        <v>87.996302793705638</v>
      </c>
      <c r="XI277" s="15">
        <f t="shared" si="2500"/>
        <v>-3.3837036186243173E-4</v>
      </c>
      <c r="XJ277" s="12"/>
      <c r="XK277" s="11">
        <f t="shared" si="2772"/>
        <v>-3.3154643734374303E-4</v>
      </c>
      <c r="XL277" s="10">
        <f t="shared" si="2501"/>
        <v>88.055541358720973</v>
      </c>
      <c r="XM277" s="9">
        <f t="shared" si="2116"/>
        <v>85.261274069482837</v>
      </c>
      <c r="XN277" s="9">
        <f t="shared" si="2117"/>
        <v>90.828458035513165</v>
      </c>
      <c r="XO277" s="115">
        <f t="shared" si="2502"/>
        <v>88.044866052498008</v>
      </c>
      <c r="XP277" s="15">
        <f t="shared" si="2503"/>
        <v>-3.4385503889944064E-4</v>
      </c>
      <c r="XQ277" s="12"/>
      <c r="XR277" s="11">
        <f t="shared" si="2773"/>
        <v>-3.3704964575204316E-4</v>
      </c>
      <c r="XS277" s="10">
        <f t="shared" si="2504"/>
        <v>88.104088398643398</v>
      </c>
      <c r="XT277" s="9">
        <f t="shared" si="2118"/>
        <v>85.265573569704401</v>
      </c>
      <c r="XU277" s="9">
        <f t="shared" si="2119"/>
        <v>90.921968411372362</v>
      </c>
      <c r="XV277" s="115">
        <f t="shared" si="2505"/>
        <v>88.093770990538388</v>
      </c>
      <c r="XW277" s="15">
        <f t="shared" si="2506"/>
        <v>-3.4936511532224381E-4</v>
      </c>
      <c r="XX277" s="12"/>
      <c r="XY277" s="11">
        <f t="shared" si="2774"/>
        <v>-3.4257856922215488E-4</v>
      </c>
      <c r="XZ277" s="10">
        <f t="shared" si="2507"/>
        <v>88.152977405566475</v>
      </c>
      <c r="YA277" s="9">
        <f t="shared" si="2120"/>
        <v>85.270011967926109</v>
      </c>
      <c r="YB277" s="9">
        <f t="shared" si="2121"/>
        <v>91.016011613563649</v>
      </c>
      <c r="YC277" s="115">
        <f t="shared" si="2508"/>
        <v>88.143011790744879</v>
      </c>
      <c r="YD277" s="15">
        <f t="shared" si="2509"/>
        <v>-3.5489952258137758E-4</v>
      </c>
      <c r="YE277" s="12"/>
      <c r="YF277" s="11">
        <f t="shared" si="2775"/>
        <v>-3.4813213882287498E-4</v>
      </c>
      <c r="YG277" s="10">
        <f t="shared" si="2510"/>
        <v>88.202202569454926</v>
      </c>
      <c r="YH277" s="9">
        <f t="shared" si="2122"/>
        <v>85.274592100194354</v>
      </c>
      <c r="YI277" s="9">
        <f t="shared" si="2123"/>
        <v>91.110572978702365</v>
      </c>
      <c r="YJ277" s="115">
        <f t="shared" si="2511"/>
        <v>88.192582539448352</v>
      </c>
      <c r="YK277" s="15">
        <f t="shared" si="2512"/>
        <v>-3.6045717983101798E-4</v>
      </c>
      <c r="YL277" s="12"/>
      <c r="YM277" s="11">
        <f t="shared" si="2776"/>
        <v>-3.5370927314672476E-4</v>
      </c>
      <c r="YN277" s="10">
        <f t="shared" si="2513"/>
        <v>88.251757983231272</v>
      </c>
      <c r="YO277" s="9">
        <f t="shared" si="2124"/>
        <v>85.279316803600707</v>
      </c>
      <c r="YP277" s="9">
        <f t="shared" si="2125"/>
        <v>91.205637652875126</v>
      </c>
      <c r="YQ277" s="115">
        <f t="shared" si="2514"/>
        <v>88.242477228237917</v>
      </c>
      <c r="YR277" s="15">
        <f t="shared" si="2515"/>
        <v>-3.6603699439285157E-4</v>
      </c>
      <c r="YS277" s="12"/>
      <c r="YT277" s="11">
        <f t="shared" si="2777"/>
        <v>-3.5930887877194261E-4</v>
      </c>
      <c r="YU277" s="10">
        <f t="shared" si="2516"/>
        <v>88.301637644604355</v>
      </c>
      <c r="YV277" s="9">
        <f t="shared" si="2126"/>
        <v>85.284188914341101</v>
      </c>
      <c r="YW277" s="9">
        <f t="shared" si="2127"/>
        <v>91.301190574716912</v>
      </c>
      <c r="YX277" s="115">
        <f t="shared" si="2517"/>
        <v>88.292689744529014</v>
      </c>
      <c r="YY277" s="15">
        <f t="shared" si="2518"/>
        <v>-3.7163786083070719E-4</v>
      </c>
      <c r="YZ277" s="12"/>
      <c r="ZA277" s="11">
        <f t="shared" si="2778"/>
        <v>-3.6492984933313654E-4</v>
      </c>
      <c r="ZB277" s="10">
        <f t="shared" si="2519"/>
        <v>88.351835446602479</v>
      </c>
      <c r="ZC277" s="9">
        <f t="shared" si="2128"/>
        <v>85.28921126570809</v>
      </c>
      <c r="ZD277" s="9">
        <f t="shared" si="2129"/>
        <v>91.39721649734463</v>
      </c>
      <c r="ZE277" s="115">
        <f t="shared" si="2520"/>
        <v>88.343213881526367</v>
      </c>
      <c r="ZF277" s="15">
        <f t="shared" si="2521"/>
        <v>-3.7725866242928601E-4</v>
      </c>
      <c r="ZG277" s="12"/>
      <c r="ZH277" s="11">
        <f t="shared" si="2779"/>
        <v>-3.7057106699994014E-4</v>
      </c>
      <c r="ZI277" s="10">
        <f t="shared" si="2522"/>
        <v>88.402345187532688</v>
      </c>
      <c r="ZJ277" s="9">
        <f t="shared" si="2130"/>
        <v>85.294386686080429</v>
      </c>
      <c r="ZK277" s="9">
        <f t="shared" si="2131"/>
        <v>91.493699994962114</v>
      </c>
      <c r="ZL277" s="115">
        <f t="shared" si="2523"/>
        <v>88.394043340521279</v>
      </c>
      <c r="ZM277" s="15">
        <f t="shared" si="2524"/>
        <v>-3.828982717262911E-4</v>
      </c>
      <c r="ZN277" s="12"/>
      <c r="ZO277" s="11">
        <f t="shared" si="2780"/>
        <v>-3.7623140300782745E-4</v>
      </c>
      <c r="ZP277" s="10">
        <f t="shared" si="2525"/>
        <v>88.453160573262849</v>
      </c>
      <c r="ZQ277" s="9">
        <f t="shared" si="2132"/>
        <v>85.299717996887836</v>
      </c>
      <c r="ZR277" s="9">
        <f t="shared" si="2133"/>
        <v>91.590625468223863</v>
      </c>
      <c r="ZS277" s="115">
        <f t="shared" si="2526"/>
        <v>88.445171732555849</v>
      </c>
      <c r="ZT277" s="15">
        <f t="shared" si="2527"/>
        <v>-3.8855555096941843E-4</v>
      </c>
      <c r="ZU277" s="12"/>
      <c r="ZV277" s="11">
        <f t="shared" si="2781"/>
        <v>-3.8190971811385922E-4</v>
      </c>
      <c r="ZW277" s="10">
        <f t="shared" si="2528"/>
        <v>88.504275218870177</v>
      </c>
      <c r="ZX277" s="9">
        <f t="shared" si="2134"/>
        <v>85.305208010550828</v>
      </c>
      <c r="ZY277" s="9">
        <f t="shared" si="2135"/>
        <v>91.687977149894408</v>
      </c>
      <c r="ZZ277" s="115">
        <f t="shared" si="2529"/>
        <v>88.496592580222625</v>
      </c>
      <c r="AAA277" s="15">
        <f t="shared" si="2530"/>
        <v>-3.9422935259315612E-4</v>
      </c>
      <c r="AAB277" s="12"/>
      <c r="AAC277" s="11">
        <f t="shared" si="2782"/>
        <v>-3.8760486307242028E-4</v>
      </c>
      <c r="AAD277" s="10">
        <f t="shared" si="2531"/>
        <v>88.55568265042578</v>
      </c>
      <c r="AAE277" s="9">
        <f t="shared" si="2136"/>
        <v>85.310859528398069</v>
      </c>
      <c r="AAF277" s="9">
        <f t="shared" si="2137"/>
        <v>91.785739110797465</v>
      </c>
      <c r="AAG277" s="115">
        <f t="shared" si="2532"/>
        <v>88.54829931959776</v>
      </c>
      <c r="AAH277" s="15">
        <f t="shared" si="2533"/>
        <v>-3.9991851971485565E-4</v>
      </c>
      <c r="AAI277" s="12"/>
      <c r="AAJ277" s="11">
        <f t="shared" si="2783"/>
        <v>-3.9331567913047612E-4</v>
      </c>
      <c r="AAK277" s="10">
        <f t="shared" si="2534"/>
        <v>88.607376306913594</v>
      </c>
      <c r="AAL277" s="9">
        <f t="shared" si="2138"/>
        <v>85.316675338563641</v>
      </c>
      <c r="AAM277" s="9">
        <f t="shared" si="2139"/>
        <v>91.883895266046537</v>
      </c>
      <c r="AAN277" s="115">
        <f t="shared" si="2535"/>
        <v>88.600285302305082</v>
      </c>
      <c r="AAO277" s="15">
        <f t="shared" si="2536"/>
        <v>-4.0562188664945237E-4</v>
      </c>
      <c r="AAP277" s="12"/>
      <c r="AAQ277" s="11">
        <f t="shared" si="3126"/>
        <v>-3.9904099854166496E-4</v>
      </c>
      <c r="AAR277" s="10">
        <f t="shared" si="3127"/>
        <v>88.659349542280808</v>
      </c>
      <c r="AAS277" s="9">
        <f t="shared" si="2140"/>
        <v>85.322658213866916</v>
      </c>
      <c r="AAT277" s="9">
        <f t="shared" si="2141"/>
        <v>91.982429381550858</v>
      </c>
      <c r="AAU277" s="115">
        <f t="shared" si="3128"/>
        <v>88.652543797708887</v>
      </c>
      <c r="AAV277" s="15">
        <f t="shared" si="3129"/>
        <v>-4.1133827944223798E-4</v>
      </c>
      <c r="AAW277" s="11"/>
      <c r="AAX277" s="11">
        <f t="shared" si="2784"/>
        <v>-4.0477964509870332E-4</v>
      </c>
      <c r="AAY277" s="10">
        <f t="shared" si="2541"/>
        <v>88.711595627618067</v>
      </c>
      <c r="AAZ277" s="9">
        <f t="shared" si="2142"/>
        <v>85.328810909677614</v>
      </c>
      <c r="ABA277" s="9">
        <f t="shared" si="2143"/>
        <v>92.08132507926743</v>
      </c>
      <c r="ABB277" s="115">
        <f t="shared" si="2542"/>
        <v>88.705067994472529</v>
      </c>
      <c r="ABC277" s="15">
        <f t="shared" si="2543"/>
        <v>-4.1706651632511917E-4</v>
      </c>
      <c r="ABD277" s="11"/>
      <c r="ABE277" s="11">
        <f t="shared" si="2785"/>
        <v>-4.1053043458930946E-4</v>
      </c>
      <c r="ABF277" s="10">
        <f t="shared" si="2544"/>
        <v>88.764107752704746</v>
      </c>
      <c r="ABG277" s="9">
        <f t="shared" si="2144"/>
        <v>85.335136161765888</v>
      </c>
      <c r="ABH277" s="9">
        <f t="shared" si="2145"/>
        <v>92.180565827418746</v>
      </c>
      <c r="ABI277" s="115">
        <f t="shared" si="2545"/>
        <v>88.757850994592317</v>
      </c>
      <c r="ABJ277" s="15">
        <f t="shared" si="2546"/>
        <v>-4.2280540724520761E-4</v>
      </c>
      <c r="ABK277" s="11"/>
      <c r="ABL277" s="11">
        <f t="shared" si="2786"/>
        <v>-4.1629217432291842E-4</v>
      </c>
      <c r="ABM277" s="10">
        <f t="shared" si="2547"/>
        <v>88.816879020016103</v>
      </c>
      <c r="ABN277" s="9">
        <f t="shared" si="2146"/>
        <v>85.341636684111066</v>
      </c>
      <c r="ABO277" s="9">
        <f t="shared" si="2147"/>
        <v>92.280134968924557</v>
      </c>
      <c r="ABP277" s="115">
        <f t="shared" si="2548"/>
        <v>88.810885826517818</v>
      </c>
      <c r="ABQ277" s="15">
        <f t="shared" si="2549"/>
        <v>-4.2855375575624494E-4</v>
      </c>
      <c r="ABR277" s="11"/>
      <c r="ABS277" s="11">
        <f t="shared" si="2787"/>
        <v>-4.2206366502472618E-4</v>
      </c>
      <c r="ABT277" s="10">
        <f t="shared" si="2550"/>
        <v>88.869902457852618</v>
      </c>
      <c r="ABU277" s="9">
        <f t="shared" si="2148"/>
        <v>85.348315166742267</v>
      </c>
      <c r="ABV277" s="9">
        <f t="shared" si="2149"/>
        <v>92.380015727435747</v>
      </c>
      <c r="ABW277" s="115">
        <f t="shared" si="2551"/>
        <v>88.864165447089007</v>
      </c>
      <c r="ABX277" s="15">
        <f t="shared" si="2552"/>
        <v>-4.3431035952464474E-4</v>
      </c>
      <c r="ABY277" s="11"/>
      <c r="ABZ277" s="11">
        <f t="shared" si="2788"/>
        <v>-4.2784370134215478E-4</v>
      </c>
      <c r="ACA277" s="10">
        <f t="shared" si="2553"/>
        <v>88.923171022266871</v>
      </c>
      <c r="ACB277" s="9">
        <f t="shared" si="2150"/>
        <v>85.35517427357297</v>
      </c>
      <c r="ACC277" s="9">
        <f t="shared" si="2151"/>
        <v>92.480191211646428</v>
      </c>
      <c r="ACD277" s="115">
        <f t="shared" si="2554"/>
        <v>88.917682742609699</v>
      </c>
      <c r="ACE277" s="15">
        <f t="shared" si="2555"/>
        <v>-4.4007401072958718E-4</v>
      </c>
      <c r="ACF277" s="11"/>
      <c r="ACG277" s="11">
        <f t="shared" si="2789"/>
        <v>-4.3363107224534021E-4</v>
      </c>
      <c r="ACH277" s="10">
        <f t="shared" si="2556"/>
        <v>88.976677598125463</v>
      </c>
      <c r="ACI277" s="9">
        <f t="shared" si="2152"/>
        <v>85.362216640228354</v>
      </c>
      <c r="ACJ277" s="9">
        <f t="shared" si="2153"/>
        <v>92.580644423294004</v>
      </c>
      <c r="ACK277" s="115">
        <f t="shared" si="2557"/>
        <v>88.971430531761172</v>
      </c>
      <c r="ACL277" s="15">
        <f t="shared" si="2558"/>
        <v>-4.458434966913234E-4</v>
      </c>
      <c r="ACM277" s="11"/>
      <c r="ACN277" s="11">
        <f t="shared" si="2790"/>
        <v>-4.3942456165648093E-4</v>
      </c>
      <c r="ACO277" s="10">
        <f t="shared" si="2559"/>
        <v>89.030415002015502</v>
      </c>
      <c r="ACP277" s="9">
        <f t="shared" si="2154"/>
        <v>85.369444871874748</v>
      </c>
      <c r="ACQ277" s="9">
        <f t="shared" si="2155"/>
        <v>92.681358265368274</v>
      </c>
      <c r="ACR277" s="115">
        <f t="shared" si="2560"/>
        <v>89.025401568621504</v>
      </c>
      <c r="ACS277" s="15">
        <f t="shared" si="2561"/>
        <v>-4.5161760051227844E-4</v>
      </c>
      <c r="ACT277" s="11"/>
      <c r="ACU277" s="11">
        <f t="shared" si="2791"/>
        <v>-4.4522294909221758E-4</v>
      </c>
      <c r="ACV277" s="10">
        <f t="shared" si="2562"/>
        <v>89.084375985257736</v>
      </c>
      <c r="ACW277" s="9">
        <f t="shared" si="2156"/>
        <v>85.376861541054296</v>
      </c>
      <c r="ACX277" s="9">
        <f t="shared" si="2157"/>
        <v>92.782315550513673</v>
      </c>
      <c r="ACY277" s="115">
        <f t="shared" si="2563"/>
        <v>89.079588545783992</v>
      </c>
      <c r="ACZ277" s="15">
        <f t="shared" si="2564"/>
        <v>-4.5739510172974933E-4</v>
      </c>
      <c r="ADA277" s="11"/>
      <c r="ADB277" s="11">
        <f t="shared" si="2792"/>
        <v>-4.5102501031786844E-4</v>
      </c>
      <c r="ADC277" s="10">
        <f t="shared" si="2565"/>
        <v>89.138553237019906</v>
      </c>
      <c r="ADD277" s="9">
        <f t="shared" si="2158"/>
        <v>85.384469185527905</v>
      </c>
      <c r="ADE277" s="9">
        <f t="shared" si="2159"/>
        <v>92.883499008644336</v>
      </c>
      <c r="ADF277" s="115">
        <f t="shared" si="2566"/>
        <v>89.133984097086113</v>
      </c>
      <c r="ADG277" s="15">
        <f t="shared" si="2567"/>
        <v>-4.6317477691947126E-4</v>
      </c>
      <c r="ADH277" s="11"/>
      <c r="ADI277" s="11">
        <f t="shared" si="2793"/>
        <v>-4.5682951795265647E-4</v>
      </c>
      <c r="ADJ277" s="10">
        <f t="shared" si="2568"/>
        <v>89.192939387040681</v>
      </c>
      <c r="ADK277" s="9">
        <f t="shared" si="2160"/>
        <v>85.392270306127415</v>
      </c>
      <c r="ADL277" s="9">
        <f t="shared" si="2161"/>
        <v>92.984891202667441</v>
      </c>
      <c r="ADM277" s="115">
        <f t="shared" si="2569"/>
        <v>89.188580754397435</v>
      </c>
      <c r="ADN277" s="15">
        <f t="shared" si="2570"/>
        <v>-4.6895539462297927E-4</v>
      </c>
      <c r="ADO277" s="11"/>
      <c r="ADP277" s="11">
        <f t="shared" si="2794"/>
        <v>-4.6263523638711022E-4</v>
      </c>
      <c r="ADQ277" s="10">
        <f t="shared" si="2571"/>
        <v>89.247526962317565</v>
      </c>
      <c r="ADR277" s="9">
        <f t="shared" si="2162"/>
        <v>85.400267364426114</v>
      </c>
      <c r="ADS277" s="9">
        <f t="shared" si="2163"/>
        <v>93.086474641269362</v>
      </c>
      <c r="ADT277" s="115">
        <f t="shared" si="2572"/>
        <v>89.243371002847738</v>
      </c>
      <c r="ADU277" s="15">
        <f t="shared" si="2573"/>
        <v>-4.7473572245765707E-4</v>
      </c>
      <c r="ADV277" s="11"/>
      <c r="ADW277" s="11">
        <f t="shared" si="2795"/>
        <v>-4.6844092890806975E-4</v>
      </c>
      <c r="ADX277" s="10">
        <f t="shared" si="2574"/>
        <v>89.302308442438047</v>
      </c>
      <c r="ADY277" s="9">
        <f t="shared" si="2164"/>
        <v>85.408462780636441</v>
      </c>
      <c r="ADZ277" s="9">
        <f t="shared" si="2165"/>
        <v>93.188231830252036</v>
      </c>
      <c r="AEA277" s="115">
        <f t="shared" si="2575"/>
        <v>89.298347305444238</v>
      </c>
      <c r="AEB277" s="15">
        <f t="shared" si="2576"/>
        <v>-4.8051453041737964E-4</v>
      </c>
      <c r="AEC277" s="11"/>
      <c r="AED277" s="11">
        <f t="shared" si="2796"/>
        <v>-4.7424536100751244E-4</v>
      </c>
      <c r="AEE277" s="10">
        <f t="shared" si="2577"/>
        <v>89.357276284241536</v>
      </c>
      <c r="AEF277" s="9">
        <f t="shared" si="2166"/>
        <v>85.416858931620794</v>
      </c>
      <c r="AEG277" s="9">
        <f t="shared" si="2167"/>
        <v>93.290145227917066</v>
      </c>
      <c r="AEH277" s="115">
        <f t="shared" si="2578"/>
        <v>89.35350207976893</v>
      </c>
      <c r="AEI277" s="15">
        <f t="shared" si="2579"/>
        <v>-4.86290588239676E-4</v>
      </c>
      <c r="AEJ277" s="11"/>
      <c r="AEK277" s="11">
        <f t="shared" si="2797"/>
        <v>-4.8004729774580343E-4</v>
      </c>
      <c r="AEL277" s="10">
        <f t="shared" si="2580"/>
        <v>89.412422898461699</v>
      </c>
      <c r="AEM277" s="9">
        <f t="shared" si="2168"/>
        <v>85.425458148815025</v>
      </c>
      <c r="AEN277" s="9">
        <f t="shared" si="2169"/>
        <v>93.392197203149038</v>
      </c>
      <c r="AEO277" s="115">
        <f t="shared" si="2581"/>
        <v>89.408827675982025</v>
      </c>
      <c r="AEP277" s="15">
        <f t="shared" si="2582"/>
        <v>-4.9206266294502042E-4</v>
      </c>
      <c r="AEQ277" s="11"/>
      <c r="AER277" s="11">
        <f t="shared" si="2798"/>
        <v>-4.8584550128706838E-4</v>
      </c>
      <c r="AES277" s="10">
        <f t="shared" si="2583"/>
        <v>89.467740627675283</v>
      </c>
      <c r="AET277" s="9">
        <f t="shared" si="2170"/>
        <v>85.434262716065291</v>
      </c>
      <c r="AEU277" s="9">
        <f t="shared" si="2171"/>
        <v>93.494369925307765</v>
      </c>
      <c r="AEV277" s="115">
        <f t="shared" si="2584"/>
        <v>89.464316320686521</v>
      </c>
      <c r="AEW277" s="15">
        <f t="shared" si="2585"/>
        <v>-4.9782951216967622E-4</v>
      </c>
      <c r="AEX277" s="11"/>
      <c r="AEY277" s="11">
        <f t="shared" si="2799"/>
        <v>-4.9163872421846739E-4</v>
      </c>
      <c r="AEZ277" s="10">
        <f t="shared" si="2586"/>
        <v>89.523221690034291</v>
      </c>
      <c r="AFA277" s="9">
        <f t="shared" si="2172"/>
        <v>85.443274867220751</v>
      </c>
      <c r="AFB277" s="9">
        <f t="shared" si="2173"/>
        <v>93.596645705301654</v>
      </c>
      <c r="AFC277" s="115">
        <f t="shared" si="2587"/>
        <v>89.51996028626121</v>
      </c>
      <c r="AFD277" s="15">
        <f t="shared" si="2588"/>
        <v>-5.0358990538064777E-4</v>
      </c>
      <c r="AFE277" s="11"/>
      <c r="AFF277" s="11">
        <f t="shared" si="2800"/>
        <v>-4.9742573081293297E-4</v>
      </c>
      <c r="AFG277" s="10">
        <f t="shared" si="2589"/>
        <v>89.578858348965241</v>
      </c>
      <c r="AFH277" s="9">
        <f t="shared" si="2174"/>
        <v>85.452496784487778</v>
      </c>
      <c r="AFI277" s="9">
        <f t="shared" si="2175"/>
        <v>93.699006853345637</v>
      </c>
      <c r="AFJ277" s="115">
        <f t="shared" si="2590"/>
        <v>89.5757518189167</v>
      </c>
      <c r="AFK277" s="15">
        <f t="shared" si="2591"/>
        <v>-5.0934261519179852E-4</v>
      </c>
      <c r="AFL277" s="11"/>
      <c r="AFM277" s="11">
        <f t="shared" si="2801"/>
        <v>-5.032052883292478E-4</v>
      </c>
      <c r="AFN277" s="10">
        <f t="shared" si="2592"/>
        <v>89.634642841066295</v>
      </c>
      <c r="AFO277" s="9">
        <f t="shared" si="2176"/>
        <v>85.46193059649255</v>
      </c>
      <c r="AFP277" s="9">
        <f t="shared" si="2177"/>
        <v>93.801435411310209</v>
      </c>
      <c r="AFQ277" s="115">
        <f t="shared" si="2593"/>
        <v>89.631683003901372</v>
      </c>
      <c r="AFR277" s="15">
        <f t="shared" si="2594"/>
        <v>-5.1508640095216946E-4</v>
      </c>
      <c r="AFS277" s="11"/>
      <c r="AFT277" s="11">
        <f t="shared" si="2802"/>
        <v>-5.0897615056513649E-4</v>
      </c>
      <c r="AFU277" s="10">
        <f t="shared" si="2595"/>
        <v>89.690567241001759</v>
      </c>
      <c r="AFV277" s="9">
        <f t="shared" si="2178"/>
        <v>85.471578375741629</v>
      </c>
      <c r="AFW277" s="9">
        <f t="shared" si="2179"/>
        <v>93.903914599938659</v>
      </c>
      <c r="AFX277" s="115">
        <f t="shared" si="2596"/>
        <v>89.687746487840144</v>
      </c>
      <c r="AFY277" s="15">
        <f t="shared" si="2597"/>
        <v>-5.2082009828964039E-4</v>
      </c>
      <c r="AFZ277" s="11"/>
      <c r="AGA277" s="11">
        <f t="shared" si="2803"/>
        <v>-5.1473714760844308E-4</v>
      </c>
      <c r="AGB277" s="10">
        <f t="shared" si="2598"/>
        <v>89.746624185500139</v>
      </c>
      <c r="AGC277" s="9">
        <f t="shared" si="2180"/>
        <v>85.48144213945416</v>
      </c>
      <c r="AGD277" s="9">
        <f t="shared" si="2181"/>
        <v>94.006433736911163</v>
      </c>
      <c r="AGE277" s="115">
        <f t="shared" si="2599"/>
        <v>89.743937938182654</v>
      </c>
      <c r="AGF277" s="15">
        <f t="shared" si="2600"/>
        <v>-5.2654292282192593E-4</v>
      </c>
      <c r="AGG277" s="11"/>
      <c r="AGH277" s="11">
        <f t="shared" si="2804"/>
        <v>-5.2048749027356429E-4</v>
      </c>
      <c r="AGI277" s="10">
        <f t="shared" si="2601"/>
        <v>89.8028093386216</v>
      </c>
      <c r="AGJ277" s="9">
        <f t="shared" si="2182"/>
        <v>85.491523862191613</v>
      </c>
      <c r="AGK277" s="9">
        <f t="shared" si="2183"/>
        <v>94.108983794503104</v>
      </c>
      <c r="AGL277" s="115">
        <f t="shared" si="2602"/>
        <v>89.800253828347365</v>
      </c>
      <c r="AGM277" s="15">
        <f t="shared" si="2603"/>
        <v>-5.3225419499693864E-4</v>
      </c>
      <c r="AGN277" s="11"/>
      <c r="AGO277" s="11">
        <f t="shared" si="2805"/>
        <v>-5.2622649434941955E-4</v>
      </c>
      <c r="AGP277" s="10">
        <f t="shared" si="2604"/>
        <v>89.859119171947583</v>
      </c>
      <c r="AGQ277" s="9">
        <f t="shared" si="2184"/>
        <v>85.50182547863443</v>
      </c>
      <c r="AGR277" s="9">
        <f t="shared" si="2185"/>
        <v>94.211555901027324</v>
      </c>
      <c r="AGS277" s="115">
        <f t="shared" si="2605"/>
        <v>89.856690689830884</v>
      </c>
      <c r="AGT277" s="15">
        <f t="shared" si="2606"/>
        <v>-5.3795324736341445E-4</v>
      </c>
      <c r="AGU277" s="11"/>
      <c r="AGV277" s="11">
        <f t="shared" si="2806"/>
        <v>-5.3195348766536018E-4</v>
      </c>
      <c r="AGW277" s="10">
        <f t="shared" si="2607"/>
        <v>89.915550214977159</v>
      </c>
      <c r="AGX277" s="9">
        <f t="shared" si="2186"/>
        <v>85.512348882954427</v>
      </c>
      <c r="AGY277" s="9">
        <f t="shared" si="2187"/>
        <v>94.314141341837242</v>
      </c>
      <c r="AGZ277" s="115">
        <f t="shared" si="2608"/>
        <v>89.913245112395828</v>
      </c>
      <c r="AHA277" s="15">
        <f t="shared" si="2609"/>
        <v>-5.4363942467164632E-4</v>
      </c>
      <c r="AHB277" s="11"/>
      <c r="AHC277" s="11">
        <f t="shared" si="2807"/>
        <v>-5.3766781019540201E-4</v>
      </c>
      <c r="AHD277" s="10">
        <f t="shared" si="2610"/>
        <v>89.97209905532128</v>
      </c>
      <c r="AHE277" s="9">
        <f t="shared" si="2188"/>
        <v>85.523095928222077</v>
      </c>
      <c r="AHF277" s="9">
        <f t="shared" si="2189"/>
        <v>94.416731560210451</v>
      </c>
      <c r="AHG277" s="115">
        <f t="shared" si="2611"/>
        <v>89.969913744216257</v>
      </c>
      <c r="AHH277" s="15">
        <f t="shared" si="2612"/>
        <v>-5.493120839646674E-4</v>
      </c>
      <c r="AHI277" s="11"/>
      <c r="AHJ277" s="11">
        <f t="shared" si="2808"/>
        <v>-5.4336881415291806E-4</v>
      </c>
      <c r="AHK277" s="10">
        <f t="shared" si="2613"/>
        <v>90.028762338854719</v>
      </c>
      <c r="AHL277" s="9">
        <f t="shared" si="2190"/>
        <v>85.534068425848673</v>
      </c>
      <c r="AHM277" s="9">
        <f t="shared" si="2191"/>
        <v>94.519318158109584</v>
      </c>
      <c r="AHN277" s="115">
        <f t="shared" si="2614"/>
        <v>90.026693291979129</v>
      </c>
      <c r="AHO277" s="15">
        <f t="shared" si="2615"/>
        <v>-5.5497059465969259E-4</v>
      </c>
      <c r="AHP277" s="11"/>
      <c r="AHQ277" s="11">
        <f t="shared" si="2809"/>
        <v>-5.4905586407560242E-4</v>
      </c>
      <c r="AHR277" s="10">
        <f t="shared" si="2616"/>
        <v>90.085536769824159</v>
      </c>
      <c r="AHS277" s="9">
        <f t="shared" si="2192"/>
        <v>85.545268145063375</v>
      </c>
      <c r="AHT277" s="9">
        <f t="shared" si="2193"/>
        <v>94.621892896824264</v>
      </c>
      <c r="AHU277" s="115">
        <f t="shared" si="2617"/>
        <v>90.083580520943826</v>
      </c>
      <c r="AHV277" s="15">
        <f t="shared" si="2618"/>
        <v>-5.6061433862007227E-4</v>
      </c>
      <c r="AHW277" s="11"/>
      <c r="AHX277" s="11">
        <f t="shared" si="2810"/>
        <v>-5.5472833690091265E-4</v>
      </c>
      <c r="AHY277" s="10">
        <f t="shared" si="2619"/>
        <v>90.142419110914233</v>
      </c>
      <c r="AHZ277" s="9">
        <f t="shared" si="2194"/>
        <v>85.556696812425074</v>
      </c>
      <c r="AIA277" s="9">
        <f t="shared" si="2195"/>
        <v>94.724447697493801</v>
      </c>
      <c r="AIB277" s="115">
        <f t="shared" si="2620"/>
        <v>90.140572254959437</v>
      </c>
      <c r="AIC277" s="15">
        <f t="shared" si="2621"/>
        <v>-5.6624271021772589E-4</v>
      </c>
      <c r="AID277" s="11"/>
      <c r="AIE277" s="11">
        <f t="shared" si="2811"/>
        <v>-5.6038562203199823E-4</v>
      </c>
      <c r="AIF277" s="10">
        <f t="shared" si="2622"/>
        <v>90.19940618327135</v>
      </c>
      <c r="AIG277" s="9">
        <f t="shared" si="2196"/>
        <v>85.5683561113689</v>
      </c>
      <c r="AIH277" s="9">
        <f t="shared" si="2197"/>
        <v>94.826974641516756</v>
      </c>
      <c r="AII277" s="115">
        <f t="shared" si="2623"/>
        <v>90.197665376442828</v>
      </c>
      <c r="AIJ277" s="15">
        <f t="shared" si="2624"/>
        <v>-5.7185511638645247E-4</v>
      </c>
      <c r="AIK277" s="11"/>
      <c r="AIL277" s="11">
        <f t="shared" si="2812"/>
        <v>-5.6602712139447692E-4</v>
      </c>
      <c r="AIM277" s="10">
        <f t="shared" si="2625"/>
        <v>90.256494866488282</v>
      </c>
      <c r="AIN277" s="9">
        <f t="shared" si="2198"/>
        <v>85.580247681787313</v>
      </c>
      <c r="AIO277" s="9">
        <f t="shared" si="2199"/>
        <v>94.929465970841022</v>
      </c>
      <c r="AIP277" s="115">
        <f t="shared" si="2626"/>
        <v>90.254856826314168</v>
      </c>
      <c r="AIQ277" s="15">
        <f t="shared" si="2627"/>
        <v>-5.774509766657142E-4</v>
      </c>
      <c r="AIR277" s="11"/>
      <c r="AIS277" s="11">
        <f t="shared" si="2813"/>
        <v>-5.716522494836826E-4</v>
      </c>
      <c r="AIT277" s="10">
        <f t="shared" si="2628"/>
        <v>90.313682098546252</v>
      </c>
      <c r="AIU277" s="9">
        <f t="shared" si="2200"/>
        <v>85.592373119645416</v>
      </c>
      <c r="AIV277" s="9">
        <f t="shared" si="2201"/>
        <v>95.031914088146038</v>
      </c>
      <c r="AIW277" s="115">
        <f t="shared" si="2629"/>
        <v>90.31214360389572</v>
      </c>
      <c r="AIX277" s="15">
        <f t="shared" si="2630"/>
        <v>-5.8302972323565397E-4</v>
      </c>
      <c r="AIY277" s="11"/>
      <c r="AIZ277" s="11">
        <f t="shared" si="2814"/>
        <v>-5.7726043340309988E-4</v>
      </c>
      <c r="AJA277" s="10">
        <f t="shared" si="2631"/>
        <v>90.370964875720162</v>
      </c>
      <c r="AJB277" s="9">
        <f t="shared" si="2202"/>
        <v>85.604733976630399</v>
      </c>
      <c r="AJC277" s="9">
        <f t="shared" si="2203"/>
        <v>95.134311556912436</v>
      </c>
      <c r="AJD277" s="115">
        <f t="shared" si="2632"/>
        <v>90.369522766771411</v>
      </c>
      <c r="AJE277" s="15">
        <f t="shared" si="2633"/>
        <v>-5.8859080094305141E-4</v>
      </c>
      <c r="AJF277" s="11"/>
      <c r="AJG277" s="11">
        <f t="shared" si="2815"/>
        <v>-5.8285111289373408E-4</v>
      </c>
      <c r="AJH277" s="10">
        <f t="shared" si="2634"/>
        <v>90.428340252444599</v>
      </c>
      <c r="AJI277" s="9">
        <f t="shared" si="2204"/>
        <v>85.617331759834741</v>
      </c>
      <c r="AJJ277" s="9">
        <f t="shared" si="2205"/>
        <v>95.236651101382208</v>
      </c>
      <c r="AJK277" s="115">
        <f t="shared" si="2635"/>
        <v>90.426991430608467</v>
      </c>
      <c r="AJL277" s="15">
        <f t="shared" si="2636"/>
        <v>-5.9413366731842507E-4</v>
      </c>
      <c r="AJM277" s="11"/>
      <c r="AJN277" s="11">
        <f t="shared" si="2816"/>
        <v>-5.8842374035457466E-4</v>
      </c>
      <c r="AJO277" s="10">
        <f t="shared" si="2637"/>
        <v>90.485805341141855</v>
      </c>
      <c r="AJP277" s="9">
        <f t="shared" si="2206"/>
        <v>85.630167931472897</v>
      </c>
      <c r="AJQ277" s="9">
        <f t="shared" si="2207"/>
        <v>95.338925606415785</v>
      </c>
      <c r="AJR277" s="115">
        <f t="shared" si="2638"/>
        <v>90.484546768944341</v>
      </c>
      <c r="AJS277" s="15">
        <f t="shared" si="2639"/>
        <v>-5.9965779258470703E-4</v>
      </c>
      <c r="AJT277" s="11"/>
      <c r="AJU277" s="11">
        <f t="shared" si="2817"/>
        <v>-5.939777808546189E-4</v>
      </c>
      <c r="AJV277" s="10">
        <f t="shared" si="2640"/>
        <v>90.543357312015132</v>
      </c>
      <c r="AJW277" s="9">
        <f t="shared" si="2208"/>
        <v>85.643243908631021</v>
      </c>
      <c r="AJX277" s="9">
        <f t="shared" si="2209"/>
        <v>95.441128117241433</v>
      </c>
      <c r="AJY277" s="115">
        <f t="shared" si="2641"/>
        <v>90.542186012936227</v>
      </c>
      <c r="AJZ277" s="15">
        <f t="shared" si="2642"/>
        <v>-6.0516265965721938E-4</v>
      </c>
      <c r="AKA277" s="11"/>
      <c r="AKB277" s="11">
        <f t="shared" si="2818"/>
        <v>-5.9951271213613973E-4</v>
      </c>
      <c r="AKC277" s="10">
        <f t="shared" si="2643"/>
        <v>90.600993392804327</v>
      </c>
      <c r="AKD277" s="9">
        <f t="shared" si="2210"/>
        <v>85.656561063049452</v>
      </c>
      <c r="AKE277" s="9">
        <f t="shared" si="2211"/>
        <v>95.543251839107739</v>
      </c>
      <c r="AKF277" s="115">
        <f t="shared" si="2644"/>
        <v>90.599906451078596</v>
      </c>
      <c r="AKG277" s="15">
        <f t="shared" si="2645"/>
        <v>-6.1064776413564915E-4</v>
      </c>
      <c r="AKH277" s="11"/>
      <c r="AKI277" s="11">
        <f t="shared" si="2819"/>
        <v>-6.0502802460992539E-4</v>
      </c>
      <c r="AKJ277" s="10">
        <f t="shared" si="2646"/>
        <v>90.658710868509672</v>
      </c>
      <c r="AKK277" s="9">
        <f t="shared" si="2212"/>
        <v>85.670120720937462</v>
      </c>
      <c r="AKL277" s="9">
        <f t="shared" si="2213"/>
        <v>95.645290136832088</v>
      </c>
      <c r="AKM277" s="115">
        <f t="shared" si="2647"/>
        <v>90.657705428884782</v>
      </c>
      <c r="AKN277" s="15">
        <f t="shared" si="2648"/>
        <v>-6.1611261428759989E-4</v>
      </c>
      <c r="AKO277" s="11"/>
      <c r="AKP277" s="11">
        <f t="shared" si="2820"/>
        <v>-6.1052322134204525E-4</v>
      </c>
      <c r="AKQ277" s="10">
        <f t="shared" si="2649"/>
        <v>90.716507081079399</v>
      </c>
      <c r="AKR277" s="9">
        <f t="shared" si="2214"/>
        <v>85.683924162819807</v>
      </c>
      <c r="AKS277" s="9">
        <f t="shared" si="2215"/>
        <v>95.747236534257127</v>
      </c>
      <c r="AKT277" s="115">
        <f t="shared" si="2650"/>
        <v>90.715580348538467</v>
      </c>
      <c r="AKU277" s="15">
        <f t="shared" si="2651"/>
        <v>-6.2155673102449495E-4</v>
      </c>
      <c r="AKV277" s="11"/>
      <c r="AKW277" s="11">
        <f t="shared" si="2821"/>
        <v>-6.1599781803292413E-4</v>
      </c>
      <c r="AKX277" s="10">
        <f t="shared" si="2652"/>
        <v>90.774379429067181</v>
      </c>
      <c r="AKY277" s="9">
        <f t="shared" si="2216"/>
        <v>85.697972623414586</v>
      </c>
      <c r="AKZ277" s="9">
        <f t="shared" si="2217"/>
        <v>95.849084713610367</v>
      </c>
      <c r="ALA277" s="115">
        <f t="shared" si="2653"/>
        <v>90.773528668512483</v>
      </c>
      <c r="ALB277" s="15">
        <f t="shared" si="2654"/>
        <v>-6.2697964786957673E-4</v>
      </c>
      <c r="ALC277" s="11"/>
      <c r="ALD277" s="11">
        <f t="shared" si="2822"/>
        <v>-6.2145134298845868E-4</v>
      </c>
      <c r="ALE277" s="10">
        <f t="shared" si="2655"/>
        <v>90.832325367256743</v>
      </c>
      <c r="ALF277" s="9">
        <f t="shared" si="2218"/>
        <v>85.712267291541963</v>
      </c>
      <c r="ALG277" s="9">
        <f t="shared" si="2219"/>
        <v>95.950828514774059</v>
      </c>
      <c r="ALH277" s="115">
        <f t="shared" si="2656"/>
        <v>90.831547903158011</v>
      </c>
      <c r="ALI277" s="15">
        <f t="shared" si="2657"/>
        <v>-6.3238091091843572E-4</v>
      </c>
      <c r="ALJ277" s="11"/>
      <c r="ALK277" s="11">
        <f t="shared" si="2823"/>
        <v>-6.2688333708362637E-4</v>
      </c>
      <c r="ALL277" s="10">
        <f t="shared" si="3130"/>
        <v>90.890342406256877</v>
      </c>
      <c r="ALM277" s="9">
        <f t="shared" si="2220"/>
        <v>85.726809310063103</v>
      </c>
      <c r="ALN277" s="9">
        <f t="shared" si="2221"/>
        <v>96.052461934466152</v>
      </c>
      <c r="ALO277" s="115">
        <f t="shared" si="3131"/>
        <v>90.88963562226462</v>
      </c>
      <c r="ALP277" s="15">
        <f t="shared" si="3132"/>
        <v>-6.3776007879220607E-4</v>
      </c>
      <c r="ALQ277" s="12"/>
      <c r="ALR277" s="11">
        <f t="shared" si="2824"/>
        <v>-6.3229335371867991E-4</v>
      </c>
      <c r="ALS277" s="10">
        <f t="shared" si="2661"/>
        <v>90.948428112066992</v>
      </c>
      <c r="ALT277" s="9">
        <f t="shared" si="2222"/>
        <v>85.74159977584884</v>
      </c>
      <c r="ALU277" s="9">
        <f t="shared" si="2223"/>
        <v>96.153979125335894</v>
      </c>
      <c r="ALV277" s="115">
        <f t="shared" si="2662"/>
        <v>90.947789450592367</v>
      </c>
      <c r="ALW277" s="15">
        <f t="shared" si="2663"/>
        <v>-6.4311672258363637E-4</v>
      </c>
      <c r="ALX277" s="12"/>
      <c r="ALY277" s="11">
        <f t="shared" si="2825"/>
        <v>-6.3768095876819359E-4</v>
      </c>
      <c r="ALZ277" s="10">
        <f t="shared" si="2664"/>
        <v>91.006580105614759</v>
      </c>
      <c r="AMA277" s="9">
        <f t="shared" si="2224"/>
        <v>85.75663973977737</v>
      </c>
      <c r="AMB277" s="9">
        <f t="shared" si="2225"/>
        <v>96.255374394974666</v>
      </c>
      <c r="AMC277" s="115">
        <f t="shared" si="2665"/>
        <v>91.006007067376018</v>
      </c>
      <c r="AMD277" s="15">
        <f t="shared" si="2666"/>
        <v>-6.484504257961316E-4</v>
      </c>
      <c r="AME277" s="12"/>
      <c r="AMF277" s="11">
        <f t="shared" si="2826"/>
        <v>-6.4304573052299243E-4</v>
      </c>
      <c r="AMG277" s="10">
        <f t="shared" si="2667"/>
        <v>91.064796062265714</v>
      </c>
      <c r="AMH277" s="9">
        <f t="shared" si="2226"/>
        <v>85.771930206760544</v>
      </c>
      <c r="AMI277" s="9">
        <f t="shared" si="2227"/>
        <v>96.356642204850004</v>
      </c>
      <c r="AMJ277" s="115">
        <f t="shared" si="2668"/>
        <v>91.064286205805274</v>
      </c>
      <c r="AMK277" s="15">
        <f t="shared" si="2669"/>
        <v>-6.5376078427629807E-4</v>
      </c>
      <c r="AML277" s="12"/>
      <c r="AMM277" s="11">
        <f t="shared" si="2827"/>
        <v>-6.4838725962554822E-4</v>
      </c>
      <c r="AMN277" s="10">
        <f t="shared" si="2670"/>
        <v>91.123073711308635</v>
      </c>
      <c r="AMO277" s="9">
        <f t="shared" si="2228"/>
        <v>85.78747213579787</v>
      </c>
      <c r="AMP277" s="9">
        <f t="shared" si="2229"/>
        <v>96.457777169158177</v>
      </c>
      <c r="AMQ277" s="115">
        <f t="shared" si="2671"/>
        <v>91.122624652478024</v>
      </c>
      <c r="AMR277" s="15">
        <f t="shared" si="2672"/>
        <v>-6.5904740613973258E-4</v>
      </c>
      <c r="AMS277" s="12"/>
      <c r="AMT277" s="11">
        <f t="shared" si="2828"/>
        <v>-6.5370514899853397E-4</v>
      </c>
      <c r="AMU277" s="10">
        <f t="shared" si="2673"/>
        <v>91.181410835413914</v>
      </c>
      <c r="AMV277" s="9">
        <f t="shared" si="2230"/>
        <v>85.803266440057826</v>
      </c>
      <c r="AMW277" s="9">
        <f t="shared" si="2231"/>
        <v>96.558774053606029</v>
      </c>
      <c r="AMX277" s="115">
        <f t="shared" si="2674"/>
        <v>91.181020246831935</v>
      </c>
      <c r="AMY277" s="15">
        <f t="shared" si="2675"/>
        <v>-6.6430991169076387E-4</v>
      </c>
      <c r="AMZ277" s="12"/>
      <c r="ANA277" s="11">
        <f t="shared" si="2829"/>
        <v>-6.5899901376729065E-4</v>
      </c>
      <c r="ANB277" s="10">
        <f t="shared" si="2676"/>
        <v>91.239805270070065</v>
      </c>
      <c r="ANC277" s="9">
        <f t="shared" si="2232"/>
        <v>85.819313986985591</v>
      </c>
      <c r="AND277" s="9">
        <f t="shared" si="2233"/>
        <v>96.659627774118533</v>
      </c>
      <c r="ANE277" s="115">
        <f t="shared" si="2677"/>
        <v>91.239470880552062</v>
      </c>
      <c r="ANF277" s="15">
        <f t="shared" si="2678"/>
        <v>-6.6954793333596574E-4</v>
      </c>
      <c r="ANG277" s="12"/>
      <c r="ANH277" s="11">
        <f t="shared" si="2830"/>
        <v>-6.6426848117598347E-4</v>
      </c>
      <c r="ANI277" s="10">
        <f t="shared" si="2679"/>
        <v>91.298254902996163</v>
      </c>
      <c r="ANJ277" s="9">
        <f t="shared" si="2234"/>
        <v>85.835615598436689</v>
      </c>
      <c r="ANK277" s="9">
        <f t="shared" si="2235"/>
        <v>96.760333395478753</v>
      </c>
      <c r="ANL277" s="115">
        <f t="shared" si="2680"/>
        <v>91.297974496957721</v>
      </c>
      <c r="ANM277" s="15">
        <f t="shared" si="2681"/>
        <v>-6.7476111549191026E-4</v>
      </c>
      <c r="ANN277" s="12"/>
      <c r="ANO277" s="11">
        <f t="shared" si="2831"/>
        <v>-6.6951319049792901E-4</v>
      </c>
      <c r="ANP277" s="10">
        <f t="shared" si="2682"/>
        <v>91.356757673533252</v>
      </c>
      <c r="ANQ277" s="9">
        <f t="shared" si="2236"/>
        <v>85.852172050835691</v>
      </c>
      <c r="ANR277" s="9">
        <f t="shared" si="2237"/>
        <v>96.860886129902269</v>
      </c>
      <c r="ANS277" s="115">
        <f t="shared" si="2683"/>
        <v>91.35652909036898</v>
      </c>
      <c r="ANT277" s="15">
        <f t="shared" si="2684"/>
        <v>-6.7994911448730582E-4</v>
      </c>
      <c r="ANU277" s="12"/>
      <c r="ANV277" s="11">
        <f t="shared" si="2832"/>
        <v>-6.7473279294025896E-4</v>
      </c>
      <c r="ANW277" s="10">
        <f t="shared" si="2685"/>
        <v>91.415311572015412</v>
      </c>
      <c r="ANX277" s="9">
        <f t="shared" si="2238"/>
        <v>85.868984075359378</v>
      </c>
      <c r="ANY277" s="9">
        <f t="shared" si="2239"/>
        <v>96.96128133554798</v>
      </c>
      <c r="ANZ277" s="115">
        <f t="shared" si="2686"/>
        <v>91.415132705453686</v>
      </c>
      <c r="AOA277" s="15">
        <f t="shared" si="2687"/>
        <v>-6.8511159845971003E-4</v>
      </c>
      <c r="AOB277" s="12"/>
      <c r="AOC277" s="11">
        <f t="shared" si="2833"/>
        <v>-6.799269515430649E-4</v>
      </c>
      <c r="AOD277" s="10">
        <f t="shared" si="2688"/>
        <v>91.473914639121034</v>
      </c>
      <c r="AOE277" s="9">
        <f t="shared" si="2240"/>
        <v>85.886052358143559</v>
      </c>
      <c r="AOF277" s="9">
        <f t="shared" si="2241"/>
        <v>97.061514514968223</v>
      </c>
      <c r="AOG277" s="115">
        <f t="shared" si="2689"/>
        <v>91.473783436555891</v>
      </c>
      <c r="AOH277" s="15">
        <f t="shared" si="2690"/>
        <v>-6.9024824724702274E-4</v>
      </c>
      <c r="AOI277" s="12"/>
      <c r="AOJ277" s="11">
        <f t="shared" si="3133"/>
        <v>-6.8509534107327416E-4</v>
      </c>
      <c r="AOK277" s="10">
        <f t="shared" si="3134"/>
        <v>91.532564965205466</v>
      </c>
      <c r="AOL277" s="9">
        <f t="shared" si="2242"/>
        <v>85.903377540512849</v>
      </c>
      <c r="AOM277" s="9">
        <f t="shared" si="2243"/>
        <v>97.16158131350484</v>
      </c>
      <c r="AON277" s="115">
        <f t="shared" si="3135"/>
        <v>91.532479427008838</v>
      </c>
      <c r="AOO277" s="15">
        <f t="shared" si="3136"/>
        <v>-6.9535875227423496E-4</v>
      </c>
      <c r="AOP277" s="12"/>
      <c r="AOQ277" s="11">
        <f t="shared" si="2834"/>
        <v>-6.9023764791369135E-4</v>
      </c>
      <c r="AOR277" s="10">
        <f t="shared" si="2692"/>
        <v>91.59126068961794</v>
      </c>
      <c r="AOS277" s="9">
        <f t="shared" si="2244"/>
        <v>85.920960219232654</v>
      </c>
      <c r="AOT277" s="9">
        <f t="shared" si="2245"/>
        <v>97.261477517626389</v>
      </c>
      <c r="AOU277" s="115">
        <f t="shared" si="2693"/>
        <v>91.591218868429522</v>
      </c>
      <c r="AOV277" s="15">
        <f t="shared" si="2694"/>
        <v>-7.0044281643516016E-4</v>
      </c>
      <c r="AOW277" s="12"/>
      <c r="AOX277" s="11">
        <f t="shared" si="3137"/>
        <v>-6.9535356994695878E-4</v>
      </c>
      <c r="AOY277" s="10">
        <f t="shared" si="3138"/>
        <v>91.649999999999991</v>
      </c>
      <c r="AOZ277" s="9">
        <f t="shared" si="2246"/>
        <v>85.938800946782635</v>
      </c>
      <c r="APA277" s="9"/>
      <c r="APB277" s="97">
        <f t="shared" si="2695"/>
        <v>91.649999999999991</v>
      </c>
      <c r="APC277" s="15">
        <f t="shared" si="3139"/>
        <v>-7.0550015396987143E-4</v>
      </c>
    </row>
    <row r="278" spans="1:1095" x14ac:dyDescent="0.2">
      <c r="A278" s="183"/>
      <c r="B278" s="183"/>
      <c r="C278" s="1">
        <f t="shared" si="2696"/>
        <v>180</v>
      </c>
      <c r="D278" s="1">
        <f t="shared" si="2697"/>
        <v>6024.5844021139956</v>
      </c>
      <c r="E278" s="1">
        <f t="shared" si="2698"/>
        <v>-16317921.817764627</v>
      </c>
      <c r="F278" s="2">
        <f t="shared" si="2699"/>
        <v>113.16</v>
      </c>
      <c r="G278" s="8">
        <f t="shared" si="2700"/>
        <v>1.9810000000000001E-3</v>
      </c>
      <c r="H278" s="6">
        <f t="shared" si="2701"/>
        <v>0.14400020254000001</v>
      </c>
      <c r="I278" s="2">
        <f t="shared" si="2702"/>
        <v>3500</v>
      </c>
      <c r="J278" s="3">
        <f t="shared" si="2836"/>
        <v>58.333333333333336</v>
      </c>
      <c r="K278" s="3">
        <f t="shared" si="2837"/>
        <v>366.52</v>
      </c>
      <c r="L278" s="1">
        <f t="shared" si="2703"/>
        <v>0.82</v>
      </c>
      <c r="M278" s="1">
        <f t="shared" si="2704"/>
        <v>0.66</v>
      </c>
      <c r="N278" s="1">
        <f t="shared" si="2838"/>
        <v>0.54120000000000001</v>
      </c>
      <c r="O278" s="3">
        <f t="shared" si="2247"/>
        <v>7.5227878787878781</v>
      </c>
      <c r="P278" s="40">
        <f t="shared" si="2839"/>
        <v>570.9796</v>
      </c>
      <c r="Q278" s="1">
        <f t="shared" si="2705"/>
        <v>21.51</v>
      </c>
      <c r="R278" s="1">
        <f t="shared" si="2706"/>
        <v>151</v>
      </c>
      <c r="S278" s="2">
        <f t="shared" si="2707"/>
        <v>12587.54</v>
      </c>
      <c r="T278" s="1">
        <f t="shared" si="1959"/>
        <v>83.916933333333333</v>
      </c>
      <c r="U278" s="7">
        <f t="shared" si="2708"/>
        <v>9.1849501318337995E-2</v>
      </c>
      <c r="V278" s="7">
        <f t="shared" si="2840"/>
        <v>6.6258942829124593E-3</v>
      </c>
      <c r="W278" s="159">
        <f t="shared" si="2709"/>
        <v>3.4283282369456214E-2</v>
      </c>
      <c r="X278" s="40">
        <f t="shared" si="2841"/>
        <v>8095.2484858865882</v>
      </c>
      <c r="Y278" s="1">
        <f t="shared" si="2710"/>
        <v>0</v>
      </c>
      <c r="Z278" s="1">
        <f t="shared" si="2711"/>
        <v>113.16</v>
      </c>
      <c r="AA278" s="1">
        <f t="shared" si="2712"/>
        <v>91.649999999999991</v>
      </c>
      <c r="AB278" s="6">
        <f t="shared" si="1960"/>
        <v>0.2895550479995273</v>
      </c>
      <c r="AC278" s="1">
        <f t="shared" si="2713"/>
        <v>526.19133708825245</v>
      </c>
      <c r="AD278" s="40">
        <f t="shared" si="2842"/>
        <v>36363.626619283568</v>
      </c>
      <c r="AE278" s="1">
        <f t="shared" si="2843"/>
        <v>0.15947988387208822</v>
      </c>
      <c r="AF278" s="2">
        <f t="shared" si="2835"/>
        <v>93</v>
      </c>
      <c r="AG278" s="10">
        <f t="shared" si="2844"/>
        <v>14.831629200104205</v>
      </c>
      <c r="AH278" s="12">
        <f t="shared" si="2845"/>
        <v>0.1888726399991679</v>
      </c>
      <c r="AI278" s="43">
        <f t="shared" si="2846"/>
        <v>-1.9138493150508418E-5</v>
      </c>
      <c r="AJ278" s="93">
        <f t="shared" si="1961"/>
        <v>4.8300697862154005E-6</v>
      </c>
      <c r="AK278" s="43">
        <f t="shared" si="2847"/>
        <v>0</v>
      </c>
      <c r="AL278" s="43">
        <f t="shared" si="1962"/>
        <v>4.2636368789237107E-4</v>
      </c>
      <c r="AM278" s="43"/>
      <c r="AN278" s="43">
        <f t="shared" si="2848"/>
        <v>0</v>
      </c>
      <c r="AO278" s="10">
        <f t="shared" si="2849"/>
        <v>85.362946225469727</v>
      </c>
      <c r="AP278" s="9"/>
      <c r="AQ278" s="9">
        <f t="shared" si="2850"/>
        <v>85.237818491055961</v>
      </c>
      <c r="AR278" s="104">
        <f t="shared" si="2851"/>
        <v>85.237818491055961</v>
      </c>
      <c r="AS278" s="15">
        <f t="shared" si="2852"/>
        <v>0</v>
      </c>
      <c r="AT278" s="49"/>
      <c r="AU278" s="11">
        <f t="shared" si="2853"/>
        <v>7.7286019495369056E-6</v>
      </c>
      <c r="AV278" s="10">
        <f t="shared" si="2854"/>
        <v>85.300381272239719</v>
      </c>
      <c r="AW278" s="9">
        <f t="shared" si="2855"/>
        <v>85.237818491055961</v>
      </c>
      <c r="AX278" s="9">
        <f t="shared" si="2856"/>
        <v>85.113000494960758</v>
      </c>
      <c r="AY278" s="97">
        <f t="shared" si="2857"/>
        <v>85.17540949300836</v>
      </c>
      <c r="AZ278" s="15">
        <f t="shared" si="2858"/>
        <v>7.7093369223201132E-6</v>
      </c>
      <c r="BA278" s="49"/>
      <c r="BB278" s="11">
        <f t="shared" si="2859"/>
        <v>1.5438205864823913E-5</v>
      </c>
      <c r="BC278" s="10">
        <f t="shared" si="2860"/>
        <v>85.237967940771455</v>
      </c>
      <c r="BD278" s="9">
        <f t="shared" si="2861"/>
        <v>85.237816329824696</v>
      </c>
      <c r="BE278" s="9">
        <f t="shared" si="2862"/>
        <v>84.988488965162873</v>
      </c>
      <c r="BF278" s="97">
        <f t="shared" si="2863"/>
        <v>85.113152647493791</v>
      </c>
      <c r="BG278" s="15">
        <f t="shared" si="2864"/>
        <v>1.5399611580576644E-5</v>
      </c>
      <c r="BH278" s="49"/>
      <c r="BI278" s="11">
        <f t="shared" si="2865"/>
        <v>2.3128744867334167E-5</v>
      </c>
      <c r="BJ278" s="10">
        <f t="shared" si="2866"/>
        <v>85.175702449714407</v>
      </c>
      <c r="BK278" s="9">
        <f t="shared" si="2867"/>
        <v>85.237807706262032</v>
      </c>
      <c r="BL278" s="9">
        <f t="shared" si="2868"/>
        <v>84.864280621552169</v>
      </c>
      <c r="BM278" s="97">
        <f t="shared" si="2869"/>
        <v>85.051044163907108</v>
      </c>
      <c r="BN278" s="15">
        <f t="shared" si="2870"/>
        <v>2.307076091370533E-5</v>
      </c>
      <c r="BO278" s="49"/>
      <c r="BP278" s="11">
        <f t="shared" si="2871"/>
        <v>3.0800154554868168E-5</v>
      </c>
      <c r="BQ278" s="10">
        <f t="shared" si="2872"/>
        <v>85.113581029740573</v>
      </c>
      <c r="BR278" s="9">
        <f t="shared" si="2873"/>
        <v>85.237788351357793</v>
      </c>
      <c r="BS278" s="9">
        <f t="shared" si="2874"/>
        <v>84.740372176669794</v>
      </c>
      <c r="BT278" s="97">
        <f t="shared" si="2875"/>
        <v>84.989080264013793</v>
      </c>
      <c r="BU278" s="15">
        <f t="shared" si="2876"/>
        <v>3.0722724296555168E-5</v>
      </c>
      <c r="BV278" s="12"/>
      <c r="BW278" s="11">
        <f t="shared" si="2877"/>
        <v>3.8452372960319878E-5</v>
      </c>
      <c r="BX278" s="10">
        <f t="shared" si="2878"/>
        <v>85.051599923943201</v>
      </c>
      <c r="BY278" s="9">
        <f t="shared" si="2879"/>
        <v>85.237754028247423</v>
      </c>
      <c r="BZ278" s="9">
        <f t="shared" si="2880"/>
        <v>84.616760336435235</v>
      </c>
      <c r="CA278" s="97">
        <f t="shared" si="2881"/>
        <v>84.927257182341322</v>
      </c>
      <c r="CB278" s="15">
        <f t="shared" si="2882"/>
        <v>3.8355443498421013E-5</v>
      </c>
      <c r="CC278" s="12"/>
      <c r="CD278" s="11">
        <f t="shared" si="2883"/>
        <v>4.6085340510776331E-5</v>
      </c>
      <c r="CE278" s="10">
        <f t="shared" si="2884"/>
        <v>84.989755388225177</v>
      </c>
      <c r="CF278" s="9">
        <f t="shared" si="2885"/>
        <v>85.237700532260092</v>
      </c>
      <c r="CG278" s="9">
        <f t="shared" si="2886"/>
        <v>84.493441800865298</v>
      </c>
      <c r="CH278" s="97">
        <f t="shared" si="2887"/>
        <v>84.865571166562688</v>
      </c>
      <c r="CI278" s="15">
        <f t="shared" si="2888"/>
        <v>4.5968862641607795E-5</v>
      </c>
      <c r="CJ278" s="12"/>
      <c r="CK278" s="11">
        <f t="shared" si="2889"/>
        <v>5.3698999986631308E-5</v>
      </c>
      <c r="CL278" s="10">
        <f t="shared" si="2890"/>
        <v>84.928043691679719</v>
      </c>
      <c r="CM278" s="9">
        <f t="shared" si="2891"/>
        <v>85.237623690959495</v>
      </c>
      <c r="CN278" s="9">
        <f t="shared" si="2892"/>
        <v>84.370413264783124</v>
      </c>
      <c r="CO278" s="97">
        <f t="shared" si="2893"/>
        <v>84.80401847787131</v>
      </c>
      <c r="CP278" s="15">
        <f t="shared" si="2894"/>
        <v>5.3562928160159753E-5</v>
      </c>
      <c r="CQ278" s="12"/>
      <c r="CR278" s="11">
        <f t="shared" si="2895"/>
        <v>6.1293296480853496E-5</v>
      </c>
      <c r="CS278" s="10">
        <f t="shared" si="2896"/>
        <v>84.866461116962512</v>
      </c>
      <c r="CT278" s="9">
        <f t="shared" si="2897"/>
        <v>85.237519364177516</v>
      </c>
      <c r="CU278" s="9">
        <f t="shared" si="2898"/>
        <v>84.247671418515168</v>
      </c>
      <c r="CV278" s="97">
        <f t="shared" si="2899"/>
        <v>84.742595391346342</v>
      </c>
      <c r="CW278" s="15">
        <f t="shared" si="2900"/>
        <v>6.1137588758891569E-5</v>
      </c>
      <c r="CX278" s="12"/>
      <c r="CY278" s="11">
        <f t="shared" si="2901"/>
        <v>6.8868177358551272E-5</v>
      </c>
      <c r="CZ278" s="10">
        <f t="shared" si="2902"/>
        <v>84.805003960654318</v>
      </c>
      <c r="DA278" s="9">
        <f t="shared" si="2903"/>
        <v>85.237383444040873</v>
      </c>
      <c r="DB278" s="9">
        <f t="shared" si="2904"/>
        <v>84.125212948580128</v>
      </c>
      <c r="DC278" s="97">
        <f t="shared" si="2905"/>
        <v>84.681298196310507</v>
      </c>
      <c r="DD278" s="15">
        <f t="shared" si="2906"/>
        <v>6.8692795372477474E-5</v>
      </c>
      <c r="DE278" s="12"/>
      <c r="DF278" s="11">
        <f t="shared" si="2907"/>
        <v>7.6423592216576204E-5</v>
      </c>
      <c r="DG278" s="10">
        <f t="shared" si="2908"/>
        <v>84.743668533616216</v>
      </c>
      <c r="DH278" s="9">
        <f t="shared" si="2909"/>
        <v>85.237211854991003</v>
      </c>
      <c r="DI278" s="9">
        <f t="shared" si="2910"/>
        <v>84.003034538366279</v>
      </c>
      <c r="DJ278" s="97">
        <f t="shared" si="2911"/>
        <v>84.620123196678634</v>
      </c>
      <c r="DK278" s="15">
        <f t="shared" si="2912"/>
        <v>7.6228501124852826E-5</v>
      </c>
      <c r="DL278" s="12"/>
      <c r="DM278" s="11">
        <f t="shared" si="2913"/>
        <v>8.3959492843437122E-5</v>
      </c>
      <c r="DN278" s="10">
        <f t="shared" si="2914"/>
        <v>84.682451161335663</v>
      </c>
      <c r="DO278" s="9">
        <f t="shared" si="2915"/>
        <v>85.237000553797301</v>
      </c>
      <c r="DP278" s="9">
        <f t="shared" si="2916"/>
        <v>83.881132868797209</v>
      </c>
      <c r="DQ278" s="97">
        <f t="shared" si="2917"/>
        <v>84.559066711297248</v>
      </c>
      <c r="DR278" s="15">
        <f t="shared" si="2918"/>
        <v>8.3744661288900039E-5</v>
      </c>
      <c r="DS278" s="12"/>
      <c r="DT278" s="11">
        <f t="shared" si="2919"/>
        <v>9.1475833179484716E-5</v>
      </c>
      <c r="DU278" s="10">
        <f t="shared" si="2920"/>
        <v>84.62134818426361</v>
      </c>
      <c r="DV278" s="9">
        <f t="shared" si="2921"/>
        <v>85.236745529564033</v>
      </c>
      <c r="DW278" s="9">
        <f t="shared" si="2922"/>
        <v>83.759504618990491</v>
      </c>
      <c r="DX278" s="97">
        <f t="shared" si="2923"/>
        <v>84.498125074277254</v>
      </c>
      <c r="DY278" s="15">
        <f t="shared" si="2924"/>
        <v>9.1241233246206491E-5</v>
      </c>
      <c r="DZ278" s="12"/>
      <c r="EA278" s="11">
        <f t="shared" si="2925"/>
        <v>9.8972569277145091E-5</v>
      </c>
      <c r="EB278" s="10">
        <f t="shared" si="2926"/>
        <v>84.560355958144896</v>
      </c>
      <c r="EC278" s="9">
        <f t="shared" si="2927"/>
        <v>85.23644280373081</v>
      </c>
      <c r="ED278" s="9">
        <f t="shared" si="2928"/>
        <v>83.638146466901816</v>
      </c>
      <c r="EE278" s="97">
        <f t="shared" si="2929"/>
        <v>84.437294635316306</v>
      </c>
      <c r="EF278" s="15">
        <f t="shared" si="2930"/>
        <v>9.8718176447301715E-5</v>
      </c>
      <c r="EG278" s="12"/>
      <c r="EH278" s="11">
        <f t="shared" si="2931"/>
        <v>1.0644965926163976E-4</v>
      </c>
      <c r="EI278" s="10">
        <f t="shared" si="2932"/>
        <v>84.499470854338369</v>
      </c>
      <c r="EJ278" s="9">
        <f t="shared" si="2933"/>
        <v>85.236088430067184</v>
      </c>
      <c r="EK278" s="9">
        <f t="shared" si="2934"/>
        <v>83.517055089961943</v>
      </c>
      <c r="EL278" s="97">
        <f t="shared" si="2935"/>
        <v>84.376571760014571</v>
      </c>
      <c r="EM278" s="15">
        <f t="shared" si="2936"/>
        <v>1.0617545237198234E-4</v>
      </c>
      <c r="EN278" s="12"/>
      <c r="EO278" s="11">
        <f t="shared" si="2937"/>
        <v>1.1390706329177215E-4</v>
      </c>
      <c r="EP278" s="10">
        <f t="shared" si="2938"/>
        <v>84.438689260130417</v>
      </c>
      <c r="EQ278" s="9">
        <f t="shared" si="2939"/>
        <v>85.235678494661173</v>
      </c>
      <c r="ER278" s="9">
        <f t="shared" si="2940"/>
        <v>83.396227165700608</v>
      </c>
      <c r="ES278" s="97">
        <f t="shared" si="2941"/>
        <v>84.31595283018089</v>
      </c>
      <c r="ET278" s="15">
        <f t="shared" si="2942"/>
        <v>1.136130244900758E-4</v>
      </c>
      <c r="EU278" s="12"/>
      <c r="EV278" s="11">
        <f t="shared" si="2943"/>
        <v>1.2134474352113569E-4</v>
      </c>
      <c r="EW278" s="10">
        <f t="shared" si="2944"/>
        <v>84.378007579039121</v>
      </c>
      <c r="EX278" s="9">
        <f t="shared" si="2945"/>
        <v>85.23520911590208</v>
      </c>
      <c r="EY278" s="9">
        <f t="shared" si="2946"/>
        <v>83.275659372362185</v>
      </c>
      <c r="EZ278" s="97">
        <f t="shared" si="2947"/>
        <v>84.255434244132132</v>
      </c>
      <c r="FA278" s="15">
        <f t="shared" si="2948"/>
        <v>1.2103085822233944E-4</v>
      </c>
      <c r="FB278" s="12"/>
      <c r="FC278" s="11">
        <f t="shared" si="2949"/>
        <v>1.2876266405946905E-4</v>
      </c>
      <c r="FD278" s="10">
        <f t="shared" si="2950"/>
        <v>84.317422231111493</v>
      </c>
      <c r="FE278" s="9">
        <f t="shared" si="2951"/>
        <v>85.234676444457833</v>
      </c>
      <c r="FF278" s="9">
        <f t="shared" si="2952"/>
        <v>83.155348389507864</v>
      </c>
      <c r="FG278" s="97">
        <f t="shared" si="2953"/>
        <v>84.195012416982848</v>
      </c>
      <c r="FH278" s="15">
        <f t="shared" si="2954"/>
        <v>1.2842892090187899E-4</v>
      </c>
      <c r="FI278" s="12"/>
      <c r="FJ278" s="11">
        <f t="shared" si="2955"/>
        <v>1.3616079093449081E-4</v>
      </c>
      <c r="FK278" s="10">
        <f t="shared" si="2956"/>
        <v>84.256929653211245</v>
      </c>
      <c r="FL278" s="9">
        <f t="shared" si="2957"/>
        <v>85.234076663246768</v>
      </c>
      <c r="FM278" s="9">
        <f t="shared" si="2958"/>
        <v>83.035290898610242</v>
      </c>
      <c r="FN278" s="97">
        <f t="shared" si="2959"/>
        <v>84.134683780928498</v>
      </c>
      <c r="FO278" s="15">
        <f t="shared" si="2960"/>
        <v>1.3580718173567774E-4</v>
      </c>
      <c r="FP278" s="12"/>
      <c r="FQ278" s="11">
        <f t="shared" si="2961"/>
        <v>1.4353909205385351E-4</v>
      </c>
      <c r="FR278" s="10">
        <f t="shared" si="2962"/>
        <v>84.196526299300132</v>
      </c>
      <c r="FS278" s="9">
        <f t="shared" si="2963"/>
        <v>85.233405987404268</v>
      </c>
      <c r="FT278" s="9">
        <f t="shared" si="2964"/>
        <v>82.915483583635321</v>
      </c>
      <c r="FU278" s="97">
        <f t="shared" si="2965"/>
        <v>84.074444785519802</v>
      </c>
      <c r="FV278" s="15">
        <f t="shared" si="2966"/>
        <v>1.4316561176658398E-4</v>
      </c>
      <c r="FW278" s="12"/>
      <c r="FX278" s="11">
        <f t="shared" si="2967"/>
        <v>1.5089753716754172E-4</v>
      </c>
      <c r="FY278" s="10">
        <f t="shared" si="2968"/>
        <v>84.136208640710464</v>
      </c>
      <c r="FZ278" s="9">
        <f t="shared" si="2969"/>
        <v>85.232660664244264</v>
      </c>
      <c r="GA278" s="9">
        <f t="shared" si="2970"/>
        <v>82.795923131614444</v>
      </c>
      <c r="GB278" s="97">
        <f t="shared" si="2971"/>
        <v>84.014291897929354</v>
      </c>
      <c r="GC278" s="15">
        <f t="shared" si="2972"/>
        <v>1.5050418383562129E-4</v>
      </c>
      <c r="GD278" s="12"/>
      <c r="GE278" s="11">
        <f t="shared" si="2973"/>
        <v>1.5823609783057038E-4</v>
      </c>
      <c r="GF278" s="10">
        <f t="shared" si="2974"/>
        <v>84.07597316641008</v>
      </c>
      <c r="GG278" s="9">
        <f t="shared" si="2975"/>
        <v>85.23183697321582</v>
      </c>
      <c r="GH278" s="9">
        <f t="shared" si="2976"/>
        <v>82.676606233206059</v>
      </c>
      <c r="GI278" s="97">
        <f t="shared" si="2977"/>
        <v>83.954221603210939</v>
      </c>
      <c r="GJ278" s="15">
        <f t="shared" si="2978"/>
        <v>1.5782287254459206E-4</v>
      </c>
      <c r="GK278" s="12"/>
      <c r="GL278" s="11">
        <f t="shared" si="2979"/>
        <v>1.6555474736598677E-4</v>
      </c>
      <c r="GM278" s="10">
        <f t="shared" si="2980"/>
        <v>84.015816383259875</v>
      </c>
      <c r="GN278" s="9">
        <f t="shared" si="2981"/>
        <v>85.23093122585496</v>
      </c>
      <c r="GO278" s="9">
        <f t="shared" si="1991"/>
        <v>82.557529583245994</v>
      </c>
      <c r="GP278" s="115">
        <f t="shared" si="2982"/>
        <v>83.894230404550484</v>
      </c>
      <c r="GQ278" s="15">
        <f t="shared" si="2983"/>
        <v>1.6512165421912688E-4</v>
      </c>
      <c r="GR278" s="12"/>
      <c r="GS278" s="11">
        <f t="shared" si="2984"/>
        <v>1.7285346082828858E-4</v>
      </c>
      <c r="GT278" s="10">
        <f t="shared" si="2985"/>
        <v>83.955734816263231</v>
      </c>
      <c r="GU278" s="9">
        <f t="shared" si="2986"/>
        <v>85.229939765731842</v>
      </c>
      <c r="GV278" s="9">
        <f t="shared" si="1993"/>
        <v>82.438689881287488</v>
      </c>
      <c r="GW278" s="115">
        <f t="shared" si="2987"/>
        <v>83.834314823509658</v>
      </c>
      <c r="GX278" s="15">
        <f t="shared" si="2988"/>
        <v>1.7240050687206747E-4</v>
      </c>
      <c r="GY278" s="12"/>
      <c r="GZ278" s="11">
        <f t="shared" si="2989"/>
        <v>1.8013221496717018E-4</v>
      </c>
      <c r="HA278" s="10">
        <f t="shared" si="2990"/>
        <v>83.895725008808085</v>
      </c>
      <c r="HB278" s="9">
        <f t="shared" si="2991"/>
        <v>85.228858968393467</v>
      </c>
      <c r="HC278" s="9">
        <f t="shared" si="2992"/>
        <v>82.320083832132497</v>
      </c>
      <c r="HD278" s="97">
        <f t="shared" si="2993"/>
        <v>83.774471400262982</v>
      </c>
      <c r="HE278" s="15">
        <f t="shared" si="2994"/>
        <v>1.7965941016709897E-4</v>
      </c>
      <c r="HF278" s="12"/>
      <c r="HG278" s="11">
        <f t="shared" si="2995"/>
        <v>1.8739098819152013E-4</v>
      </c>
      <c r="HH278" s="10">
        <f t="shared" si="2996"/>
        <v>83.835783522902489</v>
      </c>
      <c r="HI278" s="9">
        <f t="shared" si="2997"/>
        <v>85.227685241302112</v>
      </c>
      <c r="HJ278" s="9">
        <f t="shared" si="2998"/>
        <v>82.201708146348295</v>
      </c>
      <c r="HK278" s="97">
        <f t="shared" si="2999"/>
        <v>83.714696693825204</v>
      </c>
      <c r="HL278" s="15">
        <f t="shared" si="3000"/>
        <v>1.8689834538305791E-4</v>
      </c>
      <c r="HM278" s="12"/>
      <c r="HN278" s="11">
        <f t="shared" si="3001"/>
        <v>1.94629760534059E-4</v>
      </c>
      <c r="HO278" s="10">
        <f t="shared" si="3002"/>
        <v>83.77590693940067</v>
      </c>
      <c r="HP278" s="9">
        <f t="shared" si="3003"/>
        <v>85.226415023769519</v>
      </c>
      <c r="HQ278" s="9">
        <f t="shared" si="3004"/>
        <v>82.083559540778964</v>
      </c>
      <c r="HR278" s="115">
        <f t="shared" si="3005"/>
        <v>83.654987282274249</v>
      </c>
      <c r="HS278" s="15">
        <f t="shared" si="3006"/>
        <v>1.9411729537826143E-4</v>
      </c>
      <c r="HT278" s="12"/>
      <c r="HU278" s="11">
        <f t="shared" si="3007"/>
        <v>2.0184851361601636E-4</v>
      </c>
      <c r="HV278" s="10">
        <f t="shared" si="3008"/>
        <v>83.71609185822453</v>
      </c>
      <c r="HW278" s="9">
        <f t="shared" si="3009"/>
        <v>85.225044786887068</v>
      </c>
      <c r="HX278" s="9">
        <f t="shared" si="3010"/>
        <v>81.965634739040865</v>
      </c>
      <c r="HY278" s="115">
        <f t="shared" si="3011"/>
        <v>83.59533976296396</v>
      </c>
      <c r="HZ278" s="15">
        <f t="shared" si="3012"/>
        <v>2.0131624455560165E-4</v>
      </c>
      <c r="IA278" s="12"/>
      <c r="IB278" s="11">
        <f t="shared" si="3013"/>
        <v>2.0904723061253579E-4</v>
      </c>
      <c r="IC278" s="10">
        <f t="shared" si="3014"/>
        <v>83.656334898575182</v>
      </c>
      <c r="ID278" s="9">
        <f t="shared" si="3015"/>
        <v>85.223571033452103</v>
      </c>
      <c r="IE278" s="9">
        <f t="shared" si="3016"/>
        <v>81.847930472012706</v>
      </c>
      <c r="IF278" s="115">
        <f t="shared" si="3017"/>
        <v>83.535750752732412</v>
      </c>
      <c r="IG278" s="15">
        <f t="shared" si="3018"/>
        <v>2.084951788277123E-4</v>
      </c>
      <c r="IH278" s="12"/>
      <c r="II278" s="11">
        <f t="shared" si="3019"/>
        <v>2.162258962181697E-4</v>
      </c>
      <c r="IJ278" s="10">
        <f t="shared" si="3020"/>
        <v>83.596632699139889</v>
      </c>
      <c r="IK278" s="9">
        <f t="shared" si="3021"/>
        <v>85.221990297890443</v>
      </c>
      <c r="IL278" s="9">
        <f t="shared" si="3022"/>
        <v>81.730443478311457</v>
      </c>
      <c r="IM278" s="115">
        <f t="shared" si="3023"/>
        <v>83.47621688810095</v>
      </c>
      <c r="IN278" s="15">
        <f t="shared" si="3024"/>
        <v>2.156540855828092E-4</v>
      </c>
      <c r="IO278" s="12"/>
      <c r="IP278" s="11">
        <f t="shared" si="3025"/>
        <v>2.2338449661300791E-4</v>
      </c>
      <c r="IQ278" s="10">
        <f t="shared" si="3026"/>
        <v>83.536981918290081</v>
      </c>
      <c r="IR278" s="9">
        <f t="shared" si="3027"/>
        <v>85.220299146175307</v>
      </c>
      <c r="IS278" s="9">
        <f t="shared" si="3028"/>
        <v>81.61317050476039</v>
      </c>
      <c r="IT278" s="115">
        <f t="shared" si="3029"/>
        <v>83.416734825467842</v>
      </c>
      <c r="IU278" s="15">
        <f t="shared" si="3030"/>
        <v>2.227929536507538E-4</v>
      </c>
      <c r="IV278" s="12"/>
      <c r="IW278" s="11">
        <f t="shared" si="3031"/>
        <v>2.3052301942904819E-4</v>
      </c>
      <c r="IX278" s="10">
        <f t="shared" si="3032"/>
        <v>83.477379234273698</v>
      </c>
      <c r="IY278" s="9">
        <f t="shared" si="3033"/>
        <v>85.218494175742748</v>
      </c>
      <c r="IZ278" s="9">
        <f t="shared" si="3034"/>
        <v>81.496108306845642</v>
      </c>
      <c r="JA278" s="115">
        <f t="shared" si="3035"/>
        <v>83.357301241294195</v>
      </c>
      <c r="JB278" s="15">
        <f t="shared" si="3036"/>
        <v>2.2991177326963993E-4</v>
      </c>
      <c r="JC278" s="12"/>
      <c r="JD278" s="11">
        <f t="shared" si="3037"/>
        <v>2.3764145371705687E-4</v>
      </c>
      <c r="JE278" s="10">
        <f t="shared" si="3038"/>
        <v>83.417821345400114</v>
      </c>
      <c r="JF278" s="9">
        <f t="shared" si="3039"/>
        <v>85.216572015403727</v>
      </c>
      <c r="JG278" s="9">
        <f t="shared" si="3040"/>
        <v>81.37925364916326</v>
      </c>
      <c r="JH278" s="115">
        <f t="shared" si="3041"/>
        <v>83.297912832283487</v>
      </c>
      <c r="JI278" s="15">
        <f t="shared" si="3042"/>
        <v>2.3701053605275588E-4</v>
      </c>
      <c r="JJ278" s="12"/>
      <c r="JK278" s="11">
        <f t="shared" si="3043"/>
        <v>2.4473978991380852E-4</v>
      </c>
      <c r="JL278" s="10">
        <f t="shared" si="3044"/>
        <v>83.358304970218626</v>
      </c>
      <c r="JM278" s="9">
        <f t="shared" si="3045"/>
        <v>85.214529325252926</v>
      </c>
      <c r="JN278" s="9">
        <f t="shared" si="3046"/>
        <v>81.26260330585454</v>
      </c>
      <c r="JO278" s="115">
        <f t="shared" si="3047"/>
        <v>83.238566315553726</v>
      </c>
      <c r="JP278" s="15">
        <f t="shared" si="3048"/>
        <v>2.4408923495605251E-4</v>
      </c>
      <c r="JQ278" s="12"/>
      <c r="JR278" s="11">
        <f t="shared" si="3049"/>
        <v>2.518180198098223E-4</v>
      </c>
      <c r="JS278" s="10">
        <f t="shared" si="3050"/>
        <v>83.298826847689568</v>
      </c>
      <c r="JT278" s="9">
        <f t="shared" si="3051"/>
        <v>85.212362796574524</v>
      </c>
      <c r="JU278" s="9">
        <f t="shared" si="3052"/>
        <v>81.14615406103394</v>
      </c>
      <c r="JV278" s="115">
        <f t="shared" si="3053"/>
        <v>83.179258428804232</v>
      </c>
      <c r="JW278" s="15">
        <f t="shared" si="3054"/>
        <v>2.5114786424590245E-4</v>
      </c>
      <c r="JX278" s="12"/>
      <c r="JY278" s="11">
        <f t="shared" si="3055"/>
        <v>2.5887613651737076E-4</v>
      </c>
      <c r="JZ278" s="10">
        <f t="shared" si="3056"/>
        <v>83.239383737350181</v>
      </c>
      <c r="KA278" s="9">
        <f t="shared" si="3057"/>
        <v>85.21006915174496</v>
      </c>
      <c r="KB278" s="9">
        <f t="shared" si="3058"/>
        <v>81.029902709204706</v>
      </c>
      <c r="KC278" s="115">
        <f t="shared" si="3059"/>
        <v>83.119985930474826</v>
      </c>
      <c r="KD278" s="15">
        <f t="shared" si="3060"/>
        <v>2.5818641946742286E-4</v>
      </c>
      <c r="KE278" s="12"/>
      <c r="KF278" s="11">
        <f t="shared" si="3061"/>
        <v>2.659141344390446E-4</v>
      </c>
      <c r="KG278" s="10">
        <f t="shared" si="3062"/>
        <v>83.179972419472904</v>
      </c>
      <c r="KH278" s="9">
        <f t="shared" si="3063"/>
        <v>85.207645144132798</v>
      </c>
      <c r="KI278" s="9">
        <f t="shared" si="3064"/>
        <v>80.91384605566526</v>
      </c>
      <c r="KJ278" s="115">
        <f t="shared" si="3065"/>
        <v>83.060745599899036</v>
      </c>
      <c r="KK278" s="15">
        <f t="shared" si="3066"/>
        <v>2.6520489741318099E-4</v>
      </c>
      <c r="KL278" s="12"/>
      <c r="KM278" s="11">
        <f t="shared" si="3067"/>
        <v>2.7293200923670941E-4</v>
      </c>
      <c r="KN278" s="10">
        <f t="shared" si="3068"/>
        <v>83.120589695217646</v>
      </c>
      <c r="KO278" s="9">
        <f t="shared" si="3069"/>
        <v>85.205087557995896</v>
      </c>
      <c r="KP278" s="9">
        <f t="shared" si="3070"/>
        <v>80.797980916906269</v>
      </c>
      <c r="KQ278" s="115">
        <f t="shared" si="3071"/>
        <v>83.001534237451082</v>
      </c>
      <c r="KR278" s="15">
        <f t="shared" si="3072"/>
        <v>2.7220329609233495E-4</v>
      </c>
      <c r="KS278" s="12"/>
      <c r="KT278" s="11">
        <f t="shared" si="3073"/>
        <v>2.7992975780085348E-4</v>
      </c>
      <c r="KU278" s="10">
        <f t="shared" si="3074"/>
        <v>83.061232386778073</v>
      </c>
      <c r="KV278" s="9">
        <f t="shared" si="3075"/>
        <v>85.202393208375952</v>
      </c>
      <c r="KW278" s="9">
        <f t="shared" si="3076"/>
        <v>80.682304120997344</v>
      </c>
      <c r="KX278" s="115">
        <f t="shared" si="3077"/>
        <v>82.942348664686648</v>
      </c>
      <c r="KY278" s="15">
        <f t="shared" si="3078"/>
        <v>2.7918161470021693E-4</v>
      </c>
      <c r="KZ278" s="12"/>
      <c r="LA278" s="11">
        <f t="shared" si="3079"/>
        <v>2.8690737822040642E-4</v>
      </c>
      <c r="LB278" s="10">
        <f t="shared" si="3080"/>
        <v>83.001897337521442</v>
      </c>
      <c r="LC278" s="9">
        <f t="shared" si="3081"/>
        <v>85.199558940990485</v>
      </c>
      <c r="LD278" s="9">
        <f t="shared" si="3082"/>
        <v>80.566812507963377</v>
      </c>
      <c r="LE278" s="115">
        <f t="shared" si="3083"/>
        <v>82.883185724476931</v>
      </c>
      <c r="LF278" s="15">
        <f t="shared" si="3084"/>
        <v>2.8613985358843077E-4</v>
      </c>
      <c r="LG278" s="12"/>
      <c r="LH278" s="11">
        <f t="shared" si="3085"/>
        <v>2.9386486975303486E-4</v>
      </c>
      <c r="LI278" s="10">
        <f t="shared" si="3086"/>
        <v>82.942581412122024</v>
      </c>
      <c r="LJ278" s="9">
        <f t="shared" si="3087"/>
        <v>85.196581632122431</v>
      </c>
      <c r="LK278" s="9">
        <f t="shared" si="3088"/>
        <v>80.451502930152799</v>
      </c>
      <c r="LL278" s="115">
        <f t="shared" si="3089"/>
        <v>82.824042281137622</v>
      </c>
      <c r="LM278" s="15">
        <f t="shared" si="3090"/>
        <v>2.930780142352813E-4</v>
      </c>
      <c r="LN278" s="12"/>
      <c r="LO278" s="11">
        <f t="shared" si="3091"/>
        <v>3.0080223279578268E-4</v>
      </c>
      <c r="LP278" s="10">
        <f t="shared" si="3092"/>
        <v>82.883281496689307</v>
      </c>
      <c r="LQ278" s="9">
        <f t="shared" si="3093"/>
        <v>85.193458188507492</v>
      </c>
      <c r="LR278" s="9">
        <f t="shared" si="3094"/>
        <v>80.336372252595652</v>
      </c>
      <c r="LS278" s="115">
        <f t="shared" si="3095"/>
        <v>82.764915220551572</v>
      </c>
      <c r="LT278" s="15">
        <f t="shared" si="3096"/>
        <v>2.9999609921670578E-4</v>
      </c>
      <c r="LU278" s="12"/>
      <c r="LV278" s="11">
        <f t="shared" si="3097"/>
        <v>3.0771946885617602E-4</v>
      </c>
      <c r="LW278" s="10">
        <f t="shared" si="3098"/>
        <v>82.823994498890031</v>
      </c>
      <c r="LX278" s="9">
        <f t="shared" si="3099"/>
        <v>85.190185547219187</v>
      </c>
      <c r="LY278" s="9">
        <f t="shared" si="3100"/>
        <v>80.221417353350901</v>
      </c>
      <c r="LZ278" s="115">
        <f t="shared" si="3101"/>
        <v>82.705801450285037</v>
      </c>
      <c r="MA278" s="15">
        <f t="shared" si="3102"/>
        <v>3.0689411217771421E-4</v>
      </c>
      <c r="MB278" s="12"/>
      <c r="MC278" s="11">
        <f t="shared" si="3103"/>
        <v>3.1461658052387104E-4</v>
      </c>
      <c r="MD278" s="10">
        <f t="shared" si="3104"/>
        <v>82.764717348063726</v>
      </c>
      <c r="ME278" s="9">
        <f t="shared" si="3105"/>
        <v>85.186760675551881</v>
      </c>
      <c r="MF278" s="9">
        <f t="shared" si="3106"/>
        <v>80.106635123846644</v>
      </c>
      <c r="MG278" s="115">
        <f t="shared" si="3107"/>
        <v>82.646697899699262</v>
      </c>
      <c r="MH278" s="15">
        <f t="shared" si="3108"/>
        <v>3.1377205780415667E-4</v>
      </c>
      <c r="MI278" s="12"/>
      <c r="MJ278" s="11">
        <f t="shared" si="3109"/>
        <v>3.214935714425787E-4</v>
      </c>
      <c r="MK278" s="10">
        <f t="shared" si="3110"/>
        <v>82.705446995333745</v>
      </c>
      <c r="ML278" s="9">
        <f t="shared" si="3111"/>
        <v>85.18318057090184</v>
      </c>
      <c r="MM278" s="9">
        <f t="shared" si="3112"/>
        <v>79.992022469208365</v>
      </c>
      <c r="MN278" s="115">
        <f t="shared" si="3113"/>
        <v>82.587601520055102</v>
      </c>
      <c r="MO278" s="15">
        <f t="shared" si="3114"/>
        <v>3.2062994179510605E-4</v>
      </c>
      <c r="MP278" s="12"/>
      <c r="MQ278" s="11">
        <f t="shared" si="3115"/>
        <v>3.2835044628262027E-4</v>
      </c>
      <c r="MR278" s="10">
        <f t="shared" si="3116"/>
        <v>82.646180413711278</v>
      </c>
      <c r="MS278" s="9">
        <f t="shared" si="3117"/>
        <v>85.179442260646297</v>
      </c>
      <c r="MT278" s="9">
        <f t="shared" si="3118"/>
        <v>79.877576308581112</v>
      </c>
      <c r="MU278" s="115">
        <f t="shared" si="3119"/>
        <v>82.528509284613705</v>
      </c>
      <c r="MV278" s="15">
        <f t="shared" si="3120"/>
        <v>3.274677708354821E-4</v>
      </c>
      <c r="MW278" s="12"/>
      <c r="MX278" s="11">
        <f t="shared" si="3121"/>
        <v>3.3518721071371045E-4</v>
      </c>
      <c r="MY278" s="10">
        <f t="shared" si="3122"/>
        <v>82.586914598195477</v>
      </c>
      <c r="MZ278" s="9">
        <f t="shared" si="3123"/>
        <v>85.175542802020843</v>
      </c>
      <c r="NA278" s="9">
        <f t="shared" si="2039"/>
        <v>79.763293575440173</v>
      </c>
      <c r="NB278" s="115">
        <f t="shared" si="3124"/>
        <v>82.469418188730515</v>
      </c>
      <c r="NC278" s="15">
        <f t="shared" si="3125"/>
        <v>3.3428555256929265E-4</v>
      </c>
      <c r="ND278" s="12"/>
      <c r="NE278" s="11">
        <f t="shared" si="2734"/>
        <v>3.4200387137834655E-4</v>
      </c>
      <c r="NF278" s="10">
        <f t="shared" si="2387"/>
        <v>82.527646565866931</v>
      </c>
      <c r="NG278" s="9">
        <f t="shared" si="2040"/>
        <v>85.171479281994962</v>
      </c>
      <c r="NH278" s="9">
        <f t="shared" si="2041"/>
        <v>79.649171217892928</v>
      </c>
      <c r="NI278" s="115">
        <f t="shared" si="2388"/>
        <v>82.410325249943952</v>
      </c>
      <c r="NJ278" s="15">
        <f t="shared" si="2389"/>
        <v>3.4108329557330563E-4</v>
      </c>
      <c r="NK278" s="12"/>
      <c r="NL278" s="11">
        <f t="shared" si="2735"/>
        <v>3.4880043586562763E-4</v>
      </c>
      <c r="NM278" s="10">
        <f t="shared" si="2390"/>
        <v>82.468373355975885</v>
      </c>
      <c r="NN278" s="9">
        <f t="shared" si="2042"/>
        <v>85.167248817146088</v>
      </c>
      <c r="NO278" s="9">
        <f t="shared" si="2043"/>
        <v>79.535206198973057</v>
      </c>
      <c r="NP278" s="115">
        <f t="shared" si="2391"/>
        <v>82.351227508059566</v>
      </c>
      <c r="NQ278" s="15">
        <f t="shared" si="2392"/>
        <v>3.4786100933109447E-4</v>
      </c>
      <c r="NR278" s="12"/>
      <c r="NS278" s="11">
        <f t="shared" si="2736"/>
        <v>3.555769126854316E-4</v>
      </c>
      <c r="NT278" s="10">
        <f t="shared" si="2393"/>
        <v>82.409092030025874</v>
      </c>
      <c r="NU278" s="9">
        <f t="shared" si="2044"/>
        <v>85.162848553532029</v>
      </c>
      <c r="NV278" s="9">
        <f t="shared" si="2045"/>
        <v>79.421395496924603</v>
      </c>
      <c r="NW278" s="115">
        <f t="shared" si="2394"/>
        <v>82.292122025228309</v>
      </c>
      <c r="NX278" s="15">
        <f t="shared" si="2395"/>
        <v>3.5461870420761021E-4</v>
      </c>
      <c r="NY278" s="12"/>
      <c r="NZ278" s="11">
        <f t="shared" si="2737"/>
        <v>3.6233331124312101E-4</v>
      </c>
      <c r="OA278" s="10">
        <f t="shared" si="2396"/>
        <v>82.349799671851542</v>
      </c>
      <c r="OB278" s="9">
        <f t="shared" si="2046"/>
        <v>85.158275666562005</v>
      </c>
      <c r="OC278" s="9">
        <f t="shared" si="2047"/>
        <v>79.30773610547871</v>
      </c>
      <c r="OD278" s="115">
        <f t="shared" si="2397"/>
        <v>82.233005886020351</v>
      </c>
      <c r="OE278" s="15">
        <f t="shared" si="2398"/>
        <v>3.6135639142413308E-4</v>
      </c>
      <c r="OF278" s="12"/>
      <c r="OG278" s="11">
        <f t="shared" si="2738"/>
        <v>3.6906964181460675E-4</v>
      </c>
      <c r="OH278" s="10">
        <f t="shared" si="2399"/>
        <v>82.290493387692081</v>
      </c>
      <c r="OI278" s="9">
        <f t="shared" si="2048"/>
        <v>85.153527360866292</v>
      </c>
      <c r="OJ278" s="9">
        <f t="shared" si="2049"/>
        <v>79.194225034120137</v>
      </c>
      <c r="OK278" s="115">
        <f t="shared" si="2400"/>
        <v>82.173876197493215</v>
      </c>
      <c r="OL278" s="15">
        <f t="shared" si="2401"/>
        <v>3.6807408303375226E-4</v>
      </c>
      <c r="OM278" s="12"/>
      <c r="ON278" s="11">
        <f t="shared" si="2739"/>
        <v>3.7578591552194537E-4</v>
      </c>
      <c r="OO278" s="10">
        <f t="shared" si="2402"/>
        <v>82.231170306258917</v>
      </c>
      <c r="OP278" s="9">
        <f t="shared" si="2050"/>
        <v>85.148600870164586</v>
      </c>
      <c r="OQ278" s="9">
        <f t="shared" si="2051"/>
        <v>79.080859308346803</v>
      </c>
      <c r="OR278" s="115">
        <f t="shared" si="2403"/>
        <v>82.114730089255687</v>
      </c>
      <c r="OS278" s="15">
        <f t="shared" si="2404"/>
        <v>3.7477179189721071E-4</v>
      </c>
      <c r="OT278" s="12"/>
      <c r="OU278" s="11">
        <f t="shared" si="2740"/>
        <v>3.8248214430928768E-4</v>
      </c>
      <c r="OV278" s="10">
        <f t="shared" si="2405"/>
        <v>82.171827578799281</v>
      </c>
      <c r="OW278" s="9">
        <f t="shared" si="2052"/>
        <v>85.143493457133147</v>
      </c>
      <c r="OX278" s="9">
        <f t="shared" si="2053"/>
        <v>78.967635969918859</v>
      </c>
      <c r="OY278" s="115">
        <f t="shared" si="2406"/>
        <v>82.055564713525996</v>
      </c>
      <c r="OZ278" s="15">
        <f t="shared" si="2407"/>
        <v>3.8144953165930671E-4</v>
      </c>
      <c r="PA278" s="12"/>
      <c r="PB278" s="11">
        <f t="shared" si="2741"/>
        <v>3.8915834091938719E-4</v>
      </c>
      <c r="PC278" s="10">
        <f t="shared" si="2408"/>
        <v>82.112462379153953</v>
      </c>
      <c r="PD278" s="9">
        <f t="shared" si="2054"/>
        <v>85.138202413270875</v>
      </c>
      <c r="PE278" s="9">
        <f t="shared" si="2055"/>
        <v>78.854552077102568</v>
      </c>
      <c r="PF278" s="115">
        <f t="shared" si="2409"/>
        <v>81.996377245186721</v>
      </c>
      <c r="PG278" s="15">
        <f t="shared" si="2410"/>
        <v>3.8810731672556711E-4</v>
      </c>
      <c r="PH278" s="12"/>
      <c r="PI278" s="11">
        <f t="shared" si="2742"/>
        <v>3.9581451887035432E-4</v>
      </c>
      <c r="PJ278" s="10">
        <f t="shared" si="2411"/>
        <v>82.053071903811883</v>
      </c>
      <c r="PK278" s="9">
        <f t="shared" si="2056"/>
        <v>85.132725058764237</v>
      </c>
      <c r="PL278" s="9">
        <f t="shared" si="2057"/>
        <v>78.741604704902258</v>
      </c>
      <c r="PM278" s="115">
        <f t="shared" si="2412"/>
        <v>81.93716488183324</v>
      </c>
      <c r="PN278" s="15">
        <f t="shared" si="2413"/>
        <v>3.9474516223957762E-4</v>
      </c>
      <c r="PO278" s="12"/>
      <c r="PP278" s="11">
        <f t="shared" si="2743"/>
        <v>4.0245069243307778E-4</v>
      </c>
      <c r="PQ278" s="10">
        <f t="shared" si="2414"/>
        <v>81.993653371958317</v>
      </c>
      <c r="PR278" s="9">
        <f t="shared" si="2058"/>
        <v>85.127058742351309</v>
      </c>
      <c r="PS278" s="9">
        <f t="shared" si="2059"/>
        <v>78.628790945288131</v>
      </c>
      <c r="PT278" s="115">
        <f t="shared" si="2415"/>
        <v>81.877924843819727</v>
      </c>
      <c r="PU278" s="15">
        <f t="shared" si="2416"/>
        <v>4.0136308406050591E-4</v>
      </c>
      <c r="PV278" s="12"/>
      <c r="PW278" s="11">
        <f t="shared" si="2744"/>
        <v>4.0906687660883021E-4</v>
      </c>
      <c r="PX278" s="10">
        <f t="shared" si="2417"/>
        <v>81.934204025520387</v>
      </c>
      <c r="PY278" s="9">
        <f t="shared" si="2060"/>
        <v>85.121200841184816</v>
      </c>
      <c r="PZ278" s="9">
        <f t="shared" si="2061"/>
        <v>78.516107907412447</v>
      </c>
      <c r="QA278" s="115">
        <f t="shared" si="2418"/>
        <v>81.818654374298632</v>
      </c>
      <c r="QB278" s="15">
        <f t="shared" si="2419"/>
        <v>4.0796109874130575E-4</v>
      </c>
      <c r="QC278" s="12"/>
      <c r="QD278" s="11">
        <f t="shared" si="2745"/>
        <v>4.1566308710753205E-4</v>
      </c>
      <c r="QE278" s="10">
        <f t="shared" si="2420"/>
        <v>81.874721129206449</v>
      </c>
      <c r="QF278" s="9">
        <f t="shared" si="2062"/>
        <v>85.115148760694368</v>
      </c>
      <c r="QG278" s="9">
        <f t="shared" si="2063"/>
        <v>78.363872513102791</v>
      </c>
      <c r="QH278" s="115">
        <f t="shared" si="2421"/>
        <v>81.739510636898586</v>
      </c>
      <c r="QI278" s="15">
        <f t="shared" si="2422"/>
        <v>4.1699005653513086E-4</v>
      </c>
      <c r="QJ278" s="12"/>
      <c r="QK278" s="11">
        <f t="shared" si="2746"/>
        <v>4.2469484421908096E-4</v>
      </c>
      <c r="QL278" s="10">
        <f t="shared" si="2423"/>
        <v>81.795324056372095</v>
      </c>
      <c r="QM278" s="9">
        <f t="shared" si="2064"/>
        <v>85.108825827579665</v>
      </c>
      <c r="QN278" s="9">
        <f t="shared" si="2065"/>
        <v>78.311908673718278</v>
      </c>
      <c r="QO278" s="115">
        <f t="shared" si="2424"/>
        <v>81.710367250648972</v>
      </c>
      <c r="QP278" s="15">
        <f t="shared" si="2425"/>
        <v>4.1980905006876949E-4</v>
      </c>
      <c r="QQ278" s="12"/>
      <c r="QR278" s="11">
        <f t="shared" si="2747"/>
        <v>4.2750465057489657E-4</v>
      </c>
      <c r="QS278" s="10">
        <f t="shared" si="2426"/>
        <v>81.766019224365493</v>
      </c>
      <c r="QT278" s="9">
        <f t="shared" si="2066"/>
        <v>85.102417115169018</v>
      </c>
      <c r="QU278" s="9">
        <f t="shared" si="2067"/>
        <v>78.920881003439831</v>
      </c>
      <c r="QV278" s="115">
        <f t="shared" si="2427"/>
        <v>82.011649059304432</v>
      </c>
      <c r="QW278" s="15">
        <f t="shared" si="2428"/>
        <v>3.8180026978209386E-4</v>
      </c>
      <c r="QX278" s="12"/>
      <c r="QY278" s="11">
        <f t="shared" si="2748"/>
        <v>3.8941133221667804E-4</v>
      </c>
      <c r="QZ278" s="10">
        <f t="shared" si="2429"/>
        <v>82.067748277498566</v>
      </c>
      <c r="RA278" s="9">
        <f t="shared" si="2068"/>
        <v>85.097116336734715</v>
      </c>
      <c r="RB278" s="9">
        <f t="shared" si="2069"/>
        <v>79.629681965806498</v>
      </c>
      <c r="RC278" s="115">
        <f t="shared" si="2430"/>
        <v>82.363399151270613</v>
      </c>
      <c r="RD278" s="15">
        <f t="shared" si="2431"/>
        <v>3.3769404240402461E-4</v>
      </c>
      <c r="RE278" s="12"/>
      <c r="RF278" s="11">
        <f t="shared" si="2749"/>
        <v>3.4521900550325461E-4</v>
      </c>
      <c r="RG278" s="10">
        <f t="shared" si="2432"/>
        <v>82.419981919957806</v>
      </c>
      <c r="RH278" s="9">
        <f t="shared" si="2070"/>
        <v>85.092969528163195</v>
      </c>
      <c r="RI278" s="9">
        <f t="shared" si="2071"/>
        <v>80.470079796714032</v>
      </c>
      <c r="RJ278" s="115">
        <f t="shared" si="2433"/>
        <v>82.781524662438613</v>
      </c>
      <c r="RK278" s="15">
        <f t="shared" si="2434"/>
        <v>2.8553105809591876E-4</v>
      </c>
      <c r="RL278" s="12"/>
      <c r="RM278" s="11">
        <f t="shared" si="2750"/>
        <v>2.9296958695002924E-4</v>
      </c>
      <c r="RN278" s="10">
        <f t="shared" si="2435"/>
        <v>82.838620268941071</v>
      </c>
      <c r="RO278" s="9">
        <f t="shared" si="2072"/>
        <v>85.090004874952641</v>
      </c>
      <c r="RP278" s="9">
        <f t="shared" si="2073"/>
        <v>81.500213220564916</v>
      </c>
      <c r="RQ278" s="115">
        <f t="shared" si="2436"/>
        <v>83.295109047758785</v>
      </c>
      <c r="RR278" s="15">
        <f t="shared" si="2437"/>
        <v>2.2172214112057349E-4</v>
      </c>
      <c r="RS278" s="12"/>
      <c r="RT278" s="11">
        <f t="shared" si="2751"/>
        <v>2.2907608947759166E-4</v>
      </c>
      <c r="RU278" s="10">
        <f t="shared" si="2438"/>
        <v>83.352732874671815</v>
      </c>
      <c r="RV278" s="9">
        <f t="shared" si="2074"/>
        <v>85.088217213327567</v>
      </c>
      <c r="RW278" s="9">
        <f t="shared" si="2075"/>
        <v>82.839483892921066</v>
      </c>
      <c r="RX278" s="115">
        <f t="shared" si="2439"/>
        <v>83.963850553124317</v>
      </c>
      <c r="RY278" s="15">
        <f t="shared" si="2440"/>
        <v>1.38892173867608E-4</v>
      </c>
      <c r="RZ278" s="12"/>
      <c r="SA278" s="11">
        <f t="shared" si="2752"/>
        <v>1.4616880262917402E-4</v>
      </c>
      <c r="SB278" s="10">
        <f t="shared" si="2441"/>
        <v>84.021979750611038</v>
      </c>
      <c r="SC278" s="9">
        <f t="shared" si="2076"/>
        <v>85.087515721298757</v>
      </c>
      <c r="SD278" s="9">
        <f t="shared" si="2077"/>
        <v>84.822161804829904</v>
      </c>
      <c r="SE278" s="115">
        <f t="shared" si="2442"/>
        <v>84.95483876306433</v>
      </c>
      <c r="SF278" s="15">
        <f t="shared" si="2443"/>
        <v>1.6389485568693596E-5</v>
      </c>
      <c r="SG278" s="12"/>
      <c r="SH278" s="11">
        <f t="shared" si="2753"/>
        <v>2.3614721802486611E-5</v>
      </c>
      <c r="SI278" s="10">
        <f t="shared" si="2444"/>
        <v>85.013308567384797</v>
      </c>
      <c r="SJ278" s="9">
        <f t="shared" si="2078"/>
        <v>85.087505953474562</v>
      </c>
      <c r="SK278" s="9">
        <f t="shared" si="2079"/>
        <v>89.249553440538477</v>
      </c>
      <c r="SL278" s="115">
        <f t="shared" si="2445"/>
        <v>87.16852969700652</v>
      </c>
      <c r="SM278" s="15">
        <f t="shared" si="2446"/>
        <v>-2.5706730894796556E-4</v>
      </c>
      <c r="SN278" s="12"/>
      <c r="SO278" s="11">
        <f t="shared" si="2754"/>
        <v>-2.4998433089700535E-4</v>
      </c>
      <c r="SP278" s="10">
        <f t="shared" si="2447"/>
        <v>87.228140606129045</v>
      </c>
      <c r="SQ278" s="9">
        <f t="shared" si="2080"/>
        <v>85.089908992878975</v>
      </c>
      <c r="SR278" s="9">
        <f t="shared" si="2081"/>
        <v>89.33112211826537</v>
      </c>
      <c r="SS278" s="115">
        <f t="shared" si="2448"/>
        <v>87.210515555572172</v>
      </c>
      <c r="ST278" s="15">
        <f t="shared" si="2449"/>
        <v>-2.6195694503884637E-4</v>
      </c>
      <c r="SU278" s="12"/>
      <c r="SV278" s="11">
        <f t="shared" si="2755"/>
        <v>-2.5488759328312773E-4</v>
      </c>
      <c r="SW278" s="10">
        <f t="shared" si="2450"/>
        <v>87.27010617531613</v>
      </c>
      <c r="SX278" s="9">
        <f t="shared" si="2082"/>
        <v>85.092404317339543</v>
      </c>
      <c r="SY278" s="9">
        <f t="shared" si="2083"/>
        <v>89.413447129936912</v>
      </c>
      <c r="SZ278" s="115">
        <f t="shared" si="2451"/>
        <v>87.252925723638228</v>
      </c>
      <c r="TA278" s="15">
        <f t="shared" si="2452"/>
        <v>-2.6688759586137217E-4</v>
      </c>
      <c r="TB278" s="12"/>
      <c r="TC278" s="11">
        <f t="shared" si="2756"/>
        <v>-2.5983216657965837E-4</v>
      </c>
      <c r="TD278" s="10">
        <f t="shared" si="2453"/>
        <v>87.312496185455501</v>
      </c>
      <c r="TE278" s="9">
        <f t="shared" si="2084"/>
        <v>85.094994461693631</v>
      </c>
      <c r="TF278" s="9">
        <f t="shared" si="2085"/>
        <v>89.496518091689495</v>
      </c>
      <c r="TG278" s="115">
        <f t="shared" si="2454"/>
        <v>87.295756276691563</v>
      </c>
      <c r="TH278" s="15">
        <f t="shared" si="2455"/>
        <v>-2.7185846349680093E-4</v>
      </c>
      <c r="TI278" s="12"/>
      <c r="TJ278" s="11">
        <f t="shared" si="2757"/>
        <v>-2.6481725502873948E-4</v>
      </c>
      <c r="TK278" s="10">
        <f t="shared" si="2456"/>
        <v>87.355306723782135</v>
      </c>
      <c r="TL278" s="9">
        <f t="shared" si="2086"/>
        <v>85.097681989125263</v>
      </c>
      <c r="TM278" s="9">
        <f t="shared" si="2087"/>
        <v>89.580324109514663</v>
      </c>
      <c r="TN278" s="115">
        <f t="shared" si="2457"/>
        <v>87.339003049319956</v>
      </c>
      <c r="TO278" s="15">
        <f t="shared" si="2458"/>
        <v>-2.7686871676666321E-4</v>
      </c>
      <c r="TP278" s="12"/>
      <c r="TQ278" s="11">
        <f t="shared" si="2758"/>
        <v>-2.6984202946819222E-4</v>
      </c>
      <c r="TR278" s="10">
        <f t="shared" si="2459"/>
        <v>87.398533636355722</v>
      </c>
      <c r="TS278" s="9">
        <f t="shared" si="2088"/>
        <v>85.100469489699165</v>
      </c>
      <c r="TT278" s="9">
        <f t="shared" si="2089"/>
        <v>89.664854054558091</v>
      </c>
      <c r="TU278" s="115">
        <f t="shared" si="2460"/>
        <v>87.382661772128628</v>
      </c>
      <c r="TV278" s="15">
        <f t="shared" si="2461"/>
        <v>-2.8191750832704904E-4</v>
      </c>
      <c r="TW278" s="12"/>
      <c r="TX278" s="11">
        <f t="shared" si="2759"/>
        <v>-2.7490564444051125E-4</v>
      </c>
      <c r="TY278" s="10">
        <f t="shared" si="2462"/>
        <v>87.442172665115507</v>
      </c>
      <c r="TZ278" s="9">
        <f t="shared" si="2090"/>
        <v>85.103359579161122</v>
      </c>
      <c r="UA278" s="9">
        <f t="shared" si="2091"/>
        <v>89.750096594333812</v>
      </c>
      <c r="UB278" s="115">
        <f t="shared" si="2463"/>
        <v>87.42672808674746</v>
      </c>
      <c r="UC278" s="15">
        <f t="shared" si="2464"/>
        <v>-2.8700397667062884E-4</v>
      </c>
      <c r="UD278" s="12"/>
      <c r="UE278" s="11">
        <f t="shared" si="2760"/>
        <v>-2.8000724019343532E-4</v>
      </c>
      <c r="UF278" s="10">
        <f t="shared" si="2465"/>
        <v>87.486219462886112</v>
      </c>
      <c r="UG278" s="9">
        <f t="shared" si="2092"/>
        <v>85.106354897726646</v>
      </c>
      <c r="UH278" s="9">
        <f t="shared" si="2093"/>
        <v>89.836040341077975</v>
      </c>
      <c r="UI278" s="115">
        <f t="shared" si="2466"/>
        <v>87.471197619402318</v>
      </c>
      <c r="UJ278" s="15">
        <f t="shared" si="2467"/>
        <v>-2.9212725536449977E-4</v>
      </c>
      <c r="UK278" s="12"/>
      <c r="UL278" s="11">
        <f t="shared" si="2761"/>
        <v>-2.8514595192597587E-4</v>
      </c>
      <c r="UM278" s="10">
        <f t="shared" si="2468"/>
        <v>87.530669667023858</v>
      </c>
      <c r="UN278" s="9">
        <f t="shared" si="2094"/>
        <v>85.10945810901606</v>
      </c>
      <c r="UO278" s="9">
        <f t="shared" si="2095"/>
        <v>89.922673500353696</v>
      </c>
      <c r="UP278" s="115">
        <f t="shared" si="2469"/>
        <v>87.516065804684871</v>
      </c>
      <c r="UQ278" s="15">
        <f t="shared" si="2470"/>
        <v>-2.9728645141215084E-4</v>
      </c>
      <c r="UR278" s="12"/>
      <c r="US278" s="11">
        <f t="shared" si="2762"/>
        <v>-2.9032088811987397E-4</v>
      </c>
      <c r="UT278" s="10">
        <f t="shared" si="2471"/>
        <v>87.5755187229434</v>
      </c>
      <c r="UU278" s="9">
        <f t="shared" si="2096"/>
        <v>85.112671898489168</v>
      </c>
      <c r="UV278" s="9">
        <f t="shared" si="2097"/>
        <v>90.009983999040102</v>
      </c>
      <c r="UW278" s="115">
        <f t="shared" si="2472"/>
        <v>87.561327948764642</v>
      </c>
      <c r="UX278" s="15">
        <f t="shared" si="2473"/>
        <v>-3.0248065325536434E-4</v>
      </c>
      <c r="UY278" s="12"/>
      <c r="UZ278" s="11">
        <f t="shared" si="2763"/>
        <v>-2.9553113854670175E-4</v>
      </c>
      <c r="VA278" s="10">
        <f t="shared" si="2474"/>
        <v>87.620761947385631</v>
      </c>
      <c r="VB278" s="9">
        <f t="shared" si="2098"/>
        <v>85.115998971982847</v>
      </c>
      <c r="VC278" s="9">
        <f t="shared" si="2099"/>
        <v>90.097959539928539</v>
      </c>
      <c r="VD278" s="115">
        <f t="shared" si="2475"/>
        <v>87.606979255955693</v>
      </c>
      <c r="VE278" s="15">
        <f t="shared" si="2476"/>
        <v>-3.0770893423662888E-4</v>
      </c>
      <c r="VF278" s="12"/>
      <c r="VG278" s="11">
        <f t="shared" si="2764"/>
        <v>-3.0077577773078069E-4</v>
      </c>
      <c r="VH278" s="10">
        <f t="shared" si="2477"/>
        <v>87.666394554997623</v>
      </c>
      <c r="VI278" s="9">
        <f t="shared" si="2100"/>
        <v>85.119442054267807</v>
      </c>
      <c r="VJ278" s="9">
        <f t="shared" si="2101"/>
        <v>90.186587602257731</v>
      </c>
      <c r="VK278" s="115">
        <f t="shared" si="2478"/>
        <v>87.653014828262769</v>
      </c>
      <c r="VL278" s="15">
        <f t="shared" si="2479"/>
        <v>-3.1297035272135764E-4</v>
      </c>
      <c r="VM278" s="12"/>
      <c r="VN278" s="11">
        <f t="shared" si="2765"/>
        <v>-3.0605386506787663E-4</v>
      </c>
      <c r="VO278" s="10">
        <f t="shared" si="2480"/>
        <v>87.712411657857174</v>
      </c>
      <c r="VP278" s="9">
        <f t="shared" si="2102"/>
        <v>85.123003887556351</v>
      </c>
      <c r="VQ278" s="9">
        <f t="shared" si="2103"/>
        <v>90.275855498566031</v>
      </c>
      <c r="VR278" s="115">
        <f t="shared" si="2481"/>
        <v>87.699429693061191</v>
      </c>
      <c r="VS278" s="15">
        <f t="shared" si="2482"/>
        <v>-3.1826395570149949E-4</v>
      </c>
      <c r="VT278" s="12"/>
      <c r="VU278" s="11">
        <f t="shared" si="2766"/>
        <v>-3.1136444843027702E-4</v>
      </c>
      <c r="VV278" s="10">
        <f t="shared" si="2483"/>
        <v>87.758808293170731</v>
      </c>
      <c r="VW278" s="9">
        <f t="shared" si="2104"/>
        <v>85.126687230042009</v>
      </c>
      <c r="VX278" s="9">
        <f t="shared" si="2105"/>
        <v>90.365750331245323</v>
      </c>
      <c r="VY278" s="115">
        <f t="shared" si="2484"/>
        <v>87.746218780643659</v>
      </c>
      <c r="VZ278" s="15">
        <f t="shared" si="2485"/>
        <v>-3.2358877620231074E-4</v>
      </c>
      <c r="WA278" s="12"/>
      <c r="WB278" s="11">
        <f t="shared" si="2767"/>
        <v>-3.1670656156683187E-4</v>
      </c>
      <c r="WC278" s="10">
        <f t="shared" si="2486"/>
        <v>87.805579400769673</v>
      </c>
      <c r="WD278" s="9">
        <f t="shared" si="2106"/>
        <v>85.130494854333833</v>
      </c>
      <c r="WE278" s="9">
        <f t="shared" si="2107"/>
        <v>90.456258886621583</v>
      </c>
      <c r="WF278" s="115">
        <f t="shared" si="2487"/>
        <v>87.793376870477715</v>
      </c>
      <c r="WG278" s="15">
        <f t="shared" si="2488"/>
        <v>-3.2894382683698988E-4</v>
      </c>
      <c r="WH278" s="12"/>
      <c r="WI278" s="11">
        <f t="shared" si="2768"/>
        <v>-3.2207921764490228E-4</v>
      </c>
      <c r="WJ278" s="10">
        <f t="shared" si="2489"/>
        <v>87.852719769269456</v>
      </c>
      <c r="WK278" s="9">
        <f t="shared" si="2108"/>
        <v>85.13442954568724</v>
      </c>
      <c r="WL278" s="9">
        <f t="shared" si="2109"/>
        <v>90.547367734165519</v>
      </c>
      <c r="WM278" s="115">
        <f t="shared" si="2490"/>
        <v>87.84089863992638</v>
      </c>
      <c r="WN278" s="15">
        <f t="shared" si="2491"/>
        <v>-3.3432810604364397E-4</v>
      </c>
      <c r="WO278" s="12"/>
      <c r="WP278" s="11">
        <f t="shared" si="2769"/>
        <v>-3.2748141549225027E-4</v>
      </c>
      <c r="WQ278" s="10">
        <f t="shared" si="2492"/>
        <v>87.900224084836964</v>
      </c>
      <c r="WR278" s="9">
        <f t="shared" si="2110"/>
        <v>85.138494100325005</v>
      </c>
      <c r="WS278" s="9">
        <f t="shared" si="2111"/>
        <v>90.639063229699644</v>
      </c>
      <c r="WT278" s="115">
        <f t="shared" si="2493"/>
        <v>87.888778665012325</v>
      </c>
      <c r="WU278" s="15">
        <f t="shared" si="2494"/>
        <v>-3.3974059838709318E-4</v>
      </c>
      <c r="WV278" s="12"/>
      <c r="WW278" s="11">
        <f t="shared" si="2770"/>
        <v>-3.329121398960001E-4</v>
      </c>
      <c r="WX278" s="10">
        <f t="shared" si="2495"/>
        <v>87.948086931934768</v>
      </c>
      <c r="WY278" s="9">
        <f t="shared" si="2112"/>
        <v>85.142691323716363</v>
      </c>
      <c r="WZ278" s="9">
        <f t="shared" si="2113"/>
        <v>90.731331517928439</v>
      </c>
      <c r="XA278" s="115">
        <f t="shared" si="2496"/>
        <v>87.937011420822401</v>
      </c>
      <c r="XB278" s="15">
        <f t="shared" si="2497"/>
        <v>-3.4518027482142262E-4</v>
      </c>
      <c r="XC278" s="12"/>
      <c r="XD278" s="11">
        <f t="shared" si="2771"/>
        <v>-3.3837036186243173E-4</v>
      </c>
      <c r="XE278" s="10">
        <f t="shared" si="2498"/>
        <v>87.996302793705638</v>
      </c>
      <c r="XF278" s="9">
        <f t="shared" si="2114"/>
        <v>85.147024028814442</v>
      </c>
      <c r="XG278" s="9">
        <f t="shared" si="2115"/>
        <v>90.824158535291616</v>
      </c>
      <c r="XH278" s="115">
        <f t="shared" si="2499"/>
        <v>87.985591282053036</v>
      </c>
      <c r="XI278" s="15">
        <f t="shared" si="2500"/>
        <v>-3.5064609297508366E-4</v>
      </c>
      <c r="XJ278" s="12"/>
      <c r="XK278" s="11">
        <f t="shared" si="2772"/>
        <v>-3.4385503889944064E-4</v>
      </c>
      <c r="XL278" s="10">
        <f t="shared" si="2501"/>
        <v>88.044866052498008</v>
      </c>
      <c r="XM278" s="9">
        <f t="shared" si="2116"/>
        <v>85.151495034253387</v>
      </c>
      <c r="XN278" s="9">
        <f t="shared" si="2117"/>
        <v>90.917530013150667</v>
      </c>
      <c r="XO278" s="115">
        <f t="shared" si="2502"/>
        <v>88.034512523702034</v>
      </c>
      <c r="XP278" s="15">
        <f t="shared" si="2503"/>
        <v>-3.5613699745905953E-4</v>
      </c>
      <c r="XQ278" s="12"/>
      <c r="XR278" s="11">
        <f t="shared" si="2773"/>
        <v>-3.4936511532224381E-4</v>
      </c>
      <c r="XS278" s="10">
        <f t="shared" si="2504"/>
        <v>88.093770990538388</v>
      </c>
      <c r="XT278" s="9">
        <f t="shared" si="2118"/>
        <v>85.156107162506899</v>
      </c>
      <c r="XU278" s="9">
        <f t="shared" si="2119"/>
        <v>91.011431481295404</v>
      </c>
      <c r="XV278" s="115">
        <f t="shared" si="2505"/>
        <v>88.083769321901144</v>
      </c>
      <c r="XW278" s="15">
        <f t="shared" si="2506"/>
        <v>-3.6165192019718575E-4</v>
      </c>
      <c r="XX278" s="12"/>
      <c r="XY278" s="11">
        <f t="shared" si="2774"/>
        <v>-3.5489952258137758E-4</v>
      </c>
      <c r="XZ278" s="10">
        <f t="shared" si="2507"/>
        <v>88.143011790744879</v>
      </c>
      <c r="YA278" s="9">
        <f t="shared" si="2120"/>
        <v>85.160863238009952</v>
      </c>
      <c r="YB278" s="9">
        <f t="shared" si="2121"/>
        <v>91.105848275295997</v>
      </c>
      <c r="YC278" s="115">
        <f t="shared" si="2508"/>
        <v>88.133355756652975</v>
      </c>
      <c r="YD278" s="15">
        <f t="shared" si="2509"/>
        <v>-3.6718978099626259E-4</v>
      </c>
      <c r="YE278" s="12"/>
      <c r="YF278" s="11">
        <f t="shared" si="2775"/>
        <v>-3.6045717983101798E-4</v>
      </c>
      <c r="YG278" s="10">
        <f t="shared" si="2510"/>
        <v>88.192582539448352</v>
      </c>
      <c r="YH278" s="9">
        <f t="shared" si="2122"/>
        <v>85.165766085251335</v>
      </c>
      <c r="YI278" s="9">
        <f t="shared" si="2123"/>
        <v>91.200765542134732</v>
      </c>
      <c r="YJ278" s="115">
        <f t="shared" si="2511"/>
        <v>88.183265813693026</v>
      </c>
      <c r="YK278" s="15">
        <f t="shared" si="2512"/>
        <v>-3.727494880116971E-4</v>
      </c>
      <c r="YL278" s="12"/>
      <c r="YM278" s="11">
        <f t="shared" si="2776"/>
        <v>-3.6603699439285157E-4</v>
      </c>
      <c r="YN278" s="10">
        <f t="shared" si="2513"/>
        <v>88.242477228237917</v>
      </c>
      <c r="YO278" s="9">
        <f t="shared" si="2124"/>
        <v>85.170818526836086</v>
      </c>
      <c r="YP278" s="9">
        <f t="shared" si="2125"/>
        <v>91.296168223349937</v>
      </c>
      <c r="YQ278" s="115">
        <f t="shared" si="2514"/>
        <v>88.233493375093019</v>
      </c>
      <c r="YR278" s="15">
        <f t="shared" si="2515"/>
        <v>-3.7832993682608492E-4</v>
      </c>
      <c r="YS278" s="12"/>
      <c r="YT278" s="11">
        <f t="shared" si="2777"/>
        <v>-3.7163786083070719E-4</v>
      </c>
      <c r="YU278" s="10">
        <f t="shared" si="2516"/>
        <v>88.292689744529014</v>
      </c>
      <c r="YV278" s="9">
        <f t="shared" si="2126"/>
        <v>85.176023381481301</v>
      </c>
      <c r="YW278" s="9">
        <f t="shared" si="2127"/>
        <v>91.392041076972305</v>
      </c>
      <c r="YX278" s="115">
        <f t="shared" si="2517"/>
        <v>88.284032229226796</v>
      </c>
      <c r="YY278" s="15">
        <f t="shared" si="2518"/>
        <v>-3.8393001192786824E-4</v>
      </c>
      <c r="YZ278" s="12"/>
      <c r="ZA278" s="11">
        <f t="shared" si="2778"/>
        <v>-3.7725866242928601E-4</v>
      </c>
      <c r="ZB278" s="10">
        <f t="shared" si="2519"/>
        <v>88.343213881526367</v>
      </c>
      <c r="ZC278" s="9">
        <f t="shared" si="2128"/>
        <v>85.181383462010743</v>
      </c>
      <c r="ZD278" s="9">
        <f t="shared" si="2129"/>
        <v>91.488368684154722</v>
      </c>
      <c r="ZE278" s="115">
        <f t="shared" si="2520"/>
        <v>88.334876073082739</v>
      </c>
      <c r="ZF278" s="15">
        <f t="shared" si="2521"/>
        <v>-3.8954858724470981E-4</v>
      </c>
      <c r="ZG278" s="12"/>
      <c r="ZH278" s="11">
        <f t="shared" si="2779"/>
        <v>-3.828982717262911E-4</v>
      </c>
      <c r="ZI278" s="10">
        <f t="shared" si="2522"/>
        <v>88.394043340521279</v>
      </c>
      <c r="ZJ278" s="9">
        <f t="shared" si="2130"/>
        <v>85.18690157332567</v>
      </c>
      <c r="ZK278" s="9">
        <f t="shared" si="2131"/>
        <v>91.58513545456087</v>
      </c>
      <c r="ZL278" s="115">
        <f t="shared" si="2523"/>
        <v>88.38601851394327</v>
      </c>
      <c r="ZM278" s="15">
        <f t="shared" si="2524"/>
        <v>-3.9518452660162339E-4</v>
      </c>
      <c r="ZN278" s="12"/>
      <c r="ZO278" s="11">
        <f t="shared" si="2780"/>
        <v>-3.8855555096941843E-4</v>
      </c>
      <c r="ZP278" s="10">
        <f t="shared" si="2525"/>
        <v>88.445171732555849</v>
      </c>
      <c r="ZQ278" s="9">
        <f t="shared" si="2132"/>
        <v>85.192580510351718</v>
      </c>
      <c r="ZR278" s="9">
        <f t="shared" si="2133"/>
        <v>91.682325632047181</v>
      </c>
      <c r="ZS278" s="115">
        <f t="shared" si="2526"/>
        <v>88.437453071199457</v>
      </c>
      <c r="ZT278" s="15">
        <f t="shared" si="2527"/>
        <v>-4.0083668419875094E-4</v>
      </c>
      <c r="ZU278" s="12"/>
      <c r="ZV278" s="11">
        <f t="shared" si="2781"/>
        <v>-3.9422935259315612E-4</v>
      </c>
      <c r="ZW278" s="10">
        <f t="shared" si="2528"/>
        <v>88.496592580222625</v>
      </c>
      <c r="ZX278" s="9">
        <f t="shared" si="2134"/>
        <v>85.198423055964255</v>
      </c>
      <c r="ZY278" s="9">
        <f t="shared" si="2135"/>
        <v>91.779923300631879</v>
      </c>
      <c r="ZZ278" s="115">
        <f t="shared" si="2529"/>
        <v>88.489173178298074</v>
      </c>
      <c r="AAA278" s="15">
        <f t="shared" si="2530"/>
        <v>-4.0650390510816014E-4</v>
      </c>
      <c r="AAB278" s="12"/>
      <c r="AAC278" s="11">
        <f t="shared" si="2782"/>
        <v>-3.9991851971485565E-4</v>
      </c>
      <c r="AAD278" s="10">
        <f t="shared" si="2531"/>
        <v>88.54829931959776</v>
      </c>
      <c r="AAE278" s="9">
        <f t="shared" si="2136"/>
        <v>85.204431978894704</v>
      </c>
      <c r="AAF278" s="9">
        <f t="shared" si="2137"/>
        <v>91.877912390743248</v>
      </c>
      <c r="AAG278" s="115">
        <f t="shared" si="2532"/>
        <v>88.541172184818976</v>
      </c>
      <c r="AAH278" s="15">
        <f t="shared" si="2533"/>
        <v>-4.1218502578909208E-4</v>
      </c>
      <c r="AAI278" s="12"/>
      <c r="AAJ278" s="11">
        <f t="shared" si="2783"/>
        <v>-4.0562188664945237E-4</v>
      </c>
      <c r="AAK278" s="10">
        <f t="shared" si="2534"/>
        <v>88.600285302305082</v>
      </c>
      <c r="AAL278" s="9">
        <f t="shared" si="2138"/>
        <v>85.210610031620433</v>
      </c>
      <c r="AAM278" s="9">
        <f t="shared" si="2139"/>
        <v>91.97627668574016</v>
      </c>
      <c r="AAN278" s="115">
        <f t="shared" si="2535"/>
        <v>88.593443358680304</v>
      </c>
      <c r="AAO278" s="15">
        <f t="shared" si="2536"/>
        <v>-4.1787887462102827E-4</v>
      </c>
      <c r="AAP278" s="12"/>
      <c r="AAQ278" s="11">
        <f t="shared" si="3126"/>
        <v>-4.1133827944223798E-4</v>
      </c>
      <c r="AAR278" s="10">
        <f t="shared" si="3127"/>
        <v>88.652543797708887</v>
      </c>
      <c r="AAS278" s="9">
        <f t="shared" si="2140"/>
        <v>85.216959948240827</v>
      </c>
      <c r="AAT278" s="9">
        <f t="shared" si="2141"/>
        <v>92.07499982717917</v>
      </c>
      <c r="AAU278" s="115">
        <f t="shared" si="3128"/>
        <v>88.645979887709998</v>
      </c>
      <c r="AAV278" s="15">
        <f t="shared" si="3129"/>
        <v>-4.2358427236018639E-4</v>
      </c>
      <c r="AAW278" s="11"/>
      <c r="AAX278" s="11">
        <f t="shared" si="2784"/>
        <v>-4.1706651632511917E-4</v>
      </c>
      <c r="AAY278" s="10">
        <f t="shared" si="2541"/>
        <v>88.705067994472529</v>
      </c>
      <c r="AAZ278" s="9">
        <f t="shared" si="2142"/>
        <v>85.223484442339398</v>
      </c>
      <c r="ABA278" s="9">
        <f t="shared" si="2143"/>
        <v>92.174065305073569</v>
      </c>
      <c r="ABB278" s="115">
        <f t="shared" si="2542"/>
        <v>88.698774873706483</v>
      </c>
      <c r="ABC278" s="15">
        <f t="shared" si="2543"/>
        <v>-4.2930003166993249E-4</v>
      </c>
      <c r="ABD278" s="11"/>
      <c r="ABE278" s="11">
        <f t="shared" si="2785"/>
        <v>-4.2280540724520761E-4</v>
      </c>
      <c r="ABF278" s="10">
        <f t="shared" si="2544"/>
        <v>88.757850994592317</v>
      </c>
      <c r="ABG278" s="9">
        <f t="shared" si="2144"/>
        <v>85.230186204805051</v>
      </c>
      <c r="ABH278" s="9">
        <f t="shared" si="2145"/>
        <v>92.273456486293369</v>
      </c>
      <c r="ABI278" s="115">
        <f t="shared" si="2545"/>
        <v>88.751821345549217</v>
      </c>
      <c r="ABJ278" s="15">
        <f t="shared" si="2546"/>
        <v>-4.3502495900945507E-4</v>
      </c>
      <c r="ABK278" s="11"/>
      <c r="ABL278" s="11">
        <f t="shared" si="2786"/>
        <v>-4.2855375575624494E-4</v>
      </c>
      <c r="ABM278" s="10">
        <f t="shared" si="2547"/>
        <v>88.810885826517818</v>
      </c>
      <c r="ABN278" s="9">
        <f t="shared" si="2146"/>
        <v>85.237067901686828</v>
      </c>
      <c r="ABO278" s="9">
        <f t="shared" si="2147"/>
        <v>92.373156620605045</v>
      </c>
      <c r="ABP278" s="115">
        <f t="shared" si="2548"/>
        <v>88.805112261145936</v>
      </c>
      <c r="ABQ278" s="15">
        <f t="shared" si="2549"/>
        <v>-4.407578551393086E-4</v>
      </c>
      <c r="ABR278" s="11"/>
      <c r="ABS278" s="11">
        <f t="shared" si="2787"/>
        <v>-4.3431035952464474E-4</v>
      </c>
      <c r="ABT278" s="10">
        <f t="shared" si="2550"/>
        <v>88.864165447089007</v>
      </c>
      <c r="ABU278" s="9">
        <f t="shared" si="2148"/>
        <v>85.244132172043521</v>
      </c>
      <c r="ABV278" s="9">
        <f t="shared" si="2149"/>
        <v>92.473148844991044</v>
      </c>
      <c r="ABW278" s="115">
        <f t="shared" si="2551"/>
        <v>88.858640508517283</v>
      </c>
      <c r="ABX278" s="15">
        <f t="shared" si="2552"/>
        <v>-4.4649751552103246E-4</v>
      </c>
      <c r="ABY278" s="11"/>
      <c r="ABZ278" s="11">
        <f t="shared" si="2788"/>
        <v>-4.4007401072958718E-4</v>
      </c>
      <c r="ACA278" s="10">
        <f t="shared" si="2553"/>
        <v>88.917682742609699</v>
      </c>
      <c r="ACB278" s="9">
        <f t="shared" si="2150"/>
        <v>85.251381625786934</v>
      </c>
      <c r="ACC278" s="9">
        <f t="shared" si="2151"/>
        <v>92.573416191647595</v>
      </c>
      <c r="ACD278" s="115">
        <f t="shared" si="2554"/>
        <v>88.912398908717265</v>
      </c>
      <c r="ACE278" s="15">
        <f t="shared" si="2555"/>
        <v>-4.5224273094433343E-4</v>
      </c>
      <c r="ACF278" s="11"/>
      <c r="ACG278" s="11">
        <f t="shared" si="2789"/>
        <v>-4.458434966913234E-4</v>
      </c>
      <c r="ACH278" s="10">
        <f t="shared" si="2556"/>
        <v>88.971430531761172</v>
      </c>
      <c r="ACI278" s="9">
        <f t="shared" si="2152"/>
        <v>85.258818841528239</v>
      </c>
      <c r="ACJ278" s="9">
        <f t="shared" si="2153"/>
        <v>92.673941596188712</v>
      </c>
      <c r="ACK278" s="115">
        <f t="shared" si="2557"/>
        <v>88.966380218858475</v>
      </c>
      <c r="ACL278" s="15">
        <f t="shared" si="2558"/>
        <v>-4.5799228816682656E-4</v>
      </c>
      <c r="ACM278" s="11"/>
      <c r="ACN278" s="11">
        <f t="shared" si="2790"/>
        <v>-4.5161760051227844E-4</v>
      </c>
      <c r="ACO278" s="10">
        <f t="shared" si="2559"/>
        <v>89.025401568621504</v>
      </c>
      <c r="ACP278" s="9">
        <f t="shared" si="2154"/>
        <v>85.266446364430479</v>
      </c>
      <c r="ACQ278" s="9">
        <f t="shared" si="2155"/>
        <v>92.774707906040078</v>
      </c>
      <c r="ACR278" s="115">
        <f t="shared" si="2560"/>
        <v>89.020577135235271</v>
      </c>
      <c r="ACS278" s="15">
        <f t="shared" si="2561"/>
        <v>-4.6374497056511806E-4</v>
      </c>
      <c r="ACT278" s="11"/>
      <c r="ACU278" s="11">
        <f t="shared" si="2791"/>
        <v>-4.5739510172974933E-4</v>
      </c>
      <c r="ACV278" s="10">
        <f t="shared" si="2562"/>
        <v>89.079588545783992</v>
      </c>
      <c r="ACW278" s="9">
        <f t="shared" si="2156"/>
        <v>85.2742667040703</v>
      </c>
      <c r="ACX278" s="9">
        <f t="shared" si="2157"/>
        <v>92.875697888044812</v>
      </c>
      <c r="ACY278" s="115">
        <f t="shared" si="2563"/>
        <v>89.074982296057556</v>
      </c>
      <c r="ACZ278" s="15">
        <f t="shared" si="2564"/>
        <v>-4.6949955873664616E-4</v>
      </c>
      <c r="ADA278" s="11"/>
      <c r="ADB278" s="11">
        <f t="shared" si="2792"/>
        <v>-4.6317477691947126E-4</v>
      </c>
      <c r="ADC278" s="10">
        <f t="shared" si="2565"/>
        <v>89.133984097086113</v>
      </c>
      <c r="ADD278" s="9">
        <f t="shared" si="2158"/>
        <v>85.282282332309762</v>
      </c>
      <c r="ADE278" s="9">
        <f t="shared" si="2159"/>
        <v>92.976894144368757</v>
      </c>
      <c r="ADF278" s="115">
        <f t="shared" si="2566"/>
        <v>89.129588238339267</v>
      </c>
      <c r="ADG278" s="15">
        <f t="shared" si="2567"/>
        <v>-4.752548254370414E-4</v>
      </c>
      <c r="ADH278" s="11"/>
      <c r="ADI278" s="11">
        <f t="shared" si="2793"/>
        <v>-4.6895539462297927E-4</v>
      </c>
      <c r="ADJ278" s="10">
        <f t="shared" si="2568"/>
        <v>89.188580754397435</v>
      </c>
      <c r="ADK278" s="9">
        <f t="shared" si="2160"/>
        <v>85.290495680985245</v>
      </c>
      <c r="ADL278" s="9">
        <f t="shared" si="2161"/>
        <v>93.078279225059035</v>
      </c>
      <c r="ADM278" s="115">
        <f t="shared" si="2569"/>
        <v>89.18438745302214</v>
      </c>
      <c r="ADN278" s="15">
        <f t="shared" si="2570"/>
        <v>-4.8100954267501247E-4</v>
      </c>
      <c r="ADO278" s="11"/>
      <c r="ADP278" s="11">
        <f t="shared" si="2794"/>
        <v>-4.7473572245765707E-4</v>
      </c>
      <c r="ADQ278" s="10">
        <f t="shared" si="2571"/>
        <v>89.243371002847738</v>
      </c>
      <c r="ADR278" s="9">
        <f t="shared" si="2162"/>
        <v>85.298909139826847</v>
      </c>
      <c r="ADS278" s="9">
        <f t="shared" si="2163"/>
        <v>93.179835679267683</v>
      </c>
      <c r="ADT278" s="115">
        <f t="shared" si="2572"/>
        <v>89.239372409547258</v>
      </c>
      <c r="ADU278" s="15">
        <f t="shared" si="2573"/>
        <v>-4.867624850046654E-4</v>
      </c>
      <c r="ADV278" s="11"/>
      <c r="ADW278" s="11">
        <f t="shared" si="2795"/>
        <v>-4.8051453041737964E-4</v>
      </c>
      <c r="ADX278" s="10">
        <f t="shared" si="2574"/>
        <v>89.298347305444238</v>
      </c>
      <c r="ADY278" s="9">
        <f t="shared" si="2164"/>
        <v>85.307525054492871</v>
      </c>
      <c r="ADZ278" s="9">
        <f t="shared" si="2165"/>
        <v>93.281546010722835</v>
      </c>
      <c r="AEA278" s="115">
        <f t="shared" si="2575"/>
        <v>89.294535532607853</v>
      </c>
      <c r="AEB278" s="15">
        <f t="shared" si="2576"/>
        <v>-4.925124268965941E-4</v>
      </c>
      <c r="AEC278" s="11"/>
      <c r="AED278" s="11">
        <f t="shared" si="2796"/>
        <v>-4.86290588239676E-4</v>
      </c>
      <c r="AEE278" s="10">
        <f t="shared" si="2577"/>
        <v>89.35350207976893</v>
      </c>
      <c r="AEF278" s="9">
        <f t="shared" si="2166"/>
        <v>85.316345724516381</v>
      </c>
      <c r="AEG278" s="9">
        <f t="shared" si="2167"/>
        <v>93.383392635898758</v>
      </c>
      <c r="AEH278" s="115">
        <f t="shared" si="2578"/>
        <v>89.349869180207577</v>
      </c>
      <c r="AEI278" s="15">
        <f t="shared" si="2579"/>
        <v>-4.9825814028109426E-4</v>
      </c>
      <c r="AEJ278" s="11"/>
      <c r="AEK278" s="11">
        <f t="shared" si="2797"/>
        <v>-4.9206266294502042E-4</v>
      </c>
      <c r="AEL278" s="10">
        <f t="shared" si="2580"/>
        <v>89.408827675982025</v>
      </c>
      <c r="AEM278" s="9">
        <f t="shared" si="2168"/>
        <v>85.32537340116474</v>
      </c>
      <c r="AEN278" s="9">
        <f t="shared" si="2169"/>
        <v>93.485357774152291</v>
      </c>
      <c r="AEO278" s="115">
        <f t="shared" si="2581"/>
        <v>89.405365587658508</v>
      </c>
      <c r="AEP278" s="15">
        <f t="shared" si="2582"/>
        <v>-5.0399838789468975E-4</v>
      </c>
      <c r="AEQ278" s="11"/>
      <c r="AER278" s="11">
        <f t="shared" si="2798"/>
        <v>-4.9782951216967622E-4</v>
      </c>
      <c r="AES278" s="10">
        <f t="shared" si="2583"/>
        <v>89.464316320686521</v>
      </c>
      <c r="AET278" s="9">
        <f t="shared" si="2170"/>
        <v>85.334610285053188</v>
      </c>
      <c r="AEU278" s="9">
        <f t="shared" si="2171"/>
        <v>93.587423788034641</v>
      </c>
      <c r="AEV278" s="115">
        <f t="shared" si="2584"/>
        <v>89.461017036543922</v>
      </c>
      <c r="AEW278" s="15">
        <f t="shared" si="2585"/>
        <v>-5.0973194444676908E-4</v>
      </c>
      <c r="AEX278" s="11"/>
      <c r="AEY278" s="11">
        <f t="shared" si="2799"/>
        <v>-5.0358990538064777E-4</v>
      </c>
      <c r="AEZ278" s="10">
        <f t="shared" si="2586"/>
        <v>89.51996028626121</v>
      </c>
      <c r="AFA278" s="9">
        <f t="shared" si="2172"/>
        <v>85.344058524528236</v>
      </c>
      <c r="AFB278" s="9">
        <f t="shared" si="2173"/>
        <v>93.68957304134085</v>
      </c>
      <c r="AFC278" s="115">
        <f t="shared" si="2587"/>
        <v>89.516815782934543</v>
      </c>
      <c r="AFD278" s="15">
        <f t="shared" si="2588"/>
        <v>-5.1545758795189201E-4</v>
      </c>
      <c r="AFE278" s="11"/>
      <c r="AFF278" s="11">
        <f t="shared" si="2800"/>
        <v>-5.0934261519179852E-4</v>
      </c>
      <c r="AFG278" s="10">
        <f t="shared" si="2589"/>
        <v>89.5757518189167</v>
      </c>
      <c r="AFH278" s="9">
        <f t="shared" si="2174"/>
        <v>85.353720213756546</v>
      </c>
      <c r="AFI278" s="9">
        <f t="shared" si="2175"/>
        <v>93.791787632061116</v>
      </c>
      <c r="AFJ278" s="115">
        <f t="shared" si="2590"/>
        <v>89.572753922908831</v>
      </c>
      <c r="AFK278" s="15">
        <f t="shared" si="2591"/>
        <v>-5.2117408335368941E-4</v>
      </c>
      <c r="AFL278" s="11"/>
      <c r="AFM278" s="11">
        <f t="shared" si="2801"/>
        <v>-5.1508640095216946E-4</v>
      </c>
      <c r="AFN278" s="10">
        <f t="shared" si="2592"/>
        <v>89.631683003901372</v>
      </c>
      <c r="AFO278" s="9">
        <f t="shared" si="2176"/>
        <v>85.363597390206479</v>
      </c>
      <c r="AFP278" s="9">
        <f t="shared" si="2177"/>
        <v>93.894050836226128</v>
      </c>
      <c r="AFQ278" s="115">
        <f t="shared" si="2593"/>
        <v>89.628824113216297</v>
      </c>
      <c r="AFR278" s="15">
        <f t="shared" si="2594"/>
        <v>-5.2688027185896717E-4</v>
      </c>
      <c r="AFS278" s="11"/>
      <c r="AFT278" s="11">
        <f t="shared" si="2802"/>
        <v>-5.2082009828964039E-4</v>
      </c>
      <c r="AFU278" s="10">
        <f t="shared" si="2595"/>
        <v>89.687746487840144</v>
      </c>
      <c r="AFV278" s="9">
        <f t="shared" si="2178"/>
        <v>85.37369203553321</v>
      </c>
      <c r="AFW278" s="9">
        <f t="shared" si="2179"/>
        <v>93.996352014173695</v>
      </c>
      <c r="AFX278" s="115">
        <f t="shared" si="2596"/>
        <v>89.685022024853453</v>
      </c>
      <c r="AFY278" s="15">
        <f t="shared" si="2597"/>
        <v>-5.3257537391677328E-4</v>
      </c>
      <c r="AFZ278" s="11"/>
      <c r="AGA278" s="11">
        <f t="shared" si="2803"/>
        <v>-5.2654292282192593E-4</v>
      </c>
      <c r="AGB278" s="10">
        <f t="shared" si="2598"/>
        <v>89.743937938182654</v>
      </c>
      <c r="AGC278" s="9">
        <f t="shared" si="2180"/>
        <v>85.384006088365808</v>
      </c>
      <c r="AGD278" s="9">
        <f t="shared" si="2181"/>
        <v>94.098682178060301</v>
      </c>
      <c r="AGE278" s="115">
        <f t="shared" si="2599"/>
        <v>89.741344133213062</v>
      </c>
      <c r="AGF278" s="15">
        <f t="shared" si="2600"/>
        <v>-5.3825871465760686E-4</v>
      </c>
      <c r="AGG278" s="11"/>
      <c r="AGH278" s="11">
        <f t="shared" si="2804"/>
        <v>-5.3225419499693864E-4</v>
      </c>
      <c r="AGI278" s="10">
        <f t="shared" si="2601"/>
        <v>89.800253828347365</v>
      </c>
      <c r="AGJ278" s="9">
        <f t="shared" si="2182"/>
        <v>85.39454144713919</v>
      </c>
      <c r="AGK278" s="9">
        <f t="shared" si="2183"/>
        <v>94.201032496707342</v>
      </c>
      <c r="AGL278" s="115">
        <f t="shared" si="2602"/>
        <v>89.797786971923273</v>
      </c>
      <c r="AGM278" s="15">
        <f t="shared" si="2603"/>
        <v>-5.4392963137089444E-4</v>
      </c>
      <c r="AGN278" s="11"/>
      <c r="AGO278" s="11">
        <f t="shared" si="2805"/>
        <v>-5.3795324736341445E-4</v>
      </c>
      <c r="AGP278" s="10">
        <f t="shared" si="2604"/>
        <v>89.856690689830884</v>
      </c>
      <c r="AGQ278" s="9">
        <f t="shared" si="2184"/>
        <v>85.405299969488354</v>
      </c>
      <c r="AGR278" s="9">
        <f t="shared" si="2185"/>
        <v>94.303394296569579</v>
      </c>
      <c r="AGS278" s="115">
        <f t="shared" si="2605"/>
        <v>89.854347133028966</v>
      </c>
      <c r="AGT278" s="15">
        <f t="shared" si="2606"/>
        <v>-5.4958747360222074E-4</v>
      </c>
      <c r="AGU278" s="11"/>
      <c r="AGV278" s="11">
        <f t="shared" si="2806"/>
        <v>-5.4363942467164632E-4</v>
      </c>
      <c r="AGW278" s="10">
        <f t="shared" si="2607"/>
        <v>89.913245112395828</v>
      </c>
      <c r="AGX278" s="9">
        <f t="shared" si="2186"/>
        <v>85.416283471677488</v>
      </c>
      <c r="AGY278" s="9">
        <f t="shared" si="2187"/>
        <v>94.40575906258384</v>
      </c>
      <c r="AGZ278" s="115">
        <f t="shared" si="2608"/>
        <v>89.911021267130664</v>
      </c>
      <c r="AHA278" s="15">
        <f t="shared" si="2609"/>
        <v>-5.5523160324101085E-4</v>
      </c>
      <c r="AHB278" s="11"/>
      <c r="AHC278" s="11">
        <f t="shared" si="2807"/>
        <v>-5.493120839646674E-4</v>
      </c>
      <c r="AHD278" s="10">
        <f t="shared" si="2610"/>
        <v>89.969913744216257</v>
      </c>
      <c r="AHE278" s="9">
        <f t="shared" si="2188"/>
        <v>85.427493728063936</v>
      </c>
      <c r="AHF278" s="9">
        <f t="shared" si="2189"/>
        <v>94.508118438894883</v>
      </c>
      <c r="AHG278" s="115">
        <f t="shared" si="2611"/>
        <v>89.967806083479417</v>
      </c>
      <c r="AHH278" s="15">
        <f t="shared" si="2612"/>
        <v>-5.6086139459846703E-4</v>
      </c>
      <c r="AHI278" s="11"/>
      <c r="AHJ278" s="11">
        <f t="shared" si="2808"/>
        <v>-5.5497059465969259E-4</v>
      </c>
      <c r="AHK278" s="10">
        <f t="shared" si="2613"/>
        <v>90.026693291979129</v>
      </c>
      <c r="AHL278" s="9">
        <f t="shared" si="2190"/>
        <v>85.43893247059691</v>
      </c>
      <c r="AHM278" s="9">
        <f t="shared" si="2191"/>
        <v>94.610464229462579</v>
      </c>
      <c r="AHN278" s="115">
        <f t="shared" si="2614"/>
        <v>90.024698350029752</v>
      </c>
      <c r="AHO278" s="15">
        <f t="shared" si="2615"/>
        <v>-5.6647623447603288E-4</v>
      </c>
      <c r="AHP278" s="11"/>
      <c r="AHQ278" s="11">
        <f t="shared" si="2809"/>
        <v>-5.6061433862007227E-4</v>
      </c>
      <c r="AHR278" s="10">
        <f t="shared" si="2616"/>
        <v>90.083580520943826</v>
      </c>
      <c r="AHS278" s="9">
        <f t="shared" si="2192"/>
        <v>85.450601388350947</v>
      </c>
      <c r="AHT278" s="9">
        <f t="shared" si="2193"/>
        <v>94.712788398549975</v>
      </c>
      <c r="AHU278" s="115">
        <f t="shared" si="2617"/>
        <v>90.081694893450461</v>
      </c>
      <c r="AHV278" s="15">
        <f t="shared" si="2618"/>
        <v>-5.7207552222435806E-4</v>
      </c>
      <c r="AHW278" s="11"/>
      <c r="AHX278" s="11">
        <f t="shared" si="2810"/>
        <v>-5.6624271021772589E-4</v>
      </c>
      <c r="AHY278" s="10">
        <f t="shared" si="2619"/>
        <v>90.140572254959437</v>
      </c>
      <c r="AHZ278" s="9">
        <f t="shared" si="2194"/>
        <v>85.462502127093842</v>
      </c>
      <c r="AIA278" s="9">
        <f t="shared" si="2195"/>
        <v>94.815083071098343</v>
      </c>
      <c r="AIB278" s="115">
        <f t="shared" si="2620"/>
        <v>90.138792599096092</v>
      </c>
      <c r="AIC278" s="15">
        <f t="shared" si="2621"/>
        <v>-5.7765866979314899E-4</v>
      </c>
      <c r="AID278" s="11"/>
      <c r="AIE278" s="11">
        <f t="shared" si="2811"/>
        <v>-5.7185511638645247E-4</v>
      </c>
      <c r="AIF278" s="10">
        <f t="shared" si="2622"/>
        <v>90.197665376442828</v>
      </c>
      <c r="AIG278" s="9">
        <f t="shared" si="2196"/>
        <v>85.474636288889059</v>
      </c>
      <c r="AIH278" s="9">
        <f t="shared" si="2197"/>
        <v>94.917340532982919</v>
      </c>
      <c r="AII278" s="115">
        <f t="shared" si="2623"/>
        <v>90.195988410935996</v>
      </c>
      <c r="AIJ278" s="15">
        <f t="shared" si="2624"/>
        <v>-5.8322510177151866E-4</v>
      </c>
      <c r="AIK278" s="11"/>
      <c r="AIL278" s="11">
        <f t="shared" si="2812"/>
        <v>-5.774509766657142E-4</v>
      </c>
      <c r="AIM278" s="10">
        <f t="shared" si="2625"/>
        <v>90.254856826314168</v>
      </c>
      <c r="AIN278" s="9">
        <f t="shared" si="2198"/>
        <v>85.487005431732186</v>
      </c>
      <c r="AIO278" s="9">
        <f t="shared" si="2199"/>
        <v>95.019553231161041</v>
      </c>
      <c r="AIP278" s="115">
        <f t="shared" si="2626"/>
        <v>90.253279331446606</v>
      </c>
      <c r="AIQ278" s="15">
        <f t="shared" si="2627"/>
        <v>-5.8877425541958763E-4</v>
      </c>
      <c r="AIR278" s="11"/>
      <c r="AIS278" s="11">
        <f t="shared" si="2813"/>
        <v>-5.8302972323565397E-4</v>
      </c>
      <c r="AIT278" s="10">
        <f t="shared" si="2628"/>
        <v>90.31214360389572</v>
      </c>
      <c r="AIU278" s="9">
        <f t="shared" si="2200"/>
        <v>85.499611069221345</v>
      </c>
      <c r="AIV278" s="9">
        <f t="shared" si="2201"/>
        <v>95.12171377370808</v>
      </c>
      <c r="AIW278" s="115">
        <f t="shared" si="2629"/>
        <v>90.310662421464713</v>
      </c>
      <c r="AIX278" s="15">
        <f t="shared" si="2630"/>
        <v>-5.9430558069107416E-4</v>
      </c>
      <c r="AIY278" s="11"/>
      <c r="AIZ278" s="11">
        <f t="shared" si="2814"/>
        <v>-5.8859080094305141E-4</v>
      </c>
      <c r="AJA278" s="10">
        <f t="shared" si="2631"/>
        <v>90.369522766771411</v>
      </c>
      <c r="AJB278" s="9">
        <f t="shared" si="2202"/>
        <v>85.512454670261121</v>
      </c>
      <c r="AJC278" s="9">
        <f t="shared" si="2203"/>
        <v>95.223814929744037</v>
      </c>
      <c r="AJD278" s="115">
        <f t="shared" si="2632"/>
        <v>90.368134800002579</v>
      </c>
      <c r="AJE278" s="15">
        <f t="shared" si="2633"/>
        <v>-5.9981854024702811E-4</v>
      </c>
      <c r="AJF278" s="11"/>
      <c r="AJG278" s="11">
        <f t="shared" si="2815"/>
        <v>-5.9413366731842507E-4</v>
      </c>
      <c r="AJH278" s="10">
        <f t="shared" si="2634"/>
        <v>90.426991430608467</v>
      </c>
      <c r="AJI278" s="9">
        <f t="shared" si="2204"/>
        <v>85.525537658799792</v>
      </c>
      <c r="AJJ278" s="9">
        <f t="shared" si="2205"/>
        <v>95.325849629257661</v>
      </c>
      <c r="AJK278" s="115">
        <f t="shared" si="2635"/>
        <v>90.425693644028726</v>
      </c>
      <c r="AJL278" s="15">
        <f t="shared" si="2636"/>
        <v>-6.0531260946121185E-4</v>
      </c>
      <c r="AJM278" s="11"/>
      <c r="AJN278" s="11">
        <f t="shared" si="2816"/>
        <v>-5.9965779258470703E-4</v>
      </c>
      <c r="AJO278" s="10">
        <f t="shared" si="2637"/>
        <v>90.484546768944341</v>
      </c>
      <c r="AJP278" s="9">
        <f t="shared" si="2206"/>
        <v>85.538861413599349</v>
      </c>
      <c r="AJQ278" s="9">
        <f t="shared" si="2207"/>
        <v>95.427810962823003</v>
      </c>
      <c r="AJR278" s="115">
        <f t="shared" si="2638"/>
        <v>90.483336188211183</v>
      </c>
      <c r="AJS278" s="15">
        <f t="shared" si="2639"/>
        <v>-6.1078727641679267E-4</v>
      </c>
      <c r="AJT278" s="11"/>
      <c r="AJU278" s="11">
        <f t="shared" si="2817"/>
        <v>-6.0516265965721938E-4</v>
      </c>
      <c r="AJV278" s="10">
        <f t="shared" si="2640"/>
        <v>90.542186012936227</v>
      </c>
      <c r="AJW278" s="9">
        <f t="shared" si="2208"/>
        <v>85.552427268038031</v>
      </c>
      <c r="AJX278" s="9">
        <f t="shared" si="2209"/>
        <v>95.52969218121973</v>
      </c>
      <c r="AJY278" s="115">
        <f t="shared" si="2641"/>
        <v>90.54105972462888</v>
      </c>
      <c r="AJZ278" s="15">
        <f t="shared" si="2642"/>
        <v>-6.1624204189508541E-4</v>
      </c>
      <c r="AKA278" s="11"/>
      <c r="AKB278" s="11">
        <f t="shared" si="2818"/>
        <v>-6.1064776413564915E-4</v>
      </c>
      <c r="AKC278" s="10">
        <f t="shared" si="2643"/>
        <v>90.599906451078596</v>
      </c>
      <c r="AKD278" s="9">
        <f t="shared" si="2210"/>
        <v>85.566236509944815</v>
      </c>
      <c r="AKE278" s="9">
        <f t="shared" si="2211"/>
        <v>95.631486694949757</v>
      </c>
      <c r="AKF278" s="115">
        <f t="shared" si="2644"/>
        <v>90.598861602447286</v>
      </c>
      <c r="AKG278" s="15">
        <f t="shared" si="2645"/>
        <v>-6.2167641935592785E-4</v>
      </c>
      <c r="AKH278" s="11"/>
      <c r="AKI278" s="11">
        <f t="shared" si="2819"/>
        <v>-6.1611261428759989E-4</v>
      </c>
      <c r="AKJ278" s="10">
        <f t="shared" si="2646"/>
        <v>90.657705428884782</v>
      </c>
      <c r="AKK278" s="9">
        <f t="shared" si="2212"/>
        <v>85.58029038146546</v>
      </c>
      <c r="AKL278" s="9">
        <f t="shared" si="2213"/>
        <v>95.733188073662348</v>
      </c>
      <c r="AKM278" s="115">
        <f t="shared" si="2647"/>
        <v>90.656739227563904</v>
      </c>
      <c r="AKN278" s="15">
        <f t="shared" si="2648"/>
        <v>-6.2708993491043818E-4</v>
      </c>
      <c r="AKO278" s="11"/>
      <c r="AKP278" s="11">
        <f t="shared" si="2820"/>
        <v>-6.2155673102449495E-4</v>
      </c>
      <c r="AKQ278" s="10">
        <f t="shared" si="2649"/>
        <v>90.715580348538467</v>
      </c>
      <c r="AKR278" s="9">
        <f t="shared" si="2214"/>
        <v>85.594590078959612</v>
      </c>
      <c r="AKS278" s="9">
        <f t="shared" si="2215"/>
        <v>95.834790045483004</v>
      </c>
      <c r="AKT278" s="115">
        <f t="shared" si="2650"/>
        <v>90.714690062221308</v>
      </c>
      <c r="AKU278" s="15">
        <f t="shared" si="2651"/>
        <v>-6.3248212728592287E-4</v>
      </c>
      <c r="AKV278" s="11"/>
      <c r="AKW278" s="11">
        <f t="shared" si="2821"/>
        <v>-6.2697964786957673E-4</v>
      </c>
      <c r="AKX278" s="10">
        <f t="shared" si="2652"/>
        <v>90.773528668512483</v>
      </c>
      <c r="AKY278" s="9">
        <f t="shared" si="2216"/>
        <v>85.609136752928308</v>
      </c>
      <c r="AKZ278" s="9">
        <f t="shared" si="2217"/>
        <v>95.936286496252919</v>
      </c>
      <c r="ALA278" s="115">
        <f t="shared" si="2653"/>
        <v>90.772711624590613</v>
      </c>
      <c r="ALB278" s="15">
        <f t="shared" si="2654"/>
        <v>-6.3785254778337948E-4</v>
      </c>
      <c r="ALC278" s="11"/>
      <c r="ALD278" s="11">
        <f t="shared" si="2822"/>
        <v>-6.3238091091843572E-4</v>
      </c>
      <c r="ALE278" s="10">
        <f t="shared" si="2655"/>
        <v>90.831547903158011</v>
      </c>
      <c r="ALF278" s="9">
        <f t="shared" si="2218"/>
        <v>85.623931507971534</v>
      </c>
      <c r="ALG278" s="9">
        <f t="shared" si="2219"/>
        <v>96.037671468680401</v>
      </c>
      <c r="ALH278" s="115">
        <f t="shared" si="2656"/>
        <v>90.83080148832596</v>
      </c>
      <c r="ALI278" s="15">
        <f t="shared" si="2657"/>
        <v>-6.4320076022770438E-4</v>
      </c>
      <c r="ALJ278" s="11"/>
      <c r="ALK278" s="11">
        <f t="shared" si="2823"/>
        <v>-6.3776007879220607E-4</v>
      </c>
      <c r="ALL278" s="10">
        <f t="shared" si="3130"/>
        <v>90.88963562226462</v>
      </c>
      <c r="ALM278" s="9">
        <f t="shared" si="2220"/>
        <v>85.638975402775046</v>
      </c>
      <c r="ALN278" s="9">
        <f t="shared" si="2221"/>
        <v>96.138939161407365</v>
      </c>
      <c r="ALO278" s="115">
        <f t="shared" si="3131"/>
        <v>90.888957282091212</v>
      </c>
      <c r="ALP278" s="15">
        <f t="shared" si="3132"/>
        <v>-6.4852634091085474E-4</v>
      </c>
      <c r="ALQ278" s="12"/>
      <c r="ALR278" s="11">
        <f t="shared" si="2824"/>
        <v>-6.4311672258363637E-4</v>
      </c>
      <c r="ALS278" s="10">
        <f t="shared" si="2661"/>
        <v>90.947789450592367</v>
      </c>
      <c r="ALT278" s="9">
        <f t="shared" si="2222"/>
        <v>85.65426945012598</v>
      </c>
      <c r="ALU278" s="9">
        <f t="shared" si="2223"/>
        <v>96.240083927991492</v>
      </c>
      <c r="ALV278" s="115">
        <f t="shared" si="2662"/>
        <v>90.947176689058736</v>
      </c>
      <c r="ALW278" s="15">
        <f t="shared" si="2663"/>
        <v>-6.5382887852800465E-4</v>
      </c>
      <c r="ALX278" s="12"/>
      <c r="ALY278" s="11">
        <f t="shared" si="2825"/>
        <v>-6.484504257961316E-4</v>
      </c>
      <c r="ALZ278" s="10">
        <f t="shared" si="2664"/>
        <v>91.006007067376018</v>
      </c>
      <c r="AMA278" s="9">
        <f t="shared" si="2224"/>
        <v>85.669814616956614</v>
      </c>
      <c r="AMB278" s="9">
        <f t="shared" si="2225"/>
        <v>96.341100275812678</v>
      </c>
      <c r="AMC278" s="115">
        <f t="shared" si="2665"/>
        <v>91.005457446384639</v>
      </c>
      <c r="AMD278" s="15">
        <f t="shared" si="2666"/>
        <v>-6.5910797410731578E-4</v>
      </c>
      <c r="AME278" s="12"/>
      <c r="AMF278" s="11">
        <f t="shared" si="2826"/>
        <v>-6.5376078427629807E-4</v>
      </c>
      <c r="AMG278" s="10">
        <f t="shared" si="2667"/>
        <v>91.064286205805274</v>
      </c>
      <c r="AMH278" s="9">
        <f t="shared" si="2226"/>
        <v>85.685611824415503</v>
      </c>
      <c r="AMI278" s="9">
        <f t="shared" si="2227"/>
        <v>96.441982864898222</v>
      </c>
      <c r="AMJ278" s="115">
        <f t="shared" si="2668"/>
        <v>91.063797344656862</v>
      </c>
      <c r="AMK278" s="15">
        <f t="shared" si="2669"/>
        <v>-6.643632409329734E-4</v>
      </c>
      <c r="AML278" s="12"/>
      <c r="AMM278" s="11">
        <f t="shared" si="2827"/>
        <v>-6.5904740613973258E-4</v>
      </c>
      <c r="AMN278" s="10">
        <f t="shared" si="2670"/>
        <v>91.122624652478024</v>
      </c>
      <c r="AMO278" s="9">
        <f t="shared" si="2228"/>
        <v>85.701661947965576</v>
      </c>
      <c r="AMP278" s="9">
        <f t="shared" si="2229"/>
        <v>96.542726506678278</v>
      </c>
      <c r="AMQ278" s="115">
        <f t="shared" si="2671"/>
        <v>91.122194227321927</v>
      </c>
      <c r="AMR278" s="15">
        <f t="shared" si="2672"/>
        <v>-6.6959430446225481E-4</v>
      </c>
      <c r="AMS278" s="12"/>
      <c r="AMT278" s="11">
        <f t="shared" si="2828"/>
        <v>-6.6430991169076387E-4</v>
      </c>
      <c r="AMU278" s="10">
        <f t="shared" si="2673"/>
        <v>91.181020246831935</v>
      </c>
      <c r="AMV278" s="9">
        <f t="shared" si="2230"/>
        <v>85.717965817508201</v>
      </c>
      <c r="AMW278" s="9">
        <f t="shared" si="2231"/>
        <v>96.643326162667435</v>
      </c>
      <c r="AMX278" s="115">
        <f t="shared" si="2674"/>
        <v>91.180645990087811</v>
      </c>
      <c r="AMY278" s="15">
        <f t="shared" si="2675"/>
        <v>-6.748008022364417E-4</v>
      </c>
      <c r="AMZ278" s="12"/>
      <c r="ANA278" s="11">
        <f t="shared" si="2829"/>
        <v>-6.6954793333596574E-4</v>
      </c>
      <c r="ANB278" s="10">
        <f t="shared" si="2676"/>
        <v>91.239470880552062</v>
      </c>
      <c r="ANC278" s="9">
        <f t="shared" si="2232"/>
        <v>85.734524217532837</v>
      </c>
      <c r="AND278" s="9">
        <f t="shared" si="2233"/>
        <v>96.743776943079752</v>
      </c>
      <c r="ANE278" s="115">
        <f t="shared" si="2677"/>
        <v>91.239150580306301</v>
      </c>
      <c r="ANF278" s="15">
        <f t="shared" si="2678"/>
        <v>-6.7998238378603646E-4</v>
      </c>
      <c r="ANG278" s="12"/>
      <c r="ANH278" s="11">
        <f t="shared" si="2830"/>
        <v>-6.7476111549191026E-4</v>
      </c>
      <c r="ANI278" s="10">
        <f t="shared" si="2679"/>
        <v>91.297974496957721</v>
      </c>
      <c r="ANJ278" s="9">
        <f t="shared" si="2234"/>
        <v>85.751337887291257</v>
      </c>
      <c r="ANK278" s="9">
        <f t="shared" si="2235"/>
        <v>96.844074105378581</v>
      </c>
      <c r="ANL278" s="115">
        <f t="shared" si="2680"/>
        <v>91.297705996334912</v>
      </c>
      <c r="ANM278" s="15">
        <f t="shared" si="2681"/>
        <v>-6.8513871053041788E-4</v>
      </c>
      <c r="ANN278" s="12"/>
      <c r="ANO278" s="11">
        <f t="shared" si="2831"/>
        <v>-6.7994911448730582E-4</v>
      </c>
      <c r="ANP278" s="10">
        <f t="shared" si="2682"/>
        <v>91.35652909036898</v>
      </c>
      <c r="ANQ278" s="9">
        <f t="shared" si="2236"/>
        <v>85.768407520995922</v>
      </c>
      <c r="ANR278" s="9">
        <f t="shared" si="2237"/>
        <v>96.944213052763814</v>
      </c>
      <c r="ANS278" s="115">
        <f t="shared" si="2683"/>
        <v>91.356310286879875</v>
      </c>
      <c r="ANT278" s="15">
        <f t="shared" si="2684"/>
        <v>-6.9026945567217737E-4</v>
      </c>
      <c r="ANU278" s="12"/>
      <c r="ANV278" s="11">
        <f t="shared" si="2832"/>
        <v>-6.8511159845971003E-4</v>
      </c>
      <c r="ANW278" s="10">
        <f t="shared" si="2685"/>
        <v>91.415132705453686</v>
      </c>
      <c r="ANX278" s="9">
        <f t="shared" si="2238"/>
        <v>85.785733768041524</v>
      </c>
      <c r="ANY278" s="9">
        <f t="shared" si="2239"/>
        <v>97.044189332598933</v>
      </c>
      <c r="ANZ278" s="115">
        <f t="shared" si="2686"/>
        <v>91.414961550320228</v>
      </c>
      <c r="AOA278" s="15">
        <f t="shared" si="2687"/>
        <v>-6.9537430408625608E-4</v>
      </c>
      <c r="AOB278" s="12"/>
      <c r="AOC278" s="11">
        <f t="shared" si="2833"/>
        <v>-6.9024824724702274E-4</v>
      </c>
      <c r="AOD278" s="10">
        <f t="shared" si="2688"/>
        <v>91.473783436555891</v>
      </c>
      <c r="AOE278" s="9">
        <f t="shared" si="2240"/>
        <v>85.803317233249089</v>
      </c>
      <c r="AOF278" s="9">
        <f t="shared" si="2241"/>
        <v>97.143998634785021</v>
      </c>
      <c r="AOG278" s="115">
        <f t="shared" si="2689"/>
        <v>91.473657934017055</v>
      </c>
      <c r="AOH278" s="15">
        <f t="shared" si="2690"/>
        <v>-7.0045295220446248E-4</v>
      </c>
      <c r="AOI278" s="12"/>
      <c r="AOJ278" s="11">
        <f t="shared" si="3133"/>
        <v>-6.9535875227423496E-4</v>
      </c>
      <c r="AOK278" s="10">
        <f t="shared" si="3134"/>
        <v>91.532479427008838</v>
      </c>
      <c r="AOL278" s="9">
        <f t="shared" si="2242"/>
        <v>85.821158477131888</v>
      </c>
      <c r="AOM278" s="9">
        <f t="shared" si="2243"/>
        <v>97.243636790076408</v>
      </c>
      <c r="AON278" s="115">
        <f t="shared" si="3135"/>
        <v>91.532397633604148</v>
      </c>
      <c r="AOO278" s="15">
        <f t="shared" si="3136"/>
        <v>-7.0550510789500092E-4</v>
      </c>
      <c r="AOP278" s="12"/>
      <c r="AOQ278" s="11">
        <f t="shared" si="2834"/>
        <v>-7.0044281643516016E-4</v>
      </c>
      <c r="AOR278" s="10">
        <f t="shared" si="2692"/>
        <v>91.591218868429522</v>
      </c>
      <c r="AOS278" s="9">
        <f t="shared" si="2244"/>
        <v>85.839258016182342</v>
      </c>
      <c r="AOT278" s="9">
        <f t="shared" si="2245"/>
        <v>97.343099768349177</v>
      </c>
      <c r="AOU278" s="115">
        <f t="shared" si="2693"/>
        <v>91.591178892265759</v>
      </c>
      <c r="AOV278" s="15">
        <f t="shared" si="2694"/>
        <v>-7.1053049033781073E-4</v>
      </c>
      <c r="AOW278" s="12"/>
      <c r="AOX278" s="11">
        <f t="shared" si="3137"/>
        <v>-7.0550015396987143E-4</v>
      </c>
      <c r="AOY278" s="10">
        <f t="shared" si="3138"/>
        <v>91.649999999999991</v>
      </c>
      <c r="AOZ278" s="9">
        <f t="shared" si="2246"/>
        <v>85.857616323179229</v>
      </c>
      <c r="APA278" s="9"/>
      <c r="APB278" s="97">
        <f t="shared" si="2695"/>
        <v>91.649999999999991</v>
      </c>
      <c r="APC278" s="15">
        <f t="shared" si="3139"/>
        <v>-7.155288298956252E-4</v>
      </c>
    </row>
    <row r="279" spans="1:1095" x14ac:dyDescent="0.2">
      <c r="A279" s="183"/>
      <c r="B279" s="183"/>
      <c r="C279" s="1">
        <f t="shared" si="2696"/>
        <v>180</v>
      </c>
      <c r="D279" s="1">
        <f t="shared" si="2697"/>
        <v>6024.5844021139956</v>
      </c>
      <c r="E279" s="1">
        <f t="shared" si="2698"/>
        <v>-16317921.817764627</v>
      </c>
      <c r="F279" s="2">
        <f t="shared" si="2699"/>
        <v>113.16</v>
      </c>
      <c r="G279" s="8">
        <f t="shared" si="2700"/>
        <v>1.9810000000000001E-3</v>
      </c>
      <c r="H279" s="6">
        <f t="shared" si="2701"/>
        <v>0.14400020254000001</v>
      </c>
      <c r="I279" s="2">
        <f t="shared" si="2702"/>
        <v>3500</v>
      </c>
      <c r="J279" s="3">
        <f t="shared" si="2836"/>
        <v>58.333333333333336</v>
      </c>
      <c r="K279" s="3">
        <f t="shared" si="2837"/>
        <v>366.52</v>
      </c>
      <c r="L279" s="1">
        <f t="shared" si="2703"/>
        <v>0.82</v>
      </c>
      <c r="M279" s="1">
        <f t="shared" si="2704"/>
        <v>0.66</v>
      </c>
      <c r="N279" s="1">
        <f t="shared" si="2838"/>
        <v>0.54120000000000001</v>
      </c>
      <c r="O279" s="3">
        <f t="shared" si="2247"/>
        <v>7.5227878787878781</v>
      </c>
      <c r="P279" s="40">
        <f t="shared" si="2839"/>
        <v>570.9796</v>
      </c>
      <c r="Q279" s="1">
        <f t="shared" si="2705"/>
        <v>21.51</v>
      </c>
      <c r="R279" s="1">
        <f t="shared" si="2706"/>
        <v>151</v>
      </c>
      <c r="S279" s="2">
        <f t="shared" si="2707"/>
        <v>12587.54</v>
      </c>
      <c r="T279" s="1">
        <f t="shared" si="1959"/>
        <v>83.916933333333333</v>
      </c>
      <c r="U279" s="7">
        <f t="shared" si="2708"/>
        <v>9.1849501318337995E-2</v>
      </c>
      <c r="V279" s="7">
        <f t="shared" si="2840"/>
        <v>6.6258942829124593E-3</v>
      </c>
      <c r="W279" s="159">
        <f t="shared" si="2709"/>
        <v>3.4283282369456214E-2</v>
      </c>
      <c r="X279" s="40">
        <f t="shared" si="2841"/>
        <v>8095.2484858865882</v>
      </c>
      <c r="Y279" s="1">
        <f t="shared" si="2710"/>
        <v>0</v>
      </c>
      <c r="Z279" s="1">
        <f t="shared" si="2711"/>
        <v>113.16</v>
      </c>
      <c r="AA279" s="1">
        <f t="shared" si="2712"/>
        <v>91.649999999999991</v>
      </c>
      <c r="AB279" s="6">
        <f t="shared" si="1960"/>
        <v>0.2895550479995273</v>
      </c>
      <c r="AC279" s="1">
        <f t="shared" si="2713"/>
        <v>526.19133708825245</v>
      </c>
      <c r="AD279" s="40">
        <f t="shared" si="2842"/>
        <v>36363.626619283568</v>
      </c>
      <c r="AE279" s="1">
        <f t="shared" si="2843"/>
        <v>0.15947988387208822</v>
      </c>
      <c r="AF279" s="2">
        <f t="shared" si="2835"/>
        <v>94</v>
      </c>
      <c r="AG279" s="10">
        <f t="shared" si="2844"/>
        <v>14.991109083976292</v>
      </c>
      <c r="AH279" s="12">
        <f t="shared" si="2845"/>
        <v>0.18723957396350446</v>
      </c>
      <c r="AI279" s="43">
        <f t="shared" si="2846"/>
        <v>-1.9134483860056063E-5</v>
      </c>
      <c r="AJ279" s="93">
        <f t="shared" si="1961"/>
        <v>4.8291960879452754E-6</v>
      </c>
      <c r="AK279" s="43">
        <f t="shared" si="2847"/>
        <v>0</v>
      </c>
      <c r="AL279" s="43">
        <f t="shared" si="1962"/>
        <v>4.2696661664003605E-4</v>
      </c>
      <c r="AM279" s="43"/>
      <c r="AN279" s="43">
        <f t="shared" si="2848"/>
        <v>0</v>
      </c>
      <c r="AO279" s="10">
        <f t="shared" si="2849"/>
        <v>85.237818491055961</v>
      </c>
      <c r="AP279" s="9"/>
      <c r="AQ279" s="9">
        <f t="shared" si="2850"/>
        <v>85.113002656192023</v>
      </c>
      <c r="AR279" s="104">
        <f t="shared" si="2851"/>
        <v>85.113002656192023</v>
      </c>
      <c r="AS279" s="15">
        <f t="shared" si="2852"/>
        <v>0</v>
      </c>
      <c r="AT279" s="49"/>
      <c r="AU279" s="11">
        <f t="shared" si="2853"/>
        <v>7.7093369223201132E-6</v>
      </c>
      <c r="AV279" s="10">
        <f t="shared" si="2854"/>
        <v>85.17540949300836</v>
      </c>
      <c r="AW279" s="9">
        <f t="shared" si="2855"/>
        <v>85.113002656192023</v>
      </c>
      <c r="AX279" s="9">
        <f t="shared" si="2856"/>
        <v>84.988497588725551</v>
      </c>
      <c r="AY279" s="97">
        <f t="shared" si="2857"/>
        <v>85.050750122458794</v>
      </c>
      <c r="AZ279" s="15">
        <f t="shared" si="2858"/>
        <v>7.6900090024118963E-6</v>
      </c>
      <c r="BA279" s="49"/>
      <c r="BB279" s="11">
        <f t="shared" si="2859"/>
        <v>1.5399611580576644E-5</v>
      </c>
      <c r="BC279" s="10">
        <f t="shared" si="2860"/>
        <v>85.113152647493791</v>
      </c>
      <c r="BD279" s="9">
        <f t="shared" si="2861"/>
        <v>85.11300050578393</v>
      </c>
      <c r="BE279" s="9">
        <f t="shared" si="2862"/>
        <v>84.864299976456422</v>
      </c>
      <c r="BF279" s="97">
        <f t="shared" si="2863"/>
        <v>84.988650241120183</v>
      </c>
      <c r="BG279" s="15">
        <f t="shared" si="2864"/>
        <v>1.5360895330210221E-5</v>
      </c>
      <c r="BH279" s="49"/>
      <c r="BI279" s="11">
        <f t="shared" si="2865"/>
        <v>2.307076091370533E-5</v>
      </c>
      <c r="BJ279" s="10">
        <f t="shared" si="2866"/>
        <v>85.051044163907108</v>
      </c>
      <c r="BK279" s="9">
        <f t="shared" si="2867"/>
        <v>85.112991925527851</v>
      </c>
      <c r="BL279" s="9">
        <f t="shared" si="2868"/>
        <v>84.740406499780164</v>
      </c>
      <c r="BM279" s="97">
        <f t="shared" si="2869"/>
        <v>84.926699212654</v>
      </c>
      <c r="BN279" s="15">
        <f t="shared" si="2870"/>
        <v>2.301259969951964E-5</v>
      </c>
      <c r="BO279" s="49"/>
      <c r="BP279" s="11">
        <f t="shared" si="2871"/>
        <v>3.0722724296555168E-5</v>
      </c>
      <c r="BQ279" s="10">
        <f t="shared" si="2872"/>
        <v>84.989080264013793</v>
      </c>
      <c r="BR279" s="9">
        <f t="shared" si="2873"/>
        <v>85.112972668087735</v>
      </c>
      <c r="BS279" s="9">
        <f t="shared" si="2874"/>
        <v>84.616813832422551</v>
      </c>
      <c r="BT279" s="97">
        <f t="shared" si="2875"/>
        <v>84.864893250255136</v>
      </c>
      <c r="BU279" s="15">
        <f t="shared" si="2876"/>
        <v>3.0645065221296885E-5</v>
      </c>
      <c r="BV279" s="12"/>
      <c r="BW279" s="11">
        <f t="shared" si="2877"/>
        <v>3.8355443498421013E-5</v>
      </c>
      <c r="BX279" s="10">
        <f t="shared" si="2878"/>
        <v>84.927257182341322</v>
      </c>
      <c r="BY279" s="9">
        <f t="shared" si="2879"/>
        <v>85.112938518277886</v>
      </c>
      <c r="BZ279" s="9">
        <f t="shared" si="2880"/>
        <v>84.493518642165881</v>
      </c>
      <c r="CA279" s="97">
        <f t="shared" si="2881"/>
        <v>84.803228580221884</v>
      </c>
      <c r="CB279" s="15">
        <f t="shared" si="2882"/>
        <v>3.8258237359354284E-5</v>
      </c>
      <c r="CC279" s="12"/>
      <c r="CD279" s="11">
        <f t="shared" si="2883"/>
        <v>4.5968862641607795E-5</v>
      </c>
      <c r="CE279" s="10">
        <f t="shared" si="2884"/>
        <v>84.865571166562688</v>
      </c>
      <c r="CF279" s="9">
        <f t="shared" si="2885"/>
        <v>85.112885293102124</v>
      </c>
      <c r="CG279" s="9">
        <f t="shared" si="2886"/>
        <v>84.370517591565104</v>
      </c>
      <c r="CH279" s="97">
        <f t="shared" si="2887"/>
        <v>84.741701442333607</v>
      </c>
      <c r="CI279" s="15">
        <f t="shared" si="2888"/>
        <v>4.5852063888544778E-5</v>
      </c>
      <c r="CJ279" s="12"/>
      <c r="CK279" s="11">
        <f t="shared" si="2889"/>
        <v>5.3562928160159753E-5</v>
      </c>
      <c r="CL279" s="10">
        <f t="shared" si="2890"/>
        <v>84.80401847787131</v>
      </c>
      <c r="CM279" s="9">
        <f t="shared" si="2891"/>
        <v>85.112808841785778</v>
      </c>
      <c r="CN279" s="9">
        <f t="shared" si="2892"/>
        <v>84.24780733865181</v>
      </c>
      <c r="CO279" s="97">
        <f t="shared" si="2893"/>
        <v>84.680308090218801</v>
      </c>
      <c r="CP279" s="15">
        <f t="shared" si="2894"/>
        <v>5.3426494853247172E-5</v>
      </c>
      <c r="CQ279" s="12"/>
      <c r="CR279" s="11">
        <f t="shared" si="2895"/>
        <v>6.1137588758891569E-5</v>
      </c>
      <c r="CS279" s="10">
        <f t="shared" si="2896"/>
        <v>84.742595391346342</v>
      </c>
      <c r="CT279" s="9">
        <f t="shared" si="2897"/>
        <v>85.11270504580078</v>
      </c>
      <c r="CU279" s="9">
        <f t="shared" si="2898"/>
        <v>84.125384537630012</v>
      </c>
      <c r="CV279" s="97">
        <f t="shared" si="2899"/>
        <v>84.619044791715396</v>
      </c>
      <c r="CW279" s="15">
        <f t="shared" si="2900"/>
        <v>6.0981482525958383E-5</v>
      </c>
      <c r="CX279" s="12"/>
      <c r="CY279" s="11">
        <f t="shared" si="2901"/>
        <v>6.8692795372477474E-5</v>
      </c>
      <c r="CZ279" s="10">
        <f t="shared" si="2902"/>
        <v>84.681298196310507</v>
      </c>
      <c r="DA279" s="9">
        <f t="shared" si="2903"/>
        <v>85.112569818883884</v>
      </c>
      <c r="DB279" s="9">
        <f t="shared" si="2904"/>
        <v>84.003245839559966</v>
      </c>
      <c r="DC279" s="97">
        <f t="shared" si="2905"/>
        <v>84.557907829221932</v>
      </c>
      <c r="DD279" s="15">
        <f t="shared" si="2906"/>
        <v>6.8516981366163144E-5</v>
      </c>
      <c r="DE279" s="12"/>
      <c r="DF279" s="11">
        <f t="shared" si="2907"/>
        <v>7.6228501124852826E-5</v>
      </c>
      <c r="DG279" s="10">
        <f t="shared" si="2908"/>
        <v>84.620123196678634</v>
      </c>
      <c r="DH279" s="9">
        <f t="shared" si="2909"/>
        <v>85.112399107048333</v>
      </c>
      <c r="DI279" s="9">
        <f t="shared" si="2910"/>
        <v>83.881387893030464</v>
      </c>
      <c r="DJ279" s="97">
        <f t="shared" si="2911"/>
        <v>84.496893500039391</v>
      </c>
      <c r="DK279" s="15">
        <f t="shared" si="2912"/>
        <v>7.6032947979549467E-5</v>
      </c>
      <c r="DL279" s="12"/>
      <c r="DM279" s="11">
        <f t="shared" si="2913"/>
        <v>8.3744661288900039E-5</v>
      </c>
      <c r="DN279" s="10">
        <f t="shared" si="2914"/>
        <v>84.559066711297248</v>
      </c>
      <c r="DO279" s="9">
        <f t="shared" si="2915"/>
        <v>85.112188888589088</v>
      </c>
      <c r="DP279" s="9">
        <f t="shared" si="2916"/>
        <v>83.759807344823699</v>
      </c>
      <c r="DQ279" s="97">
        <f t="shared" si="2917"/>
        <v>84.435998116706401</v>
      </c>
      <c r="DR279" s="15">
        <f t="shared" si="2918"/>
        <v>8.3529341077246937E-5</v>
      </c>
      <c r="DS279" s="12"/>
      <c r="DT279" s="11">
        <f t="shared" si="2919"/>
        <v>9.1241233246206491E-5</v>
      </c>
      <c r="DU279" s="10">
        <f t="shared" si="2920"/>
        <v>84.498125074277254</v>
      </c>
      <c r="DV279" s="9">
        <f t="shared" si="2921"/>
        <v>85.111935174081779</v>
      </c>
      <c r="DW279" s="9">
        <f t="shared" si="2922"/>
        <v>83.638500840565428</v>
      </c>
      <c r="DX279" s="97">
        <f t="shared" si="2923"/>
        <v>84.37521800732361</v>
      </c>
      <c r="DY279" s="15">
        <f t="shared" si="2924"/>
        <v>9.1006121435626775E-5</v>
      </c>
      <c r="DZ279" s="12"/>
      <c r="EA279" s="11">
        <f t="shared" si="2925"/>
        <v>9.8718176447301715E-5</v>
      </c>
      <c r="EB279" s="10">
        <f t="shared" si="2926"/>
        <v>84.437294635316306</v>
      </c>
      <c r="EC279" s="9">
        <f t="shared" si="2927"/>
        <v>85.111634006375624</v>
      </c>
      <c r="ED279" s="9">
        <f t="shared" si="2928"/>
        <v>83.517465025367969</v>
      </c>
      <c r="EE279" s="97">
        <f t="shared" si="2929"/>
        <v>84.314549515871789</v>
      </c>
      <c r="EF279" s="15">
        <f t="shared" si="2930"/>
        <v>9.8463251856133533E-5</v>
      </c>
      <c r="EG279" s="12"/>
      <c r="EH279" s="11">
        <f t="shared" si="2931"/>
        <v>1.0617545237198234E-4</v>
      </c>
      <c r="EI279" s="10">
        <f t="shared" si="2932"/>
        <v>84.376571760014571</v>
      </c>
      <c r="EJ279" s="9">
        <f t="shared" si="2933"/>
        <v>85.111281460580415</v>
      </c>
      <c r="EK279" s="9">
        <f t="shared" si="2934"/>
        <v>83.396696544459701</v>
      </c>
      <c r="EL279" s="97">
        <f t="shared" si="2935"/>
        <v>84.253989002520058</v>
      </c>
      <c r="EM279" s="15">
        <f t="shared" si="2936"/>
        <v>1.0590069712560115E-4</v>
      </c>
      <c r="EN279" s="12"/>
      <c r="EO279" s="11">
        <f t="shared" si="2937"/>
        <v>1.136130244900758E-4</v>
      </c>
      <c r="EP279" s="10">
        <f t="shared" si="2938"/>
        <v>84.31595283018089</v>
      </c>
      <c r="EQ279" s="9">
        <f t="shared" si="2939"/>
        <v>85.110873644047814</v>
      </c>
      <c r="ER279" s="9">
        <f t="shared" si="2940"/>
        <v>83.276192043806432</v>
      </c>
      <c r="ES279" s="97">
        <f t="shared" si="2941"/>
        <v>84.19353284392713</v>
      </c>
      <c r="ET279" s="15">
        <f t="shared" si="2942"/>
        <v>1.1331842397673071E-4</v>
      </c>
      <c r="EU279" s="12"/>
      <c r="EV279" s="11">
        <f t="shared" si="2943"/>
        <v>1.2103085822233944E-4</v>
      </c>
      <c r="EW279" s="10">
        <f t="shared" si="2944"/>
        <v>84.255434244132132</v>
      </c>
      <c r="EX279" s="9">
        <f t="shared" si="2945"/>
        <v>85.110406696347027</v>
      </c>
      <c r="EY279" s="9">
        <f t="shared" si="2946"/>
        <v>83.155948170718929</v>
      </c>
      <c r="EZ279" s="97">
        <f t="shared" si="2947"/>
        <v>84.133177433532978</v>
      </c>
      <c r="FA279" s="15">
        <f t="shared" si="2948"/>
        <v>1.2071640104905604E-4</v>
      </c>
      <c r="FB279" s="12"/>
      <c r="FC279" s="11">
        <f t="shared" si="2949"/>
        <v>1.2842892090187899E-4</v>
      </c>
      <c r="FD279" s="10">
        <f t="shared" si="2950"/>
        <v>84.195012416982848</v>
      </c>
      <c r="FE279" s="9">
        <f t="shared" si="2951"/>
        <v>85.10987678923513</v>
      </c>
      <c r="FF279" s="9">
        <f t="shared" si="2952"/>
        <v>83.035961574452728</v>
      </c>
      <c r="FG279" s="97">
        <f t="shared" si="2953"/>
        <v>84.072919181843929</v>
      </c>
      <c r="FH279" s="15">
        <f t="shared" si="2954"/>
        <v>1.2809459885006043E-4</v>
      </c>
      <c r="FI279" s="12"/>
      <c r="FJ279" s="11">
        <f t="shared" si="2955"/>
        <v>1.3580718173567774E-4</v>
      </c>
      <c r="FK279" s="10">
        <f t="shared" si="2956"/>
        <v>84.134683780928498</v>
      </c>
      <c r="FL279" s="9">
        <f t="shared" si="2957"/>
        <v>85.109280126622124</v>
      </c>
      <c r="FM279" s="9">
        <f t="shared" si="2958"/>
        <v>82.91622890679534</v>
      </c>
      <c r="FN279" s="97">
        <f t="shared" si="2959"/>
        <v>84.012754516708725</v>
      </c>
      <c r="FO279" s="15">
        <f t="shared" si="2960"/>
        <v>1.3545298971675833E-4</v>
      </c>
      <c r="FP279" s="12"/>
      <c r="FQ279" s="11">
        <f t="shared" si="2961"/>
        <v>1.4316561176658398E-4</v>
      </c>
      <c r="FR279" s="10">
        <f t="shared" si="2962"/>
        <v>84.074444785519802</v>
      </c>
      <c r="FS279" s="9">
        <f t="shared" si="2963"/>
        <v>85.108612944530975</v>
      </c>
      <c r="FT279" s="9">
        <f t="shared" si="2964"/>
        <v>82.796746822642888</v>
      </c>
      <c r="FU279" s="97">
        <f t="shared" si="2965"/>
        <v>83.952679883586939</v>
      </c>
      <c r="FV279" s="15">
        <f t="shared" si="2966"/>
        <v>1.4279154777760219E-4</v>
      </c>
      <c r="FW279" s="12"/>
      <c r="FX279" s="11">
        <f t="shared" si="2967"/>
        <v>1.5050418383562129E-4</v>
      </c>
      <c r="FY279" s="10">
        <f t="shared" si="2968"/>
        <v>84.014291897929354</v>
      </c>
      <c r="FZ279" s="9">
        <f t="shared" si="2969"/>
        <v>85.107871511052679</v>
      </c>
      <c r="GA279" s="9">
        <f t="shared" si="2970"/>
        <v>82.677511980566919</v>
      </c>
      <c r="GB279" s="97">
        <f t="shared" si="2971"/>
        <v>83.892691745809799</v>
      </c>
      <c r="GC279" s="15">
        <f t="shared" si="2972"/>
        <v>1.5011024891471182E-4</v>
      </c>
      <c r="GD279" s="12"/>
      <c r="GE279" s="11">
        <f t="shared" si="2973"/>
        <v>1.5782287254459206E-4</v>
      </c>
      <c r="GF279" s="10">
        <f t="shared" si="2974"/>
        <v>83.954221603210939</v>
      </c>
      <c r="GG279" s="9">
        <f t="shared" si="2975"/>
        <v>85.107052126296637</v>
      </c>
      <c r="GH279" s="9">
        <f t="shared" si="2976"/>
        <v>82.558521043369126</v>
      </c>
      <c r="GI279" s="97">
        <f t="shared" si="2977"/>
        <v>83.832786584832888</v>
      </c>
      <c r="GJ279" s="15">
        <f t="shared" si="2978"/>
        <v>1.5740907072652895E-4</v>
      </c>
      <c r="GK279" s="12"/>
      <c r="GL279" s="11">
        <f t="shared" si="2979"/>
        <v>1.6512165421912688E-4</v>
      </c>
      <c r="GM279" s="10">
        <f t="shared" si="2980"/>
        <v>83.894230404550484</v>
      </c>
      <c r="GN279" s="9">
        <f t="shared" si="2981"/>
        <v>85.106151122336371</v>
      </c>
      <c r="GO279" s="9">
        <f t="shared" si="1991"/>
        <v>82.439770678625848</v>
      </c>
      <c r="GP279" s="115">
        <f t="shared" si="2982"/>
        <v>83.77296090048111</v>
      </c>
      <c r="GQ279" s="15">
        <f t="shared" si="2983"/>
        <v>1.6468799249085077E-4</v>
      </c>
      <c r="GR279" s="12"/>
      <c r="GS279" s="11">
        <f t="shared" si="2984"/>
        <v>1.7240050687206747E-4</v>
      </c>
      <c r="GT279" s="10">
        <f t="shared" si="2985"/>
        <v>83.834314823509658</v>
      </c>
      <c r="GU279" s="9">
        <f t="shared" si="2986"/>
        <v>85.105164863150819</v>
      </c>
      <c r="GV279" s="9">
        <f t="shared" si="1993"/>
        <v>82.321257559223852</v>
      </c>
      <c r="GW279" s="115">
        <f t="shared" si="2987"/>
        <v>83.713211211187343</v>
      </c>
      <c r="GX279" s="15">
        <f t="shared" si="2988"/>
        <v>1.7194699512809703E-4</v>
      </c>
      <c r="GY279" s="12"/>
      <c r="GZ279" s="11">
        <f t="shared" si="2989"/>
        <v>1.7965941016709897E-4</v>
      </c>
      <c r="HA279" s="10">
        <f t="shared" si="2990"/>
        <v>83.774471400262982</v>
      </c>
      <c r="HB279" s="9">
        <f t="shared" si="2991"/>
        <v>85.104089744561335</v>
      </c>
      <c r="HC279" s="9">
        <f t="shared" si="2992"/>
        <v>82.202978363880888</v>
      </c>
      <c r="HD279" s="97">
        <f t="shared" si="2993"/>
        <v>83.653534054221112</v>
      </c>
      <c r="HE279" s="15">
        <f t="shared" si="2994"/>
        <v>1.7918606116528113E-4</v>
      </c>
      <c r="HF279" s="12"/>
      <c r="HG279" s="11">
        <f t="shared" si="2995"/>
        <v>1.8689834538305791E-4</v>
      </c>
      <c r="HH279" s="10">
        <f t="shared" si="2996"/>
        <v>83.714696693825204</v>
      </c>
      <c r="HI279" s="9">
        <f t="shared" si="2997"/>
        <v>85.102922194164535</v>
      </c>
      <c r="HJ279" s="9">
        <f t="shared" si="2998"/>
        <v>82.084929777661429</v>
      </c>
      <c r="HK279" s="97">
        <f t="shared" si="2999"/>
        <v>83.593925985912989</v>
      </c>
      <c r="HL279" s="15">
        <f t="shared" si="3000"/>
        <v>1.8640517469999327E-4</v>
      </c>
      <c r="HM279" s="12"/>
      <c r="HN279" s="11">
        <f t="shared" si="3001"/>
        <v>1.9411729537826143E-4</v>
      </c>
      <c r="HO279" s="10">
        <f t="shared" si="3002"/>
        <v>83.654987282274249</v>
      </c>
      <c r="HP279" s="9">
        <f t="shared" si="3003"/>
        <v>85.10165867126112</v>
      </c>
      <c r="HQ279" s="9">
        <f t="shared" si="3004"/>
        <v>81.967108492475816</v>
      </c>
      <c r="HR279" s="115">
        <f t="shared" si="3005"/>
        <v>83.534383581868468</v>
      </c>
      <c r="HS279" s="15">
        <f t="shared" si="3006"/>
        <v>1.9360432136518964E-4</v>
      </c>
      <c r="HT279" s="12"/>
      <c r="HU279" s="11">
        <f t="shared" si="3007"/>
        <v>2.0131624455560165E-4</v>
      </c>
      <c r="HV279" s="10">
        <f t="shared" si="3008"/>
        <v>83.59533976296396</v>
      </c>
      <c r="HW279" s="9">
        <f t="shared" si="3009"/>
        <v>85.100295666780866</v>
      </c>
      <c r="HX279" s="9">
        <f t="shared" si="3010"/>
        <v>81.84951120757438</v>
      </c>
      <c r="HY279" s="115">
        <f t="shared" si="3011"/>
        <v>83.47490343717763</v>
      </c>
      <c r="HZ279" s="15">
        <f t="shared" si="3012"/>
        <v>2.0078348829402528E-4</v>
      </c>
      <c r="IA279" s="12"/>
      <c r="IB279" s="11">
        <f t="shared" si="3013"/>
        <v>2.084951788277123E-4</v>
      </c>
      <c r="IC279" s="10">
        <f t="shared" si="3014"/>
        <v>83.535750752732412</v>
      </c>
      <c r="ID279" s="9">
        <f t="shared" si="3015"/>
        <v>85.098829703203833</v>
      </c>
      <c r="IE279" s="9">
        <f t="shared" si="3016"/>
        <v>81.732134630026593</v>
      </c>
      <c r="IF279" s="115">
        <f t="shared" si="3017"/>
        <v>83.41548216661522</v>
      </c>
      <c r="IG279" s="15">
        <f t="shared" si="3018"/>
        <v>2.0794266408540683E-4</v>
      </c>
      <c r="IH279" s="12"/>
      <c r="II279" s="11">
        <f t="shared" si="3019"/>
        <v>2.156540855828092E-4</v>
      </c>
      <c r="IJ279" s="10">
        <f t="shared" si="3020"/>
        <v>83.47621688810095</v>
      </c>
      <c r="IK279" s="9">
        <f t="shared" si="3021"/>
        <v>85.097257334478016</v>
      </c>
      <c r="IL279" s="9">
        <f t="shared" si="3022"/>
        <v>81.614975475192935</v>
      </c>
      <c r="IM279" s="115">
        <f t="shared" si="3023"/>
        <v>83.356116404835475</v>
      </c>
      <c r="IN279" s="15">
        <f t="shared" si="3024"/>
        <v>2.1508183876975227E-4</v>
      </c>
      <c r="IO279" s="12"/>
      <c r="IP279" s="11">
        <f t="shared" si="3025"/>
        <v>2.227929536507538E-4</v>
      </c>
      <c r="IQ279" s="10">
        <f t="shared" si="3026"/>
        <v>83.416734825467842</v>
      </c>
      <c r="IR279" s="9">
        <f t="shared" si="3027"/>
        <v>85.095575145933566</v>
      </c>
      <c r="IS279" s="9">
        <f t="shared" si="3028"/>
        <v>81.498030467184662</v>
      </c>
      <c r="IT279" s="115">
        <f t="shared" si="3029"/>
        <v>83.296802806559114</v>
      </c>
      <c r="IU279" s="15">
        <f t="shared" si="3030"/>
        <v>2.2220100377529683E-4</v>
      </c>
      <c r="IV279" s="12"/>
      <c r="IW279" s="11">
        <f t="shared" si="3031"/>
        <v>2.2991177326963993E-4</v>
      </c>
      <c r="IX279" s="10">
        <f t="shared" si="3032"/>
        <v>83.357301241294195</v>
      </c>
      <c r="IY279" s="9">
        <f t="shared" si="3033"/>
        <v>85.093779754193633</v>
      </c>
      <c r="IZ279" s="9">
        <f t="shared" si="3034"/>
        <v>81.381296339314048</v>
      </c>
      <c r="JA279" s="115">
        <f t="shared" si="3035"/>
        <v>83.237538046753841</v>
      </c>
      <c r="JB279" s="15">
        <f t="shared" si="3036"/>
        <v>2.2930015189478128E-4</v>
      </c>
      <c r="JC279" s="12"/>
      <c r="JD279" s="11">
        <f t="shared" si="3037"/>
        <v>2.3701053605275588E-4</v>
      </c>
      <c r="JE279" s="10">
        <f t="shared" si="3038"/>
        <v>83.297912832283487</v>
      </c>
      <c r="JF279" s="9">
        <f t="shared" si="3039"/>
        <v>85.091867807082011</v>
      </c>
      <c r="JG279" s="9">
        <f t="shared" si="3040"/>
        <v>81.264769834532927</v>
      </c>
      <c r="JH279" s="115">
        <f t="shared" si="3041"/>
        <v>83.178318820807476</v>
      </c>
      <c r="JI279" s="15">
        <f t="shared" si="3042"/>
        <v>2.3637927725265662E-4</v>
      </c>
      <c r="JJ279" s="12"/>
      <c r="JK279" s="11">
        <f t="shared" si="3043"/>
        <v>2.4408923495605251E-4</v>
      </c>
      <c r="JL279" s="10">
        <f t="shared" si="3044"/>
        <v>83.238566315553726</v>
      </c>
      <c r="JM279" s="9">
        <f t="shared" si="3045"/>
        <v>85.089835983527763</v>
      </c>
      <c r="JN279" s="9">
        <f t="shared" si="3046"/>
        <v>81.148447705863504</v>
      </c>
      <c r="JO279" s="115">
        <f t="shared" si="3047"/>
        <v>83.119141844695633</v>
      </c>
      <c r="JP279" s="15">
        <f t="shared" si="3048"/>
        <v>2.4343837527259055E-4</v>
      </c>
      <c r="JQ279" s="12"/>
      <c r="JR279" s="11">
        <f t="shared" si="3049"/>
        <v>2.5114786424590245E-4</v>
      </c>
      <c r="JS279" s="10">
        <f t="shared" si="3050"/>
        <v>83.179258428804232</v>
      </c>
      <c r="JT279" s="9">
        <f t="shared" si="3051"/>
        <v>85.087680993466861</v>
      </c>
      <c r="JU279" s="9">
        <f t="shared" si="3052"/>
        <v>81.032326716816854</v>
      </c>
      <c r="JV279" s="115">
        <f t="shared" si="3053"/>
        <v>83.060003855141858</v>
      </c>
      <c r="JW279" s="15">
        <f t="shared" si="3054"/>
        <v>2.5047744264553398E-4</v>
      </c>
      <c r="JX279" s="12"/>
      <c r="JY279" s="11">
        <f t="shared" si="3055"/>
        <v>2.5818641946742286E-4</v>
      </c>
      <c r="JZ279" s="10">
        <f t="shared" si="3056"/>
        <v>83.119985930474826</v>
      </c>
      <c r="KA279" s="9">
        <f t="shared" si="3057"/>
        <v>85.085399577740972</v>
      </c>
      <c r="KB279" s="9">
        <f t="shared" si="3058"/>
        <v>80.916403641802177</v>
      </c>
      <c r="KC279" s="115">
        <f t="shared" si="3059"/>
        <v>83.000901609771574</v>
      </c>
      <c r="KD279" s="15">
        <f t="shared" si="3060"/>
        <v>2.5749647729820174E-4</v>
      </c>
      <c r="KE279" s="12"/>
      <c r="KF279" s="11">
        <f t="shared" si="3061"/>
        <v>2.6520489741318099E-4</v>
      </c>
      <c r="KG279" s="10">
        <f t="shared" si="3062"/>
        <v>83.060745599899036</v>
      </c>
      <c r="KH279" s="9">
        <f t="shared" si="3063"/>
        <v>85.082988507993576</v>
      </c>
      <c r="KI279" s="9">
        <f t="shared" si="3064"/>
        <v>80.800675266526213</v>
      </c>
      <c r="KJ279" s="115">
        <f t="shared" si="3065"/>
        <v>82.941831887259895</v>
      </c>
      <c r="KK279" s="15">
        <f t="shared" si="3066"/>
        <v>2.6449547836198176E-4</v>
      </c>
      <c r="KL279" s="12"/>
      <c r="KM279" s="11">
        <f t="shared" si="3067"/>
        <v>2.7220329609233495E-4</v>
      </c>
      <c r="KN279" s="10">
        <f t="shared" si="3068"/>
        <v>83.001534237451082</v>
      </c>
      <c r="KO279" s="9">
        <f t="shared" si="3069"/>
        <v>85.080444586563488</v>
      </c>
      <c r="KP279" s="9">
        <f t="shared" si="3070"/>
        <v>80.685138388382811</v>
      </c>
      <c r="KQ279" s="115">
        <f t="shared" si="3071"/>
        <v>82.882791487473156</v>
      </c>
      <c r="KR279" s="15">
        <f t="shared" si="3072"/>
        <v>2.7147444614229716E-4</v>
      </c>
      <c r="KS279" s="12"/>
      <c r="KT279" s="11">
        <f t="shared" si="3073"/>
        <v>2.7918161470021693E-4</v>
      </c>
      <c r="KU279" s="10">
        <f t="shared" si="3074"/>
        <v>82.942348664686648</v>
      </c>
      <c r="KV279" s="9">
        <f t="shared" si="3075"/>
        <v>85.077764646375869</v>
      </c>
      <c r="KW279" s="9">
        <f t="shared" si="3076"/>
        <v>80.569789816831431</v>
      </c>
      <c r="KX279" s="115">
        <f t="shared" si="3077"/>
        <v>82.823777231603657</v>
      </c>
      <c r="KY279" s="15">
        <f t="shared" si="3078"/>
        <v>2.7843338208850002E-4</v>
      </c>
      <c r="KZ279" s="12"/>
      <c r="LA279" s="11">
        <f t="shared" si="3079"/>
        <v>2.8613985358843077E-4</v>
      </c>
      <c r="LB279" s="10">
        <f t="shared" si="3080"/>
        <v>82.883185724476931</v>
      </c>
      <c r="LC279" s="9">
        <f t="shared" si="3081"/>
        <v>85.07494555083089</v>
      </c>
      <c r="LD279" s="9">
        <f t="shared" si="3082"/>
        <v>80.454626373767752</v>
      </c>
      <c r="LE279" s="115">
        <f t="shared" si="3083"/>
        <v>82.764785962299328</v>
      </c>
      <c r="LF279" s="15">
        <f t="shared" si="3084"/>
        <v>2.8537228876409889E-4</v>
      </c>
      <c r="LG279" s="12"/>
      <c r="LH279" s="11">
        <f t="shared" si="3085"/>
        <v>2.930780142352813E-4</v>
      </c>
      <c r="LI279" s="10">
        <f t="shared" si="3086"/>
        <v>82.824042281137622</v>
      </c>
      <c r="LJ279" s="9">
        <f t="shared" si="3087"/>
        <v>85.071984193690099</v>
      </c>
      <c r="LK279" s="9">
        <f t="shared" si="3088"/>
        <v>80.339644893883957</v>
      </c>
      <c r="LL279" s="115">
        <f t="shared" si="3089"/>
        <v>82.705814543787028</v>
      </c>
      <c r="LM279" s="15">
        <f t="shared" si="3090"/>
        <v>2.9229116981749191E-4</v>
      </c>
      <c r="LN279" s="12"/>
      <c r="LO279" s="11">
        <f t="shared" si="3091"/>
        <v>2.9999609921670578E-4</v>
      </c>
      <c r="LP279" s="10">
        <f t="shared" si="3092"/>
        <v>82.764915220551572</v>
      </c>
      <c r="LQ279" s="9">
        <f t="shared" si="3093"/>
        <v>85.06887749896066</v>
      </c>
      <c r="LR279" s="9">
        <f t="shared" si="3094"/>
        <v>80.224842225018193</v>
      </c>
      <c r="LS279" s="115">
        <f t="shared" si="3095"/>
        <v>82.646859861989427</v>
      </c>
      <c r="LT279" s="15">
        <f t="shared" si="3096"/>
        <v>2.9919002995322817E-4</v>
      </c>
      <c r="LU279" s="12"/>
      <c r="LV279" s="11">
        <f t="shared" si="3097"/>
        <v>3.0689411217771421E-4</v>
      </c>
      <c r="LW279" s="10">
        <f t="shared" si="3098"/>
        <v>82.705801450285037</v>
      </c>
      <c r="LX279" s="9">
        <f t="shared" si="3099"/>
        <v>85.06562242077753</v>
      </c>
      <c r="LY279" s="9">
        <f t="shared" si="3100"/>
        <v>80.110215228496685</v>
      </c>
      <c r="LZ279" s="115">
        <f t="shared" si="3101"/>
        <v>82.587918824637114</v>
      </c>
      <c r="MA279" s="15">
        <f t="shared" si="3102"/>
        <v>3.0606887490360442E-4</v>
      </c>
      <c r="MB279" s="12"/>
      <c r="MC279" s="11">
        <f t="shared" si="3103"/>
        <v>3.1377205780415667E-4</v>
      </c>
      <c r="MD279" s="10">
        <f t="shared" si="3104"/>
        <v>82.646697899699262</v>
      </c>
      <c r="ME279" s="9">
        <f t="shared" si="3105"/>
        <v>85.062215943283647</v>
      </c>
      <c r="MF279" s="9">
        <f t="shared" si="3106"/>
        <v>79.995760779463907</v>
      </c>
      <c r="MG279" s="115">
        <f t="shared" si="3107"/>
        <v>82.528988361373777</v>
      </c>
      <c r="MH279" s="15">
        <f t="shared" si="3108"/>
        <v>3.1292771140087268E-4</v>
      </c>
      <c r="MI279" s="12"/>
      <c r="MJ279" s="11">
        <f t="shared" si="3109"/>
        <v>3.2062994179510605E-4</v>
      </c>
      <c r="MK279" s="10">
        <f t="shared" si="3110"/>
        <v>82.587601520055102</v>
      </c>
      <c r="ML279" s="9">
        <f t="shared" si="3111"/>
        <v>85.058655080508302</v>
      </c>
      <c r="MM279" s="9">
        <f t="shared" si="3112"/>
        <v>79.881475767206567</v>
      </c>
      <c r="MN279" s="115">
        <f t="shared" si="3113"/>
        <v>82.470065423857434</v>
      </c>
      <c r="MO279" s="15">
        <f t="shared" si="3114"/>
        <v>3.1976654714970947E-4</v>
      </c>
      <c r="MP279" s="12"/>
      <c r="MQ279" s="11">
        <f t="shared" si="3115"/>
        <v>3.274677708354821E-4</v>
      </c>
      <c r="MR279" s="10">
        <f t="shared" si="3116"/>
        <v>82.528509284613705</v>
      </c>
      <c r="MS279" s="9">
        <f t="shared" si="3117"/>
        <v>85.054936876243715</v>
      </c>
      <c r="MT279" s="9">
        <f t="shared" si="3118"/>
        <v>79.767357095466068</v>
      </c>
      <c r="MU279" s="115">
        <f t="shared" si="3119"/>
        <v>82.411146985854884</v>
      </c>
      <c r="MV279" s="15">
        <f t="shared" si="3120"/>
        <v>3.2658539080030282E-4</v>
      </c>
      <c r="MW279" s="12"/>
      <c r="MX279" s="11">
        <f t="shared" si="3121"/>
        <v>3.3428555256929265E-4</v>
      </c>
      <c r="MY279" s="10">
        <f t="shared" si="3122"/>
        <v>82.469418188730515</v>
      </c>
      <c r="MZ279" s="9">
        <f t="shared" si="3123"/>
        <v>85.051058403919967</v>
      </c>
      <c r="NA279" s="9">
        <f t="shared" si="2039"/>
        <v>79.653401682741816</v>
      </c>
      <c r="NB279" s="115">
        <f t="shared" si="3124"/>
        <v>82.352230043330891</v>
      </c>
      <c r="NC279" s="15">
        <f t="shared" si="3125"/>
        <v>3.3338425192188542E-4</v>
      </c>
      <c r="ND279" s="12"/>
      <c r="NE279" s="11">
        <f t="shared" si="2734"/>
        <v>3.4108329557330563E-4</v>
      </c>
      <c r="NF279" s="10">
        <f t="shared" si="2387"/>
        <v>82.410325249943952</v>
      </c>
      <c r="NG279" s="9">
        <f t="shared" si="2040"/>
        <v>85.047016766478293</v>
      </c>
      <c r="NH279" s="9">
        <f t="shared" si="2041"/>
        <v>79.539606462587102</v>
      </c>
      <c r="NI279" s="115">
        <f t="shared" si="2388"/>
        <v>82.293311614532698</v>
      </c>
      <c r="NJ279" s="15">
        <f t="shared" si="2389"/>
        <v>3.4016314097664305E-4</v>
      </c>
      <c r="NK279" s="12"/>
      <c r="NL279" s="11">
        <f t="shared" si="2735"/>
        <v>3.4786100933109447E-4</v>
      </c>
      <c r="NM279" s="10">
        <f t="shared" si="2390"/>
        <v>82.351227508059566</v>
      </c>
      <c r="NN279" s="9">
        <f t="shared" si="2042"/>
        <v>85.042809096242948</v>
      </c>
      <c r="NO279" s="9">
        <f t="shared" si="2043"/>
        <v>79.425968383894613</v>
      </c>
      <c r="NP279" s="115">
        <f t="shared" si="2391"/>
        <v>82.234388740068781</v>
      </c>
      <c r="NQ279" s="15">
        <f t="shared" si="2392"/>
        <v>3.4692206929415711E-4</v>
      </c>
      <c r="NR279" s="12"/>
      <c r="NS279" s="11">
        <f t="shared" si="2736"/>
        <v>3.5461870420761021E-4</v>
      </c>
      <c r="NT279" s="10">
        <f t="shared" si="2393"/>
        <v>82.292122025228309</v>
      </c>
      <c r="NU279" s="9">
        <f t="shared" si="2044"/>
        <v>85.038432554791612</v>
      </c>
      <c r="NV279" s="9">
        <f t="shared" si="2045"/>
        <v>79.31248441117441</v>
      </c>
      <c r="NW279" s="115">
        <f t="shared" si="2394"/>
        <v>82.175458482983004</v>
      </c>
      <c r="NX279" s="15">
        <f t="shared" si="2395"/>
        <v>3.5366104904623649E-4</v>
      </c>
      <c r="NY279" s="12"/>
      <c r="NZ279" s="11">
        <f t="shared" si="2737"/>
        <v>3.6135639142413308E-4</v>
      </c>
      <c r="OA279" s="10">
        <f t="shared" si="2396"/>
        <v>82.233005886020351</v>
      </c>
      <c r="OB279" s="9">
        <f t="shared" si="2046"/>
        <v>85.033884332824485</v>
      </c>
      <c r="OC279" s="9">
        <f t="shared" si="2047"/>
        <v>79.199151524821843</v>
      </c>
      <c r="OD279" s="115">
        <f t="shared" si="2397"/>
        <v>82.116517928823157</v>
      </c>
      <c r="OE279" s="15">
        <f t="shared" si="2398"/>
        <v>3.6038009322227976E-4</v>
      </c>
      <c r="OF279" s="12"/>
      <c r="OG279" s="11">
        <f t="shared" si="2738"/>
        <v>3.6807408303375226E-4</v>
      </c>
      <c r="OH279" s="10">
        <f t="shared" si="2399"/>
        <v>82.173876197493215</v>
      </c>
      <c r="OI279" s="9">
        <f t="shared" si="2048"/>
        <v>85.029161650032165</v>
      </c>
      <c r="OJ279" s="9">
        <f t="shared" si="2049"/>
        <v>79.085966721378227</v>
      </c>
      <c r="OK279" s="115">
        <f t="shared" si="2400"/>
        <v>82.057564185705189</v>
      </c>
      <c r="OL279" s="15">
        <f t="shared" si="2401"/>
        <v>3.6707921560502019E-4</v>
      </c>
      <c r="OM279" s="12"/>
      <c r="ON279" s="11">
        <f t="shared" si="2739"/>
        <v>3.7477179189721071E-4</v>
      </c>
      <c r="OO279" s="10">
        <f t="shared" si="2402"/>
        <v>82.114730089255687</v>
      </c>
      <c r="OP279" s="9">
        <f t="shared" si="2050"/>
        <v>85.024261754962311</v>
      </c>
      <c r="OQ279" s="9">
        <f t="shared" si="2051"/>
        <v>78.972927013781117</v>
      </c>
      <c r="OR279" s="115">
        <f t="shared" si="2403"/>
        <v>81.998594384371714</v>
      </c>
      <c r="OS279" s="15">
        <f t="shared" si="2404"/>
        <v>3.7375843074682679E-4</v>
      </c>
      <c r="OT279" s="12"/>
      <c r="OU279" s="11">
        <f t="shared" si="2740"/>
        <v>3.8144953165930671E-4</v>
      </c>
      <c r="OV279" s="10">
        <f t="shared" si="2405"/>
        <v>82.055564713525996</v>
      </c>
      <c r="OW279" s="9">
        <f t="shared" si="2052"/>
        <v>85.019181924885217</v>
      </c>
      <c r="OX279" s="9">
        <f t="shared" si="2053"/>
        <v>78.860029431609206</v>
      </c>
      <c r="OY279" s="115">
        <f t="shared" si="2406"/>
        <v>81.939605678247204</v>
      </c>
      <c r="OZ279" s="15">
        <f t="shared" si="2407"/>
        <v>3.8041775394628157E-4</v>
      </c>
      <c r="PA279" s="12"/>
      <c r="PB279" s="11">
        <f t="shared" si="2741"/>
        <v>3.8810731672556711E-4</v>
      </c>
      <c r="PC279" s="10">
        <f t="shared" si="2408"/>
        <v>81.996377245186721</v>
      </c>
      <c r="PD279" s="9">
        <f t="shared" si="2054"/>
        <v>85.01391946565839</v>
      </c>
      <c r="PE279" s="9">
        <f t="shared" si="2055"/>
        <v>78.747271021315171</v>
      </c>
      <c r="PF279" s="115">
        <f t="shared" si="2409"/>
        <v>81.880595243486781</v>
      </c>
      <c r="PG279" s="15">
        <f t="shared" si="2410"/>
        <v>3.8705720122542337E-4</v>
      </c>
      <c r="PH279" s="12"/>
      <c r="PI279" s="11">
        <f t="shared" si="2742"/>
        <v>3.9474516223957762E-4</v>
      </c>
      <c r="PJ279" s="10">
        <f t="shared" si="2411"/>
        <v>81.93716488183324</v>
      </c>
      <c r="PK279" s="9">
        <f t="shared" si="2056"/>
        <v>85.008471711590204</v>
      </c>
      <c r="PL279" s="9">
        <f t="shared" si="2057"/>
        <v>78.634648846454638</v>
      </c>
      <c r="PM279" s="115">
        <f t="shared" si="2412"/>
        <v>81.821560279022421</v>
      </c>
      <c r="PN279" s="15">
        <f t="shared" si="2413"/>
        <v>3.9367678930719732E-4</v>
      </c>
      <c r="PO279" s="12"/>
      <c r="PP279" s="11">
        <f t="shared" si="2743"/>
        <v>4.0136308406050591E-4</v>
      </c>
      <c r="PQ279" s="10">
        <f t="shared" si="2414"/>
        <v>81.877924843819727</v>
      </c>
      <c r="PR279" s="9">
        <f t="shared" si="2058"/>
        <v>85.002836025302614</v>
      </c>
      <c r="PS279" s="9">
        <f t="shared" si="2059"/>
        <v>78.522159987902896</v>
      </c>
      <c r="PT279" s="115">
        <f t="shared" si="2415"/>
        <v>81.762498006602755</v>
      </c>
      <c r="PU279" s="15">
        <f t="shared" si="2416"/>
        <v>4.0027653559358015E-4</v>
      </c>
      <c r="PV279" s="12"/>
      <c r="PW279" s="11">
        <f t="shared" si="2744"/>
        <v>4.0796109874130575E-4</v>
      </c>
      <c r="PX279" s="10">
        <f t="shared" si="2417"/>
        <v>81.818654374298632</v>
      </c>
      <c r="PY279" s="9">
        <f t="shared" si="2060"/>
        <v>84.99700979759308</v>
      </c>
      <c r="PZ279" s="9">
        <f t="shared" si="2061"/>
        <v>78.370195446217508</v>
      </c>
      <c r="QA279" s="115">
        <f t="shared" si="2418"/>
        <v>81.683602621905294</v>
      </c>
      <c r="QB279" s="15">
        <f t="shared" si="2419"/>
        <v>4.0930271398888419E-4</v>
      </c>
      <c r="QC279" s="12"/>
      <c r="QD279" s="11">
        <f t="shared" si="2745"/>
        <v>4.1699005653513086E-4</v>
      </c>
      <c r="QE279" s="10">
        <f t="shared" si="2420"/>
        <v>81.739510636898586</v>
      </c>
      <c r="QF279" s="9">
        <f t="shared" si="2062"/>
        <v>84.990917846073586</v>
      </c>
      <c r="QG279" s="9">
        <f t="shared" si="2063"/>
        <v>78.318317386128925</v>
      </c>
      <c r="QH279" s="115">
        <f t="shared" si="2421"/>
        <v>81.654617616101262</v>
      </c>
      <c r="QI279" s="15">
        <f t="shared" si="2422"/>
        <v>4.121306758883181E-4</v>
      </c>
      <c r="QJ279" s="12"/>
      <c r="QK279" s="11">
        <f t="shared" si="2746"/>
        <v>4.1980905006876949E-4</v>
      </c>
      <c r="QL279" s="10">
        <f t="shared" si="2423"/>
        <v>81.710367250648972</v>
      </c>
      <c r="QM279" s="9">
        <f t="shared" si="2064"/>
        <v>84.984741422492021</v>
      </c>
      <c r="QN279" s="9">
        <f t="shared" si="2065"/>
        <v>78.926181781874149</v>
      </c>
      <c r="QO279" s="115">
        <f t="shared" si="2424"/>
        <v>81.955461602183078</v>
      </c>
      <c r="QP279" s="15">
        <f t="shared" si="2425"/>
        <v>3.7420467396278792E-4</v>
      </c>
      <c r="QQ279" s="12"/>
      <c r="QR279" s="11">
        <f t="shared" si="2747"/>
        <v>3.8180026978209386E-4</v>
      </c>
      <c r="QS279" s="10">
        <f t="shared" si="2426"/>
        <v>82.011649059304432</v>
      </c>
      <c r="QT279" s="9">
        <f t="shared" si="2066"/>
        <v>84.979649455201397</v>
      </c>
      <c r="QU279" s="9">
        <f t="shared" si="2067"/>
        <v>79.633828774378031</v>
      </c>
      <c r="QV279" s="115">
        <f t="shared" si="2427"/>
        <v>82.306739114789707</v>
      </c>
      <c r="QW279" s="15">
        <f t="shared" si="2428"/>
        <v>3.3018261824472629E-4</v>
      </c>
      <c r="QX279" s="12"/>
      <c r="QY279" s="11">
        <f t="shared" si="2748"/>
        <v>3.3769404240402461E-4</v>
      </c>
      <c r="QZ279" s="10">
        <f t="shared" si="2429"/>
        <v>82.363399151270613</v>
      </c>
      <c r="RA279" s="9">
        <f t="shared" si="2068"/>
        <v>84.975685072213153</v>
      </c>
      <c r="RB279" s="9">
        <f t="shared" si="2069"/>
        <v>80.473044449924586</v>
      </c>
      <c r="RC279" s="115">
        <f t="shared" si="2430"/>
        <v>82.72436476106887</v>
      </c>
      <c r="RD279" s="15">
        <f t="shared" si="2431"/>
        <v>2.7810391676911199E-4</v>
      </c>
      <c r="RE279" s="12"/>
      <c r="RF279" s="11">
        <f t="shared" si="2749"/>
        <v>2.8553105809591876E-4</v>
      </c>
      <c r="RG279" s="10">
        <f t="shared" si="2432"/>
        <v>82.781524662438613</v>
      </c>
      <c r="RH279" s="9">
        <f t="shared" si="2070"/>
        <v>84.972872644293261</v>
      </c>
      <c r="RI279" s="9">
        <f t="shared" si="2071"/>
        <v>81.502000882190003</v>
      </c>
      <c r="RJ279" s="115">
        <f t="shared" si="2433"/>
        <v>83.237436763241632</v>
      </c>
      <c r="RK279" s="15">
        <f t="shared" si="2434"/>
        <v>2.1437709837779793E-4</v>
      </c>
      <c r="RL279" s="12"/>
      <c r="RM279" s="11">
        <f t="shared" si="2750"/>
        <v>2.2172214112057349E-4</v>
      </c>
      <c r="RN279" s="10">
        <f t="shared" si="2435"/>
        <v>83.295109047758785</v>
      </c>
      <c r="RO279" s="9">
        <f t="shared" si="2072"/>
        <v>84.971201461457127</v>
      </c>
      <c r="RP279" s="9">
        <f t="shared" si="2073"/>
        <v>82.840185384949876</v>
      </c>
      <c r="RQ279" s="115">
        <f t="shared" si="2436"/>
        <v>83.905693423203502</v>
      </c>
      <c r="RR279" s="15">
        <f t="shared" si="2437"/>
        <v>1.3162141225328075E-4</v>
      </c>
      <c r="RS279" s="12"/>
      <c r="RT279" s="11">
        <f t="shared" si="2751"/>
        <v>1.38892173867608E-4</v>
      </c>
      <c r="RU279" s="10">
        <f t="shared" si="2438"/>
        <v>83.963850553124317</v>
      </c>
      <c r="RV279" s="9">
        <f t="shared" si="2074"/>
        <v>84.970571490856358</v>
      </c>
      <c r="RW279" s="9">
        <f t="shared" si="2075"/>
        <v>84.822171572654099</v>
      </c>
      <c r="RX279" s="115">
        <f t="shared" si="2439"/>
        <v>84.896371531755221</v>
      </c>
      <c r="RY279" s="15">
        <f t="shared" si="2440"/>
        <v>9.1658655358755269E-6</v>
      </c>
      <c r="RZ279" s="12"/>
      <c r="SA279" s="11">
        <f t="shared" si="2752"/>
        <v>1.6389485568693596E-5</v>
      </c>
      <c r="SB279" s="10">
        <f t="shared" si="2441"/>
        <v>84.95483876306433</v>
      </c>
      <c r="SC279" s="9">
        <f t="shared" si="2076"/>
        <v>84.970568435835688</v>
      </c>
      <c r="SD279" s="9">
        <f t="shared" si="2077"/>
        <v>89.247150401134064</v>
      </c>
      <c r="SE279" s="115">
        <f t="shared" si="2442"/>
        <v>87.108859418484883</v>
      </c>
      <c r="SF279" s="15">
        <f t="shared" si="2443"/>
        <v>-2.6414148822943888E-4</v>
      </c>
      <c r="SG279" s="12"/>
      <c r="SH279" s="11">
        <f t="shared" si="2753"/>
        <v>-2.5706730894796556E-4</v>
      </c>
      <c r="SI279" s="10">
        <f t="shared" si="2444"/>
        <v>87.16852969700652</v>
      </c>
      <c r="SJ279" s="9">
        <f t="shared" si="2078"/>
        <v>84.973105552457781</v>
      </c>
      <c r="SK279" s="9">
        <f t="shared" si="2079"/>
        <v>89.328626793804801</v>
      </c>
      <c r="SL279" s="115">
        <f t="shared" si="2445"/>
        <v>87.150866173131291</v>
      </c>
      <c r="SM279" s="15">
        <f t="shared" si="2446"/>
        <v>-2.6901714313899813E-4</v>
      </c>
      <c r="SN279" s="12"/>
      <c r="SO279" s="11">
        <f t="shared" si="2754"/>
        <v>-2.6195694503884637E-4</v>
      </c>
      <c r="SP279" s="10">
        <f t="shared" si="2447"/>
        <v>87.210515555572172</v>
      </c>
      <c r="SQ279" s="9">
        <f t="shared" si="2080"/>
        <v>84.97573719623631</v>
      </c>
      <c r="SR279" s="9">
        <f t="shared" si="2081"/>
        <v>89.410856985582825</v>
      </c>
      <c r="SS279" s="115">
        <f t="shared" si="2448"/>
        <v>87.193297090909567</v>
      </c>
      <c r="ST279" s="15">
        <f t="shared" si="2449"/>
        <v>-2.7393351773443325E-4</v>
      </c>
      <c r="SU279" s="12"/>
      <c r="SV279" s="11">
        <f t="shared" si="2755"/>
        <v>-2.6688759586137217E-4</v>
      </c>
      <c r="SW279" s="10">
        <f t="shared" si="2450"/>
        <v>87.252925723638228</v>
      </c>
      <c r="SX279" s="9">
        <f t="shared" si="2082"/>
        <v>84.978465907219217</v>
      </c>
      <c r="SY279" s="9">
        <f t="shared" si="2083"/>
        <v>89.493830564257863</v>
      </c>
      <c r="SZ279" s="115">
        <f t="shared" si="2451"/>
        <v>87.23614823573854</v>
      </c>
      <c r="TA279" s="15">
        <f t="shared" si="2452"/>
        <v>-2.7888981202435102E-4</v>
      </c>
      <c r="TB279" s="12"/>
      <c r="TC279" s="11">
        <f t="shared" si="2756"/>
        <v>-2.7185846349680093E-4</v>
      </c>
      <c r="TD279" s="10">
        <f t="shared" si="2453"/>
        <v>87.295756276691563</v>
      </c>
      <c r="TE279" s="9">
        <f t="shared" si="2084"/>
        <v>84.981294252906793</v>
      </c>
      <c r="TF279" s="9">
        <f t="shared" si="2085"/>
        <v>89.577536608940747</v>
      </c>
      <c r="TG279" s="115">
        <f t="shared" si="2454"/>
        <v>87.279415430923763</v>
      </c>
      <c r="TH279" s="15">
        <f t="shared" si="2455"/>
        <v>-2.8388519290341226E-4</v>
      </c>
      <c r="TI279" s="12"/>
      <c r="TJ279" s="11">
        <f t="shared" si="2757"/>
        <v>-2.7686871676666321E-4</v>
      </c>
      <c r="TK279" s="10">
        <f t="shared" si="2456"/>
        <v>87.339003049319956</v>
      </c>
      <c r="TL279" s="9">
        <f t="shared" si="2086"/>
        <v>84.984224826766933</v>
      </c>
      <c r="TM279" s="9">
        <f t="shared" si="2087"/>
        <v>89.661963965096135</v>
      </c>
      <c r="TN279" s="115">
        <f t="shared" si="2457"/>
        <v>87.323094395931534</v>
      </c>
      <c r="TO279" s="15">
        <f t="shared" si="2458"/>
        <v>-2.8891881123133291E-4</v>
      </c>
      <c r="TP279" s="12"/>
      <c r="TQ279" s="11">
        <f t="shared" si="2758"/>
        <v>-2.8191750832704904E-4</v>
      </c>
      <c r="TR279" s="10">
        <f t="shared" si="2459"/>
        <v>87.382661772128628</v>
      </c>
      <c r="TS279" s="9">
        <f t="shared" si="2088"/>
        <v>84.98726024702566</v>
      </c>
      <c r="TT279" s="9">
        <f t="shared" si="2089"/>
        <v>89.747101275768273</v>
      </c>
      <c r="TU279" s="115">
        <f t="shared" si="2460"/>
        <v>87.367180761396966</v>
      </c>
      <c r="TV279" s="15">
        <f t="shared" si="2461"/>
        <v>-2.939898038362264E-4</v>
      </c>
      <c r="TW279" s="12"/>
      <c r="TX279" s="11">
        <f t="shared" si="2759"/>
        <v>-2.8700397667062884E-4</v>
      </c>
      <c r="TY279" s="10">
        <f t="shared" si="2462"/>
        <v>87.42672808674746</v>
      </c>
      <c r="TZ279" s="9">
        <f t="shared" si="2090"/>
        <v>84.990403155447439</v>
      </c>
      <c r="UA279" s="9">
        <f t="shared" si="2091"/>
        <v>89.832937129788576</v>
      </c>
      <c r="UB279" s="115">
        <f t="shared" si="2463"/>
        <v>87.411670142618007</v>
      </c>
      <c r="UC279" s="15">
        <f t="shared" si="2464"/>
        <v>-2.9909730274393085E-4</v>
      </c>
      <c r="UD279" s="12"/>
      <c r="UE279" s="11">
        <f t="shared" si="2760"/>
        <v>-2.9212725536449977E-4</v>
      </c>
      <c r="UF279" s="10">
        <f t="shared" si="2465"/>
        <v>87.471197619402318</v>
      </c>
      <c r="UG279" s="9">
        <f t="shared" si="2092"/>
        <v>84.993656216266942</v>
      </c>
      <c r="UH279" s="9">
        <f t="shared" si="2093"/>
        <v>89.919459710880574</v>
      </c>
      <c r="UI279" s="115">
        <f t="shared" si="2466"/>
        <v>87.456557963573758</v>
      </c>
      <c r="UJ279" s="15">
        <f t="shared" si="2467"/>
        <v>-3.042404135710826E-4</v>
      </c>
      <c r="UK279" s="12"/>
      <c r="UL279" s="11">
        <f t="shared" si="2761"/>
        <v>-2.9728645141215084E-4</v>
      </c>
      <c r="UM279" s="10">
        <f t="shared" si="2468"/>
        <v>87.516065804684871</v>
      </c>
      <c r="UN279" s="9">
        <f t="shared" si="2094"/>
        <v>84.997022114610431</v>
      </c>
      <c r="UO279" s="9">
        <f t="shared" si="2095"/>
        <v>90.006656925546437</v>
      </c>
      <c r="UP279" s="115">
        <f t="shared" si="2469"/>
        <v>87.501839520078434</v>
      </c>
      <c r="UQ279" s="15">
        <f t="shared" si="2470"/>
        <v>-3.09418223521483E-4</v>
      </c>
      <c r="UR279" s="12"/>
      <c r="US279" s="11">
        <f t="shared" si="2762"/>
        <v>-3.0248065325536434E-4</v>
      </c>
      <c r="UT279" s="10">
        <f t="shared" si="2471"/>
        <v>87.561327948764642</v>
      </c>
      <c r="UU279" s="9">
        <f t="shared" si="2096"/>
        <v>85.000503555024679</v>
      </c>
      <c r="UV279" s="9">
        <f t="shared" si="2097"/>
        <v>90.094516457643579</v>
      </c>
      <c r="UW279" s="115">
        <f t="shared" si="2472"/>
        <v>87.547510006334136</v>
      </c>
      <c r="UX279" s="15">
        <f t="shared" si="2473"/>
        <v>-3.1462980484786319E-4</v>
      </c>
      <c r="UY279" s="12"/>
      <c r="UZ279" s="11">
        <f t="shared" si="2763"/>
        <v>-3.0770893423662888E-4</v>
      </c>
      <c r="VA279" s="10">
        <f t="shared" si="2474"/>
        <v>87.606979255955693</v>
      </c>
      <c r="VB279" s="9">
        <f t="shared" si="2098"/>
        <v>85.004103260027293</v>
      </c>
      <c r="VC279" s="9">
        <f t="shared" si="2099"/>
        <v>90.183025768969188</v>
      </c>
      <c r="VD279" s="115">
        <f t="shared" si="2475"/>
        <v>87.59356451449824</v>
      </c>
      <c r="VE279" s="15">
        <f t="shared" si="2476"/>
        <v>-3.1987421497752216E-4</v>
      </c>
      <c r="VF279" s="12"/>
      <c r="VG279" s="11">
        <f t="shared" si="2764"/>
        <v>-3.1297035272135764E-4</v>
      </c>
      <c r="VH279" s="10">
        <f t="shared" si="2477"/>
        <v>87.653014828262769</v>
      </c>
      <c r="VI279" s="9">
        <f t="shared" si="2100"/>
        <v>85.007823968608704</v>
      </c>
      <c r="VJ279" s="9">
        <f t="shared" si="2101"/>
        <v>90.272172156080373</v>
      </c>
      <c r="VK279" s="115">
        <f t="shared" si="2478"/>
        <v>87.639998062344546</v>
      </c>
      <c r="VL279" s="15">
        <f t="shared" si="2479"/>
        <v>-3.2515050011433549E-4</v>
      </c>
      <c r="VM279" s="12"/>
      <c r="VN279" s="11">
        <f t="shared" si="2765"/>
        <v>-3.1826395570149949E-4</v>
      </c>
      <c r="VO279" s="10">
        <f t="shared" si="2480"/>
        <v>87.699429693061191</v>
      </c>
      <c r="VP279" s="9">
        <f t="shared" si="2102"/>
        <v>85.011668434768495</v>
      </c>
      <c r="VQ279" s="9">
        <f t="shared" si="2103"/>
        <v>90.361942706953485</v>
      </c>
      <c r="VR279" s="115">
        <f t="shared" si="2481"/>
        <v>87.686805570860997</v>
      </c>
      <c r="VS279" s="15">
        <f t="shared" si="2482"/>
        <v>-3.3045769265222527E-4</v>
      </c>
      <c r="VT279" s="12"/>
      <c r="VU279" s="11">
        <f t="shared" si="2766"/>
        <v>-3.2358877620231074E-4</v>
      </c>
      <c r="VV279" s="10">
        <f t="shared" si="2483"/>
        <v>87.746218780643659</v>
      </c>
      <c r="VW279" s="9">
        <f t="shared" si="2104"/>
        <v>85.015639425945594</v>
      </c>
      <c r="VX279" s="9">
        <f t="shared" si="2105"/>
        <v>90.45232419526819</v>
      </c>
      <c r="VY279" s="115">
        <f t="shared" si="2484"/>
        <v>87.733981810606892</v>
      </c>
      <c r="VZ279" s="15">
        <f t="shared" si="2485"/>
        <v>-3.3579480474262263E-4</v>
      </c>
      <c r="WA279" s="12"/>
      <c r="WB279" s="11">
        <f t="shared" si="2767"/>
        <v>-3.2894382683698988E-4</v>
      </c>
      <c r="WC279" s="10">
        <f t="shared" si="2486"/>
        <v>87.793376870477715</v>
      </c>
      <c r="WD279" s="9">
        <f t="shared" si="2106"/>
        <v>85.019739721242914</v>
      </c>
      <c r="WE279" s="9">
        <f t="shared" si="2107"/>
        <v>90.543303179527754</v>
      </c>
      <c r="WF279" s="115">
        <f t="shared" si="2487"/>
        <v>87.781521450385327</v>
      </c>
      <c r="WG279" s="15">
        <f t="shared" si="2488"/>
        <v>-3.4116083452624788E-4</v>
      </c>
      <c r="WH279" s="12"/>
      <c r="WI279" s="11">
        <f t="shared" si="2768"/>
        <v>-3.3432810604364397E-4</v>
      </c>
      <c r="WJ279" s="10">
        <f t="shared" si="2489"/>
        <v>87.84089863992638</v>
      </c>
      <c r="WK279" s="9">
        <f t="shared" si="2108"/>
        <v>85.023972109745657</v>
      </c>
      <c r="WL279" s="9">
        <f t="shared" si="2109"/>
        <v>90.634866006308286</v>
      </c>
      <c r="WM279" s="115">
        <f t="shared" si="2490"/>
        <v>87.829419058026971</v>
      </c>
      <c r="WN279" s="15">
        <f t="shared" si="2491"/>
        <v>-3.4655476643766833E-4</v>
      </c>
      <c r="WO279" s="12"/>
      <c r="WP279" s="11">
        <f t="shared" si="2769"/>
        <v>-3.3974059838709318E-4</v>
      </c>
      <c r="WQ279" s="10">
        <f t="shared" si="2492"/>
        <v>87.888778665012325</v>
      </c>
      <c r="WR279" s="9">
        <f t="shared" si="2110"/>
        <v>85.028339388798656</v>
      </c>
      <c r="WS279" s="9">
        <f t="shared" si="2111"/>
        <v>90.726998812830359</v>
      </c>
      <c r="WT279" s="115">
        <f t="shared" si="2493"/>
        <v>87.877669100814501</v>
      </c>
      <c r="WU279" s="15">
        <f t="shared" si="2494"/>
        <v>-3.5197557147052626E-4</v>
      </c>
      <c r="WV279" s="12"/>
      <c r="WW279" s="11">
        <f t="shared" si="2770"/>
        <v>-3.4518027482142262E-4</v>
      </c>
      <c r="WX279" s="10">
        <f t="shared" si="2495"/>
        <v>87.937011420822401</v>
      </c>
      <c r="WY279" s="9">
        <f t="shared" si="2112"/>
        <v>85.032844362242798</v>
      </c>
      <c r="WZ279" s="9">
        <f t="shared" si="2113"/>
        <v>90.819687529852686</v>
      </c>
      <c r="XA279" s="115">
        <f t="shared" si="2496"/>
        <v>87.926265946047749</v>
      </c>
      <c r="XB279" s="15">
        <f t="shared" si="2497"/>
        <v>-3.5742220746520602E-4</v>
      </c>
      <c r="XC279" s="12"/>
      <c r="XD279" s="11">
        <f t="shared" si="2771"/>
        <v>-3.5064609297508366E-4</v>
      </c>
      <c r="XE279" s="10">
        <f t="shared" si="2498"/>
        <v>87.985591282053036</v>
      </c>
      <c r="XF279" s="9">
        <f t="shared" si="2114"/>
        <v>85.037489838612103</v>
      </c>
      <c r="XG279" s="9">
        <f t="shared" si="2115"/>
        <v>90.912917884897169</v>
      </c>
      <c r="XH279" s="115">
        <f t="shared" si="2499"/>
        <v>87.975203861754636</v>
      </c>
      <c r="XI279" s="15">
        <f t="shared" si="2500"/>
        <v>-3.628936194193668E-4</v>
      </c>
      <c r="XJ279" s="12"/>
      <c r="XK279" s="11">
        <f t="shared" si="2772"/>
        <v>-3.5613699745905953E-4</v>
      </c>
      <c r="XL279" s="10">
        <f t="shared" si="2501"/>
        <v>88.034512523702034</v>
      </c>
      <c r="XM279" s="9">
        <f t="shared" si="2116"/>
        <v>85.042278629293051</v>
      </c>
      <c r="XN279" s="9">
        <f t="shared" si="2117"/>
        <v>91.006675405792336</v>
      </c>
      <c r="XO279" s="115">
        <f t="shared" si="2502"/>
        <v>88.024477017542694</v>
      </c>
      <c r="XP279" s="15">
        <f t="shared" si="2503"/>
        <v>-3.6838873982050888E-4</v>
      </c>
      <c r="XQ279" s="12"/>
      <c r="XR279" s="11">
        <f t="shared" si="2773"/>
        <v>-3.6165192019718575E-4</v>
      </c>
      <c r="XS279" s="10">
        <f t="shared" si="2504"/>
        <v>88.083769321901144</v>
      </c>
      <c r="XT279" s="9">
        <f t="shared" si="2118"/>
        <v>85.047213546647967</v>
      </c>
      <c r="XU279" s="9">
        <f t="shared" si="2119"/>
        <v>91.100945428054615</v>
      </c>
      <c r="XV279" s="115">
        <f t="shared" si="2505"/>
        <v>88.074079487351298</v>
      </c>
      <c r="XW279" s="15">
        <f t="shared" si="2506"/>
        <v>-3.7390648921777108E-4</v>
      </c>
      <c r="XX279" s="12"/>
      <c r="XY279" s="11">
        <f t="shared" si="2774"/>
        <v>-3.6718978099626259E-4</v>
      </c>
      <c r="XZ279" s="10">
        <f t="shared" si="2507"/>
        <v>88.133355756652975</v>
      </c>
      <c r="YA279" s="9">
        <f t="shared" si="2120"/>
        <v>85.052297402110341</v>
      </c>
      <c r="YB279" s="9">
        <f t="shared" si="2121"/>
        <v>91.195713100549966</v>
      </c>
      <c r="YC279" s="115">
        <f t="shared" si="2508"/>
        <v>88.124005251330146</v>
      </c>
      <c r="YD279" s="15">
        <f t="shared" si="2509"/>
        <v>-3.7944577668926164E-4</v>
      </c>
      <c r="YE279" s="12"/>
      <c r="YF279" s="11">
        <f t="shared" si="2775"/>
        <v>-3.727494880116971E-4</v>
      </c>
      <c r="YG279" s="10">
        <f t="shared" si="2510"/>
        <v>88.183265813693026</v>
      </c>
      <c r="YH279" s="9">
        <f t="shared" si="2122"/>
        <v>85.057533004250899</v>
      </c>
      <c r="YI279" s="9">
        <f t="shared" si="2123"/>
        <v>91.290963368704737</v>
      </c>
      <c r="YJ279" s="115">
        <f t="shared" si="2511"/>
        <v>88.174248186477826</v>
      </c>
      <c r="YK279" s="15">
        <f t="shared" si="2512"/>
        <v>-3.850054989245441E-4</v>
      </c>
      <c r="YL279" s="12"/>
      <c r="YM279" s="11">
        <f t="shared" si="2776"/>
        <v>-3.7832993682608492E-4</v>
      </c>
      <c r="YN279" s="10">
        <f t="shared" si="2513"/>
        <v>88.233493375093019</v>
      </c>
      <c r="YO279" s="9">
        <f t="shared" si="2124"/>
        <v>85.062923156777487</v>
      </c>
      <c r="YP279" s="9">
        <f t="shared" si="2125"/>
        <v>91.386680996442848</v>
      </c>
      <c r="YQ279" s="115">
        <f t="shared" si="2514"/>
        <v>88.22480207661016</v>
      </c>
      <c r="YR279" s="15">
        <f t="shared" si="2515"/>
        <v>-3.9058454170309338E-4</v>
      </c>
      <c r="YS279" s="12"/>
      <c r="YT279" s="11">
        <f t="shared" si="2777"/>
        <v>-3.8393001192786824E-4</v>
      </c>
      <c r="YU279" s="10">
        <f t="shared" si="2516"/>
        <v>88.284032229226796</v>
      </c>
      <c r="YV279" s="9">
        <f t="shared" si="2126"/>
        <v>85.068470656535197</v>
      </c>
      <c r="YW279" s="9">
        <f t="shared" si="2127"/>
        <v>91.482850572839808</v>
      </c>
      <c r="YX279" s="115">
        <f t="shared" si="2517"/>
        <v>88.275660614687496</v>
      </c>
      <c r="YY279" s="15">
        <f t="shared" si="2518"/>
        <v>-3.9618178042882503E-4</v>
      </c>
      <c r="YZ279" s="12"/>
      <c r="ZA279" s="11">
        <f t="shared" si="2778"/>
        <v>-3.8954858724470981E-4</v>
      </c>
      <c r="ZB279" s="10">
        <f t="shared" si="2519"/>
        <v>88.334876073082739</v>
      </c>
      <c r="ZC279" s="9">
        <f t="shared" si="2128"/>
        <v>85.074178291483676</v>
      </c>
      <c r="ZD279" s="9">
        <f t="shared" si="2129"/>
        <v>91.579456517534823</v>
      </c>
      <c r="ZE279" s="115">
        <f t="shared" si="2520"/>
        <v>88.326817404509256</v>
      </c>
      <c r="ZF279" s="15">
        <f t="shared" si="2521"/>
        <v>-4.0179608058928568E-4</v>
      </c>
      <c r="ZG279" s="12"/>
      <c r="ZH279" s="11">
        <f t="shared" si="2779"/>
        <v>-3.9518452660162339E-4</v>
      </c>
      <c r="ZI279" s="10">
        <f t="shared" si="2522"/>
        <v>88.38601851394327</v>
      </c>
      <c r="ZJ279" s="9">
        <f t="shared" si="2130"/>
        <v>85.080048838651521</v>
      </c>
      <c r="ZK279" s="9">
        <f t="shared" si="2131"/>
        <v>91.676483086434658</v>
      </c>
      <c r="ZL279" s="115">
        <f t="shared" si="2523"/>
        <v>88.378265962543082</v>
      </c>
      <c r="ZM279" s="15">
        <f t="shared" si="2524"/>
        <v>-4.0742629823429589E-4</v>
      </c>
      <c r="ZN279" s="12"/>
      <c r="ZO279" s="11">
        <f t="shared" si="2780"/>
        <v>-4.0083668419875094E-4</v>
      </c>
      <c r="ZP279" s="10">
        <f t="shared" si="2525"/>
        <v>88.437453071199457</v>
      </c>
      <c r="ZQ279" s="9">
        <f t="shared" si="2132"/>
        <v>85.086085062070097</v>
      </c>
      <c r="ZR279" s="9">
        <f t="shared" si="2133"/>
        <v>91.773914377701445</v>
      </c>
      <c r="ZS279" s="115">
        <f t="shared" si="2526"/>
        <v>88.429999719885771</v>
      </c>
      <c r="ZT279" s="15">
        <f t="shared" si="2527"/>
        <v>-4.130712804734183E-4</v>
      </c>
      <c r="ZU279" s="12"/>
      <c r="ZV279" s="11">
        <f t="shared" si="2781"/>
        <v>-4.0650390510816014E-4</v>
      </c>
      <c r="ZW279" s="10">
        <f t="shared" si="2528"/>
        <v>88.489173178298074</v>
      </c>
      <c r="ZX279" s="9">
        <f t="shared" si="2134"/>
        <v>85.092289710689329</v>
      </c>
      <c r="ZY279" s="9">
        <f t="shared" si="2135"/>
        <v>91.871734338017518</v>
      </c>
      <c r="ZZ279" s="115">
        <f t="shared" si="2529"/>
        <v>88.482012024353423</v>
      </c>
      <c r="AAA279" s="15">
        <f t="shared" si="2530"/>
        <v>-4.1872986599161241E-4</v>
      </c>
      <c r="AAB279" s="12"/>
      <c r="AAC279" s="11">
        <f t="shared" si="2782"/>
        <v>-4.1218502578909208E-4</v>
      </c>
      <c r="AAD279" s="10">
        <f t="shared" si="2531"/>
        <v>88.541172184818976</v>
      </c>
      <c r="AAE279" s="9">
        <f t="shared" si="2136"/>
        <v>85.098665516278018</v>
      </c>
      <c r="AAF279" s="9">
        <f t="shared" si="2137"/>
        <v>91.96992676911978</v>
      </c>
      <c r="AAG279" s="115">
        <f t="shared" si="2532"/>
        <v>88.534296142698906</v>
      </c>
      <c r="AAH279" s="15">
        <f t="shared" si="2533"/>
        <v>-4.2440088558252817E-4</v>
      </c>
      <c r="AAI279" s="12"/>
      <c r="AAJ279" s="11">
        <f t="shared" si="2783"/>
        <v>-4.1787887462102827E-4</v>
      </c>
      <c r="AAK279" s="10">
        <f t="shared" si="2534"/>
        <v>88.593443358680304</v>
      </c>
      <c r="AAL279" s="9">
        <f t="shared" si="2138"/>
        <v>85.105215191311387</v>
      </c>
      <c r="AAM279" s="9">
        <f t="shared" si="2139"/>
        <v>92.068475333080599</v>
      </c>
      <c r="AAN279" s="115">
        <f t="shared" si="2535"/>
        <v>88.586845262195993</v>
      </c>
      <c r="AAO279" s="15">
        <f t="shared" si="2536"/>
        <v>-4.3008316260514381E-4</v>
      </c>
      <c r="AAP279" s="12"/>
      <c r="AAQ279" s="11">
        <f t="shared" si="3126"/>
        <v>-4.2358427236018639E-4</v>
      </c>
      <c r="AAR279" s="10">
        <f t="shared" si="3127"/>
        <v>88.645979887709998</v>
      </c>
      <c r="AAS279" s="9">
        <f t="shared" si="2140"/>
        <v>85.111941426845561</v>
      </c>
      <c r="AAT279" s="9">
        <f t="shared" si="2141"/>
        <v>92.167363542607916</v>
      </c>
      <c r="AAU279" s="115">
        <f t="shared" si="3128"/>
        <v>88.639652484726739</v>
      </c>
      <c r="AAV279" s="15">
        <f t="shared" si="3129"/>
        <v>-4.3577551251594766E-4</v>
      </c>
      <c r="AAW279" s="11"/>
      <c r="AAX279" s="11">
        <f t="shared" si="2784"/>
        <v>-4.2930003166993249E-4</v>
      </c>
      <c r="AAY279" s="10">
        <f t="shared" si="2541"/>
        <v>88.698774873706483</v>
      </c>
      <c r="AAZ279" s="9">
        <f t="shared" si="2142"/>
        <v>85.118846890351776</v>
      </c>
      <c r="ABA279" s="9">
        <f t="shared" si="2143"/>
        <v>92.266574789411607</v>
      </c>
      <c r="ABB279" s="115">
        <f t="shared" si="2542"/>
        <v>88.692710839881698</v>
      </c>
      <c r="ABC279" s="15">
        <f t="shared" si="2543"/>
        <v>-4.4147674475473678E-4</v>
      </c>
      <c r="ABD279" s="11"/>
      <c r="ABE279" s="11">
        <f t="shared" si="2785"/>
        <v>-4.3502495900945507E-4</v>
      </c>
      <c r="ABF279" s="10">
        <f t="shared" si="2544"/>
        <v>88.751821345549217</v>
      </c>
      <c r="ABG279" s="9">
        <f t="shared" si="2144"/>
        <v>85.125934223585645</v>
      </c>
      <c r="ABH279" s="9">
        <f t="shared" si="2145"/>
        <v>92.366092350248351</v>
      </c>
      <c r="ABI279" s="115">
        <f t="shared" si="2545"/>
        <v>88.746013286916991</v>
      </c>
      <c r="ABJ279" s="15">
        <f t="shared" si="2546"/>
        <v>-4.4718566324957924E-4</v>
      </c>
      <c r="ABK279" s="11"/>
      <c r="ABL279" s="11">
        <f t="shared" si="2786"/>
        <v>-4.407578551393086E-4</v>
      </c>
      <c r="ABM279" s="10">
        <f t="shared" si="2547"/>
        <v>88.805112261145936</v>
      </c>
      <c r="ABN279" s="9">
        <f t="shared" si="2146"/>
        <v>85.133206040452137</v>
      </c>
      <c r="ABO279" s="9">
        <f t="shared" si="2147"/>
        <v>92.465899391247632</v>
      </c>
      <c r="ABP279" s="115">
        <f t="shared" si="2548"/>
        <v>88.799552715849885</v>
      </c>
      <c r="ABQ279" s="15">
        <f t="shared" si="2549"/>
        <v>-4.5290106681588916E-4</v>
      </c>
      <c r="ABR279" s="11"/>
      <c r="ABS279" s="11">
        <f t="shared" si="2787"/>
        <v>-4.4649751552103246E-4</v>
      </c>
      <c r="ABT279" s="10">
        <f t="shared" si="2550"/>
        <v>88.858640508517283</v>
      </c>
      <c r="ABU279" s="9">
        <f t="shared" si="2148"/>
        <v>85.140664924865121</v>
      </c>
      <c r="ABV279" s="9">
        <f t="shared" si="2149"/>
        <v>92.56597897590629</v>
      </c>
      <c r="ABW279" s="115">
        <f t="shared" si="2551"/>
        <v>88.853321950385705</v>
      </c>
      <c r="ABX279" s="15">
        <f t="shared" si="2552"/>
        <v>-4.5862174978239425E-4</v>
      </c>
      <c r="ABY279" s="11"/>
      <c r="ABZ279" s="11">
        <f t="shared" si="2788"/>
        <v>-4.5224273094433343E-4</v>
      </c>
      <c r="ACA279" s="10">
        <f t="shared" si="2553"/>
        <v>88.912398908717265</v>
      </c>
      <c r="ACB279" s="9">
        <f t="shared" si="2150"/>
        <v>85.148313428610948</v>
      </c>
      <c r="ACC279" s="9">
        <f t="shared" si="2151"/>
        <v>92.666314073286472</v>
      </c>
      <c r="ACD279" s="115">
        <f t="shared" si="2554"/>
        <v>88.907313750948703</v>
      </c>
      <c r="ACE279" s="15">
        <f t="shared" si="2555"/>
        <v>-4.6434650262944596E-4</v>
      </c>
      <c r="ACF279" s="11"/>
      <c r="ACG279" s="11">
        <f t="shared" si="2789"/>
        <v>-4.5799228816682656E-4</v>
      </c>
      <c r="ACH279" s="10">
        <f t="shared" si="2556"/>
        <v>88.966380218858475</v>
      </c>
      <c r="ACI279" s="9">
        <f t="shared" si="2152"/>
        <v>85.156154069219141</v>
      </c>
      <c r="ACJ279" s="9">
        <f t="shared" si="2153"/>
        <v>92.766887566400243</v>
      </c>
      <c r="ACK279" s="115">
        <f t="shared" si="2557"/>
        <v>88.961520817809685</v>
      </c>
      <c r="ACL279" s="15">
        <f t="shared" si="2558"/>
        <v>-4.7007411263840675E-4</v>
      </c>
      <c r="ACM279" s="11"/>
      <c r="ACN279" s="11">
        <f t="shared" si="2790"/>
        <v>-4.6374497056511806E-4</v>
      </c>
      <c r="ACO279" s="10">
        <f t="shared" si="2559"/>
        <v>89.020577135235271</v>
      </c>
      <c r="ACP279" s="9">
        <f t="shared" si="2154"/>
        <v>85.164189327843133</v>
      </c>
      <c r="ACQ279" s="9">
        <f t="shared" si="2155"/>
        <v>92.867682259805349</v>
      </c>
      <c r="ACR279" s="115">
        <f t="shared" si="2560"/>
        <v>89.015935793824241</v>
      </c>
      <c r="ACS279" s="15">
        <f t="shared" si="2561"/>
        <v>-4.7580336449169129E-4</v>
      </c>
      <c r="ACT279" s="11"/>
      <c r="ACU279" s="11">
        <f t="shared" si="2791"/>
        <v>-4.6949955873664616E-4</v>
      </c>
      <c r="ACV279" s="10">
        <f t="shared" si="2562"/>
        <v>89.074982296057556</v>
      </c>
      <c r="ACW279" s="9">
        <f t="shared" si="2156"/>
        <v>85.172421647152092</v>
      </c>
      <c r="ACX279" s="9">
        <f t="shared" si="2157"/>
        <v>92.968680795693288</v>
      </c>
      <c r="ACY279" s="115">
        <f t="shared" si="2563"/>
        <v>89.07055122142269</v>
      </c>
      <c r="ACZ279" s="15">
        <f t="shared" si="2564"/>
        <v>-4.8153303522018774E-4</v>
      </c>
      <c r="ADA279" s="11"/>
      <c r="ADB279" s="11">
        <f t="shared" si="2792"/>
        <v>-4.752548254370414E-4</v>
      </c>
      <c r="ADC279" s="10">
        <f t="shared" si="2565"/>
        <v>89.129588238339267</v>
      </c>
      <c r="ADD279" s="9">
        <f t="shared" si="2158"/>
        <v>85.180853429038393</v>
      </c>
      <c r="ADE279" s="9">
        <f t="shared" si="2159"/>
        <v>93.069865766217433</v>
      </c>
      <c r="ADF279" s="115">
        <f t="shared" si="2566"/>
        <v>89.12535959762792</v>
      </c>
      <c r="ADG279" s="15">
        <f t="shared" si="2567"/>
        <v>-4.8726190128276539E-4</v>
      </c>
      <c r="ADH279" s="11"/>
      <c r="ADI279" s="11">
        <f t="shared" si="2793"/>
        <v>-4.8100954267501247E-4</v>
      </c>
      <c r="ADJ279" s="10">
        <f t="shared" si="2568"/>
        <v>89.18438745302214</v>
      </c>
      <c r="ADK279" s="9">
        <f t="shared" si="2160"/>
        <v>85.189487032559086</v>
      </c>
      <c r="ADL279" s="9">
        <f t="shared" si="2161"/>
        <v>93.171219764601645</v>
      </c>
      <c r="ADM279" s="115">
        <f t="shared" si="2569"/>
        <v>89.180353398580365</v>
      </c>
      <c r="ADN279" s="15">
        <f t="shared" si="2570"/>
        <v>-4.9298874185011528E-4</v>
      </c>
      <c r="ADO279" s="11"/>
      <c r="ADP279" s="11">
        <f t="shared" si="2794"/>
        <v>-4.867624850046654E-4</v>
      </c>
      <c r="ADQ279" s="10">
        <f t="shared" si="2571"/>
        <v>89.239372409547258</v>
      </c>
      <c r="ADR279" s="9">
        <f t="shared" si="2162"/>
        <v>85.198324771994152</v>
      </c>
      <c r="ADS279" s="9">
        <f t="shared" si="2163"/>
        <v>93.272725340699324</v>
      </c>
      <c r="ADT279" s="115">
        <f t="shared" si="2572"/>
        <v>89.235525056346745</v>
      </c>
      <c r="ADU279" s="15">
        <f t="shared" si="2573"/>
        <v>-4.9871233617981283E-4</v>
      </c>
      <c r="ADV279" s="11"/>
      <c r="ADW279" s="11">
        <f t="shared" si="2795"/>
        <v>-4.925124268965941E-4</v>
      </c>
      <c r="ADX279" s="10">
        <f t="shared" si="2574"/>
        <v>89.294535532607853</v>
      </c>
      <c r="ADY279" s="9">
        <f t="shared" si="2164"/>
        <v>85.207368914816342</v>
      </c>
      <c r="ADZ279" s="9">
        <f t="shared" si="2165"/>
        <v>93.374364959250414</v>
      </c>
      <c r="AEA279" s="115">
        <f t="shared" si="2575"/>
        <v>89.290866937033371</v>
      </c>
      <c r="AEB279" s="15">
        <f t="shared" si="2576"/>
        <v>-5.0443146116345623E-4</v>
      </c>
      <c r="AEC279" s="11"/>
      <c r="AED279" s="11">
        <f t="shared" si="2796"/>
        <v>-4.9825814028109426E-4</v>
      </c>
      <c r="AEE279" s="10">
        <f t="shared" si="2577"/>
        <v>89.349869180207577</v>
      </c>
      <c r="AEF279" s="9">
        <f t="shared" si="2166"/>
        <v>85.216621679573663</v>
      </c>
      <c r="AEG279" s="9">
        <f t="shared" si="2167"/>
        <v>93.476120890263829</v>
      </c>
      <c r="AEH279" s="115">
        <f t="shared" si="2578"/>
        <v>89.346371284918746</v>
      </c>
      <c r="AEI279" s="15">
        <f t="shared" si="2579"/>
        <v>-5.1014488468698244E-4</v>
      </c>
      <c r="AEJ279" s="11"/>
      <c r="AEK279" s="11">
        <f t="shared" si="2797"/>
        <v>-5.0399838789468975E-4</v>
      </c>
      <c r="AEL279" s="10">
        <f t="shared" si="2580"/>
        <v>89.405365587658508</v>
      </c>
      <c r="AEM279" s="9">
        <f t="shared" si="2168"/>
        <v>85.226085233523975</v>
      </c>
      <c r="AEN279" s="9">
        <f t="shared" si="2169"/>
        <v>93.577975548559607</v>
      </c>
      <c r="AEO279" s="115">
        <f t="shared" si="2581"/>
        <v>89.402030391041791</v>
      </c>
      <c r="AEP279" s="15">
        <f t="shared" si="2582"/>
        <v>-5.1585138674844133E-4</v>
      </c>
      <c r="AEQ279" s="11"/>
      <c r="AER279" s="11">
        <f t="shared" si="2798"/>
        <v>-5.0973194444676908E-4</v>
      </c>
      <c r="AES279" s="10">
        <f t="shared" si="2583"/>
        <v>89.461017036543922</v>
      </c>
      <c r="AET279" s="9">
        <f t="shared" si="2170"/>
        <v>85.235761691047713</v>
      </c>
      <c r="AEU279" s="9">
        <f t="shared" si="2171"/>
        <v>93.679911352112541</v>
      </c>
      <c r="AEV279" s="115">
        <f t="shared" si="2584"/>
        <v>89.457836521580134</v>
      </c>
      <c r="AEW279" s="15">
        <f t="shared" si="2585"/>
        <v>-5.2154975080669443E-4</v>
      </c>
      <c r="AEX279" s="11"/>
      <c r="AEY279" s="11">
        <f t="shared" si="2799"/>
        <v>-5.1545758795189201E-4</v>
      </c>
      <c r="AEZ279" s="10">
        <f t="shared" si="2586"/>
        <v>89.516815782934543</v>
      </c>
      <c r="AFA279" s="9">
        <f t="shared" si="2172"/>
        <v>85.245653111763161</v>
      </c>
      <c r="AFB279" s="9">
        <f t="shared" si="2173"/>
        <v>93.781910455611182</v>
      </c>
      <c r="AFC279" s="115">
        <f t="shared" si="2587"/>
        <v>89.513781783687165</v>
      </c>
      <c r="AFD279" s="15">
        <f t="shared" si="2588"/>
        <v>-5.2723874744118617E-4</v>
      </c>
      <c r="AFE279" s="11"/>
      <c r="AFF279" s="11">
        <f t="shared" si="2800"/>
        <v>-5.2117408335368941E-4</v>
      </c>
      <c r="AFG279" s="10">
        <f t="shared" si="2589"/>
        <v>89.572753922908831</v>
      </c>
      <c r="AFH279" s="9">
        <f t="shared" si="2174"/>
        <v>85.255761498029088</v>
      </c>
      <c r="AFI279" s="9">
        <f t="shared" si="2175"/>
        <v>93.883956190899383</v>
      </c>
      <c r="AFJ279" s="115">
        <f t="shared" si="2590"/>
        <v>89.569858844464235</v>
      </c>
      <c r="AFK279" s="15">
        <f t="shared" si="2591"/>
        <v>-5.3291722347453916E-4</v>
      </c>
      <c r="AFL279" s="11"/>
      <c r="AFM279" s="11">
        <f t="shared" si="2801"/>
        <v>-5.2688027185896717E-4</v>
      </c>
      <c r="AFN279" s="10">
        <f t="shared" si="2592"/>
        <v>89.628824113216297</v>
      </c>
      <c r="AFO279" s="9">
        <f t="shared" si="2176"/>
        <v>85.266088795882624</v>
      </c>
      <c r="AFP279" s="9">
        <f t="shared" si="2177"/>
        <v>93.986037961341097</v>
      </c>
      <c r="AFQ279" s="115">
        <f t="shared" si="2593"/>
        <v>89.62606337861186</v>
      </c>
      <c r="AFR279" s="15">
        <f t="shared" si="2594"/>
        <v>-5.3858440421322457E-4</v>
      </c>
      <c r="AFS279" s="11"/>
      <c r="AFT279" s="11">
        <f t="shared" si="2802"/>
        <v>-5.3257537391677328E-4</v>
      </c>
      <c r="AFU279" s="10">
        <f t="shared" si="2595"/>
        <v>89.685022024853453</v>
      </c>
      <c r="AFV279" s="9">
        <f t="shared" si="2178"/>
        <v>85.276636907981924</v>
      </c>
      <c r="AFW279" s="9">
        <f t="shared" si="2179"/>
        <v>94.088146819286933</v>
      </c>
      <c r="AFX279" s="115">
        <f t="shared" si="2596"/>
        <v>89.682391863634422</v>
      </c>
      <c r="AFY279" s="15">
        <f t="shared" si="2597"/>
        <v>-5.4423961949204834E-4</v>
      </c>
      <c r="AFZ279" s="11"/>
      <c r="AGA279" s="11">
        <f t="shared" si="2803"/>
        <v>-5.3825871465760686E-4</v>
      </c>
      <c r="AGB279" s="10">
        <f t="shared" si="2598"/>
        <v>89.741344133213062</v>
      </c>
      <c r="AGC279" s="9">
        <f t="shared" si="2180"/>
        <v>85.287407696492949</v>
      </c>
      <c r="AGD279" s="9">
        <f t="shared" si="2181"/>
        <v>94.190273974358192</v>
      </c>
      <c r="AGE279" s="115">
        <f t="shared" si="2599"/>
        <v>89.738840835425577</v>
      </c>
      <c r="AGF279" s="15">
        <f t="shared" si="2600"/>
        <v>-5.4988221136057067E-4</v>
      </c>
      <c r="AGG279" s="11"/>
      <c r="AGH279" s="11">
        <f t="shared" si="2804"/>
        <v>-5.4392963137089444E-4</v>
      </c>
      <c r="AGI279" s="10">
        <f t="shared" si="2601"/>
        <v>89.797786971923273</v>
      </c>
      <c r="AGJ279" s="9">
        <f t="shared" si="2182"/>
        <v>85.298402982505479</v>
      </c>
      <c r="AGK279" s="9">
        <f t="shared" si="2183"/>
        <v>94.292410794380444</v>
      </c>
      <c r="AGL279" s="115">
        <f t="shared" si="2602"/>
        <v>89.795406888442955</v>
      </c>
      <c r="AGM279" s="15">
        <f t="shared" si="2603"/>
        <v>-5.555115341768247E-4</v>
      </c>
      <c r="AGN279" s="11"/>
      <c r="AGO279" s="11">
        <f t="shared" si="2805"/>
        <v>-5.4958747360222074E-4</v>
      </c>
      <c r="AGP279" s="10">
        <f t="shared" si="2604"/>
        <v>89.854347133028966</v>
      </c>
      <c r="AGQ279" s="9">
        <f t="shared" si="2184"/>
        <v>85.309624545484013</v>
      </c>
      <c r="AGR279" s="9">
        <f t="shared" si="2185"/>
        <v>94.394548806197392</v>
      </c>
      <c r="AGS279" s="115">
        <f t="shared" si="2605"/>
        <v>89.852086675840695</v>
      </c>
      <c r="AGT279" s="15">
        <f t="shared" si="2606"/>
        <v>-5.611269546915204E-4</v>
      </c>
      <c r="AGU279" s="11"/>
      <c r="AGV279" s="11">
        <f t="shared" si="2806"/>
        <v>-5.5523160324101085E-4</v>
      </c>
      <c r="AGW279" s="10">
        <f t="shared" si="2607"/>
        <v>89.911021267130664</v>
      </c>
      <c r="AGX279" s="9">
        <f t="shared" si="2186"/>
        <v>85.321074122753373</v>
      </c>
      <c r="AGY279" s="9">
        <f t="shared" si="2187"/>
        <v>94.496679696361923</v>
      </c>
      <c r="AGZ279" s="115">
        <f t="shared" si="2608"/>
        <v>89.908876909557648</v>
      </c>
      <c r="AHA279" s="15">
        <f t="shared" si="2609"/>
        <v>-5.6672785212248124E-4</v>
      </c>
      <c r="AHB279" s="11"/>
      <c r="AHC279" s="11">
        <f t="shared" si="2807"/>
        <v>-5.6086139459846703E-4</v>
      </c>
      <c r="AHD279" s="10">
        <f t="shared" si="2610"/>
        <v>89.967806083479417</v>
      </c>
      <c r="AHE279" s="9">
        <f t="shared" si="2188"/>
        <v>85.332753409019006</v>
      </c>
      <c r="AHF279" s="9">
        <f t="shared" si="2189"/>
        <v>94.598795311708557</v>
      </c>
      <c r="AHG279" s="115">
        <f t="shared" si="2611"/>
        <v>89.965774360363781</v>
      </c>
      <c r="AHH279" s="15">
        <f t="shared" si="2612"/>
        <v>-5.7231361821963506E-4</v>
      </c>
      <c r="AHI279" s="11"/>
      <c r="AHJ279" s="11">
        <f t="shared" si="2808"/>
        <v>-5.6647623447603288E-4</v>
      </c>
      <c r="AHK279" s="10">
        <f t="shared" si="2613"/>
        <v>90.024698350029752</v>
      </c>
      <c r="AHL279" s="9">
        <f t="shared" si="2190"/>
        <v>85.344664055921839</v>
      </c>
      <c r="AHM279" s="9">
        <f t="shared" si="2191"/>
        <v>94.70088765980708</v>
      </c>
      <c r="AHN279" s="115">
        <f t="shared" si="2614"/>
        <v>90.02277585786446</v>
      </c>
      <c r="AHO279" s="15">
        <f t="shared" si="2615"/>
        <v>-5.7788365732052945E-4</v>
      </c>
      <c r="AHP279" s="11"/>
      <c r="AHQ279" s="11">
        <f t="shared" si="2809"/>
        <v>-5.7207552222435806E-4</v>
      </c>
      <c r="AHR279" s="10">
        <f t="shared" si="2616"/>
        <v>90.081694893450461</v>
      </c>
      <c r="AHS279" s="9">
        <f t="shared" si="2192"/>
        <v>85.356807671627649</v>
      </c>
      <c r="AHT279" s="9">
        <f t="shared" si="2193"/>
        <v>94.802948909303126</v>
      </c>
      <c r="AHU279" s="115">
        <f t="shared" si="2617"/>
        <v>90.079878290465388</v>
      </c>
      <c r="AHV279" s="15">
        <f t="shared" si="2618"/>
        <v>-5.8343738639672767E-4</v>
      </c>
      <c r="AHW279" s="11"/>
      <c r="AHX279" s="11">
        <f t="shared" si="2810"/>
        <v>-5.7765866979314899E-4</v>
      </c>
      <c r="AHY279" s="10">
        <f t="shared" si="2619"/>
        <v>90.138792599096092</v>
      </c>
      <c r="AHZ279" s="9">
        <f t="shared" si="2194"/>
        <v>85.369185820450511</v>
      </c>
      <c r="AIA279" s="9">
        <f t="shared" si="2195"/>
        <v>94.904971390139806</v>
      </c>
      <c r="AIB279" s="115">
        <f t="shared" si="2620"/>
        <v>90.137078605295159</v>
      </c>
      <c r="AIC279" s="15">
        <f t="shared" si="2621"/>
        <v>-5.8897423509075527E-4</v>
      </c>
      <c r="AID279" s="11"/>
      <c r="AIE279" s="11">
        <f t="shared" si="2811"/>
        <v>-5.8322510177151866E-4</v>
      </c>
      <c r="AIF279" s="10">
        <f t="shared" si="2622"/>
        <v>90.195988410935996</v>
      </c>
      <c r="AIG279" s="9">
        <f t="shared" si="2196"/>
        <v>85.381800022510319</v>
      </c>
      <c r="AIH279" s="9">
        <f t="shared" si="2197"/>
        <v>95.006947593671867</v>
      </c>
      <c r="AII279" s="115">
        <f t="shared" si="2623"/>
        <v>90.194373808091086</v>
      </c>
      <c r="AIJ279" s="15">
        <f t="shared" si="2624"/>
        <v>-5.9449364574430306E-4</v>
      </c>
      <c r="AIK279" s="11"/>
      <c r="AIL279" s="11">
        <f t="shared" si="2812"/>
        <v>-5.8877425541958763E-4</v>
      </c>
      <c r="AIM279" s="10">
        <f t="shared" si="2625"/>
        <v>90.253279331446606</v>
      </c>
      <c r="AIN279" s="9">
        <f t="shared" si="2198"/>
        <v>85.394651753423915</v>
      </c>
      <c r="AIO279" s="9">
        <f t="shared" si="2199"/>
        <v>95.108870172668304</v>
      </c>
      <c r="AIP279" s="115">
        <f t="shared" si="2626"/>
        <v>90.25176096304611</v>
      </c>
      <c r="AIQ279" s="15">
        <f t="shared" si="2627"/>
        <v>-5.9999507341747097E-4</v>
      </c>
      <c r="AIR279" s="11"/>
      <c r="AIS279" s="11">
        <f t="shared" si="2813"/>
        <v>-5.9430558069107416E-4</v>
      </c>
      <c r="AIT279" s="10">
        <f t="shared" si="2628"/>
        <v>90.310662421464713</v>
      </c>
      <c r="AIU279" s="9">
        <f t="shared" si="2200"/>
        <v>85.407742444029651</v>
      </c>
      <c r="AIV279" s="9">
        <f t="shared" si="2201"/>
        <v>95.210731941205367</v>
      </c>
      <c r="AIW279" s="115">
        <f t="shared" si="2629"/>
        <v>90.309237192617502</v>
      </c>
      <c r="AIX279" s="15">
        <f t="shared" si="2630"/>
        <v>-6.0547798589916178E-4</v>
      </c>
      <c r="AIY279" s="11"/>
      <c r="AIZ279" s="11">
        <f t="shared" si="2814"/>
        <v>-5.9981854024702811E-4</v>
      </c>
      <c r="AJA279" s="10">
        <f t="shared" si="2631"/>
        <v>90.368134800002579</v>
      </c>
      <c r="AJB279" s="9">
        <f t="shared" si="2202"/>
        <v>85.421073480144912</v>
      </c>
      <c r="AJC279" s="9">
        <f t="shared" si="2203"/>
        <v>95.312525874458103</v>
      </c>
      <c r="AJD279" s="115">
        <f t="shared" si="2632"/>
        <v>90.366799677301515</v>
      </c>
      <c r="AJE279" s="15">
        <f t="shared" si="2633"/>
        <v>-6.1094186370919644E-4</v>
      </c>
      <c r="AJF279" s="11"/>
      <c r="AJG279" s="11">
        <f t="shared" si="2815"/>
        <v>-6.0531260946121185E-4</v>
      </c>
      <c r="AJH279" s="10">
        <f t="shared" si="2634"/>
        <v>90.425693644028726</v>
      </c>
      <c r="AJI279" s="9">
        <f t="shared" si="2204"/>
        <v>85.434646202356291</v>
      </c>
      <c r="AJJ279" s="9">
        <f t="shared" si="2205"/>
        <v>95.414245108384335</v>
      </c>
      <c r="AJK279" s="115">
        <f t="shared" si="2635"/>
        <v>90.424445655370306</v>
      </c>
      <c r="AJL279" s="15">
        <f t="shared" si="2636"/>
        <v>-6.1638620009173627E-4</v>
      </c>
      <c r="AJM279" s="11"/>
      <c r="AJN279" s="11">
        <f t="shared" si="2816"/>
        <v>-6.1078727641679267E-4</v>
      </c>
      <c r="AJO279" s="10">
        <f t="shared" si="2637"/>
        <v>90.483336188211183</v>
      </c>
      <c r="AJP279" s="9">
        <f t="shared" si="2206"/>
        <v>85.448461905841867</v>
      </c>
      <c r="AJQ279" s="9">
        <f t="shared" si="2207"/>
        <v>95.515882939312945</v>
      </c>
      <c r="AJR279" s="115">
        <f t="shared" si="2638"/>
        <v>90.482172422577406</v>
      </c>
      <c r="AJS279" s="15">
        <f t="shared" si="2639"/>
        <v>-6.2181050100085331E-4</v>
      </c>
      <c r="AJT279" s="11"/>
      <c r="AJU279" s="11">
        <f t="shared" si="2817"/>
        <v>-6.1624204189508541E-4</v>
      </c>
      <c r="AJV279" s="10">
        <f t="shared" si="2640"/>
        <v>90.54105972462888</v>
      </c>
      <c r="AJW279" s="9">
        <f t="shared" si="2208"/>
        <v>85.462521840225321</v>
      </c>
      <c r="AJX279" s="9">
        <f t="shared" si="2209"/>
        <v>95.617432823429112</v>
      </c>
      <c r="AJY279" s="115">
        <f t="shared" si="2641"/>
        <v>90.539977331827217</v>
      </c>
      <c r="AJZ279" s="15">
        <f t="shared" si="2642"/>
        <v>-6.2721428507772539E-4</v>
      </c>
      <c r="AKA279" s="11"/>
      <c r="AKB279" s="11">
        <f t="shared" si="2818"/>
        <v>-6.2167641935592785E-4</v>
      </c>
      <c r="AKC279" s="10">
        <f t="shared" si="2643"/>
        <v>90.598861602447286</v>
      </c>
      <c r="AKD279" s="9">
        <f t="shared" si="2210"/>
        <v>85.476827209461206</v>
      </c>
      <c r="AKE279" s="9">
        <f t="shared" si="2211"/>
        <v>95.718888376168195</v>
      </c>
      <c r="AKF279" s="115">
        <f t="shared" si="2644"/>
        <v>90.597857792814693</v>
      </c>
      <c r="AKG279" s="15">
        <f t="shared" si="2645"/>
        <v>-6.3259708362029779E-4</v>
      </c>
      <c r="AKH279" s="11"/>
      <c r="AKI279" s="11">
        <f t="shared" si="2819"/>
        <v>-6.2708993491043818E-4</v>
      </c>
      <c r="AKJ279" s="10">
        <f t="shared" si="2646"/>
        <v>90.656739227563904</v>
      </c>
      <c r="AKK279" s="9">
        <f t="shared" si="2212"/>
        <v>85.491379171750992</v>
      </c>
      <c r="AKL279" s="9">
        <f t="shared" si="2213"/>
        <v>95.820243371514309</v>
      </c>
      <c r="AKM279" s="115">
        <f t="shared" si="2647"/>
        <v>90.655811271632643</v>
      </c>
      <c r="AKN279" s="15">
        <f t="shared" si="2648"/>
        <v>-6.3795844054514463E-4</v>
      </c>
      <c r="AKO279" s="11"/>
      <c r="AKP279" s="11">
        <f t="shared" si="2820"/>
        <v>-6.3248212728592287E-4</v>
      </c>
      <c r="AKQ279" s="10">
        <f t="shared" si="2649"/>
        <v>90.714690062221308</v>
      </c>
      <c r="AKR279" s="9">
        <f t="shared" si="2214"/>
        <v>85.506178839489223</v>
      </c>
      <c r="AKS279" s="9">
        <f t="shared" si="2215"/>
        <v>95.921491741209692</v>
      </c>
      <c r="AKT279" s="115">
        <f t="shared" si="2650"/>
        <v>90.713835290349465</v>
      </c>
      <c r="AKU279" s="15">
        <f t="shared" si="2651"/>
        <v>-6.4329791234195841E-4</v>
      </c>
      <c r="AKV279" s="11"/>
      <c r="AKW279" s="11">
        <f t="shared" si="2821"/>
        <v>-6.3785254778337948E-4</v>
      </c>
      <c r="AKX279" s="10">
        <f t="shared" si="2652"/>
        <v>90.772711624590613</v>
      </c>
      <c r="AKY279" s="9">
        <f t="shared" si="2216"/>
        <v>85.521227279239369</v>
      </c>
      <c r="AKZ279" s="9">
        <f t="shared" si="2217"/>
        <v>96.022627573876875</v>
      </c>
      <c r="ALA279" s="115">
        <f t="shared" si="2653"/>
        <v>90.771927426558122</v>
      </c>
      <c r="ALB279" s="15">
        <f t="shared" si="2654"/>
        <v>-6.4861506802081799E-4</v>
      </c>
      <c r="ALC279" s="11"/>
      <c r="ALD279" s="11">
        <f t="shared" si="2822"/>
        <v>-6.4320076022770438E-4</v>
      </c>
      <c r="ALE279" s="10">
        <f t="shared" si="2655"/>
        <v>90.83080148832596</v>
      </c>
      <c r="ALF279" s="9">
        <f t="shared" si="2218"/>
        <v>85.536525511738589</v>
      </c>
      <c r="ALG279" s="9">
        <f t="shared" si="2219"/>
        <v>96.123645114056444</v>
      </c>
      <c r="ALH279" s="115">
        <f t="shared" si="2656"/>
        <v>90.830085312897523</v>
      </c>
      <c r="ALI279" s="15">
        <f t="shared" si="2657"/>
        <v>-6.5390948905247673E-4</v>
      </c>
      <c r="ALJ279" s="11"/>
      <c r="ALK279" s="11">
        <f t="shared" si="2823"/>
        <v>-6.4852634091085474E-4</v>
      </c>
      <c r="ALL279" s="10">
        <f t="shared" si="3130"/>
        <v>90.888957282091212</v>
      </c>
      <c r="ALM279" s="9">
        <f t="shared" si="2220"/>
        <v>85.55207451193094</v>
      </c>
      <c r="ALN279" s="9">
        <f t="shared" si="2221"/>
        <v>96.224538761160858</v>
      </c>
      <c r="ALO279" s="115">
        <f t="shared" si="3131"/>
        <v>90.888306636545906</v>
      </c>
      <c r="ALP279" s="15">
        <f t="shared" si="3132"/>
        <v>-6.5918076930167812E-4</v>
      </c>
      <c r="ALQ279" s="12"/>
      <c r="ALR279" s="11">
        <f t="shared" si="2824"/>
        <v>-6.5382887852800465E-4</v>
      </c>
      <c r="ALS279" s="10">
        <f t="shared" si="2661"/>
        <v>90.947176689058736</v>
      </c>
      <c r="ALT279" s="9">
        <f t="shared" si="2222"/>
        <v>85.567875209028358</v>
      </c>
      <c r="ALU279" s="9">
        <f t="shared" si="2223"/>
        <v>96.325303068353776</v>
      </c>
      <c r="ALV279" s="115">
        <f t="shared" si="2662"/>
        <v>90.946589138691067</v>
      </c>
      <c r="ALW279" s="15">
        <f t="shared" si="2663"/>
        <v>-6.6442851495418108E-4</v>
      </c>
      <c r="ALX279" s="12"/>
      <c r="ALY279" s="11">
        <f t="shared" si="2825"/>
        <v>-6.5910797410731578E-4</v>
      </c>
      <c r="ALZ279" s="10">
        <f t="shared" si="2664"/>
        <v>91.005457446384639</v>
      </c>
      <c r="AMA279" s="9">
        <f t="shared" si="2224"/>
        <v>85.583928486598722</v>
      </c>
      <c r="AMB279" s="9">
        <f t="shared" si="2225"/>
        <v>96.425932741348149</v>
      </c>
      <c r="AMC279" s="115">
        <f t="shared" si="2665"/>
        <v>91.004930613973443</v>
      </c>
      <c r="AMD279" s="15">
        <f t="shared" si="2666"/>
        <v>-6.6965234443708548E-4</v>
      </c>
      <c r="AME279" s="12"/>
      <c r="AMF279" s="11">
        <f t="shared" si="2826"/>
        <v>-6.643632409329734E-4</v>
      </c>
      <c r="AMG279" s="10">
        <f t="shared" si="2667"/>
        <v>91.063797344656862</v>
      </c>
      <c r="AMH279" s="9">
        <f t="shared" si="2226"/>
        <v>85.600235182680294</v>
      </c>
      <c r="AMI279" s="9">
        <f t="shared" si="2227"/>
        <v>96.526422637135653</v>
      </c>
      <c r="AMJ279" s="115">
        <f t="shared" si="2668"/>
        <v>91.063328909907966</v>
      </c>
      <c r="AMK279" s="15">
        <f t="shared" si="2669"/>
        <v>-6.7485188833327789E-4</v>
      </c>
      <c r="AML279" s="12"/>
      <c r="AMM279" s="11">
        <f t="shared" si="2827"/>
        <v>-6.6959430446225481E-4</v>
      </c>
      <c r="AMN279" s="10">
        <f t="shared" si="2670"/>
        <v>91.122194227321927</v>
      </c>
      <c r="AMO279" s="9">
        <f t="shared" si="2228"/>
        <v>85.616796089921991</v>
      </c>
      <c r="AMP279" s="9">
        <f t="shared" si="2229"/>
        <v>96.626767762642785</v>
      </c>
      <c r="AMQ279" s="115">
        <f t="shared" si="2671"/>
        <v>91.121781926282381</v>
      </c>
      <c r="AMR279" s="15">
        <f t="shared" si="2672"/>
        <v>-6.8002678928977766E-4</v>
      </c>
      <c r="AMS279" s="12"/>
      <c r="AMT279" s="11">
        <f t="shared" si="2828"/>
        <v>-6.748008022364417E-4</v>
      </c>
      <c r="AMU279" s="10">
        <f t="shared" si="2673"/>
        <v>91.180645990087811</v>
      </c>
      <c r="AMV279" s="9">
        <f t="shared" si="2230"/>
        <v>85.633611955748634</v>
      </c>
      <c r="AMW279" s="9">
        <f t="shared" si="2231"/>
        <v>96.726963273321346</v>
      </c>
      <c r="AMX279" s="115">
        <f t="shared" si="2674"/>
        <v>91.18028761453499</v>
      </c>
      <c r="AMY279" s="15">
        <f t="shared" si="2675"/>
        <v>-6.8517670192045819E-4</v>
      </c>
      <c r="AMZ279" s="12"/>
      <c r="ANA279" s="11">
        <f t="shared" si="2829"/>
        <v>-6.7998238378603646E-4</v>
      </c>
      <c r="ANB279" s="10">
        <f t="shared" si="2676"/>
        <v>91.239150580306301</v>
      </c>
      <c r="ANC279" s="9">
        <f t="shared" si="2232"/>
        <v>85.650683482550505</v>
      </c>
      <c r="AND279" s="9">
        <f t="shared" si="2233"/>
        <v>96.827004471673902</v>
      </c>
      <c r="ANE279" s="115">
        <f t="shared" si="2677"/>
        <v>91.238843977112197</v>
      </c>
      <c r="ANF279" s="15">
        <f t="shared" si="2678"/>
        <v>-6.9030129270326878E-4</v>
      </c>
      <c r="ANG279" s="12"/>
      <c r="ANH279" s="11">
        <f t="shared" si="2830"/>
        <v>-6.8513871053041788E-4</v>
      </c>
      <c r="ANI279" s="10">
        <f t="shared" si="2679"/>
        <v>91.297705996334912</v>
      </c>
      <c r="ANJ279" s="9">
        <f t="shared" si="2234"/>
        <v>85.668011327896536</v>
      </c>
      <c r="ANK279" s="9">
        <f t="shared" si="2235"/>
        <v>96.926886805718226</v>
      </c>
      <c r="ANL279" s="115">
        <f t="shared" si="2680"/>
        <v>91.297449066807388</v>
      </c>
      <c r="ANM279" s="15">
        <f t="shared" si="2681"/>
        <v>-6.9540023987223144E-4</v>
      </c>
      <c r="ANN279" s="12"/>
      <c r="ANO279" s="11">
        <f t="shared" si="2831"/>
        <v>-6.9026945567217737E-4</v>
      </c>
      <c r="ANP279" s="10">
        <f t="shared" si="2682"/>
        <v>91.356310286879875</v>
      </c>
      <c r="ANQ279" s="9">
        <f t="shared" si="2236"/>
        <v>85.685596104770326</v>
      </c>
      <c r="ANR279" s="9">
        <f t="shared" si="2237"/>
        <v>97.026605867391368</v>
      </c>
      <c r="ANS279" s="115">
        <f t="shared" si="2683"/>
        <v>91.356100986080847</v>
      </c>
      <c r="ANT279" s="15">
        <f t="shared" si="2684"/>
        <v>-7.0047323330427571E-4</v>
      </c>
      <c r="ANU279" s="12"/>
      <c r="ANV279" s="11">
        <f t="shared" si="2832"/>
        <v>-6.9537430408625608E-4</v>
      </c>
      <c r="ANW279" s="10">
        <f t="shared" si="2685"/>
        <v>91.414961550320228</v>
      </c>
      <c r="ANX279" s="9">
        <f t="shared" si="2238"/>
        <v>85.703438381828249</v>
      </c>
      <c r="ANY279" s="9">
        <f t="shared" si="2239"/>
        <v>97.126157390902222</v>
      </c>
      <c r="ANZ279" s="115">
        <f t="shared" si="2686"/>
        <v>91.414797886365236</v>
      </c>
      <c r="AOA279" s="15">
        <f t="shared" si="2687"/>
        <v>-7.0551997440156165E-4</v>
      </c>
      <c r="AOB279" s="12"/>
      <c r="AOC279" s="11">
        <f t="shared" si="2833"/>
        <v>-7.0045295220446248E-4</v>
      </c>
      <c r="AOD279" s="10">
        <f t="shared" si="2688"/>
        <v>91.473657934017055</v>
      </c>
      <c r="AOE279" s="9">
        <f t="shared" si="2240"/>
        <v>85.721538683678986</v>
      </c>
      <c r="AOF279" s="9">
        <f t="shared" si="2241"/>
        <v>97.225537251025955</v>
      </c>
      <c r="AOG279" s="115">
        <f t="shared" si="2689"/>
        <v>91.47353796735247</v>
      </c>
      <c r="AOH279" s="15">
        <f t="shared" si="2690"/>
        <v>-7.1054017596885761E-4</v>
      </c>
      <c r="AOI279" s="12"/>
      <c r="AOJ279" s="11">
        <f t="shared" si="3133"/>
        <v>-7.0550510789500092E-4</v>
      </c>
      <c r="AOK279" s="10">
        <f t="shared" si="3134"/>
        <v>91.532397633604148</v>
      </c>
      <c r="AOL279" s="9">
        <f t="shared" si="2242"/>
        <v>85.739897491183598</v>
      </c>
      <c r="AOM279" s="9">
        <f t="shared" si="2243"/>
        <v>97.324741461352289</v>
      </c>
      <c r="AON279" s="115">
        <f t="shared" si="3135"/>
        <v>91.532319476267944</v>
      </c>
      <c r="AOO279" s="15">
        <f t="shared" si="3136"/>
        <v>-7.1553356208681738E-4</v>
      </c>
      <c r="AOP279" s="12"/>
      <c r="AOQ279" s="11">
        <f t="shared" si="2834"/>
        <v>-7.1053049033781073E-4</v>
      </c>
      <c r="AOR279" s="10">
        <f t="shared" si="2692"/>
        <v>91.591178892265759</v>
      </c>
      <c r="AOS279" s="9">
        <f t="shared" si="2244"/>
        <v>85.758515241775427</v>
      </c>
      <c r="AOT279" s="9">
        <f t="shared" si="2245"/>
        <v>97.423766172485614</v>
      </c>
      <c r="AOU279" s="115">
        <f t="shared" si="2693"/>
        <v>91.591140707130521</v>
      </c>
      <c r="AOV279" s="15">
        <f t="shared" si="2694"/>
        <v>-7.2049986798105139E-4</v>
      </c>
      <c r="AOW279" s="12"/>
      <c r="AOX279" s="11">
        <f t="shared" si="3137"/>
        <v>-7.155288298956252E-4</v>
      </c>
      <c r="AOY279" s="10">
        <f t="shared" si="3138"/>
        <v>91.649999999999991</v>
      </c>
      <c r="AOZ279" s="9">
        <f t="shared" si="2246"/>
        <v>85.777392329799142</v>
      </c>
      <c r="APA279" s="9"/>
      <c r="APB279" s="97">
        <f t="shared" si="2695"/>
        <v>91.649999999999991</v>
      </c>
      <c r="APC279" s="15">
        <f t="shared" si="3139"/>
        <v>-7.2543883988728289E-4</v>
      </c>
    </row>
    <row r="280" spans="1:1095" x14ac:dyDescent="0.2">
      <c r="A280" s="183"/>
      <c r="B280" s="183"/>
      <c r="C280" s="1">
        <f t="shared" si="2696"/>
        <v>180</v>
      </c>
      <c r="D280" s="1">
        <f t="shared" si="2697"/>
        <v>6024.5844021139956</v>
      </c>
      <c r="E280" s="1">
        <f t="shared" si="2698"/>
        <v>-16317921.817764627</v>
      </c>
      <c r="F280" s="2">
        <f t="shared" si="2699"/>
        <v>113.16</v>
      </c>
      <c r="G280" s="8">
        <f t="shared" si="2700"/>
        <v>1.9810000000000001E-3</v>
      </c>
      <c r="H280" s="6">
        <f t="shared" si="2701"/>
        <v>0.14400020254000001</v>
      </c>
      <c r="I280" s="2">
        <f t="shared" si="2702"/>
        <v>3500</v>
      </c>
      <c r="J280" s="3">
        <f t="shared" si="2836"/>
        <v>58.333333333333336</v>
      </c>
      <c r="K280" s="3">
        <f t="shared" si="2837"/>
        <v>366.52</v>
      </c>
      <c r="L280" s="1">
        <f t="shared" si="2703"/>
        <v>0.82</v>
      </c>
      <c r="M280" s="1">
        <f t="shared" si="2704"/>
        <v>0.66</v>
      </c>
      <c r="N280" s="1">
        <f t="shared" si="2838"/>
        <v>0.54120000000000001</v>
      </c>
      <c r="O280" s="3">
        <f t="shared" si="2247"/>
        <v>7.5227878787878781</v>
      </c>
      <c r="P280" s="40">
        <f t="shared" si="2839"/>
        <v>570.9796</v>
      </c>
      <c r="Q280" s="1">
        <f t="shared" si="2705"/>
        <v>21.51</v>
      </c>
      <c r="R280" s="1">
        <f t="shared" si="2706"/>
        <v>151</v>
      </c>
      <c r="S280" s="2">
        <f t="shared" si="2707"/>
        <v>12587.54</v>
      </c>
      <c r="T280" s="1">
        <f t="shared" si="1959"/>
        <v>83.916933333333333</v>
      </c>
      <c r="U280" s="7">
        <f t="shared" si="2708"/>
        <v>9.1849501318337995E-2</v>
      </c>
      <c r="V280" s="7">
        <f t="shared" si="2840"/>
        <v>6.6258942829124593E-3</v>
      </c>
      <c r="W280" s="159">
        <f t="shared" si="2709"/>
        <v>3.4283282369456214E-2</v>
      </c>
      <c r="X280" s="40">
        <f t="shared" si="2841"/>
        <v>8095.2484858865882</v>
      </c>
      <c r="Y280" s="1">
        <f t="shared" si="2710"/>
        <v>0</v>
      </c>
      <c r="Z280" s="1">
        <f t="shared" si="2711"/>
        <v>113.16</v>
      </c>
      <c r="AA280" s="1">
        <f t="shared" si="2712"/>
        <v>91.649999999999991</v>
      </c>
      <c r="AB280" s="6">
        <f t="shared" si="1960"/>
        <v>0.2895550479995273</v>
      </c>
      <c r="AC280" s="1">
        <f t="shared" si="2713"/>
        <v>526.19133708825245</v>
      </c>
      <c r="AD280" s="40">
        <f t="shared" si="2842"/>
        <v>36363.626619283568</v>
      </c>
      <c r="AE280" s="1">
        <f t="shared" si="2843"/>
        <v>0.15947988387208822</v>
      </c>
      <c r="AF280" s="2">
        <f t="shared" si="2835"/>
        <v>95</v>
      </c>
      <c r="AG280" s="10">
        <f t="shared" si="2844"/>
        <v>15.150588967848382</v>
      </c>
      <c r="AH280" s="12">
        <f t="shared" si="2845"/>
        <v>0.18563450608844576</v>
      </c>
      <c r="AI280" s="43">
        <f t="shared" si="2846"/>
        <v>-1.9129865422072783E-5</v>
      </c>
      <c r="AJ280" s="93">
        <f t="shared" si="1961"/>
        <v>4.8281680747015735E-6</v>
      </c>
      <c r="AK280" s="43">
        <f t="shared" si="2847"/>
        <v>0</v>
      </c>
      <c r="AL280" s="43">
        <f t="shared" si="1962"/>
        <v>4.2755920845365076E-4</v>
      </c>
      <c r="AM280" s="43"/>
      <c r="AN280" s="43">
        <f t="shared" si="2848"/>
        <v>0</v>
      </c>
      <c r="AO280" s="10">
        <f t="shared" si="2849"/>
        <v>85.113002656192023</v>
      </c>
      <c r="AP280" s="9"/>
      <c r="AQ280" s="9">
        <f t="shared" si="2850"/>
        <v>84.988499739133658</v>
      </c>
      <c r="AR280" s="104">
        <f t="shared" si="2851"/>
        <v>84.988499739133658</v>
      </c>
      <c r="AS280" s="15">
        <f t="shared" si="2852"/>
        <v>0</v>
      </c>
      <c r="AT280" s="49"/>
      <c r="AU280" s="11">
        <f t="shared" si="2853"/>
        <v>7.6900090024118963E-6</v>
      </c>
      <c r="AV280" s="10">
        <f t="shared" si="2854"/>
        <v>85.050750122458794</v>
      </c>
      <c r="AW280" s="9">
        <f t="shared" si="2855"/>
        <v>84.988499739133658</v>
      </c>
      <c r="AX280" s="9">
        <f t="shared" si="2856"/>
        <v>84.864308556712515</v>
      </c>
      <c r="AY280" s="97">
        <f t="shared" si="2857"/>
        <v>84.92640414792308</v>
      </c>
      <c r="AZ280" s="15">
        <f t="shared" si="2858"/>
        <v>7.6706220097921829E-6</v>
      </c>
      <c r="BA280" s="49"/>
      <c r="BB280" s="11">
        <f t="shared" si="2859"/>
        <v>1.5360895330210221E-5</v>
      </c>
      <c r="BC280" s="10">
        <f t="shared" si="2860"/>
        <v>84.988650241120183</v>
      </c>
      <c r="BD280" s="9">
        <f t="shared" si="2861"/>
        <v>84.98849759955452</v>
      </c>
      <c r="BE280" s="9">
        <f t="shared" si="2862"/>
        <v>84.740425757220265</v>
      </c>
      <c r="BF280" s="97">
        <f t="shared" si="2863"/>
        <v>84.864461678387386</v>
      </c>
      <c r="BG280" s="15">
        <f t="shared" si="2864"/>
        <v>1.532206471282275E-5</v>
      </c>
      <c r="BH280" s="49"/>
      <c r="BI280" s="11">
        <f t="shared" si="2865"/>
        <v>2.301259969951964E-5</v>
      </c>
      <c r="BJ280" s="10">
        <f t="shared" si="2866"/>
        <v>84.926699212654</v>
      </c>
      <c r="BK280" s="9">
        <f t="shared" si="2867"/>
        <v>84.988489062623458</v>
      </c>
      <c r="BL280" s="9">
        <f t="shared" si="2868"/>
        <v>84.616847982232386</v>
      </c>
      <c r="BM280" s="97">
        <f t="shared" si="2869"/>
        <v>84.802668522427922</v>
      </c>
      <c r="BN280" s="15">
        <f t="shared" si="2870"/>
        <v>2.2954272561181914E-5</v>
      </c>
      <c r="BO280" s="49"/>
      <c r="BP280" s="11">
        <f t="shared" si="2871"/>
        <v>3.0645065221296885E-5</v>
      </c>
      <c r="BQ280" s="10">
        <f t="shared" si="2872"/>
        <v>84.864893250255136</v>
      </c>
      <c r="BR280" s="9">
        <f t="shared" si="2873"/>
        <v>84.98846990267846</v>
      </c>
      <c r="BS280" s="9">
        <f t="shared" si="2874"/>
        <v>84.493571867341643</v>
      </c>
      <c r="BT280" s="97">
        <f t="shared" si="2875"/>
        <v>84.741020885010045</v>
      </c>
      <c r="BU280" s="15">
        <f t="shared" si="2876"/>
        <v>3.0567192359792666E-5</v>
      </c>
      <c r="BV280" s="12"/>
      <c r="BW280" s="11">
        <f t="shared" si="2877"/>
        <v>3.8258237359354284E-5</v>
      </c>
      <c r="BX280" s="10">
        <f t="shared" si="2878"/>
        <v>84.803228580221884</v>
      </c>
      <c r="BY280" s="9">
        <f t="shared" si="2879"/>
        <v>84.988435926205796</v>
      </c>
      <c r="BZ280" s="9">
        <f t="shared" si="2880"/>
        <v>84.370594042881436</v>
      </c>
      <c r="CA280" s="97">
        <f t="shared" si="2881"/>
        <v>84.679514984543616</v>
      </c>
      <c r="CB280" s="15">
        <f t="shared" si="2882"/>
        <v>3.8160773224041063E-5</v>
      </c>
      <c r="CC280" s="12"/>
      <c r="CD280" s="11">
        <f t="shared" si="2883"/>
        <v>4.5852063888544778E-5</v>
      </c>
      <c r="CE280" s="10">
        <f t="shared" si="2884"/>
        <v>84.741701442333607</v>
      </c>
      <c r="CF280" s="9">
        <f t="shared" si="2885"/>
        <v>84.988382971870422</v>
      </c>
      <c r="CG280" s="9">
        <f t="shared" si="2886"/>
        <v>84.247911134636823</v>
      </c>
      <c r="CH280" s="97">
        <f t="shared" si="2887"/>
        <v>84.618147053253622</v>
      </c>
      <c r="CI280" s="15">
        <f t="shared" si="2888"/>
        <v>4.5734966537750632E-5</v>
      </c>
      <c r="CJ280" s="12"/>
      <c r="CK280" s="11">
        <f t="shared" si="2889"/>
        <v>5.3426494853247172E-5</v>
      </c>
      <c r="CL280" s="10">
        <f t="shared" si="2890"/>
        <v>84.680308090218801</v>
      </c>
      <c r="CM280" s="9">
        <f t="shared" si="2891"/>
        <v>84.988306910539379</v>
      </c>
      <c r="CN280" s="9">
        <f t="shared" si="2892"/>
        <v>84.125519764546908</v>
      </c>
      <c r="CO280" s="97">
        <f t="shared" si="2893"/>
        <v>84.556913337543136</v>
      </c>
      <c r="CP280" s="15">
        <f t="shared" si="2894"/>
        <v>5.3289725911235735E-5</v>
      </c>
      <c r="CQ280" s="12"/>
      <c r="CR280" s="11">
        <f t="shared" si="2895"/>
        <v>6.0981482525958383E-5</v>
      </c>
      <c r="CS280" s="10">
        <f t="shared" si="2896"/>
        <v>84.619044791715396</v>
      </c>
      <c r="CT280" s="9">
        <f t="shared" si="2897"/>
        <v>84.988203645298412</v>
      </c>
      <c r="CU280" s="9">
        <f t="shared" si="2898"/>
        <v>84.003416551395532</v>
      </c>
      <c r="CV280" s="97">
        <f t="shared" si="2899"/>
        <v>84.495810098346965</v>
      </c>
      <c r="CW280" s="15">
        <f t="shared" si="2900"/>
        <v>6.082500713966914E-5</v>
      </c>
      <c r="CX280" s="12"/>
      <c r="CY280" s="11">
        <f t="shared" si="2901"/>
        <v>6.8516981366163144E-5</v>
      </c>
      <c r="CZ280" s="10">
        <f t="shared" si="2902"/>
        <v>84.557907829221932</v>
      </c>
      <c r="DA280" s="9">
        <f t="shared" si="2903"/>
        <v>84.988069111461968</v>
      </c>
      <c r="DB280" s="9">
        <f t="shared" si="2904"/>
        <v>83.881598111489694</v>
      </c>
      <c r="DC280" s="97">
        <f t="shared" si="2905"/>
        <v>84.434833611475824</v>
      </c>
      <c r="DD280" s="15">
        <f t="shared" si="2906"/>
        <v>6.8340768161800756E-5</v>
      </c>
      <c r="DE280" s="12"/>
      <c r="DF280" s="11">
        <f t="shared" si="2907"/>
        <v>7.6032947979549467E-5</v>
      </c>
      <c r="DG280" s="10">
        <f t="shared" si="2908"/>
        <v>84.496893500039391</v>
      </c>
      <c r="DH280" s="9">
        <f t="shared" si="2909"/>
        <v>84.987899276576826</v>
      </c>
      <c r="DI280" s="9">
        <f t="shared" si="2910"/>
        <v>83.760061059331022</v>
      </c>
      <c r="DJ280" s="97">
        <f t="shared" si="2911"/>
        <v>84.373980167953931</v>
      </c>
      <c r="DK280" s="15">
        <f t="shared" si="2912"/>
        <v>7.5836969018704386E-5</v>
      </c>
      <c r="DL280" s="12"/>
      <c r="DM280" s="11">
        <f t="shared" si="2913"/>
        <v>8.3529341077246937E-5</v>
      </c>
      <c r="DN280" s="10">
        <f t="shared" si="2914"/>
        <v>84.435998116706401</v>
      </c>
      <c r="DO280" s="9">
        <f t="shared" si="2915"/>
        <v>84.987690140419417</v>
      </c>
      <c r="DP280" s="9">
        <f t="shared" si="2916"/>
        <v>83.638802008271597</v>
      </c>
      <c r="DQ280" s="97">
        <f t="shared" si="2917"/>
        <v>84.3132460743455</v>
      </c>
      <c r="DR280" s="15">
        <f t="shared" si="2918"/>
        <v>8.3313571813114321E-5</v>
      </c>
      <c r="DS280" s="12"/>
      <c r="DT280" s="11">
        <f t="shared" si="2919"/>
        <v>9.1006121435626775E-5</v>
      </c>
      <c r="DU280" s="10">
        <f t="shared" si="2920"/>
        <v>84.37521800732361</v>
      </c>
      <c r="DV280" s="9">
        <f t="shared" si="2921"/>
        <v>84.987437734987111</v>
      </c>
      <c r="DW280" s="9">
        <f t="shared" si="2922"/>
        <v>83.517817571163164</v>
      </c>
      <c r="DX280" s="97">
        <f t="shared" si="2923"/>
        <v>84.252627653075137</v>
      </c>
      <c r="DY280" s="15">
        <f t="shared" si="2924"/>
        <v>9.0770540668770781E-5</v>
      </c>
      <c r="DZ280" s="12"/>
      <c r="EA280" s="11">
        <f t="shared" si="2925"/>
        <v>9.8463251856133533E-5</v>
      </c>
      <c r="EB280" s="10">
        <f t="shared" si="2926"/>
        <v>84.314549515871789</v>
      </c>
      <c r="EC280" s="9">
        <f t="shared" si="2927"/>
        <v>84.987138124483636</v>
      </c>
      <c r="ED280" s="9">
        <f t="shared" si="2928"/>
        <v>83.397104360992302</v>
      </c>
      <c r="EE280" s="97">
        <f t="shared" si="2929"/>
        <v>84.192121242737969</v>
      </c>
      <c r="EF280" s="15">
        <f t="shared" si="2930"/>
        <v>9.8207841690309427E-5</v>
      </c>
      <c r="EG280" s="12"/>
      <c r="EH280" s="11">
        <f t="shared" si="2931"/>
        <v>1.0590069712560115E-4</v>
      </c>
      <c r="EI280" s="10">
        <f t="shared" si="2932"/>
        <v>84.253989002520058</v>
      </c>
      <c r="EJ280" s="9">
        <f t="shared" si="2933"/>
        <v>84.986787405298728</v>
      </c>
      <c r="EK280" s="9">
        <f t="shared" si="2934"/>
        <v>83.276658991507233</v>
      </c>
      <c r="EL280" s="97">
        <f t="shared" si="2935"/>
        <v>84.13172319840298</v>
      </c>
      <c r="EM280" s="15">
        <f t="shared" si="2936"/>
        <v>1.0562544292327563E-4</v>
      </c>
      <c r="EN280" s="12"/>
      <c r="EO280" s="11">
        <f t="shared" si="2937"/>
        <v>1.1331842397673071E-4</v>
      </c>
      <c r="EP280" s="10">
        <f t="shared" si="2938"/>
        <v>84.19353284392713</v>
      </c>
      <c r="EQ280" s="9">
        <f t="shared" si="2939"/>
        <v>84.986381705982254</v>
      </c>
      <c r="ER280" s="9">
        <f t="shared" si="2940"/>
        <v>83.156478077830826</v>
      </c>
      <c r="ES280" s="97">
        <f t="shared" si="2941"/>
        <v>84.071429891906547</v>
      </c>
      <c r="ET280" s="15">
        <f t="shared" si="2942"/>
        <v>1.1302331431466882E-4</v>
      </c>
      <c r="EU280" s="12"/>
      <c r="EV280" s="11">
        <f t="shared" si="2943"/>
        <v>1.2071640104905604E-4</v>
      </c>
      <c r="EW280" s="10">
        <f t="shared" si="2944"/>
        <v>84.133177433532978</v>
      </c>
      <c r="EX280" s="9">
        <f t="shared" si="2945"/>
        <v>84.985917187212962</v>
      </c>
      <c r="EY280" s="9">
        <f t="shared" si="2946"/>
        <v>83.036558237065734</v>
      </c>
      <c r="EZ280" s="97">
        <f t="shared" si="2947"/>
        <v>84.011237712139348</v>
      </c>
      <c r="FA280" s="15">
        <f t="shared" si="2948"/>
        <v>1.2040142767363957E-4</v>
      </c>
      <c r="FB280" s="12"/>
      <c r="FC280" s="11">
        <f t="shared" si="2949"/>
        <v>1.2809459885006043E-4</v>
      </c>
      <c r="FD280" s="10">
        <f t="shared" si="2950"/>
        <v>84.072919181843929</v>
      </c>
      <c r="FE280" s="9">
        <f t="shared" si="2951"/>
        <v>84.985390041762003</v>
      </c>
      <c r="FF280" s="9">
        <f t="shared" si="2952"/>
        <v>82.916896088886475</v>
      </c>
      <c r="FG280" s="97">
        <f t="shared" si="2953"/>
        <v>83.951143065324231</v>
      </c>
      <c r="FH280" s="15">
        <f t="shared" si="2954"/>
        <v>1.2775975663265892E-4</v>
      </c>
      <c r="FI280" s="12"/>
      <c r="FJ280" s="11">
        <f t="shared" si="2955"/>
        <v>1.3545298971675833E-4</v>
      </c>
      <c r="FK280" s="10">
        <f t="shared" si="2956"/>
        <v>84.012754516708725</v>
      </c>
      <c r="FL280" s="9">
        <f t="shared" si="2957"/>
        <v>84.98479649445143</v>
      </c>
      <c r="FM280" s="9">
        <f t="shared" si="2958"/>
        <v>82.797488256121198</v>
      </c>
      <c r="FN280" s="97">
        <f t="shared" si="2959"/>
        <v>83.891142375286307</v>
      </c>
      <c r="FO280" s="15">
        <f t="shared" si="2960"/>
        <v>1.3509827660902819E-4</v>
      </c>
      <c r="FP280" s="12"/>
      <c r="FQ280" s="11">
        <f t="shared" si="2961"/>
        <v>1.4279154777760219E-4</v>
      </c>
      <c r="FR280" s="10">
        <f t="shared" si="2962"/>
        <v>83.952679883586939</v>
      </c>
      <c r="FS280" s="9">
        <f t="shared" si="2963"/>
        <v>84.984132802107723</v>
      </c>
      <c r="FT280" s="9">
        <f t="shared" si="2964"/>
        <v>82.678331365322961</v>
      </c>
      <c r="FU280" s="97">
        <f t="shared" si="2965"/>
        <v>83.831232083715349</v>
      </c>
      <c r="FV280" s="15">
        <f t="shared" si="2966"/>
        <v>1.4241696476672248E-4</v>
      </c>
      <c r="FW280" s="12"/>
      <c r="FX280" s="11">
        <f t="shared" si="2967"/>
        <v>1.5011024891471182E-4</v>
      </c>
      <c r="FY280" s="10">
        <f t="shared" si="2968"/>
        <v>83.892691745809799</v>
      </c>
      <c r="FZ280" s="9">
        <f t="shared" si="2969"/>
        <v>84.983395253510693</v>
      </c>
      <c r="GA280" s="9">
        <f t="shared" si="2970"/>
        <v>82.559422047329406</v>
      </c>
      <c r="GB280" s="97">
        <f t="shared" si="2971"/>
        <v>83.771408650420057</v>
      </c>
      <c r="GC280" s="15">
        <f t="shared" si="2972"/>
        <v>1.4971579997867111E-4</v>
      </c>
      <c r="GD280" s="12"/>
      <c r="GE280" s="11">
        <f t="shared" si="2973"/>
        <v>1.5740907072652895E-4</v>
      </c>
      <c r="GF280" s="10">
        <f t="shared" si="2974"/>
        <v>83.832786584832888</v>
      </c>
      <c r="GG280" s="9">
        <f t="shared" si="2975"/>
        <v>84.982580169337723</v>
      </c>
      <c r="GH280" s="9">
        <f t="shared" si="2976"/>
        <v>82.4407569378114</v>
      </c>
      <c r="GI280" s="97">
        <f t="shared" si="2977"/>
        <v>83.711668553574555</v>
      </c>
      <c r="GJ280" s="15">
        <f t="shared" si="2978"/>
        <v>1.5699476278941901E-4</v>
      </c>
      <c r="GK280" s="12"/>
      <c r="GL280" s="11">
        <f t="shared" si="2979"/>
        <v>1.6468799249085077E-4</v>
      </c>
      <c r="GM280" s="10">
        <f t="shared" si="2980"/>
        <v>83.77296090048111</v>
      </c>
      <c r="GN280" s="9">
        <f t="shared" si="2981"/>
        <v>84.981683902103597</v>
      </c>
      <c r="GO280" s="9">
        <f t="shared" si="1991"/>
        <v>82.32233267781335</v>
      </c>
      <c r="GP280" s="115">
        <f t="shared" si="2982"/>
        <v>83.652008289958474</v>
      </c>
      <c r="GQ280" s="15">
        <f t="shared" si="2983"/>
        <v>1.6425383537803761E-4</v>
      </c>
      <c r="GR280" s="12"/>
      <c r="GS280" s="11">
        <f t="shared" si="2984"/>
        <v>1.7194699512809703E-4</v>
      </c>
      <c r="GT280" s="10">
        <f t="shared" si="2985"/>
        <v>83.713211211187343</v>
      </c>
      <c r="GU280" s="9">
        <f t="shared" si="2986"/>
        <v>84.980702836096086</v>
      </c>
      <c r="GV280" s="9">
        <f t="shared" si="1993"/>
        <v>82.204145914277689</v>
      </c>
      <c r="GW280" s="115">
        <f t="shared" si="2987"/>
        <v>83.59242437518688</v>
      </c>
      <c r="GX280" s="15">
        <f t="shared" si="2988"/>
        <v>1.7149300152176391E-4</v>
      </c>
      <c r="GY280" s="12"/>
      <c r="GZ280" s="11">
        <f t="shared" si="2989"/>
        <v>1.7918606116528113E-4</v>
      </c>
      <c r="HA280" s="10">
        <f t="shared" si="2990"/>
        <v>83.653534054221112</v>
      </c>
      <c r="HB280" s="9">
        <f t="shared" si="2991"/>
        <v>84.979633387307359</v>
      </c>
      <c r="HC280" s="9">
        <f t="shared" si="2992"/>
        <v>82.086193300564858</v>
      </c>
      <c r="HD280" s="97">
        <f t="shared" si="2993"/>
        <v>83.532913343936116</v>
      </c>
      <c r="HE280" s="15">
        <f t="shared" si="2994"/>
        <v>1.7871224655963101E-4</v>
      </c>
      <c r="HF280" s="12"/>
      <c r="HG280" s="11">
        <f t="shared" si="2995"/>
        <v>1.8640517469999327E-4</v>
      </c>
      <c r="HH280" s="10">
        <f t="shared" si="2996"/>
        <v>83.593925985912989</v>
      </c>
      <c r="HI280" s="9">
        <f t="shared" si="2997"/>
        <v>84.978472003361475</v>
      </c>
      <c r="HJ280" s="9">
        <f t="shared" si="2998"/>
        <v>81.96847149695607</v>
      </c>
      <c r="HK280" s="97">
        <f t="shared" si="2999"/>
        <v>83.47347175015878</v>
      </c>
      <c r="HL280" s="15">
        <f t="shared" si="3000"/>
        <v>1.8591155735695345E-4</v>
      </c>
      <c r="HM280" s="12"/>
      <c r="HN280" s="11">
        <f t="shared" si="3001"/>
        <v>1.9360432136518964E-4</v>
      </c>
      <c r="HO280" s="10">
        <f t="shared" si="3002"/>
        <v>83.534383581868468</v>
      </c>
      <c r="HP280" s="9">
        <f t="shared" si="3003"/>
        <v>84.977215163437947</v>
      </c>
      <c r="HQ280" s="9">
        <f t="shared" si="3004"/>
        <v>81.850977171151428</v>
      </c>
      <c r="HR280" s="115">
        <f t="shared" si="3005"/>
        <v>83.414096167294687</v>
      </c>
      <c r="HS280" s="15">
        <f t="shared" si="3006"/>
        <v>1.9309092226982671E-4</v>
      </c>
      <c r="HT280" s="12"/>
      <c r="HU280" s="11">
        <f t="shared" si="3007"/>
        <v>2.0078348829402528E-4</v>
      </c>
      <c r="HV280" s="10">
        <f t="shared" si="3008"/>
        <v>83.47490343717763</v>
      </c>
      <c r="HW280" s="9">
        <f t="shared" si="3009"/>
        <v>84.975859378191686</v>
      </c>
      <c r="HX280" s="9">
        <f t="shared" si="3010"/>
        <v>81.733706998752425</v>
      </c>
      <c r="HY280" s="115">
        <f t="shared" si="3011"/>
        <v>83.354783188472055</v>
      </c>
      <c r="HZ280" s="15">
        <f t="shared" si="3012"/>
        <v>2.0025033111038481E-4</v>
      </c>
      <c r="IA280" s="12"/>
      <c r="IB280" s="11">
        <f t="shared" si="3013"/>
        <v>2.0794266408540683E-4</v>
      </c>
      <c r="IC280" s="10">
        <f t="shared" si="3014"/>
        <v>83.41548216661522</v>
      </c>
      <c r="ID280" s="9">
        <f t="shared" si="3015"/>
        <v>84.974401189669351</v>
      </c>
      <c r="IE280" s="9">
        <f t="shared" si="3016"/>
        <v>81.616657663737385</v>
      </c>
      <c r="IF280" s="115">
        <f t="shared" si="3017"/>
        <v>83.295529426703368</v>
      </c>
      <c r="IG280" s="15">
        <f t="shared" si="3018"/>
        <v>2.0738977511227237E-4</v>
      </c>
      <c r="IH280" s="12"/>
      <c r="II280" s="11">
        <f t="shared" si="3019"/>
        <v>2.1508183876975227E-4</v>
      </c>
      <c r="IJ280" s="10">
        <f t="shared" si="3020"/>
        <v>83.356116404835475</v>
      </c>
      <c r="IK280" s="9">
        <f t="shared" si="3021"/>
        <v>84.972837171222238</v>
      </c>
      <c r="IL280" s="9">
        <f t="shared" si="3022"/>
        <v>81.499825858924595</v>
      </c>
      <c r="IM280" s="115">
        <f t="shared" si="3023"/>
        <v>83.236331515073417</v>
      </c>
      <c r="IN280" s="15">
        <f t="shared" si="3024"/>
        <v>2.1450924689665537E-4</v>
      </c>
      <c r="IO280" s="12"/>
      <c r="IP280" s="11">
        <f t="shared" si="3025"/>
        <v>2.2220100377529683E-4</v>
      </c>
      <c r="IQ280" s="10">
        <f t="shared" si="3026"/>
        <v>83.296802806559114</v>
      </c>
      <c r="IR280" s="9">
        <f t="shared" si="3027"/>
        <v>84.971163927415915</v>
      </c>
      <c r="IS280" s="9">
        <f t="shared" si="3028"/>
        <v>81.383208286425671</v>
      </c>
      <c r="IT280" s="115">
        <f t="shared" si="3029"/>
        <v>83.1771861069208</v>
      </c>
      <c r="IU280" s="15">
        <f t="shared" si="3030"/>
        <v>2.2160874043863763E-4</v>
      </c>
      <c r="IV280" s="12"/>
      <c r="IW280" s="11">
        <f t="shared" si="3031"/>
        <v>2.2930015189478128E-4</v>
      </c>
      <c r="IX280" s="10">
        <f t="shared" si="3032"/>
        <v>83.237538046753841</v>
      </c>
      <c r="IY280" s="9">
        <f t="shared" si="3033"/>
        <v>84.969378093936683</v>
      </c>
      <c r="IZ280" s="9">
        <f t="shared" si="3034"/>
        <v>81.266801658087189</v>
      </c>
      <c r="JA280" s="115">
        <f t="shared" si="3035"/>
        <v>83.118089876011936</v>
      </c>
      <c r="JB280" s="15">
        <f t="shared" si="3036"/>
        <v>2.2868825103421081E-4</v>
      </c>
      <c r="JC280" s="12"/>
      <c r="JD280" s="11">
        <f t="shared" si="3037"/>
        <v>2.3637927725265662E-4</v>
      </c>
      <c r="JE280" s="10">
        <f t="shared" si="3038"/>
        <v>83.178318820807476</v>
      </c>
      <c r="JF280" s="9">
        <f t="shared" si="3039"/>
        <v>84.967476337494986</v>
      </c>
      <c r="JG280" s="9">
        <f t="shared" si="3040"/>
        <v>81.150602695924405</v>
      </c>
      <c r="JH280" s="115">
        <f t="shared" si="3041"/>
        <v>83.059039516709703</v>
      </c>
      <c r="JI280" s="15">
        <f t="shared" si="3042"/>
        <v>2.3574777526749039E-4</v>
      </c>
      <c r="JJ280" s="12"/>
      <c r="JK280" s="11">
        <f t="shared" si="3043"/>
        <v>2.4343837527259055E-4</v>
      </c>
      <c r="JL280" s="10">
        <f t="shared" si="3044"/>
        <v>83.119141844695633</v>
      </c>
      <c r="JM280" s="9">
        <f t="shared" si="3045"/>
        <v>84.965455355725879</v>
      </c>
      <c r="JN280" s="9">
        <f t="shared" si="3046"/>
        <v>81.034608132542743</v>
      </c>
      <c r="JO280" s="115">
        <f t="shared" si="3047"/>
        <v>83.000031744134304</v>
      </c>
      <c r="JP280" s="15">
        <f t="shared" si="3048"/>
        <v>2.4278731097854901E-4</v>
      </c>
      <c r="JQ280" s="12"/>
      <c r="JR280" s="11">
        <f t="shared" si="3049"/>
        <v>2.5047744264553398E-4</v>
      </c>
      <c r="JS280" s="10">
        <f t="shared" si="3050"/>
        <v>83.060003855141858</v>
      </c>
      <c r="JT280" s="9">
        <f t="shared" si="3051"/>
        <v>84.963311877086738</v>
      </c>
      <c r="JU280" s="9">
        <f t="shared" si="3052"/>
        <v>80.918814711549572</v>
      </c>
      <c r="JV280" s="115">
        <f t="shared" si="3053"/>
        <v>82.941063294318155</v>
      </c>
      <c r="JW280" s="15">
        <f t="shared" si="3054"/>
        <v>2.4980685723164769E-4</v>
      </c>
      <c r="JX280" s="12"/>
      <c r="JY280" s="11">
        <f t="shared" si="3055"/>
        <v>2.5749647729820174E-4</v>
      </c>
      <c r="JZ280" s="10">
        <f t="shared" si="3056"/>
        <v>83.000901609771574</v>
      </c>
      <c r="KA280" s="9">
        <f t="shared" si="3057"/>
        <v>84.96104266075227</v>
      </c>
      <c r="KB280" s="9">
        <f t="shared" si="3058"/>
        <v>80.803219187956302</v>
      </c>
      <c r="KC280" s="115">
        <f t="shared" si="3059"/>
        <v>82.882130924354286</v>
      </c>
      <c r="KD280" s="15">
        <f t="shared" si="3060"/>
        <v>2.5680641428393441E-4</v>
      </c>
      <c r="KE280" s="12"/>
      <c r="KF280" s="11">
        <f t="shared" si="3061"/>
        <v>2.6449547836198176E-4</v>
      </c>
      <c r="KG280" s="10">
        <f t="shared" si="3062"/>
        <v>82.941831887259895</v>
      </c>
      <c r="KH280" s="9">
        <f t="shared" si="3063"/>
        <v>84.958644496507006</v>
      </c>
      <c r="KI280" s="9">
        <f t="shared" si="3064"/>
        <v>80.687818328570444</v>
      </c>
      <c r="KJ280" s="115">
        <f t="shared" si="3065"/>
        <v>82.823231412538718</v>
      </c>
      <c r="KK280" s="15">
        <f t="shared" si="3066"/>
        <v>2.6378598355457627E-4</v>
      </c>
      <c r="KL280" s="12"/>
      <c r="KM280" s="11">
        <f t="shared" si="3067"/>
        <v>2.7147444614229716E-4</v>
      </c>
      <c r="KN280" s="10">
        <f t="shared" si="3068"/>
        <v>82.882791487473156</v>
      </c>
      <c r="KO280" s="9">
        <f t="shared" si="3069"/>
        <v>84.956114204635242</v>
      </c>
      <c r="KP280" s="9">
        <f t="shared" si="3070"/>
        <v>80.572608912376424</v>
      </c>
      <c r="KQ280" s="115">
        <f t="shared" si="3071"/>
        <v>82.76436155850584</v>
      </c>
      <c r="KR280" s="15">
        <f t="shared" si="3072"/>
        <v>2.7074556759444076E-4</v>
      </c>
      <c r="KS280" s="12"/>
      <c r="KT280" s="11">
        <f t="shared" si="3073"/>
        <v>2.7843338208850002E-4</v>
      </c>
      <c r="KU280" s="10">
        <f t="shared" si="3074"/>
        <v>82.823777231603657</v>
      </c>
      <c r="KV280" s="9">
        <f t="shared" si="3075"/>
        <v>84.953448635808726</v>
      </c>
      <c r="KW280" s="9">
        <f t="shared" si="3076"/>
        <v>80.457587730908557</v>
      </c>
      <c r="KX280" s="115">
        <f t="shared" si="3077"/>
        <v>82.705518183358635</v>
      </c>
      <c r="KY280" s="15">
        <f t="shared" si="3078"/>
        <v>2.7768517005613563E-4</v>
      </c>
      <c r="KZ280" s="12"/>
      <c r="LA280" s="11">
        <f t="shared" si="3079"/>
        <v>2.8537228876409889E-4</v>
      </c>
      <c r="LB280" s="10">
        <f t="shared" si="3080"/>
        <v>82.764785962299328</v>
      </c>
      <c r="LC280" s="9">
        <f t="shared" si="3081"/>
        <v>84.950644670972139</v>
      </c>
      <c r="LD280" s="9">
        <f t="shared" si="3082"/>
        <v>80.342751588613396</v>
      </c>
      <c r="LE280" s="115">
        <f t="shared" si="3083"/>
        <v>82.646698129792767</v>
      </c>
      <c r="LF280" s="15">
        <f t="shared" si="3084"/>
        <v>2.8460479566453284E-4</v>
      </c>
      <c r="LG280" s="12"/>
      <c r="LH280" s="11">
        <f t="shared" si="3085"/>
        <v>2.9229116981749191E-4</v>
      </c>
      <c r="LI280" s="10">
        <f t="shared" si="3086"/>
        <v>82.705814543787028</v>
      </c>
      <c r="LJ280" s="9">
        <f t="shared" si="3087"/>
        <v>84.94769922122633</v>
      </c>
      <c r="LK280" s="9">
        <f t="shared" si="3088"/>
        <v>80.228097303201324</v>
      </c>
      <c r="LL280" s="115">
        <f t="shared" si="3089"/>
        <v>82.587898262213827</v>
      </c>
      <c r="LM280" s="15">
        <f t="shared" si="3090"/>
        <v>2.9150445018786333E-4</v>
      </c>
      <c r="LN280" s="12"/>
      <c r="LO280" s="11">
        <f t="shared" si="3091"/>
        <v>2.9919002995322817E-4</v>
      </c>
      <c r="LP280" s="10">
        <f t="shared" si="3092"/>
        <v>82.646859861989427</v>
      </c>
      <c r="LQ280" s="9">
        <f t="shared" si="3093"/>
        <v>84.944609227709648</v>
      </c>
      <c r="LR280" s="9">
        <f t="shared" si="3094"/>
        <v>80.113621705990582</v>
      </c>
      <c r="LS280" s="115">
        <f t="shared" si="3095"/>
        <v>82.529115466850115</v>
      </c>
      <c r="LT280" s="15">
        <f t="shared" si="3096"/>
        <v>2.9838414040912411E-4</v>
      </c>
      <c r="LU280" s="12"/>
      <c r="LV280" s="11">
        <f t="shared" si="3097"/>
        <v>3.0606887490360442E-4</v>
      </c>
      <c r="LW280" s="10">
        <f t="shared" si="3098"/>
        <v>82.587918824637114</v>
      </c>
      <c r="LX280" s="9">
        <f t="shared" si="3099"/>
        <v>84.941371661477305</v>
      </c>
      <c r="LY280" s="9">
        <f t="shared" si="3100"/>
        <v>79.999321642239252</v>
      </c>
      <c r="LZ280" s="115">
        <f t="shared" si="3101"/>
        <v>82.470346651858279</v>
      </c>
      <c r="MA280" s="15">
        <f t="shared" si="3102"/>
        <v>3.0524387409812794E-4</v>
      </c>
      <c r="MB280" s="12"/>
      <c r="MC280" s="11">
        <f t="shared" si="3103"/>
        <v>3.1292771140087268E-4</v>
      </c>
      <c r="MD280" s="10">
        <f t="shared" si="3104"/>
        <v>82.528988361373777</v>
      </c>
      <c r="ME280" s="9">
        <f t="shared" si="3105"/>
        <v>84.937983523378875</v>
      </c>
      <c r="MF280" s="9">
        <f t="shared" si="3106"/>
        <v>79.885193971471153</v>
      </c>
      <c r="MG280" s="115">
        <f t="shared" si="3107"/>
        <v>82.411588747425014</v>
      </c>
      <c r="MH280" s="15">
        <f t="shared" si="3108"/>
        <v>3.120836599838073E-4</v>
      </c>
      <c r="MI280" s="12"/>
      <c r="MJ280" s="11">
        <f t="shared" si="3109"/>
        <v>3.1976654714970947E-4</v>
      </c>
      <c r="MK280" s="10">
        <f t="shared" si="3110"/>
        <v>82.470065423857434</v>
      </c>
      <c r="ML280" s="9">
        <f t="shared" si="3111"/>
        <v>84.934441843934167</v>
      </c>
      <c r="MM280" s="9">
        <f t="shared" si="3112"/>
        <v>79.771235567789802</v>
      </c>
      <c r="MN280" s="115">
        <f t="shared" si="3113"/>
        <v>82.352838705861984</v>
      </c>
      <c r="MO280" s="15">
        <f t="shared" si="3114"/>
        <v>3.189035077271561E-4</v>
      </c>
      <c r="MP280" s="12"/>
      <c r="MQ280" s="11">
        <f t="shared" si="3115"/>
        <v>3.2658539080030282E-4</v>
      </c>
      <c r="MR280" s="10">
        <f t="shared" si="3116"/>
        <v>82.411146985854884</v>
      </c>
      <c r="MS280" s="9">
        <f t="shared" si="3117"/>
        <v>84.930743683207325</v>
      </c>
      <c r="MT280" s="9">
        <f t="shared" si="3118"/>
        <v>79.657443320183489</v>
      </c>
      <c r="MU280" s="115">
        <f t="shared" si="3119"/>
        <v>82.294093501695414</v>
      </c>
      <c r="MV280" s="15">
        <f t="shared" si="3120"/>
        <v>3.2570342789460971E-4</v>
      </c>
      <c r="MW280" s="12"/>
      <c r="MX280" s="11">
        <f t="shared" si="3121"/>
        <v>3.3338425192188542E-4</v>
      </c>
      <c r="MY280" s="10">
        <f t="shared" si="3122"/>
        <v>82.352230043330891</v>
      </c>
      <c r="MZ280" s="9">
        <f t="shared" si="3123"/>
        <v>84.926886130679492</v>
      </c>
      <c r="NA280" s="9">
        <f t="shared" si="2039"/>
        <v>79.543814132822448</v>
      </c>
      <c r="NB280" s="115">
        <f t="shared" si="3124"/>
        <v>82.235350131750977</v>
      </c>
      <c r="NC280" s="15">
        <f t="shared" si="3125"/>
        <v>3.3248343193182896E-4</v>
      </c>
      <c r="ND280" s="12"/>
      <c r="NE280" s="11">
        <f t="shared" si="2734"/>
        <v>3.4016314097664305E-4</v>
      </c>
      <c r="NF280" s="10">
        <f t="shared" si="2387"/>
        <v>82.293311614532698</v>
      </c>
      <c r="NG280" s="9">
        <f t="shared" si="2040"/>
        <v>84.922866305119982</v>
      </c>
      <c r="NH280" s="9">
        <f t="shared" si="2041"/>
        <v>79.430344925345949</v>
      </c>
      <c r="NI280" s="115">
        <f t="shared" si="2388"/>
        <v>82.176605615232972</v>
      </c>
      <c r="NJ280" s="15">
        <f t="shared" si="2389"/>
        <v>3.3924353213800573E-4</v>
      </c>
      <c r="NK280" s="12"/>
      <c r="NL280" s="11">
        <f t="shared" si="2735"/>
        <v>3.4692206929415711E-4</v>
      </c>
      <c r="NM280" s="10">
        <f t="shared" si="2390"/>
        <v>82.234388740068781</v>
      </c>
      <c r="NN280" s="9">
        <f t="shared" si="2042"/>
        <v>84.918681354456055</v>
      </c>
      <c r="NO280" s="9">
        <f t="shared" si="2043"/>
        <v>79.317032633141523</v>
      </c>
      <c r="NP280" s="115">
        <f t="shared" si="2391"/>
        <v>82.117856993798796</v>
      </c>
      <c r="NQ280" s="15">
        <f t="shared" si="2392"/>
        <v>3.459837416405772E-4</v>
      </c>
      <c r="NR280" s="12"/>
      <c r="NS280" s="11">
        <f t="shared" si="2736"/>
        <v>3.5366104904623649E-4</v>
      </c>
      <c r="NT280" s="10">
        <f t="shared" si="2393"/>
        <v>82.175458482983004</v>
      </c>
      <c r="NU280" s="9">
        <f t="shared" si="2044"/>
        <v>84.914328455641424</v>
      </c>
      <c r="NV280" s="9">
        <f t="shared" si="2045"/>
        <v>79.203874207614149</v>
      </c>
      <c r="NW280" s="115">
        <f t="shared" si="2394"/>
        <v>82.059101331627787</v>
      </c>
      <c r="NX280" s="15">
        <f t="shared" si="2395"/>
        <v>3.527040743704774E-4</v>
      </c>
      <c r="NY280" s="12"/>
      <c r="NZ280" s="11">
        <f t="shared" si="2737"/>
        <v>3.6038009322227976E-4</v>
      </c>
      <c r="OA280" s="10">
        <f t="shared" si="2396"/>
        <v>82.116517928823157</v>
      </c>
      <c r="OB280" s="9">
        <f t="shared" si="2046"/>
        <v>84.909804814523525</v>
      </c>
      <c r="OC280" s="9">
        <f t="shared" si="2047"/>
        <v>79.090866616448068</v>
      </c>
      <c r="OD280" s="115">
        <f t="shared" si="2397"/>
        <v>82.000335715485789</v>
      </c>
      <c r="OE280" s="15">
        <f t="shared" si="2398"/>
        <v>3.5940454503776629E-4</v>
      </c>
      <c r="OF280" s="12"/>
      <c r="OG280" s="11">
        <f t="shared" si="2738"/>
        <v>3.6707921560502019E-4</v>
      </c>
      <c r="OH280" s="10">
        <f t="shared" si="2399"/>
        <v>82.057564185705189</v>
      </c>
      <c r="OI280" s="9">
        <f t="shared" si="2048"/>
        <v>84.905107665709721</v>
      </c>
      <c r="OJ280" s="9">
        <f t="shared" si="2049"/>
        <v>78.978006843858211</v>
      </c>
      <c r="OK280" s="115">
        <f t="shared" si="2400"/>
        <v>81.941557254783959</v>
      </c>
      <c r="OL280" s="15">
        <f t="shared" si="2401"/>
        <v>3.6608516910783818E-4</v>
      </c>
      <c r="OM280" s="12"/>
      <c r="ON280" s="11">
        <f t="shared" si="2739"/>
        <v>3.7375843074682679E-4</v>
      </c>
      <c r="OO280" s="10">
        <f t="shared" si="2402"/>
        <v>81.998594384371714</v>
      </c>
      <c r="OP280" s="9">
        <f t="shared" si="2050"/>
        <v>84.900234272432343</v>
      </c>
      <c r="OQ280" s="9">
        <f t="shared" si="2051"/>
        <v>78.865291890836019</v>
      </c>
      <c r="OR280" s="115">
        <f t="shared" si="2403"/>
        <v>81.882763081634181</v>
      </c>
      <c r="OS280" s="15">
        <f t="shared" si="2404"/>
        <v>3.7274596277790347E-4</v>
      </c>
      <c r="OT280" s="12"/>
      <c r="OU280" s="11">
        <f t="shared" si="2740"/>
        <v>3.8041775394628157E-4</v>
      </c>
      <c r="OV280" s="10">
        <f t="shared" si="2405"/>
        <v>81.939605678247204</v>
      </c>
      <c r="OW280" s="9">
        <f t="shared" si="2052"/>
        <v>84.89518192641286</v>
      </c>
      <c r="OX280" s="9">
        <f t="shared" si="2053"/>
        <v>78.752718775383357</v>
      </c>
      <c r="OY280" s="115">
        <f t="shared" si="2406"/>
        <v>81.823950350898116</v>
      </c>
      <c r="OZ280" s="15">
        <f t="shared" si="2407"/>
        <v>3.7938694295415248E-4</v>
      </c>
      <c r="PA280" s="12"/>
      <c r="PB280" s="11">
        <f t="shared" si="2741"/>
        <v>3.8705720122542337E-4</v>
      </c>
      <c r="PC280" s="10">
        <f t="shared" si="2408"/>
        <v>81.880595243486781</v>
      </c>
      <c r="PD280" s="9">
        <f t="shared" si="2054"/>
        <v>84.889947947725076</v>
      </c>
      <c r="PE280" s="9">
        <f t="shared" si="2055"/>
        <v>78.640284532742228</v>
      </c>
      <c r="PF280" s="115">
        <f t="shared" si="2409"/>
        <v>81.765116240233652</v>
      </c>
      <c r="PG280" s="15">
        <f t="shared" si="2410"/>
        <v>3.8600812722911664E-4</v>
      </c>
      <c r="PH280" s="12"/>
      <c r="PI280" s="11">
        <f t="shared" si="2742"/>
        <v>3.9367678930719732E-4</v>
      </c>
      <c r="PJ280" s="10">
        <f t="shared" si="2411"/>
        <v>81.821560279022421</v>
      </c>
      <c r="PK280" s="9">
        <f t="shared" si="2056"/>
        <v>84.88452968465748</v>
      </c>
      <c r="PL280" s="9">
        <f t="shared" si="2057"/>
        <v>78.52798621561243</v>
      </c>
      <c r="PM280" s="115">
        <f t="shared" si="2412"/>
        <v>81.706257950134955</v>
      </c>
      <c r="PN280" s="15">
        <f t="shared" si="2413"/>
        <v>3.9260953385971846E-4</v>
      </c>
      <c r="PO280" s="12"/>
      <c r="PP280" s="11">
        <f t="shared" si="2743"/>
        <v>4.0027653559358015E-4</v>
      </c>
      <c r="PQ280" s="10">
        <f t="shared" si="2414"/>
        <v>81.762498006602755</v>
      </c>
      <c r="PR280" s="9">
        <f t="shared" si="2058"/>
        <v>84.878924513574859</v>
      </c>
      <c r="PS280" s="9">
        <f t="shared" si="2059"/>
        <v>78.376287397737002</v>
      </c>
      <c r="PT280" s="115">
        <f t="shared" si="2415"/>
        <v>81.627605955655923</v>
      </c>
      <c r="PU280" s="15">
        <f t="shared" si="2416"/>
        <v>4.0163295340314096E-4</v>
      </c>
      <c r="PV280" s="12"/>
      <c r="PW280" s="11">
        <f t="shared" si="2744"/>
        <v>4.0930271398888419E-4</v>
      </c>
      <c r="PX280" s="10">
        <f t="shared" si="2417"/>
        <v>81.683602621905294</v>
      </c>
      <c r="PY280" s="9">
        <f t="shared" si="2060"/>
        <v>84.873058732264553</v>
      </c>
      <c r="PZ280" s="9">
        <f t="shared" si="2061"/>
        <v>78.324493809710503</v>
      </c>
      <c r="QA280" s="115">
        <f t="shared" si="2418"/>
        <v>81.598776270987528</v>
      </c>
      <c r="QB280" s="15">
        <f t="shared" si="2419"/>
        <v>4.0446966723572128E-4</v>
      </c>
      <c r="QC280" s="12"/>
      <c r="QD280" s="11">
        <f t="shared" si="2745"/>
        <v>4.121306758883181E-4</v>
      </c>
      <c r="QE280" s="10">
        <f t="shared" si="2420"/>
        <v>81.654617616101262</v>
      </c>
      <c r="QF280" s="9">
        <f t="shared" si="2062"/>
        <v>84.867109798887284</v>
      </c>
      <c r="QG280" s="9">
        <f t="shared" si="2063"/>
        <v>78.93127374916476</v>
      </c>
      <c r="QH280" s="115">
        <f t="shared" si="2421"/>
        <v>81.899191774026022</v>
      </c>
      <c r="QI280" s="15">
        <f t="shared" si="2422"/>
        <v>3.6662469719559414E-4</v>
      </c>
      <c r="QJ280" s="12"/>
      <c r="QK280" s="11">
        <f t="shared" si="2746"/>
        <v>3.7420467396278792E-4</v>
      </c>
      <c r="QL280" s="10">
        <f t="shared" si="2423"/>
        <v>81.955461602183078</v>
      </c>
      <c r="QM280" s="9">
        <f t="shared" si="2064"/>
        <v>84.862222030430019</v>
      </c>
      <c r="QN280" s="9">
        <f t="shared" si="2065"/>
        <v>79.637793157366261</v>
      </c>
      <c r="QO280" s="115">
        <f t="shared" si="2424"/>
        <v>82.250007593898147</v>
      </c>
      <c r="QP280" s="15">
        <f t="shared" si="2425"/>
        <v>3.2268489856562854E-4</v>
      </c>
      <c r="QQ280" s="12"/>
      <c r="QR280" s="11">
        <f t="shared" si="2747"/>
        <v>3.3018261824472629E-4</v>
      </c>
      <c r="QS280" s="10">
        <f t="shared" si="2426"/>
        <v>82.306739114789707</v>
      </c>
      <c r="QT280" s="9">
        <f t="shared" si="2066"/>
        <v>84.858435648035112</v>
      </c>
      <c r="QU280" s="9">
        <f t="shared" si="2067"/>
        <v>80.475856877844478</v>
      </c>
      <c r="QV280" s="115">
        <f t="shared" si="2427"/>
        <v>82.667146262939795</v>
      </c>
      <c r="QW280" s="15">
        <f t="shared" si="2428"/>
        <v>2.7068834130485959E-4</v>
      </c>
      <c r="QX280" s="12"/>
      <c r="QY280" s="11">
        <f t="shared" si="2748"/>
        <v>2.7810391676911199E-4</v>
      </c>
      <c r="QZ280" s="10">
        <f t="shared" si="2429"/>
        <v>82.72436476106887</v>
      </c>
      <c r="RA280" s="9">
        <f t="shared" si="2068"/>
        <v>84.855771205908439</v>
      </c>
      <c r="RB280" s="9">
        <f t="shared" si="2069"/>
        <v>81.503672065026137</v>
      </c>
      <c r="RC280" s="115">
        <f t="shared" si="2430"/>
        <v>83.179721635467288</v>
      </c>
      <c r="RD280" s="15">
        <f t="shared" si="2431"/>
        <v>2.0704115177726888E-4</v>
      </c>
      <c r="RE280" s="12"/>
      <c r="RF280" s="11">
        <f t="shared" si="2749"/>
        <v>2.1437709837779793E-4</v>
      </c>
      <c r="RG280" s="10">
        <f t="shared" si="2432"/>
        <v>83.237436763241632</v>
      </c>
      <c r="RH280" s="9">
        <f t="shared" si="2070"/>
        <v>84.854212441288709</v>
      </c>
      <c r="RI280" s="9">
        <f t="shared" si="2071"/>
        <v>82.840815355550646</v>
      </c>
      <c r="RJ280" s="115">
        <f t="shared" si="2433"/>
        <v>83.847513898419678</v>
      </c>
      <c r="RK280" s="15">
        <f t="shared" si="2434"/>
        <v>1.243567192068445E-4</v>
      </c>
      <c r="RL280" s="12"/>
      <c r="RM280" s="11">
        <f t="shared" si="2750"/>
        <v>1.3162141225328075E-4</v>
      </c>
      <c r="RN280" s="10">
        <f t="shared" si="2435"/>
        <v>83.905693423203502</v>
      </c>
      <c r="RO280" s="9">
        <f t="shared" si="2072"/>
        <v>84.853650092580793</v>
      </c>
      <c r="RP280" s="9">
        <f t="shared" si="2073"/>
        <v>84.822174627674755</v>
      </c>
      <c r="RQ280" s="115">
        <f t="shared" si="2436"/>
        <v>84.837912360127774</v>
      </c>
      <c r="RR280" s="15">
        <f t="shared" si="2437"/>
        <v>1.9440703371188985E-6</v>
      </c>
      <c r="RS280" s="12"/>
      <c r="RT280" s="11">
        <f t="shared" si="2751"/>
        <v>9.1658655358755269E-6</v>
      </c>
      <c r="RU280" s="10">
        <f t="shared" si="2438"/>
        <v>84.896371531755221</v>
      </c>
      <c r="RV280" s="9">
        <f t="shared" si="2074"/>
        <v>84.853649955147759</v>
      </c>
      <c r="RW280" s="9">
        <f t="shared" si="2075"/>
        <v>89.244613284511985</v>
      </c>
      <c r="RX280" s="115">
        <f t="shared" si="2439"/>
        <v>87.049131619829865</v>
      </c>
      <c r="RY280" s="15">
        <f t="shared" si="2440"/>
        <v>-2.712062104714575E-4</v>
      </c>
      <c r="RZ280" s="12"/>
      <c r="SA280" s="11">
        <f t="shared" si="2752"/>
        <v>-2.6414148822943888E-4</v>
      </c>
      <c r="SB280" s="10">
        <f t="shared" si="2441"/>
        <v>87.108859418484883</v>
      </c>
      <c r="SC280" s="9">
        <f t="shared" si="2076"/>
        <v>84.856324602016429</v>
      </c>
      <c r="SD280" s="9">
        <f t="shared" si="2077"/>
        <v>89.325995150026273</v>
      </c>
      <c r="SE280" s="115">
        <f t="shared" si="2442"/>
        <v>87.091159876021351</v>
      </c>
      <c r="SF280" s="15">
        <f t="shared" si="2443"/>
        <v>-2.7606753244216985E-4</v>
      </c>
      <c r="SG280" s="12"/>
      <c r="SH280" s="11">
        <f t="shared" si="2753"/>
        <v>-2.6901714313899813E-4</v>
      </c>
      <c r="SI280" s="10">
        <f t="shared" si="2444"/>
        <v>87.150866173131291</v>
      </c>
      <c r="SJ280" s="9">
        <f t="shared" si="2078"/>
        <v>84.859095993363553</v>
      </c>
      <c r="SK280" s="9">
        <f t="shared" si="2079"/>
        <v>89.408128274599918</v>
      </c>
      <c r="SL280" s="115">
        <f t="shared" si="2445"/>
        <v>87.133612133981728</v>
      </c>
      <c r="SM280" s="15">
        <f t="shared" si="2446"/>
        <v>-2.8096928026157691E-4</v>
      </c>
      <c r="SN280" s="12"/>
      <c r="SO280" s="11">
        <f t="shared" si="2754"/>
        <v>-2.7393351773443325E-4</v>
      </c>
      <c r="SP280" s="10">
        <f t="shared" si="2447"/>
        <v>87.193297090909567</v>
      </c>
      <c r="SQ280" s="9">
        <f t="shared" si="2080"/>
        <v>84.861966673919781</v>
      </c>
      <c r="SR280" s="9">
        <f t="shared" si="2081"/>
        <v>89.491002218570287</v>
      </c>
      <c r="SS280" s="115">
        <f t="shared" si="2448"/>
        <v>87.176484446245041</v>
      </c>
      <c r="ST280" s="15">
        <f t="shared" si="2449"/>
        <v>-2.8591065195348046E-4</v>
      </c>
      <c r="SU280" s="12"/>
      <c r="SV280" s="11">
        <f t="shared" si="2755"/>
        <v>-2.7888981202435102E-4</v>
      </c>
      <c r="SW280" s="10">
        <f t="shared" si="2450"/>
        <v>87.23614823573854</v>
      </c>
      <c r="SX280" s="9">
        <f t="shared" si="2082"/>
        <v>84.864939214974157</v>
      </c>
      <c r="SY280" s="9">
        <f t="shared" si="2083"/>
        <v>89.574606035080592</v>
      </c>
      <c r="SZ280" s="115">
        <f t="shared" si="2451"/>
        <v>87.219772625027375</v>
      </c>
      <c r="TA280" s="15">
        <f t="shared" si="2452"/>
        <v>-2.908908125746454E-4</v>
      </c>
      <c r="TB280" s="12"/>
      <c r="TC280" s="11">
        <f t="shared" si="2756"/>
        <v>-2.8388519290341226E-4</v>
      </c>
      <c r="TD280" s="10">
        <f t="shared" si="2453"/>
        <v>87.279415430923763</v>
      </c>
      <c r="TE280" s="9">
        <f t="shared" si="2084"/>
        <v>84.868016212871083</v>
      </c>
      <c r="TF280" s="9">
        <f t="shared" si="2085"/>
        <v>89.658928544837408</v>
      </c>
      <c r="TG280" s="115">
        <f t="shared" si="2454"/>
        <v>87.263472378854246</v>
      </c>
      <c r="TH280" s="15">
        <f t="shared" si="2455"/>
        <v>-2.9590891127794866E-4</v>
      </c>
      <c r="TI280" s="12"/>
      <c r="TJ280" s="11">
        <f t="shared" si="2757"/>
        <v>-2.8891881123133291E-4</v>
      </c>
      <c r="TK280" s="10">
        <f t="shared" si="2456"/>
        <v>87.323094395931534</v>
      </c>
      <c r="TL280" s="9">
        <f t="shared" si="2086"/>
        <v>84.871200287791439</v>
      </c>
      <c r="TM280" s="9">
        <f t="shared" si="2087"/>
        <v>89.743958367346494</v>
      </c>
      <c r="TN280" s="115">
        <f t="shared" si="2457"/>
        <v>87.307579327568959</v>
      </c>
      <c r="TO280" s="15">
        <f t="shared" si="2458"/>
        <v>-3.0096408331691741E-4</v>
      </c>
      <c r="TP280" s="12"/>
      <c r="TQ280" s="11">
        <f t="shared" si="2758"/>
        <v>-2.939898038362264E-4</v>
      </c>
      <c r="TR280" s="10">
        <f t="shared" si="2459"/>
        <v>87.367180761396966</v>
      </c>
      <c r="TS280" s="9">
        <f t="shared" si="2088"/>
        <v>84.874494082525047</v>
      </c>
      <c r="TT280" s="9">
        <f t="shared" si="2089"/>
        <v>89.829684068969073</v>
      </c>
      <c r="TU280" s="115">
        <f t="shared" si="2460"/>
        <v>87.35208907574706</v>
      </c>
      <c r="TV280" s="15">
        <f t="shared" si="2461"/>
        <v>-3.0605545926619789E-4</v>
      </c>
      <c r="TW280" s="12"/>
      <c r="TX280" s="11">
        <f t="shared" si="2759"/>
        <v>-2.9909730274393085E-4</v>
      </c>
      <c r="TY280" s="10">
        <f t="shared" si="2462"/>
        <v>87.411670142618007</v>
      </c>
      <c r="TZ280" s="9">
        <f t="shared" si="2090"/>
        <v>84.877900261399446</v>
      </c>
      <c r="UA280" s="9">
        <f t="shared" si="2091"/>
        <v>89.916093812537085</v>
      </c>
      <c r="UB280" s="115">
        <f t="shared" si="2463"/>
        <v>87.396997036968258</v>
      </c>
      <c r="UC280" s="15">
        <f t="shared" si="2464"/>
        <v>-3.111821434463258E-4</v>
      </c>
      <c r="UD280" s="12"/>
      <c r="UE280" s="11">
        <f t="shared" si="2760"/>
        <v>-3.042404135710826E-4</v>
      </c>
      <c r="UF280" s="10">
        <f t="shared" si="2465"/>
        <v>87.456557963573758</v>
      </c>
      <c r="UG280" s="9">
        <f t="shared" si="2092"/>
        <v>84.881421508688575</v>
      </c>
      <c r="UH280" s="9">
        <f t="shared" si="2093"/>
        <v>90.003175485132189</v>
      </c>
      <c r="UI280" s="115">
        <f t="shared" si="2466"/>
        <v>87.442298496910382</v>
      </c>
      <c r="UJ280" s="15">
        <f t="shared" si="2467"/>
        <v>-3.1634322191424871E-4</v>
      </c>
      <c r="UK280" s="12"/>
      <c r="UL280" s="11">
        <f t="shared" si="2761"/>
        <v>-3.09418223521483E-4</v>
      </c>
      <c r="UM280" s="10">
        <f t="shared" si="2468"/>
        <v>87.501839520078434</v>
      </c>
      <c r="UN280" s="9">
        <f t="shared" si="2094"/>
        <v>84.885060527133462</v>
      </c>
      <c r="UO280" s="9">
        <f t="shared" si="2095"/>
        <v>90.090916752640979</v>
      </c>
      <c r="UP280" s="115">
        <f t="shared" si="2469"/>
        <v>87.48798863988722</v>
      </c>
      <c r="UQ280" s="15">
        <f t="shared" si="2470"/>
        <v>-3.2153776592426454E-4</v>
      </c>
      <c r="UR280" s="12"/>
      <c r="US280" s="11">
        <f t="shared" si="2762"/>
        <v>-3.1462980484786319E-4</v>
      </c>
      <c r="UT280" s="10">
        <f t="shared" si="2471"/>
        <v>87.547510006334136</v>
      </c>
      <c r="UU280" s="9">
        <f t="shared" si="2096"/>
        <v>84.888820036486592</v>
      </c>
      <c r="UV280" s="9">
        <f t="shared" si="2097"/>
        <v>90.179305060387776</v>
      </c>
      <c r="UW280" s="115">
        <f t="shared" si="2472"/>
        <v>87.534062548437191</v>
      </c>
      <c r="UX280" s="15">
        <f t="shared" si="2473"/>
        <v>-3.2676483205702279E-4</v>
      </c>
      <c r="UY280" s="12"/>
      <c r="UZ280" s="11">
        <f t="shared" si="2763"/>
        <v>-3.1987421497752216E-4</v>
      </c>
      <c r="VA280" s="10">
        <f t="shared" si="2474"/>
        <v>87.59356451449824</v>
      </c>
      <c r="VB280" s="9">
        <f t="shared" si="2098"/>
        <v>84.892702772008661</v>
      </c>
      <c r="VC280" s="9">
        <f t="shared" si="2099"/>
        <v>90.268327689920596</v>
      </c>
      <c r="VD280" s="115">
        <f t="shared" si="2475"/>
        <v>87.580515230964636</v>
      </c>
      <c r="VE280" s="15">
        <f t="shared" si="2476"/>
        <v>-3.3202346581972852E-4</v>
      </c>
      <c r="VF280" s="12"/>
      <c r="VG280" s="11">
        <f t="shared" si="2764"/>
        <v>-3.2515050011433549E-4</v>
      </c>
      <c r="VH280" s="10">
        <f t="shared" si="2477"/>
        <v>87.639998062344546</v>
      </c>
      <c r="VI280" s="9">
        <f t="shared" si="2100"/>
        <v>84.896711483001894</v>
      </c>
      <c r="VJ280" s="9">
        <f t="shared" si="2101"/>
        <v>90.357971715776401</v>
      </c>
      <c r="VK280" s="115">
        <f t="shared" si="2478"/>
        <v>87.627341599389155</v>
      </c>
      <c r="VL280" s="15">
        <f t="shared" si="2479"/>
        <v>-3.3731269906635893E-4</v>
      </c>
      <c r="VM280" s="12"/>
      <c r="VN280" s="11">
        <f t="shared" si="2765"/>
        <v>-3.3045769265222527E-4</v>
      </c>
      <c r="VO280" s="10">
        <f t="shared" si="2480"/>
        <v>87.686805570860997</v>
      </c>
      <c r="VP280" s="9">
        <f t="shared" si="2102"/>
        <v>84.900848931236865</v>
      </c>
      <c r="VQ280" s="9">
        <f t="shared" si="2103"/>
        <v>90.44822389997087</v>
      </c>
      <c r="VR280" s="115">
        <f t="shared" si="2481"/>
        <v>87.674536415603868</v>
      </c>
      <c r="VS280" s="15">
        <f t="shared" si="2482"/>
        <v>-3.4263154357802632E-4</v>
      </c>
      <c r="VT280" s="12"/>
      <c r="VU280" s="11">
        <f t="shared" si="2766"/>
        <v>-3.3579480474262263E-4</v>
      </c>
      <c r="VV280" s="10">
        <f t="shared" si="2483"/>
        <v>87.733981810606892</v>
      </c>
      <c r="VW280" s="9">
        <f t="shared" si="2104"/>
        <v>84.905117889171265</v>
      </c>
      <c r="VX280" s="9">
        <f t="shared" si="2105"/>
        <v>90.539070791024997</v>
      </c>
      <c r="VY280" s="115">
        <f t="shared" si="2484"/>
        <v>87.722094340098124</v>
      </c>
      <c r="VZ280" s="15">
        <f t="shared" si="2485"/>
        <v>-3.4797899728933952E-4</v>
      </c>
      <c r="WA280" s="12"/>
      <c r="WB280" s="11">
        <f t="shared" si="2767"/>
        <v>-3.4116083452624788E-4</v>
      </c>
      <c r="WC280" s="10">
        <f t="shared" si="2486"/>
        <v>87.781521450385327</v>
      </c>
      <c r="WD280" s="9">
        <f t="shared" si="2106"/>
        <v>84.90952113826603</v>
      </c>
      <c r="WE280" s="9">
        <f t="shared" si="2107"/>
        <v>90.630498727255286</v>
      </c>
      <c r="WF280" s="115">
        <f t="shared" si="2487"/>
        <v>87.770009932760658</v>
      </c>
      <c r="WG280" s="15">
        <f t="shared" si="2488"/>
        <v>-3.5335404459562418E-4</v>
      </c>
      <c r="WH280" s="12"/>
      <c r="WI280" s="11">
        <f t="shared" si="2768"/>
        <v>-3.4655476643766833E-4</v>
      </c>
      <c r="WJ280" s="10">
        <f t="shared" si="2489"/>
        <v>87.829419058026971</v>
      </c>
      <c r="WK280" s="9">
        <f t="shared" si="2108"/>
        <v>84.914061467261433</v>
      </c>
      <c r="WL280" s="9">
        <f t="shared" si="2109"/>
        <v>90.722493839386203</v>
      </c>
      <c r="WM280" s="115">
        <f t="shared" si="2490"/>
        <v>87.818277653323818</v>
      </c>
      <c r="WN280" s="15">
        <f t="shared" si="2491"/>
        <v>-3.587556566207512E-4</v>
      </c>
      <c r="WO280" s="12"/>
      <c r="WP280" s="11">
        <f t="shared" si="2769"/>
        <v>-3.5197557147052626E-4</v>
      </c>
      <c r="WQ280" s="10">
        <f t="shared" si="2492"/>
        <v>87.877669100814501</v>
      </c>
      <c r="WR280" s="9">
        <f t="shared" si="2110"/>
        <v>84.918741670412999</v>
      </c>
      <c r="WS280" s="9">
        <f t="shared" si="2111"/>
        <v>90.815042053483396</v>
      </c>
      <c r="WT280" s="115">
        <f t="shared" si="2493"/>
        <v>87.866891861948204</v>
      </c>
      <c r="WU280" s="15">
        <f t="shared" si="2494"/>
        <v>-3.6418279150727336E-4</v>
      </c>
      <c r="WV280" s="12"/>
      <c r="WW280" s="11">
        <f t="shared" si="2770"/>
        <v>-3.5742220746520602E-4</v>
      </c>
      <c r="WX280" s="10">
        <f t="shared" si="2495"/>
        <v>87.926265946047749</v>
      </c>
      <c r="WY280" s="9">
        <f t="shared" si="2112"/>
        <v>84.923564545688976</v>
      </c>
      <c r="WZ280" s="9">
        <f t="shared" si="2113"/>
        <v>90.908129094216221</v>
      </c>
      <c r="XA280" s="115">
        <f t="shared" si="2496"/>
        <v>87.915846819952606</v>
      </c>
      <c r="XB280" s="15">
        <f t="shared" si="2497"/>
        <v>-3.6963439472925783E-4</v>
      </c>
      <c r="XC280" s="12"/>
      <c r="XD280" s="11">
        <f t="shared" si="2771"/>
        <v>-3.628936194193668E-4</v>
      </c>
      <c r="XE280" s="10">
        <f t="shared" si="2498"/>
        <v>87.975203861754636</v>
      </c>
      <c r="XF280" s="9">
        <f t="shared" si="2114"/>
        <v>84.928532892930946</v>
      </c>
      <c r="XG280" s="9">
        <f t="shared" si="2115"/>
        <v>91.00174048843742</v>
      </c>
      <c r="XH280" s="115">
        <f t="shared" si="2499"/>
        <v>87.965136690684176</v>
      </c>
      <c r="XI280" s="15">
        <f t="shared" si="2500"/>
        <v>-3.7510939942699765E-4</v>
      </c>
      <c r="XJ280" s="12"/>
      <c r="XK280" s="11">
        <f t="shared" si="2772"/>
        <v>-3.6838873982050888E-4</v>
      </c>
      <c r="XL280" s="10">
        <f t="shared" si="2501"/>
        <v>88.024477017542694</v>
      </c>
      <c r="XM280" s="9">
        <f t="shared" si="2116"/>
        <v>84.933649511979425</v>
      </c>
      <c r="XN280" s="9">
        <f t="shared" si="2117"/>
        <v>91.095861572592256</v>
      </c>
      <c r="XO280" s="115">
        <f t="shared" si="2502"/>
        <v>88.01475554228584</v>
      </c>
      <c r="XP280" s="15">
        <f t="shared" si="2503"/>
        <v>-3.8060672698041014E-4</v>
      </c>
      <c r="XQ280" s="12"/>
      <c r="XR280" s="11">
        <f t="shared" si="2773"/>
        <v>-3.7390648921777108E-4</v>
      </c>
      <c r="XS280" s="10">
        <f t="shared" si="2504"/>
        <v>88.074079487351298</v>
      </c>
      <c r="XT280" s="9">
        <f t="shared" si="2118"/>
        <v>84.938917200772309</v>
      </c>
      <c r="XU280" s="9">
        <f t="shared" si="2119"/>
        <v>91.190477498409393</v>
      </c>
      <c r="XV280" s="115">
        <f t="shared" si="2505"/>
        <v>88.064697349590858</v>
      </c>
      <c r="XW280" s="15">
        <f t="shared" si="2506"/>
        <v>-3.8612528747796864E-4</v>
      </c>
      <c r="XX280" s="12"/>
      <c r="XY280" s="11">
        <f t="shared" si="2774"/>
        <v>-3.7944577668926164E-4</v>
      </c>
      <c r="XZ280" s="10">
        <f t="shared" si="2507"/>
        <v>88.124005251330146</v>
      </c>
      <c r="YA280" s="9">
        <f t="shared" si="2120"/>
        <v>84.944338753415124</v>
      </c>
      <c r="YB280" s="9">
        <f t="shared" si="2121"/>
        <v>91.285573216178165</v>
      </c>
      <c r="YC280" s="115">
        <f t="shared" si="2508"/>
        <v>88.114955984796637</v>
      </c>
      <c r="YD280" s="15">
        <f t="shared" si="2509"/>
        <v>-3.9166397880302598E-4</v>
      </c>
      <c r="YE280" s="12"/>
      <c r="YF280" s="11">
        <f t="shared" si="2775"/>
        <v>-3.850054989245441E-4</v>
      </c>
      <c r="YG280" s="10">
        <f t="shared" si="2510"/>
        <v>88.174248186477826</v>
      </c>
      <c r="YH280" s="9">
        <f t="shared" si="2122"/>
        <v>84.949916958185497</v>
      </c>
      <c r="YI280" s="9">
        <f t="shared" si="2123"/>
        <v>91.381133496685123</v>
      </c>
      <c r="YJ280" s="115">
        <f t="shared" si="2511"/>
        <v>88.16552522743531</v>
      </c>
      <c r="YK280" s="15">
        <f t="shared" si="2512"/>
        <v>-3.9722168811197908E-4</v>
      </c>
      <c r="YL280" s="12"/>
      <c r="YM280" s="11">
        <f t="shared" si="2776"/>
        <v>-3.9058454170309338E-4</v>
      </c>
      <c r="YN280" s="10">
        <f t="shared" si="2513"/>
        <v>88.22480207661016</v>
      </c>
      <c r="YO280" s="9">
        <f t="shared" si="2124"/>
        <v>84.95565459553913</v>
      </c>
      <c r="YP280" s="9">
        <f t="shared" si="2125"/>
        <v>91.477142937891315</v>
      </c>
      <c r="YQ280" s="115">
        <f t="shared" si="2514"/>
        <v>88.21639876671523</v>
      </c>
      <c r="YR280" s="15">
        <f t="shared" si="2515"/>
        <v>-4.02797292369832E-4</v>
      </c>
      <c r="YS280" s="12"/>
      <c r="YT280" s="11">
        <f t="shared" si="2777"/>
        <v>-3.9618178042882503E-4</v>
      </c>
      <c r="YU280" s="10">
        <f t="shared" si="2516"/>
        <v>88.275660614687496</v>
      </c>
      <c r="YV280" s="9">
        <f t="shared" si="2126"/>
        <v>84.961554436094161</v>
      </c>
      <c r="YW280" s="9">
        <f t="shared" si="2127"/>
        <v>91.573585970366992</v>
      </c>
      <c r="YX280" s="115">
        <f t="shared" si="2517"/>
        <v>88.267570203230576</v>
      </c>
      <c r="YY280" s="15">
        <f t="shared" si="2518"/>
        <v>-4.0838965881037333E-4</v>
      </c>
      <c r="YZ280" s="12"/>
      <c r="ZA280" s="11">
        <f t="shared" si="2778"/>
        <v>-4.0179608058928568E-4</v>
      </c>
      <c r="ZB280" s="10">
        <f t="shared" si="2519"/>
        <v>88.326817404509256</v>
      </c>
      <c r="ZC280" s="9">
        <f t="shared" si="2128"/>
        <v>84.967619238593457</v>
      </c>
      <c r="ZD280" s="9">
        <f t="shared" si="2129"/>
        <v>91.670446863016068</v>
      </c>
      <c r="ZE280" s="115">
        <f t="shared" si="2520"/>
        <v>88.319033050804762</v>
      </c>
      <c r="ZF280" s="15">
        <f t="shared" si="2521"/>
        <v>-4.1399764541560701E-4</v>
      </c>
      <c r="ZG280" s="12"/>
      <c r="ZH280" s="11">
        <f t="shared" si="2779"/>
        <v>-4.0742629823429589E-4</v>
      </c>
      <c r="ZI280" s="10">
        <f t="shared" si="2522"/>
        <v>88.378265962543082</v>
      </c>
      <c r="ZJ280" s="9">
        <f t="shared" si="2130"/>
        <v>84.97385174784732</v>
      </c>
      <c r="ZK280" s="9">
        <f t="shared" si="2131"/>
        <v>91.767709729082213</v>
      </c>
      <c r="ZL280" s="115">
        <f t="shared" si="2523"/>
        <v>88.370780738464759</v>
      </c>
      <c r="ZM280" s="15">
        <f t="shared" si="2524"/>
        <v>-4.1962010141377511E-4</v>
      </c>
      <c r="ZN280" s="12"/>
      <c r="ZO280" s="11">
        <f t="shared" si="2780"/>
        <v>-4.130712804734183E-4</v>
      </c>
      <c r="ZP280" s="10">
        <f t="shared" si="2525"/>
        <v>88.429999719885771</v>
      </c>
      <c r="ZQ280" s="9">
        <f t="shared" si="2132"/>
        <v>84.980254692659173</v>
      </c>
      <c r="ZR280" s="9">
        <f t="shared" si="2133"/>
        <v>91.865358532428829</v>
      </c>
      <c r="ZS280" s="115">
        <f t="shared" si="2526"/>
        <v>88.422806612544008</v>
      </c>
      <c r="ZT280" s="15">
        <f t="shared" si="2527"/>
        <v>-4.2525586779536739E-4</v>
      </c>
      <c r="ZU280" s="12"/>
      <c r="ZV280" s="11">
        <f t="shared" si="2781"/>
        <v>-4.1872986599161241E-4</v>
      </c>
      <c r="ZW280" s="10">
        <f t="shared" si="2528"/>
        <v>88.482012024353423</v>
      </c>
      <c r="ZX280" s="9">
        <f t="shared" si="2134"/>
        <v>84.986830783736778</v>
      </c>
      <c r="ZY280" s="9">
        <f t="shared" si="2135"/>
        <v>91.963377094086425</v>
      </c>
      <c r="ZZ280" s="115">
        <f t="shared" si="2529"/>
        <v>88.475103938911602</v>
      </c>
      <c r="AAA280" s="15">
        <f t="shared" si="2530"/>
        <v>-4.3090377784651653E-4</v>
      </c>
      <c r="AAB280" s="12"/>
      <c r="AAC280" s="11">
        <f t="shared" si="2782"/>
        <v>-4.2440088558252817E-4</v>
      </c>
      <c r="AAD280" s="10">
        <f t="shared" si="2531"/>
        <v>88.534296142698906</v>
      </c>
      <c r="AAE280" s="9">
        <f t="shared" si="2136"/>
        <v>84.993582711591557</v>
      </c>
      <c r="AAF280" s="9">
        <f t="shared" si="2137"/>
        <v>92.061749097546425</v>
      </c>
      <c r="AAG280" s="115">
        <f t="shared" si="2532"/>
        <v>88.527665904568991</v>
      </c>
      <c r="AAH280" s="15">
        <f t="shared" si="2533"/>
        <v>-4.3656265760573287E-4</v>
      </c>
      <c r="AAI280" s="12"/>
      <c r="AAJ280" s="11">
        <f t="shared" si="2783"/>
        <v>-4.3008316260514381E-4</v>
      </c>
      <c r="AAK280" s="10">
        <f t="shared" si="2534"/>
        <v>88.586845262195993</v>
      </c>
      <c r="AAL280" s="9">
        <f t="shared" si="2138"/>
        <v>85.000513144425895</v>
      </c>
      <c r="AAM280" s="9">
        <f t="shared" si="2139"/>
        <v>92.160458079101701</v>
      </c>
      <c r="AAN280" s="115">
        <f t="shared" si="2535"/>
        <v>88.580485611763805</v>
      </c>
      <c r="AAO280" s="15">
        <f t="shared" si="2536"/>
        <v>-4.4223132539776918E-4</v>
      </c>
      <c r="AAP280" s="12"/>
      <c r="AAQ280" s="11">
        <f t="shared" si="3126"/>
        <v>-4.3577551251594766E-4</v>
      </c>
      <c r="AAR280" s="10">
        <f t="shared" si="3127"/>
        <v>88.639652484726739</v>
      </c>
      <c r="AAS280" s="9">
        <f t="shared" si="2140"/>
        <v>85.007624725980676</v>
      </c>
      <c r="AAT280" s="9">
        <f t="shared" si="2141"/>
        <v>92.259487456177752</v>
      </c>
      <c r="AAU280" s="115">
        <f t="shared" si="3128"/>
        <v>88.633556091079214</v>
      </c>
      <c r="AAV280" s="15">
        <f t="shared" si="3129"/>
        <v>-4.4790859371643204E-4</v>
      </c>
      <c r="AAW280" s="11"/>
      <c r="AAX280" s="11">
        <f t="shared" si="2784"/>
        <v>-4.4147674475473678E-4</v>
      </c>
      <c r="AAY280" s="10">
        <f t="shared" si="2541"/>
        <v>88.692710839881698</v>
      </c>
      <c r="AAZ280" s="9">
        <f t="shared" si="2142"/>
        <v>85.014920073419376</v>
      </c>
      <c r="ABA280" s="9">
        <f t="shared" si="2143"/>
        <v>92.358820533381845</v>
      </c>
      <c r="ABB280" s="115">
        <f t="shared" si="2542"/>
        <v>88.68687030340061</v>
      </c>
      <c r="ABC280" s="15">
        <f t="shared" si="2543"/>
        <v>-4.5359326972890129E-4</v>
      </c>
      <c r="ABD280" s="11"/>
      <c r="ABE280" s="11">
        <f t="shared" si="2785"/>
        <v>-4.4718566324957924E-4</v>
      </c>
      <c r="ABF280" s="10">
        <f t="shared" si="2544"/>
        <v>88.746013286916991</v>
      </c>
      <c r="ABG280" s="9">
        <f t="shared" si="2144"/>
        <v>85.022401775208806</v>
      </c>
      <c r="ABH280" s="9">
        <f t="shared" si="2145"/>
        <v>92.458440506834648</v>
      </c>
      <c r="ABI280" s="115">
        <f t="shared" si="2545"/>
        <v>88.740421141021727</v>
      </c>
      <c r="ABJ280" s="15">
        <f t="shared" si="2546"/>
        <v>-4.5928415567415723E-4</v>
      </c>
      <c r="ABK280" s="11"/>
      <c r="ABL280" s="11">
        <f t="shared" si="2786"/>
        <v>-4.5290106681588916E-4</v>
      </c>
      <c r="ABM280" s="10">
        <f t="shared" si="2547"/>
        <v>88.799552715849885</v>
      </c>
      <c r="ABN280" s="9">
        <f t="shared" si="2146"/>
        <v>85.030072388995251</v>
      </c>
      <c r="ABO280" s="9">
        <f t="shared" si="2147"/>
        <v>92.558330472160463</v>
      </c>
      <c r="ABP280" s="115">
        <f t="shared" si="2548"/>
        <v>88.794201430577857</v>
      </c>
      <c r="ABQ280" s="15">
        <f t="shared" si="2549"/>
        <v>-4.6498004948767924E-4</v>
      </c>
      <c r="ABR280" s="11"/>
      <c r="ABS280" s="11">
        <f t="shared" si="2787"/>
        <v>-4.5862174978239425E-4</v>
      </c>
      <c r="ABT280" s="10">
        <f t="shared" si="2550"/>
        <v>88.853321950385705</v>
      </c>
      <c r="ABU280" s="9">
        <f t="shared" si="2148"/>
        <v>85.03793443948561</v>
      </c>
      <c r="ABV280" s="9">
        <f t="shared" si="2149"/>
        <v>92.658473432678264</v>
      </c>
      <c r="ABW280" s="115">
        <f t="shared" si="2551"/>
        <v>88.848203936081944</v>
      </c>
      <c r="ABX280" s="15">
        <f t="shared" si="2552"/>
        <v>-4.7067974543823219E-4</v>
      </c>
      <c r="ABY280" s="11"/>
      <c r="ABZ280" s="11">
        <f t="shared" si="2788"/>
        <v>-4.6434650262944596E-4</v>
      </c>
      <c r="ACA280" s="10">
        <f t="shared" si="2553"/>
        <v>88.907313750948703</v>
      </c>
      <c r="ACB280" s="9">
        <f t="shared" si="2150"/>
        <v>85.045990416336522</v>
      </c>
      <c r="ACC280" s="9">
        <f t="shared" si="2151"/>
        <v>92.758852307776237</v>
      </c>
      <c r="ACD280" s="115">
        <f t="shared" si="2554"/>
        <v>88.902421362056373</v>
      </c>
      <c r="ACE280" s="15">
        <f t="shared" si="2555"/>
        <v>-4.7638203477548915E-4</v>
      </c>
      <c r="ACF280" s="11"/>
      <c r="ACG280" s="11">
        <f t="shared" si="2789"/>
        <v>-4.7007411263840675E-4</v>
      </c>
      <c r="ACH280" s="10">
        <f t="shared" si="2556"/>
        <v>88.961520817809685</v>
      </c>
      <c r="ACI280" s="9">
        <f t="shared" si="2152"/>
        <v>85.054242772054479</v>
      </c>
      <c r="ACJ280" s="9">
        <f t="shared" si="2153"/>
        <v>92.85944994049639</v>
      </c>
      <c r="ACK280" s="115">
        <f t="shared" si="2557"/>
        <v>88.956846356275435</v>
      </c>
      <c r="ACL280" s="15">
        <f t="shared" si="2558"/>
        <v>-4.8208570632820344E-4</v>
      </c>
      <c r="ACM280" s="11"/>
      <c r="ACN280" s="11">
        <f t="shared" si="2790"/>
        <v>-4.7580336449169129E-4</v>
      </c>
      <c r="ACO280" s="10">
        <f t="shared" si="2559"/>
        <v>89.015935793824241</v>
      </c>
      <c r="ACP280" s="9">
        <f t="shared" si="2154"/>
        <v>85.062693919907858</v>
      </c>
      <c r="ACQ280" s="9">
        <f t="shared" si="2155"/>
        <v>92.960249013806987</v>
      </c>
      <c r="ACR280" s="115">
        <f t="shared" si="2560"/>
        <v>89.011471466857415</v>
      </c>
      <c r="ACS280" s="15">
        <f t="shared" si="2561"/>
        <v>-4.8778954146175155E-4</v>
      </c>
      <c r="ACT280" s="11"/>
      <c r="ACU280" s="11">
        <f t="shared" si="2791"/>
        <v>-4.8153303522018774E-4</v>
      </c>
      <c r="ACV280" s="10">
        <f t="shared" si="2562"/>
        <v>89.07055122142269</v>
      </c>
      <c r="ACW280" s="9">
        <f t="shared" si="2156"/>
        <v>85.07134623165328</v>
      </c>
      <c r="ACX280" s="9">
        <f t="shared" si="2157"/>
        <v>93.061232162696754</v>
      </c>
      <c r="ACY280" s="115">
        <f t="shared" si="2563"/>
        <v>89.066289197175024</v>
      </c>
      <c r="ACZ280" s="15">
        <f t="shared" si="2564"/>
        <v>-4.9349232114203842E-4</v>
      </c>
      <c r="ADA280" s="11"/>
      <c r="ADB280" s="11">
        <f t="shared" si="2792"/>
        <v>-4.8726190128276539E-4</v>
      </c>
      <c r="ADC280" s="10">
        <f t="shared" si="2565"/>
        <v>89.12535959762792</v>
      </c>
      <c r="ADD280" s="9">
        <f t="shared" si="2158"/>
        <v>85.080202035499326</v>
      </c>
      <c r="ADE280" s="9">
        <f t="shared" si="2159"/>
        <v>93.162382025166579</v>
      </c>
      <c r="ADF280" s="115">
        <f t="shared" si="2566"/>
        <v>89.121292030332953</v>
      </c>
      <c r="ADG280" s="15">
        <f t="shared" si="2567"/>
        <v>-4.9919282921073271E-4</v>
      </c>
      <c r="ADH280" s="11"/>
      <c r="ADI280" s="11">
        <f t="shared" si="2793"/>
        <v>-4.9298874185011528E-4</v>
      </c>
      <c r="ADJ280" s="10">
        <f t="shared" si="2568"/>
        <v>89.180353398580365</v>
      </c>
      <c r="ADK280" s="9">
        <f t="shared" si="2160"/>
        <v>85.089263614188752</v>
      </c>
      <c r="ADL280" s="9">
        <f t="shared" si="2161"/>
        <v>93.263681197877148</v>
      </c>
      <c r="ADM280" s="115">
        <f t="shared" si="2569"/>
        <v>89.176472406032957</v>
      </c>
      <c r="ADN280" s="15">
        <f t="shared" si="2570"/>
        <v>-5.0488984976433064E-4</v>
      </c>
      <c r="ADO280" s="11"/>
      <c r="ADP280" s="11">
        <f t="shared" si="2794"/>
        <v>-4.9871233617981283E-4</v>
      </c>
      <c r="ADQ280" s="10">
        <f t="shared" si="2571"/>
        <v>89.235525056346745</v>
      </c>
      <c r="ADR280" s="9">
        <f t="shared" si="2162"/>
        <v>85.098533202991874</v>
      </c>
      <c r="ADS280" s="9">
        <f t="shared" si="2163"/>
        <v>93.365112194493079</v>
      </c>
      <c r="ADT280" s="115">
        <f t="shared" si="2572"/>
        <v>89.231822698742477</v>
      </c>
      <c r="ADU280" s="15">
        <f t="shared" si="2573"/>
        <v>-5.1058216470521679E-4</v>
      </c>
      <c r="ADV280" s="11"/>
      <c r="ADW280" s="11">
        <f t="shared" si="2795"/>
        <v>-5.0443146116345623E-4</v>
      </c>
      <c r="ADX280" s="10">
        <f t="shared" si="2574"/>
        <v>89.290866937033371</v>
      </c>
      <c r="ADY280" s="9">
        <f t="shared" si="2164"/>
        <v>85.108012987612128</v>
      </c>
      <c r="ADZ280" s="9">
        <f t="shared" si="2165"/>
        <v>93.466657336313517</v>
      </c>
      <c r="AEA280" s="115">
        <f t="shared" si="2575"/>
        <v>89.287335161962829</v>
      </c>
      <c r="AEB280" s="15">
        <f t="shared" si="2576"/>
        <v>-5.1626854711588066E-4</v>
      </c>
      <c r="AEC280" s="11"/>
      <c r="AED280" s="11">
        <f t="shared" si="2796"/>
        <v>-5.1014488468698244E-4</v>
      </c>
      <c r="AEE280" s="10">
        <f t="shared" si="2577"/>
        <v>89.346371284918746</v>
      </c>
      <c r="AEF280" s="9">
        <f t="shared" si="2166"/>
        <v>85.117705101841892</v>
      </c>
      <c r="AEG280" s="9">
        <f t="shared" si="2167"/>
        <v>93.568299091035868</v>
      </c>
      <c r="AEH280" s="115">
        <f t="shared" si="2578"/>
        <v>89.34300209643888</v>
      </c>
      <c r="AEI280" s="15">
        <f t="shared" si="2579"/>
        <v>-5.2194778232730616E-4</v>
      </c>
      <c r="AEJ280" s="11"/>
      <c r="AEK280" s="11">
        <f t="shared" si="2797"/>
        <v>-5.1585138674844133E-4</v>
      </c>
      <c r="AEL280" s="10">
        <f t="shared" si="2580"/>
        <v>89.402030391041791</v>
      </c>
      <c r="AEM280" s="9">
        <f t="shared" si="2168"/>
        <v>85.127611626004565</v>
      </c>
      <c r="AEN280" s="9">
        <f t="shared" si="2169"/>
        <v>93.670019931397107</v>
      </c>
      <c r="AEO280" s="115">
        <f t="shared" si="2581"/>
        <v>89.398815778700836</v>
      </c>
      <c r="AEP280" s="15">
        <f t="shared" si="2582"/>
        <v>-5.2761865928424188E-4</v>
      </c>
      <c r="AEQ280" s="11"/>
      <c r="AER280" s="11">
        <f t="shared" si="2798"/>
        <v>-5.2154975080669443E-4</v>
      </c>
      <c r="AES280" s="10">
        <f t="shared" si="2583"/>
        <v>89.457836521580134</v>
      </c>
      <c r="AET280" s="9">
        <f t="shared" si="2170"/>
        <v>85.137734585096467</v>
      </c>
      <c r="AEU280" s="9">
        <f t="shared" si="2171"/>
        <v>93.771802069345242</v>
      </c>
      <c r="AEV280" s="115">
        <f t="shared" si="2584"/>
        <v>89.454768327220847</v>
      </c>
      <c r="AEW280" s="15">
        <f t="shared" si="2585"/>
        <v>-5.3327995424115517E-4</v>
      </c>
      <c r="AEX280" s="11"/>
      <c r="AEY280" s="11">
        <f t="shared" si="2799"/>
        <v>-5.2723874744118617E-4</v>
      </c>
      <c r="AEZ280" s="10">
        <f t="shared" si="2586"/>
        <v>89.513781783687165</v>
      </c>
      <c r="AFA280" s="9">
        <f t="shared" si="2172"/>
        <v>85.148075946310584</v>
      </c>
      <c r="AFB280" s="9">
        <f t="shared" si="2173"/>
        <v>93.873628893045847</v>
      </c>
      <c r="AFC280" s="115">
        <f t="shared" si="2587"/>
        <v>89.510852419678216</v>
      </c>
      <c r="AFD280" s="15">
        <f t="shared" si="2588"/>
        <v>-5.3893051967135778E-4</v>
      </c>
      <c r="AFE280" s="11"/>
      <c r="AFF280" s="11">
        <f t="shared" si="2800"/>
        <v>-5.3291722347453916E-4</v>
      </c>
      <c r="AFG280" s="10">
        <f t="shared" si="2589"/>
        <v>89.569858844464235</v>
      </c>
      <c r="AFH280" s="9">
        <f t="shared" si="2174"/>
        <v>85.158637620027037</v>
      </c>
      <c r="AFI280" s="9">
        <f t="shared" si="2175"/>
        <v>93.975489849241796</v>
      </c>
      <c r="AFJ280" s="115">
        <f t="shared" si="2590"/>
        <v>89.567063734634417</v>
      </c>
      <c r="AFK280" s="15">
        <f t="shared" si="2591"/>
        <v>-5.4456958576294657E-4</v>
      </c>
      <c r="AFL280" s="11"/>
      <c r="AFM280" s="11">
        <f t="shared" si="2801"/>
        <v>-5.3858440421322457E-4</v>
      </c>
      <c r="AFN280" s="10">
        <f t="shared" si="2592"/>
        <v>89.62606337861186</v>
      </c>
      <c r="AFO280" s="9">
        <f t="shared" si="2176"/>
        <v>85.169421472909576</v>
      </c>
      <c r="AFP280" s="9">
        <f t="shared" si="2177"/>
        <v>94.077376030775895</v>
      </c>
      <c r="AFQ280" s="115">
        <f t="shared" si="2593"/>
        <v>89.623398751842728</v>
      </c>
      <c r="AFR280" s="15">
        <f t="shared" si="2594"/>
        <v>-5.5019648707489363E-4</v>
      </c>
      <c r="AFS280" s="11"/>
      <c r="AFT280" s="11">
        <f t="shared" si="2802"/>
        <v>-5.4423961949204834E-4</v>
      </c>
      <c r="AFU280" s="10">
        <f t="shared" si="2595"/>
        <v>89.682391863634422</v>
      </c>
      <c r="AFV280" s="9">
        <f t="shared" si="2178"/>
        <v>85.180429330846692</v>
      </c>
      <c r="AFW280" s="9">
        <f t="shared" si="2179"/>
        <v>94.179278688345676</v>
      </c>
      <c r="AFX280" s="115">
        <f t="shared" si="2596"/>
        <v>89.679854009596184</v>
      </c>
      <c r="AFY280" s="15">
        <f t="shared" si="2597"/>
        <v>-5.558105704344808E-4</v>
      </c>
      <c r="AFZ280" s="11"/>
      <c r="AGA280" s="11">
        <f t="shared" si="2803"/>
        <v>-5.4988221136057067E-4</v>
      </c>
      <c r="AGB280" s="10">
        <f t="shared" si="2598"/>
        <v>89.738840835425577</v>
      </c>
      <c r="AGC280" s="9">
        <f t="shared" si="2180"/>
        <v>85.191662978389388</v>
      </c>
      <c r="AGD280" s="9">
        <f t="shared" si="2181"/>
        <v>94.281189231401896</v>
      </c>
      <c r="AGE280" s="115">
        <f t="shared" si="2599"/>
        <v>89.736426104895642</v>
      </c>
      <c r="AGF280" s="15">
        <f t="shared" si="2600"/>
        <v>-5.6141119502751296E-4</v>
      </c>
      <c r="AGG280" s="11"/>
      <c r="AGH280" s="11">
        <f t="shared" si="2804"/>
        <v>-5.555115341768247E-4</v>
      </c>
      <c r="AGI280" s="10">
        <f t="shared" si="2601"/>
        <v>89.795406888442955</v>
      </c>
      <c r="AGJ280" s="9">
        <f t="shared" si="2182"/>
        <v>85.203124158223673</v>
      </c>
      <c r="AGK280" s="9">
        <f t="shared" si="2183"/>
        <v>94.383099228928018</v>
      </c>
      <c r="AGL280" s="115">
        <f t="shared" si="2602"/>
        <v>89.793111693575838</v>
      </c>
      <c r="AGM280" s="15">
        <f t="shared" si="2603"/>
        <v>-5.6699773247905079E-4</v>
      </c>
      <c r="AGN280" s="11"/>
      <c r="AGO280" s="11">
        <f t="shared" si="2805"/>
        <v>-5.611269546915204E-4</v>
      </c>
      <c r="AGP280" s="10">
        <f t="shared" si="2604"/>
        <v>89.852086675840695</v>
      </c>
      <c r="AGQ280" s="9">
        <f t="shared" si="2184"/>
        <v>85.214814570677774</v>
      </c>
      <c r="AGR280" s="9">
        <f t="shared" si="2185"/>
        <v>94.485000410096291</v>
      </c>
      <c r="AGS280" s="115">
        <f t="shared" si="2605"/>
        <v>89.849907490387039</v>
      </c>
      <c r="AGT280" s="15">
        <f t="shared" si="2606"/>
        <v>-5.7256956692437245E-4</v>
      </c>
      <c r="AGU280" s="11"/>
      <c r="AGV280" s="11">
        <f t="shared" si="2806"/>
        <v>-5.6672785212248124E-4</v>
      </c>
      <c r="AGW280" s="10">
        <f t="shared" si="2607"/>
        <v>89.908876909557648</v>
      </c>
      <c r="AGX280" s="9">
        <f t="shared" si="2186"/>
        <v>85.226735873263877</v>
      </c>
      <c r="AGY280" s="9">
        <f t="shared" si="2187"/>
        <v>94.586884664805723</v>
      </c>
      <c r="AGZ280" s="115">
        <f t="shared" si="2608"/>
        <v>89.906810269034793</v>
      </c>
      <c r="AHA280" s="15">
        <f t="shared" si="2609"/>
        <v>-5.7812609507049075E-4</v>
      </c>
      <c r="AHB280" s="11"/>
      <c r="AHC280" s="11">
        <f t="shared" si="2807"/>
        <v>-5.7231361821963506E-4</v>
      </c>
      <c r="AHD280" s="10">
        <f t="shared" si="2610"/>
        <v>89.965774360363781</v>
      </c>
      <c r="AHE280" s="9">
        <f t="shared" si="2188"/>
        <v>85.238889680254346</v>
      </c>
      <c r="AHF280" s="9">
        <f t="shared" si="2189"/>
        <v>94.68874404410127</v>
      </c>
      <c r="AHG280" s="115">
        <f t="shared" si="2611"/>
        <v>89.963816862177808</v>
      </c>
      <c r="AHH280" s="15">
        <f t="shared" si="2612"/>
        <v>-5.8366672624824193E-4</v>
      </c>
      <c r="AHI280" s="11"/>
      <c r="AHJ280" s="11">
        <f t="shared" si="2808"/>
        <v>-5.7788365732052945E-4</v>
      </c>
      <c r="AHK280" s="10">
        <f t="shared" si="2613"/>
        <v>90.02277585786446</v>
      </c>
      <c r="AHL280" s="9">
        <f t="shared" si="2190"/>
        <v>85.251277562292202</v>
      </c>
      <c r="AHM280" s="9">
        <f t="shared" si="2191"/>
        <v>94.790570760480264</v>
      </c>
      <c r="AHN280" s="115">
        <f t="shared" si="2614"/>
        <v>90.020924161386233</v>
      </c>
      <c r="AHO280" s="15">
        <f t="shared" si="2615"/>
        <v>-5.8919088245524827E-4</v>
      </c>
      <c r="AHP280" s="11"/>
      <c r="AHQ280" s="11">
        <f t="shared" si="2809"/>
        <v>-5.8343738639672767E-4</v>
      </c>
      <c r="AHR280" s="10">
        <f t="shared" si="2616"/>
        <v>90.079878290465388</v>
      </c>
      <c r="AHS280" s="9">
        <f t="shared" si="2192"/>
        <v>85.263901046035613</v>
      </c>
      <c r="AHT280" s="9">
        <f t="shared" si="2193"/>
        <v>94.892357188079998</v>
      </c>
      <c r="AHU280" s="115">
        <f t="shared" si="2617"/>
        <v>90.078129117057813</v>
      </c>
      <c r="AHV280" s="15">
        <f t="shared" si="2618"/>
        <v>-5.9469799838947715E-4</v>
      </c>
      <c r="AHW280" s="11"/>
      <c r="AHX280" s="11">
        <f t="shared" si="2810"/>
        <v>-5.8897423509075527E-4</v>
      </c>
      <c r="AHY280" s="10">
        <f t="shared" si="2619"/>
        <v>90.137078605295159</v>
      </c>
      <c r="AHZ280" s="9">
        <f t="shared" si="2194"/>
        <v>85.276761613836229</v>
      </c>
      <c r="AIA280" s="9">
        <f t="shared" si="2195"/>
        <v>94.994095862758257</v>
      </c>
      <c r="AIB280" s="115">
        <f t="shared" si="2620"/>
        <v>90.135428738297236</v>
      </c>
      <c r="AIC280" s="15">
        <f t="shared" si="2621"/>
        <v>-6.0018752147407222E-4</v>
      </c>
      <c r="AID280" s="11"/>
      <c r="AIE280" s="11">
        <f t="shared" si="2811"/>
        <v>-5.9449364574430306E-4</v>
      </c>
      <c r="AIF280" s="10">
        <f t="shared" si="2622"/>
        <v>90.194373808091086</v>
      </c>
      <c r="AIG280" s="9">
        <f t="shared" si="2196"/>
        <v>85.289860703450913</v>
      </c>
      <c r="AIH280" s="9">
        <f t="shared" si="2197"/>
        <v>95.095779482062568</v>
      </c>
      <c r="AII280" s="115">
        <f t="shared" si="2623"/>
        <v>90.192820092756733</v>
      </c>
      <c r="AIJ280" s="15">
        <f t="shared" si="2624"/>
        <v>-6.0565891187327157E-4</v>
      </c>
      <c r="AIK280" s="11"/>
      <c r="AIL280" s="11">
        <f t="shared" si="2812"/>
        <v>-5.9999507341747097E-4</v>
      </c>
      <c r="AIM280" s="10">
        <f t="shared" si="2625"/>
        <v>90.25176096304611</v>
      </c>
      <c r="AIN280" s="9">
        <f t="shared" si="2198"/>
        <v>85.303199707786703</v>
      </c>
      <c r="AIO280" s="9">
        <f t="shared" si="2199"/>
        <v>95.197400905090092</v>
      </c>
      <c r="AIP280" s="115">
        <f t="shared" si="2626"/>
        <v>90.25030030643839</v>
      </c>
      <c r="AIQ280" s="15">
        <f t="shared" si="2627"/>
        <v>-6.1111164249949307E-4</v>
      </c>
      <c r="AIR280" s="11"/>
      <c r="AIS280" s="11">
        <f t="shared" si="2813"/>
        <v>-6.0547798589916178E-4</v>
      </c>
      <c r="AIT280" s="10">
        <f t="shared" si="2628"/>
        <v>90.309237192617502</v>
      </c>
      <c r="AIU280" s="9">
        <f t="shared" si="2200"/>
        <v>85.316779974678454</v>
      </c>
      <c r="AIV280" s="9">
        <f t="shared" si="2201"/>
        <v>95.298953152246739</v>
      </c>
      <c r="AIW280" s="115">
        <f t="shared" si="2629"/>
        <v>90.307866563462596</v>
      </c>
      <c r="AIX280" s="15">
        <f t="shared" si="2630"/>
        <v>-6.1654519901219813E-4</v>
      </c>
      <c r="AIY280" s="11"/>
      <c r="AIZ280" s="11">
        <f t="shared" si="2814"/>
        <v>-6.1094186370919644E-4</v>
      </c>
      <c r="AJA280" s="10">
        <f t="shared" si="2631"/>
        <v>90.366799677301515</v>
      </c>
      <c r="AJB280" s="9">
        <f t="shared" si="2202"/>
        <v>85.330602806698892</v>
      </c>
      <c r="AJC280" s="9">
        <f t="shared" si="2203"/>
        <v>95.400429404898745</v>
      </c>
      <c r="AJD280" s="115">
        <f t="shared" si="2632"/>
        <v>90.365516105798818</v>
      </c>
      <c r="AJE280" s="15">
        <f t="shared" si="2633"/>
        <v>-6.2195907980809866E-4</v>
      </c>
      <c r="AJF280" s="11"/>
      <c r="AJG280" s="11">
        <f t="shared" si="2815"/>
        <v>-6.1638620009173627E-4</v>
      </c>
      <c r="AJH280" s="10">
        <f t="shared" si="2634"/>
        <v>90.424445655370306</v>
      </c>
      <c r="AJI280" s="9">
        <f t="shared" si="2204"/>
        <v>85.344669461000578</v>
      </c>
      <c r="AJJ280" s="9">
        <f t="shared" si="2205"/>
        <v>95.501823004929491</v>
      </c>
      <c r="AJK280" s="115">
        <f t="shared" si="2635"/>
        <v>90.423246232965028</v>
      </c>
      <c r="AJL280" s="15">
        <f t="shared" si="2636"/>
        <v>-6.2735279600354928E-4</v>
      </c>
      <c r="AJM280" s="11"/>
      <c r="AJN280" s="11">
        <f t="shared" si="2816"/>
        <v>-6.2181050100085331E-4</v>
      </c>
      <c r="AJO280" s="10">
        <f t="shared" si="2637"/>
        <v>90.482172422577406</v>
      </c>
      <c r="AJP280" s="9">
        <f t="shared" si="2206"/>
        <v>85.358981149189248</v>
      </c>
      <c r="AJQ280" s="9">
        <f t="shared" si="2207"/>
        <v>95.603127454193228</v>
      </c>
      <c r="AJR280" s="115">
        <f t="shared" si="2638"/>
        <v>90.481054301691245</v>
      </c>
      <c r="AJS280" s="15">
        <f t="shared" si="2639"/>
        <v>-6.3272587140863156E-4</v>
      </c>
      <c r="AJT280" s="11"/>
      <c r="AJU280" s="11">
        <f t="shared" si="2817"/>
        <v>-6.2721428507772539E-4</v>
      </c>
      <c r="AJV280" s="10">
        <f t="shared" si="2640"/>
        <v>90.539977331827217</v>
      </c>
      <c r="AJW280" s="9">
        <f t="shared" si="2208"/>
        <v>85.37353903722817</v>
      </c>
      <c r="AJX280" s="9">
        <f t="shared" si="2209"/>
        <v>95.704336413878394</v>
      </c>
      <c r="AJY280" s="115">
        <f t="shared" si="2641"/>
        <v>90.538937725553282</v>
      </c>
      <c r="AJZ280" s="15">
        <f t="shared" si="2642"/>
        <v>-6.3807784249372552E-4</v>
      </c>
      <c r="AKA280" s="11"/>
      <c r="AKB280" s="11">
        <f t="shared" si="2818"/>
        <v>-6.3259708362029779E-4</v>
      </c>
      <c r="AKC280" s="10">
        <f t="shared" si="2643"/>
        <v>90.597857792814693</v>
      </c>
      <c r="AKD280" s="9">
        <f t="shared" si="2210"/>
        <v>85.388344245372878</v>
      </c>
      <c r="AKE280" s="9">
        <f t="shared" si="2211"/>
        <v>95.805443703776064</v>
      </c>
      <c r="AKF280" s="115">
        <f t="shared" si="2644"/>
        <v>90.596893974574471</v>
      </c>
      <c r="AKG280" s="15">
        <f t="shared" si="2645"/>
        <v>-6.434082583483729E-4</v>
      </c>
      <c r="AKH280" s="11"/>
      <c r="AKI280" s="11">
        <f t="shared" si="2819"/>
        <v>-6.3795844054514463E-4</v>
      </c>
      <c r="AKJ280" s="10">
        <f t="shared" si="2646"/>
        <v>90.655811271632643</v>
      </c>
      <c r="AKK280" s="9">
        <f t="shared" si="2212"/>
        <v>85.403397848135725</v>
      </c>
      <c r="AKL280" s="9">
        <f t="shared" si="2213"/>
        <v>95.906443301459561</v>
      </c>
      <c r="AKM280" s="115">
        <f t="shared" si="2647"/>
        <v>90.654920574797643</v>
      </c>
      <c r="AKN280" s="15">
        <f t="shared" si="2648"/>
        <v>-6.4871668063278399E-4</v>
      </c>
      <c r="AKO280" s="11"/>
      <c r="AKP280" s="11">
        <f t="shared" si="2820"/>
        <v>-6.4329791234195841E-4</v>
      </c>
      <c r="AKQ280" s="10">
        <f t="shared" si="2649"/>
        <v>90.713835290349465</v>
      </c>
      <c r="AKR280" s="9">
        <f t="shared" si="2214"/>
        <v>85.41870087427975</v>
      </c>
      <c r="AKS280" s="9">
        <f t="shared" si="2215"/>
        <v>96.007329341377655</v>
      </c>
      <c r="AKT280" s="115">
        <f t="shared" si="2650"/>
        <v>90.71301510782871</v>
      </c>
      <c r="AKU280" s="15">
        <f t="shared" si="2651"/>
        <v>-6.5400268352221289E-4</v>
      </c>
      <c r="AKV280" s="11"/>
      <c r="AKW280" s="11">
        <f t="shared" si="2821"/>
        <v>-6.4861506802081799E-4</v>
      </c>
      <c r="AKX280" s="10">
        <f t="shared" si="2652"/>
        <v>90.771927426558122</v>
      </c>
      <c r="AKY280" s="9">
        <f t="shared" si="2216"/>
        <v>85.43425430684114</v>
      </c>
      <c r="AKZ280" s="9">
        <f t="shared" si="2217"/>
        <v>96.108096113864107</v>
      </c>
      <c r="ALA280" s="115">
        <f t="shared" si="2653"/>
        <v>90.771175210352624</v>
      </c>
      <c r="ALB280" s="15">
        <f t="shared" si="2654"/>
        <v>-6.5926585364439077E-4</v>
      </c>
      <c r="ALC280" s="11"/>
      <c r="ALD280" s="11">
        <f t="shared" si="2822"/>
        <v>-6.5390948905247673E-4</v>
      </c>
      <c r="ALE280" s="10">
        <f t="shared" si="2655"/>
        <v>90.830085312897523</v>
      </c>
      <c r="ALF280" s="9">
        <f t="shared" si="2218"/>
        <v>85.450059083179809</v>
      </c>
      <c r="ALG280" s="9">
        <f t="shared" si="2219"/>
        <v>96.208738064063454</v>
      </c>
      <c r="ALH280" s="115">
        <f t="shared" si="2656"/>
        <v>90.829398573621631</v>
      </c>
      <c r="ALI280" s="15">
        <f t="shared" si="2657"/>
        <v>-6.6450579001006162E-4</v>
      </c>
      <c r="ALJ280" s="11"/>
      <c r="ALK280" s="11">
        <f t="shared" si="2823"/>
        <v>-6.5918076930167812E-4</v>
      </c>
      <c r="ALL280" s="10">
        <f t="shared" si="3130"/>
        <v>90.888306636545906</v>
      </c>
      <c r="ALM280" s="9">
        <f t="shared" si="2220"/>
        <v>85.466116095057259</v>
      </c>
      <c r="ALN280" s="9">
        <f t="shared" si="2221"/>
        <v>96.309249790783412</v>
      </c>
      <c r="ALO280" s="115">
        <f t="shared" si="3131"/>
        <v>90.887682942920335</v>
      </c>
      <c r="ALP280" s="15">
        <f t="shared" si="3132"/>
        <v>-6.6972210393728368E-4</v>
      </c>
      <c r="ALQ280" s="12"/>
      <c r="ALR280" s="11">
        <f t="shared" si="2824"/>
        <v>-6.6442851495418108E-4</v>
      </c>
      <c r="ALS280" s="10">
        <f t="shared" si="2661"/>
        <v>90.946589138691067</v>
      </c>
      <c r="ALT280" s="9">
        <f t="shared" si="2222"/>
        <v>85.482426188741272</v>
      </c>
      <c r="ALU280" s="9">
        <f t="shared" si="2223"/>
        <v>96.409626045266592</v>
      </c>
      <c r="ALV280" s="115">
        <f t="shared" si="2662"/>
        <v>90.946026117003925</v>
      </c>
      <c r="ALW280" s="15">
        <f t="shared" si="2663"/>
        <v>-6.7491441896910245E-4</v>
      </c>
      <c r="ALX280" s="12"/>
      <c r="ALY280" s="11">
        <f t="shared" si="2825"/>
        <v>-6.6965234443708548E-4</v>
      </c>
      <c r="ALZ280" s="10">
        <f t="shared" si="2664"/>
        <v>91.004930613973443</v>
      </c>
      <c r="AMA280" s="9">
        <f t="shared" si="2224"/>
        <v>85.498990165136533</v>
      </c>
      <c r="AMB280" s="9">
        <f t="shared" si="2225"/>
        <v>96.509861729893942</v>
      </c>
      <c r="AMC280" s="115">
        <f t="shared" si="2665"/>
        <v>91.004425947515244</v>
      </c>
      <c r="AMD280" s="15">
        <f t="shared" si="2666"/>
        <v>-6.8008237078540502E-4</v>
      </c>
      <c r="AME280" s="12"/>
      <c r="AMF280" s="11">
        <f t="shared" si="2826"/>
        <v>-6.7485188833327789E-4</v>
      </c>
      <c r="AMG280" s="10">
        <f t="shared" si="2667"/>
        <v>91.063328909907966</v>
      </c>
      <c r="AMH280" s="9">
        <f t="shared" si="2226"/>
        <v>85.51580877994067</v>
      </c>
      <c r="AMI280" s="9">
        <f t="shared" si="2227"/>
        <v>96.609951896816128</v>
      </c>
      <c r="AMJ280" s="115">
        <f t="shared" si="2668"/>
        <v>91.062880338378392</v>
      </c>
      <c r="AMK280" s="15">
        <f t="shared" si="2669"/>
        <v>-6.8522560710873701E-4</v>
      </c>
      <c r="AML280" s="12"/>
      <c r="AMM280" s="11">
        <f t="shared" si="2827"/>
        <v>-6.8002678928977766E-4</v>
      </c>
      <c r="AMN280" s="10">
        <f t="shared" si="2670"/>
        <v>91.121781926282381</v>
      </c>
      <c r="AMO280" s="9">
        <f t="shared" si="2228"/>
        <v>85.532882743824914</v>
      </c>
      <c r="AMP280" s="9">
        <f t="shared" si="2229"/>
        <v>96.709891746519475</v>
      </c>
      <c r="AMQ280" s="115">
        <f t="shared" si="2671"/>
        <v>91.121387245172201</v>
      </c>
      <c r="AMR280" s="15">
        <f t="shared" si="2672"/>
        <v>-6.9034378760459217E-4</v>
      </c>
      <c r="AMS280" s="12"/>
      <c r="AMT280" s="11">
        <f t="shared" si="2828"/>
        <v>-6.8517670192045819E-4</v>
      </c>
      <c r="AMU280" s="10">
        <f t="shared" si="2673"/>
        <v>91.18028761453499</v>
      </c>
      <c r="AMV280" s="9">
        <f t="shared" si="2230"/>
        <v>85.550212722638619</v>
      </c>
      <c r="AMW280" s="9">
        <f t="shared" si="2231"/>
        <v>96.809676626327857</v>
      </c>
      <c r="AMX280" s="115">
        <f t="shared" si="2674"/>
        <v>91.179944674483238</v>
      </c>
      <c r="AMY280" s="15">
        <f t="shared" si="2675"/>
        <v>-6.9543658377622399E-4</v>
      </c>
      <c r="AMZ280" s="12"/>
      <c r="ANA280" s="11">
        <f t="shared" si="2829"/>
        <v>-6.9030129270326878E-4</v>
      </c>
      <c r="ANB280" s="10">
        <f t="shared" si="2676"/>
        <v>91.238843977112197</v>
      </c>
      <c r="ANC280" s="9">
        <f t="shared" si="2232"/>
        <v>85.567799337636998</v>
      </c>
      <c r="AND280" s="9">
        <f t="shared" si="2233"/>
        <v>96.909302028844451</v>
      </c>
      <c r="ANE280" s="115">
        <f t="shared" si="2677"/>
        <v>91.238550683240732</v>
      </c>
      <c r="ANF280" s="15">
        <f t="shared" si="2678"/>
        <v>-7.0050367885435879E-4</v>
      </c>
      <c r="ANG280" s="12"/>
      <c r="ANH280" s="11">
        <f t="shared" si="2830"/>
        <v>-6.9540023987223144E-4</v>
      </c>
      <c r="ANI280" s="10">
        <f t="shared" si="2679"/>
        <v>91.297449066807388</v>
      </c>
      <c r="ANJ280" s="9">
        <f t="shared" si="2234"/>
        <v>85.585643165731341</v>
      </c>
      <c r="ANK280" s="9">
        <f t="shared" si="2235"/>
        <v>97.008763590333444</v>
      </c>
      <c r="ANL280" s="115">
        <f t="shared" si="2680"/>
        <v>91.297203378032393</v>
      </c>
      <c r="ANM280" s="15">
        <f t="shared" si="2681"/>
        <v>-7.0554476768176983E-4</v>
      </c>
      <c r="ANN280" s="12"/>
      <c r="ANO280" s="11">
        <f t="shared" si="2831"/>
        <v>-7.0047323330427571E-4</v>
      </c>
      <c r="ANP280" s="10">
        <f t="shared" si="2682"/>
        <v>91.356100986080847</v>
      </c>
      <c r="ANQ280" s="9">
        <f t="shared" si="2236"/>
        <v>85.603744739760785</v>
      </c>
      <c r="ANR280" s="9">
        <f t="shared" si="2237"/>
        <v>97.108057089051485</v>
      </c>
      <c r="ANS280" s="115">
        <f t="shared" si="2683"/>
        <v>91.355900914406135</v>
      </c>
      <c r="ANT280" s="15">
        <f t="shared" si="2684"/>
        <v>-7.1055955659344737E-4</v>
      </c>
      <c r="ANU280" s="12"/>
      <c r="ANV280" s="11">
        <f t="shared" si="2832"/>
        <v>-7.0551997440156165E-4</v>
      </c>
      <c r="ANW280" s="10">
        <f t="shared" si="2685"/>
        <v>91.414797886365236</v>
      </c>
      <c r="ANX280" s="9">
        <f t="shared" si="2238"/>
        <v>85.622104548785146</v>
      </c>
      <c r="ANY280" s="9">
        <f t="shared" si="2239"/>
        <v>97.207178443521343</v>
      </c>
      <c r="ANZ280" s="115">
        <f t="shared" si="2686"/>
        <v>91.414641496153251</v>
      </c>
      <c r="AOA280" s="15">
        <f t="shared" si="2687"/>
        <v>-7.1554776329187748E-4</v>
      </c>
      <c r="AOB280" s="12"/>
      <c r="AOC280" s="11">
        <f t="shared" si="2833"/>
        <v>-7.1054017596885761E-4</v>
      </c>
      <c r="AOD280" s="10">
        <f t="shared" si="2688"/>
        <v>91.47353796735247</v>
      </c>
      <c r="AOE280" s="9">
        <f t="shared" si="2240"/>
        <v>85.640723038397851</v>
      </c>
      <c r="AOF280" s="9">
        <f t="shared" si="2241"/>
        <v>97.30612371076046</v>
      </c>
      <c r="AOG280" s="115">
        <f t="shared" si="2689"/>
        <v>91.473423374579156</v>
      </c>
      <c r="AOH280" s="15">
        <f t="shared" si="2690"/>
        <v>-7.2050911671830032E-4</v>
      </c>
      <c r="AOI280" s="12"/>
      <c r="AOJ280" s="11">
        <f t="shared" si="3133"/>
        <v>-7.1553356208681738E-4</v>
      </c>
      <c r="AOK280" s="10">
        <f t="shared" si="3134"/>
        <v>91.532319476267944</v>
      </c>
      <c r="AOL280" s="9">
        <f t="shared" si="2242"/>
        <v>85.659600611058295</v>
      </c>
      <c r="AOM280" s="9">
        <f t="shared" si="2243"/>
        <v>97.4048890844619</v>
      </c>
      <c r="AON280" s="115">
        <f t="shared" si="3135"/>
        <v>91.532244847760097</v>
      </c>
      <c r="AOO280" s="15">
        <f t="shared" si="3136"/>
        <v>-7.2544335691983796E-4</v>
      </c>
      <c r="AOP280" s="12"/>
      <c r="AOQ280" s="11">
        <f t="shared" si="2834"/>
        <v>-7.2049986798105139E-4</v>
      </c>
      <c r="AOR280" s="10">
        <f t="shared" si="2692"/>
        <v>91.591140707130521</v>
      </c>
      <c r="AOS280" s="9">
        <f t="shared" si="2244"/>
        <v>85.678737626442853</v>
      </c>
      <c r="AOT280" s="9">
        <f t="shared" si="2245"/>
        <v>97.503470893131933</v>
      </c>
      <c r="AOU280" s="115">
        <f t="shared" si="2693"/>
        <v>91.591104259787386</v>
      </c>
      <c r="AOV280" s="15">
        <f t="shared" si="2694"/>
        <v>-7.3035023491277212E-4</v>
      </c>
      <c r="AOW280" s="12"/>
      <c r="AOX280" s="11">
        <f t="shared" si="3137"/>
        <v>-7.2543883988728289E-4</v>
      </c>
      <c r="AOY280" s="10">
        <f t="shared" si="3138"/>
        <v>91.649999999999991</v>
      </c>
      <c r="AOZ280" s="9">
        <f t="shared" si="2246"/>
        <v>85.698134401813732</v>
      </c>
      <c r="APA280" s="9"/>
      <c r="APB280" s="97">
        <f t="shared" si="2695"/>
        <v>91.649999999999991</v>
      </c>
      <c r="APC280" s="15">
        <f t="shared" si="3139"/>
        <v>-7.3522951254218524E-4</v>
      </c>
    </row>
    <row r="281" spans="1:1095" x14ac:dyDescent="0.2">
      <c r="A281" s="183"/>
      <c r="B281" s="183"/>
      <c r="C281" s="1">
        <f t="shared" si="2696"/>
        <v>180</v>
      </c>
      <c r="D281" s="1">
        <f t="shared" si="2697"/>
        <v>6024.5844021139956</v>
      </c>
      <c r="E281" s="1">
        <f t="shared" si="2698"/>
        <v>-16317921.817764627</v>
      </c>
      <c r="F281" s="2">
        <f t="shared" si="2699"/>
        <v>113.16</v>
      </c>
      <c r="G281" s="8">
        <f t="shared" si="2700"/>
        <v>1.9810000000000001E-3</v>
      </c>
      <c r="H281" s="6">
        <f t="shared" si="2701"/>
        <v>0.14400020254000001</v>
      </c>
      <c r="I281" s="2">
        <f t="shared" si="2702"/>
        <v>3500</v>
      </c>
      <c r="J281" s="3">
        <f t="shared" si="2836"/>
        <v>58.333333333333336</v>
      </c>
      <c r="K281" s="3">
        <f t="shared" si="2837"/>
        <v>366.52</v>
      </c>
      <c r="L281" s="1">
        <f t="shared" si="2703"/>
        <v>0.82</v>
      </c>
      <c r="M281" s="1">
        <f t="shared" si="2704"/>
        <v>0.66</v>
      </c>
      <c r="N281" s="1">
        <f t="shared" si="2838"/>
        <v>0.54120000000000001</v>
      </c>
      <c r="O281" s="3">
        <f t="shared" si="2247"/>
        <v>7.5227878787878781</v>
      </c>
      <c r="P281" s="40">
        <f t="shared" si="2839"/>
        <v>570.9796</v>
      </c>
      <c r="Q281" s="1">
        <f t="shared" si="2705"/>
        <v>21.51</v>
      </c>
      <c r="R281" s="1">
        <f t="shared" si="2706"/>
        <v>151</v>
      </c>
      <c r="S281" s="2">
        <f t="shared" si="2707"/>
        <v>12587.54</v>
      </c>
      <c r="T281" s="1">
        <f t="shared" ref="T281:T312" si="3140">S281/(R281-1)</f>
        <v>83.916933333333333</v>
      </c>
      <c r="U281" s="7">
        <f t="shared" si="2708"/>
        <v>9.1849501318337995E-2</v>
      </c>
      <c r="V281" s="7">
        <f t="shared" si="2840"/>
        <v>6.6258942829124593E-3</v>
      </c>
      <c r="W281" s="159">
        <f t="shared" si="2709"/>
        <v>3.4283282369456214E-2</v>
      </c>
      <c r="X281" s="40">
        <f t="shared" si="2841"/>
        <v>8095.2484858865882</v>
      </c>
      <c r="Y281" s="1">
        <f t="shared" si="2710"/>
        <v>0</v>
      </c>
      <c r="Z281" s="1">
        <f t="shared" si="2711"/>
        <v>113.16</v>
      </c>
      <c r="AA281" s="1">
        <f t="shared" si="2712"/>
        <v>91.649999999999991</v>
      </c>
      <c r="AB281" s="6">
        <f t="shared" si="1960"/>
        <v>0.2895550479995273</v>
      </c>
      <c r="AC281" s="1">
        <f t="shared" si="2713"/>
        <v>526.19133708825245</v>
      </c>
      <c r="AD281" s="40">
        <f t="shared" si="2842"/>
        <v>36363.626619283568</v>
      </c>
      <c r="AE281" s="1">
        <f t="shared" si="2843"/>
        <v>0.15947988387208822</v>
      </c>
      <c r="AF281" s="2">
        <f t="shared" si="2835"/>
        <v>96</v>
      </c>
      <c r="AG281" s="10">
        <f t="shared" si="2844"/>
        <v>15.310068851720469</v>
      </c>
      <c r="AH281" s="12">
        <f t="shared" si="2845"/>
        <v>0.18405672247052521</v>
      </c>
      <c r="AI281" s="43">
        <f t="shared" si="2846"/>
        <v>-1.9124661374686518E-5</v>
      </c>
      <c r="AJ281" s="93">
        <f t="shared" si="1961"/>
        <v>4.8269916782512946E-6</v>
      </c>
      <c r="AK281" s="43">
        <f t="shared" si="2847"/>
        <v>0</v>
      </c>
      <c r="AL281" s="43">
        <f t="shared" si="1962"/>
        <v>4.281417269067106E-4</v>
      </c>
      <c r="AM281" s="43"/>
      <c r="AN281" s="43">
        <f t="shared" si="2848"/>
        <v>0</v>
      </c>
      <c r="AO281" s="10">
        <f t="shared" si="2849"/>
        <v>84.988499739133658</v>
      </c>
      <c r="AP281" s="9"/>
      <c r="AQ281" s="9">
        <f t="shared" si="2850"/>
        <v>84.864310696291639</v>
      </c>
      <c r="AR281" s="104">
        <f t="shared" si="2851"/>
        <v>84.864310696291639</v>
      </c>
      <c r="AS281" s="15">
        <f t="shared" si="2852"/>
        <v>0</v>
      </c>
      <c r="AT281" s="49"/>
      <c r="AU281" s="11">
        <f t="shared" si="2853"/>
        <v>7.6706220097921829E-6</v>
      </c>
      <c r="AV281" s="10">
        <f t="shared" si="2854"/>
        <v>84.92640414792308</v>
      </c>
      <c r="AW281" s="9">
        <f t="shared" si="2855"/>
        <v>84.864310696291639</v>
      </c>
      <c r="AX281" s="9">
        <f t="shared" si="2856"/>
        <v>84.740434294151314</v>
      </c>
      <c r="AY281" s="97">
        <f t="shared" si="2857"/>
        <v>84.802372495221476</v>
      </c>
      <c r="AZ281" s="15">
        <f t="shared" si="2858"/>
        <v>7.6511797232842252E-6</v>
      </c>
      <c r="BA281" s="49"/>
      <c r="BB281" s="11">
        <f t="shared" si="2859"/>
        <v>1.532206471282275E-5</v>
      </c>
      <c r="BC281" s="10">
        <f t="shared" si="2860"/>
        <v>84.864461678387386</v>
      </c>
      <c r="BD281" s="9">
        <f t="shared" si="2861"/>
        <v>84.864308567544896</v>
      </c>
      <c r="BE281" s="9">
        <f t="shared" si="2862"/>
        <v>84.616867142177384</v>
      </c>
      <c r="BF281" s="97">
        <f t="shared" si="2863"/>
        <v>84.740587854861133</v>
      </c>
      <c r="BG281" s="15">
        <f t="shared" si="2864"/>
        <v>1.5283127244266836E-5</v>
      </c>
      <c r="BH281" s="49"/>
      <c r="BI281" s="11">
        <f t="shared" si="2865"/>
        <v>2.2954272561181914E-5</v>
      </c>
      <c r="BJ281" s="10">
        <f t="shared" si="2866"/>
        <v>84.802668522427922</v>
      </c>
      <c r="BK281" s="9">
        <f t="shared" si="2867"/>
        <v>84.864300073947959</v>
      </c>
      <c r="BL281" s="9">
        <f t="shared" si="2868"/>
        <v>84.493605843814294</v>
      </c>
      <c r="BM281" s="97">
        <f t="shared" si="2869"/>
        <v>84.678952958881126</v>
      </c>
      <c r="BN281" s="15">
        <f t="shared" si="2870"/>
        <v>2.2895790708582987E-5</v>
      </c>
      <c r="BO281" s="49"/>
      <c r="BP281" s="11">
        <f t="shared" si="2871"/>
        <v>3.0567192359792666E-5</v>
      </c>
      <c r="BQ281" s="10">
        <f t="shared" si="2872"/>
        <v>84.741020885010045</v>
      </c>
      <c r="BR281" s="9">
        <f t="shared" si="2873"/>
        <v>84.864281011508254</v>
      </c>
      <c r="BS281" s="9">
        <f t="shared" si="2874"/>
        <v>84.370646997216809</v>
      </c>
      <c r="BT281" s="97">
        <f t="shared" si="2875"/>
        <v>84.617464004362532</v>
      </c>
      <c r="BU281" s="15">
        <f t="shared" si="2876"/>
        <v>3.0489120571904348E-5</v>
      </c>
      <c r="BV281" s="12"/>
      <c r="BW281" s="11">
        <f t="shared" si="2877"/>
        <v>3.8160773224041063E-5</v>
      </c>
      <c r="BX281" s="10">
        <f t="shared" si="2878"/>
        <v>84.679514984543616</v>
      </c>
      <c r="BY281" s="9">
        <f t="shared" si="2879"/>
        <v>84.864247208372831</v>
      </c>
      <c r="BZ281" s="9">
        <f t="shared" si="2880"/>
        <v>84.247987195967866</v>
      </c>
      <c r="CA281" s="97">
        <f t="shared" si="2881"/>
        <v>84.556117202170356</v>
      </c>
      <c r="CB281" s="15">
        <f t="shared" si="2882"/>
        <v>3.8063069557367507E-5</v>
      </c>
      <c r="CC281" s="12"/>
      <c r="CD281" s="11">
        <f t="shared" si="2883"/>
        <v>4.5734966537750632E-5</v>
      </c>
      <c r="CE281" s="10">
        <f t="shared" si="2884"/>
        <v>84.618147053253622</v>
      </c>
      <c r="CF281" s="9">
        <f t="shared" si="2885"/>
        <v>84.864194524850078</v>
      </c>
      <c r="CG281" s="9">
        <f t="shared" si="2886"/>
        <v>84.12562302978786</v>
      </c>
      <c r="CH281" s="97">
        <f t="shared" si="2887"/>
        <v>84.494908777318969</v>
      </c>
      <c r="CI281" s="15">
        <f t="shared" si="2888"/>
        <v>4.5617592613114783E-5</v>
      </c>
      <c r="CJ281" s="12"/>
      <c r="CK281" s="11">
        <f t="shared" si="2889"/>
        <v>5.3289725911235735E-5</v>
      </c>
      <c r="CL281" s="10">
        <f t="shared" si="2890"/>
        <v>84.556913337543136</v>
      </c>
      <c r="CM281" s="9">
        <f t="shared" si="2891"/>
        <v>84.864118853424685</v>
      </c>
      <c r="CN281" s="9">
        <f t="shared" si="2892"/>
        <v>84.003551085231962</v>
      </c>
      <c r="CO281" s="97">
        <f t="shared" si="2893"/>
        <v>84.433834969328331</v>
      </c>
      <c r="CP281" s="15">
        <f t="shared" si="2894"/>
        <v>5.3152646870138667E-5</v>
      </c>
      <c r="CQ281" s="12"/>
      <c r="CR281" s="11">
        <f t="shared" si="2895"/>
        <v>6.082500713966914E-5</v>
      </c>
      <c r="CS281" s="10">
        <f t="shared" si="2896"/>
        <v>84.495810098346965</v>
      </c>
      <c r="CT281" s="9">
        <f t="shared" si="2897"/>
        <v>84.86401611876606</v>
      </c>
      <c r="CU281" s="9">
        <f t="shared" si="2898"/>
        <v>83.881767946374822</v>
      </c>
      <c r="CV281" s="97">
        <f t="shared" si="2899"/>
        <v>84.372892032570434</v>
      </c>
      <c r="CW281" s="15">
        <f t="shared" si="2900"/>
        <v>6.0668191600524803E-5</v>
      </c>
      <c r="CX281" s="12"/>
      <c r="CY281" s="11">
        <f t="shared" si="2901"/>
        <v>6.8340768161800756E-5</v>
      </c>
      <c r="CZ281" s="10">
        <f t="shared" si="2902"/>
        <v>84.434833611475824</v>
      </c>
      <c r="DA281" s="9">
        <f t="shared" si="2903"/>
        <v>84.863882277730212</v>
      </c>
      <c r="DB281" s="9">
        <f t="shared" si="2904"/>
        <v>83.760270195488445</v>
      </c>
      <c r="DC281" s="97">
        <f t="shared" si="2905"/>
        <v>84.312076236609329</v>
      </c>
      <c r="DD281" s="15">
        <f t="shared" si="2906"/>
        <v>6.8164188175682671E-5</v>
      </c>
      <c r="DE281" s="12"/>
      <c r="DF281" s="11">
        <f t="shared" si="2907"/>
        <v>7.5836969018704386E-5</v>
      </c>
      <c r="DG281" s="10">
        <f t="shared" si="2908"/>
        <v>84.373980167953931</v>
      </c>
      <c r="DH281" s="9">
        <f t="shared" si="2909"/>
        <v>84.863713319355497</v>
      </c>
      <c r="DI281" s="9">
        <f t="shared" si="2910"/>
        <v>83.639054413703889</v>
      </c>
      <c r="DJ281" s="97">
        <f t="shared" si="2911"/>
        <v>84.251383866529693</v>
      </c>
      <c r="DK281" s="15">
        <f t="shared" si="2912"/>
        <v>7.5640600025230999E-5</v>
      </c>
      <c r="DL281" s="12"/>
      <c r="DM281" s="11">
        <f t="shared" si="2913"/>
        <v>8.3313571813114321E-5</v>
      </c>
      <c r="DN281" s="10">
        <f t="shared" si="2914"/>
        <v>84.3132460743455</v>
      </c>
      <c r="DO281" s="9">
        <f t="shared" si="2915"/>
        <v>84.863505264852265</v>
      </c>
      <c r="DP281" s="9">
        <f t="shared" si="2916"/>
        <v>83.518117181666639</v>
      </c>
      <c r="DQ281" s="97">
        <f t="shared" si="2917"/>
        <v>84.190811223259459</v>
      </c>
      <c r="DR281" s="15">
        <f t="shared" si="2918"/>
        <v>8.3097392595865737E-5</v>
      </c>
      <c r="DS281" s="12"/>
      <c r="DT281" s="11">
        <f t="shared" si="2919"/>
        <v>9.0770540668770781E-5</v>
      </c>
      <c r="DU281" s="10">
        <f t="shared" si="2920"/>
        <v>84.252627653075137</v>
      </c>
      <c r="DV281" s="9">
        <f t="shared" si="2921"/>
        <v>84.863254167586604</v>
      </c>
      <c r="DW281" s="9">
        <f t="shared" si="2922"/>
        <v>83.39745508017721</v>
      </c>
      <c r="DX281" s="97">
        <f t="shared" si="2923"/>
        <v>84.130354623881914</v>
      </c>
      <c r="DY281" s="15">
        <f t="shared" si="2924"/>
        <v>9.0534533310798434E-5</v>
      </c>
      <c r="DZ281" s="12"/>
      <c r="EA281" s="11">
        <f t="shared" si="2925"/>
        <v>9.8207841690309427E-5</v>
      </c>
      <c r="EB281" s="10">
        <f t="shared" si="2926"/>
        <v>84.192121242737969</v>
      </c>
      <c r="EC281" s="9">
        <f t="shared" si="2927"/>
        <v>84.862956113058402</v>
      </c>
      <c r="ED281" s="9">
        <f t="shared" si="2928"/>
        <v>83.277064690823707</v>
      </c>
      <c r="EE281" s="97">
        <f t="shared" si="2929"/>
        <v>84.070010401941062</v>
      </c>
      <c r="EF281" s="15">
        <f t="shared" si="2930"/>
        <v>9.7951991529324559E-5</v>
      </c>
      <c r="EG281" s="12"/>
      <c r="EH281" s="11">
        <f t="shared" si="2931"/>
        <v>1.0562544292327563E-4</v>
      </c>
      <c r="EI281" s="10">
        <f t="shared" si="2932"/>
        <v>84.13172319840298</v>
      </c>
      <c r="EJ281" s="9">
        <f t="shared" si="2933"/>
        <v>84.862607218873904</v>
      </c>
      <c r="EK281" s="9">
        <f t="shared" si="2934"/>
        <v>83.156942596600132</v>
      </c>
      <c r="EL281" s="97">
        <f t="shared" si="2935"/>
        <v>84.009774907737011</v>
      </c>
      <c r="EM281" s="15">
        <f t="shared" si="2936"/>
        <v>1.0534973850694486E-4</v>
      </c>
      <c r="EN281" s="12"/>
      <c r="EO281" s="11">
        <f t="shared" si="2937"/>
        <v>1.1302331431466882E-4</v>
      </c>
      <c r="EP281" s="10">
        <f t="shared" si="2938"/>
        <v>84.071429891906547</v>
      </c>
      <c r="EQ281" s="9">
        <f t="shared" si="2939"/>
        <v>84.862203634712841</v>
      </c>
      <c r="ER281" s="9">
        <f t="shared" si="2940"/>
        <v>83.037085382516693</v>
      </c>
      <c r="ES281" s="97">
        <f t="shared" si="2941"/>
        <v>83.949644508614767</v>
      </c>
      <c r="ET281" s="15">
        <f t="shared" si="2942"/>
        <v>1.1272774735563055E-4</v>
      </c>
      <c r="EU281" s="12"/>
      <c r="EV281" s="11">
        <f t="shared" si="2943"/>
        <v>1.2040142767363957E-4</v>
      </c>
      <c r="EW281" s="10">
        <f t="shared" si="2944"/>
        <v>84.011237712139348</v>
      </c>
      <c r="EX281" s="9">
        <f t="shared" si="2945"/>
        <v>84.861741542290346</v>
      </c>
      <c r="EY281" s="9">
        <f t="shared" si="2946"/>
        <v>82.917489636197033</v>
      </c>
      <c r="EZ281" s="97">
        <f t="shared" si="2947"/>
        <v>83.889615589243689</v>
      </c>
      <c r="FA281" s="15">
        <f t="shared" si="2948"/>
        <v>1.2008599300459768E-4</v>
      </c>
      <c r="FB281" s="12"/>
      <c r="FC281" s="11">
        <f t="shared" si="2949"/>
        <v>1.2775975663265892E-4</v>
      </c>
      <c r="FD281" s="10">
        <f t="shared" si="2950"/>
        <v>83.951143065324231</v>
      </c>
      <c r="FE281" s="9">
        <f t="shared" si="2951"/>
        <v>84.861217155313923</v>
      </c>
      <c r="FF281" s="9">
        <f t="shared" si="2952"/>
        <v>82.798151948464891</v>
      </c>
      <c r="FG281" s="97">
        <f t="shared" si="2953"/>
        <v>83.829684551889414</v>
      </c>
      <c r="FH281" s="15">
        <f t="shared" si="2954"/>
        <v>1.2742445216140094E-4</v>
      </c>
      <c r="FI281" s="12"/>
      <c r="FJ281" s="11">
        <f t="shared" si="2955"/>
        <v>1.3509827660902819E-4</v>
      </c>
      <c r="FK281" s="10">
        <f t="shared" si="2956"/>
        <v>83.891142375286307</v>
      </c>
      <c r="FL281" s="9">
        <f t="shared" si="2957"/>
        <v>84.860626719435459</v>
      </c>
      <c r="FM281" s="9">
        <f t="shared" si="2958"/>
        <v>82.679068913920005</v>
      </c>
      <c r="FN281" s="97">
        <f t="shared" si="2959"/>
        <v>83.769847816677725</v>
      </c>
      <c r="FO281" s="15">
        <f t="shared" si="2960"/>
        <v>1.3474310327341016E-4</v>
      </c>
      <c r="FP281" s="12"/>
      <c r="FQ281" s="11">
        <f t="shared" si="2961"/>
        <v>1.4241696476672248E-4</v>
      </c>
      <c r="FR281" s="10">
        <f t="shared" si="2962"/>
        <v>83.831232083715349</v>
      </c>
      <c r="FS281" s="9">
        <f t="shared" si="2963"/>
        <v>84.859966512198568</v>
      </c>
      <c r="FT281" s="9">
        <f t="shared" si="2964"/>
        <v>82.56023713150239</v>
      </c>
      <c r="FU281" s="97">
        <f t="shared" si="2965"/>
        <v>83.710101821850486</v>
      </c>
      <c r="FV281" s="15">
        <f t="shared" si="2966"/>
        <v>1.4204192648969058E-4</v>
      </c>
      <c r="FW281" s="12"/>
      <c r="FX281" s="11">
        <f t="shared" si="2967"/>
        <v>1.4971579997867111E-4</v>
      </c>
      <c r="FY281" s="10">
        <f t="shared" si="2968"/>
        <v>83.771408650420057</v>
      </c>
      <c r="FZ281" s="9">
        <f t="shared" si="2969"/>
        <v>84.859232842981314</v>
      </c>
      <c r="GA281" s="9">
        <f t="shared" si="2970"/>
        <v>82.441653205045512</v>
      </c>
      <c r="GB281" s="97">
        <f t="shared" si="2971"/>
        <v>83.650443024013413</v>
      </c>
      <c r="GC281" s="15">
        <f t="shared" si="2972"/>
        <v>1.4932090362332031E-4</v>
      </c>
      <c r="GD281" s="12"/>
      <c r="GE281" s="11">
        <f t="shared" si="2973"/>
        <v>1.5699476278941901E-4</v>
      </c>
      <c r="GF281" s="10">
        <f t="shared" si="2974"/>
        <v>83.711668553574555</v>
      </c>
      <c r="GG281" s="9">
        <f t="shared" si="2975"/>
        <v>84.858422052934628</v>
      </c>
      <c r="GH281" s="9">
        <f t="shared" si="2976"/>
        <v>82.323313743820862</v>
      </c>
      <c r="GI281" s="97">
        <f t="shared" si="2977"/>
        <v>83.590867898377752</v>
      </c>
      <c r="GJ281" s="15">
        <f t="shared" si="2978"/>
        <v>1.5658001811392875E-4</v>
      </c>
      <c r="GK281" s="12"/>
      <c r="GL281" s="11">
        <f t="shared" si="2979"/>
        <v>1.6425383537803761E-4</v>
      </c>
      <c r="GM281" s="10">
        <f t="shared" si="2980"/>
        <v>83.652008289958474</v>
      </c>
      <c r="GN281" s="9">
        <f t="shared" si="2981"/>
        <v>84.857530514916348</v>
      </c>
      <c r="GO281" s="9">
        <f t="shared" si="1991"/>
        <v>82.205215363066401</v>
      </c>
      <c r="GP281" s="115">
        <f t="shared" si="2982"/>
        <v>83.531372938991382</v>
      </c>
      <c r="GQ281" s="15">
        <f t="shared" si="2983"/>
        <v>1.6381925499100062E-4</v>
      </c>
      <c r="GR281" s="12"/>
      <c r="GS281" s="11">
        <f t="shared" si="2984"/>
        <v>1.7149300152176391E-4</v>
      </c>
      <c r="GT281" s="10">
        <f t="shared" si="2985"/>
        <v>83.59242437518688</v>
      </c>
      <c r="GU281" s="9">
        <f t="shared" si="2986"/>
        <v>84.856554633421283</v>
      </c>
      <c r="GV281" s="9">
        <f t="shared" si="1993"/>
        <v>82.087354684510757</v>
      </c>
      <c r="GW281" s="115">
        <f t="shared" si="2987"/>
        <v>83.471954658966013</v>
      </c>
      <c r="GX281" s="15">
        <f t="shared" si="2988"/>
        <v>1.710386008371711E-4</v>
      </c>
      <c r="GY281" s="12"/>
      <c r="GZ281" s="11">
        <f t="shared" si="2989"/>
        <v>1.7871224655963101E-4</v>
      </c>
      <c r="HA281" s="10">
        <f t="shared" si="2990"/>
        <v>83.532913343936116</v>
      </c>
      <c r="HB281" s="9">
        <f t="shared" si="2991"/>
        <v>84.855490844507202</v>
      </c>
      <c r="HC281" s="9">
        <f t="shared" si="2992"/>
        <v>81.969728336879612</v>
      </c>
      <c r="HD281" s="97">
        <f t="shared" si="2993"/>
        <v>83.412609590693407</v>
      </c>
      <c r="HE281" s="15">
        <f t="shared" si="2994"/>
        <v>1.782380437523742E-4</v>
      </c>
      <c r="HF281" s="12"/>
      <c r="HG281" s="11">
        <f t="shared" si="2995"/>
        <v>1.8591155735695345E-4</v>
      </c>
      <c r="HH281" s="10">
        <f t="shared" si="2996"/>
        <v>83.47347175015878</v>
      </c>
      <c r="HI281" s="9">
        <f t="shared" si="2997"/>
        <v>84.854335615717105</v>
      </c>
      <c r="HJ281" s="9">
        <f t="shared" si="2998"/>
        <v>81.852332956397689</v>
      </c>
      <c r="HK281" s="97">
        <f t="shared" si="2999"/>
        <v>83.35333428605739</v>
      </c>
      <c r="HL281" s="15">
        <f t="shared" si="3000"/>
        <v>1.8541757331805067E-4</v>
      </c>
      <c r="HM281" s="12"/>
      <c r="HN281" s="11">
        <f t="shared" si="3001"/>
        <v>1.9309092226982671E-4</v>
      </c>
      <c r="HO281" s="10">
        <f t="shared" si="3002"/>
        <v>83.414096167294687</v>
      </c>
      <c r="HP281" s="9">
        <f t="shared" si="3003"/>
        <v>84.853085445997749</v>
      </c>
      <c r="HQ281" s="9">
        <f t="shared" si="3004"/>
        <v>81.73516518727476</v>
      </c>
      <c r="HR281" s="115">
        <f t="shared" si="3005"/>
        <v>83.294125316636254</v>
      </c>
      <c r="HS281" s="15">
        <f t="shared" si="3006"/>
        <v>1.9257718056208106E-4</v>
      </c>
      <c r="HT281" s="12"/>
      <c r="HU281" s="11">
        <f t="shared" si="3007"/>
        <v>2.0025033111038481E-4</v>
      </c>
      <c r="HV281" s="10">
        <f t="shared" si="3008"/>
        <v>83.354783188472055</v>
      </c>
      <c r="HW281" s="9">
        <f t="shared" si="3009"/>
        <v>84.85173686561464</v>
      </c>
      <c r="HX281" s="9">
        <f t="shared" si="3010"/>
        <v>81.618221682184497</v>
      </c>
      <c r="HY281" s="115">
        <f t="shared" si="3011"/>
        <v>83.234979273899569</v>
      </c>
      <c r="HZ281" s="15">
        <f t="shared" si="3012"/>
        <v>1.9971685792397325E-4</v>
      </c>
      <c r="IA281" s="12"/>
      <c r="IB281" s="11">
        <f t="shared" si="3013"/>
        <v>2.0738977511227237E-4</v>
      </c>
      <c r="IC281" s="10">
        <f t="shared" si="3014"/>
        <v>83.295529426703368</v>
      </c>
      <c r="ID281" s="9">
        <f t="shared" si="3015"/>
        <v>84.850286436063712</v>
      </c>
      <c r="IE281" s="9">
        <f t="shared" si="3016"/>
        <v>81.501499102730918</v>
      </c>
      <c r="IF281" s="115">
        <f t="shared" si="3017"/>
        <v>83.175892769397308</v>
      </c>
      <c r="IG281" s="15">
        <f t="shared" si="3018"/>
        <v>2.0683659922058898E-4</v>
      </c>
      <c r="IH281" s="12"/>
      <c r="II281" s="11">
        <f t="shared" si="3019"/>
        <v>2.1450924689665537E-4</v>
      </c>
      <c r="IJ281" s="10">
        <f t="shared" si="3020"/>
        <v>83.236331515073417</v>
      </c>
      <c r="IK281" s="9">
        <f t="shared" si="3021"/>
        <v>84.848730749979609</v>
      </c>
      <c r="IL281" s="9">
        <f t="shared" si="3022"/>
        <v>81.384994119904917</v>
      </c>
      <c r="IM281" s="115">
        <f t="shared" si="3023"/>
        <v>83.116862434942263</v>
      </c>
      <c r="IN281" s="15">
        <f t="shared" si="3024"/>
        <v>2.13936399612281E-4</v>
      </c>
      <c r="IO281" s="12"/>
      <c r="IP281" s="11">
        <f t="shared" si="3025"/>
        <v>2.2160874043863763E-4</v>
      </c>
      <c r="IQ281" s="10">
        <f t="shared" si="3026"/>
        <v>83.1771861069208</v>
      </c>
      <c r="IR281" s="9">
        <f t="shared" si="3027"/>
        <v>84.847066431040901</v>
      </c>
      <c r="IS281" s="9">
        <f t="shared" si="3028"/>
        <v>81.268703414528886</v>
      </c>
      <c r="IT281" s="115">
        <f t="shared" si="3029"/>
        <v>83.057884922784893</v>
      </c>
      <c r="IU281" s="15">
        <f t="shared" si="3030"/>
        <v>2.2101625556958512E-4</v>
      </c>
      <c r="IV281" s="12"/>
      <c r="IW281" s="11">
        <f t="shared" si="3031"/>
        <v>2.2868825103421081E-4</v>
      </c>
      <c r="IX281" s="10">
        <f t="shared" si="3032"/>
        <v>83.118089876011936</v>
      </c>
      <c r="IY281" s="9">
        <f t="shared" si="3033"/>
        <v>84.845290133872311</v>
      </c>
      <c r="IZ281" s="9">
        <f t="shared" si="3034"/>
        <v>81.152623677693526</v>
      </c>
      <c r="JA281" s="115">
        <f t="shared" si="3035"/>
        <v>82.998956905782919</v>
      </c>
      <c r="JB281" s="15">
        <f t="shared" si="3036"/>
        <v>2.28076164840193E-4</v>
      </c>
      <c r="JC281" s="12"/>
      <c r="JD281" s="11">
        <f t="shared" si="3037"/>
        <v>2.3574777526749039E-4</v>
      </c>
      <c r="JE281" s="10">
        <f t="shared" si="3038"/>
        <v>83.059039516709703</v>
      </c>
      <c r="JF281" s="9">
        <f t="shared" si="3039"/>
        <v>84.843398543943991</v>
      </c>
      <c r="JG281" s="9">
        <f t="shared" si="3040"/>
        <v>81.03675161118187</v>
      </c>
      <c r="JH281" s="115">
        <f t="shared" si="3041"/>
        <v>82.940075077562938</v>
      </c>
      <c r="JI281" s="15">
        <f t="shared" si="3042"/>
        <v>2.3511612641654472E-4</v>
      </c>
      <c r="JJ281" s="12"/>
      <c r="JK281" s="11">
        <f t="shared" si="3043"/>
        <v>2.4278731097854901E-4</v>
      </c>
      <c r="JL281" s="10">
        <f t="shared" si="3044"/>
        <v>83.000031744134304</v>
      </c>
      <c r="JM281" s="9">
        <f t="shared" si="3045"/>
        <v>84.841388377468064</v>
      </c>
      <c r="JN281" s="9">
        <f t="shared" si="3046"/>
        <v>80.921083927884041</v>
      </c>
      <c r="JO281" s="115">
        <f t="shared" si="3047"/>
        <v>82.881236152676053</v>
      </c>
      <c r="JP281" s="15">
        <f t="shared" si="3048"/>
        <v>2.4213614050382499E-4</v>
      </c>
      <c r="JQ281" s="12"/>
      <c r="JR281" s="11">
        <f t="shared" si="3049"/>
        <v>2.4980685723164769E-4</v>
      </c>
      <c r="JS281" s="10">
        <f t="shared" si="3050"/>
        <v>82.941063294318155</v>
      </c>
      <c r="JT281" s="9">
        <f t="shared" si="3051"/>
        <v>84.839256381292529</v>
      </c>
      <c r="JU281" s="9">
        <f t="shared" si="3052"/>
        <v>80.805617352201565</v>
      </c>
      <c r="JV281" s="115">
        <f t="shared" si="3053"/>
        <v>82.82243686674704</v>
      </c>
      <c r="JW281" s="15">
        <f t="shared" si="3054"/>
        <v>2.4913620848843003E-4</v>
      </c>
      <c r="JX281" s="12"/>
      <c r="JY281" s="11">
        <f t="shared" si="3055"/>
        <v>2.5680641428393441E-4</v>
      </c>
      <c r="JZ281" s="10">
        <f t="shared" si="3056"/>
        <v>82.882130924354286</v>
      </c>
      <c r="KA281" s="9">
        <f t="shared" si="3057"/>
        <v>84.83699933279263</v>
      </c>
      <c r="KB281" s="9">
        <f t="shared" si="3058"/>
        <v>80.690348620442194</v>
      </c>
      <c r="KC281" s="115">
        <f t="shared" si="3059"/>
        <v>82.763673976617412</v>
      </c>
      <c r="KD281" s="15">
        <f t="shared" si="3060"/>
        <v>2.5611633290687657E-4</v>
      </c>
      <c r="KE281" s="12"/>
      <c r="KF281" s="11">
        <f t="shared" si="3061"/>
        <v>2.6378598355457627E-4</v>
      </c>
      <c r="KG281" s="10">
        <f t="shared" si="3062"/>
        <v>82.823231412538718</v>
      </c>
      <c r="KH281" s="9">
        <f t="shared" si="3063"/>
        <v>84.834614039759757</v>
      </c>
      <c r="KI281" s="9">
        <f t="shared" si="3064"/>
        <v>80.575274481202953</v>
      </c>
      <c r="KJ281" s="115">
        <f t="shared" si="3065"/>
        <v>82.704944260481355</v>
      </c>
      <c r="KK281" s="15">
        <f t="shared" si="3066"/>
        <v>2.6307651741528488E-4</v>
      </c>
      <c r="KL281" s="12"/>
      <c r="KM281" s="11">
        <f t="shared" si="3067"/>
        <v>2.7074556759444076E-4</v>
      </c>
      <c r="KN281" s="10">
        <f t="shared" si="3068"/>
        <v>82.76436155850584</v>
      </c>
      <c r="KO281" s="9">
        <f t="shared" si="3069"/>
        <v>84.832097340288144</v>
      </c>
      <c r="KP281" s="9">
        <f t="shared" si="3070"/>
        <v>80.46039169574513</v>
      </c>
      <c r="KQ281" s="115">
        <f t="shared" si="3071"/>
        <v>82.64624451801663</v>
      </c>
      <c r="KR281" s="15">
        <f t="shared" si="3072"/>
        <v>2.7001676675921334E-4</v>
      </c>
      <c r="KS281" s="12"/>
      <c r="KT281" s="11">
        <f t="shared" si="3073"/>
        <v>2.7768517005613563E-4</v>
      </c>
      <c r="KU281" s="10">
        <f t="shared" si="3074"/>
        <v>82.705518183358635</v>
      </c>
      <c r="KV281" s="9">
        <f t="shared" si="3075"/>
        <v>84.82944610265929</v>
      </c>
      <c r="KW281" s="9">
        <f t="shared" si="3076"/>
        <v>80.345697038359205</v>
      </c>
      <c r="KX281" s="115">
        <f t="shared" si="3077"/>
        <v>82.587571570509255</v>
      </c>
      <c r="KY281" s="15">
        <f t="shared" si="3078"/>
        <v>2.7693708674397859E-4</v>
      </c>
      <c r="KZ281" s="12"/>
      <c r="LA281" s="11">
        <f t="shared" si="3079"/>
        <v>2.8460479566453284E-4</v>
      </c>
      <c r="LB281" s="10">
        <f t="shared" si="3080"/>
        <v>82.646698129792767</v>
      </c>
      <c r="LC281" s="9">
        <f t="shared" si="3081"/>
        <v>84.826657225224295</v>
      </c>
      <c r="LD281" s="9">
        <f t="shared" si="3082"/>
        <v>80.231187296718005</v>
      </c>
      <c r="LE281" s="115">
        <f t="shared" si="3083"/>
        <v>82.528922260971143</v>
      </c>
      <c r="LF281" s="15">
        <f t="shared" si="3084"/>
        <v>2.8383748420558893E-4</v>
      </c>
      <c r="LG281" s="12"/>
      <c r="LH281" s="11">
        <f t="shared" si="3085"/>
        <v>2.9150445018786333E-4</v>
      </c>
      <c r="LI281" s="10">
        <f t="shared" si="3086"/>
        <v>82.587898262213827</v>
      </c>
      <c r="LJ281" s="9">
        <f t="shared" si="3087"/>
        <v>84.823727636284247</v>
      </c>
      <c r="LK281" s="9">
        <f t="shared" si="3088"/>
        <v>80.116859272222925</v>
      </c>
      <c r="LL281" s="115">
        <f t="shared" si="3089"/>
        <v>82.470293454253579</v>
      </c>
      <c r="LM281" s="15">
        <f t="shared" si="3090"/>
        <v>2.9071796698195123E-4</v>
      </c>
      <c r="LN281" s="12"/>
      <c r="LO281" s="11">
        <f t="shared" si="3091"/>
        <v>2.9838414040912411E-4</v>
      </c>
      <c r="LP281" s="10">
        <f t="shared" si="3092"/>
        <v>82.529115466850115</v>
      </c>
      <c r="LQ281" s="9">
        <f t="shared" si="3093"/>
        <v>84.820654293968673</v>
      </c>
      <c r="LR281" s="9">
        <f t="shared" si="3094"/>
        <v>80.002709780337682</v>
      </c>
      <c r="LS281" s="115">
        <f t="shared" si="3095"/>
        <v>82.411682037153184</v>
      </c>
      <c r="LT281" s="15">
        <f t="shared" si="3096"/>
        <v>2.9757854388476611E-4</v>
      </c>
      <c r="LU281" s="12"/>
      <c r="LV281" s="11">
        <f t="shared" si="3097"/>
        <v>3.0524387409812794E-4</v>
      </c>
      <c r="LW281" s="10">
        <f t="shared" si="3098"/>
        <v>82.470346651858279</v>
      </c>
      <c r="LX281" s="9">
        <f t="shared" si="3099"/>
        <v>84.817434186112266</v>
      </c>
      <c r="LY281" s="9">
        <f t="shared" si="3100"/>
        <v>79.888735650915862</v>
      </c>
      <c r="LZ281" s="115">
        <f t="shared" si="3101"/>
        <v>82.353084918514071</v>
      </c>
      <c r="MA281" s="15">
        <f t="shared" si="3102"/>
        <v>3.04419224671681E-4</v>
      </c>
      <c r="MB281" s="12"/>
      <c r="MC281" s="11">
        <f t="shared" si="3103"/>
        <v>3.120836599838073E-4</v>
      </c>
      <c r="MD281" s="10">
        <f t="shared" si="3104"/>
        <v>82.411588747425014</v>
      </c>
      <c r="ME281" s="9">
        <f t="shared" si="3105"/>
        <v>84.814064330129838</v>
      </c>
      <c r="MF281" s="9">
        <f t="shared" si="3106"/>
        <v>79.774933728516643</v>
      </c>
      <c r="MG281" s="115">
        <f t="shared" si="3107"/>
        <v>82.294499029323248</v>
      </c>
      <c r="MH281" s="15">
        <f t="shared" si="3108"/>
        <v>3.1124002001905798E-4</v>
      </c>
      <c r="MI281" s="12"/>
      <c r="MJ281" s="11">
        <f t="shared" si="3109"/>
        <v>3.189035077271561E-4</v>
      </c>
      <c r="MK281" s="10">
        <f t="shared" si="3110"/>
        <v>82.352838705861984</v>
      </c>
      <c r="ML281" s="9">
        <f t="shared" si="3111"/>
        <v>84.810541772889721</v>
      </c>
      <c r="MM281" s="9">
        <f t="shared" si="3112"/>
        <v>79.661300872711337</v>
      </c>
      <c r="MN281" s="115">
        <f t="shared" si="3113"/>
        <v>82.235921322800522</v>
      </c>
      <c r="MO281" s="15">
        <f t="shared" si="3114"/>
        <v>3.1804094149522917E-4</v>
      </c>
      <c r="MP281" s="12"/>
      <c r="MQ281" s="11">
        <f t="shared" si="3115"/>
        <v>3.2570342789460971E-4</v>
      </c>
      <c r="MR281" s="10">
        <f t="shared" si="3116"/>
        <v>82.294093501695414</v>
      </c>
      <c r="MS281" s="9">
        <f t="shared" si="3117"/>
        <v>84.80686359058565</v>
      </c>
      <c r="MT281" s="9">
        <f t="shared" si="3118"/>
        <v>79.547833958381972</v>
      </c>
      <c r="MU281" s="115">
        <f t="shared" si="3119"/>
        <v>82.177348774483818</v>
      </c>
      <c r="MV281" s="15">
        <f t="shared" si="3120"/>
        <v>3.2482200153413182E-4</v>
      </c>
      <c r="MW281" s="12"/>
      <c r="MX281" s="11">
        <f t="shared" si="3121"/>
        <v>3.3248343193182896E-4</v>
      </c>
      <c r="MY281" s="10">
        <f t="shared" si="3122"/>
        <v>82.235350131750977</v>
      </c>
      <c r="MZ281" s="9">
        <f t="shared" si="3123"/>
        <v>84.803026888607207</v>
      </c>
      <c r="NA281" s="9">
        <f t="shared" si="2039"/>
        <v>79.43452987600989</v>
      </c>
      <c r="NB281" s="115">
        <f t="shared" si="3124"/>
        <v>82.118778382308548</v>
      </c>
      <c r="NC281" s="15">
        <f t="shared" si="3125"/>
        <v>3.3158321340949926E-4</v>
      </c>
      <c r="ND281" s="12"/>
      <c r="NE281" s="11">
        <f t="shared" si="2734"/>
        <v>3.3924353213800573E-4</v>
      </c>
      <c r="NF281" s="10">
        <f t="shared" si="2387"/>
        <v>82.176605615232972</v>
      </c>
      <c r="NG281" s="9">
        <f t="shared" si="2040"/>
        <v>84.799028801408937</v>
      </c>
      <c r="NH281" s="9">
        <f t="shared" si="2041"/>
        <v>79.321385531956167</v>
      </c>
      <c r="NI281" s="115">
        <f t="shared" si="2388"/>
        <v>82.060207166682545</v>
      </c>
      <c r="NJ281" s="15">
        <f t="shared" si="2389"/>
        <v>3.383245912094368E-4</v>
      </c>
      <c r="NK281" s="12"/>
      <c r="NL281" s="11">
        <f t="shared" si="2735"/>
        <v>3.459837416405772E-4</v>
      </c>
      <c r="NM281" s="10">
        <f t="shared" si="2390"/>
        <v>82.117856993798796</v>
      </c>
      <c r="NN281" s="9">
        <f t="shared" si="2042"/>
        <v>84.794866492378233</v>
      </c>
      <c r="NO281" s="9">
        <f t="shared" si="2043"/>
        <v>79.208397848732048</v>
      </c>
      <c r="NP281" s="115">
        <f t="shared" si="2391"/>
        <v>82.001632170555141</v>
      </c>
      <c r="NQ281" s="15">
        <f t="shared" si="2392"/>
        <v>3.4504614981156799E-4</v>
      </c>
      <c r="NR281" s="12"/>
      <c r="NS281" s="11">
        <f t="shared" si="2736"/>
        <v>3.527040743704774E-4</v>
      </c>
      <c r="NT281" s="10">
        <f t="shared" si="2393"/>
        <v>82.059101331627787</v>
      </c>
      <c r="NU281" s="9">
        <f t="shared" si="2044"/>
        <v>84.790537153702005</v>
      </c>
      <c r="NV281" s="9">
        <f t="shared" si="2045"/>
        <v>79.095563765261858</v>
      </c>
      <c r="NW281" s="115">
        <f t="shared" si="2394"/>
        <v>81.943050459481924</v>
      </c>
      <c r="NX281" s="15">
        <f t="shared" si="2395"/>
        <v>3.5174790485856532E-4</v>
      </c>
      <c r="NY281" s="12"/>
      <c r="NZ281" s="11">
        <f t="shared" si="2737"/>
        <v>3.5940454503776629E-4</v>
      </c>
      <c r="OA281" s="10">
        <f t="shared" si="2396"/>
        <v>82.000335715485789</v>
      </c>
      <c r="OB281" s="9">
        <f t="shared" si="2046"/>
        <v>84.786038006232275</v>
      </c>
      <c r="OC281" s="9">
        <f t="shared" si="2047"/>
        <v>78.982880237135575</v>
      </c>
      <c r="OD281" s="115">
        <f t="shared" si="2397"/>
        <v>81.884459121683932</v>
      </c>
      <c r="OE281" s="15">
        <f t="shared" si="2398"/>
        <v>3.5842987273423553E-4</v>
      </c>
      <c r="OF281" s="12"/>
      <c r="OG281" s="11">
        <f t="shared" si="2738"/>
        <v>3.6608516910783818E-4</v>
      </c>
      <c r="OH281" s="10">
        <f t="shared" si="2399"/>
        <v>81.941557254783959</v>
      </c>
      <c r="OI281" s="9">
        <f t="shared" si="2048"/>
        <v>84.781366299350765</v>
      </c>
      <c r="OJ281" s="9">
        <f t="shared" si="2049"/>
        <v>78.870344236855502</v>
      </c>
      <c r="OK281" s="115">
        <f t="shared" si="2400"/>
        <v>81.82585526810314</v>
      </c>
      <c r="OL281" s="15">
        <f t="shared" si="2401"/>
        <v>3.6509207053993698E-4</v>
      </c>
      <c r="OM281" s="12"/>
      <c r="ON281" s="11">
        <f t="shared" si="2739"/>
        <v>3.7274596277790347E-4</v>
      </c>
      <c r="OO281" s="10">
        <f t="shared" si="2402"/>
        <v>81.882763081634181</v>
      </c>
      <c r="OP281" s="9">
        <f t="shared" si="2050"/>
        <v>84.776519310832484</v>
      </c>
      <c r="OQ281" s="9">
        <f t="shared" si="2051"/>
        <v>78.757952754071155</v>
      </c>
      <c r="OR281" s="115">
        <f t="shared" si="2403"/>
        <v>81.767236032451819</v>
      </c>
      <c r="OS281" s="15">
        <f t="shared" si="2404"/>
        <v>3.7173451607163218E-4</v>
      </c>
      <c r="OT281" s="12"/>
      <c r="OU281" s="11">
        <f t="shared" si="2740"/>
        <v>3.7938694295415248E-4</v>
      </c>
      <c r="OV281" s="10">
        <f t="shared" si="2405"/>
        <v>81.823950350898116</v>
      </c>
      <c r="OW281" s="9">
        <f t="shared" si="2052"/>
        <v>84.771494346708508</v>
      </c>
      <c r="OX281" s="9">
        <f t="shared" si="2053"/>
        <v>78.645702795809825</v>
      </c>
      <c r="OY281" s="115">
        <f t="shared" si="2406"/>
        <v>81.708598571259159</v>
      </c>
      <c r="OZ281" s="15">
        <f t="shared" si="2407"/>
        <v>3.7835722779717756E-4</v>
      </c>
      <c r="PA281" s="12"/>
      <c r="PB281" s="11">
        <f t="shared" si="2741"/>
        <v>3.8600812722911664E-4</v>
      </c>
      <c r="PC281" s="10">
        <f t="shared" si="2408"/>
        <v>81.765116240233652</v>
      </c>
      <c r="PD281" s="9">
        <f t="shared" si="2054"/>
        <v>84.766288741127951</v>
      </c>
      <c r="PE281" s="9">
        <f t="shared" si="2055"/>
        <v>78.533591386695051</v>
      </c>
      <c r="PF281" s="115">
        <f t="shared" si="2409"/>
        <v>81.649940063911501</v>
      </c>
      <c r="PG281" s="15">
        <f t="shared" si="2410"/>
        <v>3.8496022483430281E-4</v>
      </c>
      <c r="PH281" s="12"/>
      <c r="PI281" s="11">
        <f t="shared" si="2742"/>
        <v>3.9260953385971846E-4</v>
      </c>
      <c r="PJ281" s="10">
        <f t="shared" si="2411"/>
        <v>81.706257950134955</v>
      </c>
      <c r="PK281" s="9">
        <f t="shared" si="2056"/>
        <v>84.760899856219126</v>
      </c>
      <c r="PL281" s="9">
        <f t="shared" si="2057"/>
        <v>78.382153179047293</v>
      </c>
      <c r="PM281" s="115">
        <f t="shared" si="2412"/>
        <v>81.571526517633203</v>
      </c>
      <c r="PN281" s="15">
        <f t="shared" si="2413"/>
        <v>3.9398090671908815E-4</v>
      </c>
      <c r="PO281" s="12"/>
      <c r="PP281" s="11">
        <f t="shared" si="2743"/>
        <v>4.0163295340314096E-4</v>
      </c>
      <c r="PQ281" s="10">
        <f t="shared" si="2414"/>
        <v>81.627605955655923</v>
      </c>
      <c r="PR281" s="9">
        <f t="shared" si="2058"/>
        <v>84.755255459373132</v>
      </c>
      <c r="PS281" s="9">
        <f t="shared" si="2059"/>
        <v>78.330442743087772</v>
      </c>
      <c r="PT281" s="115">
        <f t="shared" si="2415"/>
        <v>81.542849101230445</v>
      </c>
      <c r="PU281" s="15">
        <f t="shared" si="2416"/>
        <v>3.9682615842407526E-4</v>
      </c>
      <c r="PV281" s="12"/>
      <c r="PW281" s="11">
        <f t="shared" si="2744"/>
        <v>4.0446966723572128E-4</v>
      </c>
      <c r="PX281" s="10">
        <f t="shared" si="2417"/>
        <v>81.598776270987528</v>
      </c>
      <c r="PY281" s="9">
        <f t="shared" si="2060"/>
        <v>84.749529242725416</v>
      </c>
      <c r="PZ281" s="9">
        <f t="shared" si="2061"/>
        <v>78.936161517622025</v>
      </c>
      <c r="QA281" s="115">
        <f t="shared" si="2418"/>
        <v>81.842845380173713</v>
      </c>
      <c r="QB281" s="15">
        <f t="shared" si="2419"/>
        <v>3.5906048685463708E-4</v>
      </c>
      <c r="QC281" s="12"/>
      <c r="QD281" s="11">
        <f t="shared" si="2745"/>
        <v>3.6662469719559414E-4</v>
      </c>
      <c r="QE281" s="10">
        <f t="shared" si="2420"/>
        <v>81.899191774026022</v>
      </c>
      <c r="QF281" s="9">
        <f t="shared" si="2062"/>
        <v>84.744841082773689</v>
      </c>
      <c r="QG281" s="9">
        <f t="shared" si="2063"/>
        <v>79.641579539761182</v>
      </c>
      <c r="QH281" s="115">
        <f t="shared" si="2421"/>
        <v>82.193210311267435</v>
      </c>
      <c r="QI281" s="15">
        <f t="shared" si="2422"/>
        <v>3.1520104366837114E-4</v>
      </c>
      <c r="QJ281" s="12"/>
      <c r="QK281" s="11">
        <f t="shared" si="2746"/>
        <v>3.2268489856562854E-4</v>
      </c>
      <c r="QL281" s="10">
        <f t="shared" si="2423"/>
        <v>82.250007593898147</v>
      </c>
      <c r="QM281" s="9">
        <f t="shared" si="2064"/>
        <v>84.741228294726184</v>
      </c>
      <c r="QN281" s="9">
        <f t="shared" si="2065"/>
        <v>80.478521319971151</v>
      </c>
      <c r="QO281" s="115">
        <f t="shared" si="2424"/>
        <v>82.60987480734866</v>
      </c>
      <c r="QP281" s="15">
        <f t="shared" si="2425"/>
        <v>2.6328450461939084E-4</v>
      </c>
      <c r="QQ281" s="12"/>
      <c r="QR281" s="11">
        <f t="shared" si="2747"/>
        <v>2.7068834130485959E-4</v>
      </c>
      <c r="QS281" s="10">
        <f t="shared" si="2426"/>
        <v>82.667146262939795</v>
      </c>
      <c r="QT281" s="9">
        <f t="shared" si="2066"/>
        <v>84.738707614297184</v>
      </c>
      <c r="QU281" s="9">
        <f t="shared" si="2067"/>
        <v>81.505230829645868</v>
      </c>
      <c r="QV281" s="115">
        <f t="shared" si="2427"/>
        <v>83.121969221971526</v>
      </c>
      <c r="QW281" s="15">
        <f t="shared" si="2428"/>
        <v>1.9971448623773696E-4</v>
      </c>
      <c r="QX281" s="12"/>
      <c r="QY281" s="11">
        <f t="shared" si="2748"/>
        <v>2.0704115177726888E-4</v>
      </c>
      <c r="QZ281" s="10">
        <f t="shared" si="2429"/>
        <v>83.179721635467288</v>
      </c>
      <c r="RA281" s="9">
        <f t="shared" si="2068"/>
        <v>84.737257219194461</v>
      </c>
      <c r="RB281" s="9">
        <f t="shared" si="2069"/>
        <v>82.841377704258562</v>
      </c>
      <c r="RC281" s="115">
        <f t="shared" si="2430"/>
        <v>83.789317461726512</v>
      </c>
      <c r="RD281" s="15">
        <f t="shared" si="2431"/>
        <v>1.170982903268017E-4</v>
      </c>
      <c r="RE281" s="12"/>
      <c r="RF281" s="11">
        <f t="shared" si="2749"/>
        <v>1.243567192068445E-4</v>
      </c>
      <c r="RG281" s="10">
        <f t="shared" si="2432"/>
        <v>83.847513898419678</v>
      </c>
      <c r="RH281" s="9">
        <f t="shared" si="2070"/>
        <v>84.736758600797259</v>
      </c>
      <c r="RI281" s="9">
        <f t="shared" si="2071"/>
        <v>84.822174765107789</v>
      </c>
      <c r="RJ281" s="115">
        <f t="shared" si="2433"/>
        <v>84.779466682952517</v>
      </c>
      <c r="RK281" s="15">
        <f t="shared" si="2434"/>
        <v>-5.2756974946125486E-6</v>
      </c>
      <c r="RL281" s="12"/>
      <c r="RM281" s="11">
        <f t="shared" si="2750"/>
        <v>1.9440703371188985E-6</v>
      </c>
      <c r="RN281" s="10">
        <f t="shared" si="2435"/>
        <v>84.837912360127774</v>
      </c>
      <c r="RO281" s="9">
        <f t="shared" si="2072"/>
        <v>84.736759612905502</v>
      </c>
      <c r="RP281" s="9">
        <f t="shared" si="2073"/>
        <v>89.241938637643301</v>
      </c>
      <c r="RQ281" s="115">
        <f t="shared" si="2436"/>
        <v>86.989349125274401</v>
      </c>
      <c r="RR281" s="15">
        <f t="shared" si="2437"/>
        <v>-2.7826070024856032E-4</v>
      </c>
      <c r="RS281" s="12"/>
      <c r="RT281" s="11">
        <f t="shared" si="2751"/>
        <v>-2.712062104714575E-4</v>
      </c>
      <c r="RU281" s="10">
        <f t="shared" si="2438"/>
        <v>87.049131619829865</v>
      </c>
      <c r="RV281" s="9">
        <f t="shared" si="2074"/>
        <v>84.739575212780196</v>
      </c>
      <c r="RW281" s="9">
        <f t="shared" si="2075"/>
        <v>89.323223758679148</v>
      </c>
      <c r="RX281" s="115">
        <f t="shared" si="2439"/>
        <v>87.031399485729679</v>
      </c>
      <c r="RY281" s="15">
        <f t="shared" si="2440"/>
        <v>-2.8310734092289988E-4</v>
      </c>
      <c r="RZ281" s="12"/>
      <c r="SA281" s="11">
        <f t="shared" si="2752"/>
        <v>-2.7606753244216985E-4</v>
      </c>
      <c r="SB281" s="10">
        <f t="shared" si="2441"/>
        <v>87.091159876021351</v>
      </c>
      <c r="SC281" s="9">
        <f t="shared" si="2076"/>
        <v>84.742489748962257</v>
      </c>
      <c r="SD281" s="9">
        <f t="shared" si="2077"/>
        <v>89.405257594043675</v>
      </c>
      <c r="SE281" s="115">
        <f t="shared" si="2442"/>
        <v>87.073873671502966</v>
      </c>
      <c r="SF281" s="15">
        <f t="shared" si="2443"/>
        <v>-2.8799411489409979E-4</v>
      </c>
      <c r="SG281" s="12"/>
      <c r="SH281" s="11">
        <f t="shared" si="2753"/>
        <v>-2.8096928026157691E-4</v>
      </c>
      <c r="SI281" s="10">
        <f t="shared" si="2444"/>
        <v>87.133612133981728</v>
      </c>
      <c r="SJ281" s="9">
        <f t="shared" si="2078"/>
        <v>84.745505770343641</v>
      </c>
      <c r="SK281" s="9">
        <f t="shared" si="2079"/>
        <v>89.488029677515925</v>
      </c>
      <c r="SL281" s="115">
        <f t="shared" si="2445"/>
        <v>87.116767723929783</v>
      </c>
      <c r="SM281" s="15">
        <f t="shared" si="2446"/>
        <v>-2.9292021828857331E-4</v>
      </c>
      <c r="SN281" s="12"/>
      <c r="SO281" s="11">
        <f t="shared" si="2754"/>
        <v>-2.8591065195348046E-4</v>
      </c>
      <c r="SP281" s="10">
        <f t="shared" si="2447"/>
        <v>87.176484446245041</v>
      </c>
      <c r="SQ281" s="9">
        <f t="shared" si="2080"/>
        <v>84.748625851481449</v>
      </c>
      <c r="SR281" s="9">
        <f t="shared" si="2081"/>
        <v>89.571529037183666</v>
      </c>
      <c r="SS281" s="115">
        <f t="shared" si="2448"/>
        <v>87.160077444332558</v>
      </c>
      <c r="ST281" s="15">
        <f t="shared" si="2449"/>
        <v>-2.9788481441369951E-4</v>
      </c>
      <c r="SU281" s="12"/>
      <c r="SV281" s="11">
        <f t="shared" si="2755"/>
        <v>-2.908908125746454E-4</v>
      </c>
      <c r="SW281" s="10">
        <f t="shared" si="2450"/>
        <v>87.219772625027375</v>
      </c>
      <c r="SX281" s="9">
        <f t="shared" si="2082"/>
        <v>84.751852591077082</v>
      </c>
      <c r="SY281" s="9">
        <f t="shared" si="2083"/>
        <v>89.655744469917053</v>
      </c>
      <c r="SZ281" s="115">
        <f t="shared" si="2451"/>
        <v>87.203798530497068</v>
      </c>
      <c r="TA281" s="15">
        <f t="shared" si="2452"/>
        <v>-3.0288705080452509E-4</v>
      </c>
      <c r="TB281" s="12"/>
      <c r="TC281" s="11">
        <f t="shared" si="2756"/>
        <v>-2.9590891127794866E-4</v>
      </c>
      <c r="TD281" s="10">
        <f t="shared" si="2453"/>
        <v>87.263472378854246</v>
      </c>
      <c r="TE281" s="9">
        <f t="shared" si="2084"/>
        <v>84.755188610748405</v>
      </c>
      <c r="TF281" s="9">
        <f t="shared" si="2085"/>
        <v>89.740664572612872</v>
      </c>
      <c r="TG281" s="115">
        <f t="shared" si="2454"/>
        <v>87.247926591680638</v>
      </c>
      <c r="TH281" s="15">
        <f t="shared" si="2455"/>
        <v>-3.079260612293891E-4</v>
      </c>
      <c r="TI281" s="12"/>
      <c r="TJ281" s="11">
        <f t="shared" si="2757"/>
        <v>-3.0096408331691741E-4</v>
      </c>
      <c r="TK281" s="10">
        <f t="shared" si="2456"/>
        <v>87.307579327568959</v>
      </c>
      <c r="TL281" s="9">
        <f t="shared" si="2086"/>
        <v>84.758636553794801</v>
      </c>
      <c r="TM281" s="9">
        <f t="shared" si="2087"/>
        <v>89.826277890094673</v>
      </c>
      <c r="TN281" s="115">
        <f t="shared" si="2457"/>
        <v>87.292457221944744</v>
      </c>
      <c r="TO281" s="15">
        <f t="shared" si="2458"/>
        <v>-3.1300097490119722E-4</v>
      </c>
      <c r="TP281" s="12"/>
      <c r="TQ281" s="11">
        <f t="shared" si="2758"/>
        <v>-3.0605545926619789E-4</v>
      </c>
      <c r="TR281" s="10">
        <f t="shared" si="2459"/>
        <v>87.35208907574706</v>
      </c>
      <c r="TS281" s="9">
        <f t="shared" si="2088"/>
        <v>84.762199084123395</v>
      </c>
      <c r="TT281" s="9">
        <f t="shared" si="2089"/>
        <v>89.912572565247942</v>
      </c>
      <c r="TU281" s="115">
        <f t="shared" si="2460"/>
        <v>87.337385824685668</v>
      </c>
      <c r="TV281" s="15">
        <f t="shared" si="2461"/>
        <v>-3.1811089493446722E-4</v>
      </c>
      <c r="TW281" s="12"/>
      <c r="TX281" s="11">
        <f t="shared" si="2759"/>
        <v>-3.111821434463258E-4</v>
      </c>
      <c r="TY281" s="10">
        <f t="shared" si="2462"/>
        <v>87.396997036968258</v>
      </c>
      <c r="TZ281" s="9">
        <f t="shared" si="2090"/>
        <v>84.765878884645545</v>
      </c>
      <c r="UA281" s="9">
        <f t="shared" si="2091"/>
        <v>89.999536466687303</v>
      </c>
      <c r="UB281" s="115">
        <f t="shared" si="2463"/>
        <v>87.382707675666424</v>
      </c>
      <c r="UC281" s="15">
        <f t="shared" si="2464"/>
        <v>-3.2325490632969557E-4</v>
      </c>
      <c r="UD281" s="12"/>
      <c r="UE281" s="11">
        <f t="shared" si="2760"/>
        <v>-3.1634322191424871E-4</v>
      </c>
      <c r="UF281" s="10">
        <f t="shared" si="2465"/>
        <v>87.442298496910382</v>
      </c>
      <c r="UG281" s="9">
        <f t="shared" si="2092"/>
        <v>84.769678655789733</v>
      </c>
      <c r="UH281" s="9">
        <f t="shared" si="2093"/>
        <v>90.087157243287848</v>
      </c>
      <c r="UI281" s="115">
        <f t="shared" si="2466"/>
        <v>87.428417949538783</v>
      </c>
      <c r="UJ281" s="15">
        <f t="shared" si="2467"/>
        <v>-3.2843207943330556E-4</v>
      </c>
      <c r="UK281" s="12"/>
      <c r="UL281" s="11">
        <f t="shared" si="2761"/>
        <v>-3.2153776592426454E-4</v>
      </c>
      <c r="UM281" s="10">
        <f t="shared" si="2468"/>
        <v>87.48798863988722</v>
      </c>
      <c r="UN281" s="9">
        <f t="shared" si="2094"/>
        <v>84.773601114040488</v>
      </c>
      <c r="UO281" s="9">
        <f t="shared" si="2095"/>
        <v>90.175422324865721</v>
      </c>
      <c r="UP281" s="115">
        <f t="shared" si="2469"/>
        <v>87.474511719453105</v>
      </c>
      <c r="UQ281" s="15">
        <f t="shared" si="2470"/>
        <v>-3.3364147006993493E-4</v>
      </c>
      <c r="UR281" s="12"/>
      <c r="US281" s="11">
        <f t="shared" si="2762"/>
        <v>-3.2676483205702279E-4</v>
      </c>
      <c r="UT281" s="10">
        <f t="shared" si="2471"/>
        <v>87.534062548437191</v>
      </c>
      <c r="UU281" s="9">
        <f t="shared" si="2096"/>
        <v>84.777648990430336</v>
      </c>
      <c r="UV281" s="9">
        <f t="shared" si="2097"/>
        <v>90.264318978927378</v>
      </c>
      <c r="UW281" s="115">
        <f t="shared" si="2472"/>
        <v>87.52098398467885</v>
      </c>
      <c r="UX281" s="15">
        <f t="shared" si="2473"/>
        <v>-3.3888212314066659E-4</v>
      </c>
      <c r="UY281" s="12"/>
      <c r="UZ281" s="11">
        <f t="shared" si="2763"/>
        <v>-3.3202346581972852E-4</v>
      </c>
      <c r="VA281" s="10">
        <f t="shared" si="2474"/>
        <v>87.580515230964636</v>
      </c>
      <c r="VB281" s="9">
        <f t="shared" si="2098"/>
        <v>84.781825029070717</v>
      </c>
      <c r="VC281" s="9">
        <f t="shared" si="2099"/>
        <v>90.353834267541444</v>
      </c>
      <c r="VD281" s="115">
        <f t="shared" si="2475"/>
        <v>87.567829648306088</v>
      </c>
      <c r="VE281" s="15">
        <f t="shared" si="2476"/>
        <v>-3.4415307004998609E-4</v>
      </c>
      <c r="VF281" s="12"/>
      <c r="VG281" s="11">
        <f t="shared" si="2764"/>
        <v>-3.3731269906635893E-4</v>
      </c>
      <c r="VH281" s="10">
        <f t="shared" si="2477"/>
        <v>87.627341599389155</v>
      </c>
      <c r="VI281" s="9">
        <f t="shared" si="2100"/>
        <v>84.786131985575665</v>
      </c>
      <c r="VJ281" s="9">
        <f t="shared" si="2101"/>
        <v>90.44395494203647</v>
      </c>
      <c r="VK281" s="115">
        <f t="shared" si="2478"/>
        <v>87.615043463806074</v>
      </c>
      <c r="VL281" s="15">
        <f t="shared" si="2479"/>
        <v>-3.4945332229917195E-4</v>
      </c>
      <c r="VM281" s="12"/>
      <c r="VN281" s="11">
        <f t="shared" si="2765"/>
        <v>-3.4263154357802632E-4</v>
      </c>
      <c r="VO281" s="10">
        <f t="shared" si="2480"/>
        <v>87.674536415603868</v>
      </c>
      <c r="VP281" s="9">
        <f t="shared" si="2102"/>
        <v>84.790572625275374</v>
      </c>
      <c r="VQ281" s="9">
        <f t="shared" si="2103"/>
        <v>90.534667541930219</v>
      </c>
      <c r="VR281" s="115">
        <f t="shared" si="2481"/>
        <v>87.662620083602803</v>
      </c>
      <c r="VS281" s="15">
        <f t="shared" si="2482"/>
        <v>-3.5478187770697988E-4</v>
      </c>
      <c r="VT281" s="12"/>
      <c r="VU281" s="11">
        <f t="shared" si="2766"/>
        <v>-3.4797899728933952E-4</v>
      </c>
      <c r="VV281" s="10">
        <f t="shared" si="2483"/>
        <v>87.722094340098124</v>
      </c>
      <c r="VW281" s="9">
        <f t="shared" si="2104"/>
        <v>84.795149721530649</v>
      </c>
      <c r="VX281" s="9">
        <f t="shared" si="2105"/>
        <v>90.625958398259883</v>
      </c>
      <c r="VY281" s="115">
        <f t="shared" si="2484"/>
        <v>87.710554059895259</v>
      </c>
      <c r="VZ281" s="15">
        <f t="shared" si="2485"/>
        <v>-3.6013772071942962E-4</v>
      </c>
      <c r="WA281" s="12"/>
      <c r="WB281" s="11">
        <f t="shared" si="2767"/>
        <v>-3.5335404459562418E-4</v>
      </c>
      <c r="WC281" s="10">
        <f t="shared" si="2486"/>
        <v>87.770009932760658</v>
      </c>
      <c r="WD281" s="9">
        <f t="shared" si="2106"/>
        <v>84.799866054008092</v>
      </c>
      <c r="WE281" s="9">
        <f t="shared" si="2107"/>
        <v>90.717813636234638</v>
      </c>
      <c r="WF281" s="115">
        <f t="shared" si="2487"/>
        <v>87.758839845121372</v>
      </c>
      <c r="WG281" s="15">
        <f t="shared" si="2488"/>
        <v>-3.655198226801823E-4</v>
      </c>
      <c r="WH281" s="12"/>
      <c r="WI281" s="11">
        <f t="shared" si="2768"/>
        <v>-3.587556566207512E-4</v>
      </c>
      <c r="WJ281" s="10">
        <f t="shared" si="2489"/>
        <v>87.818277653323818</v>
      </c>
      <c r="WK281" s="9">
        <f t="shared" si="2108"/>
        <v>84.804724406916094</v>
      </c>
      <c r="WL281" s="9">
        <f t="shared" si="2109"/>
        <v>90.810219178207433</v>
      </c>
      <c r="WM281" s="115">
        <f t="shared" si="2490"/>
        <v>87.807471792561756</v>
      </c>
      <c r="WN281" s="15">
        <f t="shared" si="2491"/>
        <v>-3.709271421230256E-4</v>
      </c>
      <c r="WO281" s="12"/>
      <c r="WP281" s="11">
        <f t="shared" si="2769"/>
        <v>-3.6418279150727336E-4</v>
      </c>
      <c r="WQ281" s="10">
        <f t="shared" si="2492"/>
        <v>87.866891861948204</v>
      </c>
      <c r="WR281" s="9">
        <f t="shared" si="2110"/>
        <v>84.809727567203169</v>
      </c>
      <c r="WS281" s="9">
        <f t="shared" si="2111"/>
        <v>90.903160746974265</v>
      </c>
      <c r="WT281" s="115">
        <f t="shared" si="2493"/>
        <v>87.856444157088717</v>
      </c>
      <c r="WU281" s="15">
        <f t="shared" si="2494"/>
        <v>-3.7635862508695722E-4</v>
      </c>
      <c r="WV281" s="12"/>
      <c r="WW281" s="11">
        <f t="shared" si="2770"/>
        <v>-3.6963439472925783E-4</v>
      </c>
      <c r="WX281" s="10">
        <f t="shared" si="2495"/>
        <v>87.915846819952606</v>
      </c>
      <c r="WY281" s="9">
        <f t="shared" si="2112"/>
        <v>84.814878322720276</v>
      </c>
      <c r="WZ281" s="9">
        <f t="shared" si="2113"/>
        <v>90.996623869388927</v>
      </c>
      <c r="XA281" s="115">
        <f t="shared" si="2496"/>
        <v>87.905751096054601</v>
      </c>
      <c r="XB281" s="15">
        <f t="shared" si="2497"/>
        <v>-3.8181320545292865E-4</v>
      </c>
      <c r="XC281" s="12"/>
      <c r="XD281" s="11">
        <f t="shared" si="2771"/>
        <v>-3.7510939942699765E-4</v>
      </c>
      <c r="XE281" s="10">
        <f t="shared" si="2498"/>
        <v>87.965136690684176</v>
      </c>
      <c r="XF281" s="9">
        <f t="shared" si="2114"/>
        <v>84.820179460349124</v>
      </c>
      <c r="XG281" s="9">
        <f t="shared" si="2115"/>
        <v>91.090593883799372</v>
      </c>
      <c r="XH281" s="115">
        <f t="shared" si="2499"/>
        <v>87.955386672074241</v>
      </c>
      <c r="XI281" s="15">
        <f t="shared" si="2500"/>
        <v>-3.8728980551876787E-4</v>
      </c>
      <c r="XJ281" s="12"/>
      <c r="XK281" s="11">
        <f t="shared" si="2772"/>
        <v>-3.8060672698041014E-4</v>
      </c>
      <c r="XL281" s="10">
        <f t="shared" si="2501"/>
        <v>88.01475554228584</v>
      </c>
      <c r="XM281" s="9">
        <f t="shared" si="2116"/>
        <v>84.825633764104211</v>
      </c>
      <c r="XN281" s="9">
        <f t="shared" si="2117"/>
        <v>91.185055945766592</v>
      </c>
      <c r="XO281" s="115">
        <f t="shared" si="2502"/>
        <v>88.005344854935402</v>
      </c>
      <c r="XP281" s="15">
        <f t="shared" si="2503"/>
        <v>-3.9278733646962909E-4</v>
      </c>
      <c r="XQ281" s="12"/>
      <c r="XR281" s="11">
        <f t="shared" si="2773"/>
        <v>-3.8612528747796864E-4</v>
      </c>
      <c r="XS281" s="10">
        <f t="shared" si="2504"/>
        <v>88.064697349590858</v>
      </c>
      <c r="XT281" s="9">
        <f t="shared" si="2118"/>
        <v>84.83124401320778</v>
      </c>
      <c r="XU281" s="9">
        <f t="shared" si="2119"/>
        <v>91.279995011407777</v>
      </c>
      <c r="XV281" s="115">
        <f t="shared" si="2505"/>
        <v>88.055619512307771</v>
      </c>
      <c r="XW281" s="15">
        <f t="shared" si="2506"/>
        <v>-3.9830469746808018E-4</v>
      </c>
      <c r="XX281" s="12"/>
      <c r="XY281" s="11">
        <f t="shared" si="2774"/>
        <v>-3.9166397880302598E-4</v>
      </c>
      <c r="XZ281" s="10">
        <f t="shared" si="2507"/>
        <v>88.114955984796637</v>
      </c>
      <c r="YA281" s="9">
        <f t="shared" si="2120"/>
        <v>84.837012980099146</v>
      </c>
      <c r="YB281" s="9">
        <f t="shared" si="2121"/>
        <v>91.375395859331491</v>
      </c>
      <c r="YC281" s="115">
        <f t="shared" si="2508"/>
        <v>88.106204419715311</v>
      </c>
      <c r="YD281" s="15">
        <f t="shared" si="2509"/>
        <v>-4.0384077713188622E-4</v>
      </c>
      <c r="YE281" s="12"/>
      <c r="YF281" s="11">
        <f t="shared" si="2775"/>
        <v>-3.9722168811197908E-4</v>
      </c>
      <c r="YG281" s="10">
        <f t="shared" si="2510"/>
        <v>88.16552522743531</v>
      </c>
      <c r="YH281" s="9">
        <f t="shared" si="2122"/>
        <v>84.842943428447214</v>
      </c>
      <c r="YI281" s="9">
        <f t="shared" si="2123"/>
        <v>91.471243097336298</v>
      </c>
      <c r="YJ281" s="115">
        <f t="shared" si="2511"/>
        <v>88.157093262891749</v>
      </c>
      <c r="YK281" s="15">
        <f t="shared" si="2512"/>
        <v>-4.093944540704943E-4</v>
      </c>
      <c r="YL281" s="12"/>
      <c r="YM281" s="11">
        <f t="shared" si="2776"/>
        <v>-4.02797292369832E-4</v>
      </c>
      <c r="YN281" s="10">
        <f t="shared" si="2513"/>
        <v>88.21639876671523</v>
      </c>
      <c r="YO281" s="9">
        <f t="shared" si="2124"/>
        <v>84.84903811114215</v>
      </c>
      <c r="YP281" s="9">
        <f t="shared" si="2125"/>
        <v>91.567521167867696</v>
      </c>
      <c r="YQ281" s="115">
        <f t="shared" si="2514"/>
        <v>88.208279639504923</v>
      </c>
      <c r="YR281" s="15">
        <f t="shared" si="2515"/>
        <v>-4.1496459734612708E-4</v>
      </c>
      <c r="YS281" s="12"/>
      <c r="YT281" s="11">
        <f t="shared" si="2777"/>
        <v>-4.0838965881037333E-4</v>
      </c>
      <c r="YU281" s="10">
        <f t="shared" si="2516"/>
        <v>88.267570203230576</v>
      </c>
      <c r="YV281" s="9">
        <f t="shared" si="2126"/>
        <v>84.85529976826605</v>
      </c>
      <c r="YW281" s="9">
        <f t="shared" si="2127"/>
        <v>91.664214353762205</v>
      </c>
      <c r="YX281" s="115">
        <f t="shared" si="2517"/>
        <v>88.259757061014128</v>
      </c>
      <c r="YY281" s="15">
        <f t="shared" si="2518"/>
        <v>-4.2055006695390184E-4</v>
      </c>
      <c r="YZ281" s="12"/>
      <c r="ZA281" s="11">
        <f t="shared" si="2778"/>
        <v>-4.1399764541560701E-4</v>
      </c>
      <c r="ZB281" s="10">
        <f t="shared" si="2519"/>
        <v>88.319033050804762</v>
      </c>
      <c r="ZC281" s="9">
        <f t="shared" si="2128"/>
        <v>84.861731125044997</v>
      </c>
      <c r="ZD281" s="9">
        <f t="shared" si="2129"/>
        <v>91.761306784270346</v>
      </c>
      <c r="ZE281" s="115">
        <f t="shared" si="2520"/>
        <v>88.311518954657672</v>
      </c>
      <c r="ZF281" s="15">
        <f t="shared" si="2521"/>
        <v>-4.2614971432033255E-4</v>
      </c>
      <c r="ZG281" s="12"/>
      <c r="ZH281" s="11">
        <f t="shared" si="2779"/>
        <v>-4.1962010141377511E-4</v>
      </c>
      <c r="ZI281" s="10">
        <f t="shared" si="2522"/>
        <v>88.370780738464759</v>
      </c>
      <c r="ZJ281" s="9">
        <f t="shared" si="2130"/>
        <v>84.868334889785032</v>
      </c>
      <c r="ZK281" s="9">
        <f t="shared" si="2131"/>
        <v>91.858782441351238</v>
      </c>
      <c r="ZL281" s="115">
        <f t="shared" si="2523"/>
        <v>88.363558665568135</v>
      </c>
      <c r="ZM281" s="15">
        <f t="shared" si="2524"/>
        <v>-4.3176238281959387E-4</v>
      </c>
      <c r="ZN281" s="12"/>
      <c r="ZO281" s="11">
        <f t="shared" si="2780"/>
        <v>-4.2525586779536739E-4</v>
      </c>
      <c r="ZP281" s="10">
        <f t="shared" si="2525"/>
        <v>88.422806612544008</v>
      </c>
      <c r="ZQ281" s="9">
        <f t="shared" si="2132"/>
        <v>84.875113751794615</v>
      </c>
      <c r="ZR281" s="9">
        <f t="shared" si="2133"/>
        <v>91.956625166231646</v>
      </c>
      <c r="ZS281" s="115">
        <f t="shared" si="2526"/>
        <v>88.415869459013123</v>
      </c>
      <c r="ZT281" s="15">
        <f t="shared" si="2527"/>
        <v>-4.3738690830695683E-4</v>
      </c>
      <c r="ZU281" s="12"/>
      <c r="ZV281" s="11">
        <f t="shared" si="2781"/>
        <v>-4.3090377784651653E-4</v>
      </c>
      <c r="ZW281" s="10">
        <f t="shared" si="2528"/>
        <v>88.475103938911602</v>
      </c>
      <c r="ZX281" s="9">
        <f t="shared" si="2134"/>
        <v>84.882070379296209</v>
      </c>
      <c r="ZY281" s="9">
        <f t="shared" si="2135"/>
        <v>92.054818664712087</v>
      </c>
      <c r="ZZ281" s="115">
        <f t="shared" si="2529"/>
        <v>88.468444522004148</v>
      </c>
      <c r="AAA281" s="15">
        <f t="shared" si="2530"/>
        <v>-4.4302211957551301E-4</v>
      </c>
      <c r="AAB281" s="12"/>
      <c r="AAC281" s="11">
        <f t="shared" si="2782"/>
        <v>-4.3656265760573287E-4</v>
      </c>
      <c r="AAD281" s="10">
        <f t="shared" si="2531"/>
        <v>88.527665904568991</v>
      </c>
      <c r="AAE281" s="9">
        <f t="shared" si="2136"/>
        <v>84.88920741732673</v>
      </c>
      <c r="AAF281" s="9">
        <f t="shared" si="2137"/>
        <v>92.153346497546934</v>
      </c>
      <c r="AAG281" s="115">
        <f t="shared" si="2532"/>
        <v>88.521276957436839</v>
      </c>
      <c r="AAH281" s="15">
        <f t="shared" si="2533"/>
        <v>-4.4866683789167544E-4</v>
      </c>
      <c r="AAI281" s="12"/>
      <c r="AAJ281" s="11">
        <f t="shared" si="2783"/>
        <v>-4.4223132539776918E-4</v>
      </c>
      <c r="AAK281" s="10">
        <f t="shared" si="2534"/>
        <v>88.580485611763805</v>
      </c>
      <c r="AAL281" s="9">
        <f t="shared" si="2138"/>
        <v>84.896527485598767</v>
      </c>
      <c r="AAM281" s="9">
        <f t="shared" si="2139"/>
        <v>92.252192108739052</v>
      </c>
      <c r="AAN281" s="115">
        <f t="shared" si="2535"/>
        <v>88.57435979716891</v>
      </c>
      <c r="AAO281" s="15">
        <f t="shared" si="2536"/>
        <v>-4.5431987887489139E-4</v>
      </c>
      <c r="AAP281" s="12"/>
      <c r="AAQ281" s="11">
        <f t="shared" si="3126"/>
        <v>-4.4790859371643204E-4</v>
      </c>
      <c r="AAR281" s="10">
        <f t="shared" si="3127"/>
        <v>88.633556091079214</v>
      </c>
      <c r="AAS281" s="9">
        <f t="shared" si="2140"/>
        <v>84.904033176399864</v>
      </c>
      <c r="AAT281" s="9">
        <f t="shared" si="2141"/>
        <v>92.351338831592415</v>
      </c>
      <c r="AAU281" s="115">
        <f t="shared" si="3128"/>
        <v>88.627686003996132</v>
      </c>
      <c r="AAV281" s="15">
        <f t="shared" si="3129"/>
        <v>-4.5998005300123353E-4</v>
      </c>
      <c r="AAW281" s="11"/>
      <c r="AAX281" s="11">
        <f t="shared" si="2784"/>
        <v>-4.5359326972890129E-4</v>
      </c>
      <c r="AAY281" s="10">
        <f t="shared" si="2541"/>
        <v>88.68687030340061</v>
      </c>
      <c r="AAZ281" s="9">
        <f t="shared" si="2142"/>
        <v>84.911727052489368</v>
      </c>
      <c r="ABA281" s="9">
        <f t="shared" si="2143"/>
        <v>92.450769893048204</v>
      </c>
      <c r="ABB281" s="115">
        <f t="shared" si="2542"/>
        <v>88.681248472768786</v>
      </c>
      <c r="ABC281" s="15">
        <f t="shared" si="2543"/>
        <v>-4.6564616600111455E-4</v>
      </c>
      <c r="ABD281" s="11"/>
      <c r="ABE281" s="11">
        <f t="shared" si="2785"/>
        <v>-4.5928415567415723E-4</v>
      </c>
      <c r="ABF281" s="10">
        <f t="shared" si="2544"/>
        <v>88.740421141021727</v>
      </c>
      <c r="ABG281" s="9">
        <f t="shared" si="2144"/>
        <v>84.919611644991505</v>
      </c>
      <c r="ABH281" s="9">
        <f t="shared" si="2145"/>
        <v>92.550468421670104</v>
      </c>
      <c r="ABI281" s="115">
        <f t="shared" si="2545"/>
        <v>88.735040033330804</v>
      </c>
      <c r="ABJ281" s="15">
        <f t="shared" si="2546"/>
        <v>-4.7131701948262495E-4</v>
      </c>
      <c r="ABK281" s="11"/>
      <c r="ABL281" s="11">
        <f t="shared" si="2786"/>
        <v>-4.6498004948767924E-4</v>
      </c>
      <c r="ABM281" s="10">
        <f t="shared" si="2547"/>
        <v>88.794201430577857</v>
      </c>
      <c r="ABN281" s="9">
        <f t="shared" si="2146"/>
        <v>84.927689451294313</v>
      </c>
      <c r="ABO281" s="9">
        <f t="shared" si="2147"/>
        <v>92.650417455827366</v>
      </c>
      <c r="ABP281" s="115">
        <f t="shared" si="2548"/>
        <v>88.78905345356084</v>
      </c>
      <c r="ABQ281" s="15">
        <f t="shared" si="2549"/>
        <v>-4.7699141156673606E-4</v>
      </c>
      <c r="ABR281" s="11"/>
      <c r="ABS281" s="11">
        <f t="shared" si="2787"/>
        <v>-4.7067974543823219E-4</v>
      </c>
      <c r="ABT281" s="10">
        <f t="shared" si="2550"/>
        <v>88.848203936081944</v>
      </c>
      <c r="ABU281" s="9">
        <f t="shared" si="2148"/>
        <v>84.93596293295758</v>
      </c>
      <c r="ABV281" s="9">
        <f t="shared" si="2149"/>
        <v>92.750599952058266</v>
      </c>
      <c r="ABW281" s="115">
        <f t="shared" si="2551"/>
        <v>88.84328144250793</v>
      </c>
      <c r="ABX281" s="15">
        <f t="shared" si="2552"/>
        <v>-4.8266813753307814E-4</v>
      </c>
      <c r="ABY281" s="11"/>
      <c r="ABZ281" s="11">
        <f t="shared" si="2788"/>
        <v>-4.7638203477548915E-4</v>
      </c>
      <c r="ACA281" s="10">
        <f t="shared" si="2553"/>
        <v>88.902421362056373</v>
      </c>
      <c r="ACB281" s="9">
        <f t="shared" si="2150"/>
        <v>84.94443451363253</v>
      </c>
      <c r="ACC281" s="9">
        <f t="shared" si="2151"/>
        <v>92.850998792643011</v>
      </c>
      <c r="ACD281" s="115">
        <f t="shared" si="2554"/>
        <v>88.897716653137763</v>
      </c>
      <c r="ACE281" s="15">
        <f t="shared" si="2555"/>
        <v>-4.8834599041616353E-4</v>
      </c>
      <c r="ACF281" s="11"/>
      <c r="ACG281" s="11">
        <f t="shared" si="2789"/>
        <v>-4.8208570632820344E-4</v>
      </c>
      <c r="ACH281" s="10">
        <f t="shared" si="2556"/>
        <v>88.956846356275435</v>
      </c>
      <c r="ACI281" s="9">
        <f t="shared" si="2152"/>
        <v>84.95310657699433</v>
      </c>
      <c r="ACJ281" s="9">
        <f t="shared" si="2153"/>
        <v>92.951596702061551</v>
      </c>
      <c r="ACK281" s="115">
        <f t="shared" si="2557"/>
        <v>88.952351639527933</v>
      </c>
      <c r="ACL281" s="15">
        <f t="shared" si="2558"/>
        <v>-4.9402375597314445E-4</v>
      </c>
      <c r="ACM281" s="11"/>
      <c r="ACN281" s="11">
        <f t="shared" si="2790"/>
        <v>-4.8778954146175155E-4</v>
      </c>
      <c r="ACO281" s="10">
        <f t="shared" si="2559"/>
        <v>89.011471466857415</v>
      </c>
      <c r="ACP281" s="9">
        <f t="shared" si="2154"/>
        <v>84.961981464487607</v>
      </c>
      <c r="ACQ281" s="9">
        <f t="shared" si="2155"/>
        <v>93.052376358850722</v>
      </c>
      <c r="ACR281" s="115">
        <f t="shared" si="2560"/>
        <v>89.007178911669172</v>
      </c>
      <c r="ACS281" s="15">
        <f t="shared" si="2561"/>
        <v>-4.9970021973186362E-4</v>
      </c>
      <c r="ACT281" s="11"/>
      <c r="ACU281" s="11">
        <f t="shared" si="2791"/>
        <v>-4.9349232114203842E-4</v>
      </c>
      <c r="ACV281" s="10">
        <f t="shared" si="2562"/>
        <v>89.066289197175024</v>
      </c>
      <c r="ACW281" s="9">
        <f t="shared" si="2156"/>
        <v>84.971061473312631</v>
      </c>
      <c r="ACX281" s="9">
        <f t="shared" si="2157"/>
        <v>93.153320446477153</v>
      </c>
      <c r="ACY281" s="115">
        <f t="shared" si="2563"/>
        <v>89.062190959894892</v>
      </c>
      <c r="ACZ281" s="15">
        <f t="shared" si="2564"/>
        <v>-5.0537417025738182E-4</v>
      </c>
      <c r="ADA281" s="11"/>
      <c r="ADB281" s="11">
        <f t="shared" si="2792"/>
        <v>-4.9919282921073271E-4</v>
      </c>
      <c r="ADC281" s="10">
        <f t="shared" si="2565"/>
        <v>89.121292030332953</v>
      </c>
      <c r="ADD281" s="9">
        <f t="shared" si="2158"/>
        <v>84.980348854531655</v>
      </c>
      <c r="ADE281" s="9">
        <f t="shared" si="2159"/>
        <v>93.25441160907404</v>
      </c>
      <c r="ADF281" s="115">
        <f t="shared" si="2566"/>
        <v>89.117380231802855</v>
      </c>
      <c r="ADG281" s="15">
        <f t="shared" si="2567"/>
        <v>-5.1104439653505132E-4</v>
      </c>
      <c r="ADH281" s="11"/>
      <c r="ADI281" s="11">
        <f t="shared" si="2793"/>
        <v>-5.0488984976433064E-4</v>
      </c>
      <c r="ADJ281" s="10">
        <f t="shared" si="2568"/>
        <v>89.176472406032957</v>
      </c>
      <c r="ADK281" s="9">
        <f t="shared" si="2160"/>
        <v>84.989845811086028</v>
      </c>
      <c r="ADL281" s="9">
        <f t="shared" si="2161"/>
        <v>93.355632409872825</v>
      </c>
      <c r="ADM281" s="115">
        <f t="shared" si="2569"/>
        <v>89.172739110479426</v>
      </c>
      <c r="ADN281" s="15">
        <f t="shared" si="2570"/>
        <v>-5.1670968552551978E-4</v>
      </c>
      <c r="ADO281" s="11"/>
      <c r="ADP281" s="11">
        <f t="shared" si="2794"/>
        <v>-5.1058216470521679E-4</v>
      </c>
      <c r="ADQ281" s="10">
        <f t="shared" si="2571"/>
        <v>89.231822698742477</v>
      </c>
      <c r="ADR281" s="9">
        <f t="shared" si="2162"/>
        <v>84.999554495724965</v>
      </c>
      <c r="ADS281" s="9">
        <f t="shared" si="2163"/>
        <v>93.456965222083767</v>
      </c>
      <c r="ADT281" s="115">
        <f t="shared" si="2572"/>
        <v>89.228259858904366</v>
      </c>
      <c r="ADU281" s="15">
        <f t="shared" si="2573"/>
        <v>-5.223688155529515E-4</v>
      </c>
      <c r="ADV281" s="11"/>
      <c r="ADW281" s="11">
        <f t="shared" si="2795"/>
        <v>-5.1626854711588066E-4</v>
      </c>
      <c r="ADX281" s="10">
        <f t="shared" si="2574"/>
        <v>89.287335161962829</v>
      </c>
      <c r="ADY281" s="9">
        <f t="shared" si="2164"/>
        <v>85.009477008682836</v>
      </c>
      <c r="ADZ281" s="9">
        <f t="shared" si="2165"/>
        <v>93.558392566873195</v>
      </c>
      <c r="AEA281" s="115">
        <f t="shared" si="2575"/>
        <v>89.283934787778009</v>
      </c>
      <c r="AEB281" s="15">
        <f t="shared" si="2576"/>
        <v>-5.2802057732351812E-4</v>
      </c>
      <c r="AEC281" s="11"/>
      <c r="AED281" s="11">
        <f t="shared" si="2796"/>
        <v>-5.2194778232730616E-4</v>
      </c>
      <c r="AEE281" s="10">
        <f t="shared" si="2577"/>
        <v>89.34300209643888</v>
      </c>
      <c r="AEF281" s="9">
        <f t="shared" si="2166"/>
        <v>85.01961539615067</v>
      </c>
      <c r="AEG281" s="9">
        <f t="shared" si="2167"/>
        <v>93.659896972305205</v>
      </c>
      <c r="AEH281" s="115">
        <f t="shared" si="2578"/>
        <v>89.339756184227937</v>
      </c>
      <c r="AEI281" s="15">
        <f t="shared" si="2579"/>
        <v>-5.3366376530740033E-4</v>
      </c>
      <c r="AEJ281" s="11"/>
      <c r="AEK281" s="11">
        <f t="shared" si="2797"/>
        <v>-5.2761865928424188E-4</v>
      </c>
      <c r="AEL281" s="10">
        <f t="shared" si="2580"/>
        <v>89.398815778700836</v>
      </c>
      <c r="AEM281" s="9">
        <f t="shared" si="2168"/>
        <v>85.029971648444672</v>
      </c>
      <c r="AEN281" s="9">
        <f t="shared" si="2169"/>
        <v>93.761460708131111</v>
      </c>
      <c r="AEO281" s="115">
        <f t="shared" si="2581"/>
        <v>89.395716178287898</v>
      </c>
      <c r="AEP281" s="15">
        <f t="shared" si="2582"/>
        <v>-5.3929716147126919E-4</v>
      </c>
      <c r="AEQ281" s="11"/>
      <c r="AER281" s="11">
        <f t="shared" si="2798"/>
        <v>-5.3327995424115517E-4</v>
      </c>
      <c r="AES281" s="10">
        <f t="shared" si="2583"/>
        <v>89.454768327220847</v>
      </c>
      <c r="AET281" s="9">
        <f t="shared" si="2170"/>
        <v>85.040547697551375</v>
      </c>
      <c r="AEU281" s="9">
        <f t="shared" si="2171"/>
        <v>93.863067219329395</v>
      </c>
      <c r="AEV281" s="115">
        <f t="shared" si="2584"/>
        <v>89.451807458440385</v>
      </c>
      <c r="AEW281" s="15">
        <f t="shared" si="2585"/>
        <v>-5.4491962397197375E-4</v>
      </c>
      <c r="AEX281" s="11"/>
      <c r="AEY281" s="11">
        <f t="shared" si="2799"/>
        <v>-5.3893051967135778E-4</v>
      </c>
      <c r="AEZ281" s="10">
        <f t="shared" si="2586"/>
        <v>89.510852419678216</v>
      </c>
      <c r="AFA281" s="9">
        <f t="shared" si="2172"/>
        <v>85.051345418170271</v>
      </c>
      <c r="AFB281" s="9">
        <f t="shared" si="2173"/>
        <v>93.964705996359257</v>
      </c>
      <c r="AFC281" s="115">
        <f t="shared" si="2587"/>
        <v>89.508025707264764</v>
      </c>
      <c r="AFD281" s="15">
        <f t="shared" si="2588"/>
        <v>-5.5053038790153937E-4</v>
      </c>
      <c r="AFE281" s="11"/>
      <c r="AFF281" s="11">
        <f t="shared" si="2800"/>
        <v>-5.4456958576294657E-4</v>
      </c>
      <c r="AFG281" s="10">
        <f t="shared" si="2589"/>
        <v>89.567063734634417</v>
      </c>
      <c r="AFH281" s="9">
        <f t="shared" si="2174"/>
        <v>85.06236664096248</v>
      </c>
      <c r="AFI281" s="9">
        <f t="shared" si="2175"/>
        <v>94.066368172838764</v>
      </c>
      <c r="AFJ281" s="115">
        <f t="shared" si="2590"/>
        <v>89.564367406900629</v>
      </c>
      <c r="AFK281" s="15">
        <f t="shared" si="2591"/>
        <v>-5.5612879256109599E-4</v>
      </c>
      <c r="AFL281" s="11"/>
      <c r="AFM281" s="11">
        <f t="shared" si="2801"/>
        <v>-5.5019648707489363E-4</v>
      </c>
      <c r="AFN281" s="10">
        <f t="shared" si="2592"/>
        <v>89.623398751842728</v>
      </c>
      <c r="AFO281" s="9">
        <f t="shared" si="2176"/>
        <v>85.073613155545686</v>
      </c>
      <c r="AFP281" s="9">
        <f t="shared" si="2177"/>
        <v>94.16804504080298</v>
      </c>
      <c r="AFQ281" s="115">
        <f t="shared" si="2593"/>
        <v>89.62082909817434</v>
      </c>
      <c r="AFR281" s="15">
        <f t="shared" si="2594"/>
        <v>-5.6171418957137113E-4</v>
      </c>
      <c r="AFS281" s="11"/>
      <c r="AFT281" s="11">
        <f t="shared" si="2802"/>
        <v>-5.558105704344808E-4</v>
      </c>
      <c r="AFU281" s="10">
        <f t="shared" si="2595"/>
        <v>89.679854009596184</v>
      </c>
      <c r="AFV281" s="9">
        <f t="shared" si="2178"/>
        <v>85.085086709953515</v>
      </c>
      <c r="AFW281" s="9">
        <f t="shared" si="2179"/>
        <v>94.269728051567611</v>
      </c>
      <c r="AFX281" s="115">
        <f t="shared" si="2596"/>
        <v>89.67740738076057</v>
      </c>
      <c r="AFY281" s="15">
        <f t="shared" si="2597"/>
        <v>-5.6728594295942804E-4</v>
      </c>
      <c r="AFZ281" s="11"/>
      <c r="AGA281" s="11">
        <f t="shared" si="2803"/>
        <v>-5.6141119502751296E-4</v>
      </c>
      <c r="AGB281" s="10">
        <f t="shared" si="2598"/>
        <v>89.736426104895642</v>
      </c>
      <c r="AGC281" s="9">
        <f t="shared" si="2180"/>
        <v>85.096789010129626</v>
      </c>
      <c r="AGD281" s="9">
        <f t="shared" si="2181"/>
        <v>94.371408816473902</v>
      </c>
      <c r="AGE281" s="115">
        <f t="shared" si="2599"/>
        <v>89.734098913301764</v>
      </c>
      <c r="AGF281" s="15">
        <f t="shared" si="2600"/>
        <v>-5.7284342923591696E-4</v>
      </c>
      <c r="AGG281" s="11"/>
      <c r="AGH281" s="11">
        <f t="shared" si="2804"/>
        <v>-5.6699773247905079E-4</v>
      </c>
      <c r="AGI281" s="10">
        <f t="shared" si="2601"/>
        <v>89.793111693575838</v>
      </c>
      <c r="AGJ281" s="9">
        <f t="shared" si="2182"/>
        <v>85.108721719456341</v>
      </c>
      <c r="AGK281" s="9">
        <f t="shared" si="2183"/>
        <v>94.473079107510202</v>
      </c>
      <c r="AGL281" s="115">
        <f t="shared" si="2602"/>
        <v>89.790900413483271</v>
      </c>
      <c r="AGM281" s="15">
        <f t="shared" si="2603"/>
        <v>-5.7838603746258454E-4</v>
      </c>
      <c r="AGN281" s="11"/>
      <c r="AGO281" s="11">
        <f t="shared" si="2805"/>
        <v>-5.7256956692437245E-4</v>
      </c>
      <c r="AGP281" s="10">
        <f t="shared" si="2604"/>
        <v>89.849907490387039</v>
      </c>
      <c r="AGQ281" s="9">
        <f t="shared" si="2184"/>
        <v>85.120886458317713</v>
      </c>
      <c r="AGR281" s="9">
        <f t="shared" si="2185"/>
        <v>94.57473085781524</v>
      </c>
      <c r="AGS281" s="115">
        <f t="shared" si="2605"/>
        <v>89.847808658066469</v>
      </c>
      <c r="AGT281" s="15">
        <f t="shared" si="2606"/>
        <v>-5.8391316931033846E-4</v>
      </c>
      <c r="AGU281" s="11"/>
      <c r="AGV281" s="11">
        <f t="shared" si="2806"/>
        <v>-5.7812609507049075E-4</v>
      </c>
      <c r="AGW281" s="10">
        <f t="shared" si="2607"/>
        <v>89.906810269034793</v>
      </c>
      <c r="AGX281" s="9">
        <f t="shared" si="2186"/>
        <v>85.133284803696938</v>
      </c>
      <c r="AGY281" s="9">
        <f t="shared" si="2187"/>
        <v>94.676356162063414</v>
      </c>
      <c r="AGZ281" s="115">
        <f t="shared" si="2608"/>
        <v>89.904820482880183</v>
      </c>
      <c r="AHA281" s="15">
        <f t="shared" si="2609"/>
        <v>-5.8942423910792016E-4</v>
      </c>
      <c r="AHB281" s="11"/>
      <c r="AHC281" s="11">
        <f t="shared" si="2807"/>
        <v>-5.8366672624824193E-4</v>
      </c>
      <c r="AHD281" s="10">
        <f t="shared" si="2610"/>
        <v>89.963816862177808</v>
      </c>
      <c r="AHE281" s="9">
        <f t="shared" si="2188"/>
        <v>85.145918288807835</v>
      </c>
      <c r="AHF281" s="9">
        <f t="shared" si="2189"/>
        <v>94.777947276736853</v>
      </c>
      <c r="AHG281" s="115">
        <f t="shared" si="2611"/>
        <v>89.961932782772351</v>
      </c>
      <c r="AHH281" s="15">
        <f t="shared" si="2612"/>
        <v>-5.9491867388145633E-4</v>
      </c>
      <c r="AHI281" s="11"/>
      <c r="AHJ281" s="11">
        <f t="shared" si="2808"/>
        <v>-5.8919088245524827E-4</v>
      </c>
      <c r="AHK281" s="10">
        <f t="shared" si="2613"/>
        <v>90.020924161386233</v>
      </c>
      <c r="AHL281" s="9">
        <f t="shared" si="2190"/>
        <v>85.158788402760223</v>
      </c>
      <c r="AHM281" s="9">
        <f t="shared" si="2191"/>
        <v>94.879496620279397</v>
      </c>
      <c r="AHN281" s="115">
        <f t="shared" si="2614"/>
        <v>90.019142511519817</v>
      </c>
      <c r="AHO281" s="15">
        <f t="shared" si="2615"/>
        <v>-6.0039591338465143E-4</v>
      </c>
      <c r="AHP281" s="11"/>
      <c r="AHQ281" s="11">
        <f t="shared" si="2809"/>
        <v>-5.9469799838947715E-4</v>
      </c>
      <c r="AHR281" s="10">
        <f t="shared" si="2616"/>
        <v>90.078129117057813</v>
      </c>
      <c r="AHS281" s="9">
        <f t="shared" si="2192"/>
        <v>85.171896590258854</v>
      </c>
      <c r="AHT281" s="9">
        <f t="shared" si="2193"/>
        <v>94.980996773143559</v>
      </c>
      <c r="AHU281" s="115">
        <f t="shared" si="2617"/>
        <v>90.076446681701213</v>
      </c>
      <c r="AHV281" s="15">
        <f t="shared" si="2618"/>
        <v>-6.0585541012027572E-4</v>
      </c>
      <c r="AHW281" s="11"/>
      <c r="AHX281" s="11">
        <f t="shared" si="2810"/>
        <v>-6.0018752147407222E-4</v>
      </c>
      <c r="AHY281" s="10">
        <f t="shared" si="2619"/>
        <v>90.135428738297236</v>
      </c>
      <c r="AHZ281" s="9">
        <f t="shared" si="2194"/>
        <v>85.185244251335618</v>
      </c>
      <c r="AIA281" s="9">
        <f t="shared" si="2195"/>
        <v>95.082440477726763</v>
      </c>
      <c r="AIB281" s="115">
        <f t="shared" si="2620"/>
        <v>90.133842364531191</v>
      </c>
      <c r="AIC281" s="15">
        <f t="shared" si="2621"/>
        <v>-6.1129662935276825E-4</v>
      </c>
      <c r="AID281" s="11"/>
      <c r="AIE281" s="11">
        <f t="shared" si="2811"/>
        <v>-6.0565891187327157E-4</v>
      </c>
      <c r="AIF281" s="10">
        <f t="shared" si="2622"/>
        <v>90.192820092756733</v>
      </c>
      <c r="AIG281" s="9">
        <f t="shared" si="2196"/>
        <v>85.1988327411146</v>
      </c>
      <c r="AIH281" s="9">
        <f t="shared" si="2197"/>
        <v>95.183820638198327</v>
      </c>
      <c r="AII281" s="115">
        <f t="shared" si="2623"/>
        <v>90.191326689656464</v>
      </c>
      <c r="AIJ281" s="15">
        <f t="shared" si="2624"/>
        <v>-6.1671904911206538E-4</v>
      </c>
      <c r="AIK281" s="11"/>
      <c r="AIL281" s="11">
        <f t="shared" si="2812"/>
        <v>-6.1111164249949307E-4</v>
      </c>
      <c r="AIM281" s="10">
        <f t="shared" si="2625"/>
        <v>90.25030030643839</v>
      </c>
      <c r="AIN281" s="9">
        <f t="shared" si="2198"/>
        <v>85.212663369609785</v>
      </c>
      <c r="AIO281" s="9">
        <f t="shared" si="2199"/>
        <v>95.285130320226301</v>
      </c>
      <c r="AIP281" s="115">
        <f t="shared" si="2626"/>
        <v>90.24889684491805</v>
      </c>
      <c r="AIQ281" s="15">
        <f t="shared" si="2627"/>
        <v>-6.2212216018921857E-4</v>
      </c>
      <c r="AIR281" s="11"/>
      <c r="AIS281" s="11">
        <f t="shared" si="2813"/>
        <v>-6.1654519901219813E-4</v>
      </c>
      <c r="AIT281" s="10">
        <f t="shared" si="2628"/>
        <v>90.307866563462596</v>
      </c>
      <c r="AIU281" s="9">
        <f t="shared" si="2200"/>
        <v>85.226737401554686</v>
      </c>
      <c r="AIV281" s="9">
        <f t="shared" si="2201"/>
        <v>95.386362750597058</v>
      </c>
      <c r="AIW281" s="115">
        <f t="shared" si="2629"/>
        <v>90.306550076075865</v>
      </c>
      <c r="AIX281" s="15">
        <f t="shared" si="2630"/>
        <v>-6.2750546612342067E-4</v>
      </c>
      <c r="AIY281" s="11"/>
      <c r="AIZ281" s="11">
        <f t="shared" si="2814"/>
        <v>-6.2195907980809866E-4</v>
      </c>
      <c r="AJA281" s="10">
        <f t="shared" si="2631"/>
        <v>90.365516105798818</v>
      </c>
      <c r="AJB281" s="9">
        <f t="shared" si="2202"/>
        <v>85.241056056263716</v>
      </c>
      <c r="AJC281" s="9">
        <f t="shared" si="2203"/>
        <v>95.487511316740807</v>
      </c>
      <c r="AJD281" s="115">
        <f t="shared" si="2632"/>
        <v>90.364283686502262</v>
      </c>
      <c r="AJE281" s="15">
        <f t="shared" si="2633"/>
        <v>-6.328684831812735E-4</v>
      </c>
      <c r="AJF281" s="11"/>
      <c r="AJG281" s="11">
        <f t="shared" si="2815"/>
        <v>-6.2735279600354928E-4</v>
      </c>
      <c r="AJH281" s="10">
        <f t="shared" si="2634"/>
        <v>90.423246232965028</v>
      </c>
      <c r="AJI281" s="9">
        <f t="shared" si="2204"/>
        <v>85.255620507524668</v>
      </c>
      <c r="AJJ281" s="9">
        <f t="shared" si="2205"/>
        <v>95.58856956615432</v>
      </c>
      <c r="AJK281" s="115">
        <f t="shared" si="2635"/>
        <v>90.422095036839494</v>
      </c>
      <c r="AJL281" s="15">
        <f t="shared" si="2636"/>
        <v>-6.3821074032775608E-4</v>
      </c>
      <c r="AJM281" s="11"/>
      <c r="AJN281" s="11">
        <f t="shared" si="2816"/>
        <v>-6.3272587140863156E-4</v>
      </c>
      <c r="AJO281" s="10">
        <f t="shared" si="2637"/>
        <v>90.481054301691245</v>
      </c>
      <c r="AJP281" s="9">
        <f t="shared" si="2206"/>
        <v>85.270431883521837</v>
      </c>
      <c r="AJQ281" s="9">
        <f t="shared" si="2207"/>
        <v>95.689531205733687</v>
      </c>
      <c r="AJR281" s="115">
        <f t="shared" si="2638"/>
        <v>90.479981544627762</v>
      </c>
      <c r="AJS281" s="15">
        <f t="shared" si="2639"/>
        <v>-6.4353177918977458E-4</v>
      </c>
      <c r="AJT281" s="11"/>
      <c r="AJU281" s="11">
        <f t="shared" si="2817"/>
        <v>-6.3807784249372552E-4</v>
      </c>
      <c r="AJV281" s="10">
        <f t="shared" si="2640"/>
        <v>90.538937725553282</v>
      </c>
      <c r="AJW281" s="9">
        <f t="shared" si="2208"/>
        <v>85.28549126678918</v>
      </c>
      <c r="AJX281" s="9">
        <f t="shared" si="2209"/>
        <v>95.790390101013216</v>
      </c>
      <c r="AJY281" s="115">
        <f t="shared" si="2641"/>
        <v>90.537940683901198</v>
      </c>
      <c r="AJZ281" s="15">
        <f t="shared" si="2642"/>
        <v>-6.4883115401204042E-4</v>
      </c>
      <c r="AKA281" s="11"/>
      <c r="AKB281" s="11">
        <f t="shared" si="2818"/>
        <v>-6.434082583483729E-4</v>
      </c>
      <c r="AKC281" s="10">
        <f t="shared" si="2643"/>
        <v>90.596893974574471</v>
      </c>
      <c r="AKD281" s="9">
        <f t="shared" si="2210"/>
        <v>85.300799694193046</v>
      </c>
      <c r="AKE281" s="9">
        <f t="shared" si="2211"/>
        <v>95.891140275315536</v>
      </c>
      <c r="AKF281" s="115">
        <f t="shared" si="2644"/>
        <v>90.595969984754291</v>
      </c>
      <c r="AKG281" s="15">
        <f t="shared" si="2645"/>
        <v>-6.5410843160564459E-4</v>
      </c>
      <c r="AKH281" s="11"/>
      <c r="AKI281" s="11">
        <f t="shared" si="2819"/>
        <v>-6.4871668063278399E-4</v>
      </c>
      <c r="AKJ281" s="10">
        <f t="shared" si="2646"/>
        <v>90.654920574797643</v>
      </c>
      <c r="AKK281" s="9">
        <f t="shared" si="2212"/>
        <v>85.316358156943764</v>
      </c>
      <c r="AKL281" s="9">
        <f t="shared" si="2213"/>
        <v>95.99177590881628</v>
      </c>
      <c r="AKM281" s="115">
        <f t="shared" si="2647"/>
        <v>90.654067032880022</v>
      </c>
      <c r="AKN281" s="15">
        <f t="shared" si="2648"/>
        <v>-6.5936319128957212E-4</v>
      </c>
      <c r="AKO281" s="11"/>
      <c r="AKP281" s="11">
        <f t="shared" si="2820"/>
        <v>-6.5400268352221289E-4</v>
      </c>
      <c r="AKQ281" s="10">
        <f t="shared" si="2649"/>
        <v>90.71301510782871</v>
      </c>
      <c r="AKR281" s="9">
        <f t="shared" si="2214"/>
        <v>85.332167600635586</v>
      </c>
      <c r="AKS281" s="9">
        <f t="shared" si="2215"/>
        <v>96.092291337525438</v>
      </c>
      <c r="AKT281" s="115">
        <f t="shared" si="2650"/>
        <v>90.712229469080512</v>
      </c>
      <c r="AKU281" s="15">
        <f t="shared" si="2651"/>
        <v>-6.6459502482531935E-4</v>
      </c>
      <c r="AKV281" s="11"/>
      <c r="AKW281" s="11">
        <f t="shared" si="2821"/>
        <v>-6.5926585364439077E-4</v>
      </c>
      <c r="AKX281" s="10">
        <f t="shared" si="2652"/>
        <v>90.771175210352624</v>
      </c>
      <c r="AKY281" s="9">
        <f t="shared" si="2216"/>
        <v>85.348228925314274</v>
      </c>
      <c r="AKZ281" s="9">
        <f t="shared" si="2217"/>
        <v>96.192681052186003</v>
      </c>
      <c r="ALA281" s="115">
        <f t="shared" si="2653"/>
        <v>90.770454988750146</v>
      </c>
      <c r="ALB281" s="15">
        <f t="shared" si="2654"/>
        <v>-6.6980353634469463E-4</v>
      </c>
      <c r="ALC281" s="11"/>
      <c r="ALD281" s="11">
        <f t="shared" si="2822"/>
        <v>-6.6450579001006162E-4</v>
      </c>
      <c r="ALE281" s="10">
        <f t="shared" si="2655"/>
        <v>90.829398573621631</v>
      </c>
      <c r="ALF281" s="9">
        <f t="shared" si="2218"/>
        <v>85.364542985571688</v>
      </c>
      <c r="ALG281" s="9">
        <f t="shared" si="2219"/>
        <v>96.292939697099399</v>
      </c>
      <c r="ALH281" s="115">
        <f t="shared" si="2656"/>
        <v>90.828741341335544</v>
      </c>
      <c r="ALI281" s="15">
        <f t="shared" si="2657"/>
        <v>-6.7498834227142546E-4</v>
      </c>
      <c r="ALJ281" s="11"/>
      <c r="ALK281" s="11">
        <f t="shared" si="2823"/>
        <v>-6.6972210393728368E-4</v>
      </c>
      <c r="ALL281" s="10">
        <f t="shared" si="3130"/>
        <v>90.887682942920335</v>
      </c>
      <c r="ALM281" s="9">
        <f t="shared" si="2220"/>
        <v>85.381110590666708</v>
      </c>
      <c r="ALN281" s="9">
        <f t="shared" si="2221"/>
        <v>96.393062068871316</v>
      </c>
      <c r="ALO281" s="115">
        <f t="shared" si="3131"/>
        <v>90.887086329769005</v>
      </c>
      <c r="ALP281" s="15">
        <f t="shared" si="3132"/>
        <v>-6.8014907123623459E-4</v>
      </c>
      <c r="ALQ281" s="12"/>
      <c r="ALR281" s="11">
        <f t="shared" si="2824"/>
        <v>-6.7491441896910245E-4</v>
      </c>
      <c r="ALS281" s="10">
        <f t="shared" si="2661"/>
        <v>90.946026117003925</v>
      </c>
      <c r="ALT281" s="9">
        <f t="shared" si="2222"/>
        <v>85.3979325046718</v>
      </c>
      <c r="ALU281" s="9">
        <f t="shared" si="2223"/>
        <v>96.493043115089819</v>
      </c>
      <c r="ALV281" s="115">
        <f t="shared" si="2662"/>
        <v>90.945487809880802</v>
      </c>
      <c r="ALW281" s="15">
        <f t="shared" si="2663"/>
        <v>-6.8528536398613539E-4</v>
      </c>
      <c r="ALX281" s="12"/>
      <c r="ALY281" s="11">
        <f t="shared" si="2825"/>
        <v>-6.8008237078540502E-4</v>
      </c>
      <c r="ALZ281" s="10">
        <f t="shared" si="2664"/>
        <v>91.004425947515244</v>
      </c>
      <c r="AMA281" s="9">
        <f t="shared" si="2224"/>
        <v>85.415009446644561</v>
      </c>
      <c r="AMB281" s="9">
        <f t="shared" si="2225"/>
        <v>96.59287793293187</v>
      </c>
      <c r="AMC281" s="115">
        <f t="shared" si="2665"/>
        <v>91.003943689788215</v>
      </c>
      <c r="AMD281" s="15">
        <f t="shared" si="2666"/>
        <v>-6.9039687328777003E-4</v>
      </c>
      <c r="AME281" s="12"/>
      <c r="AMF281" s="11">
        <f t="shared" si="2826"/>
        <v>-6.8522560710873701E-4</v>
      </c>
      <c r="AMG281" s="10">
        <f t="shared" si="2667"/>
        <v>91.062880338378392</v>
      </c>
      <c r="AMH281" s="9">
        <f t="shared" si="2226"/>
        <v>85.432342090823411</v>
      </c>
      <c r="AMI281" s="9">
        <f t="shared" si="2227"/>
        <v>96.692561767705783</v>
      </c>
      <c r="AMJ281" s="115">
        <f t="shared" si="2668"/>
        <v>91.062451929264597</v>
      </c>
      <c r="AMK281" s="15">
        <f t="shared" si="2669"/>
        <v>-6.9548326382529548E-4</v>
      </c>
      <c r="AML281" s="12"/>
      <c r="AMM281" s="11">
        <f t="shared" si="2827"/>
        <v>-6.9034378760459217E-4</v>
      </c>
      <c r="AMN281" s="10">
        <f t="shared" si="2670"/>
        <v>91.121387245172201</v>
      </c>
      <c r="AMO281" s="9">
        <f t="shared" si="2228"/>
        <v>85.449931066846858</v>
      </c>
      <c r="AMP281" s="9">
        <f t="shared" si="2229"/>
        <v>96.792090011329478</v>
      </c>
      <c r="AMQ281" s="115">
        <f t="shared" si="2671"/>
        <v>91.121010539088161</v>
      </c>
      <c r="AMR281" s="15">
        <f t="shared" si="2672"/>
        <v>-7.0054421209285564E-4</v>
      </c>
      <c r="AMS281" s="12"/>
      <c r="AMT281" s="11">
        <f t="shared" si="2828"/>
        <v>-6.9543658377622399E-4</v>
      </c>
      <c r="AMU281" s="10">
        <f t="shared" si="2673"/>
        <v>91.179944674483238</v>
      </c>
      <c r="AMV281" s="9">
        <f t="shared" si="2230"/>
        <v>85.46777695999549</v>
      </c>
      <c r="AMW281" s="9">
        <f t="shared" si="2231"/>
        <v>96.891458200750122</v>
      </c>
      <c r="AMX281" s="115">
        <f t="shared" si="2674"/>
        <v>91.179617580372806</v>
      </c>
      <c r="AMY281" s="15">
        <f t="shared" si="2675"/>
        <v>-7.0557940628202442E-4</v>
      </c>
      <c r="AMZ281" s="12"/>
      <c r="ANA281" s="11">
        <f t="shared" si="2829"/>
        <v>-7.0050367885435879E-4</v>
      </c>
      <c r="ANB281" s="10">
        <f t="shared" si="2676"/>
        <v>91.238550683240732</v>
      </c>
      <c r="ANC281" s="9">
        <f t="shared" si="2232"/>
        <v>85.485880311455944</v>
      </c>
      <c r="AND281" s="9">
        <f t="shared" si="2233"/>
        <v>96.990662016304</v>
      </c>
      <c r="ANE281" s="115">
        <f t="shared" si="2677"/>
        <v>91.238271163879972</v>
      </c>
      <c r="ANF281" s="15">
        <f t="shared" si="2678"/>
        <v>-7.1058854616419217E-4</v>
      </c>
      <c r="ANG281" s="12"/>
      <c r="ANH281" s="11">
        <f t="shared" si="2830"/>
        <v>-7.0554476768176983E-4</v>
      </c>
      <c r="ANI281" s="10">
        <f t="shared" si="2679"/>
        <v>91.297203378032393</v>
      </c>
      <c r="ANJ281" s="9">
        <f t="shared" si="2234"/>
        <v>85.504241618606201</v>
      </c>
      <c r="ANK281" s="9">
        <f t="shared" si="2235"/>
        <v>97.089697280027124</v>
      </c>
      <c r="ANL281" s="115">
        <f t="shared" si="2680"/>
        <v>91.296969449316663</v>
      </c>
      <c r="ANM281" s="15">
        <f t="shared" si="2681"/>
        <v>-7.1557134296860862E-4</v>
      </c>
      <c r="ANN281" s="12"/>
      <c r="ANO281" s="11">
        <f t="shared" si="2831"/>
        <v>-7.1055955659344737E-4</v>
      </c>
      <c r="ANP281" s="10">
        <f t="shared" si="2682"/>
        <v>91.355900914406135</v>
      </c>
      <c r="ANQ281" s="9">
        <f t="shared" si="2236"/>
        <v>85.522861335321323</v>
      </c>
      <c r="ANR281" s="9">
        <f t="shared" si="2237"/>
        <v>97.188559953908651</v>
      </c>
      <c r="ANS281" s="115">
        <f t="shared" si="2683"/>
        <v>91.355710644614987</v>
      </c>
      <c r="ANT281" s="15">
        <f t="shared" si="2684"/>
        <v>-7.2052751925561832E-4</v>
      </c>
      <c r="ANU281" s="12"/>
      <c r="ANV281" s="11">
        <f t="shared" si="2832"/>
        <v>-7.1554776329187748E-4</v>
      </c>
      <c r="ANW281" s="10">
        <f t="shared" si="2685"/>
        <v>91.414641496153251</v>
      </c>
      <c r="ANX281" s="9">
        <f t="shared" si="2238"/>
        <v>85.541739872298976</v>
      </c>
      <c r="ANY281" s="9">
        <f t="shared" si="2239"/>
        <v>97.287246138100016</v>
      </c>
      <c r="ANZ281" s="115">
        <f t="shared" si="2686"/>
        <v>91.414493005199489</v>
      </c>
      <c r="AOA281" s="15">
        <f t="shared" si="2687"/>
        <v>-7.2545680878594195E-4</v>
      </c>
      <c r="AOB281" s="12"/>
      <c r="AOC281" s="11">
        <f t="shared" si="2833"/>
        <v>-7.2050911671830032E-4</v>
      </c>
      <c r="AOD281" s="10">
        <f t="shared" si="2688"/>
        <v>91.473423374579156</v>
      </c>
      <c r="AOE281" s="9">
        <f t="shared" si="2240"/>
        <v>85.560877597403874</v>
      </c>
      <c r="AOF281" s="9">
        <f t="shared" si="2241"/>
        <v>97.385752069077341</v>
      </c>
      <c r="AOG281" s="115">
        <f t="shared" si="2689"/>
        <v>91.473314833240607</v>
      </c>
      <c r="AOH281" s="15">
        <f t="shared" si="2690"/>
        <v>-7.3035895638590836E-4</v>
      </c>
      <c r="AOI281" s="12"/>
      <c r="AOJ281" s="11">
        <f t="shared" si="3133"/>
        <v>-7.2544335691983796E-4</v>
      </c>
      <c r="AOK281" s="10">
        <f t="shared" si="3134"/>
        <v>91.532244847760097</v>
      </c>
      <c r="AOL281" s="9">
        <f t="shared" si="2242"/>
        <v>85.580274836030483</v>
      </c>
      <c r="AOM281" s="9">
        <f t="shared" si="2243"/>
        <v>97.48407411776104</v>
      </c>
      <c r="AON281" s="115">
        <f t="shared" si="3135"/>
        <v>91.532174476895761</v>
      </c>
      <c r="AOO281" s="15">
        <f t="shared" si="3136"/>
        <v>-7.3523371780890169E-4</v>
      </c>
      <c r="AOP281" s="12"/>
      <c r="AOQ281" s="11">
        <f t="shared" si="2834"/>
        <v>-7.3035023491277212E-4</v>
      </c>
      <c r="AOR281" s="10">
        <f t="shared" si="2692"/>
        <v>91.591104259787386</v>
      </c>
      <c r="AOS281" s="9">
        <f t="shared" si="2244"/>
        <v>85.599931871483108</v>
      </c>
      <c r="AOT281" s="9">
        <f t="shared" si="2245"/>
        <v>97.582208787595022</v>
      </c>
      <c r="AOU281" s="115">
        <f t="shared" si="2693"/>
        <v>91.591070329539065</v>
      </c>
      <c r="AOV281" s="15">
        <f t="shared" si="2694"/>
        <v>-7.4008085959325687E-4</v>
      </c>
      <c r="AOW281" s="12"/>
      <c r="AOX281" s="11">
        <f t="shared" si="3137"/>
        <v>-7.3522951254218524E-4</v>
      </c>
      <c r="AOY281" s="10">
        <f t="shared" si="3138"/>
        <v>91.649999999999991</v>
      </c>
      <c r="AOZ281" s="9">
        <f t="shared" si="2246"/>
        <v>85.619848945372709</v>
      </c>
      <c r="APA281" s="9"/>
      <c r="APB281" s="97">
        <f t="shared" si="2695"/>
        <v>91.649999999999991</v>
      </c>
      <c r="APC281" s="15">
        <f t="shared" si="3139"/>
        <v>-7.4490005651344285E-4</v>
      </c>
    </row>
    <row r="282" spans="1:1095" x14ac:dyDescent="0.2">
      <c r="A282" s="183"/>
      <c r="B282" s="183"/>
      <c r="C282" s="1">
        <f t="shared" si="2696"/>
        <v>180</v>
      </c>
      <c r="D282" s="1">
        <f t="shared" si="2697"/>
        <v>6024.5844021139956</v>
      </c>
      <c r="E282" s="1">
        <f t="shared" si="2698"/>
        <v>-16317921.817764627</v>
      </c>
      <c r="F282" s="2">
        <f t="shared" si="2699"/>
        <v>113.16</v>
      </c>
      <c r="G282" s="8">
        <f t="shared" si="2700"/>
        <v>1.9810000000000001E-3</v>
      </c>
      <c r="H282" s="6">
        <f t="shared" si="2701"/>
        <v>0.14400020254000001</v>
      </c>
      <c r="I282" s="2">
        <f t="shared" si="2702"/>
        <v>3500</v>
      </c>
      <c r="J282" s="3">
        <f t="shared" si="2836"/>
        <v>58.333333333333336</v>
      </c>
      <c r="K282" s="3">
        <f t="shared" si="2837"/>
        <v>366.52</v>
      </c>
      <c r="L282" s="1">
        <f t="shared" si="2703"/>
        <v>0.82</v>
      </c>
      <c r="M282" s="1">
        <f t="shared" si="2704"/>
        <v>0.66</v>
      </c>
      <c r="N282" s="1">
        <f t="shared" si="2838"/>
        <v>0.54120000000000001</v>
      </c>
      <c r="O282" s="3">
        <f t="shared" si="2247"/>
        <v>7.5227878787878781</v>
      </c>
      <c r="P282" s="40">
        <f t="shared" si="2839"/>
        <v>570.9796</v>
      </c>
      <c r="Q282" s="1">
        <f t="shared" si="2705"/>
        <v>21.51</v>
      </c>
      <c r="R282" s="1">
        <f t="shared" si="2706"/>
        <v>151</v>
      </c>
      <c r="S282" s="2">
        <f t="shared" si="2707"/>
        <v>12587.54</v>
      </c>
      <c r="T282" s="1">
        <f t="shared" si="3140"/>
        <v>83.916933333333333</v>
      </c>
      <c r="U282" s="7">
        <f t="shared" si="2708"/>
        <v>9.1849501318337995E-2</v>
      </c>
      <c r="V282" s="7">
        <f t="shared" si="2840"/>
        <v>6.6258942829124593E-3</v>
      </c>
      <c r="W282" s="159">
        <f t="shared" si="2709"/>
        <v>3.4283282369456214E-2</v>
      </c>
      <c r="X282" s="40">
        <f t="shared" si="2841"/>
        <v>8095.2484858865882</v>
      </c>
      <c r="Y282" s="1">
        <f t="shared" si="2710"/>
        <v>0</v>
      </c>
      <c r="Z282" s="1">
        <f t="shared" si="2711"/>
        <v>113.16</v>
      </c>
      <c r="AA282" s="1">
        <f t="shared" si="2712"/>
        <v>91.649999999999991</v>
      </c>
      <c r="AB282" s="6">
        <f t="shared" si="1960"/>
        <v>0.2895550479995273</v>
      </c>
      <c r="AC282" s="1">
        <f t="shared" si="2713"/>
        <v>526.19133708825245</v>
      </c>
      <c r="AD282" s="40">
        <f t="shared" si="2842"/>
        <v>36363.626619283568</v>
      </c>
      <c r="AE282" s="1">
        <f t="shared" si="2843"/>
        <v>0.15947988387208822</v>
      </c>
      <c r="AF282" s="2">
        <f t="shared" si="2835"/>
        <v>97</v>
      </c>
      <c r="AG282" s="10">
        <f t="shared" si="2844"/>
        <v>15.469548735592557</v>
      </c>
      <c r="AH282" s="12">
        <f t="shared" si="2845"/>
        <v>0.18250553327275607</v>
      </c>
      <c r="AI282" s="43">
        <f t="shared" si="2846"/>
        <v>-1.9118894261035606E-5</v>
      </c>
      <c r="AJ282" s="93">
        <f t="shared" si="1961"/>
        <v>4.8256725801713686E-6</v>
      </c>
      <c r="AK282" s="43">
        <f t="shared" si="2847"/>
        <v>0</v>
      </c>
      <c r="AL282" s="43">
        <f t="shared" si="1962"/>
        <v>4.2871442668735511E-4</v>
      </c>
      <c r="AM282" s="43"/>
      <c r="AN282" s="43">
        <f t="shared" si="2848"/>
        <v>0</v>
      </c>
      <c r="AO282" s="10">
        <f t="shared" si="2849"/>
        <v>84.864310696291639</v>
      </c>
      <c r="AP282" s="9"/>
      <c r="AQ282" s="9">
        <f t="shared" si="2850"/>
        <v>84.740436422898057</v>
      </c>
      <c r="AR282" s="104">
        <f t="shared" si="2851"/>
        <v>84.740436422898057</v>
      </c>
      <c r="AS282" s="15">
        <f t="shared" si="2852"/>
        <v>0</v>
      </c>
      <c r="AT282" s="49"/>
      <c r="AU282" s="11">
        <f t="shared" si="2853"/>
        <v>7.6511797232842252E-6</v>
      </c>
      <c r="AV282" s="10">
        <f t="shared" si="2854"/>
        <v>84.802372495221476</v>
      </c>
      <c r="AW282" s="9">
        <f t="shared" si="2855"/>
        <v>84.740436422898057</v>
      </c>
      <c r="AX282" s="9">
        <f t="shared" si="2856"/>
        <v>84.616875635774306</v>
      </c>
      <c r="AY282" s="97">
        <f t="shared" si="2857"/>
        <v>84.678656029336182</v>
      </c>
      <c r="AZ282" s="15">
        <f t="shared" si="2858"/>
        <v>7.6316858796347498E-6</v>
      </c>
      <c r="BA282" s="49"/>
      <c r="BB282" s="11">
        <f t="shared" si="2859"/>
        <v>1.5283127244266836E-5</v>
      </c>
      <c r="BC282" s="10">
        <f t="shared" si="2860"/>
        <v>84.740587854861133</v>
      </c>
      <c r="BD282" s="9">
        <f t="shared" si="2861"/>
        <v>84.740434304984831</v>
      </c>
      <c r="BE282" s="9">
        <f t="shared" si="2862"/>
        <v>84.493624906253999</v>
      </c>
      <c r="BF282" s="97">
        <f t="shared" si="2863"/>
        <v>84.617029605619422</v>
      </c>
      <c r="BG282" s="15">
        <f t="shared" si="2864"/>
        <v>1.5244090355046558E-5</v>
      </c>
      <c r="BH282" s="49"/>
      <c r="BI282" s="11">
        <f t="shared" si="2865"/>
        <v>2.2895790708582987E-5</v>
      </c>
      <c r="BJ282" s="10">
        <f t="shared" si="2866"/>
        <v>84.678952958881126</v>
      </c>
      <c r="BK282" s="9">
        <f t="shared" si="2867"/>
        <v>84.740425854721977</v>
      </c>
      <c r="BL282" s="9">
        <f t="shared" si="2868"/>
        <v>84.370680800352233</v>
      </c>
      <c r="BM282" s="97">
        <f t="shared" si="2869"/>
        <v>84.555553327537098</v>
      </c>
      <c r="BN282" s="15">
        <f t="shared" si="2870"/>
        <v>2.2837165221943408E-5</v>
      </c>
      <c r="BO282" s="49"/>
      <c r="BP282" s="11">
        <f t="shared" si="2871"/>
        <v>3.0489120571904348E-5</v>
      </c>
      <c r="BQ282" s="10">
        <f t="shared" si="2872"/>
        <v>84.617464004362532</v>
      </c>
      <c r="BR282" s="9">
        <f t="shared" si="2873"/>
        <v>84.740406889777404</v>
      </c>
      <c r="BS282" s="9">
        <f t="shared" si="2874"/>
        <v>84.248039879490634</v>
      </c>
      <c r="BT282" s="97">
        <f t="shared" si="2875"/>
        <v>84.494223384634012</v>
      </c>
      <c r="BU282" s="15">
        <f t="shared" si="2876"/>
        <v>3.0410864542650335E-5</v>
      </c>
      <c r="BV282" s="12"/>
      <c r="BW282" s="11">
        <f t="shared" si="2877"/>
        <v>3.8063069557367507E-5</v>
      </c>
      <c r="BX282" s="10">
        <f t="shared" si="2878"/>
        <v>84.556117202170356</v>
      </c>
      <c r="BY282" s="9">
        <f t="shared" si="2879"/>
        <v>84.740373259943425</v>
      </c>
      <c r="BZ282" s="9">
        <f t="shared" si="2880"/>
        <v>84.125698701213253</v>
      </c>
      <c r="CA282" s="97">
        <f t="shared" si="2881"/>
        <v>84.433035980578339</v>
      </c>
      <c r="CB282" s="15">
        <f t="shared" si="2882"/>
        <v>3.7965144603146385E-5</v>
      </c>
      <c r="CC282" s="12"/>
      <c r="CD282" s="11">
        <f t="shared" si="2883"/>
        <v>4.5617592613114783E-5</v>
      </c>
      <c r="CE282" s="10">
        <f t="shared" si="2884"/>
        <v>84.494908777318969</v>
      </c>
      <c r="CF282" s="9">
        <f t="shared" si="2885"/>
        <v>84.740320847150031</v>
      </c>
      <c r="CG282" s="9">
        <f t="shared" si="2886"/>
        <v>84.003653819890602</v>
      </c>
      <c r="CH282" s="97">
        <f t="shared" si="2887"/>
        <v>84.371987333520309</v>
      </c>
      <c r="CI282" s="15">
        <f t="shared" si="2888"/>
        <v>4.5499963870396495E-5</v>
      </c>
      <c r="CJ282" s="12"/>
      <c r="CK282" s="11">
        <f t="shared" si="2889"/>
        <v>5.3152646870138667E-5</v>
      </c>
      <c r="CL282" s="10">
        <f t="shared" si="2890"/>
        <v>84.433834969328331</v>
      </c>
      <c r="CM282" s="9">
        <f t="shared" si="2891"/>
        <v>84.740245565471582</v>
      </c>
      <c r="CN282" s="9">
        <f t="shared" si="2892"/>
        <v>83.881901787410655</v>
      </c>
      <c r="CO282" s="97">
        <f t="shared" si="2893"/>
        <v>84.311073676441112</v>
      </c>
      <c r="CP282" s="15">
        <f t="shared" si="2894"/>
        <v>5.3015282950078345E-5</v>
      </c>
      <c r="CQ282" s="12"/>
      <c r="CR282" s="11">
        <f t="shared" si="2895"/>
        <v>6.0668191600524803E-5</v>
      </c>
      <c r="CS282" s="10">
        <f t="shared" si="2896"/>
        <v>84.372892032570434</v>
      </c>
      <c r="CT282" s="9">
        <f t="shared" si="2897"/>
        <v>84.74014336112711</v>
      </c>
      <c r="CU282" s="9">
        <f t="shared" si="2898"/>
        <v>83.76043915386316</v>
      </c>
      <c r="CV282" s="97">
        <f t="shared" si="2899"/>
        <v>84.250291257495135</v>
      </c>
      <c r="CW282" s="15">
        <f t="shared" si="2900"/>
        <v>6.0511064544342592E-5</v>
      </c>
      <c r="CX282" s="12"/>
      <c r="CY282" s="11">
        <f t="shared" si="2901"/>
        <v>6.8164188175682671E-5</v>
      </c>
      <c r="CZ282" s="10">
        <f t="shared" si="2902"/>
        <v>84.312076236609329</v>
      </c>
      <c r="DA282" s="9">
        <f t="shared" si="2903"/>
        <v>84.740010212474346</v>
      </c>
      <c r="DB282" s="9">
        <f t="shared" si="2904"/>
        <v>83.639262468207122</v>
      </c>
      <c r="DC282" s="97">
        <f t="shared" si="2905"/>
        <v>84.189636340340741</v>
      </c>
      <c r="DD282" s="15">
        <f t="shared" si="2906"/>
        <v>6.7987273410215541E-5</v>
      </c>
      <c r="DE282" s="12"/>
      <c r="DF282" s="11">
        <f t="shared" si="2907"/>
        <v>7.5640600025230999E-5</v>
      </c>
      <c r="DG282" s="10">
        <f t="shared" si="2908"/>
        <v>84.251383866529693</v>
      </c>
      <c r="DH282" s="9">
        <f t="shared" si="2909"/>
        <v>84.739842129997726</v>
      </c>
      <c r="DI282" s="9">
        <f t="shared" si="2910"/>
        <v>83.518368278932314</v>
      </c>
      <c r="DJ282" s="97">
        <f t="shared" si="2911"/>
        <v>84.12910520446502</v>
      </c>
      <c r="DK282" s="15">
        <f t="shared" si="2912"/>
        <v>7.5443876318000155E-5</v>
      </c>
      <c r="DL282" s="12"/>
      <c r="DM282" s="11">
        <f t="shared" si="2913"/>
        <v>8.3097392595865737E-5</v>
      </c>
      <c r="DN282" s="10">
        <f t="shared" si="2914"/>
        <v>84.190811223259459</v>
      </c>
      <c r="DO282" s="9">
        <f t="shared" si="2915"/>
        <v>84.739635156290504</v>
      </c>
      <c r="DP282" s="9">
        <f t="shared" si="2916"/>
        <v>83.397753134705425</v>
      </c>
      <c r="DQ282" s="97">
        <f t="shared" si="2917"/>
        <v>84.068694145497972</v>
      </c>
      <c r="DR282" s="15">
        <f t="shared" si="2918"/>
        <v>8.2880842010256216E-5</v>
      </c>
      <c r="DS282" s="12"/>
      <c r="DT282" s="11">
        <f t="shared" si="2919"/>
        <v>9.0534533310798434E-5</v>
      </c>
      <c r="DU282" s="10">
        <f t="shared" si="2920"/>
        <v>84.130354623881914</v>
      </c>
      <c r="DV282" s="9">
        <f t="shared" si="2921"/>
        <v>84.739385366031172</v>
      </c>
      <c r="DW282" s="9">
        <f t="shared" si="2922"/>
        <v>83.277413585008219</v>
      </c>
      <c r="DX282" s="97">
        <f t="shared" si="2923"/>
        <v>84.008399475519695</v>
      </c>
      <c r="DY282" s="15">
        <f t="shared" si="2924"/>
        <v>9.0298141160940449E-5</v>
      </c>
      <c r="DZ282" s="12"/>
      <c r="EA282" s="11">
        <f t="shared" si="2925"/>
        <v>9.7951991529324559E-5</v>
      </c>
      <c r="EB282" s="10">
        <f t="shared" si="2926"/>
        <v>84.070010401941062</v>
      </c>
      <c r="EC282" s="9">
        <f t="shared" si="2927"/>
        <v>84.739088865954372</v>
      </c>
      <c r="ED282" s="9">
        <f t="shared" si="2928"/>
        <v>83.157346180761181</v>
      </c>
      <c r="EE282" s="97">
        <f t="shared" si="2929"/>
        <v>83.948217523357783</v>
      </c>
      <c r="EF282" s="15">
        <f t="shared" si="2930"/>
        <v>9.7695746335076537E-5</v>
      </c>
      <c r="EG282" s="12"/>
      <c r="EH282" s="11">
        <f t="shared" si="2931"/>
        <v>1.0534973850694486E-4</v>
      </c>
      <c r="EI282" s="10">
        <f t="shared" si="2932"/>
        <v>84.009774907737011</v>
      </c>
      <c r="EJ282" s="9">
        <f t="shared" si="2933"/>
        <v>84.738741794816391</v>
      </c>
      <c r="EK282" s="9">
        <f t="shared" si="2934"/>
        <v>83.037547474939188</v>
      </c>
      <c r="EL282" s="97">
        <f t="shared" si="2935"/>
        <v>83.88814463487779</v>
      </c>
      <c r="EM282" s="15">
        <f t="shared" si="2936"/>
        <v>1.0507363194861146E-4</v>
      </c>
      <c r="EN282" s="12"/>
      <c r="EO282" s="11">
        <f t="shared" si="2937"/>
        <v>1.1272774735563055E-4</v>
      </c>
      <c r="EP282" s="10">
        <f t="shared" si="2938"/>
        <v>83.949644508614767</v>
      </c>
      <c r="EQ282" s="9">
        <f t="shared" si="2939"/>
        <v>84.738340323355573</v>
      </c>
      <c r="ER282" s="9">
        <f t="shared" si="2940"/>
        <v>82.918014023173455</v>
      </c>
      <c r="ES282" s="97">
        <f t="shared" si="2941"/>
        <v>83.828177173264521</v>
      </c>
      <c r="ET282" s="15">
        <f t="shared" si="2942"/>
        <v>1.1243177422877721E-4</v>
      </c>
      <c r="EU282" s="12"/>
      <c r="EV282" s="11">
        <f t="shared" si="2943"/>
        <v>1.2008599300459768E-4</v>
      </c>
      <c r="EW282" s="10">
        <f t="shared" si="2944"/>
        <v>83.889615589243689</v>
      </c>
      <c r="EX282" s="9">
        <f t="shared" si="2945"/>
        <v>84.737880654247618</v>
      </c>
      <c r="EY282" s="9">
        <f t="shared" si="2946"/>
        <v>82.79874238434337</v>
      </c>
      <c r="EZ282" s="97">
        <f t="shared" si="2947"/>
        <v>83.768311519295494</v>
      </c>
      <c r="FA282" s="15">
        <f t="shared" si="2948"/>
        <v>1.1977015117478969E-4</v>
      </c>
      <c r="FB282" s="12"/>
      <c r="FC282" s="11">
        <f t="shared" si="2949"/>
        <v>1.2742445216140094E-4</v>
      </c>
      <c r="FD282" s="10">
        <f t="shared" si="2950"/>
        <v>83.829684551889414</v>
      </c>
      <c r="FE282" s="9">
        <f t="shared" si="2951"/>
        <v>84.73735902205604</v>
      </c>
      <c r="FF282" s="9">
        <f t="shared" si="2952"/>
        <v>82.679729121156882</v>
      </c>
      <c r="FG282" s="97">
        <f t="shared" si="2953"/>
        <v>83.708544071606468</v>
      </c>
      <c r="FH282" s="15">
        <f t="shared" si="2954"/>
        <v>1.2708874251892672E-4</v>
      </c>
      <c r="FI282" s="12"/>
      <c r="FJ282" s="11">
        <f t="shared" si="2955"/>
        <v>1.3474310327341016E-4</v>
      </c>
      <c r="FK282" s="10">
        <f t="shared" si="2956"/>
        <v>83.769847816677725</v>
      </c>
      <c r="FL282" s="9">
        <f t="shared" si="2957"/>
        <v>84.736771693177971</v>
      </c>
      <c r="FM282" s="9">
        <f t="shared" si="2958"/>
        <v>82.560970800719659</v>
      </c>
      <c r="FN282" s="97">
        <f t="shared" si="2959"/>
        <v>83.648871246948815</v>
      </c>
      <c r="FO282" s="15">
        <f t="shared" si="2960"/>
        <v>1.3438752968804142E-4</v>
      </c>
      <c r="FP282" s="12"/>
      <c r="FQ282" s="11">
        <f t="shared" si="2961"/>
        <v>1.4204192648969058E-4</v>
      </c>
      <c r="FR282" s="10">
        <f t="shared" si="2962"/>
        <v>83.710101821850486</v>
      </c>
      <c r="FS282" s="9">
        <f t="shared" si="2963"/>
        <v>84.73611496578539</v>
      </c>
      <c r="FT282" s="9">
        <f t="shared" si="2964"/>
        <v>82.442463995092197</v>
      </c>
      <c r="FU282" s="97">
        <f t="shared" si="2965"/>
        <v>83.589289480438794</v>
      </c>
      <c r="FV282" s="15">
        <f t="shared" si="2966"/>
        <v>1.4166649576550911E-4</v>
      </c>
      <c r="FW282" s="12"/>
      <c r="FX282" s="11">
        <f t="shared" si="2967"/>
        <v>1.4932090362332031E-4</v>
      </c>
      <c r="FY282" s="10">
        <f t="shared" si="2968"/>
        <v>83.650443024013413</v>
      </c>
      <c r="FZ282" s="9">
        <f t="shared" si="2969"/>
        <v>84.735385169761955</v>
      </c>
      <c r="GA282" s="9">
        <f t="shared" si="2970"/>
        <v>82.324205281839156</v>
      </c>
      <c r="GB282" s="97">
        <f t="shared" si="2971"/>
        <v>83.529795225800555</v>
      </c>
      <c r="GC282" s="15">
        <f t="shared" si="2972"/>
        <v>1.4892562545340619E-4</v>
      </c>
      <c r="GD282" s="12"/>
      <c r="GE282" s="11">
        <f t="shared" si="2973"/>
        <v>1.5658001811392875E-4</v>
      </c>
      <c r="GF282" s="10">
        <f t="shared" si="2974"/>
        <v>83.590867898377752</v>
      </c>
      <c r="GG282" s="9">
        <f t="shared" si="2975"/>
        <v>84.734578666635642</v>
      </c>
      <c r="GH282" s="9">
        <f t="shared" si="2976"/>
        <v>82.206191244561481</v>
      </c>
      <c r="GI282" s="97">
        <f t="shared" si="2977"/>
        <v>83.470384955598561</v>
      </c>
      <c r="GJ282" s="15">
        <f t="shared" si="2978"/>
        <v>1.5616490503547853E-4</v>
      </c>
      <c r="GK282" s="12"/>
      <c r="GL282" s="11">
        <f t="shared" si="2979"/>
        <v>1.6381925499100062E-4</v>
      </c>
      <c r="GM282" s="10">
        <f t="shared" si="2980"/>
        <v>83.531372938991382</v>
      </c>
      <c r="GN282" s="9">
        <f t="shared" si="2981"/>
        <v>84.733691849507295</v>
      </c>
      <c r="GO282" s="9">
        <f t="shared" si="1991"/>
        <v>82.088418473424824</v>
      </c>
      <c r="GP282" s="115">
        <f t="shared" si="2982"/>
        <v>83.411055161466066</v>
      </c>
      <c r="GQ282" s="15">
        <f t="shared" si="2983"/>
        <v>1.6338432234009107E-4</v>
      </c>
      <c r="GR282" s="12"/>
      <c r="GS282" s="11">
        <f t="shared" si="2984"/>
        <v>1.710386008371711E-4</v>
      </c>
      <c r="GT282" s="10">
        <f t="shared" si="2985"/>
        <v>83.471954658966013</v>
      </c>
      <c r="GU282" s="9">
        <f t="shared" si="2986"/>
        <v>84.73272114297518</v>
      </c>
      <c r="GV282" s="9">
        <f t="shared" si="1993"/>
        <v>81.970883565669709</v>
      </c>
      <c r="GW282" s="115">
        <f t="shared" si="2987"/>
        <v>83.351802354322444</v>
      </c>
      <c r="GX282" s="15">
        <f t="shared" si="2988"/>
        <v>1.7058386670406174E-4</v>
      </c>
      <c r="GY282" s="12"/>
      <c r="GZ282" s="11">
        <f t="shared" si="2989"/>
        <v>1.782380437523742E-4</v>
      </c>
      <c r="HA282" s="10">
        <f t="shared" si="2990"/>
        <v>83.412609590693407</v>
      </c>
      <c r="HB282" s="9">
        <f t="shared" si="2991"/>
        <v>84.731663003055829</v>
      </c>
      <c r="HC282" s="9">
        <f t="shared" si="2992"/>
        <v>81.85358312611703</v>
      </c>
      <c r="HD282" s="97">
        <f t="shared" si="2993"/>
        <v>83.292623064586422</v>
      </c>
      <c r="HE282" s="15">
        <f t="shared" si="2994"/>
        <v>1.77763528936543E-4</v>
      </c>
      <c r="HF282" s="12"/>
      <c r="HG282" s="11">
        <f t="shared" si="2995"/>
        <v>1.8541757331805067E-4</v>
      </c>
      <c r="HH282" s="10">
        <f t="shared" si="2996"/>
        <v>83.35333428605739</v>
      </c>
      <c r="HI282" s="9">
        <f t="shared" si="2997"/>
        <v>84.730513917101206</v>
      </c>
      <c r="HJ282" s="9">
        <f t="shared" si="2998"/>
        <v>81.736513767657868</v>
      </c>
      <c r="HK282" s="97">
        <f t="shared" si="2999"/>
        <v>83.233513842379537</v>
      </c>
      <c r="HL282" s="15">
        <f t="shared" si="3000"/>
        <v>1.8492330128365639E-4</v>
      </c>
      <c r="HM282" s="12"/>
      <c r="HN282" s="11">
        <f t="shared" si="3001"/>
        <v>1.9257718056208106E-4</v>
      </c>
      <c r="HO282" s="10">
        <f t="shared" si="3002"/>
        <v>83.294125316636254</v>
      </c>
      <c r="HP282" s="9">
        <f t="shared" si="3003"/>
        <v>84.729270403712334</v>
      </c>
      <c r="HQ282" s="9">
        <f t="shared" si="3004"/>
        <v>81.619672111735426</v>
      </c>
      <c r="HR282" s="115">
        <f t="shared" si="3005"/>
        <v>83.17447125772388</v>
      </c>
      <c r="HS282" s="15">
        <f t="shared" si="3006"/>
        <v>1.9206317739339576E-4</v>
      </c>
      <c r="HT282" s="12"/>
      <c r="HU282" s="11">
        <f t="shared" si="3007"/>
        <v>1.9971685792397325E-4</v>
      </c>
      <c r="HV282" s="10">
        <f t="shared" si="3008"/>
        <v>83.234979273899569</v>
      </c>
      <c r="HW282" s="9">
        <f t="shared" si="3009"/>
        <v>84.727929012649582</v>
      </c>
      <c r="HX282" s="9">
        <f t="shared" si="3010"/>
        <v>81.503054788815007</v>
      </c>
      <c r="HY282" s="115">
        <f t="shared" si="3011"/>
        <v>83.115491900732295</v>
      </c>
      <c r="HZ282" s="15">
        <f t="shared" si="3012"/>
        <v>1.9918315228105001E-4</v>
      </c>
      <c r="IA282" s="12"/>
      <c r="IB282" s="11">
        <f t="shared" si="3013"/>
        <v>2.0683659922058898E-4</v>
      </c>
      <c r="IC282" s="10">
        <f t="shared" si="3014"/>
        <v>83.175892769397308</v>
      </c>
      <c r="ID282" s="9">
        <f t="shared" si="3015"/>
        <v>84.726486324739724</v>
      </c>
      <c r="IE282" s="9">
        <f t="shared" si="3016"/>
        <v>81.386658438843625</v>
      </c>
      <c r="IF282" s="115">
        <f t="shared" si="3017"/>
        <v>83.056572381791682</v>
      </c>
      <c r="IG282" s="15">
        <f t="shared" si="3018"/>
        <v>2.0628322229507872E-4</v>
      </c>
      <c r="IH282" s="12"/>
      <c r="II282" s="11">
        <f t="shared" si="3019"/>
        <v>2.13936399612281E-4</v>
      </c>
      <c r="IJ282" s="10">
        <f t="shared" si="3020"/>
        <v>83.116862434942263</v>
      </c>
      <c r="IK282" s="9">
        <f t="shared" si="3021"/>
        <v>84.724938951779819</v>
      </c>
      <c r="IL282" s="9">
        <f t="shared" si="3022"/>
        <v>81.270479711697476</v>
      </c>
      <c r="IM282" s="115">
        <f t="shared" si="3023"/>
        <v>82.997709331738648</v>
      </c>
      <c r="IN282" s="15">
        <f t="shared" si="3024"/>
        <v>2.1336338508354092E-4</v>
      </c>
      <c r="IO282" s="12"/>
      <c r="IP282" s="11">
        <f t="shared" si="3025"/>
        <v>2.2101625556958512E-4</v>
      </c>
      <c r="IQ282" s="10">
        <f t="shared" si="3026"/>
        <v>83.057884922784893</v>
      </c>
      <c r="IR282" s="9">
        <f t="shared" si="3027"/>
        <v>84.723283536438174</v>
      </c>
      <c r="IS282" s="9">
        <f t="shared" si="3028"/>
        <v>81.154515267621846</v>
      </c>
      <c r="IT282" s="115">
        <f t="shared" si="3029"/>
        <v>82.938899402030017</v>
      </c>
      <c r="IU282" s="15">
        <f t="shared" si="3030"/>
        <v>2.2042363956079747E-4</v>
      </c>
      <c r="IV282" s="12"/>
      <c r="IW282" s="11">
        <f t="shared" si="3031"/>
        <v>2.28076164840193E-4</v>
      </c>
      <c r="IX282" s="10">
        <f t="shared" si="3032"/>
        <v>82.998956905782919</v>
      </c>
      <c r="IY282" s="9">
        <f t="shared" si="3033"/>
        <v>84.721516752152453</v>
      </c>
      <c r="IZ282" s="9">
        <f t="shared" si="3034"/>
        <v>81.038761777657811</v>
      </c>
      <c r="JA282" s="115">
        <f t="shared" si="3035"/>
        <v>82.880139264905125</v>
      </c>
      <c r="JB282" s="15">
        <f t="shared" si="3036"/>
        <v>2.2746398587487725E-4</v>
      </c>
      <c r="JC282" s="12"/>
      <c r="JD282" s="11">
        <f t="shared" si="3037"/>
        <v>2.3511612641654472E-4</v>
      </c>
      <c r="JE282" s="10">
        <f t="shared" si="3038"/>
        <v>82.940075077562938</v>
      </c>
      <c r="JF282" s="9">
        <f t="shared" si="3039"/>
        <v>84.719635303024987</v>
      </c>
      <c r="JG282" s="9">
        <f t="shared" si="3040"/>
        <v>80.923215924059576</v>
      </c>
      <c r="JH282" s="115">
        <f t="shared" si="3041"/>
        <v>82.821425613542289</v>
      </c>
      <c r="JI282" s="15">
        <f t="shared" si="3042"/>
        <v>2.3448442537521528E-4</v>
      </c>
      <c r="JJ282" s="12"/>
      <c r="JK282" s="11">
        <f t="shared" si="3043"/>
        <v>2.4213614050382499E-4</v>
      </c>
      <c r="JL282" s="10">
        <f t="shared" si="3044"/>
        <v>82.881236152676053</v>
      </c>
      <c r="JM282" s="9">
        <f t="shared" si="3045"/>
        <v>84.717635923715534</v>
      </c>
      <c r="JN282" s="9">
        <f t="shared" si="3046"/>
        <v>80.807874400701451</v>
      </c>
      <c r="JO282" s="115">
        <f t="shared" si="3047"/>
        <v>82.762755162208492</v>
      </c>
      <c r="JP282" s="15">
        <f t="shared" si="3048"/>
        <v>2.4148496058091587E-4</v>
      </c>
      <c r="JQ282" s="12"/>
      <c r="JR282" s="11">
        <f t="shared" si="3049"/>
        <v>2.4913620848843003E-4</v>
      </c>
      <c r="JS282" s="10">
        <f t="shared" si="3050"/>
        <v>82.82243686674704</v>
      </c>
      <c r="JT282" s="9">
        <f t="shared" si="3051"/>
        <v>84.715515379331535</v>
      </c>
      <c r="JU282" s="9">
        <f t="shared" si="3052"/>
        <v>80.692733913475067</v>
      </c>
      <c r="JV282" s="115">
        <f t="shared" si="3053"/>
        <v>82.704124646403301</v>
      </c>
      <c r="JW282" s="15">
        <f t="shared" si="3054"/>
        <v>2.4846559514941777E-4</v>
      </c>
      <c r="JX282" s="12"/>
      <c r="JY282" s="11">
        <f t="shared" si="3055"/>
        <v>2.5611633290687657E-4</v>
      </c>
      <c r="JZ282" s="10">
        <f t="shared" si="3056"/>
        <v>82.763673976617412</v>
      </c>
      <c r="KA282" s="9">
        <f t="shared" si="3057"/>
        <v>84.713270465315901</v>
      </c>
      <c r="KB282" s="9">
        <f t="shared" si="3058"/>
        <v>80.577791180674566</v>
      </c>
      <c r="KC282" s="115">
        <f t="shared" si="3059"/>
        <v>82.645530822995227</v>
      </c>
      <c r="KD282" s="15">
        <f t="shared" si="3060"/>
        <v>2.5542633384578761E-4</v>
      </c>
      <c r="KE282" s="12"/>
      <c r="KF282" s="11">
        <f t="shared" si="3061"/>
        <v>2.6307651741528488E-4</v>
      </c>
      <c r="KG282" s="10">
        <f t="shared" si="3062"/>
        <v>82.704944260481355</v>
      </c>
      <c r="KH282" s="9">
        <f t="shared" si="3063"/>
        <v>84.710898007332673</v>
      </c>
      <c r="KI282" s="9">
        <f t="shared" si="3064"/>
        <v>80.46304293337397</v>
      </c>
      <c r="KJ282" s="115">
        <f t="shared" si="3065"/>
        <v>82.586970470353322</v>
      </c>
      <c r="KK282" s="15">
        <f t="shared" si="3066"/>
        <v>2.6236718251234015E-4</v>
      </c>
      <c r="KL282" s="12"/>
      <c r="KM282" s="11">
        <f t="shared" si="3067"/>
        <v>2.7001676675921334E-4</v>
      </c>
      <c r="KN282" s="10">
        <f t="shared" si="3068"/>
        <v>82.64624451801663</v>
      </c>
      <c r="KO282" s="9">
        <f t="shared" si="3069"/>
        <v>84.708394861150367</v>
      </c>
      <c r="KP282" s="9">
        <f t="shared" si="3070"/>
        <v>80.348485915794214</v>
      </c>
      <c r="KQ282" s="115">
        <f t="shared" si="3071"/>
        <v>82.528440388472291</v>
      </c>
      <c r="KR282" s="15">
        <f t="shared" si="3072"/>
        <v>2.692881480387725E-4</v>
      </c>
      <c r="KS282" s="12"/>
      <c r="KT282" s="11">
        <f t="shared" si="3073"/>
        <v>2.7693708674397859E-4</v>
      </c>
      <c r="KU282" s="10">
        <f t="shared" si="3074"/>
        <v>82.587571570509255</v>
      </c>
      <c r="KV282" s="9">
        <f t="shared" si="3075"/>
        <v>84.705757912523381</v>
      </c>
      <c r="KW282" s="9">
        <f t="shared" si="3076"/>
        <v>80.23411688565804</v>
      </c>
      <c r="KX282" s="115">
        <f t="shared" si="3077"/>
        <v>82.469937399090711</v>
      </c>
      <c r="KY282" s="15">
        <f t="shared" si="3078"/>
        <v>2.7618923833291138E-4</v>
      </c>
      <c r="KZ282" s="12"/>
      <c r="LA282" s="11">
        <f t="shared" si="3079"/>
        <v>2.8383748420558893E-4</v>
      </c>
      <c r="LB282" s="10">
        <f t="shared" si="3080"/>
        <v>82.528922260971143</v>
      </c>
      <c r="LC282" s="9">
        <f t="shared" si="3081"/>
        <v>84.702984077071378</v>
      </c>
      <c r="LD282" s="9">
        <f t="shared" si="3082"/>
        <v>80.119932614538484</v>
      </c>
      <c r="LE282" s="115">
        <f t="shared" si="3083"/>
        <v>82.411458345804931</v>
      </c>
      <c r="LF282" s="15">
        <f t="shared" si="3084"/>
        <v>2.8307046229174266E-4</v>
      </c>
      <c r="LG282" s="12"/>
      <c r="LH282" s="11">
        <f t="shared" si="3085"/>
        <v>2.9071796698195123E-4</v>
      </c>
      <c r="LI282" s="10">
        <f t="shared" si="3086"/>
        <v>82.470293454253579</v>
      </c>
      <c r="LJ282" s="9">
        <f t="shared" si="3087"/>
        <v>84.700070300156838</v>
      </c>
      <c r="LK282" s="9">
        <f t="shared" si="3088"/>
        <v>80.005929888194103</v>
      </c>
      <c r="LL282" s="115">
        <f t="shared" si="3089"/>
        <v>82.353000094175471</v>
      </c>
      <c r="LM282" s="15">
        <f t="shared" si="3090"/>
        <v>2.8993182977314342E-4</v>
      </c>
      <c r="LN282" s="12"/>
      <c r="LO282" s="11">
        <f t="shared" si="3091"/>
        <v>2.9757854388476611E-4</v>
      </c>
      <c r="LP282" s="10">
        <f t="shared" si="3092"/>
        <v>82.411682037153184</v>
      </c>
      <c r="LQ282" s="9">
        <f t="shared" si="3093"/>
        <v>84.697013556760837</v>
      </c>
      <c r="LR282" s="9">
        <f t="shared" si="3094"/>
        <v>79.892105506898304</v>
      </c>
      <c r="LS282" s="115">
        <f t="shared" si="3095"/>
        <v>82.294559531829577</v>
      </c>
      <c r="LT282" s="15">
        <f t="shared" si="3096"/>
        <v>2.9677335156786652E-4</v>
      </c>
      <c r="LU282" s="12"/>
      <c r="LV282" s="11">
        <f t="shared" si="3097"/>
        <v>3.04419224671681E-4</v>
      </c>
      <c r="LW282" s="10">
        <f t="shared" si="3098"/>
        <v>82.353084918514071</v>
      </c>
      <c r="LX282" s="9">
        <f t="shared" si="3099"/>
        <v>84.693810851357213</v>
      </c>
      <c r="LY282" s="9">
        <f t="shared" si="3100"/>
        <v>79.778456285756775</v>
      </c>
      <c r="LZ282" s="115">
        <f t="shared" si="3101"/>
        <v>82.236133568556994</v>
      </c>
      <c r="MA282" s="15">
        <f t="shared" si="3102"/>
        <v>3.0359503937216762E-4</v>
      </c>
      <c r="MB282" s="12"/>
      <c r="MC282" s="11">
        <f t="shared" si="3103"/>
        <v>3.1124002001905798E-4</v>
      </c>
      <c r="MD282" s="10">
        <f t="shared" si="3104"/>
        <v>82.294499029323248</v>
      </c>
      <c r="ME282" s="9">
        <f t="shared" si="3105"/>
        <v>84.690459217785119</v>
      </c>
      <c r="MF282" s="9">
        <f t="shared" si="3106"/>
        <v>79.664979055015394</v>
      </c>
      <c r="MG282" s="115">
        <f t="shared" si="3107"/>
        <v>82.177719136400256</v>
      </c>
      <c r="MH282" s="15">
        <f t="shared" si="3108"/>
        <v>3.1039690576090676E-4</v>
      </c>
      <c r="MI282" s="12"/>
      <c r="MJ282" s="11">
        <f t="shared" si="3109"/>
        <v>3.1804094149522917E-4</v>
      </c>
      <c r="MK282" s="10">
        <f t="shared" si="3110"/>
        <v>82.235921322800522</v>
      </c>
      <c r="ML282" s="9">
        <f t="shared" si="3111"/>
        <v>84.686955719120093</v>
      </c>
      <c r="MM282" s="9">
        <f t="shared" si="3112"/>
        <v>79.551670660360429</v>
      </c>
      <c r="MN282" s="115">
        <f t="shared" si="3113"/>
        <v>82.119313189740268</v>
      </c>
      <c r="MO282" s="15">
        <f t="shared" si="3114"/>
        <v>3.1717896416105101E-4</v>
      </c>
      <c r="MP282" s="12"/>
      <c r="MQ282" s="11">
        <f t="shared" si="3115"/>
        <v>3.2482200153413182E-4</v>
      </c>
      <c r="MR282" s="10">
        <f t="shared" si="3116"/>
        <v>82.177348774483818</v>
      </c>
      <c r="MS282" s="9">
        <f t="shared" si="3117"/>
        <v>84.683297447543808</v>
      </c>
      <c r="MT282" s="9">
        <f t="shared" si="3118"/>
        <v>79.438527963208159</v>
      </c>
      <c r="MU282" s="115">
        <f t="shared" si="3119"/>
        <v>82.060912705375983</v>
      </c>
      <c r="MV282" s="15">
        <f t="shared" si="3120"/>
        <v>3.2394122882574146E-4</v>
      </c>
      <c r="MW282" s="12"/>
      <c r="MX282" s="11">
        <f t="shared" si="3121"/>
        <v>3.3158321340949926E-4</v>
      </c>
      <c r="MY282" s="10">
        <f t="shared" si="3122"/>
        <v>82.118778382308548</v>
      </c>
      <c r="MZ282" s="9">
        <f t="shared" si="3123"/>
        <v>84.679481524212434</v>
      </c>
      <c r="NA282" s="9">
        <f t="shared" si="2039"/>
        <v>79.325547840986857</v>
      </c>
      <c r="NB282" s="115">
        <f t="shared" si="3124"/>
        <v>82.002514682599639</v>
      </c>
      <c r="NC282" s="15">
        <f t="shared" si="3125"/>
        <v>3.3068371480873886E-4</v>
      </c>
      <c r="ND282" s="12"/>
      <c r="NE282" s="11">
        <f t="shared" si="2734"/>
        <v>3.383245912094368E-4</v>
      </c>
      <c r="NF282" s="10">
        <f t="shared" si="2387"/>
        <v>82.060207166682545</v>
      </c>
      <c r="NG282" s="9">
        <f t="shared" si="2040"/>
        <v>84.675505099123825</v>
      </c>
      <c r="NH282" s="9">
        <f t="shared" si="2041"/>
        <v>79.212727187408277</v>
      </c>
      <c r="NI282" s="115">
        <f t="shared" si="2388"/>
        <v>81.944116143266058</v>
      </c>
      <c r="NJ282" s="15">
        <f t="shared" si="2389"/>
        <v>3.3740643793945586E-4</v>
      </c>
      <c r="NK282" s="12"/>
      <c r="NL282" s="11">
        <f t="shared" si="2735"/>
        <v>3.4504614981156799E-4</v>
      </c>
      <c r="NM282" s="10">
        <f t="shared" si="2390"/>
        <v>82.001632170555141</v>
      </c>
      <c r="NN282" s="9">
        <f t="shared" si="2042"/>
        <v>84.671365350983592</v>
      </c>
      <c r="NO282" s="9">
        <f t="shared" si="2043"/>
        <v>79.100062912731573</v>
      </c>
      <c r="NP282" s="115">
        <f t="shared" si="2391"/>
        <v>81.885714131857583</v>
      </c>
      <c r="NQ282" s="15">
        <f t="shared" si="2392"/>
        <v>3.4410941479839284E-4</v>
      </c>
      <c r="NR282" s="12"/>
      <c r="NS282" s="11">
        <f t="shared" si="2736"/>
        <v>3.5174790485856532E-4</v>
      </c>
      <c r="NT282" s="10">
        <f t="shared" si="2393"/>
        <v>81.943050459481924</v>
      </c>
      <c r="NU282" s="9">
        <f t="shared" si="2044"/>
        <v>84.667059487070048</v>
      </c>
      <c r="NV282" s="9">
        <f t="shared" si="2045"/>
        <v>78.987551944017099</v>
      </c>
      <c r="NW282" s="115">
        <f t="shared" si="2394"/>
        <v>81.827305715543574</v>
      </c>
      <c r="NX282" s="15">
        <f t="shared" si="2395"/>
        <v>3.50792662693104E-4</v>
      </c>
      <c r="NY282" s="12"/>
      <c r="NZ282" s="11">
        <f t="shared" si="2737"/>
        <v>3.5842987273423553E-4</v>
      </c>
      <c r="OA282" s="10">
        <f t="shared" si="2396"/>
        <v>81.884459121683932</v>
      </c>
      <c r="OB282" s="9">
        <f t="shared" si="2046"/>
        <v>84.662584743098265</v>
      </c>
      <c r="OC282" s="9">
        <f t="shared" si="2047"/>
        <v>78.875191225373797</v>
      </c>
      <c r="OD282" s="115">
        <f t="shared" si="2397"/>
        <v>81.768887984236031</v>
      </c>
      <c r="OE282" s="15">
        <f t="shared" si="2398"/>
        <v>3.5745619963453381E-4</v>
      </c>
      <c r="OF282" s="12"/>
      <c r="OG282" s="11">
        <f t="shared" si="2738"/>
        <v>3.6509207053993698E-4</v>
      </c>
      <c r="OH282" s="10">
        <f t="shared" si="2399"/>
        <v>81.82585526810314</v>
      </c>
      <c r="OI282" s="9">
        <f t="shared" si="2048"/>
        <v>84.657938383083092</v>
      </c>
      <c r="OJ282" s="9">
        <f t="shared" si="2049"/>
        <v>78.762977718195131</v>
      </c>
      <c r="OK282" s="115">
        <f t="shared" si="2400"/>
        <v>81.710458050639119</v>
      </c>
      <c r="OL282" s="15">
        <f t="shared" si="2401"/>
        <v>3.6410004431397839E-4</v>
      </c>
      <c r="OM282" s="12"/>
      <c r="ON282" s="11">
        <f t="shared" si="2739"/>
        <v>3.7173451607163218E-4</v>
      </c>
      <c r="OO282" s="10">
        <f t="shared" si="2402"/>
        <v>81.767236032451819</v>
      </c>
      <c r="OP282" s="9">
        <f t="shared" si="2050"/>
        <v>84.653117699201459</v>
      </c>
      <c r="OQ282" s="9">
        <f t="shared" si="2051"/>
        <v>78.650908401390367</v>
      </c>
      <c r="OR282" s="115">
        <f t="shared" si="2403"/>
        <v>81.65201305029592</v>
      </c>
      <c r="OS282" s="15">
        <f t="shared" si="2404"/>
        <v>3.7072421608029977E-4</v>
      </c>
      <c r="OT282" s="12"/>
      <c r="OU282" s="11">
        <f t="shared" si="2740"/>
        <v>3.7835722779717756E-4</v>
      </c>
      <c r="OV282" s="10">
        <f t="shared" si="2405"/>
        <v>81.708598571259159</v>
      </c>
      <c r="OW282" s="9">
        <f t="shared" si="2052"/>
        <v>84.648120011653845</v>
      </c>
      <c r="OX282" s="9">
        <f t="shared" si="2053"/>
        <v>78.538980271603876</v>
      </c>
      <c r="OY282" s="115">
        <f t="shared" si="2406"/>
        <v>81.593550141628867</v>
      </c>
      <c r="OZ282" s="15">
        <f t="shared" si="2407"/>
        <v>3.7732873491781916E-4</v>
      </c>
      <c r="PA282" s="12"/>
      <c r="PB282" s="11">
        <f t="shared" si="2741"/>
        <v>3.8496022483430281E-4</v>
      </c>
      <c r="PC282" s="10">
        <f t="shared" si="2408"/>
        <v>81.649940063911501</v>
      </c>
      <c r="PD282" s="9">
        <f t="shared" si="2054"/>
        <v>84.642942668525052</v>
      </c>
      <c r="PE282" s="9">
        <f t="shared" si="2055"/>
        <v>78.387797575893273</v>
      </c>
      <c r="PF282" s="115">
        <f t="shared" si="2409"/>
        <v>81.515370122209163</v>
      </c>
      <c r="PG282" s="15">
        <f t="shared" si="2410"/>
        <v>3.8634670100226809E-4</v>
      </c>
      <c r="PH282" s="12"/>
      <c r="PI282" s="11">
        <f t="shared" si="2742"/>
        <v>3.9398090671908815E-4</v>
      </c>
      <c r="PJ282" s="10">
        <f t="shared" si="2411"/>
        <v>81.571526517633203</v>
      </c>
      <c r="PK282" s="9">
        <f t="shared" si="2056"/>
        <v>84.637514896402251</v>
      </c>
      <c r="PL282" s="9">
        <f t="shared" si="2057"/>
        <v>78.336168959735474</v>
      </c>
      <c r="PM282" s="115">
        <f t="shared" si="2412"/>
        <v>81.486841928068856</v>
      </c>
      <c r="PN282" s="15">
        <f t="shared" si="2413"/>
        <v>3.8920027888289527E-4</v>
      </c>
      <c r="PO282" s="12"/>
      <c r="PP282" s="11">
        <f t="shared" si="2743"/>
        <v>3.9682615842407526E-4</v>
      </c>
      <c r="PQ282" s="10">
        <f t="shared" si="2414"/>
        <v>81.542849101230445</v>
      </c>
      <c r="PR282" s="9">
        <f t="shared" si="2058"/>
        <v>84.632006648529838</v>
      </c>
      <c r="PS282" s="9">
        <f t="shared" si="2059"/>
        <v>78.940849677573738</v>
      </c>
      <c r="PT282" s="115">
        <f t="shared" si="2415"/>
        <v>81.786428163051795</v>
      </c>
      <c r="PU282" s="15">
        <f t="shared" si="2416"/>
        <v>3.5151218525769526E-4</v>
      </c>
      <c r="PV282" s="12"/>
      <c r="PW282" s="11">
        <f t="shared" si="2744"/>
        <v>3.5906048685463708E-4</v>
      </c>
      <c r="PX282" s="10">
        <f t="shared" si="2417"/>
        <v>81.842845380173713</v>
      </c>
      <c r="PY282" s="9">
        <f t="shared" si="2060"/>
        <v>84.627513529138056</v>
      </c>
      <c r="PZ282" s="9">
        <f t="shared" si="2061"/>
        <v>79.645192327808687</v>
      </c>
      <c r="QA282" s="115">
        <f t="shared" si="2418"/>
        <v>82.136352928473372</v>
      </c>
      <c r="QB282" s="15">
        <f t="shared" si="2419"/>
        <v>3.0773120862291283E-4</v>
      </c>
      <c r="QC282" s="12"/>
      <c r="QD282" s="11">
        <f t="shared" si="2745"/>
        <v>3.1520104366837114E-4</v>
      </c>
      <c r="QE282" s="10">
        <f t="shared" si="2420"/>
        <v>82.193210311267435</v>
      </c>
      <c r="QF282" s="9">
        <f t="shared" si="2062"/>
        <v>84.624069948360443</v>
      </c>
      <c r="QG282" s="9">
        <f t="shared" si="2063"/>
        <v>80.481042000400137</v>
      </c>
      <c r="QH282" s="115">
        <f t="shared" si="2421"/>
        <v>82.552555974380283</v>
      </c>
      <c r="QI282" s="15">
        <f t="shared" si="2422"/>
        <v>2.5589257421704563E-4</v>
      </c>
      <c r="QJ282" s="12"/>
      <c r="QK282" s="11">
        <f t="shared" si="2746"/>
        <v>2.6328450461939084E-4</v>
      </c>
      <c r="QL282" s="10">
        <f t="shared" si="2423"/>
        <v>82.60987480734866</v>
      </c>
      <c r="QM282" s="9">
        <f t="shared" si="2064"/>
        <v>84.621688821378896</v>
      </c>
      <c r="QN282" s="9">
        <f t="shared" si="2065"/>
        <v>81.50668122474859</v>
      </c>
      <c r="QO282" s="115">
        <f t="shared" si="2424"/>
        <v>83.064185023063743</v>
      </c>
      <c r="QP282" s="15">
        <f t="shared" si="2425"/>
        <v>1.923972810755019E-4</v>
      </c>
      <c r="QQ282" s="12"/>
      <c r="QR282" s="11">
        <f t="shared" si="2747"/>
        <v>1.9971448623773696E-4</v>
      </c>
      <c r="QS282" s="10">
        <f t="shared" si="2426"/>
        <v>83.121969221971526</v>
      </c>
      <c r="QT282" s="9">
        <f t="shared" si="2066"/>
        <v>84.620342759420865</v>
      </c>
      <c r="QU282" s="9">
        <f t="shared" si="2067"/>
        <v>82.841876322655764</v>
      </c>
      <c r="QV282" s="115">
        <f t="shared" si="2427"/>
        <v>83.731109541038307</v>
      </c>
      <c r="QW282" s="15">
        <f t="shared" si="2428"/>
        <v>1.0984631539511895E-4</v>
      </c>
      <c r="QX282" s="12"/>
      <c r="QY282" s="11">
        <f t="shared" si="2748"/>
        <v>1.170982903268017E-4</v>
      </c>
      <c r="QZ282" s="10">
        <f t="shared" si="2429"/>
        <v>83.789317461726512</v>
      </c>
      <c r="RA282" s="9">
        <f t="shared" si="2068"/>
        <v>84.619903988156409</v>
      </c>
      <c r="RB282" s="9">
        <f t="shared" si="2069"/>
        <v>84.822173752999532</v>
      </c>
      <c r="RC282" s="115">
        <f t="shared" si="2430"/>
        <v>84.721038870577971</v>
      </c>
      <c r="RD282" s="15">
        <f t="shared" si="2431"/>
        <v>-1.2493116498879825E-5</v>
      </c>
      <c r="RE282" s="12"/>
      <c r="RF282" s="11">
        <f t="shared" si="2749"/>
        <v>-5.2756974946125486E-6</v>
      </c>
      <c r="RG282" s="10">
        <f t="shared" si="2432"/>
        <v>84.779466682952517</v>
      </c>
      <c r="RH282" s="9">
        <f t="shared" si="2070"/>
        <v>84.619909663717067</v>
      </c>
      <c r="RI282" s="9">
        <f t="shared" si="2071"/>
        <v>89.239123037768607</v>
      </c>
      <c r="RJ282" s="115">
        <f t="shared" si="2433"/>
        <v>86.92951635074283</v>
      </c>
      <c r="RK282" s="15">
        <f t="shared" si="2434"/>
        <v>-2.8530398925398964E-4</v>
      </c>
      <c r="RL282" s="12"/>
      <c r="RM282" s="11">
        <f t="shared" si="2750"/>
        <v>-2.7826070024856032E-4</v>
      </c>
      <c r="RN282" s="10">
        <f t="shared" si="2435"/>
        <v>86.989349125274401</v>
      </c>
      <c r="RO282" s="9">
        <f t="shared" si="2072"/>
        <v>84.622869603516051</v>
      </c>
      <c r="RP282" s="9">
        <f t="shared" si="2073"/>
        <v>89.320309222497102</v>
      </c>
      <c r="RQ282" s="115">
        <f t="shared" si="2436"/>
        <v>86.971589413006569</v>
      </c>
      <c r="RR282" s="15">
        <f t="shared" si="2437"/>
        <v>-2.9013560406271918E-4</v>
      </c>
      <c r="RS282" s="12"/>
      <c r="RT282" s="11">
        <f t="shared" si="2751"/>
        <v>-2.8310734092289988E-4</v>
      </c>
      <c r="RU282" s="10">
        <f t="shared" si="2438"/>
        <v>87.031399485729679</v>
      </c>
      <c r="RV282" s="9">
        <f t="shared" si="2074"/>
        <v>84.625930645195595</v>
      </c>
      <c r="RW282" s="9">
        <f t="shared" si="2075"/>
        <v>89.402241572662291</v>
      </c>
      <c r="RX282" s="115">
        <f t="shared" si="2439"/>
        <v>87.01408610892895</v>
      </c>
      <c r="RY282" s="15">
        <f t="shared" si="2440"/>
        <v>-2.9500706098113124E-4</v>
      </c>
      <c r="RZ282" s="12"/>
      <c r="SA282" s="11">
        <f t="shared" si="2752"/>
        <v>-2.8799411489409979E-4</v>
      </c>
      <c r="SB282" s="10">
        <f t="shared" si="2441"/>
        <v>87.073873671502966</v>
      </c>
      <c r="SC282" s="9">
        <f t="shared" si="2076"/>
        <v>84.629095341294047</v>
      </c>
      <c r="SD282" s="9">
        <f t="shared" si="2077"/>
        <v>89.484909596378117</v>
      </c>
      <c r="SE282" s="115">
        <f t="shared" si="2442"/>
        <v>87.057002468836089</v>
      </c>
      <c r="SF282" s="15">
        <f t="shared" si="2443"/>
        <v>-2.9991755432521954E-4</v>
      </c>
      <c r="SG282" s="12"/>
      <c r="SH282" s="11">
        <f t="shared" si="2753"/>
        <v>-2.9292021828857331E-4</v>
      </c>
      <c r="SI282" s="10">
        <f t="shared" si="2444"/>
        <v>87.116767723929783</v>
      </c>
      <c r="SJ282" s="9">
        <f t="shared" si="2078"/>
        <v>84.632366269122713</v>
      </c>
      <c r="SK282" s="9">
        <f t="shared" si="2079"/>
        <v>89.568302297588033</v>
      </c>
      <c r="SL282" s="115">
        <f t="shared" si="2445"/>
        <v>87.10033428335538</v>
      </c>
      <c r="SM282" s="15">
        <f t="shared" si="2446"/>
        <v>-3.0486624574098869E-4</v>
      </c>
      <c r="SN282" s="12"/>
      <c r="SO282" s="11">
        <f t="shared" si="2754"/>
        <v>-2.9788481441369951E-4</v>
      </c>
      <c r="SP282" s="10">
        <f t="shared" si="2447"/>
        <v>87.160077444332558</v>
      </c>
      <c r="SQ282" s="9">
        <f t="shared" si="2080"/>
        <v>84.635746029227661</v>
      </c>
      <c r="SR282" s="9">
        <f t="shared" si="2081"/>
        <v>89.65240845024573</v>
      </c>
      <c r="SS282" s="115">
        <f t="shared" si="2448"/>
        <v>87.144077239736703</v>
      </c>
      <c r="ST282" s="15">
        <f t="shared" si="2449"/>
        <v>-3.0985228123412323E-4</v>
      </c>
      <c r="SU282" s="12"/>
      <c r="SV282" s="11">
        <f t="shared" si="2755"/>
        <v>-3.0288705080452509E-4</v>
      </c>
      <c r="SW282" s="10">
        <f t="shared" si="2450"/>
        <v>87.203798530497068</v>
      </c>
      <c r="SX282" s="9">
        <f t="shared" si="2082"/>
        <v>84.639237244153435</v>
      </c>
      <c r="SY282" s="9">
        <f t="shared" si="2083"/>
        <v>89.737216629566475</v>
      </c>
      <c r="SZ282" s="115">
        <f t="shared" si="2451"/>
        <v>87.188226936859962</v>
      </c>
      <c r="TA282" s="15">
        <f t="shared" si="2452"/>
        <v>-3.1487479317657572E-4</v>
      </c>
      <c r="TB282" s="12"/>
      <c r="TC282" s="11">
        <f t="shared" si="2756"/>
        <v>-3.079260612293891E-4</v>
      </c>
      <c r="TD282" s="10">
        <f t="shared" si="2453"/>
        <v>87.247926591680638</v>
      </c>
      <c r="TE282" s="9">
        <f t="shared" si="2084"/>
        <v>84.642842557201064</v>
      </c>
      <c r="TF282" s="9">
        <f t="shared" si="2085"/>
        <v>89.822715359766093</v>
      </c>
      <c r="TG282" s="115">
        <f t="shared" si="2454"/>
        <v>87.232778958483578</v>
      </c>
      <c r="TH282" s="15">
        <f t="shared" si="2455"/>
        <v>-3.1993290950831955E-4</v>
      </c>
      <c r="TI282" s="12"/>
      <c r="TJ282" s="11">
        <f t="shared" si="2757"/>
        <v>-3.1300097490119722E-4</v>
      </c>
      <c r="TK282" s="10">
        <f t="shared" si="2456"/>
        <v>87.292457221944744</v>
      </c>
      <c r="TL282" s="9">
        <f t="shared" si="2086"/>
        <v>84.646564631352263</v>
      </c>
      <c r="TM282" s="9">
        <f t="shared" si="2087"/>
        <v>89.908892764725792</v>
      </c>
      <c r="TN282" s="115">
        <f t="shared" si="2457"/>
        <v>87.277728698039027</v>
      </c>
      <c r="TO282" s="15">
        <f t="shared" si="2458"/>
        <v>-3.2502573222724249E-4</v>
      </c>
      <c r="TP282" s="12"/>
      <c r="TQ282" s="11">
        <f t="shared" si="2758"/>
        <v>-3.1811089493446722E-4</v>
      </c>
      <c r="TR282" s="10">
        <f t="shared" si="2459"/>
        <v>87.337385824685668</v>
      </c>
      <c r="TS282" s="9">
        <f t="shared" si="2088"/>
        <v>84.650406147654124</v>
      </c>
      <c r="TT282" s="9">
        <f t="shared" si="2089"/>
        <v>89.995736695543116</v>
      </c>
      <c r="TU282" s="115">
        <f t="shared" si="2460"/>
        <v>87.323071421598627</v>
      </c>
      <c r="TV282" s="15">
        <f t="shared" si="2461"/>
        <v>-3.3015234536704823E-4</v>
      </c>
      <c r="TW282" s="12"/>
      <c r="TX282" s="11">
        <f t="shared" si="2759"/>
        <v>-3.2325490632969557E-4</v>
      </c>
      <c r="TY282" s="10">
        <f t="shared" si="2462"/>
        <v>87.382707675666424</v>
      </c>
      <c r="TZ282" s="9">
        <f t="shared" si="2090"/>
        <v>84.654369803724762</v>
      </c>
      <c r="UA282" s="9">
        <f t="shared" si="2091"/>
        <v>90.083234785037078</v>
      </c>
      <c r="UB282" s="115">
        <f t="shared" si="2463"/>
        <v>87.368802294380913</v>
      </c>
      <c r="UC282" s="15">
        <f t="shared" si="2464"/>
        <v>-3.3531181845604179E-4</v>
      </c>
      <c r="UD282" s="12"/>
      <c r="UE282" s="11">
        <f t="shared" si="2760"/>
        <v>-3.2843207943330556E-4</v>
      </c>
      <c r="UF282" s="10">
        <f t="shared" si="2465"/>
        <v>87.428417949538783</v>
      </c>
      <c r="UG282" s="9">
        <f t="shared" si="2092"/>
        <v>84.658458312287209</v>
      </c>
      <c r="UH282" s="9">
        <f t="shared" si="2093"/>
        <v>90.171374448475873</v>
      </c>
      <c r="UI282" s="115">
        <f t="shared" si="2466"/>
        <v>87.414916380381541</v>
      </c>
      <c r="UJ282" s="15">
        <f t="shared" si="2467"/>
        <v>-3.4050320665264251E-4</v>
      </c>
      <c r="UK282" s="12"/>
      <c r="UL282" s="11">
        <f t="shared" si="2761"/>
        <v>-3.3364147006993493E-4</v>
      </c>
      <c r="UM282" s="10">
        <f t="shared" si="2468"/>
        <v>87.474511719453105</v>
      </c>
      <c r="UN282" s="9">
        <f t="shared" si="2094"/>
        <v>84.662674399657092</v>
      </c>
      <c r="UO282" s="9">
        <f t="shared" si="2095"/>
        <v>90.260142940286983</v>
      </c>
      <c r="UP282" s="115">
        <f t="shared" si="2469"/>
        <v>87.46140866997203</v>
      </c>
      <c r="UQ282" s="15">
        <f t="shared" si="2470"/>
        <v>-3.4572555434145166E-4</v>
      </c>
      <c r="UR282" s="12"/>
      <c r="US282" s="11">
        <f t="shared" si="2762"/>
        <v>-3.3888212314066659E-4</v>
      </c>
      <c r="UT282" s="10">
        <f t="shared" si="2471"/>
        <v>87.52098398467885</v>
      </c>
      <c r="UU282" s="9">
        <f t="shared" si="2096"/>
        <v>84.667020804271473</v>
      </c>
      <c r="UV282" s="9">
        <f t="shared" si="2097"/>
        <v>90.34952731103651</v>
      </c>
      <c r="UW282" s="115">
        <f t="shared" si="2472"/>
        <v>87.508274057653992</v>
      </c>
      <c r="UX282" s="15">
        <f t="shared" si="2473"/>
        <v>-3.5097789256698098E-4</v>
      </c>
      <c r="UY282" s="12"/>
      <c r="UZ282" s="11">
        <f t="shared" si="2763"/>
        <v>-3.4415307004998609E-4</v>
      </c>
      <c r="VA282" s="10">
        <f t="shared" si="2474"/>
        <v>87.567829648306088</v>
      </c>
      <c r="VB282" s="9">
        <f t="shared" si="2098"/>
        <v>84.671500275110049</v>
      </c>
      <c r="VC282" s="9">
        <f t="shared" si="2099"/>
        <v>90.439514302336775</v>
      </c>
      <c r="VD282" s="115">
        <f t="shared" si="2475"/>
        <v>87.555507288723419</v>
      </c>
      <c r="VE282" s="15">
        <f t="shared" si="2476"/>
        <v>-3.5625923264015968E-4</v>
      </c>
      <c r="VF282" s="12"/>
      <c r="VG282" s="11">
        <f t="shared" si="2764"/>
        <v>-3.4945332229917195E-4</v>
      </c>
      <c r="VH282" s="10">
        <f t="shared" si="2477"/>
        <v>87.615043463806074</v>
      </c>
      <c r="VI282" s="9">
        <f t="shared" si="2100"/>
        <v>84.676115569903885</v>
      </c>
      <c r="VJ282" s="9">
        <f t="shared" si="2101"/>
        <v>90.530090445674958</v>
      </c>
      <c r="VK282" s="115">
        <f t="shared" si="2478"/>
        <v>87.603103007789429</v>
      </c>
      <c r="VL282" s="15">
        <f t="shared" si="2479"/>
        <v>-3.61568572353092E-4</v>
      </c>
      <c r="VM282" s="12"/>
      <c r="VN282" s="11">
        <f t="shared" si="2765"/>
        <v>-3.5478187770697988E-4</v>
      </c>
      <c r="VO282" s="10">
        <f t="shared" si="2480"/>
        <v>87.662620083602803</v>
      </c>
      <c r="VP282" s="9">
        <f t="shared" si="2102"/>
        <v>84.680869453448665</v>
      </c>
      <c r="VQ282" s="9">
        <f t="shared" si="2103"/>
        <v>90.621242065782425</v>
      </c>
      <c r="VR282" s="115">
        <f t="shared" si="2481"/>
        <v>87.651055759615545</v>
      </c>
      <c r="VS282" s="15">
        <f t="shared" si="2482"/>
        <v>-3.6690489629134424E-4</v>
      </c>
      <c r="VT282" s="12"/>
      <c r="VU282" s="11">
        <f t="shared" si="2766"/>
        <v>-3.6013772071942962E-4</v>
      </c>
      <c r="VV282" s="10">
        <f t="shared" si="2483"/>
        <v>87.710554059895259</v>
      </c>
      <c r="VW282" s="9">
        <f t="shared" si="2104"/>
        <v>84.685764695879527</v>
      </c>
      <c r="VX282" s="9">
        <f t="shared" si="2105"/>
        <v>90.71295528332665</v>
      </c>
      <c r="VY282" s="115">
        <f t="shared" si="2484"/>
        <v>87.699359989603096</v>
      </c>
      <c r="VZ282" s="15">
        <f t="shared" si="2485"/>
        <v>-3.7226717610676542E-4</v>
      </c>
      <c r="WA282" s="12"/>
      <c r="WB282" s="11">
        <f t="shared" si="2767"/>
        <v>-3.655198226801823E-4</v>
      </c>
      <c r="WC282" s="10">
        <f t="shared" si="2486"/>
        <v>87.758839845121372</v>
      </c>
      <c r="WD282" s="9">
        <f t="shared" si="2106"/>
        <v>84.690804070907546</v>
      </c>
      <c r="WE282" s="9">
        <f t="shared" si="2107"/>
        <v>90.805216017920344</v>
      </c>
      <c r="WF282" s="115">
        <f t="shared" si="2487"/>
        <v>87.748010044413945</v>
      </c>
      <c r="WG282" s="15">
        <f t="shared" si="2488"/>
        <v>-3.7765437081225986E-4</v>
      </c>
      <c r="WH282" s="12"/>
      <c r="WI282" s="11">
        <f t="shared" si="2768"/>
        <v>-3.709271421230256E-4</v>
      </c>
      <c r="WJ282" s="10">
        <f t="shared" si="2489"/>
        <v>87.807471792561756</v>
      </c>
      <c r="WK282" s="9">
        <f t="shared" si="2108"/>
        <v>84.695990354019358</v>
      </c>
      <c r="WL282" s="9">
        <f t="shared" si="2109"/>
        <v>90.898009991457158</v>
      </c>
      <c r="WM282" s="115">
        <f t="shared" si="2490"/>
        <v>87.797000172738251</v>
      </c>
      <c r="WN282" s="15">
        <f t="shared" si="2491"/>
        <v>-3.8306542709902643E-4</v>
      </c>
      <c r="WO282" s="12"/>
      <c r="WP282" s="11">
        <f t="shared" si="2769"/>
        <v>-3.7635862508695722E-4</v>
      </c>
      <c r="WQ282" s="10">
        <f t="shared" si="2492"/>
        <v>87.856444157088717</v>
      </c>
      <c r="WR282" s="9">
        <f t="shared" si="2110"/>
        <v>84.701326320641797</v>
      </c>
      <c r="WS282" s="9">
        <f t="shared" si="2111"/>
        <v>90.991322731760079</v>
      </c>
      <c r="WT282" s="115">
        <f t="shared" si="2493"/>
        <v>87.846324526200931</v>
      </c>
      <c r="WU282" s="15">
        <f t="shared" si="2494"/>
        <v>-3.8849927967525441E-4</v>
      </c>
      <c r="WV282" s="12"/>
      <c r="WW282" s="11">
        <f t="shared" si="2770"/>
        <v>-3.8181320545292865E-4</v>
      </c>
      <c r="WX282" s="10">
        <f t="shared" si="2495"/>
        <v>87.905751096054601</v>
      </c>
      <c r="WY282" s="9">
        <f t="shared" si="2112"/>
        <v>84.706814744273188</v>
      </c>
      <c r="WZ282" s="9">
        <f t="shared" si="2113"/>
        <v>91.08513958004427</v>
      </c>
      <c r="XA282" s="115">
        <f t="shared" si="2496"/>
        <v>87.895977162158729</v>
      </c>
      <c r="XB282" s="15">
        <f t="shared" si="2497"/>
        <v>-3.9395485184248367E-4</v>
      </c>
      <c r="XC282" s="12"/>
      <c r="XD282" s="11">
        <f t="shared" si="2771"/>
        <v>-3.8728980551876787E-4</v>
      </c>
      <c r="XE282" s="10">
        <f t="shared" si="2498"/>
        <v>87.955386672074241</v>
      </c>
      <c r="XF282" s="9">
        <f t="shared" si="2114"/>
        <v>84.712458394589589</v>
      </c>
      <c r="XG282" s="9">
        <f t="shared" si="2115"/>
        <v>91.179445696663024</v>
      </c>
      <c r="XH282" s="115">
        <f t="shared" si="2499"/>
        <v>87.945952045626314</v>
      </c>
      <c r="XI282" s="15">
        <f t="shared" si="2500"/>
        <v>-3.9943105596746775E-4</v>
      </c>
      <c r="XJ282" s="12"/>
      <c r="XK282" s="11">
        <f t="shared" si="2772"/>
        <v>-3.9278733646962909E-4</v>
      </c>
      <c r="XL282" s="10">
        <f t="shared" si="2501"/>
        <v>88.005344854935402</v>
      </c>
      <c r="XM282" s="9">
        <f t="shared" si="2116"/>
        <v>84.718260035524793</v>
      </c>
      <c r="XN282" s="9">
        <f t="shared" si="2117"/>
        <v>91.274226044516396</v>
      </c>
      <c r="XO282" s="115">
        <f t="shared" si="2502"/>
        <v>87.996243040020602</v>
      </c>
      <c r="XP282" s="15">
        <f t="shared" si="2503"/>
        <v>-4.0492679257600402E-4</v>
      </c>
      <c r="XQ282" s="12"/>
      <c r="XR282" s="11">
        <f t="shared" si="2773"/>
        <v>-3.9830469746808018E-4</v>
      </c>
      <c r="XS282" s="10">
        <f t="shared" si="2504"/>
        <v>88.055619512307771</v>
      </c>
      <c r="XT282" s="9">
        <f t="shared" si="2118"/>
        <v>84.724222423285084</v>
      </c>
      <c r="XU282" s="9">
        <f t="shared" si="2119"/>
        <v>91.369465410983409</v>
      </c>
      <c r="XV282" s="115">
        <f t="shared" si="2505"/>
        <v>88.046843917134254</v>
      </c>
      <c r="XW282" s="15">
        <f t="shared" si="2506"/>
        <v>-4.1044095183018675E-4</v>
      </c>
      <c r="XX282" s="12"/>
      <c r="XY282" s="11">
        <f t="shared" si="2774"/>
        <v>-4.0384077713188622E-4</v>
      </c>
      <c r="XZ282" s="10">
        <f t="shared" si="2507"/>
        <v>88.106204419715311</v>
      </c>
      <c r="YA282" s="9">
        <f t="shared" si="2120"/>
        <v>84.730348304368604</v>
      </c>
      <c r="YB282" s="9">
        <f t="shared" si="2121"/>
        <v>91.465148414641348</v>
      </c>
      <c r="YC282" s="115">
        <f t="shared" si="2508"/>
        <v>88.097748359504976</v>
      </c>
      <c r="YD282" s="15">
        <f t="shared" si="2509"/>
        <v>-4.1597241406575252E-4</v>
      </c>
      <c r="YE282" s="12"/>
      <c r="YF282" s="11">
        <f t="shared" si="2775"/>
        <v>-4.093944540704943E-4</v>
      </c>
      <c r="YG282" s="10">
        <f t="shared" si="2510"/>
        <v>88.157093262891749</v>
      </c>
      <c r="YH282" s="9">
        <f t="shared" si="2122"/>
        <v>84.736640413564828</v>
      </c>
      <c r="YI282" s="9">
        <f t="shared" si="2123"/>
        <v>91.561259510743795</v>
      </c>
      <c r="YJ282" s="115">
        <f t="shared" si="2511"/>
        <v>88.148949962154319</v>
      </c>
      <c r="YK282" s="15">
        <f t="shared" si="2512"/>
        <v>-4.2152005025399491E-4</v>
      </c>
      <c r="YL282" s="12"/>
      <c r="YM282" s="11">
        <f t="shared" si="2776"/>
        <v>-4.1496459734612708E-4</v>
      </c>
      <c r="YN282" s="10">
        <f t="shared" si="2513"/>
        <v>88.208279639504923</v>
      </c>
      <c r="YO282" s="9">
        <f t="shared" si="2124"/>
        <v>84.74310147193404</v>
      </c>
      <c r="YP282" s="9">
        <f t="shared" si="2125"/>
        <v>91.657782996983258</v>
      </c>
      <c r="YQ282" s="115">
        <f t="shared" si="2514"/>
        <v>88.200442234458649</v>
      </c>
      <c r="YR282" s="15">
        <f t="shared" si="2515"/>
        <v>-4.2708272248247886E-4</v>
      </c>
      <c r="YS282" s="12"/>
      <c r="YT282" s="11">
        <f t="shared" si="2777"/>
        <v>-4.2055006695390184E-4</v>
      </c>
      <c r="YU282" s="10">
        <f t="shared" si="2516"/>
        <v>88.259757061014128</v>
      </c>
      <c r="YV282" s="9">
        <f t="shared" si="2126"/>
        <v>84.749734184769153</v>
      </c>
      <c r="YW282" s="9">
        <f t="shared" si="2127"/>
        <v>91.754703019530311</v>
      </c>
      <c r="YX282" s="115">
        <f t="shared" si="2517"/>
        <v>88.252218602149725</v>
      </c>
      <c r="YY282" s="15">
        <f t="shared" si="2518"/>
        <v>-4.3265928445394483E-4</v>
      </c>
      <c r="YZ282" s="12"/>
      <c r="ZA282" s="11">
        <f t="shared" si="2778"/>
        <v>-4.2614971432033255E-4</v>
      </c>
      <c r="ZB282" s="10">
        <f t="shared" si="2519"/>
        <v>88.311518954657672</v>
      </c>
      <c r="ZC282" s="9">
        <f t="shared" si="2128"/>
        <v>84.756541239542315</v>
      </c>
      <c r="ZD282" s="9">
        <f t="shared" si="2129"/>
        <v>91.852003579341655</v>
      </c>
      <c r="ZE282" s="115">
        <f t="shared" si="2520"/>
        <v>88.304272409441978</v>
      </c>
      <c r="ZF282" s="15">
        <f t="shared" si="2521"/>
        <v>-4.3824858200274463E-4</v>
      </c>
      <c r="ZG282" s="12"/>
      <c r="ZH282" s="11">
        <f t="shared" si="2779"/>
        <v>-4.3176238281959387E-4</v>
      </c>
      <c r="ZI282" s="10">
        <f t="shared" si="2522"/>
        <v>88.363558665568135</v>
      </c>
      <c r="ZJ282" s="9">
        <f t="shared" si="2130"/>
        <v>84.76352530383906</v>
      </c>
      <c r="ZK282" s="9">
        <f t="shared" si="2131"/>
        <v>91.949668538730037</v>
      </c>
      <c r="ZL282" s="115">
        <f t="shared" si="2523"/>
        <v>88.356596921284549</v>
      </c>
      <c r="ZM282" s="15">
        <f t="shared" si="2524"/>
        <v>-4.438494536282263E-4</v>
      </c>
      <c r="ZN282" s="12"/>
      <c r="ZO282" s="11">
        <f t="shared" si="2780"/>
        <v>-4.3738690830695683E-4</v>
      </c>
      <c r="ZP282" s="10">
        <f t="shared" si="2525"/>
        <v>88.415869459013123</v>
      </c>
      <c r="ZQ282" s="9">
        <f t="shared" si="2132"/>
        <v>84.770689023282529</v>
      </c>
      <c r="ZR282" s="9">
        <f t="shared" si="2133"/>
        <v>92.047681626681566</v>
      </c>
      <c r="ZS282" s="115">
        <f t="shared" si="2526"/>
        <v>88.409185324982047</v>
      </c>
      <c r="ZT282" s="15">
        <f t="shared" si="2527"/>
        <v>-4.4946073095136524E-4</v>
      </c>
      <c r="ZU282" s="12"/>
      <c r="ZV282" s="11">
        <f t="shared" si="2781"/>
        <v>-4.4302211957551301E-4</v>
      </c>
      <c r="ZW282" s="10">
        <f t="shared" si="2528"/>
        <v>88.468444522004148</v>
      </c>
      <c r="ZX282" s="9">
        <f t="shared" si="2134"/>
        <v>84.778035019447387</v>
      </c>
      <c r="ZY282" s="9">
        <f t="shared" si="2135"/>
        <v>92.146026429274912</v>
      </c>
      <c r="ZZ282" s="115">
        <f t="shared" si="2529"/>
        <v>88.462030724361142</v>
      </c>
      <c r="AAA282" s="15">
        <f t="shared" si="2530"/>
        <v>-4.5508123825185897E-4</v>
      </c>
      <c r="AAB282" s="12"/>
      <c r="AAC282" s="11">
        <f t="shared" si="2782"/>
        <v>-4.4866683789167544E-4</v>
      </c>
      <c r="AAD282" s="10">
        <f t="shared" si="2531"/>
        <v>88.521276957436839</v>
      </c>
      <c r="AAE282" s="9">
        <f t="shared" si="2136"/>
        <v>84.785565887735117</v>
      </c>
      <c r="AAF282" s="9">
        <f t="shared" si="2137"/>
        <v>92.244686417937956</v>
      </c>
      <c r="AAG282" s="115">
        <f t="shared" si="2532"/>
        <v>88.51512615283653</v>
      </c>
      <c r="AAH282" s="15">
        <f t="shared" si="2533"/>
        <v>-4.6070979434462069E-4</v>
      </c>
      <c r="AAI282" s="12"/>
      <c r="AAJ282" s="11">
        <f t="shared" si="2783"/>
        <v>-4.5431987887489139E-4</v>
      </c>
      <c r="AAK282" s="10">
        <f t="shared" si="2534"/>
        <v>88.57435979716891</v>
      </c>
      <c r="AAL282" s="9">
        <f t="shared" si="2138"/>
        <v>84.793284195288848</v>
      </c>
      <c r="AAM282" s="9">
        <f t="shared" si="2139"/>
        <v>92.343644955502896</v>
      </c>
      <c r="AAN282" s="115">
        <f t="shared" si="2535"/>
        <v>88.568464575395865</v>
      </c>
      <c r="AAO282" s="15">
        <f t="shared" si="2536"/>
        <v>-4.6634521308255562E-4</v>
      </c>
      <c r="AAP282" s="12"/>
      <c r="AAQ282" s="11">
        <f t="shared" si="3126"/>
        <v>-4.5998005300123353E-4</v>
      </c>
      <c r="AAR282" s="10">
        <f t="shared" si="3127"/>
        <v>88.627686003996132</v>
      </c>
      <c r="AAS282" s="9">
        <f t="shared" si="2140"/>
        <v>84.801192478906572</v>
      </c>
      <c r="AAT282" s="9">
        <f t="shared" si="2141"/>
        <v>92.442885300546067</v>
      </c>
      <c r="AAU282" s="115">
        <f t="shared" si="3128"/>
        <v>88.622038889726326</v>
      </c>
      <c r="AAV282" s="15">
        <f t="shared" si="3129"/>
        <v>-4.7198630375350328E-4</v>
      </c>
      <c r="AAW282" s="11"/>
      <c r="AAX282" s="11">
        <f t="shared" si="2784"/>
        <v>-4.6564616600111455E-4</v>
      </c>
      <c r="AAY282" s="10">
        <f t="shared" si="2541"/>
        <v>88.681248472768786</v>
      </c>
      <c r="AAZ282" s="9">
        <f t="shared" si="2142"/>
        <v>84.809293242951483</v>
      </c>
      <c r="ABA282" s="9">
        <f t="shared" si="2143"/>
        <v>92.542390615367296</v>
      </c>
      <c r="ABB282" s="115">
        <f t="shared" si="2542"/>
        <v>88.67584192915939</v>
      </c>
      <c r="ABC282" s="15">
        <f t="shared" si="2543"/>
        <v>-4.7763187170213756E-4</v>
      </c>
      <c r="ABD282" s="11"/>
      <c r="ABE282" s="11">
        <f t="shared" si="2785"/>
        <v>-4.7131701948262495E-4</v>
      </c>
      <c r="ABF282" s="10">
        <f t="shared" si="2544"/>
        <v>88.735040033330804</v>
      </c>
      <c r="ABG282" s="9">
        <f t="shared" si="2144"/>
        <v>84.817588957269052</v>
      </c>
      <c r="ABH282" s="9">
        <f t="shared" si="2145"/>
        <v>92.6421439741641</v>
      </c>
      <c r="ABI282" s="115">
        <f t="shared" si="2545"/>
        <v>88.729866465716583</v>
      </c>
      <c r="ABJ282" s="15">
        <f t="shared" si="2546"/>
        <v>-4.8328071896350933E-4</v>
      </c>
      <c r="ABK282" s="11"/>
      <c r="ABL282" s="11">
        <f t="shared" si="2786"/>
        <v>-4.7699141156673606E-4</v>
      </c>
      <c r="ABM282" s="10">
        <f t="shared" si="2547"/>
        <v>88.78905345356084</v>
      </c>
      <c r="ABN282" s="9">
        <f t="shared" si="2146"/>
        <v>84.826082055113957</v>
      </c>
      <c r="ABO282" s="9">
        <f t="shared" si="2147"/>
        <v>92.74212837138333</v>
      </c>
      <c r="ABP282" s="115">
        <f t="shared" si="2548"/>
        <v>88.784105213248637</v>
      </c>
      <c r="ABQ282" s="15">
        <f t="shared" si="2549"/>
        <v>-4.8893164490690724E-4</v>
      </c>
      <c r="ABR282" s="11"/>
      <c r="ABS282" s="11">
        <f t="shared" si="2787"/>
        <v>-4.8266813753307814E-4</v>
      </c>
      <c r="ABT282" s="10">
        <f t="shared" si="2550"/>
        <v>88.84328144250793</v>
      </c>
      <c r="ABU282" s="9">
        <f t="shared" si="2148"/>
        <v>84.834774931089669</v>
      </c>
      <c r="ABV282" s="9">
        <f t="shared" si="2149"/>
        <v>92.842326729281197</v>
      </c>
      <c r="ABW282" s="115">
        <f t="shared" si="2551"/>
        <v>88.838550830185426</v>
      </c>
      <c r="ABX282" s="15">
        <f t="shared" si="2552"/>
        <v>-4.9458344683007776E-4</v>
      </c>
      <c r="ABY282" s="11"/>
      <c r="ABZ282" s="11">
        <f t="shared" si="2788"/>
        <v>-4.8834599041616353E-4</v>
      </c>
      <c r="ACA282" s="10">
        <f t="shared" si="2553"/>
        <v>88.897716653137763</v>
      </c>
      <c r="ACB282" s="9">
        <f t="shared" si="2150"/>
        <v>84.843669939101645</v>
      </c>
      <c r="ACC282" s="9">
        <f t="shared" si="2151"/>
        <v>92.942721814568259</v>
      </c>
      <c r="ACD282" s="115">
        <f t="shared" si="2554"/>
        <v>88.893195876834952</v>
      </c>
      <c r="ACE282" s="15">
        <f t="shared" si="2555"/>
        <v>-5.002349149372411E-4</v>
      </c>
      <c r="ACF282" s="11"/>
      <c r="ACG282" s="11">
        <f t="shared" si="2789"/>
        <v>-4.9402375597314445E-4</v>
      </c>
      <c r="ACH282" s="10">
        <f t="shared" si="2556"/>
        <v>88.952351639527933</v>
      </c>
      <c r="ACI282" s="9">
        <f t="shared" si="2152"/>
        <v>84.852769390122262</v>
      </c>
      <c r="ACJ282" s="9">
        <f t="shared" si="2153"/>
        <v>93.043296350025713</v>
      </c>
      <c r="ACK282" s="115">
        <f t="shared" si="2557"/>
        <v>88.948032870073988</v>
      </c>
      <c r="ACL282" s="15">
        <f t="shared" si="2558"/>
        <v>-5.0588483937108128E-4</v>
      </c>
      <c r="ACM282" s="11"/>
      <c r="ACN282" s="11">
        <f t="shared" si="2790"/>
        <v>-4.9970021973186362E-4</v>
      </c>
      <c r="ACO282" s="10">
        <f t="shared" si="2559"/>
        <v>89.007178911669172</v>
      </c>
      <c r="ACP282" s="9">
        <f t="shared" si="2154"/>
        <v>84.862075550199606</v>
      </c>
      <c r="ACQ282" s="9">
        <f t="shared" si="2155"/>
        <v>93.144033065258128</v>
      </c>
      <c r="ACR282" s="115">
        <f t="shared" si="2560"/>
        <v>89.00305430772886</v>
      </c>
      <c r="ACS282" s="15">
        <f t="shared" si="2561"/>
        <v>-5.1153201347045932E-4</v>
      </c>
      <c r="ACT282" s="11"/>
      <c r="ACU282" s="11">
        <f t="shared" si="2791"/>
        <v>-5.0537417025738182E-4</v>
      </c>
      <c r="ACV282" s="10">
        <f t="shared" si="2562"/>
        <v>89.062190959894892</v>
      </c>
      <c r="ACW282" s="9">
        <f t="shared" si="2156"/>
        <v>84.871590638588216</v>
      </c>
      <c r="ACX282" s="9">
        <f t="shared" si="2157"/>
        <v>93.244914652519682</v>
      </c>
      <c r="ACY282" s="115">
        <f t="shared" si="2563"/>
        <v>89.058252645553949</v>
      </c>
      <c r="ACZ282" s="15">
        <f t="shared" si="2564"/>
        <v>-5.1717523115749195E-4</v>
      </c>
      <c r="ADA282" s="11"/>
      <c r="ADB282" s="11">
        <f t="shared" si="2792"/>
        <v>-5.1104439653505132E-4</v>
      </c>
      <c r="ADC282" s="10">
        <f t="shared" si="2565"/>
        <v>89.117380231802855</v>
      </c>
      <c r="ADD282" s="9">
        <f t="shared" si="2158"/>
        <v>84.881316825789995</v>
      </c>
      <c r="ADE282" s="9">
        <f t="shared" si="2159"/>
        <v>93.345923725233888</v>
      </c>
      <c r="ADF282" s="115">
        <f t="shared" si="2566"/>
        <v>89.113620275511948</v>
      </c>
      <c r="ADG282" s="15">
        <f t="shared" si="2567"/>
        <v>-5.2281328449653311E-4</v>
      </c>
      <c r="ADH282" s="11"/>
      <c r="ADI282" s="11">
        <f t="shared" si="2793"/>
        <v>-5.1670968552551978E-4</v>
      </c>
      <c r="ADJ282" s="10">
        <f t="shared" si="2568"/>
        <v>89.172739110479426</v>
      </c>
      <c r="ADK282" s="9">
        <f t="shared" si="2160"/>
        <v>84.891256231506389</v>
      </c>
      <c r="ADL282" s="9">
        <f t="shared" si="2161"/>
        <v>93.447042709125895</v>
      </c>
      <c r="ADM282" s="115">
        <f t="shared" si="2569"/>
        <v>89.169149470316142</v>
      </c>
      <c r="ADN282" s="15">
        <f t="shared" si="2570"/>
        <v>-5.2844495709648864E-4</v>
      </c>
      <c r="ADO282" s="11"/>
      <c r="ADP282" s="11">
        <f t="shared" si="2794"/>
        <v>-5.223688155529515E-4</v>
      </c>
      <c r="ADQ282" s="10">
        <f t="shared" si="2571"/>
        <v>89.228259858904366</v>
      </c>
      <c r="ADR282" s="9">
        <f t="shared" si="2162"/>
        <v>84.901410922337263</v>
      </c>
      <c r="ADS282" s="9">
        <f t="shared" si="2163"/>
        <v>93.548254179405347</v>
      </c>
      <c r="ADT282" s="115">
        <f t="shared" si="2572"/>
        <v>89.224832550871298</v>
      </c>
      <c r="ADU282" s="15">
        <f t="shared" si="2573"/>
        <v>-5.3406904507892147E-4</v>
      </c>
      <c r="ADV282" s="11"/>
      <c r="ADW282" s="11">
        <f t="shared" si="2795"/>
        <v>-5.2802057732351812E-4</v>
      </c>
      <c r="ADX282" s="10">
        <f t="shared" si="2574"/>
        <v>89.283934787778009</v>
      </c>
      <c r="ADY282" s="9">
        <f t="shared" si="2164"/>
        <v>84.911782910281943</v>
      </c>
      <c r="ADZ282" s="9">
        <f t="shared" si="2165"/>
        <v>93.649540720011203</v>
      </c>
      <c r="AEA282" s="115">
        <f t="shared" si="2575"/>
        <v>89.280661815146573</v>
      </c>
      <c r="AEB282" s="15">
        <f t="shared" si="2576"/>
        <v>-5.3968434847693895E-4</v>
      </c>
      <c r="AEC282" s="11"/>
      <c r="AED282" s="11">
        <f t="shared" si="2796"/>
        <v>-5.3366376530740033E-4</v>
      </c>
      <c r="AEE282" s="10">
        <f t="shared" si="2577"/>
        <v>89.339756184227937</v>
      </c>
      <c r="AEF282" s="9">
        <f t="shared" si="2166"/>
        <v>84.922374150934388</v>
      </c>
      <c r="AEG282" s="9">
        <f t="shared" si="2167"/>
        <v>93.750884659024422</v>
      </c>
      <c r="AEH282" s="115">
        <f t="shared" si="2578"/>
        <v>89.336629404979405</v>
      </c>
      <c r="AEI282" s="15">
        <f t="shared" si="2579"/>
        <v>-5.4528965500452698E-4</v>
      </c>
      <c r="AEJ282" s="11"/>
      <c r="AEK282" s="11">
        <f t="shared" si="2797"/>
        <v>-5.3929716147126919E-4</v>
      </c>
      <c r="AEL282" s="10">
        <f t="shared" si="2580"/>
        <v>89.395716178287898</v>
      </c>
      <c r="AEM282" s="9">
        <f t="shared" si="2168"/>
        <v>84.933186541049906</v>
      </c>
      <c r="AEN282" s="9">
        <f t="shared" si="2169"/>
        <v>93.852269498710498</v>
      </c>
      <c r="AEO282" s="115">
        <f t="shared" si="2581"/>
        <v>89.392728019880195</v>
      </c>
      <c r="AEP282" s="15">
        <f t="shared" si="2582"/>
        <v>-5.5088382853289057E-4</v>
      </c>
      <c r="AEQ282" s="11"/>
      <c r="AER282" s="11">
        <f t="shared" si="2798"/>
        <v>-5.4491962397197375E-4</v>
      </c>
      <c r="AES282" s="10">
        <f t="shared" si="2583"/>
        <v>89.451807458440385</v>
      </c>
      <c r="AET282" s="9">
        <f t="shared" si="2170"/>
        <v>84.944221919639631</v>
      </c>
      <c r="AEU282" s="9">
        <f t="shared" si="2171"/>
        <v>93.953684773567048</v>
      </c>
      <c r="AEV282" s="115">
        <f t="shared" si="2584"/>
        <v>89.448953346603332</v>
      </c>
      <c r="AEW282" s="15">
        <f t="shared" si="2585"/>
        <v>-5.5646610907834849E-4</v>
      </c>
      <c r="AEX282" s="11"/>
      <c r="AEY282" s="11">
        <f t="shared" si="2799"/>
        <v>-5.5053038790153937E-4</v>
      </c>
      <c r="AEZ282" s="10">
        <f t="shared" si="2586"/>
        <v>89.508025707264764</v>
      </c>
      <c r="AFA282" s="9">
        <f t="shared" si="2172"/>
        <v>84.955482081369624</v>
      </c>
      <c r="AFB282" s="9">
        <f t="shared" si="2173"/>
        <v>94.055121658255572</v>
      </c>
      <c r="AFC282" s="115">
        <f t="shared" si="2587"/>
        <v>89.505301869812598</v>
      </c>
      <c r="AFD282" s="15">
        <f t="shared" si="2588"/>
        <v>-5.6203584070028457E-4</v>
      </c>
      <c r="AFE282" s="11"/>
      <c r="AFF282" s="11">
        <f t="shared" si="2800"/>
        <v>-5.5612879256109599E-4</v>
      </c>
      <c r="AFG282" s="10">
        <f t="shared" si="2589"/>
        <v>89.564367406900629</v>
      </c>
      <c r="AFH282" s="9">
        <f t="shared" si="2174"/>
        <v>84.966968779609047</v>
      </c>
      <c r="AFI282" s="9">
        <f t="shared" si="2175"/>
        <v>94.156571486395165</v>
      </c>
      <c r="AFJ282" s="115">
        <f t="shared" si="2590"/>
        <v>89.561770133002113</v>
      </c>
      <c r="AFK282" s="15">
        <f t="shared" si="2591"/>
        <v>-5.6759237982672564E-4</v>
      </c>
      <c r="AFL282" s="11"/>
      <c r="AFM282" s="11">
        <f t="shared" si="2801"/>
        <v>-5.6171418957137113E-4</v>
      </c>
      <c r="AFN282" s="10">
        <f t="shared" si="2592"/>
        <v>89.62082909817434</v>
      </c>
      <c r="AFO282" s="9">
        <f t="shared" si="2176"/>
        <v>84.978683725911154</v>
      </c>
      <c r="AFP282" s="9">
        <f t="shared" si="2177"/>
        <v>94.258025751391514</v>
      </c>
      <c r="AFQ282" s="115">
        <f t="shared" si="2593"/>
        <v>89.618354738651334</v>
      </c>
      <c r="AFR282" s="15">
        <f t="shared" si="2594"/>
        <v>-5.731350953376011E-4</v>
      </c>
      <c r="AFS282" s="11"/>
      <c r="AFT282" s="11">
        <f t="shared" si="2802"/>
        <v>-5.6728594295942804E-4</v>
      </c>
      <c r="AFU282" s="10">
        <f t="shared" si="2595"/>
        <v>89.67740738076057</v>
      </c>
      <c r="AFV282" s="9">
        <f t="shared" si="2178"/>
        <v>84.990628589528754</v>
      </c>
      <c r="AFW282" s="9">
        <f t="shared" si="2179"/>
        <v>94.359476107147188</v>
      </c>
      <c r="AFX282" s="115">
        <f t="shared" si="2596"/>
        <v>89.675052348337971</v>
      </c>
      <c r="AFY282" s="15">
        <f t="shared" si="2597"/>
        <v>-5.7866336863854535E-4</v>
      </c>
      <c r="AFZ282" s="11"/>
      <c r="AGA282" s="11">
        <f t="shared" si="2803"/>
        <v>-5.7284342923591696E-4</v>
      </c>
      <c r="AGB282" s="10">
        <f t="shared" si="2598"/>
        <v>89.734098913301764</v>
      </c>
      <c r="AGC282" s="9">
        <f t="shared" si="2180"/>
        <v>85.002804996964173</v>
      </c>
      <c r="AGD282" s="9">
        <f t="shared" si="2181"/>
        <v>94.46091436864883</v>
      </c>
      <c r="AGE282" s="115">
        <f t="shared" si="2599"/>
        <v>89.731859682806501</v>
      </c>
      <c r="AGF282" s="15">
        <f t="shared" si="2600"/>
        <v>-5.8417659372495521E-4</v>
      </c>
      <c r="AGG282" s="11"/>
      <c r="AGH282" s="11">
        <f t="shared" si="2804"/>
        <v>-5.7838603746258454E-4</v>
      </c>
      <c r="AGI282" s="10">
        <f t="shared" si="2601"/>
        <v>89.790900413483271</v>
      </c>
      <c r="AGJ282" s="9">
        <f t="shared" si="2182"/>
        <v>85.015214531553553</v>
      </c>
      <c r="AGK282" s="9">
        <f t="shared" si="2183"/>
        <v>94.562332512436001</v>
      </c>
      <c r="AGL282" s="115">
        <f t="shared" si="2602"/>
        <v>89.788773521994784</v>
      </c>
      <c r="AGM282" s="15">
        <f t="shared" si="2603"/>
        <v>-5.8967417723662782E-4</v>
      </c>
      <c r="AGN282" s="11"/>
      <c r="AGO282" s="11">
        <f t="shared" si="2805"/>
        <v>-5.8391316931033846E-4</v>
      </c>
      <c r="AGP282" s="10">
        <f t="shared" si="2604"/>
        <v>89.847808658066469</v>
      </c>
      <c r="AGQ282" s="9">
        <f t="shared" si="2184"/>
        <v>85.027858733085282</v>
      </c>
      <c r="AGR282" s="9">
        <f t="shared" si="2185"/>
        <v>94.663722676952531</v>
      </c>
      <c r="AGS282" s="115">
        <f t="shared" si="2605"/>
        <v>89.845790705018914</v>
      </c>
      <c r="AGT282" s="15">
        <f t="shared" si="2606"/>
        <v>-5.9515553850302526E-4</v>
      </c>
      <c r="AGU282" s="11"/>
      <c r="AGV282" s="11">
        <f t="shared" si="2806"/>
        <v>-5.8942423910792016E-4</v>
      </c>
      <c r="AGW282" s="10">
        <f t="shared" si="2607"/>
        <v>89.904820482880183</v>
      </c>
      <c r="AGX282" s="9">
        <f t="shared" si="2186"/>
        <v>85.040739097452303</v>
      </c>
      <c r="AGY282" s="9">
        <f t="shared" si="2187"/>
        <v>94.765077162784479</v>
      </c>
      <c r="AGZ282" s="115">
        <f t="shared" si="2608"/>
        <v>89.902908130118391</v>
      </c>
      <c r="AHA282" s="15">
        <f t="shared" si="2609"/>
        <v>-6.0062010957945115E-4</v>
      </c>
      <c r="AHB282" s="11"/>
      <c r="AHC282" s="11">
        <f t="shared" si="2807"/>
        <v>-5.9491867388145633E-4</v>
      </c>
      <c r="AHD282" s="10">
        <f t="shared" si="2610"/>
        <v>89.961932782772351</v>
      </c>
      <c r="AHE282" s="9">
        <f t="shared" si="2188"/>
        <v>85.053857076338218</v>
      </c>
      <c r="AHF282" s="9">
        <f t="shared" si="2189"/>
        <v>94.866388432780781</v>
      </c>
      <c r="AHG282" s="115">
        <f t="shared" si="2611"/>
        <v>89.960122754559507</v>
      </c>
      <c r="AHH282" s="15">
        <f t="shared" si="2612"/>
        <v>-6.060673352738914E-4</v>
      </c>
      <c r="AHI282" s="11"/>
      <c r="AHJ282" s="11">
        <f t="shared" si="2808"/>
        <v>-6.0039591338465143E-4</v>
      </c>
      <c r="AHK282" s="10">
        <f t="shared" si="2613"/>
        <v>90.019142511519817</v>
      </c>
      <c r="AHL282" s="9">
        <f t="shared" si="2190"/>
        <v>85.067214076936622</v>
      </c>
      <c r="AHM282" s="9">
        <f t="shared" si="2191"/>
        <v>94.967649112066809</v>
      </c>
      <c r="AHN282" s="115">
        <f t="shared" si="2614"/>
        <v>90.017431594501716</v>
      </c>
      <c r="AHO282" s="15">
        <f t="shared" si="2615"/>
        <v>-6.1149667316517801E-4</v>
      </c>
      <c r="AHP282" s="11"/>
      <c r="AHQ282" s="11">
        <f t="shared" si="2809"/>
        <v>-6.0585541012027572E-4</v>
      </c>
      <c r="AHR282" s="10">
        <f t="shared" si="2616"/>
        <v>90.076446681701213</v>
      </c>
      <c r="AHS282" s="9">
        <f t="shared" si="2192"/>
        <v>85.080811461703561</v>
      </c>
      <c r="AHT282" s="9">
        <f t="shared" si="2193"/>
        <v>95.068851987947781</v>
      </c>
      <c r="AHU282" s="115">
        <f t="shared" si="2617"/>
        <v>90.074831724825671</v>
      </c>
      <c r="AHV282" s="15">
        <f t="shared" si="2618"/>
        <v>-6.1690759361232464E-4</v>
      </c>
      <c r="AHW282" s="11"/>
      <c r="AHX282" s="11">
        <f t="shared" si="2810"/>
        <v>-6.1129662935276825E-4</v>
      </c>
      <c r="AHY282" s="10">
        <f t="shared" si="2619"/>
        <v>90.133842364531191</v>
      </c>
      <c r="AHZ282" s="9">
        <f t="shared" si="2194"/>
        <v>85.09465054814261</v>
      </c>
      <c r="AIA282" s="9">
        <f t="shared" si="2195"/>
        <v>95.169990009703142</v>
      </c>
      <c r="AIB282" s="115">
        <f t="shared" si="2620"/>
        <v>90.132320278922876</v>
      </c>
      <c r="AIC282" s="15">
        <f t="shared" si="2621"/>
        <v>-6.2229957975509168E-4</v>
      </c>
      <c r="AID282" s="11"/>
      <c r="AIE282" s="11">
        <f t="shared" si="2811"/>
        <v>-6.1671904911206538E-4</v>
      </c>
      <c r="AIF282" s="10">
        <f t="shared" si="2622"/>
        <v>90.191326689656464</v>
      </c>
      <c r="AIG282" s="9">
        <f t="shared" si="2196"/>
        <v>85.108732608622262</v>
      </c>
      <c r="AIH282" s="9">
        <f t="shared" si="2197"/>
        <v>95.271056288281414</v>
      </c>
      <c r="AII282" s="115">
        <f t="shared" si="2623"/>
        <v>90.189894448451838</v>
      </c>
      <c r="AIJ282" s="15">
        <f t="shared" si="2624"/>
        <v>-6.27672127506422E-4</v>
      </c>
      <c r="AIK282" s="11"/>
      <c r="AIL282" s="11">
        <f t="shared" si="2812"/>
        <v>-6.2212216018921857E-4</v>
      </c>
      <c r="AIM282" s="10">
        <f t="shared" si="2625"/>
        <v>90.24889684491805</v>
      </c>
      <c r="AIN282" s="9">
        <f t="shared" si="2198"/>
        <v>85.123058870225023</v>
      </c>
      <c r="AIO282" s="9">
        <f t="shared" si="2199"/>
        <v>95.372044095888015</v>
      </c>
      <c r="AIP282" s="115">
        <f t="shared" si="2626"/>
        <v>90.247551483056526</v>
      </c>
      <c r="AIQ282" s="15">
        <f t="shared" si="2627"/>
        <v>-6.3302474553630342E-4</v>
      </c>
      <c r="AIR282" s="11"/>
      <c r="AIS282" s="11">
        <f t="shared" si="2813"/>
        <v>-6.2750546612342067E-4</v>
      </c>
      <c r="AIT282" s="10">
        <f t="shared" si="2628"/>
        <v>90.306550076075865</v>
      </c>
      <c r="AIU282" s="9">
        <f t="shared" si="2200"/>
        <v>85.137630514627944</v>
      </c>
      <c r="AIV282" s="9">
        <f t="shared" si="2201"/>
        <v>95.472946865479855</v>
      </c>
      <c r="AIW282" s="115">
        <f t="shared" si="2629"/>
        <v>90.305288690053899</v>
      </c>
      <c r="AIX282" s="15">
        <f t="shared" si="2630"/>
        <v>-6.3835695524792728E-4</v>
      </c>
      <c r="AIY282" s="11"/>
      <c r="AIZ282" s="11">
        <f t="shared" si="2814"/>
        <v>-6.328684831812735E-4</v>
      </c>
      <c r="AJA282" s="10">
        <f t="shared" si="2631"/>
        <v>90.364283686502262</v>
      </c>
      <c r="AJB282" s="9">
        <f t="shared" si="2202"/>
        <v>85.152448678013968</v>
      </c>
      <c r="AJC282" s="9">
        <f t="shared" si="2203"/>
        <v>95.57375819015715</v>
      </c>
      <c r="AJD282" s="115">
        <f t="shared" si="2632"/>
        <v>90.363103434085559</v>
      </c>
      <c r="AJE282" s="15">
        <f t="shared" si="2633"/>
        <v>-6.4366829074560795E-4</v>
      </c>
      <c r="AJF282" s="11"/>
      <c r="AJG282" s="11">
        <f t="shared" si="2815"/>
        <v>-6.3821074032775608E-4</v>
      </c>
      <c r="AJH282" s="10">
        <f t="shared" si="2634"/>
        <v>90.422095036839494</v>
      </c>
      <c r="AJI282" s="9">
        <f t="shared" si="2204"/>
        <v>85.167514451013574</v>
      </c>
      <c r="AJJ282" s="9">
        <f t="shared" si="2205"/>
        <v>95.674471822466344</v>
      </c>
      <c r="AJK282" s="115">
        <f t="shared" si="2635"/>
        <v>90.420993136739952</v>
      </c>
      <c r="AJL282" s="15">
        <f t="shared" si="2636"/>
        <v>-6.4895829879532349E-4</v>
      </c>
      <c r="AJM282" s="11"/>
      <c r="AJN282" s="11">
        <f t="shared" si="2816"/>
        <v>-6.4353177918977458E-4</v>
      </c>
      <c r="AJO282" s="10">
        <f t="shared" si="2637"/>
        <v>90.479981544627762</v>
      </c>
      <c r="AJP282" s="9">
        <f t="shared" si="2206"/>
        <v>85.182828878676148</v>
      </c>
      <c r="AJQ282" s="9">
        <f t="shared" si="2207"/>
        <v>95.77508167360935</v>
      </c>
      <c r="AJR282" s="115">
        <f t="shared" si="2638"/>
        <v>90.478955276142756</v>
      </c>
      <c r="AJS282" s="15">
        <f t="shared" si="2639"/>
        <v>-6.5422653877765166E-4</v>
      </c>
      <c r="AJT282" s="11"/>
      <c r="AJU282" s="11">
        <f t="shared" si="2817"/>
        <v>-6.4883115401204042E-4</v>
      </c>
      <c r="AJV282" s="10">
        <f t="shared" si="2640"/>
        <v>90.537940683901198</v>
      </c>
      <c r="AJW282" s="9">
        <f t="shared" si="2208"/>
        <v>85.198392960470571</v>
      </c>
      <c r="AJX282" s="9">
        <f t="shared" si="2209"/>
        <v>95.875581812564818</v>
      </c>
      <c r="AJY282" s="115">
        <f t="shared" si="2641"/>
        <v>90.536987386517694</v>
      </c>
      <c r="AJZ282" s="15">
        <f t="shared" si="2642"/>
        <v>-6.5947258263344619E-4</v>
      </c>
      <c r="AKA282" s="11"/>
      <c r="AKB282" s="11">
        <f t="shared" si="2818"/>
        <v>-6.5410843160564459E-4</v>
      </c>
      <c r="AKC282" s="10">
        <f t="shared" si="2643"/>
        <v>90.595969984754291</v>
      </c>
      <c r="AKD282" s="9">
        <f t="shared" si="2210"/>
        <v>85.214207650314364</v>
      </c>
      <c r="AKE282" s="9">
        <f t="shared" si="2211"/>
        <v>95.975966465124458</v>
      </c>
      <c r="AKF282" s="115">
        <f t="shared" si="2644"/>
        <v>90.595087057719411</v>
      </c>
      <c r="AKG282" s="15">
        <f t="shared" si="2645"/>
        <v>-6.6469601480253202E-4</v>
      </c>
      <c r="AKH282" s="11"/>
      <c r="AKI282" s="11">
        <f t="shared" si="2819"/>
        <v>-6.5936319128957212E-4</v>
      </c>
      <c r="AKJ282" s="10">
        <f t="shared" si="2646"/>
        <v>90.654067032880022</v>
      </c>
      <c r="AKK282" s="9">
        <f t="shared" si="2212"/>
        <v>85.230273856630717</v>
      </c>
      <c r="AKL282" s="9">
        <f t="shared" si="2213"/>
        <v>96.07623001284675</v>
      </c>
      <c r="AKM282" s="115">
        <f t="shared" si="2647"/>
        <v>90.653251934738734</v>
      </c>
      <c r="AKN282" s="15">
        <f t="shared" si="2648"/>
        <v>-6.698964321555466E-4</v>
      </c>
      <c r="AKO282" s="11"/>
      <c r="AKP282" s="11">
        <f t="shared" si="2820"/>
        <v>-6.6459502482531935E-4</v>
      </c>
      <c r="AKQ282" s="10">
        <f t="shared" si="2649"/>
        <v>90.712229469080512</v>
      </c>
      <c r="AKR282" s="9">
        <f t="shared" si="2214"/>
        <v>85.246592442432913</v>
      </c>
      <c r="AKS282" s="9">
        <f t="shared" si="2215"/>
        <v>96.176366991928603</v>
      </c>
      <c r="AKT282" s="115">
        <f t="shared" si="2650"/>
        <v>90.711479717180765</v>
      </c>
      <c r="AKU282" s="15">
        <f t="shared" si="2651"/>
        <v>-6.7507344391903987E-4</v>
      </c>
      <c r="AKV282" s="11"/>
      <c r="AKW282" s="11">
        <f t="shared" si="2821"/>
        <v>-6.6980353634469463E-4</v>
      </c>
      <c r="AKX282" s="10">
        <f t="shared" si="2652"/>
        <v>90.770454988750146</v>
      </c>
      <c r="AKY282" s="9">
        <f t="shared" si="2216"/>
        <v>85.263164225435261</v>
      </c>
      <c r="AKZ282" s="9">
        <f t="shared" si="2217"/>
        <v>96.27637209200438</v>
      </c>
      <c r="ALA282" s="115">
        <f t="shared" si="2653"/>
        <v>90.769768158719813</v>
      </c>
      <c r="ALB282" s="15">
        <f t="shared" si="2654"/>
        <v>-6.8022667159443851E-4</v>
      </c>
      <c r="ALC282" s="11"/>
      <c r="ALD282" s="11">
        <f t="shared" si="2822"/>
        <v>-6.7498834227142546E-4</v>
      </c>
      <c r="ALE282" s="10">
        <f t="shared" si="2655"/>
        <v>90.828741341335544</v>
      </c>
      <c r="ALF282" s="9">
        <f t="shared" si="2218"/>
        <v>85.279989978190045</v>
      </c>
      <c r="ALG282" s="9">
        <f t="shared" si="2219"/>
        <v>96.37624015486621</v>
      </c>
      <c r="ALH282" s="115">
        <f t="shared" si="2656"/>
        <v>90.828115066528127</v>
      </c>
      <c r="ALI282" s="15">
        <f t="shared" si="2657"/>
        <v>-6.853557488705616E-4</v>
      </c>
      <c r="ALJ282" s="11"/>
      <c r="ALK282" s="11">
        <f t="shared" si="2823"/>
        <v>-6.8014907123623459E-4</v>
      </c>
      <c r="ALL282" s="10">
        <f t="shared" si="3130"/>
        <v>90.887086329769005</v>
      </c>
      <c r="ALM282" s="9">
        <f t="shared" si="2220"/>
        <v>85.297070428249725</v>
      </c>
      <c r="ALN282" s="9">
        <f t="shared" si="2221"/>
        <v>96.475966173117044</v>
      </c>
      <c r="ALO282" s="115">
        <f t="shared" si="3131"/>
        <v>90.886518300683377</v>
      </c>
      <c r="ALP282" s="15">
        <f t="shared" si="3132"/>
        <v>-6.904603215303895E-4</v>
      </c>
      <c r="ALQ282" s="12"/>
      <c r="ALR282" s="11">
        <f t="shared" si="2824"/>
        <v>-6.8528536398613539E-4</v>
      </c>
      <c r="ALS282" s="10">
        <f t="shared" si="2661"/>
        <v>90.945487809880802</v>
      </c>
      <c r="ALT282" s="9">
        <f t="shared" si="2222"/>
        <v>85.314406258353628</v>
      </c>
      <c r="ALU282" s="9">
        <f t="shared" si="2223"/>
        <v>96.57554528875302</v>
      </c>
      <c r="ALV282" s="115">
        <f t="shared" si="2662"/>
        <v>90.944975773553324</v>
      </c>
      <c r="ALW282" s="15">
        <f t="shared" si="2663"/>
        <v>-6.955400473519916E-4</v>
      </c>
      <c r="ALX282" s="12"/>
      <c r="ALY282" s="11">
        <f t="shared" si="2825"/>
        <v>-6.9039687328777003E-4</v>
      </c>
      <c r="ALZ282" s="10">
        <f t="shared" si="2664"/>
        <v>91.003943689788215</v>
      </c>
      <c r="AMA282" s="9">
        <f t="shared" si="2224"/>
        <v>85.331998106638466</v>
      </c>
      <c r="AMB282" s="9">
        <f t="shared" si="2225"/>
        <v>96.674972791682336</v>
      </c>
      <c r="AMC282" s="115">
        <f t="shared" si="2665"/>
        <v>91.003485449160394</v>
      </c>
      <c r="AMD282" s="15">
        <f t="shared" si="2666"/>
        <v>-7.0059459600402729E-4</v>
      </c>
      <c r="AME282" s="12"/>
      <c r="AMF282" s="11">
        <f t="shared" si="2826"/>
        <v>-6.9548326382529548E-4</v>
      </c>
      <c r="AMG282" s="10">
        <f t="shared" si="2667"/>
        <v>91.062451929264597</v>
      </c>
      <c r="AMH282" s="9">
        <f t="shared" si="2226"/>
        <v>85.349846566871989</v>
      </c>
      <c r="AMI282" s="9">
        <f t="shared" si="2227"/>
        <v>96.774244118180832</v>
      </c>
      <c r="AMJ282" s="115">
        <f t="shared" si="2668"/>
        <v>91.062045342526403</v>
      </c>
      <c r="AMK282" s="15">
        <f t="shared" si="2669"/>
        <v>-7.0562364893593705E-4</v>
      </c>
      <c r="AML282" s="12"/>
      <c r="AMM282" s="11">
        <f t="shared" si="2827"/>
        <v>-7.0054421209285564E-4</v>
      </c>
      <c r="AMN282" s="10">
        <f t="shared" si="2670"/>
        <v>91.121010539088161</v>
      </c>
      <c r="AMO282" s="9">
        <f t="shared" si="2228"/>
        <v>85.36795218870887</v>
      </c>
      <c r="AMP282" s="9">
        <f t="shared" si="2229"/>
        <v>96.873354849289669</v>
      </c>
      <c r="AMQ282" s="115">
        <f t="shared" si="2671"/>
        <v>91.120653518999262</v>
      </c>
      <c r="AMR282" s="15">
        <f t="shared" si="2672"/>
        <v>-7.1062689926316188E-4</v>
      </c>
      <c r="AMS282" s="12"/>
      <c r="AMT282" s="11">
        <f t="shared" si="2828"/>
        <v>-7.0557940628202442E-4</v>
      </c>
      <c r="AMU282" s="10">
        <f t="shared" si="2673"/>
        <v>91.179617580372806</v>
      </c>
      <c r="AMV282" s="9">
        <f t="shared" si="2230"/>
        <v>85.386315477968296</v>
      </c>
      <c r="AMW282" s="9">
        <f t="shared" si="2231"/>
        <v>96.972300709153743</v>
      </c>
      <c r="AMX282" s="115">
        <f t="shared" si="2674"/>
        <v>91.179308093561019</v>
      </c>
      <c r="AMY282" s="15">
        <f t="shared" si="2675"/>
        <v>-7.156040516473754E-4</v>
      </c>
      <c r="AMZ282" s="12"/>
      <c r="ANA282" s="11">
        <f t="shared" si="2829"/>
        <v>-7.1058854616419217E-4</v>
      </c>
      <c r="ANB282" s="10">
        <f t="shared" si="2676"/>
        <v>91.238271163879972</v>
      </c>
      <c r="ANC282" s="9">
        <f t="shared" si="2232"/>
        <v>85.404936896932284</v>
      </c>
      <c r="AND282" s="9">
        <f t="shared" si="2233"/>
        <v>97.071077563312002</v>
      </c>
      <c r="ANE282" s="115">
        <f t="shared" si="2677"/>
        <v>91.23800723012215</v>
      </c>
      <c r="ANF282" s="15">
        <f t="shared" si="2678"/>
        <v>-7.2055482217245749E-4</v>
      </c>
      <c r="ANG282" s="12"/>
      <c r="ANH282" s="11">
        <f t="shared" si="2830"/>
        <v>-7.1557134296860862E-4</v>
      </c>
      <c r="ANI282" s="10">
        <f t="shared" si="2679"/>
        <v>91.296969449316663</v>
      </c>
      <c r="ANJ282" s="9">
        <f t="shared" si="2234"/>
        <v>85.423816864664147</v>
      </c>
      <c r="ANK282" s="9">
        <f t="shared" si="2235"/>
        <v>97.169681416930999</v>
      </c>
      <c r="ANL282" s="115">
        <f t="shared" si="2680"/>
        <v>91.296749140797573</v>
      </c>
      <c r="ANM282" s="15">
        <f t="shared" si="2681"/>
        <v>-7.2547893821572115E-4</v>
      </c>
      <c r="ANN282" s="12"/>
      <c r="ANO282" s="11">
        <f t="shared" si="2831"/>
        <v>-7.2052751925561832E-4</v>
      </c>
      <c r="ANP282" s="10">
        <f t="shared" si="2682"/>
        <v>91.355710644614987</v>
      </c>
      <c r="ANQ282" s="9">
        <f t="shared" si="2236"/>
        <v>85.442955757346212</v>
      </c>
      <c r="ANR282" s="9">
        <f t="shared" si="2237"/>
        <v>97.268108412995105</v>
      </c>
      <c r="ANS282" s="115">
        <f t="shared" si="2683"/>
        <v>91.355532085170665</v>
      </c>
      <c r="ANT282" s="15">
        <f t="shared" si="2684"/>
        <v>-7.3037613831527875E-4</v>
      </c>
      <c r="ANU282" s="12"/>
      <c r="ANV282" s="11">
        <f t="shared" si="2832"/>
        <v>-7.2545680878594195E-4</v>
      </c>
      <c r="ANW282" s="10">
        <f t="shared" si="2685"/>
        <v>91.414493005199489</v>
      </c>
      <c r="ANX282" s="9">
        <f t="shared" si="2238"/>
        <v>85.462353908636103</v>
      </c>
      <c r="ANY282" s="9">
        <f t="shared" si="2239"/>
        <v>97.366354830450732</v>
      </c>
      <c r="ANZ282" s="115">
        <f t="shared" si="2686"/>
        <v>91.414354369543418</v>
      </c>
      <c r="AOA282" s="15">
        <f t="shared" si="2687"/>
        <v>-7.3524617203340277E-4</v>
      </c>
      <c r="AOB282" s="12"/>
      <c r="AOC282" s="11">
        <f t="shared" si="2833"/>
        <v>-7.3035895638590836E-4</v>
      </c>
      <c r="AOD282" s="10">
        <f t="shared" si="2688"/>
        <v>91.473314833240607</v>
      </c>
      <c r="AOE282" s="9">
        <f t="shared" si="2240"/>
        <v>85.482011610040786</v>
      </c>
      <c r="AOF282" s="9">
        <f t="shared" si="2241"/>
        <v>97.464417082308415</v>
      </c>
      <c r="AOG282" s="115">
        <f t="shared" si="2689"/>
        <v>91.473214346174601</v>
      </c>
      <c r="AOH282" s="15">
        <f t="shared" si="2690"/>
        <v>-7.4008879981621225E-4</v>
      </c>
      <c r="AOI282" s="12"/>
      <c r="AOJ282" s="11">
        <f t="shared" si="3133"/>
        <v>-7.3523371780890169E-4</v>
      </c>
      <c r="AOK282" s="10">
        <f t="shared" si="3134"/>
        <v>91.532174476895761</v>
      </c>
      <c r="AOL282" s="9">
        <f t="shared" si="2242"/>
        <v>85.501929111307618</v>
      </c>
      <c r="AOM282" s="9">
        <f t="shared" si="2243"/>
        <v>97.56229171370542</v>
      </c>
      <c r="AON282" s="115">
        <f t="shared" si="3135"/>
        <v>91.532110412506512</v>
      </c>
      <c r="AOO282" s="15">
        <f t="shared" si="3136"/>
        <v>-7.4490379284984621E-4</v>
      </c>
      <c r="AOP282" s="12"/>
      <c r="AOQ282" s="11">
        <f t="shared" si="2834"/>
        <v>-7.4008085959325687E-4</v>
      </c>
      <c r="AOR282" s="10">
        <f t="shared" si="2692"/>
        <v>91.591070329539065</v>
      </c>
      <c r="AOS282" s="9">
        <f t="shared" si="2244"/>
        <v>85.522106620831636</v>
      </c>
      <c r="AOT282" s="9">
        <f t="shared" si="2245"/>
        <v>97.659973747518052</v>
      </c>
      <c r="AOU282" s="115">
        <f t="shared" si="2693"/>
        <v>91.591040184174844</v>
      </c>
      <c r="AOV282" s="15">
        <f t="shared" si="2694"/>
        <v>-7.4969083085267899E-4</v>
      </c>
      <c r="AOW282" s="12"/>
      <c r="AOX282" s="11">
        <f t="shared" si="3137"/>
        <v>-7.4490005651344285E-4</v>
      </c>
      <c r="AOY282" s="10">
        <f t="shared" si="3138"/>
        <v>91.649999999999991</v>
      </c>
      <c r="AOZ282" s="9">
        <f t="shared" si="2246"/>
        <v>85.542544300513669</v>
      </c>
      <c r="APA282" s="9"/>
      <c r="APB282" s="97">
        <f t="shared" si="2695"/>
        <v>91.649999999999991</v>
      </c>
      <c r="APC282" s="15">
        <f t="shared" si="3139"/>
        <v>-7.5444944156243985E-4</v>
      </c>
    </row>
    <row r="283" spans="1:1095" x14ac:dyDescent="0.2">
      <c r="A283" s="183"/>
      <c r="B283" s="183"/>
      <c r="C283" s="1">
        <f t="shared" si="2696"/>
        <v>180</v>
      </c>
      <c r="D283" s="1">
        <f t="shared" si="2697"/>
        <v>6024.5844021139956</v>
      </c>
      <c r="E283" s="1">
        <f t="shared" si="2698"/>
        <v>-16317921.817764627</v>
      </c>
      <c r="F283" s="2">
        <f t="shared" si="2699"/>
        <v>113.16</v>
      </c>
      <c r="G283" s="8">
        <f t="shared" si="2700"/>
        <v>1.9810000000000001E-3</v>
      </c>
      <c r="H283" s="6">
        <f t="shared" si="2701"/>
        <v>0.14400020254000001</v>
      </c>
      <c r="I283" s="2">
        <f t="shared" si="2702"/>
        <v>3500</v>
      </c>
      <c r="J283" s="3">
        <f t="shared" si="2836"/>
        <v>58.333333333333336</v>
      </c>
      <c r="K283" s="3">
        <f t="shared" si="2837"/>
        <v>366.52</v>
      </c>
      <c r="L283" s="1">
        <f t="shared" si="2703"/>
        <v>0.82</v>
      </c>
      <c r="M283" s="1">
        <f t="shared" si="2704"/>
        <v>0.66</v>
      </c>
      <c r="N283" s="1">
        <f t="shared" si="2838"/>
        <v>0.54120000000000001</v>
      </c>
      <c r="O283" s="3">
        <f t="shared" si="2247"/>
        <v>7.5227878787878781</v>
      </c>
      <c r="P283" s="40">
        <f t="shared" si="2839"/>
        <v>570.9796</v>
      </c>
      <c r="Q283" s="1">
        <f t="shared" si="2705"/>
        <v>21.51</v>
      </c>
      <c r="R283" s="1">
        <f t="shared" si="2706"/>
        <v>151</v>
      </c>
      <c r="S283" s="2">
        <f t="shared" si="2707"/>
        <v>12587.54</v>
      </c>
      <c r="T283" s="1">
        <f t="shared" si="3140"/>
        <v>83.916933333333333</v>
      </c>
      <c r="U283" s="7">
        <f t="shared" si="2708"/>
        <v>9.1849501318337995E-2</v>
      </c>
      <c r="V283" s="7">
        <f t="shared" si="2840"/>
        <v>6.6258942829124593E-3</v>
      </c>
      <c r="W283" s="159">
        <f t="shared" si="2709"/>
        <v>3.4283282369456214E-2</v>
      </c>
      <c r="X283" s="40">
        <f t="shared" si="2841"/>
        <v>8095.2484858865882</v>
      </c>
      <c r="Y283" s="1">
        <f t="shared" si="2710"/>
        <v>0</v>
      </c>
      <c r="Z283" s="1">
        <f t="shared" si="2711"/>
        <v>113.16</v>
      </c>
      <c r="AA283" s="1">
        <f t="shared" si="2712"/>
        <v>91.649999999999991</v>
      </c>
      <c r="AB283" s="6">
        <f t="shared" si="1960"/>
        <v>0.2895550479995273</v>
      </c>
      <c r="AC283" s="1">
        <f t="shared" si="2713"/>
        <v>526.19133708825245</v>
      </c>
      <c r="AD283" s="40">
        <f t="shared" si="2842"/>
        <v>36363.626619283568</v>
      </c>
      <c r="AE283" s="1">
        <f t="shared" si="2843"/>
        <v>0.15947988387208822</v>
      </c>
      <c r="AF283" s="2">
        <f t="shared" si="2835"/>
        <v>98</v>
      </c>
      <c r="AG283" s="10">
        <f t="shared" si="2844"/>
        <v>15.629028619464647</v>
      </c>
      <c r="AH283" s="12">
        <f t="shared" si="2845"/>
        <v>0.18098027171897202</v>
      </c>
      <c r="AI283" s="43">
        <f t="shared" si="2846"/>
        <v>-1.9112585678441928E-5</v>
      </c>
      <c r="AJ283" s="93">
        <f t="shared" si="1961"/>
        <v>4.8242162241960253E-6</v>
      </c>
      <c r="AK283" s="43">
        <f t="shared" si="2847"/>
        <v>0</v>
      </c>
      <c r="AL283" s="43">
        <f t="shared" si="1962"/>
        <v>4.2927755396965817E-4</v>
      </c>
      <c r="AM283" s="43"/>
      <c r="AN283" s="43">
        <f t="shared" si="2848"/>
        <v>0</v>
      </c>
      <c r="AO283" s="10">
        <f t="shared" si="2849"/>
        <v>84.740436422898057</v>
      </c>
      <c r="AP283" s="9"/>
      <c r="AQ283" s="9">
        <f t="shared" si="2850"/>
        <v>84.616877753687533</v>
      </c>
      <c r="AR283" s="104">
        <f t="shared" si="2851"/>
        <v>84.616877753687533</v>
      </c>
      <c r="AS283" s="15">
        <f t="shared" si="2852"/>
        <v>0</v>
      </c>
      <c r="AT283" s="49"/>
      <c r="AU283" s="11">
        <f t="shared" si="2853"/>
        <v>7.6316858796347498E-6</v>
      </c>
      <c r="AV283" s="10">
        <f t="shared" si="2854"/>
        <v>84.678656029336182</v>
      </c>
      <c r="AW283" s="9">
        <f t="shared" si="2855"/>
        <v>84.616877753687533</v>
      </c>
      <c r="AX283" s="9">
        <f t="shared" si="2856"/>
        <v>84.493633356516867</v>
      </c>
      <c r="AY283" s="97">
        <f t="shared" si="2857"/>
        <v>84.555255555102207</v>
      </c>
      <c r="AZ283" s="15">
        <f t="shared" si="2858"/>
        <v>7.6121441723202361E-6</v>
      </c>
      <c r="BA283" s="49"/>
      <c r="BB283" s="11">
        <f t="shared" si="2859"/>
        <v>1.5244090355046558E-5</v>
      </c>
      <c r="BC283" s="10">
        <f t="shared" si="2860"/>
        <v>84.617029605619422</v>
      </c>
      <c r="BD283" s="9">
        <f t="shared" si="2861"/>
        <v>84.616875646606687</v>
      </c>
      <c r="BE283" s="9">
        <f t="shared" si="2862"/>
        <v>84.370699765296791</v>
      </c>
      <c r="BF283" s="97">
        <f t="shared" si="2863"/>
        <v>84.493787705951746</v>
      </c>
      <c r="BG283" s="15">
        <f t="shared" si="2864"/>
        <v>1.5204961388095058E-5</v>
      </c>
      <c r="BH283" s="49"/>
      <c r="BI283" s="11">
        <f t="shared" si="2865"/>
        <v>2.2837165221943408E-5</v>
      </c>
      <c r="BJ283" s="10">
        <f t="shared" si="2866"/>
        <v>84.555553327537098</v>
      </c>
      <c r="BK283" s="9">
        <f t="shared" si="2867"/>
        <v>84.616867239668906</v>
      </c>
      <c r="BL283" s="9">
        <f t="shared" si="2868"/>
        <v>84.248073509324598</v>
      </c>
      <c r="BM283" s="97">
        <f t="shared" si="2869"/>
        <v>84.432470374496745</v>
      </c>
      <c r="BN283" s="15">
        <f t="shared" si="2870"/>
        <v>2.2778407048732609E-5</v>
      </c>
      <c r="BO283" s="49"/>
      <c r="BP283" s="11">
        <f t="shared" si="2871"/>
        <v>3.0410864542650335E-5</v>
      </c>
      <c r="BQ283" s="10">
        <f t="shared" si="2872"/>
        <v>84.494223384634012</v>
      </c>
      <c r="BR283" s="9">
        <f t="shared" si="2873"/>
        <v>84.616848372189324</v>
      </c>
      <c r="BS283" s="9">
        <f t="shared" si="2874"/>
        <v>84.125751114006647</v>
      </c>
      <c r="BT283" s="97">
        <f t="shared" si="2875"/>
        <v>84.371299743097978</v>
      </c>
      <c r="BU283" s="15">
        <f t="shared" si="2876"/>
        <v>3.0332438778060954E-5</v>
      </c>
      <c r="BV283" s="12"/>
      <c r="BW283" s="11">
        <f t="shared" si="2877"/>
        <v>3.7965144603146385E-5</v>
      </c>
      <c r="BX283" s="10">
        <f t="shared" si="2878"/>
        <v>84.433035980578339</v>
      </c>
      <c r="BY283" s="9">
        <f t="shared" si="2879"/>
        <v>84.616814915585849</v>
      </c>
      <c r="BZ283" s="9">
        <f t="shared" si="2880"/>
        <v>84.003729101569036</v>
      </c>
      <c r="CA283" s="97">
        <f t="shared" si="2881"/>
        <v>84.310272008577442</v>
      </c>
      <c r="CB283" s="15">
        <f t="shared" si="2882"/>
        <v>3.7867016379156151E-5</v>
      </c>
      <c r="CC283" s="12"/>
      <c r="CD283" s="11">
        <f t="shared" si="2883"/>
        <v>4.5499963870396495E-5</v>
      </c>
      <c r="CE283" s="10">
        <f t="shared" si="2884"/>
        <v>84.371987333520309</v>
      </c>
      <c r="CF283" s="9">
        <f t="shared" si="2885"/>
        <v>84.61676277338421</v>
      </c>
      <c r="CG283" s="9">
        <f t="shared" si="2886"/>
        <v>83.882003991755113</v>
      </c>
      <c r="CH283" s="97">
        <f t="shared" si="2887"/>
        <v>84.249383382569661</v>
      </c>
      <c r="CI283" s="15">
        <f t="shared" si="2888"/>
        <v>4.5382101791568806E-5</v>
      </c>
      <c r="CJ283" s="12"/>
      <c r="CK283" s="11">
        <f t="shared" si="2889"/>
        <v>5.3015282950078345E-5</v>
      </c>
      <c r="CL283" s="10">
        <f t="shared" si="2890"/>
        <v>84.311073676441112</v>
      </c>
      <c r="CM283" s="9">
        <f t="shared" si="2891"/>
        <v>84.616687881216535</v>
      </c>
      <c r="CN283" s="9">
        <f t="shared" si="2892"/>
        <v>83.760572302515925</v>
      </c>
      <c r="CO283" s="97">
        <f t="shared" si="2893"/>
        <v>84.18863009186623</v>
      </c>
      <c r="CP283" s="15">
        <f t="shared" si="2894"/>
        <v>5.2877659048587475E-5</v>
      </c>
      <c r="CQ283" s="12"/>
      <c r="CR283" s="11">
        <f t="shared" si="2895"/>
        <v>6.0511064544342592E-5</v>
      </c>
      <c r="CS283" s="10">
        <f t="shared" si="2896"/>
        <v>84.250291257495135</v>
      </c>
      <c r="CT283" s="9">
        <f t="shared" si="2897"/>
        <v>84.616586206813722</v>
      </c>
      <c r="CU283" s="9">
        <f t="shared" si="2898"/>
        <v>83.639430550683755</v>
      </c>
      <c r="CV283" s="97">
        <f t="shared" si="2899"/>
        <v>84.128008378748746</v>
      </c>
      <c r="CW283" s="15">
        <f t="shared" si="2900"/>
        <v>6.0353654235169176E-5</v>
      </c>
      <c r="CX283" s="12"/>
      <c r="CY283" s="11">
        <f t="shared" si="2901"/>
        <v>6.7987273410215541E-5</v>
      </c>
      <c r="CZ283" s="10">
        <f t="shared" si="2902"/>
        <v>84.189636340340741</v>
      </c>
      <c r="DA283" s="9">
        <f t="shared" si="2903"/>
        <v>84.616453749991777</v>
      </c>
      <c r="DB283" s="9">
        <f t="shared" si="2904"/>
        <v>83.518575252639536</v>
      </c>
      <c r="DC283" s="97">
        <f t="shared" si="2905"/>
        <v>84.067514501315657</v>
      </c>
      <c r="DD283" s="15">
        <f t="shared" si="2906"/>
        <v>6.7810055445876883E-5</v>
      </c>
      <c r="DE283" s="12"/>
      <c r="DF283" s="11">
        <f t="shared" si="2907"/>
        <v>7.5443876318000155E-5</v>
      </c>
      <c r="DG283" s="10">
        <f t="shared" si="2908"/>
        <v>84.12910520446502</v>
      </c>
      <c r="DH283" s="9">
        <f t="shared" si="2909"/>
        <v>84.616286542632238</v>
      </c>
      <c r="DI283" s="9">
        <f t="shared" si="2910"/>
        <v>83.398002924964771</v>
      </c>
      <c r="DJ283" s="97">
        <f t="shared" si="2911"/>
        <v>84.007144733798498</v>
      </c>
      <c r="DK283" s="15">
        <f t="shared" si="2912"/>
        <v>7.5246832743396339E-5</v>
      </c>
      <c r="DL283" s="12"/>
      <c r="DM283" s="11">
        <f t="shared" si="2913"/>
        <v>8.2880842010256216E-5</v>
      </c>
      <c r="DN283" s="10">
        <f t="shared" si="2914"/>
        <v>84.068694145497972</v>
      </c>
      <c r="DO283" s="9">
        <f t="shared" si="2915"/>
        <v>84.616080648656947</v>
      </c>
      <c r="DP283" s="9">
        <f t="shared" si="2916"/>
        <v>83.277710085085019</v>
      </c>
      <c r="DQ283" s="97">
        <f t="shared" si="2917"/>
        <v>83.94689536687099</v>
      </c>
      <c r="DR283" s="15">
        <f t="shared" si="2918"/>
        <v>8.2663958117237219E-5</v>
      </c>
      <c r="DS283" s="12"/>
      <c r="DT283" s="11">
        <f t="shared" si="2919"/>
        <v>9.0298141160940449E-5</v>
      </c>
      <c r="DU283" s="10">
        <f t="shared" si="2920"/>
        <v>84.008399475519695</v>
      </c>
      <c r="DV283" s="9">
        <f t="shared" si="2921"/>
        <v>84.615832163997297</v>
      </c>
      <c r="DW283" s="9">
        <f t="shared" si="2922"/>
        <v>83.157693251899175</v>
      </c>
      <c r="DX283" s="97">
        <f t="shared" si="2923"/>
        <v>83.886762707948236</v>
      </c>
      <c r="DY283" s="15">
        <f t="shared" si="2924"/>
        <v>9.0061405442974906E-5</v>
      </c>
      <c r="DZ283" s="12"/>
      <c r="EA283" s="11">
        <f t="shared" si="2925"/>
        <v>9.7695746335076537E-5</v>
      </c>
      <c r="EB283" s="10">
        <f t="shared" si="2926"/>
        <v>83.948217523357783</v>
      </c>
      <c r="EC283" s="9">
        <f t="shared" si="2927"/>
        <v>84.615537216558138</v>
      </c>
      <c r="ED283" s="9">
        <f t="shared" si="2928"/>
        <v>83.037948946400007</v>
      </c>
      <c r="EE283" s="97">
        <f t="shared" si="2929"/>
        <v>83.826743081479066</v>
      </c>
      <c r="EF283" s="15">
        <f t="shared" si="2930"/>
        <v>9.7439150441678402E-5</v>
      </c>
      <c r="EG283" s="12"/>
      <c r="EH283" s="11">
        <f t="shared" si="2931"/>
        <v>1.0507363194861146E-4</v>
      </c>
      <c r="EI283" s="10">
        <f t="shared" si="2932"/>
        <v>83.88814463487779</v>
      </c>
      <c r="EJ283" s="9">
        <f t="shared" si="2933"/>
        <v>84.615191966176511</v>
      </c>
      <c r="EK283" s="9">
        <f t="shared" si="2934"/>
        <v>82.918473692281424</v>
      </c>
      <c r="EL283" s="97">
        <f t="shared" si="2935"/>
        <v>83.766832829228974</v>
      </c>
      <c r="EM283" s="15">
        <f t="shared" si="2936"/>
        <v>1.0479717063986138E-4</v>
      </c>
      <c r="EN283" s="12"/>
      <c r="EO283" s="11">
        <f t="shared" si="2937"/>
        <v>1.1243177422877721E-4</v>
      </c>
      <c r="EP283" s="10">
        <f t="shared" si="2938"/>
        <v>83.828177173264521</v>
      </c>
      <c r="EQ283" s="9">
        <f t="shared" si="2939"/>
        <v>84.614792604575371</v>
      </c>
      <c r="ER283" s="9">
        <f t="shared" si="2940"/>
        <v>82.799264016534948</v>
      </c>
      <c r="ES283" s="97">
        <f t="shared" si="2941"/>
        <v>83.70702831055516</v>
      </c>
      <c r="ET283" s="15">
        <f t="shared" si="2942"/>
        <v>1.1213544532979127E-4</v>
      </c>
      <c r="EU283" s="12"/>
      <c r="EV283" s="11">
        <f t="shared" si="2943"/>
        <v>1.1977015117478969E-4</v>
      </c>
      <c r="EW283" s="10">
        <f t="shared" si="2944"/>
        <v>83.768311519295494</v>
      </c>
      <c r="EX283" s="9">
        <f t="shared" si="2945"/>
        <v>84.614335355312477</v>
      </c>
      <c r="EY283" s="9">
        <f t="shared" si="2946"/>
        <v>82.680316450034965</v>
      </c>
      <c r="EZ283" s="97">
        <f t="shared" si="2947"/>
        <v>83.647325902673714</v>
      </c>
      <c r="FA283" s="15">
        <f t="shared" si="2948"/>
        <v>1.1945395553016881E-4</v>
      </c>
      <c r="FB283" s="12"/>
      <c r="FC283" s="11">
        <f t="shared" si="2949"/>
        <v>1.2708874251892672E-4</v>
      </c>
      <c r="FD283" s="10">
        <f t="shared" si="2950"/>
        <v>83.708544071606468</v>
      </c>
      <c r="FE283" s="9">
        <f t="shared" si="2951"/>
        <v>84.61381647372454</v>
      </c>
      <c r="FF283" s="9">
        <f t="shared" si="2952"/>
        <v>82.56162752811224</v>
      </c>
      <c r="FG283" s="97">
        <f t="shared" si="2953"/>
        <v>83.58772200091839</v>
      </c>
      <c r="FH283" s="15">
        <f t="shared" si="2954"/>
        <v>1.2675268394726403E-4</v>
      </c>
      <c r="FI283" s="12"/>
      <c r="FJ283" s="11">
        <f t="shared" si="2955"/>
        <v>1.3438752968804142E-4</v>
      </c>
      <c r="FK283" s="10">
        <f t="shared" si="2956"/>
        <v>83.648871246948815</v>
      </c>
      <c r="FL283" s="9">
        <f t="shared" si="2957"/>
        <v>84.613232246866986</v>
      </c>
      <c r="FM283" s="9">
        <f t="shared" si="2958"/>
        <v>82.443193791115633</v>
      </c>
      <c r="FN283" s="97">
        <f t="shared" si="2959"/>
        <v>83.528213018991309</v>
      </c>
      <c r="FO283" s="15">
        <f t="shared" si="2960"/>
        <v>1.3403161493650501E-4</v>
      </c>
      <c r="FP283" s="12"/>
      <c r="FQ283" s="11">
        <f t="shared" si="2961"/>
        <v>1.4166649576550911E-4</v>
      </c>
      <c r="FR283" s="10">
        <f t="shared" si="2962"/>
        <v>83.589289480438794</v>
      </c>
      <c r="FS283" s="9">
        <f t="shared" si="2963"/>
        <v>84.612578993449219</v>
      </c>
      <c r="FT283" s="9">
        <f t="shared" si="2964"/>
        <v>82.325011784965469</v>
      </c>
      <c r="FU283" s="97">
        <f t="shared" si="2965"/>
        <v>83.468795389207344</v>
      </c>
      <c r="FV283" s="15">
        <f t="shared" si="2966"/>
        <v>1.4129073446429342E-4</v>
      </c>
      <c r="FW283" s="12"/>
      <c r="FX283" s="11">
        <f t="shared" si="2967"/>
        <v>1.4892562545340619E-4</v>
      </c>
      <c r="FY283" s="10">
        <f t="shared" si="2968"/>
        <v>83.529795225800555</v>
      </c>
      <c r="FZ283" s="9">
        <f t="shared" si="2969"/>
        <v>84.611853063765736</v>
      </c>
      <c r="GA283" s="9">
        <f t="shared" si="2970"/>
        <v>82.207078061689828</v>
      </c>
      <c r="GB283" s="97">
        <f t="shared" si="2971"/>
        <v>83.409465562727775</v>
      </c>
      <c r="GC283" s="15">
        <f t="shared" si="2972"/>
        <v>1.4853003007063052E-4</v>
      </c>
      <c r="GD283" s="12"/>
      <c r="GE283" s="11">
        <f t="shared" si="2973"/>
        <v>1.5616490503547853E-4</v>
      </c>
      <c r="GF283" s="10">
        <f t="shared" si="2974"/>
        <v>83.470384955598561</v>
      </c>
      <c r="GG283" s="9">
        <f t="shared" si="2975"/>
        <v>84.611050839623147</v>
      </c>
      <c r="GH283" s="9">
        <f t="shared" si="2976"/>
        <v>82.089389179956953</v>
      </c>
      <c r="GI283" s="97">
        <f t="shared" si="2977"/>
        <v>83.35022000979005</v>
      </c>
      <c r="GJ283" s="15">
        <f t="shared" si="2978"/>
        <v>1.5574949083172103E-4</v>
      </c>
      <c r="GK283" s="12"/>
      <c r="GL283" s="11">
        <f t="shared" si="2979"/>
        <v>1.6338432234009107E-4</v>
      </c>
      <c r="GM283" s="10">
        <f t="shared" si="2980"/>
        <v>83.411055161466066</v>
      </c>
      <c r="GN283" s="9">
        <f t="shared" si="2981"/>
        <v>84.610168734263368</v>
      </c>
      <c r="GO283" s="9">
        <f t="shared" si="1991"/>
        <v>81.97194170558906</v>
      </c>
      <c r="GP283" s="115">
        <f t="shared" si="2982"/>
        <v>83.291055219926221</v>
      </c>
      <c r="GQ283" s="15">
        <f t="shared" si="2983"/>
        <v>1.6294910732350153E-4</v>
      </c>
      <c r="GR283" s="12"/>
      <c r="GS283" s="11">
        <f t="shared" si="2984"/>
        <v>1.7058386670406174E-4</v>
      </c>
      <c r="GT283" s="10">
        <f t="shared" si="2985"/>
        <v>83.351802354322444</v>
      </c>
      <c r="GU283" s="9">
        <f t="shared" si="2986"/>
        <v>84.609203192282919</v>
      </c>
      <c r="GV283" s="9">
        <f t="shared" si="1993"/>
        <v>81.854732212071639</v>
      </c>
      <c r="GW283" s="115">
        <f t="shared" si="2987"/>
        <v>83.231967702177286</v>
      </c>
      <c r="GX283" s="15">
        <f t="shared" si="2988"/>
        <v>1.7012887158519372E-4</v>
      </c>
      <c r="GY283" s="12"/>
      <c r="GZ283" s="11">
        <f t="shared" si="2989"/>
        <v>1.77763528936543E-4</v>
      </c>
      <c r="HA283" s="10">
        <f t="shared" si="2990"/>
        <v>83.292623064586422</v>
      </c>
      <c r="HB283" s="9">
        <f t="shared" si="2991"/>
        <v>84.608150689548708</v>
      </c>
      <c r="HC283" s="9">
        <f t="shared" si="2992"/>
        <v>81.73775728104674</v>
      </c>
      <c r="HD283" s="97">
        <f t="shared" si="2993"/>
        <v>83.172953985297724</v>
      </c>
      <c r="HE283" s="15">
        <f t="shared" si="2994"/>
        <v>1.7728877708363537E-4</v>
      </c>
      <c r="HF283" s="12"/>
      <c r="HG283" s="11">
        <f t="shared" si="2995"/>
        <v>1.8492330128365639E-4</v>
      </c>
      <c r="HH283" s="10">
        <f t="shared" si="2996"/>
        <v>83.233513842379537</v>
      </c>
      <c r="HI283" s="9">
        <f t="shared" si="2997"/>
        <v>84.607007733110265</v>
      </c>
      <c r="HJ283" s="9">
        <f t="shared" si="2998"/>
        <v>81.621013502798178</v>
      </c>
      <c r="HK283" s="97">
        <f t="shared" si="2999"/>
        <v>83.114010617954222</v>
      </c>
      <c r="HL283" s="15">
        <f t="shared" si="3000"/>
        <v>1.8442881867789031E-4</v>
      </c>
      <c r="HM283" s="12"/>
      <c r="HN283" s="11">
        <f t="shared" si="3001"/>
        <v>1.9206317739339576E-4</v>
      </c>
      <c r="HO283" s="10">
        <f t="shared" si="3002"/>
        <v>83.17447125772388</v>
      </c>
      <c r="HP283" s="9">
        <f t="shared" si="3003"/>
        <v>84.605770861108653</v>
      </c>
      <c r="HQ283" s="9">
        <f t="shared" si="3004"/>
        <v>81.504497476724865</v>
      </c>
      <c r="HR283" s="115">
        <f t="shared" si="3005"/>
        <v>83.055134168916766</v>
      </c>
      <c r="HS283" s="15">
        <f t="shared" si="3006"/>
        <v>1.9154899258439029E-4</v>
      </c>
      <c r="HT283" s="12"/>
      <c r="HU283" s="11">
        <f t="shared" si="3007"/>
        <v>1.9918315228105001E-4</v>
      </c>
      <c r="HV283" s="10">
        <f t="shared" si="3008"/>
        <v>83.115491900732295</v>
      </c>
      <c r="HW283" s="9">
        <f t="shared" si="3009"/>
        <v>84.604436642682174</v>
      </c>
      <c r="HX283" s="9">
        <f t="shared" si="3010"/>
        <v>81.388205811803545</v>
      </c>
      <c r="HY283" s="115">
        <f t="shared" si="3011"/>
        <v>82.996321227242859</v>
      </c>
      <c r="HZ283" s="15">
        <f t="shared" si="3012"/>
        <v>1.9864929634253156E-4</v>
      </c>
      <c r="IA283" s="12"/>
      <c r="IB283" s="11">
        <f t="shared" si="3013"/>
        <v>2.0628322229507872E-4</v>
      </c>
      <c r="IC283" s="10">
        <f t="shared" si="3014"/>
        <v>83.056572381791682</v>
      </c>
      <c r="ID283" s="9">
        <f t="shared" si="3015"/>
        <v>84.603001677868974</v>
      </c>
      <c r="IE283" s="9">
        <f t="shared" si="3016"/>
        <v>81.272135127039121</v>
      </c>
      <c r="IF283" s="115">
        <f t="shared" si="3017"/>
        <v>82.937568402454048</v>
      </c>
      <c r="IG283" s="15">
        <f t="shared" si="3018"/>
        <v>2.0572972878083669E-4</v>
      </c>
      <c r="IH283" s="12"/>
      <c r="II283" s="11">
        <f t="shared" si="3019"/>
        <v>2.1336338508354092E-4</v>
      </c>
      <c r="IJ283" s="10">
        <f t="shared" si="3020"/>
        <v>82.997709331738648</v>
      </c>
      <c r="IK283" s="9">
        <f t="shared" si="3021"/>
        <v>84.601462597506696</v>
      </c>
      <c r="IL283" s="9">
        <f t="shared" si="3022"/>
        <v>81.156282051907581</v>
      </c>
      <c r="IM283" s="115">
        <f t="shared" si="3023"/>
        <v>82.878872324707146</v>
      </c>
      <c r="IN283" s="15">
        <f t="shared" si="3024"/>
        <v>2.1279028998340784E-4</v>
      </c>
      <c r="IO283" s="12"/>
      <c r="IP283" s="11">
        <f t="shared" si="3025"/>
        <v>2.2042363956079747E-4</v>
      </c>
      <c r="IQ283" s="10">
        <f t="shared" si="3026"/>
        <v>82.938899402030017</v>
      </c>
      <c r="IR283" s="9">
        <f t="shared" si="3027"/>
        <v>84.599816063129325</v>
      </c>
      <c r="IS283" s="9">
        <f t="shared" si="3028"/>
        <v>81.040643226785264</v>
      </c>
      <c r="IT283" s="115">
        <f t="shared" si="3029"/>
        <v>82.820229644957294</v>
      </c>
      <c r="IU283" s="15">
        <f t="shared" si="3030"/>
        <v>2.1983098125704178E-4</v>
      </c>
      <c r="IV283" s="12"/>
      <c r="IW283" s="11">
        <f t="shared" si="3031"/>
        <v>2.2746398587487725E-4</v>
      </c>
      <c r="IX283" s="10">
        <f t="shared" si="3032"/>
        <v>82.880139264905125</v>
      </c>
      <c r="IY283" s="9">
        <f t="shared" si="3033"/>
        <v>84.5980587668613</v>
      </c>
      <c r="IZ283" s="9">
        <f t="shared" si="3034"/>
        <v>80.925215303369043</v>
      </c>
      <c r="JA283" s="115">
        <f t="shared" si="3035"/>
        <v>82.761637035115172</v>
      </c>
      <c r="JB283" s="15">
        <f t="shared" si="3036"/>
        <v>2.2685180509872936E-4</v>
      </c>
      <c r="JC283" s="12"/>
      <c r="JD283" s="11">
        <f t="shared" si="3037"/>
        <v>2.3448442537521528E-4</v>
      </c>
      <c r="JE283" s="10">
        <f t="shared" si="3038"/>
        <v>82.821425613542289</v>
      </c>
      <c r="JF283" s="9">
        <f t="shared" si="3039"/>
        <v>84.596187431309062</v>
      </c>
      <c r="JG283" s="9">
        <f t="shared" si="3040"/>
        <v>80.80999494508545</v>
      </c>
      <c r="JH283" s="115">
        <f t="shared" si="3041"/>
        <v>82.703091188197249</v>
      </c>
      <c r="JI283" s="15">
        <f t="shared" si="3042"/>
        <v>2.338527651636974E-4</v>
      </c>
      <c r="JJ283" s="12"/>
      <c r="JK283" s="11">
        <f t="shared" si="3043"/>
        <v>2.4148496058091587E-4</v>
      </c>
      <c r="JL283" s="10">
        <f t="shared" si="3044"/>
        <v>82.762755162208492</v>
      </c>
      <c r="JM283" s="9">
        <f t="shared" si="3045"/>
        <v>84.594198809450148</v>
      </c>
      <c r="JN283" s="9">
        <f t="shared" si="3046"/>
        <v>80.694978827490701</v>
      </c>
      <c r="JO283" s="115">
        <f t="shared" si="3047"/>
        <v>82.644588818470424</v>
      </c>
      <c r="JP283" s="15">
        <f t="shared" si="3048"/>
        <v>2.4083386623384215E-4</v>
      </c>
      <c r="JQ283" s="12"/>
      <c r="JR283" s="11">
        <f t="shared" si="3049"/>
        <v>2.4846559514941777E-4</v>
      </c>
      <c r="JS283" s="10">
        <f t="shared" si="3050"/>
        <v>82.704124646403301</v>
      </c>
      <c r="JT283" s="9">
        <f t="shared" si="3051"/>
        <v>84.592089684519877</v>
      </c>
      <c r="JU283" s="9">
        <f t="shared" si="3052"/>
        <v>80.58016363865778</v>
      </c>
      <c r="JV283" s="115">
        <f t="shared" si="3053"/>
        <v>82.586126661588821</v>
      </c>
      <c r="JW283" s="15">
        <f t="shared" si="3054"/>
        <v>2.477951141868332E-4</v>
      </c>
      <c r="JX283" s="12"/>
      <c r="JY283" s="11">
        <f t="shared" si="3055"/>
        <v>2.5542633384578761E-4</v>
      </c>
      <c r="JZ283" s="10">
        <f t="shared" si="3056"/>
        <v>82.645530822995227</v>
      </c>
      <c r="KA283" s="9">
        <f t="shared" si="3057"/>
        <v>84.58985686989584</v>
      </c>
      <c r="KB283" s="9">
        <f t="shared" si="3058"/>
        <v>80.465546079556276</v>
      </c>
      <c r="KC283" s="115">
        <f t="shared" si="3059"/>
        <v>82.527701474726058</v>
      </c>
      <c r="KD283" s="15">
        <f t="shared" si="3060"/>
        <v>2.5473651596550538E-4</v>
      </c>
      <c r="KE283" s="12"/>
      <c r="KF283" s="11">
        <f t="shared" si="3061"/>
        <v>2.6236718251234015E-4</v>
      </c>
      <c r="KG283" s="10">
        <f t="shared" si="3062"/>
        <v>82.586970470353322</v>
      </c>
      <c r="KH283" s="9">
        <f t="shared" si="3063"/>
        <v>84.587497208980295</v>
      </c>
      <c r="KI283" s="9">
        <f t="shared" si="3064"/>
        <v>80.3511228644212</v>
      </c>
      <c r="KJ283" s="115">
        <f t="shared" si="3065"/>
        <v>82.469310036700747</v>
      </c>
      <c r="KK283" s="15">
        <f t="shared" si="3066"/>
        <v>2.6165807954782808E-4</v>
      </c>
      <c r="KL283" s="12"/>
      <c r="KM283" s="11">
        <f t="shared" si="3067"/>
        <v>2.692881480387725E-4</v>
      </c>
      <c r="KN283" s="10">
        <f t="shared" si="3068"/>
        <v>82.528440388472291</v>
      </c>
      <c r="KO283" s="9">
        <f t="shared" si="3069"/>
        <v>84.585007575080439</v>
      </c>
      <c r="KP283" s="9">
        <f t="shared" si="3070"/>
        <v>80.236890721110044</v>
      </c>
      <c r="KQ283" s="115">
        <f t="shared" si="3071"/>
        <v>82.410949148095241</v>
      </c>
      <c r="KR283" s="15">
        <f t="shared" si="3072"/>
        <v>2.6855981391744714E-4</v>
      </c>
      <c r="KS283" s="12"/>
      <c r="KT283" s="11">
        <f t="shared" si="3073"/>
        <v>2.7618923833291138E-4</v>
      </c>
      <c r="KU283" s="10">
        <f t="shared" si="3074"/>
        <v>82.469937399090711</v>
      </c>
      <c r="KV283" s="9">
        <f t="shared" si="3075"/>
        <v>84.582384871286834</v>
      </c>
      <c r="KW283" s="9">
        <f t="shared" si="3076"/>
        <v>80.122846391453024</v>
      </c>
      <c r="KX283" s="115">
        <f t="shared" si="3077"/>
        <v>82.352615631369929</v>
      </c>
      <c r="KY283" s="15">
        <f t="shared" si="3078"/>
        <v>2.754417290345476E-4</v>
      </c>
      <c r="KZ283" s="12"/>
      <c r="LA283" s="11">
        <f t="shared" si="3079"/>
        <v>2.8307046229174266E-4</v>
      </c>
      <c r="LB283" s="10">
        <f t="shared" si="3080"/>
        <v>82.411458345804931</v>
      </c>
      <c r="LC283" s="9">
        <f t="shared" si="3081"/>
        <v>84.579626030349985</v>
      </c>
      <c r="LD283" s="9">
        <f t="shared" si="3082"/>
        <v>80.008986631590105</v>
      </c>
      <c r="LE283" s="115">
        <f t="shared" si="3083"/>
        <v>82.294306330970045</v>
      </c>
      <c r="LF283" s="15">
        <f t="shared" si="3084"/>
        <v>2.8230383580741348E-4</v>
      </c>
      <c r="LG283" s="12"/>
      <c r="LH283" s="11">
        <f t="shared" si="3085"/>
        <v>2.8993182977314342E-4</v>
      </c>
      <c r="LI283" s="10">
        <f t="shared" si="3086"/>
        <v>82.353000094175471</v>
      </c>
      <c r="LJ283" s="9">
        <f t="shared" si="3087"/>
        <v>84.576728014555229</v>
      </c>
      <c r="LK283" s="9">
        <f t="shared" si="3088"/>
        <v>79.895308212301941</v>
      </c>
      <c r="LL283" s="115">
        <f t="shared" si="3089"/>
        <v>82.236018113428585</v>
      </c>
      <c r="LM283" s="15">
        <f t="shared" si="3090"/>
        <v>2.8914614606426008E-4</v>
      </c>
      <c r="LN283" s="12"/>
      <c r="LO283" s="11">
        <f t="shared" si="3091"/>
        <v>2.9677335156786652E-4</v>
      </c>
      <c r="LP283" s="10">
        <f t="shared" si="3092"/>
        <v>82.294559531829577</v>
      </c>
      <c r="LQ283" s="9">
        <f t="shared" si="3093"/>
        <v>84.57368781559596</v>
      </c>
      <c r="LR283" s="9">
        <f t="shared" si="3094"/>
        <v>79.78180791932887</v>
      </c>
      <c r="LS283" s="115">
        <f t="shared" si="3095"/>
        <v>82.177747867462415</v>
      </c>
      <c r="LT283" s="15">
        <f t="shared" si="3096"/>
        <v>2.9596867252570111E-4</v>
      </c>
      <c r="LU283" s="12"/>
      <c r="LV283" s="11">
        <f t="shared" si="3097"/>
        <v>3.0359503937216762E-4</v>
      </c>
      <c r="LW283" s="10">
        <f t="shared" si="3098"/>
        <v>82.236133568556994</v>
      </c>
      <c r="LX283" s="9">
        <f t="shared" si="3099"/>
        <v>84.570502454445304</v>
      </c>
      <c r="LY283" s="9">
        <f t="shared" si="3100"/>
        <v>79.66848255368042</v>
      </c>
      <c r="LZ283" s="115">
        <f t="shared" si="3101"/>
        <v>82.119492504062862</v>
      </c>
      <c r="MA283" s="15">
        <f t="shared" si="3102"/>
        <v>3.0277142877770585E-4</v>
      </c>
      <c r="MB283" s="12"/>
      <c r="MC283" s="11">
        <f t="shared" si="3103"/>
        <v>3.1039690576090676E-4</v>
      </c>
      <c r="MD283" s="10">
        <f t="shared" si="3104"/>
        <v>82.177719136400256</v>
      </c>
      <c r="ME283" s="9">
        <f t="shared" si="3105"/>
        <v>84.56716898122643</v>
      </c>
      <c r="MF283" s="9">
        <f t="shared" si="3106"/>
        <v>79.555328931936728</v>
      </c>
      <c r="MG283" s="115">
        <f t="shared" si="3107"/>
        <v>82.061248956581579</v>
      </c>
      <c r="MH283" s="15">
        <f t="shared" si="3108"/>
        <v>3.0955442924497254E-4</v>
      </c>
      <c r="MI283" s="12"/>
      <c r="MJ283" s="11">
        <f t="shared" si="3109"/>
        <v>3.1717896416105101E-4</v>
      </c>
      <c r="MK283" s="10">
        <f t="shared" si="3110"/>
        <v>82.119313189740268</v>
      </c>
      <c r="ML283" s="9">
        <f t="shared" si="3111"/>
        <v>84.563684475081445</v>
      </c>
      <c r="MM283" s="9">
        <f t="shared" si="3112"/>
        <v>79.442343886539533</v>
      </c>
      <c r="MN283" s="115">
        <f t="shared" si="3113"/>
        <v>82.003014180810482</v>
      </c>
      <c r="MO283" s="15">
        <f t="shared" si="3114"/>
        <v>3.1631768916485825E-4</v>
      </c>
      <c r="MP283" s="12"/>
      <c r="MQ283" s="11">
        <f t="shared" si="3115"/>
        <v>3.2394122882574146E-4</v>
      </c>
      <c r="MR283" s="10">
        <f t="shared" si="3116"/>
        <v>82.060912705375983</v>
      </c>
      <c r="MS283" s="9">
        <f t="shared" si="3117"/>
        <v>84.560046044039026</v>
      </c>
      <c r="MT283" s="9">
        <f t="shared" si="3118"/>
        <v>79.329524266075452</v>
      </c>
      <c r="MU283" s="115">
        <f t="shared" si="3119"/>
        <v>81.944785155057247</v>
      </c>
      <c r="MV283" s="15">
        <f t="shared" si="3120"/>
        <v>3.2306122456170135E-4</v>
      </c>
      <c r="MW283" s="12"/>
      <c r="MX283" s="11">
        <f t="shared" si="3121"/>
        <v>3.3068371480873886E-4</v>
      </c>
      <c r="MY283" s="10">
        <f t="shared" si="3122"/>
        <v>82.002514682599639</v>
      </c>
      <c r="MZ283" s="9">
        <f t="shared" si="3123"/>
        <v>84.556250824880934</v>
      </c>
      <c r="NA283" s="9">
        <f t="shared" si="2039"/>
        <v>79.216866935548524</v>
      </c>
      <c r="NB283" s="115">
        <f t="shared" si="3124"/>
        <v>81.886558880214722</v>
      </c>
      <c r="NC283" s="15">
        <f t="shared" si="3125"/>
        <v>3.2978505222175755E-4</v>
      </c>
      <c r="ND283" s="12"/>
      <c r="NE283" s="11">
        <f t="shared" si="2734"/>
        <v>3.3740643793945586E-4</v>
      </c>
      <c r="NF283" s="10">
        <f t="shared" si="2387"/>
        <v>81.944116143266058</v>
      </c>
      <c r="NG283" s="9">
        <f t="shared" si="2040"/>
        <v>84.552295983007298</v>
      </c>
      <c r="NH283" s="9">
        <f t="shared" si="2041"/>
        <v>79.104368776645117</v>
      </c>
      <c r="NI283" s="115">
        <f t="shared" si="2388"/>
        <v>81.828332379826207</v>
      </c>
      <c r="NJ283" s="15">
        <f t="shared" si="2389"/>
        <v>3.3648918966849514E-4</v>
      </c>
      <c r="NK283" s="12"/>
      <c r="NL283" s="11">
        <f t="shared" si="2735"/>
        <v>3.4410941479839284E-4</v>
      </c>
      <c r="NM283" s="10">
        <f t="shared" si="2390"/>
        <v>81.885714131857583</v>
      </c>
      <c r="NN283" s="9">
        <f t="shared" si="2042"/>
        <v>84.548178712301009</v>
      </c>
      <c r="NO283" s="9">
        <f t="shared" si="2043"/>
        <v>78.992026687988883</v>
      </c>
      <c r="NP283" s="115">
        <f t="shared" si="2391"/>
        <v>81.770102700144946</v>
      </c>
      <c r="NQ283" s="15">
        <f t="shared" si="2392"/>
        <v>3.4317365513849445E-4</v>
      </c>
      <c r="NR283" s="12"/>
      <c r="NS283" s="11">
        <f t="shared" si="2736"/>
        <v>3.50792662693104E-4</v>
      </c>
      <c r="NT283" s="10">
        <f t="shared" si="2393"/>
        <v>81.827305715543574</v>
      </c>
      <c r="NU283" s="9">
        <f t="shared" si="2044"/>
        <v>84.543896234991095</v>
      </c>
      <c r="NV283" s="9">
        <f t="shared" si="2045"/>
        <v>78.87983758538897</v>
      </c>
      <c r="NW283" s="115">
        <f t="shared" si="2394"/>
        <v>81.711866910190025</v>
      </c>
      <c r="NX283" s="15">
        <f t="shared" si="2395"/>
        <v>3.4983846755766478E-4</v>
      </c>
      <c r="NY283" s="12"/>
      <c r="NZ283" s="11">
        <f t="shared" si="2737"/>
        <v>3.5745619963453381E-4</v>
      </c>
      <c r="OA283" s="10">
        <f t="shared" si="2396"/>
        <v>81.768887984236031</v>
      </c>
      <c r="OB283" s="9">
        <f t="shared" si="2046"/>
        <v>84.5394458015152</v>
      </c>
      <c r="OC283" s="9">
        <f t="shared" si="2047"/>
        <v>78.767798402076778</v>
      </c>
      <c r="OD283" s="115">
        <f t="shared" si="2397"/>
        <v>81.653622101795989</v>
      </c>
      <c r="OE283" s="15">
        <f t="shared" si="2398"/>
        <v>3.5648364651812869E-4</v>
      </c>
      <c r="OF283" s="12"/>
      <c r="OG283" s="11">
        <f t="shared" si="2738"/>
        <v>3.6410004431397839E-4</v>
      </c>
      <c r="OH283" s="10">
        <f t="shared" si="2399"/>
        <v>81.710458050639119</v>
      </c>
      <c r="OI283" s="9">
        <f t="shared" si="2048"/>
        <v>84.534824690381342</v>
      </c>
      <c r="OJ283" s="9">
        <f t="shared" si="2049"/>
        <v>78.655906088937996</v>
      </c>
      <c r="OK283" s="115">
        <f t="shared" si="2400"/>
        <v>81.595365389659662</v>
      </c>
      <c r="OL283" s="15">
        <f t="shared" si="2401"/>
        <v>3.6310921225536061E-4</v>
      </c>
      <c r="OM283" s="12"/>
      <c r="ON283" s="11">
        <f t="shared" si="2739"/>
        <v>3.7072421608029977E-4</v>
      </c>
      <c r="OO283" s="10">
        <f t="shared" si="2402"/>
        <v>81.65201305029592</v>
      </c>
      <c r="OP283" s="9">
        <f t="shared" si="2050"/>
        <v>84.530030208028862</v>
      </c>
      <c r="OQ283" s="9">
        <f t="shared" si="2051"/>
        <v>78.544157614732683</v>
      </c>
      <c r="OR283" s="115">
        <f t="shared" si="2403"/>
        <v>81.537093911380765</v>
      </c>
      <c r="OS283" s="15">
        <f t="shared" si="2404"/>
        <v>3.6971518562599272E-4</v>
      </c>
      <c r="OT283" s="12"/>
      <c r="OU283" s="11">
        <f t="shared" si="2740"/>
        <v>3.7732873491781916E-4</v>
      </c>
      <c r="OV283" s="10">
        <f t="shared" si="2405"/>
        <v>81.593550141628867</v>
      </c>
      <c r="OW283" s="9">
        <f t="shared" si="2052"/>
        <v>84.525059688688728</v>
      </c>
      <c r="OX283" s="9">
        <f t="shared" si="2053"/>
        <v>78.393225348016074</v>
      </c>
      <c r="OY283" s="115">
        <f t="shared" si="2406"/>
        <v>81.459142518352394</v>
      </c>
      <c r="OZ283" s="15">
        <f t="shared" si="2407"/>
        <v>3.7873045845121533E-4</v>
      </c>
      <c r="PA283" s="12"/>
      <c r="PB283" s="11">
        <f t="shared" si="2741"/>
        <v>3.8634670100226809E-4</v>
      </c>
      <c r="PC283" s="10">
        <f t="shared" si="2408"/>
        <v>81.515370122209163</v>
      </c>
      <c r="PD283" s="9">
        <f t="shared" si="2054"/>
        <v>84.519843807898837</v>
      </c>
      <c r="PE283" s="9">
        <f t="shared" si="2055"/>
        <v>78.341677207607873</v>
      </c>
      <c r="PF283" s="115">
        <f t="shared" si="2409"/>
        <v>81.430760507753348</v>
      </c>
      <c r="PG283" s="15">
        <f t="shared" si="2410"/>
        <v>3.8159215316627484E-4</v>
      </c>
      <c r="PH283" s="12"/>
      <c r="PI283" s="11">
        <f t="shared" si="2742"/>
        <v>3.8920027888289527E-4</v>
      </c>
      <c r="PJ283" s="10">
        <f t="shared" si="2411"/>
        <v>81.486841928068856</v>
      </c>
      <c r="PK283" s="9">
        <f t="shared" si="2056"/>
        <v>84.5145488067229</v>
      </c>
      <c r="PL283" s="9">
        <f t="shared" si="2057"/>
        <v>78.945342796965534</v>
      </c>
      <c r="PM283" s="115">
        <f t="shared" si="2412"/>
        <v>81.729945801844224</v>
      </c>
      <c r="PN283" s="15">
        <f t="shared" si="2413"/>
        <v>3.4397992967521703E-4</v>
      </c>
      <c r="PO283" s="12"/>
      <c r="PP283" s="11">
        <f t="shared" si="2743"/>
        <v>3.5151218525769526E-4</v>
      </c>
      <c r="PQ283" s="10">
        <f t="shared" si="2414"/>
        <v>81.786428163051795</v>
      </c>
      <c r="PR283" s="9">
        <f t="shared" si="2058"/>
        <v>84.510246182711526</v>
      </c>
      <c r="PS283" s="9">
        <f t="shared" si="2059"/>
        <v>79.6486359085863</v>
      </c>
      <c r="PT283" s="115">
        <f t="shared" si="2415"/>
        <v>82.079441045648906</v>
      </c>
      <c r="PU283" s="15">
        <f t="shared" si="2416"/>
        <v>3.0027554327708811E-4</v>
      </c>
      <c r="PV283" s="12"/>
      <c r="PW283" s="11">
        <f t="shared" si="2744"/>
        <v>3.0773120862291283E-4</v>
      </c>
      <c r="PX283" s="10">
        <f t="shared" si="2417"/>
        <v>82.136352928473372</v>
      </c>
      <c r="PY283" s="9">
        <f t="shared" si="2060"/>
        <v>84.50696744170321</v>
      </c>
      <c r="PZ283" s="9">
        <f t="shared" si="2061"/>
        <v>80.48342312738167</v>
      </c>
      <c r="QA283" s="115">
        <f t="shared" si="2418"/>
        <v>82.495195284542433</v>
      </c>
      <c r="QB283" s="15">
        <f t="shared" si="2419"/>
        <v>2.4851271220001949E-4</v>
      </c>
      <c r="QC283" s="12"/>
      <c r="QD283" s="11">
        <f t="shared" si="2745"/>
        <v>2.5589257421704563E-4</v>
      </c>
      <c r="QE283" s="10">
        <f t="shared" si="2420"/>
        <v>82.552555974380283</v>
      </c>
      <c r="QF283" s="9">
        <f t="shared" si="2062"/>
        <v>84.504721676191366</v>
      </c>
      <c r="QG283" s="9">
        <f t="shared" si="2063"/>
        <v>81.508027286706621</v>
      </c>
      <c r="QH283" s="115">
        <f t="shared" si="2421"/>
        <v>83.006374481449001</v>
      </c>
      <c r="QI283" s="15">
        <f t="shared" si="2422"/>
        <v>1.8508971001379544E-4</v>
      </c>
      <c r="QJ283" s="12"/>
      <c r="QK283" s="11">
        <f t="shared" si="2746"/>
        <v>1.923972810755019E-4</v>
      </c>
      <c r="QL283" s="10">
        <f t="shared" si="2423"/>
        <v>83.064185023063743</v>
      </c>
      <c r="QM283" s="9">
        <f t="shared" si="2064"/>
        <v>84.503475923770537</v>
      </c>
      <c r="QN283" s="9">
        <f t="shared" si="2065"/>
        <v>82.842315093920206</v>
      </c>
      <c r="QO283" s="115">
        <f t="shared" si="2424"/>
        <v>83.672895508845372</v>
      </c>
      <c r="QP283" s="15">
        <f t="shared" si="2425"/>
        <v>1.0260097838543381E-4</v>
      </c>
      <c r="QQ283" s="12"/>
      <c r="QR283" s="11">
        <f t="shared" si="2747"/>
        <v>1.0984631539511895E-4</v>
      </c>
      <c r="QS283" s="10">
        <f t="shared" si="2426"/>
        <v>83.731109541038307</v>
      </c>
      <c r="QT283" s="9">
        <f t="shared" si="2066"/>
        <v>84.503093125299813</v>
      </c>
      <c r="QU283" s="9">
        <f t="shared" si="2067"/>
        <v>84.822168077438874</v>
      </c>
      <c r="QV283" s="115">
        <f t="shared" si="2427"/>
        <v>84.662630601369344</v>
      </c>
      <c r="QW283" s="15">
        <f t="shared" si="2428"/>
        <v>-1.970754527766151E-5</v>
      </c>
      <c r="QX283" s="12"/>
      <c r="QY283" s="11">
        <f t="shared" si="2748"/>
        <v>-1.2493116498879825E-5</v>
      </c>
      <c r="QZ283" s="10">
        <f t="shared" si="2429"/>
        <v>84.721038870577971</v>
      </c>
      <c r="RA283" s="9">
        <f t="shared" si="2068"/>
        <v>84.503107248472062</v>
      </c>
      <c r="RB283" s="9">
        <f t="shared" si="2069"/>
        <v>89.236163097969609</v>
      </c>
      <c r="RC283" s="115">
        <f t="shared" si="2430"/>
        <v>86.869635173220843</v>
      </c>
      <c r="RD283" s="15">
        <f t="shared" si="2431"/>
        <v>-2.9233542724162582E-4</v>
      </c>
      <c r="RE283" s="12"/>
      <c r="RF283" s="11">
        <f t="shared" si="2749"/>
        <v>-2.8530398925398964E-4</v>
      </c>
      <c r="RG283" s="10">
        <f t="shared" si="2432"/>
        <v>86.92951635074283</v>
      </c>
      <c r="RH283" s="9">
        <f t="shared" si="2070"/>
        <v>84.506214884076414</v>
      </c>
      <c r="RI283" s="9">
        <f t="shared" si="2071"/>
        <v>89.317248180817543</v>
      </c>
      <c r="RJ283" s="115">
        <f t="shared" si="2433"/>
        <v>86.911731532446979</v>
      </c>
      <c r="RK283" s="15">
        <f t="shared" si="2434"/>
        <v>-2.9715167515418321E-4</v>
      </c>
      <c r="RL283" s="12"/>
      <c r="RM283" s="11">
        <f t="shared" si="2750"/>
        <v>-2.9013560406271918E-4</v>
      </c>
      <c r="RN283" s="10">
        <f t="shared" si="2435"/>
        <v>86.971589413006569</v>
      </c>
      <c r="RO283" s="9">
        <f t="shared" si="2072"/>
        <v>84.509425760235885</v>
      </c>
      <c r="RP283" s="9">
        <f t="shared" si="2073"/>
        <v>89.399076876563853</v>
      </c>
      <c r="RQ283" s="115">
        <f t="shared" si="2436"/>
        <v>86.954251318399869</v>
      </c>
      <c r="RR283" s="15">
        <f t="shared" si="2437"/>
        <v>-3.0200747542541033E-4</v>
      </c>
      <c r="RS283" s="12"/>
      <c r="RT283" s="11">
        <f t="shared" si="2751"/>
        <v>-2.9500706098113124E-4</v>
      </c>
      <c r="RU283" s="10">
        <f t="shared" si="2438"/>
        <v>87.01408610892895</v>
      </c>
      <c r="RV283" s="9">
        <f t="shared" si="2074"/>
        <v>84.51274243262759</v>
      </c>
      <c r="RW283" s="9">
        <f t="shared" si="2075"/>
        <v>89.481638668549465</v>
      </c>
      <c r="RX283" s="115">
        <f t="shared" si="2439"/>
        <v>86.997190550588527</v>
      </c>
      <c r="RY283" s="15">
        <f t="shared" si="2440"/>
        <v>-3.0690202064734295E-4</v>
      </c>
      <c r="RZ283" s="12"/>
      <c r="SA283" s="11">
        <f t="shared" si="2752"/>
        <v>-2.9991755432521954E-4</v>
      </c>
      <c r="SB283" s="10">
        <f t="shared" si="2441"/>
        <v>87.057002468836089</v>
      </c>
      <c r="SC283" s="9">
        <f t="shared" si="2076"/>
        <v>84.516167480810779</v>
      </c>
      <c r="SD283" s="9">
        <f t="shared" si="2077"/>
        <v>89.564922537483099</v>
      </c>
      <c r="SE283" s="115">
        <f t="shared" si="2442"/>
        <v>87.040545009146939</v>
      </c>
      <c r="SF283" s="15">
        <f t="shared" si="2443"/>
        <v>-3.118344708920558E-4</v>
      </c>
      <c r="SG283" s="12"/>
      <c r="SH283" s="11">
        <f t="shared" si="2753"/>
        <v>-3.0486624574098869E-4</v>
      </c>
      <c r="SI283" s="10">
        <f t="shared" si="2444"/>
        <v>87.10033428335538</v>
      </c>
      <c r="SJ283" s="9">
        <f t="shared" si="2078"/>
        <v>84.519703506671831</v>
      </c>
      <c r="SK283" s="9">
        <f t="shared" si="2079"/>
        <v>89.648917235319971</v>
      </c>
      <c r="SL283" s="115">
        <f t="shared" si="2445"/>
        <v>87.084310370995894</v>
      </c>
      <c r="SM283" s="15">
        <f t="shared" si="2446"/>
        <v>-3.1680397072372113E-4</v>
      </c>
      <c r="SN283" s="12"/>
      <c r="SO283" s="11">
        <f t="shared" si="2754"/>
        <v>-3.0985228123412323E-4</v>
      </c>
      <c r="SP283" s="10">
        <f t="shared" si="2447"/>
        <v>87.144077239736703</v>
      </c>
      <c r="SQ283" s="9">
        <f t="shared" si="2080"/>
        <v>84.523353133179896</v>
      </c>
      <c r="SR283" s="9">
        <f t="shared" si="2081"/>
        <v>89.733611316518861</v>
      </c>
      <c r="SS283" s="115">
        <f t="shared" si="2448"/>
        <v>87.128482224849378</v>
      </c>
      <c r="ST283" s="15">
        <f t="shared" si="2449"/>
        <v>-3.2180965120605186E-4</v>
      </c>
      <c r="SU283" s="12"/>
      <c r="SV283" s="11">
        <f t="shared" si="2755"/>
        <v>-3.1487479317657572E-4</v>
      </c>
      <c r="SW283" s="10">
        <f t="shared" si="2450"/>
        <v>87.188226936859962</v>
      </c>
      <c r="SX283" s="9">
        <f t="shared" si="2082"/>
        <v>84.527119003138367</v>
      </c>
      <c r="SY283" s="9">
        <f t="shared" si="2083"/>
        <v>89.818993285614894</v>
      </c>
      <c r="SZ283" s="115">
        <f t="shared" si="2451"/>
        <v>87.173056144376631</v>
      </c>
      <c r="TA283" s="15">
        <f t="shared" si="2452"/>
        <v>-3.2685063909418486E-4</v>
      </c>
      <c r="TB283" s="12"/>
      <c r="TC283" s="11">
        <f t="shared" si="2756"/>
        <v>-3.1993290950831955E-4</v>
      </c>
      <c r="TD283" s="10">
        <f t="shared" si="2453"/>
        <v>87.232778958483578</v>
      </c>
      <c r="TE283" s="9">
        <f t="shared" si="2084"/>
        <v>84.531003778107404</v>
      </c>
      <c r="TF283" s="9">
        <f t="shared" si="2085"/>
        <v>89.905051248423931</v>
      </c>
      <c r="TG283" s="115">
        <f t="shared" si="2454"/>
        <v>87.218027513265667</v>
      </c>
      <c r="TH283" s="15">
        <f t="shared" si="2455"/>
        <v>-3.3192603535800929E-4</v>
      </c>
      <c r="TI283" s="12"/>
      <c r="TJ283" s="11">
        <f t="shared" si="2757"/>
        <v>-3.2502573222724249E-4</v>
      </c>
      <c r="TK283" s="10">
        <f t="shared" si="2456"/>
        <v>87.277728698039027</v>
      </c>
      <c r="TL283" s="9">
        <f t="shared" si="2086"/>
        <v>84.535010136777402</v>
      </c>
      <c r="TM283" s="9">
        <f t="shared" si="2087"/>
        <v>89.991773039472491</v>
      </c>
      <c r="TN283" s="115">
        <f t="shared" si="2457"/>
        <v>87.263391588124946</v>
      </c>
      <c r="TO283" s="15">
        <f t="shared" si="2458"/>
        <v>-3.3703492315328645E-4</v>
      </c>
      <c r="TP283" s="12"/>
      <c r="TQ283" s="11">
        <f t="shared" si="2758"/>
        <v>-3.3015234536704823E-4</v>
      </c>
      <c r="TR283" s="10">
        <f t="shared" si="2459"/>
        <v>87.323071421598627</v>
      </c>
      <c r="TS283" s="9">
        <f t="shared" si="2088"/>
        <v>84.539140773467793</v>
      </c>
      <c r="TT283" s="9">
        <f t="shared" si="2089"/>
        <v>90.079146276474617</v>
      </c>
      <c r="TU283" s="115">
        <f t="shared" si="2460"/>
        <v>87.309143524971205</v>
      </c>
      <c r="TV283" s="15">
        <f t="shared" si="2461"/>
        <v>-3.4217637127911371E-4</v>
      </c>
      <c r="TW283" s="12"/>
      <c r="TX283" s="11">
        <f t="shared" si="2759"/>
        <v>-3.3531181845604179E-4</v>
      </c>
      <c r="TY283" s="10">
        <f t="shared" si="2462"/>
        <v>87.368802294380913</v>
      </c>
      <c r="TZ283" s="9">
        <f t="shared" si="2090"/>
        <v>84.5433983966564</v>
      </c>
      <c r="UA283" s="9">
        <f t="shared" si="2091"/>
        <v>90.16715836110599</v>
      </c>
      <c r="UB283" s="115">
        <f t="shared" si="2463"/>
        <v>87.355278378881195</v>
      </c>
      <c r="UC283" s="15">
        <f t="shared" si="2464"/>
        <v>-3.4734943431657234E-4</v>
      </c>
      <c r="UD283" s="12"/>
      <c r="UE283" s="11">
        <f t="shared" si="2760"/>
        <v>-3.4050320665264251E-4</v>
      </c>
      <c r="UF283" s="10">
        <f t="shared" si="2465"/>
        <v>87.414916380381541</v>
      </c>
      <c r="UG283" s="9">
        <f t="shared" si="2092"/>
        <v>84.547785727463278</v>
      </c>
      <c r="UH283" s="9">
        <f t="shared" si="2093"/>
        <v>90.255796535672587</v>
      </c>
      <c r="UI283" s="115">
        <f t="shared" si="2466"/>
        <v>87.401791131567933</v>
      </c>
      <c r="UJ283" s="15">
        <f t="shared" si="2467"/>
        <v>-3.5255315622249059E-4</v>
      </c>
      <c r="UK283" s="12"/>
      <c r="UL283" s="11">
        <f t="shared" si="2761"/>
        <v>-3.4572555434145166E-4</v>
      </c>
      <c r="UM283" s="10">
        <f t="shared" si="2468"/>
        <v>87.46140866997203</v>
      </c>
      <c r="UN283" s="9">
        <f t="shared" si="2094"/>
        <v>84.552305498178029</v>
      </c>
      <c r="UO283" s="9">
        <f t="shared" si="2095"/>
        <v>90.345047840197935</v>
      </c>
      <c r="UP283" s="115">
        <f t="shared" si="2469"/>
        <v>87.448676669187989</v>
      </c>
      <c r="UQ283" s="15">
        <f t="shared" si="2470"/>
        <v>-3.577865677699146E-4</v>
      </c>
      <c r="UR283" s="12"/>
      <c r="US283" s="11">
        <f t="shared" si="2762"/>
        <v>-3.5097789256698098E-4</v>
      </c>
      <c r="UT283" s="10">
        <f t="shared" si="2471"/>
        <v>87.508274057653992</v>
      </c>
      <c r="UU283" s="9">
        <f t="shared" si="2096"/>
        <v>84.556960450678886</v>
      </c>
      <c r="UV283" s="9">
        <f t="shared" si="2097"/>
        <v>90.434899007542953</v>
      </c>
      <c r="UW283" s="115">
        <f t="shared" si="2472"/>
        <v>87.495929729110912</v>
      </c>
      <c r="UX283" s="15">
        <f t="shared" si="2473"/>
        <v>-3.6304868016786407E-4</v>
      </c>
      <c r="UY283" s="12"/>
      <c r="UZ283" s="11">
        <f t="shared" si="2763"/>
        <v>-3.5625923264015968E-4</v>
      </c>
      <c r="VA283" s="10">
        <f t="shared" si="2474"/>
        <v>87.555507288723419</v>
      </c>
      <c r="VB283" s="9">
        <f t="shared" si="2098"/>
        <v>84.561753334637146</v>
      </c>
      <c r="VC283" s="9">
        <f t="shared" si="2099"/>
        <v>90.525336562130192</v>
      </c>
      <c r="VD283" s="115">
        <f t="shared" si="2475"/>
        <v>87.543544948383669</v>
      </c>
      <c r="VE283" s="15">
        <f t="shared" si="2476"/>
        <v>-3.6833849126991419E-4</v>
      </c>
      <c r="VF283" s="12"/>
      <c r="VG283" s="11">
        <f t="shared" si="2764"/>
        <v>-3.61568572353092E-4</v>
      </c>
      <c r="VH283" s="10">
        <f t="shared" si="2477"/>
        <v>87.603103007789429</v>
      </c>
      <c r="VI283" s="9">
        <f t="shared" si="2100"/>
        <v>84.566686905829684</v>
      </c>
      <c r="VJ283" s="9">
        <f t="shared" si="2101"/>
        <v>90.616346823351563</v>
      </c>
      <c r="VK283" s="115">
        <f t="shared" si="2478"/>
        <v>87.591516864590631</v>
      </c>
      <c r="VL283" s="15">
        <f t="shared" si="2479"/>
        <v>-3.7365498588888199E-4</v>
      </c>
      <c r="VM283" s="12"/>
      <c r="VN283" s="11">
        <f t="shared" si="2765"/>
        <v>-3.6690489629134424E-4</v>
      </c>
      <c r="VO283" s="10">
        <f t="shared" si="2480"/>
        <v>87.651055759615545</v>
      </c>
      <c r="VP283" s="9">
        <f t="shared" si="2102"/>
        <v>84.571763924413915</v>
      </c>
      <c r="VQ283" s="9">
        <f t="shared" si="2103"/>
        <v>90.707915908298645</v>
      </c>
      <c r="VR283" s="115">
        <f t="shared" si="2481"/>
        <v>87.63983991635628</v>
      </c>
      <c r="VS283" s="15">
        <f t="shared" si="2482"/>
        <v>-3.78997136072019E-4</v>
      </c>
      <c r="VT283" s="12"/>
      <c r="VU283" s="11">
        <f t="shared" si="2766"/>
        <v>-3.7226717610676542E-4</v>
      </c>
      <c r="VV283" s="10">
        <f t="shared" si="2483"/>
        <v>87.699359989603096</v>
      </c>
      <c r="VW283" s="9">
        <f t="shared" si="2104"/>
        <v>84.576987153165192</v>
      </c>
      <c r="VX283" s="9">
        <f t="shared" si="2105"/>
        <v>90.800029734808533</v>
      </c>
      <c r="VY283" s="115">
        <f t="shared" si="2484"/>
        <v>87.688508443986862</v>
      </c>
      <c r="VZ283" s="15">
        <f t="shared" si="2485"/>
        <v>-3.8436390139800607E-4</v>
      </c>
      <c r="WA283" s="12"/>
      <c r="WB283" s="11">
        <f t="shared" si="2767"/>
        <v>-3.7765437081225986E-4</v>
      </c>
      <c r="WC283" s="10">
        <f t="shared" si="2486"/>
        <v>87.748010044413945</v>
      </c>
      <c r="WD283" s="9">
        <f t="shared" si="2106"/>
        <v>84.58235935567825</v>
      </c>
      <c r="WE283" s="9">
        <f t="shared" si="2107"/>
        <v>90.892674024834704</v>
      </c>
      <c r="WF283" s="115">
        <f t="shared" si="2487"/>
        <v>87.737516690256484</v>
      </c>
      <c r="WG283" s="15">
        <f t="shared" si="2488"/>
        <v>-3.8975422929623426E-4</v>
      </c>
      <c r="WH283" s="12"/>
      <c r="WI283" s="11">
        <f t="shared" si="2768"/>
        <v>-3.8306542709902643E-4</v>
      </c>
      <c r="WJ283" s="10">
        <f t="shared" si="2489"/>
        <v>87.797000172738251</v>
      </c>
      <c r="WK283" s="9">
        <f t="shared" si="2108"/>
        <v>84.587883294534521</v>
      </c>
      <c r="WL283" s="9">
        <f t="shared" si="2109"/>
        <v>90.985834308128673</v>
      </c>
      <c r="WM283" s="115">
        <f t="shared" si="2490"/>
        <v>87.78685880133159</v>
      </c>
      <c r="WN283" s="15">
        <f t="shared" si="2491"/>
        <v>-3.9516705538739479E-4</v>
      </c>
      <c r="WO283" s="12"/>
      <c r="WP283" s="11">
        <f t="shared" si="2769"/>
        <v>-3.8849927967525441E-4</v>
      </c>
      <c r="WQ283" s="10">
        <f t="shared" si="2492"/>
        <v>87.846324526200931</v>
      </c>
      <c r="WR283" s="9">
        <f t="shared" si="2110"/>
        <v>84.593561729436999</v>
      </c>
      <c r="WS283" s="9">
        <f t="shared" si="2111"/>
        <v>91.079495929727869</v>
      </c>
      <c r="WT283" s="115">
        <f t="shared" si="2493"/>
        <v>87.836528829582434</v>
      </c>
      <c r="WU283" s="15">
        <f t="shared" si="2494"/>
        <v>-4.0060130406117689E-4</v>
      </c>
      <c r="WV283" s="12"/>
      <c r="WW283" s="11">
        <f t="shared" si="2770"/>
        <v>-3.9395485184248367E-4</v>
      </c>
      <c r="WX283" s="10">
        <f t="shared" si="2495"/>
        <v>87.895977162158729</v>
      </c>
      <c r="WY283" s="9">
        <f t="shared" si="2112"/>
        <v>84.59939741532105</v>
      </c>
      <c r="WZ283" s="9">
        <f t="shared" si="2113"/>
        <v>91.173644055727834</v>
      </c>
      <c r="XA283" s="115">
        <f t="shared" si="2496"/>
        <v>87.886520735524442</v>
      </c>
      <c r="XB283" s="15">
        <f t="shared" si="2497"/>
        <v>-4.06055888949453E-4</v>
      </c>
      <c r="XC283" s="12"/>
      <c r="XD283" s="11">
        <f t="shared" si="2771"/>
        <v>-3.9943105596746775E-4</v>
      </c>
      <c r="XE283" s="10">
        <f t="shared" si="2498"/>
        <v>87.945952045626314</v>
      </c>
      <c r="XF283" s="9">
        <f t="shared" si="2114"/>
        <v>84.605393100439855</v>
      </c>
      <c r="XG283" s="9">
        <f t="shared" si="2115"/>
        <v>91.268263656756119</v>
      </c>
      <c r="XH283" s="115">
        <f t="shared" si="2499"/>
        <v>87.936828378597994</v>
      </c>
      <c r="XI283" s="15">
        <f t="shared" si="2500"/>
        <v>-4.1152971202381588E-4</v>
      </c>
      <c r="XJ283" s="12"/>
      <c r="XK283" s="11">
        <f t="shared" si="2772"/>
        <v>-4.0492679257600402E-4</v>
      </c>
      <c r="XL283" s="10">
        <f t="shared" si="2501"/>
        <v>87.996243040020602</v>
      </c>
      <c r="XM283" s="9">
        <f t="shared" si="2116"/>
        <v>84.611551524385163</v>
      </c>
      <c r="XN283" s="9">
        <f t="shared" si="2117"/>
        <v>91.363339529899903</v>
      </c>
      <c r="XO283" s="115">
        <f t="shared" si="2502"/>
        <v>87.98744552714254</v>
      </c>
      <c r="XP283" s="15">
        <f t="shared" si="2503"/>
        <v>-4.1702166507216867E-4</v>
      </c>
      <c r="XQ283" s="12"/>
      <c r="XR283" s="11">
        <f t="shared" si="2773"/>
        <v>-4.1044095183018675E-4</v>
      </c>
      <c r="XS283" s="10">
        <f t="shared" si="2504"/>
        <v>88.046843917134254</v>
      </c>
      <c r="XT283" s="9">
        <f t="shared" si="2118"/>
        <v>84.617875416113804</v>
      </c>
      <c r="XU283" s="9">
        <f t="shared" si="2119"/>
        <v>91.458856305445124</v>
      </c>
      <c r="XV283" s="115">
        <f t="shared" si="2505"/>
        <v>88.038365860779464</v>
      </c>
      <c r="XW283" s="15">
        <f t="shared" si="2506"/>
        <v>-4.2253063023686162E-4</v>
      </c>
      <c r="XX283" s="12"/>
      <c r="XY283" s="11">
        <f t="shared" si="2774"/>
        <v>-4.1597241406575252E-4</v>
      </c>
      <c r="XZ283" s="10">
        <f t="shared" si="2507"/>
        <v>88.097748359504976</v>
      </c>
      <c r="YA283" s="9">
        <f t="shared" si="2120"/>
        <v>84.624367491955525</v>
      </c>
      <c r="YB283" s="9">
        <f t="shared" si="2121"/>
        <v>91.554798452374598</v>
      </c>
      <c r="YC283" s="115">
        <f t="shared" si="2508"/>
        <v>88.089582972165061</v>
      </c>
      <c r="YD283" s="15">
        <f t="shared" si="2509"/>
        <v>-4.2805548047732692E-4</v>
      </c>
      <c r="YE283" s="12"/>
      <c r="YF283" s="11">
        <f t="shared" si="2775"/>
        <v>-4.2152005025399491E-4</v>
      </c>
      <c r="YG283" s="10">
        <f t="shared" si="2510"/>
        <v>88.148949962154319</v>
      </c>
      <c r="YH283" s="9">
        <f t="shared" si="2122"/>
        <v>84.631030453601568</v>
      </c>
      <c r="YI283" s="9">
        <f t="shared" si="2123"/>
        <v>91.651150284148144</v>
      </c>
      <c r="YJ283" s="115">
        <f t="shared" si="2511"/>
        <v>88.141090368874856</v>
      </c>
      <c r="YK283" s="15">
        <f t="shared" si="2512"/>
        <v>-4.3359508005131578E-4</v>
      </c>
      <c r="YL283" s="12"/>
      <c r="YM283" s="11">
        <f t="shared" si="2776"/>
        <v>-4.2708272248247886E-4</v>
      </c>
      <c r="YN283" s="10">
        <f t="shared" si="2513"/>
        <v>88.200442234458649</v>
      </c>
      <c r="YO283" s="9">
        <f t="shared" si="2124"/>
        <v>84.637866986076659</v>
      </c>
      <c r="YP283" s="9">
        <f t="shared" si="2125"/>
        <v>91.747895964757134</v>
      </c>
      <c r="YQ283" s="115">
        <f t="shared" si="2514"/>
        <v>88.192881475416897</v>
      </c>
      <c r="YR283" s="15">
        <f t="shared" si="2515"/>
        <v>-4.3914828501411885E-4</v>
      </c>
      <c r="YS283" s="12"/>
      <c r="YT283" s="11">
        <f t="shared" si="2777"/>
        <v>-4.3265928445394483E-4</v>
      </c>
      <c r="YU283" s="10">
        <f t="shared" si="2516"/>
        <v>88.252218602149725</v>
      </c>
      <c r="YV283" s="9">
        <f t="shared" si="2126"/>
        <v>84.644879755696749</v>
      </c>
      <c r="YW283" s="9">
        <f t="shared" si="2127"/>
        <v>91.845019515044896</v>
      </c>
      <c r="YX283" s="115">
        <f t="shared" si="2517"/>
        <v>88.24494963537083</v>
      </c>
      <c r="YY283" s="15">
        <f t="shared" si="2518"/>
        <v>-4.447139437350826E-4</v>
      </c>
      <c r="YZ283" s="12"/>
      <c r="ZA283" s="11">
        <f t="shared" si="2778"/>
        <v>-4.3824858200274463E-4</v>
      </c>
      <c r="ZB283" s="10">
        <f t="shared" si="2519"/>
        <v>88.304272409441978</v>
      </c>
      <c r="ZC283" s="9">
        <f t="shared" si="2128"/>
        <v>84.652071408015146</v>
      </c>
      <c r="ZD283" s="9">
        <f t="shared" si="2129"/>
        <v>91.942504819286569</v>
      </c>
      <c r="ZE283" s="115">
        <f t="shared" si="2520"/>
        <v>88.297288113650865</v>
      </c>
      <c r="ZF283" s="15">
        <f t="shared" si="2521"/>
        <v>-4.5029089743086443E-4</v>
      </c>
      <c r="ZG283" s="12"/>
      <c r="ZH283" s="11">
        <f t="shared" si="2779"/>
        <v>-4.438494536282263E-4</v>
      </c>
      <c r="ZI283" s="10">
        <f t="shared" si="2522"/>
        <v>88.356596921284549</v>
      </c>
      <c r="ZJ283" s="9">
        <f t="shared" si="2130"/>
        <v>84.659444565759699</v>
      </c>
      <c r="ZK283" s="9">
        <f t="shared" si="2131"/>
        <v>92.040335630516708</v>
      </c>
      <c r="ZL283" s="115">
        <f t="shared" si="2523"/>
        <v>88.349890098138204</v>
      </c>
      <c r="ZM283" s="15">
        <f t="shared" si="2524"/>
        <v>-4.5587798062190409E-4</v>
      </c>
      <c r="ZN283" s="12"/>
      <c r="ZO283" s="11">
        <f t="shared" si="2780"/>
        <v>-4.4946073095136524E-4</v>
      </c>
      <c r="ZP283" s="10">
        <f t="shared" si="2525"/>
        <v>88.409185324982047</v>
      </c>
      <c r="ZQ283" s="9">
        <f t="shared" si="2132"/>
        <v>84.667001826760611</v>
      </c>
      <c r="ZR283" s="9">
        <f t="shared" si="2133"/>
        <v>92.138495560987167</v>
      </c>
      <c r="ZS283" s="115">
        <f t="shared" si="2526"/>
        <v>88.402748693873889</v>
      </c>
      <c r="ZT283" s="15">
        <f t="shared" si="2527"/>
        <v>-4.6147402067104557E-4</v>
      </c>
      <c r="ZU283" s="12"/>
      <c r="ZV283" s="11">
        <f t="shared" si="2781"/>
        <v>-4.5508123825185897E-4</v>
      </c>
      <c r="ZW283" s="10">
        <f t="shared" si="2528"/>
        <v>88.462030724361142</v>
      </c>
      <c r="ZX283" s="9">
        <f t="shared" si="2134"/>
        <v>84.674745761840171</v>
      </c>
      <c r="ZY283" s="9">
        <f t="shared" si="2135"/>
        <v>92.236968110384211</v>
      </c>
      <c r="ZZ283" s="115">
        <f t="shared" si="2529"/>
        <v>88.455856936112184</v>
      </c>
      <c r="AAA283" s="15">
        <f t="shared" si="2530"/>
        <v>-4.6707783965669182E-4</v>
      </c>
      <c r="AAB283" s="12"/>
      <c r="AAC283" s="11">
        <f t="shared" si="2782"/>
        <v>-4.6070979434462069E-4</v>
      </c>
      <c r="AAD283" s="10">
        <f t="shared" si="2531"/>
        <v>88.51512615283653</v>
      </c>
      <c r="AAE283" s="9">
        <f t="shared" si="2136"/>
        <v>84.682678912743356</v>
      </c>
      <c r="AAF283" s="9">
        <f t="shared" si="2137"/>
        <v>92.335736671885158</v>
      </c>
      <c r="AAG283" s="115">
        <f t="shared" si="2532"/>
        <v>88.509207792314257</v>
      </c>
      <c r="AAH283" s="15">
        <f t="shared" si="2533"/>
        <v>-4.7268825487471386E-4</v>
      </c>
      <c r="AAI283" s="12"/>
      <c r="AAJ283" s="11">
        <f t="shared" si="2783"/>
        <v>-4.6634521308255562E-4</v>
      </c>
      <c r="AAK283" s="10">
        <f t="shared" si="2534"/>
        <v>88.568464575395865</v>
      </c>
      <c r="AAL283" s="9">
        <f t="shared" si="2138"/>
        <v>84.690803790067832</v>
      </c>
      <c r="AAM283" s="9">
        <f t="shared" si="2139"/>
        <v>92.434784536501169</v>
      </c>
      <c r="AAN283" s="115">
        <f t="shared" si="2535"/>
        <v>88.562794163284508</v>
      </c>
      <c r="AAO283" s="15">
        <f t="shared" si="2536"/>
        <v>-4.7830407923452604E-4</v>
      </c>
      <c r="AAP283" s="12"/>
      <c r="AAQ283" s="11">
        <f t="shared" si="3126"/>
        <v>-4.7198630375350328E-4</v>
      </c>
      <c r="AAR283" s="10">
        <f t="shared" si="3127"/>
        <v>88.622038889726326</v>
      </c>
      <c r="AAS283" s="9">
        <f t="shared" si="2140"/>
        <v>84.699122871191747</v>
      </c>
      <c r="AAT283" s="9">
        <f t="shared" si="2141"/>
        <v>92.534094901049727</v>
      </c>
      <c r="AAU283" s="115">
        <f t="shared" si="3128"/>
        <v>88.61660888612073</v>
      </c>
      <c r="AAV283" s="15">
        <f t="shared" si="3129"/>
        <v>-4.8392412187949548E-4</v>
      </c>
      <c r="AAW283" s="11"/>
      <c r="AAX283" s="11">
        <f t="shared" si="2784"/>
        <v>-4.7763187170213756E-4</v>
      </c>
      <c r="AAY283" s="10">
        <f t="shared" si="2541"/>
        <v>88.67584192915939</v>
      </c>
      <c r="AAZ283" s="9">
        <f t="shared" si="2142"/>
        <v>84.707638598209314</v>
      </c>
      <c r="ABA283" s="9">
        <f t="shared" si="2143"/>
        <v>92.633650876319209</v>
      </c>
      <c r="ABB283" s="115">
        <f t="shared" si="2542"/>
        <v>88.670644737264269</v>
      </c>
      <c r="ABC283" s="15">
        <f t="shared" si="2543"/>
        <v>-4.8954718881874168E-4</v>
      </c>
      <c r="ABD283" s="11"/>
      <c r="ABE283" s="11">
        <f t="shared" si="2785"/>
        <v>-4.8328071896350933E-4</v>
      </c>
      <c r="ABF283" s="10">
        <f t="shared" si="2544"/>
        <v>88.729866465716583</v>
      </c>
      <c r="ABG283" s="9">
        <f t="shared" si="2144"/>
        <v>84.716353375876935</v>
      </c>
      <c r="ABH283" s="9">
        <f t="shared" si="2145"/>
        <v>92.733435495407605</v>
      </c>
      <c r="ABI283" s="115">
        <f t="shared" si="2545"/>
        <v>88.72489443564227</v>
      </c>
      <c r="ABJ283" s="15">
        <f t="shared" si="2546"/>
        <v>-4.9517208356901E-4</v>
      </c>
      <c r="ABK283" s="11"/>
      <c r="ABL283" s="11">
        <f t="shared" si="2786"/>
        <v>-4.8893164490690724E-4</v>
      </c>
      <c r="ABM283" s="10">
        <f t="shared" si="2547"/>
        <v>88.784105213248637</v>
      </c>
      <c r="ABN283" s="9">
        <f t="shared" si="2146"/>
        <v>84.725269569572973</v>
      </c>
      <c r="ABO283" s="9">
        <f t="shared" si="2147"/>
        <v>92.833431721269207</v>
      </c>
      <c r="ABP283" s="115">
        <f t="shared" si="2548"/>
        <v>88.77935064542109</v>
      </c>
      <c r="ABQ283" s="15">
        <f t="shared" si="2549"/>
        <v>-5.0079760774682583E-4</v>
      </c>
      <c r="ABR283" s="11"/>
      <c r="ABS283" s="11">
        <f t="shared" si="2787"/>
        <v>-4.9458344683007776E-4</v>
      </c>
      <c r="ABT283" s="10">
        <f t="shared" si="2550"/>
        <v>88.838550830185426</v>
      </c>
      <c r="ABU283" s="9">
        <f t="shared" si="2148"/>
        <v>84.734389503271828</v>
      </c>
      <c r="ABV283" s="9">
        <f t="shared" si="2149"/>
        <v>92.933622363547641</v>
      </c>
      <c r="ABW283" s="115">
        <f t="shared" si="2551"/>
        <v>88.834005933409742</v>
      </c>
      <c r="ABX283" s="15">
        <f t="shared" si="2552"/>
        <v>-5.0642255605683553E-4</v>
      </c>
      <c r="ABY283" s="11"/>
      <c r="ABZ283" s="11">
        <f t="shared" si="2788"/>
        <v>-5.002349149372411E-4</v>
      </c>
      <c r="ACA283" s="10">
        <f t="shared" si="2553"/>
        <v>88.893195876834952</v>
      </c>
      <c r="ACB283" s="9">
        <f t="shared" si="2150"/>
        <v>84.743715457328506</v>
      </c>
      <c r="ACC283" s="9">
        <f t="shared" si="2151"/>
        <v>93.033990189948369</v>
      </c>
      <c r="ACD283" s="115">
        <f t="shared" si="2554"/>
        <v>88.888852823638445</v>
      </c>
      <c r="ACE283" s="15">
        <f t="shared" si="2555"/>
        <v>-5.1204572330752426E-4</v>
      </c>
      <c r="ACF283" s="11"/>
      <c r="ACG283" s="11">
        <f t="shared" si="2789"/>
        <v>-5.0588483937108128E-4</v>
      </c>
      <c r="ACH283" s="10">
        <f t="shared" si="2556"/>
        <v>88.948032870073988</v>
      </c>
      <c r="ACI283" s="9">
        <f t="shared" si="2152"/>
        <v>84.753249666510257</v>
      </c>
      <c r="ACJ283" s="9">
        <f t="shared" si="2153"/>
        <v>93.134517976869503</v>
      </c>
      <c r="ACK283" s="115">
        <f t="shared" si="2557"/>
        <v>88.94388382168988</v>
      </c>
      <c r="ACL283" s="15">
        <f t="shared" si="2558"/>
        <v>-5.1766590765998791E-4</v>
      </c>
      <c r="ACM283" s="11"/>
      <c r="ACN283" s="11">
        <f t="shared" si="2790"/>
        <v>-5.1153201347045932E-4</v>
      </c>
      <c r="ACO283" s="10">
        <f t="shared" si="2559"/>
        <v>89.00305430772886</v>
      </c>
      <c r="ACP283" s="9">
        <f t="shared" si="2154"/>
        <v>84.76299431815184</v>
      </c>
      <c r="ACQ283" s="9">
        <f t="shared" si="2155"/>
        <v>93.235188465317904</v>
      </c>
      <c r="ACR283" s="115">
        <f t="shared" si="2560"/>
        <v>88.999091391734879</v>
      </c>
      <c r="ACS283" s="15">
        <f t="shared" si="2561"/>
        <v>-5.2328190801904755E-4</v>
      </c>
      <c r="ACT283" s="11"/>
      <c r="ACU283" s="11">
        <f t="shared" si="2791"/>
        <v>-5.1717523115749195E-4</v>
      </c>
      <c r="ACV283" s="10">
        <f t="shared" si="2562"/>
        <v>89.058252645553949</v>
      </c>
      <c r="ACW283" s="9">
        <f t="shared" si="2156"/>
        <v>84.772951550220327</v>
      </c>
      <c r="ACX283" s="9">
        <f t="shared" si="2157"/>
        <v>93.335984319517507</v>
      </c>
      <c r="ACY283" s="115">
        <f t="shared" si="2563"/>
        <v>89.05446793486891</v>
      </c>
      <c r="ACZ283" s="15">
        <f t="shared" si="2564"/>
        <v>-5.288925215962254E-4</v>
      </c>
      <c r="ADA283" s="11"/>
      <c r="ADB283" s="11">
        <f t="shared" si="2792"/>
        <v>-5.2281328449653311E-4</v>
      </c>
      <c r="ADC283" s="10">
        <f t="shared" si="2565"/>
        <v>89.113620275511948</v>
      </c>
      <c r="ADD283" s="9">
        <f t="shared" si="2158"/>
        <v>84.78312344929094</v>
      </c>
      <c r="ADE283" s="9">
        <f t="shared" si="2159"/>
        <v>93.436888018295022</v>
      </c>
      <c r="ADF283" s="115">
        <f t="shared" si="2566"/>
        <v>89.110005733792974</v>
      </c>
      <c r="ADG283" s="15">
        <f t="shared" si="2567"/>
        <v>-5.3449653732626039E-4</v>
      </c>
      <c r="ADH283" s="11"/>
      <c r="ADI283" s="11">
        <f t="shared" si="2793"/>
        <v>-5.2844495709648864E-4</v>
      </c>
      <c r="ADJ283" s="10">
        <f t="shared" si="2568"/>
        <v>89.169149470316142</v>
      </c>
      <c r="ADK283" s="9">
        <f t="shared" si="2160"/>
        <v>84.793512048267615</v>
      </c>
      <c r="ADL283" s="9">
        <f t="shared" si="2161"/>
        <v>93.537882191460653</v>
      </c>
      <c r="ADM283" s="115">
        <f t="shared" si="2569"/>
        <v>89.165697119864134</v>
      </c>
      <c r="ADN283" s="15">
        <f t="shared" si="2570"/>
        <v>-5.4009275678431245E-4</v>
      </c>
      <c r="ADO283" s="11"/>
      <c r="ADP283" s="11">
        <f t="shared" si="2794"/>
        <v>-5.3406904507892147E-4</v>
      </c>
      <c r="ADQ283" s="10">
        <f t="shared" si="2571"/>
        <v>89.224832550871298</v>
      </c>
      <c r="ADR283" s="9">
        <f t="shared" si="2162"/>
        <v>84.804119324913586</v>
      </c>
      <c r="ADS283" s="9">
        <f t="shared" si="2163"/>
        <v>93.638949479358757</v>
      </c>
      <c r="ADT283" s="115">
        <f t="shared" si="2572"/>
        <v>89.221534402136172</v>
      </c>
      <c r="ADU283" s="15">
        <f t="shared" si="2573"/>
        <v>-5.456799856019234E-4</v>
      </c>
      <c r="ADV283" s="11"/>
      <c r="ADW283" s="11">
        <f t="shared" si="2795"/>
        <v>-5.3968434847693895E-4</v>
      </c>
      <c r="ADX283" s="10">
        <f t="shared" si="2574"/>
        <v>89.280661815146573</v>
      </c>
      <c r="ADY283" s="9">
        <f t="shared" si="2164"/>
        <v>84.814947200073377</v>
      </c>
      <c r="ADZ283" s="9">
        <f t="shared" si="2165"/>
        <v>93.740072268908904</v>
      </c>
      <c r="AEA283" s="115">
        <f t="shared" si="2575"/>
        <v>89.277509734491133</v>
      </c>
      <c r="AEB283" s="15">
        <f t="shared" si="2576"/>
        <v>-5.5125701727351214E-4</v>
      </c>
      <c r="AEC283" s="11"/>
      <c r="AED283" s="11">
        <f t="shared" si="2796"/>
        <v>-5.4528965500452698E-4</v>
      </c>
      <c r="AEE283" s="10">
        <f t="shared" si="2577"/>
        <v>89.336629404979405</v>
      </c>
      <c r="AEF283" s="9">
        <f t="shared" si="2166"/>
        <v>84.825997535261067</v>
      </c>
      <c r="AEG283" s="9">
        <f t="shared" si="2167"/>
        <v>93.84123412012076</v>
      </c>
      <c r="AEH283" s="115">
        <f t="shared" si="2578"/>
        <v>89.33361582769092</v>
      </c>
      <c r="AEI283" s="15">
        <f t="shared" si="2579"/>
        <v>-5.5682272141349611E-4</v>
      </c>
      <c r="AEJ283" s="11"/>
      <c r="AEK283" s="11">
        <f t="shared" si="2797"/>
        <v>-5.5088382853289057E-4</v>
      </c>
      <c r="AEL283" s="10">
        <f t="shared" si="2580"/>
        <v>89.392728019880195</v>
      </c>
      <c r="AEM283" s="9">
        <f t="shared" si="2168"/>
        <v>84.837272133806451</v>
      </c>
      <c r="AEN283" s="9">
        <f t="shared" si="2169"/>
        <v>93.942424611837041</v>
      </c>
      <c r="AEO283" s="115">
        <f t="shared" si="2581"/>
        <v>89.389848372821746</v>
      </c>
      <c r="AEP283" s="15">
        <f t="shared" si="2582"/>
        <v>-5.6237634298098981E-4</v>
      </c>
      <c r="AEQ283" s="11"/>
      <c r="AER283" s="11">
        <f t="shared" si="2798"/>
        <v>-5.5646610907834849E-4</v>
      </c>
      <c r="AES283" s="10">
        <f t="shared" si="2583"/>
        <v>89.448953346603332</v>
      </c>
      <c r="AET283" s="9">
        <f t="shared" si="2170"/>
        <v>84.848772754402617</v>
      </c>
      <c r="AEU283" s="9">
        <f t="shared" si="2171"/>
        <v>94.043634960016149</v>
      </c>
      <c r="AEV283" s="115">
        <f t="shared" si="2584"/>
        <v>89.446203857209383</v>
      </c>
      <c r="AEW283" s="15">
        <f t="shared" si="2585"/>
        <v>-5.6791723080792586E-4</v>
      </c>
      <c r="AEX283" s="11"/>
      <c r="AEY283" s="11">
        <f t="shared" si="2799"/>
        <v>-5.6203584070028457E-4</v>
      </c>
      <c r="AEZ283" s="10">
        <f t="shared" si="2586"/>
        <v>89.505301869812598</v>
      </c>
      <c r="AFA283" s="9">
        <f t="shared" si="2172"/>
        <v>84.860501114206997</v>
      </c>
      <c r="AFB283" s="9">
        <f t="shared" si="2173"/>
        <v>94.144856540093073</v>
      </c>
      <c r="AFC283" s="115">
        <f t="shared" si="2587"/>
        <v>89.502678827150035</v>
      </c>
      <c r="AFD283" s="15">
        <f t="shared" si="2588"/>
        <v>-5.7344474614167806E-4</v>
      </c>
      <c r="AFE283" s="11"/>
      <c r="AFF283" s="11">
        <f t="shared" si="2800"/>
        <v>-5.6759237982672564E-4</v>
      </c>
      <c r="AFG283" s="10">
        <f t="shared" si="2589"/>
        <v>89.561770133002113</v>
      </c>
      <c r="AFH283" s="9">
        <f t="shared" si="2174"/>
        <v>84.872458888343672</v>
      </c>
      <c r="AFI283" s="9">
        <f t="shared" si="2175"/>
        <v>94.246080887773914</v>
      </c>
      <c r="AFJ283" s="115">
        <f t="shared" si="2590"/>
        <v>89.559269888058793</v>
      </c>
      <c r="AFK283" s="15">
        <f t="shared" si="2591"/>
        <v>-5.7895826272488077E-4</v>
      </c>
      <c r="AFL283" s="11"/>
      <c r="AFM283" s="11">
        <f t="shared" si="2801"/>
        <v>-5.731350953376011E-4</v>
      </c>
      <c r="AFN283" s="10">
        <f t="shared" si="2592"/>
        <v>89.618354738651334</v>
      </c>
      <c r="AFO283" s="9">
        <f t="shared" si="2176"/>
        <v>84.884647709440259</v>
      </c>
      <c r="AFP283" s="9">
        <f t="shared" si="2177"/>
        <v>94.347299699711769</v>
      </c>
      <c r="AFQ283" s="115">
        <f t="shared" si="2593"/>
        <v>89.615973704576021</v>
      </c>
      <c r="AFR283" s="15">
        <f t="shared" si="2594"/>
        <v>-5.8445716686577893E-4</v>
      </c>
      <c r="AFS283" s="11"/>
      <c r="AFT283" s="11">
        <f t="shared" si="2802"/>
        <v>-5.7866336863854535E-4</v>
      </c>
      <c r="AFU283" s="10">
        <f t="shared" si="2595"/>
        <v>89.675052348337971</v>
      </c>
      <c r="AFV283" s="9">
        <f t="shared" si="2178"/>
        <v>84.897069167198978</v>
      </c>
      <c r="AFW283" s="9">
        <f t="shared" si="2179"/>
        <v>94.448504834059449</v>
      </c>
      <c r="AFX283" s="115">
        <f t="shared" si="2596"/>
        <v>89.672787000629214</v>
      </c>
      <c r="AFY283" s="15">
        <f t="shared" si="2597"/>
        <v>-5.8994085749885421E-4</v>
      </c>
      <c r="AFZ283" s="11"/>
      <c r="AGA283" s="11">
        <f t="shared" si="2803"/>
        <v>-5.8417659372495521E-4</v>
      </c>
      <c r="AGB283" s="10">
        <f t="shared" si="2598"/>
        <v>89.731859682806501</v>
      </c>
      <c r="AGC283" s="9">
        <f t="shared" si="2180"/>
        <v>84.909724808002068</v>
      </c>
      <c r="AGD283" s="9">
        <f t="shared" si="2181"/>
        <v>94.549688310904287</v>
      </c>
      <c r="AGE283" s="115">
        <f t="shared" si="2599"/>
        <v>89.729706559453177</v>
      </c>
      <c r="AGF283" s="15">
        <f t="shared" si="2600"/>
        <v>-5.9540874623606162E-4</v>
      </c>
      <c r="AGG283" s="11"/>
      <c r="AGH283" s="11">
        <f t="shared" si="2804"/>
        <v>-5.8967417723662782E-4</v>
      </c>
      <c r="AGI283" s="10">
        <f t="shared" si="2601"/>
        <v>89.788773521994784</v>
      </c>
      <c r="AGJ283" s="9">
        <f t="shared" si="2182"/>
        <v>84.922616134551021</v>
      </c>
      <c r="AGK283" s="9">
        <f t="shared" si="2183"/>
        <v>94.650842312585524</v>
      </c>
      <c r="AGL283" s="115">
        <f t="shared" si="2602"/>
        <v>89.786729223568273</v>
      </c>
      <c r="AGM283" s="15">
        <f t="shared" si="2603"/>
        <v>-6.0086025740870583E-4</v>
      </c>
      <c r="AGN283" s="11"/>
      <c r="AGO283" s="11">
        <f t="shared" si="2805"/>
        <v>-5.9515553850302526E-4</v>
      </c>
      <c r="AGP283" s="10">
        <f t="shared" si="2604"/>
        <v>89.845790705018914</v>
      </c>
      <c r="AGQ283" s="9">
        <f t="shared" si="2184"/>
        <v>84.935744605539654</v>
      </c>
      <c r="AGR283" s="9">
        <f t="shared" si="2185"/>
        <v>94.751959183898563</v>
      </c>
      <c r="AGS283" s="115">
        <f t="shared" si="2605"/>
        <v>89.843851894719108</v>
      </c>
      <c r="AGT283" s="15">
        <f t="shared" si="2606"/>
        <v>-6.0629482810025455E-4</v>
      </c>
      <c r="AGU283" s="11"/>
      <c r="AGV283" s="11">
        <f t="shared" si="2806"/>
        <v>-6.0062010957945115E-4</v>
      </c>
      <c r="AGW283" s="10">
        <f t="shared" si="2607"/>
        <v>89.902908130118391</v>
      </c>
      <c r="AGX283" s="9">
        <f t="shared" si="2186"/>
        <v>84.949111635360637</v>
      </c>
      <c r="AGY283" s="9">
        <f t="shared" si="2187"/>
        <v>94.853031432182391</v>
      </c>
      <c r="AGZ283" s="115">
        <f t="shared" si="2608"/>
        <v>89.901071533771514</v>
      </c>
      <c r="AHA283" s="15">
        <f t="shared" si="2609"/>
        <v>-6.1171190816986269E-4</v>
      </c>
      <c r="AHB283" s="11"/>
      <c r="AHC283" s="11">
        <f t="shared" si="2807"/>
        <v>-6.060673352738914E-4</v>
      </c>
      <c r="AHD283" s="10">
        <f t="shared" si="2610"/>
        <v>89.960122754559507</v>
      </c>
      <c r="AHE283" s="9">
        <f t="shared" si="2188"/>
        <v>84.962718593845182</v>
      </c>
      <c r="AHF283" s="9">
        <f t="shared" si="2189"/>
        <v>94.95405172729987</v>
      </c>
      <c r="AHG283" s="115">
        <f t="shared" si="2611"/>
        <v>89.958385160572533</v>
      </c>
      <c r="AHH283" s="15">
        <f t="shared" si="2612"/>
        <v>-6.1711096026723479E-4</v>
      </c>
      <c r="AHI283" s="11"/>
      <c r="AHJ283" s="11">
        <f t="shared" si="2808"/>
        <v>-6.1149667316517801E-4</v>
      </c>
      <c r="AHK283" s="10">
        <f t="shared" si="2613"/>
        <v>90.017431594501716</v>
      </c>
      <c r="AHL283" s="9">
        <f t="shared" si="2190"/>
        <v>84.976566806035436</v>
      </c>
      <c r="AHM283" s="9">
        <f t="shared" si="2191"/>
        <v>95.055012901508732</v>
      </c>
      <c r="AHN283" s="115">
        <f t="shared" si="2614"/>
        <v>90.015789853772077</v>
      </c>
      <c r="AHO283" s="15">
        <f t="shared" si="2615"/>
        <v>-6.2249145983870897E-4</v>
      </c>
      <c r="AHP283" s="11"/>
      <c r="AHQ283" s="11">
        <f t="shared" si="2809"/>
        <v>-6.1690759361232464E-4</v>
      </c>
      <c r="AHR283" s="10">
        <f t="shared" si="2616"/>
        <v>90.074831724825671</v>
      </c>
      <c r="AHS283" s="9">
        <f t="shared" si="2192"/>
        <v>84.990657551989443</v>
      </c>
      <c r="AHT283" s="9">
        <f t="shared" si="2193"/>
        <v>95.15590794922349</v>
      </c>
      <c r="AHU283" s="115">
        <f t="shared" si="2617"/>
        <v>90.073282750606467</v>
      </c>
      <c r="AHV283" s="15">
        <f t="shared" si="2618"/>
        <v>-6.2785289512461162E-4</v>
      </c>
      <c r="AHW283" s="11"/>
      <c r="AHX283" s="11">
        <f t="shared" si="2810"/>
        <v>-6.2229957975509168E-4</v>
      </c>
      <c r="AHY283" s="10">
        <f t="shared" si="2619"/>
        <v>90.132320278922876</v>
      </c>
      <c r="AHZ283" s="9">
        <f t="shared" si="2194"/>
        <v>85.004992066617916</v>
      </c>
      <c r="AIA283" s="9">
        <f t="shared" si="2195"/>
        <v>95.256730026678653</v>
      </c>
      <c r="AIB283" s="115">
        <f t="shared" si="2620"/>
        <v>90.130861046648278</v>
      </c>
      <c r="AIC283" s="15">
        <f t="shared" si="2621"/>
        <v>-6.3319476714851931E-4</v>
      </c>
      <c r="AID283" s="11"/>
      <c r="AIE283" s="11">
        <f t="shared" si="2811"/>
        <v>-6.27672127506422E-4</v>
      </c>
      <c r="AIF283" s="10">
        <f t="shared" si="2622"/>
        <v>90.189894448451838</v>
      </c>
      <c r="AIG283" s="9">
        <f t="shared" si="2196"/>
        <v>85.019571539552672</v>
      </c>
      <c r="AIH283" s="9">
        <f t="shared" si="2197"/>
        <v>95.357472451485108</v>
      </c>
      <c r="AII283" s="115">
        <f t="shared" si="2623"/>
        <v>90.188521995518897</v>
      </c>
      <c r="AIJ283" s="15">
        <f t="shared" si="2624"/>
        <v>-6.3851658969800288E-4</v>
      </c>
      <c r="AIK283" s="11"/>
      <c r="AIL283" s="11">
        <f t="shared" si="2812"/>
        <v>-6.3302474553630342E-4</v>
      </c>
      <c r="AIM283" s="10">
        <f t="shared" si="2625"/>
        <v>90.247551483056526</v>
      </c>
      <c r="AIN283" s="9">
        <f t="shared" si="2198"/>
        <v>85.034397115046033</v>
      </c>
      <c r="AIO283" s="9">
        <f t="shared" si="2199"/>
        <v>95.45812870209383</v>
      </c>
      <c r="AIP283" s="115">
        <f t="shared" si="2626"/>
        <v>90.246262908569932</v>
      </c>
      <c r="AIQ283" s="15">
        <f t="shared" si="2627"/>
        <v>-6.4381788929769915E-4</v>
      </c>
      <c r="AIR283" s="11"/>
      <c r="AIS283" s="11">
        <f t="shared" si="2813"/>
        <v>-6.3835695524792728E-4</v>
      </c>
      <c r="AIT283" s="10">
        <f t="shared" si="2628"/>
        <v>90.305288690053899</v>
      </c>
      <c r="AIU283" s="9">
        <f t="shared" si="2200"/>
        <v>85.049469891900799</v>
      </c>
      <c r="AIV283" s="9">
        <f t="shared" si="2201"/>
        <v>95.558692417157545</v>
      </c>
      <c r="AIW283" s="115">
        <f t="shared" si="2629"/>
        <v>90.304081154529172</v>
      </c>
      <c r="AIX283" s="15">
        <f t="shared" si="2630"/>
        <v>-6.4909820517422816E-4</v>
      </c>
      <c r="AIY283" s="11"/>
      <c r="AIZ283" s="11">
        <f t="shared" si="2814"/>
        <v>-6.4366829074560795E-4</v>
      </c>
      <c r="AJA283" s="10">
        <f t="shared" si="2631"/>
        <v>90.363103434085559</v>
      </c>
      <c r="AJB283" s="9">
        <f t="shared" si="2202"/>
        <v>85.064790923430152</v>
      </c>
      <c r="AJC283" s="9">
        <f t="shared" si="2203"/>
        <v>95.659157394803756</v>
      </c>
      <c r="AJD283" s="115">
        <f t="shared" si="2632"/>
        <v>90.361974159116954</v>
      </c>
      <c r="AJE283" s="15">
        <f t="shared" si="2633"/>
        <v>-6.543570892137546E-4</v>
      </c>
      <c r="AJF283" s="11"/>
      <c r="AJG283" s="11">
        <f t="shared" si="2815"/>
        <v>-6.4895829879532349E-4</v>
      </c>
      <c r="AJH283" s="10">
        <f t="shared" si="2634"/>
        <v>90.420993136739952</v>
      </c>
      <c r="AJI283" s="9">
        <f t="shared" si="2204"/>
        <v>85.080361217447035</v>
      </c>
      <c r="AJJ283" s="9">
        <f t="shared" si="2205"/>
        <v>95.759517591814941</v>
      </c>
      <c r="AJK283" s="115">
        <f t="shared" si="2635"/>
        <v>90.419939404630981</v>
      </c>
      <c r="AJL283" s="15">
        <f t="shared" si="2636"/>
        <v>-6.5959410591201364E-4</v>
      </c>
      <c r="AJM283" s="11"/>
      <c r="AJN283" s="11">
        <f t="shared" si="2816"/>
        <v>-6.5422653877765166E-4</v>
      </c>
      <c r="AJO283" s="10">
        <f t="shared" si="2637"/>
        <v>90.478955276142756</v>
      </c>
      <c r="AJP283" s="9">
        <f t="shared" si="2206"/>
        <v>85.096181736282304</v>
      </c>
      <c r="AJQ283" s="9">
        <f t="shared" si="2207"/>
        <v>95.859767122721024</v>
      </c>
      <c r="AJR283" s="115">
        <f t="shared" si="2638"/>
        <v>90.477974429501671</v>
      </c>
      <c r="AJS283" s="15">
        <f t="shared" si="2639"/>
        <v>-6.6480883231714112E-4</v>
      </c>
      <c r="AJT283" s="11"/>
      <c r="AJU283" s="11">
        <f t="shared" si="2817"/>
        <v>-6.5947258263344619E-4</v>
      </c>
      <c r="AJV283" s="10">
        <f t="shared" si="2640"/>
        <v>90.536987386517694</v>
      </c>
      <c r="AJW283" s="9">
        <f t="shared" si="2208"/>
        <v>85.112253396831107</v>
      </c>
      <c r="AJX283" s="9">
        <f t="shared" si="2209"/>
        <v>95.959900258808105</v>
      </c>
      <c r="AJY283" s="115">
        <f t="shared" si="2641"/>
        <v>90.536076827819613</v>
      </c>
      <c r="AJZ283" s="15">
        <f t="shared" si="2642"/>
        <v>-6.7000085796557122E-4</v>
      </c>
      <c r="AKA283" s="11"/>
      <c r="AKB283" s="11">
        <f t="shared" si="2818"/>
        <v>-6.6469601480253202E-4</v>
      </c>
      <c r="AKC283" s="10">
        <f t="shared" si="2643"/>
        <v>90.595087057719411</v>
      </c>
      <c r="AKD283" s="9">
        <f t="shared" si="2210"/>
        <v>85.128577070626847</v>
      </c>
      <c r="AKE283" s="9">
        <f t="shared" si="2211"/>
        <v>96.059911427044554</v>
      </c>
      <c r="AKF283" s="115">
        <f t="shared" si="2644"/>
        <v>90.594244248835707</v>
      </c>
      <c r="AKG283" s="15">
        <f t="shared" si="2645"/>
        <v>-6.7516978481115312E-4</v>
      </c>
      <c r="AKH283" s="11"/>
      <c r="AKI283" s="11">
        <f t="shared" si="2819"/>
        <v>-6.698964321555466E-4</v>
      </c>
      <c r="AKJ283" s="10">
        <f t="shared" si="2646"/>
        <v>90.653251934738734</v>
      </c>
      <c r="AKK283" s="9">
        <f t="shared" si="2212"/>
        <v>85.145153583942005</v>
      </c>
      <c r="AKL283" s="9">
        <f t="shared" si="2213"/>
        <v>96.159795208926269</v>
      </c>
      <c r="AKM283" s="115">
        <f t="shared" si="2647"/>
        <v>90.652474396434144</v>
      </c>
      <c r="AKN283" s="15">
        <f t="shared" si="2648"/>
        <v>-6.8031522714759264E-4</v>
      </c>
      <c r="AKO283" s="11"/>
      <c r="AKP283" s="11">
        <f t="shared" si="2820"/>
        <v>-6.7507344391903987E-4</v>
      </c>
      <c r="AKQ283" s="10">
        <f t="shared" si="2649"/>
        <v>90.711479717180765</v>
      </c>
      <c r="AKR283" s="9">
        <f t="shared" si="2214"/>
        <v>85.161983717915263</v>
      </c>
      <c r="AKS283" s="9">
        <f t="shared" si="2215"/>
        <v>96.259546339249582</v>
      </c>
      <c r="AKT283" s="115">
        <f t="shared" si="2650"/>
        <v>90.710765028582415</v>
      </c>
      <c r="AKU283" s="15">
        <f t="shared" si="2651"/>
        <v>-6.8543681152481045E-4</v>
      </c>
      <c r="AKV283" s="11"/>
      <c r="AKW283" s="11">
        <f t="shared" si="2821"/>
        <v>-6.8022667159443851E-4</v>
      </c>
      <c r="AKX283" s="10">
        <f t="shared" si="2652"/>
        <v>90.769768158719813</v>
      </c>
      <c r="AKY283" s="9">
        <f t="shared" si="2216"/>
        <v>85.179068208704166</v>
      </c>
      <c r="AKZ283" s="9">
        <f t="shared" si="2217"/>
        <v>96.35915970480653</v>
      </c>
      <c r="ALA283" s="115">
        <f t="shared" si="2653"/>
        <v>90.769113956755348</v>
      </c>
      <c r="ALB283" s="15">
        <f t="shared" si="2654"/>
        <v>-6.9053417665893458E-4</v>
      </c>
      <c r="ALC283" s="11"/>
      <c r="ALD283" s="11">
        <f t="shared" si="2822"/>
        <v>-6.853557488705616E-4</v>
      </c>
      <c r="ALE283" s="10">
        <f t="shared" si="2655"/>
        <v>90.828115066528127</v>
      </c>
      <c r="ALF283" s="9">
        <f t="shared" si="2218"/>
        <v>85.196407747662562</v>
      </c>
      <c r="ALG283" s="9">
        <f t="shared" si="2219"/>
        <v>96.458630343013127</v>
      </c>
      <c r="ALH283" s="115">
        <f t="shared" si="2656"/>
        <v>90.827519045337851</v>
      </c>
      <c r="ALI283" s="15">
        <f t="shared" si="2657"/>
        <v>-6.9560697333660325E-4</v>
      </c>
      <c r="ALJ283" s="11"/>
      <c r="ALK283" s="11">
        <f t="shared" si="2823"/>
        <v>-6.904603215303895E-4</v>
      </c>
      <c r="ALL283" s="10">
        <f t="shared" si="3130"/>
        <v>90.886518300683377</v>
      </c>
      <c r="ALM283" s="9">
        <f t="shared" si="2220"/>
        <v>85.214002981542279</v>
      </c>
      <c r="ALN283" s="9">
        <f t="shared" si="2221"/>
        <v>96.557953440468182</v>
      </c>
      <c r="ALO283" s="115">
        <f t="shared" si="3131"/>
        <v>90.885978211005238</v>
      </c>
      <c r="ALP283" s="15">
        <f t="shared" si="3132"/>
        <v>-7.0065486431350303E-4</v>
      </c>
      <c r="ALQ283" s="12"/>
      <c r="ALR283" s="11">
        <f t="shared" si="2824"/>
        <v>-6.955400473519916E-4</v>
      </c>
      <c r="ALS283" s="10">
        <f t="shared" si="2661"/>
        <v>90.944975773553324</v>
      </c>
      <c r="ALT283" s="9">
        <f t="shared" si="2222"/>
        <v>85.231854512718101</v>
      </c>
      <c r="ALU283" s="9">
        <f t="shared" si="2223"/>
        <v>96.657124331448799</v>
      </c>
      <c r="ALV283" s="115">
        <f t="shared" si="2662"/>
        <v>90.94448942208345</v>
      </c>
      <c r="ALW283" s="15">
        <f t="shared" si="2663"/>
        <v>-7.0567752420754796E-4</v>
      </c>
      <c r="ALX283" s="12"/>
      <c r="ALY283" s="11">
        <f t="shared" si="2825"/>
        <v>-7.0059459600402729E-4</v>
      </c>
      <c r="ALZ283" s="10">
        <f t="shared" si="2664"/>
        <v>91.003485449160394</v>
      </c>
      <c r="AMA283" s="9">
        <f t="shared" si="2224"/>
        <v>85.249962899435474</v>
      </c>
      <c r="AMB283" s="9">
        <f t="shared" si="2225"/>
        <v>96.756138496343937</v>
      </c>
      <c r="AMC283" s="115">
        <f t="shared" si="2665"/>
        <v>91.003050697889705</v>
      </c>
      <c r="AMD283" s="15">
        <f t="shared" si="2666"/>
        <v>-7.1067463938682984E-4</v>
      </c>
      <c r="AME283" s="12"/>
      <c r="AMF283" s="11">
        <f t="shared" si="2826"/>
        <v>-7.0562364893593705E-4</v>
      </c>
      <c r="AMG283" s="10">
        <f t="shared" si="2667"/>
        <v>91.062045342526403</v>
      </c>
      <c r="AMH283" s="9">
        <f t="shared" si="2226"/>
        <v>85.268328656080101</v>
      </c>
      <c r="AMI283" s="9">
        <f t="shared" si="2227"/>
        <v>96.854991560030228</v>
      </c>
      <c r="AMJ283" s="115">
        <f t="shared" si="2668"/>
        <v>91.061660108055165</v>
      </c>
      <c r="AMK283" s="15">
        <f t="shared" si="2669"/>
        <v>-7.1564590785264581E-4</v>
      </c>
      <c r="AML283" s="12"/>
      <c r="AMM283" s="11">
        <f t="shared" si="2827"/>
        <v>-7.1062689926316188E-4</v>
      </c>
      <c r="AMN283" s="10">
        <f t="shared" si="2670"/>
        <v>91.120653518999262</v>
      </c>
      <c r="AMO283" s="9">
        <f t="shared" si="2228"/>
        <v>85.286952253468669</v>
      </c>
      <c r="AMP283" s="9">
        <f t="shared" si="2229"/>
        <v>96.953679290189754</v>
      </c>
      <c r="AMQ283" s="115">
        <f t="shared" si="2671"/>
        <v>91.120315771829212</v>
      </c>
      <c r="AMR283" s="15">
        <f t="shared" si="2672"/>
        <v>-7.2059103911764296E-4</v>
      </c>
      <c r="AMS283" s="12"/>
      <c r="AMT283" s="11">
        <f t="shared" si="2828"/>
        <v>-7.156040516473754E-4</v>
      </c>
      <c r="AMU283" s="10">
        <f t="shared" si="2673"/>
        <v>91.179308093561019</v>
      </c>
      <c r="AMV283" s="9">
        <f t="shared" si="2230"/>
        <v>85.305834119160053</v>
      </c>
      <c r="AMW283" s="9">
        <f t="shared" si="2231"/>
        <v>97.052197595580154</v>
      </c>
      <c r="AMX283" s="115">
        <f t="shared" si="2674"/>
        <v>91.179015857370104</v>
      </c>
      <c r="AMY283" s="15">
        <f t="shared" si="2675"/>
        <v>-7.2550975407975041E-4</v>
      </c>
      <c r="AMZ283" s="12"/>
      <c r="ANA283" s="11">
        <f t="shared" si="2829"/>
        <v>-7.2055482217245749E-4</v>
      </c>
      <c r="ANB283" s="10">
        <f t="shared" si="2676"/>
        <v>91.23800723012215</v>
      </c>
      <c r="ANC283" s="9">
        <f t="shared" si="2232"/>
        <v>85.324974637786056</v>
      </c>
      <c r="AND283" s="9">
        <f t="shared" si="2233"/>
        <v>97.150542524248934</v>
      </c>
      <c r="ANE283" s="115">
        <f t="shared" si="2677"/>
        <v>91.237758581017488</v>
      </c>
      <c r="ANF283" s="15">
        <f t="shared" si="2678"/>
        <v>-7.3040178489145737E-4</v>
      </c>
      <c r="ANG283" s="12"/>
      <c r="ANH283" s="11">
        <f t="shared" si="2830"/>
        <v>-7.2547893821572115E-4</v>
      </c>
      <c r="ANI283" s="10">
        <f t="shared" si="2679"/>
        <v>91.296749140797573</v>
      </c>
      <c r="ANJ283" s="9">
        <f t="shared" si="2234"/>
        <v>85.344374151401126</v>
      </c>
      <c r="ANK283" s="9">
        <f t="shared" si="2235"/>
        <v>97.248710261705227</v>
      </c>
      <c r="ANL283" s="115">
        <f t="shared" si="2680"/>
        <v>91.29654220655317</v>
      </c>
      <c r="ANM283" s="15">
        <f t="shared" si="2681"/>
        <v>-7.3526687482529623E-4</v>
      </c>
      <c r="ANN283" s="12"/>
      <c r="ANO283" s="11">
        <f t="shared" si="2831"/>
        <v>-7.3037613831527875E-4</v>
      </c>
      <c r="ANP283" s="10">
        <f t="shared" si="2682"/>
        <v>91.355532085170665</v>
      </c>
      <c r="ANQ283" s="9">
        <f t="shared" si="2236"/>
        <v>85.364032959850078</v>
      </c>
      <c r="ANR283" s="9">
        <f t="shared" si="2237"/>
        <v>97.346697129046049</v>
      </c>
      <c r="ANS283" s="115">
        <f t="shared" si="2683"/>
        <v>91.355365044448064</v>
      </c>
      <c r="ANT283" s="15">
        <f t="shared" si="2684"/>
        <v>-7.4010477813539499E-4</v>
      </c>
      <c r="ANU283" s="12"/>
      <c r="ANV283" s="11">
        <f t="shared" si="2832"/>
        <v>-7.3524617203340277E-4</v>
      </c>
      <c r="ANW283" s="10">
        <f t="shared" si="2685"/>
        <v>91.414354369543418</v>
      </c>
      <c r="ANX283" s="9">
        <f t="shared" si="2238"/>
        <v>85.383951321153248</v>
      </c>
      <c r="ANY283" s="9">
        <f t="shared" si="2239"/>
        <v>97.444499581041583</v>
      </c>
      <c r="ANZ283" s="115">
        <f t="shared" si="2686"/>
        <v>91.414225451097423</v>
      </c>
      <c r="AOA283" s="15">
        <f t="shared" si="2687"/>
        <v>-7.4491525991542704E-4</v>
      </c>
      <c r="AOB283" s="12"/>
      <c r="AOC283" s="11">
        <f t="shared" si="2833"/>
        <v>-7.4008879981621225E-4</v>
      </c>
      <c r="AOD283" s="10">
        <f t="shared" si="2688"/>
        <v>91.473214346174601</v>
      </c>
      <c r="AOE283" s="9">
        <f t="shared" si="2240"/>
        <v>85.404129451908119</v>
      </c>
      <c r="AOF283" s="9">
        <f t="shared" si="2241"/>
        <v>97.542114204181388</v>
      </c>
      <c r="AOG283" s="115">
        <f t="shared" si="2689"/>
        <v>91.473121828044754</v>
      </c>
      <c r="AOH283" s="15">
        <f t="shared" si="2690"/>
        <v>-7.4969809595313013E-4</v>
      </c>
      <c r="AOI283" s="12"/>
      <c r="AOJ283" s="11">
        <f t="shared" si="3133"/>
        <v>-7.4490379284984621E-4</v>
      </c>
      <c r="AOK283" s="10">
        <f t="shared" si="3134"/>
        <v>91.532110412506512</v>
      </c>
      <c r="AOL283" s="9">
        <f t="shared" si="2242"/>
        <v>85.424567527706813</v>
      </c>
      <c r="AOM283" s="9">
        <f t="shared" si="2243"/>
        <v>97.639536067836019</v>
      </c>
      <c r="AON283" s="115">
        <f t="shared" si="3135"/>
        <v>91.532051797771416</v>
      </c>
      <c r="AOO283" s="15">
        <f t="shared" si="3136"/>
        <v>-7.5445297086463854E-4</v>
      </c>
      <c r="AOP283" s="12"/>
      <c r="AOQ283" s="11">
        <f t="shared" si="2834"/>
        <v>-7.4969083085267899E-4</v>
      </c>
      <c r="AOR283" s="10">
        <f t="shared" si="2692"/>
        <v>91.591040184174844</v>
      </c>
      <c r="AOS283" s="9">
        <f t="shared" si="2244"/>
        <v>85.445265677987479</v>
      </c>
      <c r="AOT283" s="9">
        <f t="shared" si="2245"/>
        <v>97.736757742855517</v>
      </c>
      <c r="AOU283" s="115">
        <f t="shared" si="2693"/>
        <v>91.591011710421498</v>
      </c>
      <c r="AOV283" s="15">
        <f t="shared" si="2694"/>
        <v>-7.5917941779657914E-4</v>
      </c>
      <c r="AOW283" s="12"/>
      <c r="AOX283" s="11">
        <f t="shared" si="3137"/>
        <v>-7.5444944156243985E-4</v>
      </c>
      <c r="AOY283" s="10">
        <f t="shared" si="3138"/>
        <v>91.649999999999991</v>
      </c>
      <c r="AOZ283" s="9">
        <f t="shared" si="2246"/>
        <v>85.466223977404226</v>
      </c>
      <c r="APA283" s="9"/>
      <c r="APB283" s="97">
        <f t="shared" si="2695"/>
        <v>91.649999999999991</v>
      </c>
      <c r="APC283" s="15">
        <f t="shared" si="3139"/>
        <v>-7.638772340807919E-4</v>
      </c>
    </row>
    <row r="284" spans="1:1095" x14ac:dyDescent="0.2">
      <c r="C284" s="137"/>
      <c r="D284" s="137"/>
      <c r="E284" s="137"/>
      <c r="F284" s="137"/>
      <c r="G284" s="137"/>
      <c r="H284" s="137"/>
      <c r="I284" s="137"/>
      <c r="J284" s="137"/>
      <c r="IR284" s="9"/>
      <c r="KB284" s="9"/>
      <c r="KI284" s="9"/>
      <c r="AAW284" s="25"/>
      <c r="ABD284" s="25"/>
      <c r="ABK284" s="25"/>
      <c r="ABR284" s="25"/>
      <c r="ABY284" s="25"/>
      <c r="ACF284" s="25"/>
      <c r="ACM284" s="25"/>
      <c r="ACT284" s="25"/>
      <c r="ADA284" s="25"/>
      <c r="ADH284" s="25"/>
      <c r="ADO284" s="25"/>
      <c r="ADV284" s="25"/>
      <c r="AEC284" s="25"/>
      <c r="AEJ284" s="25"/>
      <c r="AEQ284" s="25"/>
      <c r="AEX284" s="25"/>
      <c r="AFE284" s="25"/>
      <c r="AFL284" s="25"/>
      <c r="AFS284" s="25"/>
      <c r="AFZ284" s="25"/>
      <c r="AGG284" s="25"/>
      <c r="AGN284" s="25"/>
      <c r="AGU284" s="25"/>
      <c r="AHB284" s="25"/>
      <c r="AHI284" s="25"/>
      <c r="AHP284" s="25"/>
      <c r="AHW284" s="25"/>
      <c r="AID284" s="25"/>
      <c r="AIK284" s="25"/>
      <c r="AIR284" s="25"/>
      <c r="AIY284" s="25"/>
      <c r="AJF284" s="25"/>
      <c r="AJM284" s="25"/>
      <c r="AJT284" s="25"/>
      <c r="AKA284" s="25"/>
      <c r="AKH284" s="25"/>
      <c r="AKO284" s="25"/>
      <c r="AKV284" s="25"/>
      <c r="ALC284" s="25"/>
      <c r="ALJ284" s="25"/>
    </row>
    <row r="285" spans="1:1095" x14ac:dyDescent="0.2">
      <c r="C285" s="137"/>
      <c r="D285" s="137"/>
      <c r="E285" s="137"/>
      <c r="F285" s="128"/>
      <c r="G285" s="127"/>
      <c r="H285" s="128"/>
      <c r="I285" s="127"/>
      <c r="J285" s="137"/>
      <c r="KI285" s="9"/>
      <c r="AAW285" s="25"/>
      <c r="ABD285" s="25"/>
      <c r="ABK285" s="25"/>
      <c r="ABR285" s="25"/>
      <c r="ABY285" s="25"/>
      <c r="ACF285" s="25"/>
      <c r="ACM285" s="25"/>
      <c r="ACT285" s="25"/>
      <c r="ADA285" s="25"/>
      <c r="ADH285" s="25"/>
      <c r="ADO285" s="25"/>
      <c r="ADV285" s="25"/>
      <c r="AEC285" s="25"/>
      <c r="AEJ285" s="25"/>
      <c r="AEQ285" s="25"/>
      <c r="AEX285" s="25"/>
      <c r="AFE285" s="25"/>
      <c r="AFL285" s="25"/>
      <c r="AFS285" s="25"/>
      <c r="AFZ285" s="25"/>
      <c r="AGG285" s="25"/>
      <c r="AGN285" s="25"/>
      <c r="AGU285" s="25"/>
      <c r="AHB285" s="25"/>
      <c r="AHI285" s="25"/>
      <c r="AHP285" s="25"/>
      <c r="AHW285" s="25"/>
      <c r="AID285" s="25"/>
      <c r="AIK285" s="25"/>
      <c r="AIR285" s="25"/>
      <c r="AIY285" s="25"/>
      <c r="AJF285" s="25"/>
      <c r="AJM285" s="25"/>
      <c r="AJT285" s="25"/>
      <c r="AKA285" s="25"/>
      <c r="AKH285" s="25"/>
      <c r="AKO285" s="25"/>
      <c r="AKV285" s="25"/>
      <c r="ALC285" s="25"/>
      <c r="ALJ285" s="25"/>
    </row>
    <row r="286" spans="1:1095" x14ac:dyDescent="0.2">
      <c r="C286" s="137"/>
      <c r="D286" s="137"/>
      <c r="E286" s="137"/>
      <c r="F286" s="128"/>
      <c r="G286" s="127"/>
      <c r="H286" s="128"/>
      <c r="I286" s="127"/>
      <c r="J286" s="137"/>
      <c r="AAW286" s="25"/>
      <c r="ABD286" s="25"/>
      <c r="ABK286" s="25"/>
      <c r="ABR286" s="25"/>
      <c r="ABY286" s="25"/>
      <c r="ACF286" s="25"/>
      <c r="ACM286" s="25"/>
      <c r="ACT286" s="25"/>
      <c r="ADA286" s="25"/>
      <c r="ADH286" s="25"/>
      <c r="ADO286" s="25"/>
      <c r="ADV286" s="25"/>
      <c r="AEC286" s="25"/>
      <c r="AEJ286" s="25"/>
      <c r="AEQ286" s="25"/>
      <c r="AEX286" s="25"/>
      <c r="AFE286" s="25"/>
      <c r="AFL286" s="25"/>
      <c r="AFS286" s="25"/>
      <c r="AFZ286" s="25"/>
      <c r="AGG286" s="25"/>
      <c r="AGN286" s="25"/>
      <c r="AGU286" s="25"/>
      <c r="AHB286" s="25"/>
      <c r="AHI286" s="25"/>
      <c r="AHP286" s="25"/>
      <c r="AHW286" s="25"/>
      <c r="AID286" s="25"/>
      <c r="AIK286" s="25"/>
      <c r="AIR286" s="25"/>
      <c r="AIY286" s="25"/>
      <c r="AJF286" s="25"/>
      <c r="AJM286" s="25"/>
      <c r="AJT286" s="25"/>
      <c r="AKA286" s="25"/>
      <c r="AKH286" s="25"/>
      <c r="AKO286" s="25"/>
      <c r="AKV286" s="25"/>
      <c r="ALC286" s="25"/>
      <c r="ALJ286" s="25"/>
    </row>
    <row r="287" spans="1:1095" x14ac:dyDescent="0.2">
      <c r="C287" s="137"/>
      <c r="D287" s="137"/>
      <c r="E287" s="137"/>
      <c r="F287" s="128"/>
      <c r="G287" s="127"/>
      <c r="H287" s="128"/>
      <c r="I287" s="127"/>
      <c r="J287" s="137"/>
      <c r="AAW287" s="25"/>
      <c r="ABD287" s="25"/>
      <c r="ABK287" s="25"/>
      <c r="ABR287" s="25"/>
      <c r="ABY287" s="25"/>
      <c r="ACF287" s="25"/>
      <c r="ACM287" s="25"/>
      <c r="ACT287" s="25"/>
      <c r="ADA287" s="25"/>
      <c r="ADH287" s="25"/>
      <c r="ADO287" s="25"/>
      <c r="ADV287" s="25"/>
      <c r="AEC287" s="25"/>
      <c r="AEJ287" s="25"/>
      <c r="AEQ287" s="25"/>
      <c r="AEX287" s="25"/>
      <c r="AFE287" s="25"/>
      <c r="AFL287" s="25"/>
      <c r="AFS287" s="25"/>
      <c r="AFZ287" s="25"/>
      <c r="AGG287" s="25"/>
      <c r="AGN287" s="25"/>
      <c r="AGU287" s="25"/>
      <c r="AHB287" s="25"/>
      <c r="AHI287" s="25"/>
      <c r="AHP287" s="25"/>
      <c r="AHW287" s="25"/>
      <c r="AID287" s="25"/>
      <c r="AIK287" s="25"/>
      <c r="AIR287" s="25"/>
      <c r="AIY287" s="25"/>
      <c r="AJF287" s="25"/>
      <c r="AJM287" s="25"/>
      <c r="AJT287" s="25"/>
      <c r="AKA287" s="25"/>
      <c r="AKH287" s="25"/>
      <c r="AKO287" s="25"/>
      <c r="AKV287" s="25"/>
      <c r="ALC287" s="25"/>
      <c r="ALJ287" s="25"/>
    </row>
    <row r="288" spans="1:1095" x14ac:dyDescent="0.2">
      <c r="C288" s="137"/>
      <c r="D288" s="137"/>
      <c r="E288" s="137"/>
      <c r="F288" s="128"/>
      <c r="G288" s="127"/>
      <c r="H288" s="128"/>
      <c r="I288" s="127"/>
      <c r="J288" s="137"/>
      <c r="AAW288" s="25"/>
      <c r="ABD288" s="25"/>
      <c r="ABK288" s="25"/>
      <c r="ABR288" s="25"/>
      <c r="ABY288" s="25"/>
      <c r="ACF288" s="25"/>
      <c r="ACM288" s="25"/>
      <c r="ACT288" s="25"/>
      <c r="ADA288" s="25"/>
      <c r="ADH288" s="25"/>
      <c r="ADO288" s="25"/>
      <c r="ADV288" s="25"/>
      <c r="AEC288" s="25"/>
      <c r="AEJ288" s="25"/>
      <c r="AEQ288" s="25"/>
      <c r="AEX288" s="25"/>
      <c r="AFE288" s="25"/>
      <c r="AFL288" s="25"/>
      <c r="AFS288" s="25"/>
      <c r="AFZ288" s="25"/>
      <c r="AGG288" s="25"/>
      <c r="AGN288" s="25"/>
      <c r="AGU288" s="25"/>
      <c r="AHB288" s="25"/>
      <c r="AHI288" s="25"/>
      <c r="AHP288" s="25"/>
      <c r="AHW288" s="25"/>
      <c r="AID288" s="25"/>
      <c r="AIK288" s="25"/>
      <c r="AIR288" s="25"/>
      <c r="AIY288" s="25"/>
      <c r="AJF288" s="25"/>
      <c r="AJM288" s="25"/>
      <c r="AJT288" s="25"/>
      <c r="AKA288" s="25"/>
      <c r="AKH288" s="25"/>
      <c r="AKO288" s="25"/>
      <c r="AKV288" s="25"/>
      <c r="ALC288" s="25"/>
      <c r="ALJ288" s="25"/>
    </row>
    <row r="289" spans="3:998" x14ac:dyDescent="0.2">
      <c r="C289" s="137"/>
      <c r="D289" s="137"/>
      <c r="E289" s="137"/>
      <c r="F289" s="128"/>
      <c r="G289" s="127"/>
      <c r="H289" s="128"/>
      <c r="I289" s="127"/>
      <c r="J289" s="137"/>
      <c r="AAW289" s="25"/>
      <c r="ABD289" s="25"/>
      <c r="ABK289" s="25"/>
      <c r="ABR289" s="25"/>
      <c r="ABY289" s="25"/>
      <c r="ACF289" s="25"/>
      <c r="ACM289" s="25"/>
      <c r="ACT289" s="25"/>
      <c r="ADA289" s="25"/>
      <c r="ADH289" s="25"/>
      <c r="ADO289" s="25"/>
      <c r="ADV289" s="25"/>
      <c r="AEC289" s="25"/>
      <c r="AEJ289" s="25"/>
      <c r="AEQ289" s="25"/>
      <c r="AEX289" s="25"/>
      <c r="AFE289" s="25"/>
      <c r="AFL289" s="25"/>
      <c r="AFS289" s="25"/>
      <c r="AFZ289" s="25"/>
      <c r="AGG289" s="25"/>
      <c r="AGN289" s="25"/>
      <c r="AGU289" s="25"/>
      <c r="AHB289" s="25"/>
      <c r="AHI289" s="25"/>
      <c r="AHP289" s="25"/>
      <c r="AHW289" s="25"/>
      <c r="AID289" s="25"/>
      <c r="AIK289" s="25"/>
      <c r="AIR289" s="25"/>
      <c r="AIY289" s="25"/>
      <c r="AJF289" s="25"/>
      <c r="AJM289" s="25"/>
      <c r="AJT289" s="25"/>
      <c r="AKA289" s="25"/>
      <c r="AKH289" s="25"/>
      <c r="AKO289" s="25"/>
      <c r="AKV289" s="25"/>
      <c r="ALC289" s="25"/>
      <c r="ALJ289" s="25"/>
    </row>
    <row r="290" spans="3:998" x14ac:dyDescent="0.2">
      <c r="C290" s="137"/>
      <c r="D290" s="137"/>
      <c r="E290" s="137"/>
      <c r="F290" s="128"/>
      <c r="G290" s="127"/>
      <c r="H290" s="128"/>
      <c r="I290" s="127"/>
      <c r="J290" s="137"/>
      <c r="AAW290" s="25"/>
      <c r="ABD290" s="25"/>
      <c r="ABK290" s="25"/>
      <c r="ABR290" s="25"/>
      <c r="ABY290" s="25"/>
      <c r="ACF290" s="25"/>
      <c r="ACM290" s="25"/>
      <c r="ACT290" s="25"/>
      <c r="ADA290" s="25"/>
      <c r="ADH290" s="25"/>
      <c r="ADO290" s="25"/>
      <c r="ADV290" s="25"/>
      <c r="AEC290" s="25"/>
      <c r="AEJ290" s="25"/>
      <c r="AEQ290" s="25"/>
      <c r="AEX290" s="25"/>
      <c r="AFE290" s="25"/>
      <c r="AFL290" s="25"/>
      <c r="AFS290" s="25"/>
      <c r="AFZ290" s="25"/>
      <c r="AGG290" s="25"/>
      <c r="AGN290" s="25"/>
      <c r="AGU290" s="25"/>
      <c r="AHB290" s="25"/>
      <c r="AHI290" s="25"/>
      <c r="AHP290" s="25"/>
      <c r="AHW290" s="25"/>
      <c r="AID290" s="25"/>
      <c r="AIK290" s="25"/>
      <c r="AIR290" s="25"/>
      <c r="AIY290" s="25"/>
      <c r="AJF290" s="25"/>
      <c r="AJM290" s="25"/>
      <c r="AJT290" s="25"/>
      <c r="AKA290" s="25"/>
      <c r="AKH290" s="25"/>
      <c r="AKO290" s="25"/>
      <c r="AKV290" s="25"/>
      <c r="ALC290" s="25"/>
      <c r="ALJ290" s="25"/>
    </row>
    <row r="291" spans="3:998" x14ac:dyDescent="0.2">
      <c r="C291" s="137"/>
      <c r="D291" s="137"/>
      <c r="E291" s="137"/>
      <c r="F291" s="128"/>
      <c r="G291" s="127"/>
      <c r="H291" s="128"/>
      <c r="I291" s="127"/>
      <c r="J291" s="137"/>
      <c r="AAW291" s="25"/>
      <c r="ABD291" s="25"/>
      <c r="ABK291" s="25"/>
      <c r="ABR291" s="25"/>
      <c r="ABY291" s="25"/>
      <c r="ACF291" s="25"/>
      <c r="ACM291" s="25"/>
      <c r="ACT291" s="25"/>
      <c r="ADA291" s="25"/>
      <c r="ADH291" s="25"/>
      <c r="ADO291" s="25"/>
      <c r="ADV291" s="25"/>
      <c r="AEC291" s="25"/>
      <c r="AEJ291" s="25"/>
      <c r="AEQ291" s="25"/>
      <c r="AEX291" s="25"/>
      <c r="AFE291" s="25"/>
      <c r="AFL291" s="25"/>
      <c r="AFS291" s="25"/>
      <c r="AFZ291" s="25"/>
      <c r="AGG291" s="25"/>
      <c r="AGN291" s="25"/>
      <c r="AGU291" s="25"/>
      <c r="AHB291" s="25"/>
      <c r="AHI291" s="25"/>
      <c r="AHP291" s="25"/>
      <c r="AHW291" s="25"/>
      <c r="AID291" s="25"/>
      <c r="AIK291" s="25"/>
      <c r="AIR291" s="25"/>
      <c r="AIY291" s="25"/>
      <c r="AJF291" s="25"/>
      <c r="AJM291" s="25"/>
      <c r="AJT291" s="25"/>
      <c r="AKA291" s="25"/>
      <c r="AKH291" s="25"/>
      <c r="AKO291" s="25"/>
      <c r="AKV291" s="25"/>
      <c r="ALC291" s="25"/>
      <c r="ALJ291" s="25"/>
    </row>
    <row r="292" spans="3:998" x14ac:dyDescent="0.2">
      <c r="C292" s="137"/>
      <c r="D292" s="137"/>
      <c r="E292" s="137"/>
      <c r="F292" s="128"/>
      <c r="G292" s="127"/>
      <c r="H292" s="128"/>
      <c r="I292" s="127"/>
      <c r="J292" s="137"/>
      <c r="AAW292" s="25"/>
      <c r="ALJ292" s="25"/>
    </row>
    <row r="293" spans="3:998" x14ac:dyDescent="0.2">
      <c r="C293" s="137"/>
      <c r="D293" s="137"/>
      <c r="E293" s="137"/>
      <c r="F293" s="128"/>
      <c r="G293" s="127"/>
      <c r="H293" s="128"/>
      <c r="I293" s="127"/>
      <c r="J293" s="137"/>
      <c r="AAW293" s="25"/>
      <c r="ALJ293" s="25"/>
    </row>
    <row r="294" spans="3:998" x14ac:dyDescent="0.2">
      <c r="C294" s="137"/>
      <c r="D294" s="137"/>
      <c r="E294" s="137"/>
      <c r="F294" s="128"/>
      <c r="G294" s="127"/>
      <c r="H294" s="128"/>
      <c r="I294" s="127"/>
      <c r="J294" s="137"/>
      <c r="AAW294" s="25"/>
      <c r="ALJ294" s="25"/>
    </row>
    <row r="295" spans="3:998" x14ac:dyDescent="0.2">
      <c r="C295" s="137"/>
      <c r="D295" s="137"/>
      <c r="E295" s="137"/>
      <c r="F295" s="128"/>
      <c r="G295" s="127"/>
      <c r="H295" s="128"/>
      <c r="I295" s="127"/>
      <c r="J295" s="137"/>
      <c r="AAW295" s="25"/>
      <c r="ALJ295" s="25"/>
    </row>
    <row r="296" spans="3:998" x14ac:dyDescent="0.2">
      <c r="C296" s="137"/>
      <c r="D296" s="137"/>
      <c r="E296" s="137"/>
      <c r="F296" s="128"/>
      <c r="G296" s="127"/>
      <c r="H296" s="128"/>
      <c r="I296" s="127"/>
      <c r="J296" s="137"/>
      <c r="AAW296" s="25"/>
      <c r="ALJ296" s="25"/>
    </row>
    <row r="297" spans="3:998" x14ac:dyDescent="0.2">
      <c r="C297" s="137"/>
      <c r="D297" s="137"/>
      <c r="E297" s="137"/>
      <c r="F297" s="128"/>
      <c r="G297" s="127"/>
      <c r="H297" s="128"/>
      <c r="I297" s="127"/>
      <c r="J297" s="137"/>
      <c r="AAW297" s="25"/>
      <c r="ALJ297" s="25"/>
    </row>
    <row r="298" spans="3:998" x14ac:dyDescent="0.2">
      <c r="C298" s="137"/>
      <c r="D298" s="137"/>
      <c r="E298" s="137"/>
      <c r="F298" s="128"/>
      <c r="G298" s="127"/>
      <c r="H298" s="128"/>
      <c r="I298" s="127"/>
      <c r="J298" s="137"/>
      <c r="ALJ298" s="25"/>
    </row>
    <row r="299" spans="3:998" x14ac:dyDescent="0.2">
      <c r="C299" s="137"/>
      <c r="D299" s="137"/>
      <c r="E299" s="137"/>
      <c r="F299" s="128"/>
      <c r="G299" s="127"/>
      <c r="H299" s="128"/>
      <c r="I299" s="127"/>
      <c r="J299" s="137"/>
      <c r="ALJ299" s="25"/>
    </row>
    <row r="300" spans="3:998" x14ac:dyDescent="0.2">
      <c r="C300" s="137"/>
      <c r="D300" s="137"/>
      <c r="E300" s="137"/>
      <c r="F300" s="128"/>
      <c r="G300" s="127"/>
      <c r="H300" s="128"/>
      <c r="I300" s="127"/>
      <c r="J300" s="137"/>
    </row>
    <row r="301" spans="3:998" x14ac:dyDescent="0.2">
      <c r="C301" s="137"/>
      <c r="D301" s="137"/>
      <c r="E301" s="137"/>
      <c r="F301" s="128"/>
      <c r="G301" s="127"/>
      <c r="H301" s="128"/>
      <c r="I301" s="127"/>
      <c r="J301" s="137"/>
    </row>
    <row r="302" spans="3:998" x14ac:dyDescent="0.2">
      <c r="C302" s="137"/>
      <c r="D302" s="137"/>
      <c r="E302" s="137"/>
      <c r="F302" s="128"/>
      <c r="G302" s="127"/>
      <c r="H302" s="128"/>
      <c r="I302" s="127"/>
      <c r="J302" s="137"/>
    </row>
    <row r="303" spans="3:998" x14ac:dyDescent="0.2">
      <c r="C303" s="137"/>
      <c r="D303" s="137"/>
      <c r="E303" s="137"/>
      <c r="F303" s="128"/>
      <c r="G303" s="127"/>
      <c r="H303" s="128"/>
      <c r="I303" s="127"/>
      <c r="J303" s="137"/>
    </row>
    <row r="304" spans="3:998" x14ac:dyDescent="0.2">
      <c r="C304" s="137"/>
      <c r="D304" s="137"/>
      <c r="E304" s="137"/>
      <c r="F304" s="128"/>
      <c r="G304" s="127"/>
      <c r="H304" s="128"/>
      <c r="I304" s="127"/>
      <c r="J304" s="137"/>
    </row>
    <row r="305" spans="3:10" x14ac:dyDescent="0.2">
      <c r="C305" s="137"/>
      <c r="D305" s="137"/>
      <c r="E305" s="137"/>
      <c r="F305" s="128"/>
      <c r="G305" s="127"/>
      <c r="H305" s="128"/>
      <c r="I305" s="127"/>
      <c r="J305" s="137"/>
    </row>
    <row r="306" spans="3:10" x14ac:dyDescent="0.2">
      <c r="C306" s="137"/>
      <c r="D306" s="137"/>
      <c r="E306" s="137"/>
      <c r="F306" s="128"/>
      <c r="G306" s="127"/>
      <c r="H306" s="128"/>
      <c r="I306" s="127"/>
      <c r="J306" s="137"/>
    </row>
    <row r="307" spans="3:10" x14ac:dyDescent="0.2">
      <c r="C307" s="137"/>
      <c r="D307" s="137"/>
      <c r="E307" s="137"/>
      <c r="F307" s="128"/>
      <c r="G307" s="127"/>
      <c r="H307" s="128"/>
      <c r="I307" s="127"/>
      <c r="J307" s="137"/>
    </row>
    <row r="308" spans="3:10" x14ac:dyDescent="0.2">
      <c r="C308" s="137"/>
      <c r="D308" s="137"/>
      <c r="E308" s="137"/>
      <c r="F308" s="128"/>
      <c r="G308" s="127"/>
      <c r="H308" s="128"/>
      <c r="I308" s="127"/>
      <c r="J308" s="137"/>
    </row>
    <row r="309" spans="3:10" x14ac:dyDescent="0.2">
      <c r="C309" s="137"/>
      <c r="D309" s="137"/>
      <c r="E309" s="137"/>
      <c r="F309" s="128"/>
      <c r="G309" s="127"/>
      <c r="H309" s="128"/>
      <c r="I309" s="127"/>
      <c r="J309" s="137"/>
    </row>
    <row r="310" spans="3:10" x14ac:dyDescent="0.2">
      <c r="C310" s="137"/>
      <c r="D310" s="137"/>
      <c r="E310" s="137"/>
      <c r="F310" s="128"/>
      <c r="G310" s="127"/>
      <c r="H310" s="128"/>
      <c r="I310" s="127"/>
      <c r="J310" s="137"/>
    </row>
    <row r="311" spans="3:10" x14ac:dyDescent="0.2">
      <c r="C311" s="137"/>
      <c r="D311" s="137"/>
      <c r="E311" s="137"/>
      <c r="F311" s="128"/>
      <c r="G311" s="127"/>
      <c r="H311" s="128"/>
      <c r="I311" s="127"/>
      <c r="J311" s="137"/>
    </row>
    <row r="312" spans="3:10" x14ac:dyDescent="0.2">
      <c r="C312" s="137"/>
      <c r="D312" s="137"/>
      <c r="E312" s="137"/>
      <c r="F312" s="128"/>
      <c r="G312" s="127"/>
      <c r="H312" s="128"/>
      <c r="I312" s="127"/>
      <c r="J312" s="137"/>
    </row>
    <row r="313" spans="3:10" x14ac:dyDescent="0.2">
      <c r="C313" s="137"/>
      <c r="D313" s="137"/>
      <c r="E313" s="137"/>
      <c r="F313" s="128"/>
      <c r="G313" s="127"/>
      <c r="H313" s="128"/>
      <c r="I313" s="127"/>
      <c r="J313" s="137"/>
    </row>
    <row r="314" spans="3:10" x14ac:dyDescent="0.2">
      <c r="C314" s="137"/>
      <c r="D314" s="137"/>
      <c r="E314" s="137"/>
      <c r="F314" s="128"/>
      <c r="G314" s="127"/>
      <c r="H314" s="128"/>
      <c r="I314" s="127"/>
      <c r="J314" s="137"/>
    </row>
    <row r="315" spans="3:10" x14ac:dyDescent="0.2">
      <c r="C315" s="137"/>
      <c r="D315" s="137"/>
      <c r="E315" s="137"/>
      <c r="F315" s="128"/>
      <c r="G315" s="127"/>
      <c r="H315" s="128"/>
      <c r="I315" s="127"/>
      <c r="J315" s="137"/>
    </row>
    <row r="316" spans="3:10" x14ac:dyDescent="0.2">
      <c r="C316" s="137"/>
      <c r="D316" s="137"/>
      <c r="E316" s="137"/>
      <c r="F316" s="128"/>
      <c r="G316" s="127"/>
      <c r="H316" s="128"/>
      <c r="I316" s="127"/>
      <c r="J316" s="137"/>
    </row>
    <row r="317" spans="3:10" x14ac:dyDescent="0.2">
      <c r="C317" s="137"/>
      <c r="D317" s="137"/>
      <c r="E317" s="137"/>
      <c r="F317" s="128"/>
      <c r="G317" s="127"/>
      <c r="H317" s="128"/>
      <c r="I317" s="127"/>
      <c r="J317" s="137"/>
    </row>
    <row r="318" spans="3:10" x14ac:dyDescent="0.2">
      <c r="C318" s="137"/>
      <c r="D318" s="137"/>
      <c r="E318" s="137"/>
      <c r="F318" s="128"/>
      <c r="G318" s="127"/>
      <c r="H318" s="128"/>
      <c r="I318" s="127"/>
      <c r="J318" s="137"/>
    </row>
    <row r="319" spans="3:10" x14ac:dyDescent="0.2">
      <c r="C319" s="137"/>
      <c r="D319" s="137"/>
      <c r="E319" s="137"/>
      <c r="F319" s="128"/>
      <c r="G319" s="127"/>
      <c r="H319" s="128"/>
      <c r="I319" s="127"/>
      <c r="J319" s="137"/>
    </row>
    <row r="320" spans="3:10" x14ac:dyDescent="0.2">
      <c r="C320" s="137"/>
      <c r="D320" s="137"/>
      <c r="E320" s="137"/>
      <c r="F320" s="128"/>
      <c r="G320" s="127"/>
      <c r="H320" s="128"/>
      <c r="I320" s="127"/>
      <c r="J320" s="137"/>
    </row>
    <row r="321" spans="3:10" x14ac:dyDescent="0.2">
      <c r="C321" s="137"/>
      <c r="D321" s="137"/>
      <c r="E321" s="137"/>
      <c r="F321" s="128"/>
      <c r="G321" s="127"/>
      <c r="H321" s="128"/>
      <c r="I321" s="127"/>
      <c r="J321" s="137"/>
    </row>
    <row r="322" spans="3:10" x14ac:dyDescent="0.2">
      <c r="C322" s="137"/>
      <c r="D322" s="137"/>
      <c r="E322" s="137"/>
      <c r="F322" s="128"/>
      <c r="G322" s="127"/>
      <c r="H322" s="128"/>
      <c r="I322" s="127"/>
      <c r="J322" s="137"/>
    </row>
    <row r="323" spans="3:10" x14ac:dyDescent="0.2">
      <c r="C323" s="137"/>
      <c r="D323" s="137"/>
      <c r="E323" s="137"/>
      <c r="F323" s="128"/>
      <c r="G323" s="127"/>
      <c r="H323" s="128"/>
      <c r="I323" s="127"/>
      <c r="J323" s="137"/>
    </row>
    <row r="324" spans="3:10" x14ac:dyDescent="0.2">
      <c r="C324" s="137"/>
      <c r="D324" s="137"/>
      <c r="E324" s="137"/>
      <c r="F324" s="128"/>
      <c r="G324" s="127"/>
      <c r="H324" s="128"/>
      <c r="I324" s="127"/>
      <c r="J324" s="137"/>
    </row>
    <row r="325" spans="3:10" x14ac:dyDescent="0.2">
      <c r="C325" s="137"/>
      <c r="D325" s="137"/>
      <c r="E325" s="137"/>
      <c r="F325" s="128"/>
      <c r="G325" s="127"/>
      <c r="H325" s="128"/>
      <c r="I325" s="127"/>
      <c r="J325" s="137"/>
    </row>
    <row r="326" spans="3:10" x14ac:dyDescent="0.2">
      <c r="C326" s="137"/>
      <c r="D326" s="137"/>
      <c r="E326" s="137"/>
      <c r="F326" s="128"/>
      <c r="G326" s="127"/>
      <c r="H326" s="128"/>
      <c r="I326" s="127"/>
      <c r="J326" s="137"/>
    </row>
    <row r="327" spans="3:10" x14ac:dyDescent="0.2">
      <c r="C327" s="137"/>
      <c r="D327" s="137"/>
      <c r="E327" s="137"/>
      <c r="F327" s="128"/>
      <c r="G327" s="127"/>
      <c r="H327" s="128"/>
      <c r="I327" s="127"/>
      <c r="J327" s="137"/>
    </row>
    <row r="328" spans="3:10" x14ac:dyDescent="0.2">
      <c r="C328" s="137"/>
      <c r="D328" s="137"/>
      <c r="E328" s="137"/>
      <c r="F328" s="128"/>
      <c r="G328" s="127"/>
      <c r="H328" s="128"/>
      <c r="I328" s="127"/>
      <c r="J328" s="137"/>
    </row>
    <row r="329" spans="3:10" x14ac:dyDescent="0.2">
      <c r="C329" s="137"/>
      <c r="D329" s="137"/>
      <c r="E329" s="137"/>
      <c r="F329" s="128"/>
      <c r="G329" s="127"/>
      <c r="H329" s="128"/>
      <c r="I329" s="127"/>
      <c r="J329" s="137"/>
    </row>
    <row r="330" spans="3:10" x14ac:dyDescent="0.2">
      <c r="C330" s="137"/>
      <c r="D330" s="137"/>
      <c r="E330" s="137"/>
      <c r="F330" s="128"/>
      <c r="G330" s="127"/>
      <c r="H330" s="128"/>
      <c r="I330" s="127"/>
      <c r="J330" s="137"/>
    </row>
    <row r="331" spans="3:10" x14ac:dyDescent="0.2">
      <c r="C331" s="137"/>
      <c r="D331" s="137"/>
      <c r="E331" s="137"/>
      <c r="F331" s="128"/>
      <c r="G331" s="127"/>
      <c r="H331" s="128"/>
      <c r="I331" s="127"/>
      <c r="J331" s="137"/>
    </row>
    <row r="332" spans="3:10" x14ac:dyDescent="0.2">
      <c r="C332" s="137"/>
      <c r="D332" s="137"/>
      <c r="E332" s="137"/>
      <c r="F332" s="128"/>
      <c r="G332" s="127"/>
      <c r="H332" s="128"/>
      <c r="I332" s="127"/>
      <c r="J332" s="137"/>
    </row>
    <row r="333" spans="3:10" x14ac:dyDescent="0.2">
      <c r="C333" s="137"/>
      <c r="D333" s="137"/>
      <c r="E333" s="137"/>
      <c r="F333" s="128"/>
      <c r="G333" s="127"/>
      <c r="H333" s="128"/>
      <c r="I333" s="127"/>
      <c r="J333" s="137"/>
    </row>
    <row r="334" spans="3:10" x14ac:dyDescent="0.2">
      <c r="C334" s="137"/>
      <c r="D334" s="137"/>
      <c r="E334" s="137"/>
      <c r="F334" s="128"/>
      <c r="G334" s="127"/>
      <c r="H334" s="128"/>
      <c r="I334" s="127"/>
      <c r="J334" s="137"/>
    </row>
    <row r="335" spans="3:10" x14ac:dyDescent="0.2">
      <c r="C335" s="137"/>
      <c r="D335" s="137"/>
      <c r="E335" s="137"/>
      <c r="F335" s="128"/>
      <c r="G335" s="127"/>
      <c r="H335" s="128"/>
      <c r="I335" s="127"/>
      <c r="J335" s="137"/>
    </row>
    <row r="336" spans="3:10" x14ac:dyDescent="0.2">
      <c r="C336" s="137"/>
      <c r="D336" s="137"/>
      <c r="E336" s="137"/>
      <c r="F336" s="137"/>
      <c r="G336" s="137"/>
      <c r="H336" s="137"/>
      <c r="I336" s="137"/>
      <c r="J336" s="137"/>
    </row>
    <row r="337" spans="3:10" x14ac:dyDescent="0.2">
      <c r="C337" s="137"/>
      <c r="D337" s="137"/>
      <c r="E337" s="137"/>
      <c r="F337" s="137"/>
      <c r="G337" s="137"/>
      <c r="H337" s="137"/>
      <c r="I337" s="137"/>
      <c r="J337" s="137"/>
    </row>
    <row r="338" spans="3:10" x14ac:dyDescent="0.2">
      <c r="C338" s="137"/>
      <c r="D338" s="137"/>
      <c r="E338" s="137"/>
      <c r="F338" s="137"/>
      <c r="G338" s="137"/>
      <c r="H338" s="137"/>
      <c r="I338" s="137"/>
      <c r="J338" s="137"/>
    </row>
    <row r="339" spans="3:10" x14ac:dyDescent="0.2">
      <c r="C339" s="137"/>
      <c r="D339" s="137"/>
      <c r="E339" s="137"/>
      <c r="F339" s="137"/>
      <c r="G339" s="137"/>
      <c r="H339" s="137"/>
      <c r="I339" s="137"/>
      <c r="J339" s="137"/>
    </row>
    <row r="340" spans="3:10" x14ac:dyDescent="0.2">
      <c r="C340" s="137"/>
      <c r="D340" s="137"/>
      <c r="E340" s="137"/>
      <c r="F340" s="137"/>
      <c r="G340" s="137"/>
      <c r="H340" s="137"/>
      <c r="I340" s="137"/>
      <c r="J340" s="137"/>
    </row>
    <row r="341" spans="3:10" x14ac:dyDescent="0.2">
      <c r="C341" s="137"/>
      <c r="D341" s="137"/>
      <c r="E341" s="137"/>
      <c r="F341" s="137"/>
      <c r="G341" s="137"/>
      <c r="H341" s="137"/>
      <c r="I341" s="137"/>
      <c r="J341" s="137"/>
    </row>
    <row r="342" spans="3:10" x14ac:dyDescent="0.2">
      <c r="C342" s="137"/>
      <c r="D342" s="137"/>
      <c r="E342" s="137"/>
      <c r="F342" s="137"/>
      <c r="G342" s="137"/>
      <c r="H342" s="137"/>
      <c r="I342" s="137"/>
      <c r="J342" s="137"/>
    </row>
    <row r="343" spans="3:10" x14ac:dyDescent="0.2">
      <c r="C343" s="137"/>
      <c r="D343" s="137"/>
      <c r="E343" s="137"/>
      <c r="F343" s="137"/>
      <c r="G343" s="137"/>
      <c r="H343" s="137"/>
      <c r="I343" s="137"/>
      <c r="J343" s="137"/>
    </row>
    <row r="344" spans="3:10" x14ac:dyDescent="0.2">
      <c r="C344" s="137"/>
      <c r="D344" s="137"/>
      <c r="E344" s="137"/>
      <c r="F344" s="137"/>
      <c r="G344" s="137"/>
      <c r="H344" s="137"/>
      <c r="I344" s="137"/>
      <c r="J344" s="137"/>
    </row>
    <row r="345" spans="3:10" x14ac:dyDescent="0.2">
      <c r="C345" s="137"/>
      <c r="D345" s="137"/>
      <c r="E345" s="137"/>
      <c r="F345" s="137"/>
      <c r="G345" s="137"/>
      <c r="H345" s="137"/>
      <c r="I345" s="137"/>
      <c r="J345" s="137"/>
    </row>
  </sheetData>
  <phoneticPr fontId="2" type="noConversion"/>
  <pageMargins left="0" right="0.51" top="0.5" bottom="0.19685039370078741" header="0.18" footer="0.19685039370078741"/>
  <pageSetup paperSize="9" scale="95" orientation="landscape" r:id="rId1"/>
  <headerFooter alignWithMargins="0"/>
  <colBreaks count="1" manualBreakCount="1">
    <brk id="100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/>
  <dimension ref="A1:CJ816"/>
  <sheetViews>
    <sheetView topLeftCell="BO1" workbookViewId="0">
      <selection activeCell="BX9" sqref="BX9"/>
    </sheetView>
  </sheetViews>
  <sheetFormatPr defaultRowHeight="12.75" x14ac:dyDescent="0.2"/>
  <cols>
    <col min="8" max="8" width="19.140625" customWidth="1"/>
    <col min="11" max="11" width="15" customWidth="1"/>
    <col min="12" max="12" width="10.85546875" customWidth="1"/>
    <col min="17" max="17" width="14.5703125" customWidth="1"/>
    <col min="25" max="25" width="14.28515625" customWidth="1"/>
    <col min="26" max="26" width="19.42578125" customWidth="1"/>
    <col min="27" max="27" width="20.7109375" customWidth="1"/>
    <col min="35" max="35" width="12.7109375" customWidth="1"/>
    <col min="40" max="40" width="7.140625" customWidth="1"/>
    <col min="41" max="42" width="7.5703125" customWidth="1"/>
    <col min="43" max="43" width="7.28515625" customWidth="1"/>
    <col min="44" max="44" width="7.85546875" customWidth="1"/>
    <col min="45" max="45" width="12.42578125" customWidth="1"/>
    <col min="52" max="52" width="11.42578125" customWidth="1"/>
    <col min="59" max="59" width="12.140625" customWidth="1"/>
  </cols>
  <sheetData>
    <row r="1" spans="2:77" ht="15" x14ac:dyDescent="0.3">
      <c r="C1" s="76">
        <v>1</v>
      </c>
      <c r="D1" s="76">
        <f>1+C1</f>
        <v>2</v>
      </c>
      <c r="E1" s="76">
        <f>1+D1</f>
        <v>3</v>
      </c>
      <c r="F1" s="76">
        <f t="shared" ref="F1:AR1" si="0">1+E1</f>
        <v>4</v>
      </c>
      <c r="G1" s="76">
        <f t="shared" si="0"/>
        <v>5</v>
      </c>
      <c r="H1" s="76">
        <f t="shared" si="0"/>
        <v>6</v>
      </c>
      <c r="I1" s="76">
        <f t="shared" si="0"/>
        <v>7</v>
      </c>
      <c r="J1" s="76">
        <f t="shared" si="0"/>
        <v>8</v>
      </c>
      <c r="K1" s="76">
        <f t="shared" si="0"/>
        <v>9</v>
      </c>
      <c r="L1" s="76">
        <f t="shared" si="0"/>
        <v>10</v>
      </c>
      <c r="M1" s="76">
        <f t="shared" si="0"/>
        <v>11</v>
      </c>
      <c r="N1" s="76">
        <f t="shared" si="0"/>
        <v>12</v>
      </c>
      <c r="O1" s="76">
        <f t="shared" si="0"/>
        <v>13</v>
      </c>
      <c r="P1" s="76">
        <f t="shared" si="0"/>
        <v>14</v>
      </c>
      <c r="Q1" s="76">
        <f t="shared" si="0"/>
        <v>15</v>
      </c>
      <c r="R1" s="76">
        <f t="shared" si="0"/>
        <v>16</v>
      </c>
      <c r="S1" s="76">
        <f t="shared" si="0"/>
        <v>17</v>
      </c>
      <c r="T1" s="76">
        <f t="shared" si="0"/>
        <v>18</v>
      </c>
      <c r="U1" s="76">
        <f t="shared" si="0"/>
        <v>19</v>
      </c>
      <c r="V1" s="76">
        <f t="shared" si="0"/>
        <v>20</v>
      </c>
      <c r="W1" s="76">
        <f t="shared" si="0"/>
        <v>21</v>
      </c>
      <c r="X1" s="76">
        <f t="shared" si="0"/>
        <v>22</v>
      </c>
      <c r="Y1" s="76">
        <f t="shared" si="0"/>
        <v>23</v>
      </c>
      <c r="Z1" s="76">
        <f t="shared" si="0"/>
        <v>24</v>
      </c>
      <c r="AA1" s="76">
        <f t="shared" si="0"/>
        <v>25</v>
      </c>
      <c r="AB1" s="76">
        <f t="shared" si="0"/>
        <v>26</v>
      </c>
      <c r="AC1" s="76">
        <f t="shared" si="0"/>
        <v>27</v>
      </c>
      <c r="AD1" s="76">
        <f t="shared" si="0"/>
        <v>28</v>
      </c>
      <c r="AE1" s="76">
        <f t="shared" si="0"/>
        <v>29</v>
      </c>
      <c r="AF1" s="76">
        <f t="shared" si="0"/>
        <v>30</v>
      </c>
      <c r="AG1" s="76">
        <f t="shared" si="0"/>
        <v>31</v>
      </c>
      <c r="AH1" s="76">
        <f t="shared" si="0"/>
        <v>32</v>
      </c>
      <c r="AI1" s="76">
        <f t="shared" si="0"/>
        <v>33</v>
      </c>
      <c r="AJ1" s="76">
        <f t="shared" si="0"/>
        <v>34</v>
      </c>
      <c r="AK1" s="76">
        <f t="shared" si="0"/>
        <v>35</v>
      </c>
      <c r="AL1" s="76">
        <f t="shared" si="0"/>
        <v>36</v>
      </c>
      <c r="AM1" s="76">
        <f t="shared" si="0"/>
        <v>37</v>
      </c>
      <c r="AN1" s="76">
        <f t="shared" si="0"/>
        <v>38</v>
      </c>
      <c r="AO1" s="76">
        <f t="shared" si="0"/>
        <v>39</v>
      </c>
      <c r="AP1" s="76">
        <f t="shared" si="0"/>
        <v>40</v>
      </c>
      <c r="AQ1" s="76">
        <f t="shared" si="0"/>
        <v>41</v>
      </c>
      <c r="AR1" s="76">
        <f t="shared" si="0"/>
        <v>42</v>
      </c>
      <c r="AS1" s="76">
        <v>43</v>
      </c>
      <c r="AT1" s="76">
        <f>AS1+1</f>
        <v>44</v>
      </c>
      <c r="AU1" s="76">
        <f t="shared" ref="AU1:BM1" si="1">AT1+1</f>
        <v>45</v>
      </c>
      <c r="AV1" s="76">
        <f t="shared" si="1"/>
        <v>46</v>
      </c>
      <c r="AW1" s="76">
        <f t="shared" si="1"/>
        <v>47</v>
      </c>
      <c r="AX1" s="76">
        <f t="shared" si="1"/>
        <v>48</v>
      </c>
      <c r="AY1" s="76">
        <f t="shared" si="1"/>
        <v>49</v>
      </c>
      <c r="AZ1" s="76">
        <f t="shared" si="1"/>
        <v>50</v>
      </c>
      <c r="BA1" s="76">
        <f t="shared" si="1"/>
        <v>51</v>
      </c>
      <c r="BB1" s="76">
        <f t="shared" si="1"/>
        <v>52</v>
      </c>
      <c r="BC1" s="76">
        <f t="shared" si="1"/>
        <v>53</v>
      </c>
      <c r="BD1" s="76">
        <f t="shared" si="1"/>
        <v>54</v>
      </c>
      <c r="BE1" s="76">
        <f t="shared" si="1"/>
        <v>55</v>
      </c>
      <c r="BF1" s="76">
        <f t="shared" si="1"/>
        <v>56</v>
      </c>
      <c r="BG1" s="76">
        <f t="shared" si="1"/>
        <v>57</v>
      </c>
      <c r="BH1" s="76">
        <f t="shared" si="1"/>
        <v>58</v>
      </c>
      <c r="BI1" s="76">
        <f t="shared" si="1"/>
        <v>59</v>
      </c>
      <c r="BJ1" s="76">
        <f t="shared" si="1"/>
        <v>60</v>
      </c>
      <c r="BK1" s="76">
        <f t="shared" si="1"/>
        <v>61</v>
      </c>
      <c r="BL1" s="76">
        <f t="shared" si="1"/>
        <v>62</v>
      </c>
      <c r="BM1" s="76">
        <f t="shared" si="1"/>
        <v>63</v>
      </c>
    </row>
    <row r="2" spans="2:77" x14ac:dyDescent="0.2">
      <c r="C2" t="s">
        <v>85</v>
      </c>
      <c r="R2" t="s">
        <v>81</v>
      </c>
      <c r="T2" t="s">
        <v>83</v>
      </c>
      <c r="AH2" s="36" t="s">
        <v>93</v>
      </c>
      <c r="AI2" s="36"/>
      <c r="AJ2" s="36"/>
      <c r="AK2" s="36"/>
      <c r="AL2" t="s">
        <v>94</v>
      </c>
      <c r="AS2" s="25"/>
    </row>
    <row r="3" spans="2:77" x14ac:dyDescent="0.2">
      <c r="B3" s="25"/>
      <c r="C3" s="1"/>
      <c r="D3" s="1"/>
      <c r="E3" s="1"/>
      <c r="F3" s="2"/>
      <c r="G3" s="2" t="s">
        <v>0</v>
      </c>
      <c r="H3" s="2"/>
      <c r="I3" s="2"/>
      <c r="J3" s="3"/>
      <c r="K3" s="2" t="s">
        <v>1</v>
      </c>
      <c r="L3" s="4"/>
      <c r="M3" s="5" t="s">
        <v>2</v>
      </c>
      <c r="N3" s="4"/>
      <c r="O3" s="2"/>
      <c r="P3" s="6"/>
      <c r="Q3" s="2"/>
      <c r="R3" s="2" t="s">
        <v>82</v>
      </c>
      <c r="S3" s="2"/>
      <c r="T3" s="2" t="s">
        <v>84</v>
      </c>
      <c r="U3" s="3"/>
      <c r="V3" s="7"/>
      <c r="W3" s="7"/>
      <c r="X3" s="8"/>
      <c r="Y3" s="1"/>
      <c r="Z3" s="1"/>
      <c r="AB3" s="6"/>
      <c r="AC3" s="2"/>
      <c r="AD3" s="8"/>
      <c r="AE3" s="1"/>
      <c r="AF3" s="2"/>
      <c r="AG3" s="9"/>
      <c r="AH3" s="10"/>
      <c r="AI3" s="10"/>
      <c r="AJ3" s="52"/>
      <c r="AK3" s="53"/>
      <c r="AL3" s="13"/>
      <c r="AM3" s="13"/>
      <c r="AN3" s="14">
        <v>1</v>
      </c>
      <c r="AO3" s="19"/>
      <c r="AP3" s="13"/>
      <c r="AQ3" s="13"/>
      <c r="AR3" s="13"/>
      <c r="AS3" s="11"/>
      <c r="AT3" s="17" t="s">
        <v>3</v>
      </c>
      <c r="AU3" s="17">
        <v>2</v>
      </c>
      <c r="AV3" s="17"/>
      <c r="AW3" s="17"/>
      <c r="AX3" s="17"/>
      <c r="AY3" s="17"/>
      <c r="AZ3" s="9"/>
      <c r="BA3" s="19" t="s">
        <v>3</v>
      </c>
      <c r="BB3" s="20">
        <v>4</v>
      </c>
      <c r="BC3" s="19"/>
      <c r="BD3" s="19"/>
      <c r="BE3" s="19"/>
      <c r="BF3" s="19"/>
      <c r="BH3" s="19" t="s">
        <v>87</v>
      </c>
      <c r="BI3" s="21">
        <v>4</v>
      </c>
      <c r="BJ3" s="19" t="s">
        <v>88</v>
      </c>
      <c r="BK3" s="19"/>
      <c r="BL3" s="19"/>
      <c r="BM3" s="19"/>
    </row>
    <row r="4" spans="2:77" x14ac:dyDescent="0.2">
      <c r="B4" s="23"/>
      <c r="C4" s="22" t="s">
        <v>4</v>
      </c>
      <c r="D4" s="22" t="s">
        <v>5</v>
      </c>
      <c r="E4" s="22" t="s">
        <v>6</v>
      </c>
      <c r="F4" s="22" t="s">
        <v>7</v>
      </c>
      <c r="G4" s="22" t="s">
        <v>8</v>
      </c>
      <c r="H4" s="22" t="s">
        <v>9</v>
      </c>
      <c r="I4" s="22" t="s">
        <v>10</v>
      </c>
      <c r="J4" s="22" t="s">
        <v>11</v>
      </c>
      <c r="K4" s="22" t="s">
        <v>12</v>
      </c>
      <c r="L4" s="22" t="s">
        <v>13</v>
      </c>
      <c r="M4" s="22" t="s">
        <v>14</v>
      </c>
      <c r="N4" s="22" t="s">
        <v>15</v>
      </c>
      <c r="O4" s="22" t="s">
        <v>16</v>
      </c>
      <c r="P4" s="22" t="s">
        <v>16</v>
      </c>
      <c r="Q4" s="22" t="s">
        <v>17</v>
      </c>
      <c r="R4" s="22" t="s">
        <v>18</v>
      </c>
      <c r="S4" s="22" t="s">
        <v>19</v>
      </c>
      <c r="T4" s="22" t="s">
        <v>20</v>
      </c>
      <c r="U4" s="22" t="s">
        <v>21</v>
      </c>
      <c r="V4" s="22" t="s">
        <v>22</v>
      </c>
      <c r="W4" s="22" t="s">
        <v>23</v>
      </c>
      <c r="X4" s="22" t="s">
        <v>24</v>
      </c>
      <c r="Y4" s="22" t="s">
        <v>25</v>
      </c>
      <c r="Z4" s="22" t="s">
        <v>26</v>
      </c>
      <c r="AA4" s="22" t="s">
        <v>27</v>
      </c>
      <c r="AB4" s="22"/>
      <c r="AC4" s="22" t="s">
        <v>28</v>
      </c>
      <c r="AD4" s="22" t="s">
        <v>29</v>
      </c>
      <c r="AE4" s="22" t="s">
        <v>30</v>
      </c>
      <c r="AF4" s="22" t="s">
        <v>31</v>
      </c>
      <c r="AG4" s="22" t="s">
        <v>32</v>
      </c>
      <c r="AH4" s="22" t="s">
        <v>33</v>
      </c>
      <c r="AI4" s="22"/>
      <c r="AJ4" s="23" t="s">
        <v>29</v>
      </c>
      <c r="AK4" s="23" t="s">
        <v>34</v>
      </c>
      <c r="AL4" s="23" t="s">
        <v>29</v>
      </c>
      <c r="AM4" s="23"/>
      <c r="AN4" s="23"/>
      <c r="AO4" s="23"/>
      <c r="AP4" s="23"/>
      <c r="AQ4" s="23"/>
      <c r="AR4" s="23"/>
      <c r="AS4" s="23"/>
      <c r="AT4" s="24"/>
      <c r="AU4" s="24"/>
      <c r="AV4" s="24"/>
      <c r="AW4" s="24"/>
      <c r="AX4" s="24"/>
      <c r="AY4" s="24"/>
      <c r="AZ4" s="23"/>
      <c r="BA4" s="25"/>
      <c r="BB4" s="18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</row>
    <row r="5" spans="2:77" ht="13.5" thickBot="1" x14ac:dyDescent="0.25">
      <c r="B5" s="23"/>
      <c r="C5" s="22" t="s">
        <v>35</v>
      </c>
      <c r="D5" s="22" t="s">
        <v>35</v>
      </c>
      <c r="E5" s="22" t="s">
        <v>35</v>
      </c>
      <c r="F5" s="22" t="s">
        <v>36</v>
      </c>
      <c r="G5" s="22"/>
      <c r="H5" s="22" t="s">
        <v>37</v>
      </c>
      <c r="I5" s="22"/>
      <c r="J5" s="22"/>
      <c r="K5" s="22" t="s">
        <v>38</v>
      </c>
      <c r="L5" s="22" t="s">
        <v>39</v>
      </c>
      <c r="M5" s="22" t="s">
        <v>40</v>
      </c>
      <c r="N5" s="22" t="s">
        <v>41</v>
      </c>
      <c r="O5" s="22" t="s">
        <v>42</v>
      </c>
      <c r="P5" s="22" t="s">
        <v>43</v>
      </c>
      <c r="Q5" s="22" t="s">
        <v>44</v>
      </c>
      <c r="R5" s="22" t="s">
        <v>45</v>
      </c>
      <c r="S5" s="22" t="s">
        <v>46</v>
      </c>
      <c r="T5" s="22" t="s">
        <v>47</v>
      </c>
      <c r="U5" s="22" t="s">
        <v>46</v>
      </c>
      <c r="V5" s="22" t="s">
        <v>48</v>
      </c>
      <c r="W5" s="22" t="s">
        <v>49</v>
      </c>
      <c r="X5" s="22" t="s">
        <v>50</v>
      </c>
      <c r="Y5" s="22" t="s">
        <v>51</v>
      </c>
      <c r="Z5" s="22" t="s">
        <v>52</v>
      </c>
      <c r="AA5" s="22" t="s">
        <v>53</v>
      </c>
      <c r="AB5" s="22" t="s">
        <v>54</v>
      </c>
      <c r="AC5" s="22" t="s">
        <v>55</v>
      </c>
      <c r="AD5" s="22" t="s">
        <v>56</v>
      </c>
      <c r="AE5" s="22" t="s">
        <v>57</v>
      </c>
      <c r="AF5" s="22" t="s">
        <v>58</v>
      </c>
      <c r="AG5" s="26"/>
      <c r="AH5" s="22" t="s">
        <v>59</v>
      </c>
      <c r="AI5" s="22"/>
      <c r="AJ5" s="27" t="s">
        <v>60</v>
      </c>
      <c r="AK5" s="27" t="s">
        <v>61</v>
      </c>
      <c r="AL5" s="27" t="s">
        <v>62</v>
      </c>
      <c r="AM5" s="28" t="s">
        <v>63</v>
      </c>
      <c r="AN5" s="28" t="s">
        <v>64</v>
      </c>
      <c r="AO5" s="28" t="s">
        <v>65</v>
      </c>
      <c r="AP5" s="28" t="s">
        <v>66</v>
      </c>
      <c r="AQ5" s="28" t="s">
        <v>67</v>
      </c>
      <c r="AR5" s="28" t="s">
        <v>68</v>
      </c>
      <c r="AS5" s="30"/>
      <c r="AT5" s="29" t="s">
        <v>63</v>
      </c>
      <c r="AU5" s="29" t="s">
        <v>64</v>
      </c>
      <c r="AV5" s="29" t="s">
        <v>65</v>
      </c>
      <c r="AW5" s="29" t="s">
        <v>66</v>
      </c>
      <c r="AX5" s="29" t="s">
        <v>67</v>
      </c>
      <c r="AY5" s="29" t="s">
        <v>68</v>
      </c>
      <c r="AZ5" s="27"/>
      <c r="BA5" s="27" t="s">
        <v>63</v>
      </c>
      <c r="BB5" s="27" t="s">
        <v>64</v>
      </c>
      <c r="BC5" s="27" t="s">
        <v>65</v>
      </c>
      <c r="BD5" s="27" t="s">
        <v>66</v>
      </c>
      <c r="BE5" s="27" t="s">
        <v>67</v>
      </c>
      <c r="BF5" s="27" t="s">
        <v>68</v>
      </c>
      <c r="BG5" s="28"/>
      <c r="BH5" s="28" t="s">
        <v>63</v>
      </c>
      <c r="BI5" s="28" t="s">
        <v>64</v>
      </c>
      <c r="BJ5" s="28" t="s">
        <v>65</v>
      </c>
      <c r="BK5" s="28" t="s">
        <v>66</v>
      </c>
      <c r="BL5" s="28" t="s">
        <v>67</v>
      </c>
      <c r="BM5" s="28" t="s">
        <v>68</v>
      </c>
      <c r="BN5" s="30"/>
      <c r="BO5" s="30"/>
      <c r="BP5" s="30"/>
      <c r="BQ5" s="30"/>
      <c r="BR5" s="30"/>
      <c r="BS5" s="30"/>
      <c r="BT5" s="30"/>
      <c r="BU5" s="30"/>
      <c r="BV5" s="25"/>
      <c r="BW5" s="25"/>
      <c r="BX5" s="25"/>
      <c r="BY5" s="25"/>
    </row>
    <row r="6" spans="2:77" ht="16.5" thickBot="1" x14ac:dyDescent="0.25">
      <c r="B6" s="23"/>
      <c r="C6" s="22"/>
      <c r="D6" s="22"/>
      <c r="E6" s="22"/>
      <c r="F6" s="22" t="s">
        <v>69</v>
      </c>
      <c r="G6" s="22" t="s">
        <v>70</v>
      </c>
      <c r="H6" s="22" t="s">
        <v>89</v>
      </c>
      <c r="I6" s="22"/>
      <c r="J6" s="22" t="s">
        <v>71</v>
      </c>
      <c r="K6" s="22" t="s">
        <v>72</v>
      </c>
      <c r="L6" s="22"/>
      <c r="M6" s="22"/>
      <c r="N6" s="22"/>
      <c r="O6" s="22" t="s">
        <v>73</v>
      </c>
      <c r="P6" s="22" t="s">
        <v>74</v>
      </c>
      <c r="Q6" s="22" t="s">
        <v>75</v>
      </c>
      <c r="R6" s="22" t="s">
        <v>76</v>
      </c>
      <c r="S6" s="22" t="s">
        <v>69</v>
      </c>
      <c r="T6" s="22"/>
      <c r="U6" s="22" t="s">
        <v>69</v>
      </c>
      <c r="V6" s="22" t="s">
        <v>77</v>
      </c>
      <c r="W6" s="22" t="s">
        <v>78</v>
      </c>
      <c r="X6" s="22" t="s">
        <v>78</v>
      </c>
      <c r="Y6" s="22" t="s">
        <v>69</v>
      </c>
      <c r="Z6" s="22" t="s">
        <v>69</v>
      </c>
      <c r="AA6" s="22" t="s">
        <v>69</v>
      </c>
      <c r="AB6" s="22"/>
      <c r="AC6" s="22" t="s">
        <v>79</v>
      </c>
      <c r="AD6" s="22"/>
      <c r="AE6" s="22" t="s">
        <v>80</v>
      </c>
      <c r="AF6" s="31"/>
      <c r="AG6" s="22" t="s">
        <v>80</v>
      </c>
      <c r="AH6" s="22" t="s">
        <v>71</v>
      </c>
      <c r="AI6" s="22" t="s">
        <v>90</v>
      </c>
      <c r="AJ6" s="22" t="s">
        <v>92</v>
      </c>
      <c r="AK6" s="26"/>
      <c r="AL6" s="26" t="s">
        <v>91</v>
      </c>
      <c r="AM6" s="33"/>
      <c r="AN6" s="33"/>
      <c r="AO6" s="25"/>
      <c r="AP6" s="25"/>
      <c r="AQ6" s="25"/>
      <c r="AR6" s="25"/>
      <c r="AS6" s="25"/>
      <c r="AT6" s="35"/>
      <c r="AU6" s="35"/>
      <c r="AV6" s="34"/>
      <c r="AW6" s="34"/>
      <c r="AX6" s="34"/>
      <c r="AY6" s="34"/>
      <c r="AZ6" s="32"/>
      <c r="BA6" s="26"/>
      <c r="BB6" s="26"/>
      <c r="BC6" s="32"/>
      <c r="BD6" s="32"/>
      <c r="BE6" s="32"/>
      <c r="BF6" s="32"/>
      <c r="BG6" s="36"/>
      <c r="BH6" s="37"/>
      <c r="BI6" s="37"/>
      <c r="BJ6" s="36"/>
      <c r="BK6" s="36"/>
      <c r="BL6" s="36"/>
      <c r="BM6" s="36"/>
      <c r="BN6" s="25"/>
      <c r="BO6" s="25"/>
      <c r="BP6" s="33"/>
      <c r="BQ6" s="33"/>
      <c r="BR6" s="25"/>
      <c r="BS6" s="25"/>
      <c r="BT6" s="25"/>
      <c r="BU6" s="25"/>
      <c r="BV6" s="25"/>
      <c r="BW6" s="67">
        <v>0</v>
      </c>
      <c r="BX6" s="68">
        <v>35.65</v>
      </c>
      <c r="BY6" s="25"/>
    </row>
    <row r="7" spans="2:77" ht="16.5" thickBot="1" x14ac:dyDescent="0.25">
      <c r="B7" s="2"/>
      <c r="C7" s="4">
        <v>80</v>
      </c>
      <c r="D7" s="4">
        <v>104.71</v>
      </c>
      <c r="E7" s="4">
        <v>-5103.8999999999996</v>
      </c>
      <c r="F7" s="38">
        <v>78</v>
      </c>
      <c r="G7" s="39">
        <v>3.3000000000000002E-2</v>
      </c>
      <c r="H7" s="2">
        <v>0.42199999999999999</v>
      </c>
      <c r="I7" s="38">
        <v>3500</v>
      </c>
      <c r="J7" s="3">
        <f t="shared" ref="J7:J21" si="2">I7/60</f>
        <v>58.333333333333336</v>
      </c>
      <c r="K7" s="3">
        <f t="shared" ref="K7:K21" si="3">2*3.1416*J7</f>
        <v>366.52</v>
      </c>
      <c r="L7" s="4">
        <v>0.9</v>
      </c>
      <c r="M7" s="4">
        <v>0.76</v>
      </c>
      <c r="N7" s="1">
        <f t="shared" ref="N7:N21" si="4">L7*M7</f>
        <v>0.68400000000000005</v>
      </c>
      <c r="O7" s="40">
        <f t="shared" ref="O7:O21" si="5">1000*G7*F7/(75*N7)</f>
        <v>50.175438596491226</v>
      </c>
      <c r="P7" s="40">
        <f t="shared" ref="P7:P21" si="6">O7*75.9</f>
        <v>3808.3157894736842</v>
      </c>
      <c r="Q7" s="4">
        <v>11</v>
      </c>
      <c r="R7" s="4">
        <v>4</v>
      </c>
      <c r="S7" s="38">
        <v>2600</v>
      </c>
      <c r="T7" s="3">
        <f t="shared" ref="T7:T21" si="7">S7/(R7-1)</f>
        <v>866.66666666666663</v>
      </c>
      <c r="U7" s="41">
        <v>0.20419999999999999</v>
      </c>
      <c r="V7" s="7">
        <f t="shared" ref="V7:V21" si="8">3.1416*U7^2/4</f>
        <v>3.2749326455999997E-2</v>
      </c>
      <c r="W7" s="7">
        <f t="shared" ref="W7:W21" si="9">(2*9.81*V7^2*U7*Q7)/(S7*G7^2)</f>
        <v>1.6693636134473333E-2</v>
      </c>
      <c r="X7" s="40">
        <f t="shared" ref="X7:X21" si="10">AC7/(9.81*V7)</f>
        <v>1081.2059482292843</v>
      </c>
      <c r="Y7" s="4">
        <v>0</v>
      </c>
      <c r="Z7" s="4">
        <v>78</v>
      </c>
      <c r="AA7" s="38">
        <v>67</v>
      </c>
      <c r="AB7" s="6">
        <f>(9.81*P7)/(K7^2*H7)</f>
        <v>0.65901326131559623</v>
      </c>
      <c r="AC7" s="38">
        <v>347.36</v>
      </c>
      <c r="AD7" s="40">
        <f t="shared" ref="AD7:AD21" si="11">(W7*T7)/(2*9.81*U7*V7^2)</f>
        <v>3367.0033670033663</v>
      </c>
      <c r="AE7" s="1">
        <f t="shared" ref="AE7:AE21" si="12">T7/AC7</f>
        <v>2.4950099800399199</v>
      </c>
      <c r="AF7" s="2">
        <v>0</v>
      </c>
      <c r="AG7" s="9">
        <f t="shared" ref="AG7:AG21" si="13">AF7*AE7</f>
        <v>0</v>
      </c>
      <c r="AH7" s="12">
        <f t="shared" ref="AH7:AH12" si="14">1/(AB7*AG7+1)</f>
        <v>1</v>
      </c>
      <c r="AI7" s="12">
        <f t="shared" ref="AI7:AI12" si="15">AL7^2-4*AJ7</f>
        <v>6.6134876385399111E-2</v>
      </c>
      <c r="AJ7" s="75">
        <f t="shared" ref="AJ7:AJ12" si="16">(AH7^2*CoefA-AP7)/CoefC</f>
        <v>-7.3825498719736656E-3</v>
      </c>
      <c r="AK7" s="45">
        <f>$G$7</f>
        <v>3.3000000000000002E-2</v>
      </c>
      <c r="AL7" s="12">
        <f t="shared" ref="AL7:AL21" si="17">(AH7*CoefB-B)/CoefC</f>
        <v>0.19132348757406775</v>
      </c>
      <c r="AM7" s="48">
        <f>$G$7</f>
        <v>3.3000000000000002E-2</v>
      </c>
      <c r="AN7" s="47">
        <f>$Z$7</f>
        <v>78</v>
      </c>
      <c r="AO7" s="9"/>
      <c r="AP7" s="9">
        <f t="shared" ref="AP7:AP21" si="18">AU7-AT7*(B-_R*ABS(AT7))</f>
        <v>42.32020370843361</v>
      </c>
      <c r="AQ7" s="47">
        <f>$Z$7</f>
        <v>78</v>
      </c>
      <c r="AR7" s="48">
        <f>$G$7</f>
        <v>3.3000000000000002E-2</v>
      </c>
      <c r="AS7" s="49"/>
      <c r="AT7" s="46">
        <f>$G$7</f>
        <v>3.3000000000000002E-2</v>
      </c>
      <c r="AU7" s="47">
        <f>ZG+2*(Hm-ZG)/3</f>
        <v>74.333333333333329</v>
      </c>
      <c r="AV7" s="9">
        <f t="shared" ref="AV7:AV21" si="19">AQ7+AR7*(B-_R*ABS(AR7))</f>
        <v>110.01312962489972</v>
      </c>
      <c r="AW7" s="9">
        <f t="shared" ref="AW7:AW21" si="20">BB7-BA7*(B-_R*ABS(BA7))</f>
        <v>38.653537041766953</v>
      </c>
      <c r="AX7" s="47">
        <f>AU7</f>
        <v>74.333333333333329</v>
      </c>
      <c r="AY7" s="46">
        <f>$G$7</f>
        <v>3.3000000000000002E-2</v>
      </c>
      <c r="AZ7" s="49"/>
      <c r="BA7" s="46">
        <f>$G$7</f>
        <v>3.3000000000000002E-2</v>
      </c>
      <c r="BB7" s="47">
        <f>ZG+1*(Hm-ZG)/3</f>
        <v>70.666666666666671</v>
      </c>
      <c r="BC7" s="9">
        <f t="shared" ref="BC7:BC21" si="21">AX7+AY7*(B-_R*ABS(AY7))</f>
        <v>106.34646295823305</v>
      </c>
      <c r="BD7" s="9">
        <f t="shared" ref="BD7:BD21" si="22">BI7-BH7*(B-_R*ABS(BH7))</f>
        <v>34.986870375100281</v>
      </c>
      <c r="BE7" s="47">
        <f>BB7</f>
        <v>70.666666666666671</v>
      </c>
      <c r="BF7" s="46">
        <f>$G$7</f>
        <v>3.3000000000000002E-2</v>
      </c>
      <c r="BG7" s="49"/>
      <c r="BH7" s="12">
        <f>$G$7</f>
        <v>3.3000000000000002E-2</v>
      </c>
      <c r="BI7" s="47">
        <f>ZG+0*(Hm-ZG)/3</f>
        <v>67</v>
      </c>
      <c r="BJ7" s="9">
        <f t="shared" ref="BJ7:BJ21" si="23">BE7+BF7*(B-_R*ABS(BF7))</f>
        <v>102.67979629156639</v>
      </c>
      <c r="BK7" s="9">
        <f t="shared" ref="BK7:BK21" si="24">BQ7-BP7*(B-_R*ABS(BP7))</f>
        <v>0</v>
      </c>
      <c r="BL7" s="47">
        <f>BI7</f>
        <v>67</v>
      </c>
      <c r="BM7" s="46">
        <f>$G$7</f>
        <v>3.3000000000000002E-2</v>
      </c>
      <c r="BN7" s="11"/>
      <c r="BO7" s="9"/>
      <c r="BP7" s="11"/>
      <c r="BQ7" s="9"/>
      <c r="BR7" s="43"/>
      <c r="BS7" s="9"/>
      <c r="BT7" s="11"/>
      <c r="BU7" s="9"/>
      <c r="BV7" s="25"/>
      <c r="BW7" s="69">
        <v>766.67</v>
      </c>
      <c r="BX7" s="70">
        <v>32.1</v>
      </c>
      <c r="BY7" s="25"/>
    </row>
    <row r="8" spans="2:77" ht="16.5" thickBot="1" x14ac:dyDescent="0.25">
      <c r="B8" s="2"/>
      <c r="C8" s="1">
        <v>80</v>
      </c>
      <c r="D8" s="1">
        <v>104.71</v>
      </c>
      <c r="E8" s="1">
        <v>-5103.8999999999996</v>
      </c>
      <c r="F8" s="2">
        <v>78</v>
      </c>
      <c r="G8" s="6">
        <v>3.3000000000000002E-2</v>
      </c>
      <c r="H8" s="2">
        <v>0.42199999999999999</v>
      </c>
      <c r="I8" s="2">
        <v>3500</v>
      </c>
      <c r="J8" s="3">
        <f t="shared" si="2"/>
        <v>58.333333333333336</v>
      </c>
      <c r="K8" s="3">
        <f t="shared" si="3"/>
        <v>366.52</v>
      </c>
      <c r="L8" s="1">
        <v>0.9</v>
      </c>
      <c r="M8" s="1">
        <v>0.76</v>
      </c>
      <c r="N8" s="1">
        <f t="shared" si="4"/>
        <v>0.68400000000000005</v>
      </c>
      <c r="O8" s="40">
        <f t="shared" si="5"/>
        <v>50.175438596491226</v>
      </c>
      <c r="P8" s="40">
        <f t="shared" si="6"/>
        <v>3808.3157894736842</v>
      </c>
      <c r="Q8" s="1">
        <v>11</v>
      </c>
      <c r="R8" s="1">
        <v>4</v>
      </c>
      <c r="S8" s="2">
        <v>2600</v>
      </c>
      <c r="T8" s="3">
        <f t="shared" si="7"/>
        <v>866.66666666666663</v>
      </c>
      <c r="U8" s="7">
        <v>0.20419999999999999</v>
      </c>
      <c r="V8" s="7">
        <f t="shared" si="8"/>
        <v>3.2749326455999997E-2</v>
      </c>
      <c r="W8" s="7">
        <f t="shared" si="9"/>
        <v>1.6693636134473333E-2</v>
      </c>
      <c r="X8" s="40">
        <f t="shared" si="10"/>
        <v>1081.2059482292843</v>
      </c>
      <c r="Y8" s="1">
        <v>0</v>
      </c>
      <c r="Z8" s="1">
        <v>78</v>
      </c>
      <c r="AA8" s="2">
        <v>67</v>
      </c>
      <c r="AB8" s="6">
        <f t="shared" ref="AB8:AB21" si="25">(9.81*P8)/(K8^2*H8)</f>
        <v>0.65901326131559623</v>
      </c>
      <c r="AC8" s="2">
        <v>347.36</v>
      </c>
      <c r="AD8" s="40">
        <f t="shared" si="11"/>
        <v>3367.0033670033663</v>
      </c>
      <c r="AE8" s="1">
        <f t="shared" si="12"/>
        <v>2.4950099800399199</v>
      </c>
      <c r="AF8" s="2">
        <v>1</v>
      </c>
      <c r="AG8" s="9">
        <f t="shared" si="13"/>
        <v>2.4950099800399199</v>
      </c>
      <c r="AH8" s="12">
        <f t="shared" si="14"/>
        <v>0.37817983094726332</v>
      </c>
      <c r="AI8" s="12">
        <f t="shared" si="15"/>
        <v>1.7448864612087323E-2</v>
      </c>
      <c r="AJ8" s="75">
        <f t="shared" si="16"/>
        <v>6.050001948629394E-3</v>
      </c>
      <c r="AK8" s="11">
        <f>IF(AK7=0,0,IF(AI8&lt;0,0,IF(0.5*(-AL8+AI8^0.5)&lt;0,0,0.5*(-AL8+AI8^0.5))))</f>
        <v>0</v>
      </c>
      <c r="AL8" s="12">
        <f t="shared" si="17"/>
        <v>0.20408055371986059</v>
      </c>
      <c r="AM8" s="11">
        <f>IF(AK8&lt;0,0,IF(AM7=0,0,AK8))</f>
        <v>0</v>
      </c>
      <c r="AN8" s="9">
        <f t="shared" ref="AN8:AN21" si="26">AQ7</f>
        <v>78</v>
      </c>
      <c r="AO8" s="9"/>
      <c r="AP8" s="9">
        <f t="shared" si="18"/>
        <v>42.32020370843361</v>
      </c>
      <c r="AQ8" s="47">
        <f t="shared" ref="AQ8:AQ21" si="27">AU8+B*(AR8-AT8)+_R*AT8*ABS(AT8)</f>
        <v>78</v>
      </c>
      <c r="AR8" s="15">
        <f t="shared" ref="AR8:AR21" si="28">AM7</f>
        <v>3.3000000000000002E-2</v>
      </c>
      <c r="AS8" s="49"/>
      <c r="AT8" s="12">
        <f t="shared" ref="AT8:AT21" si="29">AY7</f>
        <v>3.3000000000000002E-2</v>
      </c>
      <c r="AU8" s="9">
        <f t="shared" ref="AU8:AU21" si="30">AX7</f>
        <v>74.333333333333329</v>
      </c>
      <c r="AV8" s="9">
        <f t="shared" si="19"/>
        <v>110.01312962489972</v>
      </c>
      <c r="AW8" s="9">
        <f t="shared" si="20"/>
        <v>38.653537041766953</v>
      </c>
      <c r="AX8" s="16">
        <f t="shared" ref="AX8:AX21" si="31">(AV8+AW8)/2</f>
        <v>74.333333333333343</v>
      </c>
      <c r="AY8" s="44">
        <f t="shared" ref="AY8:AY21" si="32">(AV8-AX8)/B</f>
        <v>3.2999999999999995E-2</v>
      </c>
      <c r="AZ8" s="49"/>
      <c r="BA8" s="12">
        <f t="shared" ref="BA8:BA21" si="33">BF7</f>
        <v>3.3000000000000002E-2</v>
      </c>
      <c r="BB8" s="9">
        <f t="shared" ref="BB8:BB21" si="34">BE7</f>
        <v>70.666666666666671</v>
      </c>
      <c r="BC8" s="9">
        <f t="shared" si="21"/>
        <v>106.34646295823305</v>
      </c>
      <c r="BD8" s="9">
        <f t="shared" si="22"/>
        <v>34.986870375100281</v>
      </c>
      <c r="BE8" s="16">
        <f t="shared" ref="BE8:BE21" si="35">(BC8+BD8)/2</f>
        <v>70.666666666666657</v>
      </c>
      <c r="BF8" s="44">
        <f t="shared" ref="BF8:BF21" si="36">(BC8-BE8)/B</f>
        <v>3.3000000000000008E-2</v>
      </c>
      <c r="BG8" s="49"/>
      <c r="BH8" s="12">
        <f t="shared" ref="BH8:BH21" si="37">BM7</f>
        <v>3.3000000000000002E-2</v>
      </c>
      <c r="BI8" s="9">
        <f t="shared" ref="BI8:BI21" si="38">BL7</f>
        <v>67</v>
      </c>
      <c r="BJ8" s="9">
        <f t="shared" si="23"/>
        <v>102.67979629156639</v>
      </c>
      <c r="BK8" s="9">
        <f t="shared" si="24"/>
        <v>0</v>
      </c>
      <c r="BL8" s="51">
        <f t="shared" ref="BL8:BL21" si="39">$AA$7</f>
        <v>67</v>
      </c>
      <c r="BM8" s="44">
        <f t="shared" ref="BM8:BM21" si="40">(BJ8-BL8)/B</f>
        <v>3.3000000000000008E-2</v>
      </c>
      <c r="BN8" s="11"/>
      <c r="BO8" s="9"/>
      <c r="BP8" s="11"/>
      <c r="BQ8" s="9"/>
      <c r="BR8" s="43"/>
      <c r="BS8" s="9"/>
      <c r="BT8" s="11"/>
      <c r="BU8" s="9"/>
      <c r="BV8" s="25"/>
      <c r="BW8" s="69">
        <v>1533.34</v>
      </c>
      <c r="BX8" s="70">
        <v>28.5</v>
      </c>
      <c r="BY8" s="25"/>
    </row>
    <row r="9" spans="2:77" ht="16.5" thickBot="1" x14ac:dyDescent="0.25">
      <c r="B9" s="2"/>
      <c r="C9" s="1">
        <v>80</v>
      </c>
      <c r="D9" s="1">
        <v>104.71</v>
      </c>
      <c r="E9" s="1">
        <v>-5103.8999999999996</v>
      </c>
      <c r="F9" s="2">
        <v>78</v>
      </c>
      <c r="G9" s="6">
        <v>3.3000000000000002E-2</v>
      </c>
      <c r="H9" s="2">
        <v>0.42199999999999999</v>
      </c>
      <c r="I9" s="2">
        <v>3500</v>
      </c>
      <c r="J9" s="3">
        <f t="shared" si="2"/>
        <v>58.333333333333336</v>
      </c>
      <c r="K9" s="3">
        <f t="shared" si="3"/>
        <v>366.52</v>
      </c>
      <c r="L9" s="1">
        <v>0.9</v>
      </c>
      <c r="M9" s="1">
        <v>0.76</v>
      </c>
      <c r="N9" s="1">
        <f t="shared" si="4"/>
        <v>0.68400000000000005</v>
      </c>
      <c r="O9" s="40">
        <f t="shared" si="5"/>
        <v>50.175438596491226</v>
      </c>
      <c r="P9" s="40">
        <f t="shared" si="6"/>
        <v>3808.3157894736842</v>
      </c>
      <c r="Q9" s="1">
        <v>11</v>
      </c>
      <c r="R9" s="1">
        <v>4</v>
      </c>
      <c r="S9" s="2">
        <v>2600</v>
      </c>
      <c r="T9" s="3">
        <f t="shared" si="7"/>
        <v>866.66666666666663</v>
      </c>
      <c r="U9" s="7">
        <v>0.20419999999999999</v>
      </c>
      <c r="V9" s="7">
        <f t="shared" si="8"/>
        <v>3.2749326455999997E-2</v>
      </c>
      <c r="W9" s="7">
        <f t="shared" si="9"/>
        <v>1.6693636134473333E-2</v>
      </c>
      <c r="X9" s="40">
        <f t="shared" si="10"/>
        <v>1081.2059482292843</v>
      </c>
      <c r="Y9" s="1">
        <v>0</v>
      </c>
      <c r="Z9" s="1">
        <v>78</v>
      </c>
      <c r="AA9" s="2">
        <v>67</v>
      </c>
      <c r="AB9" s="6">
        <f t="shared" si="25"/>
        <v>0.65901326131559623</v>
      </c>
      <c r="AC9" s="2">
        <v>347.36</v>
      </c>
      <c r="AD9" s="40">
        <f t="shared" si="11"/>
        <v>3367.0033670033663</v>
      </c>
      <c r="AE9" s="1">
        <f t="shared" si="12"/>
        <v>2.4950099800399199</v>
      </c>
      <c r="AF9" s="2">
        <v>2</v>
      </c>
      <c r="AG9" s="9">
        <f t="shared" si="13"/>
        <v>4.9900199600798398</v>
      </c>
      <c r="AH9" s="12">
        <f t="shared" si="14"/>
        <v>0.2331823454681467</v>
      </c>
      <c r="AI9" s="12">
        <f t="shared" si="15"/>
        <v>1.3114029181425634E-2</v>
      </c>
      <c r="AJ9" s="75">
        <f t="shared" si="16"/>
        <v>7.4394645681521076E-3</v>
      </c>
      <c r="AK9" s="11">
        <f>IF(AK8=0,0,IF(AI9&lt;0,0,IF(0.5*(-AL9+AI9^0.5)&lt;0,0,0.5*(-AL9+AI9^0.5))))</f>
        <v>0</v>
      </c>
      <c r="AL9" s="12">
        <f t="shared" si="17"/>
        <v>0.20705527632502888</v>
      </c>
      <c r="AM9" s="11">
        <f>IF(AK9&lt;0,0,IF(AM8=0,0,AK9))</f>
        <v>0</v>
      </c>
      <c r="AN9" s="9">
        <f t="shared" si="26"/>
        <v>78</v>
      </c>
      <c r="AO9" s="9"/>
      <c r="AP9" s="9">
        <f t="shared" si="18"/>
        <v>42.320203708433631</v>
      </c>
      <c r="AQ9" s="47">
        <f t="shared" si="27"/>
        <v>42.320203708433631</v>
      </c>
      <c r="AR9" s="15">
        <f t="shared" si="28"/>
        <v>0</v>
      </c>
      <c r="AS9" s="49"/>
      <c r="AT9" s="12">
        <f t="shared" si="29"/>
        <v>3.2999999999999995E-2</v>
      </c>
      <c r="AU9" s="9">
        <f t="shared" si="30"/>
        <v>74.333333333333343</v>
      </c>
      <c r="AV9" s="9">
        <f t="shared" si="19"/>
        <v>42.320203708433631</v>
      </c>
      <c r="AW9" s="9">
        <f t="shared" si="20"/>
        <v>38.653537041766931</v>
      </c>
      <c r="AX9" s="16">
        <f t="shared" si="31"/>
        <v>40.486870375100281</v>
      </c>
      <c r="AY9" s="44">
        <f t="shared" si="32"/>
        <v>1.6956374836226546E-3</v>
      </c>
      <c r="AZ9" s="49"/>
      <c r="BA9" s="12">
        <f t="shared" si="33"/>
        <v>3.3000000000000008E-2</v>
      </c>
      <c r="BB9" s="9">
        <f t="shared" si="34"/>
        <v>70.666666666666657</v>
      </c>
      <c r="BC9" s="9">
        <f t="shared" si="21"/>
        <v>42.310522945888628</v>
      </c>
      <c r="BD9" s="9">
        <f t="shared" si="22"/>
        <v>34.986870375100274</v>
      </c>
      <c r="BE9" s="16">
        <f t="shared" si="35"/>
        <v>38.648696660494451</v>
      </c>
      <c r="BF9" s="44">
        <f t="shared" si="36"/>
        <v>3.3867981316521925E-3</v>
      </c>
      <c r="BG9" s="49"/>
      <c r="BH9" s="12">
        <f t="shared" si="37"/>
        <v>3.3000000000000008E-2</v>
      </c>
      <c r="BI9" s="9">
        <f t="shared" si="38"/>
        <v>67</v>
      </c>
      <c r="BJ9" s="9">
        <f t="shared" si="23"/>
        <v>42.271902065132522</v>
      </c>
      <c r="BK9" s="9">
        <f t="shared" si="24"/>
        <v>0</v>
      </c>
      <c r="BL9" s="51">
        <f t="shared" si="39"/>
        <v>67</v>
      </c>
      <c r="BM9" s="44">
        <f t="shared" si="40"/>
        <v>-2.2870848958392476E-2</v>
      </c>
      <c r="BN9" s="11"/>
      <c r="BO9" s="9"/>
      <c r="BP9" s="11"/>
      <c r="BQ9" s="9"/>
      <c r="BR9" s="43"/>
      <c r="BS9" s="9"/>
      <c r="BT9" s="11"/>
      <c r="BU9" s="9"/>
      <c r="BV9" s="25"/>
      <c r="BW9" s="69">
        <v>2300</v>
      </c>
      <c r="BX9" s="70">
        <v>25</v>
      </c>
      <c r="BY9" s="25"/>
    </row>
    <row r="10" spans="2:77" x14ac:dyDescent="0.2">
      <c r="B10" s="2"/>
      <c r="C10" s="1">
        <v>80</v>
      </c>
      <c r="D10" s="1">
        <v>104.71</v>
      </c>
      <c r="E10" s="1">
        <v>-5103.8999999999996</v>
      </c>
      <c r="F10" s="2">
        <v>78</v>
      </c>
      <c r="G10" s="6">
        <v>3.3000000000000002E-2</v>
      </c>
      <c r="H10" s="2">
        <v>0.42199999999999999</v>
      </c>
      <c r="I10" s="2">
        <v>3500</v>
      </c>
      <c r="J10" s="3">
        <f t="shared" si="2"/>
        <v>58.333333333333336</v>
      </c>
      <c r="K10" s="3">
        <f t="shared" si="3"/>
        <v>366.52</v>
      </c>
      <c r="L10" s="1">
        <v>0.9</v>
      </c>
      <c r="M10" s="1">
        <v>0.76</v>
      </c>
      <c r="N10" s="1">
        <f t="shared" si="4"/>
        <v>0.68400000000000005</v>
      </c>
      <c r="O10" s="40">
        <f t="shared" si="5"/>
        <v>50.175438596491226</v>
      </c>
      <c r="P10" s="40">
        <f t="shared" si="6"/>
        <v>3808.3157894736842</v>
      </c>
      <c r="Q10" s="1">
        <v>11</v>
      </c>
      <c r="R10" s="1">
        <v>4</v>
      </c>
      <c r="S10" s="2">
        <v>2600</v>
      </c>
      <c r="T10" s="3">
        <f t="shared" si="7"/>
        <v>866.66666666666663</v>
      </c>
      <c r="U10" s="7">
        <v>0.20419999999999999</v>
      </c>
      <c r="V10" s="7">
        <f t="shared" si="8"/>
        <v>3.2749326455999997E-2</v>
      </c>
      <c r="W10" s="7">
        <f t="shared" si="9"/>
        <v>1.6693636134473333E-2</v>
      </c>
      <c r="X10" s="40">
        <f t="shared" si="10"/>
        <v>1081.2059482292843</v>
      </c>
      <c r="Y10" s="1">
        <v>0</v>
      </c>
      <c r="Z10" s="1">
        <v>78</v>
      </c>
      <c r="AA10" s="2">
        <v>67</v>
      </c>
      <c r="AB10" s="6">
        <f t="shared" si="25"/>
        <v>0.65901326131559623</v>
      </c>
      <c r="AC10" s="2">
        <v>347.36</v>
      </c>
      <c r="AD10" s="40">
        <f t="shared" si="11"/>
        <v>3367.0033670033663</v>
      </c>
      <c r="AE10" s="1">
        <f t="shared" si="12"/>
        <v>2.4950099800399199</v>
      </c>
      <c r="AF10" s="2">
        <f t="shared" ref="AF10:AF21" si="41">1+AF9</f>
        <v>3</v>
      </c>
      <c r="AG10" s="9">
        <f t="shared" si="13"/>
        <v>7.4850299401197598</v>
      </c>
      <c r="AH10" s="12">
        <f t="shared" si="14"/>
        <v>0.16855635215874121</v>
      </c>
      <c r="AI10" s="12">
        <f t="shared" si="15"/>
        <v>1.4903075338464928E-2</v>
      </c>
      <c r="AJ10" s="75">
        <f t="shared" si="16"/>
        <v>7.1299042489208269E-3</v>
      </c>
      <c r="AK10" s="11">
        <f>IF(AK9=0,0,IF(AI10&lt;0,0,IF(0.5*(-AL10+AI10^0.5)&lt;0,0,0.5*(-AL10+AI10^0.5))))</f>
        <v>0</v>
      </c>
      <c r="AL10" s="12">
        <f t="shared" si="17"/>
        <v>0.20838112278742582</v>
      </c>
      <c r="AM10" s="11">
        <f>IF(AK10&lt;0,0,IF(AM9=0,0,AK10))</f>
        <v>0</v>
      </c>
      <c r="AN10" s="9">
        <f t="shared" si="26"/>
        <v>42.320203708433631</v>
      </c>
      <c r="AO10" s="9"/>
      <c r="AP10" s="9">
        <f t="shared" si="18"/>
        <v>38.663217804311934</v>
      </c>
      <c r="AQ10" s="47">
        <f t="shared" si="27"/>
        <v>38.663217804311934</v>
      </c>
      <c r="AR10" s="15">
        <f t="shared" si="28"/>
        <v>0</v>
      </c>
      <c r="AS10" s="49"/>
      <c r="AT10" s="12">
        <f t="shared" si="29"/>
        <v>1.6956374836226546E-3</v>
      </c>
      <c r="AU10" s="9">
        <f t="shared" si="30"/>
        <v>40.486870375100281</v>
      </c>
      <c r="AV10" s="9">
        <f t="shared" si="19"/>
        <v>38.663217804311934</v>
      </c>
      <c r="AW10" s="9">
        <f t="shared" si="20"/>
        <v>35.02549125585638</v>
      </c>
      <c r="AX10" s="16">
        <f t="shared" si="31"/>
        <v>36.844354530084161</v>
      </c>
      <c r="AY10" s="44">
        <f t="shared" si="32"/>
        <v>1.6822542247446632E-3</v>
      </c>
      <c r="AZ10" s="49"/>
      <c r="BA10" s="12">
        <f t="shared" si="33"/>
        <v>3.3867981316521925E-3</v>
      </c>
      <c r="BB10" s="9">
        <f t="shared" si="34"/>
        <v>38.648696660494451</v>
      </c>
      <c r="BC10" s="9">
        <f t="shared" si="21"/>
        <v>38.653689254558834</v>
      </c>
      <c r="BD10" s="9">
        <f t="shared" si="22"/>
        <v>89.966900183764437</v>
      </c>
      <c r="BE10" s="16">
        <f t="shared" si="35"/>
        <v>64.310294719161632</v>
      </c>
      <c r="BF10" s="44">
        <f t="shared" si="36"/>
        <v>-2.372961923361706E-2</v>
      </c>
      <c r="BG10" s="49"/>
      <c r="BH10" s="12">
        <f t="shared" si="37"/>
        <v>-2.2870848958392476E-2</v>
      </c>
      <c r="BI10" s="9">
        <f t="shared" si="38"/>
        <v>67</v>
      </c>
      <c r="BJ10" s="9">
        <f t="shared" si="23"/>
        <v>40.54963143965125</v>
      </c>
      <c r="BK10" s="9">
        <f t="shared" si="24"/>
        <v>0</v>
      </c>
      <c r="BL10" s="51">
        <f t="shared" si="39"/>
        <v>67</v>
      </c>
      <c r="BM10" s="44">
        <f t="shared" si="40"/>
        <v>-2.4463765301760615E-2</v>
      </c>
      <c r="BN10" s="11"/>
      <c r="BO10" s="9"/>
      <c r="BP10" s="11"/>
      <c r="BQ10" s="9"/>
      <c r="BR10" s="43"/>
      <c r="BS10" s="9"/>
      <c r="BT10" s="11"/>
      <c r="BU10" s="9"/>
      <c r="BV10" s="25"/>
      <c r="BW10" s="25"/>
      <c r="BX10" s="25"/>
      <c r="BY10" s="25"/>
    </row>
    <row r="11" spans="2:77" x14ac:dyDescent="0.2">
      <c r="B11" s="2"/>
      <c r="C11" s="1">
        <v>80</v>
      </c>
      <c r="D11" s="1">
        <v>104.71</v>
      </c>
      <c r="E11" s="1">
        <v>-5103.8999999999996</v>
      </c>
      <c r="F11" s="2">
        <v>78</v>
      </c>
      <c r="G11" s="6">
        <v>3.3000000000000002E-2</v>
      </c>
      <c r="H11" s="2">
        <v>0.42199999999999999</v>
      </c>
      <c r="I11" s="2">
        <v>3500</v>
      </c>
      <c r="J11" s="3">
        <f t="shared" si="2"/>
        <v>58.333333333333336</v>
      </c>
      <c r="K11" s="3">
        <f t="shared" si="3"/>
        <v>366.52</v>
      </c>
      <c r="L11" s="1">
        <v>0.9</v>
      </c>
      <c r="M11" s="1">
        <v>0.76</v>
      </c>
      <c r="N11" s="1">
        <f t="shared" si="4"/>
        <v>0.68400000000000005</v>
      </c>
      <c r="O11" s="40">
        <f t="shared" si="5"/>
        <v>50.175438596491226</v>
      </c>
      <c r="P11" s="40">
        <f t="shared" si="6"/>
        <v>3808.3157894736842</v>
      </c>
      <c r="Q11" s="1">
        <v>11</v>
      </c>
      <c r="R11" s="1">
        <v>4</v>
      </c>
      <c r="S11" s="2">
        <v>2600</v>
      </c>
      <c r="T11" s="3">
        <f t="shared" si="7"/>
        <v>866.66666666666663</v>
      </c>
      <c r="U11" s="7">
        <v>0.20419999999999999</v>
      </c>
      <c r="V11" s="7">
        <f t="shared" si="8"/>
        <v>3.2749326455999997E-2</v>
      </c>
      <c r="W11" s="7">
        <f t="shared" si="9"/>
        <v>1.6693636134473333E-2</v>
      </c>
      <c r="X11" s="40">
        <f t="shared" si="10"/>
        <v>1081.2059482292843</v>
      </c>
      <c r="Y11" s="1">
        <v>0</v>
      </c>
      <c r="Z11" s="1">
        <v>78</v>
      </c>
      <c r="AA11" s="2">
        <v>67</v>
      </c>
      <c r="AB11" s="6">
        <f t="shared" si="25"/>
        <v>0.65901326131559623</v>
      </c>
      <c r="AC11" s="2">
        <v>347.36</v>
      </c>
      <c r="AD11" s="40">
        <f t="shared" si="11"/>
        <v>3367.0033670033663</v>
      </c>
      <c r="AE11" s="1">
        <f t="shared" si="12"/>
        <v>2.4950099800399199</v>
      </c>
      <c r="AF11" s="2">
        <f t="shared" si="41"/>
        <v>4</v>
      </c>
      <c r="AG11" s="9">
        <f t="shared" si="13"/>
        <v>9.9800399201596797</v>
      </c>
      <c r="AH11" s="12">
        <f t="shared" si="14"/>
        <v>0.13197872732935315</v>
      </c>
      <c r="AI11" s="12">
        <f t="shared" si="15"/>
        <v>1.7370633181385983E-2</v>
      </c>
      <c r="AJ11" s="75">
        <f t="shared" si="16"/>
        <v>6.5913417285235658E-3</v>
      </c>
      <c r="AK11" s="11">
        <f>IF(AK10=0,0,IF(AI11&lt;0,0,IF(0.5*(-AL11+AI11^0.5)&lt;0,0,0.5*(-AL11+AI11^0.5))))</f>
        <v>0</v>
      </c>
      <c r="AL11" s="12">
        <f t="shared" si="17"/>
        <v>0.20913153778299495</v>
      </c>
      <c r="AM11" s="11">
        <f>IF(AK11&lt;0,0,IF(AM10=0,0,AK11))</f>
        <v>0</v>
      </c>
      <c r="AN11" s="9">
        <f t="shared" si="26"/>
        <v>38.663217804311934</v>
      </c>
      <c r="AO11" s="9"/>
      <c r="AP11" s="9">
        <f t="shared" si="18"/>
        <v>35.035019805609487</v>
      </c>
      <c r="AQ11" s="47">
        <f t="shared" si="27"/>
        <v>35.035019805609487</v>
      </c>
      <c r="AR11" s="15">
        <f t="shared" si="28"/>
        <v>0</v>
      </c>
      <c r="AS11" s="49"/>
      <c r="AT11" s="12">
        <f t="shared" si="29"/>
        <v>1.6822542247446632E-3</v>
      </c>
      <c r="AU11" s="9">
        <f t="shared" si="30"/>
        <v>36.844354530084161</v>
      </c>
      <c r="AV11" s="9">
        <f t="shared" si="19"/>
        <v>35.035019805609487</v>
      </c>
      <c r="AW11" s="9">
        <f t="shared" si="20"/>
        <v>88.070957998672014</v>
      </c>
      <c r="AX11" s="16">
        <f t="shared" si="31"/>
        <v>61.552988902140754</v>
      </c>
      <c r="AY11" s="44">
        <f t="shared" si="32"/>
        <v>-2.4526288576159197E-2</v>
      </c>
      <c r="AZ11" s="49"/>
      <c r="BA11" s="12">
        <f t="shared" si="33"/>
        <v>-2.372961923361706E-2</v>
      </c>
      <c r="BB11" s="9">
        <f t="shared" si="34"/>
        <v>64.310294719161632</v>
      </c>
      <c r="BC11" s="9">
        <f t="shared" si="21"/>
        <v>37.06040307605069</v>
      </c>
      <c r="BD11" s="9">
        <f t="shared" si="22"/>
        <v>91.435298483784351</v>
      </c>
      <c r="BE11" s="16">
        <f t="shared" si="35"/>
        <v>64.247850779917513</v>
      </c>
      <c r="BF11" s="44">
        <f t="shared" si="36"/>
        <v>-2.5145484769476461E-2</v>
      </c>
      <c r="BG11" s="49"/>
      <c r="BH11" s="12">
        <f t="shared" si="37"/>
        <v>-2.4463765301760615E-2</v>
      </c>
      <c r="BI11" s="9">
        <f t="shared" si="38"/>
        <v>67</v>
      </c>
      <c r="BJ11" s="9">
        <f t="shared" si="23"/>
        <v>39.18934383124251</v>
      </c>
      <c r="BK11" s="9">
        <f t="shared" si="24"/>
        <v>0</v>
      </c>
      <c r="BL11" s="51">
        <f t="shared" si="39"/>
        <v>67</v>
      </c>
      <c r="BM11" s="44">
        <f t="shared" si="40"/>
        <v>-2.5721886023938025E-2</v>
      </c>
      <c r="BN11" s="11"/>
      <c r="BO11" s="9"/>
      <c r="BP11" s="11"/>
      <c r="BQ11" s="9"/>
      <c r="BR11" s="43"/>
      <c r="BS11" s="9"/>
      <c r="BT11" s="11"/>
      <c r="BU11" s="9"/>
      <c r="BV11" s="25"/>
      <c r="BW11" s="25"/>
      <c r="BX11" s="25"/>
      <c r="BY11" s="25"/>
    </row>
    <row r="12" spans="2:77" x14ac:dyDescent="0.2">
      <c r="B12" s="2"/>
      <c r="C12" s="1">
        <v>80</v>
      </c>
      <c r="D12" s="1">
        <v>104.71</v>
      </c>
      <c r="E12" s="1">
        <v>-5103.8999999999996</v>
      </c>
      <c r="F12" s="2">
        <v>78</v>
      </c>
      <c r="G12" s="6">
        <v>3.3000000000000002E-2</v>
      </c>
      <c r="H12" s="2">
        <v>0.42199999999999999</v>
      </c>
      <c r="I12" s="2">
        <v>3500</v>
      </c>
      <c r="J12" s="3">
        <f t="shared" si="2"/>
        <v>58.333333333333336</v>
      </c>
      <c r="K12" s="3">
        <f t="shared" si="3"/>
        <v>366.52</v>
      </c>
      <c r="L12" s="1">
        <v>0.9</v>
      </c>
      <c r="M12" s="1">
        <v>0.76</v>
      </c>
      <c r="N12" s="1">
        <f t="shared" si="4"/>
        <v>0.68400000000000005</v>
      </c>
      <c r="O12" s="40">
        <f t="shared" si="5"/>
        <v>50.175438596491226</v>
      </c>
      <c r="P12" s="40">
        <f t="shared" si="6"/>
        <v>3808.3157894736842</v>
      </c>
      <c r="Q12" s="1">
        <v>11</v>
      </c>
      <c r="R12" s="1">
        <v>4</v>
      </c>
      <c r="S12" s="2">
        <v>2600</v>
      </c>
      <c r="T12" s="3">
        <f t="shared" si="7"/>
        <v>866.66666666666663</v>
      </c>
      <c r="U12" s="7">
        <v>0.20419999999999999</v>
      </c>
      <c r="V12" s="7">
        <f t="shared" si="8"/>
        <v>3.2749326455999997E-2</v>
      </c>
      <c r="W12" s="7">
        <f t="shared" si="9"/>
        <v>1.6693636134473333E-2</v>
      </c>
      <c r="X12" s="40">
        <f t="shared" si="10"/>
        <v>1081.2059482292843</v>
      </c>
      <c r="Y12" s="1">
        <v>0</v>
      </c>
      <c r="Z12" s="1">
        <v>78</v>
      </c>
      <c r="AA12" s="2">
        <v>67</v>
      </c>
      <c r="AB12" s="6">
        <f t="shared" si="25"/>
        <v>0.65901326131559623</v>
      </c>
      <c r="AC12" s="2">
        <v>347.36</v>
      </c>
      <c r="AD12" s="40">
        <f t="shared" si="11"/>
        <v>3367.0033670033663</v>
      </c>
      <c r="AE12" s="1">
        <f t="shared" si="12"/>
        <v>2.4950099800399199</v>
      </c>
      <c r="AF12" s="2">
        <f t="shared" si="41"/>
        <v>5</v>
      </c>
      <c r="AG12" s="9">
        <f t="shared" si="13"/>
        <v>12.4750499001996</v>
      </c>
      <c r="AH12" s="12">
        <f t="shared" si="14"/>
        <v>0.10844548118167795</v>
      </c>
      <c r="AI12" s="12">
        <f t="shared" si="15"/>
        <v>-2.2759641337984325E-2</v>
      </c>
      <c r="AJ12" s="75">
        <f t="shared" si="16"/>
        <v>1.6674453052985514E-2</v>
      </c>
      <c r="AK12" s="11">
        <f>IF(AK11=0,0,IF(AI12&lt;0,0,IF(0.5*(-AL12+AI12^0.5)&lt;0,0,0.5*(-AL12+AI12^0.5))))</f>
        <v>0</v>
      </c>
      <c r="AL12" s="12">
        <f t="shared" si="17"/>
        <v>0.20961433842644861</v>
      </c>
      <c r="AM12" s="11">
        <f>IF(AK12&lt;0,0,IF(AM11=0,0,AK12))</f>
        <v>0</v>
      </c>
      <c r="AN12" s="9">
        <f t="shared" si="26"/>
        <v>35.035019805609487</v>
      </c>
      <c r="AO12" s="9"/>
      <c r="AP12" s="9">
        <f t="shared" si="18"/>
        <v>86.045574728230818</v>
      </c>
      <c r="AQ12" s="47">
        <f t="shared" si="27"/>
        <v>86.045574728230818</v>
      </c>
      <c r="AR12" s="15">
        <f t="shared" si="28"/>
        <v>0</v>
      </c>
      <c r="AS12" s="49"/>
      <c r="AT12" s="12">
        <f t="shared" si="29"/>
        <v>-2.4526288576159197E-2</v>
      </c>
      <c r="AU12" s="9">
        <f t="shared" si="30"/>
        <v>61.552988902140754</v>
      </c>
      <c r="AV12" s="9">
        <f t="shared" si="19"/>
        <v>86.045574728230818</v>
      </c>
      <c r="AW12" s="9">
        <f t="shared" si="20"/>
        <v>89.306357728592516</v>
      </c>
      <c r="AX12" s="16">
        <f t="shared" si="31"/>
        <v>87.675966228411667</v>
      </c>
      <c r="AY12" s="44">
        <f t="shared" si="32"/>
        <v>-1.5079379676471245E-3</v>
      </c>
      <c r="AZ12" s="49"/>
      <c r="BA12" s="12">
        <f t="shared" si="33"/>
        <v>-2.5145484769476461E-2</v>
      </c>
      <c r="BB12" s="9">
        <f t="shared" si="34"/>
        <v>64.247850779917513</v>
      </c>
      <c r="BC12" s="9">
        <f t="shared" si="21"/>
        <v>86.053230879457317</v>
      </c>
      <c r="BD12" s="9">
        <f t="shared" si="22"/>
        <v>92.582994819840124</v>
      </c>
      <c r="BE12" s="16">
        <f t="shared" si="35"/>
        <v>89.318112849648713</v>
      </c>
      <c r="BF12" s="44">
        <f t="shared" si="36"/>
        <v>-3.0196670445055986E-3</v>
      </c>
      <c r="BG12" s="49"/>
      <c r="BH12" s="12">
        <f t="shared" si="37"/>
        <v>-2.5721886023938025E-2</v>
      </c>
      <c r="BI12" s="9">
        <f t="shared" si="38"/>
        <v>67</v>
      </c>
      <c r="BJ12" s="9">
        <f t="shared" si="23"/>
        <v>86.083932526122879</v>
      </c>
      <c r="BK12" s="9">
        <f t="shared" si="24"/>
        <v>0</v>
      </c>
      <c r="BL12" s="51">
        <f t="shared" si="39"/>
        <v>67</v>
      </c>
      <c r="BM12" s="44">
        <f t="shared" si="40"/>
        <v>1.7650598905210493E-2</v>
      </c>
      <c r="BN12" s="11"/>
      <c r="BO12" s="9"/>
      <c r="BP12" s="11"/>
      <c r="BQ12" s="9"/>
      <c r="BR12" s="43"/>
      <c r="BS12" s="9"/>
      <c r="BT12" s="11"/>
      <c r="BU12" s="9"/>
      <c r="BV12" s="25"/>
      <c r="BW12" s="25"/>
      <c r="BX12" s="25"/>
      <c r="BY12" s="25"/>
    </row>
    <row r="13" spans="2:77" x14ac:dyDescent="0.2">
      <c r="B13" s="2"/>
      <c r="C13" s="1">
        <v>80</v>
      </c>
      <c r="D13" s="1">
        <v>104.71</v>
      </c>
      <c r="E13" s="1">
        <v>-5103.8999999999996</v>
      </c>
      <c r="F13" s="2">
        <v>78</v>
      </c>
      <c r="G13" s="6">
        <v>3.3000000000000002E-2</v>
      </c>
      <c r="H13" s="2">
        <v>0.42199999999999999</v>
      </c>
      <c r="I13" s="2">
        <v>3500</v>
      </c>
      <c r="J13" s="3">
        <f t="shared" si="2"/>
        <v>58.333333333333336</v>
      </c>
      <c r="K13" s="3">
        <f t="shared" si="3"/>
        <v>366.52</v>
      </c>
      <c r="L13" s="1">
        <v>0.9</v>
      </c>
      <c r="M13" s="1">
        <v>0.76</v>
      </c>
      <c r="N13" s="1">
        <f t="shared" si="4"/>
        <v>0.68400000000000005</v>
      </c>
      <c r="O13" s="40">
        <f t="shared" si="5"/>
        <v>50.175438596491226</v>
      </c>
      <c r="P13" s="40">
        <f t="shared" si="6"/>
        <v>3808.3157894736842</v>
      </c>
      <c r="Q13" s="1">
        <v>11</v>
      </c>
      <c r="R13" s="1">
        <v>4</v>
      </c>
      <c r="S13" s="2">
        <v>2600</v>
      </c>
      <c r="T13" s="3">
        <f t="shared" si="7"/>
        <v>866.66666666666663</v>
      </c>
      <c r="U13" s="7">
        <v>0.20419999999999999</v>
      </c>
      <c r="V13" s="7">
        <f t="shared" si="8"/>
        <v>3.2749326455999997E-2</v>
      </c>
      <c r="W13" s="7">
        <f t="shared" si="9"/>
        <v>1.6693636134473333E-2</v>
      </c>
      <c r="X13" s="40">
        <f t="shared" si="10"/>
        <v>1081.2059482292843</v>
      </c>
      <c r="Y13" s="1">
        <v>0</v>
      </c>
      <c r="Z13" s="1">
        <v>78</v>
      </c>
      <c r="AA13" s="2">
        <v>67</v>
      </c>
      <c r="AB13" s="6">
        <f t="shared" si="25"/>
        <v>0.65901326131559623</v>
      </c>
      <c r="AC13" s="2">
        <v>347.36</v>
      </c>
      <c r="AD13" s="40">
        <f t="shared" si="11"/>
        <v>3367.0033670033663</v>
      </c>
      <c r="AE13" s="1">
        <f t="shared" si="12"/>
        <v>2.4950099800399199</v>
      </c>
      <c r="AF13" s="2">
        <f t="shared" si="41"/>
        <v>6</v>
      </c>
      <c r="AG13" s="9">
        <f t="shared" si="13"/>
        <v>14.97005988023952</v>
      </c>
      <c r="AH13" s="12">
        <f t="shared" ref="AH13:AH21" si="42">1/(AB13*AG13+1)</f>
        <v>9.2034692062417697E-2</v>
      </c>
      <c r="AI13" s="12">
        <f t="shared" ref="AI13:AI21" si="43">AL13^2-4*AJ13</f>
        <v>-2.5374181086598474E-2</v>
      </c>
      <c r="AJ13" s="75">
        <f t="shared" ref="AJ13:AJ21" si="44">(AH13^2*CoefA-AP13)/CoefC</f>
        <v>1.7363402655601424E-2</v>
      </c>
      <c r="AK13" s="11">
        <f t="shared" ref="AK13:AK21" si="45">IF(AK12=0,0,IF(AI13&lt;0,0,IF(0.5*(-AL13+AI13^0.5)&lt;0,0,0.5*(-AL13+AI13^0.5))))</f>
        <v>0</v>
      </c>
      <c r="AL13" s="12">
        <f t="shared" si="17"/>
        <v>0.20995101699160026</v>
      </c>
      <c r="AM13" s="11">
        <f t="shared" ref="AM13:AM21" si="46">IF(AK13&lt;0,0,IF(AM12=0,0,AK13))</f>
        <v>0</v>
      </c>
      <c r="AN13" s="9">
        <f t="shared" si="26"/>
        <v>86.045574728230818</v>
      </c>
      <c r="AO13" s="9"/>
      <c r="AP13" s="9">
        <f t="shared" si="18"/>
        <v>89.298701577366018</v>
      </c>
      <c r="AQ13" s="47">
        <f t="shared" si="27"/>
        <v>89.298701577366018</v>
      </c>
      <c r="AR13" s="15">
        <f t="shared" si="28"/>
        <v>0</v>
      </c>
      <c r="AS13" s="49"/>
      <c r="AT13" s="12">
        <f t="shared" si="29"/>
        <v>-1.5079379676471245E-3</v>
      </c>
      <c r="AU13" s="9">
        <f t="shared" si="30"/>
        <v>87.675966228411667</v>
      </c>
      <c r="AV13" s="9">
        <f t="shared" si="19"/>
        <v>89.298701577366018</v>
      </c>
      <c r="AW13" s="9">
        <f t="shared" si="20"/>
        <v>92.552293173174547</v>
      </c>
      <c r="AX13" s="16">
        <f t="shared" si="31"/>
        <v>90.925497375270282</v>
      </c>
      <c r="AY13" s="44">
        <f t="shared" si="32"/>
        <v>-1.5046123271597843E-3</v>
      </c>
      <c r="AZ13" s="49"/>
      <c r="BA13" s="12">
        <f t="shared" si="33"/>
        <v>-3.0196670445055986E-3</v>
      </c>
      <c r="BB13" s="9">
        <f t="shared" si="34"/>
        <v>89.318112849648713</v>
      </c>
      <c r="BC13" s="9">
        <f t="shared" si="21"/>
        <v>89.306323995733166</v>
      </c>
      <c r="BD13" s="9">
        <f t="shared" si="22"/>
        <v>48.965035964491996</v>
      </c>
      <c r="BE13" s="16">
        <f t="shared" si="35"/>
        <v>69.135679980112585</v>
      </c>
      <c r="BF13" s="44">
        <f t="shared" si="36"/>
        <v>1.8655690942742689E-2</v>
      </c>
      <c r="BG13" s="49"/>
      <c r="BH13" s="12">
        <f t="shared" si="37"/>
        <v>1.7650598905210493E-2</v>
      </c>
      <c r="BI13" s="9">
        <f t="shared" si="38"/>
        <v>67</v>
      </c>
      <c r="BJ13" s="9">
        <f t="shared" si="23"/>
        <v>88.134489636975147</v>
      </c>
      <c r="BK13" s="9">
        <f t="shared" si="24"/>
        <v>0</v>
      </c>
      <c r="BL13" s="51">
        <f t="shared" si="39"/>
        <v>67</v>
      </c>
      <c r="BM13" s="44">
        <f t="shared" si="40"/>
        <v>1.95471451776487E-2</v>
      </c>
      <c r="BN13" s="11"/>
      <c r="BO13" s="9"/>
      <c r="BP13" s="11"/>
      <c r="BQ13" s="9"/>
      <c r="BR13" s="43"/>
      <c r="BS13" s="9"/>
      <c r="BT13" s="11"/>
      <c r="BU13" s="9"/>
      <c r="BV13" s="25"/>
      <c r="BW13" s="25"/>
      <c r="BX13" s="25"/>
      <c r="BY13" s="25"/>
    </row>
    <row r="14" spans="2:77" x14ac:dyDescent="0.2">
      <c r="B14" s="2"/>
      <c r="C14" s="1">
        <v>80</v>
      </c>
      <c r="D14" s="1">
        <v>104.71</v>
      </c>
      <c r="E14" s="1">
        <v>-5103.8999999999996</v>
      </c>
      <c r="F14" s="2">
        <v>78</v>
      </c>
      <c r="G14" s="6">
        <v>3.3000000000000002E-2</v>
      </c>
      <c r="H14" s="2">
        <v>0.42199999999999999</v>
      </c>
      <c r="I14" s="2">
        <v>3500</v>
      </c>
      <c r="J14" s="3">
        <f t="shared" si="2"/>
        <v>58.333333333333336</v>
      </c>
      <c r="K14" s="3">
        <f t="shared" si="3"/>
        <v>366.52</v>
      </c>
      <c r="L14" s="1">
        <v>0.9</v>
      </c>
      <c r="M14" s="1">
        <v>0.76</v>
      </c>
      <c r="N14" s="1">
        <f t="shared" si="4"/>
        <v>0.68400000000000005</v>
      </c>
      <c r="O14" s="40">
        <f t="shared" si="5"/>
        <v>50.175438596491226</v>
      </c>
      <c r="P14" s="40">
        <f t="shared" si="6"/>
        <v>3808.3157894736842</v>
      </c>
      <c r="Q14" s="1">
        <v>11</v>
      </c>
      <c r="R14" s="1">
        <v>4</v>
      </c>
      <c r="S14" s="2">
        <v>2600</v>
      </c>
      <c r="T14" s="3">
        <f t="shared" si="7"/>
        <v>866.66666666666663</v>
      </c>
      <c r="U14" s="7">
        <v>0.20419999999999999</v>
      </c>
      <c r="V14" s="7">
        <f t="shared" si="8"/>
        <v>3.2749326455999997E-2</v>
      </c>
      <c r="W14" s="7">
        <f t="shared" si="9"/>
        <v>1.6693636134473333E-2</v>
      </c>
      <c r="X14" s="40">
        <f t="shared" si="10"/>
        <v>1081.2059482292843</v>
      </c>
      <c r="Y14" s="1">
        <v>0</v>
      </c>
      <c r="Z14" s="1">
        <v>78</v>
      </c>
      <c r="AA14" s="2">
        <v>67</v>
      </c>
      <c r="AB14" s="6">
        <f t="shared" si="25"/>
        <v>0.65901326131559623</v>
      </c>
      <c r="AC14" s="2">
        <v>347.36</v>
      </c>
      <c r="AD14" s="40">
        <f t="shared" si="11"/>
        <v>3367.0033670033663</v>
      </c>
      <c r="AE14" s="1">
        <f t="shared" si="12"/>
        <v>2.4950099800399199</v>
      </c>
      <c r="AF14" s="2">
        <f t="shared" si="41"/>
        <v>7</v>
      </c>
      <c r="AG14" s="9">
        <f t="shared" si="13"/>
        <v>17.465069860279439</v>
      </c>
      <c r="AH14" s="12">
        <f t="shared" si="42"/>
        <v>7.9937887316833031E-2</v>
      </c>
      <c r="AI14" s="12">
        <f t="shared" si="43"/>
        <v>-2.7944253528790181E-2</v>
      </c>
      <c r="AJ14" s="75">
        <f t="shared" si="44"/>
        <v>1.8031988379183194E-2</v>
      </c>
      <c r="AK14" s="11">
        <f t="shared" si="45"/>
        <v>0</v>
      </c>
      <c r="AL14" s="12">
        <f t="shared" si="17"/>
        <v>0.21019919121619521</v>
      </c>
      <c r="AM14" s="11">
        <f t="shared" si="46"/>
        <v>0</v>
      </c>
      <c r="AN14" s="9">
        <f t="shared" si="26"/>
        <v>89.298701577366018</v>
      </c>
      <c r="AO14" s="9"/>
      <c r="AP14" s="9">
        <f t="shared" si="18"/>
        <v>92.544670754807399</v>
      </c>
      <c r="AQ14" s="47">
        <f t="shared" si="27"/>
        <v>92.544670754807399</v>
      </c>
      <c r="AR14" s="15">
        <f t="shared" si="28"/>
        <v>0</v>
      </c>
      <c r="AS14" s="49"/>
      <c r="AT14" s="12">
        <f t="shared" si="29"/>
        <v>-1.5046123271597843E-3</v>
      </c>
      <c r="AU14" s="9">
        <f t="shared" si="30"/>
        <v>90.925497375270282</v>
      </c>
      <c r="AV14" s="9">
        <f t="shared" si="19"/>
        <v>92.544670754807399</v>
      </c>
      <c r="AW14" s="9">
        <f t="shared" si="20"/>
        <v>50.136870323250022</v>
      </c>
      <c r="AX14" s="16">
        <f t="shared" si="31"/>
        <v>71.340770539028711</v>
      </c>
      <c r="AY14" s="44">
        <f t="shared" si="32"/>
        <v>1.9611342548110099E-2</v>
      </c>
      <c r="AZ14" s="49"/>
      <c r="BA14" s="12">
        <f t="shared" si="33"/>
        <v>1.8655690942742689E-2</v>
      </c>
      <c r="BB14" s="9">
        <f t="shared" si="34"/>
        <v>69.135679980112585</v>
      </c>
      <c r="BC14" s="9">
        <f t="shared" si="21"/>
        <v>91.249705244574017</v>
      </c>
      <c r="BD14" s="9">
        <f t="shared" si="22"/>
        <v>47.15201165796114</v>
      </c>
      <c r="BE14" s="16">
        <f t="shared" si="35"/>
        <v>69.200858451267578</v>
      </c>
      <c r="BF14" s="44">
        <f t="shared" si="36"/>
        <v>2.0392827869118127E-2</v>
      </c>
      <c r="BG14" s="49"/>
      <c r="BH14" s="12">
        <f t="shared" si="37"/>
        <v>1.95471451776487E-2</v>
      </c>
      <c r="BI14" s="9">
        <f t="shared" si="38"/>
        <v>67</v>
      </c>
      <c r="BJ14" s="9">
        <f t="shared" si="23"/>
        <v>89.849478212589233</v>
      </c>
      <c r="BK14" s="9">
        <f t="shared" si="24"/>
        <v>0</v>
      </c>
      <c r="BL14" s="51">
        <f t="shared" si="39"/>
        <v>67</v>
      </c>
      <c r="BM14" s="44">
        <f t="shared" si="40"/>
        <v>2.1133326402810071E-2</v>
      </c>
      <c r="BN14" s="11"/>
      <c r="BO14" s="9"/>
      <c r="BP14" s="11"/>
      <c r="BQ14" s="9"/>
      <c r="BR14" s="43"/>
      <c r="BS14" s="9"/>
      <c r="BT14" s="11"/>
      <c r="BU14" s="9"/>
      <c r="BV14" s="25"/>
      <c r="BW14" s="25"/>
      <c r="BX14" s="25"/>
      <c r="BY14" s="25"/>
    </row>
    <row r="15" spans="2:77" x14ac:dyDescent="0.2">
      <c r="B15" s="2"/>
      <c r="C15" s="1">
        <v>80</v>
      </c>
      <c r="D15" s="1">
        <v>104.71</v>
      </c>
      <c r="E15" s="1">
        <v>-5103.8999999999996</v>
      </c>
      <c r="F15" s="2">
        <v>78</v>
      </c>
      <c r="G15" s="6">
        <v>3.3000000000000002E-2</v>
      </c>
      <c r="H15" s="2">
        <v>0.42199999999999999</v>
      </c>
      <c r="I15" s="2">
        <v>3500</v>
      </c>
      <c r="J15" s="3">
        <f t="shared" si="2"/>
        <v>58.333333333333336</v>
      </c>
      <c r="K15" s="3">
        <f t="shared" si="3"/>
        <v>366.52</v>
      </c>
      <c r="L15" s="1">
        <v>0.9</v>
      </c>
      <c r="M15" s="1">
        <v>0.76</v>
      </c>
      <c r="N15" s="1">
        <f t="shared" si="4"/>
        <v>0.68400000000000005</v>
      </c>
      <c r="O15" s="40">
        <f t="shared" si="5"/>
        <v>50.175438596491226</v>
      </c>
      <c r="P15" s="40">
        <f t="shared" si="6"/>
        <v>3808.3157894736842</v>
      </c>
      <c r="Q15" s="1">
        <v>11</v>
      </c>
      <c r="R15" s="1">
        <v>4</v>
      </c>
      <c r="S15" s="2">
        <v>2600</v>
      </c>
      <c r="T15" s="3">
        <f t="shared" si="7"/>
        <v>866.66666666666663</v>
      </c>
      <c r="U15" s="7">
        <v>0.20419999999999999</v>
      </c>
      <c r="V15" s="7">
        <f t="shared" si="8"/>
        <v>3.2749326455999997E-2</v>
      </c>
      <c r="W15" s="7">
        <f t="shared" si="9"/>
        <v>1.6693636134473333E-2</v>
      </c>
      <c r="X15" s="40">
        <f t="shared" si="10"/>
        <v>1081.2059482292843</v>
      </c>
      <c r="Y15" s="1">
        <v>0</v>
      </c>
      <c r="Z15" s="1">
        <v>78</v>
      </c>
      <c r="AA15" s="2">
        <v>67</v>
      </c>
      <c r="AB15" s="6">
        <f t="shared" si="25"/>
        <v>0.65901326131559623</v>
      </c>
      <c r="AC15" s="2">
        <v>347.36</v>
      </c>
      <c r="AD15" s="40">
        <f t="shared" si="11"/>
        <v>3367.0033670033663</v>
      </c>
      <c r="AE15" s="1">
        <f t="shared" si="12"/>
        <v>2.4950099800399199</v>
      </c>
      <c r="AF15" s="2">
        <f t="shared" si="41"/>
        <v>8</v>
      </c>
      <c r="AG15" s="9">
        <f t="shared" si="13"/>
        <v>19.960079840319359</v>
      </c>
      <c r="AH15" s="12">
        <f t="shared" si="42"/>
        <v>7.0651619047500253E-2</v>
      </c>
      <c r="AI15" s="12">
        <f t="shared" si="43"/>
        <v>4.2689193416661358E-3</v>
      </c>
      <c r="AJ15" s="75">
        <f t="shared" si="44"/>
        <v>9.9987271951959798E-3</v>
      </c>
      <c r="AK15" s="11">
        <f t="shared" si="45"/>
        <v>0</v>
      </c>
      <c r="AL15" s="12">
        <f t="shared" si="17"/>
        <v>0.21038970536233481</v>
      </c>
      <c r="AM15" s="11">
        <f t="shared" si="46"/>
        <v>0</v>
      </c>
      <c r="AN15" s="9">
        <f t="shared" si="26"/>
        <v>92.544670754807399</v>
      </c>
      <c r="AO15" s="9"/>
      <c r="AP15" s="9">
        <f t="shared" si="18"/>
        <v>51.431835833483404</v>
      </c>
      <c r="AQ15" s="47">
        <f t="shared" si="27"/>
        <v>51.431835833483404</v>
      </c>
      <c r="AR15" s="15">
        <f t="shared" si="28"/>
        <v>0</v>
      </c>
      <c r="AS15" s="49"/>
      <c r="AT15" s="12">
        <f t="shared" si="29"/>
        <v>1.9611342548110099E-2</v>
      </c>
      <c r="AU15" s="9">
        <f t="shared" si="30"/>
        <v>71.340770539028711</v>
      </c>
      <c r="AV15" s="9">
        <f t="shared" si="19"/>
        <v>51.431835833483404</v>
      </c>
      <c r="AW15" s="9">
        <f t="shared" si="20"/>
        <v>48.552238689945924</v>
      </c>
      <c r="AX15" s="16">
        <f t="shared" si="31"/>
        <v>49.992037261714664</v>
      </c>
      <c r="AY15" s="44">
        <f t="shared" si="32"/>
        <v>1.3316598693585912E-3</v>
      </c>
      <c r="AZ15" s="49"/>
      <c r="BA15" s="12">
        <f t="shared" si="33"/>
        <v>2.0392827869118127E-2</v>
      </c>
      <c r="BB15" s="9">
        <f t="shared" si="34"/>
        <v>69.200858451267578</v>
      </c>
      <c r="BC15" s="9">
        <f t="shared" si="21"/>
        <v>51.425865065780847</v>
      </c>
      <c r="BD15" s="9">
        <f t="shared" si="22"/>
        <v>45.654284362655581</v>
      </c>
      <c r="BE15" s="16">
        <f t="shared" si="35"/>
        <v>48.540074714218214</v>
      </c>
      <c r="BF15" s="44">
        <f t="shared" si="36"/>
        <v>2.6690477945379028E-3</v>
      </c>
      <c r="BG15" s="49"/>
      <c r="BH15" s="12">
        <f t="shared" si="37"/>
        <v>2.1133326402810071E-2</v>
      </c>
      <c r="BI15" s="9">
        <f t="shared" si="38"/>
        <v>67</v>
      </c>
      <c r="BJ15" s="9">
        <f t="shared" si="23"/>
        <v>51.401879152886814</v>
      </c>
      <c r="BK15" s="9">
        <f t="shared" si="24"/>
        <v>0</v>
      </c>
      <c r="BL15" s="51">
        <f t="shared" si="39"/>
        <v>67</v>
      </c>
      <c r="BM15" s="44">
        <f t="shared" si="40"/>
        <v>-1.4426595481331364E-2</v>
      </c>
      <c r="BN15" s="11"/>
      <c r="BO15" s="9"/>
      <c r="BP15" s="11"/>
      <c r="BQ15" s="9"/>
      <c r="BR15" s="43"/>
      <c r="BS15" s="9"/>
      <c r="BT15" s="11"/>
      <c r="BU15" s="9"/>
      <c r="BV15" s="25"/>
      <c r="BW15" s="25"/>
      <c r="BX15" s="25"/>
      <c r="BY15" s="25"/>
    </row>
    <row r="16" spans="2:77" x14ac:dyDescent="0.2">
      <c r="B16" s="2"/>
      <c r="C16" s="1">
        <v>80</v>
      </c>
      <c r="D16" s="1">
        <v>104.71</v>
      </c>
      <c r="E16" s="1">
        <v>-5103.8999999999996</v>
      </c>
      <c r="F16" s="2">
        <v>78</v>
      </c>
      <c r="G16" s="6">
        <v>3.3000000000000002E-2</v>
      </c>
      <c r="H16" s="2">
        <v>0.42199999999999999</v>
      </c>
      <c r="I16" s="2">
        <v>3500</v>
      </c>
      <c r="J16" s="3">
        <f t="shared" si="2"/>
        <v>58.333333333333336</v>
      </c>
      <c r="K16" s="3">
        <f t="shared" si="3"/>
        <v>366.52</v>
      </c>
      <c r="L16" s="1">
        <v>0.9</v>
      </c>
      <c r="M16" s="1">
        <v>0.76</v>
      </c>
      <c r="N16" s="1">
        <f t="shared" si="4"/>
        <v>0.68400000000000005</v>
      </c>
      <c r="O16" s="40">
        <f t="shared" si="5"/>
        <v>50.175438596491226</v>
      </c>
      <c r="P16" s="40">
        <f t="shared" si="6"/>
        <v>3808.3157894736842</v>
      </c>
      <c r="Q16" s="1">
        <v>11</v>
      </c>
      <c r="R16" s="1">
        <v>4</v>
      </c>
      <c r="S16" s="2">
        <v>2600</v>
      </c>
      <c r="T16" s="3">
        <f t="shared" si="7"/>
        <v>866.66666666666663</v>
      </c>
      <c r="U16" s="7">
        <v>0.20419999999999999</v>
      </c>
      <c r="V16" s="7">
        <f t="shared" si="8"/>
        <v>3.2749326455999997E-2</v>
      </c>
      <c r="W16" s="7">
        <f t="shared" si="9"/>
        <v>1.6693636134473333E-2</v>
      </c>
      <c r="X16" s="40">
        <f t="shared" si="10"/>
        <v>1081.2059482292843</v>
      </c>
      <c r="Y16" s="1">
        <v>0</v>
      </c>
      <c r="Z16" s="1">
        <v>78</v>
      </c>
      <c r="AA16" s="2">
        <v>67</v>
      </c>
      <c r="AB16" s="6">
        <f t="shared" si="25"/>
        <v>0.65901326131559623</v>
      </c>
      <c r="AC16" s="2">
        <v>347.36</v>
      </c>
      <c r="AD16" s="40">
        <f t="shared" si="11"/>
        <v>3367.0033670033663</v>
      </c>
      <c r="AE16" s="1">
        <f t="shared" si="12"/>
        <v>2.4950099800399199</v>
      </c>
      <c r="AF16" s="2">
        <f t="shared" si="41"/>
        <v>9</v>
      </c>
      <c r="AG16" s="9">
        <f t="shared" si="13"/>
        <v>22.45508982035928</v>
      </c>
      <c r="AH16" s="12">
        <f t="shared" si="42"/>
        <v>6.3298342529190282E-2</v>
      </c>
      <c r="AI16" s="12">
        <f t="shared" si="43"/>
        <v>6.5227673569569697E-3</v>
      </c>
      <c r="AJ16" s="75">
        <f t="shared" si="44"/>
        <v>9.451140313151328E-3</v>
      </c>
      <c r="AK16" s="11">
        <f t="shared" si="45"/>
        <v>0</v>
      </c>
      <c r="AL16" s="12">
        <f t="shared" si="17"/>
        <v>0.21054056286037207</v>
      </c>
      <c r="AM16" s="11">
        <f t="shared" si="46"/>
        <v>0</v>
      </c>
      <c r="AN16" s="9">
        <f t="shared" si="26"/>
        <v>51.431835833483404</v>
      </c>
      <c r="AO16" s="9"/>
      <c r="AP16" s="9">
        <f t="shared" si="18"/>
        <v>48.558209457648481</v>
      </c>
      <c r="AQ16" s="47">
        <f t="shared" si="27"/>
        <v>48.558209457648481</v>
      </c>
      <c r="AR16" s="15">
        <f t="shared" si="28"/>
        <v>0</v>
      </c>
      <c r="AS16" s="49"/>
      <c r="AT16" s="12">
        <f t="shared" si="29"/>
        <v>1.3316598693585912E-3</v>
      </c>
      <c r="AU16" s="9">
        <f t="shared" si="30"/>
        <v>49.992037261714664</v>
      </c>
      <c r="AV16" s="9">
        <f t="shared" si="19"/>
        <v>48.558209457648481</v>
      </c>
      <c r="AW16" s="9">
        <f t="shared" si="20"/>
        <v>45.678270275549615</v>
      </c>
      <c r="AX16" s="16">
        <f t="shared" si="31"/>
        <v>47.118239866599048</v>
      </c>
      <c r="AY16" s="44">
        <f t="shared" si="32"/>
        <v>1.3318180439237353E-3</v>
      </c>
      <c r="AZ16" s="49"/>
      <c r="BA16" s="12">
        <f t="shared" si="33"/>
        <v>2.6690477945379028E-3</v>
      </c>
      <c r="BB16" s="9">
        <f t="shared" si="34"/>
        <v>48.540074714218214</v>
      </c>
      <c r="BC16" s="9">
        <f t="shared" si="21"/>
        <v>48.552237271446053</v>
      </c>
      <c r="BD16" s="9">
        <f t="shared" si="22"/>
        <v>81.897357691618339</v>
      </c>
      <c r="BE16" s="16">
        <f t="shared" si="35"/>
        <v>65.224797481532192</v>
      </c>
      <c r="BF16" s="44">
        <f t="shared" si="36"/>
        <v>-1.5420337112824039E-2</v>
      </c>
      <c r="BG16" s="49"/>
      <c r="BH16" s="12">
        <f t="shared" si="37"/>
        <v>-1.4426595481331364E-2</v>
      </c>
      <c r="BI16" s="9">
        <f t="shared" si="38"/>
        <v>67</v>
      </c>
      <c r="BJ16" s="9">
        <f t="shared" si="23"/>
        <v>49.352866216473458</v>
      </c>
      <c r="BK16" s="9">
        <f t="shared" si="24"/>
        <v>0</v>
      </c>
      <c r="BL16" s="51">
        <f t="shared" si="39"/>
        <v>67</v>
      </c>
      <c r="BM16" s="44">
        <f t="shared" si="40"/>
        <v>-1.6321713557373278E-2</v>
      </c>
      <c r="BN16" s="11"/>
      <c r="BO16" s="9"/>
      <c r="BP16" s="11"/>
      <c r="BQ16" s="9"/>
      <c r="BR16" s="43"/>
      <c r="BS16" s="9"/>
      <c r="BT16" s="11"/>
      <c r="BU16" s="9"/>
      <c r="BV16" s="25"/>
      <c r="BW16" s="25"/>
      <c r="BX16" s="25"/>
      <c r="BY16" s="25"/>
    </row>
    <row r="17" spans="1:88" x14ac:dyDescent="0.2">
      <c r="B17" s="2"/>
      <c r="C17" s="1">
        <v>80</v>
      </c>
      <c r="D17" s="1">
        <v>104.71</v>
      </c>
      <c r="E17" s="1">
        <v>-5103.8999999999996</v>
      </c>
      <c r="F17" s="2">
        <v>78</v>
      </c>
      <c r="G17" s="6">
        <v>3.3000000000000002E-2</v>
      </c>
      <c r="H17" s="2">
        <v>0.42199999999999999</v>
      </c>
      <c r="I17" s="2">
        <v>3500</v>
      </c>
      <c r="J17" s="3">
        <f t="shared" si="2"/>
        <v>58.333333333333336</v>
      </c>
      <c r="K17" s="3">
        <f t="shared" si="3"/>
        <v>366.52</v>
      </c>
      <c r="L17" s="1">
        <v>0.9</v>
      </c>
      <c r="M17" s="1">
        <v>0.76</v>
      </c>
      <c r="N17" s="1">
        <f t="shared" si="4"/>
        <v>0.68400000000000005</v>
      </c>
      <c r="O17" s="40">
        <f t="shared" si="5"/>
        <v>50.175438596491226</v>
      </c>
      <c r="P17" s="40">
        <f t="shared" si="6"/>
        <v>3808.3157894736842</v>
      </c>
      <c r="Q17" s="1">
        <v>11</v>
      </c>
      <c r="R17" s="1">
        <v>4</v>
      </c>
      <c r="S17" s="2">
        <v>2600</v>
      </c>
      <c r="T17" s="3">
        <f t="shared" si="7"/>
        <v>866.66666666666663</v>
      </c>
      <c r="U17" s="7">
        <v>0.20419999999999999</v>
      </c>
      <c r="V17" s="7">
        <f t="shared" si="8"/>
        <v>3.2749326455999997E-2</v>
      </c>
      <c r="W17" s="7">
        <f t="shared" si="9"/>
        <v>1.6693636134473333E-2</v>
      </c>
      <c r="X17" s="40">
        <f t="shared" si="10"/>
        <v>1081.2059482292843</v>
      </c>
      <c r="Y17" s="1">
        <v>0</v>
      </c>
      <c r="Z17" s="1">
        <v>78</v>
      </c>
      <c r="AA17" s="2">
        <v>67</v>
      </c>
      <c r="AB17" s="6">
        <f t="shared" si="25"/>
        <v>0.65901326131559623</v>
      </c>
      <c r="AC17" s="2">
        <v>347.36</v>
      </c>
      <c r="AD17" s="40">
        <f t="shared" si="11"/>
        <v>3367.0033670033663</v>
      </c>
      <c r="AE17" s="1">
        <f t="shared" si="12"/>
        <v>2.4950099800399199</v>
      </c>
      <c r="AF17" s="2">
        <f t="shared" si="41"/>
        <v>10</v>
      </c>
      <c r="AG17" s="9">
        <f t="shared" si="13"/>
        <v>24.950099800399201</v>
      </c>
      <c r="AH17" s="12">
        <f t="shared" si="42"/>
        <v>5.7331406577392864E-2</v>
      </c>
      <c r="AI17" s="12">
        <f t="shared" si="43"/>
        <v>8.7815698923982624E-3</v>
      </c>
      <c r="AJ17" s="75">
        <f t="shared" si="44"/>
        <v>8.8993301685653444E-3</v>
      </c>
      <c r="AK17" s="11">
        <f t="shared" si="45"/>
        <v>0</v>
      </c>
      <c r="AL17" s="12">
        <f t="shared" si="17"/>
        <v>0.21066297863331288</v>
      </c>
      <c r="AM17" s="11">
        <f t="shared" si="46"/>
        <v>0</v>
      </c>
      <c r="AN17" s="9">
        <f t="shared" si="26"/>
        <v>48.558209457648481</v>
      </c>
      <c r="AO17" s="9"/>
      <c r="AP17" s="9">
        <f t="shared" si="18"/>
        <v>45.684242461752042</v>
      </c>
      <c r="AQ17" s="47">
        <f t="shared" si="27"/>
        <v>45.684242461752042</v>
      </c>
      <c r="AR17" s="15">
        <f t="shared" si="28"/>
        <v>0</v>
      </c>
      <c r="AS17" s="49"/>
      <c r="AT17" s="12">
        <f t="shared" si="29"/>
        <v>1.3318180439237353E-3</v>
      </c>
      <c r="AU17" s="9">
        <f t="shared" si="30"/>
        <v>47.118239866599048</v>
      </c>
      <c r="AV17" s="9">
        <f t="shared" si="19"/>
        <v>45.684242461752042</v>
      </c>
      <c r="AW17" s="9">
        <f t="shared" si="20"/>
        <v>81.096728746590927</v>
      </c>
      <c r="AX17" s="16">
        <f t="shared" si="31"/>
        <v>63.390485604171488</v>
      </c>
      <c r="AY17" s="44">
        <f t="shared" si="32"/>
        <v>-1.6376383399866939E-2</v>
      </c>
      <c r="AZ17" s="49"/>
      <c r="BA17" s="12">
        <f t="shared" si="33"/>
        <v>-1.5420337112824039E-2</v>
      </c>
      <c r="BB17" s="9">
        <f t="shared" si="34"/>
        <v>65.224797481532192</v>
      </c>
      <c r="BC17" s="9">
        <f t="shared" si="21"/>
        <v>46.587225402019513</v>
      </c>
      <c r="BD17" s="9">
        <f t="shared" si="22"/>
        <v>83.750169697839866</v>
      </c>
      <c r="BE17" s="16">
        <f t="shared" si="35"/>
        <v>65.168697549929689</v>
      </c>
      <c r="BF17" s="44">
        <f t="shared" si="36"/>
        <v>-1.7185876731756311E-2</v>
      </c>
      <c r="BG17" s="49"/>
      <c r="BH17" s="12">
        <f t="shared" si="37"/>
        <v>-1.6321713557373278E-2</v>
      </c>
      <c r="BI17" s="9">
        <f t="shared" si="38"/>
        <v>67</v>
      </c>
      <c r="BJ17" s="9">
        <f t="shared" si="23"/>
        <v>47.581684523363364</v>
      </c>
      <c r="BK17" s="9">
        <f t="shared" si="24"/>
        <v>0</v>
      </c>
      <c r="BL17" s="51">
        <f t="shared" si="39"/>
        <v>67</v>
      </c>
      <c r="BM17" s="44">
        <f t="shared" si="40"/>
        <v>-1.7959867413269836E-2</v>
      </c>
      <c r="BN17" s="11"/>
      <c r="BO17" s="9"/>
      <c r="BP17" s="11"/>
      <c r="BQ17" s="9"/>
      <c r="BR17" s="43"/>
      <c r="BS17" s="9"/>
      <c r="BT17" s="11"/>
      <c r="BU17" s="9"/>
      <c r="BV17" s="25"/>
      <c r="BW17" s="25"/>
      <c r="BX17" s="25"/>
      <c r="BY17" s="25"/>
    </row>
    <row r="18" spans="1:88" x14ac:dyDescent="0.2">
      <c r="B18" s="2"/>
      <c r="C18" s="1">
        <v>80</v>
      </c>
      <c r="D18" s="1">
        <v>104.71</v>
      </c>
      <c r="E18" s="1">
        <v>-5103.8999999999996</v>
      </c>
      <c r="F18" s="2">
        <v>78</v>
      </c>
      <c r="G18" s="6">
        <v>3.3000000000000002E-2</v>
      </c>
      <c r="H18" s="2">
        <v>0.42199999999999999</v>
      </c>
      <c r="I18" s="2">
        <v>3500</v>
      </c>
      <c r="J18" s="3">
        <f t="shared" si="2"/>
        <v>58.333333333333336</v>
      </c>
      <c r="K18" s="3">
        <f t="shared" si="3"/>
        <v>366.52</v>
      </c>
      <c r="L18" s="1">
        <v>0.9</v>
      </c>
      <c r="M18" s="1">
        <v>0.76</v>
      </c>
      <c r="N18" s="1">
        <f t="shared" si="4"/>
        <v>0.68400000000000005</v>
      </c>
      <c r="O18" s="40">
        <f t="shared" si="5"/>
        <v>50.175438596491226</v>
      </c>
      <c r="P18" s="40">
        <f t="shared" si="6"/>
        <v>3808.3157894736842</v>
      </c>
      <c r="Q18" s="1">
        <v>11</v>
      </c>
      <c r="R18" s="1">
        <v>4</v>
      </c>
      <c r="S18" s="2">
        <v>2600</v>
      </c>
      <c r="T18" s="3">
        <f t="shared" si="7"/>
        <v>866.66666666666663</v>
      </c>
      <c r="U18" s="7">
        <v>0.20419999999999999</v>
      </c>
      <c r="V18" s="7">
        <f t="shared" si="8"/>
        <v>3.2749326455999997E-2</v>
      </c>
      <c r="W18" s="7">
        <f t="shared" si="9"/>
        <v>1.6693636134473333E-2</v>
      </c>
      <c r="X18" s="40">
        <f t="shared" si="10"/>
        <v>1081.2059482292843</v>
      </c>
      <c r="Y18" s="1">
        <v>0</v>
      </c>
      <c r="Z18" s="1">
        <v>78</v>
      </c>
      <c r="AA18" s="2">
        <v>67</v>
      </c>
      <c r="AB18" s="6">
        <f t="shared" si="25"/>
        <v>0.65901326131559623</v>
      </c>
      <c r="AC18" s="2">
        <v>347.36</v>
      </c>
      <c r="AD18" s="40">
        <f t="shared" si="11"/>
        <v>3367.0033670033663</v>
      </c>
      <c r="AE18" s="1">
        <f t="shared" si="12"/>
        <v>2.4950099800399199</v>
      </c>
      <c r="AF18" s="2">
        <f t="shared" si="41"/>
        <v>11</v>
      </c>
      <c r="AG18" s="9">
        <f t="shared" si="13"/>
        <v>27.445109780439118</v>
      </c>
      <c r="AH18" s="12">
        <f t="shared" si="42"/>
        <v>5.239252755205754E-2</v>
      </c>
      <c r="AI18" s="12">
        <f t="shared" si="43"/>
        <v>-1.8255300831114506E-2</v>
      </c>
      <c r="AJ18" s="75">
        <f t="shared" si="44"/>
        <v>1.566922307468015E-2</v>
      </c>
      <c r="AK18" s="11">
        <f t="shared" si="45"/>
        <v>0</v>
      </c>
      <c r="AL18" s="12">
        <f t="shared" si="17"/>
        <v>0.21076430311512928</v>
      </c>
      <c r="AM18" s="11">
        <f t="shared" si="46"/>
        <v>0</v>
      </c>
      <c r="AN18" s="9">
        <f t="shared" si="26"/>
        <v>45.684242461752042</v>
      </c>
      <c r="AO18" s="9"/>
      <c r="AP18" s="9">
        <f t="shared" si="18"/>
        <v>80.193745806323463</v>
      </c>
      <c r="AQ18" s="47">
        <f t="shared" si="27"/>
        <v>80.193745806323477</v>
      </c>
      <c r="AR18" s="15">
        <f t="shared" si="28"/>
        <v>0</v>
      </c>
      <c r="AS18" s="49"/>
      <c r="AT18" s="12">
        <f t="shared" si="29"/>
        <v>-1.6376383399866939E-2</v>
      </c>
      <c r="AU18" s="9">
        <f t="shared" si="30"/>
        <v>63.390485604171488</v>
      </c>
      <c r="AV18" s="9">
        <f t="shared" si="19"/>
        <v>80.193745806323477</v>
      </c>
      <c r="AW18" s="9">
        <f t="shared" si="20"/>
        <v>82.755710576496014</v>
      </c>
      <c r="AX18" s="16">
        <f t="shared" si="31"/>
        <v>81.474728191409753</v>
      </c>
      <c r="AY18" s="44">
        <f t="shared" si="32"/>
        <v>-1.1847718625523378E-3</v>
      </c>
      <c r="AZ18" s="49"/>
      <c r="BA18" s="12">
        <f t="shared" si="33"/>
        <v>-1.7185876731756311E-2</v>
      </c>
      <c r="BB18" s="9">
        <f t="shared" si="34"/>
        <v>65.168697549929689</v>
      </c>
      <c r="BC18" s="9">
        <f t="shared" si="21"/>
        <v>80.198472016311001</v>
      </c>
      <c r="BD18" s="9">
        <f t="shared" si="22"/>
        <v>85.332265518716667</v>
      </c>
      <c r="BE18" s="16">
        <f t="shared" si="35"/>
        <v>82.765368767513834</v>
      </c>
      <c r="BF18" s="44">
        <f t="shared" si="36"/>
        <v>-2.3741052806883819E-3</v>
      </c>
      <c r="BG18" s="49"/>
      <c r="BH18" s="12">
        <f t="shared" si="37"/>
        <v>-1.7959867413269836E-2</v>
      </c>
      <c r="BI18" s="9">
        <f t="shared" si="38"/>
        <v>67</v>
      </c>
      <c r="BJ18" s="9">
        <f t="shared" si="23"/>
        <v>80.217449712889433</v>
      </c>
      <c r="BK18" s="9">
        <f t="shared" si="24"/>
        <v>0</v>
      </c>
      <c r="BL18" s="51">
        <f t="shared" si="39"/>
        <v>67</v>
      </c>
      <c r="BM18" s="44">
        <f t="shared" si="40"/>
        <v>1.2224729002403244E-2</v>
      </c>
      <c r="BN18" s="11"/>
      <c r="BO18" s="9"/>
      <c r="BP18" s="11"/>
      <c r="BQ18" s="9"/>
      <c r="BR18" s="43"/>
      <c r="BS18" s="9"/>
      <c r="BT18" s="11"/>
      <c r="BU18" s="9"/>
      <c r="BV18" s="25"/>
      <c r="BW18" s="25"/>
      <c r="BX18" s="25"/>
      <c r="BY18" s="25"/>
    </row>
    <row r="19" spans="1:88" x14ac:dyDescent="0.2">
      <c r="B19" s="2"/>
      <c r="C19" s="1">
        <v>80</v>
      </c>
      <c r="D19" s="1">
        <v>104.71</v>
      </c>
      <c r="E19" s="1">
        <v>-5103.8999999999996</v>
      </c>
      <c r="F19" s="2">
        <v>78</v>
      </c>
      <c r="G19" s="6">
        <v>3.3000000000000002E-2</v>
      </c>
      <c r="H19" s="2">
        <v>0.42199999999999999</v>
      </c>
      <c r="I19" s="2">
        <v>3500</v>
      </c>
      <c r="J19" s="3">
        <f t="shared" si="2"/>
        <v>58.333333333333336</v>
      </c>
      <c r="K19" s="3">
        <f t="shared" si="3"/>
        <v>366.52</v>
      </c>
      <c r="L19" s="1">
        <v>0.9</v>
      </c>
      <c r="M19" s="1">
        <v>0.76</v>
      </c>
      <c r="N19" s="1">
        <f t="shared" si="4"/>
        <v>0.68400000000000005</v>
      </c>
      <c r="O19" s="40">
        <f t="shared" si="5"/>
        <v>50.175438596491226</v>
      </c>
      <c r="P19" s="40">
        <f t="shared" si="6"/>
        <v>3808.3157894736842</v>
      </c>
      <c r="Q19" s="1">
        <v>11</v>
      </c>
      <c r="R19" s="1">
        <v>4</v>
      </c>
      <c r="S19" s="2">
        <v>2600</v>
      </c>
      <c r="T19" s="3">
        <f t="shared" si="7"/>
        <v>866.66666666666663</v>
      </c>
      <c r="U19" s="7">
        <v>0.20419999999999999</v>
      </c>
      <c r="V19" s="7">
        <f t="shared" si="8"/>
        <v>3.2749326455999997E-2</v>
      </c>
      <c r="W19" s="7">
        <f t="shared" si="9"/>
        <v>1.6693636134473333E-2</v>
      </c>
      <c r="X19" s="40">
        <f t="shared" si="10"/>
        <v>1081.2059482292843</v>
      </c>
      <c r="Y19" s="1">
        <v>0</v>
      </c>
      <c r="Z19" s="1">
        <v>78</v>
      </c>
      <c r="AA19" s="2">
        <v>67</v>
      </c>
      <c r="AB19" s="6">
        <f t="shared" si="25"/>
        <v>0.65901326131559623</v>
      </c>
      <c r="AC19" s="2">
        <v>347.36</v>
      </c>
      <c r="AD19" s="40">
        <f t="shared" si="11"/>
        <v>3367.0033670033663</v>
      </c>
      <c r="AE19" s="1">
        <f t="shared" si="12"/>
        <v>2.4950099800399199</v>
      </c>
      <c r="AF19" s="2">
        <f t="shared" si="41"/>
        <v>12</v>
      </c>
      <c r="AG19" s="9">
        <f t="shared" si="13"/>
        <v>29.940119760479039</v>
      </c>
      <c r="AH19" s="12">
        <f t="shared" si="42"/>
        <v>4.8237088839892341E-2</v>
      </c>
      <c r="AI19" s="12">
        <f t="shared" si="43"/>
        <v>-2.0249719721713896E-2</v>
      </c>
      <c r="AJ19" s="75">
        <f t="shared" si="44"/>
        <v>1.6176813618473854E-2</v>
      </c>
      <c r="AK19" s="11">
        <f t="shared" si="45"/>
        <v>0</v>
      </c>
      <c r="AL19" s="12">
        <f t="shared" si="17"/>
        <v>0.21084955478298151</v>
      </c>
      <c r="AM19" s="11">
        <f t="shared" si="46"/>
        <v>0</v>
      </c>
      <c r="AN19" s="9">
        <f t="shared" si="26"/>
        <v>80.193745806323477</v>
      </c>
      <c r="AO19" s="9"/>
      <c r="AP19" s="9">
        <f t="shared" si="18"/>
        <v>82.750984366508504</v>
      </c>
      <c r="AQ19" s="47">
        <f t="shared" si="27"/>
        <v>82.750984366508504</v>
      </c>
      <c r="AR19" s="15">
        <f t="shared" si="28"/>
        <v>0</v>
      </c>
      <c r="AS19" s="49"/>
      <c r="AT19" s="12">
        <f t="shared" si="29"/>
        <v>-1.1847718625523378E-3</v>
      </c>
      <c r="AU19" s="9">
        <f t="shared" si="30"/>
        <v>81.474728191409753</v>
      </c>
      <c r="AV19" s="9">
        <f t="shared" si="19"/>
        <v>82.750984366508504</v>
      </c>
      <c r="AW19" s="9">
        <f t="shared" si="20"/>
        <v>85.313287822138236</v>
      </c>
      <c r="AX19" s="16">
        <f t="shared" si="31"/>
        <v>84.032136094323363</v>
      </c>
      <c r="AY19" s="44">
        <f t="shared" si="32"/>
        <v>-1.1849284864858818E-3</v>
      </c>
      <c r="AZ19" s="49"/>
      <c r="BA19" s="12">
        <f t="shared" si="33"/>
        <v>-2.3741052806883819E-3</v>
      </c>
      <c r="BB19" s="9">
        <f t="shared" si="34"/>
        <v>82.765368767513834</v>
      </c>
      <c r="BC19" s="9">
        <f t="shared" si="21"/>
        <v>82.755711826165353</v>
      </c>
      <c r="BD19" s="9">
        <f t="shared" si="22"/>
        <v>54.285728735535479</v>
      </c>
      <c r="BE19" s="16">
        <f t="shared" si="35"/>
        <v>68.520720280850412</v>
      </c>
      <c r="BF19" s="44">
        <f t="shared" si="36"/>
        <v>1.3165846496338566E-2</v>
      </c>
      <c r="BG19" s="49"/>
      <c r="BH19" s="12">
        <f t="shared" si="37"/>
        <v>1.2224729002403244E-2</v>
      </c>
      <c r="BI19" s="9">
        <f t="shared" si="38"/>
        <v>67</v>
      </c>
      <c r="BJ19" s="9">
        <f t="shared" si="23"/>
        <v>82.172077099009968</v>
      </c>
      <c r="BK19" s="9">
        <f t="shared" si="24"/>
        <v>0</v>
      </c>
      <c r="BL19" s="51">
        <f t="shared" si="39"/>
        <v>67</v>
      </c>
      <c r="BM19" s="44">
        <f t="shared" si="40"/>
        <v>1.4032550527360329E-2</v>
      </c>
      <c r="BN19" s="11"/>
      <c r="BO19" s="9"/>
      <c r="BP19" s="11"/>
      <c r="BQ19" s="9"/>
      <c r="BR19" s="43"/>
      <c r="BS19" s="9"/>
      <c r="BT19" s="11"/>
      <c r="BU19" s="9"/>
      <c r="BV19" s="25"/>
      <c r="BW19" s="25"/>
      <c r="BX19" s="25"/>
      <c r="BY19" s="25"/>
    </row>
    <row r="20" spans="1:88" x14ac:dyDescent="0.2">
      <c r="B20" s="2"/>
      <c r="C20" s="1">
        <v>80</v>
      </c>
      <c r="D20" s="1">
        <v>104.71</v>
      </c>
      <c r="E20" s="1">
        <v>-5103.8999999999996</v>
      </c>
      <c r="F20" s="2">
        <v>78</v>
      </c>
      <c r="G20" s="6">
        <v>3.3000000000000002E-2</v>
      </c>
      <c r="H20" s="2">
        <v>0.42199999999999999</v>
      </c>
      <c r="I20" s="2">
        <v>3500</v>
      </c>
      <c r="J20" s="3">
        <f t="shared" si="2"/>
        <v>58.333333333333336</v>
      </c>
      <c r="K20" s="3">
        <f t="shared" si="3"/>
        <v>366.52</v>
      </c>
      <c r="L20" s="1">
        <v>0.9</v>
      </c>
      <c r="M20" s="1">
        <v>0.76</v>
      </c>
      <c r="N20" s="1">
        <f t="shared" si="4"/>
        <v>0.68400000000000005</v>
      </c>
      <c r="O20" s="40">
        <f t="shared" si="5"/>
        <v>50.175438596491226</v>
      </c>
      <c r="P20" s="40">
        <f t="shared" si="6"/>
        <v>3808.3157894736842</v>
      </c>
      <c r="Q20" s="1">
        <v>11</v>
      </c>
      <c r="R20" s="1">
        <v>4</v>
      </c>
      <c r="S20" s="2">
        <v>2600</v>
      </c>
      <c r="T20" s="3">
        <f t="shared" si="7"/>
        <v>866.66666666666663</v>
      </c>
      <c r="U20" s="7">
        <v>0.20419999999999999</v>
      </c>
      <c r="V20" s="7">
        <f t="shared" si="8"/>
        <v>3.2749326455999997E-2</v>
      </c>
      <c r="W20" s="7">
        <f t="shared" si="9"/>
        <v>1.6693636134473333E-2</v>
      </c>
      <c r="X20" s="40">
        <f t="shared" si="10"/>
        <v>1081.2059482292843</v>
      </c>
      <c r="Y20" s="1">
        <v>0</v>
      </c>
      <c r="Z20" s="1">
        <v>78</v>
      </c>
      <c r="AA20" s="2">
        <v>67</v>
      </c>
      <c r="AB20" s="6">
        <f t="shared" si="25"/>
        <v>0.65901326131559623</v>
      </c>
      <c r="AC20" s="2">
        <v>347.36</v>
      </c>
      <c r="AD20" s="40">
        <f t="shared" si="11"/>
        <v>3367.0033670033663</v>
      </c>
      <c r="AE20" s="1">
        <f t="shared" si="12"/>
        <v>2.4950099800399199</v>
      </c>
      <c r="AF20" s="2">
        <f t="shared" si="41"/>
        <v>13</v>
      </c>
      <c r="AG20" s="9">
        <f t="shared" si="13"/>
        <v>32.43512974051896</v>
      </c>
      <c r="AH20" s="12">
        <f t="shared" si="42"/>
        <v>4.4692376632368427E-2</v>
      </c>
      <c r="AI20" s="12">
        <f t="shared" si="43"/>
        <v>-2.2244109679149936E-2</v>
      </c>
      <c r="AJ20" s="75">
        <f t="shared" si="44"/>
        <v>1.6683079151268133E-2</v>
      </c>
      <c r="AK20" s="11">
        <f t="shared" si="45"/>
        <v>0</v>
      </c>
      <c r="AL20" s="12">
        <f t="shared" si="17"/>
        <v>0.21092227697880231</v>
      </c>
      <c r="AM20" s="11">
        <f t="shared" si="46"/>
        <v>0</v>
      </c>
      <c r="AN20" s="9">
        <f t="shared" si="26"/>
        <v>82.750984366508504</v>
      </c>
      <c r="AO20" s="9"/>
      <c r="AP20" s="9">
        <f t="shared" si="18"/>
        <v>85.308560362481373</v>
      </c>
      <c r="AQ20" s="47">
        <f t="shared" si="27"/>
        <v>85.308560362481373</v>
      </c>
      <c r="AR20" s="15">
        <f t="shared" si="28"/>
        <v>0</v>
      </c>
      <c r="AS20" s="49"/>
      <c r="AT20" s="12">
        <f t="shared" si="29"/>
        <v>-1.1849284864858818E-3</v>
      </c>
      <c r="AU20" s="9">
        <f t="shared" si="30"/>
        <v>84.032136094323363</v>
      </c>
      <c r="AV20" s="9">
        <f t="shared" si="19"/>
        <v>85.308560362481373</v>
      </c>
      <c r="AW20" s="9">
        <f t="shared" si="20"/>
        <v>54.869363462690856</v>
      </c>
      <c r="AX20" s="16">
        <f t="shared" si="31"/>
        <v>70.088961912586115</v>
      </c>
      <c r="AY20" s="44">
        <f t="shared" si="32"/>
        <v>1.407650270036041E-2</v>
      </c>
      <c r="AZ20" s="49"/>
      <c r="BA20" s="12">
        <f t="shared" si="33"/>
        <v>1.3165846496338566E-2</v>
      </c>
      <c r="BB20" s="9">
        <f t="shared" si="34"/>
        <v>68.520720280850412</v>
      </c>
      <c r="BC20" s="9">
        <f t="shared" si="21"/>
        <v>84.641395620820589</v>
      </c>
      <c r="BD20" s="9">
        <f t="shared" si="22"/>
        <v>52.490927864972932</v>
      </c>
      <c r="BE20" s="16">
        <f t="shared" si="35"/>
        <v>68.566161742896753</v>
      </c>
      <c r="BF20" s="44">
        <f t="shared" si="36"/>
        <v>1.4867874066222642E-2</v>
      </c>
      <c r="BG20" s="49"/>
      <c r="BH20" s="12">
        <f t="shared" si="37"/>
        <v>1.4032550527360329E-2</v>
      </c>
      <c r="BI20" s="9">
        <f t="shared" si="38"/>
        <v>67</v>
      </c>
      <c r="BJ20" s="9">
        <f t="shared" si="23"/>
        <v>83.89710713850053</v>
      </c>
      <c r="BK20" s="9">
        <f t="shared" si="24"/>
        <v>0</v>
      </c>
      <c r="BL20" s="51">
        <f t="shared" si="39"/>
        <v>67</v>
      </c>
      <c r="BM20" s="44">
        <f t="shared" si="40"/>
        <v>1.5628019033906822E-2</v>
      </c>
      <c r="BN20" s="11"/>
      <c r="BO20" s="9"/>
      <c r="BP20" s="11"/>
      <c r="BQ20" s="9"/>
      <c r="BR20" s="43"/>
      <c r="BS20" s="9"/>
      <c r="BT20" s="11"/>
      <c r="BU20" s="9"/>
      <c r="BV20" s="25"/>
      <c r="BW20" s="25"/>
      <c r="BX20" s="25"/>
      <c r="BY20" s="25"/>
    </row>
    <row r="21" spans="1:88" x14ac:dyDescent="0.2">
      <c r="A21" s="25"/>
      <c r="B21" s="2"/>
      <c r="C21" s="1">
        <v>80</v>
      </c>
      <c r="D21" s="1">
        <v>104.71</v>
      </c>
      <c r="E21" s="1">
        <v>-5103.8999999999996</v>
      </c>
      <c r="F21" s="2">
        <v>78</v>
      </c>
      <c r="G21" s="6">
        <v>3.3000000000000002E-2</v>
      </c>
      <c r="H21" s="2">
        <v>0.42199999999999999</v>
      </c>
      <c r="I21" s="2">
        <v>3500</v>
      </c>
      <c r="J21" s="3">
        <f t="shared" si="2"/>
        <v>58.333333333333336</v>
      </c>
      <c r="K21" s="3">
        <f t="shared" si="3"/>
        <v>366.52</v>
      </c>
      <c r="L21" s="1">
        <v>0.9</v>
      </c>
      <c r="M21" s="1">
        <v>0.76</v>
      </c>
      <c r="N21" s="1">
        <f t="shared" si="4"/>
        <v>0.68400000000000005</v>
      </c>
      <c r="O21" s="40">
        <f t="shared" si="5"/>
        <v>50.175438596491226</v>
      </c>
      <c r="P21" s="40">
        <f t="shared" si="6"/>
        <v>3808.3157894736842</v>
      </c>
      <c r="Q21" s="1">
        <v>11</v>
      </c>
      <c r="R21" s="1">
        <v>4</v>
      </c>
      <c r="S21" s="2">
        <v>2600</v>
      </c>
      <c r="T21" s="3">
        <f t="shared" si="7"/>
        <v>866.66666666666663</v>
      </c>
      <c r="U21" s="7">
        <v>0.20419999999999999</v>
      </c>
      <c r="V21" s="7">
        <f t="shared" si="8"/>
        <v>3.2749326455999997E-2</v>
      </c>
      <c r="W21" s="7">
        <f t="shared" si="9"/>
        <v>1.6693636134473333E-2</v>
      </c>
      <c r="X21" s="40">
        <f t="shared" si="10"/>
        <v>1081.2059482292843</v>
      </c>
      <c r="Y21" s="1">
        <v>0</v>
      </c>
      <c r="Z21" s="1">
        <v>78</v>
      </c>
      <c r="AA21" s="2">
        <v>67</v>
      </c>
      <c r="AB21" s="6">
        <f t="shared" si="25"/>
        <v>0.65901326131559623</v>
      </c>
      <c r="AC21" s="2">
        <v>347.36</v>
      </c>
      <c r="AD21" s="40">
        <f t="shared" si="11"/>
        <v>3367.0033670033663</v>
      </c>
      <c r="AE21" s="1">
        <f t="shared" si="12"/>
        <v>2.4950099800399199</v>
      </c>
      <c r="AF21" s="2">
        <f t="shared" si="41"/>
        <v>14</v>
      </c>
      <c r="AG21" s="9">
        <f t="shared" si="13"/>
        <v>34.930139720558877</v>
      </c>
      <c r="AH21" s="12">
        <f t="shared" si="42"/>
        <v>4.1632969469474514E-2</v>
      </c>
      <c r="AI21" s="12">
        <f t="shared" si="43"/>
        <v>1.0985838417260294E-3</v>
      </c>
      <c r="AJ21" s="75">
        <f t="shared" si="44"/>
        <v>1.0854026111915192E-2</v>
      </c>
      <c r="AK21" s="11">
        <f t="shared" si="45"/>
        <v>0</v>
      </c>
      <c r="AL21" s="12">
        <f t="shared" si="17"/>
        <v>0.21098504280964278</v>
      </c>
      <c r="AM21" s="11">
        <f t="shared" si="46"/>
        <v>0</v>
      </c>
      <c r="AN21" s="9">
        <f t="shared" si="26"/>
        <v>85.308560362481373</v>
      </c>
      <c r="AO21" s="9"/>
      <c r="AP21" s="9">
        <f t="shared" si="18"/>
        <v>55.53652820435164</v>
      </c>
      <c r="AQ21" s="47">
        <f t="shared" si="27"/>
        <v>55.53652820435164</v>
      </c>
      <c r="AR21" s="15">
        <f t="shared" si="28"/>
        <v>0</v>
      </c>
      <c r="AS21" s="49"/>
      <c r="AT21" s="12">
        <f t="shared" si="29"/>
        <v>1.407650270036041E-2</v>
      </c>
      <c r="AU21" s="9">
        <f t="shared" si="30"/>
        <v>70.088961912586115</v>
      </c>
      <c r="AV21" s="9">
        <f t="shared" si="19"/>
        <v>55.53652820435164</v>
      </c>
      <c r="AW21" s="9">
        <f t="shared" si="20"/>
        <v>53.235216347292969</v>
      </c>
      <c r="AX21" s="16">
        <f t="shared" si="31"/>
        <v>54.385872275822308</v>
      </c>
      <c r="AY21" s="44">
        <f t="shared" si="32"/>
        <v>1.0642338126365173E-3</v>
      </c>
      <c r="AZ21" s="49"/>
      <c r="BA21" s="12">
        <f t="shared" si="33"/>
        <v>1.4867874066222642E-2</v>
      </c>
      <c r="BB21" s="9">
        <f t="shared" si="34"/>
        <v>68.566161742896753</v>
      </c>
      <c r="BC21" s="9">
        <f t="shared" si="21"/>
        <v>55.532714757860198</v>
      </c>
      <c r="BD21" s="9">
        <f t="shared" si="22"/>
        <v>50.925232857877091</v>
      </c>
      <c r="BE21" s="16">
        <f t="shared" si="35"/>
        <v>53.228973807868641</v>
      </c>
      <c r="BF21" s="44">
        <f t="shared" si="36"/>
        <v>2.1307142767429703E-3</v>
      </c>
      <c r="BG21" s="49"/>
      <c r="BH21" s="12">
        <f t="shared" si="37"/>
        <v>1.5628019033906822E-2</v>
      </c>
      <c r="BI21" s="9">
        <f t="shared" si="38"/>
        <v>67</v>
      </c>
      <c r="BJ21" s="9">
        <f t="shared" si="23"/>
        <v>55.517428753385062</v>
      </c>
      <c r="BK21" s="9">
        <f t="shared" si="24"/>
        <v>0</v>
      </c>
      <c r="BL21" s="51">
        <f t="shared" si="39"/>
        <v>67</v>
      </c>
      <c r="BM21" s="44">
        <f t="shared" si="40"/>
        <v>-1.0620151753160632E-2</v>
      </c>
      <c r="BN21" s="11"/>
      <c r="BO21" s="9"/>
      <c r="BP21" s="11"/>
      <c r="BQ21" s="9"/>
      <c r="BR21" s="43"/>
      <c r="BS21" s="9"/>
      <c r="BT21" s="11"/>
      <c r="BU21" s="9"/>
      <c r="BV21" s="25"/>
      <c r="BW21" s="25"/>
      <c r="BX21" s="25"/>
      <c r="BY21" s="25"/>
    </row>
    <row r="22" spans="1:88" x14ac:dyDescent="0.2">
      <c r="A22" s="25"/>
      <c r="B22" s="2"/>
      <c r="C22" s="1"/>
      <c r="D22" s="1"/>
      <c r="E22" s="1"/>
      <c r="F22" s="2"/>
      <c r="G22" s="6"/>
      <c r="H22" s="2"/>
      <c r="I22" s="2"/>
      <c r="J22" s="3"/>
      <c r="K22" s="3"/>
      <c r="L22" s="1"/>
      <c r="M22" s="1"/>
      <c r="N22" s="1"/>
      <c r="O22" s="40"/>
      <c r="P22" s="40"/>
      <c r="Q22" s="1"/>
      <c r="R22" s="1"/>
      <c r="S22" s="2"/>
      <c r="T22" s="3"/>
      <c r="U22" s="7"/>
      <c r="V22" s="7"/>
      <c r="W22" s="7"/>
      <c r="X22" s="40"/>
      <c r="Y22" s="1"/>
      <c r="Z22" s="1"/>
      <c r="AA22" s="2"/>
      <c r="AB22" s="6"/>
      <c r="AC22" s="2"/>
      <c r="AD22" s="40"/>
      <c r="AE22" s="1"/>
      <c r="AF22" s="2"/>
      <c r="AG22" s="9"/>
      <c r="AH22" s="12"/>
      <c r="AI22" s="12"/>
      <c r="AJ22" s="42"/>
      <c r="AK22" s="11"/>
      <c r="AL22" s="9"/>
      <c r="AM22" s="11"/>
      <c r="AN22" s="9"/>
      <c r="AO22" s="9"/>
      <c r="AP22" s="9"/>
      <c r="AQ22" s="50"/>
      <c r="AR22" s="11"/>
      <c r="AS22" s="49"/>
      <c r="AT22" s="12"/>
      <c r="AU22" s="9"/>
      <c r="AV22" s="9"/>
      <c r="AW22" s="9"/>
      <c r="AX22" s="9"/>
      <c r="AY22" s="12"/>
      <c r="AZ22" s="49"/>
      <c r="BA22" s="12"/>
      <c r="BB22" s="9"/>
      <c r="BC22" s="9"/>
      <c r="BD22" s="9"/>
      <c r="BE22" s="9"/>
      <c r="BF22" s="12"/>
      <c r="BG22" s="49"/>
      <c r="BH22" s="12"/>
      <c r="BI22" s="9"/>
      <c r="BJ22" s="9"/>
      <c r="BK22" s="9"/>
      <c r="BL22" s="50"/>
      <c r="BM22" s="12"/>
      <c r="BN22" s="11"/>
      <c r="BO22" s="9"/>
      <c r="BP22" s="11"/>
      <c r="BQ22" s="9"/>
      <c r="BR22" s="43"/>
      <c r="BS22" s="9"/>
      <c r="BT22" s="11"/>
      <c r="BU22" s="9"/>
      <c r="BV22" s="25"/>
      <c r="BW22" s="25"/>
      <c r="BX22" s="25"/>
      <c r="BY22" s="25"/>
    </row>
    <row r="23" spans="1:88" x14ac:dyDescent="0.2">
      <c r="A23" s="25"/>
      <c r="B23" s="2"/>
      <c r="C23" s="1"/>
      <c r="D23" s="1"/>
      <c r="E23" s="1"/>
      <c r="F23" s="2"/>
      <c r="G23" s="6"/>
      <c r="H23" s="2"/>
      <c r="I23" s="2"/>
      <c r="J23" s="3"/>
      <c r="K23" s="3"/>
      <c r="L23" s="1"/>
      <c r="M23" s="1"/>
      <c r="N23" s="1"/>
      <c r="O23" s="40"/>
      <c r="P23" s="40"/>
      <c r="Q23" s="1"/>
      <c r="R23" s="1"/>
      <c r="S23" s="2"/>
      <c r="T23" s="3"/>
      <c r="U23" s="7"/>
      <c r="V23" s="7"/>
      <c r="W23" s="7"/>
      <c r="X23" s="40"/>
      <c r="Y23" s="1"/>
      <c r="Z23" s="1"/>
      <c r="AA23" s="2"/>
      <c r="AB23" s="6"/>
      <c r="AC23" s="2"/>
      <c r="AD23" s="40"/>
      <c r="AE23" s="1"/>
      <c r="AF23" s="2"/>
      <c r="AG23" s="9"/>
      <c r="AH23" s="12"/>
      <c r="AI23" s="12"/>
      <c r="AJ23" s="42"/>
      <c r="AK23" s="11"/>
      <c r="AL23" s="9"/>
      <c r="AM23" s="11"/>
      <c r="AN23" s="9"/>
      <c r="AO23" s="9"/>
      <c r="AP23" s="9"/>
      <c r="AQ23" s="50"/>
      <c r="AR23" s="11"/>
      <c r="AS23" s="49"/>
      <c r="AT23" s="12"/>
      <c r="AU23" s="9"/>
      <c r="AV23" s="9"/>
      <c r="AW23" s="9"/>
      <c r="AX23" s="9"/>
      <c r="AY23" s="12"/>
      <c r="AZ23" s="49"/>
      <c r="BA23" s="12"/>
      <c r="BB23" s="9"/>
      <c r="BC23" s="9"/>
      <c r="BD23" s="9"/>
      <c r="BE23" s="9"/>
      <c r="BF23" s="12"/>
      <c r="BG23" s="49"/>
      <c r="BH23" s="12"/>
      <c r="BI23" s="9"/>
      <c r="BJ23" s="9"/>
      <c r="BK23" s="9"/>
      <c r="BL23" s="50"/>
      <c r="BM23" s="12"/>
      <c r="BN23" s="11"/>
      <c r="BO23" s="9"/>
      <c r="BP23" s="11"/>
      <c r="BQ23" s="9"/>
      <c r="BR23" s="43"/>
      <c r="BS23" s="9"/>
      <c r="BT23" s="11"/>
      <c r="BU23" s="9"/>
      <c r="BV23" s="25"/>
      <c r="BW23" s="25"/>
      <c r="BX23" s="25"/>
      <c r="BY23" s="25"/>
    </row>
    <row r="24" spans="1:88" x14ac:dyDescent="0.2">
      <c r="A24" s="25"/>
      <c r="B24" s="2"/>
      <c r="C24" s="1"/>
      <c r="D24" s="1"/>
      <c r="E24" s="1"/>
      <c r="F24" s="2"/>
      <c r="G24" s="6"/>
      <c r="H24" s="2"/>
      <c r="I24" s="2"/>
      <c r="J24" s="3"/>
      <c r="K24" s="3"/>
      <c r="L24" s="1"/>
      <c r="M24" s="1"/>
      <c r="N24" s="1"/>
      <c r="O24" s="40"/>
      <c r="P24" s="40"/>
      <c r="Q24" s="1"/>
      <c r="R24" s="1"/>
      <c r="S24" s="2"/>
      <c r="T24" s="3"/>
      <c r="U24" s="7"/>
      <c r="V24" s="7"/>
      <c r="W24" s="7"/>
      <c r="X24" s="40"/>
      <c r="Y24" s="1"/>
      <c r="Z24" s="1"/>
      <c r="AA24" s="2"/>
      <c r="AB24" s="6"/>
      <c r="AC24" s="2"/>
      <c r="AD24" s="40"/>
      <c r="AE24" s="1"/>
      <c r="AF24" s="2"/>
      <c r="AG24" s="9"/>
      <c r="AH24" s="12"/>
      <c r="AI24" s="12"/>
      <c r="AJ24" s="42"/>
      <c r="AK24" s="11"/>
      <c r="AL24" s="9"/>
      <c r="AM24" s="11"/>
      <c r="AN24" s="9"/>
      <c r="AO24" s="9"/>
      <c r="AP24" s="9"/>
      <c r="AQ24" s="50"/>
      <c r="AR24" s="11"/>
      <c r="AS24" s="49"/>
      <c r="AT24" s="12"/>
      <c r="AU24" s="9"/>
      <c r="AV24" s="9"/>
      <c r="AW24" s="9"/>
      <c r="AX24" s="9"/>
      <c r="AY24" s="12"/>
      <c r="AZ24" s="49"/>
      <c r="BA24" s="12"/>
      <c r="BB24" s="9"/>
      <c r="BC24" s="9"/>
      <c r="BD24" s="9"/>
      <c r="BE24" s="9"/>
      <c r="BF24" s="12"/>
      <c r="BG24" s="49"/>
      <c r="BH24" s="12"/>
      <c r="BI24" s="9"/>
      <c r="BJ24" s="9"/>
      <c r="BK24" s="9"/>
      <c r="BL24" s="50"/>
      <c r="BM24" s="12"/>
      <c r="BN24" s="11"/>
      <c r="BO24" s="9"/>
      <c r="BP24" s="11"/>
      <c r="BQ24" s="9"/>
      <c r="BR24" s="43"/>
      <c r="BS24" s="9"/>
      <c r="BT24" s="11"/>
      <c r="BU24" s="9"/>
      <c r="BV24" s="25"/>
      <c r="BW24" s="25"/>
      <c r="BX24" s="25"/>
      <c r="BY24" s="25"/>
    </row>
    <row r="25" spans="1:88" x14ac:dyDescent="0.2">
      <c r="A25" s="25"/>
      <c r="B25" s="2"/>
      <c r="C25" s="1"/>
      <c r="D25" s="1"/>
      <c r="E25" s="1"/>
      <c r="F25" s="2"/>
      <c r="G25" s="6"/>
      <c r="H25" s="2"/>
      <c r="I25" s="2"/>
      <c r="J25" s="3"/>
      <c r="K25" s="3"/>
      <c r="L25" s="1"/>
      <c r="M25" s="1"/>
      <c r="N25" s="1"/>
      <c r="O25" s="40"/>
      <c r="P25" s="40"/>
      <c r="Q25" s="1"/>
      <c r="R25" s="1"/>
      <c r="S25" s="2"/>
      <c r="T25" s="3"/>
      <c r="U25" s="7"/>
      <c r="V25" s="7"/>
      <c r="W25" s="7"/>
      <c r="X25" s="40"/>
      <c r="Y25" s="1"/>
      <c r="Z25" s="1"/>
      <c r="AA25" s="2"/>
      <c r="AB25" s="6"/>
      <c r="AC25" s="2"/>
      <c r="AD25" s="40"/>
      <c r="AE25" s="1"/>
      <c r="AF25" s="2"/>
      <c r="AG25" s="9"/>
      <c r="AH25" s="12"/>
      <c r="AI25" s="12"/>
      <c r="AJ25" s="42"/>
      <c r="AK25" s="11"/>
      <c r="AL25" s="9"/>
      <c r="AM25" s="11"/>
      <c r="AN25" s="9"/>
      <c r="AO25" s="9"/>
      <c r="AP25" s="9"/>
      <c r="AQ25" s="50"/>
      <c r="AR25" s="11"/>
      <c r="AS25" s="49"/>
      <c r="AT25" s="12"/>
      <c r="AU25" s="9"/>
      <c r="AV25" s="9"/>
      <c r="AW25" s="9"/>
      <c r="AX25" s="9"/>
      <c r="AY25" s="12"/>
      <c r="AZ25" s="49"/>
      <c r="BA25" s="12"/>
      <c r="BB25" s="9"/>
      <c r="BC25" s="9"/>
      <c r="BD25" s="9"/>
      <c r="BE25" s="9"/>
      <c r="BF25" s="12"/>
      <c r="BG25" s="49"/>
      <c r="BH25" s="12"/>
      <c r="BI25" s="9"/>
      <c r="BJ25" s="9"/>
      <c r="BK25" s="9"/>
      <c r="BL25" s="50"/>
      <c r="BM25" s="12"/>
      <c r="BN25" s="11"/>
      <c r="BO25" s="9"/>
      <c r="BP25" s="11"/>
      <c r="BQ25" s="9"/>
      <c r="BR25" s="43"/>
      <c r="BS25" s="9"/>
      <c r="BT25" s="11"/>
      <c r="BU25" s="9"/>
      <c r="BV25" s="25"/>
      <c r="BW25" s="25"/>
      <c r="BX25" s="25"/>
      <c r="BY25" s="25"/>
    </row>
    <row r="26" spans="1:88" x14ac:dyDescent="0.2">
      <c r="A26" s="25"/>
      <c r="B26" s="2"/>
      <c r="C26" s="1"/>
      <c r="D26" s="1"/>
      <c r="E26" s="1"/>
      <c r="F26" s="2"/>
      <c r="G26" s="6"/>
      <c r="H26" s="2"/>
      <c r="I26" s="2"/>
      <c r="J26" s="3"/>
      <c r="K26" s="3"/>
      <c r="L26" s="1"/>
      <c r="M26" s="1"/>
      <c r="N26" s="1"/>
      <c r="O26" s="40"/>
      <c r="P26" s="40"/>
      <c r="Q26" s="1"/>
      <c r="R26" s="1"/>
      <c r="S26" s="2"/>
      <c r="T26" s="3"/>
      <c r="U26" s="7"/>
      <c r="V26" s="7"/>
      <c r="W26" s="7"/>
      <c r="X26" s="40"/>
      <c r="Y26" s="1"/>
      <c r="Z26" s="1"/>
      <c r="AA26" s="2"/>
      <c r="AB26" s="6"/>
      <c r="AC26" s="2"/>
      <c r="AD26" s="40"/>
      <c r="AE26" s="1"/>
      <c r="AF26" s="2"/>
      <c r="AG26" s="9"/>
      <c r="AH26" s="12"/>
      <c r="AI26" s="12"/>
      <c r="AJ26" s="42"/>
      <c r="AK26" s="11"/>
      <c r="AL26" s="9"/>
      <c r="AM26" s="11"/>
      <c r="AN26" s="9"/>
      <c r="AO26" s="9"/>
      <c r="AP26" s="9"/>
      <c r="AQ26" s="50"/>
      <c r="AR26" s="11"/>
      <c r="AS26" s="49"/>
      <c r="AT26" s="12"/>
      <c r="AU26" s="9"/>
      <c r="AV26" s="9"/>
      <c r="AW26" s="9"/>
      <c r="AX26" s="9"/>
      <c r="AY26" s="12"/>
      <c r="AZ26" s="49"/>
      <c r="BA26" s="12"/>
      <c r="BB26" s="9"/>
      <c r="BC26" s="9"/>
      <c r="BD26" s="9"/>
      <c r="BE26" s="9"/>
      <c r="BF26" s="12"/>
      <c r="BG26" s="49"/>
      <c r="BH26" s="12"/>
      <c r="BI26" s="9"/>
      <c r="BJ26" s="9"/>
      <c r="BK26" s="9"/>
      <c r="BL26" s="50"/>
      <c r="BM26" s="12"/>
      <c r="BN26" s="11"/>
      <c r="BO26" s="9"/>
      <c r="BP26" s="11"/>
      <c r="BQ26" s="9"/>
      <c r="BR26" s="43"/>
      <c r="BS26" s="9"/>
      <c r="BT26" s="11"/>
      <c r="BU26" s="9"/>
      <c r="BV26" s="25"/>
      <c r="BW26" s="25"/>
      <c r="BX26" s="25"/>
      <c r="BY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</row>
    <row r="27" spans="1:88" x14ac:dyDescent="0.2">
      <c r="A27" s="25"/>
      <c r="B27" s="2"/>
      <c r="C27" s="1"/>
      <c r="D27" s="1"/>
      <c r="E27" s="1"/>
      <c r="F27" s="2"/>
      <c r="G27" s="6"/>
      <c r="H27" s="2"/>
      <c r="I27" s="2"/>
      <c r="J27" s="3"/>
      <c r="K27" s="3"/>
      <c r="L27" s="1"/>
      <c r="M27" s="1"/>
      <c r="N27" s="1"/>
      <c r="O27" s="40"/>
      <c r="P27" s="40"/>
      <c r="Q27" s="1"/>
      <c r="R27" s="1"/>
      <c r="S27" s="2"/>
      <c r="T27" s="3"/>
      <c r="U27" s="7"/>
      <c r="V27" s="7"/>
      <c r="W27" s="7"/>
      <c r="X27" s="40"/>
      <c r="Y27" s="1"/>
      <c r="Z27" s="1"/>
      <c r="AA27" s="2"/>
      <c r="AB27" s="6"/>
      <c r="AC27" s="2"/>
      <c r="AD27" s="40"/>
      <c r="AE27" s="1"/>
      <c r="AF27" s="2"/>
      <c r="AG27" s="9"/>
      <c r="AH27" s="12"/>
      <c r="AI27" s="12"/>
      <c r="AJ27" s="42"/>
      <c r="AK27" s="11"/>
      <c r="AL27" s="9"/>
      <c r="AM27" s="11"/>
      <c r="AN27" s="9"/>
      <c r="AO27" s="9"/>
      <c r="AP27" s="9"/>
      <c r="AQ27" s="50"/>
      <c r="AR27" s="11"/>
      <c r="AS27" s="49"/>
      <c r="AT27" s="12"/>
      <c r="AU27" s="9"/>
      <c r="AV27" s="9"/>
      <c r="AW27" s="9"/>
      <c r="AX27" s="9"/>
      <c r="AY27" s="12"/>
      <c r="AZ27" s="49"/>
      <c r="BA27" s="12"/>
      <c r="BB27" s="9"/>
      <c r="BC27" s="9"/>
      <c r="BD27" s="9"/>
      <c r="BE27" s="9"/>
      <c r="BF27" s="12"/>
      <c r="BG27" s="49"/>
      <c r="BH27" s="12"/>
      <c r="BI27" s="9"/>
      <c r="BJ27" s="9"/>
      <c r="BK27" s="9"/>
      <c r="BL27" s="50"/>
      <c r="BM27" s="12"/>
      <c r="BN27" s="11"/>
      <c r="BO27" s="9"/>
      <c r="BP27" s="11"/>
      <c r="BQ27" s="9"/>
      <c r="BR27" s="43"/>
      <c r="BS27" s="9"/>
      <c r="BT27" s="11"/>
      <c r="BU27" s="9"/>
      <c r="BV27" s="25"/>
      <c r="BW27" s="25"/>
      <c r="BX27" s="25"/>
      <c r="BY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</row>
    <row r="28" spans="1:88" x14ac:dyDescent="0.2">
      <c r="A28" s="25"/>
      <c r="B28" s="2"/>
      <c r="C28" s="1"/>
      <c r="D28" s="1"/>
      <c r="E28" s="1"/>
      <c r="F28" s="2"/>
      <c r="G28" s="6"/>
      <c r="H28" s="2"/>
      <c r="I28" s="2"/>
      <c r="J28" s="3"/>
      <c r="K28" s="3"/>
      <c r="L28" s="1"/>
      <c r="M28" s="1"/>
      <c r="N28" s="1"/>
      <c r="O28" s="40"/>
      <c r="P28" s="40"/>
      <c r="Q28" s="1"/>
      <c r="R28" s="1"/>
      <c r="S28" s="2"/>
      <c r="T28" s="3"/>
      <c r="U28" s="7"/>
      <c r="V28" s="7"/>
      <c r="W28" s="7"/>
      <c r="X28" s="40"/>
      <c r="Y28" s="1"/>
      <c r="Z28" s="1"/>
      <c r="AA28" s="2"/>
      <c r="AB28" s="6"/>
      <c r="AC28" s="2"/>
      <c r="AD28" s="40"/>
      <c r="AE28" s="1"/>
      <c r="AF28" s="2"/>
      <c r="AG28" s="9"/>
      <c r="AH28" s="12"/>
      <c r="AI28" s="12"/>
      <c r="AJ28" s="42"/>
      <c r="AK28" s="11"/>
      <c r="AL28" s="9"/>
      <c r="AM28" s="11"/>
      <c r="AN28" s="9"/>
      <c r="AO28" s="9"/>
      <c r="AP28" s="9"/>
      <c r="AQ28" s="50"/>
      <c r="AR28" s="11"/>
      <c r="AS28" s="49"/>
      <c r="AT28" s="12"/>
      <c r="AU28" s="9"/>
      <c r="AV28" s="9"/>
      <c r="AW28" s="9"/>
      <c r="AX28" s="9"/>
      <c r="AY28" s="12"/>
      <c r="AZ28" s="49"/>
      <c r="BA28" s="12"/>
      <c r="BB28" s="9"/>
      <c r="BC28" s="9"/>
      <c r="BD28" s="9"/>
      <c r="BE28" s="9"/>
      <c r="BF28" s="12"/>
      <c r="BG28" s="49"/>
      <c r="BH28" s="12"/>
      <c r="BI28" s="9"/>
      <c r="BJ28" s="9"/>
      <c r="BK28" s="9"/>
      <c r="BL28" s="50"/>
      <c r="BM28" s="12"/>
      <c r="BN28" s="11"/>
      <c r="BO28" s="9"/>
      <c r="BP28" s="11"/>
      <c r="BQ28" s="9"/>
      <c r="BR28" s="43"/>
      <c r="BS28" s="9"/>
      <c r="BT28" s="11"/>
      <c r="BU28" s="9"/>
      <c r="BV28" s="25"/>
      <c r="BW28" s="25"/>
      <c r="BX28" s="25"/>
      <c r="BY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</row>
    <row r="29" spans="1:88" x14ac:dyDescent="0.2">
      <c r="A29" s="25"/>
      <c r="B29" s="2"/>
      <c r="C29" s="1"/>
      <c r="D29" s="1"/>
      <c r="E29" s="1"/>
      <c r="F29" s="2"/>
      <c r="G29" s="6"/>
      <c r="H29" s="2"/>
      <c r="I29" s="2"/>
      <c r="J29" s="3"/>
      <c r="K29" s="3"/>
      <c r="L29" s="1"/>
      <c r="M29" s="1"/>
      <c r="N29" s="1"/>
      <c r="O29" s="40"/>
      <c r="P29" s="40"/>
      <c r="Q29" s="1"/>
      <c r="R29" s="1"/>
      <c r="S29" s="2"/>
      <c r="T29" s="3"/>
      <c r="U29" s="7"/>
      <c r="V29" s="7"/>
      <c r="W29" s="7"/>
      <c r="X29" s="40"/>
      <c r="Y29" s="1"/>
      <c r="Z29" s="1"/>
      <c r="AA29" s="2"/>
      <c r="AB29" s="6"/>
      <c r="AC29" s="2"/>
      <c r="AD29" s="40"/>
      <c r="AE29" s="1"/>
      <c r="AF29" s="2"/>
      <c r="AG29" s="9"/>
      <c r="AH29" s="12"/>
      <c r="AI29" s="12"/>
      <c r="AJ29" s="42"/>
      <c r="AK29" s="11"/>
      <c r="AL29" s="9"/>
      <c r="AM29" s="11"/>
      <c r="AN29" s="9"/>
      <c r="AO29" s="9"/>
      <c r="AP29" s="9"/>
      <c r="AQ29" s="50"/>
      <c r="AR29" s="11"/>
      <c r="AS29" s="49"/>
      <c r="AT29" s="12"/>
      <c r="AU29" s="9"/>
      <c r="AV29" s="9"/>
      <c r="AW29" s="9"/>
      <c r="AX29" s="9"/>
      <c r="AY29" s="12"/>
      <c r="AZ29" s="49"/>
      <c r="BA29" s="12"/>
      <c r="BB29" s="9"/>
      <c r="BC29" s="9"/>
      <c r="BD29" s="9"/>
      <c r="BE29" s="9"/>
      <c r="BF29" s="12"/>
      <c r="BG29" s="49"/>
      <c r="BH29" s="12"/>
      <c r="BI29" s="9"/>
      <c r="BJ29" s="9"/>
      <c r="BK29" s="9"/>
      <c r="BL29" s="50"/>
      <c r="BM29" s="12"/>
      <c r="BN29" s="11"/>
      <c r="BO29" s="9"/>
      <c r="BP29" s="11"/>
      <c r="BQ29" s="9"/>
      <c r="BR29" s="43"/>
      <c r="BS29" s="9"/>
      <c r="BT29" s="11"/>
      <c r="BU29" s="9"/>
      <c r="BV29" s="25"/>
      <c r="BW29" s="25"/>
      <c r="BX29" s="25"/>
      <c r="BY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</row>
    <row r="30" spans="1:88" x14ac:dyDescent="0.2">
      <c r="A30" s="25"/>
      <c r="B30" s="2"/>
      <c r="C30" s="1"/>
      <c r="D30" s="1"/>
      <c r="E30" s="1"/>
      <c r="F30" s="2"/>
      <c r="G30" s="6"/>
      <c r="H30" s="2"/>
      <c r="I30" s="2"/>
      <c r="J30" s="3"/>
      <c r="K30" s="3"/>
      <c r="L30" s="1"/>
      <c r="M30" s="1"/>
      <c r="N30" s="1"/>
      <c r="O30" s="40"/>
      <c r="P30" s="40"/>
      <c r="Q30" s="1"/>
      <c r="R30" s="1"/>
      <c r="S30" s="2"/>
      <c r="T30" s="3"/>
      <c r="U30" s="7"/>
      <c r="V30" s="7"/>
      <c r="W30" s="7"/>
      <c r="X30" s="40"/>
      <c r="Y30" s="1"/>
      <c r="Z30" s="1"/>
      <c r="AA30" s="2"/>
      <c r="AB30" s="6"/>
      <c r="AC30" s="2"/>
      <c r="AD30" s="40"/>
      <c r="AE30" s="1"/>
      <c r="AF30" s="2"/>
      <c r="AG30" s="9"/>
      <c r="AH30" s="12"/>
      <c r="AI30" s="12"/>
      <c r="AJ30" s="42"/>
      <c r="AK30" s="11"/>
      <c r="AL30" s="9"/>
      <c r="AM30" s="11"/>
      <c r="AN30" s="9"/>
      <c r="AO30" s="9"/>
      <c r="AP30" s="9"/>
      <c r="AQ30" s="50"/>
      <c r="AR30" s="11"/>
      <c r="AS30" s="49"/>
      <c r="AT30" s="12"/>
      <c r="AU30" s="9"/>
      <c r="AV30" s="9"/>
      <c r="AW30" s="9"/>
      <c r="AX30" s="9"/>
      <c r="AY30" s="12"/>
      <c r="AZ30" s="49"/>
      <c r="BA30" s="12"/>
      <c r="BB30" s="9"/>
      <c r="BC30" s="9"/>
      <c r="BD30" s="9"/>
      <c r="BE30" s="9"/>
      <c r="BF30" s="12"/>
      <c r="BG30" s="49"/>
      <c r="BH30" s="12"/>
      <c r="BI30" s="9"/>
      <c r="BJ30" s="9"/>
      <c r="BK30" s="9"/>
      <c r="BL30" s="50"/>
      <c r="BM30" s="12"/>
      <c r="BN30" s="11"/>
      <c r="BO30" s="9"/>
      <c r="BP30" s="11"/>
      <c r="BQ30" s="9"/>
      <c r="BR30" s="43"/>
      <c r="BS30" s="9"/>
      <c r="BT30" s="11"/>
      <c r="BU30" s="9"/>
      <c r="BV30" s="25"/>
      <c r="BW30" s="25"/>
      <c r="BX30" s="25"/>
      <c r="BY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</row>
    <row r="31" spans="1:88" x14ac:dyDescent="0.2">
      <c r="A31" s="25"/>
      <c r="B31" s="2"/>
      <c r="C31" s="1"/>
      <c r="D31" s="1"/>
      <c r="E31" s="1"/>
      <c r="F31" s="2"/>
      <c r="G31" s="6"/>
      <c r="H31" s="2"/>
      <c r="I31" s="2"/>
      <c r="J31" s="3"/>
      <c r="K31" s="3"/>
      <c r="L31" s="1"/>
      <c r="M31" s="1"/>
      <c r="N31" s="1"/>
      <c r="O31" s="40"/>
      <c r="P31" s="40"/>
      <c r="Q31" s="1"/>
      <c r="R31" s="1"/>
      <c r="S31" s="2"/>
      <c r="T31" s="3"/>
      <c r="U31" s="7"/>
      <c r="V31" s="7"/>
      <c r="W31" s="7"/>
      <c r="X31" s="40"/>
      <c r="Y31" s="1"/>
      <c r="Z31" s="1"/>
      <c r="AA31" s="2"/>
      <c r="AB31" s="6"/>
      <c r="AC31" s="2"/>
      <c r="AD31" s="40"/>
      <c r="AE31" s="1"/>
      <c r="AF31" s="2"/>
      <c r="AG31" s="9"/>
      <c r="AH31" s="12"/>
      <c r="AI31" s="12"/>
      <c r="AJ31" s="42"/>
      <c r="AK31" s="11"/>
      <c r="AL31" s="9"/>
      <c r="AM31" s="11"/>
      <c r="AN31" s="9"/>
      <c r="AO31" s="9"/>
      <c r="AP31" s="9"/>
      <c r="AQ31" s="50"/>
      <c r="AR31" s="11"/>
      <c r="AS31" s="49"/>
      <c r="AT31" s="12"/>
      <c r="AU31" s="9"/>
      <c r="AV31" s="9"/>
      <c r="AW31" s="9"/>
      <c r="AX31" s="9"/>
      <c r="AY31" s="12"/>
      <c r="AZ31" s="49"/>
      <c r="BA31" s="12"/>
      <c r="BB31" s="9"/>
      <c r="BC31" s="9"/>
      <c r="BD31" s="9"/>
      <c r="BE31" s="9"/>
      <c r="BF31" s="12"/>
      <c r="BG31" s="49"/>
      <c r="BH31" s="12"/>
      <c r="BI31" s="9"/>
      <c r="BJ31" s="9"/>
      <c r="BK31" s="9"/>
      <c r="BL31" s="50"/>
      <c r="BM31" s="12"/>
      <c r="BN31" s="11"/>
      <c r="BO31" s="9"/>
      <c r="BP31" s="11"/>
      <c r="BQ31" s="9"/>
      <c r="BR31" s="43"/>
      <c r="BS31" s="9"/>
      <c r="BT31" s="11"/>
      <c r="BU31" s="9"/>
      <c r="BV31" s="25"/>
      <c r="BW31" s="25"/>
      <c r="BX31" s="25"/>
      <c r="BY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</row>
    <row r="32" spans="1:88" x14ac:dyDescent="0.2">
      <c r="A32" s="25"/>
      <c r="B32" s="2"/>
      <c r="C32" s="1"/>
      <c r="D32" s="1"/>
      <c r="E32" s="1"/>
      <c r="F32" s="2"/>
      <c r="G32" s="6"/>
      <c r="H32" s="2"/>
      <c r="I32" s="2"/>
      <c r="J32" s="3"/>
      <c r="K32" s="3"/>
      <c r="L32" s="1"/>
      <c r="M32" s="1"/>
      <c r="N32" s="1"/>
      <c r="O32" s="40"/>
      <c r="P32" s="40"/>
      <c r="Q32" s="1"/>
      <c r="R32" s="1"/>
      <c r="S32" s="2"/>
      <c r="T32" s="3"/>
      <c r="U32" s="7"/>
      <c r="V32" s="7"/>
      <c r="W32" s="7"/>
      <c r="X32" s="40"/>
      <c r="Y32" s="1"/>
      <c r="Z32" s="1"/>
      <c r="AA32" s="2"/>
      <c r="AB32" s="6"/>
      <c r="AC32" s="2"/>
      <c r="AD32" s="40"/>
      <c r="AE32" s="1"/>
      <c r="AF32" s="2"/>
      <c r="AG32" s="9"/>
      <c r="AH32" s="12"/>
      <c r="AI32" s="12"/>
      <c r="AJ32" s="42"/>
      <c r="AK32" s="11"/>
      <c r="AL32" s="9"/>
      <c r="AM32" s="11"/>
      <c r="AN32" s="9"/>
      <c r="AO32" s="9"/>
      <c r="AP32" s="9"/>
      <c r="AQ32" s="50"/>
      <c r="AR32" s="11"/>
      <c r="AS32" s="49"/>
      <c r="AT32" s="12"/>
      <c r="AU32" s="9"/>
      <c r="AV32" s="9"/>
      <c r="AW32" s="9"/>
      <c r="AX32" s="9"/>
      <c r="AY32" s="12"/>
      <c r="AZ32" s="49"/>
      <c r="BA32" s="12"/>
      <c r="BB32" s="9"/>
      <c r="BC32" s="9"/>
      <c r="BD32" s="9"/>
      <c r="BE32" s="9"/>
      <c r="BF32" s="12"/>
      <c r="BG32" s="49"/>
      <c r="BH32" s="12"/>
      <c r="BI32" s="9"/>
      <c r="BJ32" s="9"/>
      <c r="BK32" s="9"/>
      <c r="BL32" s="50"/>
      <c r="BM32" s="12"/>
      <c r="BN32" s="11"/>
      <c r="BO32" s="9"/>
      <c r="BP32" s="11"/>
      <c r="BQ32" s="9"/>
      <c r="BR32" s="43"/>
      <c r="BS32" s="9"/>
      <c r="BT32" s="11"/>
      <c r="BU32" s="9"/>
      <c r="BV32" s="25"/>
      <c r="BW32" s="25"/>
      <c r="BX32" s="25"/>
      <c r="BY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</row>
    <row r="33" spans="1:88" x14ac:dyDescent="0.2">
      <c r="A33" s="25"/>
      <c r="B33" s="2"/>
      <c r="C33" s="1"/>
      <c r="D33" s="1"/>
      <c r="E33" s="1"/>
      <c r="F33" s="2"/>
      <c r="G33" s="6"/>
      <c r="H33" s="2"/>
      <c r="I33" s="2"/>
      <c r="J33" s="3"/>
      <c r="K33" s="3"/>
      <c r="L33" s="1"/>
      <c r="M33" s="1"/>
      <c r="N33" s="1"/>
      <c r="O33" s="40"/>
      <c r="P33" s="40"/>
      <c r="Q33" s="1"/>
      <c r="R33" s="1"/>
      <c r="S33" s="2"/>
      <c r="T33" s="3"/>
      <c r="U33" s="7"/>
      <c r="V33" s="7"/>
      <c r="W33" s="7"/>
      <c r="X33" s="40"/>
      <c r="Y33" s="1"/>
      <c r="Z33" s="1"/>
      <c r="AA33" s="2"/>
      <c r="AB33" s="6"/>
      <c r="AC33" s="2"/>
      <c r="AD33" s="40"/>
      <c r="AE33" s="1"/>
      <c r="AF33" s="2"/>
      <c r="AG33" s="9"/>
      <c r="AH33" s="12"/>
      <c r="AI33" s="12"/>
      <c r="AJ33" s="42"/>
      <c r="AK33" s="11"/>
      <c r="AL33" s="9"/>
      <c r="AM33" s="11"/>
      <c r="AN33" s="9"/>
      <c r="AO33" s="9"/>
      <c r="AP33" s="9"/>
      <c r="AQ33" s="50"/>
      <c r="AR33" s="11"/>
      <c r="AS33" s="49"/>
      <c r="AT33" s="12"/>
      <c r="AU33" s="9"/>
      <c r="AV33" s="9"/>
      <c r="AW33" s="9"/>
      <c r="AX33" s="9"/>
      <c r="AY33" s="12"/>
      <c r="AZ33" s="49"/>
      <c r="BA33" s="12"/>
      <c r="BB33" s="9"/>
      <c r="BC33" s="9"/>
      <c r="BD33" s="9"/>
      <c r="BE33" s="9"/>
      <c r="BF33" s="12"/>
      <c r="BG33" s="49"/>
      <c r="BH33" s="12"/>
      <c r="BI33" s="9"/>
      <c r="BJ33" s="9"/>
      <c r="BK33" s="9"/>
      <c r="BL33" s="50"/>
      <c r="BM33" s="12"/>
      <c r="BN33" s="11"/>
      <c r="BO33" s="9"/>
      <c r="BP33" s="11"/>
      <c r="BQ33" s="9"/>
      <c r="BR33" s="43"/>
      <c r="BS33" s="9"/>
      <c r="BT33" s="11"/>
      <c r="BU33" s="9"/>
      <c r="BV33" s="25"/>
      <c r="BW33" s="25"/>
      <c r="BX33" s="25"/>
      <c r="BY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</row>
    <row r="34" spans="1:88" x14ac:dyDescent="0.2">
      <c r="A34" s="25"/>
      <c r="B34" s="2"/>
      <c r="C34" s="1"/>
      <c r="D34" s="1"/>
      <c r="E34" s="1"/>
      <c r="F34" s="2"/>
      <c r="G34" s="6"/>
      <c r="H34" s="2"/>
      <c r="I34" s="2"/>
      <c r="J34" s="3"/>
      <c r="K34" s="3"/>
      <c r="L34" s="1"/>
      <c r="M34" s="1"/>
      <c r="N34" s="1"/>
      <c r="O34" s="40"/>
      <c r="P34" s="40"/>
      <c r="Q34" s="1"/>
      <c r="R34" s="1"/>
      <c r="S34" s="2"/>
      <c r="T34" s="3"/>
      <c r="U34" s="7"/>
      <c r="V34" s="7"/>
      <c r="W34" s="7"/>
      <c r="X34" s="40"/>
      <c r="Y34" s="1"/>
      <c r="Z34" s="1"/>
      <c r="AA34" s="2"/>
      <c r="AB34" s="6"/>
      <c r="AC34" s="2"/>
      <c r="AD34" s="40"/>
      <c r="AE34" s="1"/>
      <c r="AF34" s="2"/>
      <c r="AG34" s="9"/>
      <c r="AH34" s="12"/>
      <c r="AI34" s="12"/>
      <c r="AJ34" s="42"/>
      <c r="AK34" s="11"/>
      <c r="AL34" s="9"/>
      <c r="AM34" s="11"/>
      <c r="AN34" s="9"/>
      <c r="AO34" s="9"/>
      <c r="AP34" s="9"/>
      <c r="AQ34" s="50"/>
      <c r="AR34" s="11"/>
      <c r="AS34" s="49"/>
      <c r="AT34" s="12"/>
      <c r="AU34" s="9"/>
      <c r="AV34" s="9"/>
      <c r="AW34" s="9"/>
      <c r="AX34" s="9"/>
      <c r="AY34" s="12"/>
      <c r="AZ34" s="49"/>
      <c r="BA34" s="12"/>
      <c r="BB34" s="9"/>
      <c r="BC34" s="9"/>
      <c r="BD34" s="9"/>
      <c r="BE34" s="9"/>
      <c r="BF34" s="12"/>
      <c r="BG34" s="49"/>
      <c r="BH34" s="12"/>
      <c r="BI34" s="9"/>
      <c r="BJ34" s="9"/>
      <c r="BK34" s="9"/>
      <c r="BL34" s="50"/>
      <c r="BM34" s="12"/>
      <c r="BN34" s="11"/>
      <c r="BO34" s="9"/>
      <c r="BP34" s="11"/>
      <c r="BQ34" s="9"/>
      <c r="BR34" s="43"/>
      <c r="BS34" s="9"/>
      <c r="BT34" s="11"/>
      <c r="BU34" s="9"/>
      <c r="BV34" s="25"/>
      <c r="BW34" s="25"/>
      <c r="BX34" s="25"/>
      <c r="BY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</row>
    <row r="35" spans="1:88" x14ac:dyDescent="0.2">
      <c r="A35" s="25"/>
      <c r="B35" s="2"/>
      <c r="C35" s="1"/>
      <c r="D35" s="1"/>
      <c r="E35" s="1"/>
      <c r="F35" s="2"/>
      <c r="G35" s="6"/>
      <c r="H35" s="2"/>
      <c r="I35" s="2"/>
      <c r="J35" s="3"/>
      <c r="K35" s="3"/>
      <c r="L35" s="1"/>
      <c r="M35" s="1"/>
      <c r="N35" s="1"/>
      <c r="O35" s="40"/>
      <c r="P35" s="40"/>
      <c r="Q35" s="1"/>
      <c r="R35" s="1"/>
      <c r="S35" s="2"/>
      <c r="T35" s="3"/>
      <c r="U35" s="7"/>
      <c r="V35" s="7"/>
      <c r="W35" s="7"/>
      <c r="X35" s="40"/>
      <c r="Y35" s="1"/>
      <c r="Z35" s="1"/>
      <c r="AA35" s="2"/>
      <c r="AB35" s="6"/>
      <c r="AC35" s="2"/>
      <c r="AD35" s="40"/>
      <c r="AE35" s="1"/>
      <c r="AF35" s="2"/>
      <c r="AG35" s="9"/>
      <c r="AH35" s="12"/>
      <c r="AI35" s="12"/>
      <c r="AJ35" s="42"/>
      <c r="AK35" s="11"/>
      <c r="AL35" s="9"/>
      <c r="AM35" s="11"/>
      <c r="AN35" s="9"/>
      <c r="AO35" s="9"/>
      <c r="AP35" s="9"/>
      <c r="AQ35" s="50"/>
      <c r="AR35" s="11"/>
      <c r="AS35" s="49"/>
      <c r="AT35" s="12"/>
      <c r="AU35" s="9"/>
      <c r="AV35" s="9"/>
      <c r="AW35" s="9"/>
      <c r="AX35" s="9"/>
      <c r="AY35" s="12"/>
      <c r="AZ35" s="49"/>
      <c r="BA35" s="12"/>
      <c r="BB35" s="9"/>
      <c r="BC35" s="9"/>
      <c r="BD35" s="9"/>
      <c r="BE35" s="9"/>
      <c r="BF35" s="12"/>
      <c r="BG35" s="49"/>
      <c r="BH35" s="12"/>
      <c r="BI35" s="9"/>
      <c r="BJ35" s="9"/>
      <c r="BK35" s="9"/>
      <c r="BL35" s="50"/>
      <c r="BM35" s="12"/>
      <c r="BN35" s="11"/>
      <c r="BO35" s="9"/>
      <c r="BP35" s="11"/>
      <c r="BQ35" s="9"/>
      <c r="BR35" s="43"/>
      <c r="BS35" s="9"/>
      <c r="BT35" s="11"/>
      <c r="BU35" s="9"/>
      <c r="BV35" s="25"/>
      <c r="BW35" s="25"/>
      <c r="BX35" s="25"/>
      <c r="BY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</row>
    <row r="36" spans="1:88" x14ac:dyDescent="0.2">
      <c r="A36" s="25"/>
      <c r="B36" s="2"/>
      <c r="C36" s="1"/>
      <c r="D36" s="1"/>
      <c r="E36" s="1"/>
      <c r="F36" s="2"/>
      <c r="G36" s="6"/>
      <c r="H36" s="2"/>
      <c r="I36" s="2"/>
      <c r="J36" s="3"/>
      <c r="K36" s="3"/>
      <c r="L36" s="1"/>
      <c r="M36" s="1"/>
      <c r="N36" s="1"/>
      <c r="O36" s="40"/>
      <c r="P36" s="40"/>
      <c r="Q36" s="1"/>
      <c r="R36" s="1"/>
      <c r="S36" s="2"/>
      <c r="T36" s="3"/>
      <c r="U36" s="7"/>
      <c r="V36" s="7"/>
      <c r="W36" s="7"/>
      <c r="X36" s="40"/>
      <c r="Y36" s="1"/>
      <c r="Z36" s="1"/>
      <c r="AA36" s="2"/>
      <c r="AB36" s="6"/>
      <c r="AC36" s="2"/>
      <c r="AD36" s="40"/>
      <c r="AE36" s="1"/>
      <c r="AF36" s="2"/>
      <c r="AG36" s="9"/>
      <c r="AH36" s="12"/>
      <c r="AI36" s="12"/>
      <c r="AJ36" s="42"/>
      <c r="AK36" s="11"/>
      <c r="AL36" s="9"/>
      <c r="AM36" s="11"/>
      <c r="AN36" s="9"/>
      <c r="AO36" s="9"/>
      <c r="AP36" s="9"/>
      <c r="AQ36" s="50"/>
      <c r="AR36" s="11"/>
      <c r="AS36" s="49"/>
      <c r="AT36" s="12"/>
      <c r="AU36" s="9"/>
      <c r="AV36" s="9"/>
      <c r="AW36" s="9"/>
      <c r="AX36" s="9"/>
      <c r="AY36" s="12"/>
      <c r="AZ36" s="49"/>
      <c r="BA36" s="12"/>
      <c r="BB36" s="9"/>
      <c r="BC36" s="9"/>
      <c r="BD36" s="9"/>
      <c r="BE36" s="9"/>
      <c r="BF36" s="12"/>
      <c r="BG36" s="49"/>
      <c r="BH36" s="12"/>
      <c r="BI36" s="9"/>
      <c r="BJ36" s="9"/>
      <c r="BK36" s="9"/>
      <c r="BL36" s="50"/>
      <c r="BM36" s="12"/>
      <c r="BN36" s="11"/>
      <c r="BO36" s="9"/>
      <c r="BP36" s="11"/>
      <c r="BQ36" s="9"/>
      <c r="BR36" s="43"/>
      <c r="BS36" s="9"/>
      <c r="BT36" s="11"/>
      <c r="BU36" s="9"/>
      <c r="BV36" s="25"/>
      <c r="BW36" s="25"/>
      <c r="BX36" s="25"/>
      <c r="BY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</row>
    <row r="37" spans="1:88" x14ac:dyDescent="0.2">
      <c r="A37" s="25"/>
      <c r="B37" s="2"/>
      <c r="C37" s="1"/>
      <c r="D37" s="1"/>
      <c r="E37" s="1"/>
      <c r="F37" s="2"/>
      <c r="G37" s="6"/>
      <c r="H37" s="2"/>
      <c r="I37" s="2"/>
      <c r="J37" s="3"/>
      <c r="K37" s="3"/>
      <c r="L37" s="1"/>
      <c r="M37" s="1"/>
      <c r="N37" s="1"/>
      <c r="O37" s="40"/>
      <c r="P37" s="40"/>
      <c r="Q37" s="1"/>
      <c r="R37" s="1"/>
      <c r="S37" s="2"/>
      <c r="T37" s="3"/>
      <c r="U37" s="7"/>
      <c r="V37" s="7"/>
      <c r="W37" s="7"/>
      <c r="X37" s="40"/>
      <c r="Y37" s="1"/>
      <c r="Z37" s="1"/>
      <c r="AA37" s="2"/>
      <c r="AB37" s="6"/>
      <c r="AC37" s="2"/>
      <c r="AD37" s="40"/>
      <c r="AE37" s="1"/>
      <c r="AF37" s="2"/>
      <c r="AG37" s="9"/>
      <c r="AH37" s="12"/>
      <c r="AI37" s="12"/>
      <c r="AJ37" s="42"/>
      <c r="AK37" s="11"/>
      <c r="AL37" s="9"/>
      <c r="AM37" s="11"/>
      <c r="AN37" s="9"/>
      <c r="AO37" s="9"/>
      <c r="AP37" s="9"/>
      <c r="AQ37" s="50"/>
      <c r="AR37" s="11"/>
      <c r="AS37" s="49"/>
      <c r="AT37" s="12"/>
      <c r="AU37" s="9"/>
      <c r="AV37" s="9"/>
      <c r="AW37" s="9"/>
      <c r="AX37" s="9"/>
      <c r="AY37" s="12"/>
      <c r="AZ37" s="49"/>
      <c r="BA37" s="12"/>
      <c r="BB37" s="9"/>
      <c r="BC37" s="9"/>
      <c r="BD37" s="9"/>
      <c r="BE37" s="9"/>
      <c r="BF37" s="12"/>
      <c r="BG37" s="49"/>
      <c r="BH37" s="12"/>
      <c r="BI37" s="9"/>
      <c r="BJ37" s="9"/>
      <c r="BK37" s="9"/>
      <c r="BL37" s="50"/>
      <c r="BM37" s="12"/>
      <c r="BN37" s="11"/>
      <c r="BO37" s="9"/>
      <c r="BP37" s="11"/>
      <c r="BQ37" s="9"/>
      <c r="BR37" s="43"/>
      <c r="BS37" s="9"/>
      <c r="BT37" s="11"/>
      <c r="BU37" s="9"/>
      <c r="BV37" s="25"/>
      <c r="BW37" s="25"/>
      <c r="BX37" s="25"/>
      <c r="BY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</row>
    <row r="38" spans="1:88" x14ac:dyDescent="0.2">
      <c r="A38" s="25"/>
      <c r="B38" s="2"/>
      <c r="C38" s="1"/>
      <c r="D38" s="1"/>
      <c r="E38" s="1"/>
      <c r="F38" s="2"/>
      <c r="G38" s="6"/>
      <c r="H38" s="2"/>
      <c r="I38" s="2"/>
      <c r="J38" s="3"/>
      <c r="K38" s="3"/>
      <c r="L38" s="1"/>
      <c r="M38" s="1"/>
      <c r="N38" s="1"/>
      <c r="O38" s="40"/>
      <c r="P38" s="40"/>
      <c r="Q38" s="1"/>
      <c r="R38" s="1"/>
      <c r="S38" s="2"/>
      <c r="T38" s="3"/>
      <c r="U38" s="7"/>
      <c r="V38" s="7"/>
      <c r="W38" s="7"/>
      <c r="X38" s="40"/>
      <c r="Y38" s="1"/>
      <c r="Z38" s="1"/>
      <c r="AA38" s="2"/>
      <c r="AB38" s="6"/>
      <c r="AC38" s="2"/>
      <c r="AD38" s="40"/>
      <c r="AE38" s="1"/>
      <c r="AF38" s="2"/>
      <c r="AG38" s="9"/>
      <c r="AH38" s="12"/>
      <c r="AI38" s="12"/>
      <c r="AJ38" s="42"/>
      <c r="AK38" s="11"/>
      <c r="AL38" s="9"/>
      <c r="AM38" s="11"/>
      <c r="AN38" s="9"/>
      <c r="AO38" s="9"/>
      <c r="AP38" s="9"/>
      <c r="AQ38" s="50"/>
      <c r="AR38" s="11"/>
      <c r="AS38" s="49"/>
      <c r="AT38" s="12"/>
      <c r="AU38" s="9"/>
      <c r="AV38" s="9"/>
      <c r="AW38" s="9"/>
      <c r="AX38" s="9"/>
      <c r="AY38" s="12"/>
      <c r="AZ38" s="49"/>
      <c r="BA38" s="12"/>
      <c r="BB38" s="9"/>
      <c r="BC38" s="9"/>
      <c r="BD38" s="9"/>
      <c r="BE38" s="9"/>
      <c r="BF38" s="12"/>
      <c r="BG38" s="49"/>
      <c r="BH38" s="12"/>
      <c r="BI38" s="9"/>
      <c r="BJ38" s="9"/>
      <c r="BK38" s="9"/>
      <c r="BL38" s="50"/>
      <c r="BM38" s="12"/>
      <c r="BN38" s="11"/>
      <c r="BO38" s="9"/>
      <c r="BP38" s="11"/>
      <c r="BQ38" s="9"/>
      <c r="BR38" s="43"/>
      <c r="BS38" s="9"/>
      <c r="BT38" s="11"/>
      <c r="BU38" s="9"/>
      <c r="BV38" s="25"/>
      <c r="BW38" s="25"/>
      <c r="BX38" s="25"/>
      <c r="BY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</row>
    <row r="39" spans="1:88" x14ac:dyDescent="0.2">
      <c r="A39" s="25"/>
      <c r="B39" s="2"/>
      <c r="C39" s="1"/>
      <c r="D39" s="1"/>
      <c r="E39" s="1"/>
      <c r="F39" s="2"/>
      <c r="G39" s="6"/>
      <c r="H39" s="2"/>
      <c r="I39" s="2"/>
      <c r="J39" s="3"/>
      <c r="K39" s="3"/>
      <c r="L39" s="1"/>
      <c r="M39" s="1"/>
      <c r="N39" s="1"/>
      <c r="O39" s="40"/>
      <c r="P39" s="40"/>
      <c r="Q39" s="1"/>
      <c r="R39" s="1"/>
      <c r="S39" s="2"/>
      <c r="T39" s="3"/>
      <c r="U39" s="7"/>
      <c r="V39" s="7"/>
      <c r="W39" s="7"/>
      <c r="X39" s="40"/>
      <c r="Y39" s="1"/>
      <c r="Z39" s="1"/>
      <c r="AA39" s="2"/>
      <c r="AB39" s="6"/>
      <c r="AC39" s="2"/>
      <c r="AD39" s="40"/>
      <c r="AE39" s="1"/>
      <c r="AF39" s="2"/>
      <c r="AG39" s="9"/>
      <c r="AH39" s="12"/>
      <c r="AI39" s="12"/>
      <c r="AJ39" s="42"/>
      <c r="AK39" s="11"/>
      <c r="AL39" s="9"/>
      <c r="AM39" s="11"/>
      <c r="AN39" s="9"/>
      <c r="AO39" s="9"/>
      <c r="AP39" s="9"/>
      <c r="AQ39" s="50"/>
      <c r="AR39" s="11"/>
      <c r="AS39" s="49"/>
      <c r="AT39" s="12"/>
      <c r="AU39" s="9"/>
      <c r="AV39" s="9"/>
      <c r="AW39" s="9"/>
      <c r="AX39" s="9"/>
      <c r="AY39" s="12"/>
      <c r="AZ39" s="49"/>
      <c r="BA39" s="12"/>
      <c r="BB39" s="9"/>
      <c r="BC39" s="9"/>
      <c r="BD39" s="9"/>
      <c r="BE39" s="9"/>
      <c r="BF39" s="12"/>
      <c r="BG39" s="49"/>
      <c r="BH39" s="12"/>
      <c r="BI39" s="9"/>
      <c r="BJ39" s="9"/>
      <c r="BK39" s="9"/>
      <c r="BL39" s="50"/>
      <c r="BM39" s="12"/>
      <c r="BN39" s="11"/>
      <c r="BO39" s="9"/>
      <c r="BP39" s="11"/>
      <c r="BQ39" s="9"/>
      <c r="BR39" s="43"/>
      <c r="BS39" s="9"/>
      <c r="BT39" s="11"/>
      <c r="BU39" s="9"/>
      <c r="BV39" s="25"/>
      <c r="BW39" s="25"/>
      <c r="BX39" s="25"/>
      <c r="BY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</row>
    <row r="40" spans="1:88" x14ac:dyDescent="0.2">
      <c r="A40" s="25"/>
      <c r="B40" s="2"/>
      <c r="C40" s="1"/>
      <c r="D40" s="1"/>
      <c r="E40" s="1"/>
      <c r="F40" s="2"/>
      <c r="G40" s="6"/>
      <c r="H40" s="2"/>
      <c r="I40" s="2"/>
      <c r="J40" s="3"/>
      <c r="K40" s="3"/>
      <c r="L40" s="1"/>
      <c r="M40" s="1"/>
      <c r="N40" s="1"/>
      <c r="O40" s="40"/>
      <c r="P40" s="40"/>
      <c r="Q40" s="1"/>
      <c r="R40" s="1"/>
      <c r="S40" s="2"/>
      <c r="T40" s="3"/>
      <c r="U40" s="7"/>
      <c r="V40" s="7"/>
      <c r="W40" s="7"/>
      <c r="X40" s="40"/>
      <c r="Y40" s="1"/>
      <c r="Z40" s="1"/>
      <c r="AA40" s="2"/>
      <c r="AB40" s="6"/>
      <c r="AC40" s="2"/>
      <c r="AD40" s="40"/>
      <c r="AE40" s="1"/>
      <c r="AF40" s="2"/>
      <c r="AG40" s="9"/>
      <c r="AH40" s="12"/>
      <c r="AI40" s="12"/>
      <c r="AJ40" s="42"/>
      <c r="AK40" s="11"/>
      <c r="AL40" s="9"/>
      <c r="AM40" s="11"/>
      <c r="AN40" s="9"/>
      <c r="AO40" s="9"/>
      <c r="AP40" s="9"/>
      <c r="AQ40" s="50"/>
      <c r="AR40" s="11"/>
      <c r="AS40" s="49"/>
      <c r="AT40" s="12"/>
      <c r="AU40" s="9"/>
      <c r="AV40" s="9"/>
      <c r="AW40" s="9"/>
      <c r="AX40" s="9"/>
      <c r="AY40" s="12"/>
      <c r="AZ40" s="49"/>
      <c r="BA40" s="12"/>
      <c r="BB40" s="9"/>
      <c r="BC40" s="9"/>
      <c r="BD40" s="9"/>
      <c r="BE40" s="9"/>
      <c r="BF40" s="12"/>
      <c r="BG40" s="49"/>
      <c r="BH40" s="12"/>
      <c r="BI40" s="9"/>
      <c r="BJ40" s="9"/>
      <c r="BK40" s="9"/>
      <c r="BL40" s="50"/>
      <c r="BM40" s="12"/>
      <c r="BN40" s="11"/>
      <c r="BO40" s="9"/>
      <c r="BP40" s="11"/>
      <c r="BQ40" s="9"/>
      <c r="BR40" s="43"/>
      <c r="BS40" s="9"/>
      <c r="BT40" s="11"/>
      <c r="BU40" s="9"/>
      <c r="BV40" s="25"/>
      <c r="BW40" s="25"/>
      <c r="BX40" s="25"/>
      <c r="BY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</row>
    <row r="41" spans="1:88" x14ac:dyDescent="0.2">
      <c r="A41" s="25"/>
      <c r="B41" s="2"/>
      <c r="C41" s="1"/>
      <c r="D41" s="1"/>
      <c r="E41" s="1"/>
      <c r="F41" s="2"/>
      <c r="G41" s="6"/>
      <c r="H41" s="2"/>
      <c r="I41" s="2"/>
      <c r="J41" s="3"/>
      <c r="K41" s="3"/>
      <c r="L41" s="1"/>
      <c r="M41" s="1"/>
      <c r="N41" s="1"/>
      <c r="O41" s="40"/>
      <c r="P41" s="40"/>
      <c r="Q41" s="1"/>
      <c r="R41" s="1"/>
      <c r="S41" s="2"/>
      <c r="T41" s="3"/>
      <c r="U41" s="7"/>
      <c r="V41" s="7"/>
      <c r="W41" s="7"/>
      <c r="X41" s="40"/>
      <c r="Y41" s="1"/>
      <c r="Z41" s="1"/>
      <c r="AA41" s="2"/>
      <c r="AB41" s="6"/>
      <c r="AC41" s="2"/>
      <c r="AD41" s="40"/>
      <c r="AE41" s="1"/>
      <c r="AF41" s="2"/>
      <c r="AG41" s="9"/>
      <c r="AH41" s="12"/>
      <c r="AI41" s="12"/>
      <c r="AJ41" s="42"/>
      <c r="AK41" s="11"/>
      <c r="AL41" s="9"/>
      <c r="AM41" s="11"/>
      <c r="AN41" s="9"/>
      <c r="AO41" s="9"/>
      <c r="AP41" s="9"/>
      <c r="AQ41" s="50"/>
      <c r="AR41" s="11"/>
      <c r="AS41" s="49"/>
      <c r="AT41" s="12"/>
      <c r="AU41" s="9"/>
      <c r="AV41" s="9"/>
      <c r="AW41" s="9"/>
      <c r="AX41" s="9"/>
      <c r="AY41" s="12"/>
      <c r="AZ41" s="49"/>
      <c r="BA41" s="12"/>
      <c r="BB41" s="9"/>
      <c r="BC41" s="9"/>
      <c r="BD41" s="9"/>
      <c r="BE41" s="9"/>
      <c r="BF41" s="12"/>
      <c r="BG41" s="49"/>
      <c r="BH41" s="12"/>
      <c r="BI41" s="9"/>
      <c r="BJ41" s="9"/>
      <c r="BK41" s="9"/>
      <c r="BL41" s="50"/>
      <c r="BM41" s="12"/>
      <c r="BN41" s="11"/>
      <c r="BO41" s="9"/>
      <c r="BP41" s="11"/>
      <c r="BQ41" s="9"/>
      <c r="BR41" s="43"/>
      <c r="BS41" s="9"/>
      <c r="BT41" s="11"/>
      <c r="BU41" s="9"/>
      <c r="BV41" s="25"/>
      <c r="BW41" s="25"/>
      <c r="BX41" s="25"/>
      <c r="BY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</row>
    <row r="42" spans="1:88" x14ac:dyDescent="0.2">
      <c r="A42" s="25"/>
      <c r="B42" s="2"/>
      <c r="C42" s="1"/>
      <c r="D42" s="1"/>
      <c r="E42" s="1"/>
      <c r="F42" s="2"/>
      <c r="G42" s="6"/>
      <c r="H42" s="2"/>
      <c r="I42" s="2"/>
      <c r="J42" s="3"/>
      <c r="K42" s="3"/>
      <c r="L42" s="1"/>
      <c r="M42" s="1"/>
      <c r="N42" s="1"/>
      <c r="O42" s="40"/>
      <c r="P42" s="40"/>
      <c r="Q42" s="1"/>
      <c r="R42" s="1"/>
      <c r="S42" s="2"/>
      <c r="T42" s="3"/>
      <c r="U42" s="7"/>
      <c r="V42" s="7"/>
      <c r="W42" s="7"/>
      <c r="X42" s="40"/>
      <c r="Y42" s="1"/>
      <c r="Z42" s="1"/>
      <c r="AA42" s="2"/>
      <c r="AB42" s="6"/>
      <c r="AC42" s="2"/>
      <c r="AD42" s="40"/>
      <c r="AE42" s="1"/>
      <c r="AF42" s="2"/>
      <c r="AG42" s="9"/>
      <c r="AH42" s="12"/>
      <c r="AI42" s="12"/>
      <c r="AJ42" s="42"/>
      <c r="AK42" s="11"/>
      <c r="AL42" s="9"/>
      <c r="AM42" s="11"/>
      <c r="AN42" s="9"/>
      <c r="AO42" s="9"/>
      <c r="AP42" s="9"/>
      <c r="AQ42" s="50"/>
      <c r="AR42" s="11"/>
      <c r="AS42" s="49"/>
      <c r="AT42" s="12"/>
      <c r="AU42" s="9"/>
      <c r="AV42" s="9"/>
      <c r="AW42" s="9"/>
      <c r="AX42" s="9"/>
      <c r="AY42" s="12"/>
      <c r="AZ42" s="49"/>
      <c r="BA42" s="12"/>
      <c r="BB42" s="9"/>
      <c r="BC42" s="9"/>
      <c r="BD42" s="9"/>
      <c r="BE42" s="9"/>
      <c r="BF42" s="12"/>
      <c r="BG42" s="49"/>
      <c r="BH42" s="12"/>
      <c r="BI42" s="9"/>
      <c r="BJ42" s="9"/>
      <c r="BK42" s="9"/>
      <c r="BL42" s="50"/>
      <c r="BM42" s="12"/>
      <c r="BN42" s="11"/>
      <c r="BO42" s="9"/>
      <c r="BP42" s="11"/>
      <c r="BQ42" s="9"/>
      <c r="BR42" s="43"/>
      <c r="BS42" s="9"/>
      <c r="BT42" s="11"/>
      <c r="BU42" s="9"/>
      <c r="BV42" s="25"/>
      <c r="BW42" s="25"/>
      <c r="BX42" s="25"/>
      <c r="BY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</row>
    <row r="43" spans="1:88" x14ac:dyDescent="0.2">
      <c r="A43" s="25"/>
      <c r="B43" s="2"/>
      <c r="C43" s="1"/>
      <c r="D43" s="1"/>
      <c r="E43" s="1"/>
      <c r="F43" s="2"/>
      <c r="G43" s="6"/>
      <c r="H43" s="2"/>
      <c r="I43" s="2"/>
      <c r="J43" s="3"/>
      <c r="K43" s="3"/>
      <c r="L43" s="1"/>
      <c r="M43" s="1"/>
      <c r="N43" s="1"/>
      <c r="O43" s="40"/>
      <c r="P43" s="40"/>
      <c r="Q43" s="1"/>
      <c r="R43" s="1"/>
      <c r="S43" s="2"/>
      <c r="T43" s="3"/>
      <c r="U43" s="7"/>
      <c r="V43" s="7"/>
      <c r="W43" s="7"/>
      <c r="X43" s="40"/>
      <c r="Y43" s="1"/>
      <c r="Z43" s="1"/>
      <c r="AA43" s="2"/>
      <c r="AB43" s="6"/>
      <c r="AC43" s="2"/>
      <c r="AD43" s="40"/>
      <c r="AE43" s="1"/>
      <c r="AF43" s="2"/>
      <c r="AG43" s="9"/>
      <c r="AH43" s="12"/>
      <c r="AI43" s="12"/>
      <c r="AJ43" s="42"/>
      <c r="AK43" s="11"/>
      <c r="AL43" s="9"/>
      <c r="AM43" s="11"/>
      <c r="AN43" s="9"/>
      <c r="AO43" s="9"/>
      <c r="AP43" s="9"/>
      <c r="AQ43" s="50"/>
      <c r="AR43" s="11"/>
      <c r="AS43" s="49"/>
      <c r="AT43" s="12"/>
      <c r="AU43" s="9"/>
      <c r="AV43" s="9"/>
      <c r="AW43" s="9"/>
      <c r="AX43" s="9"/>
      <c r="AY43" s="12"/>
      <c r="AZ43" s="49"/>
      <c r="BA43" s="12"/>
      <c r="BB43" s="9"/>
      <c r="BC43" s="9"/>
      <c r="BD43" s="9"/>
      <c r="BE43" s="9"/>
      <c r="BF43" s="12"/>
      <c r="BG43" s="49"/>
      <c r="BH43" s="12"/>
      <c r="BI43" s="9"/>
      <c r="BJ43" s="9"/>
      <c r="BK43" s="9"/>
      <c r="BL43" s="50"/>
      <c r="BM43" s="12"/>
      <c r="BN43" s="11"/>
      <c r="BO43" s="9"/>
      <c r="BP43" s="11"/>
      <c r="BQ43" s="9"/>
      <c r="BR43" s="43"/>
      <c r="BS43" s="9"/>
      <c r="BT43" s="11"/>
      <c r="BU43" s="9"/>
      <c r="BV43" s="25"/>
      <c r="BW43" s="25"/>
      <c r="BX43" s="25"/>
      <c r="BY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</row>
    <row r="44" spans="1:88" x14ac:dyDescent="0.2">
      <c r="A44" s="25"/>
      <c r="B44" s="2"/>
      <c r="C44" s="1"/>
      <c r="D44" s="1"/>
      <c r="E44" s="1"/>
      <c r="F44" s="2"/>
      <c r="G44" s="6"/>
      <c r="H44" s="2"/>
      <c r="I44" s="2"/>
      <c r="J44" s="3"/>
      <c r="K44" s="3"/>
      <c r="L44" s="1"/>
      <c r="M44" s="1"/>
      <c r="N44" s="1"/>
      <c r="O44" s="40"/>
      <c r="P44" s="40"/>
      <c r="Q44" s="1"/>
      <c r="R44" s="1"/>
      <c r="S44" s="2"/>
      <c r="T44" s="3"/>
      <c r="U44" s="7"/>
      <c r="V44" s="7"/>
      <c r="W44" s="7"/>
      <c r="X44" s="40"/>
      <c r="Y44" s="1"/>
      <c r="Z44" s="1"/>
      <c r="AA44" s="2"/>
      <c r="AB44" s="6"/>
      <c r="AC44" s="2"/>
      <c r="AD44" s="40"/>
      <c r="AE44" s="1"/>
      <c r="AF44" s="2"/>
      <c r="AG44" s="9"/>
      <c r="AH44" s="12"/>
      <c r="AI44" s="12"/>
      <c r="AJ44" s="42"/>
      <c r="AK44" s="11"/>
      <c r="AL44" s="9"/>
      <c r="AM44" s="11"/>
      <c r="AN44" s="9"/>
      <c r="AO44" s="9"/>
      <c r="AP44" s="9"/>
      <c r="AQ44" s="50"/>
      <c r="AR44" s="11"/>
      <c r="AS44" s="49"/>
      <c r="AT44" s="12"/>
      <c r="AU44" s="9"/>
      <c r="AV44" s="9"/>
      <c r="AW44" s="9"/>
      <c r="AX44" s="9"/>
      <c r="AY44" s="12"/>
      <c r="AZ44" s="49"/>
      <c r="BA44" s="12"/>
      <c r="BB44" s="9"/>
      <c r="BC44" s="9"/>
      <c r="BD44" s="9"/>
      <c r="BE44" s="9"/>
      <c r="BF44" s="12"/>
      <c r="BG44" s="49"/>
      <c r="BH44" s="12"/>
      <c r="BI44" s="9"/>
      <c r="BJ44" s="9"/>
      <c r="BK44" s="9"/>
      <c r="BL44" s="50"/>
      <c r="BM44" s="12"/>
      <c r="BN44" s="11"/>
      <c r="BO44" s="9"/>
      <c r="BP44" s="11"/>
      <c r="BQ44" s="9"/>
      <c r="BR44" s="43"/>
      <c r="BS44" s="9"/>
      <c r="BT44" s="11"/>
      <c r="BU44" s="9"/>
      <c r="BV44" s="25"/>
      <c r="BW44" s="25"/>
      <c r="BX44" s="25"/>
      <c r="BY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</row>
    <row r="45" spans="1:88" x14ac:dyDescent="0.2">
      <c r="A45" s="25"/>
      <c r="B45" s="2"/>
      <c r="C45" s="1"/>
      <c r="D45" s="1"/>
      <c r="E45" s="1"/>
      <c r="F45" s="2"/>
      <c r="G45" s="6"/>
      <c r="H45" s="2"/>
      <c r="I45" s="2"/>
      <c r="J45" s="3"/>
      <c r="K45" s="3"/>
      <c r="L45" s="1"/>
      <c r="M45" s="1"/>
      <c r="N45" s="1"/>
      <c r="O45" s="40"/>
      <c r="P45" s="40"/>
      <c r="Q45" s="1"/>
      <c r="R45" s="1"/>
      <c r="S45" s="2"/>
      <c r="T45" s="3"/>
      <c r="U45" s="7"/>
      <c r="V45" s="7"/>
      <c r="W45" s="7"/>
      <c r="X45" s="40"/>
      <c r="Y45" s="1"/>
      <c r="Z45" s="1"/>
      <c r="AA45" s="2"/>
      <c r="AB45" s="6"/>
      <c r="AC45" s="2"/>
      <c r="AD45" s="40"/>
      <c r="AE45" s="1"/>
      <c r="AF45" s="2"/>
      <c r="AG45" s="9"/>
      <c r="AH45" s="12"/>
      <c r="AI45" s="12"/>
      <c r="AJ45" s="42"/>
      <c r="AK45" s="11"/>
      <c r="AL45" s="9"/>
      <c r="AM45" s="11"/>
      <c r="AN45" s="9"/>
      <c r="AO45" s="9"/>
      <c r="AP45" s="9"/>
      <c r="AQ45" s="50"/>
      <c r="AR45" s="11"/>
      <c r="AS45" s="49"/>
      <c r="AT45" s="12"/>
      <c r="AU45" s="9"/>
      <c r="AV45" s="9"/>
      <c r="AW45" s="9"/>
      <c r="AX45" s="9"/>
      <c r="AY45" s="12"/>
      <c r="AZ45" s="49"/>
      <c r="BA45" s="12"/>
      <c r="BB45" s="9"/>
      <c r="BC45" s="9"/>
      <c r="BD45" s="9"/>
      <c r="BE45" s="9"/>
      <c r="BF45" s="12"/>
      <c r="BG45" s="49"/>
      <c r="BH45" s="12"/>
      <c r="BI45" s="9"/>
      <c r="BJ45" s="9"/>
      <c r="BK45" s="9"/>
      <c r="BL45" s="50"/>
      <c r="BM45" s="12"/>
      <c r="BN45" s="11"/>
      <c r="BO45" s="9"/>
      <c r="BP45" s="11"/>
      <c r="BQ45" s="9"/>
      <c r="BR45" s="43"/>
      <c r="BS45" s="9"/>
      <c r="BT45" s="11"/>
      <c r="BU45" s="9"/>
      <c r="BV45" s="25"/>
      <c r="BW45" s="25"/>
      <c r="BX45" s="25"/>
      <c r="BY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</row>
    <row r="46" spans="1:88" x14ac:dyDescent="0.2">
      <c r="A46" s="25"/>
      <c r="B46" s="2"/>
      <c r="C46" s="1"/>
      <c r="D46" s="1"/>
      <c r="E46" s="1"/>
      <c r="F46" s="2"/>
      <c r="G46" s="6"/>
      <c r="H46" s="2"/>
      <c r="I46" s="2"/>
      <c r="J46" s="3"/>
      <c r="K46" s="3"/>
      <c r="L46" s="1"/>
      <c r="M46" s="1"/>
      <c r="N46" s="1"/>
      <c r="O46" s="40"/>
      <c r="P46" s="40"/>
      <c r="Q46" s="1"/>
      <c r="R46" s="1"/>
      <c r="S46" s="2"/>
      <c r="T46" s="3"/>
      <c r="U46" s="7"/>
      <c r="V46" s="7"/>
      <c r="W46" s="7"/>
      <c r="X46" s="40"/>
      <c r="Y46" s="1"/>
      <c r="Z46" s="1"/>
      <c r="AA46" s="2"/>
      <c r="AB46" s="6"/>
      <c r="AC46" s="2"/>
      <c r="AD46" s="40"/>
      <c r="AE46" s="1"/>
      <c r="AF46" s="2"/>
      <c r="AG46" s="9"/>
      <c r="AH46" s="12"/>
      <c r="AI46" s="12"/>
      <c r="AJ46" s="42"/>
      <c r="AK46" s="11"/>
      <c r="AL46" s="9"/>
      <c r="AM46" s="11"/>
      <c r="AN46" s="9"/>
      <c r="AO46" s="9"/>
      <c r="AP46" s="9"/>
      <c r="AQ46" s="50"/>
      <c r="AR46" s="11"/>
      <c r="AS46" s="49"/>
      <c r="AT46" s="12"/>
      <c r="AU46" s="9"/>
      <c r="AV46" s="9"/>
      <c r="AW46" s="9"/>
      <c r="AX46" s="9"/>
      <c r="AY46" s="12"/>
      <c r="AZ46" s="49"/>
      <c r="BA46" s="12"/>
      <c r="BB46" s="9"/>
      <c r="BC46" s="9"/>
      <c r="BD46" s="9"/>
      <c r="BE46" s="9"/>
      <c r="BF46" s="12"/>
      <c r="BG46" s="49"/>
      <c r="BH46" s="12"/>
      <c r="BI46" s="9"/>
      <c r="BJ46" s="9"/>
      <c r="BK46" s="9"/>
      <c r="BL46" s="50"/>
      <c r="BM46" s="12"/>
      <c r="BN46" s="11"/>
      <c r="BO46" s="9"/>
      <c r="BP46" s="11"/>
      <c r="BQ46" s="9"/>
      <c r="BR46" s="43"/>
      <c r="BS46" s="9"/>
      <c r="BT46" s="11"/>
      <c r="BU46" s="9"/>
      <c r="BV46" s="25"/>
      <c r="BW46" s="25"/>
      <c r="BX46" s="25"/>
      <c r="BY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</row>
    <row r="47" spans="1:88" x14ac:dyDescent="0.2">
      <c r="A47" s="25"/>
      <c r="B47" s="2"/>
      <c r="C47" s="1"/>
      <c r="D47" s="1"/>
      <c r="E47" s="1"/>
      <c r="F47" s="2"/>
      <c r="G47" s="6"/>
      <c r="H47" s="2"/>
      <c r="I47" s="2"/>
      <c r="J47" s="3"/>
      <c r="K47" s="3"/>
      <c r="L47" s="1"/>
      <c r="M47" s="1"/>
      <c r="N47" s="1"/>
      <c r="O47" s="40"/>
      <c r="P47" s="40"/>
      <c r="Q47" s="1"/>
      <c r="R47" s="1"/>
      <c r="S47" s="2"/>
      <c r="T47" s="3"/>
      <c r="U47" s="7"/>
      <c r="V47" s="7"/>
      <c r="W47" s="7"/>
      <c r="X47" s="40"/>
      <c r="Y47" s="1"/>
      <c r="Z47" s="1"/>
      <c r="AA47" s="2"/>
      <c r="AB47" s="6"/>
      <c r="AC47" s="2"/>
      <c r="AD47" s="40"/>
      <c r="AE47" s="1"/>
      <c r="AF47" s="2"/>
      <c r="AG47" s="9"/>
      <c r="AH47" s="12"/>
      <c r="AI47" s="12"/>
      <c r="AJ47" s="42"/>
      <c r="AK47" s="11"/>
      <c r="AL47" s="9"/>
      <c r="AM47" s="11"/>
      <c r="AN47" s="9"/>
      <c r="AO47" s="9"/>
      <c r="AP47" s="9"/>
      <c r="AQ47" s="50"/>
      <c r="AR47" s="11"/>
      <c r="AS47" s="49"/>
      <c r="AT47" s="12"/>
      <c r="AU47" s="9"/>
      <c r="AV47" s="9"/>
      <c r="AW47" s="9"/>
      <c r="AX47" s="9"/>
      <c r="AY47" s="12"/>
      <c r="AZ47" s="49"/>
      <c r="BA47" s="12"/>
      <c r="BB47" s="9"/>
      <c r="BC47" s="9"/>
      <c r="BD47" s="9"/>
      <c r="BE47" s="9"/>
      <c r="BF47" s="12"/>
      <c r="BG47" s="49"/>
      <c r="BH47" s="12"/>
      <c r="BI47" s="9"/>
      <c r="BJ47" s="9"/>
      <c r="BK47" s="9"/>
      <c r="BL47" s="50"/>
      <c r="BM47" s="12"/>
      <c r="BN47" s="11"/>
      <c r="BO47" s="9"/>
      <c r="BP47" s="11"/>
      <c r="BQ47" s="9"/>
      <c r="BR47" s="43"/>
      <c r="BS47" s="9"/>
      <c r="BT47" s="11"/>
      <c r="BU47" s="9"/>
      <c r="BV47" s="25"/>
      <c r="BW47" s="25"/>
      <c r="BX47" s="25"/>
      <c r="BY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</row>
    <row r="48" spans="1:88" x14ac:dyDescent="0.2">
      <c r="A48" s="25"/>
      <c r="B48" s="2"/>
      <c r="C48" s="1"/>
      <c r="D48" s="1"/>
      <c r="E48" s="1"/>
      <c r="F48" s="2"/>
      <c r="G48" s="6"/>
      <c r="H48" s="2"/>
      <c r="I48" s="2"/>
      <c r="J48" s="3"/>
      <c r="K48" s="3"/>
      <c r="L48" s="1"/>
      <c r="M48" s="1"/>
      <c r="N48" s="1"/>
      <c r="O48" s="40"/>
      <c r="P48" s="40"/>
      <c r="Q48" s="1"/>
      <c r="R48" s="1"/>
      <c r="S48" s="2"/>
      <c r="T48" s="3"/>
      <c r="U48" s="7"/>
      <c r="V48" s="7"/>
      <c r="W48" s="7"/>
      <c r="X48" s="40"/>
      <c r="Y48" s="1"/>
      <c r="Z48" s="1"/>
      <c r="AA48" s="2"/>
      <c r="AB48" s="6"/>
      <c r="AC48" s="2"/>
      <c r="AD48" s="40"/>
      <c r="AE48" s="1"/>
      <c r="AF48" s="2"/>
      <c r="AG48" s="9"/>
      <c r="AH48" s="12"/>
      <c r="AI48" s="12"/>
      <c r="AJ48" s="42"/>
      <c r="AK48" s="11"/>
      <c r="AL48" s="9"/>
      <c r="AM48" s="11"/>
      <c r="AN48" s="9"/>
      <c r="AO48" s="9"/>
      <c r="AP48" s="9"/>
      <c r="AQ48" s="50"/>
      <c r="AR48" s="11"/>
      <c r="AS48" s="49"/>
      <c r="AT48" s="12"/>
      <c r="AU48" s="9"/>
      <c r="AV48" s="9"/>
      <c r="AW48" s="9"/>
      <c r="AX48" s="9"/>
      <c r="AY48" s="12"/>
      <c r="AZ48" s="49"/>
      <c r="BA48" s="12"/>
      <c r="BB48" s="9"/>
      <c r="BC48" s="9"/>
      <c r="BD48" s="9"/>
      <c r="BE48" s="9"/>
      <c r="BF48" s="12"/>
      <c r="BG48" s="49"/>
      <c r="BH48" s="12"/>
      <c r="BI48" s="9"/>
      <c r="BJ48" s="9"/>
      <c r="BK48" s="9"/>
      <c r="BL48" s="50"/>
      <c r="BM48" s="12"/>
      <c r="BN48" s="11"/>
      <c r="BO48" s="9"/>
      <c r="BP48" s="11"/>
      <c r="BQ48" s="9"/>
      <c r="BR48" s="43"/>
      <c r="BS48" s="9"/>
      <c r="BT48" s="11"/>
      <c r="BU48" s="9"/>
      <c r="BV48" s="25"/>
      <c r="BW48" s="25"/>
      <c r="BX48" s="25"/>
      <c r="BY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</row>
    <row r="49" spans="1:88" x14ac:dyDescent="0.2">
      <c r="A49" s="25"/>
      <c r="B49" s="2"/>
      <c r="C49" s="1"/>
      <c r="D49" s="1"/>
      <c r="E49" s="1"/>
      <c r="F49" s="2"/>
      <c r="G49" s="6"/>
      <c r="H49" s="2"/>
      <c r="I49" s="2"/>
      <c r="J49" s="3"/>
      <c r="K49" s="3"/>
      <c r="L49" s="1"/>
      <c r="M49" s="1"/>
      <c r="N49" s="1"/>
      <c r="O49" s="40"/>
      <c r="P49" s="40"/>
      <c r="Q49" s="1"/>
      <c r="R49" s="1"/>
      <c r="S49" s="2"/>
      <c r="T49" s="3"/>
      <c r="U49" s="7"/>
      <c r="V49" s="7"/>
      <c r="W49" s="7"/>
      <c r="X49" s="40"/>
      <c r="Y49" s="1"/>
      <c r="Z49" s="1"/>
      <c r="AA49" s="2"/>
      <c r="AB49" s="6"/>
      <c r="AC49" s="2"/>
      <c r="AD49" s="40"/>
      <c r="AE49" s="1"/>
      <c r="AF49" s="2"/>
      <c r="AG49" s="9"/>
      <c r="AH49" s="12"/>
      <c r="AI49" s="12"/>
      <c r="AJ49" s="42"/>
      <c r="AK49" s="11"/>
      <c r="AL49" s="9"/>
      <c r="AM49" s="11"/>
      <c r="AN49" s="9"/>
      <c r="AO49" s="9"/>
      <c r="AP49" s="9"/>
      <c r="AQ49" s="50"/>
      <c r="AR49" s="11"/>
      <c r="AS49" s="49"/>
      <c r="AT49" s="12"/>
      <c r="AU49" s="9"/>
      <c r="AV49" s="9"/>
      <c r="AW49" s="9"/>
      <c r="AX49" s="9"/>
      <c r="AY49" s="12"/>
      <c r="AZ49" s="49"/>
      <c r="BA49" s="12"/>
      <c r="BB49" s="9"/>
      <c r="BC49" s="9"/>
      <c r="BD49" s="9"/>
      <c r="BE49" s="9"/>
      <c r="BF49" s="12"/>
      <c r="BG49" s="49"/>
      <c r="BH49" s="12"/>
      <c r="BI49" s="9"/>
      <c r="BJ49" s="9"/>
      <c r="BK49" s="9"/>
      <c r="BL49" s="50"/>
      <c r="BM49" s="12"/>
      <c r="BN49" s="11"/>
      <c r="BO49" s="9"/>
      <c r="BP49" s="11"/>
      <c r="BQ49" s="9"/>
      <c r="BR49" s="43"/>
      <c r="BS49" s="9"/>
      <c r="BT49" s="11"/>
      <c r="BU49" s="9"/>
      <c r="BV49" s="25"/>
      <c r="BW49" s="25"/>
      <c r="BX49" s="25"/>
      <c r="BY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</row>
    <row r="50" spans="1:88" x14ac:dyDescent="0.2">
      <c r="A50" s="25"/>
      <c r="B50" s="2"/>
      <c r="C50" s="1"/>
      <c r="D50" s="1"/>
      <c r="E50" s="1"/>
      <c r="F50" s="2"/>
      <c r="G50" s="6"/>
      <c r="H50" s="2"/>
      <c r="I50" s="2"/>
      <c r="J50" s="3"/>
      <c r="K50" s="3"/>
      <c r="L50" s="1"/>
      <c r="M50" s="1"/>
      <c r="N50" s="1"/>
      <c r="O50" s="40"/>
      <c r="P50" s="40"/>
      <c r="Q50" s="1"/>
      <c r="R50" s="1"/>
      <c r="S50" s="2"/>
      <c r="T50" s="3"/>
      <c r="U50" s="7"/>
      <c r="V50" s="7"/>
      <c r="W50" s="7"/>
      <c r="X50" s="40"/>
      <c r="Y50" s="1"/>
      <c r="Z50" s="1"/>
      <c r="AA50" s="2"/>
      <c r="AB50" s="6"/>
      <c r="AC50" s="2"/>
      <c r="AD50" s="40"/>
      <c r="AE50" s="1"/>
      <c r="AF50" s="2"/>
      <c r="AG50" s="9"/>
      <c r="AH50" s="12"/>
      <c r="AI50" s="12"/>
      <c r="AJ50" s="42"/>
      <c r="AK50" s="11"/>
      <c r="AL50" s="9"/>
      <c r="AM50" s="11"/>
      <c r="AN50" s="9"/>
      <c r="AO50" s="9"/>
      <c r="AP50" s="9"/>
      <c r="AQ50" s="50"/>
      <c r="AR50" s="11"/>
      <c r="AS50" s="49"/>
      <c r="AT50" s="12"/>
      <c r="AU50" s="9"/>
      <c r="AV50" s="9"/>
      <c r="AW50" s="9"/>
      <c r="AX50" s="9"/>
      <c r="AY50" s="12"/>
      <c r="AZ50" s="49"/>
      <c r="BA50" s="12"/>
      <c r="BB50" s="9"/>
      <c r="BC50" s="9"/>
      <c r="BD50" s="9"/>
      <c r="BE50" s="9"/>
      <c r="BF50" s="12"/>
      <c r="BG50" s="49"/>
      <c r="BH50" s="12"/>
      <c r="BI50" s="9"/>
      <c r="BJ50" s="9"/>
      <c r="BK50" s="9"/>
      <c r="BL50" s="50"/>
      <c r="BM50" s="12"/>
      <c r="BN50" s="11"/>
      <c r="BO50" s="9"/>
      <c r="BP50" s="11"/>
      <c r="BQ50" s="9"/>
      <c r="BR50" s="43"/>
      <c r="BS50" s="9"/>
      <c r="BT50" s="11"/>
      <c r="BU50" s="9"/>
      <c r="BV50" s="25"/>
      <c r="BW50" s="25"/>
      <c r="BX50" s="25"/>
      <c r="BY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</row>
    <row r="51" spans="1:88" x14ac:dyDescent="0.2">
      <c r="A51" s="25"/>
      <c r="B51" s="2"/>
      <c r="C51" s="1"/>
      <c r="D51" s="1"/>
      <c r="E51" s="1"/>
      <c r="F51" s="2"/>
      <c r="G51" s="6"/>
      <c r="H51" s="2"/>
      <c r="I51" s="2"/>
      <c r="J51" s="3"/>
      <c r="K51" s="3"/>
      <c r="L51" s="1"/>
      <c r="M51" s="1"/>
      <c r="N51" s="1"/>
      <c r="O51" s="40"/>
      <c r="P51" s="40"/>
      <c r="Q51" s="1"/>
      <c r="R51" s="1"/>
      <c r="S51" s="2"/>
      <c r="T51" s="3"/>
      <c r="U51" s="7"/>
      <c r="V51" s="7"/>
      <c r="W51" s="7"/>
      <c r="X51" s="40"/>
      <c r="Y51" s="1"/>
      <c r="Z51" s="1"/>
      <c r="AA51" s="2"/>
      <c r="AB51" s="6"/>
      <c r="AC51" s="2"/>
      <c r="AD51" s="40"/>
      <c r="AE51" s="1"/>
      <c r="AF51" s="2"/>
      <c r="AG51" s="9"/>
      <c r="AH51" s="12"/>
      <c r="AI51" s="12"/>
      <c r="AJ51" s="42"/>
      <c r="AK51" s="11"/>
      <c r="AL51" s="9"/>
      <c r="AM51" s="11"/>
      <c r="AN51" s="9"/>
      <c r="AO51" s="9"/>
      <c r="AP51" s="9"/>
      <c r="AQ51" s="50"/>
      <c r="AR51" s="11"/>
      <c r="AS51" s="49"/>
      <c r="AT51" s="12"/>
      <c r="AU51" s="9"/>
      <c r="AV51" s="9"/>
      <c r="AW51" s="9"/>
      <c r="AX51" s="9"/>
      <c r="AY51" s="12"/>
      <c r="AZ51" s="49"/>
      <c r="BA51" s="12"/>
      <c r="BB51" s="9"/>
      <c r="BC51" s="9"/>
      <c r="BD51" s="9"/>
      <c r="BE51" s="9"/>
      <c r="BF51" s="12"/>
      <c r="BG51" s="49"/>
      <c r="BH51" s="12"/>
      <c r="BI51" s="9"/>
      <c r="BJ51" s="9"/>
      <c r="BK51" s="9"/>
      <c r="BL51" s="50"/>
      <c r="BM51" s="12"/>
      <c r="BN51" s="11"/>
      <c r="BO51" s="9"/>
      <c r="BP51" s="11"/>
      <c r="BQ51" s="9"/>
      <c r="BR51" s="43"/>
      <c r="BS51" s="9"/>
      <c r="BT51" s="11"/>
      <c r="BU51" s="9"/>
      <c r="BV51" s="25"/>
      <c r="BW51" s="25"/>
      <c r="BX51" s="25"/>
      <c r="BY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</row>
    <row r="52" spans="1:88" x14ac:dyDescent="0.2">
      <c r="A52" s="25"/>
      <c r="B52" s="2"/>
      <c r="C52" s="1"/>
      <c r="D52" s="1"/>
      <c r="E52" s="1"/>
      <c r="F52" s="2"/>
      <c r="G52" s="6"/>
      <c r="H52" s="2"/>
      <c r="I52" s="2"/>
      <c r="J52" s="3"/>
      <c r="K52" s="3"/>
      <c r="L52" s="1"/>
      <c r="M52" s="1"/>
      <c r="N52" s="1"/>
      <c r="O52" s="40"/>
      <c r="P52" s="40"/>
      <c r="Q52" s="1"/>
      <c r="R52" s="1"/>
      <c r="S52" s="2"/>
      <c r="T52" s="3"/>
      <c r="U52" s="7"/>
      <c r="V52" s="7"/>
      <c r="W52" s="7"/>
      <c r="X52" s="40"/>
      <c r="Y52" s="1"/>
      <c r="Z52" s="1"/>
      <c r="AA52" s="2"/>
      <c r="AB52" s="6"/>
      <c r="AC52" s="2"/>
      <c r="AD52" s="40"/>
      <c r="AE52" s="1"/>
      <c r="AF52" s="2"/>
      <c r="AG52" s="9"/>
      <c r="AH52" s="12"/>
      <c r="AI52" s="12"/>
      <c r="AJ52" s="42"/>
      <c r="AK52" s="11"/>
      <c r="AL52" s="9"/>
      <c r="AM52" s="11"/>
      <c r="AN52" s="9"/>
      <c r="AO52" s="9"/>
      <c r="AP52" s="9"/>
      <c r="AQ52" s="50"/>
      <c r="AR52" s="11"/>
      <c r="AS52" s="49"/>
      <c r="AT52" s="12"/>
      <c r="AU52" s="9"/>
      <c r="AV52" s="9"/>
      <c r="AW52" s="9"/>
      <c r="AX52" s="9"/>
      <c r="AY52" s="12"/>
      <c r="AZ52" s="49"/>
      <c r="BA52" s="12"/>
      <c r="BB52" s="9"/>
      <c r="BC52" s="9"/>
      <c r="BD52" s="9"/>
      <c r="BE52" s="9"/>
      <c r="BF52" s="12"/>
      <c r="BG52" s="49"/>
      <c r="BH52" s="12"/>
      <c r="BI52" s="9"/>
      <c r="BJ52" s="9"/>
      <c r="BK52" s="9"/>
      <c r="BL52" s="50"/>
      <c r="BM52" s="12"/>
      <c r="BN52" s="11"/>
      <c r="BO52" s="9"/>
      <c r="BP52" s="11"/>
      <c r="BQ52" s="9"/>
      <c r="BR52" s="43"/>
      <c r="BS52" s="9"/>
      <c r="BT52" s="11"/>
      <c r="BU52" s="9"/>
      <c r="BV52" s="25"/>
      <c r="BW52" s="25"/>
      <c r="BX52" s="25"/>
      <c r="BY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</row>
    <row r="53" spans="1:88" x14ac:dyDescent="0.2">
      <c r="A53" s="25"/>
      <c r="B53" s="2"/>
      <c r="C53" s="1"/>
      <c r="D53" s="1"/>
      <c r="E53" s="1"/>
      <c r="F53" s="2"/>
      <c r="G53" s="6"/>
      <c r="H53" s="2"/>
      <c r="I53" s="2"/>
      <c r="J53" s="3"/>
      <c r="K53" s="3"/>
      <c r="L53" s="1"/>
      <c r="M53" s="1"/>
      <c r="N53" s="1"/>
      <c r="O53" s="40"/>
      <c r="P53" s="40"/>
      <c r="Q53" s="1"/>
      <c r="R53" s="1"/>
      <c r="S53" s="2"/>
      <c r="T53" s="3"/>
      <c r="U53" s="7"/>
      <c r="V53" s="7"/>
      <c r="W53" s="7"/>
      <c r="X53" s="40"/>
      <c r="Y53" s="1"/>
      <c r="Z53" s="1"/>
      <c r="AA53" s="2"/>
      <c r="AB53" s="6"/>
      <c r="AC53" s="2"/>
      <c r="AD53" s="40"/>
      <c r="AE53" s="1"/>
      <c r="AF53" s="2"/>
      <c r="AG53" s="9"/>
      <c r="AH53" s="12"/>
      <c r="AI53" s="12"/>
      <c r="AJ53" s="42"/>
      <c r="AK53" s="11"/>
      <c r="AL53" s="9"/>
      <c r="AM53" s="11"/>
      <c r="AN53" s="9"/>
      <c r="AO53" s="9"/>
      <c r="AP53" s="9"/>
      <c r="AQ53" s="50"/>
      <c r="AR53" s="11"/>
      <c r="AS53" s="49"/>
      <c r="AT53" s="12"/>
      <c r="AU53" s="9"/>
      <c r="AV53" s="9"/>
      <c r="AW53" s="9"/>
      <c r="AX53" s="9"/>
      <c r="AY53" s="12"/>
      <c r="AZ53" s="49"/>
      <c r="BA53" s="12"/>
      <c r="BB53" s="9"/>
      <c r="BC53" s="9"/>
      <c r="BD53" s="9"/>
      <c r="BE53" s="9"/>
      <c r="BF53" s="12"/>
      <c r="BG53" s="49"/>
      <c r="BH53" s="12"/>
      <c r="BI53" s="9"/>
      <c r="BJ53" s="9"/>
      <c r="BK53" s="9"/>
      <c r="BL53" s="50"/>
      <c r="BM53" s="12"/>
      <c r="BN53" s="11"/>
      <c r="BO53" s="9"/>
      <c r="BP53" s="11"/>
      <c r="BQ53" s="9"/>
      <c r="BR53" s="43"/>
      <c r="BS53" s="9"/>
      <c r="BT53" s="11"/>
      <c r="BU53" s="9"/>
      <c r="BV53" s="25"/>
      <c r="BW53" s="25"/>
      <c r="BX53" s="25"/>
      <c r="BY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</row>
    <row r="54" spans="1:88" x14ac:dyDescent="0.2">
      <c r="A54" s="25"/>
      <c r="B54" s="2"/>
      <c r="C54" s="1"/>
      <c r="D54" s="1"/>
      <c r="E54" s="1"/>
      <c r="F54" s="2"/>
      <c r="G54" s="6"/>
      <c r="H54" s="2"/>
      <c r="I54" s="2"/>
      <c r="J54" s="3"/>
      <c r="K54" s="3"/>
      <c r="L54" s="1"/>
      <c r="M54" s="1"/>
      <c r="N54" s="1"/>
      <c r="O54" s="40"/>
      <c r="P54" s="40"/>
      <c r="Q54" s="1"/>
      <c r="R54" s="1"/>
      <c r="S54" s="2"/>
      <c r="T54" s="3"/>
      <c r="U54" s="7"/>
      <c r="V54" s="7"/>
      <c r="W54" s="7"/>
      <c r="X54" s="40"/>
      <c r="Y54" s="1"/>
      <c r="Z54" s="1"/>
      <c r="AA54" s="2"/>
      <c r="AB54" s="6"/>
      <c r="AC54" s="2"/>
      <c r="AD54" s="40"/>
      <c r="AE54" s="1"/>
      <c r="AF54" s="2"/>
      <c r="AG54" s="9"/>
      <c r="AH54" s="12"/>
      <c r="AI54" s="12"/>
      <c r="AJ54" s="42"/>
      <c r="AK54" s="11"/>
      <c r="AL54" s="9"/>
      <c r="AM54" s="11"/>
      <c r="AN54" s="9"/>
      <c r="AO54" s="9"/>
      <c r="AP54" s="9"/>
      <c r="AQ54" s="50"/>
      <c r="AR54" s="11"/>
      <c r="AS54" s="49"/>
      <c r="AT54" s="12"/>
      <c r="AU54" s="9"/>
      <c r="AV54" s="9"/>
      <c r="AW54" s="9"/>
      <c r="AX54" s="9"/>
      <c r="AY54" s="12"/>
      <c r="AZ54" s="49"/>
      <c r="BA54" s="12"/>
      <c r="BB54" s="9"/>
      <c r="BC54" s="9"/>
      <c r="BD54" s="9"/>
      <c r="BE54" s="9"/>
      <c r="BF54" s="12"/>
      <c r="BG54" s="49"/>
      <c r="BH54" s="12"/>
      <c r="BI54" s="9"/>
      <c r="BJ54" s="9"/>
      <c r="BK54" s="9"/>
      <c r="BL54" s="50"/>
      <c r="BM54" s="12"/>
      <c r="BN54" s="11"/>
      <c r="BO54" s="9"/>
      <c r="BP54" s="11"/>
      <c r="BQ54" s="9"/>
      <c r="BR54" s="43"/>
      <c r="BS54" s="9"/>
      <c r="BT54" s="11"/>
      <c r="BU54" s="9"/>
      <c r="BV54" s="25"/>
      <c r="BW54" s="25"/>
      <c r="BX54" s="25"/>
      <c r="BY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</row>
    <row r="55" spans="1:88" x14ac:dyDescent="0.2">
      <c r="A55" s="25"/>
      <c r="B55" s="2"/>
      <c r="C55" s="1"/>
      <c r="D55" s="1"/>
      <c r="E55" s="1"/>
      <c r="F55" s="2"/>
      <c r="G55" s="6"/>
      <c r="H55" s="2"/>
      <c r="I55" s="2"/>
      <c r="J55" s="3"/>
      <c r="K55" s="3"/>
      <c r="L55" s="1"/>
      <c r="M55" s="1"/>
      <c r="N55" s="1"/>
      <c r="O55" s="40"/>
      <c r="P55" s="40"/>
      <c r="Q55" s="1"/>
      <c r="R55" s="1"/>
      <c r="S55" s="2"/>
      <c r="T55" s="3"/>
      <c r="U55" s="7"/>
      <c r="V55" s="7"/>
      <c r="W55" s="7"/>
      <c r="X55" s="40"/>
      <c r="Y55" s="1"/>
      <c r="Z55" s="1"/>
      <c r="AA55" s="2"/>
      <c r="AB55" s="6"/>
      <c r="AC55" s="2"/>
      <c r="AD55" s="40"/>
      <c r="AE55" s="1"/>
      <c r="AF55" s="2"/>
      <c r="AG55" s="9"/>
      <c r="AH55" s="12"/>
      <c r="AI55" s="12"/>
      <c r="AJ55" s="42"/>
      <c r="AK55" s="11"/>
      <c r="AL55" s="9"/>
      <c r="AM55" s="11"/>
      <c r="AN55" s="9"/>
      <c r="AO55" s="9"/>
      <c r="AP55" s="9"/>
      <c r="AQ55" s="50"/>
      <c r="AR55" s="11"/>
      <c r="AS55" s="49"/>
      <c r="AT55" s="12"/>
      <c r="AU55" s="9"/>
      <c r="AV55" s="9"/>
      <c r="AW55" s="9"/>
      <c r="AX55" s="9"/>
      <c r="AY55" s="12"/>
      <c r="AZ55" s="49"/>
      <c r="BA55" s="12"/>
      <c r="BB55" s="9"/>
      <c r="BC55" s="9"/>
      <c r="BD55" s="9"/>
      <c r="BE55" s="9"/>
      <c r="BF55" s="12"/>
      <c r="BG55" s="49"/>
      <c r="BH55" s="12"/>
      <c r="BI55" s="9"/>
      <c r="BJ55" s="9"/>
      <c r="BK55" s="9"/>
      <c r="BL55" s="50"/>
      <c r="BM55" s="12"/>
      <c r="BN55" s="11"/>
      <c r="BO55" s="9"/>
      <c r="BP55" s="11"/>
      <c r="BQ55" s="9"/>
      <c r="BR55" s="43"/>
      <c r="BS55" s="9"/>
      <c r="BT55" s="11"/>
      <c r="BU55" s="9"/>
      <c r="BV55" s="25"/>
      <c r="BW55" s="25"/>
      <c r="BX55" s="25"/>
      <c r="BY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</row>
    <row r="56" spans="1:88" x14ac:dyDescent="0.2">
      <c r="A56" s="25"/>
      <c r="B56" s="2"/>
      <c r="C56" s="1"/>
      <c r="D56" s="1"/>
      <c r="E56" s="1"/>
      <c r="F56" s="2"/>
      <c r="G56" s="6"/>
      <c r="H56" s="2"/>
      <c r="I56" s="2"/>
      <c r="J56" s="3"/>
      <c r="K56" s="3"/>
      <c r="L56" s="1"/>
      <c r="M56" s="1"/>
      <c r="N56" s="1"/>
      <c r="O56" s="40"/>
      <c r="P56" s="40"/>
      <c r="Q56" s="1"/>
      <c r="R56" s="1"/>
      <c r="S56" s="2"/>
      <c r="T56" s="3"/>
      <c r="U56" s="7"/>
      <c r="V56" s="7"/>
      <c r="W56" s="7"/>
      <c r="X56" s="40"/>
      <c r="Y56" s="1"/>
      <c r="Z56" s="1"/>
      <c r="AA56" s="2"/>
      <c r="AB56" s="6"/>
      <c r="AC56" s="2"/>
      <c r="AD56" s="40"/>
      <c r="AE56" s="1"/>
      <c r="AF56" s="2"/>
      <c r="AG56" s="9"/>
      <c r="AH56" s="12"/>
      <c r="AI56" s="12"/>
      <c r="AJ56" s="42"/>
      <c r="AK56" s="11"/>
      <c r="AL56" s="9"/>
      <c r="AM56" s="11"/>
      <c r="AN56" s="9"/>
      <c r="AO56" s="9"/>
      <c r="AP56" s="9"/>
      <c r="AQ56" s="50"/>
      <c r="AR56" s="11"/>
      <c r="AS56" s="49"/>
      <c r="AT56" s="12"/>
      <c r="AU56" s="9"/>
      <c r="AV56" s="9"/>
      <c r="AW56" s="9"/>
      <c r="AX56" s="9"/>
      <c r="AY56" s="12"/>
      <c r="AZ56" s="49"/>
      <c r="BA56" s="12"/>
      <c r="BB56" s="9"/>
      <c r="BC56" s="9"/>
      <c r="BD56" s="9"/>
      <c r="BE56" s="9"/>
      <c r="BF56" s="12"/>
      <c r="BG56" s="49"/>
      <c r="BH56" s="12"/>
      <c r="BI56" s="9"/>
      <c r="BJ56" s="9"/>
      <c r="BK56" s="9"/>
      <c r="BL56" s="50"/>
      <c r="BM56" s="12"/>
      <c r="BN56" s="11"/>
      <c r="BO56" s="9"/>
      <c r="BP56" s="11"/>
      <c r="BQ56" s="9"/>
      <c r="BR56" s="43"/>
      <c r="BS56" s="9"/>
      <c r="BT56" s="11"/>
      <c r="BU56" s="9"/>
      <c r="BV56" s="25"/>
      <c r="BW56" s="25"/>
      <c r="BX56" s="25"/>
      <c r="BY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</row>
    <row r="57" spans="1:88" x14ac:dyDescent="0.2">
      <c r="A57" s="25"/>
      <c r="B57" s="2"/>
      <c r="C57" s="1"/>
      <c r="D57" s="1"/>
      <c r="E57" s="1"/>
      <c r="F57" s="2"/>
      <c r="G57" s="6"/>
      <c r="H57" s="2"/>
      <c r="I57" s="2"/>
      <c r="J57" s="3"/>
      <c r="K57" s="3"/>
      <c r="L57" s="1"/>
      <c r="M57" s="1"/>
      <c r="N57" s="1"/>
      <c r="O57" s="40"/>
      <c r="P57" s="40"/>
      <c r="Q57" s="1"/>
      <c r="R57" s="1"/>
      <c r="S57" s="2"/>
      <c r="T57" s="3"/>
      <c r="U57" s="7"/>
      <c r="V57" s="7"/>
      <c r="W57" s="7"/>
      <c r="X57" s="40"/>
      <c r="Y57" s="1"/>
      <c r="Z57" s="1"/>
      <c r="AA57" s="2"/>
      <c r="AB57" s="6"/>
      <c r="AC57" s="2"/>
      <c r="AD57" s="40"/>
      <c r="AE57" s="1"/>
      <c r="AF57" s="2"/>
      <c r="AG57" s="9"/>
      <c r="AH57" s="12"/>
      <c r="AI57" s="12"/>
      <c r="AJ57" s="42"/>
      <c r="AK57" s="11"/>
      <c r="AL57" s="9"/>
      <c r="AM57" s="11"/>
      <c r="AN57" s="9"/>
      <c r="AO57" s="9"/>
      <c r="AP57" s="9"/>
      <c r="AQ57" s="50"/>
      <c r="AR57" s="11"/>
      <c r="AS57" s="49"/>
      <c r="AT57" s="12"/>
      <c r="AU57" s="9"/>
      <c r="AV57" s="9"/>
      <c r="AW57" s="9"/>
      <c r="AX57" s="9"/>
      <c r="AY57" s="12"/>
      <c r="AZ57" s="49"/>
      <c r="BA57" s="12"/>
      <c r="BB57" s="9"/>
      <c r="BC57" s="9"/>
      <c r="BD57" s="9"/>
      <c r="BE57" s="9"/>
      <c r="BF57" s="12"/>
      <c r="BG57" s="49"/>
      <c r="BH57" s="12"/>
      <c r="BI57" s="9"/>
      <c r="BJ57" s="9"/>
      <c r="BK57" s="9"/>
      <c r="BL57" s="50"/>
      <c r="BM57" s="12"/>
      <c r="BN57" s="11"/>
      <c r="BO57" s="9"/>
      <c r="BP57" s="11"/>
      <c r="BQ57" s="9"/>
      <c r="BR57" s="43"/>
      <c r="BS57" s="9"/>
      <c r="BT57" s="11"/>
      <c r="BU57" s="9"/>
      <c r="BV57" s="25"/>
      <c r="BW57" s="25"/>
      <c r="BX57" s="25"/>
      <c r="BY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</row>
    <row r="58" spans="1:88" x14ac:dyDescent="0.2">
      <c r="A58" s="25"/>
      <c r="B58" s="2"/>
      <c r="C58" s="1"/>
      <c r="D58" s="1"/>
      <c r="E58" s="1"/>
      <c r="F58" s="2"/>
      <c r="G58" s="6"/>
      <c r="H58" s="2"/>
      <c r="I58" s="2"/>
      <c r="J58" s="3"/>
      <c r="K58" s="3"/>
      <c r="L58" s="1"/>
      <c r="M58" s="1"/>
      <c r="N58" s="1"/>
      <c r="O58" s="40"/>
      <c r="P58" s="40"/>
      <c r="Q58" s="1"/>
      <c r="R58" s="1"/>
      <c r="S58" s="2"/>
      <c r="T58" s="3"/>
      <c r="U58" s="7"/>
      <c r="V58" s="7"/>
      <c r="W58" s="7"/>
      <c r="X58" s="40"/>
      <c r="Y58" s="1"/>
      <c r="Z58" s="1"/>
      <c r="AA58" s="2"/>
      <c r="AB58" s="6"/>
      <c r="AC58" s="2"/>
      <c r="AD58" s="40"/>
      <c r="AE58" s="1"/>
      <c r="AF58" s="2"/>
      <c r="AG58" s="9"/>
      <c r="AH58" s="12"/>
      <c r="AI58" s="12"/>
      <c r="AJ58" s="42"/>
      <c r="AK58" s="11"/>
      <c r="AL58" s="9"/>
      <c r="AM58" s="11"/>
      <c r="AN58" s="9"/>
      <c r="AO58" s="9"/>
      <c r="AP58" s="9"/>
      <c r="AQ58" s="50"/>
      <c r="AR58" s="11"/>
      <c r="AS58" s="49"/>
      <c r="AT58" s="12"/>
      <c r="AU58" s="9"/>
      <c r="AV58" s="9"/>
      <c r="AW58" s="9"/>
      <c r="AX58" s="9"/>
      <c r="AY58" s="12"/>
      <c r="AZ58" s="49"/>
      <c r="BA58" s="12"/>
      <c r="BB58" s="9"/>
      <c r="BC58" s="9"/>
      <c r="BD58" s="9"/>
      <c r="BE58" s="9"/>
      <c r="BF58" s="12"/>
      <c r="BG58" s="49"/>
      <c r="BH58" s="12"/>
      <c r="BI58" s="9"/>
      <c r="BJ58" s="9"/>
      <c r="BK58" s="9"/>
      <c r="BL58" s="50"/>
      <c r="BM58" s="12"/>
      <c r="BN58" s="11"/>
      <c r="BO58" s="9"/>
      <c r="BP58" s="11"/>
      <c r="BQ58" s="9"/>
      <c r="BR58" s="43"/>
      <c r="BS58" s="9"/>
      <c r="BT58" s="11"/>
      <c r="BU58" s="9"/>
      <c r="BV58" s="25"/>
      <c r="BW58" s="25"/>
      <c r="BX58" s="25"/>
      <c r="BY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</row>
    <row r="59" spans="1:88" x14ac:dyDescent="0.2">
      <c r="A59" s="25"/>
      <c r="B59" s="2"/>
      <c r="C59" s="1"/>
      <c r="D59" s="1"/>
      <c r="E59" s="1"/>
      <c r="F59" s="2"/>
      <c r="G59" s="6"/>
      <c r="H59" s="2"/>
      <c r="I59" s="2"/>
      <c r="J59" s="3"/>
      <c r="K59" s="3"/>
      <c r="L59" s="1"/>
      <c r="M59" s="1"/>
      <c r="N59" s="1"/>
      <c r="O59" s="40"/>
      <c r="P59" s="40"/>
      <c r="Q59" s="1"/>
      <c r="R59" s="1"/>
      <c r="S59" s="2"/>
      <c r="T59" s="3"/>
      <c r="U59" s="7"/>
      <c r="V59" s="7"/>
      <c r="W59" s="7"/>
      <c r="X59" s="40"/>
      <c r="Y59" s="1"/>
      <c r="Z59" s="1"/>
      <c r="AA59" s="2"/>
      <c r="AB59" s="6"/>
      <c r="AC59" s="2"/>
      <c r="AD59" s="40"/>
      <c r="AE59" s="1"/>
      <c r="AF59" s="2"/>
      <c r="AG59" s="9"/>
      <c r="AH59" s="12"/>
      <c r="AI59" s="12"/>
      <c r="AJ59" s="42"/>
      <c r="AK59" s="11"/>
      <c r="AL59" s="9"/>
      <c r="AM59" s="11"/>
      <c r="AN59" s="9"/>
      <c r="AO59" s="9"/>
      <c r="AP59" s="9"/>
      <c r="AQ59" s="50"/>
      <c r="AR59" s="11"/>
      <c r="AS59" s="49"/>
      <c r="AT59" s="12"/>
      <c r="AU59" s="9"/>
      <c r="AV59" s="9"/>
      <c r="AW59" s="9"/>
      <c r="AX59" s="9"/>
      <c r="AY59" s="12"/>
      <c r="AZ59" s="49"/>
      <c r="BA59" s="12"/>
      <c r="BB59" s="9"/>
      <c r="BC59" s="9"/>
      <c r="BD59" s="9"/>
      <c r="BE59" s="9"/>
      <c r="BF59" s="12"/>
      <c r="BG59" s="49"/>
      <c r="BH59" s="12"/>
      <c r="BI59" s="9"/>
      <c r="BJ59" s="9"/>
      <c r="BK59" s="9"/>
      <c r="BL59" s="50"/>
      <c r="BM59" s="12"/>
      <c r="BN59" s="11"/>
      <c r="BO59" s="9"/>
      <c r="BP59" s="11"/>
      <c r="BQ59" s="9"/>
      <c r="BR59" s="43"/>
      <c r="BS59" s="9"/>
      <c r="BT59" s="11"/>
      <c r="BU59" s="9"/>
      <c r="BV59" s="25"/>
      <c r="BW59" s="25"/>
      <c r="BX59" s="25"/>
      <c r="BY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</row>
    <row r="60" spans="1:88" x14ac:dyDescent="0.2">
      <c r="A60" s="25"/>
      <c r="B60" s="2"/>
      <c r="C60" s="1"/>
      <c r="D60" s="1"/>
      <c r="E60" s="1"/>
      <c r="F60" s="2"/>
      <c r="G60" s="6"/>
      <c r="H60" s="2"/>
      <c r="I60" s="2"/>
      <c r="J60" s="3"/>
      <c r="K60" s="3"/>
      <c r="L60" s="1"/>
      <c r="M60" s="1"/>
      <c r="N60" s="1"/>
      <c r="O60" s="40"/>
      <c r="P60" s="40"/>
      <c r="Q60" s="1"/>
      <c r="R60" s="1"/>
      <c r="S60" s="2"/>
      <c r="T60" s="3"/>
      <c r="U60" s="7"/>
      <c r="V60" s="7"/>
      <c r="W60" s="7"/>
      <c r="X60" s="40"/>
      <c r="Y60" s="1"/>
      <c r="Z60" s="1"/>
      <c r="AA60" s="2"/>
      <c r="AB60" s="6"/>
      <c r="AC60" s="2"/>
      <c r="AD60" s="40"/>
      <c r="AE60" s="1"/>
      <c r="AF60" s="2"/>
      <c r="AG60" s="9"/>
      <c r="AH60" s="12"/>
      <c r="AI60" s="12"/>
      <c r="AJ60" s="42"/>
      <c r="AK60" s="11"/>
      <c r="AL60" s="9"/>
      <c r="AM60" s="11"/>
      <c r="AN60" s="9"/>
      <c r="AO60" s="9"/>
      <c r="AP60" s="9"/>
      <c r="AQ60" s="50"/>
      <c r="AR60" s="11"/>
      <c r="AS60" s="49"/>
      <c r="AT60" s="12"/>
      <c r="AU60" s="9"/>
      <c r="AV60" s="9"/>
      <c r="AW60" s="9"/>
      <c r="AX60" s="9"/>
      <c r="AY60" s="12"/>
      <c r="AZ60" s="49"/>
      <c r="BA60" s="12"/>
      <c r="BB60" s="9"/>
      <c r="BC60" s="9"/>
      <c r="BD60" s="9"/>
      <c r="BE60" s="9"/>
      <c r="BF60" s="12"/>
      <c r="BG60" s="49"/>
      <c r="BH60" s="12"/>
      <c r="BI60" s="9"/>
      <c r="BJ60" s="9"/>
      <c r="BK60" s="9"/>
      <c r="BL60" s="50"/>
      <c r="BM60" s="12"/>
      <c r="BN60" s="11"/>
      <c r="BO60" s="9"/>
      <c r="BP60" s="11"/>
      <c r="BQ60" s="9"/>
      <c r="BR60" s="43"/>
      <c r="BS60" s="9"/>
      <c r="BT60" s="11"/>
      <c r="BU60" s="9"/>
      <c r="BV60" s="25"/>
      <c r="BW60" s="25"/>
      <c r="BX60" s="25"/>
      <c r="BY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</row>
    <row r="61" spans="1:88" x14ac:dyDescent="0.2">
      <c r="A61" s="25"/>
      <c r="B61" s="2"/>
      <c r="C61" s="1"/>
      <c r="D61" s="1"/>
      <c r="E61" s="1"/>
      <c r="F61" s="2"/>
      <c r="G61" s="6"/>
      <c r="H61" s="2"/>
      <c r="I61" s="2"/>
      <c r="J61" s="3"/>
      <c r="K61" s="3"/>
      <c r="L61" s="1"/>
      <c r="M61" s="1"/>
      <c r="N61" s="1"/>
      <c r="O61" s="40"/>
      <c r="P61" s="40"/>
      <c r="Q61" s="1"/>
      <c r="R61" s="1"/>
      <c r="S61" s="2"/>
      <c r="T61" s="3"/>
      <c r="U61" s="7"/>
      <c r="V61" s="7"/>
      <c r="W61" s="7"/>
      <c r="X61" s="40"/>
      <c r="Y61" s="1"/>
      <c r="Z61" s="1"/>
      <c r="AA61" s="2"/>
      <c r="AB61" s="6"/>
      <c r="AC61" s="2"/>
      <c r="AD61" s="40"/>
      <c r="AE61" s="1"/>
      <c r="AF61" s="2"/>
      <c r="AG61" s="9"/>
      <c r="AH61" s="12"/>
      <c r="AI61" s="12"/>
      <c r="AJ61" s="42"/>
      <c r="AK61" s="11"/>
      <c r="AL61" s="9"/>
      <c r="AM61" s="11"/>
      <c r="AN61" s="9"/>
      <c r="AO61" s="9"/>
      <c r="AP61" s="9"/>
      <c r="AQ61" s="50"/>
      <c r="AR61" s="11"/>
      <c r="AS61" s="49"/>
      <c r="AT61" s="12"/>
      <c r="AU61" s="9"/>
      <c r="AV61" s="9"/>
      <c r="AW61" s="9"/>
      <c r="AX61" s="9"/>
      <c r="AY61" s="12"/>
      <c r="AZ61" s="49"/>
      <c r="BA61" s="12"/>
      <c r="BB61" s="9"/>
      <c r="BC61" s="9"/>
      <c r="BD61" s="9"/>
      <c r="BE61" s="9"/>
      <c r="BF61" s="12"/>
      <c r="BG61" s="49"/>
      <c r="BH61" s="12"/>
      <c r="BI61" s="9"/>
      <c r="BJ61" s="9"/>
      <c r="BK61" s="9"/>
      <c r="BL61" s="50"/>
      <c r="BM61" s="12"/>
      <c r="BN61" s="11"/>
      <c r="BO61" s="9"/>
      <c r="BP61" s="11"/>
      <c r="BQ61" s="9"/>
      <c r="BR61" s="43"/>
      <c r="BS61" s="9"/>
      <c r="BT61" s="11"/>
      <c r="BU61" s="9"/>
      <c r="BV61" s="25"/>
      <c r="BW61" s="25"/>
      <c r="BX61" s="25"/>
      <c r="BY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</row>
    <row r="62" spans="1:88" x14ac:dyDescent="0.2">
      <c r="A62" s="25"/>
      <c r="B62" s="2"/>
      <c r="C62" s="1"/>
      <c r="D62" s="1"/>
      <c r="E62" s="1"/>
      <c r="F62" s="2"/>
      <c r="G62" s="6"/>
      <c r="H62" s="2"/>
      <c r="I62" s="2"/>
      <c r="J62" s="3"/>
      <c r="K62" s="3"/>
      <c r="L62" s="1"/>
      <c r="M62" s="1"/>
      <c r="N62" s="1"/>
      <c r="O62" s="40"/>
      <c r="P62" s="40"/>
      <c r="Q62" s="1"/>
      <c r="R62" s="1"/>
      <c r="S62" s="2"/>
      <c r="T62" s="3"/>
      <c r="U62" s="7"/>
      <c r="V62" s="7"/>
      <c r="W62" s="7"/>
      <c r="X62" s="40"/>
      <c r="Y62" s="1"/>
      <c r="Z62" s="1"/>
      <c r="AA62" s="2"/>
      <c r="AB62" s="6"/>
      <c r="AC62" s="2"/>
      <c r="AD62" s="40"/>
      <c r="AE62" s="1"/>
      <c r="AF62" s="2"/>
      <c r="AG62" s="9"/>
      <c r="AH62" s="12"/>
      <c r="AI62" s="12"/>
      <c r="AJ62" s="42"/>
      <c r="AK62" s="11"/>
      <c r="AL62" s="9"/>
      <c r="AM62" s="11"/>
      <c r="AN62" s="9"/>
      <c r="AO62" s="9"/>
      <c r="AP62" s="9"/>
      <c r="AQ62" s="50"/>
      <c r="AR62" s="11"/>
      <c r="AS62" s="49"/>
      <c r="AT62" s="12"/>
      <c r="AU62" s="9"/>
      <c r="AV62" s="9"/>
      <c r="AW62" s="9"/>
      <c r="AX62" s="9"/>
      <c r="AY62" s="12"/>
      <c r="AZ62" s="49"/>
      <c r="BA62" s="12"/>
      <c r="BB62" s="9"/>
      <c r="BC62" s="9"/>
      <c r="BD62" s="9"/>
      <c r="BE62" s="9"/>
      <c r="BF62" s="12"/>
      <c r="BG62" s="49"/>
      <c r="BH62" s="12"/>
      <c r="BI62" s="9"/>
      <c r="BJ62" s="9"/>
      <c r="BK62" s="9"/>
      <c r="BL62" s="50"/>
      <c r="BM62" s="12"/>
      <c r="BN62" s="11"/>
      <c r="BO62" s="9"/>
      <c r="BP62" s="11"/>
      <c r="BQ62" s="9"/>
      <c r="BR62" s="43"/>
      <c r="BS62" s="9"/>
      <c r="BT62" s="11"/>
      <c r="BU62" s="9"/>
      <c r="BV62" s="25"/>
      <c r="BW62" s="25"/>
      <c r="BX62" s="25"/>
      <c r="BY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</row>
    <row r="63" spans="1:88" x14ac:dyDescent="0.2">
      <c r="A63" s="25"/>
      <c r="B63" s="2"/>
      <c r="C63" s="1"/>
      <c r="D63" s="1"/>
      <c r="E63" s="1"/>
      <c r="F63" s="2"/>
      <c r="G63" s="6"/>
      <c r="H63" s="2"/>
      <c r="I63" s="2"/>
      <c r="J63" s="3"/>
      <c r="K63" s="3"/>
      <c r="L63" s="1"/>
      <c r="M63" s="1"/>
      <c r="N63" s="1"/>
      <c r="O63" s="40"/>
      <c r="P63" s="40"/>
      <c r="Q63" s="1"/>
      <c r="R63" s="1"/>
      <c r="S63" s="2"/>
      <c r="T63" s="3"/>
      <c r="U63" s="7"/>
      <c r="V63" s="7"/>
      <c r="W63" s="7"/>
      <c r="X63" s="40"/>
      <c r="Y63" s="1"/>
      <c r="Z63" s="1"/>
      <c r="AA63" s="2"/>
      <c r="AB63" s="6"/>
      <c r="AC63" s="2"/>
      <c r="AD63" s="40"/>
      <c r="AE63" s="1"/>
      <c r="AF63" s="2"/>
      <c r="AG63" s="9"/>
      <c r="AH63" s="12"/>
      <c r="AI63" s="12"/>
      <c r="AJ63" s="42"/>
      <c r="AK63" s="11"/>
      <c r="AL63" s="9"/>
      <c r="AM63" s="11"/>
      <c r="AN63" s="9"/>
      <c r="AO63" s="9"/>
      <c r="AP63" s="9"/>
      <c r="AQ63" s="50"/>
      <c r="AR63" s="11"/>
      <c r="AS63" s="49"/>
      <c r="AT63" s="12"/>
      <c r="AU63" s="9"/>
      <c r="AV63" s="9"/>
      <c r="AW63" s="9"/>
      <c r="AX63" s="9"/>
      <c r="AY63" s="12"/>
      <c r="AZ63" s="49"/>
      <c r="BA63" s="12"/>
      <c r="BB63" s="9"/>
      <c r="BC63" s="9"/>
      <c r="BD63" s="9"/>
      <c r="BE63" s="9"/>
      <c r="BF63" s="12"/>
      <c r="BG63" s="49"/>
      <c r="BH63" s="12"/>
      <c r="BI63" s="9"/>
      <c r="BJ63" s="9"/>
      <c r="BK63" s="9"/>
      <c r="BL63" s="50"/>
      <c r="BM63" s="12"/>
      <c r="BN63" s="11"/>
      <c r="BO63" s="9"/>
      <c r="BP63" s="11"/>
      <c r="BQ63" s="9"/>
      <c r="BR63" s="43"/>
      <c r="BS63" s="9"/>
      <c r="BT63" s="11"/>
      <c r="BU63" s="9"/>
      <c r="BV63" s="25"/>
      <c r="BW63" s="25"/>
      <c r="BX63" s="25"/>
      <c r="BY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</row>
    <row r="64" spans="1:88" x14ac:dyDescent="0.2">
      <c r="A64" s="25"/>
      <c r="B64" s="2"/>
      <c r="C64" s="1"/>
      <c r="D64" s="1"/>
      <c r="E64" s="1"/>
      <c r="F64" s="2"/>
      <c r="G64" s="6"/>
      <c r="H64" s="2"/>
      <c r="I64" s="2"/>
      <c r="J64" s="3"/>
      <c r="K64" s="3"/>
      <c r="L64" s="1"/>
      <c r="M64" s="1"/>
      <c r="N64" s="1"/>
      <c r="O64" s="40"/>
      <c r="P64" s="40"/>
      <c r="Q64" s="1"/>
      <c r="R64" s="1"/>
      <c r="S64" s="2"/>
      <c r="T64" s="3"/>
      <c r="U64" s="7"/>
      <c r="V64" s="7"/>
      <c r="W64" s="7"/>
      <c r="X64" s="40"/>
      <c r="Y64" s="1"/>
      <c r="Z64" s="1"/>
      <c r="AA64" s="2"/>
      <c r="AB64" s="6"/>
      <c r="AC64" s="2"/>
      <c r="AD64" s="40"/>
      <c r="AE64" s="1"/>
      <c r="AF64" s="2"/>
      <c r="AG64" s="9"/>
      <c r="AH64" s="12"/>
      <c r="AI64" s="12"/>
      <c r="AJ64" s="42"/>
      <c r="AK64" s="11"/>
      <c r="AL64" s="9"/>
      <c r="AM64" s="11"/>
      <c r="AN64" s="9"/>
      <c r="AO64" s="9"/>
      <c r="AP64" s="9"/>
      <c r="AQ64" s="50"/>
      <c r="AR64" s="11"/>
      <c r="AS64" s="49"/>
      <c r="AT64" s="12"/>
      <c r="AU64" s="9"/>
      <c r="AV64" s="9"/>
      <c r="AW64" s="9"/>
      <c r="AX64" s="9"/>
      <c r="AY64" s="12"/>
      <c r="AZ64" s="49"/>
      <c r="BA64" s="12"/>
      <c r="BB64" s="9"/>
      <c r="BC64" s="9"/>
      <c r="BD64" s="9"/>
      <c r="BE64" s="9"/>
      <c r="BF64" s="12"/>
      <c r="BG64" s="49"/>
      <c r="BH64" s="12"/>
      <c r="BI64" s="9"/>
      <c r="BJ64" s="9"/>
      <c r="BK64" s="9"/>
      <c r="BL64" s="50"/>
      <c r="BM64" s="12"/>
      <c r="BN64" s="11"/>
      <c r="BO64" s="9"/>
      <c r="BP64" s="11"/>
      <c r="BQ64" s="9"/>
      <c r="BR64" s="43"/>
      <c r="BS64" s="9"/>
      <c r="BT64" s="11"/>
      <c r="BU64" s="9"/>
      <c r="BV64" s="25"/>
      <c r="BW64" s="25"/>
      <c r="BX64" s="25"/>
      <c r="BY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</row>
    <row r="65" spans="1:88" x14ac:dyDescent="0.2">
      <c r="A65" s="25"/>
      <c r="B65" s="2"/>
      <c r="C65" s="1"/>
      <c r="D65" s="1"/>
      <c r="E65" s="1"/>
      <c r="F65" s="2"/>
      <c r="G65" s="6"/>
      <c r="H65" s="2"/>
      <c r="I65" s="2"/>
      <c r="J65" s="3"/>
      <c r="K65" s="3"/>
      <c r="L65" s="1"/>
      <c r="M65" s="1"/>
      <c r="N65" s="1"/>
      <c r="O65" s="40"/>
      <c r="P65" s="40"/>
      <c r="Q65" s="1"/>
      <c r="R65" s="1"/>
      <c r="S65" s="2"/>
      <c r="T65" s="3"/>
      <c r="U65" s="7"/>
      <c r="V65" s="7"/>
      <c r="W65" s="7"/>
      <c r="X65" s="40"/>
      <c r="Y65" s="1"/>
      <c r="Z65" s="1"/>
      <c r="AA65" s="2"/>
      <c r="AB65" s="6"/>
      <c r="AC65" s="2"/>
      <c r="AD65" s="40"/>
      <c r="AE65" s="1"/>
      <c r="AF65" s="2"/>
      <c r="AG65" s="9"/>
      <c r="AH65" s="12"/>
      <c r="AI65" s="12"/>
      <c r="AJ65" s="42"/>
      <c r="AK65" s="11"/>
      <c r="AL65" s="9"/>
      <c r="AM65" s="11"/>
      <c r="AN65" s="9"/>
      <c r="AO65" s="9"/>
      <c r="AP65" s="9"/>
      <c r="AQ65" s="50"/>
      <c r="AR65" s="11"/>
      <c r="AS65" s="49"/>
      <c r="AT65" s="12"/>
      <c r="AU65" s="9"/>
      <c r="AV65" s="9"/>
      <c r="AW65" s="9"/>
      <c r="AX65" s="9"/>
      <c r="AY65" s="12"/>
      <c r="AZ65" s="49"/>
      <c r="BA65" s="12"/>
      <c r="BB65" s="9"/>
      <c r="BC65" s="9"/>
      <c r="BD65" s="9"/>
      <c r="BE65" s="9"/>
      <c r="BF65" s="12"/>
      <c r="BG65" s="49"/>
      <c r="BH65" s="12"/>
      <c r="BI65" s="9"/>
      <c r="BJ65" s="9"/>
      <c r="BK65" s="9"/>
      <c r="BL65" s="50"/>
      <c r="BM65" s="12"/>
      <c r="BN65" s="11"/>
      <c r="BO65" s="9"/>
      <c r="BP65" s="11"/>
      <c r="BQ65" s="9"/>
      <c r="BR65" s="43"/>
      <c r="BS65" s="9"/>
      <c r="BT65" s="11"/>
      <c r="BU65" s="9"/>
      <c r="BV65" s="25"/>
      <c r="BW65" s="25"/>
      <c r="BX65" s="25"/>
      <c r="BY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</row>
    <row r="66" spans="1:88" x14ac:dyDescent="0.2">
      <c r="A66" s="25"/>
      <c r="B66" s="2"/>
      <c r="C66" s="1"/>
      <c r="D66" s="1"/>
      <c r="E66" s="1"/>
      <c r="F66" s="2"/>
      <c r="G66" s="6"/>
      <c r="H66" s="2"/>
      <c r="I66" s="2"/>
      <c r="J66" s="3"/>
      <c r="K66" s="3"/>
      <c r="L66" s="1"/>
      <c r="M66" s="1"/>
      <c r="N66" s="1"/>
      <c r="O66" s="40"/>
      <c r="P66" s="40"/>
      <c r="Q66" s="1"/>
      <c r="R66" s="1"/>
      <c r="S66" s="2"/>
      <c r="T66" s="3"/>
      <c r="U66" s="7"/>
      <c r="V66" s="7"/>
      <c r="W66" s="7"/>
      <c r="X66" s="40"/>
      <c r="Y66" s="1"/>
      <c r="Z66" s="1"/>
      <c r="AA66" s="2"/>
      <c r="AB66" s="6"/>
      <c r="AC66" s="2"/>
      <c r="AD66" s="40"/>
      <c r="AE66" s="1"/>
      <c r="AF66" s="2"/>
      <c r="AG66" s="9"/>
      <c r="AH66" s="12"/>
      <c r="AI66" s="12"/>
      <c r="AJ66" s="42"/>
      <c r="AK66" s="11"/>
      <c r="AL66" s="9"/>
      <c r="AM66" s="11"/>
      <c r="AN66" s="9"/>
      <c r="AO66" s="9"/>
      <c r="AP66" s="9"/>
      <c r="AQ66" s="50"/>
      <c r="AR66" s="11"/>
      <c r="AS66" s="49"/>
      <c r="AT66" s="12"/>
      <c r="AU66" s="9"/>
      <c r="AV66" s="9"/>
      <c r="AW66" s="9"/>
      <c r="AX66" s="9"/>
      <c r="AY66" s="12"/>
      <c r="AZ66" s="49"/>
      <c r="BA66" s="12"/>
      <c r="BB66" s="9"/>
      <c r="BC66" s="9"/>
      <c r="BD66" s="9"/>
      <c r="BE66" s="9"/>
      <c r="BF66" s="12"/>
      <c r="BG66" s="49"/>
      <c r="BH66" s="12"/>
      <c r="BI66" s="9"/>
      <c r="BJ66" s="9"/>
      <c r="BK66" s="9"/>
      <c r="BL66" s="50"/>
      <c r="BM66" s="12"/>
      <c r="BN66" s="11"/>
      <c r="BO66" s="9"/>
      <c r="BP66" s="11"/>
      <c r="BQ66" s="9"/>
      <c r="BR66" s="43"/>
      <c r="BS66" s="9"/>
      <c r="BT66" s="11"/>
      <c r="BU66" s="9"/>
      <c r="BV66" s="25"/>
      <c r="BW66" s="25"/>
      <c r="BX66" s="25"/>
      <c r="BY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</row>
    <row r="67" spans="1:88" x14ac:dyDescent="0.2">
      <c r="A67" s="25"/>
      <c r="B67" s="2"/>
      <c r="C67" s="1"/>
      <c r="D67" s="1"/>
      <c r="E67" s="1"/>
      <c r="F67" s="2"/>
      <c r="G67" s="6"/>
      <c r="H67" s="2"/>
      <c r="I67" s="2"/>
      <c r="J67" s="3"/>
      <c r="K67" s="3"/>
      <c r="L67" s="1"/>
      <c r="M67" s="1"/>
      <c r="N67" s="1"/>
      <c r="O67" s="40"/>
      <c r="P67" s="40"/>
      <c r="Q67" s="1"/>
      <c r="R67" s="1"/>
      <c r="S67" s="2"/>
      <c r="T67" s="3"/>
      <c r="U67" s="7"/>
      <c r="V67" s="7"/>
      <c r="W67" s="7"/>
      <c r="X67" s="40"/>
      <c r="Y67" s="1"/>
      <c r="Z67" s="1"/>
      <c r="AA67" s="2"/>
      <c r="AB67" s="6"/>
      <c r="AC67" s="2"/>
      <c r="AD67" s="40"/>
      <c r="AE67" s="1"/>
      <c r="AF67" s="2"/>
      <c r="AG67" s="9"/>
      <c r="AH67" s="12"/>
      <c r="AI67" s="12"/>
      <c r="AJ67" s="42"/>
      <c r="AK67" s="11"/>
      <c r="AL67" s="9"/>
      <c r="AM67" s="11"/>
      <c r="AN67" s="9"/>
      <c r="AO67" s="9"/>
      <c r="AP67" s="9"/>
      <c r="AQ67" s="50"/>
      <c r="AR67" s="11"/>
      <c r="AS67" s="49"/>
      <c r="AT67" s="12"/>
      <c r="AU67" s="9"/>
      <c r="AV67" s="9"/>
      <c r="AW67" s="9"/>
      <c r="AX67" s="9"/>
      <c r="AY67" s="12"/>
      <c r="AZ67" s="49"/>
      <c r="BA67" s="12"/>
      <c r="BB67" s="9"/>
      <c r="BC67" s="9"/>
      <c r="BD67" s="9"/>
      <c r="BE67" s="9"/>
      <c r="BF67" s="12"/>
      <c r="BG67" s="49"/>
      <c r="BH67" s="12"/>
      <c r="BI67" s="9"/>
      <c r="BJ67" s="9"/>
      <c r="BK67" s="9"/>
      <c r="BL67" s="50"/>
      <c r="BM67" s="12"/>
      <c r="BN67" s="11"/>
      <c r="BO67" s="9"/>
      <c r="BP67" s="11"/>
      <c r="BQ67" s="9"/>
      <c r="BR67" s="43"/>
      <c r="BS67" s="9"/>
      <c r="BT67" s="11"/>
      <c r="BU67" s="9"/>
      <c r="BV67" s="25"/>
      <c r="BW67" s="25"/>
      <c r="BX67" s="25"/>
      <c r="BY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</row>
    <row r="68" spans="1:88" x14ac:dyDescent="0.2">
      <c r="A68" s="25"/>
      <c r="B68" s="2"/>
      <c r="C68" s="1"/>
      <c r="D68" s="1"/>
      <c r="E68" s="1"/>
      <c r="F68" s="2"/>
      <c r="G68" s="6"/>
      <c r="H68" s="2"/>
      <c r="I68" s="2"/>
      <c r="J68" s="3"/>
      <c r="K68" s="3"/>
      <c r="L68" s="1"/>
      <c r="M68" s="1"/>
      <c r="N68" s="1"/>
      <c r="O68" s="40"/>
      <c r="P68" s="40"/>
      <c r="Q68" s="1"/>
      <c r="R68" s="1"/>
      <c r="S68" s="2"/>
      <c r="T68" s="3"/>
      <c r="U68" s="7"/>
      <c r="V68" s="7"/>
      <c r="W68" s="7"/>
      <c r="X68" s="40"/>
      <c r="Y68" s="1"/>
      <c r="Z68" s="1"/>
      <c r="AA68" s="2"/>
      <c r="AB68" s="6"/>
      <c r="AC68" s="2"/>
      <c r="AD68" s="40"/>
      <c r="AE68" s="1"/>
      <c r="AF68" s="2"/>
      <c r="AG68" s="9"/>
      <c r="AH68" s="12"/>
      <c r="AI68" s="12"/>
      <c r="AJ68" s="42"/>
      <c r="AK68" s="11"/>
      <c r="AL68" s="9"/>
      <c r="AM68" s="11"/>
      <c r="AN68" s="9"/>
      <c r="AO68" s="9"/>
      <c r="AP68" s="9"/>
      <c r="AQ68" s="50"/>
      <c r="AR68" s="11"/>
      <c r="AS68" s="49"/>
      <c r="AT68" s="12"/>
      <c r="AU68" s="9"/>
      <c r="AV68" s="9"/>
      <c r="AW68" s="9"/>
      <c r="AX68" s="9"/>
      <c r="AY68" s="12"/>
      <c r="AZ68" s="49"/>
      <c r="BA68" s="12"/>
      <c r="BB68" s="9"/>
      <c r="BC68" s="9"/>
      <c r="BD68" s="9"/>
      <c r="BE68" s="9"/>
      <c r="BF68" s="12"/>
      <c r="BG68" s="49"/>
      <c r="BH68" s="12"/>
      <c r="BI68" s="9"/>
      <c r="BJ68" s="9"/>
      <c r="BK68" s="9"/>
      <c r="BL68" s="50"/>
      <c r="BM68" s="12"/>
      <c r="BN68" s="11"/>
      <c r="BO68" s="9"/>
      <c r="BP68" s="11"/>
      <c r="BQ68" s="9"/>
      <c r="BR68" s="43"/>
      <c r="BS68" s="9"/>
      <c r="BT68" s="11"/>
      <c r="BU68" s="9"/>
      <c r="BV68" s="25"/>
      <c r="BW68" s="25"/>
      <c r="BX68" s="25"/>
      <c r="BY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</row>
    <row r="69" spans="1:88" x14ac:dyDescent="0.2">
      <c r="A69" s="25"/>
      <c r="B69" s="2"/>
      <c r="C69" s="1"/>
      <c r="D69" s="1"/>
      <c r="E69" s="1"/>
      <c r="F69" s="2"/>
      <c r="G69" s="6"/>
      <c r="H69" s="2"/>
      <c r="I69" s="2"/>
      <c r="J69" s="3"/>
      <c r="K69" s="3"/>
      <c r="L69" s="1"/>
      <c r="M69" s="1"/>
      <c r="N69" s="1"/>
      <c r="O69" s="40"/>
      <c r="P69" s="40"/>
      <c r="Q69" s="1"/>
      <c r="R69" s="1"/>
      <c r="S69" s="2"/>
      <c r="T69" s="3"/>
      <c r="U69" s="7"/>
      <c r="V69" s="7"/>
      <c r="W69" s="7"/>
      <c r="X69" s="40"/>
      <c r="Y69" s="1"/>
      <c r="Z69" s="1"/>
      <c r="AA69" s="2"/>
      <c r="AB69" s="6"/>
      <c r="AC69" s="2"/>
      <c r="AD69" s="40"/>
      <c r="AE69" s="1"/>
      <c r="AF69" s="2"/>
      <c r="AG69" s="9"/>
      <c r="AH69" s="12"/>
      <c r="AI69" s="12"/>
      <c r="AJ69" s="42"/>
      <c r="AK69" s="11"/>
      <c r="AL69" s="9"/>
      <c r="AM69" s="11"/>
      <c r="AN69" s="9"/>
      <c r="AO69" s="9"/>
      <c r="AP69" s="9"/>
      <c r="AQ69" s="50"/>
      <c r="AR69" s="11"/>
      <c r="AS69" s="49"/>
      <c r="AT69" s="12"/>
      <c r="AU69" s="9"/>
      <c r="AV69" s="9"/>
      <c r="AW69" s="9"/>
      <c r="AX69" s="9"/>
      <c r="AY69" s="12"/>
      <c r="AZ69" s="49"/>
      <c r="BA69" s="12"/>
      <c r="BB69" s="9"/>
      <c r="BC69" s="9"/>
      <c r="BD69" s="9"/>
      <c r="BE69" s="9"/>
      <c r="BF69" s="12"/>
      <c r="BG69" s="49"/>
      <c r="BH69" s="12"/>
      <c r="BI69" s="9"/>
      <c r="BJ69" s="9"/>
      <c r="BK69" s="9"/>
      <c r="BL69" s="50"/>
      <c r="BM69" s="12"/>
      <c r="BN69" s="11"/>
      <c r="BO69" s="9"/>
      <c r="BP69" s="11"/>
      <c r="BQ69" s="9"/>
      <c r="BR69" s="43"/>
      <c r="BS69" s="9"/>
      <c r="BT69" s="11"/>
      <c r="BU69" s="9"/>
      <c r="BV69" s="25"/>
      <c r="BW69" s="25"/>
      <c r="BX69" s="25"/>
      <c r="BY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</row>
    <row r="70" spans="1:88" x14ac:dyDescent="0.2">
      <c r="A70" s="25"/>
      <c r="B70" s="2"/>
      <c r="C70" s="1"/>
      <c r="D70" s="1"/>
      <c r="E70" s="1"/>
      <c r="F70" s="2"/>
      <c r="G70" s="6"/>
      <c r="H70" s="2"/>
      <c r="I70" s="2"/>
      <c r="J70" s="3"/>
      <c r="K70" s="3"/>
      <c r="L70" s="1"/>
      <c r="M70" s="1"/>
      <c r="N70" s="1"/>
      <c r="O70" s="40"/>
      <c r="P70" s="40"/>
      <c r="Q70" s="1"/>
      <c r="R70" s="1"/>
      <c r="S70" s="2"/>
      <c r="T70" s="3"/>
      <c r="U70" s="7"/>
      <c r="V70" s="7"/>
      <c r="W70" s="7"/>
      <c r="X70" s="40"/>
      <c r="Y70" s="1"/>
      <c r="Z70" s="1"/>
      <c r="AA70" s="2"/>
      <c r="AB70" s="6"/>
      <c r="AC70" s="2"/>
      <c r="AD70" s="40"/>
      <c r="AE70" s="1"/>
      <c r="AF70" s="2"/>
      <c r="AG70" s="9"/>
      <c r="AH70" s="12"/>
      <c r="AI70" s="12"/>
      <c r="AJ70" s="42"/>
      <c r="AK70" s="11"/>
      <c r="AL70" s="9"/>
      <c r="AM70" s="11"/>
      <c r="AN70" s="9"/>
      <c r="AO70" s="9"/>
      <c r="AP70" s="9"/>
      <c r="AQ70" s="50"/>
      <c r="AR70" s="11"/>
      <c r="AS70" s="49"/>
      <c r="AT70" s="12"/>
      <c r="AU70" s="9"/>
      <c r="AV70" s="9"/>
      <c r="AW70" s="9"/>
      <c r="AX70" s="9"/>
      <c r="AY70" s="12"/>
      <c r="AZ70" s="49"/>
      <c r="BA70" s="12"/>
      <c r="BB70" s="9"/>
      <c r="BC70" s="9"/>
      <c r="BD70" s="9"/>
      <c r="BE70" s="9"/>
      <c r="BF70" s="12"/>
      <c r="BG70" s="49"/>
      <c r="BH70" s="12"/>
      <c r="BI70" s="9"/>
      <c r="BJ70" s="9"/>
      <c r="BK70" s="9"/>
      <c r="BL70" s="50"/>
      <c r="BM70" s="12"/>
      <c r="BN70" s="11"/>
      <c r="BO70" s="9"/>
      <c r="BP70" s="11"/>
      <c r="BQ70" s="9"/>
      <c r="BR70" s="43"/>
      <c r="BS70" s="9"/>
      <c r="BT70" s="11"/>
      <c r="BU70" s="9"/>
      <c r="BV70" s="25"/>
      <c r="BW70" s="25"/>
      <c r="BX70" s="25"/>
      <c r="BY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</row>
    <row r="71" spans="1:88" x14ac:dyDescent="0.2">
      <c r="A71" s="25"/>
      <c r="B71" s="2"/>
      <c r="C71" s="1"/>
      <c r="D71" s="1"/>
      <c r="E71" s="1"/>
      <c r="F71" s="2"/>
      <c r="G71" s="6"/>
      <c r="H71" s="2"/>
      <c r="I71" s="2"/>
      <c r="J71" s="3"/>
      <c r="K71" s="3"/>
      <c r="L71" s="1"/>
      <c r="M71" s="1"/>
      <c r="N71" s="1"/>
      <c r="O71" s="40"/>
      <c r="P71" s="40"/>
      <c r="Q71" s="1"/>
      <c r="R71" s="1"/>
      <c r="S71" s="2"/>
      <c r="T71" s="3"/>
      <c r="U71" s="7"/>
      <c r="V71" s="7"/>
      <c r="W71" s="7"/>
      <c r="X71" s="40"/>
      <c r="Y71" s="1"/>
      <c r="Z71" s="1"/>
      <c r="AA71" s="2"/>
      <c r="AB71" s="6"/>
      <c r="AC71" s="2"/>
      <c r="AD71" s="40"/>
      <c r="AE71" s="1"/>
      <c r="AF71" s="2"/>
      <c r="AG71" s="9"/>
      <c r="AH71" s="12"/>
      <c r="AI71" s="12"/>
      <c r="AJ71" s="42"/>
      <c r="AK71" s="11"/>
      <c r="AL71" s="9"/>
      <c r="AM71" s="11"/>
      <c r="AN71" s="9"/>
      <c r="AO71" s="9"/>
      <c r="AP71" s="9"/>
      <c r="AQ71" s="50"/>
      <c r="AR71" s="11"/>
      <c r="AS71" s="49"/>
      <c r="AT71" s="12"/>
      <c r="AU71" s="9"/>
      <c r="AV71" s="9"/>
      <c r="AW71" s="9"/>
      <c r="AX71" s="9"/>
      <c r="AY71" s="12"/>
      <c r="AZ71" s="49"/>
      <c r="BA71" s="12"/>
      <c r="BB71" s="9"/>
      <c r="BC71" s="9"/>
      <c r="BD71" s="9"/>
      <c r="BE71" s="9"/>
      <c r="BF71" s="12"/>
      <c r="BG71" s="49"/>
      <c r="BH71" s="12"/>
      <c r="BI71" s="9"/>
      <c r="BJ71" s="9"/>
      <c r="BK71" s="9"/>
      <c r="BL71" s="50"/>
      <c r="BM71" s="12"/>
      <c r="BN71" s="11"/>
      <c r="BO71" s="9"/>
      <c r="BP71" s="11"/>
      <c r="BQ71" s="9"/>
      <c r="BR71" s="43"/>
      <c r="BS71" s="9"/>
      <c r="BT71" s="11"/>
      <c r="BU71" s="9"/>
      <c r="BV71" s="25"/>
      <c r="BW71" s="25"/>
      <c r="BX71" s="25"/>
      <c r="BY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</row>
    <row r="72" spans="1:88" x14ac:dyDescent="0.2">
      <c r="A72" s="25"/>
      <c r="B72" s="2"/>
      <c r="C72" s="1"/>
      <c r="D72" s="1"/>
      <c r="E72" s="1"/>
      <c r="F72" s="2"/>
      <c r="G72" s="6"/>
      <c r="H72" s="2"/>
      <c r="I72" s="2"/>
      <c r="J72" s="3"/>
      <c r="K72" s="3"/>
      <c r="L72" s="1"/>
      <c r="M72" s="1"/>
      <c r="N72" s="1"/>
      <c r="O72" s="40"/>
      <c r="P72" s="40"/>
      <c r="Q72" s="1"/>
      <c r="R72" s="1"/>
      <c r="S72" s="2"/>
      <c r="T72" s="3"/>
      <c r="U72" s="7"/>
      <c r="V72" s="7"/>
      <c r="W72" s="7"/>
      <c r="X72" s="40"/>
      <c r="Y72" s="1"/>
      <c r="Z72" s="1"/>
      <c r="AA72" s="2"/>
      <c r="AB72" s="6"/>
      <c r="AC72" s="2"/>
      <c r="AD72" s="40"/>
      <c r="AE72" s="1"/>
      <c r="AF72" s="2"/>
      <c r="AG72" s="9"/>
      <c r="AH72" s="12"/>
      <c r="AI72" s="12"/>
      <c r="AJ72" s="42"/>
      <c r="AK72" s="11"/>
      <c r="AL72" s="9"/>
      <c r="AM72" s="11"/>
      <c r="AN72" s="9"/>
      <c r="AO72" s="9"/>
      <c r="AP72" s="9"/>
      <c r="AQ72" s="50"/>
      <c r="AR72" s="11"/>
      <c r="AS72" s="49"/>
      <c r="AT72" s="12"/>
      <c r="AU72" s="9"/>
      <c r="AV72" s="9"/>
      <c r="AW72" s="9"/>
      <c r="AX72" s="9"/>
      <c r="AY72" s="12"/>
      <c r="AZ72" s="49"/>
      <c r="BA72" s="12"/>
      <c r="BB72" s="9"/>
      <c r="BC72" s="9"/>
      <c r="BD72" s="9"/>
      <c r="BE72" s="9"/>
      <c r="BF72" s="12"/>
      <c r="BG72" s="49"/>
      <c r="BH72" s="12"/>
      <c r="BI72" s="9"/>
      <c r="BJ72" s="9"/>
      <c r="BK72" s="9"/>
      <c r="BL72" s="50"/>
      <c r="BM72" s="12"/>
      <c r="BN72" s="11"/>
      <c r="BO72" s="9"/>
      <c r="BP72" s="11"/>
      <c r="BQ72" s="9"/>
      <c r="BR72" s="43"/>
      <c r="BS72" s="9"/>
      <c r="BT72" s="11"/>
      <c r="BU72" s="9"/>
      <c r="BV72" s="25"/>
      <c r="BW72" s="25"/>
      <c r="BX72" s="25"/>
      <c r="BY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</row>
    <row r="73" spans="1:88" x14ac:dyDescent="0.2">
      <c r="A73" s="25"/>
      <c r="B73" s="2"/>
      <c r="C73" s="1"/>
      <c r="D73" s="1"/>
      <c r="E73" s="1"/>
      <c r="F73" s="2"/>
      <c r="G73" s="6"/>
      <c r="H73" s="2"/>
      <c r="I73" s="2"/>
      <c r="J73" s="3"/>
      <c r="K73" s="3"/>
      <c r="L73" s="1"/>
      <c r="M73" s="1"/>
      <c r="N73" s="1"/>
      <c r="O73" s="40"/>
      <c r="P73" s="40"/>
      <c r="Q73" s="1"/>
      <c r="R73" s="1"/>
      <c r="S73" s="2"/>
      <c r="T73" s="3"/>
      <c r="U73" s="7"/>
      <c r="V73" s="7"/>
      <c r="W73" s="7"/>
      <c r="X73" s="40"/>
      <c r="Y73" s="1"/>
      <c r="Z73" s="1"/>
      <c r="AA73" s="2"/>
      <c r="AB73" s="6"/>
      <c r="AC73" s="2"/>
      <c r="AD73" s="40"/>
      <c r="AE73" s="1"/>
      <c r="AF73" s="2"/>
      <c r="AG73" s="9"/>
      <c r="AH73" s="12"/>
      <c r="AI73" s="12"/>
      <c r="AJ73" s="42"/>
      <c r="AK73" s="11"/>
      <c r="AL73" s="9"/>
      <c r="AM73" s="11"/>
      <c r="AN73" s="9"/>
      <c r="AO73" s="9"/>
      <c r="AP73" s="9"/>
      <c r="AQ73" s="50"/>
      <c r="AR73" s="11"/>
      <c r="AS73" s="49"/>
      <c r="AT73" s="12"/>
      <c r="AU73" s="9"/>
      <c r="AV73" s="9"/>
      <c r="AW73" s="9"/>
      <c r="AX73" s="9"/>
      <c r="AY73" s="12"/>
      <c r="AZ73" s="49"/>
      <c r="BA73" s="12"/>
      <c r="BB73" s="9"/>
      <c r="BC73" s="9"/>
      <c r="BD73" s="9"/>
      <c r="BE73" s="9"/>
      <c r="BF73" s="12"/>
      <c r="BG73" s="49"/>
      <c r="BH73" s="12"/>
      <c r="BI73" s="9"/>
      <c r="BJ73" s="9"/>
      <c r="BK73" s="9"/>
      <c r="BL73" s="50"/>
      <c r="BM73" s="12"/>
      <c r="BN73" s="11"/>
      <c r="BO73" s="9"/>
      <c r="BP73" s="11"/>
      <c r="BQ73" s="9"/>
      <c r="BR73" s="43"/>
      <c r="BS73" s="9"/>
      <c r="BT73" s="11"/>
      <c r="BU73" s="9"/>
      <c r="BV73" s="25"/>
      <c r="BW73" s="25"/>
      <c r="BX73" s="25"/>
      <c r="BY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</row>
    <row r="74" spans="1:88" x14ac:dyDescent="0.2">
      <c r="A74" s="25"/>
      <c r="B74" s="2"/>
      <c r="C74" s="1"/>
      <c r="D74" s="1"/>
      <c r="E74" s="1"/>
      <c r="F74" s="2"/>
      <c r="G74" s="6"/>
      <c r="H74" s="2"/>
      <c r="I74" s="2"/>
      <c r="J74" s="3"/>
      <c r="K74" s="3"/>
      <c r="L74" s="1"/>
      <c r="M74" s="1"/>
      <c r="N74" s="1"/>
      <c r="O74" s="40"/>
      <c r="P74" s="40"/>
      <c r="Q74" s="1"/>
      <c r="R74" s="1"/>
      <c r="S74" s="2"/>
      <c r="T74" s="3"/>
      <c r="U74" s="7"/>
      <c r="V74" s="7"/>
      <c r="W74" s="7"/>
      <c r="X74" s="40"/>
      <c r="Y74" s="1"/>
      <c r="Z74" s="1"/>
      <c r="AA74" s="2"/>
      <c r="AB74" s="6"/>
      <c r="AC74" s="2"/>
      <c r="AD74" s="40"/>
      <c r="AE74" s="1"/>
      <c r="AF74" s="2"/>
      <c r="AG74" s="9"/>
      <c r="AH74" s="12"/>
      <c r="AI74" s="12"/>
      <c r="AJ74" s="42"/>
      <c r="AK74" s="11"/>
      <c r="AL74" s="9"/>
      <c r="AM74" s="11"/>
      <c r="AN74" s="9"/>
      <c r="AO74" s="9"/>
      <c r="AP74" s="9"/>
      <c r="AQ74" s="50"/>
      <c r="AR74" s="11"/>
      <c r="AS74" s="49"/>
      <c r="AT74" s="12"/>
      <c r="AU74" s="9"/>
      <c r="AV74" s="9"/>
      <c r="AW74" s="9"/>
      <c r="AX74" s="9"/>
      <c r="AY74" s="12"/>
      <c r="AZ74" s="49"/>
      <c r="BA74" s="12"/>
      <c r="BB74" s="9"/>
      <c r="BC74" s="9"/>
      <c r="BD74" s="9"/>
      <c r="BE74" s="9"/>
      <c r="BF74" s="12"/>
      <c r="BG74" s="49"/>
      <c r="BH74" s="12"/>
      <c r="BI74" s="9"/>
      <c r="BJ74" s="9"/>
      <c r="BK74" s="9"/>
      <c r="BL74" s="50"/>
      <c r="BM74" s="12"/>
      <c r="BN74" s="11"/>
      <c r="BO74" s="9"/>
      <c r="BP74" s="11"/>
      <c r="BQ74" s="9"/>
      <c r="BR74" s="43"/>
      <c r="BS74" s="9"/>
      <c r="BT74" s="11"/>
      <c r="BU74" s="9"/>
      <c r="BV74" s="25"/>
      <c r="BW74" s="25"/>
      <c r="BX74" s="25"/>
      <c r="BY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</row>
    <row r="75" spans="1:88" x14ac:dyDescent="0.2">
      <c r="A75" s="25"/>
      <c r="B75" s="2"/>
      <c r="C75" s="1"/>
      <c r="D75" s="1"/>
      <c r="E75" s="1"/>
      <c r="F75" s="2"/>
      <c r="G75" s="6"/>
      <c r="H75" s="2"/>
      <c r="I75" s="2"/>
      <c r="J75" s="3"/>
      <c r="K75" s="3"/>
      <c r="L75" s="1"/>
      <c r="M75" s="1"/>
      <c r="N75" s="1"/>
      <c r="O75" s="40"/>
      <c r="P75" s="40"/>
      <c r="Q75" s="1"/>
      <c r="R75" s="1"/>
      <c r="S75" s="2"/>
      <c r="T75" s="3"/>
      <c r="U75" s="7"/>
      <c r="V75" s="7"/>
      <c r="W75" s="7"/>
      <c r="X75" s="40"/>
      <c r="Y75" s="1"/>
      <c r="Z75" s="1"/>
      <c r="AA75" s="2"/>
      <c r="AB75" s="6"/>
      <c r="AC75" s="2"/>
      <c r="AD75" s="40"/>
      <c r="AE75" s="1"/>
      <c r="AF75" s="2"/>
      <c r="AG75" s="9"/>
      <c r="AH75" s="12"/>
      <c r="AI75" s="12"/>
      <c r="AJ75" s="42"/>
      <c r="AK75" s="11"/>
      <c r="AL75" s="9"/>
      <c r="AM75" s="11"/>
      <c r="AN75" s="9"/>
      <c r="AO75" s="9"/>
      <c r="AP75" s="9"/>
      <c r="AQ75" s="50"/>
      <c r="AR75" s="11"/>
      <c r="AS75" s="49"/>
      <c r="AT75" s="12"/>
      <c r="AU75" s="9"/>
      <c r="AV75" s="9"/>
      <c r="AW75" s="9"/>
      <c r="AX75" s="9"/>
      <c r="AY75" s="12"/>
      <c r="AZ75" s="49"/>
      <c r="BA75" s="12"/>
      <c r="BB75" s="9"/>
      <c r="BC75" s="9"/>
      <c r="BD75" s="9"/>
      <c r="BE75" s="9"/>
      <c r="BF75" s="12"/>
      <c r="BG75" s="49"/>
      <c r="BH75" s="12"/>
      <c r="BI75" s="9"/>
      <c r="BJ75" s="9"/>
      <c r="BK75" s="9"/>
      <c r="BL75" s="50"/>
      <c r="BM75" s="12"/>
      <c r="BN75" s="11"/>
      <c r="BO75" s="9"/>
      <c r="BP75" s="11"/>
      <c r="BQ75" s="9"/>
      <c r="BR75" s="43"/>
      <c r="BS75" s="9"/>
      <c r="BT75" s="11"/>
      <c r="BU75" s="9"/>
      <c r="BV75" s="25"/>
      <c r="BW75" s="25"/>
      <c r="BX75" s="25"/>
      <c r="BY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</row>
    <row r="76" spans="1:88" x14ac:dyDescent="0.2">
      <c r="A76" s="25"/>
      <c r="B76" s="2"/>
      <c r="C76" s="1"/>
      <c r="D76" s="1"/>
      <c r="E76" s="1"/>
      <c r="F76" s="2"/>
      <c r="G76" s="6"/>
      <c r="H76" s="2"/>
      <c r="I76" s="2"/>
      <c r="J76" s="3"/>
      <c r="K76" s="3"/>
      <c r="L76" s="1"/>
      <c r="M76" s="1"/>
      <c r="N76" s="1"/>
      <c r="O76" s="40"/>
      <c r="P76" s="40"/>
      <c r="Q76" s="1"/>
      <c r="R76" s="1"/>
      <c r="S76" s="2"/>
      <c r="T76" s="3"/>
      <c r="U76" s="7"/>
      <c r="V76" s="7"/>
      <c r="W76" s="7"/>
      <c r="X76" s="40"/>
      <c r="Y76" s="1"/>
      <c r="Z76" s="1"/>
      <c r="AA76" s="2"/>
      <c r="AB76" s="6"/>
      <c r="AC76" s="2"/>
      <c r="AD76" s="40"/>
      <c r="AE76" s="1"/>
      <c r="AF76" s="2"/>
      <c r="AG76" s="9"/>
      <c r="AH76" s="12"/>
      <c r="AI76" s="12"/>
      <c r="AJ76" s="42"/>
      <c r="AK76" s="11"/>
      <c r="AL76" s="9"/>
      <c r="AM76" s="11"/>
      <c r="AN76" s="9"/>
      <c r="AO76" s="9"/>
      <c r="AP76" s="9"/>
      <c r="AQ76" s="50"/>
      <c r="AR76" s="11"/>
      <c r="AS76" s="49"/>
      <c r="AT76" s="12"/>
      <c r="AU76" s="9"/>
      <c r="AV76" s="9"/>
      <c r="AW76" s="9"/>
      <c r="AX76" s="9"/>
      <c r="AY76" s="12"/>
      <c r="AZ76" s="49"/>
      <c r="BA76" s="12"/>
      <c r="BB76" s="9"/>
      <c r="BC76" s="9"/>
      <c r="BD76" s="9"/>
      <c r="BE76" s="9"/>
      <c r="BF76" s="12"/>
      <c r="BG76" s="49"/>
      <c r="BH76" s="12"/>
      <c r="BI76" s="9"/>
      <c r="BJ76" s="9"/>
      <c r="BK76" s="9"/>
      <c r="BL76" s="50"/>
      <c r="BM76" s="12"/>
      <c r="BN76" s="11"/>
      <c r="BO76" s="9"/>
      <c r="BP76" s="11"/>
      <c r="BQ76" s="9"/>
      <c r="BR76" s="43"/>
      <c r="BS76" s="9"/>
      <c r="BT76" s="11"/>
      <c r="BU76" s="9"/>
      <c r="BV76" s="25"/>
      <c r="BW76" s="25"/>
      <c r="BX76" s="25"/>
      <c r="BY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</row>
    <row r="77" spans="1:88" x14ac:dyDescent="0.2">
      <c r="A77" s="25"/>
      <c r="B77" s="2"/>
      <c r="C77" s="1"/>
      <c r="D77" s="1"/>
      <c r="E77" s="1"/>
      <c r="F77" s="2"/>
      <c r="G77" s="6"/>
      <c r="H77" s="2"/>
      <c r="I77" s="2"/>
      <c r="J77" s="3"/>
      <c r="K77" s="3"/>
      <c r="L77" s="1"/>
      <c r="M77" s="1"/>
      <c r="N77" s="1"/>
      <c r="O77" s="40"/>
      <c r="P77" s="40"/>
      <c r="Q77" s="1"/>
      <c r="R77" s="1"/>
      <c r="S77" s="2"/>
      <c r="T77" s="3"/>
      <c r="U77" s="7"/>
      <c r="V77" s="7"/>
      <c r="W77" s="7"/>
      <c r="X77" s="40"/>
      <c r="Y77" s="1"/>
      <c r="Z77" s="1"/>
      <c r="AA77" s="2"/>
      <c r="AB77" s="6"/>
      <c r="AC77" s="2"/>
      <c r="AD77" s="40"/>
      <c r="AE77" s="1"/>
      <c r="AF77" s="2"/>
      <c r="AG77" s="9"/>
      <c r="AH77" s="12"/>
      <c r="AI77" s="12"/>
      <c r="AJ77" s="42"/>
      <c r="AK77" s="11"/>
      <c r="AL77" s="9"/>
      <c r="AM77" s="11"/>
      <c r="AN77" s="9"/>
      <c r="AO77" s="9"/>
      <c r="AP77" s="9"/>
      <c r="AQ77" s="50"/>
      <c r="AR77" s="11"/>
      <c r="AS77" s="49"/>
      <c r="AT77" s="12"/>
      <c r="AU77" s="9"/>
      <c r="AV77" s="9"/>
      <c r="AW77" s="9"/>
      <c r="AX77" s="9"/>
      <c r="AY77" s="12"/>
      <c r="AZ77" s="49"/>
      <c r="BA77" s="12"/>
      <c r="BB77" s="9"/>
      <c r="BC77" s="9"/>
      <c r="BD77" s="9"/>
      <c r="BE77" s="9"/>
      <c r="BF77" s="12"/>
      <c r="BG77" s="49"/>
      <c r="BH77" s="12"/>
      <c r="BI77" s="9"/>
      <c r="BJ77" s="9"/>
      <c r="BK77" s="9"/>
      <c r="BL77" s="50"/>
      <c r="BM77" s="12"/>
      <c r="BN77" s="11"/>
      <c r="BO77" s="9"/>
      <c r="BP77" s="11"/>
      <c r="BQ77" s="9"/>
      <c r="BR77" s="43"/>
      <c r="BS77" s="9"/>
      <c r="BT77" s="11"/>
      <c r="BU77" s="9"/>
      <c r="BV77" s="25"/>
      <c r="BW77" s="25"/>
      <c r="BX77" s="25"/>
      <c r="BY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</row>
    <row r="78" spans="1:88" x14ac:dyDescent="0.2">
      <c r="A78" s="25"/>
      <c r="B78" s="2"/>
      <c r="C78" s="1"/>
      <c r="D78" s="1"/>
      <c r="E78" s="1"/>
      <c r="F78" s="2"/>
      <c r="G78" s="6"/>
      <c r="H78" s="2"/>
      <c r="I78" s="2"/>
      <c r="J78" s="3"/>
      <c r="K78" s="3"/>
      <c r="L78" s="1"/>
      <c r="M78" s="1"/>
      <c r="N78" s="1"/>
      <c r="O78" s="40"/>
      <c r="P78" s="40"/>
      <c r="Q78" s="1"/>
      <c r="R78" s="1"/>
      <c r="S78" s="2"/>
      <c r="T78" s="3"/>
      <c r="U78" s="7"/>
      <c r="V78" s="7"/>
      <c r="W78" s="7"/>
      <c r="X78" s="40"/>
      <c r="Y78" s="1"/>
      <c r="Z78" s="1"/>
      <c r="AA78" s="2"/>
      <c r="AB78" s="6"/>
      <c r="AC78" s="2"/>
      <c r="AD78" s="40"/>
      <c r="AE78" s="1"/>
      <c r="AF78" s="2"/>
      <c r="AG78" s="9"/>
      <c r="AH78" s="12"/>
      <c r="AI78" s="12"/>
      <c r="AJ78" s="42"/>
      <c r="AK78" s="11"/>
      <c r="AL78" s="9"/>
      <c r="AM78" s="11"/>
      <c r="AN78" s="9"/>
      <c r="AO78" s="9"/>
      <c r="AP78" s="9"/>
      <c r="AQ78" s="50"/>
      <c r="AR78" s="11"/>
      <c r="AS78" s="49"/>
      <c r="AT78" s="12"/>
      <c r="AU78" s="9"/>
      <c r="AV78" s="9"/>
      <c r="AW78" s="9"/>
      <c r="AX78" s="9"/>
      <c r="AY78" s="12"/>
      <c r="AZ78" s="49"/>
      <c r="BA78" s="12"/>
      <c r="BB78" s="9"/>
      <c r="BC78" s="9"/>
      <c r="BD78" s="9"/>
      <c r="BE78" s="9"/>
      <c r="BF78" s="12"/>
      <c r="BG78" s="49"/>
      <c r="BH78" s="12"/>
      <c r="BI78" s="9"/>
      <c r="BJ78" s="9"/>
      <c r="BK78" s="9"/>
      <c r="BL78" s="50"/>
      <c r="BM78" s="12"/>
      <c r="BN78" s="11"/>
      <c r="BO78" s="9"/>
      <c r="BP78" s="11"/>
      <c r="BQ78" s="9"/>
      <c r="BR78" s="43"/>
      <c r="BS78" s="9"/>
      <c r="BT78" s="11"/>
      <c r="BU78" s="9"/>
      <c r="BV78" s="25"/>
      <c r="BW78" s="25"/>
      <c r="BX78" s="25"/>
      <c r="BY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</row>
    <row r="79" spans="1:88" x14ac:dyDescent="0.2">
      <c r="A79" s="25"/>
      <c r="B79" s="2"/>
      <c r="C79" s="1"/>
      <c r="D79" s="1"/>
      <c r="E79" s="1"/>
      <c r="F79" s="2"/>
      <c r="G79" s="6"/>
      <c r="H79" s="2"/>
      <c r="I79" s="2"/>
      <c r="J79" s="3"/>
      <c r="K79" s="3"/>
      <c r="L79" s="1"/>
      <c r="M79" s="1"/>
      <c r="N79" s="1"/>
      <c r="O79" s="40"/>
      <c r="P79" s="40"/>
      <c r="Q79" s="1"/>
      <c r="R79" s="1"/>
      <c r="S79" s="2"/>
      <c r="T79" s="3"/>
      <c r="U79" s="7"/>
      <c r="V79" s="7"/>
      <c r="W79" s="7"/>
      <c r="X79" s="40"/>
      <c r="Y79" s="1"/>
      <c r="Z79" s="1"/>
      <c r="AA79" s="2"/>
      <c r="AB79" s="6"/>
      <c r="AC79" s="2"/>
      <c r="AD79" s="40"/>
      <c r="AE79" s="1"/>
      <c r="AF79" s="2"/>
      <c r="AG79" s="9"/>
      <c r="AH79" s="12"/>
      <c r="AI79" s="12"/>
      <c r="AJ79" s="42"/>
      <c r="AK79" s="11"/>
      <c r="AL79" s="9"/>
      <c r="AM79" s="11"/>
      <c r="AN79" s="9"/>
      <c r="AO79" s="9"/>
      <c r="AP79" s="9"/>
      <c r="AQ79" s="50"/>
      <c r="AR79" s="11"/>
      <c r="AS79" s="49"/>
      <c r="AT79" s="12"/>
      <c r="AU79" s="9"/>
      <c r="AV79" s="9"/>
      <c r="AW79" s="9"/>
      <c r="AX79" s="9"/>
      <c r="AY79" s="12"/>
      <c r="AZ79" s="49"/>
      <c r="BA79" s="12"/>
      <c r="BB79" s="9"/>
      <c r="BC79" s="9"/>
      <c r="BD79" s="9"/>
      <c r="BE79" s="9"/>
      <c r="BF79" s="12"/>
      <c r="BG79" s="49"/>
      <c r="BH79" s="12"/>
      <c r="BI79" s="9"/>
      <c r="BJ79" s="9"/>
      <c r="BK79" s="9"/>
      <c r="BL79" s="50"/>
      <c r="BM79" s="12"/>
      <c r="BN79" s="11"/>
      <c r="BO79" s="9"/>
      <c r="BP79" s="11"/>
      <c r="BQ79" s="9"/>
      <c r="BR79" s="43"/>
      <c r="BS79" s="9"/>
      <c r="BT79" s="11"/>
      <c r="BU79" s="9"/>
      <c r="BV79" s="25"/>
      <c r="BW79" s="25"/>
      <c r="BX79" s="25"/>
      <c r="BY79" s="25"/>
      <c r="CA79" s="25"/>
      <c r="CB79" s="25"/>
      <c r="CC79" s="25"/>
      <c r="CD79" s="25"/>
      <c r="CE79" s="25"/>
      <c r="CF79" s="25"/>
      <c r="CG79" s="25"/>
      <c r="CH79" s="25"/>
      <c r="CI79" s="25"/>
      <c r="CJ79" s="25"/>
    </row>
    <row r="80" spans="1:88" x14ac:dyDescent="0.2">
      <c r="A80" s="25"/>
      <c r="B80" s="2"/>
      <c r="C80" s="1"/>
      <c r="D80" s="1"/>
      <c r="E80" s="1"/>
      <c r="F80" s="2"/>
      <c r="G80" s="6"/>
      <c r="H80" s="2"/>
      <c r="I80" s="2"/>
      <c r="J80" s="3"/>
      <c r="K80" s="3"/>
      <c r="L80" s="1"/>
      <c r="M80" s="1"/>
      <c r="N80" s="1"/>
      <c r="O80" s="40"/>
      <c r="P80" s="40"/>
      <c r="Q80" s="1"/>
      <c r="R80" s="1"/>
      <c r="S80" s="2"/>
      <c r="T80" s="3"/>
      <c r="U80" s="7"/>
      <c r="V80" s="7"/>
      <c r="W80" s="7"/>
      <c r="X80" s="40"/>
      <c r="Y80" s="1"/>
      <c r="Z80" s="1"/>
      <c r="AA80" s="2"/>
      <c r="AB80" s="6"/>
      <c r="AC80" s="2"/>
      <c r="AD80" s="40"/>
      <c r="AE80" s="1"/>
      <c r="AF80" s="2"/>
      <c r="AG80" s="9"/>
      <c r="AH80" s="12"/>
      <c r="AI80" s="12"/>
      <c r="AJ80" s="42"/>
      <c r="AK80" s="11"/>
      <c r="AL80" s="9"/>
      <c r="AM80" s="11"/>
      <c r="AN80" s="9"/>
      <c r="AO80" s="9"/>
      <c r="AP80" s="9"/>
      <c r="AQ80" s="50"/>
      <c r="AR80" s="11"/>
      <c r="AS80" s="49"/>
      <c r="AT80" s="12"/>
      <c r="AU80" s="9"/>
      <c r="AV80" s="9"/>
      <c r="AW80" s="9"/>
      <c r="AX80" s="9"/>
      <c r="AY80" s="12"/>
      <c r="AZ80" s="49"/>
      <c r="BA80" s="12"/>
      <c r="BB80" s="9"/>
      <c r="BC80" s="9"/>
      <c r="BD80" s="9"/>
      <c r="BE80" s="9"/>
      <c r="BF80" s="12"/>
      <c r="BG80" s="49"/>
      <c r="BH80" s="12"/>
      <c r="BI80" s="9"/>
      <c r="BJ80" s="9"/>
      <c r="BK80" s="9"/>
      <c r="BL80" s="50"/>
      <c r="BM80" s="12"/>
      <c r="BN80" s="11"/>
      <c r="BO80" s="9"/>
      <c r="BP80" s="11"/>
      <c r="BQ80" s="9"/>
      <c r="BR80" s="43"/>
      <c r="BS80" s="9"/>
      <c r="BT80" s="11"/>
      <c r="BU80" s="9"/>
      <c r="BV80" s="25"/>
      <c r="BW80" s="25"/>
      <c r="BX80" s="25"/>
      <c r="BY80" s="25"/>
      <c r="CA80" s="25"/>
      <c r="CB80" s="25"/>
      <c r="CC80" s="25"/>
      <c r="CD80" s="25"/>
      <c r="CE80" s="25"/>
      <c r="CF80" s="25"/>
      <c r="CG80" s="25"/>
      <c r="CH80" s="25"/>
      <c r="CI80" s="25"/>
      <c r="CJ80" s="25"/>
    </row>
    <row r="81" spans="1:88" x14ac:dyDescent="0.2">
      <c r="A81" s="25"/>
      <c r="B81" s="2"/>
      <c r="C81" s="1"/>
      <c r="D81" s="1"/>
      <c r="E81" s="1"/>
      <c r="F81" s="2"/>
      <c r="G81" s="6"/>
      <c r="H81" s="2"/>
      <c r="I81" s="2"/>
      <c r="J81" s="3"/>
      <c r="K81" s="3"/>
      <c r="L81" s="1"/>
      <c r="M81" s="1"/>
      <c r="N81" s="1"/>
      <c r="O81" s="40"/>
      <c r="P81" s="40"/>
      <c r="Q81" s="1"/>
      <c r="R81" s="1"/>
      <c r="S81" s="2"/>
      <c r="T81" s="3"/>
      <c r="U81" s="7"/>
      <c r="V81" s="7"/>
      <c r="W81" s="7"/>
      <c r="X81" s="40"/>
      <c r="Y81" s="1"/>
      <c r="Z81" s="1"/>
      <c r="AA81" s="2"/>
      <c r="AB81" s="6"/>
      <c r="AC81" s="2"/>
      <c r="AD81" s="40"/>
      <c r="AE81" s="1"/>
      <c r="AF81" s="2"/>
      <c r="AG81" s="9"/>
      <c r="AH81" s="12"/>
      <c r="AI81" s="12"/>
      <c r="AJ81" s="42"/>
      <c r="AK81" s="11"/>
      <c r="AL81" s="9"/>
      <c r="AM81" s="11"/>
      <c r="AN81" s="9"/>
      <c r="AO81" s="9"/>
      <c r="AP81" s="9"/>
      <c r="AQ81" s="50"/>
      <c r="AR81" s="11"/>
      <c r="AS81" s="49"/>
      <c r="AT81" s="12"/>
      <c r="AU81" s="9"/>
      <c r="AV81" s="9"/>
      <c r="AW81" s="9"/>
      <c r="AX81" s="9"/>
      <c r="AY81" s="12"/>
      <c r="AZ81" s="49"/>
      <c r="BA81" s="12"/>
      <c r="BB81" s="9"/>
      <c r="BC81" s="9"/>
      <c r="BD81" s="9"/>
      <c r="BE81" s="9"/>
      <c r="BF81" s="12"/>
      <c r="BG81" s="49"/>
      <c r="BH81" s="12"/>
      <c r="BI81" s="9"/>
      <c r="BJ81" s="9"/>
      <c r="BK81" s="9"/>
      <c r="BL81" s="50"/>
      <c r="BM81" s="12"/>
      <c r="BN81" s="11"/>
      <c r="BO81" s="9"/>
      <c r="BP81" s="11"/>
      <c r="BQ81" s="9"/>
      <c r="BR81" s="43"/>
      <c r="BS81" s="9"/>
      <c r="BT81" s="11"/>
      <c r="BU81" s="9"/>
      <c r="BV81" s="25"/>
      <c r="BW81" s="25"/>
      <c r="BX81" s="25"/>
      <c r="BY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</row>
    <row r="82" spans="1:88" x14ac:dyDescent="0.2">
      <c r="A82" s="25"/>
      <c r="B82" s="2"/>
      <c r="C82" s="1"/>
      <c r="D82" s="1"/>
      <c r="E82" s="1"/>
      <c r="F82" s="2"/>
      <c r="G82" s="6"/>
      <c r="H82" s="2"/>
      <c r="I82" s="2"/>
      <c r="J82" s="3"/>
      <c r="K82" s="3"/>
      <c r="L82" s="1"/>
      <c r="M82" s="1"/>
      <c r="N82" s="1"/>
      <c r="O82" s="40"/>
      <c r="P82" s="40"/>
      <c r="Q82" s="1"/>
      <c r="R82" s="1"/>
      <c r="S82" s="2"/>
      <c r="T82" s="3"/>
      <c r="U82" s="7"/>
      <c r="V82" s="7"/>
      <c r="W82" s="7"/>
      <c r="X82" s="40"/>
      <c r="Y82" s="1"/>
      <c r="Z82" s="1"/>
      <c r="AA82" s="2"/>
      <c r="AB82" s="6"/>
      <c r="AC82" s="2"/>
      <c r="AD82" s="40"/>
      <c r="AE82" s="1"/>
      <c r="AF82" s="2"/>
      <c r="AG82" s="9"/>
      <c r="AH82" s="12"/>
      <c r="AI82" s="12"/>
      <c r="AJ82" s="42"/>
      <c r="AK82" s="11"/>
      <c r="AL82" s="9"/>
      <c r="AM82" s="11"/>
      <c r="AN82" s="9"/>
      <c r="AO82" s="9"/>
      <c r="AP82" s="9"/>
      <c r="AQ82" s="50"/>
      <c r="AR82" s="11"/>
      <c r="AS82" s="49"/>
      <c r="AT82" s="12"/>
      <c r="AU82" s="9"/>
      <c r="AV82" s="9"/>
      <c r="AW82" s="9"/>
      <c r="AX82" s="9"/>
      <c r="AY82" s="12"/>
      <c r="AZ82" s="49"/>
      <c r="BA82" s="12"/>
      <c r="BB82" s="9"/>
      <c r="BC82" s="9"/>
      <c r="BD82" s="9"/>
      <c r="BE82" s="9"/>
      <c r="BF82" s="12"/>
      <c r="BG82" s="49"/>
      <c r="BH82" s="12"/>
      <c r="BI82" s="9"/>
      <c r="BJ82" s="9"/>
      <c r="BK82" s="9"/>
      <c r="BL82" s="50"/>
      <c r="BM82" s="12"/>
      <c r="BN82" s="11"/>
      <c r="BO82" s="9"/>
      <c r="BP82" s="11"/>
      <c r="BQ82" s="9"/>
      <c r="BR82" s="43"/>
      <c r="BS82" s="9"/>
      <c r="BT82" s="11"/>
      <c r="BU82" s="9"/>
      <c r="BV82" s="25"/>
      <c r="BW82" s="25"/>
      <c r="BX82" s="25"/>
      <c r="BY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</row>
    <row r="83" spans="1:88" x14ac:dyDescent="0.2">
      <c r="A83" s="25"/>
      <c r="B83" s="2"/>
      <c r="C83" s="1"/>
      <c r="D83" s="1"/>
      <c r="E83" s="1"/>
      <c r="F83" s="2"/>
      <c r="G83" s="6"/>
      <c r="H83" s="2"/>
      <c r="I83" s="2"/>
      <c r="J83" s="3"/>
      <c r="K83" s="3"/>
      <c r="L83" s="1"/>
      <c r="M83" s="1"/>
      <c r="N83" s="1"/>
      <c r="O83" s="40"/>
      <c r="P83" s="40"/>
      <c r="Q83" s="1"/>
      <c r="R83" s="1"/>
      <c r="S83" s="2"/>
      <c r="T83" s="3"/>
      <c r="U83" s="7"/>
      <c r="V83" s="7"/>
      <c r="W83" s="7"/>
      <c r="X83" s="40"/>
      <c r="Y83" s="1"/>
      <c r="Z83" s="1"/>
      <c r="AA83" s="2"/>
      <c r="AB83" s="6"/>
      <c r="AC83" s="2"/>
      <c r="AD83" s="40"/>
      <c r="AE83" s="1"/>
      <c r="AF83" s="2"/>
      <c r="AG83" s="9"/>
      <c r="AH83" s="12"/>
      <c r="AI83" s="12"/>
      <c r="AJ83" s="42"/>
      <c r="AK83" s="11"/>
      <c r="AL83" s="9"/>
      <c r="AM83" s="11"/>
      <c r="AN83" s="9"/>
      <c r="AO83" s="9"/>
      <c r="AP83" s="9"/>
      <c r="AQ83" s="50"/>
      <c r="AR83" s="11"/>
      <c r="AS83" s="49"/>
      <c r="AT83" s="12"/>
      <c r="AU83" s="9"/>
      <c r="AV83" s="9"/>
      <c r="AW83" s="9"/>
      <c r="AX83" s="9"/>
      <c r="AY83" s="12"/>
      <c r="AZ83" s="49"/>
      <c r="BA83" s="12"/>
      <c r="BB83" s="9"/>
      <c r="BC83" s="9"/>
      <c r="BD83" s="9"/>
      <c r="BE83" s="9"/>
      <c r="BF83" s="12"/>
      <c r="BG83" s="49"/>
      <c r="BH83" s="12"/>
      <c r="BI83" s="9"/>
      <c r="BJ83" s="9"/>
      <c r="BK83" s="9"/>
      <c r="BL83" s="50"/>
      <c r="BM83" s="12"/>
      <c r="BN83" s="11"/>
      <c r="BO83" s="9"/>
      <c r="BP83" s="11"/>
      <c r="BQ83" s="9"/>
      <c r="BR83" s="43"/>
      <c r="BS83" s="9"/>
      <c r="BT83" s="11"/>
      <c r="BU83" s="9"/>
      <c r="BV83" s="25"/>
      <c r="BW83" s="25"/>
      <c r="BX83" s="25"/>
      <c r="BY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</row>
    <row r="84" spans="1:88" x14ac:dyDescent="0.2">
      <c r="A84" s="25"/>
      <c r="B84" s="2"/>
      <c r="C84" s="1"/>
      <c r="D84" s="1"/>
      <c r="E84" s="1"/>
      <c r="F84" s="2"/>
      <c r="G84" s="6"/>
      <c r="H84" s="2"/>
      <c r="I84" s="2"/>
      <c r="J84" s="3"/>
      <c r="K84" s="3"/>
      <c r="L84" s="1"/>
      <c r="M84" s="1"/>
      <c r="N84" s="1"/>
      <c r="O84" s="40"/>
      <c r="P84" s="40"/>
      <c r="Q84" s="1"/>
      <c r="R84" s="1"/>
      <c r="S84" s="2"/>
      <c r="T84" s="3"/>
      <c r="U84" s="7"/>
      <c r="V84" s="7"/>
      <c r="W84" s="7"/>
      <c r="X84" s="40"/>
      <c r="Y84" s="1"/>
      <c r="Z84" s="1"/>
      <c r="AA84" s="2"/>
      <c r="AB84" s="6"/>
      <c r="AC84" s="2"/>
      <c r="AD84" s="40"/>
      <c r="AE84" s="1"/>
      <c r="AF84" s="2"/>
      <c r="AG84" s="9"/>
      <c r="AH84" s="12"/>
      <c r="AI84" s="12"/>
      <c r="AJ84" s="42"/>
      <c r="AK84" s="11"/>
      <c r="AL84" s="9"/>
      <c r="AM84" s="11"/>
      <c r="AN84" s="9"/>
      <c r="AO84" s="9"/>
      <c r="AP84" s="9"/>
      <c r="AQ84" s="50"/>
      <c r="AR84" s="11"/>
      <c r="AS84" s="49"/>
      <c r="AT84" s="12"/>
      <c r="AU84" s="9"/>
      <c r="AV84" s="9"/>
      <c r="AW84" s="9"/>
      <c r="AX84" s="9"/>
      <c r="AY84" s="12"/>
      <c r="AZ84" s="49"/>
      <c r="BA84" s="12"/>
      <c r="BB84" s="9"/>
      <c r="BC84" s="9"/>
      <c r="BD84" s="9"/>
      <c r="BE84" s="9"/>
      <c r="BF84" s="12"/>
      <c r="BG84" s="49"/>
      <c r="BH84" s="12"/>
      <c r="BI84" s="9"/>
      <c r="BJ84" s="9"/>
      <c r="BK84" s="9"/>
      <c r="BL84" s="50"/>
      <c r="BM84" s="12"/>
      <c r="BN84" s="11"/>
      <c r="BO84" s="9"/>
      <c r="BP84" s="11"/>
      <c r="BQ84" s="9"/>
      <c r="BR84" s="43"/>
      <c r="BS84" s="9"/>
      <c r="BT84" s="11"/>
      <c r="BU84" s="9"/>
      <c r="BV84" s="25"/>
      <c r="BW84" s="25"/>
      <c r="BX84" s="25"/>
      <c r="BY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</row>
    <row r="85" spans="1:88" x14ac:dyDescent="0.2">
      <c r="A85" s="25"/>
      <c r="B85" s="2"/>
      <c r="C85" s="1"/>
      <c r="D85" s="1"/>
      <c r="E85" s="1"/>
      <c r="F85" s="2"/>
      <c r="G85" s="6"/>
      <c r="H85" s="2"/>
      <c r="I85" s="2"/>
      <c r="J85" s="3"/>
      <c r="K85" s="3"/>
      <c r="L85" s="1"/>
      <c r="M85" s="1"/>
      <c r="N85" s="1"/>
      <c r="O85" s="40"/>
      <c r="P85" s="40"/>
      <c r="Q85" s="1"/>
      <c r="R85" s="1"/>
      <c r="S85" s="2"/>
      <c r="T85" s="3"/>
      <c r="U85" s="7"/>
      <c r="V85" s="7"/>
      <c r="W85" s="7"/>
      <c r="X85" s="40"/>
      <c r="Y85" s="1"/>
      <c r="Z85" s="1"/>
      <c r="AA85" s="2"/>
      <c r="AB85" s="6"/>
      <c r="AC85" s="2"/>
      <c r="AD85" s="40"/>
      <c r="AE85" s="1"/>
      <c r="AF85" s="2"/>
      <c r="AG85" s="9"/>
      <c r="AH85" s="12"/>
      <c r="AI85" s="12"/>
      <c r="AJ85" s="42"/>
      <c r="AK85" s="11"/>
      <c r="AL85" s="9"/>
      <c r="AM85" s="11"/>
      <c r="AN85" s="9"/>
      <c r="AO85" s="9"/>
      <c r="AP85" s="9"/>
      <c r="AQ85" s="50"/>
      <c r="AR85" s="11"/>
      <c r="AS85" s="49"/>
      <c r="AT85" s="12"/>
      <c r="AU85" s="9"/>
      <c r="AV85" s="9"/>
      <c r="AW85" s="9"/>
      <c r="AX85" s="9"/>
      <c r="AY85" s="12"/>
      <c r="AZ85" s="49"/>
      <c r="BA85" s="12"/>
      <c r="BB85" s="9"/>
      <c r="BC85" s="9"/>
      <c r="BD85" s="9"/>
      <c r="BE85" s="9"/>
      <c r="BF85" s="12"/>
      <c r="BG85" s="49"/>
      <c r="BH85" s="12"/>
      <c r="BI85" s="9"/>
      <c r="BJ85" s="9"/>
      <c r="BK85" s="9"/>
      <c r="BL85" s="50"/>
      <c r="BM85" s="12"/>
      <c r="BN85" s="11"/>
      <c r="BO85" s="9"/>
      <c r="BP85" s="11"/>
      <c r="BQ85" s="9"/>
      <c r="BR85" s="43"/>
      <c r="BS85" s="9"/>
      <c r="BT85" s="11"/>
      <c r="BU85" s="9"/>
      <c r="BV85" s="25"/>
      <c r="BW85" s="25"/>
      <c r="BX85" s="25"/>
      <c r="BY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</row>
    <row r="86" spans="1:88" x14ac:dyDescent="0.2">
      <c r="A86" s="25"/>
      <c r="B86" s="2"/>
      <c r="C86" s="1"/>
      <c r="D86" s="1"/>
      <c r="E86" s="1"/>
      <c r="F86" s="2"/>
      <c r="G86" s="6"/>
      <c r="H86" s="2"/>
      <c r="I86" s="2"/>
      <c r="J86" s="3"/>
      <c r="K86" s="3"/>
      <c r="L86" s="1"/>
      <c r="M86" s="1"/>
      <c r="N86" s="1"/>
      <c r="O86" s="40"/>
      <c r="P86" s="40"/>
      <c r="Q86" s="1"/>
      <c r="R86" s="1"/>
      <c r="S86" s="2"/>
      <c r="T86" s="3"/>
      <c r="U86" s="7"/>
      <c r="V86" s="7"/>
      <c r="W86" s="7"/>
      <c r="X86" s="40"/>
      <c r="Y86" s="1"/>
      <c r="Z86" s="1"/>
      <c r="AA86" s="2"/>
      <c r="AB86" s="6"/>
      <c r="AC86" s="2"/>
      <c r="AD86" s="40"/>
      <c r="AE86" s="1"/>
      <c r="AF86" s="2"/>
      <c r="AG86" s="9"/>
      <c r="AH86" s="12"/>
      <c r="AI86" s="12"/>
      <c r="AJ86" s="42"/>
      <c r="AK86" s="11"/>
      <c r="AL86" s="9"/>
      <c r="AM86" s="11"/>
      <c r="AN86" s="9"/>
      <c r="AO86" s="9"/>
      <c r="AP86" s="9"/>
      <c r="AQ86" s="50"/>
      <c r="AR86" s="11"/>
      <c r="AS86" s="49"/>
      <c r="AT86" s="12"/>
      <c r="AU86" s="9"/>
      <c r="AV86" s="9"/>
      <c r="AW86" s="9"/>
      <c r="AX86" s="9"/>
      <c r="AY86" s="12"/>
      <c r="AZ86" s="49"/>
      <c r="BA86" s="12"/>
      <c r="BB86" s="9"/>
      <c r="BC86" s="9"/>
      <c r="BD86" s="9"/>
      <c r="BE86" s="9"/>
      <c r="BF86" s="12"/>
      <c r="BG86" s="49"/>
      <c r="BH86" s="12"/>
      <c r="BI86" s="9"/>
      <c r="BJ86" s="9"/>
      <c r="BK86" s="9"/>
      <c r="BL86" s="50"/>
      <c r="BM86" s="12"/>
      <c r="BN86" s="11"/>
      <c r="BO86" s="9"/>
      <c r="BP86" s="11"/>
      <c r="BQ86" s="9"/>
      <c r="BR86" s="43"/>
      <c r="BS86" s="9"/>
      <c r="BT86" s="11"/>
      <c r="BU86" s="9"/>
      <c r="BV86" s="25"/>
      <c r="BW86" s="25"/>
      <c r="BX86" s="25"/>
      <c r="BY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</row>
    <row r="87" spans="1:88" x14ac:dyDescent="0.2">
      <c r="A87" s="25"/>
      <c r="B87" s="2"/>
      <c r="C87" s="1"/>
      <c r="D87" s="1"/>
      <c r="E87" s="1"/>
      <c r="F87" s="2"/>
      <c r="G87" s="6"/>
      <c r="H87" s="2"/>
      <c r="I87" s="2"/>
      <c r="J87" s="3"/>
      <c r="K87" s="3"/>
      <c r="L87" s="1"/>
      <c r="M87" s="1"/>
      <c r="N87" s="1"/>
      <c r="O87" s="40"/>
      <c r="P87" s="40"/>
      <c r="Q87" s="1"/>
      <c r="R87" s="1"/>
      <c r="S87" s="2"/>
      <c r="T87" s="3"/>
      <c r="U87" s="7"/>
      <c r="V87" s="7"/>
      <c r="W87" s="7"/>
      <c r="X87" s="40"/>
      <c r="Y87" s="1"/>
      <c r="Z87" s="1"/>
      <c r="AA87" s="2"/>
      <c r="AB87" s="6"/>
      <c r="AC87" s="2"/>
      <c r="AD87" s="40"/>
      <c r="AE87" s="1"/>
      <c r="AF87" s="2"/>
      <c r="AG87" s="9"/>
      <c r="AH87" s="12"/>
      <c r="AI87" s="12"/>
      <c r="AJ87" s="42"/>
      <c r="AK87" s="11"/>
      <c r="AL87" s="9"/>
      <c r="AM87" s="11"/>
      <c r="AN87" s="9"/>
      <c r="AO87" s="9"/>
      <c r="AP87" s="9"/>
      <c r="AQ87" s="50"/>
      <c r="AR87" s="11"/>
      <c r="AS87" s="49"/>
      <c r="AT87" s="12"/>
      <c r="AU87" s="9"/>
      <c r="AV87" s="9"/>
      <c r="AW87" s="9"/>
      <c r="AX87" s="9"/>
      <c r="AY87" s="12"/>
      <c r="AZ87" s="49"/>
      <c r="BA87" s="12"/>
      <c r="BB87" s="9"/>
      <c r="BC87" s="9"/>
      <c r="BD87" s="9"/>
      <c r="BE87" s="9"/>
      <c r="BF87" s="12"/>
      <c r="BG87" s="49"/>
      <c r="BH87" s="12"/>
      <c r="BI87" s="9"/>
      <c r="BJ87" s="9"/>
      <c r="BK87" s="9"/>
      <c r="BL87" s="50"/>
      <c r="BM87" s="12"/>
      <c r="BN87" s="11"/>
      <c r="BO87" s="9"/>
      <c r="BP87" s="11"/>
      <c r="BQ87" s="9"/>
      <c r="BR87" s="43"/>
      <c r="BS87" s="9"/>
      <c r="BT87" s="11"/>
      <c r="BU87" s="9"/>
      <c r="BV87" s="25"/>
      <c r="BW87" s="25"/>
      <c r="BX87" s="25"/>
      <c r="BY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</row>
    <row r="88" spans="1:88" x14ac:dyDescent="0.2">
      <c r="A88" s="25"/>
      <c r="B88" s="2"/>
      <c r="C88" s="1"/>
      <c r="D88" s="1"/>
      <c r="E88" s="1"/>
      <c r="F88" s="2"/>
      <c r="G88" s="6"/>
      <c r="H88" s="2"/>
      <c r="I88" s="2"/>
      <c r="J88" s="3"/>
      <c r="K88" s="3"/>
      <c r="L88" s="1"/>
      <c r="M88" s="1"/>
      <c r="N88" s="1"/>
      <c r="O88" s="40"/>
      <c r="P88" s="40"/>
      <c r="Q88" s="1"/>
      <c r="R88" s="1"/>
      <c r="S88" s="2"/>
      <c r="T88" s="3"/>
      <c r="U88" s="7"/>
      <c r="V88" s="7"/>
      <c r="W88" s="7"/>
      <c r="X88" s="40"/>
      <c r="Y88" s="1"/>
      <c r="Z88" s="1"/>
      <c r="AA88" s="2"/>
      <c r="AB88" s="6"/>
      <c r="AC88" s="2"/>
      <c r="AD88" s="40"/>
      <c r="AE88" s="1"/>
      <c r="AF88" s="2"/>
      <c r="AG88" s="9"/>
      <c r="AH88" s="12"/>
      <c r="AI88" s="12"/>
      <c r="AJ88" s="42"/>
      <c r="AK88" s="11"/>
      <c r="AL88" s="9"/>
      <c r="AM88" s="11"/>
      <c r="AN88" s="9"/>
      <c r="AO88" s="9"/>
      <c r="AP88" s="9"/>
      <c r="AQ88" s="50"/>
      <c r="AR88" s="11"/>
      <c r="AS88" s="49"/>
      <c r="AT88" s="12"/>
      <c r="AU88" s="9"/>
      <c r="AV88" s="9"/>
      <c r="AW88" s="9"/>
      <c r="AX88" s="9"/>
      <c r="AY88" s="12"/>
      <c r="AZ88" s="49"/>
      <c r="BA88" s="12"/>
      <c r="BB88" s="9"/>
      <c r="BC88" s="9"/>
      <c r="BD88" s="9"/>
      <c r="BE88" s="9"/>
      <c r="BF88" s="12"/>
      <c r="BG88" s="49"/>
      <c r="BH88" s="12"/>
      <c r="BI88" s="9"/>
      <c r="BJ88" s="9"/>
      <c r="BK88" s="9"/>
      <c r="BL88" s="50"/>
      <c r="BM88" s="12"/>
      <c r="BN88" s="11"/>
      <c r="BO88" s="9"/>
      <c r="BP88" s="11"/>
      <c r="BQ88" s="9"/>
      <c r="BR88" s="43"/>
      <c r="BS88" s="9"/>
      <c r="BT88" s="11"/>
      <c r="BU88" s="9"/>
      <c r="BV88" s="25"/>
      <c r="BW88" s="25"/>
      <c r="BX88" s="25"/>
      <c r="BY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</row>
    <row r="89" spans="1:88" x14ac:dyDescent="0.2">
      <c r="A89" s="25"/>
      <c r="B89" s="2"/>
      <c r="C89" s="1"/>
      <c r="D89" s="1"/>
      <c r="E89" s="1"/>
      <c r="F89" s="2"/>
      <c r="G89" s="6"/>
      <c r="H89" s="2"/>
      <c r="I89" s="2"/>
      <c r="J89" s="3"/>
      <c r="K89" s="3"/>
      <c r="L89" s="1"/>
      <c r="M89" s="1"/>
      <c r="N89" s="1"/>
      <c r="O89" s="40"/>
      <c r="P89" s="40"/>
      <c r="Q89" s="1"/>
      <c r="R89" s="1"/>
      <c r="S89" s="2"/>
      <c r="T89" s="3"/>
      <c r="U89" s="7"/>
      <c r="V89" s="7"/>
      <c r="W89" s="7"/>
      <c r="X89" s="40"/>
      <c r="Y89" s="1"/>
      <c r="Z89" s="1"/>
      <c r="AA89" s="2"/>
      <c r="AB89" s="6"/>
      <c r="AC89" s="2"/>
      <c r="AD89" s="40"/>
      <c r="AE89" s="1"/>
      <c r="AF89" s="2"/>
      <c r="AG89" s="9"/>
      <c r="AH89" s="12"/>
      <c r="AI89" s="12"/>
      <c r="AJ89" s="42"/>
      <c r="AK89" s="11"/>
      <c r="AL89" s="9"/>
      <c r="AM89" s="11"/>
      <c r="AN89" s="9"/>
      <c r="AO89" s="9"/>
      <c r="AP89" s="9"/>
      <c r="AQ89" s="50"/>
      <c r="AR89" s="11"/>
      <c r="AS89" s="49"/>
      <c r="AT89" s="12"/>
      <c r="AU89" s="9"/>
      <c r="AV89" s="9"/>
      <c r="AW89" s="9"/>
      <c r="AX89" s="9"/>
      <c r="AY89" s="12"/>
      <c r="AZ89" s="49"/>
      <c r="BA89" s="12"/>
      <c r="BB89" s="9"/>
      <c r="BC89" s="9"/>
      <c r="BD89" s="9"/>
      <c r="BE89" s="9"/>
      <c r="BF89" s="12"/>
      <c r="BG89" s="49"/>
      <c r="BH89" s="12"/>
      <c r="BI89" s="9"/>
      <c r="BJ89" s="9"/>
      <c r="BK89" s="9"/>
      <c r="BL89" s="50"/>
      <c r="BM89" s="12"/>
      <c r="BN89" s="11"/>
      <c r="BO89" s="9"/>
      <c r="BP89" s="11"/>
      <c r="BQ89" s="9"/>
      <c r="BR89" s="43"/>
      <c r="BS89" s="9"/>
      <c r="BT89" s="11"/>
      <c r="BU89" s="9"/>
      <c r="BV89" s="25"/>
      <c r="BW89" s="25"/>
      <c r="BX89" s="25"/>
      <c r="BY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</row>
    <row r="90" spans="1:88" x14ac:dyDescent="0.2">
      <c r="A90" s="25"/>
      <c r="B90" s="2"/>
      <c r="C90" s="1"/>
      <c r="D90" s="1"/>
      <c r="E90" s="1"/>
      <c r="F90" s="2"/>
      <c r="G90" s="6"/>
      <c r="H90" s="2"/>
      <c r="I90" s="2"/>
      <c r="J90" s="3"/>
      <c r="K90" s="3"/>
      <c r="L90" s="1"/>
      <c r="M90" s="1"/>
      <c r="N90" s="1"/>
      <c r="O90" s="40"/>
      <c r="P90" s="40"/>
      <c r="Q90" s="1"/>
      <c r="R90" s="1"/>
      <c r="S90" s="2"/>
      <c r="T90" s="3"/>
      <c r="U90" s="7"/>
      <c r="V90" s="7"/>
      <c r="W90" s="7"/>
      <c r="X90" s="40"/>
      <c r="Y90" s="1"/>
      <c r="Z90" s="1"/>
      <c r="AA90" s="2"/>
      <c r="AB90" s="6"/>
      <c r="AC90" s="2"/>
      <c r="AD90" s="40"/>
      <c r="AE90" s="1"/>
      <c r="AF90" s="2"/>
      <c r="AG90" s="9"/>
      <c r="AH90" s="12"/>
      <c r="AI90" s="12"/>
      <c r="AJ90" s="42"/>
      <c r="AK90" s="11"/>
      <c r="AL90" s="9"/>
      <c r="AM90" s="11"/>
      <c r="AN90" s="9"/>
      <c r="AO90" s="9"/>
      <c r="AP90" s="9"/>
      <c r="AQ90" s="50"/>
      <c r="AR90" s="11"/>
      <c r="AS90" s="49"/>
      <c r="AT90" s="12"/>
      <c r="AU90" s="9"/>
      <c r="AV90" s="9"/>
      <c r="AW90" s="9"/>
      <c r="AX90" s="9"/>
      <c r="AY90" s="12"/>
      <c r="AZ90" s="49"/>
      <c r="BA90" s="12"/>
      <c r="BB90" s="9"/>
      <c r="BC90" s="9"/>
      <c r="BD90" s="9"/>
      <c r="BE90" s="9"/>
      <c r="BF90" s="12"/>
      <c r="BG90" s="49"/>
      <c r="BH90" s="12"/>
      <c r="BI90" s="9"/>
      <c r="BJ90" s="9"/>
      <c r="BK90" s="9"/>
      <c r="BL90" s="50"/>
      <c r="BM90" s="12"/>
      <c r="BN90" s="11"/>
      <c r="BO90" s="9"/>
      <c r="BP90" s="11"/>
      <c r="BQ90" s="9"/>
      <c r="BR90" s="43"/>
      <c r="BS90" s="9"/>
      <c r="BT90" s="11"/>
      <c r="BU90" s="9"/>
      <c r="BV90" s="25"/>
      <c r="BW90" s="25"/>
      <c r="BX90" s="25"/>
      <c r="BY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</row>
    <row r="91" spans="1:88" x14ac:dyDescent="0.2">
      <c r="A91" s="25"/>
      <c r="B91" s="2"/>
      <c r="C91" s="1"/>
      <c r="D91" s="1"/>
      <c r="E91" s="1"/>
      <c r="F91" s="2"/>
      <c r="G91" s="6"/>
      <c r="H91" s="2"/>
      <c r="I91" s="2"/>
      <c r="J91" s="3"/>
      <c r="K91" s="3"/>
      <c r="L91" s="1"/>
      <c r="M91" s="1"/>
      <c r="N91" s="1"/>
      <c r="O91" s="40"/>
      <c r="P91" s="40"/>
      <c r="Q91" s="1"/>
      <c r="R91" s="1"/>
      <c r="S91" s="2"/>
      <c r="T91" s="3"/>
      <c r="U91" s="7"/>
      <c r="V91" s="7"/>
      <c r="W91" s="7"/>
      <c r="X91" s="40"/>
      <c r="Y91" s="1"/>
      <c r="Z91" s="1"/>
      <c r="AA91" s="2"/>
      <c r="AB91" s="6"/>
      <c r="AC91" s="2"/>
      <c r="AD91" s="40"/>
      <c r="AE91" s="1"/>
      <c r="AF91" s="2"/>
      <c r="AG91" s="9"/>
      <c r="AH91" s="12"/>
      <c r="AI91" s="12"/>
      <c r="AJ91" s="42"/>
      <c r="AK91" s="11"/>
      <c r="AL91" s="9"/>
      <c r="AM91" s="11"/>
      <c r="AN91" s="9"/>
      <c r="AO91" s="9"/>
      <c r="AP91" s="9"/>
      <c r="AQ91" s="50"/>
      <c r="AR91" s="11"/>
      <c r="AS91" s="49"/>
      <c r="AT91" s="12"/>
      <c r="AU91" s="9"/>
      <c r="AV91" s="9"/>
      <c r="AW91" s="9"/>
      <c r="AX91" s="9"/>
      <c r="AY91" s="12"/>
      <c r="AZ91" s="49"/>
      <c r="BA91" s="12"/>
      <c r="BB91" s="9"/>
      <c r="BC91" s="9"/>
      <c r="BD91" s="9"/>
      <c r="BE91" s="9"/>
      <c r="BF91" s="12"/>
      <c r="BG91" s="49"/>
      <c r="BH91" s="12"/>
      <c r="BI91" s="9"/>
      <c r="BJ91" s="9"/>
      <c r="BK91" s="9"/>
      <c r="BL91" s="50"/>
      <c r="BM91" s="12"/>
      <c r="BN91" s="11"/>
      <c r="BO91" s="9"/>
      <c r="BP91" s="11"/>
      <c r="BQ91" s="9"/>
      <c r="BR91" s="43"/>
      <c r="BS91" s="9"/>
      <c r="BT91" s="11"/>
      <c r="BU91" s="9"/>
      <c r="BV91" s="25"/>
      <c r="BW91" s="25"/>
      <c r="BX91" s="25"/>
      <c r="BY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</row>
    <row r="92" spans="1:88" x14ac:dyDescent="0.2">
      <c r="A92" s="25"/>
      <c r="B92" s="2"/>
      <c r="C92" s="1"/>
      <c r="D92" s="1"/>
      <c r="E92" s="1"/>
      <c r="F92" s="2"/>
      <c r="G92" s="6"/>
      <c r="H92" s="2"/>
      <c r="I92" s="2"/>
      <c r="J92" s="3"/>
      <c r="K92" s="3"/>
      <c r="L92" s="1"/>
      <c r="M92" s="1"/>
      <c r="N92" s="1"/>
      <c r="O92" s="40"/>
      <c r="P92" s="40"/>
      <c r="Q92" s="1"/>
      <c r="R92" s="1"/>
      <c r="S92" s="2"/>
      <c r="T92" s="3"/>
      <c r="U92" s="7"/>
      <c r="V92" s="7"/>
      <c r="W92" s="7"/>
      <c r="X92" s="40"/>
      <c r="Y92" s="1"/>
      <c r="Z92" s="1"/>
      <c r="AA92" s="2"/>
      <c r="AB92" s="6"/>
      <c r="AC92" s="2"/>
      <c r="AD92" s="40"/>
      <c r="AE92" s="1"/>
      <c r="AF92" s="2"/>
      <c r="AG92" s="9"/>
      <c r="AH92" s="12"/>
      <c r="AI92" s="12"/>
      <c r="AJ92" s="42"/>
      <c r="AK92" s="11"/>
      <c r="AL92" s="9"/>
      <c r="AM92" s="11"/>
      <c r="AN92" s="9"/>
      <c r="AO92" s="9"/>
      <c r="AP92" s="9"/>
      <c r="AQ92" s="50"/>
      <c r="AR92" s="11"/>
      <c r="AS92" s="49"/>
      <c r="AT92" s="12"/>
      <c r="AU92" s="9"/>
      <c r="AV92" s="9"/>
      <c r="AW92" s="9"/>
      <c r="AX92" s="9"/>
      <c r="AY92" s="12"/>
      <c r="AZ92" s="49"/>
      <c r="BA92" s="12"/>
      <c r="BB92" s="9"/>
      <c r="BC92" s="9"/>
      <c r="BD92" s="9"/>
      <c r="BE92" s="9"/>
      <c r="BF92" s="12"/>
      <c r="BG92" s="49"/>
      <c r="BH92" s="12"/>
      <c r="BI92" s="9"/>
      <c r="BJ92" s="9"/>
      <c r="BK92" s="9"/>
      <c r="BL92" s="50"/>
      <c r="BM92" s="12"/>
      <c r="BN92" s="11"/>
      <c r="BO92" s="9"/>
      <c r="BP92" s="11"/>
      <c r="BQ92" s="9"/>
      <c r="BR92" s="43"/>
      <c r="BS92" s="9"/>
      <c r="BT92" s="11"/>
      <c r="BU92" s="9"/>
      <c r="BV92" s="25"/>
      <c r="BW92" s="25"/>
      <c r="BX92" s="25"/>
      <c r="BY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</row>
    <row r="93" spans="1:88" x14ac:dyDescent="0.2">
      <c r="A93" s="25"/>
      <c r="B93" s="2"/>
      <c r="C93" s="1"/>
      <c r="D93" s="1"/>
      <c r="E93" s="1"/>
      <c r="F93" s="2"/>
      <c r="G93" s="6"/>
      <c r="H93" s="2"/>
      <c r="I93" s="2"/>
      <c r="J93" s="3"/>
      <c r="K93" s="3"/>
      <c r="L93" s="1"/>
      <c r="M93" s="1"/>
      <c r="N93" s="1"/>
      <c r="O93" s="40"/>
      <c r="P93" s="40"/>
      <c r="Q93" s="1"/>
      <c r="R93" s="1"/>
      <c r="S93" s="2"/>
      <c r="T93" s="3"/>
      <c r="U93" s="7"/>
      <c r="V93" s="7"/>
      <c r="W93" s="7"/>
      <c r="X93" s="40"/>
      <c r="Y93" s="1"/>
      <c r="Z93" s="1"/>
      <c r="AA93" s="2"/>
      <c r="AB93" s="6"/>
      <c r="AC93" s="2"/>
      <c r="AD93" s="40"/>
      <c r="AE93" s="1"/>
      <c r="AF93" s="2"/>
      <c r="AG93" s="9"/>
      <c r="AH93" s="12"/>
      <c r="AI93" s="12"/>
      <c r="AJ93" s="42"/>
      <c r="AK93" s="11"/>
      <c r="AL93" s="9"/>
      <c r="AM93" s="11"/>
      <c r="AN93" s="9"/>
      <c r="AO93" s="9"/>
      <c r="AP93" s="9"/>
      <c r="AQ93" s="50"/>
      <c r="AR93" s="11"/>
      <c r="AS93" s="49"/>
      <c r="AT93" s="12"/>
      <c r="AU93" s="9"/>
      <c r="AV93" s="9"/>
      <c r="AW93" s="9"/>
      <c r="AX93" s="9"/>
      <c r="AY93" s="12"/>
      <c r="AZ93" s="49"/>
      <c r="BA93" s="12"/>
      <c r="BB93" s="9"/>
      <c r="BC93" s="9"/>
      <c r="BD93" s="9"/>
      <c r="BE93" s="9"/>
      <c r="BF93" s="12"/>
      <c r="BG93" s="49"/>
      <c r="BH93" s="12"/>
      <c r="BI93" s="9"/>
      <c r="BJ93" s="9"/>
      <c r="BK93" s="9"/>
      <c r="BL93" s="50"/>
      <c r="BM93" s="12"/>
      <c r="BN93" s="11"/>
      <c r="BO93" s="9"/>
      <c r="BP93" s="11"/>
      <c r="BQ93" s="9"/>
      <c r="BR93" s="43"/>
      <c r="BS93" s="9"/>
      <c r="BT93" s="11"/>
      <c r="BU93" s="9"/>
      <c r="BV93" s="25"/>
      <c r="BW93" s="25"/>
      <c r="BX93" s="25"/>
      <c r="BY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</row>
    <row r="94" spans="1:88" x14ac:dyDescent="0.2">
      <c r="A94" s="25"/>
      <c r="B94" s="2"/>
      <c r="C94" s="1"/>
      <c r="D94" s="1"/>
      <c r="E94" s="1"/>
      <c r="F94" s="2"/>
      <c r="G94" s="6"/>
      <c r="H94" s="2"/>
      <c r="I94" s="2"/>
      <c r="J94" s="3"/>
      <c r="K94" s="3"/>
      <c r="L94" s="1"/>
      <c r="M94" s="1"/>
      <c r="N94" s="1"/>
      <c r="O94" s="40"/>
      <c r="P94" s="40"/>
      <c r="Q94" s="1"/>
      <c r="R94" s="1"/>
      <c r="S94" s="2"/>
      <c r="T94" s="3"/>
      <c r="U94" s="7"/>
      <c r="V94" s="7"/>
      <c r="W94" s="7"/>
      <c r="X94" s="40"/>
      <c r="Y94" s="1"/>
      <c r="Z94" s="1"/>
      <c r="AA94" s="2"/>
      <c r="AB94" s="6"/>
      <c r="AC94" s="2"/>
      <c r="AD94" s="40"/>
      <c r="AE94" s="1"/>
      <c r="AF94" s="2"/>
      <c r="AG94" s="9"/>
      <c r="AH94" s="12"/>
      <c r="AI94" s="12"/>
      <c r="AJ94" s="42"/>
      <c r="AK94" s="11"/>
      <c r="AL94" s="9"/>
      <c r="AM94" s="11"/>
      <c r="AN94" s="9"/>
      <c r="AO94" s="9"/>
      <c r="AP94" s="9"/>
      <c r="AQ94" s="50"/>
      <c r="AR94" s="11"/>
      <c r="AS94" s="49"/>
      <c r="AT94" s="12"/>
      <c r="AU94" s="9"/>
      <c r="AV94" s="9"/>
      <c r="AW94" s="9"/>
      <c r="AX94" s="9"/>
      <c r="AY94" s="12"/>
      <c r="AZ94" s="49"/>
      <c r="BA94" s="12"/>
      <c r="BB94" s="9"/>
      <c r="BC94" s="9"/>
      <c r="BD94" s="9"/>
      <c r="BE94" s="9"/>
      <c r="BF94" s="12"/>
      <c r="BG94" s="49"/>
      <c r="BH94" s="12"/>
      <c r="BI94" s="9"/>
      <c r="BJ94" s="9"/>
      <c r="BK94" s="9"/>
      <c r="BL94" s="50"/>
      <c r="BM94" s="12"/>
      <c r="BN94" s="11"/>
      <c r="BO94" s="9"/>
      <c r="BP94" s="11"/>
      <c r="BQ94" s="9"/>
      <c r="BR94" s="43"/>
      <c r="BS94" s="9"/>
      <c r="BT94" s="11"/>
      <c r="BU94" s="9"/>
      <c r="BV94" s="25"/>
      <c r="BW94" s="25"/>
      <c r="BX94" s="25"/>
      <c r="BY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</row>
    <row r="95" spans="1:88" x14ac:dyDescent="0.2">
      <c r="A95" s="25"/>
      <c r="B95" s="2"/>
      <c r="C95" s="1"/>
      <c r="D95" s="1"/>
      <c r="E95" s="1"/>
      <c r="F95" s="2"/>
      <c r="G95" s="6"/>
      <c r="H95" s="2"/>
      <c r="I95" s="2"/>
      <c r="J95" s="3"/>
      <c r="K95" s="3"/>
      <c r="L95" s="1"/>
      <c r="M95" s="1"/>
      <c r="N95" s="1"/>
      <c r="O95" s="40"/>
      <c r="P95" s="40"/>
      <c r="Q95" s="1"/>
      <c r="R95" s="1"/>
      <c r="S95" s="2"/>
      <c r="T95" s="3"/>
      <c r="U95" s="7"/>
      <c r="V95" s="7"/>
      <c r="W95" s="7"/>
      <c r="X95" s="40"/>
      <c r="Y95" s="1"/>
      <c r="Z95" s="1"/>
      <c r="AA95" s="2"/>
      <c r="AB95" s="6"/>
      <c r="AC95" s="2"/>
      <c r="AD95" s="40"/>
      <c r="AE95" s="1"/>
      <c r="AF95" s="2"/>
      <c r="AG95" s="9"/>
      <c r="AH95" s="12"/>
      <c r="AI95" s="12"/>
      <c r="AJ95" s="42"/>
      <c r="AK95" s="11"/>
      <c r="AL95" s="9"/>
      <c r="AM95" s="11"/>
      <c r="AN95" s="9"/>
      <c r="AO95" s="9"/>
      <c r="AP95" s="9"/>
      <c r="AQ95" s="50"/>
      <c r="AR95" s="11"/>
      <c r="AS95" s="49"/>
      <c r="AT95" s="12"/>
      <c r="AU95" s="9"/>
      <c r="AV95" s="9"/>
      <c r="AW95" s="9"/>
      <c r="AX95" s="9"/>
      <c r="AY95" s="12"/>
      <c r="AZ95" s="49"/>
      <c r="BA95" s="12"/>
      <c r="BB95" s="9"/>
      <c r="BC95" s="9"/>
      <c r="BD95" s="9"/>
      <c r="BE95" s="9"/>
      <c r="BF95" s="12"/>
      <c r="BG95" s="49"/>
      <c r="BH95" s="12"/>
      <c r="BI95" s="9"/>
      <c r="BJ95" s="9"/>
      <c r="BK95" s="9"/>
      <c r="BL95" s="50"/>
      <c r="BM95" s="12"/>
      <c r="BN95" s="11"/>
      <c r="BO95" s="9"/>
      <c r="BP95" s="11"/>
      <c r="BQ95" s="9"/>
      <c r="BR95" s="43"/>
      <c r="BS95" s="9"/>
      <c r="BT95" s="11"/>
      <c r="BU95" s="9"/>
      <c r="BV95" s="25"/>
      <c r="BW95" s="25"/>
      <c r="BX95" s="25"/>
      <c r="BY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</row>
    <row r="96" spans="1:88" x14ac:dyDescent="0.2">
      <c r="A96" s="25"/>
      <c r="B96" s="2"/>
      <c r="C96" s="1"/>
      <c r="D96" s="1"/>
      <c r="E96" s="1"/>
      <c r="F96" s="2"/>
      <c r="G96" s="6"/>
      <c r="H96" s="2"/>
      <c r="I96" s="2"/>
      <c r="J96" s="3"/>
      <c r="K96" s="3"/>
      <c r="L96" s="1"/>
      <c r="M96" s="1"/>
      <c r="N96" s="1"/>
      <c r="O96" s="40"/>
      <c r="P96" s="40"/>
      <c r="Q96" s="1"/>
      <c r="R96" s="1"/>
      <c r="S96" s="2"/>
      <c r="T96" s="3"/>
      <c r="U96" s="7"/>
      <c r="V96" s="7"/>
      <c r="W96" s="7"/>
      <c r="X96" s="40"/>
      <c r="Y96" s="1"/>
      <c r="Z96" s="1"/>
      <c r="AA96" s="2"/>
      <c r="AB96" s="6"/>
      <c r="AC96" s="2"/>
      <c r="AD96" s="40"/>
      <c r="AE96" s="1"/>
      <c r="AF96" s="2"/>
      <c r="AG96" s="9"/>
      <c r="AH96" s="12"/>
      <c r="AI96" s="12"/>
      <c r="AJ96" s="42"/>
      <c r="AK96" s="11"/>
      <c r="AL96" s="9"/>
      <c r="AM96" s="11"/>
      <c r="AN96" s="9"/>
      <c r="AO96" s="9"/>
      <c r="AP96" s="9"/>
      <c r="AQ96" s="50"/>
      <c r="AR96" s="11"/>
      <c r="AS96" s="49"/>
      <c r="AT96" s="12"/>
      <c r="AU96" s="9"/>
      <c r="AV96" s="9"/>
      <c r="AW96" s="9"/>
      <c r="AX96" s="9"/>
      <c r="AY96" s="12"/>
      <c r="AZ96" s="49"/>
      <c r="BA96" s="12"/>
      <c r="BB96" s="9"/>
      <c r="BC96" s="9"/>
      <c r="BD96" s="9"/>
      <c r="BE96" s="9"/>
      <c r="BF96" s="12"/>
      <c r="BG96" s="49"/>
      <c r="BH96" s="12"/>
      <c r="BI96" s="9"/>
      <c r="BJ96" s="9"/>
      <c r="BK96" s="9"/>
      <c r="BL96" s="50"/>
      <c r="BM96" s="12"/>
      <c r="BN96" s="11"/>
      <c r="BO96" s="9"/>
      <c r="BP96" s="11"/>
      <c r="BQ96" s="9"/>
      <c r="BR96" s="43"/>
      <c r="BS96" s="9"/>
      <c r="BT96" s="11"/>
      <c r="BU96" s="9"/>
      <c r="BV96" s="25"/>
      <c r="BW96" s="25"/>
      <c r="BX96" s="25"/>
      <c r="BY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</row>
    <row r="97" spans="1:88" x14ac:dyDescent="0.2">
      <c r="A97" s="25"/>
      <c r="B97" s="2"/>
      <c r="C97" s="1"/>
      <c r="D97" s="1"/>
      <c r="E97" s="1"/>
      <c r="F97" s="2"/>
      <c r="G97" s="6"/>
      <c r="H97" s="2"/>
      <c r="I97" s="2"/>
      <c r="J97" s="3"/>
      <c r="K97" s="3"/>
      <c r="L97" s="1"/>
      <c r="M97" s="1"/>
      <c r="N97" s="1"/>
      <c r="O97" s="40"/>
      <c r="P97" s="40"/>
      <c r="Q97" s="1"/>
      <c r="R97" s="1"/>
      <c r="S97" s="2"/>
      <c r="T97" s="3"/>
      <c r="U97" s="7"/>
      <c r="V97" s="7"/>
      <c r="W97" s="7"/>
      <c r="X97" s="40"/>
      <c r="Y97" s="1"/>
      <c r="Z97" s="1"/>
      <c r="AA97" s="2"/>
      <c r="AB97" s="6"/>
      <c r="AC97" s="2"/>
      <c r="AD97" s="40"/>
      <c r="AE97" s="1"/>
      <c r="AF97" s="2"/>
      <c r="AG97" s="9"/>
      <c r="AH97" s="12"/>
      <c r="AI97" s="12"/>
      <c r="AJ97" s="42"/>
      <c r="AK97" s="11"/>
      <c r="AL97" s="9"/>
      <c r="AM97" s="11"/>
      <c r="AN97" s="9"/>
      <c r="AO97" s="9"/>
      <c r="AP97" s="9"/>
      <c r="AQ97" s="50"/>
      <c r="AR97" s="11"/>
      <c r="AS97" s="49"/>
      <c r="AT97" s="12"/>
      <c r="AU97" s="9"/>
      <c r="AV97" s="9"/>
      <c r="AW97" s="9"/>
      <c r="AX97" s="9"/>
      <c r="AY97" s="12"/>
      <c r="AZ97" s="49"/>
      <c r="BA97" s="12"/>
      <c r="BB97" s="9"/>
      <c r="BC97" s="9"/>
      <c r="BD97" s="9"/>
      <c r="BE97" s="9"/>
      <c r="BF97" s="12"/>
      <c r="BG97" s="49"/>
      <c r="BH97" s="12"/>
      <c r="BI97" s="9"/>
      <c r="BJ97" s="9"/>
      <c r="BK97" s="9"/>
      <c r="BL97" s="50"/>
      <c r="BM97" s="12"/>
      <c r="BN97" s="11"/>
      <c r="BO97" s="9"/>
      <c r="BP97" s="11"/>
      <c r="BQ97" s="9"/>
      <c r="BR97" s="43"/>
      <c r="BS97" s="9"/>
      <c r="BT97" s="11"/>
      <c r="BU97" s="9"/>
      <c r="BV97" s="25"/>
      <c r="BW97" s="25"/>
      <c r="BX97" s="25"/>
      <c r="BY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</row>
    <row r="98" spans="1:88" x14ac:dyDescent="0.2">
      <c r="A98" s="25"/>
      <c r="B98" s="2"/>
      <c r="C98" s="1"/>
      <c r="D98" s="1"/>
      <c r="E98" s="1"/>
      <c r="F98" s="2"/>
      <c r="G98" s="6"/>
      <c r="H98" s="2"/>
      <c r="I98" s="2"/>
      <c r="J98" s="3"/>
      <c r="K98" s="3"/>
      <c r="L98" s="1"/>
      <c r="M98" s="1"/>
      <c r="N98" s="1"/>
      <c r="O98" s="40"/>
      <c r="P98" s="40"/>
      <c r="Q98" s="1"/>
      <c r="R98" s="1"/>
      <c r="S98" s="2"/>
      <c r="T98" s="3"/>
      <c r="U98" s="7"/>
      <c r="V98" s="7"/>
      <c r="W98" s="7"/>
      <c r="X98" s="40"/>
      <c r="Y98" s="1"/>
      <c r="Z98" s="1"/>
      <c r="AA98" s="2"/>
      <c r="AB98" s="6"/>
      <c r="AC98" s="2"/>
      <c r="AD98" s="40"/>
      <c r="AE98" s="1"/>
      <c r="AF98" s="2"/>
      <c r="AG98" s="9"/>
      <c r="AH98" s="12"/>
      <c r="AI98" s="12"/>
      <c r="AJ98" s="42"/>
      <c r="AK98" s="11"/>
      <c r="AL98" s="9"/>
      <c r="AM98" s="11"/>
      <c r="AN98" s="9"/>
      <c r="AO98" s="9"/>
      <c r="AP98" s="9"/>
      <c r="AQ98" s="50"/>
      <c r="AR98" s="11"/>
      <c r="AS98" s="49"/>
      <c r="AT98" s="12"/>
      <c r="AU98" s="9"/>
      <c r="AV98" s="9"/>
      <c r="AW98" s="9"/>
      <c r="AX98" s="9"/>
      <c r="AY98" s="12"/>
      <c r="AZ98" s="49"/>
      <c r="BA98" s="12"/>
      <c r="BB98" s="9"/>
      <c r="BC98" s="9"/>
      <c r="BD98" s="9"/>
      <c r="BE98" s="9"/>
      <c r="BF98" s="12"/>
      <c r="BG98" s="49"/>
      <c r="BH98" s="12"/>
      <c r="BI98" s="9"/>
      <c r="BJ98" s="9"/>
      <c r="BK98" s="9"/>
      <c r="BL98" s="50"/>
      <c r="BM98" s="12"/>
      <c r="BN98" s="11"/>
      <c r="BO98" s="9"/>
      <c r="BP98" s="11"/>
      <c r="BQ98" s="9"/>
      <c r="BR98" s="43"/>
      <c r="BS98" s="9"/>
      <c r="BT98" s="11"/>
      <c r="BU98" s="9"/>
      <c r="BV98" s="25"/>
      <c r="BW98" s="25"/>
      <c r="BX98" s="25"/>
      <c r="BY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</row>
    <row r="99" spans="1:88" x14ac:dyDescent="0.2">
      <c r="A99" s="25"/>
      <c r="B99" s="2"/>
      <c r="C99" s="1"/>
      <c r="D99" s="1"/>
      <c r="E99" s="1"/>
      <c r="F99" s="2"/>
      <c r="G99" s="6"/>
      <c r="H99" s="2"/>
      <c r="I99" s="2"/>
      <c r="J99" s="3"/>
      <c r="K99" s="3"/>
      <c r="L99" s="1"/>
      <c r="M99" s="1"/>
      <c r="N99" s="1"/>
      <c r="O99" s="40"/>
      <c r="P99" s="40"/>
      <c r="Q99" s="1"/>
      <c r="R99" s="1"/>
      <c r="S99" s="2"/>
      <c r="T99" s="3"/>
      <c r="U99" s="7"/>
      <c r="V99" s="7"/>
      <c r="W99" s="7"/>
      <c r="X99" s="40"/>
      <c r="Y99" s="1"/>
      <c r="Z99" s="1"/>
      <c r="AA99" s="2"/>
      <c r="AB99" s="6"/>
      <c r="AC99" s="2"/>
      <c r="AD99" s="40"/>
      <c r="AE99" s="1"/>
      <c r="AF99" s="2"/>
      <c r="AG99" s="9"/>
      <c r="AH99" s="12"/>
      <c r="AI99" s="12"/>
      <c r="AJ99" s="42"/>
      <c r="AK99" s="11"/>
      <c r="AL99" s="9"/>
      <c r="AM99" s="11"/>
      <c r="AN99" s="9"/>
      <c r="AO99" s="9"/>
      <c r="AP99" s="9"/>
      <c r="AQ99" s="50"/>
      <c r="AR99" s="11"/>
      <c r="AS99" s="49"/>
      <c r="AT99" s="12"/>
      <c r="AU99" s="9"/>
      <c r="AV99" s="9"/>
      <c r="AW99" s="9"/>
      <c r="AX99" s="9"/>
      <c r="AY99" s="12"/>
      <c r="AZ99" s="49"/>
      <c r="BA99" s="12"/>
      <c r="BB99" s="9"/>
      <c r="BC99" s="9"/>
      <c r="BD99" s="9"/>
      <c r="BE99" s="9"/>
      <c r="BF99" s="12"/>
      <c r="BG99" s="49"/>
      <c r="BH99" s="12"/>
      <c r="BI99" s="9"/>
      <c r="BJ99" s="9"/>
      <c r="BK99" s="9"/>
      <c r="BL99" s="50"/>
      <c r="BM99" s="12"/>
      <c r="BN99" s="11"/>
      <c r="BO99" s="9"/>
      <c r="BP99" s="11"/>
      <c r="BQ99" s="9"/>
      <c r="BR99" s="43"/>
      <c r="BS99" s="9"/>
      <c r="BT99" s="11"/>
      <c r="BU99" s="9"/>
      <c r="BV99" s="25"/>
      <c r="BW99" s="25"/>
      <c r="BX99" s="25"/>
      <c r="BY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</row>
    <row r="100" spans="1:88" x14ac:dyDescent="0.2">
      <c r="A100" s="25"/>
      <c r="B100" s="2"/>
      <c r="C100" s="1"/>
      <c r="D100" s="1"/>
      <c r="E100" s="1"/>
      <c r="F100" s="2"/>
      <c r="G100" s="6"/>
      <c r="H100" s="2"/>
      <c r="I100" s="2"/>
      <c r="J100" s="3"/>
      <c r="K100" s="3"/>
      <c r="L100" s="1"/>
      <c r="M100" s="1"/>
      <c r="N100" s="1"/>
      <c r="O100" s="40"/>
      <c r="P100" s="40"/>
      <c r="Q100" s="1"/>
      <c r="R100" s="1"/>
      <c r="S100" s="2"/>
      <c r="T100" s="3"/>
      <c r="U100" s="7"/>
      <c r="V100" s="7"/>
      <c r="W100" s="7"/>
      <c r="X100" s="40"/>
      <c r="Y100" s="1"/>
      <c r="Z100" s="1"/>
      <c r="AA100" s="2"/>
      <c r="AB100" s="6"/>
      <c r="AC100" s="2"/>
      <c r="AD100" s="40"/>
      <c r="AE100" s="1"/>
      <c r="AF100" s="2"/>
      <c r="AG100" s="9"/>
      <c r="AH100" s="12"/>
      <c r="AI100" s="12"/>
      <c r="AJ100" s="42"/>
      <c r="AK100" s="11"/>
      <c r="AL100" s="9"/>
      <c r="AM100" s="11"/>
      <c r="AN100" s="9"/>
      <c r="AO100" s="9"/>
      <c r="AP100" s="9"/>
      <c r="AQ100" s="50"/>
      <c r="AR100" s="11"/>
      <c r="AS100" s="49"/>
      <c r="AT100" s="12"/>
      <c r="AU100" s="9"/>
      <c r="AV100" s="9"/>
      <c r="AW100" s="9"/>
      <c r="AX100" s="9"/>
      <c r="AY100" s="12"/>
      <c r="AZ100" s="49"/>
      <c r="BA100" s="12"/>
      <c r="BB100" s="9"/>
      <c r="BC100" s="9"/>
      <c r="BD100" s="9"/>
      <c r="BE100" s="9"/>
      <c r="BF100" s="12"/>
      <c r="BG100" s="49"/>
      <c r="BH100" s="12"/>
      <c r="BI100" s="9"/>
      <c r="BJ100" s="9"/>
      <c r="BK100" s="9"/>
      <c r="BL100" s="50"/>
      <c r="BM100" s="12"/>
      <c r="BN100" s="11"/>
      <c r="BO100" s="9"/>
      <c r="BP100" s="11"/>
      <c r="BQ100" s="9"/>
      <c r="BR100" s="43"/>
      <c r="BS100" s="9"/>
      <c r="BT100" s="11"/>
      <c r="BU100" s="9"/>
      <c r="BV100" s="25"/>
      <c r="BW100" s="25"/>
      <c r="BX100" s="25"/>
      <c r="BY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</row>
    <row r="101" spans="1:88" x14ac:dyDescent="0.2">
      <c r="A101" s="25"/>
      <c r="B101" s="2"/>
      <c r="C101" s="1"/>
      <c r="D101" s="1"/>
      <c r="E101" s="1"/>
      <c r="F101" s="2"/>
      <c r="G101" s="6"/>
      <c r="H101" s="2"/>
      <c r="I101" s="2"/>
      <c r="J101" s="3"/>
      <c r="K101" s="3"/>
      <c r="L101" s="1"/>
      <c r="M101" s="1"/>
      <c r="N101" s="1"/>
      <c r="O101" s="40"/>
      <c r="P101" s="40"/>
      <c r="Q101" s="1"/>
      <c r="R101" s="1"/>
      <c r="S101" s="2"/>
      <c r="T101" s="3"/>
      <c r="U101" s="7"/>
      <c r="V101" s="7"/>
      <c r="W101" s="7"/>
      <c r="X101" s="40"/>
      <c r="Y101" s="1"/>
      <c r="Z101" s="1"/>
      <c r="AA101" s="2"/>
      <c r="AB101" s="6"/>
      <c r="AC101" s="2"/>
      <c r="AD101" s="40"/>
      <c r="AE101" s="1"/>
      <c r="AF101" s="2"/>
      <c r="AG101" s="9"/>
      <c r="AH101" s="12"/>
      <c r="AI101" s="12"/>
      <c r="AJ101" s="42"/>
      <c r="AK101" s="11"/>
      <c r="AL101" s="9"/>
      <c r="AM101" s="11"/>
      <c r="AN101" s="9"/>
      <c r="AO101" s="9"/>
      <c r="AP101" s="9"/>
      <c r="AQ101" s="50"/>
      <c r="AR101" s="11"/>
      <c r="AS101" s="49"/>
      <c r="AT101" s="12"/>
      <c r="AU101" s="9"/>
      <c r="AV101" s="9"/>
      <c r="AW101" s="9"/>
      <c r="AX101" s="9"/>
      <c r="AY101" s="12"/>
      <c r="AZ101" s="49"/>
      <c r="BA101" s="12"/>
      <c r="BB101" s="9"/>
      <c r="BC101" s="9"/>
      <c r="BD101" s="9"/>
      <c r="BE101" s="9"/>
      <c r="BF101" s="12"/>
      <c r="BG101" s="49"/>
      <c r="BH101" s="12"/>
      <c r="BI101" s="9"/>
      <c r="BJ101" s="9"/>
      <c r="BK101" s="9"/>
      <c r="BL101" s="50"/>
      <c r="BM101" s="12"/>
      <c r="BN101" s="11"/>
      <c r="BO101" s="9"/>
      <c r="BP101" s="11"/>
      <c r="BQ101" s="9"/>
      <c r="BR101" s="43"/>
      <c r="BS101" s="9"/>
      <c r="BT101" s="11"/>
      <c r="BU101" s="9"/>
      <c r="BV101" s="25"/>
      <c r="BW101" s="25"/>
      <c r="BX101" s="25"/>
      <c r="BY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</row>
    <row r="102" spans="1:88" x14ac:dyDescent="0.2">
      <c r="A102" s="25"/>
      <c r="B102" s="2"/>
      <c r="C102" s="1"/>
      <c r="D102" s="1"/>
      <c r="E102" s="1"/>
      <c r="F102" s="2"/>
      <c r="G102" s="6"/>
      <c r="H102" s="2"/>
      <c r="I102" s="2"/>
      <c r="J102" s="3"/>
      <c r="K102" s="3"/>
      <c r="L102" s="1"/>
      <c r="M102" s="1"/>
      <c r="N102" s="1"/>
      <c r="O102" s="40"/>
      <c r="P102" s="40"/>
      <c r="Q102" s="1"/>
      <c r="R102" s="1"/>
      <c r="S102" s="2"/>
      <c r="T102" s="3"/>
      <c r="U102" s="7"/>
      <c r="V102" s="7"/>
      <c r="W102" s="7"/>
      <c r="X102" s="40"/>
      <c r="Y102" s="1"/>
      <c r="Z102" s="1"/>
      <c r="AA102" s="2"/>
      <c r="AB102" s="6"/>
      <c r="AC102" s="2"/>
      <c r="AD102" s="40"/>
      <c r="AE102" s="1"/>
      <c r="AF102" s="2"/>
      <c r="AG102" s="9"/>
      <c r="AH102" s="12"/>
      <c r="AI102" s="12"/>
      <c r="AJ102" s="42"/>
      <c r="AK102" s="11"/>
      <c r="AL102" s="9"/>
      <c r="AM102" s="11"/>
      <c r="AN102" s="9"/>
      <c r="AO102" s="9"/>
      <c r="AP102" s="9"/>
      <c r="AQ102" s="50"/>
      <c r="AR102" s="11"/>
      <c r="AS102" s="49"/>
      <c r="AT102" s="12"/>
      <c r="AU102" s="9"/>
      <c r="AV102" s="9"/>
      <c r="AW102" s="9"/>
      <c r="AX102" s="9"/>
      <c r="AY102" s="12"/>
      <c r="AZ102" s="49"/>
      <c r="BA102" s="12"/>
      <c r="BB102" s="9"/>
      <c r="BC102" s="9"/>
      <c r="BD102" s="9"/>
      <c r="BE102" s="9"/>
      <c r="BF102" s="12"/>
      <c r="BG102" s="49"/>
      <c r="BH102" s="12"/>
      <c r="BI102" s="9"/>
      <c r="BJ102" s="9"/>
      <c r="BK102" s="9"/>
      <c r="BL102" s="50"/>
      <c r="BM102" s="12"/>
      <c r="BN102" s="11"/>
      <c r="BO102" s="9"/>
      <c r="BP102" s="11"/>
      <c r="BQ102" s="9"/>
      <c r="BR102" s="43"/>
      <c r="BS102" s="9"/>
      <c r="BT102" s="11"/>
      <c r="BU102" s="9"/>
      <c r="BV102" s="25"/>
      <c r="BW102" s="25"/>
      <c r="BX102" s="25"/>
      <c r="BY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</row>
    <row r="103" spans="1:88" x14ac:dyDescent="0.2">
      <c r="A103" s="25"/>
      <c r="B103" s="2"/>
      <c r="C103" s="1"/>
      <c r="D103" s="1"/>
      <c r="E103" s="1"/>
      <c r="F103" s="2"/>
      <c r="G103" s="6"/>
      <c r="H103" s="2"/>
      <c r="I103" s="2"/>
      <c r="J103" s="3"/>
      <c r="K103" s="3"/>
      <c r="L103" s="1"/>
      <c r="M103" s="1"/>
      <c r="N103" s="1"/>
      <c r="O103" s="40"/>
      <c r="P103" s="40"/>
      <c r="Q103" s="1"/>
      <c r="R103" s="1"/>
      <c r="S103" s="2"/>
      <c r="T103" s="3"/>
      <c r="U103" s="7"/>
      <c r="V103" s="7"/>
      <c r="W103" s="7"/>
      <c r="X103" s="40"/>
      <c r="Y103" s="1"/>
      <c r="Z103" s="1"/>
      <c r="AA103" s="2"/>
      <c r="AB103" s="6"/>
      <c r="AC103" s="2"/>
      <c r="AD103" s="40"/>
      <c r="AE103" s="1"/>
      <c r="AF103" s="2"/>
      <c r="AG103" s="9"/>
      <c r="AH103" s="12"/>
      <c r="AI103" s="12"/>
      <c r="AJ103" s="42"/>
      <c r="AK103" s="11"/>
      <c r="AL103" s="9"/>
      <c r="AM103" s="11"/>
      <c r="AN103" s="9"/>
      <c r="AO103" s="9"/>
      <c r="AP103" s="9"/>
      <c r="AQ103" s="50"/>
      <c r="AR103" s="11"/>
      <c r="AS103" s="49"/>
      <c r="AT103" s="12"/>
      <c r="AU103" s="9"/>
      <c r="AV103" s="9"/>
      <c r="AW103" s="9"/>
      <c r="AX103" s="9"/>
      <c r="AY103" s="12"/>
      <c r="AZ103" s="49"/>
      <c r="BA103" s="12"/>
      <c r="BB103" s="9"/>
      <c r="BC103" s="9"/>
      <c r="BD103" s="9"/>
      <c r="BE103" s="9"/>
      <c r="BF103" s="12"/>
      <c r="BG103" s="49"/>
      <c r="BH103" s="12"/>
      <c r="BI103" s="9"/>
      <c r="BJ103" s="9"/>
      <c r="BK103" s="9"/>
      <c r="BL103" s="50"/>
      <c r="BM103" s="12"/>
      <c r="BN103" s="11"/>
      <c r="BO103" s="9"/>
      <c r="BP103" s="11"/>
      <c r="BQ103" s="9"/>
      <c r="BR103" s="43"/>
      <c r="BS103" s="9"/>
      <c r="BT103" s="11"/>
      <c r="BU103" s="9"/>
      <c r="BV103" s="25"/>
      <c r="BW103" s="25"/>
      <c r="BX103" s="25"/>
      <c r="BY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</row>
    <row r="104" spans="1:88" x14ac:dyDescent="0.2">
      <c r="A104" s="25"/>
      <c r="B104" s="2"/>
      <c r="C104" s="1"/>
      <c r="D104" s="1"/>
      <c r="E104" s="1"/>
      <c r="F104" s="2"/>
      <c r="G104" s="6"/>
      <c r="H104" s="2"/>
      <c r="I104" s="2"/>
      <c r="J104" s="3"/>
      <c r="K104" s="3"/>
      <c r="L104" s="1"/>
      <c r="M104" s="1"/>
      <c r="N104" s="1"/>
      <c r="O104" s="40"/>
      <c r="P104" s="40"/>
      <c r="Q104" s="1"/>
      <c r="R104" s="1"/>
      <c r="S104" s="2"/>
      <c r="T104" s="3"/>
      <c r="U104" s="7"/>
      <c r="V104" s="7"/>
      <c r="W104" s="7"/>
      <c r="X104" s="40"/>
      <c r="Y104" s="1"/>
      <c r="Z104" s="1"/>
      <c r="AA104" s="2"/>
      <c r="AB104" s="6"/>
      <c r="AC104" s="2"/>
      <c r="AD104" s="40"/>
      <c r="AE104" s="1"/>
      <c r="AF104" s="2"/>
      <c r="AG104" s="9"/>
      <c r="AH104" s="12"/>
      <c r="AI104" s="12"/>
      <c r="AJ104" s="42"/>
      <c r="AK104" s="11"/>
      <c r="AL104" s="9"/>
      <c r="AM104" s="11"/>
      <c r="AN104" s="9"/>
      <c r="AO104" s="9"/>
      <c r="AP104" s="9"/>
      <c r="AQ104" s="50"/>
      <c r="AR104" s="11"/>
      <c r="AS104" s="49"/>
      <c r="AT104" s="12"/>
      <c r="AU104" s="9"/>
      <c r="AV104" s="9"/>
      <c r="AW104" s="9"/>
      <c r="AX104" s="9"/>
      <c r="AY104" s="12"/>
      <c r="AZ104" s="49"/>
      <c r="BA104" s="12"/>
      <c r="BB104" s="9"/>
      <c r="BC104" s="9"/>
      <c r="BD104" s="9"/>
      <c r="BE104" s="9"/>
      <c r="BF104" s="12"/>
      <c r="BG104" s="49"/>
      <c r="BH104" s="12"/>
      <c r="BI104" s="9"/>
      <c r="BJ104" s="9"/>
      <c r="BK104" s="9"/>
      <c r="BL104" s="50"/>
      <c r="BM104" s="12"/>
      <c r="BN104" s="11"/>
      <c r="BO104" s="9"/>
      <c r="BP104" s="11"/>
      <c r="BQ104" s="9"/>
      <c r="BR104" s="43"/>
      <c r="BS104" s="9"/>
      <c r="BT104" s="11"/>
      <c r="BU104" s="9"/>
      <c r="BV104" s="25"/>
      <c r="BW104" s="25"/>
      <c r="BX104" s="25"/>
      <c r="BY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</row>
    <row r="105" spans="1:88" x14ac:dyDescent="0.2">
      <c r="A105" s="25"/>
      <c r="B105" s="2"/>
      <c r="C105" s="1"/>
      <c r="D105" s="1"/>
      <c r="E105" s="1"/>
      <c r="F105" s="2"/>
      <c r="G105" s="6"/>
      <c r="H105" s="2"/>
      <c r="I105" s="2"/>
      <c r="J105" s="3"/>
      <c r="K105" s="3"/>
      <c r="L105" s="1"/>
      <c r="M105" s="1"/>
      <c r="N105" s="1"/>
      <c r="O105" s="40"/>
      <c r="P105" s="40"/>
      <c r="Q105" s="1"/>
      <c r="R105" s="1"/>
      <c r="S105" s="2"/>
      <c r="T105" s="3"/>
      <c r="U105" s="7"/>
      <c r="V105" s="7"/>
      <c r="W105" s="7"/>
      <c r="X105" s="40"/>
      <c r="Y105" s="1"/>
      <c r="Z105" s="1"/>
      <c r="AA105" s="2"/>
      <c r="AB105" s="6"/>
      <c r="AC105" s="2"/>
      <c r="AD105" s="40"/>
      <c r="AE105" s="1"/>
      <c r="AF105" s="2"/>
      <c r="AG105" s="9"/>
      <c r="AH105" s="12"/>
      <c r="AI105" s="12"/>
      <c r="AJ105" s="42"/>
      <c r="AK105" s="11"/>
      <c r="AL105" s="9"/>
      <c r="AM105" s="11"/>
      <c r="AN105" s="9"/>
      <c r="AO105" s="9"/>
      <c r="AP105" s="9"/>
      <c r="AQ105" s="50"/>
      <c r="AR105" s="11"/>
      <c r="AS105" s="49"/>
      <c r="AT105" s="12"/>
      <c r="AU105" s="9"/>
      <c r="AV105" s="9"/>
      <c r="AW105" s="9"/>
      <c r="AX105" s="9"/>
      <c r="AY105" s="12"/>
      <c r="AZ105" s="49"/>
      <c r="BA105" s="12"/>
      <c r="BB105" s="9"/>
      <c r="BC105" s="9"/>
      <c r="BD105" s="9"/>
      <c r="BE105" s="9"/>
      <c r="BF105" s="12"/>
      <c r="BG105" s="49"/>
      <c r="BH105" s="12"/>
      <c r="BI105" s="9"/>
      <c r="BJ105" s="9"/>
      <c r="BK105" s="9"/>
      <c r="BL105" s="50"/>
      <c r="BM105" s="12"/>
      <c r="BN105" s="11"/>
      <c r="BO105" s="9"/>
      <c r="BP105" s="11"/>
      <c r="BQ105" s="9"/>
      <c r="BR105" s="43"/>
      <c r="BS105" s="9"/>
      <c r="BT105" s="11"/>
      <c r="BU105" s="9"/>
      <c r="BV105" s="25"/>
      <c r="BW105" s="25"/>
      <c r="BX105" s="25"/>
      <c r="BY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</row>
    <row r="106" spans="1:88" x14ac:dyDescent="0.2">
      <c r="A106" s="25"/>
      <c r="B106" s="2"/>
      <c r="C106" s="1"/>
      <c r="D106" s="1"/>
      <c r="E106" s="1"/>
      <c r="F106" s="2"/>
      <c r="G106" s="6"/>
      <c r="H106" s="2"/>
      <c r="I106" s="2"/>
      <c r="J106" s="3"/>
      <c r="K106" s="3"/>
      <c r="L106" s="1"/>
      <c r="M106" s="1"/>
      <c r="N106" s="1"/>
      <c r="O106" s="40"/>
      <c r="P106" s="40"/>
      <c r="Q106" s="1"/>
      <c r="R106" s="1"/>
      <c r="S106" s="2"/>
      <c r="T106" s="3"/>
      <c r="U106" s="7"/>
      <c r="V106" s="7"/>
      <c r="W106" s="7"/>
      <c r="X106" s="40"/>
      <c r="Y106" s="1"/>
      <c r="Z106" s="1"/>
      <c r="AA106" s="2"/>
      <c r="AB106" s="6"/>
      <c r="AC106" s="2"/>
      <c r="AD106" s="40"/>
      <c r="AE106" s="1"/>
      <c r="AF106" s="2"/>
      <c r="AG106" s="9"/>
      <c r="AH106" s="12"/>
      <c r="AI106" s="12"/>
      <c r="AJ106" s="42"/>
      <c r="AK106" s="11"/>
      <c r="AL106" s="9"/>
      <c r="AM106" s="11"/>
      <c r="AN106" s="9"/>
      <c r="AO106" s="9"/>
      <c r="AP106" s="9"/>
      <c r="AQ106" s="50"/>
      <c r="AR106" s="11"/>
      <c r="AS106" s="49"/>
      <c r="AT106" s="12"/>
      <c r="AU106" s="9"/>
      <c r="AV106" s="9"/>
      <c r="AW106" s="9"/>
      <c r="AX106" s="9"/>
      <c r="AY106" s="12"/>
      <c r="AZ106" s="49"/>
      <c r="BA106" s="12"/>
      <c r="BB106" s="9"/>
      <c r="BC106" s="9"/>
      <c r="BD106" s="9"/>
      <c r="BE106" s="9"/>
      <c r="BF106" s="12"/>
      <c r="BG106" s="49"/>
      <c r="BH106" s="12"/>
      <c r="BI106" s="9"/>
      <c r="BJ106" s="9"/>
      <c r="BK106" s="9"/>
      <c r="BL106" s="50"/>
      <c r="BM106" s="12"/>
      <c r="BN106" s="11"/>
      <c r="BO106" s="9"/>
      <c r="BP106" s="11"/>
      <c r="BQ106" s="9"/>
      <c r="BR106" s="43"/>
      <c r="BS106" s="9"/>
      <c r="BT106" s="11"/>
      <c r="BU106" s="9"/>
      <c r="BV106" s="25"/>
      <c r="BW106" s="25"/>
      <c r="BX106" s="25"/>
      <c r="BY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</row>
    <row r="107" spans="1:88" x14ac:dyDescent="0.2">
      <c r="A107" s="25"/>
      <c r="B107" s="2"/>
      <c r="C107" s="1"/>
      <c r="D107" s="1"/>
      <c r="E107" s="1"/>
      <c r="F107" s="2"/>
      <c r="G107" s="6"/>
      <c r="H107" s="2"/>
      <c r="I107" s="2"/>
      <c r="J107" s="3"/>
      <c r="K107" s="3"/>
      <c r="L107" s="1"/>
      <c r="M107" s="1"/>
      <c r="N107" s="1"/>
      <c r="O107" s="40"/>
      <c r="P107" s="40"/>
      <c r="Q107" s="1"/>
      <c r="R107" s="1"/>
      <c r="S107" s="2"/>
      <c r="T107" s="3"/>
      <c r="U107" s="7"/>
      <c r="V107" s="7"/>
      <c r="W107" s="7"/>
      <c r="X107" s="40"/>
      <c r="Y107" s="1"/>
      <c r="Z107" s="1"/>
      <c r="AA107" s="2"/>
      <c r="AB107" s="6"/>
      <c r="AC107" s="2"/>
      <c r="AD107" s="40"/>
      <c r="AE107" s="1"/>
      <c r="AF107" s="2"/>
      <c r="AG107" s="9"/>
      <c r="AH107" s="12"/>
      <c r="AI107" s="12"/>
      <c r="AJ107" s="42"/>
      <c r="AK107" s="11"/>
      <c r="AL107" s="9"/>
      <c r="AM107" s="11"/>
      <c r="AN107" s="9"/>
      <c r="AO107" s="9"/>
      <c r="AP107" s="9"/>
      <c r="AQ107" s="50"/>
      <c r="AR107" s="11"/>
      <c r="AS107" s="49"/>
      <c r="AT107" s="12"/>
      <c r="AU107" s="9"/>
      <c r="AV107" s="9"/>
      <c r="AW107" s="9"/>
      <c r="AX107" s="9"/>
      <c r="AY107" s="12"/>
      <c r="AZ107" s="49"/>
      <c r="BA107" s="12"/>
      <c r="BB107" s="9"/>
      <c r="BC107" s="9"/>
      <c r="BD107" s="9"/>
      <c r="BE107" s="9"/>
      <c r="BF107" s="12"/>
      <c r="BG107" s="49"/>
      <c r="BH107" s="12"/>
      <c r="BI107" s="9"/>
      <c r="BJ107" s="9"/>
      <c r="BK107" s="9"/>
      <c r="BL107" s="50"/>
      <c r="BM107" s="12"/>
      <c r="BN107" s="11"/>
      <c r="BO107" s="9"/>
      <c r="BP107" s="11"/>
      <c r="BQ107" s="9"/>
      <c r="BR107" s="43"/>
      <c r="BS107" s="9"/>
      <c r="BT107" s="11"/>
      <c r="BU107" s="9"/>
      <c r="BV107" s="25"/>
      <c r="BW107" s="25"/>
      <c r="BX107" s="25"/>
      <c r="BY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</row>
    <row r="108" spans="1:88" x14ac:dyDescent="0.2">
      <c r="A108" s="25"/>
      <c r="B108" s="2"/>
      <c r="C108" s="1"/>
      <c r="D108" s="1"/>
      <c r="E108" s="1"/>
      <c r="F108" s="2"/>
      <c r="G108" s="6"/>
      <c r="H108" s="2"/>
      <c r="I108" s="2"/>
      <c r="J108" s="3"/>
      <c r="K108" s="3"/>
      <c r="L108" s="1"/>
      <c r="M108" s="1"/>
      <c r="N108" s="1"/>
      <c r="O108" s="40"/>
      <c r="P108" s="40"/>
      <c r="Q108" s="1"/>
      <c r="R108" s="1"/>
      <c r="S108" s="2"/>
      <c r="T108" s="3"/>
      <c r="U108" s="7"/>
      <c r="V108" s="7"/>
      <c r="W108" s="7"/>
      <c r="X108" s="40"/>
      <c r="Y108" s="1"/>
      <c r="Z108" s="1"/>
      <c r="AA108" s="2"/>
      <c r="AB108" s="6"/>
      <c r="AC108" s="2"/>
      <c r="AD108" s="40"/>
      <c r="AE108" s="1"/>
      <c r="AF108" s="2"/>
      <c r="AG108" s="9"/>
      <c r="AH108" s="12"/>
      <c r="AI108" s="12"/>
      <c r="AJ108" s="42"/>
      <c r="AK108" s="11"/>
      <c r="AL108" s="9"/>
      <c r="AM108" s="11"/>
      <c r="AN108" s="9"/>
      <c r="AO108" s="9"/>
      <c r="AP108" s="9"/>
      <c r="AQ108" s="50"/>
      <c r="AR108" s="11"/>
      <c r="AS108" s="49"/>
      <c r="AT108" s="12"/>
      <c r="AU108" s="9"/>
      <c r="AV108" s="9"/>
      <c r="AW108" s="9"/>
      <c r="AX108" s="9"/>
      <c r="AY108" s="12"/>
      <c r="AZ108" s="49"/>
      <c r="BA108" s="12"/>
      <c r="BB108" s="9"/>
      <c r="BC108" s="9"/>
      <c r="BD108" s="9"/>
      <c r="BE108" s="9"/>
      <c r="BF108" s="12"/>
      <c r="BG108" s="49"/>
      <c r="BH108" s="12"/>
      <c r="BI108" s="9"/>
      <c r="BJ108" s="9"/>
      <c r="BK108" s="9"/>
      <c r="BL108" s="50"/>
      <c r="BM108" s="12"/>
      <c r="BN108" s="11"/>
      <c r="BO108" s="9"/>
      <c r="BP108" s="11"/>
      <c r="BQ108" s="9"/>
      <c r="BR108" s="43"/>
      <c r="BS108" s="9"/>
      <c r="BT108" s="11"/>
      <c r="BU108" s="9"/>
      <c r="BV108" s="25"/>
      <c r="BW108" s="25"/>
      <c r="BX108" s="25"/>
      <c r="BY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</row>
    <row r="109" spans="1:88" x14ac:dyDescent="0.2">
      <c r="A109" s="25"/>
      <c r="B109" s="2"/>
      <c r="C109" s="1"/>
      <c r="D109" s="1"/>
      <c r="E109" s="1"/>
      <c r="F109" s="2"/>
      <c r="G109" s="6"/>
      <c r="H109" s="2"/>
      <c r="I109" s="2"/>
      <c r="J109" s="3"/>
      <c r="K109" s="3"/>
      <c r="L109" s="1"/>
      <c r="M109" s="1"/>
      <c r="N109" s="1"/>
      <c r="O109" s="40"/>
      <c r="P109" s="40"/>
      <c r="Q109" s="1"/>
      <c r="R109" s="1"/>
      <c r="S109" s="2"/>
      <c r="T109" s="3"/>
      <c r="U109" s="7"/>
      <c r="V109" s="7"/>
      <c r="W109" s="7"/>
      <c r="X109" s="40"/>
      <c r="Y109" s="1"/>
      <c r="Z109" s="1"/>
      <c r="AA109" s="2"/>
      <c r="AB109" s="6"/>
      <c r="AC109" s="2"/>
      <c r="AD109" s="40"/>
      <c r="AE109" s="1"/>
      <c r="AF109" s="2"/>
      <c r="AG109" s="9"/>
      <c r="AH109" s="12"/>
      <c r="AI109" s="12"/>
      <c r="AJ109" s="42"/>
      <c r="AK109" s="11"/>
      <c r="AL109" s="9"/>
      <c r="AM109" s="11"/>
      <c r="AN109" s="9"/>
      <c r="AO109" s="9"/>
      <c r="AP109" s="9"/>
      <c r="AQ109" s="50"/>
      <c r="AR109" s="11"/>
      <c r="AS109" s="49"/>
      <c r="AT109" s="12"/>
      <c r="AU109" s="9"/>
      <c r="AV109" s="9"/>
      <c r="AW109" s="9"/>
      <c r="AX109" s="9"/>
      <c r="AY109" s="12"/>
      <c r="AZ109" s="49"/>
      <c r="BA109" s="12"/>
      <c r="BB109" s="9"/>
      <c r="BC109" s="9"/>
      <c r="BD109" s="9"/>
      <c r="BE109" s="9"/>
      <c r="BF109" s="12"/>
      <c r="BG109" s="49"/>
      <c r="BH109" s="12"/>
      <c r="BI109" s="9"/>
      <c r="BJ109" s="9"/>
      <c r="BK109" s="9"/>
      <c r="BL109" s="50"/>
      <c r="BM109" s="12"/>
      <c r="BN109" s="11"/>
      <c r="BO109" s="9"/>
      <c r="BP109" s="11"/>
      <c r="BQ109" s="9"/>
      <c r="BR109" s="43"/>
      <c r="BS109" s="9"/>
      <c r="BT109" s="11"/>
      <c r="BU109" s="9"/>
      <c r="BV109" s="25"/>
      <c r="BW109" s="25"/>
      <c r="BX109" s="25"/>
      <c r="BY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</row>
    <row r="110" spans="1:88" x14ac:dyDescent="0.2">
      <c r="A110" s="25"/>
      <c r="B110" s="2"/>
      <c r="C110" s="1"/>
      <c r="D110" s="1"/>
      <c r="E110" s="1"/>
      <c r="F110" s="2"/>
      <c r="G110" s="6"/>
      <c r="H110" s="2"/>
      <c r="I110" s="2"/>
      <c r="J110" s="3"/>
      <c r="K110" s="3"/>
      <c r="L110" s="1"/>
      <c r="M110" s="1"/>
      <c r="N110" s="1"/>
      <c r="O110" s="40"/>
      <c r="P110" s="40"/>
      <c r="Q110" s="1"/>
      <c r="R110" s="1"/>
      <c r="S110" s="2"/>
      <c r="T110" s="3"/>
      <c r="U110" s="7"/>
      <c r="V110" s="7"/>
      <c r="W110" s="7"/>
      <c r="X110" s="40"/>
      <c r="Y110" s="1"/>
      <c r="Z110" s="1"/>
      <c r="AA110" s="2"/>
      <c r="AB110" s="6"/>
      <c r="AC110" s="2"/>
      <c r="AD110" s="40"/>
      <c r="AE110" s="1"/>
      <c r="AF110" s="2"/>
      <c r="AG110" s="9"/>
      <c r="AH110" s="12"/>
      <c r="AI110" s="12"/>
      <c r="AJ110" s="42"/>
      <c r="AK110" s="11"/>
      <c r="AL110" s="9"/>
      <c r="AM110" s="11"/>
      <c r="AN110" s="9"/>
      <c r="AO110" s="9"/>
      <c r="AP110" s="9"/>
      <c r="AQ110" s="50"/>
      <c r="AR110" s="11"/>
      <c r="AS110" s="49"/>
      <c r="AT110" s="12"/>
      <c r="AU110" s="9"/>
      <c r="AV110" s="9"/>
      <c r="AW110" s="9"/>
      <c r="AX110" s="9"/>
      <c r="AY110" s="12"/>
      <c r="AZ110" s="49"/>
      <c r="BA110" s="12"/>
      <c r="BB110" s="9"/>
      <c r="BC110" s="9"/>
      <c r="BD110" s="9"/>
      <c r="BE110" s="9"/>
      <c r="BF110" s="12"/>
      <c r="BG110" s="49"/>
      <c r="BH110" s="12"/>
      <c r="BI110" s="9"/>
      <c r="BJ110" s="9"/>
      <c r="BK110" s="9"/>
      <c r="BL110" s="50"/>
      <c r="BM110" s="12"/>
      <c r="BN110" s="11"/>
      <c r="BO110" s="9"/>
      <c r="BP110" s="11"/>
      <c r="BQ110" s="9"/>
      <c r="BR110" s="43"/>
      <c r="BS110" s="9"/>
      <c r="BT110" s="11"/>
      <c r="BU110" s="9"/>
      <c r="BV110" s="25"/>
      <c r="BW110" s="25"/>
      <c r="BX110" s="25"/>
      <c r="BY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</row>
    <row r="111" spans="1:88" x14ac:dyDescent="0.2">
      <c r="A111" s="25"/>
      <c r="B111" s="2"/>
      <c r="C111" s="1"/>
      <c r="D111" s="1"/>
      <c r="E111" s="1"/>
      <c r="F111" s="2"/>
      <c r="G111" s="6"/>
      <c r="H111" s="2"/>
      <c r="I111" s="2"/>
      <c r="J111" s="3"/>
      <c r="K111" s="3"/>
      <c r="L111" s="1"/>
      <c r="M111" s="1"/>
      <c r="N111" s="1"/>
      <c r="O111" s="40"/>
      <c r="P111" s="40"/>
      <c r="Q111" s="1"/>
      <c r="R111" s="1"/>
      <c r="S111" s="2"/>
      <c r="T111" s="3"/>
      <c r="U111" s="7"/>
      <c r="V111" s="7"/>
      <c r="W111" s="7"/>
      <c r="X111" s="40"/>
      <c r="Y111" s="1"/>
      <c r="Z111" s="1"/>
      <c r="AA111" s="2"/>
      <c r="AB111" s="6"/>
      <c r="AC111" s="2"/>
      <c r="AD111" s="40"/>
      <c r="AE111" s="1"/>
      <c r="AF111" s="2"/>
      <c r="AG111" s="9"/>
      <c r="AH111" s="12"/>
      <c r="AI111" s="12"/>
      <c r="AJ111" s="42"/>
      <c r="AK111" s="11"/>
      <c r="AL111" s="9"/>
      <c r="AM111" s="11"/>
      <c r="AN111" s="9"/>
      <c r="AO111" s="9"/>
      <c r="AP111" s="9"/>
      <c r="AQ111" s="50"/>
      <c r="AR111" s="11"/>
      <c r="AS111" s="49"/>
      <c r="AT111" s="12"/>
      <c r="AU111" s="9"/>
      <c r="AV111" s="9"/>
      <c r="AW111" s="9"/>
      <c r="AX111" s="9"/>
      <c r="AY111" s="12"/>
      <c r="AZ111" s="49"/>
      <c r="BA111" s="12"/>
      <c r="BB111" s="9"/>
      <c r="BC111" s="9"/>
      <c r="BD111" s="9"/>
      <c r="BE111" s="9"/>
      <c r="BF111" s="12"/>
      <c r="BG111" s="49"/>
      <c r="BH111" s="12"/>
      <c r="BI111" s="9"/>
      <c r="BJ111" s="9"/>
      <c r="BK111" s="9"/>
      <c r="BL111" s="50"/>
      <c r="BM111" s="12"/>
      <c r="BN111" s="11"/>
      <c r="BO111" s="9"/>
      <c r="BP111" s="11"/>
      <c r="BQ111" s="9"/>
      <c r="BR111" s="43"/>
      <c r="BS111" s="9"/>
      <c r="BT111" s="11"/>
      <c r="BU111" s="9"/>
      <c r="BV111" s="25"/>
      <c r="BW111" s="25"/>
      <c r="BX111" s="25"/>
      <c r="BY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</row>
    <row r="112" spans="1:88" x14ac:dyDescent="0.2">
      <c r="A112" s="25"/>
      <c r="B112" s="2"/>
      <c r="C112" s="1"/>
      <c r="D112" s="1"/>
      <c r="E112" s="1"/>
      <c r="F112" s="2"/>
      <c r="G112" s="6"/>
      <c r="H112" s="2"/>
      <c r="I112" s="2"/>
      <c r="J112" s="3"/>
      <c r="K112" s="3"/>
      <c r="L112" s="1"/>
      <c r="M112" s="1"/>
      <c r="N112" s="1"/>
      <c r="O112" s="40"/>
      <c r="P112" s="40"/>
      <c r="Q112" s="1"/>
      <c r="R112" s="1"/>
      <c r="S112" s="2"/>
      <c r="T112" s="3"/>
      <c r="U112" s="7"/>
      <c r="V112" s="7"/>
      <c r="W112" s="7"/>
      <c r="X112" s="40"/>
      <c r="Y112" s="1"/>
      <c r="Z112" s="1"/>
      <c r="AA112" s="2"/>
      <c r="AB112" s="6"/>
      <c r="AC112" s="2"/>
      <c r="AD112" s="40"/>
      <c r="AE112" s="1"/>
      <c r="AF112" s="2"/>
      <c r="AG112" s="9"/>
      <c r="AH112" s="12"/>
      <c r="AI112" s="12"/>
      <c r="AJ112" s="42"/>
      <c r="AK112" s="11"/>
      <c r="AL112" s="9"/>
      <c r="AM112" s="11"/>
      <c r="AN112" s="9"/>
      <c r="AO112" s="9"/>
      <c r="AP112" s="9"/>
      <c r="AQ112" s="50"/>
      <c r="AR112" s="11"/>
      <c r="AS112" s="49"/>
      <c r="AT112" s="12"/>
      <c r="AU112" s="9"/>
      <c r="AV112" s="9"/>
      <c r="AW112" s="9"/>
      <c r="AX112" s="9"/>
      <c r="AY112" s="12"/>
      <c r="AZ112" s="49"/>
      <c r="BA112" s="12"/>
      <c r="BB112" s="9"/>
      <c r="BC112" s="9"/>
      <c r="BD112" s="9"/>
      <c r="BE112" s="9"/>
      <c r="BF112" s="12"/>
      <c r="BG112" s="49"/>
      <c r="BH112" s="12"/>
      <c r="BI112" s="9"/>
      <c r="BJ112" s="9"/>
      <c r="BK112" s="9"/>
      <c r="BL112" s="50"/>
      <c r="BM112" s="12"/>
      <c r="BN112" s="11"/>
      <c r="BO112" s="9"/>
      <c r="BP112" s="11"/>
      <c r="BQ112" s="9"/>
      <c r="BR112" s="43"/>
      <c r="BS112" s="9"/>
      <c r="BT112" s="11"/>
      <c r="BU112" s="9"/>
      <c r="BV112" s="25"/>
      <c r="BW112" s="25"/>
      <c r="BX112" s="25"/>
      <c r="BY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</row>
    <row r="113" spans="1:88" x14ac:dyDescent="0.2">
      <c r="A113" s="25"/>
      <c r="B113" s="2"/>
      <c r="C113" s="1"/>
      <c r="D113" s="1"/>
      <c r="E113" s="1"/>
      <c r="F113" s="2"/>
      <c r="G113" s="6"/>
      <c r="H113" s="2"/>
      <c r="I113" s="2"/>
      <c r="J113" s="3"/>
      <c r="K113" s="3"/>
      <c r="L113" s="1"/>
      <c r="M113" s="1"/>
      <c r="N113" s="1"/>
      <c r="O113" s="40"/>
      <c r="P113" s="40"/>
      <c r="Q113" s="1"/>
      <c r="R113" s="1"/>
      <c r="S113" s="2"/>
      <c r="T113" s="3"/>
      <c r="U113" s="7"/>
      <c r="V113" s="7"/>
      <c r="W113" s="7"/>
      <c r="X113" s="40"/>
      <c r="Y113" s="1"/>
      <c r="Z113" s="1"/>
      <c r="AA113" s="2"/>
      <c r="AB113" s="6"/>
      <c r="AC113" s="2"/>
      <c r="AD113" s="40"/>
      <c r="AE113" s="1"/>
      <c r="AF113" s="2"/>
      <c r="AG113" s="9"/>
      <c r="AH113" s="12"/>
      <c r="AI113" s="12"/>
      <c r="AJ113" s="42"/>
      <c r="AK113" s="11"/>
      <c r="AL113" s="9"/>
      <c r="AM113" s="11"/>
      <c r="AN113" s="9"/>
      <c r="AO113" s="9"/>
      <c r="AP113" s="9"/>
      <c r="AQ113" s="50"/>
      <c r="AR113" s="11"/>
      <c r="AS113" s="49"/>
      <c r="AT113" s="12"/>
      <c r="AU113" s="9"/>
      <c r="AV113" s="9"/>
      <c r="AW113" s="9"/>
      <c r="AX113" s="9"/>
      <c r="AY113" s="12"/>
      <c r="AZ113" s="49"/>
      <c r="BA113" s="12"/>
      <c r="BB113" s="9"/>
      <c r="BC113" s="9"/>
      <c r="BD113" s="9"/>
      <c r="BE113" s="9"/>
      <c r="BF113" s="12"/>
      <c r="BG113" s="49"/>
      <c r="BH113" s="12"/>
      <c r="BI113" s="9"/>
      <c r="BJ113" s="9"/>
      <c r="BK113" s="9"/>
      <c r="BL113" s="50"/>
      <c r="BM113" s="12"/>
      <c r="BN113" s="11"/>
      <c r="BO113" s="9"/>
      <c r="BP113" s="11"/>
      <c r="BQ113" s="9"/>
      <c r="BR113" s="43"/>
      <c r="BS113" s="9"/>
      <c r="BT113" s="11"/>
      <c r="BU113" s="9"/>
      <c r="BV113" s="25"/>
      <c r="BW113" s="25"/>
      <c r="BX113" s="25"/>
      <c r="BY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</row>
    <row r="114" spans="1:88" x14ac:dyDescent="0.2">
      <c r="A114" s="25"/>
      <c r="B114" s="2"/>
      <c r="C114" s="1"/>
      <c r="D114" s="1"/>
      <c r="E114" s="1"/>
      <c r="F114" s="2"/>
      <c r="G114" s="6"/>
      <c r="H114" s="2"/>
      <c r="I114" s="2"/>
      <c r="J114" s="3"/>
      <c r="K114" s="3"/>
      <c r="L114" s="1"/>
      <c r="M114" s="1"/>
      <c r="N114" s="1"/>
      <c r="O114" s="40"/>
      <c r="P114" s="40"/>
      <c r="Q114" s="1"/>
      <c r="R114" s="1"/>
      <c r="S114" s="2"/>
      <c r="T114" s="3"/>
      <c r="U114" s="7"/>
      <c r="V114" s="7"/>
      <c r="W114" s="7"/>
      <c r="X114" s="40"/>
      <c r="Y114" s="1"/>
      <c r="Z114" s="1"/>
      <c r="AA114" s="2"/>
      <c r="AB114" s="6"/>
      <c r="AC114" s="2"/>
      <c r="AD114" s="40"/>
      <c r="AE114" s="1"/>
      <c r="AF114" s="2"/>
      <c r="AG114" s="9"/>
      <c r="AH114" s="12"/>
      <c r="AI114" s="12"/>
      <c r="AJ114" s="42"/>
      <c r="AK114" s="11"/>
      <c r="AL114" s="9"/>
      <c r="AM114" s="11"/>
      <c r="AN114" s="9"/>
      <c r="AO114" s="9"/>
      <c r="AP114" s="9"/>
      <c r="AQ114" s="50"/>
      <c r="AR114" s="11"/>
      <c r="AS114" s="49"/>
      <c r="AT114" s="12"/>
      <c r="AU114" s="9"/>
      <c r="AV114" s="9"/>
      <c r="AW114" s="9"/>
      <c r="AX114" s="9"/>
      <c r="AY114" s="12"/>
      <c r="AZ114" s="49"/>
      <c r="BA114" s="12"/>
      <c r="BB114" s="9"/>
      <c r="BC114" s="9"/>
      <c r="BD114" s="9"/>
      <c r="BE114" s="9"/>
      <c r="BF114" s="12"/>
      <c r="BG114" s="49"/>
      <c r="BH114" s="12"/>
      <c r="BI114" s="9"/>
      <c r="BJ114" s="9"/>
      <c r="BK114" s="9"/>
      <c r="BL114" s="50"/>
      <c r="BM114" s="12"/>
      <c r="BN114" s="11"/>
      <c r="BO114" s="9"/>
      <c r="BP114" s="11"/>
      <c r="BQ114" s="9"/>
      <c r="BR114" s="43"/>
      <c r="BS114" s="9"/>
      <c r="BT114" s="11"/>
      <c r="BU114" s="9"/>
      <c r="BV114" s="25"/>
      <c r="BW114" s="25"/>
      <c r="BX114" s="25"/>
      <c r="BY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</row>
    <row r="115" spans="1:88" x14ac:dyDescent="0.2">
      <c r="A115" s="25"/>
      <c r="B115" s="2"/>
      <c r="C115" s="1"/>
      <c r="D115" s="1"/>
      <c r="E115" s="1"/>
      <c r="F115" s="2"/>
      <c r="G115" s="6"/>
      <c r="H115" s="2"/>
      <c r="I115" s="2"/>
      <c r="J115" s="3"/>
      <c r="K115" s="3"/>
      <c r="L115" s="1"/>
      <c r="M115" s="1"/>
      <c r="N115" s="1"/>
      <c r="O115" s="40"/>
      <c r="P115" s="40"/>
      <c r="Q115" s="1"/>
      <c r="R115" s="1"/>
      <c r="S115" s="2"/>
      <c r="T115" s="3"/>
      <c r="U115" s="7"/>
      <c r="V115" s="7"/>
      <c r="W115" s="7"/>
      <c r="X115" s="40"/>
      <c r="Y115" s="1"/>
      <c r="Z115" s="1"/>
      <c r="AA115" s="2"/>
      <c r="AB115" s="6"/>
      <c r="AC115" s="2"/>
      <c r="AD115" s="40"/>
      <c r="AE115" s="1"/>
      <c r="AF115" s="2"/>
      <c r="AG115" s="9"/>
      <c r="AH115" s="12"/>
      <c r="AI115" s="12"/>
      <c r="AJ115" s="42"/>
      <c r="AK115" s="11"/>
      <c r="AL115" s="9"/>
      <c r="AM115" s="11"/>
      <c r="AN115" s="9"/>
      <c r="AO115" s="9"/>
      <c r="AP115" s="9"/>
      <c r="AQ115" s="50"/>
      <c r="AR115" s="11"/>
      <c r="AS115" s="49"/>
      <c r="AT115" s="12"/>
      <c r="AU115" s="9"/>
      <c r="AV115" s="9"/>
      <c r="AW115" s="9"/>
      <c r="AX115" s="9"/>
      <c r="AY115" s="12"/>
      <c r="AZ115" s="49"/>
      <c r="BA115" s="12"/>
      <c r="BB115" s="9"/>
      <c r="BC115" s="9"/>
      <c r="BD115" s="9"/>
      <c r="BE115" s="9"/>
      <c r="BF115" s="12"/>
      <c r="BG115" s="49"/>
      <c r="BH115" s="12"/>
      <c r="BI115" s="9"/>
      <c r="BJ115" s="9"/>
      <c r="BK115" s="9"/>
      <c r="BL115" s="50"/>
      <c r="BM115" s="12"/>
      <c r="BN115" s="11"/>
      <c r="BO115" s="9"/>
      <c r="BP115" s="11"/>
      <c r="BQ115" s="9"/>
      <c r="BR115" s="43"/>
      <c r="BS115" s="9"/>
      <c r="BT115" s="11"/>
      <c r="BU115" s="9"/>
      <c r="BV115" s="25"/>
      <c r="BW115" s="25"/>
      <c r="BX115" s="25"/>
      <c r="BY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</row>
    <row r="116" spans="1:88" x14ac:dyDescent="0.2">
      <c r="A116" s="25"/>
      <c r="B116" s="2"/>
      <c r="C116" s="1"/>
      <c r="D116" s="1"/>
      <c r="E116" s="1"/>
      <c r="F116" s="2"/>
      <c r="G116" s="6"/>
      <c r="H116" s="2"/>
      <c r="I116" s="2"/>
      <c r="J116" s="3"/>
      <c r="K116" s="3"/>
      <c r="L116" s="1"/>
      <c r="M116" s="1"/>
      <c r="N116" s="1"/>
      <c r="O116" s="40"/>
      <c r="P116" s="40"/>
      <c r="Q116" s="1"/>
      <c r="R116" s="1"/>
      <c r="S116" s="2"/>
      <c r="T116" s="3"/>
      <c r="U116" s="7"/>
      <c r="V116" s="7"/>
      <c r="W116" s="7"/>
      <c r="X116" s="40"/>
      <c r="Y116" s="1"/>
      <c r="Z116" s="1"/>
      <c r="AA116" s="2"/>
      <c r="AB116" s="6"/>
      <c r="AC116" s="2"/>
      <c r="AD116" s="40"/>
      <c r="AE116" s="1"/>
      <c r="AF116" s="2"/>
      <c r="AG116" s="9"/>
      <c r="AH116" s="12"/>
      <c r="AI116" s="12"/>
      <c r="AJ116" s="42"/>
      <c r="AK116" s="11"/>
      <c r="AL116" s="9"/>
      <c r="AM116" s="11"/>
      <c r="AN116" s="9"/>
      <c r="AO116" s="9"/>
      <c r="AP116" s="9"/>
      <c r="AQ116" s="50"/>
      <c r="AR116" s="11"/>
      <c r="AS116" s="49"/>
      <c r="AT116" s="12"/>
      <c r="AU116" s="9"/>
      <c r="AV116" s="9"/>
      <c r="AW116" s="9"/>
      <c r="AX116" s="9"/>
      <c r="AY116" s="12"/>
      <c r="AZ116" s="49"/>
      <c r="BA116" s="12"/>
      <c r="BB116" s="9"/>
      <c r="BC116" s="9"/>
      <c r="BD116" s="9"/>
      <c r="BE116" s="9"/>
      <c r="BF116" s="12"/>
      <c r="BG116" s="49"/>
      <c r="BH116" s="12"/>
      <c r="BI116" s="9"/>
      <c r="BJ116" s="9"/>
      <c r="BK116" s="9"/>
      <c r="BL116" s="50"/>
      <c r="BM116" s="12"/>
      <c r="BN116" s="11"/>
      <c r="BO116" s="9"/>
      <c r="BP116" s="11"/>
      <c r="BQ116" s="9"/>
      <c r="BR116" s="43"/>
      <c r="BS116" s="9"/>
      <c r="BT116" s="11"/>
      <c r="BU116" s="9"/>
      <c r="BV116" s="25"/>
      <c r="BW116" s="25"/>
      <c r="BX116" s="25"/>
      <c r="BY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</row>
    <row r="117" spans="1:88" x14ac:dyDescent="0.2">
      <c r="A117" s="25"/>
      <c r="B117" s="2"/>
      <c r="C117" s="1"/>
      <c r="D117" s="1"/>
      <c r="E117" s="1"/>
      <c r="F117" s="2"/>
      <c r="G117" s="6"/>
      <c r="H117" s="2"/>
      <c r="I117" s="2"/>
      <c r="J117" s="3"/>
      <c r="K117" s="3"/>
      <c r="L117" s="1"/>
      <c r="M117" s="1"/>
      <c r="N117" s="1"/>
      <c r="O117" s="40"/>
      <c r="P117" s="40"/>
      <c r="Q117" s="1"/>
      <c r="R117" s="1"/>
      <c r="S117" s="2"/>
      <c r="T117" s="3"/>
      <c r="U117" s="7"/>
      <c r="V117" s="7"/>
      <c r="W117" s="7"/>
      <c r="X117" s="40"/>
      <c r="Y117" s="1"/>
      <c r="Z117" s="1"/>
      <c r="AA117" s="2"/>
      <c r="AB117" s="6"/>
      <c r="AC117" s="2"/>
      <c r="AD117" s="40"/>
      <c r="AE117" s="1"/>
      <c r="AF117" s="2"/>
      <c r="AG117" s="9"/>
      <c r="AH117" s="12"/>
      <c r="AI117" s="12"/>
      <c r="AJ117" s="42"/>
      <c r="AK117" s="11"/>
      <c r="AL117" s="9"/>
      <c r="AM117" s="11"/>
      <c r="AN117" s="9"/>
      <c r="AO117" s="9"/>
      <c r="AP117" s="9"/>
      <c r="AQ117" s="50"/>
      <c r="AR117" s="11"/>
      <c r="AS117" s="49"/>
      <c r="AT117" s="12"/>
      <c r="AU117" s="9"/>
      <c r="AV117" s="9"/>
      <c r="AW117" s="9"/>
      <c r="AX117" s="9"/>
      <c r="AY117" s="12"/>
      <c r="AZ117" s="49"/>
      <c r="BA117" s="12"/>
      <c r="BB117" s="9"/>
      <c r="BC117" s="9"/>
      <c r="BD117" s="9"/>
      <c r="BE117" s="9"/>
      <c r="BF117" s="12"/>
      <c r="BG117" s="49"/>
      <c r="BH117" s="12"/>
      <c r="BI117" s="9"/>
      <c r="BJ117" s="9"/>
      <c r="BK117" s="9"/>
      <c r="BL117" s="50"/>
      <c r="BM117" s="12"/>
      <c r="BN117" s="11"/>
      <c r="BO117" s="9"/>
      <c r="BP117" s="11"/>
      <c r="BQ117" s="9"/>
      <c r="BR117" s="43"/>
      <c r="BS117" s="9"/>
      <c r="BT117" s="11"/>
      <c r="BU117" s="9"/>
      <c r="BV117" s="25"/>
      <c r="BW117" s="25"/>
      <c r="BX117" s="25"/>
      <c r="BY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</row>
    <row r="118" spans="1:88" x14ac:dyDescent="0.2">
      <c r="A118" s="25"/>
      <c r="B118" s="2"/>
      <c r="C118" s="1"/>
      <c r="D118" s="1"/>
      <c r="E118" s="1"/>
      <c r="F118" s="2"/>
      <c r="G118" s="6"/>
      <c r="H118" s="2"/>
      <c r="I118" s="2"/>
      <c r="J118" s="3"/>
      <c r="K118" s="3"/>
      <c r="L118" s="1"/>
      <c r="M118" s="1"/>
      <c r="N118" s="1"/>
      <c r="O118" s="40"/>
      <c r="P118" s="40"/>
      <c r="Q118" s="1"/>
      <c r="R118" s="1"/>
      <c r="S118" s="2"/>
      <c r="T118" s="3"/>
      <c r="U118" s="7"/>
      <c r="V118" s="7"/>
      <c r="W118" s="7"/>
      <c r="X118" s="40"/>
      <c r="Y118" s="1"/>
      <c r="Z118" s="1"/>
      <c r="AA118" s="2"/>
      <c r="AB118" s="6"/>
      <c r="AC118" s="2"/>
      <c r="AD118" s="40"/>
      <c r="AE118" s="1"/>
      <c r="AF118" s="2"/>
      <c r="AG118" s="9"/>
      <c r="AH118" s="12"/>
      <c r="AI118" s="12"/>
      <c r="AJ118" s="42"/>
      <c r="AK118" s="11"/>
      <c r="AL118" s="9"/>
      <c r="AM118" s="11"/>
      <c r="AN118" s="9"/>
      <c r="AO118" s="9"/>
      <c r="AP118" s="9"/>
      <c r="AQ118" s="50"/>
      <c r="AR118" s="11"/>
      <c r="AS118" s="49"/>
      <c r="AT118" s="12"/>
      <c r="AU118" s="9"/>
      <c r="AV118" s="9"/>
      <c r="AW118" s="9"/>
      <c r="AX118" s="9"/>
      <c r="AY118" s="12"/>
      <c r="AZ118" s="49"/>
      <c r="BA118" s="12"/>
      <c r="BB118" s="9"/>
      <c r="BC118" s="9"/>
      <c r="BD118" s="9"/>
      <c r="BE118" s="9"/>
      <c r="BF118" s="12"/>
      <c r="BG118" s="49"/>
      <c r="BH118" s="12"/>
      <c r="BI118" s="9"/>
      <c r="BJ118" s="9"/>
      <c r="BK118" s="9"/>
      <c r="BL118" s="50"/>
      <c r="BM118" s="12"/>
      <c r="BN118" s="11"/>
      <c r="BO118" s="9"/>
      <c r="BP118" s="11"/>
      <c r="BQ118" s="9"/>
      <c r="BR118" s="43"/>
      <c r="BS118" s="9"/>
      <c r="BT118" s="11"/>
      <c r="BU118" s="9"/>
      <c r="BV118" s="25"/>
      <c r="BW118" s="25"/>
      <c r="BX118" s="25"/>
      <c r="BY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</row>
    <row r="119" spans="1:88" x14ac:dyDescent="0.2">
      <c r="A119" s="25"/>
      <c r="B119" s="2"/>
      <c r="C119" s="1"/>
      <c r="D119" s="1"/>
      <c r="E119" s="1"/>
      <c r="F119" s="2"/>
      <c r="G119" s="6"/>
      <c r="H119" s="2"/>
      <c r="I119" s="2"/>
      <c r="J119" s="3"/>
      <c r="K119" s="3"/>
      <c r="L119" s="1"/>
      <c r="M119" s="1"/>
      <c r="N119" s="1"/>
      <c r="O119" s="40"/>
      <c r="P119" s="40"/>
      <c r="Q119" s="1"/>
      <c r="R119" s="1"/>
      <c r="S119" s="2"/>
      <c r="T119" s="3"/>
      <c r="U119" s="7"/>
      <c r="V119" s="7"/>
      <c r="W119" s="7"/>
      <c r="X119" s="40"/>
      <c r="Y119" s="1"/>
      <c r="Z119" s="1"/>
      <c r="AA119" s="2"/>
      <c r="AB119" s="6"/>
      <c r="AC119" s="2"/>
      <c r="AD119" s="40"/>
      <c r="AE119" s="1"/>
      <c r="AF119" s="2"/>
      <c r="AG119" s="9"/>
      <c r="AH119" s="12"/>
      <c r="AI119" s="12"/>
      <c r="AJ119" s="42"/>
      <c r="AK119" s="11"/>
      <c r="AL119" s="9"/>
      <c r="AM119" s="11"/>
      <c r="AN119" s="9"/>
      <c r="AO119" s="9"/>
      <c r="AP119" s="9"/>
      <c r="AQ119" s="50"/>
      <c r="AR119" s="11"/>
      <c r="AS119" s="49"/>
      <c r="AT119" s="12"/>
      <c r="AU119" s="9"/>
      <c r="AV119" s="9"/>
      <c r="AW119" s="9"/>
      <c r="AX119" s="9"/>
      <c r="AY119" s="12"/>
      <c r="AZ119" s="49"/>
      <c r="BA119" s="12"/>
      <c r="BB119" s="9"/>
      <c r="BC119" s="9"/>
      <c r="BD119" s="9"/>
      <c r="BE119" s="9"/>
      <c r="BF119" s="12"/>
      <c r="BG119" s="49"/>
      <c r="BH119" s="12"/>
      <c r="BI119" s="9"/>
      <c r="BJ119" s="9"/>
      <c r="BK119" s="9"/>
      <c r="BL119" s="50"/>
      <c r="BM119" s="12"/>
      <c r="BN119" s="11"/>
      <c r="BO119" s="9"/>
      <c r="BP119" s="11"/>
      <c r="BQ119" s="9"/>
      <c r="BR119" s="43"/>
      <c r="BS119" s="9"/>
      <c r="BT119" s="11"/>
      <c r="BU119" s="9"/>
      <c r="BV119" s="25"/>
      <c r="BW119" s="25"/>
      <c r="BX119" s="25"/>
      <c r="BY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</row>
    <row r="120" spans="1:88" x14ac:dyDescent="0.2">
      <c r="A120" s="25"/>
      <c r="B120" s="2"/>
      <c r="C120" s="1"/>
      <c r="D120" s="1"/>
      <c r="E120" s="1"/>
      <c r="F120" s="2"/>
      <c r="G120" s="6"/>
      <c r="H120" s="2"/>
      <c r="I120" s="2"/>
      <c r="J120" s="3"/>
      <c r="K120" s="3"/>
      <c r="L120" s="1"/>
      <c r="M120" s="1"/>
      <c r="N120" s="1"/>
      <c r="O120" s="40"/>
      <c r="P120" s="40"/>
      <c r="Q120" s="1"/>
      <c r="R120" s="1"/>
      <c r="S120" s="2"/>
      <c r="T120" s="3"/>
      <c r="U120" s="7"/>
      <c r="V120" s="7"/>
      <c r="W120" s="7"/>
      <c r="X120" s="40"/>
      <c r="Y120" s="1"/>
      <c r="Z120" s="1"/>
      <c r="AA120" s="2"/>
      <c r="AB120" s="6"/>
      <c r="AC120" s="2"/>
      <c r="AD120" s="40"/>
      <c r="AE120" s="1"/>
      <c r="AF120" s="2"/>
      <c r="AG120" s="9"/>
      <c r="AH120" s="12"/>
      <c r="AI120" s="12"/>
      <c r="AJ120" s="42"/>
      <c r="AK120" s="11"/>
      <c r="AL120" s="9"/>
      <c r="AM120" s="11"/>
      <c r="AN120" s="9"/>
      <c r="AO120" s="9"/>
      <c r="AP120" s="9"/>
      <c r="AQ120" s="50"/>
      <c r="AR120" s="11"/>
      <c r="AS120" s="49"/>
      <c r="AT120" s="12"/>
      <c r="AU120" s="9"/>
      <c r="AV120" s="9"/>
      <c r="AW120" s="9"/>
      <c r="AX120" s="9"/>
      <c r="AY120" s="12"/>
      <c r="AZ120" s="49"/>
      <c r="BA120" s="12"/>
      <c r="BB120" s="9"/>
      <c r="BC120" s="9"/>
      <c r="BD120" s="9"/>
      <c r="BE120" s="9"/>
      <c r="BF120" s="12"/>
      <c r="BG120" s="49"/>
      <c r="BH120" s="12"/>
      <c r="BI120" s="9"/>
      <c r="BJ120" s="9"/>
      <c r="BK120" s="9"/>
      <c r="BL120" s="50"/>
      <c r="BM120" s="12"/>
      <c r="BN120" s="11"/>
      <c r="BO120" s="9"/>
      <c r="BP120" s="11"/>
      <c r="BQ120" s="9"/>
      <c r="BR120" s="43"/>
      <c r="BS120" s="9"/>
      <c r="BT120" s="11"/>
      <c r="BU120" s="9"/>
      <c r="BV120" s="25"/>
      <c r="BW120" s="25"/>
      <c r="BX120" s="25"/>
      <c r="BY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</row>
    <row r="121" spans="1:88" x14ac:dyDescent="0.2">
      <c r="A121" s="25"/>
      <c r="B121" s="2"/>
      <c r="C121" s="1"/>
      <c r="D121" s="1"/>
      <c r="E121" s="1"/>
      <c r="F121" s="2"/>
      <c r="G121" s="6"/>
      <c r="H121" s="2"/>
      <c r="I121" s="2"/>
      <c r="J121" s="3"/>
      <c r="K121" s="3"/>
      <c r="L121" s="1"/>
      <c r="M121" s="1"/>
      <c r="N121" s="1"/>
      <c r="O121" s="40"/>
      <c r="P121" s="40"/>
      <c r="Q121" s="1"/>
      <c r="R121" s="1"/>
      <c r="S121" s="2"/>
      <c r="T121" s="3"/>
      <c r="U121" s="7"/>
      <c r="V121" s="7"/>
      <c r="W121" s="7"/>
      <c r="X121" s="40"/>
      <c r="Y121" s="1"/>
      <c r="Z121" s="1"/>
      <c r="AA121" s="2"/>
      <c r="AB121" s="6"/>
      <c r="AC121" s="2"/>
      <c r="AD121" s="40"/>
      <c r="AE121" s="1"/>
      <c r="AF121" s="2"/>
      <c r="AG121" s="9"/>
      <c r="AH121" s="12"/>
      <c r="AI121" s="12"/>
      <c r="AJ121" s="42"/>
      <c r="AK121" s="11"/>
      <c r="AL121" s="9"/>
      <c r="AM121" s="11"/>
      <c r="AN121" s="9"/>
      <c r="AO121" s="9"/>
      <c r="AP121" s="9"/>
      <c r="AQ121" s="50"/>
      <c r="AR121" s="11"/>
      <c r="AS121" s="49"/>
      <c r="AT121" s="12"/>
      <c r="AU121" s="9"/>
      <c r="AV121" s="9"/>
      <c r="AW121" s="9"/>
      <c r="AX121" s="9"/>
      <c r="AY121" s="12"/>
      <c r="AZ121" s="49"/>
      <c r="BA121" s="12"/>
      <c r="BB121" s="9"/>
      <c r="BC121" s="9"/>
      <c r="BD121" s="9"/>
      <c r="BE121" s="9"/>
      <c r="BF121" s="12"/>
      <c r="BG121" s="49"/>
      <c r="BH121" s="12"/>
      <c r="BI121" s="9"/>
      <c r="BJ121" s="9"/>
      <c r="BK121" s="9"/>
      <c r="BL121" s="50"/>
      <c r="BM121" s="12"/>
      <c r="BN121" s="11"/>
      <c r="BO121" s="9"/>
      <c r="BP121" s="11"/>
      <c r="BQ121" s="9"/>
      <c r="BR121" s="43"/>
      <c r="BS121" s="9"/>
      <c r="BT121" s="11"/>
      <c r="BU121" s="9"/>
      <c r="BV121" s="25"/>
      <c r="BW121" s="25"/>
      <c r="BX121" s="25"/>
      <c r="BY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</row>
    <row r="122" spans="1:88" x14ac:dyDescent="0.2">
      <c r="A122" s="25"/>
      <c r="B122" s="2"/>
      <c r="C122" s="1"/>
      <c r="D122" s="1"/>
      <c r="E122" s="1"/>
      <c r="F122" s="2"/>
      <c r="G122" s="6"/>
      <c r="H122" s="2"/>
      <c r="I122" s="2"/>
      <c r="J122" s="3"/>
      <c r="K122" s="3"/>
      <c r="L122" s="1"/>
      <c r="M122" s="1"/>
      <c r="N122" s="1"/>
      <c r="O122" s="40"/>
      <c r="P122" s="40"/>
      <c r="Q122" s="1"/>
      <c r="R122" s="1"/>
      <c r="S122" s="2"/>
      <c r="T122" s="3"/>
      <c r="U122" s="7"/>
      <c r="V122" s="7"/>
      <c r="W122" s="7"/>
      <c r="X122" s="40"/>
      <c r="Y122" s="1"/>
      <c r="Z122" s="1"/>
      <c r="AA122" s="2"/>
      <c r="AB122" s="6"/>
      <c r="AC122" s="2"/>
      <c r="AD122" s="40"/>
      <c r="AE122" s="1"/>
      <c r="AF122" s="2"/>
      <c r="AG122" s="9"/>
      <c r="AH122" s="12"/>
      <c r="AI122" s="12"/>
      <c r="AJ122" s="42"/>
      <c r="AK122" s="11"/>
      <c r="AL122" s="9"/>
      <c r="AM122" s="11"/>
      <c r="AN122" s="9"/>
      <c r="AO122" s="9"/>
      <c r="AP122" s="9"/>
      <c r="AQ122" s="50"/>
      <c r="AR122" s="11"/>
      <c r="AS122" s="49"/>
      <c r="AT122" s="12"/>
      <c r="AU122" s="9"/>
      <c r="AV122" s="9"/>
      <c r="AW122" s="9"/>
      <c r="AX122" s="9"/>
      <c r="AY122" s="12"/>
      <c r="AZ122" s="49"/>
      <c r="BA122" s="12"/>
      <c r="BB122" s="9"/>
      <c r="BC122" s="9"/>
      <c r="BD122" s="9"/>
      <c r="BE122" s="9"/>
      <c r="BF122" s="12"/>
      <c r="BG122" s="49"/>
      <c r="BH122" s="12"/>
      <c r="BI122" s="9"/>
      <c r="BJ122" s="9"/>
      <c r="BK122" s="9"/>
      <c r="BL122" s="50"/>
      <c r="BM122" s="12"/>
      <c r="BN122" s="11"/>
      <c r="BO122" s="9"/>
      <c r="BP122" s="11"/>
      <c r="BQ122" s="9"/>
      <c r="BR122" s="43"/>
      <c r="BS122" s="9"/>
      <c r="BT122" s="11"/>
      <c r="BU122" s="9"/>
      <c r="BV122" s="25"/>
      <c r="BW122" s="25"/>
      <c r="BX122" s="25"/>
      <c r="BY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</row>
    <row r="123" spans="1:88" x14ac:dyDescent="0.2">
      <c r="A123" s="25"/>
      <c r="B123" s="2"/>
      <c r="C123" s="1"/>
      <c r="D123" s="1"/>
      <c r="E123" s="1"/>
      <c r="F123" s="2"/>
      <c r="G123" s="6"/>
      <c r="H123" s="2"/>
      <c r="I123" s="2"/>
      <c r="J123" s="3"/>
      <c r="K123" s="3"/>
      <c r="L123" s="1"/>
      <c r="M123" s="1"/>
      <c r="N123" s="1"/>
      <c r="O123" s="40"/>
      <c r="P123" s="40"/>
      <c r="Q123" s="1"/>
      <c r="R123" s="1"/>
      <c r="S123" s="2"/>
      <c r="T123" s="3"/>
      <c r="U123" s="7"/>
      <c r="V123" s="7"/>
      <c r="W123" s="7"/>
      <c r="X123" s="40"/>
      <c r="Y123" s="1"/>
      <c r="Z123" s="1"/>
      <c r="AA123" s="2"/>
      <c r="AB123" s="6"/>
      <c r="AC123" s="2"/>
      <c r="AD123" s="40"/>
      <c r="AE123" s="1"/>
      <c r="AF123" s="2"/>
      <c r="AG123" s="9"/>
      <c r="AH123" s="12"/>
      <c r="AI123" s="12"/>
      <c r="AJ123" s="42"/>
      <c r="AK123" s="11"/>
      <c r="AL123" s="9"/>
      <c r="AM123" s="11"/>
      <c r="AN123" s="9"/>
      <c r="AO123" s="9"/>
      <c r="AP123" s="9"/>
      <c r="AQ123" s="50"/>
      <c r="AR123" s="11"/>
      <c r="AS123" s="49"/>
      <c r="AT123" s="12"/>
      <c r="AU123" s="9"/>
      <c r="AV123" s="9"/>
      <c r="AW123" s="9"/>
      <c r="AX123" s="9"/>
      <c r="AY123" s="12"/>
      <c r="AZ123" s="49"/>
      <c r="BA123" s="12"/>
      <c r="BB123" s="9"/>
      <c r="BC123" s="9"/>
      <c r="BD123" s="9"/>
      <c r="BE123" s="9"/>
      <c r="BF123" s="12"/>
      <c r="BG123" s="49"/>
      <c r="BH123" s="12"/>
      <c r="BI123" s="9"/>
      <c r="BJ123" s="9"/>
      <c r="BK123" s="9"/>
      <c r="BL123" s="50"/>
      <c r="BM123" s="12"/>
      <c r="BN123" s="11"/>
      <c r="BO123" s="9"/>
      <c r="BP123" s="11"/>
      <c r="BQ123" s="9"/>
      <c r="BR123" s="43"/>
      <c r="BS123" s="9"/>
      <c r="BT123" s="11"/>
      <c r="BU123" s="9"/>
      <c r="BV123" s="25"/>
      <c r="BW123" s="25"/>
      <c r="BX123" s="25"/>
      <c r="BY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</row>
    <row r="124" spans="1:88" x14ac:dyDescent="0.2">
      <c r="A124" s="25"/>
      <c r="B124" s="2"/>
      <c r="C124" s="1"/>
      <c r="D124" s="1"/>
      <c r="E124" s="1"/>
      <c r="F124" s="2"/>
      <c r="G124" s="6"/>
      <c r="H124" s="2"/>
      <c r="I124" s="2"/>
      <c r="J124" s="3"/>
      <c r="K124" s="3"/>
      <c r="L124" s="1"/>
      <c r="M124" s="1"/>
      <c r="N124" s="1"/>
      <c r="O124" s="40"/>
      <c r="P124" s="40"/>
      <c r="Q124" s="1"/>
      <c r="R124" s="1"/>
      <c r="S124" s="2"/>
      <c r="T124" s="3"/>
      <c r="U124" s="7"/>
      <c r="V124" s="7"/>
      <c r="W124" s="7"/>
      <c r="X124" s="40"/>
      <c r="Y124" s="1"/>
      <c r="Z124" s="1"/>
      <c r="AA124" s="2"/>
      <c r="AB124" s="6"/>
      <c r="AC124" s="2"/>
      <c r="AD124" s="40"/>
      <c r="AE124" s="1"/>
      <c r="AF124" s="2"/>
      <c r="AG124" s="9"/>
      <c r="AH124" s="12"/>
      <c r="AI124" s="12"/>
      <c r="AJ124" s="42"/>
      <c r="AK124" s="11"/>
      <c r="AL124" s="9"/>
      <c r="AM124" s="11"/>
      <c r="AN124" s="9"/>
      <c r="AO124" s="9"/>
      <c r="AP124" s="9"/>
      <c r="AQ124" s="50"/>
      <c r="AR124" s="11"/>
      <c r="AS124" s="49"/>
      <c r="AT124" s="12"/>
      <c r="AU124" s="9"/>
      <c r="AV124" s="9"/>
      <c r="AW124" s="9"/>
      <c r="AX124" s="9"/>
      <c r="AY124" s="12"/>
      <c r="AZ124" s="49"/>
      <c r="BA124" s="12"/>
      <c r="BB124" s="9"/>
      <c r="BC124" s="9"/>
      <c r="BD124" s="9"/>
      <c r="BE124" s="9"/>
      <c r="BF124" s="12"/>
      <c r="BG124" s="49"/>
      <c r="BH124" s="12"/>
      <c r="BI124" s="9"/>
      <c r="BJ124" s="9"/>
      <c r="BK124" s="9"/>
      <c r="BL124" s="50"/>
      <c r="BM124" s="12"/>
      <c r="BN124" s="11"/>
      <c r="BO124" s="9"/>
      <c r="BP124" s="11"/>
      <c r="BQ124" s="9"/>
      <c r="BR124" s="43"/>
      <c r="BS124" s="9"/>
      <c r="BT124" s="11"/>
      <c r="BU124" s="9"/>
      <c r="BV124" s="25"/>
      <c r="BW124" s="25"/>
      <c r="BX124" s="25"/>
      <c r="BY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</row>
    <row r="125" spans="1:88" x14ac:dyDescent="0.2">
      <c r="A125" s="25"/>
      <c r="B125" s="2"/>
      <c r="C125" s="1"/>
      <c r="D125" s="1"/>
      <c r="E125" s="1"/>
      <c r="F125" s="2"/>
      <c r="G125" s="6"/>
      <c r="H125" s="2"/>
      <c r="I125" s="2"/>
      <c r="J125" s="3"/>
      <c r="K125" s="3"/>
      <c r="L125" s="1"/>
      <c r="M125" s="1"/>
      <c r="N125" s="1"/>
      <c r="O125" s="40"/>
      <c r="P125" s="40"/>
      <c r="Q125" s="1"/>
      <c r="R125" s="1"/>
      <c r="S125" s="2"/>
      <c r="T125" s="3"/>
      <c r="U125" s="7"/>
      <c r="V125" s="7"/>
      <c r="W125" s="7"/>
      <c r="X125" s="40"/>
      <c r="Y125" s="1"/>
      <c r="Z125" s="1"/>
      <c r="AA125" s="2"/>
      <c r="AB125" s="6"/>
      <c r="AC125" s="2"/>
      <c r="AD125" s="40"/>
      <c r="AE125" s="1"/>
      <c r="AF125" s="2"/>
      <c r="AG125" s="9"/>
      <c r="AH125" s="12"/>
      <c r="AI125" s="12"/>
      <c r="AJ125" s="42"/>
      <c r="AK125" s="11"/>
      <c r="AL125" s="9"/>
      <c r="AM125" s="11"/>
      <c r="AN125" s="9"/>
      <c r="AO125" s="9"/>
      <c r="AP125" s="9"/>
      <c r="AQ125" s="50"/>
      <c r="AR125" s="11"/>
      <c r="AS125" s="49"/>
      <c r="AT125" s="12"/>
      <c r="AU125" s="9"/>
      <c r="AV125" s="9"/>
      <c r="AW125" s="9"/>
      <c r="AX125" s="9"/>
      <c r="AY125" s="12"/>
      <c r="AZ125" s="49"/>
      <c r="BA125" s="12"/>
      <c r="BB125" s="9"/>
      <c r="BC125" s="9"/>
      <c r="BD125" s="9"/>
      <c r="BE125" s="9"/>
      <c r="BF125" s="12"/>
      <c r="BG125" s="49"/>
      <c r="BH125" s="12"/>
      <c r="BI125" s="9"/>
      <c r="BJ125" s="9"/>
      <c r="BK125" s="9"/>
      <c r="BL125" s="50"/>
      <c r="BM125" s="12"/>
      <c r="BN125" s="11"/>
      <c r="BO125" s="9"/>
      <c r="BP125" s="11"/>
      <c r="BQ125" s="9"/>
      <c r="BR125" s="43"/>
      <c r="BS125" s="9"/>
      <c r="BT125" s="11"/>
      <c r="BU125" s="9"/>
      <c r="BV125" s="25"/>
      <c r="BW125" s="25"/>
      <c r="BX125" s="25"/>
      <c r="BY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</row>
    <row r="126" spans="1:88" x14ac:dyDescent="0.2">
      <c r="A126" s="25"/>
      <c r="B126" s="2"/>
      <c r="C126" s="1"/>
      <c r="D126" s="1"/>
      <c r="E126" s="1"/>
      <c r="F126" s="2"/>
      <c r="G126" s="6"/>
      <c r="H126" s="2"/>
      <c r="I126" s="2"/>
      <c r="J126" s="3"/>
      <c r="K126" s="3"/>
      <c r="L126" s="1"/>
      <c r="M126" s="1"/>
      <c r="N126" s="1"/>
      <c r="O126" s="40"/>
      <c r="P126" s="40"/>
      <c r="Q126" s="1"/>
      <c r="R126" s="1"/>
      <c r="S126" s="2"/>
      <c r="T126" s="3"/>
      <c r="U126" s="7"/>
      <c r="V126" s="7"/>
      <c r="W126" s="7"/>
      <c r="X126" s="40"/>
      <c r="Y126" s="1"/>
      <c r="Z126" s="1"/>
      <c r="AA126" s="2"/>
      <c r="AB126" s="6"/>
      <c r="AC126" s="2"/>
      <c r="AD126" s="40"/>
      <c r="AE126" s="1"/>
      <c r="AF126" s="2"/>
      <c r="AG126" s="9"/>
      <c r="AH126" s="12"/>
      <c r="AI126" s="12"/>
      <c r="AJ126" s="42"/>
      <c r="AK126" s="11"/>
      <c r="AL126" s="9"/>
      <c r="AM126" s="11"/>
      <c r="AN126" s="9"/>
      <c r="AO126" s="9"/>
      <c r="AP126" s="9"/>
      <c r="AQ126" s="50"/>
      <c r="AR126" s="11"/>
      <c r="AS126" s="49"/>
      <c r="AT126" s="12"/>
      <c r="AU126" s="9"/>
      <c r="AV126" s="9"/>
      <c r="AW126" s="9"/>
      <c r="AX126" s="9"/>
      <c r="AY126" s="12"/>
      <c r="AZ126" s="49"/>
      <c r="BA126" s="12"/>
      <c r="BB126" s="9"/>
      <c r="BC126" s="9"/>
      <c r="BD126" s="9"/>
      <c r="BE126" s="9"/>
      <c r="BF126" s="12"/>
      <c r="BG126" s="49"/>
      <c r="BH126" s="12"/>
      <c r="BI126" s="9"/>
      <c r="BJ126" s="9"/>
      <c r="BK126" s="9"/>
      <c r="BL126" s="50"/>
      <c r="BM126" s="12"/>
      <c r="BN126" s="11"/>
      <c r="BO126" s="9"/>
      <c r="BP126" s="11"/>
      <c r="BQ126" s="9"/>
      <c r="BR126" s="43"/>
      <c r="BS126" s="9"/>
      <c r="BT126" s="11"/>
      <c r="BU126" s="9"/>
      <c r="BV126" s="25"/>
      <c r="BW126" s="25"/>
      <c r="BX126" s="25"/>
      <c r="BY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</row>
    <row r="127" spans="1:88" x14ac:dyDescent="0.2">
      <c r="A127" s="25"/>
      <c r="B127" s="2"/>
      <c r="C127" s="1"/>
      <c r="D127" s="1"/>
      <c r="E127" s="1"/>
      <c r="F127" s="2"/>
      <c r="G127" s="6"/>
      <c r="H127" s="2"/>
      <c r="I127" s="2"/>
      <c r="J127" s="3"/>
      <c r="K127" s="3"/>
      <c r="L127" s="1"/>
      <c r="M127" s="1"/>
      <c r="N127" s="1"/>
      <c r="O127" s="40"/>
      <c r="P127" s="40"/>
      <c r="Q127" s="1"/>
      <c r="R127" s="1"/>
      <c r="S127" s="2"/>
      <c r="T127" s="3"/>
      <c r="U127" s="7"/>
      <c r="V127" s="7"/>
      <c r="W127" s="7"/>
      <c r="X127" s="40"/>
      <c r="Y127" s="1"/>
      <c r="Z127" s="1"/>
      <c r="AA127" s="2"/>
      <c r="AB127" s="6"/>
      <c r="AC127" s="2"/>
      <c r="AD127" s="40"/>
      <c r="AE127" s="1"/>
      <c r="AF127" s="2"/>
      <c r="AG127" s="9"/>
      <c r="AH127" s="12"/>
      <c r="AI127" s="12"/>
      <c r="AJ127" s="42"/>
      <c r="AK127" s="11"/>
      <c r="AL127" s="9"/>
      <c r="AM127" s="11"/>
      <c r="AN127" s="9"/>
      <c r="AO127" s="9"/>
      <c r="AP127" s="9"/>
      <c r="AQ127" s="50"/>
      <c r="AR127" s="11"/>
      <c r="AS127" s="49"/>
      <c r="AT127" s="12"/>
      <c r="AU127" s="9"/>
      <c r="AV127" s="9"/>
      <c r="AW127" s="9"/>
      <c r="AX127" s="9"/>
      <c r="AY127" s="12"/>
      <c r="AZ127" s="49"/>
      <c r="BA127" s="12"/>
      <c r="BB127" s="9"/>
      <c r="BC127" s="9"/>
      <c r="BD127" s="9"/>
      <c r="BE127" s="9"/>
      <c r="BF127" s="12"/>
      <c r="BG127" s="49"/>
      <c r="BH127" s="12"/>
      <c r="BI127" s="9"/>
      <c r="BJ127" s="9"/>
      <c r="BK127" s="9"/>
      <c r="BL127" s="50"/>
      <c r="BM127" s="12"/>
      <c r="BN127" s="11"/>
      <c r="BO127" s="9"/>
      <c r="BP127" s="11"/>
      <c r="BQ127" s="9"/>
      <c r="BR127" s="43"/>
      <c r="BS127" s="9"/>
      <c r="BT127" s="11"/>
      <c r="BU127" s="9"/>
      <c r="BV127" s="25"/>
      <c r="BW127" s="25"/>
      <c r="BX127" s="25"/>
      <c r="BY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</row>
    <row r="128" spans="1:88" x14ac:dyDescent="0.2">
      <c r="A128" s="25"/>
      <c r="B128" s="2"/>
      <c r="C128" s="1"/>
      <c r="D128" s="1"/>
      <c r="E128" s="1"/>
      <c r="F128" s="2"/>
      <c r="G128" s="6"/>
      <c r="H128" s="2"/>
      <c r="I128" s="2"/>
      <c r="J128" s="3"/>
      <c r="K128" s="3"/>
      <c r="L128" s="1"/>
      <c r="M128" s="1"/>
      <c r="N128" s="1"/>
      <c r="O128" s="40"/>
      <c r="P128" s="40"/>
      <c r="Q128" s="1"/>
      <c r="R128" s="1"/>
      <c r="S128" s="2"/>
      <c r="T128" s="3"/>
      <c r="U128" s="7"/>
      <c r="V128" s="7"/>
      <c r="W128" s="7"/>
      <c r="X128" s="40"/>
      <c r="Y128" s="1"/>
      <c r="Z128" s="1"/>
      <c r="AA128" s="2"/>
      <c r="AB128" s="6"/>
      <c r="AC128" s="2"/>
      <c r="AD128" s="40"/>
      <c r="AE128" s="1"/>
      <c r="AF128" s="2"/>
      <c r="AG128" s="9"/>
      <c r="AH128" s="12"/>
      <c r="AI128" s="12"/>
      <c r="AJ128" s="42"/>
      <c r="AK128" s="11"/>
      <c r="AL128" s="9"/>
      <c r="AM128" s="11"/>
      <c r="AN128" s="9"/>
      <c r="AO128" s="9"/>
      <c r="AP128" s="9"/>
      <c r="AQ128" s="50"/>
      <c r="AR128" s="11"/>
      <c r="AS128" s="49"/>
      <c r="AT128" s="12"/>
      <c r="AU128" s="9"/>
      <c r="AV128" s="9"/>
      <c r="AW128" s="9"/>
      <c r="AX128" s="9"/>
      <c r="AY128" s="12"/>
      <c r="AZ128" s="49"/>
      <c r="BA128" s="12"/>
      <c r="BB128" s="9"/>
      <c r="BC128" s="9"/>
      <c r="BD128" s="9"/>
      <c r="BE128" s="9"/>
      <c r="BF128" s="12"/>
      <c r="BG128" s="49"/>
      <c r="BH128" s="12"/>
      <c r="BI128" s="9"/>
      <c r="BJ128" s="9"/>
      <c r="BK128" s="9"/>
      <c r="BL128" s="50"/>
      <c r="BM128" s="12"/>
      <c r="BN128" s="11"/>
      <c r="BO128" s="9"/>
      <c r="BP128" s="11"/>
      <c r="BQ128" s="9"/>
      <c r="BR128" s="43"/>
      <c r="BS128" s="9"/>
      <c r="BT128" s="11"/>
      <c r="BU128" s="9"/>
      <c r="BV128" s="25"/>
      <c r="BW128" s="25"/>
      <c r="BX128" s="25"/>
      <c r="BY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</row>
    <row r="129" spans="1:80" x14ac:dyDescent="0.2">
      <c r="A129" s="25"/>
      <c r="B129" s="2"/>
      <c r="C129" s="1"/>
      <c r="D129" s="1"/>
      <c r="E129" s="1"/>
      <c r="F129" s="2"/>
      <c r="G129" s="6"/>
      <c r="H129" s="2"/>
      <c r="I129" s="2"/>
      <c r="J129" s="3"/>
      <c r="K129" s="3"/>
      <c r="L129" s="1"/>
      <c r="M129" s="1"/>
      <c r="N129" s="1"/>
      <c r="O129" s="40"/>
      <c r="P129" s="40"/>
      <c r="Q129" s="1"/>
      <c r="R129" s="1"/>
      <c r="S129" s="2"/>
      <c r="T129" s="3"/>
      <c r="U129" s="7"/>
      <c r="V129" s="7"/>
      <c r="W129" s="7"/>
      <c r="X129" s="40"/>
      <c r="Y129" s="1"/>
      <c r="Z129" s="1"/>
      <c r="AA129" s="2"/>
      <c r="AB129" s="6"/>
      <c r="AC129" s="2"/>
      <c r="AD129" s="40"/>
      <c r="AE129" s="1"/>
      <c r="AF129" s="2"/>
      <c r="AG129" s="9"/>
      <c r="AH129" s="12"/>
      <c r="AI129" s="12"/>
      <c r="AJ129" s="42"/>
      <c r="AK129" s="11"/>
      <c r="AL129" s="9"/>
      <c r="AM129" s="11"/>
      <c r="AN129" s="9"/>
      <c r="AO129" s="9"/>
      <c r="AP129" s="9"/>
      <c r="AQ129" s="50"/>
      <c r="AR129" s="11"/>
      <c r="AS129" s="49"/>
      <c r="AT129" s="12"/>
      <c r="AU129" s="9"/>
      <c r="AV129" s="9"/>
      <c r="AW129" s="9"/>
      <c r="AX129" s="9"/>
      <c r="AY129" s="12"/>
      <c r="AZ129" s="49"/>
      <c r="BA129" s="12"/>
      <c r="BB129" s="9"/>
      <c r="BC129" s="9"/>
      <c r="BD129" s="9"/>
      <c r="BE129" s="9"/>
      <c r="BF129" s="12"/>
      <c r="BG129" s="49"/>
      <c r="BH129" s="12"/>
      <c r="BI129" s="9"/>
      <c r="BJ129" s="9"/>
      <c r="BK129" s="9"/>
      <c r="BL129" s="50"/>
      <c r="BM129" s="12"/>
      <c r="BN129" s="11"/>
      <c r="BO129" s="9"/>
      <c r="BP129" s="11"/>
      <c r="BQ129" s="9"/>
      <c r="BR129" s="43"/>
      <c r="BS129" s="9"/>
      <c r="BT129" s="11"/>
      <c r="BU129" s="9"/>
      <c r="BV129" s="25"/>
      <c r="BW129" s="25"/>
      <c r="BX129" s="25"/>
      <c r="BY129" s="25"/>
      <c r="CA129" s="25"/>
      <c r="CB129" s="25"/>
    </row>
    <row r="130" spans="1:80" x14ac:dyDescent="0.2">
      <c r="A130" s="25"/>
      <c r="B130" s="2"/>
      <c r="C130" s="1"/>
      <c r="D130" s="1"/>
      <c r="E130" s="1"/>
      <c r="F130" s="2"/>
      <c r="G130" s="6"/>
      <c r="H130" s="2"/>
      <c r="I130" s="2"/>
      <c r="J130" s="3"/>
      <c r="K130" s="3"/>
      <c r="L130" s="1"/>
      <c r="M130" s="1"/>
      <c r="N130" s="1"/>
      <c r="O130" s="40"/>
      <c r="P130" s="40"/>
      <c r="Q130" s="1"/>
      <c r="R130" s="1"/>
      <c r="S130" s="2"/>
      <c r="T130" s="3"/>
      <c r="U130" s="7"/>
      <c r="V130" s="7"/>
      <c r="W130" s="7"/>
      <c r="X130" s="40"/>
      <c r="Y130" s="1"/>
      <c r="Z130" s="1"/>
      <c r="AA130" s="2"/>
      <c r="AB130" s="6"/>
      <c r="AC130" s="2"/>
      <c r="AD130" s="40"/>
      <c r="AE130" s="1"/>
      <c r="AF130" s="2"/>
      <c r="AG130" s="9"/>
      <c r="AH130" s="12"/>
      <c r="AI130" s="12"/>
      <c r="AJ130" s="42"/>
      <c r="AK130" s="11"/>
      <c r="AL130" s="9"/>
      <c r="AM130" s="11"/>
      <c r="AN130" s="9"/>
      <c r="AO130" s="9"/>
      <c r="AP130" s="9"/>
      <c r="AQ130" s="50"/>
      <c r="AR130" s="11"/>
      <c r="AS130" s="49"/>
      <c r="AT130" s="12"/>
      <c r="AU130" s="9"/>
      <c r="AV130" s="9"/>
      <c r="AW130" s="9"/>
      <c r="AX130" s="9"/>
      <c r="AY130" s="12"/>
      <c r="AZ130" s="49"/>
      <c r="BA130" s="12"/>
      <c r="BB130" s="9"/>
      <c r="BC130" s="9"/>
      <c r="BD130" s="9"/>
      <c r="BE130" s="9"/>
      <c r="BF130" s="12"/>
      <c r="BG130" s="49"/>
      <c r="BH130" s="12"/>
      <c r="BI130" s="9"/>
      <c r="BJ130" s="9"/>
      <c r="BK130" s="9"/>
      <c r="BL130" s="50"/>
      <c r="BM130" s="12"/>
      <c r="BN130" s="11"/>
      <c r="BO130" s="9"/>
      <c r="BP130" s="11"/>
      <c r="BQ130" s="9"/>
      <c r="BR130" s="43"/>
      <c r="BS130" s="9"/>
      <c r="BT130" s="11"/>
      <c r="BU130" s="9"/>
      <c r="BV130" s="25"/>
      <c r="BW130" s="25"/>
      <c r="BX130" s="25"/>
      <c r="BY130" s="25"/>
      <c r="CA130" s="25"/>
      <c r="CB130" s="25"/>
    </row>
    <row r="131" spans="1:80" x14ac:dyDescent="0.2">
      <c r="A131" s="25"/>
      <c r="B131" s="2"/>
      <c r="C131" s="1"/>
      <c r="D131" s="1"/>
      <c r="E131" s="1"/>
      <c r="F131" s="2"/>
      <c r="G131" s="6"/>
      <c r="H131" s="2"/>
      <c r="I131" s="2"/>
      <c r="J131" s="3"/>
      <c r="K131" s="3"/>
      <c r="L131" s="1"/>
      <c r="M131" s="1"/>
      <c r="N131" s="1"/>
      <c r="O131" s="40"/>
      <c r="P131" s="40"/>
      <c r="Q131" s="1"/>
      <c r="R131" s="1"/>
      <c r="S131" s="2"/>
      <c r="T131" s="3"/>
      <c r="U131" s="7"/>
      <c r="V131" s="7"/>
      <c r="W131" s="7"/>
      <c r="X131" s="40"/>
      <c r="Y131" s="1"/>
      <c r="Z131" s="1"/>
      <c r="AA131" s="2"/>
      <c r="AB131" s="6"/>
      <c r="AC131" s="2"/>
      <c r="AD131" s="40"/>
      <c r="AE131" s="1"/>
      <c r="AF131" s="2"/>
      <c r="AG131" s="9"/>
      <c r="AH131" s="12"/>
      <c r="AI131" s="12"/>
      <c r="AJ131" s="42"/>
      <c r="AK131" s="11"/>
      <c r="AL131" s="9"/>
      <c r="AM131" s="11"/>
      <c r="AN131" s="9"/>
      <c r="AO131" s="9"/>
      <c r="AP131" s="9"/>
      <c r="AQ131" s="50"/>
      <c r="AR131" s="11"/>
      <c r="AS131" s="49"/>
      <c r="AT131" s="12"/>
      <c r="AU131" s="9"/>
      <c r="AV131" s="9"/>
      <c r="AW131" s="9"/>
      <c r="AX131" s="9"/>
      <c r="AY131" s="12"/>
      <c r="AZ131" s="49"/>
      <c r="BA131" s="12"/>
      <c r="BB131" s="9"/>
      <c r="BC131" s="9"/>
      <c r="BD131" s="9"/>
      <c r="BE131" s="9"/>
      <c r="BF131" s="12"/>
      <c r="BG131" s="49"/>
      <c r="BH131" s="12"/>
      <c r="BI131" s="9"/>
      <c r="BJ131" s="9"/>
      <c r="BK131" s="9"/>
      <c r="BL131" s="50"/>
      <c r="BM131" s="12"/>
      <c r="BN131" s="11"/>
      <c r="BO131" s="9"/>
      <c r="BP131" s="11"/>
      <c r="BQ131" s="9"/>
      <c r="BR131" s="43"/>
      <c r="BS131" s="9"/>
      <c r="BT131" s="11"/>
      <c r="BU131" s="9"/>
      <c r="BV131" s="25"/>
      <c r="BW131" s="25"/>
      <c r="BX131" s="25"/>
      <c r="BY131" s="25"/>
      <c r="CA131" s="25"/>
      <c r="CB131" s="25"/>
    </row>
    <row r="132" spans="1:80" x14ac:dyDescent="0.2">
      <c r="A132" s="25"/>
      <c r="B132" s="2"/>
      <c r="C132" s="1"/>
      <c r="D132" s="1"/>
      <c r="E132" s="1"/>
      <c r="F132" s="2"/>
      <c r="G132" s="6"/>
      <c r="H132" s="2"/>
      <c r="I132" s="2"/>
      <c r="J132" s="3"/>
      <c r="K132" s="3"/>
      <c r="L132" s="1"/>
      <c r="M132" s="1"/>
      <c r="N132" s="1"/>
      <c r="O132" s="40"/>
      <c r="P132" s="40"/>
      <c r="Q132" s="1"/>
      <c r="R132" s="1"/>
      <c r="S132" s="2"/>
      <c r="T132" s="3"/>
      <c r="U132" s="7"/>
      <c r="V132" s="7"/>
      <c r="W132" s="7"/>
      <c r="X132" s="40"/>
      <c r="Y132" s="1"/>
      <c r="Z132" s="1"/>
      <c r="AA132" s="2"/>
      <c r="AB132" s="6"/>
      <c r="AC132" s="2"/>
      <c r="AD132" s="40"/>
      <c r="AE132" s="1"/>
      <c r="AF132" s="2"/>
      <c r="AG132" s="9"/>
      <c r="AH132" s="12"/>
      <c r="AI132" s="12"/>
      <c r="AJ132" s="42"/>
      <c r="AK132" s="11"/>
      <c r="AL132" s="9"/>
      <c r="AM132" s="11"/>
      <c r="AN132" s="9"/>
      <c r="AO132" s="9"/>
      <c r="AP132" s="9"/>
      <c r="AQ132" s="50"/>
      <c r="AR132" s="11"/>
      <c r="AS132" s="49"/>
      <c r="AT132" s="12"/>
      <c r="AU132" s="9"/>
      <c r="AV132" s="9"/>
      <c r="AW132" s="9"/>
      <c r="AX132" s="9"/>
      <c r="AY132" s="12"/>
      <c r="AZ132" s="49"/>
      <c r="BA132" s="12"/>
      <c r="BB132" s="9"/>
      <c r="BC132" s="9"/>
      <c r="BD132" s="9"/>
      <c r="BE132" s="9"/>
      <c r="BF132" s="12"/>
      <c r="BG132" s="49"/>
      <c r="BH132" s="12"/>
      <c r="BI132" s="9"/>
      <c r="BJ132" s="9"/>
      <c r="BK132" s="9"/>
      <c r="BL132" s="50"/>
      <c r="BM132" s="12"/>
      <c r="BN132" s="11"/>
      <c r="BO132" s="9"/>
      <c r="BP132" s="11"/>
      <c r="BQ132" s="9"/>
      <c r="BR132" s="43"/>
      <c r="BS132" s="9"/>
      <c r="BT132" s="11"/>
      <c r="BU132" s="9"/>
      <c r="BV132" s="25"/>
      <c r="BW132" s="25"/>
      <c r="BX132" s="25"/>
      <c r="BY132" s="25"/>
      <c r="CA132" s="25"/>
      <c r="CB132" s="25"/>
    </row>
    <row r="133" spans="1:80" x14ac:dyDescent="0.2">
      <c r="A133" s="25"/>
      <c r="B133" s="2"/>
      <c r="C133" s="1"/>
      <c r="D133" s="1"/>
      <c r="E133" s="1"/>
      <c r="F133" s="2"/>
      <c r="G133" s="6"/>
      <c r="H133" s="2"/>
      <c r="I133" s="2"/>
      <c r="J133" s="3"/>
      <c r="K133" s="3"/>
      <c r="L133" s="1"/>
      <c r="M133" s="1"/>
      <c r="N133" s="1"/>
      <c r="O133" s="40"/>
      <c r="P133" s="40"/>
      <c r="Q133" s="1"/>
      <c r="R133" s="1"/>
      <c r="S133" s="2"/>
      <c r="T133" s="3"/>
      <c r="U133" s="7"/>
      <c r="V133" s="7"/>
      <c r="W133" s="7"/>
      <c r="X133" s="40"/>
      <c r="Y133" s="1"/>
      <c r="Z133" s="1"/>
      <c r="AA133" s="2"/>
      <c r="AB133" s="6"/>
      <c r="AC133" s="2"/>
      <c r="AD133" s="40"/>
      <c r="AE133" s="1"/>
      <c r="AF133" s="2"/>
      <c r="AG133" s="9"/>
      <c r="AH133" s="12"/>
      <c r="AI133" s="12"/>
      <c r="AJ133" s="42"/>
      <c r="AK133" s="11"/>
      <c r="AL133" s="9"/>
      <c r="AM133" s="11"/>
      <c r="AN133" s="9"/>
      <c r="AO133" s="9"/>
      <c r="AP133" s="9"/>
      <c r="AQ133" s="50"/>
      <c r="AR133" s="11"/>
      <c r="AS133" s="49"/>
      <c r="AT133" s="12"/>
      <c r="AU133" s="9"/>
      <c r="AV133" s="9"/>
      <c r="AW133" s="9"/>
      <c r="AX133" s="9"/>
      <c r="AY133" s="12"/>
      <c r="AZ133" s="49"/>
      <c r="BA133" s="12"/>
      <c r="BB133" s="9"/>
      <c r="BC133" s="9"/>
      <c r="BD133" s="9"/>
      <c r="BE133" s="9"/>
      <c r="BF133" s="12"/>
      <c r="BG133" s="49"/>
      <c r="BH133" s="12"/>
      <c r="BI133" s="9"/>
      <c r="BJ133" s="9"/>
      <c r="BK133" s="9"/>
      <c r="BL133" s="50"/>
      <c r="BM133" s="12"/>
      <c r="BN133" s="11"/>
      <c r="BO133" s="9"/>
      <c r="BP133" s="11"/>
      <c r="BQ133" s="9"/>
      <c r="BR133" s="43"/>
      <c r="BS133" s="9"/>
      <c r="BT133" s="11"/>
      <c r="BU133" s="9"/>
      <c r="BV133" s="25"/>
      <c r="BW133" s="25"/>
      <c r="BX133" s="25"/>
      <c r="BY133" s="25"/>
      <c r="CA133" s="25"/>
      <c r="CB133" s="25"/>
    </row>
    <row r="134" spans="1:80" x14ac:dyDescent="0.2">
      <c r="A134" s="25"/>
      <c r="B134" s="2"/>
      <c r="C134" s="1"/>
      <c r="D134" s="1"/>
      <c r="E134" s="1"/>
      <c r="F134" s="2"/>
      <c r="G134" s="6"/>
      <c r="H134" s="2"/>
      <c r="I134" s="2"/>
      <c r="J134" s="3"/>
      <c r="K134" s="3"/>
      <c r="L134" s="1"/>
      <c r="M134" s="1"/>
      <c r="N134" s="1"/>
      <c r="O134" s="40"/>
      <c r="P134" s="40"/>
      <c r="Q134" s="1"/>
      <c r="R134" s="1"/>
      <c r="S134" s="2"/>
      <c r="T134" s="3"/>
      <c r="U134" s="7"/>
      <c r="V134" s="7"/>
      <c r="W134" s="7"/>
      <c r="X134" s="40"/>
      <c r="Y134" s="1"/>
      <c r="Z134" s="1"/>
      <c r="AA134" s="2"/>
      <c r="AB134" s="6"/>
      <c r="AC134" s="2"/>
      <c r="AD134" s="40"/>
      <c r="AE134" s="1"/>
      <c r="AF134" s="2"/>
      <c r="AG134" s="9"/>
      <c r="AH134" s="12"/>
      <c r="AI134" s="12"/>
      <c r="AJ134" s="42"/>
      <c r="AK134" s="11"/>
      <c r="AL134" s="9"/>
      <c r="AM134" s="11"/>
      <c r="AN134" s="9"/>
      <c r="AO134" s="9"/>
      <c r="AP134" s="9"/>
      <c r="AQ134" s="50"/>
      <c r="AR134" s="11"/>
      <c r="AS134" s="49"/>
      <c r="AT134" s="12"/>
      <c r="AU134" s="9"/>
      <c r="AV134" s="9"/>
      <c r="AW134" s="9"/>
      <c r="AX134" s="9"/>
      <c r="AY134" s="12"/>
      <c r="AZ134" s="49"/>
      <c r="BA134" s="12"/>
      <c r="BB134" s="9"/>
      <c r="BC134" s="9"/>
      <c r="BD134" s="9"/>
      <c r="BE134" s="9"/>
      <c r="BF134" s="12"/>
      <c r="BG134" s="49"/>
      <c r="BH134" s="12"/>
      <c r="BI134" s="9"/>
      <c r="BJ134" s="9"/>
      <c r="BK134" s="9"/>
      <c r="BL134" s="50"/>
      <c r="BM134" s="12"/>
      <c r="BN134" s="11"/>
      <c r="BO134" s="9"/>
      <c r="BP134" s="11"/>
      <c r="BQ134" s="9"/>
      <c r="BR134" s="43"/>
      <c r="BS134" s="9"/>
      <c r="BT134" s="11"/>
      <c r="BU134" s="9"/>
      <c r="BV134" s="25"/>
      <c r="BW134" s="25"/>
      <c r="BX134" s="25"/>
      <c r="BY134" s="25"/>
      <c r="CA134" s="25"/>
      <c r="CB134" s="25"/>
    </row>
    <row r="135" spans="1:80" x14ac:dyDescent="0.2">
      <c r="A135" s="25"/>
      <c r="B135" s="2"/>
      <c r="C135" s="1"/>
      <c r="D135" s="1"/>
      <c r="E135" s="1"/>
      <c r="F135" s="2"/>
      <c r="G135" s="6"/>
      <c r="H135" s="2"/>
      <c r="I135" s="2"/>
      <c r="J135" s="3"/>
      <c r="K135" s="3"/>
      <c r="L135" s="1"/>
      <c r="M135" s="1"/>
      <c r="N135" s="1"/>
      <c r="O135" s="40"/>
      <c r="P135" s="40"/>
      <c r="Q135" s="1"/>
      <c r="R135" s="1"/>
      <c r="S135" s="2"/>
      <c r="T135" s="3"/>
      <c r="U135" s="7"/>
      <c r="V135" s="7"/>
      <c r="W135" s="7"/>
      <c r="X135" s="40"/>
      <c r="Y135" s="1"/>
      <c r="Z135" s="1"/>
      <c r="AA135" s="2"/>
      <c r="AB135" s="6"/>
      <c r="AC135" s="2"/>
      <c r="AD135" s="40"/>
      <c r="AE135" s="1"/>
      <c r="AF135" s="2"/>
      <c r="AG135" s="9"/>
      <c r="AH135" s="12"/>
      <c r="AI135" s="12"/>
      <c r="AJ135" s="42"/>
      <c r="AK135" s="11"/>
      <c r="AL135" s="9"/>
      <c r="AM135" s="11"/>
      <c r="AN135" s="9"/>
      <c r="AO135" s="9"/>
      <c r="AP135" s="9"/>
      <c r="AQ135" s="50"/>
      <c r="AR135" s="11"/>
      <c r="AS135" s="49"/>
      <c r="AT135" s="12"/>
      <c r="AU135" s="9"/>
      <c r="AV135" s="9"/>
      <c r="AW135" s="9"/>
      <c r="AX135" s="9"/>
      <c r="AY135" s="12"/>
      <c r="AZ135" s="49"/>
      <c r="BA135" s="12"/>
      <c r="BB135" s="9"/>
      <c r="BC135" s="9"/>
      <c r="BD135" s="9"/>
      <c r="BE135" s="9"/>
      <c r="BF135" s="12"/>
      <c r="BG135" s="49"/>
      <c r="BH135" s="12"/>
      <c r="BI135" s="9"/>
      <c r="BJ135" s="9"/>
      <c r="BK135" s="9"/>
      <c r="BL135" s="50"/>
      <c r="BM135" s="12"/>
      <c r="BN135" s="11"/>
      <c r="BO135" s="9"/>
      <c r="BP135" s="11"/>
      <c r="BQ135" s="9"/>
      <c r="BR135" s="43"/>
      <c r="BS135" s="9"/>
      <c r="BT135" s="11"/>
      <c r="BU135" s="9"/>
      <c r="BV135" s="25"/>
      <c r="BW135" s="25"/>
      <c r="BX135" s="25"/>
      <c r="BY135" s="25"/>
      <c r="CA135" s="25"/>
      <c r="CB135" s="25"/>
    </row>
    <row r="136" spans="1:80" x14ac:dyDescent="0.2">
      <c r="A136" s="25"/>
      <c r="B136" s="2"/>
      <c r="C136" s="1"/>
      <c r="D136" s="1"/>
      <c r="E136" s="1"/>
      <c r="F136" s="2"/>
      <c r="G136" s="6"/>
      <c r="H136" s="2"/>
      <c r="I136" s="2"/>
      <c r="J136" s="3"/>
      <c r="K136" s="3"/>
      <c r="L136" s="1"/>
      <c r="M136" s="1"/>
      <c r="N136" s="1"/>
      <c r="O136" s="40"/>
      <c r="P136" s="40"/>
      <c r="Q136" s="1"/>
      <c r="R136" s="1"/>
      <c r="S136" s="2"/>
      <c r="T136" s="3"/>
      <c r="U136" s="7"/>
      <c r="V136" s="7"/>
      <c r="W136" s="7"/>
      <c r="X136" s="40"/>
      <c r="Y136" s="1"/>
      <c r="Z136" s="1"/>
      <c r="AA136" s="2"/>
      <c r="AB136" s="6"/>
      <c r="AC136" s="2"/>
      <c r="AD136" s="40"/>
      <c r="AE136" s="1"/>
      <c r="AF136" s="2"/>
      <c r="AG136" s="9"/>
      <c r="AH136" s="12"/>
      <c r="AI136" s="12"/>
      <c r="AJ136" s="42"/>
      <c r="AK136" s="11"/>
      <c r="AL136" s="9"/>
      <c r="AM136" s="11"/>
      <c r="AN136" s="9"/>
      <c r="AO136" s="9"/>
      <c r="AP136" s="9"/>
      <c r="AQ136" s="50"/>
      <c r="AR136" s="11"/>
      <c r="AS136" s="49"/>
      <c r="AT136" s="12"/>
      <c r="AU136" s="9"/>
      <c r="AV136" s="9"/>
      <c r="AW136" s="9"/>
      <c r="AX136" s="9"/>
      <c r="AY136" s="12"/>
      <c r="AZ136" s="49"/>
      <c r="BA136" s="12"/>
      <c r="BB136" s="9"/>
      <c r="BC136" s="9"/>
      <c r="BD136" s="9"/>
      <c r="BE136" s="9"/>
      <c r="BF136" s="12"/>
      <c r="BG136" s="49"/>
      <c r="BH136" s="12"/>
      <c r="BI136" s="9"/>
      <c r="BJ136" s="9"/>
      <c r="BK136" s="9"/>
      <c r="BL136" s="50"/>
      <c r="BM136" s="12"/>
      <c r="BN136" s="11"/>
      <c r="BO136" s="9"/>
      <c r="BP136" s="11"/>
      <c r="BQ136" s="9"/>
      <c r="BR136" s="43"/>
      <c r="BS136" s="9"/>
      <c r="BT136" s="11"/>
      <c r="BU136" s="9"/>
      <c r="BV136" s="25"/>
      <c r="BW136" s="25"/>
      <c r="BX136" s="25"/>
      <c r="BY136" s="25"/>
      <c r="CA136" s="25"/>
      <c r="CB136" s="25"/>
    </row>
    <row r="137" spans="1:80" x14ac:dyDescent="0.2">
      <c r="A137" s="25"/>
      <c r="B137" s="2"/>
      <c r="C137" s="1"/>
      <c r="D137" s="1"/>
      <c r="E137" s="1"/>
      <c r="F137" s="2"/>
      <c r="G137" s="6"/>
      <c r="H137" s="2"/>
      <c r="I137" s="2"/>
      <c r="J137" s="3"/>
      <c r="K137" s="3"/>
      <c r="L137" s="1"/>
      <c r="M137" s="1"/>
      <c r="N137" s="1"/>
      <c r="O137" s="40"/>
      <c r="P137" s="40"/>
      <c r="Q137" s="1"/>
      <c r="R137" s="1"/>
      <c r="S137" s="2"/>
      <c r="T137" s="3"/>
      <c r="U137" s="7"/>
      <c r="V137" s="7"/>
      <c r="W137" s="7"/>
      <c r="X137" s="40"/>
      <c r="Y137" s="1"/>
      <c r="Z137" s="1"/>
      <c r="AA137" s="2"/>
      <c r="AB137" s="6"/>
      <c r="AC137" s="2"/>
      <c r="AD137" s="40"/>
      <c r="AE137" s="1"/>
      <c r="AF137" s="2"/>
      <c r="AG137" s="9"/>
      <c r="AH137" s="12"/>
      <c r="AI137" s="12"/>
      <c r="AJ137" s="42"/>
      <c r="AK137" s="11"/>
      <c r="AL137" s="9"/>
      <c r="AM137" s="11"/>
      <c r="AN137" s="9"/>
      <c r="AO137" s="9"/>
      <c r="AP137" s="9"/>
      <c r="AQ137" s="50"/>
      <c r="AR137" s="11"/>
      <c r="AS137" s="49"/>
      <c r="AT137" s="12"/>
      <c r="AU137" s="9"/>
      <c r="AV137" s="9"/>
      <c r="AW137" s="9"/>
      <c r="AX137" s="9"/>
      <c r="AY137" s="12"/>
      <c r="AZ137" s="49"/>
      <c r="BA137" s="12"/>
      <c r="BB137" s="9"/>
      <c r="BC137" s="9"/>
      <c r="BD137" s="9"/>
      <c r="BE137" s="9"/>
      <c r="BF137" s="12"/>
      <c r="BG137" s="49"/>
      <c r="BH137" s="12"/>
      <c r="BI137" s="9"/>
      <c r="BJ137" s="9"/>
      <c r="BK137" s="9"/>
      <c r="BL137" s="50"/>
      <c r="BM137" s="12"/>
      <c r="BN137" s="11"/>
      <c r="BO137" s="9"/>
      <c r="BP137" s="11"/>
      <c r="BQ137" s="9"/>
      <c r="BR137" s="43"/>
      <c r="BS137" s="9"/>
      <c r="BT137" s="11"/>
      <c r="BU137" s="9"/>
      <c r="BV137" s="25"/>
      <c r="BW137" s="25"/>
      <c r="BX137" s="25"/>
      <c r="BY137" s="25"/>
      <c r="CA137" s="25"/>
      <c r="CB137" s="25"/>
    </row>
    <row r="138" spans="1:80" x14ac:dyDescent="0.2">
      <c r="A138" s="25"/>
      <c r="B138" s="2"/>
      <c r="C138" s="1"/>
      <c r="D138" s="1"/>
      <c r="E138" s="1"/>
      <c r="F138" s="2"/>
      <c r="G138" s="6"/>
      <c r="H138" s="2"/>
      <c r="I138" s="2"/>
      <c r="J138" s="3"/>
      <c r="K138" s="3"/>
      <c r="L138" s="1"/>
      <c r="M138" s="1"/>
      <c r="N138" s="1"/>
      <c r="O138" s="40"/>
      <c r="P138" s="40"/>
      <c r="Q138" s="1"/>
      <c r="R138" s="1"/>
      <c r="S138" s="2"/>
      <c r="T138" s="3"/>
      <c r="U138" s="7"/>
      <c r="V138" s="7"/>
      <c r="W138" s="7"/>
      <c r="X138" s="40"/>
      <c r="Y138" s="1"/>
      <c r="Z138" s="1"/>
      <c r="AA138" s="2"/>
      <c r="AB138" s="6"/>
      <c r="AC138" s="2"/>
      <c r="AD138" s="40"/>
      <c r="AE138" s="1"/>
      <c r="AF138" s="2"/>
      <c r="AG138" s="9"/>
      <c r="AH138" s="12"/>
      <c r="AI138" s="12"/>
      <c r="AJ138" s="42"/>
      <c r="AK138" s="11"/>
      <c r="AL138" s="9"/>
      <c r="AM138" s="11"/>
      <c r="AN138" s="9"/>
      <c r="AO138" s="9"/>
      <c r="AP138" s="9"/>
      <c r="AQ138" s="50"/>
      <c r="AR138" s="11"/>
      <c r="AS138" s="49"/>
      <c r="AT138" s="12"/>
      <c r="AU138" s="9"/>
      <c r="AV138" s="9"/>
      <c r="AW138" s="9"/>
      <c r="AX138" s="9"/>
      <c r="AY138" s="12"/>
      <c r="AZ138" s="49"/>
      <c r="BA138" s="12"/>
      <c r="BB138" s="9"/>
      <c r="BC138" s="9"/>
      <c r="BD138" s="9"/>
      <c r="BE138" s="9"/>
      <c r="BF138" s="12"/>
      <c r="BG138" s="49"/>
      <c r="BH138" s="12"/>
      <c r="BI138" s="9"/>
      <c r="BJ138" s="9"/>
      <c r="BK138" s="9"/>
      <c r="BL138" s="50"/>
      <c r="BM138" s="12"/>
      <c r="BN138" s="11"/>
      <c r="BO138" s="9"/>
      <c r="BP138" s="11"/>
      <c r="BQ138" s="9"/>
      <c r="BR138" s="43"/>
      <c r="BS138" s="9"/>
      <c r="BT138" s="11"/>
      <c r="BU138" s="9"/>
      <c r="BV138" s="25"/>
      <c r="BW138" s="25"/>
      <c r="BX138" s="25"/>
      <c r="BY138" s="25"/>
      <c r="CA138" s="25"/>
      <c r="CB138" s="25"/>
    </row>
    <row r="139" spans="1:80" x14ac:dyDescent="0.2">
      <c r="A139" s="25"/>
      <c r="B139" s="2"/>
      <c r="C139" s="1"/>
      <c r="D139" s="1"/>
      <c r="E139" s="1"/>
      <c r="F139" s="2"/>
      <c r="G139" s="6"/>
      <c r="H139" s="2"/>
      <c r="I139" s="2"/>
      <c r="J139" s="3"/>
      <c r="K139" s="3"/>
      <c r="L139" s="1"/>
      <c r="M139" s="1"/>
      <c r="N139" s="1"/>
      <c r="O139" s="40"/>
      <c r="P139" s="40"/>
      <c r="Q139" s="1"/>
      <c r="R139" s="1"/>
      <c r="S139" s="2"/>
      <c r="T139" s="3"/>
      <c r="U139" s="7"/>
      <c r="V139" s="7"/>
      <c r="W139" s="7"/>
      <c r="X139" s="40"/>
      <c r="Y139" s="1"/>
      <c r="Z139" s="1"/>
      <c r="AA139" s="2"/>
      <c r="AB139" s="6"/>
      <c r="AC139" s="2"/>
      <c r="AD139" s="40"/>
      <c r="AE139" s="1"/>
      <c r="AF139" s="2"/>
      <c r="AG139" s="9"/>
      <c r="AH139" s="12"/>
      <c r="AI139" s="12"/>
      <c r="AJ139" s="42"/>
      <c r="AK139" s="11"/>
      <c r="AL139" s="9"/>
      <c r="AM139" s="11"/>
      <c r="AN139" s="9"/>
      <c r="AO139" s="9"/>
      <c r="AP139" s="9"/>
      <c r="AQ139" s="50"/>
      <c r="AR139" s="11"/>
      <c r="AS139" s="49"/>
      <c r="AT139" s="12"/>
      <c r="AU139" s="9"/>
      <c r="AV139" s="9"/>
      <c r="AW139" s="9"/>
      <c r="AX139" s="9"/>
      <c r="AY139" s="12"/>
      <c r="AZ139" s="49"/>
      <c r="BA139" s="12"/>
      <c r="BB139" s="9"/>
      <c r="BC139" s="9"/>
      <c r="BD139" s="9"/>
      <c r="BE139" s="9"/>
      <c r="BF139" s="12"/>
      <c r="BG139" s="49"/>
      <c r="BH139" s="12"/>
      <c r="BI139" s="9"/>
      <c r="BJ139" s="9"/>
      <c r="BK139" s="9"/>
      <c r="BL139" s="50"/>
      <c r="BM139" s="12"/>
      <c r="BN139" s="11"/>
      <c r="BO139" s="9"/>
      <c r="BP139" s="11"/>
      <c r="BQ139" s="9"/>
      <c r="BR139" s="43"/>
      <c r="BS139" s="9"/>
      <c r="BT139" s="11"/>
      <c r="BU139" s="9"/>
      <c r="BV139" s="25"/>
      <c r="BW139" s="25"/>
      <c r="BX139" s="25"/>
      <c r="BY139" s="25"/>
      <c r="CA139" s="25"/>
      <c r="CB139" s="25"/>
    </row>
    <row r="140" spans="1:80" x14ac:dyDescent="0.2">
      <c r="A140" s="25"/>
      <c r="B140" s="2"/>
      <c r="C140" s="1"/>
      <c r="D140" s="1"/>
      <c r="E140" s="1"/>
      <c r="F140" s="2"/>
      <c r="G140" s="6"/>
      <c r="H140" s="2"/>
      <c r="I140" s="2"/>
      <c r="J140" s="3"/>
      <c r="K140" s="3"/>
      <c r="L140" s="1"/>
      <c r="M140" s="1"/>
      <c r="N140" s="1"/>
      <c r="O140" s="40"/>
      <c r="P140" s="40"/>
      <c r="Q140" s="1"/>
      <c r="R140" s="1"/>
      <c r="S140" s="2"/>
      <c r="T140" s="3"/>
      <c r="U140" s="7"/>
      <c r="V140" s="7"/>
      <c r="W140" s="7"/>
      <c r="X140" s="40"/>
      <c r="Y140" s="1"/>
      <c r="Z140" s="1"/>
      <c r="AA140" s="2"/>
      <c r="AB140" s="6"/>
      <c r="AC140" s="2"/>
      <c r="AD140" s="40"/>
      <c r="AE140" s="1"/>
      <c r="AF140" s="2"/>
      <c r="AG140" s="9"/>
      <c r="AH140" s="12"/>
      <c r="AI140" s="12"/>
      <c r="AJ140" s="42"/>
      <c r="AK140" s="11"/>
      <c r="AL140" s="9"/>
      <c r="AM140" s="11"/>
      <c r="AN140" s="9"/>
      <c r="AO140" s="9"/>
      <c r="AP140" s="9"/>
      <c r="AQ140" s="50"/>
      <c r="AR140" s="11"/>
      <c r="AS140" s="49"/>
      <c r="AT140" s="12"/>
      <c r="AU140" s="9"/>
      <c r="AV140" s="9"/>
      <c r="AW140" s="9"/>
      <c r="AX140" s="9"/>
      <c r="AY140" s="12"/>
      <c r="AZ140" s="49"/>
      <c r="BA140" s="12"/>
      <c r="BB140" s="9"/>
      <c r="BC140" s="9"/>
      <c r="BD140" s="9"/>
      <c r="BE140" s="9"/>
      <c r="BF140" s="12"/>
      <c r="BG140" s="49"/>
      <c r="BH140" s="12"/>
      <c r="BI140" s="9"/>
      <c r="BJ140" s="9"/>
      <c r="BK140" s="9"/>
      <c r="BL140" s="50"/>
      <c r="BM140" s="12"/>
      <c r="BN140" s="11"/>
      <c r="BO140" s="9"/>
      <c r="BP140" s="11"/>
      <c r="BQ140" s="9"/>
      <c r="BR140" s="43"/>
      <c r="BS140" s="9"/>
      <c r="BT140" s="11"/>
      <c r="BU140" s="9"/>
      <c r="BV140" s="25"/>
      <c r="BW140" s="25"/>
      <c r="BX140" s="25"/>
      <c r="BY140" s="25"/>
      <c r="CA140" s="25"/>
      <c r="CB140" s="25"/>
    </row>
    <row r="141" spans="1:80" x14ac:dyDescent="0.2">
      <c r="A141" s="25"/>
      <c r="B141" s="2"/>
      <c r="C141" s="1"/>
      <c r="D141" s="1"/>
      <c r="E141" s="1"/>
      <c r="F141" s="2"/>
      <c r="G141" s="6"/>
      <c r="H141" s="2"/>
      <c r="I141" s="2"/>
      <c r="J141" s="3"/>
      <c r="K141" s="3"/>
      <c r="L141" s="1"/>
      <c r="M141" s="1"/>
      <c r="N141" s="1"/>
      <c r="O141" s="40"/>
      <c r="P141" s="40"/>
      <c r="Q141" s="1"/>
      <c r="R141" s="1"/>
      <c r="S141" s="2"/>
      <c r="T141" s="3"/>
      <c r="U141" s="7"/>
      <c r="V141" s="7"/>
      <c r="W141" s="7"/>
      <c r="X141" s="40"/>
      <c r="Y141" s="1"/>
      <c r="Z141" s="1"/>
      <c r="AA141" s="2"/>
      <c r="AB141" s="6"/>
      <c r="AC141" s="2"/>
      <c r="AD141" s="40"/>
      <c r="AE141" s="1"/>
      <c r="AF141" s="2"/>
      <c r="AG141" s="9"/>
      <c r="AH141" s="12"/>
      <c r="AI141" s="12"/>
      <c r="AJ141" s="42"/>
      <c r="AK141" s="11"/>
      <c r="AL141" s="9"/>
      <c r="AM141" s="11"/>
      <c r="AN141" s="9"/>
      <c r="AO141" s="9"/>
      <c r="AP141" s="9"/>
      <c r="AQ141" s="50"/>
      <c r="AR141" s="11"/>
      <c r="AS141" s="49"/>
      <c r="AT141" s="12"/>
      <c r="AU141" s="9"/>
      <c r="AV141" s="9"/>
      <c r="AW141" s="9"/>
      <c r="AX141" s="9"/>
      <c r="AY141" s="12"/>
      <c r="AZ141" s="49"/>
      <c r="BA141" s="12"/>
      <c r="BB141" s="9"/>
      <c r="BC141" s="9"/>
      <c r="BD141" s="9"/>
      <c r="BE141" s="9"/>
      <c r="BF141" s="12"/>
      <c r="BG141" s="49"/>
      <c r="BH141" s="12"/>
      <c r="BI141" s="9"/>
      <c r="BJ141" s="9"/>
      <c r="BK141" s="9"/>
      <c r="BL141" s="50"/>
      <c r="BM141" s="12"/>
      <c r="BN141" s="11"/>
      <c r="BO141" s="9"/>
      <c r="BP141" s="11"/>
      <c r="BQ141" s="9"/>
      <c r="BR141" s="43"/>
      <c r="BS141" s="9"/>
      <c r="BT141" s="11"/>
      <c r="BU141" s="9"/>
      <c r="BV141" s="25"/>
      <c r="BW141" s="25"/>
      <c r="BX141" s="25"/>
      <c r="BY141" s="25"/>
      <c r="CA141" s="25"/>
      <c r="CB141" s="25"/>
    </row>
    <row r="142" spans="1:80" x14ac:dyDescent="0.2">
      <c r="A142" s="25"/>
      <c r="B142" s="2"/>
      <c r="C142" s="1"/>
      <c r="D142" s="1"/>
      <c r="E142" s="1"/>
      <c r="F142" s="2"/>
      <c r="G142" s="6"/>
      <c r="H142" s="2"/>
      <c r="I142" s="2"/>
      <c r="J142" s="3"/>
      <c r="K142" s="3"/>
      <c r="L142" s="1"/>
      <c r="M142" s="1"/>
      <c r="N142" s="1"/>
      <c r="O142" s="40"/>
      <c r="P142" s="40"/>
      <c r="Q142" s="1"/>
      <c r="R142" s="1"/>
      <c r="S142" s="2"/>
      <c r="T142" s="3"/>
      <c r="U142" s="7"/>
      <c r="V142" s="7"/>
      <c r="W142" s="7"/>
      <c r="X142" s="40"/>
      <c r="Y142" s="1"/>
      <c r="Z142" s="1"/>
      <c r="AA142" s="2"/>
      <c r="AB142" s="6"/>
      <c r="AC142" s="2"/>
      <c r="AD142" s="40"/>
      <c r="AE142" s="1"/>
      <c r="AF142" s="2"/>
      <c r="AG142" s="9"/>
      <c r="AH142" s="12"/>
      <c r="AI142" s="12"/>
      <c r="AJ142" s="42"/>
      <c r="AK142" s="11"/>
      <c r="AL142" s="9"/>
      <c r="AM142" s="11"/>
      <c r="AN142" s="9"/>
      <c r="AO142" s="9"/>
      <c r="AP142" s="9"/>
      <c r="AQ142" s="50"/>
      <c r="AR142" s="11"/>
      <c r="AS142" s="49"/>
      <c r="AT142" s="12"/>
      <c r="AU142" s="9"/>
      <c r="AV142" s="9"/>
      <c r="AW142" s="9"/>
      <c r="AX142" s="9"/>
      <c r="AY142" s="12"/>
      <c r="AZ142" s="49"/>
      <c r="BA142" s="12"/>
      <c r="BB142" s="9"/>
      <c r="BC142" s="9"/>
      <c r="BD142" s="9"/>
      <c r="BE142" s="9"/>
      <c r="BF142" s="12"/>
      <c r="BG142" s="49"/>
      <c r="BH142" s="12"/>
      <c r="BI142" s="9"/>
      <c r="BJ142" s="9"/>
      <c r="BK142" s="9"/>
      <c r="BL142" s="50"/>
      <c r="BM142" s="12"/>
      <c r="BN142" s="11"/>
      <c r="BO142" s="9"/>
      <c r="BP142" s="11"/>
      <c r="BQ142" s="9"/>
      <c r="BR142" s="43"/>
      <c r="BS142" s="9"/>
      <c r="BT142" s="11"/>
      <c r="BU142" s="9"/>
      <c r="BV142" s="25"/>
      <c r="BW142" s="25"/>
      <c r="BX142" s="25"/>
      <c r="BY142" s="25"/>
      <c r="CA142" s="25"/>
      <c r="CB142" s="25"/>
    </row>
    <row r="143" spans="1:80" x14ac:dyDescent="0.2">
      <c r="A143" s="25"/>
      <c r="B143" s="2"/>
      <c r="C143" s="1"/>
      <c r="D143" s="1"/>
      <c r="E143" s="1"/>
      <c r="F143" s="2"/>
      <c r="G143" s="6"/>
      <c r="H143" s="2"/>
      <c r="I143" s="2"/>
      <c r="J143" s="3"/>
      <c r="K143" s="3"/>
      <c r="L143" s="1"/>
      <c r="M143" s="1"/>
      <c r="N143" s="1"/>
      <c r="O143" s="40"/>
      <c r="P143" s="40"/>
      <c r="Q143" s="1"/>
      <c r="R143" s="1"/>
      <c r="S143" s="2"/>
      <c r="T143" s="3"/>
      <c r="U143" s="7"/>
      <c r="V143" s="7"/>
      <c r="W143" s="7"/>
      <c r="X143" s="40"/>
      <c r="Y143" s="1"/>
      <c r="Z143" s="1"/>
      <c r="AA143" s="2"/>
      <c r="AB143" s="6"/>
      <c r="AC143" s="2"/>
      <c r="AD143" s="40"/>
      <c r="AE143" s="1"/>
      <c r="AF143" s="2"/>
      <c r="AG143" s="9"/>
      <c r="AH143" s="12"/>
      <c r="AI143" s="12"/>
      <c r="AJ143" s="42"/>
      <c r="AK143" s="11"/>
      <c r="AL143" s="9"/>
      <c r="AM143" s="11"/>
      <c r="AN143" s="9"/>
      <c r="AO143" s="9"/>
      <c r="AP143" s="9"/>
      <c r="AQ143" s="50"/>
      <c r="AR143" s="11"/>
      <c r="AS143" s="49"/>
      <c r="AT143" s="12"/>
      <c r="AU143" s="9"/>
      <c r="AV143" s="9"/>
      <c r="AW143" s="9"/>
      <c r="AX143" s="9"/>
      <c r="AY143" s="12"/>
      <c r="AZ143" s="49"/>
      <c r="BA143" s="12"/>
      <c r="BB143" s="9"/>
      <c r="BC143" s="9"/>
      <c r="BD143" s="9"/>
      <c r="BE143" s="9"/>
      <c r="BF143" s="12"/>
      <c r="BG143" s="49"/>
      <c r="BH143" s="12"/>
      <c r="BI143" s="9"/>
      <c r="BJ143" s="9"/>
      <c r="BK143" s="9"/>
      <c r="BL143" s="50"/>
      <c r="BM143" s="12"/>
      <c r="BN143" s="11"/>
      <c r="BO143" s="9"/>
      <c r="BP143" s="11"/>
      <c r="BQ143" s="9"/>
      <c r="BR143" s="43"/>
      <c r="BS143" s="9"/>
      <c r="BT143" s="11"/>
      <c r="BU143" s="9"/>
      <c r="BV143" s="25"/>
      <c r="BW143" s="25"/>
      <c r="BX143" s="25"/>
      <c r="BY143" s="25"/>
      <c r="CA143" s="25"/>
      <c r="CB143" s="25"/>
    </row>
    <row r="144" spans="1:80" x14ac:dyDescent="0.2">
      <c r="A144" s="25"/>
      <c r="B144" s="2"/>
      <c r="C144" s="1"/>
      <c r="D144" s="1"/>
      <c r="E144" s="1"/>
      <c r="F144" s="2"/>
      <c r="G144" s="6"/>
      <c r="H144" s="2"/>
      <c r="I144" s="2"/>
      <c r="J144" s="3"/>
      <c r="K144" s="3"/>
      <c r="L144" s="1"/>
      <c r="M144" s="1"/>
      <c r="N144" s="1"/>
      <c r="O144" s="40"/>
      <c r="P144" s="40"/>
      <c r="Q144" s="1"/>
      <c r="R144" s="1"/>
      <c r="S144" s="2"/>
      <c r="T144" s="3"/>
      <c r="U144" s="7"/>
      <c r="V144" s="7"/>
      <c r="W144" s="7"/>
      <c r="X144" s="40"/>
      <c r="Y144" s="1"/>
      <c r="Z144" s="1"/>
      <c r="AA144" s="2"/>
      <c r="AB144" s="6"/>
      <c r="AC144" s="2"/>
      <c r="AD144" s="40"/>
      <c r="AE144" s="1"/>
      <c r="AF144" s="2"/>
      <c r="AG144" s="9"/>
      <c r="AH144" s="12"/>
      <c r="AI144" s="12"/>
      <c r="AJ144" s="42"/>
      <c r="AK144" s="11"/>
      <c r="AL144" s="9"/>
      <c r="AM144" s="11"/>
      <c r="AN144" s="9"/>
      <c r="AO144" s="9"/>
      <c r="AP144" s="9"/>
      <c r="AQ144" s="50"/>
      <c r="AR144" s="11"/>
      <c r="AS144" s="49"/>
      <c r="AT144" s="12"/>
      <c r="AU144" s="9"/>
      <c r="AV144" s="9"/>
      <c r="AW144" s="9"/>
      <c r="AX144" s="9"/>
      <c r="AY144" s="12"/>
      <c r="AZ144" s="49"/>
      <c r="BA144" s="12"/>
      <c r="BB144" s="9"/>
      <c r="BC144" s="9"/>
      <c r="BD144" s="9"/>
      <c r="BE144" s="9"/>
      <c r="BF144" s="12"/>
      <c r="BG144" s="49"/>
      <c r="BH144" s="12"/>
      <c r="BI144" s="9"/>
      <c r="BJ144" s="9"/>
      <c r="BK144" s="9"/>
      <c r="BL144" s="50"/>
      <c r="BM144" s="12"/>
      <c r="BN144" s="11"/>
      <c r="BO144" s="9"/>
      <c r="BP144" s="11"/>
      <c r="BQ144" s="9"/>
      <c r="BR144" s="43"/>
      <c r="BS144" s="9"/>
      <c r="BT144" s="11"/>
      <c r="BU144" s="9"/>
      <c r="BV144" s="25"/>
      <c r="BW144" s="25"/>
      <c r="BX144" s="25"/>
      <c r="BY144" s="25"/>
      <c r="CA144" s="25"/>
      <c r="CB144" s="25"/>
    </row>
    <row r="145" spans="1:80" x14ac:dyDescent="0.2">
      <c r="A145" s="25"/>
      <c r="B145" s="2"/>
      <c r="C145" s="1"/>
      <c r="D145" s="1"/>
      <c r="E145" s="1"/>
      <c r="F145" s="2"/>
      <c r="G145" s="6"/>
      <c r="H145" s="2"/>
      <c r="I145" s="2"/>
      <c r="J145" s="3"/>
      <c r="K145" s="3"/>
      <c r="L145" s="1"/>
      <c r="M145" s="1"/>
      <c r="N145" s="1"/>
      <c r="O145" s="40"/>
      <c r="P145" s="40"/>
      <c r="Q145" s="1"/>
      <c r="R145" s="1"/>
      <c r="S145" s="2"/>
      <c r="T145" s="3"/>
      <c r="U145" s="7"/>
      <c r="V145" s="7"/>
      <c r="W145" s="7"/>
      <c r="X145" s="40"/>
      <c r="Y145" s="1"/>
      <c r="Z145" s="1"/>
      <c r="AA145" s="2"/>
      <c r="AB145" s="6"/>
      <c r="AC145" s="2"/>
      <c r="AD145" s="40"/>
      <c r="AE145" s="1"/>
      <c r="AF145" s="2"/>
      <c r="AG145" s="9"/>
      <c r="AH145" s="12"/>
      <c r="AI145" s="12"/>
      <c r="AJ145" s="42"/>
      <c r="AK145" s="11"/>
      <c r="AL145" s="9"/>
      <c r="AM145" s="11"/>
      <c r="AN145" s="9"/>
      <c r="AO145" s="9"/>
      <c r="AP145" s="9"/>
      <c r="AQ145" s="50"/>
      <c r="AR145" s="11"/>
      <c r="AS145" s="49"/>
      <c r="AT145" s="12"/>
      <c r="AU145" s="9"/>
      <c r="AV145" s="9"/>
      <c r="AW145" s="9"/>
      <c r="AX145" s="9"/>
      <c r="AY145" s="12"/>
      <c r="AZ145" s="49"/>
      <c r="BA145" s="12"/>
      <c r="BB145" s="9"/>
      <c r="BC145" s="9"/>
      <c r="BD145" s="9"/>
      <c r="BE145" s="9"/>
      <c r="BF145" s="12"/>
      <c r="BG145" s="49"/>
      <c r="BH145" s="12"/>
      <c r="BI145" s="9"/>
      <c r="BJ145" s="9"/>
      <c r="BK145" s="9"/>
      <c r="BL145" s="50"/>
      <c r="BM145" s="12"/>
      <c r="BN145" s="11"/>
      <c r="BO145" s="9"/>
      <c r="BP145" s="11"/>
      <c r="BQ145" s="9"/>
      <c r="BR145" s="43"/>
      <c r="BS145" s="9"/>
      <c r="BT145" s="11"/>
      <c r="BU145" s="9"/>
      <c r="BV145" s="25"/>
      <c r="BW145" s="25"/>
      <c r="BX145" s="25"/>
      <c r="BY145" s="25"/>
      <c r="CA145" s="25"/>
      <c r="CB145" s="25"/>
    </row>
    <row r="146" spans="1:80" x14ac:dyDescent="0.2">
      <c r="A146" s="25"/>
      <c r="B146" s="2"/>
      <c r="C146" s="1"/>
      <c r="D146" s="1"/>
      <c r="E146" s="1"/>
      <c r="F146" s="2"/>
      <c r="G146" s="6"/>
      <c r="H146" s="2"/>
      <c r="I146" s="2"/>
      <c r="J146" s="3"/>
      <c r="K146" s="3"/>
      <c r="L146" s="1"/>
      <c r="M146" s="1"/>
      <c r="N146" s="1"/>
      <c r="O146" s="40"/>
      <c r="P146" s="40"/>
      <c r="Q146" s="1"/>
      <c r="R146" s="1"/>
      <c r="S146" s="2"/>
      <c r="T146" s="3"/>
      <c r="U146" s="7"/>
      <c r="V146" s="7"/>
      <c r="W146" s="7"/>
      <c r="X146" s="40"/>
      <c r="Y146" s="1"/>
      <c r="Z146" s="1"/>
      <c r="AA146" s="2"/>
      <c r="AB146" s="6"/>
      <c r="AC146" s="2"/>
      <c r="AD146" s="40"/>
      <c r="AE146" s="1"/>
      <c r="AF146" s="2"/>
      <c r="AG146" s="9"/>
      <c r="AH146" s="12"/>
      <c r="AI146" s="12"/>
      <c r="AJ146" s="42"/>
      <c r="AK146" s="11"/>
      <c r="AL146" s="9"/>
      <c r="AM146" s="11"/>
      <c r="AN146" s="9"/>
      <c r="AO146" s="9"/>
      <c r="AP146" s="9"/>
      <c r="AQ146" s="50"/>
      <c r="AR146" s="11"/>
      <c r="AS146" s="49"/>
      <c r="AT146" s="12"/>
      <c r="AU146" s="9"/>
      <c r="AV146" s="9"/>
      <c r="AW146" s="9"/>
      <c r="AX146" s="9"/>
      <c r="AY146" s="12"/>
      <c r="AZ146" s="49"/>
      <c r="BA146" s="12"/>
      <c r="BB146" s="9"/>
      <c r="BC146" s="9"/>
      <c r="BD146" s="9"/>
      <c r="BE146" s="9"/>
      <c r="BF146" s="12"/>
      <c r="BG146" s="49"/>
      <c r="BH146" s="12"/>
      <c r="BI146" s="9"/>
      <c r="BJ146" s="9"/>
      <c r="BK146" s="9"/>
      <c r="BL146" s="50"/>
      <c r="BM146" s="12"/>
      <c r="BN146" s="11"/>
      <c r="BO146" s="9"/>
      <c r="BP146" s="11"/>
      <c r="BQ146" s="9"/>
      <c r="BR146" s="43"/>
      <c r="BS146" s="9"/>
      <c r="BT146" s="11"/>
      <c r="BU146" s="9"/>
      <c r="BV146" s="25"/>
      <c r="BW146" s="25"/>
      <c r="BX146" s="25"/>
      <c r="BY146" s="25"/>
      <c r="CA146" s="25"/>
      <c r="CB146" s="25"/>
    </row>
    <row r="147" spans="1:80" x14ac:dyDescent="0.2">
      <c r="A147" s="25"/>
      <c r="B147" s="2"/>
      <c r="C147" s="1"/>
      <c r="D147" s="1"/>
      <c r="E147" s="1"/>
      <c r="F147" s="2"/>
      <c r="G147" s="6"/>
      <c r="H147" s="2"/>
      <c r="I147" s="2"/>
      <c r="J147" s="3"/>
      <c r="K147" s="3"/>
      <c r="L147" s="1"/>
      <c r="M147" s="1"/>
      <c r="N147" s="1"/>
      <c r="O147" s="40"/>
      <c r="P147" s="40"/>
      <c r="Q147" s="1"/>
      <c r="R147" s="1"/>
      <c r="S147" s="2"/>
      <c r="T147" s="3"/>
      <c r="U147" s="7"/>
      <c r="V147" s="7"/>
      <c r="W147" s="7"/>
      <c r="X147" s="40"/>
      <c r="Y147" s="1"/>
      <c r="Z147" s="1"/>
      <c r="AA147" s="2"/>
      <c r="AB147" s="6"/>
      <c r="AC147" s="2"/>
      <c r="AD147" s="40"/>
      <c r="AE147" s="1"/>
      <c r="AF147" s="2"/>
      <c r="AG147" s="9"/>
      <c r="AH147" s="12"/>
      <c r="AI147" s="12"/>
      <c r="AJ147" s="42"/>
      <c r="AK147" s="11"/>
      <c r="AL147" s="9"/>
      <c r="AM147" s="11"/>
      <c r="AN147" s="9"/>
      <c r="AO147" s="9"/>
      <c r="AP147" s="9"/>
      <c r="AQ147" s="50"/>
      <c r="AR147" s="11"/>
      <c r="AS147" s="49"/>
      <c r="AT147" s="12"/>
      <c r="AU147" s="9"/>
      <c r="AV147" s="9"/>
      <c r="AW147" s="9"/>
      <c r="AX147" s="9"/>
      <c r="AY147" s="12"/>
      <c r="AZ147" s="49"/>
      <c r="BA147" s="12"/>
      <c r="BB147" s="9"/>
      <c r="BC147" s="9"/>
      <c r="BD147" s="9"/>
      <c r="BE147" s="9"/>
      <c r="BF147" s="12"/>
      <c r="BG147" s="49"/>
      <c r="BH147" s="12"/>
      <c r="BI147" s="9"/>
      <c r="BJ147" s="9"/>
      <c r="BK147" s="9"/>
      <c r="BL147" s="50"/>
      <c r="BM147" s="12"/>
      <c r="BN147" s="11"/>
      <c r="BO147" s="9"/>
      <c r="BP147" s="11"/>
      <c r="BQ147" s="9"/>
      <c r="BR147" s="43"/>
      <c r="BS147" s="9"/>
      <c r="BT147" s="11"/>
      <c r="BU147" s="9"/>
      <c r="BV147" s="25"/>
      <c r="BW147" s="25"/>
      <c r="BX147" s="25"/>
      <c r="BY147" s="25"/>
      <c r="CA147" s="25"/>
      <c r="CB147" s="25"/>
    </row>
    <row r="148" spans="1:80" x14ac:dyDescent="0.2">
      <c r="A148" s="25"/>
      <c r="B148" s="2"/>
      <c r="C148" s="1"/>
      <c r="D148" s="1"/>
      <c r="E148" s="1"/>
      <c r="F148" s="2"/>
      <c r="G148" s="6"/>
      <c r="H148" s="2"/>
      <c r="I148" s="2"/>
      <c r="J148" s="3"/>
      <c r="K148" s="3"/>
      <c r="L148" s="1"/>
      <c r="M148" s="1"/>
      <c r="N148" s="1"/>
      <c r="O148" s="40"/>
      <c r="P148" s="40"/>
      <c r="Q148" s="1"/>
      <c r="R148" s="1"/>
      <c r="S148" s="2"/>
      <c r="T148" s="3"/>
      <c r="U148" s="7"/>
      <c r="V148" s="7"/>
      <c r="W148" s="7"/>
      <c r="X148" s="40"/>
      <c r="Y148" s="1"/>
      <c r="Z148" s="1"/>
      <c r="AA148" s="2"/>
      <c r="AB148" s="6"/>
      <c r="AC148" s="2"/>
      <c r="AD148" s="40"/>
      <c r="AE148" s="1"/>
      <c r="AF148" s="2"/>
      <c r="AG148" s="9"/>
      <c r="AH148" s="12"/>
      <c r="AI148" s="12"/>
      <c r="AJ148" s="42"/>
      <c r="AK148" s="11"/>
      <c r="AL148" s="9"/>
      <c r="AM148" s="11"/>
      <c r="AN148" s="9"/>
      <c r="AO148" s="9"/>
      <c r="AP148" s="9"/>
      <c r="AQ148" s="50"/>
      <c r="AR148" s="11"/>
      <c r="AS148" s="49"/>
      <c r="AT148" s="12"/>
      <c r="AU148" s="9"/>
      <c r="AV148" s="9"/>
      <c r="AW148" s="9"/>
      <c r="AX148" s="9"/>
      <c r="AY148" s="12"/>
      <c r="AZ148" s="49"/>
      <c r="BA148" s="12"/>
      <c r="BB148" s="9"/>
      <c r="BC148" s="9"/>
      <c r="BD148" s="9"/>
      <c r="BE148" s="9"/>
      <c r="BF148" s="12"/>
      <c r="BG148" s="49"/>
      <c r="BH148" s="12"/>
      <c r="BI148" s="9"/>
      <c r="BJ148" s="9"/>
      <c r="BK148" s="9"/>
      <c r="BL148" s="50"/>
      <c r="BM148" s="12"/>
      <c r="BN148" s="11"/>
      <c r="BO148" s="9"/>
      <c r="BP148" s="11"/>
      <c r="BQ148" s="9"/>
      <c r="BR148" s="43"/>
      <c r="BS148" s="9"/>
      <c r="BT148" s="11"/>
      <c r="BU148" s="9"/>
      <c r="BV148" s="25"/>
      <c r="BW148" s="25"/>
      <c r="BX148" s="25"/>
      <c r="BY148" s="25"/>
      <c r="CA148" s="25"/>
      <c r="CB148" s="25"/>
    </row>
    <row r="149" spans="1:80" x14ac:dyDescent="0.2">
      <c r="A149" s="25"/>
      <c r="B149" s="2"/>
      <c r="C149" s="1"/>
      <c r="D149" s="1"/>
      <c r="E149" s="1"/>
      <c r="F149" s="2"/>
      <c r="G149" s="6"/>
      <c r="H149" s="2"/>
      <c r="I149" s="2"/>
      <c r="J149" s="3"/>
      <c r="K149" s="3"/>
      <c r="L149" s="1"/>
      <c r="M149" s="1"/>
      <c r="N149" s="1"/>
      <c r="O149" s="40"/>
      <c r="P149" s="40"/>
      <c r="Q149" s="1"/>
      <c r="R149" s="1"/>
      <c r="S149" s="2"/>
      <c r="T149" s="3"/>
      <c r="U149" s="7"/>
      <c r="V149" s="7"/>
      <c r="W149" s="7"/>
      <c r="X149" s="40"/>
      <c r="Y149" s="1"/>
      <c r="Z149" s="1"/>
      <c r="AA149" s="2"/>
      <c r="AB149" s="6"/>
      <c r="AC149" s="2"/>
      <c r="AD149" s="40"/>
      <c r="AE149" s="1"/>
      <c r="AF149" s="2"/>
      <c r="AG149" s="9"/>
      <c r="AH149" s="12"/>
      <c r="AI149" s="12"/>
      <c r="AJ149" s="42"/>
      <c r="AK149" s="11"/>
      <c r="AL149" s="9"/>
      <c r="AM149" s="11"/>
      <c r="AN149" s="9"/>
      <c r="AO149" s="9"/>
      <c r="AP149" s="9"/>
      <c r="AQ149" s="50"/>
      <c r="AR149" s="11"/>
      <c r="AS149" s="49"/>
      <c r="AT149" s="12"/>
      <c r="AU149" s="9"/>
      <c r="AV149" s="9"/>
      <c r="AW149" s="9"/>
      <c r="AX149" s="9"/>
      <c r="AY149" s="12"/>
      <c r="AZ149" s="49"/>
      <c r="BA149" s="12"/>
      <c r="BB149" s="9"/>
      <c r="BC149" s="9"/>
      <c r="BD149" s="9"/>
      <c r="BE149" s="9"/>
      <c r="BF149" s="12"/>
      <c r="BG149" s="49"/>
      <c r="BH149" s="12"/>
      <c r="BI149" s="9"/>
      <c r="BJ149" s="9"/>
      <c r="BK149" s="9"/>
      <c r="BL149" s="50"/>
      <c r="BM149" s="12"/>
      <c r="BN149" s="11"/>
      <c r="BO149" s="9"/>
      <c r="BP149" s="11"/>
      <c r="BQ149" s="9"/>
      <c r="BR149" s="43"/>
      <c r="BS149" s="9"/>
      <c r="BT149" s="11"/>
      <c r="BU149" s="9"/>
      <c r="BV149" s="25"/>
      <c r="BW149" s="25"/>
      <c r="BX149" s="25"/>
      <c r="BY149" s="25"/>
      <c r="CA149" s="25"/>
      <c r="CB149" s="25"/>
    </row>
    <row r="150" spans="1:80" x14ac:dyDescent="0.2">
      <c r="A150" s="25"/>
      <c r="B150" s="2"/>
      <c r="C150" s="1"/>
      <c r="D150" s="1"/>
      <c r="E150" s="1"/>
      <c r="F150" s="2"/>
      <c r="G150" s="6"/>
      <c r="H150" s="2"/>
      <c r="I150" s="2"/>
      <c r="J150" s="3"/>
      <c r="K150" s="3"/>
      <c r="L150" s="1"/>
      <c r="M150" s="1"/>
      <c r="N150" s="1"/>
      <c r="O150" s="40"/>
      <c r="P150" s="40"/>
      <c r="Q150" s="1"/>
      <c r="R150" s="1"/>
      <c r="S150" s="2"/>
      <c r="T150" s="3"/>
      <c r="U150" s="7"/>
      <c r="V150" s="7"/>
      <c r="W150" s="7"/>
      <c r="X150" s="40"/>
      <c r="Y150" s="1"/>
      <c r="Z150" s="1"/>
      <c r="AA150" s="2"/>
      <c r="AB150" s="6"/>
      <c r="AC150" s="2"/>
      <c r="AD150" s="40"/>
      <c r="AE150" s="1"/>
      <c r="AF150" s="2"/>
      <c r="AG150" s="9"/>
      <c r="AH150" s="12"/>
      <c r="AI150" s="12"/>
      <c r="AJ150" s="42"/>
      <c r="AK150" s="11"/>
      <c r="AL150" s="9"/>
      <c r="AM150" s="11"/>
      <c r="AN150" s="9"/>
      <c r="AO150" s="9"/>
      <c r="AP150" s="9"/>
      <c r="AQ150" s="50"/>
      <c r="AR150" s="11"/>
      <c r="AS150" s="49"/>
      <c r="AT150" s="12"/>
      <c r="AU150" s="9"/>
      <c r="AV150" s="9"/>
      <c r="AW150" s="9"/>
      <c r="AX150" s="9"/>
      <c r="AY150" s="12"/>
      <c r="AZ150" s="49"/>
      <c r="BA150" s="12"/>
      <c r="BB150" s="9"/>
      <c r="BC150" s="9"/>
      <c r="BD150" s="9"/>
      <c r="BE150" s="9"/>
      <c r="BF150" s="12"/>
      <c r="BG150" s="49"/>
      <c r="BH150" s="12"/>
      <c r="BI150" s="9"/>
      <c r="BJ150" s="9"/>
      <c r="BK150" s="9"/>
      <c r="BL150" s="50"/>
      <c r="BM150" s="12"/>
      <c r="BN150" s="11"/>
      <c r="BO150" s="9"/>
      <c r="BP150" s="11"/>
      <c r="BQ150" s="9"/>
      <c r="BR150" s="43"/>
      <c r="BS150" s="9"/>
      <c r="BT150" s="11"/>
      <c r="BU150" s="9"/>
      <c r="BV150" s="25"/>
      <c r="BW150" s="25"/>
      <c r="BX150" s="25"/>
      <c r="BY150" s="25"/>
      <c r="CA150" s="25"/>
      <c r="CB150" s="25"/>
    </row>
    <row r="151" spans="1:80" x14ac:dyDescent="0.2">
      <c r="A151" s="25"/>
      <c r="B151" s="2"/>
      <c r="C151" s="1"/>
      <c r="D151" s="1"/>
      <c r="E151" s="1"/>
      <c r="F151" s="2"/>
      <c r="G151" s="6"/>
      <c r="H151" s="2"/>
      <c r="I151" s="2"/>
      <c r="J151" s="3"/>
      <c r="K151" s="3"/>
      <c r="L151" s="1"/>
      <c r="M151" s="1"/>
      <c r="N151" s="1"/>
      <c r="O151" s="40"/>
      <c r="P151" s="40"/>
      <c r="Q151" s="1"/>
      <c r="R151" s="1"/>
      <c r="S151" s="2"/>
      <c r="T151" s="3"/>
      <c r="U151" s="7"/>
      <c r="V151" s="7"/>
      <c r="W151" s="7"/>
      <c r="X151" s="40"/>
      <c r="Y151" s="1"/>
      <c r="Z151" s="1"/>
      <c r="AA151" s="2"/>
      <c r="AB151" s="6"/>
      <c r="AC151" s="2"/>
      <c r="AD151" s="40"/>
      <c r="AE151" s="1"/>
      <c r="AF151" s="2"/>
      <c r="AG151" s="9"/>
      <c r="AH151" s="12"/>
      <c r="AI151" s="12"/>
      <c r="AJ151" s="42"/>
      <c r="AK151" s="11"/>
      <c r="AL151" s="9"/>
      <c r="AM151" s="11"/>
      <c r="AN151" s="9"/>
      <c r="AO151" s="9"/>
      <c r="AP151" s="9"/>
      <c r="AQ151" s="50"/>
      <c r="AR151" s="11"/>
      <c r="AS151" s="49"/>
      <c r="AT151" s="12"/>
      <c r="AU151" s="9"/>
      <c r="AV151" s="9"/>
      <c r="AW151" s="9"/>
      <c r="AX151" s="9"/>
      <c r="AY151" s="12"/>
      <c r="AZ151" s="49"/>
      <c r="BA151" s="12"/>
      <c r="BB151" s="9"/>
      <c r="BC151" s="9"/>
      <c r="BD151" s="9"/>
      <c r="BE151" s="9"/>
      <c r="BF151" s="12"/>
      <c r="BG151" s="49"/>
      <c r="BH151" s="12"/>
      <c r="BI151" s="9"/>
      <c r="BJ151" s="9"/>
      <c r="BK151" s="9"/>
      <c r="BL151" s="50"/>
      <c r="BM151" s="12"/>
      <c r="BN151" s="11"/>
      <c r="BO151" s="9"/>
      <c r="BP151" s="11"/>
      <c r="BQ151" s="9"/>
      <c r="BR151" s="43"/>
      <c r="BS151" s="9"/>
      <c r="BT151" s="11"/>
      <c r="BU151" s="9"/>
      <c r="BV151" s="25"/>
      <c r="BW151" s="25"/>
      <c r="BX151" s="25"/>
      <c r="BY151" s="25"/>
      <c r="CA151" s="25"/>
      <c r="CB151" s="25"/>
    </row>
    <row r="152" spans="1:80" x14ac:dyDescent="0.2">
      <c r="A152" s="25"/>
      <c r="B152" s="2"/>
      <c r="C152" s="1"/>
      <c r="D152" s="1"/>
      <c r="E152" s="1"/>
      <c r="F152" s="2"/>
      <c r="G152" s="6"/>
      <c r="H152" s="2"/>
      <c r="I152" s="2"/>
      <c r="J152" s="3"/>
      <c r="K152" s="3"/>
      <c r="L152" s="1"/>
      <c r="M152" s="1"/>
      <c r="N152" s="1"/>
      <c r="O152" s="40"/>
      <c r="P152" s="40"/>
      <c r="Q152" s="1"/>
      <c r="R152" s="1"/>
      <c r="S152" s="2"/>
      <c r="T152" s="3"/>
      <c r="U152" s="7"/>
      <c r="V152" s="7"/>
      <c r="W152" s="7"/>
      <c r="X152" s="40"/>
      <c r="Y152" s="1"/>
      <c r="Z152" s="1"/>
      <c r="AA152" s="2"/>
      <c r="AB152" s="6"/>
      <c r="AC152" s="2"/>
      <c r="AD152" s="40"/>
      <c r="AE152" s="1"/>
      <c r="AF152" s="2"/>
      <c r="AG152" s="9"/>
      <c r="AH152" s="12"/>
      <c r="AI152" s="12"/>
      <c r="AJ152" s="42"/>
      <c r="AK152" s="11"/>
      <c r="AL152" s="9"/>
      <c r="AM152" s="11"/>
      <c r="AN152" s="9"/>
      <c r="AO152" s="9"/>
      <c r="AP152" s="9"/>
      <c r="AQ152" s="50"/>
      <c r="AR152" s="11"/>
      <c r="AS152" s="49"/>
      <c r="AT152" s="12"/>
      <c r="AU152" s="9"/>
      <c r="AV152" s="9"/>
      <c r="AW152" s="9"/>
      <c r="AX152" s="9"/>
      <c r="AY152" s="12"/>
      <c r="AZ152" s="49"/>
      <c r="BA152" s="12"/>
      <c r="BB152" s="9"/>
      <c r="BC152" s="9"/>
      <c r="BD152" s="9"/>
      <c r="BE152" s="9"/>
      <c r="BF152" s="12"/>
      <c r="BG152" s="49"/>
      <c r="BH152" s="12"/>
      <c r="BI152" s="9"/>
      <c r="BJ152" s="9"/>
      <c r="BK152" s="9"/>
      <c r="BL152" s="50"/>
      <c r="BM152" s="12"/>
      <c r="BN152" s="11"/>
      <c r="BO152" s="9"/>
      <c r="BP152" s="11"/>
      <c r="BQ152" s="9"/>
      <c r="BR152" s="43"/>
      <c r="BS152" s="9"/>
      <c r="BT152" s="11"/>
      <c r="BU152" s="9"/>
      <c r="BV152" s="25"/>
      <c r="BW152" s="25"/>
      <c r="BX152" s="25"/>
      <c r="BY152" s="25"/>
      <c r="CA152" s="25"/>
      <c r="CB152" s="25"/>
    </row>
    <row r="153" spans="1:80" x14ac:dyDescent="0.2">
      <c r="A153" s="25"/>
      <c r="B153" s="2"/>
      <c r="C153" s="1"/>
      <c r="D153" s="1"/>
      <c r="E153" s="1"/>
      <c r="F153" s="2"/>
      <c r="G153" s="6"/>
      <c r="H153" s="2"/>
      <c r="I153" s="2"/>
      <c r="J153" s="3"/>
      <c r="K153" s="3"/>
      <c r="L153" s="1"/>
      <c r="M153" s="1"/>
      <c r="N153" s="1"/>
      <c r="O153" s="40"/>
      <c r="P153" s="40"/>
      <c r="Q153" s="1"/>
      <c r="R153" s="1"/>
      <c r="S153" s="2"/>
      <c r="T153" s="3"/>
      <c r="U153" s="7"/>
      <c r="V153" s="7"/>
      <c r="W153" s="7"/>
      <c r="X153" s="40"/>
      <c r="Y153" s="1"/>
      <c r="Z153" s="1"/>
      <c r="AA153" s="2"/>
      <c r="AB153" s="6"/>
      <c r="AC153" s="2"/>
      <c r="AD153" s="40"/>
      <c r="AE153" s="1"/>
      <c r="AF153" s="2"/>
      <c r="AG153" s="9"/>
      <c r="AH153" s="12"/>
      <c r="AI153" s="12"/>
      <c r="AJ153" s="42"/>
      <c r="AK153" s="11"/>
      <c r="AL153" s="9"/>
      <c r="AM153" s="11"/>
      <c r="AN153" s="9"/>
      <c r="AO153" s="9"/>
      <c r="AP153" s="9"/>
      <c r="AQ153" s="50"/>
      <c r="AR153" s="11"/>
      <c r="AS153" s="49"/>
      <c r="AT153" s="12"/>
      <c r="AU153" s="9"/>
      <c r="AV153" s="9"/>
      <c r="AW153" s="9"/>
      <c r="AX153" s="9"/>
      <c r="AY153" s="12"/>
      <c r="AZ153" s="49"/>
      <c r="BA153" s="12"/>
      <c r="BB153" s="9"/>
      <c r="BC153" s="9"/>
      <c r="BD153" s="9"/>
      <c r="BE153" s="9"/>
      <c r="BF153" s="12"/>
      <c r="BG153" s="49"/>
      <c r="BH153" s="12"/>
      <c r="BI153" s="9"/>
      <c r="BJ153" s="9"/>
      <c r="BK153" s="9"/>
      <c r="BL153" s="50"/>
      <c r="BM153" s="12"/>
      <c r="BN153" s="11"/>
      <c r="BO153" s="9"/>
      <c r="BP153" s="11"/>
      <c r="BQ153" s="9"/>
      <c r="BR153" s="43"/>
      <c r="BS153" s="9"/>
      <c r="BT153" s="11"/>
      <c r="BU153" s="9"/>
      <c r="BV153" s="25"/>
      <c r="BW153" s="25"/>
      <c r="BX153" s="25"/>
      <c r="BY153" s="25"/>
      <c r="CA153" s="25"/>
      <c r="CB153" s="25"/>
    </row>
    <row r="154" spans="1:80" x14ac:dyDescent="0.2">
      <c r="A154" s="25"/>
      <c r="B154" s="2"/>
      <c r="C154" s="1"/>
      <c r="D154" s="1"/>
      <c r="E154" s="1"/>
      <c r="F154" s="2"/>
      <c r="G154" s="6"/>
      <c r="H154" s="2"/>
      <c r="I154" s="2"/>
      <c r="J154" s="3"/>
      <c r="K154" s="3"/>
      <c r="L154" s="1"/>
      <c r="M154" s="1"/>
      <c r="N154" s="1"/>
      <c r="O154" s="40"/>
      <c r="P154" s="40"/>
      <c r="Q154" s="1"/>
      <c r="R154" s="1"/>
      <c r="S154" s="2"/>
      <c r="T154" s="3"/>
      <c r="U154" s="7"/>
      <c r="V154" s="7"/>
      <c r="W154" s="7"/>
      <c r="X154" s="40"/>
      <c r="Y154" s="1"/>
      <c r="Z154" s="1"/>
      <c r="AA154" s="2"/>
      <c r="AB154" s="6"/>
      <c r="AC154" s="2"/>
      <c r="AD154" s="40"/>
      <c r="AE154" s="1"/>
      <c r="AF154" s="2"/>
      <c r="AG154" s="9"/>
      <c r="AH154" s="12"/>
      <c r="AI154" s="12"/>
      <c r="AJ154" s="42"/>
      <c r="AK154" s="11"/>
      <c r="AL154" s="9"/>
      <c r="AM154" s="11"/>
      <c r="AN154" s="9"/>
      <c r="AO154" s="9"/>
      <c r="AP154" s="9"/>
      <c r="AQ154" s="50"/>
      <c r="AR154" s="11"/>
      <c r="AS154" s="49"/>
      <c r="AT154" s="12"/>
      <c r="AU154" s="9"/>
      <c r="AV154" s="9"/>
      <c r="AW154" s="9"/>
      <c r="AX154" s="9"/>
      <c r="AY154" s="12"/>
      <c r="AZ154" s="49"/>
      <c r="BA154" s="12"/>
      <c r="BB154" s="9"/>
      <c r="BC154" s="9"/>
      <c r="BD154" s="9"/>
      <c r="BE154" s="9"/>
      <c r="BF154" s="12"/>
      <c r="BG154" s="49"/>
      <c r="BH154" s="12"/>
      <c r="BI154" s="9"/>
      <c r="BJ154" s="9"/>
      <c r="BK154" s="9"/>
      <c r="BL154" s="50"/>
      <c r="BM154" s="12"/>
      <c r="BN154" s="11"/>
      <c r="BO154" s="9"/>
      <c r="BP154" s="11"/>
      <c r="BQ154" s="9"/>
      <c r="BR154" s="43"/>
      <c r="BS154" s="9"/>
      <c r="BT154" s="11"/>
      <c r="BU154" s="9"/>
      <c r="BV154" s="25"/>
      <c r="BW154" s="25"/>
      <c r="BX154" s="25"/>
      <c r="BY154" s="25"/>
      <c r="CA154" s="25"/>
      <c r="CB154" s="25"/>
    </row>
    <row r="155" spans="1:80" x14ac:dyDescent="0.2">
      <c r="A155" s="25"/>
      <c r="B155" s="2"/>
      <c r="C155" s="1"/>
      <c r="D155" s="1"/>
      <c r="E155" s="1"/>
      <c r="F155" s="2"/>
      <c r="G155" s="6"/>
      <c r="H155" s="2"/>
      <c r="I155" s="2"/>
      <c r="J155" s="3"/>
      <c r="K155" s="3"/>
      <c r="L155" s="1"/>
      <c r="M155" s="1"/>
      <c r="N155" s="1"/>
      <c r="O155" s="40"/>
      <c r="P155" s="40"/>
      <c r="Q155" s="1"/>
      <c r="R155" s="1"/>
      <c r="S155" s="2"/>
      <c r="T155" s="3"/>
      <c r="U155" s="7"/>
      <c r="V155" s="7"/>
      <c r="W155" s="7"/>
      <c r="X155" s="40"/>
      <c r="Y155" s="1"/>
      <c r="Z155" s="1"/>
      <c r="AA155" s="2"/>
      <c r="AB155" s="6"/>
      <c r="AC155" s="2"/>
      <c r="AD155" s="40"/>
      <c r="AE155" s="1"/>
      <c r="AF155" s="2"/>
      <c r="AG155" s="9"/>
      <c r="AH155" s="12"/>
      <c r="AI155" s="12"/>
      <c r="AJ155" s="42"/>
      <c r="AK155" s="11"/>
      <c r="AL155" s="9"/>
      <c r="AM155" s="11"/>
      <c r="AN155" s="9"/>
      <c r="AO155" s="9"/>
      <c r="AP155" s="9"/>
      <c r="AQ155" s="50"/>
      <c r="AR155" s="11"/>
      <c r="AS155" s="49"/>
      <c r="AT155" s="12"/>
      <c r="AU155" s="9"/>
      <c r="AV155" s="9"/>
      <c r="AW155" s="9"/>
      <c r="AX155" s="9"/>
      <c r="AY155" s="12"/>
      <c r="AZ155" s="49"/>
      <c r="BA155" s="12"/>
      <c r="BB155" s="9"/>
      <c r="BC155" s="9"/>
      <c r="BD155" s="9"/>
      <c r="BE155" s="9"/>
      <c r="BF155" s="12"/>
      <c r="BG155" s="49"/>
      <c r="BH155" s="12"/>
      <c r="BI155" s="9"/>
      <c r="BJ155" s="9"/>
      <c r="BK155" s="9"/>
      <c r="BL155" s="50"/>
      <c r="BM155" s="12"/>
      <c r="BN155" s="11"/>
      <c r="BO155" s="9"/>
      <c r="BP155" s="11"/>
      <c r="BQ155" s="9"/>
      <c r="BR155" s="43"/>
      <c r="BS155" s="9"/>
      <c r="BT155" s="11"/>
      <c r="BU155" s="9"/>
      <c r="BV155" s="25"/>
      <c r="BW155" s="25"/>
      <c r="BX155" s="25"/>
      <c r="BY155" s="25"/>
      <c r="CA155" s="25"/>
      <c r="CB155" s="25"/>
    </row>
    <row r="156" spans="1:80" x14ac:dyDescent="0.2">
      <c r="A156" s="25"/>
      <c r="B156" s="2"/>
      <c r="C156" s="1"/>
      <c r="D156" s="1"/>
      <c r="E156" s="1"/>
      <c r="F156" s="2"/>
      <c r="G156" s="6"/>
      <c r="H156" s="2"/>
      <c r="I156" s="2"/>
      <c r="J156" s="3"/>
      <c r="K156" s="3"/>
      <c r="L156" s="1"/>
      <c r="M156" s="1"/>
      <c r="N156" s="1"/>
      <c r="O156" s="40"/>
      <c r="P156" s="40"/>
      <c r="Q156" s="1"/>
      <c r="R156" s="1"/>
      <c r="S156" s="2"/>
      <c r="T156" s="3"/>
      <c r="U156" s="7"/>
      <c r="V156" s="7"/>
      <c r="W156" s="7"/>
      <c r="X156" s="40"/>
      <c r="Y156" s="1"/>
      <c r="Z156" s="1"/>
      <c r="AA156" s="2"/>
      <c r="AB156" s="6"/>
      <c r="AC156" s="2"/>
      <c r="AD156" s="40"/>
      <c r="AE156" s="1"/>
      <c r="AF156" s="2"/>
      <c r="AG156" s="9"/>
      <c r="AH156" s="12"/>
      <c r="AI156" s="12"/>
      <c r="AJ156" s="42"/>
      <c r="AK156" s="11"/>
      <c r="AL156" s="9"/>
      <c r="AM156" s="11"/>
      <c r="AN156" s="9"/>
      <c r="AO156" s="9"/>
      <c r="AP156" s="9"/>
      <c r="AQ156" s="50"/>
      <c r="AR156" s="11"/>
      <c r="AS156" s="49"/>
      <c r="AT156" s="12"/>
      <c r="AU156" s="9"/>
      <c r="AV156" s="9"/>
      <c r="AW156" s="9"/>
      <c r="AX156" s="9"/>
      <c r="AY156" s="12"/>
      <c r="AZ156" s="49"/>
      <c r="BA156" s="12"/>
      <c r="BB156" s="9"/>
      <c r="BC156" s="9"/>
      <c r="BD156" s="9"/>
      <c r="BE156" s="9"/>
      <c r="BF156" s="12"/>
      <c r="BG156" s="49"/>
      <c r="BH156" s="12"/>
      <c r="BI156" s="9"/>
      <c r="BJ156" s="9"/>
      <c r="BK156" s="9"/>
      <c r="BL156" s="50"/>
      <c r="BM156" s="12"/>
      <c r="BN156" s="11"/>
      <c r="BO156" s="9"/>
      <c r="BP156" s="11"/>
      <c r="BQ156" s="9"/>
      <c r="BR156" s="43"/>
      <c r="BS156" s="9"/>
      <c r="BT156" s="11"/>
      <c r="BU156" s="9"/>
      <c r="BV156" s="25"/>
      <c r="BW156" s="25"/>
      <c r="BX156" s="25"/>
      <c r="BY156" s="25"/>
      <c r="CA156" s="25"/>
      <c r="CB156" s="25"/>
    </row>
    <row r="157" spans="1:80" x14ac:dyDescent="0.2">
      <c r="A157" s="25"/>
      <c r="B157" s="2"/>
      <c r="C157" s="1"/>
      <c r="D157" s="1"/>
      <c r="E157" s="1"/>
      <c r="F157" s="2"/>
      <c r="G157" s="6"/>
      <c r="H157" s="2"/>
      <c r="I157" s="2"/>
      <c r="J157" s="3"/>
      <c r="K157" s="3"/>
      <c r="L157" s="1"/>
      <c r="M157" s="1"/>
      <c r="N157" s="1"/>
      <c r="O157" s="40"/>
      <c r="P157" s="40"/>
      <c r="Q157" s="1"/>
      <c r="R157" s="1"/>
      <c r="S157" s="2"/>
      <c r="T157" s="3"/>
      <c r="U157" s="7"/>
      <c r="V157" s="7"/>
      <c r="W157" s="7"/>
      <c r="X157" s="40"/>
      <c r="Y157" s="1"/>
      <c r="Z157" s="1"/>
      <c r="AA157" s="2"/>
      <c r="AB157" s="6"/>
      <c r="AC157" s="2"/>
      <c r="AD157" s="40"/>
      <c r="AE157" s="1"/>
      <c r="AF157" s="2"/>
      <c r="AG157" s="9"/>
      <c r="AH157" s="12"/>
      <c r="AI157" s="12"/>
      <c r="AJ157" s="42"/>
      <c r="AK157" s="11"/>
      <c r="AL157" s="9"/>
      <c r="AM157" s="11"/>
      <c r="AN157" s="9"/>
      <c r="AO157" s="9"/>
      <c r="AP157" s="9"/>
      <c r="AQ157" s="50"/>
      <c r="AR157" s="11"/>
      <c r="AS157" s="49"/>
      <c r="AT157" s="12"/>
      <c r="AU157" s="9"/>
      <c r="AV157" s="9"/>
      <c r="AW157" s="9"/>
      <c r="AX157" s="9"/>
      <c r="AY157" s="12"/>
      <c r="AZ157" s="49"/>
      <c r="BA157" s="12"/>
      <c r="BB157" s="9"/>
      <c r="BC157" s="9"/>
      <c r="BD157" s="9"/>
      <c r="BE157" s="9"/>
      <c r="BF157" s="12"/>
      <c r="BG157" s="49"/>
      <c r="BH157" s="12"/>
      <c r="BI157" s="9"/>
      <c r="BJ157" s="9"/>
      <c r="BK157" s="9"/>
      <c r="BL157" s="50"/>
      <c r="BM157" s="12"/>
      <c r="BN157" s="11"/>
      <c r="BO157" s="9"/>
      <c r="BP157" s="11"/>
      <c r="BQ157" s="9"/>
      <c r="BR157" s="43"/>
      <c r="BS157" s="9"/>
      <c r="BT157" s="11"/>
      <c r="BU157" s="9"/>
      <c r="BV157" s="25"/>
      <c r="BW157" s="25"/>
      <c r="BX157" s="25"/>
      <c r="BY157" s="25"/>
      <c r="CA157" s="25"/>
      <c r="CB157" s="25"/>
    </row>
    <row r="158" spans="1:80" x14ac:dyDescent="0.2">
      <c r="A158" s="25"/>
      <c r="B158" s="2"/>
      <c r="C158" s="1"/>
      <c r="D158" s="1"/>
      <c r="E158" s="1"/>
      <c r="F158" s="2"/>
      <c r="G158" s="6"/>
      <c r="H158" s="2"/>
      <c r="I158" s="2"/>
      <c r="J158" s="3"/>
      <c r="K158" s="3"/>
      <c r="L158" s="1"/>
      <c r="M158" s="1"/>
      <c r="N158" s="1"/>
      <c r="O158" s="40"/>
      <c r="P158" s="40"/>
      <c r="Q158" s="1"/>
      <c r="R158" s="1"/>
      <c r="S158" s="2"/>
      <c r="T158" s="3"/>
      <c r="U158" s="7"/>
      <c r="V158" s="7"/>
      <c r="W158" s="7"/>
      <c r="X158" s="40"/>
      <c r="Y158" s="1"/>
      <c r="Z158" s="1"/>
      <c r="AA158" s="2"/>
      <c r="AB158" s="6"/>
      <c r="AC158" s="2"/>
      <c r="AD158" s="40"/>
      <c r="AE158" s="1"/>
      <c r="AF158" s="2"/>
      <c r="AG158" s="9"/>
      <c r="AH158" s="12"/>
      <c r="AI158" s="12"/>
      <c r="AJ158" s="42"/>
      <c r="AK158" s="11"/>
      <c r="AL158" s="9"/>
      <c r="AM158" s="11"/>
      <c r="AN158" s="9"/>
      <c r="AO158" s="9"/>
      <c r="AP158" s="9"/>
      <c r="AQ158" s="50"/>
      <c r="AR158" s="11"/>
      <c r="AS158" s="49"/>
      <c r="AT158" s="12"/>
      <c r="AU158" s="9"/>
      <c r="AV158" s="9"/>
      <c r="AW158" s="9"/>
      <c r="AX158" s="9"/>
      <c r="AY158" s="12"/>
      <c r="AZ158" s="49"/>
      <c r="BA158" s="12"/>
      <c r="BB158" s="9"/>
      <c r="BC158" s="9"/>
      <c r="BD158" s="9"/>
      <c r="BE158" s="9"/>
      <c r="BF158" s="12"/>
      <c r="BG158" s="49"/>
      <c r="BH158" s="12"/>
      <c r="BI158" s="9"/>
      <c r="BJ158" s="9"/>
      <c r="BK158" s="9"/>
      <c r="BL158" s="50"/>
      <c r="BM158" s="12"/>
      <c r="BN158" s="11"/>
      <c r="BO158" s="9"/>
      <c r="BP158" s="11"/>
      <c r="BQ158" s="9"/>
      <c r="BR158" s="43"/>
      <c r="BS158" s="9"/>
      <c r="BT158" s="11"/>
      <c r="BU158" s="9"/>
      <c r="BV158" s="25"/>
      <c r="BW158" s="25"/>
      <c r="BX158" s="25"/>
      <c r="BY158" s="25"/>
      <c r="CA158" s="25"/>
      <c r="CB158" s="25"/>
    </row>
    <row r="159" spans="1:80" x14ac:dyDescent="0.2">
      <c r="A159" s="25"/>
      <c r="B159" s="2"/>
      <c r="C159" s="1"/>
      <c r="D159" s="1"/>
      <c r="E159" s="1"/>
      <c r="F159" s="2"/>
      <c r="G159" s="6"/>
      <c r="H159" s="2"/>
      <c r="I159" s="2"/>
      <c r="J159" s="3"/>
      <c r="K159" s="3"/>
      <c r="L159" s="1"/>
      <c r="M159" s="1"/>
      <c r="N159" s="1"/>
      <c r="O159" s="40"/>
      <c r="P159" s="40"/>
      <c r="Q159" s="1"/>
      <c r="R159" s="1"/>
      <c r="S159" s="2"/>
      <c r="T159" s="3"/>
      <c r="U159" s="7"/>
      <c r="V159" s="7"/>
      <c r="W159" s="7"/>
      <c r="X159" s="40"/>
      <c r="Y159" s="1"/>
      <c r="Z159" s="1"/>
      <c r="AA159" s="2"/>
      <c r="AB159" s="6"/>
      <c r="AC159" s="2"/>
      <c r="AD159" s="40"/>
      <c r="AE159" s="1"/>
      <c r="AF159" s="2"/>
      <c r="AG159" s="9"/>
      <c r="AH159" s="12"/>
      <c r="AI159" s="12"/>
      <c r="AJ159" s="42"/>
      <c r="AK159" s="11"/>
      <c r="AL159" s="9"/>
      <c r="AM159" s="11"/>
      <c r="AN159" s="9"/>
      <c r="AO159" s="9"/>
      <c r="AP159" s="9"/>
      <c r="AQ159" s="50"/>
      <c r="AR159" s="11"/>
      <c r="AS159" s="49"/>
      <c r="AT159" s="12"/>
      <c r="AU159" s="9"/>
      <c r="AV159" s="9"/>
      <c r="AW159" s="9"/>
      <c r="AX159" s="9"/>
      <c r="AY159" s="12"/>
      <c r="AZ159" s="49"/>
      <c r="BA159" s="12"/>
      <c r="BB159" s="9"/>
      <c r="BC159" s="9"/>
      <c r="BD159" s="9"/>
      <c r="BE159" s="9"/>
      <c r="BF159" s="12"/>
      <c r="BG159" s="49"/>
      <c r="BH159" s="12"/>
      <c r="BI159" s="9"/>
      <c r="BJ159" s="9"/>
      <c r="BK159" s="9"/>
      <c r="BL159" s="50"/>
      <c r="BM159" s="12"/>
      <c r="BN159" s="11"/>
      <c r="BO159" s="9"/>
      <c r="BP159" s="11"/>
      <c r="BQ159" s="9"/>
      <c r="BR159" s="43"/>
      <c r="BS159" s="9"/>
      <c r="BT159" s="11"/>
      <c r="BU159" s="9"/>
      <c r="BV159" s="25"/>
      <c r="BW159" s="25"/>
      <c r="BX159" s="25"/>
      <c r="BY159" s="25"/>
      <c r="CA159" s="25"/>
      <c r="CB159" s="25"/>
    </row>
    <row r="160" spans="1:80" x14ac:dyDescent="0.2">
      <c r="A160" s="25"/>
      <c r="B160" s="2"/>
      <c r="C160" s="1"/>
      <c r="D160" s="1"/>
      <c r="E160" s="1"/>
      <c r="F160" s="2"/>
      <c r="G160" s="6"/>
      <c r="H160" s="2"/>
      <c r="I160" s="2"/>
      <c r="J160" s="3"/>
      <c r="K160" s="3"/>
      <c r="L160" s="1"/>
      <c r="M160" s="1"/>
      <c r="N160" s="1"/>
      <c r="O160" s="40"/>
      <c r="P160" s="40"/>
      <c r="Q160" s="1"/>
      <c r="R160" s="1"/>
      <c r="S160" s="2"/>
      <c r="T160" s="3"/>
      <c r="U160" s="7"/>
      <c r="V160" s="7"/>
      <c r="W160" s="7"/>
      <c r="X160" s="40"/>
      <c r="Y160" s="1"/>
      <c r="Z160" s="1"/>
      <c r="AA160" s="2"/>
      <c r="AB160" s="6"/>
      <c r="AC160" s="2"/>
      <c r="AD160" s="40"/>
      <c r="AE160" s="1"/>
      <c r="AF160" s="2"/>
      <c r="AG160" s="9"/>
      <c r="AH160" s="12"/>
      <c r="AI160" s="12"/>
      <c r="AJ160" s="42"/>
      <c r="AK160" s="11"/>
      <c r="AL160" s="9"/>
      <c r="AM160" s="11"/>
      <c r="AN160" s="9"/>
      <c r="AO160" s="9"/>
      <c r="AP160" s="9"/>
      <c r="AQ160" s="50"/>
      <c r="AR160" s="11"/>
      <c r="AS160" s="49"/>
      <c r="AT160" s="12"/>
      <c r="AU160" s="9"/>
      <c r="AV160" s="9"/>
      <c r="AW160" s="9"/>
      <c r="AX160" s="9"/>
      <c r="AY160" s="12"/>
      <c r="AZ160" s="49"/>
      <c r="BA160" s="12"/>
      <c r="BB160" s="9"/>
      <c r="BC160" s="9"/>
      <c r="BD160" s="9"/>
      <c r="BE160" s="9"/>
      <c r="BF160" s="12"/>
      <c r="BG160" s="49"/>
      <c r="BH160" s="12"/>
      <c r="BI160" s="9"/>
      <c r="BJ160" s="9"/>
      <c r="BK160" s="9"/>
      <c r="BL160" s="50"/>
      <c r="BM160" s="12"/>
      <c r="BN160" s="11"/>
      <c r="BO160" s="9"/>
      <c r="BP160" s="11"/>
      <c r="BQ160" s="9"/>
      <c r="BR160" s="43"/>
      <c r="BS160" s="9"/>
      <c r="BT160" s="11"/>
      <c r="BU160" s="9"/>
      <c r="BV160" s="25"/>
      <c r="BW160" s="25"/>
      <c r="BX160" s="25"/>
      <c r="BY160" s="25"/>
      <c r="CA160" s="25"/>
      <c r="CB160" s="25"/>
    </row>
    <row r="161" spans="1:80" x14ac:dyDescent="0.2">
      <c r="A161" s="25"/>
      <c r="B161" s="2"/>
      <c r="C161" s="1"/>
      <c r="D161" s="1"/>
      <c r="E161" s="1"/>
      <c r="F161" s="2"/>
      <c r="G161" s="6"/>
      <c r="H161" s="2"/>
      <c r="I161" s="2"/>
      <c r="J161" s="3"/>
      <c r="K161" s="3"/>
      <c r="L161" s="1"/>
      <c r="M161" s="1"/>
      <c r="N161" s="1"/>
      <c r="O161" s="40"/>
      <c r="P161" s="40"/>
      <c r="Q161" s="1"/>
      <c r="R161" s="1"/>
      <c r="S161" s="2"/>
      <c r="T161" s="3"/>
      <c r="U161" s="7"/>
      <c r="V161" s="7"/>
      <c r="W161" s="7"/>
      <c r="X161" s="40"/>
      <c r="Y161" s="1"/>
      <c r="Z161" s="1"/>
      <c r="AA161" s="2"/>
      <c r="AB161" s="6"/>
      <c r="AC161" s="2"/>
      <c r="AD161" s="40"/>
      <c r="AE161" s="1"/>
      <c r="AF161" s="2"/>
      <c r="AG161" s="9"/>
      <c r="AH161" s="12"/>
      <c r="AI161" s="12"/>
      <c r="AJ161" s="42"/>
      <c r="AK161" s="11"/>
      <c r="AL161" s="9"/>
      <c r="AM161" s="11"/>
      <c r="AN161" s="9"/>
      <c r="AO161" s="9"/>
      <c r="AP161" s="9"/>
      <c r="AQ161" s="50"/>
      <c r="AR161" s="11"/>
      <c r="AS161" s="49"/>
      <c r="AT161" s="12"/>
      <c r="AU161" s="9"/>
      <c r="AV161" s="9"/>
      <c r="AW161" s="9"/>
      <c r="AX161" s="9"/>
      <c r="AY161" s="12"/>
      <c r="AZ161" s="49"/>
      <c r="BA161" s="12"/>
      <c r="BB161" s="9"/>
      <c r="BC161" s="9"/>
      <c r="BD161" s="9"/>
      <c r="BE161" s="9"/>
      <c r="BF161" s="12"/>
      <c r="BG161" s="49"/>
      <c r="BH161" s="12"/>
      <c r="BI161" s="9"/>
      <c r="BJ161" s="9"/>
      <c r="BK161" s="9"/>
      <c r="BL161" s="50"/>
      <c r="BM161" s="12"/>
      <c r="BN161" s="11"/>
      <c r="BO161" s="9"/>
      <c r="BP161" s="11"/>
      <c r="BQ161" s="9"/>
      <c r="BR161" s="43"/>
      <c r="BS161" s="9"/>
      <c r="BT161" s="11"/>
      <c r="BU161" s="9"/>
      <c r="BV161" s="25"/>
      <c r="BW161" s="25"/>
      <c r="BX161" s="25"/>
      <c r="BY161" s="25"/>
      <c r="CA161" s="25"/>
      <c r="CB161" s="25"/>
    </row>
    <row r="162" spans="1:80" x14ac:dyDescent="0.2">
      <c r="A162" s="25"/>
      <c r="B162" s="2"/>
      <c r="C162" s="1"/>
      <c r="D162" s="1"/>
      <c r="E162" s="1"/>
      <c r="F162" s="2"/>
      <c r="G162" s="6"/>
      <c r="H162" s="2"/>
      <c r="I162" s="2"/>
      <c r="J162" s="3"/>
      <c r="K162" s="3"/>
      <c r="L162" s="1"/>
      <c r="M162" s="1"/>
      <c r="N162" s="1"/>
      <c r="O162" s="40"/>
      <c r="P162" s="40"/>
      <c r="Q162" s="1"/>
      <c r="R162" s="1"/>
      <c r="S162" s="2"/>
      <c r="T162" s="3"/>
      <c r="U162" s="7"/>
      <c r="V162" s="7"/>
      <c r="W162" s="7"/>
      <c r="X162" s="40"/>
      <c r="Y162" s="1"/>
      <c r="Z162" s="1"/>
      <c r="AA162" s="2"/>
      <c r="AB162" s="6"/>
      <c r="AC162" s="2"/>
      <c r="AD162" s="40"/>
      <c r="AE162" s="1"/>
      <c r="AF162" s="2"/>
      <c r="AG162" s="9"/>
      <c r="AH162" s="12"/>
      <c r="AI162" s="12"/>
      <c r="AJ162" s="42"/>
      <c r="AK162" s="11"/>
      <c r="AL162" s="9"/>
      <c r="AM162" s="11"/>
      <c r="AN162" s="9"/>
      <c r="AO162" s="9"/>
      <c r="AP162" s="9"/>
      <c r="AQ162" s="50"/>
      <c r="AR162" s="11"/>
      <c r="AS162" s="49"/>
      <c r="AT162" s="12"/>
      <c r="AU162" s="9"/>
      <c r="AV162" s="9"/>
      <c r="AW162" s="9"/>
      <c r="AX162" s="9"/>
      <c r="AY162" s="12"/>
      <c r="AZ162" s="49"/>
      <c r="BA162" s="12"/>
      <c r="BB162" s="9"/>
      <c r="BC162" s="9"/>
      <c r="BD162" s="9"/>
      <c r="BE162" s="9"/>
      <c r="BF162" s="12"/>
      <c r="BG162" s="49"/>
      <c r="BH162" s="12"/>
      <c r="BI162" s="9"/>
      <c r="BJ162" s="9"/>
      <c r="BK162" s="9"/>
      <c r="BL162" s="50"/>
      <c r="BM162" s="12"/>
      <c r="BN162" s="11"/>
      <c r="BO162" s="9"/>
      <c r="BP162" s="11"/>
      <c r="BQ162" s="9"/>
      <c r="BR162" s="43"/>
      <c r="BS162" s="9"/>
      <c r="BT162" s="11"/>
      <c r="BU162" s="9"/>
      <c r="BV162" s="25"/>
      <c r="BW162" s="25"/>
      <c r="BX162" s="25"/>
      <c r="BY162" s="25"/>
      <c r="CA162" s="25"/>
      <c r="CB162" s="25"/>
    </row>
    <row r="163" spans="1:80" x14ac:dyDescent="0.2">
      <c r="A163" s="25"/>
      <c r="B163" s="2"/>
      <c r="C163" s="1"/>
      <c r="D163" s="1"/>
      <c r="E163" s="1"/>
      <c r="F163" s="2"/>
      <c r="G163" s="6"/>
      <c r="H163" s="2"/>
      <c r="I163" s="2"/>
      <c r="J163" s="3"/>
      <c r="K163" s="3"/>
      <c r="L163" s="1"/>
      <c r="M163" s="1"/>
      <c r="N163" s="1"/>
      <c r="O163" s="40"/>
      <c r="P163" s="40"/>
      <c r="Q163" s="1"/>
      <c r="R163" s="1"/>
      <c r="S163" s="2"/>
      <c r="T163" s="3"/>
      <c r="U163" s="7"/>
      <c r="V163" s="7"/>
      <c r="W163" s="7"/>
      <c r="X163" s="40"/>
      <c r="Y163" s="1"/>
      <c r="Z163" s="1"/>
      <c r="AA163" s="2"/>
      <c r="AB163" s="6"/>
      <c r="AC163" s="2"/>
      <c r="AD163" s="40"/>
      <c r="AE163" s="1"/>
      <c r="AF163" s="2"/>
      <c r="AG163" s="9"/>
      <c r="AH163" s="12"/>
      <c r="AI163" s="12"/>
      <c r="AJ163" s="42"/>
      <c r="AK163" s="11"/>
      <c r="AL163" s="9"/>
      <c r="AM163" s="11"/>
      <c r="AN163" s="9"/>
      <c r="AO163" s="9"/>
      <c r="AP163" s="9"/>
      <c r="AQ163" s="50"/>
      <c r="AR163" s="11"/>
      <c r="AS163" s="49"/>
      <c r="AT163" s="12"/>
      <c r="AU163" s="9"/>
      <c r="AV163" s="9"/>
      <c r="AW163" s="9"/>
      <c r="AX163" s="9"/>
      <c r="AY163" s="12"/>
      <c r="AZ163" s="49"/>
      <c r="BA163" s="12"/>
      <c r="BB163" s="9"/>
      <c r="BC163" s="9"/>
      <c r="BD163" s="9"/>
      <c r="BE163" s="9"/>
      <c r="BF163" s="12"/>
      <c r="BG163" s="49"/>
      <c r="BH163" s="12"/>
      <c r="BI163" s="9"/>
      <c r="BJ163" s="9"/>
      <c r="BK163" s="9"/>
      <c r="BL163" s="50"/>
      <c r="BM163" s="12"/>
      <c r="BN163" s="11"/>
      <c r="BO163" s="9"/>
      <c r="BP163" s="11"/>
      <c r="BQ163" s="9"/>
      <c r="BR163" s="43"/>
      <c r="BS163" s="9"/>
      <c r="BT163" s="11"/>
      <c r="BU163" s="9"/>
      <c r="BV163" s="25"/>
      <c r="BW163" s="25"/>
      <c r="BX163" s="25"/>
      <c r="BY163" s="25"/>
      <c r="CA163" s="25"/>
      <c r="CB163" s="25"/>
    </row>
    <row r="164" spans="1:80" x14ac:dyDescent="0.2">
      <c r="A164" s="25"/>
      <c r="B164" s="2"/>
      <c r="C164" s="1"/>
      <c r="D164" s="1"/>
      <c r="E164" s="1"/>
      <c r="F164" s="2"/>
      <c r="G164" s="6"/>
      <c r="H164" s="2"/>
      <c r="I164" s="2"/>
      <c r="J164" s="3"/>
      <c r="K164" s="3"/>
      <c r="L164" s="1"/>
      <c r="M164" s="1"/>
      <c r="N164" s="1"/>
      <c r="O164" s="40"/>
      <c r="P164" s="40"/>
      <c r="Q164" s="1"/>
      <c r="R164" s="1"/>
      <c r="S164" s="2"/>
      <c r="T164" s="3"/>
      <c r="U164" s="7"/>
      <c r="V164" s="7"/>
      <c r="W164" s="7"/>
      <c r="X164" s="40"/>
      <c r="Y164" s="1"/>
      <c r="Z164" s="1"/>
      <c r="AA164" s="2"/>
      <c r="AB164" s="6"/>
      <c r="AC164" s="2"/>
      <c r="AD164" s="40"/>
      <c r="AE164" s="1"/>
      <c r="AF164" s="2"/>
      <c r="AG164" s="9"/>
      <c r="AH164" s="12"/>
      <c r="AI164" s="12"/>
      <c r="AJ164" s="42"/>
      <c r="AK164" s="11"/>
      <c r="AL164" s="9"/>
      <c r="AM164" s="11"/>
      <c r="AN164" s="9"/>
      <c r="AO164" s="9"/>
      <c r="AP164" s="9"/>
      <c r="AQ164" s="50"/>
      <c r="AR164" s="11"/>
      <c r="AS164" s="49"/>
      <c r="AT164" s="12"/>
      <c r="AU164" s="9"/>
      <c r="AV164" s="9"/>
      <c r="AW164" s="9"/>
      <c r="AX164" s="9"/>
      <c r="AY164" s="12"/>
      <c r="AZ164" s="49"/>
      <c r="BA164" s="12"/>
      <c r="BB164" s="9"/>
      <c r="BC164" s="9"/>
      <c r="BD164" s="9"/>
      <c r="BE164" s="9"/>
      <c r="BF164" s="12"/>
      <c r="BG164" s="49"/>
      <c r="BH164" s="12"/>
      <c r="BI164" s="9"/>
      <c r="BJ164" s="9"/>
      <c r="BK164" s="9"/>
      <c r="BL164" s="50"/>
      <c r="BM164" s="12"/>
      <c r="BN164" s="11"/>
      <c r="BO164" s="9"/>
      <c r="BP164" s="11"/>
      <c r="BQ164" s="9"/>
      <c r="BR164" s="43"/>
      <c r="BS164" s="9"/>
      <c r="BT164" s="11"/>
      <c r="BU164" s="9"/>
      <c r="BV164" s="25"/>
      <c r="BW164" s="25"/>
      <c r="BX164" s="25"/>
      <c r="BY164" s="25"/>
      <c r="CA164" s="25"/>
      <c r="CB164" s="25"/>
    </row>
    <row r="165" spans="1:80" x14ac:dyDescent="0.2">
      <c r="A165" s="25"/>
      <c r="B165" s="2"/>
      <c r="C165" s="1"/>
      <c r="D165" s="1"/>
      <c r="E165" s="1"/>
      <c r="F165" s="2"/>
      <c r="G165" s="6"/>
      <c r="H165" s="2"/>
      <c r="I165" s="2"/>
      <c r="J165" s="3"/>
      <c r="K165" s="3"/>
      <c r="L165" s="1"/>
      <c r="M165" s="1"/>
      <c r="N165" s="1"/>
      <c r="O165" s="40"/>
      <c r="P165" s="40"/>
      <c r="Q165" s="1"/>
      <c r="R165" s="1"/>
      <c r="S165" s="2"/>
      <c r="T165" s="3"/>
      <c r="U165" s="7"/>
      <c r="V165" s="7"/>
      <c r="W165" s="7"/>
      <c r="X165" s="40"/>
      <c r="Y165" s="1"/>
      <c r="Z165" s="1"/>
      <c r="AA165" s="2"/>
      <c r="AB165" s="6"/>
      <c r="AC165" s="2"/>
      <c r="AD165" s="40"/>
      <c r="AE165" s="1"/>
      <c r="AF165" s="2"/>
      <c r="AG165" s="9"/>
      <c r="AH165" s="12"/>
      <c r="AI165" s="12"/>
      <c r="AJ165" s="42"/>
      <c r="AK165" s="11"/>
      <c r="AL165" s="9"/>
      <c r="AM165" s="11"/>
      <c r="AN165" s="9"/>
      <c r="AO165" s="9"/>
      <c r="AP165" s="9"/>
      <c r="AQ165" s="50"/>
      <c r="AR165" s="11"/>
      <c r="AS165" s="49"/>
      <c r="AT165" s="12"/>
      <c r="AU165" s="9"/>
      <c r="AV165" s="9"/>
      <c r="AW165" s="9"/>
      <c r="AX165" s="9"/>
      <c r="AY165" s="12"/>
      <c r="AZ165" s="49"/>
      <c r="BA165" s="12"/>
      <c r="BB165" s="9"/>
      <c r="BC165" s="9"/>
      <c r="BD165" s="9"/>
      <c r="BE165" s="9"/>
      <c r="BF165" s="12"/>
      <c r="BG165" s="49"/>
      <c r="BH165" s="12"/>
      <c r="BI165" s="9"/>
      <c r="BJ165" s="9"/>
      <c r="BK165" s="9"/>
      <c r="BL165" s="50"/>
      <c r="BM165" s="12"/>
      <c r="BN165" s="11"/>
      <c r="BO165" s="9"/>
      <c r="BP165" s="11"/>
      <c r="BQ165" s="9"/>
      <c r="BR165" s="43"/>
      <c r="BS165" s="9"/>
      <c r="BT165" s="11"/>
      <c r="BU165" s="9"/>
      <c r="BV165" s="25"/>
      <c r="BW165" s="25"/>
      <c r="BX165" s="25"/>
      <c r="BY165" s="25"/>
      <c r="CA165" s="25"/>
      <c r="CB165" s="25"/>
    </row>
    <row r="166" spans="1:80" x14ac:dyDescent="0.2">
      <c r="A166" s="25"/>
      <c r="B166" s="2"/>
      <c r="C166" s="1"/>
      <c r="D166" s="1"/>
      <c r="E166" s="1"/>
      <c r="F166" s="2"/>
      <c r="G166" s="6"/>
      <c r="H166" s="2"/>
      <c r="I166" s="2"/>
      <c r="J166" s="3"/>
      <c r="K166" s="3"/>
      <c r="L166" s="1"/>
      <c r="M166" s="1"/>
      <c r="N166" s="1"/>
      <c r="O166" s="40"/>
      <c r="P166" s="40"/>
      <c r="Q166" s="1"/>
      <c r="R166" s="1"/>
      <c r="S166" s="2"/>
      <c r="T166" s="3"/>
      <c r="U166" s="7"/>
      <c r="V166" s="7"/>
      <c r="W166" s="7"/>
      <c r="X166" s="40"/>
      <c r="Y166" s="1"/>
      <c r="Z166" s="1"/>
      <c r="AA166" s="2"/>
      <c r="AB166" s="6"/>
      <c r="AC166" s="2"/>
      <c r="AD166" s="40"/>
      <c r="AE166" s="1"/>
      <c r="AF166" s="2"/>
      <c r="AG166" s="9"/>
      <c r="AH166" s="12"/>
      <c r="AI166" s="12"/>
      <c r="AJ166" s="42"/>
      <c r="AK166" s="11"/>
      <c r="AL166" s="9"/>
      <c r="AM166" s="11"/>
      <c r="AN166" s="9"/>
      <c r="AO166" s="9"/>
      <c r="AP166" s="9"/>
      <c r="AQ166" s="50"/>
      <c r="AR166" s="11"/>
      <c r="AS166" s="49"/>
      <c r="AT166" s="12"/>
      <c r="AU166" s="9"/>
      <c r="AV166" s="9"/>
      <c r="AW166" s="9"/>
      <c r="AX166" s="9"/>
      <c r="AY166" s="12"/>
      <c r="AZ166" s="49"/>
      <c r="BA166" s="12"/>
      <c r="BB166" s="9"/>
      <c r="BC166" s="9"/>
      <c r="BD166" s="9"/>
      <c r="BE166" s="9"/>
      <c r="BF166" s="12"/>
      <c r="BG166" s="49"/>
      <c r="BH166" s="12"/>
      <c r="BI166" s="9"/>
      <c r="BJ166" s="9"/>
      <c r="BK166" s="9"/>
      <c r="BL166" s="50"/>
      <c r="BM166" s="12"/>
      <c r="BN166" s="11"/>
      <c r="BO166" s="9"/>
      <c r="BP166" s="11"/>
      <c r="BQ166" s="9"/>
      <c r="BR166" s="43"/>
      <c r="BS166" s="9"/>
      <c r="BT166" s="11"/>
      <c r="BU166" s="9"/>
      <c r="BV166" s="25"/>
      <c r="BW166" s="25"/>
      <c r="BX166" s="25"/>
      <c r="BY166" s="25"/>
      <c r="CA166" s="25"/>
      <c r="CB166" s="25"/>
    </row>
    <row r="167" spans="1:80" x14ac:dyDescent="0.2">
      <c r="A167" s="25"/>
      <c r="B167" s="2"/>
      <c r="C167" s="1"/>
      <c r="D167" s="1"/>
      <c r="E167" s="1"/>
      <c r="F167" s="2"/>
      <c r="G167" s="6"/>
      <c r="H167" s="2"/>
      <c r="I167" s="2"/>
      <c r="J167" s="3"/>
      <c r="K167" s="3"/>
      <c r="L167" s="1"/>
      <c r="M167" s="1"/>
      <c r="N167" s="1"/>
      <c r="O167" s="40"/>
      <c r="P167" s="40"/>
      <c r="Q167" s="1"/>
      <c r="R167" s="1"/>
      <c r="S167" s="2"/>
      <c r="T167" s="3"/>
      <c r="U167" s="7"/>
      <c r="V167" s="7"/>
      <c r="W167" s="7"/>
      <c r="X167" s="40"/>
      <c r="Y167" s="1"/>
      <c r="Z167" s="1"/>
      <c r="AA167" s="2"/>
      <c r="AB167" s="6"/>
      <c r="AC167" s="2"/>
      <c r="AD167" s="40"/>
      <c r="AE167" s="1"/>
      <c r="AF167" s="2"/>
      <c r="AG167" s="9"/>
      <c r="AH167" s="12"/>
      <c r="AI167" s="12"/>
      <c r="AJ167" s="42"/>
      <c r="AK167" s="11"/>
      <c r="AL167" s="9"/>
      <c r="AM167" s="11"/>
      <c r="AN167" s="9"/>
      <c r="AO167" s="9"/>
      <c r="AP167" s="9"/>
      <c r="AQ167" s="50"/>
      <c r="AR167" s="11"/>
      <c r="AS167" s="49"/>
      <c r="AT167" s="12"/>
      <c r="AU167" s="9"/>
      <c r="AV167" s="9"/>
      <c r="AW167" s="9"/>
      <c r="AX167" s="9"/>
      <c r="AY167" s="12"/>
      <c r="AZ167" s="49"/>
      <c r="BA167" s="12"/>
      <c r="BB167" s="9"/>
      <c r="BC167" s="9"/>
      <c r="BD167" s="9"/>
      <c r="BE167" s="9"/>
      <c r="BF167" s="12"/>
      <c r="BG167" s="49"/>
      <c r="BH167" s="12"/>
      <c r="BI167" s="9"/>
      <c r="BJ167" s="9"/>
      <c r="BK167" s="9"/>
      <c r="BL167" s="50"/>
      <c r="BM167" s="12"/>
      <c r="BN167" s="11"/>
      <c r="BO167" s="9"/>
      <c r="BP167" s="11"/>
      <c r="BQ167" s="9"/>
      <c r="BR167" s="43"/>
      <c r="BS167" s="9"/>
      <c r="BT167" s="11"/>
      <c r="BU167" s="9"/>
      <c r="BV167" s="25"/>
      <c r="BW167" s="25"/>
      <c r="BX167" s="25"/>
      <c r="BY167" s="25"/>
      <c r="CA167" s="25"/>
      <c r="CB167" s="25"/>
    </row>
    <row r="168" spans="1:80" x14ac:dyDescent="0.2">
      <c r="A168" s="25"/>
      <c r="B168" s="2"/>
      <c r="C168" s="1"/>
      <c r="D168" s="1"/>
      <c r="E168" s="1"/>
      <c r="F168" s="2"/>
      <c r="G168" s="6"/>
      <c r="H168" s="2"/>
      <c r="I168" s="2"/>
      <c r="J168" s="3"/>
      <c r="K168" s="3"/>
      <c r="L168" s="1"/>
      <c r="M168" s="1"/>
      <c r="N168" s="1"/>
      <c r="O168" s="40"/>
      <c r="P168" s="40"/>
      <c r="Q168" s="1"/>
      <c r="R168" s="1"/>
      <c r="S168" s="2"/>
      <c r="T168" s="3"/>
      <c r="U168" s="7"/>
      <c r="V168" s="7"/>
      <c r="W168" s="7"/>
      <c r="X168" s="40"/>
      <c r="Y168" s="1"/>
      <c r="Z168" s="1"/>
      <c r="AA168" s="2"/>
      <c r="AB168" s="6"/>
      <c r="AC168" s="2"/>
      <c r="AD168" s="40"/>
      <c r="AE168" s="1"/>
      <c r="AF168" s="2"/>
      <c r="AG168" s="9"/>
      <c r="AH168" s="12"/>
      <c r="AI168" s="12"/>
      <c r="AJ168" s="42"/>
      <c r="AK168" s="11"/>
      <c r="AL168" s="9"/>
      <c r="AM168" s="11"/>
      <c r="AN168" s="9"/>
      <c r="AO168" s="9"/>
      <c r="AP168" s="9"/>
      <c r="AQ168" s="50"/>
      <c r="AR168" s="11"/>
      <c r="AS168" s="49"/>
      <c r="AT168" s="12"/>
      <c r="AU168" s="9"/>
      <c r="AV168" s="9"/>
      <c r="AW168" s="9"/>
      <c r="AX168" s="9"/>
      <c r="AY168" s="12"/>
      <c r="AZ168" s="49"/>
      <c r="BA168" s="12"/>
      <c r="BB168" s="9"/>
      <c r="BC168" s="9"/>
      <c r="BD168" s="9"/>
      <c r="BE168" s="9"/>
      <c r="BF168" s="12"/>
      <c r="BG168" s="49"/>
      <c r="BH168" s="12"/>
      <c r="BI168" s="9"/>
      <c r="BJ168" s="9"/>
      <c r="BK168" s="9"/>
      <c r="BL168" s="50"/>
      <c r="BM168" s="12"/>
      <c r="BN168" s="11"/>
      <c r="BO168" s="9"/>
      <c r="BP168" s="11"/>
      <c r="BQ168" s="9"/>
      <c r="BR168" s="43"/>
      <c r="BS168" s="9"/>
      <c r="BT168" s="11"/>
      <c r="BU168" s="9"/>
      <c r="BV168" s="25"/>
      <c r="BW168" s="25"/>
      <c r="BX168" s="25"/>
      <c r="BY168" s="25"/>
      <c r="CA168" s="25"/>
      <c r="CB168" s="25"/>
    </row>
    <row r="169" spans="1:80" x14ac:dyDescent="0.2">
      <c r="A169" s="25"/>
      <c r="B169" s="2"/>
      <c r="C169" s="1"/>
      <c r="D169" s="1"/>
      <c r="E169" s="1"/>
      <c r="F169" s="2"/>
      <c r="G169" s="6"/>
      <c r="H169" s="2"/>
      <c r="I169" s="2"/>
      <c r="J169" s="3"/>
      <c r="K169" s="3"/>
      <c r="L169" s="1"/>
      <c r="M169" s="1"/>
      <c r="N169" s="1"/>
      <c r="O169" s="40"/>
      <c r="P169" s="40"/>
      <c r="Q169" s="1"/>
      <c r="R169" s="1"/>
      <c r="S169" s="2"/>
      <c r="T169" s="3"/>
      <c r="U169" s="7"/>
      <c r="V169" s="7"/>
      <c r="W169" s="7"/>
      <c r="X169" s="40"/>
      <c r="Y169" s="1"/>
      <c r="Z169" s="1"/>
      <c r="AA169" s="2"/>
      <c r="AB169" s="6"/>
      <c r="AC169" s="2"/>
      <c r="AD169" s="40"/>
      <c r="AE169" s="1"/>
      <c r="AF169" s="2"/>
      <c r="AG169" s="9"/>
      <c r="AH169" s="12"/>
      <c r="AI169" s="12"/>
      <c r="AJ169" s="42"/>
      <c r="AK169" s="11"/>
      <c r="AL169" s="9"/>
      <c r="AM169" s="11"/>
      <c r="AN169" s="9"/>
      <c r="AO169" s="9"/>
      <c r="AP169" s="9"/>
      <c r="AQ169" s="50"/>
      <c r="AR169" s="11"/>
      <c r="AS169" s="49"/>
      <c r="AT169" s="12"/>
      <c r="AU169" s="9"/>
      <c r="AV169" s="9"/>
      <c r="AW169" s="9"/>
      <c r="AX169" s="9"/>
      <c r="AY169" s="12"/>
      <c r="AZ169" s="49"/>
      <c r="BA169" s="12"/>
      <c r="BB169" s="9"/>
      <c r="BC169" s="9"/>
      <c r="BD169" s="9"/>
      <c r="BE169" s="9"/>
      <c r="BF169" s="12"/>
      <c r="BG169" s="49"/>
      <c r="BH169" s="12"/>
      <c r="BI169" s="9"/>
      <c r="BJ169" s="9"/>
      <c r="BK169" s="9"/>
      <c r="BL169" s="50"/>
      <c r="BM169" s="12"/>
      <c r="BN169" s="11"/>
      <c r="BO169" s="9"/>
      <c r="BP169" s="11"/>
      <c r="BQ169" s="9"/>
      <c r="BR169" s="43"/>
      <c r="BS169" s="9"/>
      <c r="BT169" s="11"/>
      <c r="BU169" s="9"/>
      <c r="BV169" s="25"/>
      <c r="BW169" s="25"/>
      <c r="BX169" s="25"/>
      <c r="BY169" s="25"/>
      <c r="CA169" s="25"/>
      <c r="CB169" s="25"/>
    </row>
    <row r="170" spans="1:80" x14ac:dyDescent="0.2">
      <c r="A170" s="25"/>
      <c r="B170" s="2"/>
      <c r="C170" s="1"/>
      <c r="D170" s="1"/>
      <c r="E170" s="1"/>
      <c r="F170" s="2"/>
      <c r="G170" s="6"/>
      <c r="H170" s="2"/>
      <c r="I170" s="2"/>
      <c r="J170" s="3"/>
      <c r="K170" s="3"/>
      <c r="L170" s="1"/>
      <c r="M170" s="1"/>
      <c r="N170" s="1"/>
      <c r="O170" s="40"/>
      <c r="P170" s="40"/>
      <c r="Q170" s="1"/>
      <c r="R170" s="1"/>
      <c r="S170" s="2"/>
      <c r="T170" s="3"/>
      <c r="U170" s="7"/>
      <c r="V170" s="7"/>
      <c r="W170" s="7"/>
      <c r="X170" s="40"/>
      <c r="Y170" s="1"/>
      <c r="Z170" s="1"/>
      <c r="AA170" s="2"/>
      <c r="AB170" s="6"/>
      <c r="AC170" s="2"/>
      <c r="AD170" s="40"/>
      <c r="AE170" s="1"/>
      <c r="AF170" s="2"/>
      <c r="AG170" s="9"/>
      <c r="AH170" s="12"/>
      <c r="AI170" s="12"/>
      <c r="AJ170" s="42"/>
      <c r="AK170" s="11"/>
      <c r="AL170" s="9"/>
      <c r="AM170" s="11"/>
      <c r="AN170" s="9"/>
      <c r="AO170" s="9"/>
      <c r="AP170" s="9"/>
      <c r="AQ170" s="50"/>
      <c r="AR170" s="11"/>
      <c r="AS170" s="49"/>
      <c r="AT170" s="12"/>
      <c r="AU170" s="9"/>
      <c r="AV170" s="9"/>
      <c r="AW170" s="9"/>
      <c r="AX170" s="9"/>
      <c r="AY170" s="12"/>
      <c r="AZ170" s="49"/>
      <c r="BA170" s="12"/>
      <c r="BB170" s="9"/>
      <c r="BC170" s="9"/>
      <c r="BD170" s="9"/>
      <c r="BE170" s="9"/>
      <c r="BF170" s="12"/>
      <c r="BG170" s="49"/>
      <c r="BH170" s="12"/>
      <c r="BI170" s="9"/>
      <c r="BJ170" s="9"/>
      <c r="BK170" s="9"/>
      <c r="BL170" s="50"/>
      <c r="BM170" s="12"/>
      <c r="BN170" s="11"/>
      <c r="BO170" s="9"/>
      <c r="BP170" s="11"/>
      <c r="BQ170" s="9"/>
      <c r="BR170" s="43"/>
      <c r="BS170" s="9"/>
      <c r="BT170" s="11"/>
      <c r="BU170" s="9"/>
      <c r="BV170" s="25"/>
      <c r="BW170" s="25"/>
      <c r="BX170" s="25"/>
      <c r="BY170" s="25"/>
      <c r="CA170" s="25"/>
      <c r="CB170" s="25"/>
    </row>
    <row r="171" spans="1:80" x14ac:dyDescent="0.2">
      <c r="A171" s="25"/>
      <c r="B171" s="2"/>
      <c r="C171" s="1"/>
      <c r="D171" s="1"/>
      <c r="E171" s="1"/>
      <c r="F171" s="2"/>
      <c r="G171" s="6"/>
      <c r="H171" s="2"/>
      <c r="I171" s="2"/>
      <c r="J171" s="3"/>
      <c r="K171" s="3"/>
      <c r="L171" s="1"/>
      <c r="M171" s="1"/>
      <c r="N171" s="1"/>
      <c r="O171" s="40"/>
      <c r="P171" s="40"/>
      <c r="Q171" s="1"/>
      <c r="R171" s="1"/>
      <c r="S171" s="2"/>
      <c r="T171" s="3"/>
      <c r="U171" s="7"/>
      <c r="V171" s="7"/>
      <c r="W171" s="7"/>
      <c r="X171" s="40"/>
      <c r="Y171" s="1"/>
      <c r="Z171" s="1"/>
      <c r="AA171" s="2"/>
      <c r="AB171" s="6"/>
      <c r="AC171" s="2"/>
      <c r="AD171" s="40"/>
      <c r="AE171" s="1"/>
      <c r="AF171" s="2"/>
      <c r="AG171" s="9"/>
      <c r="AH171" s="12"/>
      <c r="AI171" s="12"/>
      <c r="AJ171" s="42"/>
      <c r="AK171" s="11"/>
      <c r="AL171" s="9"/>
      <c r="AM171" s="11"/>
      <c r="AN171" s="9"/>
      <c r="AO171" s="9"/>
      <c r="AP171" s="9"/>
      <c r="AQ171" s="50"/>
      <c r="AR171" s="11"/>
      <c r="AS171" s="49"/>
      <c r="AT171" s="12"/>
      <c r="AU171" s="9"/>
      <c r="AV171" s="9"/>
      <c r="AW171" s="9"/>
      <c r="AX171" s="9"/>
      <c r="AY171" s="12"/>
      <c r="AZ171" s="49"/>
      <c r="BA171" s="12"/>
      <c r="BB171" s="9"/>
      <c r="BC171" s="9"/>
      <c r="BD171" s="9"/>
      <c r="BE171" s="9"/>
      <c r="BF171" s="12"/>
      <c r="BG171" s="49"/>
      <c r="BH171" s="12"/>
      <c r="BI171" s="9"/>
      <c r="BJ171" s="9"/>
      <c r="BK171" s="9"/>
      <c r="BL171" s="50"/>
      <c r="BM171" s="12"/>
      <c r="BN171" s="11"/>
      <c r="BO171" s="9"/>
      <c r="BP171" s="11"/>
      <c r="BQ171" s="9"/>
      <c r="BR171" s="43"/>
      <c r="BS171" s="9"/>
      <c r="BT171" s="11"/>
      <c r="BU171" s="9"/>
      <c r="BV171" s="25"/>
      <c r="BW171" s="25"/>
      <c r="BX171" s="25"/>
      <c r="BY171" s="25"/>
      <c r="CA171" s="25"/>
      <c r="CB171" s="25"/>
    </row>
    <row r="172" spans="1:80" x14ac:dyDescent="0.2">
      <c r="A172" s="25"/>
      <c r="B172" s="2"/>
      <c r="C172" s="1"/>
      <c r="D172" s="1"/>
      <c r="E172" s="1"/>
      <c r="F172" s="2"/>
      <c r="G172" s="6"/>
      <c r="H172" s="2"/>
      <c r="I172" s="2"/>
      <c r="J172" s="3"/>
      <c r="K172" s="3"/>
      <c r="L172" s="1"/>
      <c r="M172" s="1"/>
      <c r="N172" s="1"/>
      <c r="O172" s="40"/>
      <c r="P172" s="40"/>
      <c r="Q172" s="1"/>
      <c r="R172" s="1"/>
      <c r="S172" s="2"/>
      <c r="T172" s="3"/>
      <c r="U172" s="7"/>
      <c r="V172" s="7"/>
      <c r="W172" s="7"/>
      <c r="X172" s="40"/>
      <c r="Y172" s="1"/>
      <c r="Z172" s="1"/>
      <c r="AA172" s="2"/>
      <c r="AB172" s="6"/>
      <c r="AC172" s="2"/>
      <c r="AD172" s="40"/>
      <c r="AE172" s="1"/>
      <c r="AF172" s="2"/>
      <c r="AG172" s="9"/>
      <c r="AH172" s="12"/>
      <c r="AI172" s="12"/>
      <c r="AJ172" s="42"/>
      <c r="AK172" s="11"/>
      <c r="AL172" s="9"/>
      <c r="AM172" s="11"/>
      <c r="AN172" s="9"/>
      <c r="AO172" s="9"/>
      <c r="AP172" s="9"/>
      <c r="AQ172" s="50"/>
      <c r="AR172" s="11"/>
      <c r="AS172" s="49"/>
      <c r="AT172" s="12"/>
      <c r="AU172" s="9"/>
      <c r="AV172" s="9"/>
      <c r="AW172" s="9"/>
      <c r="AX172" s="9"/>
      <c r="AY172" s="12"/>
      <c r="AZ172" s="49"/>
      <c r="BA172" s="12"/>
      <c r="BB172" s="9"/>
      <c r="BC172" s="9"/>
      <c r="BD172" s="9"/>
      <c r="BE172" s="9"/>
      <c r="BF172" s="12"/>
      <c r="BG172" s="49"/>
      <c r="BH172" s="12"/>
      <c r="BI172" s="9"/>
      <c r="BJ172" s="9"/>
      <c r="BK172" s="9"/>
      <c r="BL172" s="50"/>
      <c r="BM172" s="12"/>
      <c r="BN172" s="11"/>
      <c r="BO172" s="9"/>
      <c r="BP172" s="11"/>
      <c r="BQ172" s="9"/>
      <c r="BR172" s="43"/>
      <c r="BS172" s="9"/>
      <c r="BT172" s="11"/>
      <c r="BU172" s="9"/>
      <c r="BV172" s="25"/>
      <c r="BW172" s="25"/>
      <c r="BX172" s="25"/>
      <c r="BY172" s="25"/>
      <c r="CA172" s="25"/>
      <c r="CB172" s="25"/>
    </row>
    <row r="173" spans="1:80" x14ac:dyDescent="0.2">
      <c r="A173" s="25"/>
      <c r="B173" s="2"/>
      <c r="C173" s="1"/>
      <c r="D173" s="1"/>
      <c r="E173" s="1"/>
      <c r="F173" s="2"/>
      <c r="G173" s="6"/>
      <c r="H173" s="2"/>
      <c r="I173" s="2"/>
      <c r="J173" s="3"/>
      <c r="K173" s="3"/>
      <c r="L173" s="1"/>
      <c r="M173" s="1"/>
      <c r="N173" s="1"/>
      <c r="O173" s="40"/>
      <c r="P173" s="40"/>
      <c r="Q173" s="1"/>
      <c r="R173" s="1"/>
      <c r="S173" s="2"/>
      <c r="T173" s="3"/>
      <c r="U173" s="7"/>
      <c r="V173" s="7"/>
      <c r="W173" s="7"/>
      <c r="X173" s="40"/>
      <c r="Y173" s="1"/>
      <c r="Z173" s="1"/>
      <c r="AA173" s="2"/>
      <c r="AB173" s="6"/>
      <c r="AC173" s="2"/>
      <c r="AD173" s="40"/>
      <c r="AE173" s="1"/>
      <c r="AF173" s="2"/>
      <c r="AG173" s="9"/>
      <c r="AH173" s="12"/>
      <c r="AI173" s="12"/>
      <c r="AJ173" s="42"/>
      <c r="AK173" s="11"/>
      <c r="AL173" s="9"/>
      <c r="AM173" s="11"/>
      <c r="AN173" s="9"/>
      <c r="AO173" s="9"/>
      <c r="AP173" s="9"/>
      <c r="AQ173" s="50"/>
      <c r="AR173" s="11"/>
      <c r="AS173" s="49"/>
      <c r="AT173" s="12"/>
      <c r="AU173" s="9"/>
      <c r="AV173" s="9"/>
      <c r="AW173" s="9"/>
      <c r="AX173" s="9"/>
      <c r="AY173" s="12"/>
      <c r="AZ173" s="49"/>
      <c r="BA173" s="12"/>
      <c r="BB173" s="9"/>
      <c r="BC173" s="9"/>
      <c r="BD173" s="9"/>
      <c r="BE173" s="9"/>
      <c r="BF173" s="12"/>
      <c r="BG173" s="49"/>
      <c r="BH173" s="12"/>
      <c r="BI173" s="9"/>
      <c r="BJ173" s="9"/>
      <c r="BK173" s="9"/>
      <c r="BL173" s="50"/>
      <c r="BM173" s="12"/>
      <c r="BN173" s="11"/>
      <c r="BO173" s="9"/>
      <c r="BP173" s="11"/>
      <c r="BQ173" s="9"/>
      <c r="BR173" s="43"/>
      <c r="BS173" s="9"/>
      <c r="BT173" s="11"/>
      <c r="BU173" s="9"/>
      <c r="BV173" s="25"/>
      <c r="BW173" s="25"/>
      <c r="BX173" s="25"/>
      <c r="BY173" s="25"/>
      <c r="CA173" s="25"/>
      <c r="CB173" s="25"/>
    </row>
    <row r="174" spans="1:80" x14ac:dyDescent="0.2">
      <c r="A174" s="25"/>
      <c r="B174" s="2"/>
      <c r="C174" s="1"/>
      <c r="D174" s="1"/>
      <c r="E174" s="1"/>
      <c r="F174" s="2"/>
      <c r="G174" s="6"/>
      <c r="H174" s="2"/>
      <c r="I174" s="2"/>
      <c r="J174" s="3"/>
      <c r="K174" s="3"/>
      <c r="L174" s="1"/>
      <c r="M174" s="1"/>
      <c r="N174" s="1"/>
      <c r="O174" s="40"/>
      <c r="P174" s="40"/>
      <c r="Q174" s="1"/>
      <c r="R174" s="1"/>
      <c r="S174" s="2"/>
      <c r="T174" s="3"/>
      <c r="U174" s="7"/>
      <c r="V174" s="7"/>
      <c r="W174" s="7"/>
      <c r="X174" s="40"/>
      <c r="Y174" s="1"/>
      <c r="Z174" s="1"/>
      <c r="AA174" s="2"/>
      <c r="AB174" s="6"/>
      <c r="AC174" s="2"/>
      <c r="AD174" s="40"/>
      <c r="AE174" s="1"/>
      <c r="AF174" s="2"/>
      <c r="AG174" s="9"/>
      <c r="AH174" s="12"/>
      <c r="AI174" s="12"/>
      <c r="AJ174" s="42"/>
      <c r="AK174" s="11"/>
      <c r="AL174" s="9"/>
      <c r="AM174" s="11"/>
      <c r="AN174" s="9"/>
      <c r="AO174" s="9"/>
      <c r="AP174" s="9"/>
      <c r="AQ174" s="50"/>
      <c r="AR174" s="11"/>
      <c r="AS174" s="49"/>
      <c r="AT174" s="12"/>
      <c r="AU174" s="9"/>
      <c r="AV174" s="9"/>
      <c r="AW174" s="9"/>
      <c r="AX174" s="9"/>
      <c r="AY174" s="12"/>
      <c r="AZ174" s="49"/>
      <c r="BA174" s="12"/>
      <c r="BB174" s="9"/>
      <c r="BC174" s="9"/>
      <c r="BD174" s="9"/>
      <c r="BE174" s="9"/>
      <c r="BF174" s="12"/>
      <c r="BG174" s="49"/>
      <c r="BH174" s="12"/>
      <c r="BI174" s="9"/>
      <c r="BJ174" s="9"/>
      <c r="BK174" s="9"/>
      <c r="BL174" s="50"/>
      <c r="BM174" s="12"/>
      <c r="BN174" s="11"/>
      <c r="BO174" s="9"/>
      <c r="BP174" s="11"/>
      <c r="BQ174" s="9"/>
      <c r="BR174" s="43"/>
      <c r="BS174" s="9"/>
      <c r="BT174" s="11"/>
      <c r="BU174" s="9"/>
      <c r="BV174" s="25"/>
      <c r="BW174" s="25"/>
      <c r="BX174" s="25"/>
      <c r="BY174" s="25"/>
      <c r="CA174" s="25"/>
      <c r="CB174" s="25"/>
    </row>
    <row r="175" spans="1:80" x14ac:dyDescent="0.2">
      <c r="A175" s="25"/>
      <c r="B175" s="2"/>
      <c r="C175" s="1"/>
      <c r="D175" s="1"/>
      <c r="E175" s="1"/>
      <c r="F175" s="2"/>
      <c r="G175" s="6"/>
      <c r="H175" s="2"/>
      <c r="I175" s="2"/>
      <c r="J175" s="3"/>
      <c r="K175" s="3"/>
      <c r="L175" s="1"/>
      <c r="M175" s="1"/>
      <c r="N175" s="1"/>
      <c r="O175" s="40"/>
      <c r="P175" s="40"/>
      <c r="Q175" s="1"/>
      <c r="R175" s="1"/>
      <c r="S175" s="2"/>
      <c r="T175" s="3"/>
      <c r="U175" s="7"/>
      <c r="V175" s="7"/>
      <c r="W175" s="7"/>
      <c r="X175" s="40"/>
      <c r="Y175" s="1"/>
      <c r="Z175" s="1"/>
      <c r="AA175" s="2"/>
      <c r="AB175" s="6"/>
      <c r="AC175" s="2"/>
      <c r="AD175" s="40"/>
      <c r="AE175" s="1"/>
      <c r="AF175" s="2"/>
      <c r="AG175" s="9"/>
      <c r="AH175" s="12"/>
      <c r="AI175" s="12"/>
      <c r="AJ175" s="42"/>
      <c r="AK175" s="11"/>
      <c r="AL175" s="9"/>
      <c r="AM175" s="11"/>
      <c r="AN175" s="9"/>
      <c r="AO175" s="9"/>
      <c r="AP175" s="9"/>
      <c r="AQ175" s="50"/>
      <c r="AR175" s="11"/>
      <c r="AS175" s="49"/>
      <c r="AT175" s="12"/>
      <c r="AU175" s="9"/>
      <c r="AV175" s="9"/>
      <c r="AW175" s="9"/>
      <c r="AX175" s="9"/>
      <c r="AY175" s="12"/>
      <c r="AZ175" s="49"/>
      <c r="BA175" s="12"/>
      <c r="BB175" s="9"/>
      <c r="BC175" s="9"/>
      <c r="BD175" s="9"/>
      <c r="BE175" s="9"/>
      <c r="BF175" s="12"/>
      <c r="BG175" s="49"/>
      <c r="BH175" s="12"/>
      <c r="BI175" s="9"/>
      <c r="BJ175" s="9"/>
      <c r="BK175" s="9"/>
      <c r="BL175" s="50"/>
      <c r="BM175" s="12"/>
      <c r="BN175" s="11"/>
      <c r="BO175" s="9"/>
      <c r="BP175" s="11"/>
      <c r="BQ175" s="9"/>
      <c r="BR175" s="43"/>
      <c r="BS175" s="9"/>
      <c r="BT175" s="11"/>
      <c r="BU175" s="9"/>
      <c r="BV175" s="25"/>
      <c r="BW175" s="25"/>
      <c r="BX175" s="25"/>
      <c r="BY175" s="25"/>
      <c r="CA175" s="25"/>
      <c r="CB175" s="25"/>
    </row>
    <row r="176" spans="1:80" x14ac:dyDescent="0.2">
      <c r="A176" s="25"/>
      <c r="B176" s="2"/>
      <c r="C176" s="1"/>
      <c r="D176" s="1"/>
      <c r="E176" s="1"/>
      <c r="F176" s="2"/>
      <c r="G176" s="6"/>
      <c r="H176" s="2"/>
      <c r="I176" s="2"/>
      <c r="J176" s="3"/>
      <c r="K176" s="3"/>
      <c r="L176" s="1"/>
      <c r="M176" s="1"/>
      <c r="N176" s="1"/>
      <c r="O176" s="40"/>
      <c r="P176" s="40"/>
      <c r="Q176" s="1"/>
      <c r="R176" s="1"/>
      <c r="S176" s="2"/>
      <c r="T176" s="3"/>
      <c r="U176" s="7"/>
      <c r="V176" s="7"/>
      <c r="W176" s="7"/>
      <c r="X176" s="40"/>
      <c r="Y176" s="1"/>
      <c r="Z176" s="1"/>
      <c r="AA176" s="2"/>
      <c r="AB176" s="6"/>
      <c r="AC176" s="2"/>
      <c r="AD176" s="40"/>
      <c r="AE176" s="1"/>
      <c r="AF176" s="2"/>
      <c r="AG176" s="9"/>
      <c r="AH176" s="12"/>
      <c r="AI176" s="12"/>
      <c r="AJ176" s="42"/>
      <c r="AK176" s="11"/>
      <c r="AL176" s="9"/>
      <c r="AM176" s="11"/>
      <c r="AN176" s="9"/>
      <c r="AO176" s="9"/>
      <c r="AP176" s="9"/>
      <c r="AQ176" s="50"/>
      <c r="AR176" s="11"/>
      <c r="AS176" s="49"/>
      <c r="AT176" s="12"/>
      <c r="AU176" s="9"/>
      <c r="AV176" s="9"/>
      <c r="AW176" s="9"/>
      <c r="AX176" s="9"/>
      <c r="AY176" s="12"/>
      <c r="AZ176" s="49"/>
      <c r="BA176" s="12"/>
      <c r="BB176" s="9"/>
      <c r="BC176" s="9"/>
      <c r="BD176" s="9"/>
      <c r="BE176" s="9"/>
      <c r="BF176" s="12"/>
      <c r="BG176" s="49"/>
      <c r="BH176" s="12"/>
      <c r="BI176" s="9"/>
      <c r="BJ176" s="9"/>
      <c r="BK176" s="9"/>
      <c r="BL176" s="50"/>
      <c r="BM176" s="12"/>
      <c r="BN176" s="11"/>
      <c r="BO176" s="9"/>
      <c r="BP176" s="11"/>
      <c r="BQ176" s="9"/>
      <c r="BR176" s="43"/>
      <c r="BS176" s="9"/>
      <c r="BT176" s="11"/>
      <c r="BU176" s="9"/>
      <c r="BV176" s="25"/>
      <c r="BW176" s="25"/>
      <c r="BX176" s="25"/>
      <c r="BY176" s="25"/>
      <c r="CA176" s="25"/>
      <c r="CB176" s="25"/>
    </row>
    <row r="177" spans="1:80" x14ac:dyDescent="0.2">
      <c r="A177" s="25"/>
      <c r="B177" s="2"/>
      <c r="C177" s="1"/>
      <c r="D177" s="1"/>
      <c r="E177" s="1"/>
      <c r="F177" s="2"/>
      <c r="G177" s="6"/>
      <c r="H177" s="2"/>
      <c r="I177" s="2"/>
      <c r="J177" s="3"/>
      <c r="K177" s="3"/>
      <c r="L177" s="1"/>
      <c r="M177" s="1"/>
      <c r="N177" s="1"/>
      <c r="O177" s="40"/>
      <c r="P177" s="40"/>
      <c r="Q177" s="1"/>
      <c r="R177" s="1"/>
      <c r="S177" s="2"/>
      <c r="T177" s="3"/>
      <c r="U177" s="7"/>
      <c r="V177" s="7"/>
      <c r="W177" s="7"/>
      <c r="X177" s="40"/>
      <c r="Y177" s="1"/>
      <c r="Z177" s="1"/>
      <c r="AA177" s="2"/>
      <c r="AB177" s="6"/>
      <c r="AC177" s="2"/>
      <c r="AD177" s="40"/>
      <c r="AE177" s="1"/>
      <c r="AF177" s="2"/>
      <c r="AG177" s="9"/>
      <c r="AH177" s="12"/>
      <c r="AI177" s="12"/>
      <c r="AJ177" s="42"/>
      <c r="AK177" s="11"/>
      <c r="AL177" s="9"/>
      <c r="AM177" s="11"/>
      <c r="AN177" s="9"/>
      <c r="AO177" s="9"/>
      <c r="AP177" s="9"/>
      <c r="AQ177" s="50"/>
      <c r="AR177" s="11"/>
      <c r="AS177" s="49"/>
      <c r="AT177" s="12"/>
      <c r="AU177" s="9"/>
      <c r="AV177" s="9"/>
      <c r="AW177" s="9"/>
      <c r="AX177" s="9"/>
      <c r="AY177" s="12"/>
      <c r="AZ177" s="49"/>
      <c r="BA177" s="12"/>
      <c r="BB177" s="9"/>
      <c r="BC177" s="9"/>
      <c r="BD177" s="9"/>
      <c r="BE177" s="9"/>
      <c r="BF177" s="12"/>
      <c r="BG177" s="49"/>
      <c r="BH177" s="12"/>
      <c r="BI177" s="9"/>
      <c r="BJ177" s="9"/>
      <c r="BK177" s="9"/>
      <c r="BL177" s="50"/>
      <c r="BM177" s="12"/>
      <c r="BN177" s="11"/>
      <c r="BO177" s="9"/>
      <c r="BP177" s="11"/>
      <c r="BQ177" s="9"/>
      <c r="BR177" s="43"/>
      <c r="BS177" s="9"/>
      <c r="BT177" s="11"/>
      <c r="BU177" s="9"/>
      <c r="BV177" s="25"/>
      <c r="BW177" s="25"/>
      <c r="BX177" s="25"/>
      <c r="BY177" s="25"/>
      <c r="CA177" s="25"/>
      <c r="CB177" s="25"/>
    </row>
    <row r="178" spans="1:80" x14ac:dyDescent="0.2">
      <c r="A178" s="25"/>
      <c r="B178" s="2"/>
      <c r="C178" s="1"/>
      <c r="D178" s="1"/>
      <c r="E178" s="1"/>
      <c r="F178" s="2"/>
      <c r="G178" s="6"/>
      <c r="H178" s="2"/>
      <c r="I178" s="2"/>
      <c r="J178" s="3"/>
      <c r="K178" s="3"/>
      <c r="L178" s="1"/>
      <c r="M178" s="1"/>
      <c r="N178" s="1"/>
      <c r="O178" s="40"/>
      <c r="P178" s="40"/>
      <c r="Q178" s="1"/>
      <c r="R178" s="1"/>
      <c r="S178" s="2"/>
      <c r="T178" s="3"/>
      <c r="U178" s="7"/>
      <c r="V178" s="7"/>
      <c r="W178" s="7"/>
      <c r="X178" s="40"/>
      <c r="Y178" s="1"/>
      <c r="Z178" s="1"/>
      <c r="AA178" s="2"/>
      <c r="AB178" s="6"/>
      <c r="AC178" s="2"/>
      <c r="AD178" s="40"/>
      <c r="AE178" s="1"/>
      <c r="AF178" s="2"/>
      <c r="AG178" s="9"/>
      <c r="AH178" s="12"/>
      <c r="AI178" s="12"/>
      <c r="AJ178" s="42"/>
      <c r="AK178" s="11"/>
      <c r="AL178" s="9"/>
      <c r="AM178" s="11"/>
      <c r="AN178" s="9"/>
      <c r="AO178" s="9"/>
      <c r="AP178" s="9"/>
      <c r="AQ178" s="50"/>
      <c r="AR178" s="11"/>
      <c r="AS178" s="49"/>
      <c r="AT178" s="12"/>
      <c r="AU178" s="9"/>
      <c r="AV178" s="9"/>
      <c r="AW178" s="9"/>
      <c r="AX178" s="9"/>
      <c r="AY178" s="12"/>
      <c r="AZ178" s="49"/>
      <c r="BA178" s="12"/>
      <c r="BB178" s="9"/>
      <c r="BC178" s="9"/>
      <c r="BD178" s="9"/>
      <c r="BE178" s="9"/>
      <c r="BF178" s="12"/>
      <c r="BG178" s="49"/>
      <c r="BH178" s="12"/>
      <c r="BI178" s="9"/>
      <c r="BJ178" s="9"/>
      <c r="BK178" s="9"/>
      <c r="BL178" s="50"/>
      <c r="BM178" s="12"/>
      <c r="BN178" s="11"/>
      <c r="BO178" s="9"/>
      <c r="BP178" s="11"/>
      <c r="BQ178" s="9"/>
      <c r="BR178" s="43"/>
      <c r="BS178" s="9"/>
      <c r="BT178" s="11"/>
      <c r="BU178" s="9"/>
      <c r="BV178" s="25"/>
      <c r="BW178" s="25"/>
      <c r="BX178" s="25"/>
      <c r="BY178" s="25"/>
      <c r="CA178" s="25"/>
      <c r="CB178" s="25"/>
    </row>
    <row r="179" spans="1:80" x14ac:dyDescent="0.2">
      <c r="A179" s="25"/>
      <c r="B179" s="2"/>
      <c r="C179" s="1"/>
      <c r="D179" s="1"/>
      <c r="E179" s="1"/>
      <c r="F179" s="2"/>
      <c r="G179" s="6"/>
      <c r="H179" s="2"/>
      <c r="I179" s="2"/>
      <c r="J179" s="3"/>
      <c r="K179" s="3"/>
      <c r="L179" s="1"/>
      <c r="M179" s="1"/>
      <c r="N179" s="1"/>
      <c r="O179" s="40"/>
      <c r="P179" s="40"/>
      <c r="Q179" s="1"/>
      <c r="R179" s="1"/>
      <c r="S179" s="2"/>
      <c r="T179" s="3"/>
      <c r="U179" s="7"/>
      <c r="V179" s="7"/>
      <c r="W179" s="7"/>
      <c r="X179" s="40"/>
      <c r="Y179" s="1"/>
      <c r="Z179" s="1"/>
      <c r="AA179" s="2"/>
      <c r="AB179" s="6"/>
      <c r="AC179" s="2"/>
      <c r="AD179" s="40"/>
      <c r="AE179" s="1"/>
      <c r="AF179" s="2"/>
      <c r="AG179" s="9"/>
      <c r="AH179" s="12"/>
      <c r="AI179" s="12"/>
      <c r="AJ179" s="42"/>
      <c r="AK179" s="11"/>
      <c r="AL179" s="9"/>
      <c r="AM179" s="11"/>
      <c r="AN179" s="9"/>
      <c r="AO179" s="9"/>
      <c r="AP179" s="9"/>
      <c r="AQ179" s="50"/>
      <c r="AR179" s="11"/>
      <c r="AS179" s="49"/>
      <c r="AT179" s="12"/>
      <c r="AU179" s="9"/>
      <c r="AV179" s="9"/>
      <c r="AW179" s="9"/>
      <c r="AX179" s="9"/>
      <c r="AY179" s="12"/>
      <c r="AZ179" s="49"/>
      <c r="BA179" s="12"/>
      <c r="BB179" s="9"/>
      <c r="BC179" s="9"/>
      <c r="BD179" s="9"/>
      <c r="BE179" s="9"/>
      <c r="BF179" s="12"/>
      <c r="BG179" s="49"/>
      <c r="BH179" s="12"/>
      <c r="BI179" s="9"/>
      <c r="BJ179" s="9"/>
      <c r="BK179" s="9"/>
      <c r="BL179" s="50"/>
      <c r="BM179" s="12"/>
      <c r="BN179" s="11"/>
      <c r="BO179" s="9"/>
      <c r="BP179" s="11"/>
      <c r="BQ179" s="9"/>
      <c r="BR179" s="43"/>
      <c r="BS179" s="9"/>
      <c r="BT179" s="11"/>
      <c r="BU179" s="9"/>
      <c r="BV179" s="25"/>
      <c r="BW179" s="25"/>
      <c r="BX179" s="25"/>
      <c r="BY179" s="25"/>
      <c r="CA179" s="25"/>
      <c r="CB179" s="25"/>
    </row>
    <row r="180" spans="1:80" x14ac:dyDescent="0.2">
      <c r="A180" s="25"/>
      <c r="B180" s="2"/>
      <c r="C180" s="1"/>
      <c r="D180" s="1"/>
      <c r="E180" s="1"/>
      <c r="F180" s="2"/>
      <c r="G180" s="6"/>
      <c r="H180" s="2"/>
      <c r="I180" s="2"/>
      <c r="J180" s="3"/>
      <c r="K180" s="3"/>
      <c r="L180" s="1"/>
      <c r="M180" s="1"/>
      <c r="N180" s="1"/>
      <c r="O180" s="40"/>
      <c r="P180" s="40"/>
      <c r="Q180" s="1"/>
      <c r="R180" s="1"/>
      <c r="S180" s="2"/>
      <c r="T180" s="3"/>
      <c r="U180" s="7"/>
      <c r="V180" s="7"/>
      <c r="W180" s="7"/>
      <c r="X180" s="40"/>
      <c r="Y180" s="1"/>
      <c r="Z180" s="1"/>
      <c r="AA180" s="2"/>
      <c r="AB180" s="6"/>
      <c r="AC180" s="2"/>
      <c r="AD180" s="40"/>
      <c r="AE180" s="1"/>
      <c r="AF180" s="2"/>
      <c r="AG180" s="9"/>
      <c r="AH180" s="12"/>
      <c r="AI180" s="12"/>
      <c r="AJ180" s="42"/>
      <c r="AK180" s="11"/>
      <c r="AL180" s="9"/>
      <c r="AM180" s="11"/>
      <c r="AN180" s="9"/>
      <c r="AO180" s="9"/>
      <c r="AP180" s="9"/>
      <c r="AQ180" s="50"/>
      <c r="AR180" s="11"/>
      <c r="AS180" s="49"/>
      <c r="AT180" s="12"/>
      <c r="AU180" s="9"/>
      <c r="AV180" s="9"/>
      <c r="AW180" s="9"/>
      <c r="AX180" s="9"/>
      <c r="AY180" s="12"/>
      <c r="AZ180" s="49"/>
      <c r="BA180" s="12"/>
      <c r="BB180" s="9"/>
      <c r="BC180" s="9"/>
      <c r="BD180" s="9"/>
      <c r="BE180" s="9"/>
      <c r="BF180" s="12"/>
      <c r="BG180" s="49"/>
      <c r="BH180" s="12"/>
      <c r="BI180" s="9"/>
      <c r="BJ180" s="9"/>
      <c r="BK180" s="9"/>
      <c r="BL180" s="50"/>
      <c r="BM180" s="12"/>
      <c r="BN180" s="11"/>
      <c r="BO180" s="9"/>
      <c r="BP180" s="11"/>
      <c r="BQ180" s="9"/>
      <c r="BR180" s="43"/>
      <c r="BS180" s="9"/>
      <c r="BT180" s="11"/>
      <c r="BU180" s="9"/>
      <c r="BV180" s="25"/>
      <c r="BW180" s="25"/>
      <c r="BX180" s="25"/>
      <c r="BY180" s="25"/>
      <c r="CA180" s="25"/>
      <c r="CB180" s="25"/>
    </row>
    <row r="181" spans="1:80" x14ac:dyDescent="0.2">
      <c r="A181" s="25"/>
      <c r="B181" s="2"/>
      <c r="C181" s="1"/>
      <c r="D181" s="1"/>
      <c r="E181" s="1"/>
      <c r="F181" s="2"/>
      <c r="G181" s="6"/>
      <c r="H181" s="2"/>
      <c r="I181" s="2"/>
      <c r="J181" s="3"/>
      <c r="K181" s="3"/>
      <c r="L181" s="1"/>
      <c r="M181" s="1"/>
      <c r="N181" s="1"/>
      <c r="O181" s="40"/>
      <c r="P181" s="40"/>
      <c r="Q181" s="1"/>
      <c r="R181" s="1"/>
      <c r="S181" s="2"/>
      <c r="T181" s="3"/>
      <c r="U181" s="7"/>
      <c r="V181" s="7"/>
      <c r="W181" s="7"/>
      <c r="X181" s="40"/>
      <c r="Y181" s="1"/>
      <c r="Z181" s="1"/>
      <c r="AA181" s="2"/>
      <c r="AB181" s="6"/>
      <c r="AC181" s="2"/>
      <c r="AD181" s="40"/>
      <c r="AE181" s="1"/>
      <c r="AF181" s="2"/>
      <c r="AG181" s="9"/>
      <c r="AH181" s="12"/>
      <c r="AI181" s="12"/>
      <c r="AJ181" s="42"/>
      <c r="AK181" s="11"/>
      <c r="AL181" s="9"/>
      <c r="AM181" s="11"/>
      <c r="AN181" s="9"/>
      <c r="AO181" s="9"/>
      <c r="AP181" s="9"/>
      <c r="AQ181" s="50"/>
      <c r="AR181" s="11"/>
      <c r="AS181" s="49"/>
      <c r="AT181" s="12"/>
      <c r="AU181" s="9"/>
      <c r="AV181" s="9"/>
      <c r="AW181" s="9"/>
      <c r="AX181" s="9"/>
      <c r="AY181" s="12"/>
      <c r="AZ181" s="49"/>
      <c r="BA181" s="12"/>
      <c r="BB181" s="9"/>
      <c r="BC181" s="9"/>
      <c r="BD181" s="9"/>
      <c r="BE181" s="9"/>
      <c r="BF181" s="12"/>
      <c r="BG181" s="49"/>
      <c r="BH181" s="12"/>
      <c r="BI181" s="9"/>
      <c r="BJ181" s="9"/>
      <c r="BK181" s="9"/>
      <c r="BL181" s="50"/>
      <c r="BM181" s="12"/>
      <c r="BN181" s="11"/>
      <c r="BO181" s="9"/>
      <c r="BP181" s="11"/>
      <c r="BQ181" s="9"/>
      <c r="BR181" s="43"/>
      <c r="BS181" s="9"/>
      <c r="BT181" s="11"/>
      <c r="BU181" s="9"/>
      <c r="BV181" s="25"/>
      <c r="BW181" s="25"/>
      <c r="BX181" s="25"/>
      <c r="BY181" s="25"/>
      <c r="CA181" s="25"/>
      <c r="CB181" s="25"/>
    </row>
    <row r="182" spans="1:80" x14ac:dyDescent="0.2">
      <c r="A182" s="25"/>
      <c r="B182" s="2"/>
      <c r="C182" s="1"/>
      <c r="D182" s="1"/>
      <c r="E182" s="1"/>
      <c r="F182" s="2"/>
      <c r="G182" s="6"/>
      <c r="H182" s="2"/>
      <c r="I182" s="2"/>
      <c r="J182" s="3"/>
      <c r="K182" s="3"/>
      <c r="L182" s="1"/>
      <c r="M182" s="1"/>
      <c r="N182" s="1"/>
      <c r="O182" s="40"/>
      <c r="P182" s="40"/>
      <c r="Q182" s="1"/>
      <c r="R182" s="1"/>
      <c r="S182" s="2"/>
      <c r="T182" s="3"/>
      <c r="U182" s="7"/>
      <c r="V182" s="7"/>
      <c r="W182" s="7"/>
      <c r="X182" s="40"/>
      <c r="Y182" s="1"/>
      <c r="Z182" s="1"/>
      <c r="AA182" s="2"/>
      <c r="AB182" s="6"/>
      <c r="AC182" s="2"/>
      <c r="AD182" s="40"/>
      <c r="AE182" s="1"/>
      <c r="AF182" s="2"/>
      <c r="AG182" s="9"/>
      <c r="AH182" s="12"/>
      <c r="AI182" s="12"/>
      <c r="AJ182" s="42"/>
      <c r="AK182" s="11"/>
      <c r="AL182" s="9"/>
      <c r="AM182" s="11"/>
      <c r="AN182" s="9"/>
      <c r="AO182" s="9"/>
      <c r="AP182" s="9"/>
      <c r="AQ182" s="50"/>
      <c r="AR182" s="11"/>
      <c r="AS182" s="49"/>
      <c r="AT182" s="12"/>
      <c r="AU182" s="9"/>
      <c r="AV182" s="9"/>
      <c r="AW182" s="9"/>
      <c r="AX182" s="9"/>
      <c r="AY182" s="12"/>
      <c r="AZ182" s="49"/>
      <c r="BA182" s="12"/>
      <c r="BB182" s="9"/>
      <c r="BC182" s="9"/>
      <c r="BD182" s="9"/>
      <c r="BE182" s="9"/>
      <c r="BF182" s="12"/>
      <c r="BG182" s="49"/>
      <c r="BH182" s="12"/>
      <c r="BI182" s="9"/>
      <c r="BJ182" s="9"/>
      <c r="BK182" s="9"/>
      <c r="BL182" s="50"/>
      <c r="BM182" s="12"/>
      <c r="BN182" s="11"/>
      <c r="BO182" s="9"/>
      <c r="BP182" s="11"/>
      <c r="BQ182" s="9"/>
      <c r="BR182" s="43"/>
      <c r="BS182" s="9"/>
      <c r="BT182" s="11"/>
      <c r="BU182" s="9"/>
      <c r="BV182" s="25"/>
      <c r="BW182" s="25"/>
      <c r="BX182" s="25"/>
      <c r="BY182" s="25"/>
      <c r="CA182" s="25"/>
      <c r="CB182" s="25"/>
    </row>
    <row r="183" spans="1:80" x14ac:dyDescent="0.2">
      <c r="A183" s="25"/>
      <c r="B183" s="2"/>
      <c r="C183" s="1"/>
      <c r="D183" s="1"/>
      <c r="E183" s="1"/>
      <c r="F183" s="2"/>
      <c r="G183" s="6"/>
      <c r="H183" s="2"/>
      <c r="I183" s="2"/>
      <c r="J183" s="3"/>
      <c r="K183" s="3"/>
      <c r="L183" s="1"/>
      <c r="M183" s="1"/>
      <c r="N183" s="1"/>
      <c r="O183" s="40"/>
      <c r="P183" s="40"/>
      <c r="Q183" s="1"/>
      <c r="R183" s="1"/>
      <c r="S183" s="2"/>
      <c r="T183" s="3"/>
      <c r="U183" s="7"/>
      <c r="V183" s="7"/>
      <c r="W183" s="7"/>
      <c r="X183" s="40"/>
      <c r="Y183" s="1"/>
      <c r="Z183" s="1"/>
      <c r="AA183" s="2"/>
      <c r="AB183" s="6"/>
      <c r="AC183" s="2"/>
      <c r="AD183" s="40"/>
      <c r="AE183" s="1"/>
      <c r="AF183" s="2"/>
      <c r="AG183" s="9"/>
      <c r="AH183" s="12"/>
      <c r="AI183" s="12"/>
      <c r="AJ183" s="42"/>
      <c r="AK183" s="11"/>
      <c r="AL183" s="9"/>
      <c r="AM183" s="11"/>
      <c r="AN183" s="9"/>
      <c r="AO183" s="9"/>
      <c r="AP183" s="9"/>
      <c r="AQ183" s="50"/>
      <c r="AR183" s="11"/>
      <c r="AS183" s="49"/>
      <c r="AT183" s="12"/>
      <c r="AU183" s="9"/>
      <c r="AV183" s="9"/>
      <c r="AW183" s="9"/>
      <c r="AX183" s="9"/>
      <c r="AY183" s="12"/>
      <c r="AZ183" s="49"/>
      <c r="BA183" s="12"/>
      <c r="BB183" s="9"/>
      <c r="BC183" s="9"/>
      <c r="BD183" s="9"/>
      <c r="BE183" s="9"/>
      <c r="BF183" s="12"/>
      <c r="BG183" s="49"/>
      <c r="BH183" s="12"/>
      <c r="BI183" s="9"/>
      <c r="BJ183" s="9"/>
      <c r="BK183" s="9"/>
      <c r="BL183" s="50"/>
      <c r="BM183" s="12"/>
      <c r="BN183" s="11"/>
      <c r="BO183" s="9"/>
      <c r="BP183" s="11"/>
      <c r="BQ183" s="9"/>
      <c r="BR183" s="43"/>
      <c r="BS183" s="9"/>
      <c r="BT183" s="11"/>
      <c r="BU183" s="9"/>
      <c r="BV183" s="25"/>
      <c r="BW183" s="25"/>
      <c r="BX183" s="25"/>
      <c r="BY183" s="25"/>
      <c r="CA183" s="25"/>
      <c r="CB183" s="25"/>
    </row>
    <row r="184" spans="1:80" x14ac:dyDescent="0.2">
      <c r="A184" s="25"/>
      <c r="B184" s="2"/>
      <c r="C184" s="1"/>
      <c r="D184" s="1"/>
      <c r="E184" s="1"/>
      <c r="F184" s="2"/>
      <c r="G184" s="6"/>
      <c r="H184" s="2"/>
      <c r="I184" s="2"/>
      <c r="J184" s="3"/>
      <c r="K184" s="3"/>
      <c r="L184" s="1"/>
      <c r="M184" s="1"/>
      <c r="N184" s="1"/>
      <c r="O184" s="40"/>
      <c r="P184" s="40"/>
      <c r="Q184" s="1"/>
      <c r="R184" s="1"/>
      <c r="S184" s="2"/>
      <c r="T184" s="3"/>
      <c r="U184" s="7"/>
      <c r="V184" s="7"/>
      <c r="W184" s="7"/>
      <c r="X184" s="40"/>
      <c r="Y184" s="1"/>
      <c r="Z184" s="1"/>
      <c r="AA184" s="2"/>
      <c r="AB184" s="6"/>
      <c r="AC184" s="2"/>
      <c r="AD184" s="40"/>
      <c r="AE184" s="1"/>
      <c r="AF184" s="2"/>
      <c r="AG184" s="9"/>
      <c r="AH184" s="12"/>
      <c r="AI184" s="12"/>
      <c r="AJ184" s="42"/>
      <c r="AK184" s="11"/>
      <c r="AL184" s="9"/>
      <c r="AM184" s="11"/>
      <c r="AN184" s="9"/>
      <c r="AO184" s="9"/>
      <c r="AP184" s="9"/>
      <c r="AQ184" s="50"/>
      <c r="AR184" s="11"/>
      <c r="AS184" s="49"/>
      <c r="AT184" s="12"/>
      <c r="AU184" s="9"/>
      <c r="AV184" s="9"/>
      <c r="AW184" s="9"/>
      <c r="AX184" s="9"/>
      <c r="AY184" s="12"/>
      <c r="AZ184" s="49"/>
      <c r="BA184" s="12"/>
      <c r="BB184" s="9"/>
      <c r="BC184" s="9"/>
      <c r="BD184" s="9"/>
      <c r="BE184" s="9"/>
      <c r="BF184" s="12"/>
      <c r="BG184" s="49"/>
      <c r="BH184" s="12"/>
      <c r="BI184" s="9"/>
      <c r="BJ184" s="9"/>
      <c r="BK184" s="9"/>
      <c r="BL184" s="50"/>
      <c r="BM184" s="12"/>
      <c r="BN184" s="11"/>
      <c r="BO184" s="9"/>
      <c r="BP184" s="11"/>
      <c r="BQ184" s="9"/>
      <c r="BR184" s="43"/>
      <c r="BS184" s="9"/>
      <c r="BT184" s="11"/>
      <c r="BU184" s="9"/>
      <c r="BV184" s="25"/>
      <c r="BW184" s="25"/>
      <c r="BX184" s="25"/>
      <c r="BY184" s="25"/>
      <c r="CA184" s="25"/>
      <c r="CB184" s="25"/>
    </row>
    <row r="185" spans="1:80" x14ac:dyDescent="0.2">
      <c r="A185" s="25"/>
      <c r="B185" s="2"/>
      <c r="C185" s="1"/>
      <c r="D185" s="1"/>
      <c r="E185" s="1"/>
      <c r="F185" s="2"/>
      <c r="G185" s="6"/>
      <c r="H185" s="2"/>
      <c r="I185" s="2"/>
      <c r="J185" s="3"/>
      <c r="K185" s="3"/>
      <c r="L185" s="1"/>
      <c r="M185" s="1"/>
      <c r="N185" s="1"/>
      <c r="O185" s="40"/>
      <c r="P185" s="40"/>
      <c r="Q185" s="1"/>
      <c r="R185" s="1"/>
      <c r="S185" s="2"/>
      <c r="T185" s="3"/>
      <c r="U185" s="7"/>
      <c r="V185" s="7"/>
      <c r="W185" s="7"/>
      <c r="X185" s="40"/>
      <c r="Y185" s="1"/>
      <c r="Z185" s="1"/>
      <c r="AA185" s="2"/>
      <c r="AB185" s="6"/>
      <c r="AC185" s="2"/>
      <c r="AD185" s="40"/>
      <c r="AE185" s="1"/>
      <c r="AF185" s="2"/>
      <c r="AG185" s="9"/>
      <c r="AH185" s="12"/>
      <c r="AI185" s="12"/>
      <c r="AJ185" s="42"/>
      <c r="AK185" s="11"/>
      <c r="AL185" s="9"/>
      <c r="AM185" s="11"/>
      <c r="AN185" s="9"/>
      <c r="AO185" s="9"/>
      <c r="AP185" s="9"/>
      <c r="AQ185" s="50"/>
      <c r="AR185" s="11"/>
      <c r="AS185" s="49"/>
      <c r="AT185" s="12"/>
      <c r="AU185" s="9"/>
      <c r="AV185" s="9"/>
      <c r="AW185" s="9"/>
      <c r="AX185" s="9"/>
      <c r="AY185" s="12"/>
      <c r="AZ185" s="49"/>
      <c r="BA185" s="12"/>
      <c r="BB185" s="9"/>
      <c r="BC185" s="9"/>
      <c r="BD185" s="9"/>
      <c r="BE185" s="9"/>
      <c r="BF185" s="12"/>
      <c r="BG185" s="49"/>
      <c r="BH185" s="12"/>
      <c r="BI185" s="9"/>
      <c r="BJ185" s="9"/>
      <c r="BK185" s="9"/>
      <c r="BL185" s="50"/>
      <c r="BM185" s="12"/>
      <c r="BN185" s="11"/>
      <c r="BO185" s="9"/>
      <c r="BP185" s="11"/>
      <c r="BQ185" s="9"/>
      <c r="BR185" s="43"/>
      <c r="BS185" s="9"/>
      <c r="BT185" s="11"/>
      <c r="BU185" s="9"/>
      <c r="BV185" s="25"/>
      <c r="BW185" s="25"/>
      <c r="BX185" s="25"/>
      <c r="BY185" s="25"/>
      <c r="CA185" s="25"/>
      <c r="CB185" s="25"/>
    </row>
    <row r="186" spans="1:80" x14ac:dyDescent="0.2">
      <c r="A186" s="25"/>
      <c r="B186" s="2"/>
      <c r="C186" s="1"/>
      <c r="D186" s="1"/>
      <c r="E186" s="1"/>
      <c r="F186" s="2"/>
      <c r="G186" s="6"/>
      <c r="H186" s="2"/>
      <c r="I186" s="2"/>
      <c r="J186" s="3"/>
      <c r="K186" s="3"/>
      <c r="L186" s="1"/>
      <c r="M186" s="1"/>
      <c r="N186" s="1"/>
      <c r="O186" s="40"/>
      <c r="P186" s="40"/>
      <c r="Q186" s="1"/>
      <c r="R186" s="1"/>
      <c r="S186" s="2"/>
      <c r="T186" s="3"/>
      <c r="U186" s="7"/>
      <c r="V186" s="7"/>
      <c r="W186" s="7"/>
      <c r="X186" s="40"/>
      <c r="Y186" s="1"/>
      <c r="Z186" s="1"/>
      <c r="AA186" s="2"/>
      <c r="AB186" s="6"/>
      <c r="AC186" s="2"/>
      <c r="AD186" s="40"/>
      <c r="AE186" s="1"/>
      <c r="AF186" s="2"/>
      <c r="AG186" s="9"/>
      <c r="AH186" s="12"/>
      <c r="AI186" s="12"/>
      <c r="AJ186" s="42"/>
      <c r="AK186" s="11"/>
      <c r="AL186" s="9"/>
      <c r="AM186" s="11"/>
      <c r="AN186" s="9"/>
      <c r="AO186" s="9"/>
      <c r="AP186" s="9"/>
      <c r="AQ186" s="50"/>
      <c r="AR186" s="11"/>
      <c r="AS186" s="49"/>
      <c r="AT186" s="12"/>
      <c r="AU186" s="9"/>
      <c r="AV186" s="9"/>
      <c r="AW186" s="9"/>
      <c r="AX186" s="9"/>
      <c r="AY186" s="12"/>
      <c r="AZ186" s="49"/>
      <c r="BA186" s="12"/>
      <c r="BB186" s="9"/>
      <c r="BC186" s="9"/>
      <c r="BD186" s="9"/>
      <c r="BE186" s="9"/>
      <c r="BF186" s="12"/>
      <c r="BG186" s="49"/>
      <c r="BH186" s="12"/>
      <c r="BI186" s="9"/>
      <c r="BJ186" s="9"/>
      <c r="BK186" s="9"/>
      <c r="BL186" s="50"/>
      <c r="BM186" s="12"/>
      <c r="BN186" s="11"/>
      <c r="BO186" s="9"/>
      <c r="BP186" s="11"/>
      <c r="BQ186" s="9"/>
      <c r="BR186" s="43"/>
      <c r="BS186" s="9"/>
      <c r="BT186" s="11"/>
      <c r="BU186" s="9"/>
      <c r="BV186" s="25"/>
      <c r="BW186" s="25"/>
      <c r="BX186" s="25"/>
      <c r="BY186" s="25"/>
      <c r="CA186" s="25"/>
      <c r="CB186" s="25"/>
    </row>
    <row r="187" spans="1:80" x14ac:dyDescent="0.2">
      <c r="A187" s="25"/>
      <c r="B187" s="2"/>
      <c r="C187" s="1"/>
      <c r="D187" s="1"/>
      <c r="E187" s="1"/>
      <c r="F187" s="2"/>
      <c r="G187" s="6"/>
      <c r="H187" s="2"/>
      <c r="I187" s="2"/>
      <c r="J187" s="3"/>
      <c r="K187" s="3"/>
      <c r="L187" s="1"/>
      <c r="M187" s="1"/>
      <c r="N187" s="1"/>
      <c r="O187" s="40"/>
      <c r="P187" s="40"/>
      <c r="Q187" s="1"/>
      <c r="R187" s="1"/>
      <c r="S187" s="2"/>
      <c r="T187" s="3"/>
      <c r="U187" s="7"/>
      <c r="V187" s="7"/>
      <c r="W187" s="7"/>
      <c r="X187" s="40"/>
      <c r="Y187" s="1"/>
      <c r="Z187" s="1"/>
      <c r="AA187" s="2"/>
      <c r="AB187" s="6"/>
      <c r="AC187" s="2"/>
      <c r="AD187" s="40"/>
      <c r="AE187" s="1"/>
      <c r="AF187" s="2"/>
      <c r="AG187" s="9"/>
      <c r="AH187" s="12"/>
      <c r="AI187" s="12"/>
      <c r="AJ187" s="42"/>
      <c r="AK187" s="11"/>
      <c r="AL187" s="9"/>
      <c r="AM187" s="11"/>
      <c r="AN187" s="9"/>
      <c r="AO187" s="9"/>
      <c r="AP187" s="9"/>
      <c r="AQ187" s="50"/>
      <c r="AR187" s="11"/>
      <c r="AS187" s="49"/>
      <c r="AT187" s="12"/>
      <c r="AU187" s="9"/>
      <c r="AV187" s="9"/>
      <c r="AW187" s="9"/>
      <c r="AX187" s="9"/>
      <c r="AY187" s="12"/>
      <c r="AZ187" s="49"/>
      <c r="BA187" s="12"/>
      <c r="BB187" s="9"/>
      <c r="BC187" s="9"/>
      <c r="BD187" s="9"/>
      <c r="BE187" s="9"/>
      <c r="BF187" s="12"/>
      <c r="BG187" s="49"/>
      <c r="BH187" s="12"/>
      <c r="BI187" s="9"/>
      <c r="BJ187" s="9"/>
      <c r="BK187" s="9"/>
      <c r="BL187" s="50"/>
      <c r="BM187" s="12"/>
      <c r="BN187" s="11"/>
      <c r="BO187" s="9"/>
      <c r="BP187" s="11"/>
      <c r="BQ187" s="9"/>
      <c r="BR187" s="43"/>
      <c r="BS187" s="9"/>
      <c r="BT187" s="11"/>
      <c r="BU187" s="9"/>
      <c r="BV187" s="25"/>
      <c r="BW187" s="25"/>
      <c r="BX187" s="25"/>
      <c r="BY187" s="25"/>
      <c r="CA187" s="25"/>
      <c r="CB187" s="25"/>
    </row>
    <row r="188" spans="1:80" x14ac:dyDescent="0.2">
      <c r="A188" s="25"/>
      <c r="B188" s="2"/>
      <c r="C188" s="1"/>
      <c r="D188" s="1"/>
      <c r="E188" s="1"/>
      <c r="F188" s="2"/>
      <c r="G188" s="6"/>
      <c r="H188" s="2"/>
      <c r="I188" s="2"/>
      <c r="J188" s="3"/>
      <c r="K188" s="3"/>
      <c r="L188" s="1"/>
      <c r="M188" s="1"/>
      <c r="N188" s="1"/>
      <c r="O188" s="40"/>
      <c r="P188" s="40"/>
      <c r="Q188" s="1"/>
      <c r="R188" s="1"/>
      <c r="S188" s="2"/>
      <c r="T188" s="3"/>
      <c r="U188" s="7"/>
      <c r="V188" s="7"/>
      <c r="W188" s="7"/>
      <c r="X188" s="40"/>
      <c r="Y188" s="1"/>
      <c r="Z188" s="1"/>
      <c r="AA188" s="2"/>
      <c r="AB188" s="6"/>
      <c r="AC188" s="2"/>
      <c r="AD188" s="40"/>
      <c r="AE188" s="1"/>
      <c r="AF188" s="2"/>
      <c r="AG188" s="9"/>
      <c r="AH188" s="12"/>
      <c r="AI188" s="12"/>
      <c r="AJ188" s="42"/>
      <c r="AK188" s="11"/>
      <c r="AL188" s="9"/>
      <c r="AM188" s="11"/>
      <c r="AN188" s="9"/>
      <c r="AO188" s="9"/>
      <c r="AP188" s="9"/>
      <c r="AQ188" s="50"/>
      <c r="AR188" s="11"/>
      <c r="AS188" s="49"/>
      <c r="AT188" s="12"/>
      <c r="AU188" s="9"/>
      <c r="AV188" s="9"/>
      <c r="AW188" s="9"/>
      <c r="AX188" s="9"/>
      <c r="AY188" s="12"/>
      <c r="AZ188" s="49"/>
      <c r="BA188" s="12"/>
      <c r="BB188" s="9"/>
      <c r="BC188" s="9"/>
      <c r="BD188" s="9"/>
      <c r="BE188" s="9"/>
      <c r="BF188" s="12"/>
      <c r="BG188" s="49"/>
      <c r="BH188" s="12"/>
      <c r="BI188" s="9"/>
      <c r="BJ188" s="9"/>
      <c r="BK188" s="9"/>
      <c r="BL188" s="50"/>
      <c r="BM188" s="12"/>
      <c r="BN188" s="11"/>
      <c r="BO188" s="9"/>
      <c r="BP188" s="11"/>
      <c r="BQ188" s="9"/>
      <c r="BR188" s="43"/>
      <c r="BS188" s="9"/>
      <c r="BT188" s="11"/>
      <c r="BU188" s="9"/>
      <c r="BV188" s="25"/>
      <c r="BW188" s="25"/>
      <c r="BX188" s="25"/>
      <c r="BY188" s="25"/>
      <c r="CA188" s="25"/>
      <c r="CB188" s="25"/>
    </row>
    <row r="189" spans="1:80" x14ac:dyDescent="0.2">
      <c r="A189" s="25"/>
      <c r="B189" s="2"/>
      <c r="C189" s="1"/>
      <c r="D189" s="1"/>
      <c r="E189" s="1"/>
      <c r="F189" s="2"/>
      <c r="G189" s="6"/>
      <c r="H189" s="2"/>
      <c r="I189" s="2"/>
      <c r="J189" s="3"/>
      <c r="K189" s="3"/>
      <c r="L189" s="1"/>
      <c r="M189" s="1"/>
      <c r="N189" s="1"/>
      <c r="O189" s="40"/>
      <c r="P189" s="40"/>
      <c r="Q189" s="1"/>
      <c r="R189" s="1"/>
      <c r="S189" s="2"/>
      <c r="T189" s="3"/>
      <c r="U189" s="7"/>
      <c r="V189" s="7"/>
      <c r="W189" s="7"/>
      <c r="X189" s="40"/>
      <c r="Y189" s="1"/>
      <c r="Z189" s="1"/>
      <c r="AA189" s="2"/>
      <c r="AB189" s="6"/>
      <c r="AC189" s="2"/>
      <c r="AD189" s="40"/>
      <c r="AE189" s="1"/>
      <c r="AF189" s="2"/>
      <c r="AG189" s="9"/>
      <c r="AH189" s="12"/>
      <c r="AI189" s="12"/>
      <c r="AJ189" s="42"/>
      <c r="AK189" s="11"/>
      <c r="AL189" s="9"/>
      <c r="AM189" s="11"/>
      <c r="AN189" s="9"/>
      <c r="AO189" s="9"/>
      <c r="AP189" s="9"/>
      <c r="AQ189" s="50"/>
      <c r="AR189" s="11"/>
      <c r="AS189" s="49"/>
      <c r="AT189" s="12"/>
      <c r="AU189" s="9"/>
      <c r="AV189" s="9"/>
      <c r="AW189" s="9"/>
      <c r="AX189" s="9"/>
      <c r="AY189" s="12"/>
      <c r="AZ189" s="49"/>
      <c r="BA189" s="12"/>
      <c r="BB189" s="9"/>
      <c r="BC189" s="9"/>
      <c r="BD189" s="9"/>
      <c r="BE189" s="9"/>
      <c r="BF189" s="12"/>
      <c r="BG189" s="49"/>
      <c r="BH189" s="12"/>
      <c r="BI189" s="9"/>
      <c r="BJ189" s="9"/>
      <c r="BK189" s="9"/>
      <c r="BL189" s="50"/>
      <c r="BM189" s="12"/>
      <c r="BN189" s="11"/>
      <c r="BO189" s="9"/>
      <c r="BP189" s="11"/>
      <c r="BQ189" s="9"/>
      <c r="BR189" s="43"/>
      <c r="BS189" s="9"/>
      <c r="BT189" s="11"/>
      <c r="BU189" s="9"/>
      <c r="BV189" s="25"/>
      <c r="BW189" s="25"/>
      <c r="BX189" s="25"/>
      <c r="BY189" s="25"/>
      <c r="CA189" s="25"/>
      <c r="CB189" s="25"/>
    </row>
    <row r="190" spans="1:80" x14ac:dyDescent="0.2">
      <c r="A190" s="25"/>
      <c r="B190" s="2"/>
      <c r="C190" s="1"/>
      <c r="D190" s="1"/>
      <c r="E190" s="1"/>
      <c r="F190" s="2"/>
      <c r="G190" s="6"/>
      <c r="H190" s="2"/>
      <c r="I190" s="2"/>
      <c r="J190" s="3"/>
      <c r="K190" s="3"/>
      <c r="L190" s="1"/>
      <c r="M190" s="1"/>
      <c r="N190" s="1"/>
      <c r="O190" s="40"/>
      <c r="P190" s="40"/>
      <c r="Q190" s="1"/>
      <c r="R190" s="1"/>
      <c r="S190" s="2"/>
      <c r="T190" s="3"/>
      <c r="U190" s="7"/>
      <c r="V190" s="7"/>
      <c r="W190" s="7"/>
      <c r="X190" s="40"/>
      <c r="Y190" s="1"/>
      <c r="Z190" s="1"/>
      <c r="AA190" s="2"/>
      <c r="AB190" s="6"/>
      <c r="AC190" s="2"/>
      <c r="AD190" s="40"/>
      <c r="AE190" s="1"/>
      <c r="AF190" s="2"/>
      <c r="AG190" s="9"/>
      <c r="AH190" s="12"/>
      <c r="AI190" s="12"/>
      <c r="AJ190" s="42"/>
      <c r="AK190" s="11"/>
      <c r="AL190" s="9"/>
      <c r="AM190" s="11"/>
      <c r="AN190" s="9"/>
      <c r="AO190" s="9"/>
      <c r="AP190" s="9"/>
      <c r="AQ190" s="50"/>
      <c r="AR190" s="11"/>
      <c r="AS190" s="49"/>
      <c r="AT190" s="12"/>
      <c r="AU190" s="9"/>
      <c r="AV190" s="9"/>
      <c r="AW190" s="9"/>
      <c r="AX190" s="9"/>
      <c r="AY190" s="12"/>
      <c r="AZ190" s="49"/>
      <c r="BA190" s="12"/>
      <c r="BB190" s="9"/>
      <c r="BC190" s="9"/>
      <c r="BD190" s="9"/>
      <c r="BE190" s="9"/>
      <c r="BF190" s="12"/>
      <c r="BG190" s="49"/>
      <c r="BH190" s="12"/>
      <c r="BI190" s="9"/>
      <c r="BJ190" s="9"/>
      <c r="BK190" s="9"/>
      <c r="BL190" s="50"/>
      <c r="BM190" s="12"/>
      <c r="BN190" s="11"/>
      <c r="BO190" s="9"/>
      <c r="BP190" s="11"/>
      <c r="BQ190" s="9"/>
      <c r="BR190" s="43"/>
      <c r="BS190" s="9"/>
      <c r="BT190" s="11"/>
      <c r="BU190" s="9"/>
      <c r="BV190" s="25"/>
      <c r="BW190" s="25"/>
      <c r="BX190" s="25"/>
      <c r="BY190" s="25"/>
      <c r="CA190" s="25"/>
      <c r="CB190" s="25"/>
    </row>
    <row r="191" spans="1:80" x14ac:dyDescent="0.2">
      <c r="A191" s="25"/>
      <c r="B191" s="2"/>
      <c r="C191" s="1"/>
      <c r="D191" s="1"/>
      <c r="E191" s="1"/>
      <c r="F191" s="2"/>
      <c r="G191" s="6"/>
      <c r="H191" s="2"/>
      <c r="I191" s="2"/>
      <c r="J191" s="3"/>
      <c r="K191" s="3"/>
      <c r="L191" s="1"/>
      <c r="M191" s="1"/>
      <c r="N191" s="1"/>
      <c r="O191" s="40"/>
      <c r="P191" s="40"/>
      <c r="Q191" s="1"/>
      <c r="R191" s="1"/>
      <c r="S191" s="2"/>
      <c r="T191" s="3"/>
      <c r="U191" s="7"/>
      <c r="V191" s="7"/>
      <c r="W191" s="7"/>
      <c r="X191" s="40"/>
      <c r="Y191" s="1"/>
      <c r="Z191" s="1"/>
      <c r="AA191" s="2"/>
      <c r="AB191" s="6"/>
      <c r="AC191" s="2"/>
      <c r="AD191" s="40"/>
      <c r="AE191" s="1"/>
      <c r="AF191" s="2"/>
      <c r="AG191" s="9"/>
      <c r="AH191" s="12"/>
      <c r="AI191" s="12"/>
      <c r="AJ191" s="42"/>
      <c r="AK191" s="11"/>
      <c r="AL191" s="9"/>
      <c r="AM191" s="11"/>
      <c r="AN191" s="9"/>
      <c r="AO191" s="9"/>
      <c r="AP191" s="9"/>
      <c r="AQ191" s="50"/>
      <c r="AR191" s="11"/>
      <c r="AS191" s="49"/>
      <c r="AT191" s="12"/>
      <c r="AU191" s="9"/>
      <c r="AV191" s="9"/>
      <c r="AW191" s="9"/>
      <c r="AX191" s="9"/>
      <c r="AY191" s="12"/>
      <c r="AZ191" s="49"/>
      <c r="BA191" s="12"/>
      <c r="BB191" s="9"/>
      <c r="BC191" s="9"/>
      <c r="BD191" s="9"/>
      <c r="BE191" s="9"/>
      <c r="BF191" s="12"/>
      <c r="BG191" s="49"/>
      <c r="BH191" s="12"/>
      <c r="BI191" s="9"/>
      <c r="BJ191" s="9"/>
      <c r="BK191" s="9"/>
      <c r="BL191" s="50"/>
      <c r="BM191" s="12"/>
      <c r="BN191" s="11"/>
      <c r="BO191" s="9"/>
      <c r="BP191" s="11"/>
      <c r="BQ191" s="9"/>
      <c r="BR191" s="43"/>
      <c r="BS191" s="9"/>
      <c r="BT191" s="11"/>
      <c r="BU191" s="9"/>
      <c r="BV191" s="25"/>
      <c r="BW191" s="25"/>
      <c r="BX191" s="25"/>
      <c r="BY191" s="25"/>
      <c r="CA191" s="25"/>
      <c r="CB191" s="25"/>
    </row>
    <row r="192" spans="1:80" x14ac:dyDescent="0.2">
      <c r="A192" s="25"/>
      <c r="B192" s="2"/>
      <c r="C192" s="1"/>
      <c r="D192" s="1"/>
      <c r="E192" s="1"/>
      <c r="F192" s="2"/>
      <c r="G192" s="6"/>
      <c r="H192" s="2"/>
      <c r="I192" s="2"/>
      <c r="J192" s="3"/>
      <c r="K192" s="3"/>
      <c r="L192" s="1"/>
      <c r="M192" s="1"/>
      <c r="N192" s="1"/>
      <c r="O192" s="40"/>
      <c r="P192" s="40"/>
      <c r="Q192" s="1"/>
      <c r="R192" s="1"/>
      <c r="S192" s="2"/>
      <c r="T192" s="3"/>
      <c r="U192" s="7"/>
      <c r="V192" s="7"/>
      <c r="W192" s="7"/>
      <c r="X192" s="40"/>
      <c r="Y192" s="1"/>
      <c r="Z192" s="1"/>
      <c r="AA192" s="2"/>
      <c r="AB192" s="6"/>
      <c r="AC192" s="2"/>
      <c r="AD192" s="40"/>
      <c r="AE192" s="1"/>
      <c r="AF192" s="2"/>
      <c r="AG192" s="9"/>
      <c r="AH192" s="12"/>
      <c r="AI192" s="12"/>
      <c r="AJ192" s="42"/>
      <c r="AK192" s="11"/>
      <c r="AL192" s="9"/>
      <c r="AM192" s="11"/>
      <c r="AN192" s="9"/>
      <c r="AO192" s="9"/>
      <c r="AP192" s="9"/>
      <c r="AQ192" s="50"/>
      <c r="AR192" s="11"/>
      <c r="AS192" s="49"/>
      <c r="AT192" s="12"/>
      <c r="AU192" s="9"/>
      <c r="AV192" s="9"/>
      <c r="AW192" s="9"/>
      <c r="AX192" s="9"/>
      <c r="AY192" s="12"/>
      <c r="AZ192" s="49"/>
      <c r="BA192" s="12"/>
      <c r="BB192" s="9"/>
      <c r="BC192" s="9"/>
      <c r="BD192" s="9"/>
      <c r="BE192" s="9"/>
      <c r="BF192" s="12"/>
      <c r="BG192" s="49"/>
      <c r="BH192" s="12"/>
      <c r="BI192" s="9"/>
      <c r="BJ192" s="9"/>
      <c r="BK192" s="9"/>
      <c r="BL192" s="50"/>
      <c r="BM192" s="12"/>
      <c r="BN192" s="11"/>
      <c r="BO192" s="9"/>
      <c r="BP192" s="11"/>
      <c r="BQ192" s="9"/>
      <c r="BR192" s="43"/>
      <c r="BS192" s="9"/>
      <c r="BT192" s="11"/>
      <c r="BU192" s="9"/>
      <c r="BV192" s="25"/>
      <c r="BW192" s="25"/>
      <c r="BX192" s="25"/>
      <c r="BY192" s="25"/>
      <c r="CA192" s="25"/>
      <c r="CB192" s="25"/>
    </row>
    <row r="193" spans="1:80" x14ac:dyDescent="0.2">
      <c r="A193" s="25"/>
      <c r="B193" s="2"/>
      <c r="C193" s="1"/>
      <c r="D193" s="1"/>
      <c r="E193" s="1"/>
      <c r="F193" s="2"/>
      <c r="G193" s="6"/>
      <c r="H193" s="2"/>
      <c r="I193" s="2"/>
      <c r="J193" s="3"/>
      <c r="K193" s="3"/>
      <c r="L193" s="1"/>
      <c r="M193" s="1"/>
      <c r="N193" s="1"/>
      <c r="O193" s="40"/>
      <c r="P193" s="40"/>
      <c r="Q193" s="1"/>
      <c r="R193" s="1"/>
      <c r="S193" s="2"/>
      <c r="T193" s="3"/>
      <c r="U193" s="7"/>
      <c r="V193" s="7"/>
      <c r="W193" s="7"/>
      <c r="X193" s="40"/>
      <c r="Y193" s="1"/>
      <c r="Z193" s="1"/>
      <c r="AA193" s="2"/>
      <c r="AB193" s="6"/>
      <c r="AC193" s="2"/>
      <c r="AD193" s="40"/>
      <c r="AE193" s="1"/>
      <c r="AF193" s="2"/>
      <c r="AG193" s="9"/>
      <c r="AH193" s="12"/>
      <c r="AI193" s="12"/>
      <c r="AJ193" s="42"/>
      <c r="AK193" s="11"/>
      <c r="AL193" s="9"/>
      <c r="AM193" s="11"/>
      <c r="AN193" s="9"/>
      <c r="AO193" s="9"/>
      <c r="AP193" s="9"/>
      <c r="AQ193" s="50"/>
      <c r="AR193" s="11"/>
      <c r="AS193" s="49"/>
      <c r="AT193" s="12"/>
      <c r="AU193" s="9"/>
      <c r="AV193" s="9"/>
      <c r="AW193" s="9"/>
      <c r="AX193" s="9"/>
      <c r="AY193" s="12"/>
      <c r="AZ193" s="49"/>
      <c r="BA193" s="12"/>
      <c r="BB193" s="9"/>
      <c r="BC193" s="9"/>
      <c r="BD193" s="9"/>
      <c r="BE193" s="9"/>
      <c r="BF193" s="12"/>
      <c r="BG193" s="49"/>
      <c r="BH193" s="12"/>
      <c r="BI193" s="9"/>
      <c r="BJ193" s="9"/>
      <c r="BK193" s="9"/>
      <c r="BL193" s="50"/>
      <c r="BM193" s="12"/>
      <c r="BN193" s="11"/>
      <c r="BO193" s="9"/>
      <c r="BP193" s="11"/>
      <c r="BQ193" s="9"/>
      <c r="BR193" s="43"/>
      <c r="BS193" s="9"/>
      <c r="BT193" s="11"/>
      <c r="BU193" s="9"/>
      <c r="BV193" s="25"/>
      <c r="BW193" s="25"/>
      <c r="BX193" s="25"/>
      <c r="BY193" s="25"/>
      <c r="CA193" s="25"/>
      <c r="CB193" s="25"/>
    </row>
    <row r="194" spans="1:80" x14ac:dyDescent="0.2">
      <c r="A194" s="25"/>
      <c r="B194" s="2"/>
      <c r="C194" s="1"/>
      <c r="D194" s="1"/>
      <c r="E194" s="1"/>
      <c r="F194" s="2"/>
      <c r="G194" s="6"/>
      <c r="H194" s="2"/>
      <c r="I194" s="2"/>
      <c r="J194" s="3"/>
      <c r="K194" s="3"/>
      <c r="L194" s="1"/>
      <c r="M194" s="1"/>
      <c r="N194" s="1"/>
      <c r="O194" s="40"/>
      <c r="P194" s="40"/>
      <c r="Q194" s="1"/>
      <c r="R194" s="1"/>
      <c r="S194" s="2"/>
      <c r="T194" s="3"/>
      <c r="U194" s="7"/>
      <c r="V194" s="7"/>
      <c r="W194" s="7"/>
      <c r="X194" s="40"/>
      <c r="Y194" s="1"/>
      <c r="Z194" s="1"/>
      <c r="AA194" s="2"/>
      <c r="AB194" s="6"/>
      <c r="AC194" s="2"/>
      <c r="AD194" s="40"/>
      <c r="AE194" s="1"/>
      <c r="AF194" s="2"/>
      <c r="AG194" s="9"/>
      <c r="AH194" s="12"/>
      <c r="AI194" s="12"/>
      <c r="AJ194" s="42"/>
      <c r="AK194" s="11"/>
      <c r="AL194" s="9"/>
      <c r="AM194" s="11"/>
      <c r="AN194" s="9"/>
      <c r="AO194" s="9"/>
      <c r="AP194" s="9"/>
      <c r="AQ194" s="50"/>
      <c r="AR194" s="11"/>
      <c r="AS194" s="49"/>
      <c r="AT194" s="12"/>
      <c r="AU194" s="9"/>
      <c r="AV194" s="9"/>
      <c r="AW194" s="9"/>
      <c r="AX194" s="9"/>
      <c r="AY194" s="12"/>
      <c r="AZ194" s="49"/>
      <c r="BA194" s="12"/>
      <c r="BB194" s="9"/>
      <c r="BC194" s="9"/>
      <c r="BD194" s="9"/>
      <c r="BE194" s="9"/>
      <c r="BF194" s="12"/>
      <c r="BG194" s="49"/>
      <c r="BH194" s="12"/>
      <c r="BI194" s="9"/>
      <c r="BJ194" s="9"/>
      <c r="BK194" s="9"/>
      <c r="BL194" s="50"/>
      <c r="BM194" s="12"/>
      <c r="BN194" s="11"/>
      <c r="BO194" s="9"/>
      <c r="BP194" s="11"/>
      <c r="BQ194" s="9"/>
      <c r="BR194" s="43"/>
      <c r="BS194" s="9"/>
      <c r="BT194" s="11"/>
      <c r="BU194" s="9"/>
      <c r="BV194" s="25"/>
      <c r="BW194" s="25"/>
      <c r="BX194" s="25"/>
      <c r="BY194" s="25"/>
      <c r="CA194" s="25"/>
      <c r="CB194" s="25"/>
    </row>
    <row r="195" spans="1:80" x14ac:dyDescent="0.2">
      <c r="A195" s="25"/>
      <c r="B195" s="2"/>
      <c r="C195" s="1"/>
      <c r="D195" s="1"/>
      <c r="E195" s="1"/>
      <c r="F195" s="2"/>
      <c r="G195" s="6"/>
      <c r="H195" s="2"/>
      <c r="I195" s="2"/>
      <c r="J195" s="3"/>
      <c r="K195" s="3"/>
      <c r="L195" s="1"/>
      <c r="M195" s="1"/>
      <c r="N195" s="1"/>
      <c r="O195" s="40"/>
      <c r="P195" s="40"/>
      <c r="Q195" s="1"/>
      <c r="R195" s="1"/>
      <c r="S195" s="2"/>
      <c r="T195" s="3"/>
      <c r="U195" s="7"/>
      <c r="V195" s="7"/>
      <c r="W195" s="7"/>
      <c r="X195" s="40"/>
      <c r="Y195" s="1"/>
      <c r="Z195" s="1"/>
      <c r="AA195" s="2"/>
      <c r="AB195" s="6"/>
      <c r="AC195" s="2"/>
      <c r="AD195" s="40"/>
      <c r="AE195" s="1"/>
      <c r="AF195" s="2"/>
      <c r="AG195" s="9"/>
      <c r="AH195" s="12"/>
      <c r="AI195" s="12"/>
      <c r="AJ195" s="42"/>
      <c r="AK195" s="11"/>
      <c r="AL195" s="9"/>
      <c r="AM195" s="11"/>
      <c r="AN195" s="9"/>
      <c r="AO195" s="9"/>
      <c r="AP195" s="9"/>
      <c r="AQ195" s="50"/>
      <c r="AR195" s="11"/>
      <c r="AS195" s="49"/>
      <c r="AT195" s="12"/>
      <c r="AU195" s="9"/>
      <c r="AV195" s="9"/>
      <c r="AW195" s="9"/>
      <c r="AX195" s="9"/>
      <c r="AY195" s="12"/>
      <c r="AZ195" s="49"/>
      <c r="BA195" s="12"/>
      <c r="BB195" s="9"/>
      <c r="BC195" s="9"/>
      <c r="BD195" s="9"/>
      <c r="BE195" s="9"/>
      <c r="BF195" s="12"/>
      <c r="BG195" s="49"/>
      <c r="BH195" s="12"/>
      <c r="BI195" s="9"/>
      <c r="BJ195" s="9"/>
      <c r="BK195" s="9"/>
      <c r="BL195" s="50"/>
      <c r="BM195" s="12"/>
      <c r="BN195" s="11"/>
      <c r="BO195" s="9"/>
      <c r="BP195" s="11"/>
      <c r="BQ195" s="9"/>
      <c r="BR195" s="43"/>
      <c r="BS195" s="9"/>
      <c r="BT195" s="11"/>
      <c r="BU195" s="9"/>
      <c r="BV195" s="25"/>
      <c r="BW195" s="25"/>
      <c r="BX195" s="25"/>
      <c r="BY195" s="25"/>
      <c r="CA195" s="25"/>
      <c r="CB195" s="25"/>
    </row>
    <row r="196" spans="1:80" x14ac:dyDescent="0.2">
      <c r="A196" s="25"/>
      <c r="B196" s="2"/>
      <c r="C196" s="1"/>
      <c r="D196" s="1"/>
      <c r="E196" s="1"/>
      <c r="F196" s="2"/>
      <c r="G196" s="6"/>
      <c r="H196" s="2"/>
      <c r="I196" s="2"/>
      <c r="J196" s="3"/>
      <c r="K196" s="3"/>
      <c r="L196" s="1"/>
      <c r="M196" s="1"/>
      <c r="N196" s="1"/>
      <c r="O196" s="40"/>
      <c r="P196" s="40"/>
      <c r="Q196" s="1"/>
      <c r="R196" s="1"/>
      <c r="S196" s="2"/>
      <c r="T196" s="3"/>
      <c r="U196" s="7"/>
      <c r="V196" s="7"/>
      <c r="W196" s="7"/>
      <c r="X196" s="40"/>
      <c r="Y196" s="1"/>
      <c r="Z196" s="1"/>
      <c r="AA196" s="2"/>
      <c r="AB196" s="6"/>
      <c r="AC196" s="2"/>
      <c r="AD196" s="40"/>
      <c r="AE196" s="1"/>
      <c r="AF196" s="2"/>
      <c r="AG196" s="9"/>
      <c r="AH196" s="12"/>
      <c r="AI196" s="12"/>
      <c r="AJ196" s="42"/>
      <c r="AK196" s="11"/>
      <c r="AL196" s="9"/>
      <c r="AM196" s="11"/>
      <c r="AN196" s="9"/>
      <c r="AO196" s="9"/>
      <c r="AP196" s="9"/>
      <c r="AQ196" s="50"/>
      <c r="AR196" s="11"/>
      <c r="AS196" s="49"/>
      <c r="AT196" s="12"/>
      <c r="AU196" s="9"/>
      <c r="AV196" s="9"/>
      <c r="AW196" s="9"/>
      <c r="AX196" s="9"/>
      <c r="AY196" s="12"/>
      <c r="AZ196" s="49"/>
      <c r="BA196" s="12"/>
      <c r="BB196" s="9"/>
      <c r="BC196" s="9"/>
      <c r="BD196" s="9"/>
      <c r="BE196" s="9"/>
      <c r="BF196" s="12"/>
      <c r="BG196" s="49"/>
      <c r="BH196" s="12"/>
      <c r="BI196" s="9"/>
      <c r="BJ196" s="9"/>
      <c r="BK196" s="9"/>
      <c r="BL196" s="50"/>
      <c r="BM196" s="12"/>
      <c r="BN196" s="11"/>
      <c r="BO196" s="9"/>
      <c r="BP196" s="11"/>
      <c r="BQ196" s="9"/>
      <c r="BR196" s="43"/>
      <c r="BS196" s="9"/>
      <c r="BT196" s="11"/>
      <c r="BU196" s="9"/>
      <c r="BV196" s="25"/>
      <c r="BW196" s="25"/>
      <c r="BX196" s="25"/>
      <c r="BY196" s="25"/>
      <c r="CA196" s="25"/>
      <c r="CB196" s="25"/>
    </row>
    <row r="197" spans="1:80" x14ac:dyDescent="0.2">
      <c r="A197" s="25"/>
      <c r="B197" s="2"/>
      <c r="C197" s="1"/>
      <c r="D197" s="1"/>
      <c r="E197" s="1"/>
      <c r="F197" s="2"/>
      <c r="G197" s="6"/>
      <c r="H197" s="2"/>
      <c r="I197" s="2"/>
      <c r="J197" s="3"/>
      <c r="K197" s="3"/>
      <c r="L197" s="1"/>
      <c r="M197" s="1"/>
      <c r="N197" s="1"/>
      <c r="O197" s="40"/>
      <c r="P197" s="40"/>
      <c r="Q197" s="1"/>
      <c r="R197" s="1"/>
      <c r="S197" s="2"/>
      <c r="T197" s="3"/>
      <c r="U197" s="7"/>
      <c r="V197" s="7"/>
      <c r="W197" s="7"/>
      <c r="X197" s="40"/>
      <c r="Y197" s="1"/>
      <c r="Z197" s="1"/>
      <c r="AA197" s="2"/>
      <c r="AB197" s="6"/>
      <c r="AC197" s="2"/>
      <c r="AD197" s="40"/>
      <c r="AE197" s="1"/>
      <c r="AF197" s="2"/>
      <c r="AG197" s="9"/>
      <c r="AH197" s="12"/>
      <c r="AI197" s="12"/>
      <c r="AJ197" s="42"/>
      <c r="AK197" s="11"/>
      <c r="AL197" s="9"/>
      <c r="AM197" s="11"/>
      <c r="AN197" s="9"/>
      <c r="AO197" s="9"/>
      <c r="AP197" s="9"/>
      <c r="AQ197" s="50"/>
      <c r="AR197" s="11"/>
      <c r="AS197" s="49"/>
      <c r="AT197" s="12"/>
      <c r="AU197" s="9"/>
      <c r="AV197" s="9"/>
      <c r="AW197" s="9"/>
      <c r="AX197" s="9"/>
      <c r="AY197" s="12"/>
      <c r="AZ197" s="49"/>
      <c r="BA197" s="12"/>
      <c r="BB197" s="9"/>
      <c r="BC197" s="9"/>
      <c r="BD197" s="9"/>
      <c r="BE197" s="9"/>
      <c r="BF197" s="12"/>
      <c r="BG197" s="49"/>
      <c r="BH197" s="12"/>
      <c r="BI197" s="9"/>
      <c r="BJ197" s="9"/>
      <c r="BK197" s="9"/>
      <c r="BL197" s="50"/>
      <c r="BM197" s="12"/>
      <c r="BN197" s="11"/>
      <c r="BO197" s="9"/>
      <c r="BP197" s="11"/>
      <c r="BQ197" s="9"/>
      <c r="BR197" s="43"/>
      <c r="BS197" s="9"/>
      <c r="BT197" s="11"/>
      <c r="BU197" s="9"/>
      <c r="BV197" s="25"/>
      <c r="BW197" s="25"/>
      <c r="BX197" s="25"/>
      <c r="BY197" s="25"/>
      <c r="CA197" s="25"/>
      <c r="CB197" s="25"/>
    </row>
    <row r="198" spans="1:80" x14ac:dyDescent="0.2">
      <c r="A198" s="25"/>
      <c r="B198" s="2"/>
      <c r="C198" s="1"/>
      <c r="D198" s="1"/>
      <c r="E198" s="1"/>
      <c r="F198" s="2"/>
      <c r="G198" s="6"/>
      <c r="H198" s="2"/>
      <c r="I198" s="2"/>
      <c r="J198" s="3"/>
      <c r="K198" s="3"/>
      <c r="L198" s="1"/>
      <c r="M198" s="1"/>
      <c r="N198" s="1"/>
      <c r="O198" s="40"/>
      <c r="P198" s="40"/>
      <c r="Q198" s="1"/>
      <c r="R198" s="1"/>
      <c r="S198" s="2"/>
      <c r="T198" s="3"/>
      <c r="U198" s="7"/>
      <c r="V198" s="7"/>
      <c r="W198" s="7"/>
      <c r="X198" s="40"/>
      <c r="Y198" s="1"/>
      <c r="Z198" s="1"/>
      <c r="AA198" s="2"/>
      <c r="AB198" s="6"/>
      <c r="AC198" s="2"/>
      <c r="AD198" s="40"/>
      <c r="AE198" s="1"/>
      <c r="AF198" s="2"/>
      <c r="AG198" s="9"/>
      <c r="AH198" s="12"/>
      <c r="AI198" s="12"/>
      <c r="AJ198" s="42"/>
      <c r="AK198" s="11"/>
      <c r="AL198" s="9"/>
      <c r="AM198" s="11"/>
      <c r="AN198" s="9"/>
      <c r="AO198" s="9"/>
      <c r="AP198" s="9"/>
      <c r="AQ198" s="50"/>
      <c r="AR198" s="11"/>
      <c r="AS198" s="49"/>
      <c r="AT198" s="12"/>
      <c r="AU198" s="9"/>
      <c r="AV198" s="9"/>
      <c r="AW198" s="9"/>
      <c r="AX198" s="9"/>
      <c r="AY198" s="12"/>
      <c r="AZ198" s="49"/>
      <c r="BA198" s="12"/>
      <c r="BB198" s="9"/>
      <c r="BC198" s="9"/>
      <c r="BD198" s="9"/>
      <c r="BE198" s="9"/>
      <c r="BF198" s="12"/>
      <c r="BG198" s="49"/>
      <c r="BH198" s="12"/>
      <c r="BI198" s="9"/>
      <c r="BJ198" s="9"/>
      <c r="BK198" s="9"/>
      <c r="BL198" s="50"/>
      <c r="BM198" s="12"/>
      <c r="BN198" s="11"/>
      <c r="BO198" s="9"/>
      <c r="BP198" s="11"/>
      <c r="BQ198" s="9"/>
      <c r="BR198" s="43"/>
      <c r="BS198" s="9"/>
      <c r="BT198" s="11"/>
      <c r="BU198" s="9"/>
      <c r="BV198" s="25"/>
      <c r="BW198" s="25"/>
      <c r="BX198" s="25"/>
      <c r="BY198" s="25"/>
      <c r="CA198" s="25"/>
      <c r="CB198" s="25"/>
    </row>
    <row r="199" spans="1:80" x14ac:dyDescent="0.2">
      <c r="A199" s="25"/>
      <c r="B199" s="2"/>
      <c r="C199" s="1"/>
      <c r="D199" s="1"/>
      <c r="E199" s="1"/>
      <c r="F199" s="2"/>
      <c r="G199" s="6"/>
      <c r="H199" s="2"/>
      <c r="I199" s="2"/>
      <c r="J199" s="3"/>
      <c r="K199" s="3"/>
      <c r="L199" s="1"/>
      <c r="M199" s="1"/>
      <c r="N199" s="1"/>
      <c r="O199" s="40"/>
      <c r="P199" s="40"/>
      <c r="Q199" s="1"/>
      <c r="R199" s="1"/>
      <c r="S199" s="2"/>
      <c r="T199" s="3"/>
      <c r="U199" s="7"/>
      <c r="V199" s="7"/>
      <c r="W199" s="7"/>
      <c r="X199" s="40"/>
      <c r="Y199" s="1"/>
      <c r="Z199" s="1"/>
      <c r="AA199" s="2"/>
      <c r="AB199" s="6"/>
      <c r="AC199" s="2"/>
      <c r="AD199" s="40"/>
      <c r="AE199" s="1"/>
      <c r="AF199" s="2"/>
      <c r="AG199" s="9"/>
      <c r="AH199" s="12"/>
      <c r="AI199" s="12"/>
      <c r="AJ199" s="42"/>
      <c r="AK199" s="11"/>
      <c r="AL199" s="9"/>
      <c r="AM199" s="11"/>
      <c r="AN199" s="9"/>
      <c r="AO199" s="9"/>
      <c r="AP199" s="9"/>
      <c r="AQ199" s="50"/>
      <c r="AR199" s="11"/>
      <c r="AS199" s="49"/>
      <c r="AT199" s="12"/>
      <c r="AU199" s="9"/>
      <c r="AV199" s="9"/>
      <c r="AW199" s="9"/>
      <c r="AX199" s="9"/>
      <c r="AY199" s="12"/>
      <c r="AZ199" s="49"/>
      <c r="BA199" s="12"/>
      <c r="BB199" s="9"/>
      <c r="BC199" s="9"/>
      <c r="BD199" s="9"/>
      <c r="BE199" s="9"/>
      <c r="BF199" s="12"/>
      <c r="BG199" s="49"/>
      <c r="BH199" s="12"/>
      <c r="BI199" s="9"/>
      <c r="BJ199" s="9"/>
      <c r="BK199" s="9"/>
      <c r="BL199" s="50"/>
      <c r="BM199" s="12"/>
      <c r="BN199" s="11"/>
      <c r="BO199" s="9"/>
      <c r="BP199" s="11"/>
      <c r="BQ199" s="9"/>
      <c r="BR199" s="43"/>
      <c r="BS199" s="9"/>
      <c r="BT199" s="11"/>
      <c r="BU199" s="9"/>
      <c r="BV199" s="25"/>
      <c r="BW199" s="25"/>
      <c r="BX199" s="25"/>
      <c r="BY199" s="25"/>
      <c r="CA199" s="25"/>
      <c r="CB199" s="25"/>
    </row>
    <row r="200" spans="1:80" x14ac:dyDescent="0.2">
      <c r="A200" s="25"/>
      <c r="B200" s="2"/>
      <c r="C200" s="1"/>
      <c r="D200" s="1"/>
      <c r="E200" s="1"/>
      <c r="F200" s="2"/>
      <c r="G200" s="6"/>
      <c r="H200" s="2"/>
      <c r="I200" s="2"/>
      <c r="J200" s="3"/>
      <c r="K200" s="3"/>
      <c r="L200" s="1"/>
      <c r="M200" s="1"/>
      <c r="N200" s="1"/>
      <c r="O200" s="40"/>
      <c r="P200" s="40"/>
      <c r="Q200" s="1"/>
      <c r="R200" s="1"/>
      <c r="S200" s="2"/>
      <c r="T200" s="3"/>
      <c r="U200" s="7"/>
      <c r="V200" s="7"/>
      <c r="W200" s="7"/>
      <c r="X200" s="40"/>
      <c r="Y200" s="1"/>
      <c r="Z200" s="1"/>
      <c r="AA200" s="2"/>
      <c r="AB200" s="6"/>
      <c r="AC200" s="2"/>
      <c r="AD200" s="40"/>
      <c r="AE200" s="1"/>
      <c r="AF200" s="2"/>
      <c r="AG200" s="9"/>
      <c r="AH200" s="12"/>
      <c r="AI200" s="12"/>
      <c r="AJ200" s="42"/>
      <c r="AK200" s="11"/>
      <c r="AL200" s="9"/>
      <c r="AM200" s="11"/>
      <c r="AN200" s="9"/>
      <c r="AO200" s="9"/>
      <c r="AP200" s="9"/>
      <c r="AQ200" s="50"/>
      <c r="AR200" s="11"/>
      <c r="AS200" s="49"/>
      <c r="AT200" s="12"/>
      <c r="AU200" s="9"/>
      <c r="AV200" s="9"/>
      <c r="AW200" s="9"/>
      <c r="AX200" s="9"/>
      <c r="AY200" s="12"/>
      <c r="AZ200" s="49"/>
      <c r="BA200" s="12"/>
      <c r="BB200" s="9"/>
      <c r="BC200" s="9"/>
      <c r="BD200" s="9"/>
      <c r="BE200" s="9"/>
      <c r="BF200" s="12"/>
      <c r="BG200" s="49"/>
      <c r="BH200" s="12"/>
      <c r="BI200" s="9"/>
      <c r="BJ200" s="9"/>
      <c r="BK200" s="9"/>
      <c r="BL200" s="50"/>
      <c r="BM200" s="12"/>
      <c r="BN200" s="11"/>
      <c r="BO200" s="9"/>
      <c r="BP200" s="11"/>
      <c r="BQ200" s="9"/>
      <c r="BR200" s="43"/>
      <c r="BS200" s="9"/>
      <c r="BT200" s="11"/>
      <c r="BU200" s="9"/>
      <c r="BV200" s="25"/>
      <c r="BW200" s="25"/>
      <c r="BX200" s="25"/>
      <c r="BY200" s="25"/>
      <c r="CA200" s="25"/>
      <c r="CB200" s="25"/>
    </row>
    <row r="201" spans="1:80" x14ac:dyDescent="0.2">
      <c r="A201" s="25"/>
      <c r="B201" s="2"/>
      <c r="C201" s="1"/>
      <c r="D201" s="1"/>
      <c r="E201" s="1"/>
      <c r="F201" s="2"/>
      <c r="G201" s="6"/>
      <c r="H201" s="2"/>
      <c r="I201" s="2"/>
      <c r="J201" s="3"/>
      <c r="K201" s="3"/>
      <c r="L201" s="1"/>
      <c r="M201" s="1"/>
      <c r="N201" s="1"/>
      <c r="O201" s="40"/>
      <c r="P201" s="40"/>
      <c r="Q201" s="1"/>
      <c r="R201" s="1"/>
      <c r="S201" s="2"/>
      <c r="T201" s="3"/>
      <c r="U201" s="7"/>
      <c r="V201" s="7"/>
      <c r="W201" s="7"/>
      <c r="X201" s="40"/>
      <c r="Y201" s="1"/>
      <c r="Z201" s="1"/>
      <c r="AA201" s="2"/>
      <c r="AB201" s="6"/>
      <c r="AC201" s="2"/>
      <c r="AD201" s="40"/>
      <c r="AE201" s="1"/>
      <c r="AF201" s="2"/>
      <c r="AG201" s="9"/>
      <c r="AH201" s="12"/>
      <c r="AI201" s="12"/>
      <c r="AJ201" s="42"/>
      <c r="AK201" s="11"/>
      <c r="AL201" s="9"/>
      <c r="AM201" s="11"/>
      <c r="AN201" s="9"/>
      <c r="AO201" s="9"/>
      <c r="AP201" s="9"/>
      <c r="AQ201" s="50"/>
      <c r="AR201" s="11"/>
      <c r="AS201" s="49"/>
      <c r="AT201" s="12"/>
      <c r="AU201" s="9"/>
      <c r="AV201" s="9"/>
      <c r="AW201" s="9"/>
      <c r="AX201" s="9"/>
      <c r="AY201" s="12"/>
      <c r="AZ201" s="49"/>
      <c r="BA201" s="12"/>
      <c r="BB201" s="9"/>
      <c r="BC201" s="9"/>
      <c r="BD201" s="9"/>
      <c r="BE201" s="9"/>
      <c r="BF201" s="12"/>
      <c r="BG201" s="49"/>
      <c r="BH201" s="12"/>
      <c r="BI201" s="9"/>
      <c r="BJ201" s="9"/>
      <c r="BK201" s="9"/>
      <c r="BL201" s="50"/>
      <c r="BM201" s="12"/>
      <c r="BN201" s="11"/>
      <c r="BO201" s="9"/>
      <c r="BP201" s="11"/>
      <c r="BQ201" s="9"/>
      <c r="BR201" s="43"/>
      <c r="BS201" s="9"/>
      <c r="BT201" s="11"/>
      <c r="BU201" s="9"/>
      <c r="BV201" s="25"/>
      <c r="BW201" s="25"/>
      <c r="BX201" s="25"/>
      <c r="BY201" s="25"/>
      <c r="CA201" s="25"/>
      <c r="CB201" s="25"/>
    </row>
    <row r="202" spans="1:80" x14ac:dyDescent="0.2">
      <c r="A202" s="25"/>
      <c r="B202" s="2"/>
      <c r="C202" s="1"/>
      <c r="D202" s="1"/>
      <c r="E202" s="1"/>
      <c r="F202" s="2"/>
      <c r="G202" s="6"/>
      <c r="H202" s="2"/>
      <c r="I202" s="2"/>
      <c r="J202" s="3"/>
      <c r="K202" s="3"/>
      <c r="L202" s="1"/>
      <c r="M202" s="1"/>
      <c r="N202" s="1"/>
      <c r="O202" s="40"/>
      <c r="P202" s="40"/>
      <c r="Q202" s="1"/>
      <c r="R202" s="1"/>
      <c r="S202" s="2"/>
      <c r="T202" s="3"/>
      <c r="U202" s="7"/>
      <c r="V202" s="7"/>
      <c r="W202" s="7"/>
      <c r="X202" s="40"/>
      <c r="Y202" s="1"/>
      <c r="Z202" s="1"/>
      <c r="AA202" s="2"/>
      <c r="AB202" s="6"/>
      <c r="AC202" s="2"/>
      <c r="AD202" s="40"/>
      <c r="AE202" s="1"/>
      <c r="AF202" s="2"/>
      <c r="AG202" s="9"/>
      <c r="AH202" s="12"/>
      <c r="AI202" s="12"/>
      <c r="AJ202" s="42"/>
      <c r="AK202" s="11"/>
      <c r="AL202" s="9"/>
      <c r="AM202" s="11"/>
      <c r="AN202" s="9"/>
      <c r="AO202" s="9"/>
      <c r="AP202" s="9"/>
      <c r="AQ202" s="50"/>
      <c r="AR202" s="11"/>
      <c r="AS202" s="49"/>
      <c r="AT202" s="12"/>
      <c r="AU202" s="9"/>
      <c r="AV202" s="9"/>
      <c r="AW202" s="9"/>
      <c r="AX202" s="9"/>
      <c r="AY202" s="12"/>
      <c r="AZ202" s="49"/>
      <c r="BA202" s="12"/>
      <c r="BB202" s="9"/>
      <c r="BC202" s="9"/>
      <c r="BD202" s="9"/>
      <c r="BE202" s="9"/>
      <c r="BF202" s="12"/>
      <c r="BG202" s="49"/>
      <c r="BH202" s="12"/>
      <c r="BI202" s="9"/>
      <c r="BJ202" s="9"/>
      <c r="BK202" s="9"/>
      <c r="BL202" s="50"/>
      <c r="BM202" s="12"/>
      <c r="BN202" s="11"/>
      <c r="BO202" s="9"/>
      <c r="BP202" s="11"/>
      <c r="BQ202" s="9"/>
      <c r="BR202" s="43"/>
      <c r="BS202" s="9"/>
      <c r="BT202" s="11"/>
      <c r="BU202" s="9"/>
      <c r="BV202" s="25"/>
      <c r="BW202" s="25"/>
      <c r="BX202" s="25"/>
      <c r="BY202" s="25"/>
      <c r="CA202" s="25"/>
      <c r="CB202" s="25"/>
    </row>
    <row r="203" spans="1:80" x14ac:dyDescent="0.2">
      <c r="A203" s="25"/>
      <c r="B203" s="2"/>
      <c r="C203" s="1"/>
      <c r="D203" s="1"/>
      <c r="E203" s="1"/>
      <c r="F203" s="2"/>
      <c r="G203" s="6"/>
      <c r="H203" s="2"/>
      <c r="I203" s="2"/>
      <c r="J203" s="3"/>
      <c r="K203" s="3"/>
      <c r="L203" s="1"/>
      <c r="M203" s="1"/>
      <c r="N203" s="1"/>
      <c r="O203" s="40"/>
      <c r="P203" s="40"/>
      <c r="Q203" s="1"/>
      <c r="R203" s="1"/>
      <c r="S203" s="2"/>
      <c r="T203" s="3"/>
      <c r="U203" s="7"/>
      <c r="V203" s="7"/>
      <c r="W203" s="7"/>
      <c r="X203" s="40"/>
      <c r="Y203" s="1"/>
      <c r="Z203" s="1"/>
      <c r="AA203" s="2"/>
      <c r="AB203" s="6"/>
      <c r="AC203" s="2"/>
      <c r="AD203" s="40"/>
      <c r="AE203" s="1"/>
      <c r="AF203" s="2"/>
      <c r="AG203" s="9"/>
      <c r="AH203" s="12"/>
      <c r="AI203" s="12"/>
      <c r="AJ203" s="42"/>
      <c r="AK203" s="11"/>
      <c r="AL203" s="9"/>
      <c r="AM203" s="11"/>
      <c r="AN203" s="9"/>
      <c r="AO203" s="9"/>
      <c r="AP203" s="9"/>
      <c r="AQ203" s="50"/>
      <c r="AR203" s="11"/>
      <c r="AS203" s="49"/>
      <c r="AT203" s="12"/>
      <c r="AU203" s="9"/>
      <c r="AV203" s="9"/>
      <c r="AW203" s="9"/>
      <c r="AX203" s="9"/>
      <c r="AY203" s="12"/>
      <c r="AZ203" s="49"/>
      <c r="BA203" s="12"/>
      <c r="BB203" s="9"/>
      <c r="BC203" s="9"/>
      <c r="BD203" s="9"/>
      <c r="BE203" s="9"/>
      <c r="BF203" s="12"/>
      <c r="BG203" s="49"/>
      <c r="BH203" s="12"/>
      <c r="BI203" s="9"/>
      <c r="BJ203" s="9"/>
      <c r="BK203" s="9"/>
      <c r="BL203" s="50"/>
      <c r="BM203" s="12"/>
      <c r="BN203" s="11"/>
      <c r="BO203" s="9"/>
      <c r="BP203" s="11"/>
      <c r="BQ203" s="9"/>
      <c r="BR203" s="43"/>
      <c r="BS203" s="9"/>
      <c r="BT203" s="11"/>
      <c r="BU203" s="9"/>
      <c r="BV203" s="25"/>
      <c r="BW203" s="25"/>
      <c r="BX203" s="25"/>
      <c r="BY203" s="25"/>
      <c r="CA203" s="25"/>
      <c r="CB203" s="25"/>
    </row>
    <row r="204" spans="1:80" x14ac:dyDescent="0.2">
      <c r="A204" s="25"/>
      <c r="B204" s="2"/>
      <c r="C204" s="1"/>
      <c r="D204" s="1"/>
      <c r="E204" s="1"/>
      <c r="F204" s="2"/>
      <c r="G204" s="6"/>
      <c r="H204" s="2"/>
      <c r="I204" s="2"/>
      <c r="J204" s="3"/>
      <c r="K204" s="3"/>
      <c r="L204" s="1"/>
      <c r="M204" s="1"/>
      <c r="N204" s="1"/>
      <c r="O204" s="40"/>
      <c r="P204" s="40"/>
      <c r="Q204" s="1"/>
      <c r="R204" s="1"/>
      <c r="S204" s="2"/>
      <c r="T204" s="3"/>
      <c r="U204" s="7"/>
      <c r="V204" s="7"/>
      <c r="W204" s="7"/>
      <c r="X204" s="40"/>
      <c r="Y204" s="1"/>
      <c r="Z204" s="1"/>
      <c r="AA204" s="2"/>
      <c r="AB204" s="6"/>
      <c r="AC204" s="2"/>
      <c r="AD204" s="40"/>
      <c r="AE204" s="1"/>
      <c r="AF204" s="2"/>
      <c r="AG204" s="9"/>
      <c r="AH204" s="12"/>
      <c r="AI204" s="12"/>
      <c r="AJ204" s="42"/>
      <c r="AK204" s="11"/>
      <c r="AL204" s="9"/>
      <c r="AM204" s="11"/>
      <c r="AN204" s="9"/>
      <c r="AO204" s="9"/>
      <c r="AP204" s="9"/>
      <c r="AQ204" s="50"/>
      <c r="AR204" s="11"/>
      <c r="AS204" s="49"/>
      <c r="AT204" s="12"/>
      <c r="AU204" s="9"/>
      <c r="AV204" s="9"/>
      <c r="AW204" s="9"/>
      <c r="AX204" s="9"/>
      <c r="AY204" s="12"/>
      <c r="AZ204" s="49"/>
      <c r="BA204" s="12"/>
      <c r="BB204" s="9"/>
      <c r="BC204" s="9"/>
      <c r="BD204" s="9"/>
      <c r="BE204" s="9"/>
      <c r="BF204" s="12"/>
      <c r="BG204" s="49"/>
      <c r="BH204" s="12"/>
      <c r="BI204" s="9"/>
      <c r="BJ204" s="9"/>
      <c r="BK204" s="9"/>
      <c r="BL204" s="50"/>
      <c r="BM204" s="12"/>
      <c r="BN204" s="11"/>
      <c r="BO204" s="9"/>
      <c r="BP204" s="11"/>
      <c r="BQ204" s="9"/>
      <c r="BR204" s="43"/>
      <c r="BS204" s="9"/>
      <c r="BT204" s="11"/>
      <c r="BU204" s="9"/>
      <c r="BV204" s="25"/>
      <c r="BW204" s="25"/>
      <c r="BX204" s="25"/>
      <c r="BY204" s="25"/>
      <c r="CA204" s="25"/>
      <c r="CB204" s="25"/>
    </row>
    <row r="205" spans="1:80" x14ac:dyDescent="0.2">
      <c r="B205" s="2"/>
      <c r="C205" s="1"/>
      <c r="D205" s="1"/>
      <c r="E205" s="1"/>
      <c r="F205" s="2"/>
      <c r="G205" s="6"/>
      <c r="H205" s="2"/>
      <c r="I205" s="2"/>
      <c r="J205" s="3"/>
      <c r="K205" s="3"/>
      <c r="L205" s="1"/>
      <c r="M205" s="1"/>
      <c r="N205" s="1"/>
      <c r="O205" s="40"/>
      <c r="P205" s="40"/>
      <c r="Q205" s="1"/>
      <c r="R205" s="1"/>
      <c r="S205" s="2"/>
      <c r="T205" s="3"/>
      <c r="U205" s="7"/>
      <c r="V205" s="7"/>
      <c r="W205" s="7"/>
      <c r="X205" s="40"/>
      <c r="Y205" s="1"/>
      <c r="Z205" s="1"/>
      <c r="AA205" s="2"/>
      <c r="AB205" s="6"/>
      <c r="AC205" s="2"/>
      <c r="AD205" s="40"/>
      <c r="AE205" s="1"/>
      <c r="AF205" s="2"/>
      <c r="AG205" s="9"/>
      <c r="AH205" s="12"/>
      <c r="AI205" s="12"/>
      <c r="AJ205" s="42"/>
      <c r="AK205" s="11"/>
      <c r="AL205" s="9"/>
      <c r="AM205" s="11"/>
      <c r="AN205" s="9"/>
      <c r="AO205" s="9"/>
      <c r="AP205" s="9"/>
      <c r="AQ205" s="50"/>
      <c r="AR205" s="11"/>
      <c r="AS205" s="49"/>
      <c r="AT205" s="12"/>
      <c r="AU205" s="9"/>
      <c r="AV205" s="9"/>
      <c r="AW205" s="9"/>
      <c r="AX205" s="9"/>
      <c r="AY205" s="12"/>
      <c r="AZ205" s="49"/>
      <c r="BA205" s="12"/>
      <c r="BB205" s="9"/>
      <c r="BC205" s="9"/>
      <c r="BD205" s="9"/>
      <c r="BE205" s="9"/>
      <c r="BF205" s="12"/>
      <c r="BG205" s="49"/>
      <c r="BH205" s="12"/>
      <c r="BI205" s="9"/>
      <c r="BJ205" s="9"/>
      <c r="BK205" s="9"/>
      <c r="BL205" s="50"/>
      <c r="BM205" s="12"/>
      <c r="BN205" s="11"/>
      <c r="BO205" s="9"/>
      <c r="BP205" s="11"/>
      <c r="BQ205" s="9"/>
      <c r="BR205" s="43"/>
      <c r="BS205" s="9"/>
      <c r="BT205" s="11"/>
      <c r="BU205" s="9"/>
      <c r="BV205" s="25"/>
      <c r="BW205" s="25"/>
      <c r="BX205" s="25"/>
      <c r="BY205" s="25"/>
      <c r="CA205" s="25"/>
      <c r="CB205" s="25"/>
    </row>
    <row r="206" spans="1:80" x14ac:dyDescent="0.2">
      <c r="B206" s="2"/>
      <c r="C206" s="1"/>
      <c r="D206" s="1"/>
      <c r="E206" s="1"/>
      <c r="F206" s="2"/>
      <c r="G206" s="6"/>
      <c r="H206" s="2"/>
      <c r="I206" s="2"/>
      <c r="J206" s="3"/>
      <c r="K206" s="3"/>
      <c r="L206" s="1"/>
      <c r="M206" s="1"/>
      <c r="N206" s="1"/>
      <c r="O206" s="40"/>
      <c r="P206" s="40"/>
      <c r="Q206" s="1"/>
      <c r="R206" s="1"/>
      <c r="S206" s="2"/>
      <c r="T206" s="3"/>
      <c r="U206" s="7"/>
      <c r="V206" s="7"/>
      <c r="W206" s="7"/>
      <c r="X206" s="40"/>
      <c r="Y206" s="1"/>
      <c r="Z206" s="1"/>
      <c r="AA206" s="2"/>
      <c r="AB206" s="6"/>
      <c r="AC206" s="2"/>
      <c r="AD206" s="40"/>
      <c r="AE206" s="1"/>
      <c r="AF206" s="2"/>
      <c r="AG206" s="9"/>
      <c r="AH206" s="12"/>
      <c r="AI206" s="12"/>
      <c r="AJ206" s="42"/>
      <c r="AK206" s="11"/>
      <c r="AL206" s="9"/>
      <c r="AM206" s="11"/>
      <c r="AN206" s="9"/>
      <c r="AO206" s="9"/>
      <c r="AP206" s="9"/>
      <c r="AQ206" s="50"/>
      <c r="AR206" s="11"/>
      <c r="AS206" s="49"/>
      <c r="AT206" s="12"/>
      <c r="AU206" s="9"/>
      <c r="AV206" s="9"/>
      <c r="AW206" s="9"/>
      <c r="AX206" s="9"/>
      <c r="AY206" s="12"/>
      <c r="AZ206" s="49"/>
      <c r="BA206" s="12"/>
      <c r="BB206" s="9"/>
      <c r="BC206" s="9"/>
      <c r="BD206" s="9"/>
      <c r="BE206" s="9"/>
      <c r="BF206" s="12"/>
      <c r="BG206" s="49"/>
      <c r="BH206" s="12"/>
      <c r="BI206" s="9"/>
      <c r="BJ206" s="9"/>
      <c r="BK206" s="9"/>
      <c r="BL206" s="50"/>
      <c r="BM206" s="12"/>
      <c r="BN206" s="11"/>
      <c r="BO206" s="9"/>
      <c r="BP206" s="11"/>
      <c r="BQ206" s="9"/>
      <c r="BR206" s="43"/>
      <c r="BS206" s="9"/>
      <c r="BT206" s="11"/>
      <c r="BU206" s="9"/>
      <c r="BV206" s="25"/>
      <c r="BW206" s="25"/>
      <c r="BX206" s="25"/>
      <c r="BY206" s="25"/>
      <c r="CA206" s="25"/>
      <c r="CB206" s="25"/>
    </row>
    <row r="207" spans="1:80" x14ac:dyDescent="0.2">
      <c r="B207" s="2"/>
      <c r="C207" s="1"/>
      <c r="D207" s="1"/>
      <c r="E207" s="1"/>
      <c r="F207" s="2"/>
      <c r="G207" s="6"/>
      <c r="H207" s="2"/>
      <c r="I207" s="2"/>
      <c r="J207" s="3"/>
      <c r="K207" s="3"/>
      <c r="L207" s="1"/>
      <c r="M207" s="1"/>
      <c r="N207" s="1"/>
      <c r="O207" s="40"/>
      <c r="P207" s="40"/>
      <c r="Q207" s="1"/>
      <c r="R207" s="1"/>
      <c r="S207" s="2"/>
      <c r="T207" s="3"/>
      <c r="U207" s="7"/>
      <c r="V207" s="7"/>
      <c r="W207" s="7"/>
      <c r="X207" s="40"/>
      <c r="Y207" s="1"/>
      <c r="Z207" s="1"/>
      <c r="AA207" s="2"/>
      <c r="AB207" s="6"/>
      <c r="AC207" s="2"/>
      <c r="AD207" s="40"/>
      <c r="AE207" s="1"/>
      <c r="AF207" s="2"/>
      <c r="AG207" s="9"/>
      <c r="AH207" s="12"/>
      <c r="AI207" s="12"/>
      <c r="AJ207" s="42"/>
      <c r="AK207" s="11"/>
      <c r="AL207" s="9"/>
      <c r="AM207" s="11"/>
      <c r="AN207" s="9"/>
      <c r="AO207" s="9"/>
      <c r="AP207" s="9"/>
      <c r="AQ207" s="50"/>
      <c r="AR207" s="11"/>
      <c r="AS207" s="49"/>
      <c r="AT207" s="12"/>
      <c r="AU207" s="9"/>
      <c r="AV207" s="9"/>
      <c r="AW207" s="9"/>
      <c r="AX207" s="9"/>
      <c r="AY207" s="12"/>
      <c r="AZ207" s="49"/>
      <c r="BA207" s="12"/>
      <c r="BB207" s="9"/>
      <c r="BC207" s="9"/>
      <c r="BD207" s="9"/>
      <c r="BE207" s="9"/>
      <c r="BF207" s="12"/>
      <c r="BG207" s="49"/>
      <c r="BH207" s="12"/>
      <c r="BI207" s="9"/>
      <c r="BJ207" s="9"/>
      <c r="BK207" s="9"/>
      <c r="BL207" s="50"/>
      <c r="BM207" s="12"/>
      <c r="BN207" s="11"/>
      <c r="BO207" s="9"/>
      <c r="BP207" s="11"/>
      <c r="BQ207" s="9"/>
      <c r="BR207" s="43"/>
      <c r="BS207" s="9"/>
      <c r="BT207" s="11"/>
      <c r="BU207" s="9"/>
      <c r="BV207" s="25"/>
      <c r="BW207" s="25"/>
      <c r="BX207" s="25"/>
      <c r="BY207" s="25"/>
      <c r="CA207" s="25"/>
      <c r="CB207" s="25"/>
    </row>
    <row r="208" spans="1:80" x14ac:dyDescent="0.2">
      <c r="B208" s="2"/>
      <c r="C208" s="1"/>
      <c r="D208" s="1"/>
      <c r="E208" s="1"/>
      <c r="F208" s="2"/>
      <c r="G208" s="6"/>
      <c r="H208" s="2"/>
      <c r="I208" s="2"/>
      <c r="J208" s="3"/>
      <c r="K208" s="3"/>
      <c r="L208" s="1"/>
      <c r="M208" s="1"/>
      <c r="N208" s="1"/>
      <c r="O208" s="40"/>
      <c r="P208" s="40"/>
      <c r="Q208" s="1"/>
      <c r="R208" s="1"/>
      <c r="S208" s="2"/>
      <c r="T208" s="3"/>
      <c r="U208" s="7"/>
      <c r="V208" s="7"/>
      <c r="W208" s="7"/>
      <c r="X208" s="40"/>
      <c r="Y208" s="1"/>
      <c r="Z208" s="1"/>
      <c r="AA208" s="2"/>
      <c r="AB208" s="6"/>
      <c r="AC208" s="2"/>
      <c r="AD208" s="40"/>
      <c r="AE208" s="1"/>
      <c r="AF208" s="2"/>
      <c r="AG208" s="9"/>
      <c r="AH208" s="12"/>
      <c r="AI208" s="12"/>
      <c r="AJ208" s="42"/>
      <c r="AK208" s="11"/>
      <c r="AL208" s="9"/>
      <c r="AM208" s="11"/>
      <c r="AN208" s="9"/>
      <c r="AO208" s="9"/>
      <c r="AP208" s="9"/>
      <c r="AQ208" s="50"/>
      <c r="AR208" s="11"/>
      <c r="AS208" s="49"/>
      <c r="AT208" s="12"/>
      <c r="AU208" s="9"/>
      <c r="AV208" s="9"/>
      <c r="AW208" s="9"/>
      <c r="AX208" s="9"/>
      <c r="AY208" s="12"/>
      <c r="AZ208" s="49"/>
      <c r="BA208" s="12"/>
      <c r="BB208" s="9"/>
      <c r="BC208" s="9"/>
      <c r="BD208" s="9"/>
      <c r="BE208" s="9"/>
      <c r="BF208" s="12"/>
      <c r="BG208" s="49"/>
      <c r="BH208" s="12"/>
      <c r="BI208" s="9"/>
      <c r="BJ208" s="9"/>
      <c r="BK208" s="9"/>
      <c r="BL208" s="50"/>
      <c r="BM208" s="12"/>
      <c r="BN208" s="11"/>
      <c r="BO208" s="9"/>
      <c r="BP208" s="11"/>
      <c r="BQ208" s="9"/>
      <c r="BR208" s="43"/>
      <c r="BS208" s="9"/>
      <c r="BT208" s="11"/>
      <c r="BU208" s="9"/>
      <c r="BV208" s="25"/>
      <c r="BW208" s="25"/>
      <c r="BX208" s="25"/>
      <c r="BY208" s="25"/>
      <c r="CA208" s="25"/>
      <c r="CB208" s="25"/>
    </row>
    <row r="209" spans="2:80" x14ac:dyDescent="0.2">
      <c r="B209" s="2"/>
      <c r="C209" s="1"/>
      <c r="D209" s="1"/>
      <c r="E209" s="1"/>
      <c r="F209" s="2"/>
      <c r="G209" s="6"/>
      <c r="H209" s="2"/>
      <c r="I209" s="2"/>
      <c r="J209" s="3"/>
      <c r="K209" s="3"/>
      <c r="L209" s="1"/>
      <c r="M209" s="1"/>
      <c r="N209" s="1"/>
      <c r="O209" s="40"/>
      <c r="P209" s="40"/>
      <c r="Q209" s="1"/>
      <c r="R209" s="1"/>
      <c r="S209" s="2"/>
      <c r="T209" s="3"/>
      <c r="U209" s="7"/>
      <c r="V209" s="7"/>
      <c r="W209" s="7"/>
      <c r="X209" s="40"/>
      <c r="Y209" s="1"/>
      <c r="Z209" s="1"/>
      <c r="AA209" s="2"/>
      <c r="AB209" s="6"/>
      <c r="AC209" s="2"/>
      <c r="AD209" s="40"/>
      <c r="AE209" s="1"/>
      <c r="AF209" s="2"/>
      <c r="AG209" s="9"/>
      <c r="AH209" s="12"/>
      <c r="AI209" s="12"/>
      <c r="AJ209" s="42"/>
      <c r="AK209" s="11"/>
      <c r="AL209" s="9"/>
      <c r="AM209" s="11"/>
      <c r="AN209" s="9"/>
      <c r="AO209" s="9"/>
      <c r="AP209" s="9"/>
      <c r="AQ209" s="50"/>
      <c r="AR209" s="11"/>
      <c r="AS209" s="49"/>
      <c r="AT209" s="12"/>
      <c r="AU209" s="9"/>
      <c r="AV209" s="9"/>
      <c r="AW209" s="9"/>
      <c r="AX209" s="9"/>
      <c r="AY209" s="12"/>
      <c r="AZ209" s="49"/>
      <c r="BA209" s="12"/>
      <c r="BB209" s="9"/>
      <c r="BC209" s="9"/>
      <c r="BD209" s="9"/>
      <c r="BE209" s="9"/>
      <c r="BF209" s="12"/>
      <c r="BG209" s="49"/>
      <c r="BH209" s="12"/>
      <c r="BI209" s="9"/>
      <c r="BJ209" s="9"/>
      <c r="BK209" s="9"/>
      <c r="BL209" s="50"/>
      <c r="BM209" s="12"/>
      <c r="BN209" s="11"/>
      <c r="BO209" s="9"/>
      <c r="BP209" s="11"/>
      <c r="BQ209" s="9"/>
      <c r="BR209" s="43"/>
      <c r="BS209" s="9"/>
      <c r="BT209" s="11"/>
      <c r="BU209" s="9"/>
      <c r="BV209" s="25"/>
      <c r="BW209" s="25"/>
      <c r="BX209" s="25"/>
      <c r="BY209" s="25"/>
      <c r="CA209" s="25"/>
      <c r="CB209" s="25"/>
    </row>
    <row r="210" spans="2:80" x14ac:dyDescent="0.2">
      <c r="B210" s="2"/>
      <c r="C210" s="1"/>
      <c r="D210" s="1"/>
      <c r="E210" s="1"/>
      <c r="F210" s="2"/>
      <c r="G210" s="6"/>
      <c r="H210" s="2"/>
      <c r="I210" s="2"/>
      <c r="J210" s="3"/>
      <c r="K210" s="3"/>
      <c r="L210" s="1"/>
      <c r="M210" s="1"/>
      <c r="N210" s="1"/>
      <c r="O210" s="40"/>
      <c r="P210" s="40"/>
      <c r="Q210" s="1"/>
      <c r="R210" s="1"/>
      <c r="S210" s="2"/>
      <c r="T210" s="3"/>
      <c r="U210" s="7"/>
      <c r="V210" s="7"/>
      <c r="W210" s="7"/>
      <c r="X210" s="40"/>
      <c r="Y210" s="1"/>
      <c r="Z210" s="1"/>
      <c r="AA210" s="2"/>
      <c r="AB210" s="6"/>
      <c r="AC210" s="2"/>
      <c r="AD210" s="40"/>
      <c r="AE210" s="1"/>
      <c r="AF210" s="2"/>
      <c r="AG210" s="9"/>
      <c r="AH210" s="12"/>
      <c r="AI210" s="12"/>
      <c r="AJ210" s="42"/>
      <c r="AK210" s="11"/>
      <c r="AL210" s="9"/>
      <c r="AM210" s="11"/>
      <c r="AN210" s="9"/>
      <c r="AO210" s="9"/>
      <c r="AP210" s="9"/>
      <c r="AQ210" s="50"/>
      <c r="AR210" s="11"/>
      <c r="AS210" s="49"/>
      <c r="AT210" s="12"/>
      <c r="AU210" s="9"/>
      <c r="AV210" s="9"/>
      <c r="AW210" s="9"/>
      <c r="AX210" s="9"/>
      <c r="AY210" s="12"/>
      <c r="AZ210" s="49"/>
      <c r="BA210" s="12"/>
      <c r="BB210" s="9"/>
      <c r="BC210" s="9"/>
      <c r="BD210" s="9"/>
      <c r="BE210" s="9"/>
      <c r="BF210" s="12"/>
      <c r="BG210" s="49"/>
      <c r="BH210" s="12"/>
      <c r="BI210" s="9"/>
      <c r="BJ210" s="9"/>
      <c r="BK210" s="9"/>
      <c r="BL210" s="50"/>
      <c r="BM210" s="12"/>
      <c r="BN210" s="11"/>
      <c r="BO210" s="9"/>
      <c r="BP210" s="11"/>
      <c r="BQ210" s="9"/>
      <c r="BR210" s="43"/>
      <c r="BS210" s="9"/>
      <c r="BT210" s="11"/>
      <c r="BU210" s="9"/>
      <c r="BV210" s="25"/>
      <c r="BW210" s="25"/>
      <c r="BX210" s="25"/>
      <c r="BY210" s="25"/>
      <c r="CA210" s="25"/>
      <c r="CB210" s="25"/>
    </row>
    <row r="211" spans="2:80" x14ac:dyDescent="0.2">
      <c r="B211" s="2"/>
      <c r="C211" s="1"/>
      <c r="D211" s="1"/>
      <c r="E211" s="1"/>
      <c r="F211" s="2"/>
      <c r="G211" s="6"/>
      <c r="H211" s="2"/>
      <c r="I211" s="2"/>
      <c r="J211" s="3"/>
      <c r="K211" s="3"/>
      <c r="L211" s="1"/>
      <c r="M211" s="1"/>
      <c r="N211" s="1"/>
      <c r="O211" s="40"/>
      <c r="P211" s="40"/>
      <c r="Q211" s="1"/>
      <c r="R211" s="1"/>
      <c r="S211" s="2"/>
      <c r="T211" s="3"/>
      <c r="U211" s="7"/>
      <c r="V211" s="7"/>
      <c r="W211" s="7"/>
      <c r="X211" s="40"/>
      <c r="Y211" s="1"/>
      <c r="Z211" s="1"/>
      <c r="AA211" s="2"/>
      <c r="AB211" s="6"/>
      <c r="AC211" s="2"/>
      <c r="AD211" s="40"/>
      <c r="AE211" s="1"/>
      <c r="AF211" s="2"/>
      <c r="AG211" s="9"/>
      <c r="AH211" s="12"/>
      <c r="AI211" s="12"/>
      <c r="AJ211" s="42"/>
      <c r="AK211" s="11"/>
      <c r="AL211" s="9"/>
      <c r="AM211" s="11"/>
      <c r="AN211" s="9"/>
      <c r="AO211" s="9"/>
      <c r="AP211" s="9"/>
      <c r="AQ211" s="50"/>
      <c r="AR211" s="11"/>
      <c r="AS211" s="49"/>
      <c r="AT211" s="12"/>
      <c r="AU211" s="9"/>
      <c r="AV211" s="9"/>
      <c r="AW211" s="9"/>
      <c r="AX211" s="9"/>
      <c r="AY211" s="12"/>
      <c r="AZ211" s="49"/>
      <c r="BA211" s="12"/>
      <c r="BB211" s="9"/>
      <c r="BC211" s="9"/>
      <c r="BD211" s="9"/>
      <c r="BE211" s="9"/>
      <c r="BF211" s="12"/>
      <c r="BG211" s="49"/>
      <c r="BH211" s="12"/>
      <c r="BI211" s="9"/>
      <c r="BJ211" s="9"/>
      <c r="BK211" s="9"/>
      <c r="BL211" s="50"/>
      <c r="BM211" s="12"/>
      <c r="BN211" s="11"/>
      <c r="BO211" s="9"/>
      <c r="BP211" s="11"/>
      <c r="BQ211" s="9"/>
      <c r="BR211" s="43"/>
      <c r="BS211" s="9"/>
      <c r="BT211" s="11"/>
      <c r="BU211" s="9"/>
      <c r="BV211" s="25"/>
      <c r="BW211" s="25"/>
      <c r="BX211" s="25"/>
      <c r="BY211" s="25"/>
      <c r="CA211" s="25"/>
      <c r="CB211" s="25"/>
    </row>
    <row r="212" spans="2:80" x14ac:dyDescent="0.2">
      <c r="B212" s="2"/>
      <c r="C212" s="1"/>
      <c r="D212" s="1"/>
      <c r="E212" s="1"/>
      <c r="F212" s="2"/>
      <c r="G212" s="6"/>
      <c r="H212" s="2"/>
      <c r="I212" s="2"/>
      <c r="J212" s="3"/>
      <c r="K212" s="3"/>
      <c r="L212" s="1"/>
      <c r="M212" s="1"/>
      <c r="N212" s="1"/>
      <c r="O212" s="40"/>
      <c r="P212" s="40"/>
      <c r="Q212" s="1"/>
      <c r="R212" s="1"/>
      <c r="S212" s="2"/>
      <c r="T212" s="3"/>
      <c r="U212" s="7"/>
      <c r="V212" s="7"/>
      <c r="W212" s="7"/>
      <c r="X212" s="40"/>
      <c r="Y212" s="1"/>
      <c r="Z212" s="1"/>
      <c r="AA212" s="2"/>
      <c r="AB212" s="6"/>
      <c r="AC212" s="2"/>
      <c r="AD212" s="40"/>
      <c r="AE212" s="1"/>
      <c r="AF212" s="2"/>
      <c r="AG212" s="9"/>
      <c r="AH212" s="12"/>
      <c r="AI212" s="12"/>
      <c r="AJ212" s="42"/>
      <c r="AK212" s="11"/>
      <c r="AL212" s="9"/>
      <c r="AM212" s="11"/>
      <c r="AN212" s="9"/>
      <c r="AO212" s="9"/>
      <c r="AP212" s="9"/>
      <c r="AQ212" s="50"/>
      <c r="AR212" s="11"/>
      <c r="AS212" s="49"/>
      <c r="AT212" s="12"/>
      <c r="AU212" s="9"/>
      <c r="AV212" s="9"/>
      <c r="AW212" s="9"/>
      <c r="AX212" s="9"/>
      <c r="AY212" s="12"/>
      <c r="AZ212" s="49"/>
      <c r="BA212" s="12"/>
      <c r="BB212" s="9"/>
      <c r="BC212" s="9"/>
      <c r="BD212" s="9"/>
      <c r="BE212" s="9"/>
      <c r="BF212" s="12"/>
      <c r="BG212" s="49"/>
      <c r="BH212" s="12"/>
      <c r="BI212" s="9"/>
      <c r="BJ212" s="9"/>
      <c r="BK212" s="9"/>
      <c r="BL212" s="50"/>
      <c r="BM212" s="12"/>
      <c r="BN212" s="11"/>
      <c r="BO212" s="9"/>
      <c r="BP212" s="11"/>
      <c r="BQ212" s="9"/>
      <c r="BR212" s="43"/>
      <c r="BS212" s="9"/>
      <c r="BT212" s="11"/>
      <c r="BU212" s="9"/>
      <c r="BV212" s="25"/>
      <c r="BW212" s="25"/>
      <c r="BX212" s="25"/>
      <c r="BY212" s="25"/>
      <c r="CA212" s="25"/>
      <c r="CB212" s="25"/>
    </row>
    <row r="213" spans="2:80" x14ac:dyDescent="0.2">
      <c r="B213" s="2"/>
      <c r="C213" s="1"/>
      <c r="D213" s="1"/>
      <c r="E213" s="1"/>
      <c r="F213" s="2"/>
      <c r="G213" s="6"/>
      <c r="H213" s="2"/>
      <c r="I213" s="2"/>
      <c r="J213" s="3"/>
      <c r="K213" s="3"/>
      <c r="L213" s="1"/>
      <c r="M213" s="1"/>
      <c r="N213" s="1"/>
      <c r="O213" s="40"/>
      <c r="P213" s="40"/>
      <c r="Q213" s="1"/>
      <c r="R213" s="1"/>
      <c r="S213" s="2"/>
      <c r="T213" s="3"/>
      <c r="U213" s="7"/>
      <c r="V213" s="7"/>
      <c r="W213" s="7"/>
      <c r="X213" s="40"/>
      <c r="Y213" s="1"/>
      <c r="Z213" s="1"/>
      <c r="AA213" s="2"/>
      <c r="AB213" s="6"/>
      <c r="AC213" s="2"/>
      <c r="AD213" s="40"/>
      <c r="AE213" s="1"/>
      <c r="AF213" s="2"/>
      <c r="AG213" s="9"/>
      <c r="AH213" s="12"/>
      <c r="AI213" s="12"/>
      <c r="AJ213" s="42"/>
      <c r="AK213" s="11"/>
      <c r="AL213" s="9"/>
      <c r="AM213" s="11"/>
      <c r="AN213" s="9"/>
      <c r="AO213" s="9"/>
      <c r="AP213" s="9"/>
      <c r="AQ213" s="50"/>
      <c r="AR213" s="11"/>
      <c r="AS213" s="49"/>
      <c r="AT213" s="12"/>
      <c r="AU213" s="9"/>
      <c r="AV213" s="9"/>
      <c r="AW213" s="9"/>
      <c r="AX213" s="9"/>
      <c r="AY213" s="12"/>
      <c r="AZ213" s="49"/>
      <c r="BA213" s="12"/>
      <c r="BB213" s="9"/>
      <c r="BC213" s="9"/>
      <c r="BD213" s="9"/>
      <c r="BE213" s="9"/>
      <c r="BF213" s="12"/>
      <c r="BG213" s="49"/>
      <c r="BH213" s="12"/>
      <c r="BI213" s="9"/>
      <c r="BJ213" s="9"/>
      <c r="BK213" s="9"/>
      <c r="BL213" s="50"/>
      <c r="BM213" s="12"/>
      <c r="BN213" s="11"/>
      <c r="BO213" s="9"/>
      <c r="BP213" s="11"/>
      <c r="BQ213" s="9"/>
      <c r="BR213" s="43"/>
      <c r="BS213" s="9"/>
      <c r="BT213" s="11"/>
      <c r="BU213" s="9"/>
      <c r="BV213" s="25"/>
      <c r="BW213" s="25"/>
      <c r="BX213" s="25"/>
      <c r="BY213" s="25"/>
      <c r="CA213" s="25"/>
      <c r="CB213" s="25"/>
    </row>
    <row r="214" spans="2:80" x14ac:dyDescent="0.2">
      <c r="B214" s="2"/>
      <c r="C214" s="1"/>
      <c r="D214" s="1"/>
      <c r="E214" s="1"/>
      <c r="F214" s="2"/>
      <c r="G214" s="6"/>
      <c r="H214" s="2"/>
      <c r="I214" s="2"/>
      <c r="J214" s="3"/>
      <c r="K214" s="3"/>
      <c r="L214" s="1"/>
      <c r="M214" s="1"/>
      <c r="N214" s="1"/>
      <c r="O214" s="40"/>
      <c r="P214" s="40"/>
      <c r="Q214" s="1"/>
      <c r="R214" s="1"/>
      <c r="S214" s="2"/>
      <c r="T214" s="3"/>
      <c r="U214" s="7"/>
      <c r="V214" s="7"/>
      <c r="W214" s="7"/>
      <c r="X214" s="40"/>
      <c r="Y214" s="1"/>
      <c r="Z214" s="1"/>
      <c r="AA214" s="2"/>
      <c r="AB214" s="6"/>
      <c r="AC214" s="2"/>
      <c r="AD214" s="40"/>
      <c r="AE214" s="1"/>
      <c r="AF214" s="2"/>
      <c r="AG214" s="9"/>
      <c r="AH214" s="12"/>
      <c r="AI214" s="12"/>
      <c r="AJ214" s="42"/>
      <c r="AK214" s="11"/>
      <c r="AL214" s="9"/>
      <c r="AM214" s="11"/>
      <c r="AN214" s="9"/>
      <c r="AO214" s="9"/>
      <c r="AP214" s="9"/>
      <c r="AQ214" s="50"/>
      <c r="AR214" s="11"/>
      <c r="AS214" s="49"/>
      <c r="AT214" s="12"/>
      <c r="AU214" s="9"/>
      <c r="AV214" s="9"/>
      <c r="AW214" s="9"/>
      <c r="AX214" s="9"/>
      <c r="AY214" s="12"/>
      <c r="AZ214" s="49"/>
      <c r="BA214" s="12"/>
      <c r="BB214" s="9"/>
      <c r="BC214" s="9"/>
      <c r="BD214" s="9"/>
      <c r="BE214" s="9"/>
      <c r="BF214" s="12"/>
      <c r="BG214" s="49"/>
      <c r="BH214" s="12"/>
      <c r="BI214" s="9"/>
      <c r="BJ214" s="9"/>
      <c r="BK214" s="9"/>
      <c r="BL214" s="50"/>
      <c r="BM214" s="12"/>
      <c r="BN214" s="11"/>
      <c r="BO214" s="9"/>
      <c r="BP214" s="11"/>
      <c r="BQ214" s="9"/>
      <c r="BR214" s="43"/>
      <c r="BS214" s="9"/>
      <c r="BT214" s="11"/>
      <c r="BU214" s="9"/>
      <c r="BV214" s="25"/>
      <c r="BW214" s="25"/>
      <c r="BX214" s="25"/>
      <c r="BY214" s="25"/>
      <c r="CA214" s="25"/>
      <c r="CB214" s="25"/>
    </row>
    <row r="215" spans="2:80" x14ac:dyDescent="0.2">
      <c r="B215" s="2"/>
      <c r="C215" s="1"/>
      <c r="D215" s="1"/>
      <c r="E215" s="1"/>
      <c r="F215" s="2"/>
      <c r="G215" s="6"/>
      <c r="H215" s="2"/>
      <c r="I215" s="2"/>
      <c r="J215" s="3"/>
      <c r="K215" s="3"/>
      <c r="L215" s="1"/>
      <c r="M215" s="1"/>
      <c r="N215" s="1"/>
      <c r="O215" s="40"/>
      <c r="P215" s="40"/>
      <c r="Q215" s="1"/>
      <c r="R215" s="1"/>
      <c r="S215" s="2"/>
      <c r="T215" s="3"/>
      <c r="U215" s="7"/>
      <c r="V215" s="7"/>
      <c r="W215" s="7"/>
      <c r="X215" s="40"/>
      <c r="Y215" s="1"/>
      <c r="Z215" s="1"/>
      <c r="AA215" s="2"/>
      <c r="AB215" s="6"/>
      <c r="AC215" s="2"/>
      <c r="AD215" s="40"/>
      <c r="AE215" s="1"/>
      <c r="AF215" s="2"/>
      <c r="AG215" s="9"/>
      <c r="AH215" s="12"/>
      <c r="AI215" s="12"/>
      <c r="AJ215" s="42"/>
      <c r="AK215" s="11"/>
      <c r="AL215" s="9"/>
      <c r="AM215" s="11"/>
      <c r="AN215" s="9"/>
      <c r="AO215" s="9"/>
      <c r="AP215" s="9"/>
      <c r="AQ215" s="50"/>
      <c r="AR215" s="11"/>
      <c r="AS215" s="49"/>
      <c r="AT215" s="12"/>
      <c r="AU215" s="9"/>
      <c r="AV215" s="9"/>
      <c r="AW215" s="9"/>
      <c r="AX215" s="9"/>
      <c r="AY215" s="12"/>
      <c r="AZ215" s="49"/>
      <c r="BA215" s="12"/>
      <c r="BB215" s="9"/>
      <c r="BC215" s="9"/>
      <c r="BD215" s="9"/>
      <c r="BE215" s="9"/>
      <c r="BF215" s="12"/>
      <c r="BG215" s="49"/>
      <c r="BH215" s="12"/>
      <c r="BI215" s="9"/>
      <c r="BJ215" s="9"/>
      <c r="BK215" s="9"/>
      <c r="BL215" s="50"/>
      <c r="BM215" s="12"/>
      <c r="BN215" s="11"/>
      <c r="BO215" s="9"/>
      <c r="BP215" s="11"/>
      <c r="BQ215" s="9"/>
      <c r="BR215" s="43"/>
      <c r="BS215" s="9"/>
      <c r="BT215" s="11"/>
      <c r="BU215" s="9"/>
      <c r="BV215" s="25"/>
      <c r="BW215" s="25"/>
      <c r="BX215" s="25"/>
      <c r="BY215" s="25"/>
      <c r="CA215" s="25"/>
      <c r="CB215" s="25"/>
    </row>
    <row r="216" spans="2:80" x14ac:dyDescent="0.2">
      <c r="B216" s="2"/>
      <c r="C216" s="1"/>
      <c r="D216" s="1"/>
      <c r="E216" s="1"/>
      <c r="F216" s="2"/>
      <c r="G216" s="6"/>
      <c r="H216" s="2"/>
      <c r="I216" s="2"/>
      <c r="J216" s="3"/>
      <c r="K216" s="3"/>
      <c r="L216" s="1"/>
      <c r="M216" s="1"/>
      <c r="N216" s="1"/>
      <c r="O216" s="40"/>
      <c r="P216" s="40"/>
      <c r="Q216" s="1"/>
      <c r="R216" s="1"/>
      <c r="S216" s="2"/>
      <c r="T216" s="3"/>
      <c r="U216" s="7"/>
      <c r="V216" s="7"/>
      <c r="W216" s="7"/>
      <c r="X216" s="40"/>
      <c r="Y216" s="1"/>
      <c r="Z216" s="1"/>
      <c r="AA216" s="2"/>
      <c r="AB216" s="6"/>
      <c r="AC216" s="2"/>
      <c r="AD216" s="40"/>
      <c r="AE216" s="1"/>
      <c r="AF216" s="2"/>
      <c r="AG216" s="9"/>
      <c r="AH216" s="12"/>
      <c r="AI216" s="12"/>
      <c r="AJ216" s="42"/>
      <c r="AK216" s="11"/>
      <c r="AL216" s="9"/>
      <c r="AM216" s="11"/>
      <c r="AN216" s="9"/>
      <c r="AO216" s="9"/>
      <c r="AP216" s="9"/>
      <c r="AQ216" s="50"/>
      <c r="AR216" s="11"/>
      <c r="AS216" s="49"/>
      <c r="AT216" s="12"/>
      <c r="AU216" s="9"/>
      <c r="AV216" s="9"/>
      <c r="AW216" s="9"/>
      <c r="AX216" s="9"/>
      <c r="AY216" s="12"/>
      <c r="AZ216" s="49"/>
      <c r="BA216" s="12"/>
      <c r="BB216" s="9"/>
      <c r="BC216" s="9"/>
      <c r="BD216" s="9"/>
      <c r="BE216" s="9"/>
      <c r="BF216" s="12"/>
      <c r="BG216" s="49"/>
      <c r="BH216" s="12"/>
      <c r="BI216" s="9"/>
      <c r="BJ216" s="9"/>
      <c r="BK216" s="9"/>
      <c r="BL216" s="50"/>
      <c r="BM216" s="12"/>
      <c r="BN216" s="11"/>
      <c r="BO216" s="9"/>
      <c r="BP216" s="11"/>
      <c r="BQ216" s="9"/>
      <c r="BR216" s="43"/>
      <c r="BS216" s="9"/>
      <c r="BT216" s="11"/>
      <c r="BU216" s="9"/>
      <c r="BV216" s="25"/>
      <c r="BW216" s="25"/>
      <c r="BX216" s="25"/>
      <c r="BY216" s="25"/>
      <c r="CA216" s="25"/>
      <c r="CB216" s="25"/>
    </row>
    <row r="217" spans="2:80" x14ac:dyDescent="0.2">
      <c r="B217" s="2"/>
      <c r="C217" s="1"/>
      <c r="D217" s="1"/>
      <c r="E217" s="1"/>
      <c r="F217" s="2"/>
      <c r="G217" s="6"/>
      <c r="H217" s="2"/>
      <c r="I217" s="2"/>
      <c r="J217" s="3"/>
      <c r="K217" s="3"/>
      <c r="L217" s="1"/>
      <c r="M217" s="1"/>
      <c r="N217" s="1"/>
      <c r="O217" s="40"/>
      <c r="P217" s="40"/>
      <c r="Q217" s="1"/>
      <c r="R217" s="1"/>
      <c r="S217" s="2"/>
      <c r="T217" s="3"/>
      <c r="U217" s="7"/>
      <c r="V217" s="7"/>
      <c r="W217" s="7"/>
      <c r="X217" s="40"/>
      <c r="Y217" s="1"/>
      <c r="Z217" s="1"/>
      <c r="AA217" s="2"/>
      <c r="AB217" s="6"/>
      <c r="AC217" s="2"/>
      <c r="AD217" s="40"/>
      <c r="AE217" s="1" t="e">
        <f t="shared" ref="AE217:AE254" si="47">T217/AC217</f>
        <v>#DIV/0!</v>
      </c>
      <c r="AF217" s="2">
        <f t="shared" ref="AF217:AF254" si="48">1+AF216</f>
        <v>1</v>
      </c>
      <c r="AG217" s="9" t="e">
        <f t="shared" ref="AG217:AG254" si="49">AF217*AE217</f>
        <v>#DIV/0!</v>
      </c>
      <c r="AH217" s="12" t="e">
        <f t="shared" ref="AH217:AH254" si="50">1/(AB217*AG217+1)</f>
        <v>#DIV/0!</v>
      </c>
      <c r="AI217" s="12" t="e">
        <f t="shared" ref="AI217:AI254" si="51">AL217^2-4*CoefC*AJ217</f>
        <v>#DIV/0!</v>
      </c>
      <c r="AJ217" s="42" t="e">
        <f t="shared" ref="AJ217:AJ254" si="52">AH217^2*CoefA-AP217</f>
        <v>#DIV/0!</v>
      </c>
      <c r="AK217" s="11">
        <v>0</v>
      </c>
      <c r="AL217" s="9" t="e">
        <f t="shared" ref="AL217:AL254" si="53">AH217*CoefB-B</f>
        <v>#DIV/0!</v>
      </c>
      <c r="AM217" s="11">
        <f t="shared" ref="AM217:AM254" si="54">IF(AK217&lt;0,0,AK217)</f>
        <v>0</v>
      </c>
      <c r="AN217" s="9">
        <f t="shared" ref="AN217:AN254" si="55">AQ216</f>
        <v>0</v>
      </c>
      <c r="AO217" s="9"/>
      <c r="AP217" s="9">
        <f t="shared" ref="AP217:AP254" si="56">AU217-AT217*(B-_R*ABS(AT217))</f>
        <v>0</v>
      </c>
      <c r="AQ217" s="47">
        <f t="shared" ref="AQ217:AQ254" si="57">AU217+B*(AR217-AT217)+_R*AT217*ABS(AT217)</f>
        <v>0</v>
      </c>
      <c r="AR217" s="15">
        <f t="shared" ref="AR217:AR254" si="58">AM216</f>
        <v>0</v>
      </c>
      <c r="AS217" s="49"/>
      <c r="AT217" s="12">
        <f t="shared" ref="AT217:AT254" si="59">AY216</f>
        <v>0</v>
      </c>
      <c r="AU217" s="9">
        <f t="shared" ref="AU217:AU254" si="60">AX216</f>
        <v>0</v>
      </c>
      <c r="AV217" s="9">
        <f t="shared" ref="AV217:AV254" si="61">AQ217+AR217*(B-_R*ABS(AR217))</f>
        <v>0</v>
      </c>
      <c r="AW217" s="9">
        <f t="shared" ref="AW217:AW254" si="62">BB217-BA217*(B-_R*ABS(BA217))</f>
        <v>0</v>
      </c>
      <c r="AX217" s="16">
        <f t="shared" ref="AX217:AX254" si="63">(AV217+AW217)/2</f>
        <v>0</v>
      </c>
      <c r="AY217" s="44">
        <f t="shared" ref="AY217:AY254" si="64">(AV217-AX217)/B</f>
        <v>0</v>
      </c>
      <c r="AZ217" s="49"/>
      <c r="BA217" s="12">
        <f t="shared" ref="BA217:BA254" si="65">BF216</f>
        <v>0</v>
      </c>
      <c r="BB217" s="9">
        <f t="shared" ref="BB217:BB254" si="66">BE216</f>
        <v>0</v>
      </c>
      <c r="BC217" s="9">
        <f t="shared" ref="BC217:BC254" si="67">AX217+AY217*(B-_R*ABS(AY217))</f>
        <v>0</v>
      </c>
      <c r="BD217" s="9">
        <f t="shared" ref="BD217:BD254" si="68">BI217-BH217*(B-_R*ABS(BH217))</f>
        <v>0</v>
      </c>
      <c r="BE217" s="16">
        <f t="shared" ref="BE217:BE254" si="69">(BC217+BD217)/2</f>
        <v>0</v>
      </c>
      <c r="BF217" s="44">
        <f t="shared" ref="BF217:BF254" si="70">(BC217-BE217)/B</f>
        <v>0</v>
      </c>
      <c r="BG217" s="49"/>
      <c r="BH217" s="12">
        <f t="shared" ref="BH217:BH254" si="71">BM216</f>
        <v>0</v>
      </c>
      <c r="BI217" s="9">
        <f t="shared" ref="BI217:BI254" si="72">BL216</f>
        <v>0</v>
      </c>
      <c r="BJ217" s="9">
        <f t="shared" ref="BJ217:BJ254" si="73">BE217+BF217*(B-_R*ABS(BF217))</f>
        <v>0</v>
      </c>
      <c r="BK217" s="9">
        <f t="shared" ref="BK217:BK254" si="74">BQ217-BP217*(B-_R*ABS(BP217))</f>
        <v>0</v>
      </c>
      <c r="BL217" s="47">
        <f t="shared" ref="BL217:BL254" si="75">$AA$7</f>
        <v>67</v>
      </c>
      <c r="BM217" s="44">
        <f t="shared" ref="BM217:BM254" si="76">(BJ217-BL217)/B</f>
        <v>-6.1967842583300091E-2</v>
      </c>
      <c r="BN217" s="11"/>
      <c r="BO217" s="9"/>
      <c r="BP217" s="11"/>
      <c r="BQ217" s="9"/>
      <c r="BR217" s="43"/>
      <c r="BS217" s="9"/>
      <c r="BT217" s="11"/>
      <c r="BU217" s="9"/>
      <c r="BV217" s="25"/>
      <c r="BW217" s="25"/>
      <c r="BX217" s="25"/>
      <c r="BY217" s="25"/>
      <c r="CA217" s="25"/>
      <c r="CB217" s="25"/>
    </row>
    <row r="218" spans="2:80" x14ac:dyDescent="0.2">
      <c r="B218" s="2"/>
      <c r="C218" s="1"/>
      <c r="D218" s="1"/>
      <c r="E218" s="1"/>
      <c r="F218" s="2"/>
      <c r="G218" s="6"/>
      <c r="H218" s="2"/>
      <c r="I218" s="2"/>
      <c r="J218" s="3"/>
      <c r="K218" s="3"/>
      <c r="L218" s="1"/>
      <c r="M218" s="1"/>
      <c r="N218" s="1"/>
      <c r="O218" s="40"/>
      <c r="P218" s="40"/>
      <c r="Q218" s="1"/>
      <c r="R218" s="1"/>
      <c r="S218" s="2"/>
      <c r="T218" s="3"/>
      <c r="U218" s="7"/>
      <c r="V218" s="7"/>
      <c r="W218" s="7"/>
      <c r="X218" s="40"/>
      <c r="Y218" s="1"/>
      <c r="Z218" s="1"/>
      <c r="AA218" s="2"/>
      <c r="AB218" s="6"/>
      <c r="AC218" s="2"/>
      <c r="AD218" s="40"/>
      <c r="AE218" s="1" t="e">
        <f t="shared" si="47"/>
        <v>#DIV/0!</v>
      </c>
      <c r="AF218" s="2">
        <f t="shared" si="48"/>
        <v>2</v>
      </c>
      <c r="AG218" s="9" t="e">
        <f t="shared" si="49"/>
        <v>#DIV/0!</v>
      </c>
      <c r="AH218" s="12" t="e">
        <f t="shared" si="50"/>
        <v>#DIV/0!</v>
      </c>
      <c r="AI218" s="12" t="e">
        <f t="shared" si="51"/>
        <v>#DIV/0!</v>
      </c>
      <c r="AJ218" s="42" t="e">
        <f t="shared" si="52"/>
        <v>#DIV/0!</v>
      </c>
      <c r="AK218" s="11">
        <v>0</v>
      </c>
      <c r="AL218" s="9" t="e">
        <f t="shared" si="53"/>
        <v>#DIV/0!</v>
      </c>
      <c r="AM218" s="11">
        <f t="shared" si="54"/>
        <v>0</v>
      </c>
      <c r="AN218" s="9">
        <f t="shared" si="55"/>
        <v>0</v>
      </c>
      <c r="AO218" s="9"/>
      <c r="AP218" s="9">
        <f t="shared" si="56"/>
        <v>0</v>
      </c>
      <c r="AQ218" s="47">
        <f t="shared" si="57"/>
        <v>0</v>
      </c>
      <c r="AR218" s="15">
        <f t="shared" si="58"/>
        <v>0</v>
      </c>
      <c r="AS218" s="49"/>
      <c r="AT218" s="12">
        <f t="shared" si="59"/>
        <v>0</v>
      </c>
      <c r="AU218" s="9">
        <f t="shared" si="60"/>
        <v>0</v>
      </c>
      <c r="AV218" s="9">
        <f t="shared" si="61"/>
        <v>0</v>
      </c>
      <c r="AW218" s="9">
        <f t="shared" si="62"/>
        <v>0</v>
      </c>
      <c r="AX218" s="16">
        <f t="shared" si="63"/>
        <v>0</v>
      </c>
      <c r="AY218" s="44">
        <f t="shared" si="64"/>
        <v>0</v>
      </c>
      <c r="AZ218" s="49"/>
      <c r="BA218" s="12">
        <f t="shared" si="65"/>
        <v>0</v>
      </c>
      <c r="BB218" s="9">
        <f t="shared" si="66"/>
        <v>0</v>
      </c>
      <c r="BC218" s="9">
        <f t="shared" si="67"/>
        <v>0</v>
      </c>
      <c r="BD218" s="9">
        <f t="shared" si="68"/>
        <v>121.07066156758027</v>
      </c>
      <c r="BE218" s="16">
        <f t="shared" si="69"/>
        <v>60.535330783790137</v>
      </c>
      <c r="BF218" s="44">
        <f t="shared" si="70"/>
        <v>-5.5988714160267274E-2</v>
      </c>
      <c r="BG218" s="49"/>
      <c r="BH218" s="12">
        <f t="shared" si="71"/>
        <v>-6.1967842583300091E-2</v>
      </c>
      <c r="BI218" s="9">
        <f t="shared" si="72"/>
        <v>67</v>
      </c>
      <c r="BJ218" s="9">
        <f t="shared" si="73"/>
        <v>10.554667048215869</v>
      </c>
      <c r="BK218" s="9">
        <f t="shared" si="74"/>
        <v>0</v>
      </c>
      <c r="BL218" s="47">
        <f t="shared" si="75"/>
        <v>67</v>
      </c>
      <c r="BM218" s="44">
        <f t="shared" si="76"/>
        <v>-5.2205903088330161E-2</v>
      </c>
      <c r="BN218" s="11"/>
      <c r="BO218" s="9"/>
      <c r="BP218" s="11"/>
      <c r="BQ218" s="9"/>
      <c r="BR218" s="43"/>
      <c r="BS218" s="9"/>
      <c r="BT218" s="11"/>
      <c r="BU218" s="9"/>
      <c r="BV218" s="25"/>
      <c r="BW218" s="25"/>
      <c r="BX218" s="25"/>
      <c r="BY218" s="25"/>
      <c r="CA218" s="25"/>
      <c r="CB218" s="25"/>
    </row>
    <row r="219" spans="2:80" x14ac:dyDescent="0.2">
      <c r="B219" s="2"/>
      <c r="C219" s="1"/>
      <c r="D219" s="1"/>
      <c r="E219" s="1"/>
      <c r="F219" s="2"/>
      <c r="G219" s="6"/>
      <c r="H219" s="2"/>
      <c r="I219" s="2"/>
      <c r="J219" s="3"/>
      <c r="K219" s="3"/>
      <c r="L219" s="1"/>
      <c r="M219" s="1"/>
      <c r="N219" s="1"/>
      <c r="O219" s="40"/>
      <c r="P219" s="40"/>
      <c r="Q219" s="1"/>
      <c r="R219" s="1"/>
      <c r="S219" s="2"/>
      <c r="T219" s="3"/>
      <c r="U219" s="7"/>
      <c r="V219" s="7"/>
      <c r="W219" s="7"/>
      <c r="X219" s="40"/>
      <c r="Y219" s="1"/>
      <c r="Z219" s="1"/>
      <c r="AA219" s="2"/>
      <c r="AB219" s="6"/>
      <c r="AC219" s="2"/>
      <c r="AD219" s="40"/>
      <c r="AE219" s="1" t="e">
        <f t="shared" si="47"/>
        <v>#DIV/0!</v>
      </c>
      <c r="AF219" s="2">
        <f t="shared" si="48"/>
        <v>3</v>
      </c>
      <c r="AG219" s="9" t="e">
        <f t="shared" si="49"/>
        <v>#DIV/0!</v>
      </c>
      <c r="AH219" s="12" t="e">
        <f t="shared" si="50"/>
        <v>#DIV/0!</v>
      </c>
      <c r="AI219" s="12" t="e">
        <f t="shared" si="51"/>
        <v>#DIV/0!</v>
      </c>
      <c r="AJ219" s="42" t="e">
        <f t="shared" si="52"/>
        <v>#DIV/0!</v>
      </c>
      <c r="AK219" s="11">
        <v>0</v>
      </c>
      <c r="AL219" s="9" t="e">
        <f t="shared" si="53"/>
        <v>#DIV/0!</v>
      </c>
      <c r="AM219" s="11">
        <f t="shared" si="54"/>
        <v>0</v>
      </c>
      <c r="AN219" s="9">
        <f t="shared" si="55"/>
        <v>0</v>
      </c>
      <c r="AO219" s="9"/>
      <c r="AP219" s="9">
        <f t="shared" si="56"/>
        <v>0</v>
      </c>
      <c r="AQ219" s="47">
        <f t="shared" si="57"/>
        <v>0</v>
      </c>
      <c r="AR219" s="15">
        <f t="shared" si="58"/>
        <v>0</v>
      </c>
      <c r="AS219" s="49"/>
      <c r="AT219" s="12">
        <f t="shared" si="59"/>
        <v>0</v>
      </c>
      <c r="AU219" s="9">
        <f t="shared" si="60"/>
        <v>0</v>
      </c>
      <c r="AV219" s="9">
        <f t="shared" si="61"/>
        <v>0</v>
      </c>
      <c r="AW219" s="9">
        <f t="shared" si="62"/>
        <v>110.5159945193644</v>
      </c>
      <c r="AX219" s="16">
        <f t="shared" si="63"/>
        <v>55.257997259682199</v>
      </c>
      <c r="AY219" s="44">
        <f t="shared" si="64"/>
        <v>-5.1107744412782305E-2</v>
      </c>
      <c r="AZ219" s="49"/>
      <c r="BA219" s="12">
        <f t="shared" si="65"/>
        <v>-5.5988714160267274E-2</v>
      </c>
      <c r="BB219" s="9">
        <f t="shared" si="66"/>
        <v>60.535330783790137</v>
      </c>
      <c r="BC219" s="9">
        <f t="shared" si="67"/>
        <v>8.7946179763039751</v>
      </c>
      <c r="BD219" s="9">
        <f t="shared" si="68"/>
        <v>114.26871235492177</v>
      </c>
      <c r="BE219" s="16">
        <f t="shared" si="69"/>
        <v>61.531665165612878</v>
      </c>
      <c r="BF219" s="44">
        <f t="shared" si="70"/>
        <v>-4.8776134903509891E-2</v>
      </c>
      <c r="BG219" s="49"/>
      <c r="BH219" s="12">
        <f t="shared" si="71"/>
        <v>-5.2205903088330161E-2</v>
      </c>
      <c r="BI219" s="9">
        <f t="shared" si="72"/>
        <v>67</v>
      </c>
      <c r="BJ219" s="9">
        <f t="shared" si="73"/>
        <v>16.805093855514059</v>
      </c>
      <c r="BK219" s="9">
        <f t="shared" si="74"/>
        <v>0</v>
      </c>
      <c r="BL219" s="47">
        <f t="shared" si="75"/>
        <v>67</v>
      </c>
      <c r="BM219" s="44">
        <f t="shared" si="76"/>
        <v>-4.6424926006642199E-2</v>
      </c>
      <c r="BN219" s="11"/>
      <c r="BO219" s="9"/>
      <c r="BP219" s="11"/>
      <c r="BQ219" s="9"/>
      <c r="BR219" s="43"/>
      <c r="BS219" s="9"/>
      <c r="BT219" s="11"/>
      <c r="BU219" s="9"/>
      <c r="BV219" s="25"/>
      <c r="BW219" s="25"/>
      <c r="BX219" s="25"/>
      <c r="BY219" s="25"/>
      <c r="CA219" s="25"/>
      <c r="CB219" s="25"/>
    </row>
    <row r="220" spans="2:80" x14ac:dyDescent="0.2">
      <c r="B220" s="2"/>
      <c r="C220" s="1"/>
      <c r="D220" s="1"/>
      <c r="E220" s="1"/>
      <c r="F220" s="2"/>
      <c r="G220" s="6"/>
      <c r="H220" s="2"/>
      <c r="I220" s="2"/>
      <c r="J220" s="3"/>
      <c r="K220" s="3"/>
      <c r="L220" s="1"/>
      <c r="M220" s="1"/>
      <c r="N220" s="1"/>
      <c r="O220" s="40"/>
      <c r="P220" s="40"/>
      <c r="Q220" s="1"/>
      <c r="R220" s="1"/>
      <c r="S220" s="2"/>
      <c r="T220" s="3"/>
      <c r="U220" s="7"/>
      <c r="V220" s="7"/>
      <c r="W220" s="7"/>
      <c r="X220" s="40"/>
      <c r="Y220" s="1"/>
      <c r="Z220" s="1"/>
      <c r="AA220" s="2"/>
      <c r="AB220" s="6"/>
      <c r="AC220" s="2"/>
      <c r="AD220" s="40"/>
      <c r="AE220" s="1" t="e">
        <f t="shared" si="47"/>
        <v>#DIV/0!</v>
      </c>
      <c r="AF220" s="2">
        <f t="shared" si="48"/>
        <v>4</v>
      </c>
      <c r="AG220" s="9" t="e">
        <f t="shared" si="49"/>
        <v>#DIV/0!</v>
      </c>
      <c r="AH220" s="12" t="e">
        <f t="shared" si="50"/>
        <v>#DIV/0!</v>
      </c>
      <c r="AI220" s="12" t="e">
        <f t="shared" si="51"/>
        <v>#DIV/0!</v>
      </c>
      <c r="AJ220" s="42" t="e">
        <f t="shared" si="52"/>
        <v>#DIV/0!</v>
      </c>
      <c r="AK220" s="11">
        <v>0</v>
      </c>
      <c r="AL220" s="9" t="e">
        <f t="shared" si="53"/>
        <v>#DIV/0!</v>
      </c>
      <c r="AM220" s="11">
        <f t="shared" si="54"/>
        <v>0</v>
      </c>
      <c r="AN220" s="9">
        <f t="shared" si="55"/>
        <v>0</v>
      </c>
      <c r="AO220" s="9"/>
      <c r="AP220" s="9">
        <f t="shared" si="56"/>
        <v>101.72137654306042</v>
      </c>
      <c r="AQ220" s="47">
        <f t="shared" si="57"/>
        <v>101.72137654306042</v>
      </c>
      <c r="AR220" s="15">
        <f t="shared" si="58"/>
        <v>0</v>
      </c>
      <c r="AS220" s="49"/>
      <c r="AT220" s="12">
        <f t="shared" si="59"/>
        <v>-5.1107744412782305E-2</v>
      </c>
      <c r="AU220" s="9">
        <f t="shared" si="60"/>
        <v>55.257997259682199</v>
      </c>
      <c r="AV220" s="9">
        <f t="shared" si="61"/>
        <v>101.72137654306042</v>
      </c>
      <c r="AW220" s="9">
        <f t="shared" si="62"/>
        <v>106.2582364757117</v>
      </c>
      <c r="AX220" s="16">
        <f t="shared" si="63"/>
        <v>103.98980650938606</v>
      </c>
      <c r="AY220" s="44">
        <f t="shared" si="64"/>
        <v>-2.0980553890225084E-3</v>
      </c>
      <c r="AZ220" s="49"/>
      <c r="BA220" s="12">
        <f t="shared" si="65"/>
        <v>-4.8776134903509891E-2</v>
      </c>
      <c r="BB220" s="9">
        <f t="shared" si="66"/>
        <v>61.531665165612878</v>
      </c>
      <c r="BC220" s="9">
        <f t="shared" si="67"/>
        <v>101.73619754109208</v>
      </c>
      <c r="BD220" s="9">
        <f t="shared" si="68"/>
        <v>109.9380921555223</v>
      </c>
      <c r="BE220" s="16">
        <f t="shared" si="69"/>
        <v>105.83714484830719</v>
      </c>
      <c r="BF220" s="44">
        <f t="shared" si="70"/>
        <v>-3.7929381668046899E-3</v>
      </c>
      <c r="BG220" s="49"/>
      <c r="BH220" s="12">
        <f t="shared" si="71"/>
        <v>-4.6424926006642199E-2</v>
      </c>
      <c r="BI220" s="9">
        <f t="shared" si="72"/>
        <v>67</v>
      </c>
      <c r="BJ220" s="9">
        <f t="shared" si="73"/>
        <v>101.78463653077964</v>
      </c>
      <c r="BK220" s="9">
        <f t="shared" si="74"/>
        <v>0</v>
      </c>
      <c r="BL220" s="47">
        <f t="shared" si="75"/>
        <v>67</v>
      </c>
      <c r="BM220" s="44">
        <f t="shared" si="76"/>
        <v>3.2172072848606903E-2</v>
      </c>
      <c r="BN220" s="11"/>
      <c r="BO220" s="9"/>
      <c r="BP220" s="11"/>
      <c r="BQ220" s="9"/>
      <c r="BR220" s="43"/>
      <c r="BS220" s="9"/>
      <c r="BT220" s="11"/>
      <c r="BU220" s="9"/>
      <c r="BV220" s="25"/>
      <c r="BW220" s="25"/>
      <c r="BX220" s="25"/>
      <c r="BY220" s="25"/>
      <c r="CA220" s="25"/>
      <c r="CB220" s="25"/>
    </row>
    <row r="221" spans="2:80" x14ac:dyDescent="0.2">
      <c r="B221" s="2"/>
      <c r="C221" s="1"/>
      <c r="D221" s="1"/>
      <c r="E221" s="1"/>
      <c r="F221" s="2"/>
      <c r="G221" s="6"/>
      <c r="H221" s="2"/>
      <c r="I221" s="2"/>
      <c r="J221" s="3"/>
      <c r="K221" s="3"/>
      <c r="L221" s="1"/>
      <c r="M221" s="1"/>
      <c r="N221" s="1"/>
      <c r="O221" s="40"/>
      <c r="P221" s="40"/>
      <c r="Q221" s="1"/>
      <c r="R221" s="1"/>
      <c r="S221" s="2"/>
      <c r="T221" s="3"/>
      <c r="U221" s="7"/>
      <c r="V221" s="7"/>
      <c r="W221" s="7"/>
      <c r="X221" s="40"/>
      <c r="Y221" s="1"/>
      <c r="Z221" s="1"/>
      <c r="AA221" s="2"/>
      <c r="AB221" s="6"/>
      <c r="AC221" s="2"/>
      <c r="AD221" s="40"/>
      <c r="AE221" s="1" t="e">
        <f t="shared" si="47"/>
        <v>#DIV/0!</v>
      </c>
      <c r="AF221" s="2">
        <f t="shared" si="48"/>
        <v>5</v>
      </c>
      <c r="AG221" s="9" t="e">
        <f t="shared" si="49"/>
        <v>#DIV/0!</v>
      </c>
      <c r="AH221" s="12" t="e">
        <f t="shared" si="50"/>
        <v>#DIV/0!</v>
      </c>
      <c r="AI221" s="12" t="e">
        <f t="shared" si="51"/>
        <v>#DIV/0!</v>
      </c>
      <c r="AJ221" s="42" t="e">
        <f t="shared" si="52"/>
        <v>#DIV/0!</v>
      </c>
      <c r="AK221" s="11">
        <v>0</v>
      </c>
      <c r="AL221" s="9" t="e">
        <f t="shared" si="53"/>
        <v>#DIV/0!</v>
      </c>
      <c r="AM221" s="11">
        <f t="shared" si="54"/>
        <v>0</v>
      </c>
      <c r="AN221" s="9">
        <f t="shared" si="55"/>
        <v>101.72137654306042</v>
      </c>
      <c r="AO221" s="9"/>
      <c r="AP221" s="9">
        <f t="shared" si="56"/>
        <v>106.24341547768003</v>
      </c>
      <c r="AQ221" s="47">
        <f t="shared" si="57"/>
        <v>106.24341547768003</v>
      </c>
      <c r="AR221" s="15">
        <f t="shared" si="58"/>
        <v>0</v>
      </c>
      <c r="AS221" s="49"/>
      <c r="AT221" s="12">
        <f t="shared" si="59"/>
        <v>-2.0980553890225084E-3</v>
      </c>
      <c r="AU221" s="9">
        <f t="shared" si="60"/>
        <v>103.98980650938606</v>
      </c>
      <c r="AV221" s="9">
        <f t="shared" si="61"/>
        <v>106.24341547768003</v>
      </c>
      <c r="AW221" s="9">
        <f t="shared" si="62"/>
        <v>109.88965316583474</v>
      </c>
      <c r="AX221" s="16">
        <f t="shared" si="63"/>
        <v>108.06653432175739</v>
      </c>
      <c r="AY221" s="44">
        <f t="shared" si="64"/>
        <v>-1.6861901722452783E-3</v>
      </c>
      <c r="AZ221" s="49"/>
      <c r="BA221" s="12">
        <f t="shared" si="65"/>
        <v>-3.7929381668046899E-3</v>
      </c>
      <c r="BB221" s="9">
        <f t="shared" si="66"/>
        <v>105.83714484830719</v>
      </c>
      <c r="BC221" s="9">
        <f t="shared" si="67"/>
        <v>106.25298866723215</v>
      </c>
      <c r="BD221" s="9">
        <f t="shared" si="68"/>
        <v>35.700354281934395</v>
      </c>
      <c r="BE221" s="16">
        <f t="shared" si="69"/>
        <v>70.97667147458327</v>
      </c>
      <c r="BF221" s="44">
        <f t="shared" si="70"/>
        <v>3.2626824936009373E-2</v>
      </c>
      <c r="BG221" s="49"/>
      <c r="BH221" s="12">
        <f t="shared" si="71"/>
        <v>3.2172072848606903E-2</v>
      </c>
      <c r="BI221" s="9">
        <f t="shared" si="72"/>
        <v>67</v>
      </c>
      <c r="BJ221" s="9">
        <f t="shared" si="73"/>
        <v>102.66878090492574</v>
      </c>
      <c r="BK221" s="9">
        <f t="shared" si="74"/>
        <v>0</v>
      </c>
      <c r="BL221" s="47">
        <f t="shared" si="75"/>
        <v>67</v>
      </c>
      <c r="BM221" s="44">
        <f t="shared" si="76"/>
        <v>3.2989811944099383E-2</v>
      </c>
      <c r="BN221" s="11"/>
      <c r="BO221" s="9"/>
      <c r="BP221" s="11"/>
      <c r="BQ221" s="9"/>
      <c r="BR221" s="43"/>
      <c r="BS221" s="9"/>
      <c r="BT221" s="11"/>
      <c r="BU221" s="9"/>
      <c r="BV221" s="25"/>
      <c r="BW221" s="25"/>
      <c r="BX221" s="25"/>
      <c r="BY221" s="25"/>
      <c r="CA221" s="25"/>
      <c r="CB221" s="25"/>
    </row>
    <row r="222" spans="2:80" x14ac:dyDescent="0.2">
      <c r="B222" s="2"/>
      <c r="C222" s="1"/>
      <c r="D222" s="1"/>
      <c r="E222" s="1"/>
      <c r="F222" s="2"/>
      <c r="G222" s="6"/>
      <c r="H222" s="2"/>
      <c r="I222" s="2"/>
      <c r="J222" s="3"/>
      <c r="K222" s="3"/>
      <c r="L222" s="1"/>
      <c r="M222" s="1"/>
      <c r="N222" s="1"/>
      <c r="O222" s="40"/>
      <c r="P222" s="40"/>
      <c r="Q222" s="1"/>
      <c r="R222" s="1"/>
      <c r="S222" s="2"/>
      <c r="T222" s="3"/>
      <c r="U222" s="7"/>
      <c r="V222" s="7"/>
      <c r="W222" s="7"/>
      <c r="X222" s="40"/>
      <c r="Y222" s="1"/>
      <c r="Z222" s="1"/>
      <c r="AA222" s="2"/>
      <c r="AB222" s="6"/>
      <c r="AC222" s="2"/>
      <c r="AD222" s="40"/>
      <c r="AE222" s="1" t="e">
        <f t="shared" si="47"/>
        <v>#DIV/0!</v>
      </c>
      <c r="AF222" s="2">
        <f t="shared" si="48"/>
        <v>6</v>
      </c>
      <c r="AG222" s="9" t="e">
        <f t="shared" si="49"/>
        <v>#DIV/0!</v>
      </c>
      <c r="AH222" s="12" t="e">
        <f t="shared" si="50"/>
        <v>#DIV/0!</v>
      </c>
      <c r="AI222" s="12" t="e">
        <f t="shared" si="51"/>
        <v>#DIV/0!</v>
      </c>
      <c r="AJ222" s="42" t="e">
        <f t="shared" si="52"/>
        <v>#DIV/0!</v>
      </c>
      <c r="AK222" s="11">
        <v>0</v>
      </c>
      <c r="AL222" s="9" t="e">
        <f t="shared" si="53"/>
        <v>#DIV/0!</v>
      </c>
      <c r="AM222" s="11">
        <f t="shared" si="54"/>
        <v>0</v>
      </c>
      <c r="AN222" s="9">
        <f t="shared" si="55"/>
        <v>106.24341547768003</v>
      </c>
      <c r="AO222" s="9"/>
      <c r="AP222" s="9">
        <f t="shared" si="56"/>
        <v>109.88007997628263</v>
      </c>
      <c r="AQ222" s="47">
        <f t="shared" si="57"/>
        <v>109.88007997628263</v>
      </c>
      <c r="AR222" s="15">
        <f t="shared" si="58"/>
        <v>0</v>
      </c>
      <c r="AS222" s="49"/>
      <c r="AT222" s="12">
        <f t="shared" si="59"/>
        <v>-1.6861901722452783E-3</v>
      </c>
      <c r="AU222" s="9">
        <f t="shared" si="60"/>
        <v>108.06653432175739</v>
      </c>
      <c r="AV222" s="9">
        <f t="shared" si="61"/>
        <v>109.88007997628263</v>
      </c>
      <c r="AW222" s="9">
        <f t="shared" si="62"/>
        <v>39.284562044240801</v>
      </c>
      <c r="AX222" s="16">
        <f t="shared" si="63"/>
        <v>74.582321010261722</v>
      </c>
      <c r="AY222" s="44">
        <f t="shared" si="64"/>
        <v>3.2646656285815714E-2</v>
      </c>
      <c r="AZ222" s="49"/>
      <c r="BA222" s="12">
        <f t="shared" si="65"/>
        <v>3.2626824936009373E-2</v>
      </c>
      <c r="BB222" s="9">
        <f t="shared" si="66"/>
        <v>70.97667147458327</v>
      </c>
      <c r="BC222" s="9">
        <f t="shared" si="67"/>
        <v>106.29151375862543</v>
      </c>
      <c r="BD222" s="9">
        <f t="shared" si="68"/>
        <v>34.995622098801675</v>
      </c>
      <c r="BE222" s="16">
        <f t="shared" si="69"/>
        <v>70.643567928713551</v>
      </c>
      <c r="BF222" s="44">
        <f t="shared" si="70"/>
        <v>3.2970541725462509E-2</v>
      </c>
      <c r="BG222" s="49"/>
      <c r="BH222" s="12">
        <f t="shared" si="71"/>
        <v>3.2989811944099383E-2</v>
      </c>
      <c r="BI222" s="9">
        <f t="shared" si="72"/>
        <v>67</v>
      </c>
      <c r="BJ222" s="9">
        <f t="shared" si="73"/>
        <v>102.63139045333767</v>
      </c>
      <c r="BK222" s="9">
        <f t="shared" si="74"/>
        <v>0</v>
      </c>
      <c r="BL222" s="47">
        <f t="shared" si="75"/>
        <v>67</v>
      </c>
      <c r="BM222" s="44">
        <f t="shared" si="76"/>
        <v>3.295522977069449E-2</v>
      </c>
      <c r="BN222" s="11"/>
      <c r="BO222" s="9"/>
      <c r="BP222" s="11"/>
      <c r="BQ222" s="9"/>
      <c r="BR222" s="43"/>
      <c r="BS222" s="9"/>
      <c r="BT222" s="11"/>
      <c r="BU222" s="9"/>
      <c r="BV222" s="25"/>
      <c r="BW222" s="25"/>
      <c r="BX222" s="25"/>
      <c r="BY222" s="25"/>
      <c r="CA222" s="25"/>
      <c r="CB222" s="25"/>
    </row>
    <row r="223" spans="2:80" x14ac:dyDescent="0.2">
      <c r="B223" s="2"/>
      <c r="C223" s="1"/>
      <c r="D223" s="1"/>
      <c r="E223" s="1"/>
      <c r="F223" s="2"/>
      <c r="G223" s="6"/>
      <c r="H223" s="2"/>
      <c r="I223" s="2"/>
      <c r="J223" s="3"/>
      <c r="K223" s="3"/>
      <c r="L223" s="1"/>
      <c r="M223" s="1"/>
      <c r="N223" s="1"/>
      <c r="O223" s="40"/>
      <c r="P223" s="40"/>
      <c r="Q223" s="1"/>
      <c r="R223" s="1"/>
      <c r="S223" s="2"/>
      <c r="T223" s="3"/>
      <c r="U223" s="7"/>
      <c r="V223" s="7"/>
      <c r="W223" s="7"/>
      <c r="X223" s="40"/>
      <c r="Y223" s="1"/>
      <c r="Z223" s="1"/>
      <c r="AA223" s="2"/>
      <c r="AB223" s="6"/>
      <c r="AC223" s="2"/>
      <c r="AD223" s="40"/>
      <c r="AE223" s="1" t="e">
        <f t="shared" si="47"/>
        <v>#DIV/0!</v>
      </c>
      <c r="AF223" s="2">
        <f t="shared" si="48"/>
        <v>7</v>
      </c>
      <c r="AG223" s="9" t="e">
        <f t="shared" si="49"/>
        <v>#DIV/0!</v>
      </c>
      <c r="AH223" s="12" t="e">
        <f t="shared" si="50"/>
        <v>#DIV/0!</v>
      </c>
      <c r="AI223" s="12" t="e">
        <f t="shared" si="51"/>
        <v>#DIV/0!</v>
      </c>
      <c r="AJ223" s="42" t="e">
        <f t="shared" si="52"/>
        <v>#DIV/0!</v>
      </c>
      <c r="AK223" s="11">
        <v>0</v>
      </c>
      <c r="AL223" s="9" t="e">
        <f t="shared" si="53"/>
        <v>#DIV/0!</v>
      </c>
      <c r="AM223" s="11">
        <f t="shared" si="54"/>
        <v>0</v>
      </c>
      <c r="AN223" s="9">
        <f t="shared" si="55"/>
        <v>109.88007997628263</v>
      </c>
      <c r="AO223" s="9"/>
      <c r="AP223" s="9">
        <f t="shared" si="56"/>
        <v>42.873128261898025</v>
      </c>
      <c r="AQ223" s="47">
        <f t="shared" si="57"/>
        <v>42.873128261898025</v>
      </c>
      <c r="AR223" s="15">
        <f t="shared" si="58"/>
        <v>0</v>
      </c>
      <c r="AS223" s="49"/>
      <c r="AT223" s="12">
        <f t="shared" si="59"/>
        <v>3.2646656285815714E-2</v>
      </c>
      <c r="AU223" s="9">
        <f t="shared" si="60"/>
        <v>74.582321010261722</v>
      </c>
      <c r="AV223" s="9">
        <f t="shared" si="61"/>
        <v>42.873128261898025</v>
      </c>
      <c r="AW223" s="9">
        <f t="shared" si="62"/>
        <v>38.65574540408943</v>
      </c>
      <c r="AX223" s="16">
        <f t="shared" si="63"/>
        <v>40.764436832993724</v>
      </c>
      <c r="AY223" s="44">
        <f t="shared" si="64"/>
        <v>1.9503143063148635E-3</v>
      </c>
      <c r="AZ223" s="49"/>
      <c r="BA223" s="12">
        <f t="shared" si="65"/>
        <v>3.2970541725462509E-2</v>
      </c>
      <c r="BB223" s="9">
        <f t="shared" si="66"/>
        <v>70.643567928713551</v>
      </c>
      <c r="BC223" s="9">
        <f t="shared" si="67"/>
        <v>42.860321104007731</v>
      </c>
      <c r="BD223" s="9">
        <f t="shared" si="68"/>
        <v>35.025334022215418</v>
      </c>
      <c r="BE223" s="16">
        <f t="shared" si="69"/>
        <v>38.942827563111578</v>
      </c>
      <c r="BF223" s="44">
        <f t="shared" si="70"/>
        <v>3.6232630307962343E-3</v>
      </c>
      <c r="BG223" s="49"/>
      <c r="BH223" s="12">
        <f t="shared" si="71"/>
        <v>3.295522977069449E-2</v>
      </c>
      <c r="BI223" s="9">
        <f t="shared" si="72"/>
        <v>67</v>
      </c>
      <c r="BJ223" s="9">
        <f t="shared" si="73"/>
        <v>42.816118965993134</v>
      </c>
      <c r="BK223" s="9">
        <f t="shared" si="74"/>
        <v>0</v>
      </c>
      <c r="BL223" s="47">
        <f t="shared" si="75"/>
        <v>67</v>
      </c>
      <c r="BM223" s="44">
        <f t="shared" si="76"/>
        <v>-2.2367506462217822E-2</v>
      </c>
      <c r="BN223" s="11"/>
      <c r="BO223" s="9"/>
      <c r="BP223" s="11"/>
      <c r="BQ223" s="9"/>
      <c r="BR223" s="43"/>
      <c r="BS223" s="9"/>
      <c r="BT223" s="11"/>
      <c r="BU223" s="9"/>
      <c r="BV223" s="25"/>
      <c r="BW223" s="25"/>
      <c r="BX223" s="25"/>
      <c r="BY223" s="25"/>
      <c r="CA223" s="25"/>
      <c r="CB223" s="25"/>
    </row>
    <row r="224" spans="2:80" x14ac:dyDescent="0.2">
      <c r="B224" s="2"/>
      <c r="C224" s="1"/>
      <c r="D224" s="1"/>
      <c r="E224" s="1"/>
      <c r="F224" s="2"/>
      <c r="G224" s="6"/>
      <c r="H224" s="2"/>
      <c r="I224" s="2"/>
      <c r="J224" s="3"/>
      <c r="K224" s="3"/>
      <c r="L224" s="1"/>
      <c r="M224" s="1"/>
      <c r="N224" s="1"/>
      <c r="O224" s="40"/>
      <c r="P224" s="40"/>
      <c r="Q224" s="1"/>
      <c r="R224" s="1"/>
      <c r="S224" s="2"/>
      <c r="T224" s="3"/>
      <c r="U224" s="7"/>
      <c r="V224" s="7"/>
      <c r="W224" s="7"/>
      <c r="X224" s="40"/>
      <c r="Y224" s="1"/>
      <c r="Z224" s="1"/>
      <c r="AA224" s="2"/>
      <c r="AB224" s="6"/>
      <c r="AC224" s="2"/>
      <c r="AD224" s="40"/>
      <c r="AE224" s="1" t="e">
        <f t="shared" si="47"/>
        <v>#DIV/0!</v>
      </c>
      <c r="AF224" s="2">
        <f t="shared" si="48"/>
        <v>8</v>
      </c>
      <c r="AG224" s="9" t="e">
        <f t="shared" si="49"/>
        <v>#DIV/0!</v>
      </c>
      <c r="AH224" s="12" t="e">
        <f t="shared" si="50"/>
        <v>#DIV/0!</v>
      </c>
      <c r="AI224" s="12" t="e">
        <f t="shared" si="51"/>
        <v>#DIV/0!</v>
      </c>
      <c r="AJ224" s="42" t="e">
        <f t="shared" si="52"/>
        <v>#DIV/0!</v>
      </c>
      <c r="AK224" s="11">
        <v>0</v>
      </c>
      <c r="AL224" s="9" t="e">
        <f t="shared" si="53"/>
        <v>#DIV/0!</v>
      </c>
      <c r="AM224" s="11">
        <f t="shared" si="54"/>
        <v>0</v>
      </c>
      <c r="AN224" s="9">
        <f t="shared" si="55"/>
        <v>42.873128261898025</v>
      </c>
      <c r="AO224" s="9"/>
      <c r="AP224" s="9">
        <f t="shared" si="56"/>
        <v>38.668552561979716</v>
      </c>
      <c r="AQ224" s="47">
        <f t="shared" si="57"/>
        <v>38.668552561979716</v>
      </c>
      <c r="AR224" s="15">
        <f t="shared" si="58"/>
        <v>0</v>
      </c>
      <c r="AS224" s="49"/>
      <c r="AT224" s="12">
        <f t="shared" si="59"/>
        <v>1.9503143063148635E-3</v>
      </c>
      <c r="AU224" s="9">
        <f t="shared" si="60"/>
        <v>40.764436832993724</v>
      </c>
      <c r="AV224" s="9">
        <f t="shared" si="61"/>
        <v>38.668552561979716</v>
      </c>
      <c r="AW224" s="9">
        <f t="shared" si="62"/>
        <v>35.069536160230022</v>
      </c>
      <c r="AX224" s="16">
        <f t="shared" si="63"/>
        <v>36.869044361104869</v>
      </c>
      <c r="AY224" s="44">
        <f t="shared" si="64"/>
        <v>1.6643528495398519E-3</v>
      </c>
      <c r="AZ224" s="49"/>
      <c r="BA224" s="12">
        <f t="shared" si="65"/>
        <v>3.6232630307962343E-3</v>
      </c>
      <c r="BB224" s="9">
        <f t="shared" si="66"/>
        <v>38.942827563111578</v>
      </c>
      <c r="BC224" s="9">
        <f t="shared" si="67"/>
        <v>38.659225725589913</v>
      </c>
      <c r="BD224" s="9">
        <f t="shared" si="68"/>
        <v>89.49935125172621</v>
      </c>
      <c r="BE224" s="16">
        <f t="shared" si="69"/>
        <v>64.079288488658065</v>
      </c>
      <c r="BF224" s="44">
        <f t="shared" si="70"/>
        <v>-2.3510842503871875E-2</v>
      </c>
      <c r="BG224" s="49"/>
      <c r="BH224" s="12">
        <f t="shared" si="71"/>
        <v>-2.2367506462217822E-2</v>
      </c>
      <c r="BI224" s="9">
        <f t="shared" si="72"/>
        <v>67</v>
      </c>
      <c r="BJ224" s="9">
        <f t="shared" si="73"/>
        <v>40.520369547953109</v>
      </c>
      <c r="BK224" s="9">
        <f t="shared" si="74"/>
        <v>0</v>
      </c>
      <c r="BL224" s="47">
        <f t="shared" si="75"/>
        <v>67</v>
      </c>
      <c r="BM224" s="44">
        <f t="shared" si="76"/>
        <v>-2.4490829425617928E-2</v>
      </c>
      <c r="BN224" s="11"/>
      <c r="BO224" s="9"/>
      <c r="BP224" s="11"/>
      <c r="BQ224" s="9"/>
      <c r="BR224" s="43"/>
      <c r="BS224" s="9"/>
      <c r="BT224" s="11"/>
      <c r="BU224" s="9"/>
      <c r="BV224" s="25"/>
      <c r="BW224" s="25"/>
      <c r="BX224" s="25"/>
      <c r="BY224" s="25"/>
      <c r="CA224" s="25"/>
      <c r="CB224" s="25"/>
    </row>
    <row r="225" spans="2:80" x14ac:dyDescent="0.2">
      <c r="B225" s="2"/>
      <c r="C225" s="1"/>
      <c r="D225" s="1"/>
      <c r="E225" s="1"/>
      <c r="F225" s="2"/>
      <c r="G225" s="6"/>
      <c r="H225" s="2"/>
      <c r="I225" s="2"/>
      <c r="J225" s="3"/>
      <c r="K225" s="3"/>
      <c r="L225" s="1"/>
      <c r="M225" s="1"/>
      <c r="N225" s="1"/>
      <c r="O225" s="40"/>
      <c r="P225" s="40"/>
      <c r="Q225" s="1"/>
      <c r="R225" s="1"/>
      <c r="S225" s="2"/>
      <c r="T225" s="3"/>
      <c r="U225" s="7"/>
      <c r="V225" s="7"/>
      <c r="W225" s="7"/>
      <c r="X225" s="40"/>
      <c r="Y225" s="1"/>
      <c r="Z225" s="1"/>
      <c r="AA225" s="2"/>
      <c r="AB225" s="6"/>
      <c r="AC225" s="2"/>
      <c r="AD225" s="40"/>
      <c r="AE225" s="1" t="e">
        <f t="shared" si="47"/>
        <v>#DIV/0!</v>
      </c>
      <c r="AF225" s="2">
        <f t="shared" si="48"/>
        <v>9</v>
      </c>
      <c r="AG225" s="9" t="e">
        <f t="shared" si="49"/>
        <v>#DIV/0!</v>
      </c>
      <c r="AH225" s="12" t="e">
        <f t="shared" si="50"/>
        <v>#DIV/0!</v>
      </c>
      <c r="AI225" s="12" t="e">
        <f t="shared" si="51"/>
        <v>#DIV/0!</v>
      </c>
      <c r="AJ225" s="42" t="e">
        <f t="shared" si="52"/>
        <v>#DIV/0!</v>
      </c>
      <c r="AK225" s="11">
        <v>0</v>
      </c>
      <c r="AL225" s="9" t="e">
        <f t="shared" si="53"/>
        <v>#DIV/0!</v>
      </c>
      <c r="AM225" s="11">
        <f t="shared" si="54"/>
        <v>0</v>
      </c>
      <c r="AN225" s="9">
        <f t="shared" si="55"/>
        <v>38.668552561979716</v>
      </c>
      <c r="AO225" s="9"/>
      <c r="AP225" s="9">
        <f t="shared" si="56"/>
        <v>35.078862996619826</v>
      </c>
      <c r="AQ225" s="47">
        <f t="shared" si="57"/>
        <v>35.078862996619826</v>
      </c>
      <c r="AR225" s="15">
        <f t="shared" si="58"/>
        <v>0</v>
      </c>
      <c r="AS225" s="49"/>
      <c r="AT225" s="12">
        <f t="shared" si="59"/>
        <v>1.6643528495398519E-3</v>
      </c>
      <c r="AU225" s="9">
        <f t="shared" si="60"/>
        <v>36.869044361104869</v>
      </c>
      <c r="AV225" s="9">
        <f t="shared" si="61"/>
        <v>35.078862996619826</v>
      </c>
      <c r="AW225" s="9">
        <f t="shared" si="62"/>
        <v>87.638207429363021</v>
      </c>
      <c r="AX225" s="16">
        <f t="shared" si="63"/>
        <v>61.358535212991427</v>
      </c>
      <c r="AY225" s="44">
        <f t="shared" si="64"/>
        <v>-2.4305889418579706E-2</v>
      </c>
      <c r="AZ225" s="49"/>
      <c r="BA225" s="12">
        <f t="shared" si="65"/>
        <v>-2.3510842503871875E-2</v>
      </c>
      <c r="BB225" s="9">
        <f t="shared" si="66"/>
        <v>64.079288488658065</v>
      </c>
      <c r="BC225" s="9">
        <f t="shared" si="67"/>
        <v>37.06800865462732</v>
      </c>
      <c r="BD225" s="9">
        <f t="shared" si="68"/>
        <v>91.460099388226311</v>
      </c>
      <c r="BE225" s="16">
        <f t="shared" si="69"/>
        <v>64.264054021426816</v>
      </c>
      <c r="BF225" s="44">
        <f t="shared" si="70"/>
        <v>-2.5153436689225657E-2</v>
      </c>
      <c r="BG225" s="49"/>
      <c r="BH225" s="12">
        <f t="shared" si="71"/>
        <v>-2.4490829425617928E-2</v>
      </c>
      <c r="BI225" s="9">
        <f t="shared" si="72"/>
        <v>67</v>
      </c>
      <c r="BJ225" s="9">
        <f t="shared" si="73"/>
        <v>39.198296120212788</v>
      </c>
      <c r="BK225" s="9">
        <f t="shared" si="74"/>
        <v>0</v>
      </c>
      <c r="BL225" s="47">
        <f t="shared" si="75"/>
        <v>67</v>
      </c>
      <c r="BM225" s="44">
        <f t="shared" si="76"/>
        <v>-2.5713606112987723E-2</v>
      </c>
      <c r="BN225" s="11"/>
      <c r="BO225" s="9"/>
      <c r="BP225" s="11"/>
      <c r="BQ225" s="9"/>
      <c r="BR225" s="43"/>
      <c r="BS225" s="9"/>
      <c r="BT225" s="11"/>
      <c r="BU225" s="9"/>
      <c r="BV225" s="25"/>
      <c r="BW225" s="25"/>
      <c r="BX225" s="25"/>
      <c r="BY225" s="25"/>
      <c r="CA225" s="25"/>
      <c r="CB225" s="25"/>
    </row>
    <row r="226" spans="2:80" x14ac:dyDescent="0.2">
      <c r="B226" s="2"/>
      <c r="C226" s="1"/>
      <c r="D226" s="1"/>
      <c r="E226" s="1"/>
      <c r="F226" s="2"/>
      <c r="G226" s="6"/>
      <c r="H226" s="2"/>
      <c r="I226" s="2"/>
      <c r="J226" s="3"/>
      <c r="K226" s="3"/>
      <c r="L226" s="1"/>
      <c r="M226" s="1"/>
      <c r="N226" s="1"/>
      <c r="O226" s="40"/>
      <c r="P226" s="40"/>
      <c r="Q226" s="1"/>
      <c r="R226" s="1"/>
      <c r="S226" s="2"/>
      <c r="T226" s="3"/>
      <c r="U226" s="7"/>
      <c r="V226" s="7"/>
      <c r="W226" s="7"/>
      <c r="X226" s="40"/>
      <c r="Y226" s="1"/>
      <c r="Z226" s="1"/>
      <c r="AA226" s="2"/>
      <c r="AB226" s="6"/>
      <c r="AC226" s="2"/>
      <c r="AD226" s="40"/>
      <c r="AE226" s="1" t="e">
        <f t="shared" si="47"/>
        <v>#DIV/0!</v>
      </c>
      <c r="AF226" s="2">
        <f t="shared" si="48"/>
        <v>10</v>
      </c>
      <c r="AG226" s="9" t="e">
        <f t="shared" si="49"/>
        <v>#DIV/0!</v>
      </c>
      <c r="AH226" s="12" t="e">
        <f t="shared" si="50"/>
        <v>#DIV/0!</v>
      </c>
      <c r="AI226" s="12" t="e">
        <f t="shared" si="51"/>
        <v>#DIV/0!</v>
      </c>
      <c r="AJ226" s="42" t="e">
        <f t="shared" si="52"/>
        <v>#DIV/0!</v>
      </c>
      <c r="AK226" s="11">
        <v>0</v>
      </c>
      <c r="AL226" s="9" t="e">
        <f t="shared" si="53"/>
        <v>#DIV/0!</v>
      </c>
      <c r="AM226" s="11">
        <f t="shared" si="54"/>
        <v>0</v>
      </c>
      <c r="AN226" s="9">
        <f t="shared" si="55"/>
        <v>35.078862996619826</v>
      </c>
      <c r="AO226" s="9"/>
      <c r="AP226" s="9">
        <f t="shared" si="56"/>
        <v>85.649061771355534</v>
      </c>
      <c r="AQ226" s="47">
        <f t="shared" si="57"/>
        <v>85.649061771355548</v>
      </c>
      <c r="AR226" s="15">
        <f t="shared" si="58"/>
        <v>0</v>
      </c>
      <c r="AS226" s="49"/>
      <c r="AT226" s="12">
        <f t="shared" si="59"/>
        <v>-2.4305889418579706E-2</v>
      </c>
      <c r="AU226" s="9">
        <f t="shared" si="60"/>
        <v>61.358535212991427</v>
      </c>
      <c r="AV226" s="9">
        <f t="shared" si="61"/>
        <v>85.649061771355548</v>
      </c>
      <c r="AW226" s="9">
        <f t="shared" si="62"/>
        <v>89.329811922640843</v>
      </c>
      <c r="AX226" s="16">
        <f t="shared" si="63"/>
        <v>87.489436846998188</v>
      </c>
      <c r="AY226" s="44">
        <f t="shared" si="64"/>
        <v>-1.7021503430097334E-3</v>
      </c>
      <c r="AZ226" s="49"/>
      <c r="BA226" s="12">
        <f t="shared" si="65"/>
        <v>-2.5153436689225657E-2</v>
      </c>
      <c r="BB226" s="9">
        <f t="shared" si="66"/>
        <v>64.264054021426816</v>
      </c>
      <c r="BC226" s="9">
        <f t="shared" si="67"/>
        <v>85.658817043376445</v>
      </c>
      <c r="BD226" s="9">
        <f t="shared" si="68"/>
        <v>92.575476474622633</v>
      </c>
      <c r="BE226" s="16">
        <f t="shared" si="69"/>
        <v>89.117146758999539</v>
      </c>
      <c r="BF226" s="44">
        <f t="shared" si="70"/>
        <v>-3.1985855435653862E-3</v>
      </c>
      <c r="BG226" s="49"/>
      <c r="BH226" s="12">
        <f t="shared" si="71"/>
        <v>-2.5713606112987723E-2</v>
      </c>
      <c r="BI226" s="9">
        <f t="shared" si="72"/>
        <v>67</v>
      </c>
      <c r="BJ226" s="9">
        <f t="shared" si="73"/>
        <v>85.693264684721584</v>
      </c>
      <c r="BK226" s="9">
        <f t="shared" si="74"/>
        <v>0</v>
      </c>
      <c r="BL226" s="47">
        <f t="shared" si="75"/>
        <v>67</v>
      </c>
      <c r="BM226" s="44">
        <f t="shared" si="76"/>
        <v>1.7289272885832686E-2</v>
      </c>
      <c r="BN226" s="11"/>
      <c r="BO226" s="9"/>
      <c r="BP226" s="11"/>
      <c r="BQ226" s="9"/>
      <c r="BR226" s="43"/>
      <c r="BS226" s="9"/>
      <c r="BT226" s="11"/>
      <c r="BU226" s="9"/>
      <c r="BV226" s="25"/>
      <c r="BW226" s="25"/>
      <c r="BX226" s="25"/>
      <c r="BY226" s="25"/>
      <c r="CA226" s="25"/>
      <c r="CB226" s="25"/>
    </row>
    <row r="227" spans="2:80" x14ac:dyDescent="0.2">
      <c r="B227" s="2"/>
      <c r="C227" s="1"/>
      <c r="D227" s="1"/>
      <c r="E227" s="1"/>
      <c r="F227" s="2"/>
      <c r="G227" s="6"/>
      <c r="H227" s="2"/>
      <c r="I227" s="2"/>
      <c r="J227" s="3"/>
      <c r="K227" s="3"/>
      <c r="L227" s="1"/>
      <c r="M227" s="1"/>
      <c r="N227" s="1"/>
      <c r="O227" s="40"/>
      <c r="P227" s="40"/>
      <c r="Q227" s="1"/>
      <c r="R227" s="1"/>
      <c r="S227" s="2"/>
      <c r="T227" s="3"/>
      <c r="U227" s="7"/>
      <c r="V227" s="7"/>
      <c r="W227" s="7"/>
      <c r="X227" s="40"/>
      <c r="Y227" s="1"/>
      <c r="Z227" s="1"/>
      <c r="AA227" s="2"/>
      <c r="AB227" s="6"/>
      <c r="AC227" s="2"/>
      <c r="AD227" s="40"/>
      <c r="AE227" s="1" t="e">
        <f t="shared" si="47"/>
        <v>#DIV/0!</v>
      </c>
      <c r="AF227" s="2">
        <f t="shared" si="48"/>
        <v>11</v>
      </c>
      <c r="AG227" s="9" t="e">
        <f t="shared" si="49"/>
        <v>#DIV/0!</v>
      </c>
      <c r="AH227" s="12" t="e">
        <f t="shared" si="50"/>
        <v>#DIV/0!</v>
      </c>
      <c r="AI227" s="12" t="e">
        <f t="shared" si="51"/>
        <v>#DIV/0!</v>
      </c>
      <c r="AJ227" s="42" t="e">
        <f t="shared" si="52"/>
        <v>#DIV/0!</v>
      </c>
      <c r="AK227" s="11">
        <v>0</v>
      </c>
      <c r="AL227" s="9" t="e">
        <f t="shared" si="53"/>
        <v>#DIV/0!</v>
      </c>
      <c r="AM227" s="11">
        <f t="shared" si="54"/>
        <v>0</v>
      </c>
      <c r="AN227" s="9">
        <f t="shared" si="55"/>
        <v>85.649061771355548</v>
      </c>
      <c r="AO227" s="9"/>
      <c r="AP227" s="9">
        <f t="shared" si="56"/>
        <v>89.320056650619932</v>
      </c>
      <c r="AQ227" s="47">
        <f t="shared" si="57"/>
        <v>89.320056650619932</v>
      </c>
      <c r="AR227" s="15">
        <f t="shared" si="58"/>
        <v>0</v>
      </c>
      <c r="AS227" s="49"/>
      <c r="AT227" s="12">
        <f t="shared" si="59"/>
        <v>-1.7021503430097334E-3</v>
      </c>
      <c r="AU227" s="9">
        <f t="shared" si="60"/>
        <v>87.489436846998188</v>
      </c>
      <c r="AV227" s="9">
        <f t="shared" si="61"/>
        <v>89.320056650619932</v>
      </c>
      <c r="AW227" s="9">
        <f t="shared" si="62"/>
        <v>92.541028833277494</v>
      </c>
      <c r="AX227" s="16">
        <f t="shared" si="63"/>
        <v>90.930542741948713</v>
      </c>
      <c r="AY227" s="44">
        <f t="shared" si="64"/>
        <v>-1.4895275908963603E-3</v>
      </c>
      <c r="AZ227" s="49"/>
      <c r="BA227" s="12">
        <f t="shared" si="65"/>
        <v>-3.1985855435653862E-3</v>
      </c>
      <c r="BB227" s="9">
        <f t="shared" si="66"/>
        <v>89.117146758999539</v>
      </c>
      <c r="BC227" s="9">
        <f t="shared" si="67"/>
        <v>89.327526995549363</v>
      </c>
      <c r="BD227" s="9">
        <f t="shared" si="68"/>
        <v>49.313196449691844</v>
      </c>
      <c r="BE227" s="16">
        <f t="shared" si="69"/>
        <v>69.320361722620603</v>
      </c>
      <c r="BF227" s="44">
        <f t="shared" si="70"/>
        <v>1.8504490569715187E-2</v>
      </c>
      <c r="BG227" s="49"/>
      <c r="BH227" s="12">
        <f t="shared" si="71"/>
        <v>1.7289272885832686E-2</v>
      </c>
      <c r="BI227" s="9">
        <f t="shared" si="72"/>
        <v>67</v>
      </c>
      <c r="BJ227" s="9">
        <f t="shared" si="73"/>
        <v>88.174610594052126</v>
      </c>
      <c r="BK227" s="9">
        <f t="shared" si="74"/>
        <v>0</v>
      </c>
      <c r="BL227" s="47">
        <f t="shared" si="75"/>
        <v>67</v>
      </c>
      <c r="BM227" s="44">
        <f t="shared" si="76"/>
        <v>1.9584252776938815E-2</v>
      </c>
      <c r="BN227" s="11"/>
      <c r="BO227" s="9"/>
      <c r="BP227" s="11"/>
      <c r="BQ227" s="9"/>
      <c r="BR227" s="43"/>
      <c r="BS227" s="9"/>
      <c r="BT227" s="11"/>
      <c r="BU227" s="9"/>
      <c r="BV227" s="25"/>
      <c r="BW227" s="25"/>
      <c r="BX227" s="25"/>
      <c r="BY227" s="25"/>
      <c r="CA227" s="25"/>
      <c r="CB227" s="25"/>
    </row>
    <row r="228" spans="2:80" x14ac:dyDescent="0.2">
      <c r="B228" s="2"/>
      <c r="C228" s="1"/>
      <c r="D228" s="1"/>
      <c r="E228" s="1"/>
      <c r="F228" s="2"/>
      <c r="G228" s="6"/>
      <c r="H228" s="2"/>
      <c r="I228" s="2"/>
      <c r="J228" s="3"/>
      <c r="K228" s="3"/>
      <c r="L228" s="1"/>
      <c r="M228" s="1"/>
      <c r="N228" s="1"/>
      <c r="O228" s="40"/>
      <c r="P228" s="40"/>
      <c r="Q228" s="1"/>
      <c r="R228" s="1"/>
      <c r="S228" s="2"/>
      <c r="T228" s="3"/>
      <c r="U228" s="7"/>
      <c r="V228" s="7"/>
      <c r="W228" s="7"/>
      <c r="X228" s="40"/>
      <c r="Y228" s="1"/>
      <c r="Z228" s="1"/>
      <c r="AA228" s="2"/>
      <c r="AB228" s="6"/>
      <c r="AC228" s="2"/>
      <c r="AD228" s="40"/>
      <c r="AE228" s="1" t="e">
        <f t="shared" si="47"/>
        <v>#DIV/0!</v>
      </c>
      <c r="AF228" s="2">
        <f t="shared" si="48"/>
        <v>12</v>
      </c>
      <c r="AG228" s="9" t="e">
        <f t="shared" si="49"/>
        <v>#DIV/0!</v>
      </c>
      <c r="AH228" s="12" t="e">
        <f t="shared" si="50"/>
        <v>#DIV/0!</v>
      </c>
      <c r="AI228" s="12" t="e">
        <f t="shared" si="51"/>
        <v>#DIV/0!</v>
      </c>
      <c r="AJ228" s="42" t="e">
        <f t="shared" si="52"/>
        <v>#DIV/0!</v>
      </c>
      <c r="AK228" s="11">
        <v>0</v>
      </c>
      <c r="AL228" s="9" t="e">
        <f t="shared" si="53"/>
        <v>#DIV/0!</v>
      </c>
      <c r="AM228" s="11">
        <f t="shared" si="54"/>
        <v>0</v>
      </c>
      <c r="AN228" s="9">
        <f t="shared" si="55"/>
        <v>89.320056650619932</v>
      </c>
      <c r="AO228" s="9"/>
      <c r="AP228" s="9">
        <f t="shared" si="56"/>
        <v>92.533558488348064</v>
      </c>
      <c r="AQ228" s="47">
        <f t="shared" si="57"/>
        <v>92.533558488348064</v>
      </c>
      <c r="AR228" s="15">
        <f t="shared" si="58"/>
        <v>0</v>
      </c>
      <c r="AS228" s="49"/>
      <c r="AT228" s="12">
        <f t="shared" si="59"/>
        <v>-1.4895275908963603E-3</v>
      </c>
      <c r="AU228" s="9">
        <f t="shared" si="60"/>
        <v>90.930542741948713</v>
      </c>
      <c r="AV228" s="9">
        <f t="shared" si="61"/>
        <v>92.533558488348064</v>
      </c>
      <c r="AW228" s="9">
        <f t="shared" si="62"/>
        <v>50.466112851189081</v>
      </c>
      <c r="AX228" s="16">
        <f t="shared" si="63"/>
        <v>71.499835669768572</v>
      </c>
      <c r="AY228" s="44">
        <f t="shared" si="64"/>
        <v>1.9453946635261208E-2</v>
      </c>
      <c r="AZ228" s="49"/>
      <c r="BA228" s="12">
        <f t="shared" si="65"/>
        <v>1.8504490569715187E-2</v>
      </c>
      <c r="BB228" s="9">
        <f t="shared" si="66"/>
        <v>69.320361722620603</v>
      </c>
      <c r="BC228" s="9">
        <f t="shared" si="67"/>
        <v>91.25929572845719</v>
      </c>
      <c r="BD228" s="9">
        <f t="shared" si="68"/>
        <v>47.116779832988399</v>
      </c>
      <c r="BE228" s="16">
        <f t="shared" si="69"/>
        <v>69.188037780722794</v>
      </c>
      <c r="BF228" s="44">
        <f t="shared" si="70"/>
        <v>2.0413555792845015E-2</v>
      </c>
      <c r="BG228" s="49"/>
      <c r="BH228" s="12">
        <f t="shared" si="71"/>
        <v>1.9584252776938815E-2</v>
      </c>
      <c r="BI228" s="9">
        <f t="shared" si="72"/>
        <v>67</v>
      </c>
      <c r="BJ228" s="9">
        <f t="shared" si="73"/>
        <v>89.856220778599962</v>
      </c>
      <c r="BK228" s="9">
        <f t="shared" si="74"/>
        <v>0</v>
      </c>
      <c r="BL228" s="47">
        <f t="shared" si="75"/>
        <v>67</v>
      </c>
      <c r="BM228" s="44">
        <f t="shared" si="76"/>
        <v>2.1139562556081119E-2</v>
      </c>
      <c r="BN228" s="11"/>
      <c r="BO228" s="9"/>
      <c r="BP228" s="11"/>
      <c r="BQ228" s="9"/>
      <c r="BR228" s="43"/>
      <c r="BS228" s="9"/>
      <c r="BT228" s="11"/>
      <c r="BU228" s="9"/>
      <c r="BV228" s="25"/>
      <c r="BW228" s="25"/>
      <c r="BX228" s="25"/>
      <c r="BY228" s="25"/>
      <c r="CA228" s="25"/>
      <c r="CB228" s="25"/>
    </row>
    <row r="229" spans="2:80" x14ac:dyDescent="0.2">
      <c r="B229" s="2"/>
      <c r="C229" s="1"/>
      <c r="D229" s="1"/>
      <c r="E229" s="1"/>
      <c r="F229" s="2"/>
      <c r="G229" s="6"/>
      <c r="H229" s="2"/>
      <c r="I229" s="2"/>
      <c r="J229" s="3"/>
      <c r="K229" s="3"/>
      <c r="L229" s="1"/>
      <c r="M229" s="1"/>
      <c r="N229" s="1"/>
      <c r="O229" s="40"/>
      <c r="P229" s="40"/>
      <c r="Q229" s="1"/>
      <c r="R229" s="1"/>
      <c r="S229" s="2"/>
      <c r="T229" s="3"/>
      <c r="U229" s="7"/>
      <c r="V229" s="7"/>
      <c r="W229" s="7"/>
      <c r="X229" s="40"/>
      <c r="Y229" s="1"/>
      <c r="Z229" s="1"/>
      <c r="AA229" s="2"/>
      <c r="AB229" s="6"/>
      <c r="AC229" s="2"/>
      <c r="AD229" s="40"/>
      <c r="AE229" s="1" t="e">
        <f t="shared" si="47"/>
        <v>#DIV/0!</v>
      </c>
      <c r="AF229" s="2">
        <f t="shared" si="48"/>
        <v>13</v>
      </c>
      <c r="AG229" s="9" t="e">
        <f t="shared" si="49"/>
        <v>#DIV/0!</v>
      </c>
      <c r="AH229" s="12" t="e">
        <f t="shared" si="50"/>
        <v>#DIV/0!</v>
      </c>
      <c r="AI229" s="12" t="e">
        <f t="shared" si="51"/>
        <v>#DIV/0!</v>
      </c>
      <c r="AJ229" s="42" t="e">
        <f t="shared" si="52"/>
        <v>#DIV/0!</v>
      </c>
      <c r="AK229" s="11">
        <v>0</v>
      </c>
      <c r="AL229" s="9" t="e">
        <f t="shared" si="53"/>
        <v>#DIV/0!</v>
      </c>
      <c r="AM229" s="11">
        <f t="shared" si="54"/>
        <v>0</v>
      </c>
      <c r="AN229" s="9">
        <f t="shared" si="55"/>
        <v>92.533558488348064</v>
      </c>
      <c r="AO229" s="9"/>
      <c r="AP229" s="9">
        <f t="shared" si="56"/>
        <v>51.740375611079955</v>
      </c>
      <c r="AQ229" s="47">
        <f t="shared" si="57"/>
        <v>51.740375611079962</v>
      </c>
      <c r="AR229" s="15">
        <f t="shared" si="58"/>
        <v>0</v>
      </c>
      <c r="AS229" s="49"/>
      <c r="AT229" s="12">
        <f t="shared" si="59"/>
        <v>1.9453946635261208E-2</v>
      </c>
      <c r="AU229" s="9">
        <f t="shared" si="60"/>
        <v>71.499835669768572</v>
      </c>
      <c r="AV229" s="9">
        <f t="shared" si="61"/>
        <v>51.740375611079962</v>
      </c>
      <c r="AW229" s="9">
        <f t="shared" si="62"/>
        <v>48.519854782845627</v>
      </c>
      <c r="AX229" s="16">
        <f t="shared" si="63"/>
        <v>50.130115196962791</v>
      </c>
      <c r="AY229" s="44">
        <f t="shared" si="64"/>
        <v>1.4893188635840668E-3</v>
      </c>
      <c r="AZ229" s="49"/>
      <c r="BA229" s="12">
        <f t="shared" si="65"/>
        <v>2.0413555792845015E-2</v>
      </c>
      <c r="BB229" s="9">
        <f t="shared" si="66"/>
        <v>69.188037780722794</v>
      </c>
      <c r="BC229" s="9">
        <f t="shared" si="67"/>
        <v>51.732907359640812</v>
      </c>
      <c r="BD229" s="9">
        <f t="shared" si="68"/>
        <v>45.64842940679555</v>
      </c>
      <c r="BE229" s="16">
        <f t="shared" si="69"/>
        <v>48.690668383218181</v>
      </c>
      <c r="BF229" s="44">
        <f t="shared" si="70"/>
        <v>2.8137460595781729E-3</v>
      </c>
      <c r="BG229" s="49"/>
      <c r="BH229" s="12">
        <f t="shared" si="71"/>
        <v>2.1139562556081119E-2</v>
      </c>
      <c r="BI229" s="9">
        <f t="shared" si="72"/>
        <v>67</v>
      </c>
      <c r="BJ229" s="9">
        <f t="shared" si="73"/>
        <v>51.706250232072492</v>
      </c>
      <c r="BK229" s="9">
        <f t="shared" si="74"/>
        <v>0</v>
      </c>
      <c r="BL229" s="47">
        <f t="shared" si="75"/>
        <v>67</v>
      </c>
      <c r="BM229" s="44">
        <f t="shared" si="76"/>
        <v>-1.4145084748168868E-2</v>
      </c>
      <c r="BN229" s="11"/>
      <c r="BO229" s="9"/>
      <c r="BP229" s="11"/>
      <c r="BQ229" s="9"/>
      <c r="BR229" s="43"/>
      <c r="BS229" s="9"/>
      <c r="BT229" s="11"/>
      <c r="BU229" s="9"/>
      <c r="BV229" s="25"/>
      <c r="BW229" s="25"/>
      <c r="BX229" s="25"/>
      <c r="BY229" s="25"/>
      <c r="CA229" s="25"/>
      <c r="CB229" s="25"/>
    </row>
    <row r="230" spans="2:80" x14ac:dyDescent="0.2">
      <c r="B230" s="2"/>
      <c r="C230" s="1"/>
      <c r="D230" s="1"/>
      <c r="E230" s="1"/>
      <c r="F230" s="2"/>
      <c r="G230" s="6"/>
      <c r="H230" s="2"/>
      <c r="I230" s="2"/>
      <c r="J230" s="3"/>
      <c r="K230" s="3"/>
      <c r="L230" s="1"/>
      <c r="M230" s="1"/>
      <c r="N230" s="1"/>
      <c r="O230" s="40"/>
      <c r="P230" s="40"/>
      <c r="Q230" s="1"/>
      <c r="R230" s="1"/>
      <c r="S230" s="2"/>
      <c r="T230" s="3"/>
      <c r="U230" s="7"/>
      <c r="V230" s="7"/>
      <c r="W230" s="7"/>
      <c r="X230" s="40"/>
      <c r="Y230" s="1"/>
      <c r="Z230" s="1"/>
      <c r="AA230" s="2"/>
      <c r="AB230" s="6"/>
      <c r="AC230" s="2"/>
      <c r="AD230" s="40"/>
      <c r="AE230" s="1" t="e">
        <f t="shared" si="47"/>
        <v>#DIV/0!</v>
      </c>
      <c r="AF230" s="2">
        <f t="shared" si="48"/>
        <v>14</v>
      </c>
      <c r="AG230" s="9" t="e">
        <f t="shared" si="49"/>
        <v>#DIV/0!</v>
      </c>
      <c r="AH230" s="12" t="e">
        <f t="shared" si="50"/>
        <v>#DIV/0!</v>
      </c>
      <c r="AI230" s="12" t="e">
        <f t="shared" si="51"/>
        <v>#DIV/0!</v>
      </c>
      <c r="AJ230" s="42" t="e">
        <f t="shared" si="52"/>
        <v>#DIV/0!</v>
      </c>
      <c r="AK230" s="11">
        <v>0</v>
      </c>
      <c r="AL230" s="9" t="e">
        <f t="shared" si="53"/>
        <v>#DIV/0!</v>
      </c>
      <c r="AM230" s="11">
        <f t="shared" si="54"/>
        <v>0</v>
      </c>
      <c r="AN230" s="9">
        <f t="shared" si="55"/>
        <v>51.740375611079962</v>
      </c>
      <c r="AO230" s="9"/>
      <c r="AP230" s="9">
        <f t="shared" si="56"/>
        <v>48.52732303428477</v>
      </c>
      <c r="AQ230" s="47">
        <f t="shared" si="57"/>
        <v>48.52732303428477</v>
      </c>
      <c r="AR230" s="15">
        <f t="shared" si="58"/>
        <v>0</v>
      </c>
      <c r="AS230" s="49"/>
      <c r="AT230" s="12">
        <f t="shared" si="59"/>
        <v>1.4893188635840668E-3</v>
      </c>
      <c r="AU230" s="9">
        <f t="shared" si="60"/>
        <v>50.130115196962791</v>
      </c>
      <c r="AV230" s="9">
        <f t="shared" si="61"/>
        <v>48.52732303428477</v>
      </c>
      <c r="AW230" s="9">
        <f t="shared" si="62"/>
        <v>45.675086534363871</v>
      </c>
      <c r="AX230" s="16">
        <f t="shared" si="63"/>
        <v>47.101204784324324</v>
      </c>
      <c r="AY230" s="44">
        <f t="shared" si="64"/>
        <v>1.3190070331152287E-3</v>
      </c>
      <c r="AZ230" s="49"/>
      <c r="BA230" s="12">
        <f t="shared" si="65"/>
        <v>2.8137460595781729E-3</v>
      </c>
      <c r="BB230" s="9">
        <f t="shared" si="66"/>
        <v>48.690668383218181</v>
      </c>
      <c r="BC230" s="9">
        <f t="shared" si="67"/>
        <v>48.521465190670604</v>
      </c>
      <c r="BD230" s="9">
        <f t="shared" si="68"/>
        <v>81.620068210577742</v>
      </c>
      <c r="BE230" s="16">
        <f t="shared" si="69"/>
        <v>65.070766700624176</v>
      </c>
      <c r="BF230" s="44">
        <f t="shared" si="70"/>
        <v>-1.5306335982572739E-2</v>
      </c>
      <c r="BG230" s="49"/>
      <c r="BH230" s="12">
        <f t="shared" si="71"/>
        <v>-1.4145084748168868E-2</v>
      </c>
      <c r="BI230" s="9">
        <f t="shared" si="72"/>
        <v>67</v>
      </c>
      <c r="BJ230" s="9">
        <f t="shared" si="73"/>
        <v>49.310299942224141</v>
      </c>
      <c r="BK230" s="9">
        <f t="shared" si="74"/>
        <v>0</v>
      </c>
      <c r="BL230" s="47">
        <f t="shared" si="75"/>
        <v>67</v>
      </c>
      <c r="BM230" s="44">
        <f t="shared" si="76"/>
        <v>-1.6361082813821627E-2</v>
      </c>
      <c r="BN230" s="11"/>
      <c r="BO230" s="9"/>
      <c r="BP230" s="11"/>
      <c r="BQ230" s="9"/>
      <c r="BR230" s="43"/>
      <c r="BS230" s="9"/>
      <c r="BT230" s="11"/>
      <c r="BU230" s="9"/>
      <c r="BV230" s="25"/>
      <c r="BW230" s="25"/>
      <c r="BX230" s="25"/>
      <c r="BY230" s="25"/>
      <c r="CA230" s="25"/>
      <c r="CB230" s="25"/>
    </row>
    <row r="231" spans="2:80" x14ac:dyDescent="0.2">
      <c r="B231" s="2"/>
      <c r="C231" s="1"/>
      <c r="D231" s="1"/>
      <c r="E231" s="1"/>
      <c r="F231" s="2"/>
      <c r="G231" s="6"/>
      <c r="H231" s="2"/>
      <c r="I231" s="2"/>
      <c r="J231" s="3"/>
      <c r="K231" s="3"/>
      <c r="L231" s="1"/>
      <c r="M231" s="1"/>
      <c r="N231" s="1"/>
      <c r="O231" s="40"/>
      <c r="P231" s="40"/>
      <c r="Q231" s="1"/>
      <c r="R231" s="1"/>
      <c r="S231" s="2"/>
      <c r="T231" s="3"/>
      <c r="U231" s="7"/>
      <c r="V231" s="7"/>
      <c r="W231" s="7"/>
      <c r="X231" s="40"/>
      <c r="Y231" s="1"/>
      <c r="Z231" s="1"/>
      <c r="AA231" s="2"/>
      <c r="AB231" s="6"/>
      <c r="AC231" s="2"/>
      <c r="AD231" s="40"/>
      <c r="AE231" s="1" t="e">
        <f t="shared" si="47"/>
        <v>#DIV/0!</v>
      </c>
      <c r="AF231" s="2">
        <f t="shared" si="48"/>
        <v>15</v>
      </c>
      <c r="AG231" s="9" t="e">
        <f t="shared" si="49"/>
        <v>#DIV/0!</v>
      </c>
      <c r="AH231" s="12" t="e">
        <f t="shared" si="50"/>
        <v>#DIV/0!</v>
      </c>
      <c r="AI231" s="12" t="e">
        <f t="shared" si="51"/>
        <v>#DIV/0!</v>
      </c>
      <c r="AJ231" s="42" t="e">
        <f t="shared" si="52"/>
        <v>#DIV/0!</v>
      </c>
      <c r="AK231" s="11">
        <v>0</v>
      </c>
      <c r="AL231" s="9" t="e">
        <f t="shared" si="53"/>
        <v>#DIV/0!</v>
      </c>
      <c r="AM231" s="11">
        <f t="shared" si="54"/>
        <v>0</v>
      </c>
      <c r="AN231" s="9">
        <f t="shared" si="55"/>
        <v>48.52732303428477</v>
      </c>
      <c r="AO231" s="9"/>
      <c r="AP231" s="9">
        <f t="shared" si="56"/>
        <v>45.680944377978044</v>
      </c>
      <c r="AQ231" s="47">
        <f t="shared" si="57"/>
        <v>45.680944377978044</v>
      </c>
      <c r="AR231" s="15">
        <f t="shared" si="58"/>
        <v>0</v>
      </c>
      <c r="AS231" s="49"/>
      <c r="AT231" s="12">
        <f t="shared" si="59"/>
        <v>1.3190070331152287E-3</v>
      </c>
      <c r="AU231" s="9">
        <f t="shared" si="60"/>
        <v>47.101204784324324</v>
      </c>
      <c r="AV231" s="9">
        <f t="shared" si="61"/>
        <v>45.680944377978044</v>
      </c>
      <c r="AW231" s="9">
        <f t="shared" si="62"/>
        <v>80.831233459024205</v>
      </c>
      <c r="AX231" s="16">
        <f t="shared" si="63"/>
        <v>63.256088918501121</v>
      </c>
      <c r="AY231" s="44">
        <f t="shared" si="64"/>
        <v>-1.6255131197998211E-2</v>
      </c>
      <c r="AZ231" s="49"/>
      <c r="BA231" s="12">
        <f t="shared" si="65"/>
        <v>-1.5306335982572739E-2</v>
      </c>
      <c r="BB231" s="9">
        <f t="shared" si="66"/>
        <v>65.070766700624176</v>
      </c>
      <c r="BC231" s="9">
        <f t="shared" si="67"/>
        <v>46.570605287958294</v>
      </c>
      <c r="BD231" s="9">
        <f t="shared" si="68"/>
        <v>83.788403657638725</v>
      </c>
      <c r="BE231" s="16">
        <f t="shared" si="69"/>
        <v>65.179504472798513</v>
      </c>
      <c r="BF231" s="44">
        <f t="shared" si="70"/>
        <v>-1.7211243810965376E-2</v>
      </c>
      <c r="BG231" s="49"/>
      <c r="BH231" s="12">
        <f t="shared" si="71"/>
        <v>-1.6361082813821627E-2</v>
      </c>
      <c r="BI231" s="9">
        <f t="shared" si="72"/>
        <v>67</v>
      </c>
      <c r="BJ231" s="9">
        <f t="shared" si="73"/>
        <v>47.568002303178815</v>
      </c>
      <c r="BK231" s="9">
        <f t="shared" si="74"/>
        <v>0</v>
      </c>
      <c r="BL231" s="47">
        <f t="shared" si="75"/>
        <v>67</v>
      </c>
      <c r="BM231" s="44">
        <f t="shared" si="76"/>
        <v>-1.7972522005308435E-2</v>
      </c>
      <c r="BN231" s="11"/>
      <c r="BO231" s="9"/>
      <c r="BP231" s="11"/>
      <c r="BQ231" s="9"/>
      <c r="BR231" s="43"/>
      <c r="BS231" s="9"/>
      <c r="BT231" s="11"/>
      <c r="BU231" s="9"/>
      <c r="BV231" s="25"/>
      <c r="BW231" s="25"/>
      <c r="BX231" s="25"/>
      <c r="BY231" s="25"/>
      <c r="CA231" s="25"/>
      <c r="CB231" s="25"/>
    </row>
    <row r="232" spans="2:80" x14ac:dyDescent="0.2">
      <c r="B232" s="2"/>
      <c r="C232" s="1"/>
      <c r="D232" s="1"/>
      <c r="E232" s="1"/>
      <c r="F232" s="2"/>
      <c r="G232" s="6"/>
      <c r="H232" s="2"/>
      <c r="I232" s="2"/>
      <c r="J232" s="3"/>
      <c r="K232" s="3"/>
      <c r="L232" s="1"/>
      <c r="M232" s="1"/>
      <c r="N232" s="1"/>
      <c r="O232" s="40"/>
      <c r="P232" s="40"/>
      <c r="Q232" s="1"/>
      <c r="R232" s="1"/>
      <c r="S232" s="2"/>
      <c r="T232" s="3"/>
      <c r="U232" s="7"/>
      <c r="V232" s="7"/>
      <c r="W232" s="7"/>
      <c r="X232" s="40"/>
      <c r="Y232" s="1"/>
      <c r="Z232" s="1"/>
      <c r="AA232" s="2"/>
      <c r="AB232" s="6"/>
      <c r="AC232" s="2"/>
      <c r="AD232" s="40"/>
      <c r="AE232" s="1" t="e">
        <f t="shared" si="47"/>
        <v>#DIV/0!</v>
      </c>
      <c r="AF232" s="2">
        <f t="shared" si="48"/>
        <v>16</v>
      </c>
      <c r="AG232" s="9" t="e">
        <f t="shared" si="49"/>
        <v>#DIV/0!</v>
      </c>
      <c r="AH232" s="12" t="e">
        <f t="shared" si="50"/>
        <v>#DIV/0!</v>
      </c>
      <c r="AI232" s="12" t="e">
        <f t="shared" si="51"/>
        <v>#DIV/0!</v>
      </c>
      <c r="AJ232" s="42" t="e">
        <f t="shared" si="52"/>
        <v>#DIV/0!</v>
      </c>
      <c r="AK232" s="11">
        <v>0</v>
      </c>
      <c r="AL232" s="9" t="e">
        <f t="shared" si="53"/>
        <v>#DIV/0!</v>
      </c>
      <c r="AM232" s="11">
        <f t="shared" si="54"/>
        <v>0</v>
      </c>
      <c r="AN232" s="9">
        <f t="shared" si="55"/>
        <v>45.680944377978044</v>
      </c>
      <c r="AO232" s="9"/>
      <c r="AP232" s="9">
        <f t="shared" si="56"/>
        <v>79.94157254904394</v>
      </c>
      <c r="AQ232" s="47">
        <f t="shared" si="57"/>
        <v>79.94157254904394</v>
      </c>
      <c r="AR232" s="15">
        <f t="shared" si="58"/>
        <v>0</v>
      </c>
      <c r="AS232" s="49"/>
      <c r="AT232" s="12">
        <f t="shared" si="59"/>
        <v>-1.6255131197998211E-2</v>
      </c>
      <c r="AU232" s="9">
        <f t="shared" si="60"/>
        <v>63.256088918501121</v>
      </c>
      <c r="AV232" s="9">
        <f t="shared" si="61"/>
        <v>79.94157254904394</v>
      </c>
      <c r="AW232" s="9">
        <f t="shared" si="62"/>
        <v>82.791006642418211</v>
      </c>
      <c r="AX232" s="16">
        <f t="shared" si="63"/>
        <v>81.366289595731075</v>
      </c>
      <c r="AY232" s="44">
        <f t="shared" si="64"/>
        <v>-1.3177110697739196E-3</v>
      </c>
      <c r="AZ232" s="49"/>
      <c r="BA232" s="12">
        <f t="shared" si="65"/>
        <v>-1.7211243810965376E-2</v>
      </c>
      <c r="BB232" s="9">
        <f t="shared" si="66"/>
        <v>65.179504472798513</v>
      </c>
      <c r="BC232" s="9">
        <f t="shared" si="67"/>
        <v>79.947418887304565</v>
      </c>
      <c r="BD232" s="9">
        <f t="shared" si="68"/>
        <v>85.344416729712449</v>
      </c>
      <c r="BE232" s="16">
        <f t="shared" si="69"/>
        <v>82.6459178085085</v>
      </c>
      <c r="BF232" s="44">
        <f t="shared" si="70"/>
        <v>-2.4958232292592625E-3</v>
      </c>
      <c r="BG232" s="49"/>
      <c r="BH232" s="12">
        <f t="shared" si="71"/>
        <v>-1.7972522005308435E-2</v>
      </c>
      <c r="BI232" s="9">
        <f t="shared" si="72"/>
        <v>67</v>
      </c>
      <c r="BJ232" s="9">
        <f t="shared" si="73"/>
        <v>79.96839240108136</v>
      </c>
      <c r="BK232" s="9">
        <f t="shared" si="74"/>
        <v>0</v>
      </c>
      <c r="BL232" s="47">
        <f t="shared" si="75"/>
        <v>67</v>
      </c>
      <c r="BM232" s="44">
        <f t="shared" si="76"/>
        <v>1.1994377595054848E-2</v>
      </c>
      <c r="BN232" s="11"/>
      <c r="BO232" s="9"/>
      <c r="BP232" s="11"/>
      <c r="BQ232" s="9"/>
      <c r="BR232" s="43"/>
      <c r="BS232" s="9"/>
      <c r="BT232" s="11"/>
      <c r="BU232" s="9"/>
      <c r="BV232" s="25"/>
      <c r="BW232" s="25"/>
      <c r="BX232" s="25"/>
      <c r="BY232" s="25"/>
      <c r="CA232" s="25"/>
      <c r="CB232" s="25"/>
    </row>
    <row r="233" spans="2:80" x14ac:dyDescent="0.2">
      <c r="B233" s="2"/>
      <c r="C233" s="1"/>
      <c r="D233" s="1"/>
      <c r="E233" s="1"/>
      <c r="F233" s="2"/>
      <c r="G233" s="6"/>
      <c r="H233" s="2"/>
      <c r="I233" s="2"/>
      <c r="J233" s="3"/>
      <c r="K233" s="3"/>
      <c r="L233" s="1"/>
      <c r="M233" s="1"/>
      <c r="N233" s="1"/>
      <c r="O233" s="40"/>
      <c r="P233" s="40"/>
      <c r="Q233" s="1"/>
      <c r="R233" s="1"/>
      <c r="S233" s="2"/>
      <c r="T233" s="3"/>
      <c r="U233" s="7"/>
      <c r="V233" s="7"/>
      <c r="W233" s="7"/>
      <c r="X233" s="40"/>
      <c r="Y233" s="1"/>
      <c r="Z233" s="1"/>
      <c r="AA233" s="2"/>
      <c r="AB233" s="6"/>
      <c r="AC233" s="2"/>
      <c r="AD233" s="40"/>
      <c r="AE233" s="1" t="e">
        <f t="shared" si="47"/>
        <v>#DIV/0!</v>
      </c>
      <c r="AF233" s="2">
        <f t="shared" si="48"/>
        <v>17</v>
      </c>
      <c r="AG233" s="9" t="e">
        <f t="shared" si="49"/>
        <v>#DIV/0!</v>
      </c>
      <c r="AH233" s="12" t="e">
        <f t="shared" si="50"/>
        <v>#DIV/0!</v>
      </c>
      <c r="AI233" s="12" t="e">
        <f t="shared" si="51"/>
        <v>#DIV/0!</v>
      </c>
      <c r="AJ233" s="42" t="e">
        <f t="shared" si="52"/>
        <v>#DIV/0!</v>
      </c>
      <c r="AK233" s="11">
        <v>0</v>
      </c>
      <c r="AL233" s="9" t="e">
        <f t="shared" si="53"/>
        <v>#DIV/0!</v>
      </c>
      <c r="AM233" s="11">
        <f t="shared" si="54"/>
        <v>0</v>
      </c>
      <c r="AN233" s="9">
        <f t="shared" si="55"/>
        <v>79.94157254904394</v>
      </c>
      <c r="AO233" s="9"/>
      <c r="AP233" s="9">
        <f t="shared" si="56"/>
        <v>82.785160304157586</v>
      </c>
      <c r="AQ233" s="47">
        <f t="shared" si="57"/>
        <v>82.785160304157586</v>
      </c>
      <c r="AR233" s="15">
        <f t="shared" si="58"/>
        <v>0</v>
      </c>
      <c r="AS233" s="49"/>
      <c r="AT233" s="12">
        <f t="shared" si="59"/>
        <v>-1.3177110697739196E-3</v>
      </c>
      <c r="AU233" s="9">
        <f t="shared" si="60"/>
        <v>81.366289595731075</v>
      </c>
      <c r="AV233" s="9">
        <f t="shared" si="61"/>
        <v>82.785160304157586</v>
      </c>
      <c r="AW233" s="9">
        <f t="shared" si="62"/>
        <v>85.32344321593564</v>
      </c>
      <c r="AX233" s="16">
        <f t="shared" si="63"/>
        <v>84.054301760046613</v>
      </c>
      <c r="AY233" s="44">
        <f t="shared" si="64"/>
        <v>-1.1738202679771872E-3</v>
      </c>
      <c r="AZ233" s="49"/>
      <c r="BA233" s="12">
        <f t="shared" si="65"/>
        <v>-2.4958232292592625E-3</v>
      </c>
      <c r="BB233" s="9">
        <f t="shared" si="66"/>
        <v>82.6459178085085</v>
      </c>
      <c r="BC233" s="9">
        <f t="shared" si="67"/>
        <v>82.789799543287259</v>
      </c>
      <c r="BD233" s="9">
        <f t="shared" si="68"/>
        <v>54.516001854449797</v>
      </c>
      <c r="BE233" s="16">
        <f t="shared" si="69"/>
        <v>68.652900698868535</v>
      </c>
      <c r="BF233" s="44">
        <f t="shared" si="70"/>
        <v>1.3075121226969797E-2</v>
      </c>
      <c r="BG233" s="49"/>
      <c r="BH233" s="12">
        <f t="shared" si="71"/>
        <v>1.1994377595054848E-2</v>
      </c>
      <c r="BI233" s="9">
        <f t="shared" si="72"/>
        <v>67</v>
      </c>
      <c r="BJ233" s="9">
        <f t="shared" si="73"/>
        <v>82.214180704566871</v>
      </c>
      <c r="BK233" s="9">
        <f t="shared" si="74"/>
        <v>0</v>
      </c>
      <c r="BL233" s="47">
        <f t="shared" si="75"/>
        <v>67</v>
      </c>
      <c r="BM233" s="44">
        <f t="shared" si="76"/>
        <v>1.4071491864693754E-2</v>
      </c>
      <c r="BN233" s="11"/>
      <c r="BO233" s="9"/>
      <c r="BP233" s="11"/>
      <c r="BQ233" s="9"/>
      <c r="BR233" s="43"/>
      <c r="BS233" s="9"/>
      <c r="BT233" s="11"/>
      <c r="BU233" s="9"/>
      <c r="BV233" s="25"/>
      <c r="BW233" s="25"/>
      <c r="BX233" s="25"/>
      <c r="BY233" s="25"/>
      <c r="CA233" s="25"/>
      <c r="CB233" s="25"/>
    </row>
    <row r="234" spans="2:80" x14ac:dyDescent="0.2">
      <c r="B234" s="2"/>
      <c r="C234" s="1"/>
      <c r="D234" s="1"/>
      <c r="E234" s="1"/>
      <c r="F234" s="2"/>
      <c r="G234" s="6"/>
      <c r="H234" s="2"/>
      <c r="I234" s="2"/>
      <c r="J234" s="3"/>
      <c r="K234" s="3"/>
      <c r="L234" s="1"/>
      <c r="M234" s="1"/>
      <c r="N234" s="1"/>
      <c r="O234" s="40"/>
      <c r="P234" s="40"/>
      <c r="Q234" s="1"/>
      <c r="R234" s="1"/>
      <c r="S234" s="2"/>
      <c r="T234" s="3"/>
      <c r="U234" s="7"/>
      <c r="V234" s="7"/>
      <c r="W234" s="7"/>
      <c r="X234" s="40"/>
      <c r="Y234" s="1"/>
      <c r="Z234" s="1"/>
      <c r="AA234" s="2"/>
      <c r="AB234" s="6"/>
      <c r="AC234" s="2"/>
      <c r="AD234" s="40"/>
      <c r="AE234" s="1" t="e">
        <f t="shared" si="47"/>
        <v>#DIV/0!</v>
      </c>
      <c r="AF234" s="2">
        <f t="shared" si="48"/>
        <v>18</v>
      </c>
      <c r="AG234" s="9" t="e">
        <f t="shared" si="49"/>
        <v>#DIV/0!</v>
      </c>
      <c r="AH234" s="12" t="e">
        <f t="shared" si="50"/>
        <v>#DIV/0!</v>
      </c>
      <c r="AI234" s="12" t="e">
        <f t="shared" si="51"/>
        <v>#DIV/0!</v>
      </c>
      <c r="AJ234" s="42" t="e">
        <f t="shared" si="52"/>
        <v>#DIV/0!</v>
      </c>
      <c r="AK234" s="11">
        <v>0</v>
      </c>
      <c r="AL234" s="9" t="e">
        <f t="shared" si="53"/>
        <v>#DIV/0!</v>
      </c>
      <c r="AM234" s="11">
        <f t="shared" si="54"/>
        <v>0</v>
      </c>
      <c r="AN234" s="9">
        <f t="shared" si="55"/>
        <v>82.785160304157586</v>
      </c>
      <c r="AO234" s="9"/>
      <c r="AP234" s="9">
        <f t="shared" si="56"/>
        <v>85.318803976805967</v>
      </c>
      <c r="AQ234" s="47">
        <f t="shared" si="57"/>
        <v>85.318803976805967</v>
      </c>
      <c r="AR234" s="15">
        <f t="shared" si="58"/>
        <v>0</v>
      </c>
      <c r="AS234" s="49"/>
      <c r="AT234" s="12">
        <f t="shared" si="59"/>
        <v>-1.1738202679771872E-3</v>
      </c>
      <c r="AU234" s="9">
        <f t="shared" si="60"/>
        <v>84.054301760046613</v>
      </c>
      <c r="AV234" s="9">
        <f t="shared" si="61"/>
        <v>85.318803976805967</v>
      </c>
      <c r="AW234" s="9">
        <f t="shared" si="62"/>
        <v>55.091620693170199</v>
      </c>
      <c r="AX234" s="16">
        <f t="shared" si="63"/>
        <v>70.20521233498809</v>
      </c>
      <c r="AY234" s="44">
        <f t="shared" si="64"/>
        <v>1.3978457727290301E-2</v>
      </c>
      <c r="AZ234" s="49"/>
      <c r="BA234" s="12">
        <f t="shared" si="65"/>
        <v>1.3075121226969797E-2</v>
      </c>
      <c r="BB234" s="9">
        <f t="shared" si="66"/>
        <v>68.652900698868535</v>
      </c>
      <c r="BC234" s="9">
        <f t="shared" si="67"/>
        <v>84.660900675682598</v>
      </c>
      <c r="BD234" s="9">
        <f t="shared" si="68"/>
        <v>52.452509138187821</v>
      </c>
      <c r="BE234" s="16">
        <f t="shared" si="69"/>
        <v>68.556704906935209</v>
      </c>
      <c r="BF234" s="44">
        <f t="shared" si="70"/>
        <v>1.4894660721319187E-2</v>
      </c>
      <c r="BG234" s="49"/>
      <c r="BH234" s="12">
        <f t="shared" si="71"/>
        <v>1.4071491864693754E-2</v>
      </c>
      <c r="BI234" s="9">
        <f t="shared" si="72"/>
        <v>67</v>
      </c>
      <c r="BJ234" s="9">
        <f t="shared" si="73"/>
        <v>83.913927887793008</v>
      </c>
      <c r="BK234" s="9">
        <f t="shared" si="74"/>
        <v>0</v>
      </c>
      <c r="BL234" s="47">
        <f t="shared" si="75"/>
        <v>67</v>
      </c>
      <c r="BM234" s="44">
        <f t="shared" si="76"/>
        <v>1.5643576430090247E-2</v>
      </c>
      <c r="BN234" s="11"/>
      <c r="BO234" s="9"/>
      <c r="BP234" s="11"/>
      <c r="BQ234" s="9"/>
      <c r="BR234" s="43"/>
      <c r="BS234" s="9"/>
      <c r="BT234" s="11"/>
      <c r="BU234" s="9"/>
      <c r="BV234" s="25"/>
      <c r="BW234" s="25"/>
      <c r="BX234" s="25"/>
      <c r="BY234" s="25"/>
      <c r="CA234" s="25"/>
      <c r="CB234" s="25"/>
    </row>
    <row r="235" spans="2:80" x14ac:dyDescent="0.2">
      <c r="B235" s="2"/>
      <c r="C235" s="1"/>
      <c r="D235" s="1"/>
      <c r="E235" s="1"/>
      <c r="F235" s="2"/>
      <c r="G235" s="6"/>
      <c r="H235" s="2"/>
      <c r="I235" s="2"/>
      <c r="J235" s="3"/>
      <c r="K235" s="3"/>
      <c r="L235" s="1"/>
      <c r="M235" s="1"/>
      <c r="N235" s="1"/>
      <c r="O235" s="40"/>
      <c r="P235" s="40"/>
      <c r="Q235" s="1"/>
      <c r="R235" s="1"/>
      <c r="S235" s="2"/>
      <c r="T235" s="3"/>
      <c r="U235" s="7"/>
      <c r="V235" s="7"/>
      <c r="W235" s="7"/>
      <c r="X235" s="40"/>
      <c r="Y235" s="1"/>
      <c r="Z235" s="1"/>
      <c r="AA235" s="2"/>
      <c r="AB235" s="6"/>
      <c r="AC235" s="2"/>
      <c r="AD235" s="40"/>
      <c r="AE235" s="1" t="e">
        <f t="shared" si="47"/>
        <v>#DIV/0!</v>
      </c>
      <c r="AF235" s="2">
        <f t="shared" si="48"/>
        <v>19</v>
      </c>
      <c r="AG235" s="9" t="e">
        <f t="shared" si="49"/>
        <v>#DIV/0!</v>
      </c>
      <c r="AH235" s="12" t="e">
        <f t="shared" si="50"/>
        <v>#DIV/0!</v>
      </c>
      <c r="AI235" s="12" t="e">
        <f t="shared" si="51"/>
        <v>#DIV/0!</v>
      </c>
      <c r="AJ235" s="42" t="e">
        <f t="shared" si="52"/>
        <v>#DIV/0!</v>
      </c>
      <c r="AK235" s="11">
        <v>0</v>
      </c>
      <c r="AL235" s="9" t="e">
        <f t="shared" si="53"/>
        <v>#DIV/0!</v>
      </c>
      <c r="AM235" s="11">
        <f t="shared" si="54"/>
        <v>0</v>
      </c>
      <c r="AN235" s="9">
        <f t="shared" si="55"/>
        <v>85.318803976805967</v>
      </c>
      <c r="AO235" s="9"/>
      <c r="AP235" s="9">
        <f t="shared" si="56"/>
        <v>55.74952399429359</v>
      </c>
      <c r="AQ235" s="47">
        <f t="shared" si="57"/>
        <v>55.74952399429359</v>
      </c>
      <c r="AR235" s="15">
        <f t="shared" si="58"/>
        <v>0</v>
      </c>
      <c r="AS235" s="49"/>
      <c r="AT235" s="12">
        <f t="shared" si="59"/>
        <v>1.3978457727290301E-2</v>
      </c>
      <c r="AU235" s="9">
        <f t="shared" si="60"/>
        <v>70.20521233498809</v>
      </c>
      <c r="AV235" s="9">
        <f t="shared" si="61"/>
        <v>55.74952399429359</v>
      </c>
      <c r="AW235" s="9">
        <f t="shared" si="62"/>
        <v>53.199481926077411</v>
      </c>
      <c r="AX235" s="16">
        <f t="shared" si="63"/>
        <v>54.474502960185504</v>
      </c>
      <c r="AY235" s="44">
        <f t="shared" si="64"/>
        <v>1.1792582497314383E-3</v>
      </c>
      <c r="AZ235" s="49"/>
      <c r="BA235" s="12">
        <f t="shared" si="65"/>
        <v>1.4894660721319187E-2</v>
      </c>
      <c r="BB235" s="9">
        <f t="shared" si="66"/>
        <v>68.556704906935209</v>
      </c>
      <c r="BC235" s="9">
        <f t="shared" si="67"/>
        <v>55.744841670995406</v>
      </c>
      <c r="BD235" s="9">
        <f t="shared" si="68"/>
        <v>50.910050171210614</v>
      </c>
      <c r="BE235" s="16">
        <f t="shared" si="69"/>
        <v>53.327445921103006</v>
      </c>
      <c r="BF235" s="44">
        <f t="shared" si="70"/>
        <v>2.2358328252368794E-3</v>
      </c>
      <c r="BG235" s="49"/>
      <c r="BH235" s="12">
        <f t="shared" si="71"/>
        <v>1.5643576430090247E-2</v>
      </c>
      <c r="BI235" s="9">
        <f t="shared" si="72"/>
        <v>67</v>
      </c>
      <c r="BJ235" s="9">
        <f t="shared" si="73"/>
        <v>55.728010194825686</v>
      </c>
      <c r="BK235" s="9">
        <f t="shared" si="74"/>
        <v>0</v>
      </c>
      <c r="BL235" s="47">
        <f t="shared" si="75"/>
        <v>67</v>
      </c>
      <c r="BM235" s="44">
        <f t="shared" si="76"/>
        <v>-1.0425386415635901E-2</v>
      </c>
      <c r="BN235" s="11"/>
      <c r="BO235" s="9"/>
      <c r="BP235" s="11"/>
      <c r="BQ235" s="9"/>
      <c r="BR235" s="43"/>
      <c r="BS235" s="9"/>
      <c r="BT235" s="11"/>
      <c r="BU235" s="9"/>
      <c r="BV235" s="25"/>
      <c r="BW235" s="25"/>
      <c r="BX235" s="25"/>
      <c r="BY235" s="25"/>
      <c r="CA235" s="25"/>
      <c r="CB235" s="25"/>
    </row>
    <row r="236" spans="2:80" x14ac:dyDescent="0.2">
      <c r="B236" s="2"/>
      <c r="C236" s="1"/>
      <c r="D236" s="1"/>
      <c r="E236" s="1"/>
      <c r="F236" s="2"/>
      <c r="G236" s="6"/>
      <c r="H236" s="2"/>
      <c r="I236" s="2"/>
      <c r="J236" s="3"/>
      <c r="K236" s="3"/>
      <c r="L236" s="1"/>
      <c r="M236" s="1"/>
      <c r="N236" s="1"/>
      <c r="O236" s="40"/>
      <c r="P236" s="40"/>
      <c r="Q236" s="1"/>
      <c r="R236" s="1"/>
      <c r="S236" s="2"/>
      <c r="T236" s="3"/>
      <c r="U236" s="7"/>
      <c r="V236" s="7"/>
      <c r="W236" s="7"/>
      <c r="X236" s="40"/>
      <c r="Y236" s="1"/>
      <c r="Z236" s="1"/>
      <c r="AA236" s="2"/>
      <c r="AB236" s="6"/>
      <c r="AC236" s="2"/>
      <c r="AD236" s="40"/>
      <c r="AE236" s="1" t="e">
        <f t="shared" si="47"/>
        <v>#DIV/0!</v>
      </c>
      <c r="AF236" s="2">
        <f t="shared" si="48"/>
        <v>20</v>
      </c>
      <c r="AG236" s="9" t="e">
        <f t="shared" si="49"/>
        <v>#DIV/0!</v>
      </c>
      <c r="AH236" s="12" t="e">
        <f t="shared" si="50"/>
        <v>#DIV/0!</v>
      </c>
      <c r="AI236" s="12" t="e">
        <f t="shared" si="51"/>
        <v>#DIV/0!</v>
      </c>
      <c r="AJ236" s="42" t="e">
        <f t="shared" si="52"/>
        <v>#DIV/0!</v>
      </c>
      <c r="AK236" s="11">
        <v>0</v>
      </c>
      <c r="AL236" s="9" t="e">
        <f t="shared" si="53"/>
        <v>#DIV/0!</v>
      </c>
      <c r="AM236" s="11">
        <f t="shared" si="54"/>
        <v>0</v>
      </c>
      <c r="AN236" s="9">
        <f t="shared" si="55"/>
        <v>55.74952399429359</v>
      </c>
      <c r="AO236" s="9"/>
      <c r="AP236" s="9">
        <f t="shared" si="56"/>
        <v>53.204164249375602</v>
      </c>
      <c r="AQ236" s="47">
        <f t="shared" si="57"/>
        <v>53.204164249375602</v>
      </c>
      <c r="AR236" s="15">
        <f t="shared" si="58"/>
        <v>0</v>
      </c>
      <c r="AS236" s="49"/>
      <c r="AT236" s="12">
        <f t="shared" si="59"/>
        <v>1.1792582497314383E-3</v>
      </c>
      <c r="AU236" s="9">
        <f t="shared" si="60"/>
        <v>54.474502960185504</v>
      </c>
      <c r="AV236" s="9">
        <f t="shared" si="61"/>
        <v>53.204164249375602</v>
      </c>
      <c r="AW236" s="9">
        <f t="shared" si="62"/>
        <v>50.926881647380327</v>
      </c>
      <c r="AX236" s="16">
        <f t="shared" si="63"/>
        <v>52.065522948377961</v>
      </c>
      <c r="AY236" s="44">
        <f t="shared" si="64"/>
        <v>1.0531215656576988E-3</v>
      </c>
      <c r="AZ236" s="49"/>
      <c r="BA236" s="12">
        <f t="shared" si="65"/>
        <v>2.2358328252368794E-3</v>
      </c>
      <c r="BB236" s="9">
        <f t="shared" si="66"/>
        <v>53.327445921103006</v>
      </c>
      <c r="BC236" s="9">
        <f t="shared" si="67"/>
        <v>53.20043002367845</v>
      </c>
      <c r="BD236" s="9">
        <f t="shared" si="68"/>
        <v>77.906034647210248</v>
      </c>
      <c r="BE236" s="16">
        <f t="shared" si="69"/>
        <v>65.553232335444349</v>
      </c>
      <c r="BF236" s="44">
        <f t="shared" si="70"/>
        <v>-1.1425022524151264E-2</v>
      </c>
      <c r="BG236" s="49"/>
      <c r="BH236" s="12">
        <f t="shared" si="71"/>
        <v>-1.0425386415635901E-2</v>
      </c>
      <c r="BI236" s="9">
        <f t="shared" si="72"/>
        <v>67</v>
      </c>
      <c r="BJ236" s="9">
        <f t="shared" si="73"/>
        <v>53.63992881047092</v>
      </c>
      <c r="BK236" s="9">
        <f t="shared" si="74"/>
        <v>0</v>
      </c>
      <c r="BL236" s="47">
        <f t="shared" si="75"/>
        <v>67</v>
      </c>
      <c r="BM236" s="44">
        <f t="shared" si="76"/>
        <v>-1.2356638632454042E-2</v>
      </c>
      <c r="BN236" s="11"/>
      <c r="BO236" s="9"/>
      <c r="BP236" s="11"/>
      <c r="BQ236" s="9"/>
      <c r="BR236" s="43"/>
      <c r="BS236" s="9"/>
      <c r="BT236" s="11"/>
      <c r="BU236" s="9"/>
      <c r="BV236" s="25"/>
      <c r="BW236" s="25"/>
      <c r="BX236" s="25"/>
      <c r="BY236" s="25"/>
      <c r="CA236" s="25"/>
      <c r="CB236" s="25"/>
    </row>
    <row r="237" spans="2:80" x14ac:dyDescent="0.2">
      <c r="B237" s="2"/>
      <c r="C237" s="1"/>
      <c r="D237" s="1"/>
      <c r="E237" s="1"/>
      <c r="F237" s="2"/>
      <c r="G237" s="6"/>
      <c r="H237" s="2"/>
      <c r="I237" s="2"/>
      <c r="J237" s="3"/>
      <c r="K237" s="3"/>
      <c r="L237" s="1"/>
      <c r="M237" s="1"/>
      <c r="N237" s="1"/>
      <c r="O237" s="40"/>
      <c r="P237" s="40"/>
      <c r="Q237" s="1"/>
      <c r="R237" s="1"/>
      <c r="S237" s="2"/>
      <c r="T237" s="3"/>
      <c r="U237" s="7"/>
      <c r="V237" s="7"/>
      <c r="W237" s="7"/>
      <c r="X237" s="40"/>
      <c r="Y237" s="1"/>
      <c r="Z237" s="1"/>
      <c r="AA237" s="2"/>
      <c r="AB237" s="6"/>
      <c r="AC237" s="2"/>
      <c r="AD237" s="40"/>
      <c r="AE237" s="1" t="e">
        <f t="shared" si="47"/>
        <v>#DIV/0!</v>
      </c>
      <c r="AF237" s="2">
        <f t="shared" si="48"/>
        <v>21</v>
      </c>
      <c r="AG237" s="9" t="e">
        <f t="shared" si="49"/>
        <v>#DIV/0!</v>
      </c>
      <c r="AH237" s="12" t="e">
        <f t="shared" si="50"/>
        <v>#DIV/0!</v>
      </c>
      <c r="AI237" s="12" t="e">
        <f t="shared" si="51"/>
        <v>#DIV/0!</v>
      </c>
      <c r="AJ237" s="42" t="e">
        <f t="shared" si="52"/>
        <v>#DIV/0!</v>
      </c>
      <c r="AK237" s="11">
        <v>0</v>
      </c>
      <c r="AL237" s="9" t="e">
        <f t="shared" si="53"/>
        <v>#DIV/0!</v>
      </c>
      <c r="AM237" s="11">
        <f t="shared" si="54"/>
        <v>0</v>
      </c>
      <c r="AN237" s="9">
        <f t="shared" si="55"/>
        <v>53.204164249375602</v>
      </c>
      <c r="AO237" s="9"/>
      <c r="AP237" s="9">
        <f t="shared" si="56"/>
        <v>50.930615873077471</v>
      </c>
      <c r="AQ237" s="47">
        <f t="shared" si="57"/>
        <v>50.930615873077471</v>
      </c>
      <c r="AR237" s="15">
        <f t="shared" si="58"/>
        <v>0</v>
      </c>
      <c r="AS237" s="49"/>
      <c r="AT237" s="12">
        <f t="shared" si="59"/>
        <v>1.0531215656576988E-3</v>
      </c>
      <c r="AU237" s="9">
        <f t="shared" si="60"/>
        <v>52.065522948377961</v>
      </c>
      <c r="AV237" s="9">
        <f t="shared" si="61"/>
        <v>50.930615873077471</v>
      </c>
      <c r="AW237" s="9">
        <f t="shared" si="62"/>
        <v>77.466535860417778</v>
      </c>
      <c r="AX237" s="16">
        <f t="shared" si="63"/>
        <v>64.198575866747632</v>
      </c>
      <c r="AY237" s="44">
        <f t="shared" si="64"/>
        <v>-1.2271445616257847E-2</v>
      </c>
      <c r="AZ237" s="49"/>
      <c r="BA237" s="12">
        <f t="shared" si="65"/>
        <v>-1.1425022524151264E-2</v>
      </c>
      <c r="BB237" s="9">
        <f t="shared" si="66"/>
        <v>65.553232335444349</v>
      </c>
      <c r="BC237" s="9">
        <f t="shared" si="67"/>
        <v>51.437647447194557</v>
      </c>
      <c r="BD237" s="9">
        <f t="shared" si="68"/>
        <v>79.845975168340345</v>
      </c>
      <c r="BE237" s="16">
        <f t="shared" si="69"/>
        <v>65.641811307767455</v>
      </c>
      <c r="BF237" s="44">
        <f t="shared" si="70"/>
        <v>-1.3137334181184797E-2</v>
      </c>
      <c r="BG237" s="49"/>
      <c r="BH237" s="12">
        <f t="shared" si="71"/>
        <v>-1.2356638632454042E-2</v>
      </c>
      <c r="BI237" s="9">
        <f t="shared" si="72"/>
        <v>67</v>
      </c>
      <c r="BJ237" s="9">
        <f t="shared" si="73"/>
        <v>52.01875704109397</v>
      </c>
      <c r="BK237" s="9">
        <f t="shared" si="74"/>
        <v>0</v>
      </c>
      <c r="BL237" s="47">
        <f t="shared" si="75"/>
        <v>67</v>
      </c>
      <c r="BM237" s="44">
        <f t="shared" si="76"/>
        <v>-1.3856049334024803E-2</v>
      </c>
      <c r="BN237" s="11"/>
      <c r="BO237" s="9"/>
      <c r="BP237" s="11"/>
      <c r="BQ237" s="9"/>
      <c r="BR237" s="43"/>
      <c r="BS237" s="9"/>
      <c r="BT237" s="11"/>
      <c r="BU237" s="9"/>
      <c r="BV237" s="25"/>
      <c r="BW237" s="25"/>
      <c r="BX237" s="25"/>
      <c r="BY237" s="25"/>
      <c r="CA237" s="25"/>
      <c r="CB237" s="25"/>
    </row>
    <row r="238" spans="2:80" x14ac:dyDescent="0.2">
      <c r="B238" s="2"/>
      <c r="C238" s="1"/>
      <c r="D238" s="1"/>
      <c r="E238" s="1"/>
      <c r="F238" s="2"/>
      <c r="G238" s="6"/>
      <c r="H238" s="2"/>
      <c r="I238" s="2"/>
      <c r="J238" s="3"/>
      <c r="K238" s="3"/>
      <c r="L238" s="1"/>
      <c r="M238" s="1"/>
      <c r="N238" s="1"/>
      <c r="O238" s="40"/>
      <c r="P238" s="40"/>
      <c r="Q238" s="1"/>
      <c r="R238" s="1"/>
      <c r="S238" s="2"/>
      <c r="T238" s="3"/>
      <c r="U238" s="7"/>
      <c r="V238" s="7"/>
      <c r="W238" s="7"/>
      <c r="X238" s="40"/>
      <c r="Y238" s="1"/>
      <c r="Z238" s="1"/>
      <c r="AA238" s="2"/>
      <c r="AB238" s="6"/>
      <c r="AC238" s="2"/>
      <c r="AD238" s="40"/>
      <c r="AE238" s="1" t="e">
        <f t="shared" si="47"/>
        <v>#DIV/0!</v>
      </c>
      <c r="AF238" s="2">
        <f t="shared" si="48"/>
        <v>22</v>
      </c>
      <c r="AG238" s="9" t="e">
        <f t="shared" si="49"/>
        <v>#DIV/0!</v>
      </c>
      <c r="AH238" s="12" t="e">
        <f t="shared" si="50"/>
        <v>#DIV/0!</v>
      </c>
      <c r="AI238" s="12" t="e">
        <f t="shared" si="51"/>
        <v>#DIV/0!</v>
      </c>
      <c r="AJ238" s="42" t="e">
        <f t="shared" si="52"/>
        <v>#DIV/0!</v>
      </c>
      <c r="AK238" s="11">
        <v>0</v>
      </c>
      <c r="AL238" s="9" t="e">
        <f t="shared" si="53"/>
        <v>#DIV/0!</v>
      </c>
      <c r="AM238" s="11">
        <f t="shared" si="54"/>
        <v>0</v>
      </c>
      <c r="AN238" s="9">
        <f t="shared" si="55"/>
        <v>50.930615873077471</v>
      </c>
      <c r="AO238" s="9"/>
      <c r="AP238" s="9">
        <f t="shared" si="56"/>
        <v>76.959504286300714</v>
      </c>
      <c r="AQ238" s="47">
        <f t="shared" si="57"/>
        <v>76.959504286300714</v>
      </c>
      <c r="AR238" s="15">
        <f t="shared" si="58"/>
        <v>0</v>
      </c>
      <c r="AS238" s="49"/>
      <c r="AT238" s="12">
        <f t="shared" si="59"/>
        <v>-1.2271445616257847E-2</v>
      </c>
      <c r="AU238" s="9">
        <f t="shared" si="60"/>
        <v>64.198575866747632</v>
      </c>
      <c r="AV238" s="9">
        <f t="shared" si="61"/>
        <v>76.959504286300714</v>
      </c>
      <c r="AW238" s="9">
        <f t="shared" si="62"/>
        <v>79.264865574440933</v>
      </c>
      <c r="AX238" s="16">
        <f t="shared" si="63"/>
        <v>78.11218493037083</v>
      </c>
      <c r="AY238" s="44">
        <f t="shared" si="64"/>
        <v>-1.0661064582172231E-3</v>
      </c>
      <c r="AZ238" s="49"/>
      <c r="BA238" s="12">
        <f t="shared" si="65"/>
        <v>-1.3137334181184797E-2</v>
      </c>
      <c r="BB238" s="9">
        <f t="shared" si="66"/>
        <v>65.641811307767455</v>
      </c>
      <c r="BC238" s="9">
        <f t="shared" si="67"/>
        <v>76.963331165022097</v>
      </c>
      <c r="BD238" s="9">
        <f t="shared" si="68"/>
        <v>81.334811635178994</v>
      </c>
      <c r="BE238" s="16">
        <f t="shared" si="69"/>
        <v>79.149071400100553</v>
      </c>
      <c r="BF238" s="44">
        <f t="shared" si="70"/>
        <v>-2.0215762211242844E-3</v>
      </c>
      <c r="BG238" s="49"/>
      <c r="BH238" s="12">
        <f t="shared" si="71"/>
        <v>-1.3856049334024803E-2</v>
      </c>
      <c r="BI238" s="9">
        <f t="shared" si="72"/>
        <v>67</v>
      </c>
      <c r="BJ238" s="9">
        <f t="shared" si="73"/>
        <v>76.977091334779047</v>
      </c>
      <c r="BK238" s="9">
        <f t="shared" si="74"/>
        <v>0</v>
      </c>
      <c r="BL238" s="47">
        <f t="shared" si="75"/>
        <v>67</v>
      </c>
      <c r="BM238" s="44">
        <f t="shared" si="76"/>
        <v>9.2277436607879904E-3</v>
      </c>
      <c r="BN238" s="11"/>
      <c r="BO238" s="9"/>
      <c r="BP238" s="11"/>
      <c r="BQ238" s="9"/>
      <c r="BR238" s="43"/>
      <c r="BS238" s="9"/>
      <c r="BT238" s="11"/>
      <c r="BU238" s="9"/>
      <c r="BV238" s="25"/>
      <c r="BW238" s="25"/>
      <c r="BX238" s="25"/>
      <c r="BY238" s="25"/>
      <c r="CA238" s="25"/>
      <c r="CB238" s="25"/>
    </row>
    <row r="239" spans="2:80" x14ac:dyDescent="0.2">
      <c r="B239" s="2"/>
      <c r="C239" s="1"/>
      <c r="D239" s="1"/>
      <c r="E239" s="1"/>
      <c r="F239" s="2"/>
      <c r="G239" s="6"/>
      <c r="H239" s="2"/>
      <c r="I239" s="2"/>
      <c r="J239" s="3"/>
      <c r="K239" s="3"/>
      <c r="L239" s="1"/>
      <c r="M239" s="1"/>
      <c r="N239" s="1"/>
      <c r="O239" s="40"/>
      <c r="P239" s="40"/>
      <c r="Q239" s="1"/>
      <c r="R239" s="1"/>
      <c r="S239" s="2"/>
      <c r="T239" s="3"/>
      <c r="U239" s="7"/>
      <c r="V239" s="7"/>
      <c r="W239" s="7"/>
      <c r="X239" s="40"/>
      <c r="Y239" s="1"/>
      <c r="Z239" s="1"/>
      <c r="AA239" s="2"/>
      <c r="AB239" s="6"/>
      <c r="AC239" s="2"/>
      <c r="AD239" s="40"/>
      <c r="AE239" s="1" t="e">
        <f t="shared" si="47"/>
        <v>#DIV/0!</v>
      </c>
      <c r="AF239" s="2">
        <f t="shared" si="48"/>
        <v>23</v>
      </c>
      <c r="AG239" s="9" t="e">
        <f t="shared" si="49"/>
        <v>#DIV/0!</v>
      </c>
      <c r="AH239" s="12" t="e">
        <f t="shared" si="50"/>
        <v>#DIV/0!</v>
      </c>
      <c r="AI239" s="12" t="e">
        <f t="shared" si="51"/>
        <v>#DIV/0!</v>
      </c>
      <c r="AJ239" s="42" t="e">
        <f t="shared" si="52"/>
        <v>#DIV/0!</v>
      </c>
      <c r="AK239" s="11">
        <v>0</v>
      </c>
      <c r="AL239" s="9" t="e">
        <f t="shared" si="53"/>
        <v>#DIV/0!</v>
      </c>
      <c r="AM239" s="11">
        <f t="shared" si="54"/>
        <v>0</v>
      </c>
      <c r="AN239" s="9">
        <f t="shared" si="55"/>
        <v>76.959504286300714</v>
      </c>
      <c r="AO239" s="9"/>
      <c r="AP239" s="9">
        <f t="shared" si="56"/>
        <v>79.261038695719563</v>
      </c>
      <c r="AQ239" s="47">
        <f t="shared" si="57"/>
        <v>79.261038695719563</v>
      </c>
      <c r="AR239" s="15">
        <f t="shared" si="58"/>
        <v>0</v>
      </c>
      <c r="AS239" s="49"/>
      <c r="AT239" s="12">
        <f t="shared" si="59"/>
        <v>-1.0661064582172231E-3</v>
      </c>
      <c r="AU239" s="9">
        <f t="shared" si="60"/>
        <v>78.11218493037083</v>
      </c>
      <c r="AV239" s="9">
        <f t="shared" si="61"/>
        <v>79.261038695719563</v>
      </c>
      <c r="AW239" s="9">
        <f t="shared" si="62"/>
        <v>81.321051465422059</v>
      </c>
      <c r="AX239" s="16">
        <f t="shared" si="63"/>
        <v>80.291045080570811</v>
      </c>
      <c r="AY239" s="44">
        <f t="shared" si="64"/>
        <v>-9.5264587337695735E-4</v>
      </c>
      <c r="AZ239" s="49"/>
      <c r="BA239" s="12">
        <f t="shared" si="65"/>
        <v>-2.0215762211242844E-3</v>
      </c>
      <c r="BB239" s="9">
        <f t="shared" si="66"/>
        <v>79.149071400100553</v>
      </c>
      <c r="BC239" s="9">
        <f t="shared" si="67"/>
        <v>79.26409436629217</v>
      </c>
      <c r="BD239" s="9">
        <f t="shared" si="68"/>
        <v>57.309613221009549</v>
      </c>
      <c r="BE239" s="16">
        <f t="shared" si="69"/>
        <v>68.286853793650863</v>
      </c>
      <c r="BF239" s="44">
        <f t="shared" si="70"/>
        <v>1.0152774862753008E-2</v>
      </c>
      <c r="BG239" s="49"/>
      <c r="BH239" s="12">
        <f t="shared" si="71"/>
        <v>9.2277436607879904E-3</v>
      </c>
      <c r="BI239" s="9">
        <f t="shared" si="72"/>
        <v>67</v>
      </c>
      <c r="BJ239" s="9">
        <f t="shared" si="73"/>
        <v>78.917027573653286</v>
      </c>
      <c r="BK239" s="9">
        <f t="shared" si="74"/>
        <v>0</v>
      </c>
      <c r="BL239" s="47">
        <f t="shared" si="75"/>
        <v>67</v>
      </c>
      <c r="BM239" s="44">
        <f t="shared" si="76"/>
        <v>1.1021977443955127E-2</v>
      </c>
      <c r="BN239" s="11"/>
      <c r="BO239" s="9"/>
      <c r="BP239" s="11"/>
      <c r="BQ239" s="9"/>
      <c r="BR239" s="43"/>
      <c r="BS239" s="9"/>
      <c r="BT239" s="11"/>
      <c r="BU239" s="9"/>
      <c r="BV239" s="25"/>
      <c r="BW239" s="25"/>
      <c r="BX239" s="25"/>
      <c r="BY239" s="25"/>
      <c r="CA239" s="25"/>
      <c r="CB239" s="25"/>
    </row>
    <row r="240" spans="2:80" x14ac:dyDescent="0.2">
      <c r="B240" s="2"/>
      <c r="C240" s="1"/>
      <c r="D240" s="1"/>
      <c r="E240" s="1"/>
      <c r="F240" s="2"/>
      <c r="G240" s="6"/>
      <c r="H240" s="2"/>
      <c r="I240" s="2"/>
      <c r="J240" s="3"/>
      <c r="K240" s="3"/>
      <c r="L240" s="1"/>
      <c r="M240" s="1"/>
      <c r="N240" s="1"/>
      <c r="O240" s="40"/>
      <c r="P240" s="40"/>
      <c r="Q240" s="1"/>
      <c r="R240" s="1"/>
      <c r="S240" s="2"/>
      <c r="T240" s="3"/>
      <c r="U240" s="7"/>
      <c r="V240" s="7"/>
      <c r="W240" s="7"/>
      <c r="X240" s="40"/>
      <c r="Y240" s="1"/>
      <c r="Z240" s="1"/>
      <c r="AA240" s="2"/>
      <c r="AB240" s="6"/>
      <c r="AC240" s="2"/>
      <c r="AD240" s="40"/>
      <c r="AE240" s="1" t="e">
        <f t="shared" si="47"/>
        <v>#DIV/0!</v>
      </c>
      <c r="AF240" s="2">
        <f t="shared" si="48"/>
        <v>24</v>
      </c>
      <c r="AG240" s="9" t="e">
        <f t="shared" si="49"/>
        <v>#DIV/0!</v>
      </c>
      <c r="AH240" s="12" t="e">
        <f t="shared" si="50"/>
        <v>#DIV/0!</v>
      </c>
      <c r="AI240" s="12" t="e">
        <f t="shared" si="51"/>
        <v>#DIV/0!</v>
      </c>
      <c r="AJ240" s="42" t="e">
        <f t="shared" si="52"/>
        <v>#DIV/0!</v>
      </c>
      <c r="AK240" s="11">
        <v>0</v>
      </c>
      <c r="AL240" s="9" t="e">
        <f t="shared" si="53"/>
        <v>#DIV/0!</v>
      </c>
      <c r="AM240" s="11">
        <f t="shared" si="54"/>
        <v>0</v>
      </c>
      <c r="AN240" s="9">
        <f t="shared" si="55"/>
        <v>79.261038695719563</v>
      </c>
      <c r="AO240" s="9"/>
      <c r="AP240" s="9">
        <f t="shared" si="56"/>
        <v>81.317995794849452</v>
      </c>
      <c r="AQ240" s="47">
        <f t="shared" si="57"/>
        <v>81.317995794849466</v>
      </c>
      <c r="AR240" s="15">
        <f t="shared" si="58"/>
        <v>0</v>
      </c>
      <c r="AS240" s="49"/>
      <c r="AT240" s="12">
        <f t="shared" si="59"/>
        <v>-9.5264587337695735E-4</v>
      </c>
      <c r="AU240" s="9">
        <f t="shared" si="60"/>
        <v>80.291045080570811</v>
      </c>
      <c r="AV240" s="9">
        <f t="shared" si="61"/>
        <v>81.317995794849466</v>
      </c>
      <c r="AW240" s="9">
        <f t="shared" si="62"/>
        <v>57.65668001364844</v>
      </c>
      <c r="AX240" s="16">
        <f t="shared" si="63"/>
        <v>69.48733790424896</v>
      </c>
      <c r="AY240" s="44">
        <f t="shared" si="64"/>
        <v>1.0942094713755362E-2</v>
      </c>
      <c r="AZ240" s="49"/>
      <c r="BA240" s="12">
        <f t="shared" si="65"/>
        <v>1.0152774862753008E-2</v>
      </c>
      <c r="BB240" s="9">
        <f t="shared" si="66"/>
        <v>68.286853793650863</v>
      </c>
      <c r="BC240" s="9">
        <f t="shared" si="67"/>
        <v>80.914866378267675</v>
      </c>
      <c r="BD240" s="9">
        <f t="shared" si="68"/>
        <v>55.492009418855318</v>
      </c>
      <c r="BE240" s="16">
        <f t="shared" si="69"/>
        <v>68.203437898561504</v>
      </c>
      <c r="BF240" s="44">
        <f t="shared" si="70"/>
        <v>1.1756713418497159E-2</v>
      </c>
      <c r="BG240" s="49"/>
      <c r="BH240" s="12">
        <f t="shared" si="71"/>
        <v>1.1021977443955127E-2</v>
      </c>
      <c r="BI240" s="9">
        <f t="shared" si="72"/>
        <v>67</v>
      </c>
      <c r="BJ240" s="9">
        <f t="shared" si="73"/>
        <v>80.4494781277469</v>
      </c>
      <c r="BK240" s="9">
        <f t="shared" si="74"/>
        <v>0</v>
      </c>
      <c r="BL240" s="47">
        <f t="shared" si="75"/>
        <v>67</v>
      </c>
      <c r="BM240" s="44">
        <f t="shared" si="76"/>
        <v>1.2439330499220263E-2</v>
      </c>
      <c r="BN240" s="11"/>
      <c r="BO240" s="9"/>
      <c r="BP240" s="11"/>
      <c r="BQ240" s="9"/>
      <c r="BR240" s="43"/>
      <c r="BS240" s="9"/>
      <c r="BT240" s="11"/>
      <c r="BU240" s="9"/>
      <c r="BV240" s="25"/>
      <c r="BW240" s="25"/>
      <c r="BX240" s="25"/>
      <c r="BY240" s="25"/>
      <c r="CA240" s="25"/>
      <c r="CB240" s="25"/>
    </row>
    <row r="241" spans="2:80" x14ac:dyDescent="0.2">
      <c r="B241" s="2"/>
      <c r="C241" s="1"/>
      <c r="D241" s="1"/>
      <c r="E241" s="1"/>
      <c r="F241" s="2"/>
      <c r="G241" s="6"/>
      <c r="H241" s="2"/>
      <c r="I241" s="2"/>
      <c r="J241" s="3"/>
      <c r="K241" s="3"/>
      <c r="L241" s="1"/>
      <c r="M241" s="1"/>
      <c r="N241" s="1"/>
      <c r="O241" s="40"/>
      <c r="P241" s="40"/>
      <c r="Q241" s="1"/>
      <c r="R241" s="1"/>
      <c r="S241" s="2"/>
      <c r="T241" s="3"/>
      <c r="U241" s="7"/>
      <c r="V241" s="7"/>
      <c r="W241" s="7"/>
      <c r="X241" s="40"/>
      <c r="Y241" s="1"/>
      <c r="Z241" s="1"/>
      <c r="AA241" s="2"/>
      <c r="AB241" s="6"/>
      <c r="AC241" s="2"/>
      <c r="AD241" s="40"/>
      <c r="AE241" s="1" t="e">
        <f t="shared" si="47"/>
        <v>#DIV/0!</v>
      </c>
      <c r="AF241" s="2">
        <f t="shared" si="48"/>
        <v>25</v>
      </c>
      <c r="AG241" s="9" t="e">
        <f t="shared" si="49"/>
        <v>#DIV/0!</v>
      </c>
      <c r="AH241" s="12" t="e">
        <f t="shared" si="50"/>
        <v>#DIV/0!</v>
      </c>
      <c r="AI241" s="12" t="e">
        <f t="shared" si="51"/>
        <v>#DIV/0!</v>
      </c>
      <c r="AJ241" s="42" t="e">
        <f t="shared" si="52"/>
        <v>#DIV/0!</v>
      </c>
      <c r="AK241" s="11">
        <v>0</v>
      </c>
      <c r="AL241" s="9" t="e">
        <f t="shared" si="53"/>
        <v>#DIV/0!</v>
      </c>
      <c r="AM241" s="11">
        <f t="shared" si="54"/>
        <v>0</v>
      </c>
      <c r="AN241" s="9">
        <f t="shared" si="55"/>
        <v>81.317995794849466</v>
      </c>
      <c r="AO241" s="9"/>
      <c r="AP241" s="9">
        <f t="shared" si="56"/>
        <v>58.059809430230253</v>
      </c>
      <c r="AQ241" s="47">
        <f t="shared" si="57"/>
        <v>58.059809430230246</v>
      </c>
      <c r="AR241" s="15">
        <f t="shared" si="58"/>
        <v>0</v>
      </c>
      <c r="AS241" s="49"/>
      <c r="AT241" s="12">
        <f t="shared" si="59"/>
        <v>1.0942094713755362E-2</v>
      </c>
      <c r="AU241" s="9">
        <f t="shared" si="60"/>
        <v>69.48733790424896</v>
      </c>
      <c r="AV241" s="9">
        <f t="shared" si="61"/>
        <v>58.059809430230246</v>
      </c>
      <c r="AW241" s="9">
        <f t="shared" si="62"/>
        <v>55.957397669376107</v>
      </c>
      <c r="AX241" s="16">
        <f t="shared" si="63"/>
        <v>57.008603549803176</v>
      </c>
      <c r="AY241" s="44">
        <f t="shared" si="64"/>
        <v>9.7225314210364208E-4</v>
      </c>
      <c r="AZ241" s="49"/>
      <c r="BA241" s="12">
        <f t="shared" si="65"/>
        <v>1.1756713418497159E-2</v>
      </c>
      <c r="BB241" s="9">
        <f t="shared" si="66"/>
        <v>68.203437898561504</v>
      </c>
      <c r="BC241" s="9">
        <f t="shared" si="67"/>
        <v>58.056626682175263</v>
      </c>
      <c r="BD241" s="9">
        <f t="shared" si="68"/>
        <v>54.071521681239062</v>
      </c>
      <c r="BE241" s="16">
        <f t="shared" si="69"/>
        <v>56.064074181707163</v>
      </c>
      <c r="BF241" s="44">
        <f t="shared" si="70"/>
        <v>1.8428982042980335E-3</v>
      </c>
      <c r="BG241" s="49"/>
      <c r="BH241" s="12">
        <f t="shared" si="71"/>
        <v>1.2439330499220263E-2</v>
      </c>
      <c r="BI241" s="9">
        <f t="shared" si="72"/>
        <v>67</v>
      </c>
      <c r="BJ241" s="9">
        <f t="shared" si="73"/>
        <v>58.045191416884336</v>
      </c>
      <c r="BK241" s="9">
        <f t="shared" si="74"/>
        <v>0</v>
      </c>
      <c r="BL241" s="47">
        <f t="shared" si="75"/>
        <v>67</v>
      </c>
      <c r="BM241" s="44">
        <f t="shared" si="76"/>
        <v>-8.2822413230163577E-3</v>
      </c>
      <c r="BN241" s="11"/>
      <c r="BO241" s="9"/>
      <c r="BP241" s="11"/>
      <c r="BQ241" s="9"/>
      <c r="BR241" s="43"/>
      <c r="BS241" s="9"/>
      <c r="BT241" s="11"/>
      <c r="BU241" s="9"/>
      <c r="BV241" s="25"/>
      <c r="BW241" s="25"/>
      <c r="BX241" s="25"/>
      <c r="BY241" s="25"/>
      <c r="CA241" s="25"/>
      <c r="CB241" s="25"/>
    </row>
    <row r="242" spans="2:80" x14ac:dyDescent="0.2">
      <c r="B242" s="2"/>
      <c r="C242" s="1"/>
      <c r="D242" s="1"/>
      <c r="E242" s="1"/>
      <c r="F242" s="2"/>
      <c r="G242" s="6"/>
      <c r="H242" s="2"/>
      <c r="I242" s="2"/>
      <c r="J242" s="3"/>
      <c r="K242" s="3"/>
      <c r="L242" s="1"/>
      <c r="M242" s="1"/>
      <c r="N242" s="1"/>
      <c r="O242" s="40"/>
      <c r="P242" s="40"/>
      <c r="Q242" s="1"/>
      <c r="R242" s="1"/>
      <c r="S242" s="2"/>
      <c r="T242" s="3"/>
      <c r="U242" s="7"/>
      <c r="V242" s="7"/>
      <c r="W242" s="7"/>
      <c r="X242" s="40"/>
      <c r="Y242" s="1"/>
      <c r="Z242" s="1"/>
      <c r="AA242" s="2"/>
      <c r="AB242" s="6"/>
      <c r="AC242" s="2"/>
      <c r="AD242" s="40"/>
      <c r="AE242" s="1" t="e">
        <f t="shared" si="47"/>
        <v>#DIV/0!</v>
      </c>
      <c r="AF242" s="2">
        <f t="shared" si="48"/>
        <v>26</v>
      </c>
      <c r="AG242" s="9" t="e">
        <f t="shared" si="49"/>
        <v>#DIV/0!</v>
      </c>
      <c r="AH242" s="12" t="e">
        <f t="shared" si="50"/>
        <v>#DIV/0!</v>
      </c>
      <c r="AI242" s="12" t="e">
        <f t="shared" si="51"/>
        <v>#DIV/0!</v>
      </c>
      <c r="AJ242" s="42" t="e">
        <f t="shared" si="52"/>
        <v>#DIV/0!</v>
      </c>
      <c r="AK242" s="11">
        <v>0</v>
      </c>
      <c r="AL242" s="9" t="e">
        <f t="shared" si="53"/>
        <v>#DIV/0!</v>
      </c>
      <c r="AM242" s="11">
        <f t="shared" si="54"/>
        <v>0</v>
      </c>
      <c r="AN242" s="9">
        <f t="shared" si="55"/>
        <v>58.059809430230246</v>
      </c>
      <c r="AO242" s="9"/>
      <c r="AP242" s="9">
        <f t="shared" si="56"/>
        <v>55.960580417431089</v>
      </c>
      <c r="AQ242" s="47">
        <f t="shared" si="57"/>
        <v>55.960580417431089</v>
      </c>
      <c r="AR242" s="15">
        <f t="shared" si="58"/>
        <v>0</v>
      </c>
      <c r="AS242" s="49"/>
      <c r="AT242" s="12">
        <f t="shared" si="59"/>
        <v>9.7225314210364208E-4</v>
      </c>
      <c r="AU242" s="9">
        <f t="shared" si="60"/>
        <v>57.008603549803176</v>
      </c>
      <c r="AV242" s="9">
        <f t="shared" si="61"/>
        <v>55.960580417431089</v>
      </c>
      <c r="AW242" s="9">
        <f t="shared" si="62"/>
        <v>54.08295694652999</v>
      </c>
      <c r="AX242" s="16">
        <f t="shared" si="63"/>
        <v>55.021768681980539</v>
      </c>
      <c r="AY242" s="44">
        <f t="shared" si="64"/>
        <v>8.6830056474260339E-4</v>
      </c>
      <c r="AZ242" s="49"/>
      <c r="BA242" s="12">
        <f t="shared" si="65"/>
        <v>1.8428982042980335E-3</v>
      </c>
      <c r="BB242" s="9">
        <f t="shared" si="66"/>
        <v>56.064074181707163</v>
      </c>
      <c r="BC242" s="9">
        <f t="shared" si="67"/>
        <v>55.958041879145796</v>
      </c>
      <c r="BD242" s="9">
        <f t="shared" si="68"/>
        <v>75.723847231827179</v>
      </c>
      <c r="BE242" s="16">
        <f t="shared" si="69"/>
        <v>65.840944555486487</v>
      </c>
      <c r="BF242" s="44">
        <f t="shared" si="70"/>
        <v>-9.140629213635152E-3</v>
      </c>
      <c r="BG242" s="49"/>
      <c r="BH242" s="12">
        <f t="shared" si="71"/>
        <v>-8.2822413230163577E-3</v>
      </c>
      <c r="BI242" s="9">
        <f t="shared" si="72"/>
        <v>67</v>
      </c>
      <c r="BJ242" s="9">
        <f t="shared" si="73"/>
        <v>56.239358722314684</v>
      </c>
      <c r="BK242" s="9">
        <f t="shared" si="74"/>
        <v>0</v>
      </c>
      <c r="BL242" s="47">
        <f t="shared" si="75"/>
        <v>67</v>
      </c>
      <c r="BM242" s="44">
        <f t="shared" si="76"/>
        <v>-9.9524436535964895E-3</v>
      </c>
      <c r="BN242" s="11"/>
      <c r="BO242" s="9"/>
      <c r="BP242" s="11"/>
      <c r="BQ242" s="9"/>
      <c r="BR242" s="43"/>
      <c r="BS242" s="9"/>
      <c r="BT242" s="11"/>
      <c r="BU242" s="9"/>
      <c r="BV242" s="25"/>
      <c r="BW242" s="25"/>
      <c r="BX242" s="25"/>
      <c r="BY242" s="25"/>
      <c r="CA242" s="25"/>
      <c r="CB242" s="25"/>
    </row>
    <row r="243" spans="2:80" x14ac:dyDescent="0.2">
      <c r="B243" s="2"/>
      <c r="C243" s="1"/>
      <c r="D243" s="1"/>
      <c r="E243" s="1"/>
      <c r="F243" s="2"/>
      <c r="G243" s="6"/>
      <c r="H243" s="2"/>
      <c r="I243" s="2"/>
      <c r="J243" s="3"/>
      <c r="K243" s="3"/>
      <c r="L243" s="1"/>
      <c r="M243" s="1"/>
      <c r="N243" s="1"/>
      <c r="O243" s="40"/>
      <c r="P243" s="40"/>
      <c r="Q243" s="1"/>
      <c r="R243" s="1"/>
      <c r="S243" s="2"/>
      <c r="T243" s="3"/>
      <c r="U243" s="7"/>
      <c r="V243" s="7"/>
      <c r="W243" s="7"/>
      <c r="X243" s="40"/>
      <c r="Y243" s="1"/>
      <c r="Z243" s="1"/>
      <c r="AA243" s="2"/>
      <c r="AB243" s="6"/>
      <c r="AC243" s="2"/>
      <c r="AD243" s="40"/>
      <c r="AE243" s="1" t="e">
        <f t="shared" si="47"/>
        <v>#DIV/0!</v>
      </c>
      <c r="AF243" s="2">
        <f t="shared" si="48"/>
        <v>27</v>
      </c>
      <c r="AG243" s="9" t="e">
        <f t="shared" si="49"/>
        <v>#DIV/0!</v>
      </c>
      <c r="AH243" s="12" t="e">
        <f t="shared" si="50"/>
        <v>#DIV/0!</v>
      </c>
      <c r="AI243" s="12" t="e">
        <f t="shared" si="51"/>
        <v>#DIV/0!</v>
      </c>
      <c r="AJ243" s="42" t="e">
        <f t="shared" si="52"/>
        <v>#DIV/0!</v>
      </c>
      <c r="AK243" s="11">
        <v>0</v>
      </c>
      <c r="AL243" s="9" t="e">
        <f t="shared" si="53"/>
        <v>#DIV/0!</v>
      </c>
      <c r="AM243" s="11">
        <f t="shared" si="54"/>
        <v>0</v>
      </c>
      <c r="AN243" s="9">
        <f t="shared" si="55"/>
        <v>55.960580417431089</v>
      </c>
      <c r="AO243" s="9"/>
      <c r="AP243" s="9">
        <f t="shared" si="56"/>
        <v>54.085495484815283</v>
      </c>
      <c r="AQ243" s="47">
        <f t="shared" si="57"/>
        <v>54.085495484815283</v>
      </c>
      <c r="AR243" s="15">
        <f t="shared" si="58"/>
        <v>0</v>
      </c>
      <c r="AS243" s="49"/>
      <c r="AT243" s="12">
        <f t="shared" si="59"/>
        <v>8.6830056474260339E-4</v>
      </c>
      <c r="AU243" s="9">
        <f t="shared" si="60"/>
        <v>55.021768681980539</v>
      </c>
      <c r="AV243" s="9">
        <f t="shared" si="61"/>
        <v>54.085495484815283</v>
      </c>
      <c r="AW243" s="9">
        <f t="shared" si="62"/>
        <v>75.442530388658284</v>
      </c>
      <c r="AX243" s="16">
        <f t="shared" si="63"/>
        <v>64.764012936736776</v>
      </c>
      <c r="AY243" s="44">
        <f t="shared" si="64"/>
        <v>-9.8764878878163272E-3</v>
      </c>
      <c r="AZ243" s="49"/>
      <c r="BA243" s="12">
        <f t="shared" si="65"/>
        <v>-9.140629213635152E-3</v>
      </c>
      <c r="BB243" s="9">
        <f t="shared" si="66"/>
        <v>65.840944555486487</v>
      </c>
      <c r="BC243" s="9">
        <f t="shared" si="67"/>
        <v>54.413929872014549</v>
      </c>
      <c r="BD243" s="9">
        <f t="shared" si="68"/>
        <v>77.427135773718945</v>
      </c>
      <c r="BE243" s="16">
        <f t="shared" si="69"/>
        <v>65.920532822866747</v>
      </c>
      <c r="BF243" s="44">
        <f t="shared" si="70"/>
        <v>-1.0642378512342468E-2</v>
      </c>
      <c r="BG243" s="49"/>
      <c r="BH243" s="12">
        <f t="shared" si="71"/>
        <v>-9.9524436535964895E-3</v>
      </c>
      <c r="BI243" s="9">
        <f t="shared" si="72"/>
        <v>67</v>
      </c>
      <c r="BJ243" s="9">
        <f t="shared" si="73"/>
        <v>54.795277415448787</v>
      </c>
      <c r="BK243" s="9">
        <f t="shared" si="74"/>
        <v>0</v>
      </c>
      <c r="BL243" s="47">
        <f t="shared" si="75"/>
        <v>67</v>
      </c>
      <c r="BM243" s="44">
        <f t="shared" si="76"/>
        <v>-1.1288064595407717E-2</v>
      </c>
      <c r="BN243" s="11"/>
      <c r="BO243" s="9"/>
      <c r="BP243" s="11"/>
      <c r="BQ243" s="9"/>
      <c r="BR243" s="43"/>
      <c r="BS243" s="9"/>
      <c r="BT243" s="11"/>
      <c r="BU243" s="9"/>
      <c r="BV243" s="25"/>
      <c r="BW243" s="25"/>
      <c r="BX243" s="25"/>
      <c r="BY243" s="25"/>
      <c r="CA243" s="25"/>
      <c r="CB243" s="25"/>
    </row>
    <row r="244" spans="2:80" x14ac:dyDescent="0.2">
      <c r="B244" s="2"/>
      <c r="C244" s="1"/>
      <c r="D244" s="1"/>
      <c r="E244" s="1"/>
      <c r="F244" s="2"/>
      <c r="G244" s="6"/>
      <c r="H244" s="2"/>
      <c r="I244" s="2"/>
      <c r="J244" s="3"/>
      <c r="K244" s="3"/>
      <c r="L244" s="1"/>
      <c r="M244" s="1"/>
      <c r="N244" s="1"/>
      <c r="O244" s="40"/>
      <c r="P244" s="40"/>
      <c r="Q244" s="1"/>
      <c r="R244" s="1"/>
      <c r="S244" s="2"/>
      <c r="T244" s="3"/>
      <c r="U244" s="7"/>
      <c r="V244" s="7"/>
      <c r="W244" s="7"/>
      <c r="X244" s="40"/>
      <c r="Y244" s="1"/>
      <c r="Z244" s="1"/>
      <c r="AA244" s="2"/>
      <c r="AB244" s="6"/>
      <c r="AC244" s="2"/>
      <c r="AD244" s="40"/>
      <c r="AE244" s="1" t="e">
        <f t="shared" si="47"/>
        <v>#DIV/0!</v>
      </c>
      <c r="AF244" s="2">
        <f t="shared" si="48"/>
        <v>28</v>
      </c>
      <c r="AG244" s="9" t="e">
        <f t="shared" si="49"/>
        <v>#DIV/0!</v>
      </c>
      <c r="AH244" s="12" t="e">
        <f t="shared" si="50"/>
        <v>#DIV/0!</v>
      </c>
      <c r="AI244" s="12" t="e">
        <f t="shared" si="51"/>
        <v>#DIV/0!</v>
      </c>
      <c r="AJ244" s="42" t="e">
        <f t="shared" si="52"/>
        <v>#DIV/0!</v>
      </c>
      <c r="AK244" s="11">
        <v>0</v>
      </c>
      <c r="AL244" s="9" t="e">
        <f t="shared" si="53"/>
        <v>#DIV/0!</v>
      </c>
      <c r="AM244" s="11">
        <f t="shared" si="54"/>
        <v>0</v>
      </c>
      <c r="AN244" s="9">
        <f t="shared" si="55"/>
        <v>54.085495484815283</v>
      </c>
      <c r="AO244" s="9"/>
      <c r="AP244" s="9">
        <f t="shared" si="56"/>
        <v>75.114096001459004</v>
      </c>
      <c r="AQ244" s="47">
        <f t="shared" si="57"/>
        <v>75.114096001459004</v>
      </c>
      <c r="AR244" s="15">
        <f t="shared" si="58"/>
        <v>0</v>
      </c>
      <c r="AS244" s="49"/>
      <c r="AT244" s="12">
        <f t="shared" si="59"/>
        <v>-9.8764878878163272E-3</v>
      </c>
      <c r="AU244" s="9">
        <f t="shared" si="60"/>
        <v>64.764012936736776</v>
      </c>
      <c r="AV244" s="9">
        <f t="shared" si="61"/>
        <v>75.114096001459004</v>
      </c>
      <c r="AW244" s="9">
        <f t="shared" si="62"/>
        <v>77.0457882302847</v>
      </c>
      <c r="AX244" s="16">
        <f t="shared" si="63"/>
        <v>76.079942115871859</v>
      </c>
      <c r="AY244" s="44">
        <f t="shared" si="64"/>
        <v>-8.9330447727802779E-4</v>
      </c>
      <c r="AZ244" s="49"/>
      <c r="BA244" s="12">
        <f t="shared" si="65"/>
        <v>-1.0642378512342468E-2</v>
      </c>
      <c r="BB244" s="9">
        <f t="shared" si="66"/>
        <v>65.920532822866747</v>
      </c>
      <c r="BC244" s="9">
        <f t="shared" si="67"/>
        <v>75.116782846203535</v>
      </c>
      <c r="BD244" s="9">
        <f t="shared" si="68"/>
        <v>78.775697660948197</v>
      </c>
      <c r="BE244" s="16">
        <f t="shared" si="69"/>
        <v>76.946240253575866</v>
      </c>
      <c r="BF244" s="44">
        <f t="shared" si="70"/>
        <v>-1.6920526661627004E-3</v>
      </c>
      <c r="BG244" s="49"/>
      <c r="BH244" s="12">
        <f t="shared" si="71"/>
        <v>-1.1288064595407717E-2</v>
      </c>
      <c r="BI244" s="9">
        <f t="shared" si="72"/>
        <v>67</v>
      </c>
      <c r="BJ244" s="9">
        <f t="shared" si="73"/>
        <v>75.12642271901521</v>
      </c>
      <c r="BK244" s="9">
        <f t="shared" si="74"/>
        <v>0</v>
      </c>
      <c r="BL244" s="47">
        <f t="shared" si="75"/>
        <v>67</v>
      </c>
      <c r="BM244" s="44">
        <f t="shared" si="76"/>
        <v>7.5160728927953441E-3</v>
      </c>
      <c r="BN244" s="11"/>
      <c r="BO244" s="9"/>
      <c r="BP244" s="11"/>
      <c r="BQ244" s="9"/>
      <c r="BR244" s="43"/>
      <c r="BS244" s="9"/>
      <c r="BT244" s="11"/>
      <c r="BU244" s="9"/>
      <c r="BV244" s="25"/>
      <c r="BW244" s="25"/>
      <c r="BX244" s="25"/>
      <c r="BY244" s="25"/>
      <c r="CA244" s="25"/>
      <c r="CB244" s="25"/>
    </row>
    <row r="245" spans="2:80" x14ac:dyDescent="0.2">
      <c r="B245" s="2"/>
      <c r="C245" s="1"/>
      <c r="D245" s="1"/>
      <c r="E245" s="1"/>
      <c r="F245" s="2"/>
      <c r="G245" s="6"/>
      <c r="H245" s="2"/>
      <c r="I245" s="2"/>
      <c r="J245" s="3"/>
      <c r="K245" s="3"/>
      <c r="L245" s="1"/>
      <c r="M245" s="1"/>
      <c r="N245" s="1"/>
      <c r="O245" s="40"/>
      <c r="P245" s="40"/>
      <c r="Q245" s="1"/>
      <c r="R245" s="1"/>
      <c r="S245" s="2"/>
      <c r="T245" s="3"/>
      <c r="U245" s="7"/>
      <c r="V245" s="7"/>
      <c r="W245" s="7"/>
      <c r="X245" s="40"/>
      <c r="Y245" s="1"/>
      <c r="Z245" s="1"/>
      <c r="AA245" s="2"/>
      <c r="AB245" s="6"/>
      <c r="AC245" s="2"/>
      <c r="AD245" s="40"/>
      <c r="AE245" s="1" t="e">
        <f t="shared" si="47"/>
        <v>#DIV/0!</v>
      </c>
      <c r="AF245" s="2">
        <f t="shared" si="48"/>
        <v>29</v>
      </c>
      <c r="AG245" s="9" t="e">
        <f t="shared" si="49"/>
        <v>#DIV/0!</v>
      </c>
      <c r="AH245" s="12" t="e">
        <f t="shared" si="50"/>
        <v>#DIV/0!</v>
      </c>
      <c r="AI245" s="12" t="e">
        <f t="shared" si="51"/>
        <v>#DIV/0!</v>
      </c>
      <c r="AJ245" s="42" t="e">
        <f t="shared" si="52"/>
        <v>#DIV/0!</v>
      </c>
      <c r="AK245" s="11">
        <v>0</v>
      </c>
      <c r="AL245" s="9" t="e">
        <f t="shared" si="53"/>
        <v>#DIV/0!</v>
      </c>
      <c r="AM245" s="11">
        <f t="shared" si="54"/>
        <v>0</v>
      </c>
      <c r="AN245" s="9">
        <f t="shared" si="55"/>
        <v>75.114096001459004</v>
      </c>
      <c r="AO245" s="9"/>
      <c r="AP245" s="9">
        <f t="shared" si="56"/>
        <v>77.043101385540183</v>
      </c>
      <c r="AQ245" s="47">
        <f t="shared" si="57"/>
        <v>77.043101385540183</v>
      </c>
      <c r="AR245" s="15">
        <f t="shared" si="58"/>
        <v>0</v>
      </c>
      <c r="AS245" s="49"/>
      <c r="AT245" s="12">
        <f t="shared" si="59"/>
        <v>-8.9330447727802779E-4</v>
      </c>
      <c r="AU245" s="9">
        <f t="shared" si="60"/>
        <v>76.079942115871859</v>
      </c>
      <c r="AV245" s="9">
        <f t="shared" si="61"/>
        <v>77.043101385540183</v>
      </c>
      <c r="AW245" s="9">
        <f t="shared" si="62"/>
        <v>78.766057788136521</v>
      </c>
      <c r="AX245" s="16">
        <f t="shared" si="63"/>
        <v>77.904579586838352</v>
      </c>
      <c r="AY245" s="44">
        <f t="shared" si="64"/>
        <v>-7.9677530696999196E-4</v>
      </c>
      <c r="AZ245" s="49"/>
      <c r="BA245" s="12">
        <f t="shared" si="65"/>
        <v>-1.6920526661627004E-3</v>
      </c>
      <c r="BB245" s="9">
        <f t="shared" si="66"/>
        <v>76.946240253575866</v>
      </c>
      <c r="BC245" s="9">
        <f t="shared" si="67"/>
        <v>77.045238930623668</v>
      </c>
      <c r="BD245" s="9">
        <f t="shared" si="68"/>
        <v>59.06378385246564</v>
      </c>
      <c r="BE245" s="16">
        <f t="shared" si="69"/>
        <v>68.054511391544651</v>
      </c>
      <c r="BF245" s="44">
        <f t="shared" si="70"/>
        <v>8.3154625201640239E-3</v>
      </c>
      <c r="BG245" s="49"/>
      <c r="BH245" s="12">
        <f t="shared" si="71"/>
        <v>7.5160728927953441E-3</v>
      </c>
      <c r="BI245" s="9">
        <f t="shared" si="72"/>
        <v>67</v>
      </c>
      <c r="BJ245" s="9">
        <f t="shared" si="73"/>
        <v>76.812421028521811</v>
      </c>
      <c r="BK245" s="9">
        <f t="shared" si="74"/>
        <v>0</v>
      </c>
      <c r="BL245" s="47">
        <f t="shared" si="75"/>
        <v>67</v>
      </c>
      <c r="BM245" s="44">
        <f t="shared" si="76"/>
        <v>9.075441218753779E-3</v>
      </c>
      <c r="BN245" s="11"/>
      <c r="BO245" s="9"/>
      <c r="BP245" s="11"/>
      <c r="BQ245" s="9"/>
      <c r="BR245" s="43"/>
      <c r="BS245" s="9"/>
      <c r="BT245" s="11"/>
      <c r="BU245" s="9"/>
      <c r="BV245" s="25"/>
      <c r="BW245" s="25"/>
      <c r="BX245" s="25"/>
      <c r="BY245" s="25"/>
      <c r="CA245" s="25"/>
      <c r="CB245" s="25"/>
    </row>
    <row r="246" spans="2:80" x14ac:dyDescent="0.2">
      <c r="B246" s="2"/>
      <c r="C246" s="1"/>
      <c r="D246" s="1"/>
      <c r="E246" s="1"/>
      <c r="F246" s="2"/>
      <c r="G246" s="6"/>
      <c r="H246" s="2"/>
      <c r="I246" s="2"/>
      <c r="J246" s="3"/>
      <c r="K246" s="3"/>
      <c r="L246" s="1"/>
      <c r="M246" s="1"/>
      <c r="N246" s="1"/>
      <c r="O246" s="40"/>
      <c r="P246" s="40"/>
      <c r="Q246" s="1"/>
      <c r="R246" s="1"/>
      <c r="S246" s="2"/>
      <c r="T246" s="3"/>
      <c r="U246" s="7"/>
      <c r="V246" s="7"/>
      <c r="W246" s="7"/>
      <c r="X246" s="40"/>
      <c r="Y246" s="1"/>
      <c r="Z246" s="1"/>
      <c r="AA246" s="2"/>
      <c r="AB246" s="6"/>
      <c r="AC246" s="2"/>
      <c r="AD246" s="40"/>
      <c r="AE246" s="1" t="e">
        <f t="shared" si="47"/>
        <v>#DIV/0!</v>
      </c>
      <c r="AF246" s="2">
        <f t="shared" si="48"/>
        <v>30</v>
      </c>
      <c r="AG246" s="9" t="e">
        <f t="shared" si="49"/>
        <v>#DIV/0!</v>
      </c>
      <c r="AH246" s="12" t="e">
        <f t="shared" si="50"/>
        <v>#DIV/0!</v>
      </c>
      <c r="AI246" s="12" t="e">
        <f t="shared" si="51"/>
        <v>#DIV/0!</v>
      </c>
      <c r="AJ246" s="42" t="e">
        <f t="shared" si="52"/>
        <v>#DIV/0!</v>
      </c>
      <c r="AK246" s="11">
        <v>0</v>
      </c>
      <c r="AL246" s="9" t="e">
        <f t="shared" si="53"/>
        <v>#DIV/0!</v>
      </c>
      <c r="AM246" s="11">
        <f t="shared" si="54"/>
        <v>0</v>
      </c>
      <c r="AN246" s="9">
        <f t="shared" si="55"/>
        <v>77.043101385540183</v>
      </c>
      <c r="AO246" s="9"/>
      <c r="AP246" s="9">
        <f t="shared" si="56"/>
        <v>78.763920243053036</v>
      </c>
      <c r="AQ246" s="47">
        <f t="shared" si="57"/>
        <v>78.763920243053036</v>
      </c>
      <c r="AR246" s="15">
        <f t="shared" si="58"/>
        <v>0</v>
      </c>
      <c r="AS246" s="49"/>
      <c r="AT246" s="12">
        <f t="shared" si="59"/>
        <v>-7.9677530696999196E-4</v>
      </c>
      <c r="AU246" s="9">
        <f t="shared" si="60"/>
        <v>77.904579586838352</v>
      </c>
      <c r="AV246" s="9">
        <f t="shared" si="61"/>
        <v>78.763920243053036</v>
      </c>
      <c r="AW246" s="9">
        <f t="shared" si="62"/>
        <v>59.29660175456749</v>
      </c>
      <c r="AX246" s="16">
        <f t="shared" si="63"/>
        <v>69.030260998810263</v>
      </c>
      <c r="AY246" s="44">
        <f t="shared" si="64"/>
        <v>9.0025949821898495E-3</v>
      </c>
      <c r="AZ246" s="49"/>
      <c r="BA246" s="12">
        <f t="shared" si="65"/>
        <v>8.3154625201640239E-3</v>
      </c>
      <c r="BB246" s="9">
        <f t="shared" si="66"/>
        <v>68.054511391544651</v>
      </c>
      <c r="BC246" s="9">
        <f t="shared" si="67"/>
        <v>78.491035676004714</v>
      </c>
      <c r="BD246" s="9">
        <f t="shared" si="68"/>
        <v>57.464897602168612</v>
      </c>
      <c r="BE246" s="16">
        <f t="shared" si="69"/>
        <v>67.977966639086659</v>
      </c>
      <c r="BF246" s="44">
        <f t="shared" si="70"/>
        <v>9.7234657783149894E-3</v>
      </c>
      <c r="BG246" s="49"/>
      <c r="BH246" s="12">
        <f t="shared" si="71"/>
        <v>9.075441218753779E-3</v>
      </c>
      <c r="BI246" s="9">
        <f t="shared" si="72"/>
        <v>67</v>
      </c>
      <c r="BJ246" s="9">
        <f t="shared" si="73"/>
        <v>78.172699693708211</v>
      </c>
      <c r="BK246" s="9">
        <f t="shared" si="74"/>
        <v>0</v>
      </c>
      <c r="BL246" s="47">
        <f t="shared" si="75"/>
        <v>67</v>
      </c>
      <c r="BM246" s="44">
        <f t="shared" si="76"/>
        <v>1.0333553669405905E-2</v>
      </c>
      <c r="BN246" s="11"/>
      <c r="BO246" s="9"/>
      <c r="BP246" s="11"/>
      <c r="BQ246" s="9"/>
      <c r="BR246" s="43"/>
      <c r="BS246" s="9"/>
      <c r="BT246" s="11"/>
      <c r="BU246" s="9"/>
      <c r="BV246" s="25"/>
      <c r="BW246" s="25"/>
      <c r="BX246" s="25"/>
      <c r="BY246" s="25"/>
      <c r="CA246" s="25"/>
      <c r="CB246" s="25"/>
    </row>
    <row r="247" spans="2:80" x14ac:dyDescent="0.2">
      <c r="B247" s="2"/>
      <c r="C247" s="1"/>
      <c r="D247" s="1"/>
      <c r="E247" s="1"/>
      <c r="F247" s="2"/>
      <c r="G247" s="6"/>
      <c r="H247" s="2"/>
      <c r="I247" s="2"/>
      <c r="J247" s="3"/>
      <c r="K247" s="3"/>
      <c r="L247" s="1"/>
      <c r="M247" s="1"/>
      <c r="N247" s="1"/>
      <c r="O247" s="40"/>
      <c r="P247" s="40"/>
      <c r="Q247" s="1"/>
      <c r="R247" s="1"/>
      <c r="S247" s="2"/>
      <c r="T247" s="3"/>
      <c r="U247" s="7"/>
      <c r="V247" s="7"/>
      <c r="W247" s="7"/>
      <c r="X247" s="40"/>
      <c r="Y247" s="1"/>
      <c r="Z247" s="1"/>
      <c r="AA247" s="2"/>
      <c r="AB247" s="6"/>
      <c r="AC247" s="2"/>
      <c r="AD247" s="40"/>
      <c r="AE247" s="1" t="e">
        <f t="shared" si="47"/>
        <v>#DIV/0!</v>
      </c>
      <c r="AF247" s="2">
        <f t="shared" si="48"/>
        <v>31</v>
      </c>
      <c r="AG247" s="9" t="e">
        <f t="shared" si="49"/>
        <v>#DIV/0!</v>
      </c>
      <c r="AH247" s="12" t="e">
        <f t="shared" si="50"/>
        <v>#DIV/0!</v>
      </c>
      <c r="AI247" s="12" t="e">
        <f t="shared" si="51"/>
        <v>#DIV/0!</v>
      </c>
      <c r="AJ247" s="42" t="e">
        <f t="shared" si="52"/>
        <v>#DIV/0!</v>
      </c>
      <c r="AK247" s="11">
        <v>0</v>
      </c>
      <c r="AL247" s="9" t="e">
        <f t="shared" si="53"/>
        <v>#DIV/0!</v>
      </c>
      <c r="AM247" s="11">
        <f t="shared" si="54"/>
        <v>0</v>
      </c>
      <c r="AN247" s="9">
        <f t="shared" si="55"/>
        <v>78.763920243053036</v>
      </c>
      <c r="AO247" s="9"/>
      <c r="AP247" s="9">
        <f t="shared" si="56"/>
        <v>59.569486321615805</v>
      </c>
      <c r="AQ247" s="47">
        <f t="shared" si="57"/>
        <v>59.569486321615805</v>
      </c>
      <c r="AR247" s="15">
        <f t="shared" si="58"/>
        <v>0</v>
      </c>
      <c r="AS247" s="49"/>
      <c r="AT247" s="12">
        <f t="shared" si="59"/>
        <v>9.0025949821898495E-3</v>
      </c>
      <c r="AU247" s="9">
        <f t="shared" si="60"/>
        <v>69.030260998810263</v>
      </c>
      <c r="AV247" s="9">
        <f t="shared" si="61"/>
        <v>59.569486321615805</v>
      </c>
      <c r="AW247" s="9">
        <f t="shared" si="62"/>
        <v>57.783233584465115</v>
      </c>
      <c r="AX247" s="16">
        <f t="shared" si="63"/>
        <v>58.67635995304046</v>
      </c>
      <c r="AY247" s="44">
        <f t="shared" si="64"/>
        <v>8.2604648081897663E-4</v>
      </c>
      <c r="AZ247" s="49"/>
      <c r="BA247" s="12">
        <f t="shared" si="65"/>
        <v>9.7234657783149894E-3</v>
      </c>
      <c r="BB247" s="9">
        <f t="shared" si="66"/>
        <v>67.977966639086659</v>
      </c>
      <c r="BC247" s="9">
        <f t="shared" si="67"/>
        <v>59.567188837479534</v>
      </c>
      <c r="BD247" s="9">
        <f t="shared" si="68"/>
        <v>56.186836775781657</v>
      </c>
      <c r="BE247" s="16">
        <f t="shared" si="69"/>
        <v>57.877012806630596</v>
      </c>
      <c r="BF247" s="44">
        <f t="shared" si="70"/>
        <v>1.5632322719061789E-3</v>
      </c>
      <c r="BG247" s="49"/>
      <c r="BH247" s="12">
        <f t="shared" si="71"/>
        <v>1.0333553669405905E-2</v>
      </c>
      <c r="BI247" s="9">
        <f t="shared" si="72"/>
        <v>67</v>
      </c>
      <c r="BJ247" s="9">
        <f t="shared" si="73"/>
        <v>59.558960907728931</v>
      </c>
      <c r="BK247" s="9">
        <f t="shared" si="74"/>
        <v>0</v>
      </c>
      <c r="BL247" s="47">
        <f t="shared" si="75"/>
        <v>67</v>
      </c>
      <c r="BM247" s="44">
        <f t="shared" si="76"/>
        <v>-6.8821662556124751E-3</v>
      </c>
      <c r="BN247" s="11"/>
      <c r="BO247" s="9"/>
      <c r="BP247" s="11"/>
      <c r="BQ247" s="9"/>
      <c r="BR247" s="43"/>
      <c r="BS247" s="9"/>
      <c r="BT247" s="11"/>
      <c r="BU247" s="9"/>
      <c r="BV247" s="25"/>
      <c r="BW247" s="25"/>
      <c r="BX247" s="25"/>
      <c r="BY247" s="25"/>
      <c r="CA247" s="25"/>
      <c r="CB247" s="25"/>
    </row>
    <row r="248" spans="2:80" x14ac:dyDescent="0.2">
      <c r="B248" s="2"/>
      <c r="C248" s="1"/>
      <c r="D248" s="1"/>
      <c r="E248" s="1"/>
      <c r="F248" s="2"/>
      <c r="G248" s="6"/>
      <c r="H248" s="2"/>
      <c r="I248" s="2"/>
      <c r="J248" s="3"/>
      <c r="K248" s="3"/>
      <c r="L248" s="1"/>
      <c r="M248" s="1"/>
      <c r="N248" s="1"/>
      <c r="O248" s="40"/>
      <c r="P248" s="40"/>
      <c r="Q248" s="1"/>
      <c r="R248" s="1"/>
      <c r="S248" s="2"/>
      <c r="T248" s="3"/>
      <c r="U248" s="7"/>
      <c r="V248" s="7"/>
      <c r="W248" s="7"/>
      <c r="X248" s="40"/>
      <c r="Y248" s="1"/>
      <c r="Z248" s="1"/>
      <c r="AA248" s="2"/>
      <c r="AB248" s="6"/>
      <c r="AC248" s="2"/>
      <c r="AD248" s="40"/>
      <c r="AE248" s="1" t="e">
        <f t="shared" si="47"/>
        <v>#DIV/0!</v>
      </c>
      <c r="AF248" s="2">
        <f t="shared" si="48"/>
        <v>32</v>
      </c>
      <c r="AG248" s="9" t="e">
        <f t="shared" si="49"/>
        <v>#DIV/0!</v>
      </c>
      <c r="AH248" s="12" t="e">
        <f t="shared" si="50"/>
        <v>#DIV/0!</v>
      </c>
      <c r="AI248" s="12" t="e">
        <f t="shared" si="51"/>
        <v>#DIV/0!</v>
      </c>
      <c r="AJ248" s="42" t="e">
        <f t="shared" si="52"/>
        <v>#DIV/0!</v>
      </c>
      <c r="AK248" s="11">
        <v>0</v>
      </c>
      <c r="AL248" s="9" t="e">
        <f t="shared" si="53"/>
        <v>#DIV/0!</v>
      </c>
      <c r="AM248" s="11">
        <f t="shared" si="54"/>
        <v>0</v>
      </c>
      <c r="AN248" s="9">
        <f t="shared" si="55"/>
        <v>59.569486321615805</v>
      </c>
      <c r="AO248" s="9"/>
      <c r="AP248" s="9">
        <f t="shared" si="56"/>
        <v>57.785531068601387</v>
      </c>
      <c r="AQ248" s="47">
        <f t="shared" si="57"/>
        <v>57.785531068601387</v>
      </c>
      <c r="AR248" s="15">
        <f t="shared" si="58"/>
        <v>0</v>
      </c>
      <c r="AS248" s="49"/>
      <c r="AT248" s="12">
        <f t="shared" si="59"/>
        <v>8.2604648081897663E-4</v>
      </c>
      <c r="AU248" s="9">
        <f t="shared" si="60"/>
        <v>58.67635995304046</v>
      </c>
      <c r="AV248" s="9">
        <f t="shared" si="61"/>
        <v>57.785531068601387</v>
      </c>
      <c r="AW248" s="9">
        <f t="shared" si="62"/>
        <v>56.195064705532261</v>
      </c>
      <c r="AX248" s="16">
        <f t="shared" si="63"/>
        <v>56.990297887066824</v>
      </c>
      <c r="AY248" s="44">
        <f t="shared" si="64"/>
        <v>7.3550574045299559E-4</v>
      </c>
      <c r="AZ248" s="49"/>
      <c r="BA248" s="12">
        <f t="shared" si="65"/>
        <v>1.5632322719061789E-3</v>
      </c>
      <c r="BB248" s="9">
        <f t="shared" si="66"/>
        <v>57.877012806630596</v>
      </c>
      <c r="BC248" s="9">
        <f t="shared" si="67"/>
        <v>57.783709625186439</v>
      </c>
      <c r="BD248" s="9">
        <f t="shared" si="68"/>
        <v>74.281563629746188</v>
      </c>
      <c r="BE248" s="16">
        <f t="shared" si="69"/>
        <v>66.032636627466317</v>
      </c>
      <c r="BF248" s="44">
        <f t="shared" si="70"/>
        <v>-7.6293762680360146E-3</v>
      </c>
      <c r="BG248" s="49"/>
      <c r="BH248" s="12">
        <f t="shared" si="71"/>
        <v>-6.8821662556124751E-3</v>
      </c>
      <c r="BI248" s="9">
        <f t="shared" si="72"/>
        <v>67</v>
      </c>
      <c r="BJ248" s="9">
        <f t="shared" si="73"/>
        <v>57.979694077170521</v>
      </c>
      <c r="BK248" s="9">
        <f t="shared" si="74"/>
        <v>0</v>
      </c>
      <c r="BL248" s="47">
        <f t="shared" si="75"/>
        <v>67</v>
      </c>
      <c r="BM248" s="44">
        <f t="shared" si="76"/>
        <v>-8.342819365359801E-3</v>
      </c>
      <c r="BN248" s="11"/>
      <c r="BO248" s="9"/>
      <c r="BP248" s="11"/>
      <c r="BQ248" s="9"/>
      <c r="BR248" s="43"/>
      <c r="BS248" s="9"/>
      <c r="BT248" s="11"/>
      <c r="BU248" s="9"/>
      <c r="BV248" s="25"/>
      <c r="BW248" s="25"/>
      <c r="BX248" s="25"/>
      <c r="BY248" s="25"/>
      <c r="CA248" s="25"/>
      <c r="CB248" s="25"/>
    </row>
    <row r="249" spans="2:80" x14ac:dyDescent="0.2">
      <c r="B249" s="2"/>
      <c r="C249" s="1"/>
      <c r="D249" s="1"/>
      <c r="E249" s="1"/>
      <c r="F249" s="2"/>
      <c r="G249" s="6"/>
      <c r="H249" s="2"/>
      <c r="I249" s="2"/>
      <c r="J249" s="3"/>
      <c r="K249" s="3"/>
      <c r="L249" s="1"/>
      <c r="M249" s="1"/>
      <c r="N249" s="1"/>
      <c r="O249" s="40"/>
      <c r="P249" s="40"/>
      <c r="Q249" s="1"/>
      <c r="R249" s="1"/>
      <c r="S249" s="2"/>
      <c r="T249" s="3"/>
      <c r="U249" s="7"/>
      <c r="V249" s="7"/>
      <c r="W249" s="7"/>
      <c r="X249" s="40"/>
      <c r="Y249" s="1"/>
      <c r="Z249" s="1"/>
      <c r="AA249" s="2"/>
      <c r="AB249" s="6"/>
      <c r="AC249" s="2"/>
      <c r="AD249" s="40"/>
      <c r="AE249" s="1" t="e">
        <f t="shared" si="47"/>
        <v>#DIV/0!</v>
      </c>
      <c r="AF249" s="2">
        <f t="shared" si="48"/>
        <v>33</v>
      </c>
      <c r="AG249" s="9" t="e">
        <f t="shared" si="49"/>
        <v>#DIV/0!</v>
      </c>
      <c r="AH249" s="12" t="e">
        <f t="shared" si="50"/>
        <v>#DIV/0!</v>
      </c>
      <c r="AI249" s="12" t="e">
        <f t="shared" si="51"/>
        <v>#DIV/0!</v>
      </c>
      <c r="AJ249" s="42" t="e">
        <f t="shared" si="52"/>
        <v>#DIV/0!</v>
      </c>
      <c r="AK249" s="11">
        <v>0</v>
      </c>
      <c r="AL249" s="9" t="e">
        <f t="shared" si="53"/>
        <v>#DIV/0!</v>
      </c>
      <c r="AM249" s="11">
        <f t="shared" si="54"/>
        <v>0</v>
      </c>
      <c r="AN249" s="9">
        <f t="shared" si="55"/>
        <v>57.785531068601387</v>
      </c>
      <c r="AO249" s="9"/>
      <c r="AP249" s="9">
        <f t="shared" si="56"/>
        <v>56.196886148947208</v>
      </c>
      <c r="AQ249" s="47">
        <f t="shared" si="57"/>
        <v>56.196886148947208</v>
      </c>
      <c r="AR249" s="15">
        <f t="shared" si="58"/>
        <v>0</v>
      </c>
      <c r="AS249" s="49"/>
      <c r="AT249" s="12">
        <f t="shared" si="59"/>
        <v>7.3550574045299559E-4</v>
      </c>
      <c r="AU249" s="9">
        <f t="shared" si="60"/>
        <v>56.990297887066824</v>
      </c>
      <c r="AV249" s="9">
        <f t="shared" si="61"/>
        <v>56.196886148947208</v>
      </c>
      <c r="AW249" s="9">
        <f t="shared" si="62"/>
        <v>74.085579177762114</v>
      </c>
      <c r="AX249" s="16">
        <f t="shared" si="63"/>
        <v>65.141232663354657</v>
      </c>
      <c r="AY249" s="44">
        <f t="shared" si="64"/>
        <v>-8.2725650270938766E-3</v>
      </c>
      <c r="AZ249" s="49"/>
      <c r="BA249" s="12">
        <f t="shared" si="65"/>
        <v>-7.6293762680360146E-3</v>
      </c>
      <c r="BB249" s="9">
        <f t="shared" si="66"/>
        <v>66.032636627466317</v>
      </c>
      <c r="BC249" s="9">
        <f t="shared" si="67"/>
        <v>56.427308142642481</v>
      </c>
      <c r="BD249" s="9">
        <f t="shared" si="68"/>
        <v>75.785953616556668</v>
      </c>
      <c r="BE249" s="16">
        <f t="shared" si="69"/>
        <v>66.106630879599578</v>
      </c>
      <c r="BF249" s="44">
        <f t="shared" si="70"/>
        <v>-8.9523395175629076E-3</v>
      </c>
      <c r="BG249" s="49"/>
      <c r="BH249" s="12">
        <f t="shared" si="71"/>
        <v>-8.342819365359801E-3</v>
      </c>
      <c r="BI249" s="9">
        <f t="shared" si="72"/>
        <v>67</v>
      </c>
      <c r="BJ249" s="9">
        <f t="shared" si="73"/>
        <v>56.697154549503487</v>
      </c>
      <c r="BK249" s="9">
        <f t="shared" si="74"/>
        <v>0</v>
      </c>
      <c r="BL249" s="47">
        <f t="shared" si="75"/>
        <v>67</v>
      </c>
      <c r="BM249" s="44">
        <f t="shared" si="76"/>
        <v>-9.5290314184542889E-3</v>
      </c>
      <c r="BN249" s="11"/>
      <c r="BO249" s="9"/>
      <c r="BP249" s="11"/>
      <c r="BQ249" s="9"/>
      <c r="BR249" s="43"/>
      <c r="BS249" s="9"/>
      <c r="BT249" s="11"/>
      <c r="BU249" s="9"/>
      <c r="BV249" s="25"/>
      <c r="BW249" s="25"/>
      <c r="BX249" s="25"/>
      <c r="BY249" s="25"/>
      <c r="CA249" s="25"/>
      <c r="CB249" s="25"/>
    </row>
    <row r="250" spans="2:80" x14ac:dyDescent="0.2">
      <c r="B250" s="2"/>
      <c r="C250" s="1"/>
      <c r="D250" s="1"/>
      <c r="E250" s="1"/>
      <c r="F250" s="2"/>
      <c r="G250" s="6"/>
      <c r="H250" s="2"/>
      <c r="I250" s="2"/>
      <c r="J250" s="3"/>
      <c r="K250" s="3"/>
      <c r="L250" s="1"/>
      <c r="M250" s="1"/>
      <c r="N250" s="1"/>
      <c r="O250" s="40"/>
      <c r="P250" s="40"/>
      <c r="Q250" s="1"/>
      <c r="R250" s="1"/>
      <c r="S250" s="2"/>
      <c r="T250" s="3"/>
      <c r="U250" s="7"/>
      <c r="V250" s="7"/>
      <c r="W250" s="7"/>
      <c r="X250" s="40"/>
      <c r="Y250" s="1"/>
      <c r="Z250" s="1"/>
      <c r="AA250" s="2"/>
      <c r="AB250" s="6"/>
      <c r="AC250" s="2"/>
      <c r="AD250" s="40"/>
      <c r="AE250" s="1" t="e">
        <f t="shared" si="47"/>
        <v>#DIV/0!</v>
      </c>
      <c r="AF250" s="2">
        <f t="shared" si="48"/>
        <v>34</v>
      </c>
      <c r="AG250" s="9" t="e">
        <f t="shared" si="49"/>
        <v>#DIV/0!</v>
      </c>
      <c r="AH250" s="12" t="e">
        <f t="shared" si="50"/>
        <v>#DIV/0!</v>
      </c>
      <c r="AI250" s="12" t="e">
        <f t="shared" si="51"/>
        <v>#DIV/0!</v>
      </c>
      <c r="AJ250" s="42" t="e">
        <f t="shared" si="52"/>
        <v>#DIV/0!</v>
      </c>
      <c r="AK250" s="11">
        <v>0</v>
      </c>
      <c r="AL250" s="9" t="e">
        <f t="shared" si="53"/>
        <v>#DIV/0!</v>
      </c>
      <c r="AM250" s="11">
        <f t="shared" si="54"/>
        <v>0</v>
      </c>
      <c r="AN250" s="9">
        <f t="shared" si="55"/>
        <v>56.196886148947208</v>
      </c>
      <c r="AO250" s="9"/>
      <c r="AP250" s="9">
        <f t="shared" si="56"/>
        <v>73.855157184066826</v>
      </c>
      <c r="AQ250" s="47">
        <f t="shared" si="57"/>
        <v>73.855157184066826</v>
      </c>
      <c r="AR250" s="15">
        <f t="shared" si="58"/>
        <v>0</v>
      </c>
      <c r="AS250" s="49"/>
      <c r="AT250" s="12">
        <f t="shared" si="59"/>
        <v>-8.2725650270938766E-3</v>
      </c>
      <c r="AU250" s="9">
        <f t="shared" si="60"/>
        <v>65.141232663354657</v>
      </c>
      <c r="AV250" s="9">
        <f t="shared" si="61"/>
        <v>73.855157184066826</v>
      </c>
      <c r="AW250" s="9">
        <f t="shared" si="62"/>
        <v>75.516107209695676</v>
      </c>
      <c r="AX250" s="16">
        <f t="shared" si="63"/>
        <v>74.685632196881244</v>
      </c>
      <c r="AY250" s="44">
        <f t="shared" si="64"/>
        <v>-7.6810066960370101E-4</v>
      </c>
      <c r="AZ250" s="49"/>
      <c r="BA250" s="12">
        <f t="shared" si="65"/>
        <v>-8.9523395175629076E-3</v>
      </c>
      <c r="BB250" s="9">
        <f t="shared" si="66"/>
        <v>66.106630879599578</v>
      </c>
      <c r="BC250" s="9">
        <f t="shared" si="67"/>
        <v>73.857143644129607</v>
      </c>
      <c r="BD250" s="9">
        <f t="shared" si="68"/>
        <v>76.997113330045707</v>
      </c>
      <c r="BE250" s="16">
        <f t="shared" si="69"/>
        <v>75.427128487087657</v>
      </c>
      <c r="BF250" s="44">
        <f t="shared" si="70"/>
        <v>-1.4520682627849485E-3</v>
      </c>
      <c r="BG250" s="49"/>
      <c r="BH250" s="12">
        <f t="shared" si="71"/>
        <v>-9.5290314184542889E-3</v>
      </c>
      <c r="BI250" s="9">
        <f t="shared" si="72"/>
        <v>67</v>
      </c>
      <c r="BJ250" s="9">
        <f t="shared" si="73"/>
        <v>73.864242978270312</v>
      </c>
      <c r="BK250" s="9">
        <f t="shared" si="74"/>
        <v>0</v>
      </c>
      <c r="BL250" s="47">
        <f t="shared" si="75"/>
        <v>67</v>
      </c>
      <c r="BM250" s="44">
        <f t="shared" si="76"/>
        <v>6.3486914676265322E-3</v>
      </c>
      <c r="BN250" s="11"/>
      <c r="BO250" s="9"/>
      <c r="BP250" s="11"/>
      <c r="BQ250" s="9"/>
      <c r="BR250" s="43"/>
      <c r="BS250" s="9"/>
      <c r="BT250" s="11"/>
      <c r="BU250" s="9"/>
      <c r="BV250" s="25"/>
      <c r="BW250" s="25"/>
      <c r="BX250" s="25"/>
      <c r="BY250" s="25"/>
      <c r="CA250" s="25"/>
      <c r="CB250" s="25"/>
    </row>
    <row r="251" spans="2:80" x14ac:dyDescent="0.2">
      <c r="B251" s="2"/>
      <c r="C251" s="1"/>
      <c r="D251" s="1"/>
      <c r="E251" s="1"/>
      <c r="F251" s="2"/>
      <c r="G251" s="6"/>
      <c r="H251" s="2"/>
      <c r="I251" s="2"/>
      <c r="J251" s="3"/>
      <c r="K251" s="3"/>
      <c r="L251" s="1"/>
      <c r="M251" s="1"/>
      <c r="N251" s="1"/>
      <c r="O251" s="40"/>
      <c r="P251" s="40"/>
      <c r="Q251" s="1"/>
      <c r="R251" s="1"/>
      <c r="S251" s="2"/>
      <c r="T251" s="3"/>
      <c r="U251" s="7"/>
      <c r="V251" s="7"/>
      <c r="W251" s="7"/>
      <c r="X251" s="40"/>
      <c r="Y251" s="1"/>
      <c r="Z251" s="1"/>
      <c r="AA251" s="2"/>
      <c r="AB251" s="6"/>
      <c r="AC251" s="2"/>
      <c r="AD251" s="40"/>
      <c r="AE251" s="1" t="e">
        <f t="shared" si="47"/>
        <v>#DIV/0!</v>
      </c>
      <c r="AF251" s="2">
        <f t="shared" si="48"/>
        <v>35</v>
      </c>
      <c r="AG251" s="9" t="e">
        <f t="shared" si="49"/>
        <v>#DIV/0!</v>
      </c>
      <c r="AH251" s="12" t="e">
        <f t="shared" si="50"/>
        <v>#DIV/0!</v>
      </c>
      <c r="AI251" s="12" t="e">
        <f t="shared" si="51"/>
        <v>#DIV/0!</v>
      </c>
      <c r="AJ251" s="42" t="e">
        <f t="shared" si="52"/>
        <v>#DIV/0!</v>
      </c>
      <c r="AK251" s="11">
        <v>0</v>
      </c>
      <c r="AL251" s="9" t="e">
        <f t="shared" si="53"/>
        <v>#DIV/0!</v>
      </c>
      <c r="AM251" s="11">
        <f t="shared" si="54"/>
        <v>0</v>
      </c>
      <c r="AN251" s="9">
        <f t="shared" si="55"/>
        <v>73.855157184066826</v>
      </c>
      <c r="AO251" s="9"/>
      <c r="AP251" s="9">
        <f t="shared" si="56"/>
        <v>75.51412074963288</v>
      </c>
      <c r="AQ251" s="47">
        <f t="shared" si="57"/>
        <v>75.51412074963288</v>
      </c>
      <c r="AR251" s="15">
        <f t="shared" si="58"/>
        <v>0</v>
      </c>
      <c r="AS251" s="49"/>
      <c r="AT251" s="12">
        <f t="shared" si="59"/>
        <v>-7.6810066960370101E-4</v>
      </c>
      <c r="AU251" s="9">
        <f t="shared" si="60"/>
        <v>74.685632196881244</v>
      </c>
      <c r="AV251" s="9">
        <f t="shared" si="61"/>
        <v>75.51412074963288</v>
      </c>
      <c r="AW251" s="9">
        <f t="shared" si="62"/>
        <v>76.990013995905002</v>
      </c>
      <c r="AX251" s="16">
        <f t="shared" si="63"/>
        <v>76.252067372768948</v>
      </c>
      <c r="AY251" s="44">
        <f t="shared" si="64"/>
        <v>-6.8252179369214538E-4</v>
      </c>
      <c r="AZ251" s="49"/>
      <c r="BA251" s="12">
        <f t="shared" si="65"/>
        <v>-1.4520682627849485E-3</v>
      </c>
      <c r="BB251" s="9">
        <f t="shared" si="66"/>
        <v>75.427128487087657</v>
      </c>
      <c r="BC251" s="9">
        <f t="shared" si="67"/>
        <v>75.515689221009524</v>
      </c>
      <c r="BD251" s="9">
        <f t="shared" si="68"/>
        <v>60.271467066682931</v>
      </c>
      <c r="BE251" s="16">
        <f t="shared" si="69"/>
        <v>67.893578143846227</v>
      </c>
      <c r="BF251" s="44">
        <f t="shared" si="70"/>
        <v>7.049638498240046E-3</v>
      </c>
      <c r="BG251" s="49"/>
      <c r="BH251" s="12">
        <f t="shared" si="71"/>
        <v>6.3486914676265322E-3</v>
      </c>
      <c r="BI251" s="9">
        <f t="shared" si="72"/>
        <v>67</v>
      </c>
      <c r="BJ251" s="9">
        <f t="shared" si="73"/>
        <v>75.348357897925794</v>
      </c>
      <c r="BK251" s="9">
        <f t="shared" si="74"/>
        <v>0</v>
      </c>
      <c r="BL251" s="47">
        <f t="shared" si="75"/>
        <v>67</v>
      </c>
      <c r="BM251" s="44">
        <f t="shared" si="76"/>
        <v>7.7213392245927713E-3</v>
      </c>
      <c r="BN251" s="11"/>
      <c r="BO251" s="9"/>
      <c r="BP251" s="11"/>
      <c r="BQ251" s="9"/>
      <c r="BR251" s="43"/>
      <c r="BS251" s="9"/>
      <c r="BT251" s="11"/>
      <c r="BU251" s="9"/>
      <c r="BV251" s="25"/>
      <c r="BW251" s="25"/>
      <c r="BX251" s="25"/>
      <c r="BY251" s="25"/>
      <c r="CA251" s="25"/>
      <c r="CB251" s="25"/>
    </row>
    <row r="252" spans="2:80" x14ac:dyDescent="0.2">
      <c r="B252" s="2"/>
      <c r="C252" s="1"/>
      <c r="D252" s="1"/>
      <c r="E252" s="1"/>
      <c r="F252" s="2"/>
      <c r="G252" s="6"/>
      <c r="H252" s="2"/>
      <c r="I252" s="2"/>
      <c r="J252" s="3"/>
      <c r="K252" s="3"/>
      <c r="L252" s="1"/>
      <c r="M252" s="1"/>
      <c r="N252" s="1"/>
      <c r="O252" s="40"/>
      <c r="P252" s="40"/>
      <c r="Q252" s="1"/>
      <c r="R252" s="1"/>
      <c r="S252" s="2"/>
      <c r="T252" s="3"/>
      <c r="U252" s="7"/>
      <c r="V252" s="7"/>
      <c r="W252" s="7"/>
      <c r="X252" s="40"/>
      <c r="Y252" s="1"/>
      <c r="Z252" s="1"/>
      <c r="AA252" s="2"/>
      <c r="AB252" s="6"/>
      <c r="AC252" s="2"/>
      <c r="AD252" s="40"/>
      <c r="AE252" s="1" t="e">
        <f t="shared" si="47"/>
        <v>#DIV/0!</v>
      </c>
      <c r="AF252" s="2">
        <f t="shared" si="48"/>
        <v>36</v>
      </c>
      <c r="AG252" s="9" t="e">
        <f t="shared" si="49"/>
        <v>#DIV/0!</v>
      </c>
      <c r="AH252" s="12" t="e">
        <f t="shared" si="50"/>
        <v>#DIV/0!</v>
      </c>
      <c r="AI252" s="12" t="e">
        <f t="shared" si="51"/>
        <v>#DIV/0!</v>
      </c>
      <c r="AJ252" s="42" t="e">
        <f t="shared" si="52"/>
        <v>#DIV/0!</v>
      </c>
      <c r="AK252" s="11">
        <v>0</v>
      </c>
      <c r="AL252" s="9" t="e">
        <f t="shared" si="53"/>
        <v>#DIV/0!</v>
      </c>
      <c r="AM252" s="11">
        <f t="shared" si="54"/>
        <v>0</v>
      </c>
      <c r="AN252" s="9">
        <f t="shared" si="55"/>
        <v>75.51412074963288</v>
      </c>
      <c r="AO252" s="9"/>
      <c r="AP252" s="9">
        <f t="shared" si="56"/>
        <v>76.988445524528373</v>
      </c>
      <c r="AQ252" s="47">
        <f t="shared" si="57"/>
        <v>76.988445524528373</v>
      </c>
      <c r="AR252" s="15">
        <f t="shared" si="58"/>
        <v>0</v>
      </c>
      <c r="AS252" s="49"/>
      <c r="AT252" s="12">
        <f t="shared" si="59"/>
        <v>-6.8252179369214538E-4</v>
      </c>
      <c r="AU252" s="9">
        <f t="shared" si="60"/>
        <v>76.252067372768948</v>
      </c>
      <c r="AV252" s="9">
        <f t="shared" si="61"/>
        <v>76.988445524528373</v>
      </c>
      <c r="AW252" s="9">
        <f t="shared" si="62"/>
        <v>60.43879838976666</v>
      </c>
      <c r="AX252" s="16">
        <f t="shared" si="63"/>
        <v>68.713621957147524</v>
      </c>
      <c r="AY252" s="44">
        <f t="shared" si="64"/>
        <v>7.6533278242990775E-3</v>
      </c>
      <c r="AZ252" s="49"/>
      <c r="BA252" s="12">
        <f t="shared" si="65"/>
        <v>7.049638498240046E-3</v>
      </c>
      <c r="BB252" s="9">
        <f t="shared" si="66"/>
        <v>67.893578143846227</v>
      </c>
      <c r="BC252" s="9">
        <f t="shared" si="67"/>
        <v>76.791228599322352</v>
      </c>
      <c r="BD252" s="9">
        <f t="shared" si="68"/>
        <v>58.852379743223146</v>
      </c>
      <c r="BE252" s="16">
        <f t="shared" si="69"/>
        <v>67.821804171272746</v>
      </c>
      <c r="BF252" s="44">
        <f t="shared" si="70"/>
        <v>8.2957594182117081E-3</v>
      </c>
      <c r="BG252" s="49"/>
      <c r="BH252" s="12">
        <f t="shared" si="71"/>
        <v>7.7213392245927713E-3</v>
      </c>
      <c r="BI252" s="9">
        <f t="shared" si="72"/>
        <v>67</v>
      </c>
      <c r="BJ252" s="9">
        <f t="shared" si="73"/>
        <v>76.559512692504683</v>
      </c>
      <c r="BK252" s="9">
        <f t="shared" si="74"/>
        <v>0</v>
      </c>
      <c r="BL252" s="47">
        <f t="shared" si="75"/>
        <v>67</v>
      </c>
      <c r="BM252" s="44">
        <f t="shared" si="76"/>
        <v>8.8415280254058124E-3</v>
      </c>
      <c r="BN252" s="11"/>
      <c r="BO252" s="9"/>
      <c r="BP252" s="11"/>
      <c r="BQ252" s="9"/>
      <c r="BR252" s="43"/>
      <c r="BS252" s="9"/>
      <c r="BT252" s="11"/>
      <c r="BU252" s="9"/>
      <c r="BV252" s="25"/>
      <c r="BW252" s="25"/>
      <c r="BX252" s="25"/>
      <c r="BY252" s="25"/>
      <c r="CA252" s="25"/>
      <c r="CB252" s="25"/>
    </row>
    <row r="253" spans="2:80" x14ac:dyDescent="0.2">
      <c r="B253" s="2"/>
      <c r="C253" s="1"/>
      <c r="D253" s="1"/>
      <c r="E253" s="1"/>
      <c r="F253" s="2"/>
      <c r="G253" s="6"/>
      <c r="H253" s="2"/>
      <c r="I253" s="2"/>
      <c r="J253" s="3"/>
      <c r="K253" s="3"/>
      <c r="L253" s="1"/>
      <c r="M253" s="1"/>
      <c r="N253" s="1"/>
      <c r="O253" s="40"/>
      <c r="P253" s="40"/>
      <c r="Q253" s="1"/>
      <c r="R253" s="1"/>
      <c r="S253" s="2"/>
      <c r="T253" s="3"/>
      <c r="U253" s="7"/>
      <c r="V253" s="7"/>
      <c r="W253" s="7"/>
      <c r="X253" s="40"/>
      <c r="Y253" s="1"/>
      <c r="Z253" s="1"/>
      <c r="AA253" s="2"/>
      <c r="AB253" s="6"/>
      <c r="AC253" s="2"/>
      <c r="AD253" s="40"/>
      <c r="AE253" s="1" t="e">
        <f t="shared" si="47"/>
        <v>#DIV/0!</v>
      </c>
      <c r="AF253" s="2">
        <f t="shared" si="48"/>
        <v>37</v>
      </c>
      <c r="AG253" s="9" t="e">
        <f t="shared" si="49"/>
        <v>#DIV/0!</v>
      </c>
      <c r="AH253" s="12" t="e">
        <f t="shared" si="50"/>
        <v>#DIV/0!</v>
      </c>
      <c r="AI253" s="12" t="e">
        <f t="shared" si="51"/>
        <v>#DIV/0!</v>
      </c>
      <c r="AJ253" s="42" t="e">
        <f t="shared" si="52"/>
        <v>#DIV/0!</v>
      </c>
      <c r="AK253" s="11">
        <v>0</v>
      </c>
      <c r="AL253" s="9" t="e">
        <f t="shared" si="53"/>
        <v>#DIV/0!</v>
      </c>
      <c r="AM253" s="11">
        <f t="shared" si="54"/>
        <v>0</v>
      </c>
      <c r="AN253" s="9">
        <f t="shared" si="55"/>
        <v>76.988445524528373</v>
      </c>
      <c r="AO253" s="9"/>
      <c r="AP253" s="9">
        <f t="shared" si="56"/>
        <v>60.636015314972703</v>
      </c>
      <c r="AQ253" s="47">
        <f t="shared" si="57"/>
        <v>60.636015314972703</v>
      </c>
      <c r="AR253" s="15">
        <f t="shared" si="58"/>
        <v>0</v>
      </c>
      <c r="AS253" s="49"/>
      <c r="AT253" s="12">
        <f t="shared" si="59"/>
        <v>7.6533278242990775E-3</v>
      </c>
      <c r="AU253" s="9">
        <f t="shared" si="60"/>
        <v>68.713621957147524</v>
      </c>
      <c r="AV253" s="9">
        <f t="shared" si="61"/>
        <v>60.636015314972703</v>
      </c>
      <c r="AW253" s="9">
        <f t="shared" si="62"/>
        <v>59.084095650040808</v>
      </c>
      <c r="AX253" s="16">
        <f t="shared" si="63"/>
        <v>59.860055482506752</v>
      </c>
      <c r="AY253" s="44">
        <f t="shared" si="64"/>
        <v>7.176799514808051E-4</v>
      </c>
      <c r="AZ253" s="49"/>
      <c r="BA253" s="12">
        <f t="shared" si="65"/>
        <v>8.2957594182117081E-3</v>
      </c>
      <c r="BB253" s="9">
        <f t="shared" si="66"/>
        <v>67.821804171272746</v>
      </c>
      <c r="BC253" s="9">
        <f t="shared" si="67"/>
        <v>60.634281091024022</v>
      </c>
      <c r="BD253" s="9">
        <f t="shared" si="68"/>
        <v>57.703694774916315</v>
      </c>
      <c r="BE253" s="16">
        <f t="shared" si="69"/>
        <v>59.168987932970168</v>
      </c>
      <c r="BF253" s="44">
        <f t="shared" si="70"/>
        <v>1.3552396381592217E-3</v>
      </c>
      <c r="BG253" s="49"/>
      <c r="BH253" s="12">
        <f t="shared" si="71"/>
        <v>8.8415280254058124E-3</v>
      </c>
      <c r="BI253" s="9">
        <f t="shared" si="72"/>
        <v>67</v>
      </c>
      <c r="BJ253" s="9">
        <f t="shared" si="73"/>
        <v>60.628097001876419</v>
      </c>
      <c r="BK253" s="9">
        <f t="shared" si="74"/>
        <v>0</v>
      </c>
      <c r="BL253" s="47">
        <f t="shared" si="75"/>
        <v>67</v>
      </c>
      <c r="BM253" s="44">
        <f t="shared" si="76"/>
        <v>-5.8933295812504472E-3</v>
      </c>
      <c r="BN253" s="11"/>
      <c r="BO253" s="9"/>
      <c r="BP253" s="11"/>
      <c r="BQ253" s="9"/>
      <c r="BR253" s="43"/>
      <c r="BS253" s="9"/>
      <c r="BT253" s="11"/>
      <c r="BU253" s="9"/>
      <c r="BV253" s="25"/>
      <c r="BW253" s="25"/>
      <c r="BX253" s="25"/>
      <c r="BY253" s="25"/>
      <c r="CA253" s="25"/>
      <c r="CB253" s="25"/>
    </row>
    <row r="254" spans="2:80" x14ac:dyDescent="0.2">
      <c r="B254" s="2"/>
      <c r="C254" s="1"/>
      <c r="D254" s="1"/>
      <c r="E254" s="1"/>
      <c r="F254" s="2"/>
      <c r="G254" s="6"/>
      <c r="H254" s="2"/>
      <c r="I254" s="2"/>
      <c r="J254" s="3"/>
      <c r="K254" s="3"/>
      <c r="L254" s="1"/>
      <c r="M254" s="1"/>
      <c r="N254" s="1"/>
      <c r="O254" s="40"/>
      <c r="P254" s="40"/>
      <c r="Q254" s="1"/>
      <c r="R254" s="1"/>
      <c r="S254" s="2"/>
      <c r="T254" s="3"/>
      <c r="U254" s="7"/>
      <c r="V254" s="7"/>
      <c r="W254" s="7"/>
      <c r="X254" s="40"/>
      <c r="Y254" s="1"/>
      <c r="Z254" s="1"/>
      <c r="AA254" s="2"/>
      <c r="AB254" s="6"/>
      <c r="AC254" s="2"/>
      <c r="AD254" s="40"/>
      <c r="AE254" s="1" t="e">
        <f t="shared" si="47"/>
        <v>#DIV/0!</v>
      </c>
      <c r="AF254" s="2">
        <f t="shared" si="48"/>
        <v>38</v>
      </c>
      <c r="AG254" s="9" t="e">
        <f t="shared" si="49"/>
        <v>#DIV/0!</v>
      </c>
      <c r="AH254" s="12" t="e">
        <f t="shared" si="50"/>
        <v>#DIV/0!</v>
      </c>
      <c r="AI254" s="12" t="e">
        <f t="shared" si="51"/>
        <v>#DIV/0!</v>
      </c>
      <c r="AJ254" s="42" t="e">
        <f t="shared" si="52"/>
        <v>#DIV/0!</v>
      </c>
      <c r="AK254" s="11">
        <v>0</v>
      </c>
      <c r="AL254" s="9" t="e">
        <f t="shared" si="53"/>
        <v>#DIV/0!</v>
      </c>
      <c r="AM254" s="11">
        <f t="shared" si="54"/>
        <v>0</v>
      </c>
      <c r="AN254" s="9">
        <f t="shared" si="55"/>
        <v>60.636015314972703</v>
      </c>
      <c r="AO254" s="9"/>
      <c r="AP254" s="9">
        <f t="shared" si="56"/>
        <v>59.085829873989482</v>
      </c>
      <c r="AQ254" s="47">
        <f t="shared" si="57"/>
        <v>59.085829873989482</v>
      </c>
      <c r="AR254" s="15">
        <f t="shared" si="58"/>
        <v>0</v>
      </c>
      <c r="AS254" s="49"/>
      <c r="AT254" s="12">
        <f t="shared" si="59"/>
        <v>7.176799514808051E-4</v>
      </c>
      <c r="AU254" s="9">
        <f t="shared" si="60"/>
        <v>59.860055482506752</v>
      </c>
      <c r="AV254" s="9">
        <f t="shared" si="61"/>
        <v>59.085829873989482</v>
      </c>
      <c r="AW254" s="9">
        <f t="shared" si="62"/>
        <v>57.709878864063917</v>
      </c>
      <c r="AX254" s="16">
        <f t="shared" si="63"/>
        <v>58.397854369026703</v>
      </c>
      <c r="AY254" s="44">
        <f t="shared" si="64"/>
        <v>6.3630384765223699E-4</v>
      </c>
      <c r="AZ254" s="49"/>
      <c r="BA254" s="12">
        <f t="shared" si="65"/>
        <v>1.3552396381592217E-3</v>
      </c>
      <c r="BB254" s="9">
        <f t="shared" si="66"/>
        <v>59.168987932970168</v>
      </c>
      <c r="BC254" s="9">
        <f t="shared" si="67"/>
        <v>59.084466632957373</v>
      </c>
      <c r="BD254" s="9">
        <f t="shared" si="68"/>
        <v>73.254962481109303</v>
      </c>
      <c r="BE254" s="16">
        <f t="shared" si="69"/>
        <v>66.16971455703333</v>
      </c>
      <c r="BF254" s="44">
        <f t="shared" si="70"/>
        <v>-6.5530974331760106E-3</v>
      </c>
      <c r="BG254" s="49"/>
      <c r="BH254" s="12">
        <f t="shared" si="71"/>
        <v>-5.8933295812504472E-3</v>
      </c>
      <c r="BI254" s="9">
        <f t="shared" si="72"/>
        <v>67</v>
      </c>
      <c r="BJ254" s="9">
        <f t="shared" si="73"/>
        <v>59.229056148003494</v>
      </c>
      <c r="BK254" s="9">
        <f t="shared" si="74"/>
        <v>0</v>
      </c>
      <c r="BL254" s="47">
        <f t="shared" si="75"/>
        <v>67</v>
      </c>
      <c r="BM254" s="44">
        <f t="shared" si="76"/>
        <v>-7.1872929155848229E-3</v>
      </c>
      <c r="BN254" s="11"/>
      <c r="BO254" s="9"/>
      <c r="BP254" s="11"/>
      <c r="BQ254" s="9"/>
      <c r="BR254" s="43"/>
      <c r="BS254" s="9"/>
      <c r="BT254" s="11"/>
      <c r="BU254" s="9"/>
      <c r="BV254" s="25"/>
      <c r="BW254" s="25"/>
      <c r="BX254" s="25"/>
      <c r="BY254" s="25"/>
      <c r="CA254" s="25"/>
      <c r="CB254" s="25"/>
    </row>
    <row r="255" spans="2:80" x14ac:dyDescent="0.2">
      <c r="B255" s="25"/>
      <c r="C255" s="1"/>
      <c r="D255" s="1"/>
      <c r="E255" s="1"/>
      <c r="F255" s="2"/>
      <c r="G255" s="6"/>
      <c r="H255" s="2"/>
      <c r="I255" s="2"/>
      <c r="J255" s="3"/>
      <c r="K255" s="3"/>
      <c r="L255" s="1"/>
      <c r="M255" s="1"/>
      <c r="N255" s="1"/>
      <c r="O255" s="40"/>
      <c r="P255" s="40"/>
      <c r="Q255" s="1"/>
      <c r="R255" s="1"/>
      <c r="S255" s="2"/>
      <c r="T255" s="3"/>
      <c r="U255" s="7"/>
      <c r="V255" s="7"/>
      <c r="W255" s="7"/>
      <c r="X255" s="40"/>
      <c r="Y255" s="1"/>
      <c r="Z255" s="1"/>
      <c r="AA255" s="2"/>
      <c r="AB255" s="6"/>
      <c r="AC255" s="2"/>
      <c r="AD255" s="40"/>
      <c r="AE255" s="1"/>
      <c r="AF255" s="2"/>
      <c r="AG255" s="9"/>
      <c r="AH255" s="12"/>
      <c r="AI255" s="12"/>
      <c r="AJ255" s="42"/>
      <c r="AK255" s="11"/>
      <c r="AL255" s="9"/>
      <c r="AM255" s="11"/>
      <c r="AN255" s="9"/>
      <c r="AO255" s="9"/>
      <c r="AP255" s="9"/>
      <c r="AQ255" s="50"/>
      <c r="AR255" s="11"/>
      <c r="AS255" s="49"/>
      <c r="AT255" s="12"/>
      <c r="AU255" s="9"/>
      <c r="AV255" s="9"/>
      <c r="AW255" s="9"/>
      <c r="AX255" s="9"/>
      <c r="AY255" s="12"/>
      <c r="AZ255" s="49"/>
      <c r="BA255" s="12"/>
      <c r="BB255" s="9"/>
      <c r="BC255" s="9"/>
      <c r="BD255" s="9"/>
      <c r="BE255" s="9"/>
      <c r="BF255" s="12"/>
      <c r="BG255" s="49"/>
      <c r="BH255" s="12"/>
      <c r="BI255" s="9"/>
      <c r="BJ255" s="9"/>
      <c r="BK255" s="9"/>
      <c r="BL255" s="50"/>
      <c r="BM255" s="12"/>
      <c r="BN255" s="11"/>
      <c r="BO255" s="9"/>
      <c r="BP255" s="11"/>
      <c r="BQ255" s="9"/>
      <c r="BR255" s="43"/>
      <c r="BS255" s="9"/>
      <c r="BT255" s="11"/>
      <c r="BU255" s="25"/>
      <c r="BV255" s="25"/>
      <c r="BW255" s="25"/>
      <c r="BX255" s="25"/>
      <c r="BY255" s="25"/>
      <c r="BZ255" s="25"/>
      <c r="CA255" s="25"/>
      <c r="CB255" s="25"/>
    </row>
    <row r="256" spans="2:80" x14ac:dyDescent="0.2">
      <c r="B256" s="25"/>
      <c r="C256" s="1"/>
      <c r="D256" s="1"/>
      <c r="E256" s="1"/>
      <c r="F256" s="2"/>
      <c r="G256" s="6"/>
      <c r="H256" s="2"/>
      <c r="I256" s="2"/>
      <c r="J256" s="3"/>
      <c r="K256" s="3"/>
      <c r="L256" s="1"/>
      <c r="M256" s="1"/>
      <c r="N256" s="1"/>
      <c r="O256" s="40"/>
      <c r="P256" s="40"/>
      <c r="Q256" s="1"/>
      <c r="R256" s="1"/>
      <c r="S256" s="2"/>
      <c r="T256" s="3"/>
      <c r="U256" s="7"/>
      <c r="V256" s="7"/>
      <c r="W256" s="7"/>
      <c r="X256" s="40"/>
      <c r="Y256" s="1"/>
      <c r="Z256" s="1"/>
      <c r="AA256" s="2"/>
      <c r="AB256" s="6"/>
      <c r="AC256" s="2"/>
      <c r="AD256" s="40"/>
      <c r="AE256" s="1"/>
      <c r="AF256" s="2"/>
      <c r="AG256" s="9"/>
      <c r="AH256" s="12"/>
      <c r="AI256" s="12"/>
      <c r="AJ256" s="42"/>
      <c r="AK256" s="11"/>
      <c r="AL256" s="9"/>
      <c r="AM256" s="11"/>
      <c r="AN256" s="9"/>
      <c r="AO256" s="9"/>
      <c r="AP256" s="9"/>
      <c r="AQ256" s="50"/>
      <c r="AR256" s="11"/>
      <c r="AS256" s="49"/>
      <c r="AT256" s="12"/>
      <c r="AU256" s="9"/>
      <c r="AV256" s="9"/>
      <c r="AW256" s="9"/>
      <c r="AX256" s="9"/>
      <c r="AY256" s="12"/>
      <c r="AZ256" s="49"/>
      <c r="BA256" s="12"/>
      <c r="BB256" s="9"/>
      <c r="BC256" s="9"/>
      <c r="BD256" s="9"/>
      <c r="BE256" s="9"/>
      <c r="BF256" s="12"/>
      <c r="BG256" s="49"/>
      <c r="BH256" s="12"/>
      <c r="BI256" s="9"/>
      <c r="BJ256" s="9"/>
      <c r="BK256" s="9"/>
      <c r="BL256" s="50"/>
      <c r="BM256" s="12"/>
      <c r="BN256" s="11"/>
      <c r="BO256" s="9"/>
      <c r="BP256" s="11"/>
      <c r="BQ256" s="9"/>
      <c r="BR256" s="43"/>
      <c r="BS256" s="9"/>
      <c r="BT256" s="11"/>
      <c r="BU256" s="25"/>
      <c r="BV256" s="25"/>
      <c r="BW256" s="25"/>
      <c r="BX256" s="25"/>
      <c r="BY256" s="25"/>
      <c r="BZ256" s="25"/>
      <c r="CA256" s="25"/>
      <c r="CB256" s="25"/>
    </row>
    <row r="257" spans="2:80" x14ac:dyDescent="0.2">
      <c r="B257" s="25"/>
      <c r="C257" s="1"/>
      <c r="D257" s="1"/>
      <c r="E257" s="1"/>
      <c r="F257" s="2"/>
      <c r="G257" s="6"/>
      <c r="H257" s="2"/>
      <c r="I257" s="2"/>
      <c r="J257" s="3"/>
      <c r="K257" s="3"/>
      <c r="L257" s="1"/>
      <c r="M257" s="1"/>
      <c r="N257" s="1"/>
      <c r="O257" s="40"/>
      <c r="P257" s="40"/>
      <c r="Q257" s="1"/>
      <c r="R257" s="1"/>
      <c r="S257" s="2"/>
      <c r="T257" s="3"/>
      <c r="U257" s="7"/>
      <c r="V257" s="7"/>
      <c r="W257" s="7"/>
      <c r="X257" s="40"/>
      <c r="Y257" s="1"/>
      <c r="Z257" s="1"/>
      <c r="AA257" s="2"/>
      <c r="AB257" s="6"/>
      <c r="AC257" s="2"/>
      <c r="AD257" s="40"/>
      <c r="AE257" s="1"/>
      <c r="AF257" s="2"/>
      <c r="AG257" s="9"/>
      <c r="AH257" s="12"/>
      <c r="AI257" s="12"/>
      <c r="AJ257" s="42"/>
      <c r="AK257" s="11"/>
      <c r="AL257" s="9"/>
      <c r="AM257" s="11"/>
      <c r="AN257" s="9"/>
      <c r="AO257" s="9"/>
      <c r="AP257" s="9"/>
      <c r="AQ257" s="50"/>
      <c r="AR257" s="11"/>
      <c r="AS257" s="49"/>
      <c r="AT257" s="12"/>
      <c r="AU257" s="9"/>
      <c r="AV257" s="9"/>
      <c r="AW257" s="9"/>
      <c r="AX257" s="9"/>
      <c r="AY257" s="12"/>
      <c r="AZ257" s="49"/>
      <c r="BA257" s="12"/>
      <c r="BB257" s="9"/>
      <c r="BC257" s="9"/>
      <c r="BD257" s="9"/>
      <c r="BE257" s="9"/>
      <c r="BF257" s="12"/>
      <c r="BG257" s="49"/>
      <c r="BH257" s="12"/>
      <c r="BI257" s="9"/>
      <c r="BJ257" s="9"/>
      <c r="BK257" s="9"/>
      <c r="BL257" s="50"/>
      <c r="BM257" s="12"/>
      <c r="BN257" s="11"/>
      <c r="BO257" s="9"/>
      <c r="BP257" s="11"/>
      <c r="BQ257" s="9"/>
      <c r="BR257" s="43"/>
      <c r="BS257" s="9"/>
      <c r="BT257" s="11"/>
      <c r="BU257" s="25"/>
      <c r="BV257" s="25"/>
      <c r="BW257" s="25"/>
      <c r="BX257" s="25"/>
      <c r="BY257" s="25"/>
      <c r="BZ257" s="25"/>
      <c r="CA257" s="25"/>
      <c r="CB257" s="25"/>
    </row>
    <row r="258" spans="2:80" x14ac:dyDescent="0.2">
      <c r="B258" s="25"/>
      <c r="C258" s="1"/>
      <c r="D258" s="1"/>
      <c r="E258" s="1"/>
      <c r="F258" s="2"/>
      <c r="G258" s="6"/>
      <c r="H258" s="2"/>
      <c r="I258" s="2"/>
      <c r="J258" s="3"/>
      <c r="K258" s="3"/>
      <c r="L258" s="1"/>
      <c r="M258" s="1"/>
      <c r="N258" s="1"/>
      <c r="O258" s="40"/>
      <c r="P258" s="40"/>
      <c r="Q258" s="1"/>
      <c r="R258" s="1"/>
      <c r="S258" s="2"/>
      <c r="T258" s="3"/>
      <c r="U258" s="7"/>
      <c r="V258" s="7"/>
      <c r="W258" s="7"/>
      <c r="X258" s="40"/>
      <c r="Y258" s="1"/>
      <c r="Z258" s="1"/>
      <c r="AA258" s="2"/>
      <c r="AB258" s="6"/>
      <c r="AC258" s="2"/>
      <c r="AD258" s="40"/>
      <c r="AE258" s="1"/>
      <c r="AF258" s="2"/>
      <c r="AG258" s="9"/>
      <c r="AH258" s="12"/>
      <c r="AI258" s="12"/>
      <c r="AJ258" s="42"/>
      <c r="AK258" s="11"/>
      <c r="AL258" s="9"/>
      <c r="AM258" s="11"/>
      <c r="AN258" s="9"/>
      <c r="AO258" s="9"/>
      <c r="AP258" s="9"/>
      <c r="AQ258" s="50"/>
      <c r="AR258" s="11"/>
      <c r="AS258" s="49"/>
      <c r="AT258" s="12"/>
      <c r="AU258" s="9"/>
      <c r="AV258" s="9"/>
      <c r="AW258" s="9"/>
      <c r="AX258" s="9"/>
      <c r="AY258" s="12"/>
      <c r="AZ258" s="49"/>
      <c r="BA258" s="12"/>
      <c r="BB258" s="9"/>
      <c r="BC258" s="9"/>
      <c r="BD258" s="9"/>
      <c r="BE258" s="9"/>
      <c r="BF258" s="12"/>
      <c r="BG258" s="49"/>
      <c r="BH258" s="12"/>
      <c r="BI258" s="9"/>
      <c r="BJ258" s="9"/>
      <c r="BK258" s="9"/>
      <c r="BL258" s="50"/>
      <c r="BM258" s="12"/>
      <c r="BN258" s="11"/>
      <c r="BO258" s="9"/>
      <c r="BP258" s="11"/>
      <c r="BQ258" s="9"/>
      <c r="BR258" s="43"/>
      <c r="BS258" s="9"/>
      <c r="BT258" s="11"/>
      <c r="BU258" s="25"/>
      <c r="BV258" s="25"/>
      <c r="BW258" s="25"/>
      <c r="BX258" s="25"/>
      <c r="BY258" s="25"/>
      <c r="BZ258" s="25"/>
      <c r="CA258" s="25"/>
      <c r="CB258" s="25"/>
    </row>
    <row r="259" spans="2:80" x14ac:dyDescent="0.2">
      <c r="B259" s="25"/>
      <c r="C259" s="1"/>
      <c r="D259" s="1"/>
      <c r="E259" s="1"/>
      <c r="F259" s="2"/>
      <c r="G259" s="6"/>
      <c r="H259" s="2"/>
      <c r="I259" s="2"/>
      <c r="J259" s="3"/>
      <c r="K259" s="3"/>
      <c r="L259" s="1"/>
      <c r="M259" s="1"/>
      <c r="N259" s="1"/>
      <c r="O259" s="40"/>
      <c r="P259" s="40"/>
      <c r="Q259" s="1"/>
      <c r="R259" s="1"/>
      <c r="S259" s="2"/>
      <c r="T259" s="3"/>
      <c r="U259" s="7"/>
      <c r="V259" s="7"/>
      <c r="W259" s="7"/>
      <c r="X259" s="40"/>
      <c r="Y259" s="1"/>
      <c r="Z259" s="1"/>
      <c r="AA259" s="2"/>
      <c r="AB259" s="6"/>
      <c r="AC259" s="2"/>
      <c r="AD259" s="40"/>
      <c r="AE259" s="1"/>
      <c r="AF259" s="2"/>
      <c r="AG259" s="9"/>
      <c r="AH259" s="12"/>
      <c r="AI259" s="12"/>
      <c r="AJ259" s="42"/>
      <c r="AK259" s="11"/>
      <c r="AL259" s="9"/>
      <c r="AM259" s="11"/>
      <c r="AN259" s="9"/>
      <c r="AO259" s="9"/>
      <c r="AP259" s="9"/>
      <c r="AQ259" s="50"/>
      <c r="AR259" s="11"/>
      <c r="AS259" s="49"/>
      <c r="AT259" s="12"/>
      <c r="AU259" s="9"/>
      <c r="AV259" s="9"/>
      <c r="AW259" s="9"/>
      <c r="AX259" s="9"/>
      <c r="AY259" s="12"/>
      <c r="AZ259" s="49"/>
      <c r="BA259" s="12"/>
      <c r="BB259" s="9"/>
      <c r="BC259" s="9"/>
      <c r="BD259" s="9"/>
      <c r="BE259" s="9"/>
      <c r="BF259" s="12"/>
      <c r="BG259" s="49"/>
      <c r="BH259" s="12"/>
      <c r="BI259" s="9"/>
      <c r="BJ259" s="9"/>
      <c r="BK259" s="9"/>
      <c r="BL259" s="50"/>
      <c r="BM259" s="12"/>
      <c r="BN259" s="11"/>
      <c r="BO259" s="9"/>
      <c r="BP259" s="11"/>
      <c r="BQ259" s="9"/>
      <c r="BR259" s="43"/>
      <c r="BS259" s="9"/>
      <c r="BT259" s="11"/>
      <c r="BU259" s="25"/>
      <c r="BV259" s="25"/>
      <c r="BW259" s="25"/>
      <c r="BX259" s="25"/>
      <c r="BY259" s="25"/>
      <c r="BZ259" s="25"/>
      <c r="CA259" s="25"/>
      <c r="CB259" s="25"/>
    </row>
    <row r="260" spans="2:80" x14ac:dyDescent="0.2">
      <c r="B260" s="25"/>
      <c r="C260" s="1"/>
      <c r="D260" s="1"/>
      <c r="E260" s="1"/>
      <c r="F260" s="2"/>
      <c r="G260" s="6"/>
      <c r="H260" s="2"/>
      <c r="I260" s="2"/>
      <c r="J260" s="3"/>
      <c r="K260" s="3"/>
      <c r="L260" s="1"/>
      <c r="M260" s="1"/>
      <c r="N260" s="1"/>
      <c r="O260" s="40"/>
      <c r="P260" s="40"/>
      <c r="Q260" s="1"/>
      <c r="R260" s="1"/>
      <c r="S260" s="2"/>
      <c r="T260" s="3"/>
      <c r="U260" s="7"/>
      <c r="V260" s="7"/>
      <c r="W260" s="7"/>
      <c r="X260" s="40"/>
      <c r="Y260" s="1"/>
      <c r="Z260" s="1"/>
      <c r="AA260" s="2"/>
      <c r="AB260" s="6"/>
      <c r="AC260" s="2"/>
      <c r="AD260" s="40"/>
      <c r="AE260" s="1"/>
      <c r="AF260" s="2"/>
      <c r="AG260" s="9"/>
      <c r="AH260" s="12"/>
      <c r="AI260" s="12"/>
      <c r="AJ260" s="42"/>
      <c r="AK260" s="11"/>
      <c r="AL260" s="9"/>
      <c r="AM260" s="11"/>
      <c r="AN260" s="9"/>
      <c r="AO260" s="9"/>
      <c r="AP260" s="9"/>
      <c r="AQ260" s="50"/>
      <c r="AR260" s="11"/>
      <c r="AS260" s="49"/>
      <c r="AT260" s="12"/>
      <c r="AU260" s="9"/>
      <c r="AV260" s="9"/>
      <c r="AW260" s="9"/>
      <c r="AX260" s="9"/>
      <c r="AY260" s="12"/>
      <c r="AZ260" s="49"/>
      <c r="BA260" s="12"/>
      <c r="BB260" s="9"/>
      <c r="BC260" s="9"/>
      <c r="BD260" s="9"/>
      <c r="BE260" s="9"/>
      <c r="BF260" s="12"/>
      <c r="BG260" s="49"/>
      <c r="BH260" s="12"/>
      <c r="BI260" s="9"/>
      <c r="BJ260" s="9"/>
      <c r="BK260" s="9"/>
      <c r="BL260" s="50"/>
      <c r="BM260" s="12"/>
      <c r="BN260" s="11"/>
      <c r="BO260" s="9"/>
      <c r="BP260" s="11"/>
      <c r="BQ260" s="9"/>
      <c r="BR260" s="43"/>
      <c r="BS260" s="9"/>
      <c r="BT260" s="11"/>
      <c r="BU260" s="25"/>
      <c r="BV260" s="25"/>
      <c r="BW260" s="25"/>
      <c r="BX260" s="25"/>
      <c r="BY260" s="25"/>
      <c r="BZ260" s="25"/>
      <c r="CA260" s="25"/>
      <c r="CB260" s="25"/>
    </row>
    <row r="261" spans="2:80" x14ac:dyDescent="0.2">
      <c r="B261" s="25"/>
      <c r="C261" s="1"/>
      <c r="D261" s="1"/>
      <c r="E261" s="1"/>
      <c r="F261" s="2"/>
      <c r="G261" s="6"/>
      <c r="H261" s="2"/>
      <c r="I261" s="2"/>
      <c r="J261" s="3"/>
      <c r="K261" s="3"/>
      <c r="L261" s="1"/>
      <c r="M261" s="1"/>
      <c r="N261" s="1"/>
      <c r="O261" s="40"/>
      <c r="P261" s="40"/>
      <c r="Q261" s="1"/>
      <c r="R261" s="1"/>
      <c r="S261" s="2"/>
      <c r="T261" s="3"/>
      <c r="U261" s="7"/>
      <c r="V261" s="7"/>
      <c r="W261" s="7"/>
      <c r="X261" s="40"/>
      <c r="Y261" s="1"/>
      <c r="Z261" s="1"/>
      <c r="AA261" s="2"/>
      <c r="AB261" s="6"/>
      <c r="AC261" s="2"/>
      <c r="AD261" s="40"/>
      <c r="AE261" s="1"/>
      <c r="AF261" s="2"/>
      <c r="AG261" s="9"/>
      <c r="AH261" s="12"/>
      <c r="AI261" s="12"/>
      <c r="AJ261" s="42"/>
      <c r="AK261" s="11"/>
      <c r="AL261" s="9"/>
      <c r="AM261" s="11"/>
      <c r="AN261" s="9"/>
      <c r="AO261" s="9"/>
      <c r="AP261" s="9"/>
      <c r="AQ261" s="50"/>
      <c r="AR261" s="11"/>
      <c r="AS261" s="49"/>
      <c r="AT261" s="12"/>
      <c r="AU261" s="9"/>
      <c r="AV261" s="9"/>
      <c r="AW261" s="9"/>
      <c r="AX261" s="9"/>
      <c r="AY261" s="12"/>
      <c r="AZ261" s="49"/>
      <c r="BA261" s="12"/>
      <c r="BB261" s="9"/>
      <c r="BC261" s="9"/>
      <c r="BD261" s="9"/>
      <c r="BE261" s="9"/>
      <c r="BF261" s="12"/>
      <c r="BG261" s="49"/>
      <c r="BH261" s="12"/>
      <c r="BI261" s="9"/>
      <c r="BJ261" s="9"/>
      <c r="BK261" s="9"/>
      <c r="BL261" s="50"/>
      <c r="BM261" s="12"/>
      <c r="BN261" s="11"/>
      <c r="BO261" s="9"/>
      <c r="BP261" s="11"/>
      <c r="BQ261" s="9"/>
      <c r="BR261" s="43"/>
      <c r="BS261" s="9"/>
      <c r="BT261" s="11"/>
      <c r="BU261" s="25"/>
      <c r="BV261" s="25"/>
      <c r="BW261" s="25"/>
      <c r="BX261" s="25"/>
      <c r="BY261" s="25"/>
      <c r="BZ261" s="25"/>
      <c r="CA261" s="25"/>
      <c r="CB261" s="25"/>
    </row>
    <row r="262" spans="2:80" x14ac:dyDescent="0.2">
      <c r="B262" s="25"/>
      <c r="C262" s="1"/>
      <c r="D262" s="1"/>
      <c r="E262" s="1"/>
      <c r="F262" s="2"/>
      <c r="G262" s="6"/>
      <c r="H262" s="2"/>
      <c r="I262" s="2"/>
      <c r="J262" s="3"/>
      <c r="K262" s="3"/>
      <c r="L262" s="1"/>
      <c r="M262" s="1"/>
      <c r="N262" s="1"/>
      <c r="O262" s="40"/>
      <c r="P262" s="40"/>
      <c r="Q262" s="1"/>
      <c r="R262" s="1"/>
      <c r="S262" s="2"/>
      <c r="T262" s="3"/>
      <c r="U262" s="7"/>
      <c r="V262" s="7"/>
      <c r="W262" s="7"/>
      <c r="X262" s="40"/>
      <c r="Y262" s="1"/>
      <c r="Z262" s="1"/>
      <c r="AA262" s="2"/>
      <c r="AB262" s="6"/>
      <c r="AC262" s="2"/>
      <c r="AD262" s="40"/>
      <c r="AE262" s="1"/>
      <c r="AF262" s="2"/>
      <c r="AG262" s="9"/>
      <c r="AH262" s="12"/>
      <c r="AI262" s="12"/>
      <c r="AJ262" s="42"/>
      <c r="AK262" s="11"/>
      <c r="AL262" s="9"/>
      <c r="AM262" s="11"/>
      <c r="AN262" s="9"/>
      <c r="AO262" s="9"/>
      <c r="AP262" s="9"/>
      <c r="AQ262" s="50"/>
      <c r="AR262" s="11"/>
      <c r="AS262" s="49"/>
      <c r="AT262" s="12"/>
      <c r="AU262" s="9"/>
      <c r="AV262" s="9"/>
      <c r="AW262" s="9"/>
      <c r="AX262" s="9"/>
      <c r="AY262" s="12"/>
      <c r="AZ262" s="49"/>
      <c r="BA262" s="12"/>
      <c r="BB262" s="9"/>
      <c r="BC262" s="9"/>
      <c r="BD262" s="9"/>
      <c r="BE262" s="9"/>
      <c r="BF262" s="12"/>
      <c r="BG262" s="49"/>
      <c r="BH262" s="12"/>
      <c r="BI262" s="9"/>
      <c r="BJ262" s="9"/>
      <c r="BK262" s="9"/>
      <c r="BL262" s="50"/>
      <c r="BM262" s="12"/>
      <c r="BN262" s="11"/>
      <c r="BO262" s="9"/>
      <c r="BP262" s="11"/>
      <c r="BQ262" s="9"/>
      <c r="BR262" s="43"/>
      <c r="BS262" s="9"/>
      <c r="BT262" s="11"/>
      <c r="BU262" s="25"/>
      <c r="BV262" s="25"/>
      <c r="BW262" s="25"/>
      <c r="BX262" s="25"/>
      <c r="BY262" s="25"/>
      <c r="BZ262" s="25"/>
      <c r="CA262" s="25"/>
      <c r="CB262" s="25"/>
    </row>
    <row r="263" spans="2:80" x14ac:dyDescent="0.2">
      <c r="B263" s="25"/>
      <c r="C263" s="1"/>
      <c r="D263" s="1"/>
      <c r="E263" s="1"/>
      <c r="F263" s="2"/>
      <c r="G263" s="6"/>
      <c r="H263" s="2"/>
      <c r="I263" s="2"/>
      <c r="J263" s="3"/>
      <c r="K263" s="3"/>
      <c r="L263" s="1"/>
      <c r="M263" s="1"/>
      <c r="N263" s="1"/>
      <c r="O263" s="40"/>
      <c r="P263" s="40"/>
      <c r="Q263" s="1"/>
      <c r="R263" s="1"/>
      <c r="S263" s="2"/>
      <c r="T263" s="3"/>
      <c r="U263" s="7"/>
      <c r="V263" s="7"/>
      <c r="W263" s="7"/>
      <c r="X263" s="40"/>
      <c r="Y263" s="1"/>
      <c r="Z263" s="1"/>
      <c r="AA263" s="2"/>
      <c r="AB263" s="6"/>
      <c r="AC263" s="2"/>
      <c r="AD263" s="40"/>
      <c r="AE263" s="1"/>
      <c r="AF263" s="2"/>
      <c r="AG263" s="9"/>
      <c r="AH263" s="12"/>
      <c r="AI263" s="12"/>
      <c r="AJ263" s="42"/>
      <c r="AK263" s="11"/>
      <c r="AL263" s="9"/>
      <c r="AM263" s="11"/>
      <c r="AN263" s="9"/>
      <c r="AO263" s="9"/>
      <c r="AP263" s="9"/>
      <c r="AQ263" s="50"/>
      <c r="AR263" s="11"/>
      <c r="AS263" s="49"/>
      <c r="AT263" s="12"/>
      <c r="AU263" s="9"/>
      <c r="AV263" s="9"/>
      <c r="AW263" s="9"/>
      <c r="AX263" s="9"/>
      <c r="AY263" s="12"/>
      <c r="AZ263" s="49"/>
      <c r="BA263" s="12"/>
      <c r="BB263" s="9"/>
      <c r="BC263" s="9"/>
      <c r="BD263" s="9"/>
      <c r="BE263" s="9"/>
      <c r="BF263" s="12"/>
      <c r="BG263" s="49"/>
      <c r="BH263" s="12"/>
      <c r="BI263" s="9"/>
      <c r="BJ263" s="9"/>
      <c r="BK263" s="9"/>
      <c r="BL263" s="50"/>
      <c r="BM263" s="12"/>
      <c r="BN263" s="11"/>
      <c r="BO263" s="9"/>
      <c r="BP263" s="11"/>
      <c r="BQ263" s="9"/>
      <c r="BR263" s="43"/>
      <c r="BS263" s="9"/>
      <c r="BT263" s="11"/>
      <c r="BU263" s="25"/>
      <c r="BV263" s="25"/>
      <c r="BW263" s="25"/>
      <c r="BX263" s="25"/>
      <c r="BY263" s="25"/>
      <c r="BZ263" s="25"/>
      <c r="CA263" s="25"/>
      <c r="CB263" s="25"/>
    </row>
    <row r="264" spans="2:80" x14ac:dyDescent="0.2">
      <c r="B264" s="25"/>
      <c r="C264" s="1"/>
      <c r="D264" s="1"/>
      <c r="E264" s="1"/>
      <c r="F264" s="2"/>
      <c r="G264" s="6"/>
      <c r="H264" s="2"/>
      <c r="I264" s="2"/>
      <c r="J264" s="3"/>
      <c r="K264" s="3"/>
      <c r="L264" s="1"/>
      <c r="M264" s="1"/>
      <c r="N264" s="1"/>
      <c r="O264" s="40"/>
      <c r="P264" s="40"/>
      <c r="Q264" s="1"/>
      <c r="R264" s="1"/>
      <c r="S264" s="2"/>
      <c r="T264" s="3"/>
      <c r="U264" s="7"/>
      <c r="V264" s="7"/>
      <c r="W264" s="7"/>
      <c r="X264" s="40"/>
      <c r="Y264" s="1"/>
      <c r="Z264" s="1"/>
      <c r="AA264" s="2"/>
      <c r="AB264" s="6"/>
      <c r="AC264" s="2"/>
      <c r="AD264" s="40"/>
      <c r="AE264" s="1"/>
      <c r="AF264" s="2"/>
      <c r="AG264" s="9"/>
      <c r="AH264" s="12"/>
      <c r="AI264" s="12"/>
      <c r="AJ264" s="42"/>
      <c r="AK264" s="11"/>
      <c r="AL264" s="9"/>
      <c r="AM264" s="11"/>
      <c r="AN264" s="9"/>
      <c r="AO264" s="9"/>
      <c r="AP264" s="9"/>
      <c r="AQ264" s="50"/>
      <c r="AR264" s="11"/>
      <c r="AS264" s="49"/>
      <c r="AT264" s="12"/>
      <c r="AU264" s="9"/>
      <c r="AV264" s="9"/>
      <c r="AW264" s="9"/>
      <c r="AX264" s="9"/>
      <c r="AY264" s="12"/>
      <c r="AZ264" s="49"/>
      <c r="BA264" s="12"/>
      <c r="BB264" s="9"/>
      <c r="BC264" s="9"/>
      <c r="BD264" s="9"/>
      <c r="BE264" s="9"/>
      <c r="BF264" s="12"/>
      <c r="BG264" s="49"/>
      <c r="BH264" s="12"/>
      <c r="BI264" s="9"/>
      <c r="BJ264" s="9"/>
      <c r="BK264" s="9"/>
      <c r="BL264" s="50"/>
      <c r="BM264" s="12"/>
      <c r="BN264" s="11"/>
      <c r="BO264" s="9"/>
      <c r="BP264" s="11"/>
      <c r="BQ264" s="9"/>
      <c r="BR264" s="43"/>
      <c r="BS264" s="9"/>
      <c r="BT264" s="11"/>
      <c r="BU264" s="25"/>
      <c r="BV264" s="25"/>
      <c r="BW264" s="25"/>
      <c r="BX264" s="25"/>
      <c r="BY264" s="25"/>
      <c r="BZ264" s="25"/>
      <c r="CA264" s="25"/>
      <c r="CB264" s="25"/>
    </row>
    <row r="265" spans="2:80" x14ac:dyDescent="0.2">
      <c r="B265" s="25"/>
      <c r="C265" s="1"/>
      <c r="D265" s="1"/>
      <c r="E265" s="1"/>
      <c r="F265" s="2"/>
      <c r="G265" s="6"/>
      <c r="H265" s="2"/>
      <c r="I265" s="2"/>
      <c r="J265" s="3"/>
      <c r="K265" s="3"/>
      <c r="L265" s="1"/>
      <c r="M265" s="1"/>
      <c r="N265" s="1"/>
      <c r="O265" s="40"/>
      <c r="P265" s="40"/>
      <c r="Q265" s="1"/>
      <c r="R265" s="1"/>
      <c r="S265" s="2"/>
      <c r="T265" s="3"/>
      <c r="U265" s="7"/>
      <c r="V265" s="7"/>
      <c r="W265" s="7"/>
      <c r="X265" s="40"/>
      <c r="Y265" s="1"/>
      <c r="Z265" s="1"/>
      <c r="AA265" s="2"/>
      <c r="AB265" s="6"/>
      <c r="AC265" s="2"/>
      <c r="AD265" s="40"/>
      <c r="AE265" s="1"/>
      <c r="AF265" s="2"/>
      <c r="AG265" s="9"/>
      <c r="AH265" s="12"/>
      <c r="AI265" s="12"/>
      <c r="AJ265" s="42"/>
      <c r="AK265" s="11"/>
      <c r="AL265" s="9"/>
      <c r="AM265" s="11"/>
      <c r="AN265" s="9"/>
      <c r="AO265" s="9"/>
      <c r="AP265" s="9"/>
      <c r="AQ265" s="50"/>
      <c r="AR265" s="11"/>
      <c r="AS265" s="49"/>
      <c r="AT265" s="12"/>
      <c r="AU265" s="9"/>
      <c r="AV265" s="9"/>
      <c r="AW265" s="9"/>
      <c r="AX265" s="9"/>
      <c r="AY265" s="12"/>
      <c r="AZ265" s="49"/>
      <c r="BA265" s="12"/>
      <c r="BB265" s="9"/>
      <c r="BC265" s="9"/>
      <c r="BD265" s="9"/>
      <c r="BE265" s="9"/>
      <c r="BF265" s="12"/>
      <c r="BG265" s="49"/>
      <c r="BH265" s="12"/>
      <c r="BI265" s="9"/>
      <c r="BJ265" s="9"/>
      <c r="BK265" s="9"/>
      <c r="BL265" s="50"/>
      <c r="BM265" s="12"/>
      <c r="BN265" s="11"/>
      <c r="BO265" s="9"/>
      <c r="BP265" s="11"/>
      <c r="BQ265" s="9"/>
      <c r="BR265" s="43"/>
      <c r="BS265" s="9"/>
      <c r="BT265" s="11"/>
      <c r="BU265" s="25"/>
      <c r="BV265" s="25"/>
      <c r="BW265" s="25"/>
      <c r="BX265" s="25"/>
      <c r="BY265" s="25"/>
      <c r="BZ265" s="25"/>
      <c r="CA265" s="25"/>
      <c r="CB265" s="25"/>
    </row>
    <row r="266" spans="2:80" x14ac:dyDescent="0.2">
      <c r="B266" s="25"/>
      <c r="C266" s="1"/>
      <c r="D266" s="1"/>
      <c r="E266" s="1"/>
      <c r="F266" s="2"/>
      <c r="G266" s="6"/>
      <c r="H266" s="2"/>
      <c r="I266" s="2"/>
      <c r="J266" s="3"/>
      <c r="K266" s="3"/>
      <c r="L266" s="1"/>
      <c r="M266" s="1"/>
      <c r="N266" s="1"/>
      <c r="O266" s="40"/>
      <c r="P266" s="40"/>
      <c r="Q266" s="1"/>
      <c r="R266" s="1"/>
      <c r="S266" s="2"/>
      <c r="T266" s="3"/>
      <c r="U266" s="7"/>
      <c r="V266" s="7"/>
      <c r="W266" s="7"/>
      <c r="X266" s="40"/>
      <c r="Y266" s="1"/>
      <c r="Z266" s="1"/>
      <c r="AA266" s="2"/>
      <c r="AB266" s="6"/>
      <c r="AC266" s="2"/>
      <c r="AD266" s="40"/>
      <c r="AE266" s="1"/>
      <c r="AF266" s="2"/>
      <c r="AG266" s="9"/>
      <c r="AH266" s="12"/>
      <c r="AI266" s="12"/>
      <c r="AJ266" s="42"/>
      <c r="AK266" s="11"/>
      <c r="AL266" s="9"/>
      <c r="AM266" s="11"/>
      <c r="AN266" s="9"/>
      <c r="AO266" s="9"/>
      <c r="AP266" s="9"/>
      <c r="AQ266" s="50"/>
      <c r="AR266" s="11"/>
      <c r="AS266" s="49"/>
      <c r="AT266" s="12"/>
      <c r="AU266" s="9"/>
      <c r="AV266" s="9"/>
      <c r="AW266" s="9"/>
      <c r="AX266" s="9"/>
      <c r="AY266" s="12"/>
      <c r="AZ266" s="49"/>
      <c r="BA266" s="12"/>
      <c r="BB266" s="9"/>
      <c r="BC266" s="9"/>
      <c r="BD266" s="9"/>
      <c r="BE266" s="9"/>
      <c r="BF266" s="12"/>
      <c r="BG266" s="49"/>
      <c r="BH266" s="12"/>
      <c r="BI266" s="9"/>
      <c r="BJ266" s="9"/>
      <c r="BK266" s="9"/>
      <c r="BL266" s="50"/>
      <c r="BM266" s="12"/>
      <c r="BN266" s="11"/>
      <c r="BO266" s="9"/>
      <c r="BP266" s="11"/>
      <c r="BQ266" s="9"/>
      <c r="BR266" s="43"/>
      <c r="BS266" s="9"/>
      <c r="BT266" s="11"/>
      <c r="BU266" s="25"/>
      <c r="BV266" s="25"/>
      <c r="BW266" s="25"/>
      <c r="BX266" s="25"/>
      <c r="BY266" s="25"/>
      <c r="BZ266" s="25"/>
      <c r="CA266" s="25"/>
      <c r="CB266" s="25"/>
    </row>
    <row r="267" spans="2:80" x14ac:dyDescent="0.2">
      <c r="B267" s="25"/>
      <c r="C267" s="1"/>
      <c r="D267" s="1"/>
      <c r="E267" s="1"/>
      <c r="F267" s="2"/>
      <c r="G267" s="6"/>
      <c r="H267" s="2"/>
      <c r="I267" s="2"/>
      <c r="J267" s="3"/>
      <c r="K267" s="3"/>
      <c r="L267" s="1"/>
      <c r="M267" s="1"/>
      <c r="N267" s="1"/>
      <c r="O267" s="40"/>
      <c r="P267" s="40"/>
      <c r="Q267" s="1"/>
      <c r="R267" s="1"/>
      <c r="S267" s="2"/>
      <c r="T267" s="3"/>
      <c r="U267" s="7"/>
      <c r="V267" s="7"/>
      <c r="W267" s="7"/>
      <c r="X267" s="40"/>
      <c r="Y267" s="1"/>
      <c r="Z267" s="1"/>
      <c r="AA267" s="2"/>
      <c r="AB267" s="6"/>
      <c r="AC267" s="2"/>
      <c r="AD267" s="40"/>
      <c r="AE267" s="1"/>
      <c r="AF267" s="2"/>
      <c r="AG267" s="9"/>
      <c r="AH267" s="12"/>
      <c r="AI267" s="12"/>
      <c r="AJ267" s="42"/>
      <c r="AK267" s="11"/>
      <c r="AL267" s="9"/>
      <c r="AM267" s="11"/>
      <c r="AN267" s="9"/>
      <c r="AO267" s="9"/>
      <c r="AP267" s="9"/>
      <c r="AQ267" s="50"/>
      <c r="AR267" s="11"/>
      <c r="AS267" s="49"/>
      <c r="AT267" s="12"/>
      <c r="AU267" s="9"/>
      <c r="AV267" s="9"/>
      <c r="AW267" s="9"/>
      <c r="AX267" s="9"/>
      <c r="AY267" s="12"/>
      <c r="AZ267" s="49"/>
      <c r="BA267" s="12"/>
      <c r="BB267" s="9"/>
      <c r="BC267" s="9"/>
      <c r="BD267" s="9"/>
      <c r="BE267" s="9"/>
      <c r="BF267" s="12"/>
      <c r="BG267" s="49"/>
      <c r="BH267" s="12"/>
      <c r="BI267" s="9"/>
      <c r="BJ267" s="9"/>
      <c r="BK267" s="9"/>
      <c r="BL267" s="50"/>
      <c r="BM267" s="12"/>
      <c r="BN267" s="11"/>
      <c r="BO267" s="9"/>
      <c r="BP267" s="11"/>
      <c r="BQ267" s="9"/>
      <c r="BR267" s="43"/>
      <c r="BS267" s="9"/>
      <c r="BT267" s="11"/>
      <c r="BU267" s="25"/>
      <c r="BV267" s="25"/>
      <c r="BW267" s="25"/>
      <c r="BX267" s="25"/>
      <c r="BY267" s="25"/>
      <c r="BZ267" s="25"/>
      <c r="CA267" s="25"/>
      <c r="CB267" s="25"/>
    </row>
    <row r="268" spans="2:80" x14ac:dyDescent="0.2">
      <c r="B268" s="25"/>
      <c r="C268" s="1"/>
      <c r="D268" s="1"/>
      <c r="E268" s="1"/>
      <c r="F268" s="2"/>
      <c r="G268" s="6"/>
      <c r="H268" s="2"/>
      <c r="I268" s="2"/>
      <c r="J268" s="3"/>
      <c r="K268" s="3"/>
      <c r="L268" s="1"/>
      <c r="M268" s="1"/>
      <c r="N268" s="1"/>
      <c r="O268" s="40"/>
      <c r="P268" s="40"/>
      <c r="Q268" s="1"/>
      <c r="R268" s="1"/>
      <c r="S268" s="2"/>
      <c r="T268" s="3"/>
      <c r="U268" s="7"/>
      <c r="V268" s="7"/>
      <c r="W268" s="7"/>
      <c r="X268" s="40"/>
      <c r="Y268" s="1"/>
      <c r="Z268" s="1"/>
      <c r="AA268" s="2"/>
      <c r="AB268" s="6"/>
      <c r="AC268" s="2"/>
      <c r="AD268" s="40"/>
      <c r="AE268" s="1"/>
      <c r="AF268" s="2"/>
      <c r="AG268" s="9"/>
      <c r="AH268" s="12"/>
      <c r="AI268" s="12"/>
      <c r="AJ268" s="42"/>
      <c r="AK268" s="11"/>
      <c r="AL268" s="9"/>
      <c r="AM268" s="11"/>
      <c r="AN268" s="9"/>
      <c r="AO268" s="9"/>
      <c r="AP268" s="9"/>
      <c r="AQ268" s="50"/>
      <c r="AR268" s="11"/>
      <c r="AS268" s="49"/>
      <c r="AT268" s="12"/>
      <c r="AU268" s="9"/>
      <c r="AV268" s="9"/>
      <c r="AW268" s="9"/>
      <c r="AX268" s="9"/>
      <c r="AY268" s="12"/>
      <c r="AZ268" s="49"/>
      <c r="BA268" s="12"/>
      <c r="BB268" s="9"/>
      <c r="BC268" s="9"/>
      <c r="BD268" s="9"/>
      <c r="BE268" s="9"/>
      <c r="BF268" s="12"/>
      <c r="BG268" s="49"/>
      <c r="BH268" s="12"/>
      <c r="BI268" s="9"/>
      <c r="BJ268" s="9"/>
      <c r="BK268" s="9"/>
      <c r="BL268" s="50"/>
      <c r="BM268" s="12"/>
      <c r="BN268" s="11"/>
      <c r="BO268" s="9"/>
      <c r="BP268" s="11"/>
      <c r="BQ268" s="9"/>
      <c r="BR268" s="43"/>
      <c r="BS268" s="9"/>
      <c r="BT268" s="11"/>
      <c r="BU268" s="25"/>
      <c r="BV268" s="25"/>
      <c r="BW268" s="25"/>
      <c r="BX268" s="25"/>
      <c r="BY268" s="25"/>
      <c r="BZ268" s="25"/>
      <c r="CA268" s="25"/>
      <c r="CB268" s="25"/>
    </row>
    <row r="269" spans="2:80" x14ac:dyDescent="0.2">
      <c r="B269" s="25"/>
      <c r="C269" s="1"/>
      <c r="D269" s="1"/>
      <c r="E269" s="1"/>
      <c r="F269" s="2"/>
      <c r="G269" s="6"/>
      <c r="H269" s="2"/>
      <c r="I269" s="2"/>
      <c r="J269" s="3"/>
      <c r="K269" s="3"/>
      <c r="L269" s="1"/>
      <c r="M269" s="1"/>
      <c r="N269" s="1"/>
      <c r="O269" s="40"/>
      <c r="P269" s="40"/>
      <c r="Q269" s="1"/>
      <c r="R269" s="1"/>
      <c r="S269" s="2"/>
      <c r="T269" s="3"/>
      <c r="U269" s="7"/>
      <c r="V269" s="7"/>
      <c r="W269" s="7"/>
      <c r="X269" s="40"/>
      <c r="Y269" s="1"/>
      <c r="Z269" s="1"/>
      <c r="AA269" s="2"/>
      <c r="AB269" s="6"/>
      <c r="AC269" s="2"/>
      <c r="AD269" s="40"/>
      <c r="AE269" s="1"/>
      <c r="AF269" s="2"/>
      <c r="AG269" s="9"/>
      <c r="AH269" s="12"/>
      <c r="AI269" s="12"/>
      <c r="AJ269" s="42"/>
      <c r="AK269" s="11"/>
      <c r="AL269" s="9"/>
      <c r="AM269" s="11"/>
      <c r="AN269" s="9"/>
      <c r="AO269" s="9"/>
      <c r="AP269" s="9"/>
      <c r="AQ269" s="50"/>
      <c r="AR269" s="11"/>
      <c r="AS269" s="49"/>
      <c r="AT269" s="12"/>
      <c r="AU269" s="9"/>
      <c r="AV269" s="9"/>
      <c r="AW269" s="9"/>
      <c r="AX269" s="9"/>
      <c r="AY269" s="12"/>
      <c r="AZ269" s="49"/>
      <c r="BA269" s="12"/>
      <c r="BB269" s="9"/>
      <c r="BC269" s="9"/>
      <c r="BD269" s="9"/>
      <c r="BE269" s="9"/>
      <c r="BF269" s="12"/>
      <c r="BG269" s="49"/>
      <c r="BH269" s="12"/>
      <c r="BI269" s="9"/>
      <c r="BJ269" s="9"/>
      <c r="BK269" s="9"/>
      <c r="BL269" s="50"/>
      <c r="BM269" s="12"/>
      <c r="BN269" s="11"/>
      <c r="BO269" s="9"/>
      <c r="BP269" s="11"/>
      <c r="BQ269" s="9"/>
      <c r="BR269" s="43"/>
      <c r="BS269" s="9"/>
      <c r="BT269" s="11"/>
      <c r="BU269" s="25"/>
      <c r="BV269" s="25"/>
      <c r="BW269" s="25"/>
      <c r="BX269" s="25"/>
      <c r="BY269" s="25"/>
      <c r="BZ269" s="25"/>
      <c r="CA269" s="25"/>
      <c r="CB269" s="25"/>
    </row>
    <row r="270" spans="2:80" x14ac:dyDescent="0.2">
      <c r="B270" s="25"/>
      <c r="C270" s="1"/>
      <c r="D270" s="1"/>
      <c r="E270" s="1"/>
      <c r="F270" s="2"/>
      <c r="G270" s="6"/>
      <c r="H270" s="2"/>
      <c r="I270" s="2"/>
      <c r="J270" s="3"/>
      <c r="K270" s="3"/>
      <c r="L270" s="1"/>
      <c r="M270" s="1"/>
      <c r="N270" s="1"/>
      <c r="O270" s="40"/>
      <c r="P270" s="40"/>
      <c r="Q270" s="1"/>
      <c r="R270" s="1"/>
      <c r="S270" s="2"/>
      <c r="T270" s="3"/>
      <c r="U270" s="7"/>
      <c r="V270" s="7"/>
      <c r="W270" s="7"/>
      <c r="X270" s="40"/>
      <c r="Y270" s="1"/>
      <c r="Z270" s="1"/>
      <c r="AA270" s="2"/>
      <c r="AB270" s="6"/>
      <c r="AC270" s="2"/>
      <c r="AD270" s="40"/>
      <c r="AE270" s="1"/>
      <c r="AF270" s="2"/>
      <c r="AG270" s="9"/>
      <c r="AH270" s="12"/>
      <c r="AI270" s="12"/>
      <c r="AJ270" s="42"/>
      <c r="AK270" s="11"/>
      <c r="AL270" s="9"/>
      <c r="AM270" s="11"/>
      <c r="AN270" s="9"/>
      <c r="AO270" s="9"/>
      <c r="AP270" s="9"/>
      <c r="AQ270" s="50"/>
      <c r="AR270" s="11"/>
      <c r="AS270" s="49"/>
      <c r="AT270" s="12"/>
      <c r="AU270" s="9"/>
      <c r="AV270" s="9"/>
      <c r="AW270" s="9"/>
      <c r="AX270" s="9"/>
      <c r="AY270" s="12"/>
      <c r="AZ270" s="49"/>
      <c r="BA270" s="12"/>
      <c r="BB270" s="9"/>
      <c r="BC270" s="9"/>
      <c r="BD270" s="9"/>
      <c r="BE270" s="9"/>
      <c r="BF270" s="12"/>
      <c r="BG270" s="49"/>
      <c r="BH270" s="12"/>
      <c r="BI270" s="9"/>
      <c r="BJ270" s="9"/>
      <c r="BK270" s="9"/>
      <c r="BL270" s="50"/>
      <c r="BM270" s="12"/>
      <c r="BN270" s="11"/>
      <c r="BO270" s="9"/>
      <c r="BP270" s="11"/>
      <c r="BQ270" s="9"/>
      <c r="BR270" s="43"/>
      <c r="BS270" s="9"/>
      <c r="BT270" s="11"/>
      <c r="BU270" s="25"/>
      <c r="BV270" s="25"/>
      <c r="BW270" s="25"/>
      <c r="BX270" s="25"/>
      <c r="BY270" s="25"/>
      <c r="BZ270" s="25"/>
      <c r="CA270" s="25"/>
      <c r="CB270" s="25"/>
    </row>
    <row r="271" spans="2:80" x14ac:dyDescent="0.2">
      <c r="B271" s="25"/>
      <c r="C271" s="1"/>
      <c r="D271" s="1"/>
      <c r="E271" s="1"/>
      <c r="F271" s="2"/>
      <c r="G271" s="6"/>
      <c r="H271" s="2"/>
      <c r="I271" s="2"/>
      <c r="J271" s="3"/>
      <c r="K271" s="3"/>
      <c r="L271" s="1"/>
      <c r="M271" s="1"/>
      <c r="N271" s="1"/>
      <c r="O271" s="40"/>
      <c r="P271" s="40"/>
      <c r="Q271" s="1"/>
      <c r="R271" s="1"/>
      <c r="S271" s="2"/>
      <c r="T271" s="3"/>
      <c r="U271" s="7"/>
      <c r="V271" s="7"/>
      <c r="W271" s="7"/>
      <c r="X271" s="40"/>
      <c r="Y271" s="1"/>
      <c r="Z271" s="1"/>
      <c r="AA271" s="2"/>
      <c r="AB271" s="6"/>
      <c r="AC271" s="2"/>
      <c r="AD271" s="40"/>
      <c r="AE271" s="1"/>
      <c r="AF271" s="2"/>
      <c r="AG271" s="9"/>
      <c r="AH271" s="12"/>
      <c r="AI271" s="12"/>
      <c r="AJ271" s="42"/>
      <c r="AK271" s="11"/>
      <c r="AL271" s="9"/>
      <c r="AM271" s="11"/>
      <c r="AN271" s="9"/>
      <c r="AO271" s="9"/>
      <c r="AP271" s="9"/>
      <c r="AQ271" s="50"/>
      <c r="AR271" s="11"/>
      <c r="AS271" s="49"/>
      <c r="AT271" s="12"/>
      <c r="AU271" s="9"/>
      <c r="AV271" s="9"/>
      <c r="AW271" s="9"/>
      <c r="AX271" s="9"/>
      <c r="AY271" s="12"/>
      <c r="AZ271" s="49"/>
      <c r="BA271" s="12"/>
      <c r="BB271" s="9"/>
      <c r="BC271" s="9"/>
      <c r="BD271" s="9"/>
      <c r="BE271" s="9"/>
      <c r="BF271" s="12"/>
      <c r="BG271" s="49"/>
      <c r="BH271" s="12"/>
      <c r="BI271" s="9"/>
      <c r="BJ271" s="9"/>
      <c r="BK271" s="9"/>
      <c r="BL271" s="50"/>
      <c r="BM271" s="12"/>
      <c r="BN271" s="11"/>
      <c r="BO271" s="9"/>
      <c r="BP271" s="11"/>
      <c r="BQ271" s="9"/>
      <c r="BR271" s="43"/>
      <c r="BS271" s="9"/>
      <c r="BT271" s="11"/>
      <c r="BU271" s="25"/>
      <c r="BV271" s="25"/>
      <c r="BW271" s="25"/>
      <c r="BX271" s="25"/>
      <c r="BY271" s="25"/>
      <c r="BZ271" s="25"/>
      <c r="CA271" s="25"/>
      <c r="CB271" s="25"/>
    </row>
    <row r="272" spans="2:80" x14ac:dyDescent="0.2">
      <c r="B272" s="25"/>
      <c r="C272" s="1"/>
      <c r="D272" s="1"/>
      <c r="E272" s="1"/>
      <c r="F272" s="2"/>
      <c r="G272" s="6"/>
      <c r="H272" s="2"/>
      <c r="I272" s="2"/>
      <c r="J272" s="3"/>
      <c r="K272" s="3"/>
      <c r="L272" s="1"/>
      <c r="M272" s="1"/>
      <c r="N272" s="1"/>
      <c r="O272" s="40"/>
      <c r="P272" s="40"/>
      <c r="Q272" s="1"/>
      <c r="R272" s="1"/>
      <c r="S272" s="2"/>
      <c r="T272" s="3"/>
      <c r="U272" s="7"/>
      <c r="V272" s="7"/>
      <c r="W272" s="7"/>
      <c r="X272" s="40"/>
      <c r="Y272" s="1"/>
      <c r="Z272" s="1"/>
      <c r="AA272" s="2"/>
      <c r="AB272" s="6"/>
      <c r="AC272" s="2"/>
      <c r="AD272" s="40"/>
      <c r="AE272" s="1"/>
      <c r="AF272" s="2"/>
      <c r="AG272" s="9"/>
      <c r="AH272" s="12"/>
      <c r="AI272" s="12"/>
      <c r="AJ272" s="42"/>
      <c r="AK272" s="11"/>
      <c r="AL272" s="9"/>
      <c r="AM272" s="11"/>
      <c r="AN272" s="9"/>
      <c r="AO272" s="9"/>
      <c r="AP272" s="9"/>
      <c r="AQ272" s="50"/>
      <c r="AR272" s="11"/>
      <c r="AS272" s="49"/>
      <c r="AT272" s="12"/>
      <c r="AU272" s="9"/>
      <c r="AV272" s="9"/>
      <c r="AW272" s="9"/>
      <c r="AX272" s="9"/>
      <c r="AY272" s="12"/>
      <c r="AZ272" s="49"/>
      <c r="BA272" s="12"/>
      <c r="BB272" s="9"/>
      <c r="BC272" s="9"/>
      <c r="BD272" s="9"/>
      <c r="BE272" s="9"/>
      <c r="BF272" s="12"/>
      <c r="BG272" s="49"/>
      <c r="BH272" s="12"/>
      <c r="BI272" s="9"/>
      <c r="BJ272" s="9"/>
      <c r="BK272" s="9"/>
      <c r="BL272" s="50"/>
      <c r="BM272" s="12"/>
      <c r="BN272" s="11"/>
      <c r="BO272" s="9"/>
      <c r="BP272" s="11"/>
      <c r="BQ272" s="9"/>
      <c r="BR272" s="43"/>
      <c r="BS272" s="9"/>
      <c r="BT272" s="11"/>
      <c r="BU272" s="25"/>
      <c r="BV272" s="25"/>
      <c r="BW272" s="25"/>
      <c r="BX272" s="25"/>
      <c r="BY272" s="25"/>
      <c r="BZ272" s="25"/>
      <c r="CA272" s="25"/>
      <c r="CB272" s="25"/>
    </row>
    <row r="273" spans="2:80" x14ac:dyDescent="0.2">
      <c r="B273" s="25"/>
      <c r="C273" s="1"/>
      <c r="D273" s="1"/>
      <c r="E273" s="1"/>
      <c r="F273" s="2"/>
      <c r="G273" s="6"/>
      <c r="H273" s="2"/>
      <c r="I273" s="2"/>
      <c r="J273" s="3"/>
      <c r="K273" s="3"/>
      <c r="L273" s="1"/>
      <c r="M273" s="1"/>
      <c r="N273" s="1"/>
      <c r="O273" s="40"/>
      <c r="P273" s="40"/>
      <c r="Q273" s="1"/>
      <c r="R273" s="1"/>
      <c r="S273" s="2"/>
      <c r="T273" s="3"/>
      <c r="U273" s="7"/>
      <c r="V273" s="7"/>
      <c r="W273" s="7"/>
      <c r="X273" s="40"/>
      <c r="Y273" s="1"/>
      <c r="Z273" s="1"/>
      <c r="AA273" s="2"/>
      <c r="AB273" s="6"/>
      <c r="AC273" s="2"/>
      <c r="AD273" s="40"/>
      <c r="AE273" s="1"/>
      <c r="AF273" s="2"/>
      <c r="AG273" s="9"/>
      <c r="AH273" s="12"/>
      <c r="AI273" s="12"/>
      <c r="AJ273" s="42"/>
      <c r="AK273" s="11"/>
      <c r="AL273" s="9"/>
      <c r="AM273" s="11"/>
      <c r="AN273" s="9"/>
      <c r="AO273" s="9"/>
      <c r="AP273" s="9"/>
      <c r="AQ273" s="50"/>
      <c r="AR273" s="11"/>
      <c r="AS273" s="49"/>
      <c r="AT273" s="12"/>
      <c r="AU273" s="9"/>
      <c r="AV273" s="9"/>
      <c r="AW273" s="9"/>
      <c r="AX273" s="9"/>
      <c r="AY273" s="12"/>
      <c r="AZ273" s="49"/>
      <c r="BA273" s="12"/>
      <c r="BB273" s="9"/>
      <c r="BC273" s="9"/>
      <c r="BD273" s="9"/>
      <c r="BE273" s="9"/>
      <c r="BF273" s="12"/>
      <c r="BG273" s="49"/>
      <c r="BH273" s="12"/>
      <c r="BI273" s="9"/>
      <c r="BJ273" s="9"/>
      <c r="BK273" s="9"/>
      <c r="BL273" s="50"/>
      <c r="BM273" s="12"/>
      <c r="BN273" s="11"/>
      <c r="BO273" s="9"/>
      <c r="BP273" s="11"/>
      <c r="BQ273" s="9"/>
      <c r="BR273" s="43"/>
      <c r="BS273" s="9"/>
      <c r="BT273" s="11"/>
      <c r="BU273" s="25"/>
      <c r="BV273" s="25"/>
      <c r="BW273" s="25"/>
      <c r="BX273" s="25"/>
      <c r="BY273" s="25"/>
      <c r="BZ273" s="25"/>
      <c r="CA273" s="25"/>
      <c r="CB273" s="25"/>
    </row>
    <row r="274" spans="2:80" x14ac:dyDescent="0.2">
      <c r="B274" s="25"/>
      <c r="C274" s="1"/>
      <c r="D274" s="1"/>
      <c r="E274" s="1"/>
      <c r="F274" s="2"/>
      <c r="G274" s="6"/>
      <c r="H274" s="2"/>
      <c r="I274" s="2"/>
      <c r="J274" s="3"/>
      <c r="K274" s="3"/>
      <c r="L274" s="1"/>
      <c r="M274" s="1"/>
      <c r="N274" s="1"/>
      <c r="O274" s="40"/>
      <c r="P274" s="40"/>
      <c r="Q274" s="1"/>
      <c r="R274" s="1"/>
      <c r="S274" s="2"/>
      <c r="T274" s="3"/>
      <c r="U274" s="7"/>
      <c r="V274" s="7"/>
      <c r="W274" s="7"/>
      <c r="X274" s="40"/>
      <c r="Y274" s="1"/>
      <c r="Z274" s="1"/>
      <c r="AA274" s="2"/>
      <c r="AB274" s="6"/>
      <c r="AC274" s="2"/>
      <c r="AD274" s="40"/>
      <c r="AE274" s="1"/>
      <c r="AF274" s="2"/>
      <c r="AG274" s="9"/>
      <c r="AH274" s="12"/>
      <c r="AI274" s="12"/>
      <c r="AJ274" s="42"/>
      <c r="AK274" s="11"/>
      <c r="AL274" s="9"/>
      <c r="AM274" s="11"/>
      <c r="AN274" s="9"/>
      <c r="AO274" s="9"/>
      <c r="AP274" s="9"/>
      <c r="AQ274" s="50"/>
      <c r="AR274" s="11"/>
      <c r="AS274" s="49"/>
      <c r="AT274" s="12"/>
      <c r="AU274" s="9"/>
      <c r="AV274" s="9"/>
      <c r="AW274" s="9"/>
      <c r="AX274" s="9"/>
      <c r="AY274" s="12"/>
      <c r="AZ274" s="49"/>
      <c r="BA274" s="12"/>
      <c r="BB274" s="9"/>
      <c r="BC274" s="9"/>
      <c r="BD274" s="9"/>
      <c r="BE274" s="9"/>
      <c r="BF274" s="12"/>
      <c r="BG274" s="49"/>
      <c r="BH274" s="12"/>
      <c r="BI274" s="9"/>
      <c r="BJ274" s="9"/>
      <c r="BK274" s="9"/>
      <c r="BL274" s="50"/>
      <c r="BM274" s="12"/>
      <c r="BN274" s="11"/>
      <c r="BO274" s="9"/>
      <c r="BP274" s="11"/>
      <c r="BQ274" s="9"/>
      <c r="BR274" s="43"/>
      <c r="BS274" s="9"/>
      <c r="BT274" s="11"/>
      <c r="BU274" s="25"/>
      <c r="BV274" s="25"/>
      <c r="BW274" s="25"/>
      <c r="BX274" s="25"/>
      <c r="BY274" s="25"/>
      <c r="BZ274" s="25"/>
      <c r="CA274" s="25"/>
      <c r="CB274" s="25"/>
    </row>
    <row r="275" spans="2:80" x14ac:dyDescent="0.2">
      <c r="B275" s="25"/>
      <c r="C275" s="1"/>
      <c r="D275" s="1"/>
      <c r="E275" s="1"/>
      <c r="F275" s="2"/>
      <c r="G275" s="6"/>
      <c r="H275" s="2"/>
      <c r="I275" s="2"/>
      <c r="J275" s="3"/>
      <c r="K275" s="3"/>
      <c r="L275" s="1"/>
      <c r="M275" s="1"/>
      <c r="N275" s="1"/>
      <c r="O275" s="40"/>
      <c r="P275" s="40"/>
      <c r="Q275" s="1"/>
      <c r="R275" s="1"/>
      <c r="S275" s="2"/>
      <c r="T275" s="3"/>
      <c r="U275" s="7"/>
      <c r="V275" s="7"/>
      <c r="W275" s="7"/>
      <c r="X275" s="40"/>
      <c r="Y275" s="1"/>
      <c r="Z275" s="1"/>
      <c r="AA275" s="2"/>
      <c r="AB275" s="6"/>
      <c r="AC275" s="2"/>
      <c r="AD275" s="40"/>
      <c r="AE275" s="1"/>
      <c r="AF275" s="2"/>
      <c r="AG275" s="9"/>
      <c r="AH275" s="12"/>
      <c r="AI275" s="12"/>
      <c r="AJ275" s="42"/>
      <c r="AK275" s="11"/>
      <c r="AL275" s="9"/>
      <c r="AM275" s="11"/>
      <c r="AN275" s="9"/>
      <c r="AO275" s="9"/>
      <c r="AP275" s="9"/>
      <c r="AQ275" s="50"/>
      <c r="AR275" s="11"/>
      <c r="AS275" s="49"/>
      <c r="AT275" s="12"/>
      <c r="AU275" s="9"/>
      <c r="AV275" s="9"/>
      <c r="AW275" s="9"/>
      <c r="AX275" s="9"/>
      <c r="AY275" s="12"/>
      <c r="AZ275" s="49"/>
      <c r="BA275" s="12"/>
      <c r="BB275" s="9"/>
      <c r="BC275" s="9"/>
      <c r="BD275" s="9"/>
      <c r="BE275" s="9"/>
      <c r="BF275" s="12"/>
      <c r="BG275" s="49"/>
      <c r="BH275" s="12"/>
      <c r="BI275" s="9"/>
      <c r="BJ275" s="9"/>
      <c r="BK275" s="9"/>
      <c r="BL275" s="50"/>
      <c r="BM275" s="12"/>
      <c r="BN275" s="11"/>
      <c r="BO275" s="9"/>
      <c r="BP275" s="11"/>
      <c r="BQ275" s="9"/>
      <c r="BR275" s="43"/>
      <c r="BS275" s="9"/>
      <c r="BT275" s="11"/>
      <c r="BU275" s="25"/>
      <c r="BV275" s="25"/>
      <c r="BW275" s="25"/>
      <c r="BX275" s="25"/>
      <c r="BY275" s="25"/>
      <c r="BZ275" s="25"/>
      <c r="CA275" s="25"/>
      <c r="CB275" s="25"/>
    </row>
    <row r="276" spans="2:80" x14ac:dyDescent="0.2">
      <c r="B276" s="25"/>
      <c r="C276" s="1"/>
      <c r="D276" s="1"/>
      <c r="E276" s="1"/>
      <c r="F276" s="2"/>
      <c r="G276" s="6"/>
      <c r="H276" s="2"/>
      <c r="I276" s="2"/>
      <c r="J276" s="3"/>
      <c r="K276" s="3"/>
      <c r="L276" s="1"/>
      <c r="M276" s="1"/>
      <c r="N276" s="1"/>
      <c r="O276" s="40"/>
      <c r="P276" s="40"/>
      <c r="Q276" s="1"/>
      <c r="R276" s="1"/>
      <c r="S276" s="2"/>
      <c r="T276" s="3"/>
      <c r="U276" s="7"/>
      <c r="V276" s="7"/>
      <c r="W276" s="7"/>
      <c r="X276" s="40"/>
      <c r="Y276" s="1"/>
      <c r="Z276" s="1"/>
      <c r="AA276" s="2"/>
      <c r="AB276" s="6"/>
      <c r="AC276" s="2"/>
      <c r="AD276" s="40"/>
      <c r="AE276" s="1"/>
      <c r="AF276" s="2"/>
      <c r="AG276" s="9"/>
      <c r="AH276" s="12"/>
      <c r="AI276" s="12"/>
      <c r="AJ276" s="42"/>
      <c r="AK276" s="11"/>
      <c r="AL276" s="9"/>
      <c r="AM276" s="11"/>
      <c r="AN276" s="9"/>
      <c r="AO276" s="9"/>
      <c r="AP276" s="9"/>
      <c r="AQ276" s="50"/>
      <c r="AR276" s="11"/>
      <c r="AS276" s="49"/>
      <c r="AT276" s="12"/>
      <c r="AU276" s="9"/>
      <c r="AV276" s="9"/>
      <c r="AW276" s="9"/>
      <c r="AX276" s="9"/>
      <c r="AY276" s="12"/>
      <c r="AZ276" s="49"/>
      <c r="BA276" s="12"/>
      <c r="BB276" s="9"/>
      <c r="BC276" s="9"/>
      <c r="BD276" s="9"/>
      <c r="BE276" s="9"/>
      <c r="BF276" s="12"/>
      <c r="BG276" s="49"/>
      <c r="BH276" s="12"/>
      <c r="BI276" s="9"/>
      <c r="BJ276" s="9"/>
      <c r="BK276" s="9"/>
      <c r="BL276" s="50"/>
      <c r="BM276" s="12"/>
      <c r="BN276" s="11"/>
      <c r="BO276" s="9"/>
      <c r="BP276" s="11"/>
      <c r="BQ276" s="9"/>
      <c r="BR276" s="43"/>
      <c r="BS276" s="9"/>
      <c r="BT276" s="11"/>
      <c r="BU276" s="25"/>
      <c r="BV276" s="25"/>
      <c r="BW276" s="25"/>
      <c r="BX276" s="25"/>
      <c r="BY276" s="25"/>
      <c r="BZ276" s="25"/>
      <c r="CA276" s="25"/>
      <c r="CB276" s="25"/>
    </row>
    <row r="277" spans="2:80" x14ac:dyDescent="0.2">
      <c r="B277" s="25"/>
      <c r="C277" s="1"/>
      <c r="D277" s="1"/>
      <c r="E277" s="1"/>
      <c r="F277" s="2"/>
      <c r="G277" s="6"/>
      <c r="H277" s="2"/>
      <c r="I277" s="2"/>
      <c r="J277" s="3"/>
      <c r="K277" s="3"/>
      <c r="L277" s="1"/>
      <c r="M277" s="1"/>
      <c r="N277" s="1"/>
      <c r="O277" s="40"/>
      <c r="P277" s="40"/>
      <c r="Q277" s="1"/>
      <c r="R277" s="1"/>
      <c r="S277" s="2"/>
      <c r="T277" s="3"/>
      <c r="U277" s="7"/>
      <c r="V277" s="7"/>
      <c r="W277" s="7"/>
      <c r="X277" s="40"/>
      <c r="Y277" s="1"/>
      <c r="Z277" s="1"/>
      <c r="AA277" s="2"/>
      <c r="AB277" s="6"/>
      <c r="AC277" s="2"/>
      <c r="AD277" s="40"/>
      <c r="AE277" s="1"/>
      <c r="AF277" s="2"/>
      <c r="AG277" s="9"/>
      <c r="AH277" s="12"/>
      <c r="AI277" s="12"/>
      <c r="AJ277" s="42"/>
      <c r="AK277" s="11"/>
      <c r="AL277" s="9"/>
      <c r="AM277" s="11"/>
      <c r="AN277" s="9"/>
      <c r="AO277" s="9"/>
      <c r="AP277" s="9"/>
      <c r="AQ277" s="50"/>
      <c r="AR277" s="11"/>
      <c r="AS277" s="49"/>
      <c r="AT277" s="12"/>
      <c r="AU277" s="9"/>
      <c r="AV277" s="9"/>
      <c r="AW277" s="9"/>
      <c r="AX277" s="9"/>
      <c r="AY277" s="12"/>
      <c r="AZ277" s="49"/>
      <c r="BA277" s="12"/>
      <c r="BB277" s="9"/>
      <c r="BC277" s="9"/>
      <c r="BD277" s="9"/>
      <c r="BE277" s="9"/>
      <c r="BF277" s="12"/>
      <c r="BG277" s="49"/>
      <c r="BH277" s="12"/>
      <c r="BI277" s="9"/>
      <c r="BJ277" s="9"/>
      <c r="BK277" s="9"/>
      <c r="BL277" s="50"/>
      <c r="BM277" s="12"/>
      <c r="BN277" s="11"/>
      <c r="BO277" s="9"/>
      <c r="BP277" s="11"/>
      <c r="BQ277" s="9"/>
      <c r="BR277" s="43"/>
      <c r="BS277" s="9"/>
      <c r="BT277" s="11"/>
      <c r="BU277" s="25"/>
      <c r="BV277" s="25"/>
      <c r="BW277" s="25"/>
      <c r="BX277" s="25"/>
      <c r="BY277" s="25"/>
      <c r="BZ277" s="25"/>
      <c r="CA277" s="25"/>
      <c r="CB277" s="25"/>
    </row>
    <row r="278" spans="2:80" x14ac:dyDescent="0.2">
      <c r="B278" s="25"/>
      <c r="C278" s="1"/>
      <c r="D278" s="1"/>
      <c r="E278" s="1"/>
      <c r="F278" s="2"/>
      <c r="G278" s="6"/>
      <c r="H278" s="2"/>
      <c r="I278" s="2"/>
      <c r="J278" s="3"/>
      <c r="K278" s="3"/>
      <c r="L278" s="1"/>
      <c r="M278" s="1"/>
      <c r="N278" s="1"/>
      <c r="O278" s="40"/>
      <c r="P278" s="40"/>
      <c r="Q278" s="1"/>
      <c r="R278" s="1"/>
      <c r="S278" s="2"/>
      <c r="T278" s="3"/>
      <c r="U278" s="7"/>
      <c r="V278" s="7"/>
      <c r="W278" s="7"/>
      <c r="X278" s="40"/>
      <c r="Y278" s="1"/>
      <c r="Z278" s="1"/>
      <c r="AA278" s="2"/>
      <c r="AB278" s="6"/>
      <c r="AC278" s="2"/>
      <c r="AD278" s="40"/>
      <c r="AE278" s="1"/>
      <c r="AF278" s="2"/>
      <c r="AG278" s="9"/>
      <c r="AH278" s="12"/>
      <c r="AI278" s="12"/>
      <c r="AJ278" s="42"/>
      <c r="AK278" s="11"/>
      <c r="AL278" s="9"/>
      <c r="AM278" s="11"/>
      <c r="AN278" s="9"/>
      <c r="AO278" s="9"/>
      <c r="AP278" s="9"/>
      <c r="AQ278" s="50"/>
      <c r="AR278" s="11"/>
      <c r="AS278" s="49"/>
      <c r="AT278" s="12"/>
      <c r="AU278" s="9"/>
      <c r="AV278" s="9"/>
      <c r="AW278" s="9"/>
      <c r="AX278" s="9"/>
      <c r="AY278" s="12"/>
      <c r="AZ278" s="49"/>
      <c r="BA278" s="12"/>
      <c r="BB278" s="9"/>
      <c r="BC278" s="9"/>
      <c r="BD278" s="9"/>
      <c r="BE278" s="9"/>
      <c r="BF278" s="12"/>
      <c r="BG278" s="49"/>
      <c r="BH278" s="12"/>
      <c r="BI278" s="9"/>
      <c r="BJ278" s="9"/>
      <c r="BK278" s="9"/>
      <c r="BL278" s="50"/>
      <c r="BM278" s="12"/>
      <c r="BN278" s="11"/>
      <c r="BO278" s="9"/>
      <c r="BP278" s="11"/>
      <c r="BQ278" s="9"/>
      <c r="BR278" s="43"/>
      <c r="BS278" s="9"/>
      <c r="BT278" s="11"/>
      <c r="BU278" s="25"/>
      <c r="BV278" s="25"/>
      <c r="BW278" s="25"/>
      <c r="BX278" s="25"/>
      <c r="BY278" s="25"/>
      <c r="BZ278" s="25"/>
      <c r="CA278" s="25"/>
      <c r="CB278" s="25"/>
    </row>
    <row r="279" spans="2:80" x14ac:dyDescent="0.2">
      <c r="B279" s="25"/>
      <c r="C279" s="1"/>
      <c r="D279" s="1"/>
      <c r="E279" s="1"/>
      <c r="F279" s="2"/>
      <c r="G279" s="6"/>
      <c r="H279" s="2"/>
      <c r="I279" s="2"/>
      <c r="J279" s="3"/>
      <c r="K279" s="3"/>
      <c r="L279" s="1"/>
      <c r="M279" s="1"/>
      <c r="N279" s="1"/>
      <c r="O279" s="40"/>
      <c r="P279" s="40"/>
      <c r="Q279" s="1"/>
      <c r="R279" s="1"/>
      <c r="S279" s="2"/>
      <c r="T279" s="3"/>
      <c r="U279" s="7"/>
      <c r="V279" s="7"/>
      <c r="W279" s="7"/>
      <c r="X279" s="40"/>
      <c r="Y279" s="1"/>
      <c r="Z279" s="1"/>
      <c r="AA279" s="2"/>
      <c r="AB279" s="6"/>
      <c r="AC279" s="2"/>
      <c r="AD279" s="40"/>
      <c r="AE279" s="1"/>
      <c r="AF279" s="2"/>
      <c r="AG279" s="9"/>
      <c r="AH279" s="12"/>
      <c r="AI279" s="12"/>
      <c r="AJ279" s="42"/>
      <c r="AK279" s="11"/>
      <c r="AL279" s="9"/>
      <c r="AM279" s="11"/>
      <c r="AN279" s="9"/>
      <c r="AO279" s="9"/>
      <c r="AP279" s="9"/>
      <c r="AQ279" s="50"/>
      <c r="AR279" s="11"/>
      <c r="AS279" s="49"/>
      <c r="AT279" s="12"/>
      <c r="AU279" s="9"/>
      <c r="AV279" s="9"/>
      <c r="AW279" s="9"/>
      <c r="AX279" s="9"/>
      <c r="AY279" s="12"/>
      <c r="AZ279" s="49"/>
      <c r="BA279" s="12"/>
      <c r="BB279" s="9"/>
      <c r="BC279" s="9"/>
      <c r="BD279" s="9"/>
      <c r="BE279" s="9"/>
      <c r="BF279" s="12"/>
      <c r="BG279" s="49"/>
      <c r="BH279" s="12"/>
      <c r="BI279" s="9"/>
      <c r="BJ279" s="9"/>
      <c r="BK279" s="9"/>
      <c r="BL279" s="50"/>
      <c r="BM279" s="12"/>
      <c r="BN279" s="11"/>
      <c r="BO279" s="9"/>
      <c r="BP279" s="11"/>
      <c r="BQ279" s="9"/>
      <c r="BR279" s="43"/>
      <c r="BS279" s="9"/>
      <c r="BT279" s="11"/>
      <c r="BU279" s="25"/>
      <c r="BV279" s="25"/>
      <c r="BW279" s="25"/>
      <c r="BX279" s="25"/>
      <c r="BY279" s="25"/>
      <c r="BZ279" s="25"/>
      <c r="CA279" s="25"/>
      <c r="CB279" s="25"/>
    </row>
    <row r="280" spans="2:80" x14ac:dyDescent="0.2">
      <c r="B280" s="25"/>
      <c r="C280" s="1"/>
      <c r="D280" s="1"/>
      <c r="E280" s="1"/>
      <c r="F280" s="2"/>
      <c r="G280" s="6"/>
      <c r="H280" s="2"/>
      <c r="I280" s="2"/>
      <c r="J280" s="3"/>
      <c r="K280" s="3"/>
      <c r="L280" s="1"/>
      <c r="M280" s="1"/>
      <c r="N280" s="1"/>
      <c r="O280" s="40"/>
      <c r="P280" s="40"/>
      <c r="Q280" s="1"/>
      <c r="R280" s="1"/>
      <c r="S280" s="2"/>
      <c r="T280" s="3"/>
      <c r="U280" s="7"/>
      <c r="V280" s="7"/>
      <c r="W280" s="7"/>
      <c r="X280" s="40"/>
      <c r="Y280" s="1"/>
      <c r="Z280" s="1"/>
      <c r="AA280" s="2"/>
      <c r="AB280" s="6"/>
      <c r="AC280" s="2"/>
      <c r="AD280" s="40"/>
      <c r="AE280" s="1"/>
      <c r="AF280" s="2"/>
      <c r="AG280" s="9"/>
      <c r="AH280" s="12"/>
      <c r="AI280" s="12"/>
      <c r="AJ280" s="42"/>
      <c r="AK280" s="11"/>
      <c r="AL280" s="9"/>
      <c r="AM280" s="11"/>
      <c r="AN280" s="9"/>
      <c r="AO280" s="9"/>
      <c r="AP280" s="9"/>
      <c r="AQ280" s="50"/>
      <c r="AR280" s="11"/>
      <c r="AS280" s="49"/>
      <c r="AT280" s="12"/>
      <c r="AU280" s="9"/>
      <c r="AV280" s="9"/>
      <c r="AW280" s="9"/>
      <c r="AX280" s="9"/>
      <c r="AY280" s="12"/>
      <c r="AZ280" s="49"/>
      <c r="BA280" s="12"/>
      <c r="BB280" s="9"/>
      <c r="BC280" s="9"/>
      <c r="BD280" s="9"/>
      <c r="BE280" s="9"/>
      <c r="BF280" s="12"/>
      <c r="BG280" s="49"/>
      <c r="BH280" s="12"/>
      <c r="BI280" s="9"/>
      <c r="BJ280" s="9"/>
      <c r="BK280" s="9"/>
      <c r="BL280" s="50"/>
      <c r="BM280" s="12"/>
      <c r="BN280" s="11"/>
      <c r="BO280" s="9"/>
      <c r="BP280" s="11"/>
      <c r="BQ280" s="9"/>
      <c r="BR280" s="43"/>
      <c r="BS280" s="9"/>
      <c r="BT280" s="11"/>
      <c r="BU280" s="25"/>
      <c r="BV280" s="25"/>
      <c r="BW280" s="25"/>
      <c r="BX280" s="25"/>
      <c r="BY280" s="25"/>
      <c r="BZ280" s="25"/>
      <c r="CA280" s="25"/>
      <c r="CB280" s="25"/>
    </row>
    <row r="281" spans="2:80" x14ac:dyDescent="0.2">
      <c r="B281" s="25"/>
      <c r="C281" s="1"/>
      <c r="D281" s="1"/>
      <c r="E281" s="1"/>
      <c r="F281" s="2"/>
      <c r="G281" s="6"/>
      <c r="H281" s="2"/>
      <c r="I281" s="2"/>
      <c r="J281" s="3"/>
      <c r="K281" s="3"/>
      <c r="L281" s="1"/>
      <c r="M281" s="1"/>
      <c r="N281" s="1"/>
      <c r="O281" s="40"/>
      <c r="P281" s="40"/>
      <c r="Q281" s="1"/>
      <c r="R281" s="1"/>
      <c r="S281" s="2"/>
      <c r="T281" s="3"/>
      <c r="U281" s="7"/>
      <c r="V281" s="7"/>
      <c r="W281" s="7"/>
      <c r="X281" s="40"/>
      <c r="Y281" s="1"/>
      <c r="Z281" s="1"/>
      <c r="AA281" s="2"/>
      <c r="AB281" s="6"/>
      <c r="AC281" s="2"/>
      <c r="AD281" s="40"/>
      <c r="AE281" s="1"/>
      <c r="AF281" s="2"/>
      <c r="AG281" s="9"/>
      <c r="AH281" s="12"/>
      <c r="AI281" s="12"/>
      <c r="AJ281" s="42"/>
      <c r="AK281" s="11"/>
      <c r="AL281" s="9"/>
      <c r="AM281" s="11"/>
      <c r="AN281" s="9"/>
      <c r="AO281" s="9"/>
      <c r="AP281" s="9"/>
      <c r="AQ281" s="50"/>
      <c r="AR281" s="11"/>
      <c r="AS281" s="49"/>
      <c r="AT281" s="12"/>
      <c r="AU281" s="9"/>
      <c r="AV281" s="9"/>
      <c r="AW281" s="9"/>
      <c r="AX281" s="9"/>
      <c r="AY281" s="12"/>
      <c r="AZ281" s="49"/>
      <c r="BA281" s="12"/>
      <c r="BB281" s="9"/>
      <c r="BC281" s="9"/>
      <c r="BD281" s="9"/>
      <c r="BE281" s="9"/>
      <c r="BF281" s="12"/>
      <c r="BG281" s="49"/>
      <c r="BH281" s="12"/>
      <c r="BI281" s="9"/>
      <c r="BJ281" s="9"/>
      <c r="BK281" s="9"/>
      <c r="BL281" s="50"/>
      <c r="BM281" s="12"/>
      <c r="BN281" s="11"/>
      <c r="BO281" s="9"/>
      <c r="BP281" s="11"/>
      <c r="BQ281" s="9"/>
      <c r="BR281" s="43"/>
      <c r="BS281" s="9"/>
      <c r="BT281" s="11"/>
      <c r="BU281" s="25"/>
      <c r="BV281" s="25"/>
      <c r="BW281" s="25"/>
      <c r="BX281" s="25"/>
      <c r="BY281" s="25"/>
      <c r="BZ281" s="25"/>
      <c r="CA281" s="25"/>
      <c r="CB281" s="25"/>
    </row>
    <row r="282" spans="2:80" x14ac:dyDescent="0.2">
      <c r="B282" s="25"/>
      <c r="C282" s="1"/>
      <c r="D282" s="1"/>
      <c r="E282" s="1"/>
      <c r="F282" s="2"/>
      <c r="G282" s="6"/>
      <c r="H282" s="2"/>
      <c r="I282" s="2"/>
      <c r="J282" s="3"/>
      <c r="K282" s="3"/>
      <c r="L282" s="1"/>
      <c r="M282" s="1"/>
      <c r="N282" s="1"/>
      <c r="O282" s="40"/>
      <c r="P282" s="40"/>
      <c r="Q282" s="1"/>
      <c r="R282" s="1"/>
      <c r="S282" s="2"/>
      <c r="T282" s="3"/>
      <c r="U282" s="7"/>
      <c r="V282" s="7"/>
      <c r="W282" s="7"/>
      <c r="X282" s="40"/>
      <c r="Y282" s="1"/>
      <c r="Z282" s="1"/>
      <c r="AA282" s="2"/>
      <c r="AB282" s="6"/>
      <c r="AC282" s="2"/>
      <c r="AD282" s="40"/>
      <c r="AE282" s="1"/>
      <c r="AF282" s="2"/>
      <c r="AG282" s="9"/>
      <c r="AH282" s="12"/>
      <c r="AI282" s="12"/>
      <c r="AJ282" s="42"/>
      <c r="AK282" s="11"/>
      <c r="AL282" s="9"/>
      <c r="AM282" s="11"/>
      <c r="AN282" s="9"/>
      <c r="AO282" s="9"/>
      <c r="AP282" s="9"/>
      <c r="AQ282" s="50"/>
      <c r="AR282" s="11"/>
      <c r="AS282" s="49"/>
      <c r="AT282" s="12"/>
      <c r="AU282" s="9"/>
      <c r="AV282" s="9"/>
      <c r="AW282" s="9"/>
      <c r="AX282" s="9"/>
      <c r="AY282" s="12"/>
      <c r="AZ282" s="49"/>
      <c r="BA282" s="12"/>
      <c r="BB282" s="9"/>
      <c r="BC282" s="9"/>
      <c r="BD282" s="9"/>
      <c r="BE282" s="9"/>
      <c r="BF282" s="12"/>
      <c r="BG282" s="49"/>
      <c r="BH282" s="12"/>
      <c r="BI282" s="9"/>
      <c r="BJ282" s="9"/>
      <c r="BK282" s="9"/>
      <c r="BL282" s="50"/>
      <c r="BM282" s="12"/>
      <c r="BN282" s="11"/>
      <c r="BO282" s="9"/>
      <c r="BP282" s="11"/>
      <c r="BQ282" s="9"/>
      <c r="BR282" s="43"/>
      <c r="BS282" s="9"/>
      <c r="BT282" s="11"/>
      <c r="BU282" s="25"/>
      <c r="BV282" s="25"/>
      <c r="BW282" s="25"/>
      <c r="BX282" s="25"/>
      <c r="BY282" s="25"/>
      <c r="BZ282" s="25"/>
      <c r="CA282" s="25"/>
      <c r="CB282" s="25"/>
    </row>
    <row r="283" spans="2:80" x14ac:dyDescent="0.2">
      <c r="B283" s="25"/>
      <c r="C283" s="1"/>
      <c r="D283" s="1"/>
      <c r="E283" s="1"/>
      <c r="F283" s="2"/>
      <c r="G283" s="6"/>
      <c r="H283" s="2"/>
      <c r="I283" s="2"/>
      <c r="J283" s="3"/>
      <c r="K283" s="3"/>
      <c r="L283" s="1"/>
      <c r="M283" s="1"/>
      <c r="N283" s="1"/>
      <c r="O283" s="40"/>
      <c r="P283" s="40"/>
      <c r="Q283" s="1"/>
      <c r="R283" s="1"/>
      <c r="S283" s="2"/>
      <c r="T283" s="3"/>
      <c r="U283" s="7"/>
      <c r="V283" s="7"/>
      <c r="W283" s="7"/>
      <c r="X283" s="40"/>
      <c r="Y283" s="1"/>
      <c r="Z283" s="1"/>
      <c r="AA283" s="2"/>
      <c r="AB283" s="6"/>
      <c r="AC283" s="2"/>
      <c r="AD283" s="40"/>
      <c r="AE283" s="1"/>
      <c r="AF283" s="2"/>
      <c r="AG283" s="9"/>
      <c r="AH283" s="12"/>
      <c r="AI283" s="12"/>
      <c r="AJ283" s="42"/>
      <c r="AK283" s="11"/>
      <c r="AL283" s="9"/>
      <c r="AM283" s="11"/>
      <c r="AN283" s="9"/>
      <c r="AO283" s="9"/>
      <c r="AP283" s="9"/>
      <c r="AQ283" s="50"/>
      <c r="AR283" s="11"/>
      <c r="AS283" s="49"/>
      <c r="AT283" s="12"/>
      <c r="AU283" s="9"/>
      <c r="AV283" s="9"/>
      <c r="AW283" s="9"/>
      <c r="AX283" s="9"/>
      <c r="AY283" s="12"/>
      <c r="AZ283" s="49"/>
      <c r="BA283" s="12"/>
      <c r="BB283" s="9"/>
      <c r="BC283" s="9"/>
      <c r="BD283" s="9"/>
      <c r="BE283" s="9"/>
      <c r="BF283" s="12"/>
      <c r="BG283" s="49"/>
      <c r="BH283" s="12"/>
      <c r="BI283" s="9"/>
      <c r="BJ283" s="9"/>
      <c r="BK283" s="9"/>
      <c r="BL283" s="50"/>
      <c r="BM283" s="12"/>
      <c r="BN283" s="11"/>
      <c r="BO283" s="9"/>
      <c r="BP283" s="11"/>
      <c r="BQ283" s="9"/>
      <c r="BR283" s="43"/>
      <c r="BS283" s="9"/>
      <c r="BT283" s="11"/>
      <c r="BU283" s="25"/>
      <c r="BV283" s="25"/>
      <c r="BW283" s="25"/>
      <c r="BX283" s="25"/>
      <c r="BY283" s="25"/>
      <c r="BZ283" s="25"/>
      <c r="CA283" s="25"/>
      <c r="CB283" s="25"/>
    </row>
    <row r="284" spans="2:80" x14ac:dyDescent="0.2">
      <c r="B284" s="25"/>
      <c r="C284" s="1"/>
      <c r="D284" s="1"/>
      <c r="E284" s="1"/>
      <c r="F284" s="2"/>
      <c r="G284" s="6"/>
      <c r="H284" s="2"/>
      <c r="I284" s="2"/>
      <c r="J284" s="3"/>
      <c r="K284" s="3"/>
      <c r="L284" s="1"/>
      <c r="M284" s="1"/>
      <c r="N284" s="1"/>
      <c r="O284" s="40"/>
      <c r="P284" s="40"/>
      <c r="Q284" s="1"/>
      <c r="R284" s="1"/>
      <c r="S284" s="2"/>
      <c r="T284" s="3"/>
      <c r="U284" s="7"/>
      <c r="V284" s="7"/>
      <c r="W284" s="7"/>
      <c r="X284" s="40"/>
      <c r="Y284" s="1"/>
      <c r="Z284" s="1"/>
      <c r="AA284" s="2"/>
      <c r="AB284" s="6"/>
      <c r="AC284" s="2"/>
      <c r="AD284" s="40"/>
      <c r="AE284" s="1"/>
      <c r="AF284" s="2"/>
      <c r="AG284" s="9"/>
      <c r="AH284" s="12"/>
      <c r="AI284" s="12"/>
      <c r="AJ284" s="42"/>
      <c r="AK284" s="11"/>
      <c r="AL284" s="9"/>
      <c r="AM284" s="11"/>
      <c r="AN284" s="9"/>
      <c r="AO284" s="9"/>
      <c r="AP284" s="9"/>
      <c r="AQ284" s="50"/>
      <c r="AR284" s="11"/>
      <c r="AS284" s="49"/>
      <c r="AT284" s="12"/>
      <c r="AU284" s="9"/>
      <c r="AV284" s="9"/>
      <c r="AW284" s="9"/>
      <c r="AX284" s="9"/>
      <c r="AY284" s="12"/>
      <c r="AZ284" s="49"/>
      <c r="BA284" s="12"/>
      <c r="BB284" s="9"/>
      <c r="BC284" s="9"/>
      <c r="BD284" s="9"/>
      <c r="BE284" s="9"/>
      <c r="BF284" s="12"/>
      <c r="BG284" s="49"/>
      <c r="BH284" s="12"/>
      <c r="BI284" s="9"/>
      <c r="BJ284" s="9"/>
      <c r="BK284" s="9"/>
      <c r="BL284" s="50"/>
      <c r="BM284" s="12"/>
      <c r="BN284" s="11"/>
      <c r="BO284" s="9"/>
      <c r="BP284" s="11"/>
      <c r="BQ284" s="9"/>
      <c r="BR284" s="43"/>
      <c r="BS284" s="9"/>
      <c r="BT284" s="11"/>
      <c r="BU284" s="25"/>
      <c r="BV284" s="25"/>
      <c r="BW284" s="25"/>
      <c r="BX284" s="25"/>
      <c r="BY284" s="25"/>
      <c r="BZ284" s="25"/>
      <c r="CA284" s="25"/>
      <c r="CB284" s="25"/>
    </row>
    <row r="285" spans="2:80" x14ac:dyDescent="0.2">
      <c r="B285" s="25"/>
      <c r="C285" s="1"/>
      <c r="D285" s="1"/>
      <c r="E285" s="1"/>
      <c r="F285" s="2"/>
      <c r="G285" s="6"/>
      <c r="H285" s="2"/>
      <c r="I285" s="2"/>
      <c r="J285" s="3"/>
      <c r="K285" s="3"/>
      <c r="L285" s="1"/>
      <c r="M285" s="1"/>
      <c r="N285" s="1"/>
      <c r="O285" s="40"/>
      <c r="P285" s="40"/>
      <c r="Q285" s="1"/>
      <c r="R285" s="1"/>
      <c r="S285" s="2"/>
      <c r="T285" s="3"/>
      <c r="U285" s="7"/>
      <c r="V285" s="7"/>
      <c r="W285" s="7"/>
      <c r="X285" s="40"/>
      <c r="Y285" s="1"/>
      <c r="Z285" s="1"/>
      <c r="AA285" s="2"/>
      <c r="AB285" s="6"/>
      <c r="AC285" s="2"/>
      <c r="AD285" s="40"/>
      <c r="AE285" s="1"/>
      <c r="AF285" s="2"/>
      <c r="AG285" s="9"/>
      <c r="AH285" s="12"/>
      <c r="AI285" s="12"/>
      <c r="AJ285" s="42"/>
      <c r="AK285" s="11"/>
      <c r="AL285" s="9"/>
      <c r="AM285" s="11"/>
      <c r="AN285" s="9"/>
      <c r="AO285" s="9"/>
      <c r="AP285" s="9"/>
      <c r="AQ285" s="50"/>
      <c r="AR285" s="11"/>
      <c r="AS285" s="49"/>
      <c r="AT285" s="12"/>
      <c r="AU285" s="9"/>
      <c r="AV285" s="9"/>
      <c r="AW285" s="9"/>
      <c r="AX285" s="9"/>
      <c r="AY285" s="12"/>
      <c r="AZ285" s="49"/>
      <c r="BA285" s="12"/>
      <c r="BB285" s="9"/>
      <c r="BC285" s="9"/>
      <c r="BD285" s="9"/>
      <c r="BE285" s="9"/>
      <c r="BF285" s="12"/>
      <c r="BG285" s="49"/>
      <c r="BH285" s="12"/>
      <c r="BI285" s="9"/>
      <c r="BJ285" s="9"/>
      <c r="BK285" s="9"/>
      <c r="BL285" s="50"/>
      <c r="BM285" s="12"/>
      <c r="BN285" s="11"/>
      <c r="BO285" s="9"/>
      <c r="BP285" s="11"/>
      <c r="BQ285" s="9"/>
      <c r="BR285" s="43"/>
      <c r="BS285" s="9"/>
      <c r="BT285" s="11"/>
      <c r="BU285" s="25"/>
      <c r="BV285" s="25"/>
      <c r="BW285" s="25"/>
      <c r="BX285" s="25"/>
      <c r="BY285" s="25"/>
      <c r="BZ285" s="25"/>
      <c r="CA285" s="25"/>
      <c r="CB285" s="25"/>
    </row>
    <row r="286" spans="2:80" x14ac:dyDescent="0.2">
      <c r="B286" s="25"/>
      <c r="C286" s="1"/>
      <c r="D286" s="1"/>
      <c r="E286" s="1"/>
      <c r="F286" s="2"/>
      <c r="G286" s="6"/>
      <c r="H286" s="2"/>
      <c r="I286" s="2"/>
      <c r="J286" s="3"/>
      <c r="K286" s="3"/>
      <c r="L286" s="1"/>
      <c r="M286" s="1"/>
      <c r="N286" s="1"/>
      <c r="O286" s="40"/>
      <c r="P286" s="40"/>
      <c r="Q286" s="1"/>
      <c r="R286" s="1"/>
      <c r="S286" s="2"/>
      <c r="T286" s="3"/>
      <c r="U286" s="7"/>
      <c r="V286" s="7"/>
      <c r="W286" s="7"/>
      <c r="X286" s="40"/>
      <c r="Y286" s="1"/>
      <c r="Z286" s="1"/>
      <c r="AA286" s="2"/>
      <c r="AB286" s="6"/>
      <c r="AC286" s="2"/>
      <c r="AD286" s="40"/>
      <c r="AE286" s="1"/>
      <c r="AF286" s="2"/>
      <c r="AG286" s="9"/>
      <c r="AH286" s="12"/>
      <c r="AI286" s="12"/>
      <c r="AJ286" s="42"/>
      <c r="AK286" s="11"/>
      <c r="AL286" s="9"/>
      <c r="AM286" s="11"/>
      <c r="AN286" s="9"/>
      <c r="AO286" s="9"/>
      <c r="AP286" s="9"/>
      <c r="AQ286" s="50"/>
      <c r="AR286" s="11"/>
      <c r="AS286" s="49"/>
      <c r="AT286" s="12"/>
      <c r="AU286" s="9"/>
      <c r="AV286" s="9"/>
      <c r="AW286" s="9"/>
      <c r="AX286" s="9"/>
      <c r="AY286" s="12"/>
      <c r="AZ286" s="49"/>
      <c r="BA286" s="12"/>
      <c r="BB286" s="9"/>
      <c r="BC286" s="9"/>
      <c r="BD286" s="9"/>
      <c r="BE286" s="9"/>
      <c r="BF286" s="12"/>
      <c r="BG286" s="49"/>
      <c r="BH286" s="12"/>
      <c r="BI286" s="9"/>
      <c r="BJ286" s="9"/>
      <c r="BK286" s="9"/>
      <c r="BL286" s="50"/>
      <c r="BM286" s="12"/>
      <c r="BN286" s="11"/>
      <c r="BO286" s="9"/>
      <c r="BP286" s="11"/>
      <c r="BQ286" s="9"/>
      <c r="BR286" s="43"/>
      <c r="BS286" s="9"/>
      <c r="BT286" s="11"/>
      <c r="BU286" s="25"/>
      <c r="BV286" s="25"/>
      <c r="BW286" s="25"/>
      <c r="BX286" s="25"/>
      <c r="BY286" s="25"/>
      <c r="BZ286" s="25"/>
      <c r="CA286" s="25"/>
      <c r="CB286" s="25"/>
    </row>
    <row r="287" spans="2:80" x14ac:dyDescent="0.2">
      <c r="B287" s="25"/>
      <c r="C287" s="1"/>
      <c r="D287" s="1"/>
      <c r="E287" s="1"/>
      <c r="F287" s="2"/>
      <c r="G287" s="6"/>
      <c r="H287" s="2"/>
      <c r="I287" s="2"/>
      <c r="J287" s="3"/>
      <c r="K287" s="3"/>
      <c r="L287" s="1"/>
      <c r="M287" s="1"/>
      <c r="N287" s="1"/>
      <c r="O287" s="40"/>
      <c r="P287" s="40"/>
      <c r="Q287" s="1"/>
      <c r="R287" s="1"/>
      <c r="S287" s="2"/>
      <c r="T287" s="3"/>
      <c r="U287" s="7"/>
      <c r="V287" s="7"/>
      <c r="W287" s="7"/>
      <c r="X287" s="40"/>
      <c r="Y287" s="1"/>
      <c r="Z287" s="1"/>
      <c r="AA287" s="2"/>
      <c r="AB287" s="6"/>
      <c r="AC287" s="2"/>
      <c r="AD287" s="40"/>
      <c r="AE287" s="1"/>
      <c r="AF287" s="2"/>
      <c r="AG287" s="9"/>
      <c r="AH287" s="12"/>
      <c r="AI287" s="12"/>
      <c r="AJ287" s="42"/>
      <c r="AK287" s="11"/>
      <c r="AL287" s="9"/>
      <c r="AM287" s="11"/>
      <c r="AN287" s="9"/>
      <c r="AO287" s="9"/>
      <c r="AP287" s="9"/>
      <c r="AQ287" s="50"/>
      <c r="AR287" s="11"/>
      <c r="AS287" s="49"/>
      <c r="AT287" s="12"/>
      <c r="AU287" s="9"/>
      <c r="AV287" s="9"/>
      <c r="AW287" s="9"/>
      <c r="AX287" s="9"/>
      <c r="AY287" s="12"/>
      <c r="AZ287" s="49"/>
      <c r="BA287" s="12"/>
      <c r="BB287" s="9"/>
      <c r="BC287" s="9"/>
      <c r="BD287" s="9"/>
      <c r="BE287" s="9"/>
      <c r="BF287" s="12"/>
      <c r="BG287" s="49"/>
      <c r="BH287" s="12"/>
      <c r="BI287" s="9"/>
      <c r="BJ287" s="9"/>
      <c r="BK287" s="9"/>
      <c r="BL287" s="50"/>
      <c r="BM287" s="12"/>
      <c r="BN287" s="11"/>
      <c r="BO287" s="9"/>
      <c r="BP287" s="11"/>
      <c r="BQ287" s="9"/>
      <c r="BR287" s="43"/>
      <c r="BS287" s="9"/>
      <c r="BT287" s="11"/>
      <c r="BU287" s="25"/>
      <c r="BV287" s="25"/>
      <c r="BW287" s="25"/>
      <c r="BX287" s="25"/>
      <c r="BY287" s="25"/>
      <c r="BZ287" s="25"/>
      <c r="CA287" s="25"/>
      <c r="CB287" s="25"/>
    </row>
    <row r="288" spans="2:80" x14ac:dyDescent="0.2">
      <c r="B288" s="25"/>
      <c r="C288" s="1"/>
      <c r="D288" s="1"/>
      <c r="E288" s="1"/>
      <c r="F288" s="2"/>
      <c r="G288" s="6"/>
      <c r="H288" s="2"/>
      <c r="I288" s="2"/>
      <c r="J288" s="3"/>
      <c r="K288" s="3"/>
      <c r="L288" s="1"/>
      <c r="M288" s="1"/>
      <c r="N288" s="1"/>
      <c r="O288" s="40"/>
      <c r="P288" s="40"/>
      <c r="Q288" s="1"/>
      <c r="R288" s="1"/>
      <c r="S288" s="2"/>
      <c r="T288" s="3"/>
      <c r="U288" s="7"/>
      <c r="V288" s="7"/>
      <c r="W288" s="7"/>
      <c r="X288" s="40"/>
      <c r="Y288" s="1"/>
      <c r="Z288" s="1"/>
      <c r="AA288" s="2"/>
      <c r="AB288" s="6"/>
      <c r="AC288" s="2"/>
      <c r="AD288" s="40"/>
      <c r="AE288" s="1"/>
      <c r="AF288" s="2"/>
      <c r="AG288" s="9"/>
      <c r="AH288" s="12"/>
      <c r="AI288" s="12"/>
      <c r="AJ288" s="42"/>
      <c r="AK288" s="11"/>
      <c r="AL288" s="9"/>
      <c r="AM288" s="11"/>
      <c r="AN288" s="9"/>
      <c r="AO288" s="9"/>
      <c r="AP288" s="9"/>
      <c r="AQ288" s="50"/>
      <c r="AR288" s="11"/>
      <c r="AS288" s="49"/>
      <c r="AT288" s="12"/>
      <c r="AU288" s="9"/>
      <c r="AV288" s="9"/>
      <c r="AW288" s="9"/>
      <c r="AX288" s="9"/>
      <c r="AY288" s="12"/>
      <c r="AZ288" s="49"/>
      <c r="BA288" s="12"/>
      <c r="BB288" s="9"/>
      <c r="BC288" s="9"/>
      <c r="BD288" s="9"/>
      <c r="BE288" s="9"/>
      <c r="BF288" s="12"/>
      <c r="BG288" s="49"/>
      <c r="BH288" s="12"/>
      <c r="BI288" s="9"/>
      <c r="BJ288" s="9"/>
      <c r="BK288" s="9"/>
      <c r="BL288" s="50"/>
      <c r="BM288" s="12"/>
      <c r="BN288" s="11"/>
      <c r="BO288" s="9"/>
      <c r="BP288" s="11"/>
      <c r="BQ288" s="9"/>
      <c r="BR288" s="43"/>
      <c r="BS288" s="9"/>
      <c r="BT288" s="11"/>
      <c r="BU288" s="25"/>
      <c r="BV288" s="25"/>
      <c r="BW288" s="25"/>
      <c r="BX288" s="25"/>
      <c r="BY288" s="25"/>
      <c r="BZ288" s="25"/>
      <c r="CA288" s="25"/>
      <c r="CB288" s="25"/>
    </row>
    <row r="289" spans="2:80" x14ac:dyDescent="0.2">
      <c r="B289" s="25"/>
      <c r="C289" s="1"/>
      <c r="D289" s="1"/>
      <c r="E289" s="1"/>
      <c r="F289" s="2"/>
      <c r="G289" s="6"/>
      <c r="H289" s="2"/>
      <c r="I289" s="2"/>
      <c r="J289" s="3"/>
      <c r="K289" s="3"/>
      <c r="L289" s="1"/>
      <c r="M289" s="1"/>
      <c r="N289" s="1"/>
      <c r="O289" s="40"/>
      <c r="P289" s="40"/>
      <c r="Q289" s="1"/>
      <c r="R289" s="1"/>
      <c r="S289" s="2"/>
      <c r="T289" s="3"/>
      <c r="U289" s="7"/>
      <c r="V289" s="7"/>
      <c r="W289" s="7"/>
      <c r="X289" s="40"/>
      <c r="Y289" s="1"/>
      <c r="Z289" s="1"/>
      <c r="AA289" s="2"/>
      <c r="AB289" s="6"/>
      <c r="AC289" s="2"/>
      <c r="AD289" s="40"/>
      <c r="AE289" s="1"/>
      <c r="AF289" s="2"/>
      <c r="AG289" s="9"/>
      <c r="AH289" s="12"/>
      <c r="AI289" s="12"/>
      <c r="AJ289" s="42"/>
      <c r="AK289" s="11"/>
      <c r="AL289" s="9"/>
      <c r="AM289" s="11"/>
      <c r="AN289" s="9"/>
      <c r="AO289" s="9"/>
      <c r="AP289" s="9"/>
      <c r="AQ289" s="50"/>
      <c r="AR289" s="11"/>
      <c r="AS289" s="49"/>
      <c r="AT289" s="12"/>
      <c r="AU289" s="9"/>
      <c r="AV289" s="9"/>
      <c r="AW289" s="9"/>
      <c r="AX289" s="9"/>
      <c r="AY289" s="12"/>
      <c r="AZ289" s="49"/>
      <c r="BA289" s="12"/>
      <c r="BB289" s="9"/>
      <c r="BC289" s="9"/>
      <c r="BD289" s="9"/>
      <c r="BE289" s="9"/>
      <c r="BF289" s="12"/>
      <c r="BG289" s="49"/>
      <c r="BH289" s="12"/>
      <c r="BI289" s="9"/>
      <c r="BJ289" s="9"/>
      <c r="BK289" s="9"/>
      <c r="BL289" s="50"/>
      <c r="BM289" s="12"/>
      <c r="BN289" s="11"/>
      <c r="BO289" s="9"/>
      <c r="BP289" s="11"/>
      <c r="BQ289" s="9"/>
      <c r="BR289" s="43"/>
      <c r="BS289" s="9"/>
      <c r="BT289" s="11"/>
      <c r="BU289" s="25"/>
      <c r="BV289" s="25"/>
      <c r="BW289" s="25"/>
      <c r="BX289" s="25"/>
      <c r="BY289" s="25"/>
      <c r="BZ289" s="25"/>
      <c r="CA289" s="25"/>
      <c r="CB289" s="25"/>
    </row>
    <row r="290" spans="2:80" x14ac:dyDescent="0.2">
      <c r="B290" s="25"/>
      <c r="C290" s="1"/>
      <c r="D290" s="1"/>
      <c r="E290" s="1"/>
      <c r="F290" s="2"/>
      <c r="G290" s="6"/>
      <c r="H290" s="2"/>
      <c r="I290" s="2"/>
      <c r="J290" s="3"/>
      <c r="K290" s="3"/>
      <c r="L290" s="1"/>
      <c r="M290" s="1"/>
      <c r="N290" s="1"/>
      <c r="O290" s="40"/>
      <c r="P290" s="40"/>
      <c r="Q290" s="1"/>
      <c r="R290" s="1"/>
      <c r="S290" s="2"/>
      <c r="T290" s="3"/>
      <c r="U290" s="7"/>
      <c r="V290" s="7"/>
      <c r="W290" s="7"/>
      <c r="X290" s="40"/>
      <c r="Y290" s="1"/>
      <c r="Z290" s="1"/>
      <c r="AA290" s="2"/>
      <c r="AB290" s="6"/>
      <c r="AC290" s="2"/>
      <c r="AD290" s="40"/>
      <c r="AE290" s="1"/>
      <c r="AF290" s="2"/>
      <c r="AG290" s="9"/>
      <c r="AH290" s="12"/>
      <c r="AI290" s="12"/>
      <c r="AJ290" s="42"/>
      <c r="AK290" s="11"/>
      <c r="AL290" s="9"/>
      <c r="AM290" s="11"/>
      <c r="AN290" s="9"/>
      <c r="AO290" s="9"/>
      <c r="AP290" s="9"/>
      <c r="AQ290" s="50"/>
      <c r="AR290" s="11"/>
      <c r="AS290" s="49"/>
      <c r="AT290" s="12"/>
      <c r="AU290" s="9"/>
      <c r="AV290" s="9"/>
      <c r="AW290" s="9"/>
      <c r="AX290" s="9"/>
      <c r="AY290" s="12"/>
      <c r="AZ290" s="49"/>
      <c r="BA290" s="12"/>
      <c r="BB290" s="9"/>
      <c r="BC290" s="9"/>
      <c r="BD290" s="9"/>
      <c r="BE290" s="9"/>
      <c r="BF290" s="12"/>
      <c r="BG290" s="49"/>
      <c r="BH290" s="12"/>
      <c r="BI290" s="9"/>
      <c r="BJ290" s="9"/>
      <c r="BK290" s="9"/>
      <c r="BL290" s="50"/>
      <c r="BM290" s="12"/>
      <c r="BN290" s="11"/>
      <c r="BO290" s="9"/>
      <c r="BP290" s="11"/>
      <c r="BQ290" s="9"/>
      <c r="BR290" s="43"/>
      <c r="BS290" s="9"/>
      <c r="BT290" s="11"/>
      <c r="BU290" s="25"/>
      <c r="BV290" s="25"/>
      <c r="BW290" s="25"/>
      <c r="BX290" s="25"/>
      <c r="BY290" s="25"/>
      <c r="BZ290" s="25"/>
      <c r="CA290" s="25"/>
      <c r="CB290" s="25"/>
    </row>
    <row r="291" spans="2:80" x14ac:dyDescent="0.2">
      <c r="B291" s="25"/>
      <c r="C291" s="1"/>
      <c r="D291" s="1"/>
      <c r="E291" s="1"/>
      <c r="F291" s="2"/>
      <c r="G291" s="6"/>
      <c r="H291" s="2"/>
      <c r="I291" s="2"/>
      <c r="J291" s="3"/>
      <c r="K291" s="3"/>
      <c r="L291" s="1"/>
      <c r="M291" s="1"/>
      <c r="N291" s="1"/>
      <c r="O291" s="40"/>
      <c r="P291" s="40"/>
      <c r="Q291" s="1"/>
      <c r="R291" s="1"/>
      <c r="S291" s="2"/>
      <c r="T291" s="3"/>
      <c r="U291" s="7"/>
      <c r="V291" s="7"/>
      <c r="W291" s="7"/>
      <c r="X291" s="40"/>
      <c r="Y291" s="1"/>
      <c r="Z291" s="1"/>
      <c r="AA291" s="2"/>
      <c r="AB291" s="6"/>
      <c r="AC291" s="2"/>
      <c r="AD291" s="40"/>
      <c r="AE291" s="1"/>
      <c r="AF291" s="2"/>
      <c r="AG291" s="9"/>
      <c r="AH291" s="12"/>
      <c r="AI291" s="12"/>
      <c r="AJ291" s="42"/>
      <c r="AK291" s="11"/>
      <c r="AL291" s="9"/>
      <c r="AM291" s="11"/>
      <c r="AN291" s="9"/>
      <c r="AO291" s="9"/>
      <c r="AP291" s="9"/>
      <c r="AQ291" s="50"/>
      <c r="AR291" s="11"/>
      <c r="AS291" s="49"/>
      <c r="AT291" s="12"/>
      <c r="AU291" s="9"/>
      <c r="AV291" s="9"/>
      <c r="AW291" s="9"/>
      <c r="AX291" s="9"/>
      <c r="AY291" s="12"/>
      <c r="AZ291" s="49"/>
      <c r="BA291" s="12"/>
      <c r="BB291" s="9"/>
      <c r="BC291" s="9"/>
      <c r="BD291" s="9"/>
      <c r="BE291" s="9"/>
      <c r="BF291" s="12"/>
      <c r="BG291" s="49"/>
      <c r="BH291" s="12"/>
      <c r="BI291" s="9"/>
      <c r="BJ291" s="9"/>
      <c r="BK291" s="9"/>
      <c r="BL291" s="50"/>
      <c r="BM291" s="12"/>
      <c r="BN291" s="11"/>
      <c r="BO291" s="9"/>
      <c r="BP291" s="11"/>
      <c r="BQ291" s="9"/>
      <c r="BR291" s="43"/>
      <c r="BS291" s="9"/>
      <c r="BT291" s="11"/>
      <c r="BU291" s="25"/>
      <c r="BV291" s="25"/>
      <c r="BW291" s="25"/>
      <c r="BX291" s="25"/>
      <c r="BY291" s="25"/>
      <c r="BZ291" s="25"/>
      <c r="CA291" s="25"/>
      <c r="CB291" s="25"/>
    </row>
    <row r="292" spans="2:80" x14ac:dyDescent="0.2">
      <c r="B292" s="25"/>
      <c r="C292" s="1"/>
      <c r="D292" s="1"/>
      <c r="E292" s="1"/>
      <c r="F292" s="2"/>
      <c r="G292" s="6"/>
      <c r="H292" s="2"/>
      <c r="I292" s="2"/>
      <c r="J292" s="3"/>
      <c r="K292" s="3"/>
      <c r="L292" s="1"/>
      <c r="M292" s="1"/>
      <c r="N292" s="1"/>
      <c r="O292" s="40"/>
      <c r="P292" s="40"/>
      <c r="Q292" s="1"/>
      <c r="R292" s="1"/>
      <c r="S292" s="2"/>
      <c r="T292" s="3"/>
      <c r="U292" s="7"/>
      <c r="V292" s="7"/>
      <c r="W292" s="7"/>
      <c r="X292" s="40"/>
      <c r="Y292" s="1"/>
      <c r="Z292" s="1"/>
      <c r="AA292" s="2"/>
      <c r="AB292" s="6"/>
      <c r="AC292" s="2"/>
      <c r="AD292" s="40"/>
      <c r="AE292" s="1"/>
      <c r="AF292" s="2"/>
      <c r="AG292" s="9"/>
      <c r="AH292" s="12"/>
      <c r="AI292" s="12"/>
      <c r="AJ292" s="42"/>
      <c r="AK292" s="11"/>
      <c r="AL292" s="9"/>
      <c r="AM292" s="11"/>
      <c r="AN292" s="9"/>
      <c r="AO292" s="9"/>
      <c r="AP292" s="9"/>
      <c r="AQ292" s="50"/>
      <c r="AR292" s="11"/>
      <c r="AS292" s="49"/>
      <c r="AT292" s="12"/>
      <c r="AU292" s="9"/>
      <c r="AV292" s="9"/>
      <c r="AW292" s="9"/>
      <c r="AX292" s="9"/>
      <c r="AY292" s="12"/>
      <c r="AZ292" s="49"/>
      <c r="BA292" s="12"/>
      <c r="BB292" s="9"/>
      <c r="BC292" s="9"/>
      <c r="BD292" s="9"/>
      <c r="BE292" s="9"/>
      <c r="BF292" s="12"/>
      <c r="BG292" s="49"/>
      <c r="BH292" s="12"/>
      <c r="BI292" s="9"/>
      <c r="BJ292" s="9"/>
      <c r="BK292" s="9"/>
      <c r="BL292" s="50"/>
      <c r="BM292" s="12"/>
      <c r="BN292" s="11"/>
      <c r="BO292" s="9"/>
      <c r="BP292" s="11"/>
      <c r="BQ292" s="9"/>
      <c r="BR292" s="43"/>
      <c r="BS292" s="9"/>
      <c r="BT292" s="11"/>
      <c r="BU292" s="25"/>
      <c r="BV292" s="25"/>
      <c r="BW292" s="25"/>
      <c r="BX292" s="25"/>
      <c r="BY292" s="25"/>
      <c r="BZ292" s="25"/>
      <c r="CA292" s="25"/>
      <c r="CB292" s="25"/>
    </row>
    <row r="293" spans="2:80" x14ac:dyDescent="0.2">
      <c r="B293" s="25"/>
      <c r="C293" s="1"/>
      <c r="D293" s="1"/>
      <c r="E293" s="1"/>
      <c r="F293" s="2"/>
      <c r="G293" s="6"/>
      <c r="H293" s="2"/>
      <c r="I293" s="2"/>
      <c r="J293" s="3"/>
      <c r="K293" s="3"/>
      <c r="L293" s="1"/>
      <c r="M293" s="1"/>
      <c r="N293" s="1"/>
      <c r="O293" s="40"/>
      <c r="P293" s="40"/>
      <c r="Q293" s="1"/>
      <c r="R293" s="1"/>
      <c r="S293" s="2"/>
      <c r="T293" s="3"/>
      <c r="U293" s="7"/>
      <c r="V293" s="7"/>
      <c r="W293" s="7"/>
      <c r="X293" s="40"/>
      <c r="Y293" s="1"/>
      <c r="Z293" s="1"/>
      <c r="AA293" s="2"/>
      <c r="AB293" s="6"/>
      <c r="AC293" s="2"/>
      <c r="AD293" s="40"/>
      <c r="AE293" s="1"/>
      <c r="AF293" s="2"/>
      <c r="AG293" s="9"/>
      <c r="AH293" s="12"/>
      <c r="AI293" s="12"/>
      <c r="AJ293" s="42"/>
      <c r="AK293" s="11"/>
      <c r="AL293" s="9"/>
      <c r="AM293" s="11"/>
      <c r="AN293" s="9"/>
      <c r="AO293" s="9"/>
      <c r="AP293" s="9"/>
      <c r="AQ293" s="50"/>
      <c r="AR293" s="11"/>
      <c r="AS293" s="49"/>
      <c r="AT293" s="12"/>
      <c r="AU293" s="9"/>
      <c r="AV293" s="9"/>
      <c r="AW293" s="9"/>
      <c r="AX293" s="9"/>
      <c r="AY293" s="12"/>
      <c r="AZ293" s="49"/>
      <c r="BA293" s="12"/>
      <c r="BB293" s="9"/>
      <c r="BC293" s="9"/>
      <c r="BD293" s="9"/>
      <c r="BE293" s="9"/>
      <c r="BF293" s="12"/>
      <c r="BG293" s="49"/>
      <c r="BH293" s="12"/>
      <c r="BI293" s="9"/>
      <c r="BJ293" s="9"/>
      <c r="BK293" s="9"/>
      <c r="BL293" s="50"/>
      <c r="BM293" s="12"/>
      <c r="BN293" s="11"/>
      <c r="BO293" s="9"/>
      <c r="BP293" s="11"/>
      <c r="BQ293" s="9"/>
      <c r="BR293" s="43"/>
      <c r="BS293" s="9"/>
      <c r="BT293" s="11"/>
      <c r="BU293" s="25"/>
      <c r="BV293" s="25"/>
      <c r="BW293" s="25"/>
      <c r="BX293" s="25"/>
      <c r="BY293" s="25"/>
      <c r="BZ293" s="25"/>
      <c r="CA293" s="25"/>
      <c r="CB293" s="25"/>
    </row>
    <row r="294" spans="2:80" x14ac:dyDescent="0.2">
      <c r="B294" s="25"/>
      <c r="C294" s="1"/>
      <c r="D294" s="1"/>
      <c r="E294" s="1"/>
      <c r="F294" s="2"/>
      <c r="G294" s="6"/>
      <c r="H294" s="2"/>
      <c r="I294" s="2"/>
      <c r="J294" s="3"/>
      <c r="K294" s="3"/>
      <c r="L294" s="1"/>
      <c r="M294" s="1"/>
      <c r="N294" s="1"/>
      <c r="O294" s="40"/>
      <c r="P294" s="40"/>
      <c r="Q294" s="1"/>
      <c r="R294" s="1"/>
      <c r="S294" s="2"/>
      <c r="T294" s="3"/>
      <c r="U294" s="7"/>
      <c r="V294" s="7"/>
      <c r="W294" s="7"/>
      <c r="X294" s="40"/>
      <c r="Y294" s="1"/>
      <c r="Z294" s="1"/>
      <c r="AA294" s="2"/>
      <c r="AB294" s="6"/>
      <c r="AC294" s="2"/>
      <c r="AD294" s="40"/>
      <c r="AE294" s="1"/>
      <c r="AF294" s="2"/>
      <c r="AG294" s="9"/>
      <c r="AH294" s="12"/>
      <c r="AI294" s="12"/>
      <c r="AJ294" s="42"/>
      <c r="AK294" s="11"/>
      <c r="AL294" s="9"/>
      <c r="AM294" s="11"/>
      <c r="AN294" s="9"/>
      <c r="AO294" s="9"/>
      <c r="AP294" s="9"/>
      <c r="AQ294" s="50"/>
      <c r="AR294" s="11"/>
      <c r="AS294" s="49"/>
      <c r="AT294" s="12"/>
      <c r="AU294" s="9"/>
      <c r="AV294" s="9"/>
      <c r="AW294" s="9"/>
      <c r="AX294" s="9"/>
      <c r="AY294" s="12"/>
      <c r="AZ294" s="49"/>
      <c r="BA294" s="12"/>
      <c r="BB294" s="9"/>
      <c r="BC294" s="9"/>
      <c r="BD294" s="9"/>
      <c r="BE294" s="9"/>
      <c r="BF294" s="12"/>
      <c r="BG294" s="49"/>
      <c r="BH294" s="12"/>
      <c r="BI294" s="9"/>
      <c r="BJ294" s="9"/>
      <c r="BK294" s="9"/>
      <c r="BL294" s="50"/>
      <c r="BM294" s="12"/>
      <c r="BN294" s="11"/>
      <c r="BO294" s="9"/>
      <c r="BP294" s="11"/>
      <c r="BQ294" s="9"/>
      <c r="BR294" s="43"/>
      <c r="BS294" s="9"/>
      <c r="BT294" s="11"/>
      <c r="BU294" s="25"/>
      <c r="BV294" s="25"/>
      <c r="BW294" s="25"/>
      <c r="BX294" s="25"/>
      <c r="BY294" s="25"/>
      <c r="BZ294" s="25"/>
      <c r="CA294" s="25"/>
      <c r="CB294" s="25"/>
    </row>
    <row r="295" spans="2:80" x14ac:dyDescent="0.2">
      <c r="B295" s="25"/>
      <c r="C295" s="1"/>
      <c r="D295" s="1"/>
      <c r="E295" s="1"/>
      <c r="F295" s="2"/>
      <c r="G295" s="6"/>
      <c r="H295" s="2"/>
      <c r="I295" s="2"/>
      <c r="J295" s="3"/>
      <c r="K295" s="3"/>
      <c r="L295" s="1"/>
      <c r="M295" s="1"/>
      <c r="N295" s="1"/>
      <c r="O295" s="40"/>
      <c r="P295" s="40"/>
      <c r="Q295" s="1"/>
      <c r="R295" s="1"/>
      <c r="S295" s="2"/>
      <c r="T295" s="3"/>
      <c r="U295" s="7"/>
      <c r="V295" s="7"/>
      <c r="W295" s="7"/>
      <c r="X295" s="40"/>
      <c r="Y295" s="1"/>
      <c r="Z295" s="1"/>
      <c r="AA295" s="2"/>
      <c r="AB295" s="6"/>
      <c r="AC295" s="2"/>
      <c r="AD295" s="40"/>
      <c r="AE295" s="1"/>
      <c r="AF295" s="2"/>
      <c r="AG295" s="9"/>
      <c r="AH295" s="12"/>
      <c r="AI295" s="12"/>
      <c r="AJ295" s="42"/>
      <c r="AK295" s="11"/>
      <c r="AL295" s="9"/>
      <c r="AM295" s="11"/>
      <c r="AN295" s="9"/>
      <c r="AO295" s="9"/>
      <c r="AP295" s="9"/>
      <c r="AQ295" s="50"/>
      <c r="AR295" s="11"/>
      <c r="AS295" s="49"/>
      <c r="AT295" s="12"/>
      <c r="AU295" s="9"/>
      <c r="AV295" s="9"/>
      <c r="AW295" s="9"/>
      <c r="AX295" s="9"/>
      <c r="AY295" s="12"/>
      <c r="AZ295" s="49"/>
      <c r="BA295" s="12"/>
      <c r="BB295" s="9"/>
      <c r="BC295" s="9"/>
      <c r="BD295" s="9"/>
      <c r="BE295" s="9"/>
      <c r="BF295" s="12"/>
      <c r="BG295" s="49"/>
      <c r="BH295" s="12"/>
      <c r="BI295" s="9"/>
      <c r="BJ295" s="9"/>
      <c r="BK295" s="9"/>
      <c r="BL295" s="50"/>
      <c r="BM295" s="12"/>
      <c r="BN295" s="11"/>
      <c r="BO295" s="9"/>
      <c r="BP295" s="11"/>
      <c r="BQ295" s="9"/>
      <c r="BR295" s="43"/>
      <c r="BS295" s="9"/>
      <c r="BT295" s="11"/>
      <c r="BU295" s="25"/>
      <c r="BV295" s="25"/>
      <c r="BW295" s="25"/>
      <c r="BX295" s="25"/>
      <c r="BY295" s="25"/>
      <c r="BZ295" s="25"/>
      <c r="CA295" s="25"/>
      <c r="CB295" s="25"/>
    </row>
    <row r="296" spans="2:80" x14ac:dyDescent="0.2">
      <c r="B296" s="25"/>
      <c r="C296" s="1"/>
      <c r="D296" s="1"/>
      <c r="E296" s="1"/>
      <c r="F296" s="2"/>
      <c r="G296" s="6"/>
      <c r="H296" s="2"/>
      <c r="I296" s="2"/>
      <c r="J296" s="3"/>
      <c r="K296" s="3"/>
      <c r="L296" s="1"/>
      <c r="M296" s="1"/>
      <c r="N296" s="1"/>
      <c r="O296" s="40"/>
      <c r="P296" s="40"/>
      <c r="Q296" s="1"/>
      <c r="R296" s="1"/>
      <c r="S296" s="2"/>
      <c r="T296" s="3"/>
      <c r="U296" s="7"/>
      <c r="V296" s="7"/>
      <c r="W296" s="7"/>
      <c r="X296" s="40"/>
      <c r="Y296" s="1"/>
      <c r="Z296" s="1"/>
      <c r="AA296" s="2"/>
      <c r="AB296" s="6"/>
      <c r="AC296" s="2"/>
      <c r="AD296" s="40"/>
      <c r="AE296" s="1"/>
      <c r="AF296" s="2"/>
      <c r="AG296" s="9"/>
      <c r="AH296" s="12"/>
      <c r="AI296" s="12"/>
      <c r="AJ296" s="42"/>
      <c r="AK296" s="11"/>
      <c r="AL296" s="9"/>
      <c r="AM296" s="11"/>
      <c r="AN296" s="9"/>
      <c r="AO296" s="9"/>
      <c r="AP296" s="9"/>
      <c r="AQ296" s="50"/>
      <c r="AR296" s="11"/>
      <c r="AS296" s="49"/>
      <c r="AT296" s="12"/>
      <c r="AU296" s="9"/>
      <c r="AV296" s="9"/>
      <c r="AW296" s="9"/>
      <c r="AX296" s="9"/>
      <c r="AY296" s="12"/>
      <c r="AZ296" s="49"/>
      <c r="BA296" s="12"/>
      <c r="BB296" s="9"/>
      <c r="BC296" s="9"/>
      <c r="BD296" s="9"/>
      <c r="BE296" s="9"/>
      <c r="BF296" s="12"/>
      <c r="BG296" s="49"/>
      <c r="BH296" s="12"/>
      <c r="BI296" s="9"/>
      <c r="BJ296" s="9"/>
      <c r="BK296" s="9"/>
      <c r="BL296" s="50"/>
      <c r="BM296" s="12"/>
      <c r="BN296" s="11"/>
      <c r="BO296" s="9"/>
      <c r="BP296" s="11"/>
      <c r="BQ296" s="9"/>
      <c r="BR296" s="43"/>
      <c r="BS296" s="9"/>
      <c r="BT296" s="11"/>
      <c r="BU296" s="25"/>
      <c r="BV296" s="25"/>
      <c r="BW296" s="25"/>
      <c r="BX296" s="25"/>
      <c r="BY296" s="25"/>
      <c r="BZ296" s="25"/>
      <c r="CA296" s="25"/>
      <c r="CB296" s="25"/>
    </row>
    <row r="297" spans="2:80" x14ac:dyDescent="0.2">
      <c r="B297" s="25"/>
      <c r="C297" s="1"/>
      <c r="D297" s="1"/>
      <c r="E297" s="1"/>
      <c r="F297" s="2"/>
      <c r="G297" s="6"/>
      <c r="H297" s="2"/>
      <c r="I297" s="2"/>
      <c r="J297" s="3"/>
      <c r="K297" s="3"/>
      <c r="L297" s="1"/>
      <c r="M297" s="1"/>
      <c r="N297" s="1"/>
      <c r="O297" s="40"/>
      <c r="P297" s="40"/>
      <c r="Q297" s="1"/>
      <c r="R297" s="1"/>
      <c r="S297" s="2"/>
      <c r="T297" s="3"/>
      <c r="U297" s="7"/>
      <c r="V297" s="7"/>
      <c r="W297" s="7"/>
      <c r="X297" s="40"/>
      <c r="Y297" s="1"/>
      <c r="Z297" s="1"/>
      <c r="AA297" s="2"/>
      <c r="AB297" s="6"/>
      <c r="AC297" s="2"/>
      <c r="AD297" s="40"/>
      <c r="AE297" s="1"/>
      <c r="AF297" s="2"/>
      <c r="AG297" s="9"/>
      <c r="AH297" s="12"/>
      <c r="AI297" s="12"/>
      <c r="AJ297" s="42"/>
      <c r="AK297" s="11"/>
      <c r="AL297" s="9"/>
      <c r="AM297" s="11"/>
      <c r="AN297" s="9"/>
      <c r="AO297" s="9"/>
      <c r="AP297" s="9"/>
      <c r="AQ297" s="50"/>
      <c r="AR297" s="11"/>
      <c r="AS297" s="49"/>
      <c r="AT297" s="12"/>
      <c r="AU297" s="9"/>
      <c r="AV297" s="9"/>
      <c r="AW297" s="9"/>
      <c r="AX297" s="9"/>
      <c r="AY297" s="12"/>
      <c r="AZ297" s="49"/>
      <c r="BA297" s="12"/>
      <c r="BB297" s="9"/>
      <c r="BC297" s="9"/>
      <c r="BD297" s="9"/>
      <c r="BE297" s="9"/>
      <c r="BF297" s="12"/>
      <c r="BG297" s="49"/>
      <c r="BH297" s="12"/>
      <c r="BI297" s="9"/>
      <c r="BJ297" s="9"/>
      <c r="BK297" s="9"/>
      <c r="BL297" s="50"/>
      <c r="BM297" s="12"/>
      <c r="BN297" s="11"/>
      <c r="BO297" s="9"/>
      <c r="BP297" s="11"/>
      <c r="BQ297" s="9"/>
      <c r="BR297" s="43"/>
      <c r="BS297" s="9"/>
      <c r="BT297" s="11"/>
      <c r="BU297" s="25"/>
      <c r="BV297" s="25"/>
      <c r="BW297" s="25"/>
      <c r="BX297" s="25"/>
      <c r="BY297" s="25"/>
      <c r="BZ297" s="25"/>
      <c r="CA297" s="25"/>
      <c r="CB297" s="25"/>
    </row>
    <row r="298" spans="2:80" x14ac:dyDescent="0.2">
      <c r="B298" s="25"/>
      <c r="C298" s="1"/>
      <c r="D298" s="1"/>
      <c r="E298" s="1"/>
      <c r="F298" s="2"/>
      <c r="G298" s="6"/>
      <c r="H298" s="2"/>
      <c r="I298" s="2"/>
      <c r="J298" s="3"/>
      <c r="K298" s="3"/>
      <c r="L298" s="1"/>
      <c r="M298" s="1"/>
      <c r="N298" s="1"/>
      <c r="O298" s="40"/>
      <c r="P298" s="40"/>
      <c r="Q298" s="1"/>
      <c r="R298" s="1"/>
      <c r="S298" s="2"/>
      <c r="T298" s="3"/>
      <c r="U298" s="7"/>
      <c r="V298" s="7"/>
      <c r="W298" s="7"/>
      <c r="X298" s="40"/>
      <c r="Y298" s="1"/>
      <c r="Z298" s="1"/>
      <c r="AA298" s="2"/>
      <c r="AB298" s="6"/>
      <c r="AC298" s="2"/>
      <c r="AD298" s="40"/>
      <c r="AE298" s="1"/>
      <c r="AF298" s="2"/>
      <c r="AG298" s="9"/>
      <c r="AH298" s="12"/>
      <c r="AI298" s="12"/>
      <c r="AJ298" s="42"/>
      <c r="AK298" s="11"/>
      <c r="AL298" s="9"/>
      <c r="AM298" s="11"/>
      <c r="AN298" s="9"/>
      <c r="AO298" s="9"/>
      <c r="AP298" s="9"/>
      <c r="AQ298" s="50"/>
      <c r="AR298" s="11"/>
      <c r="AS298" s="49"/>
      <c r="AT298" s="12"/>
      <c r="AU298" s="9"/>
      <c r="AV298" s="9"/>
      <c r="AW298" s="9"/>
      <c r="AX298" s="9"/>
      <c r="AY298" s="12"/>
      <c r="AZ298" s="49"/>
      <c r="BA298" s="12"/>
      <c r="BB298" s="9"/>
      <c r="BC298" s="9"/>
      <c r="BD298" s="9"/>
      <c r="BE298" s="9"/>
      <c r="BF298" s="12"/>
      <c r="BG298" s="49"/>
      <c r="BH298" s="12"/>
      <c r="BI298" s="9"/>
      <c r="BJ298" s="9"/>
      <c r="BK298" s="9"/>
      <c r="BL298" s="50"/>
      <c r="BM298" s="12"/>
      <c r="BN298" s="11"/>
      <c r="BO298" s="9"/>
      <c r="BP298" s="11"/>
      <c r="BQ298" s="9"/>
      <c r="BR298" s="43"/>
      <c r="BS298" s="9"/>
      <c r="BT298" s="11"/>
      <c r="BU298" s="25"/>
      <c r="BV298" s="25"/>
      <c r="BW298" s="25"/>
      <c r="BX298" s="25"/>
      <c r="BY298" s="25"/>
      <c r="BZ298" s="25"/>
      <c r="CA298" s="25"/>
      <c r="CB298" s="25"/>
    </row>
    <row r="299" spans="2:80" x14ac:dyDescent="0.2">
      <c r="B299" s="25"/>
      <c r="C299" s="1"/>
      <c r="D299" s="1"/>
      <c r="E299" s="1"/>
      <c r="F299" s="2"/>
      <c r="G299" s="6"/>
      <c r="H299" s="2"/>
      <c r="I299" s="2"/>
      <c r="J299" s="3"/>
      <c r="K299" s="3"/>
      <c r="L299" s="1"/>
      <c r="M299" s="1"/>
      <c r="N299" s="1"/>
      <c r="O299" s="40"/>
      <c r="P299" s="40"/>
      <c r="Q299" s="1"/>
      <c r="R299" s="1"/>
      <c r="S299" s="2"/>
      <c r="T299" s="3"/>
      <c r="U299" s="7"/>
      <c r="V299" s="7"/>
      <c r="W299" s="7"/>
      <c r="X299" s="40"/>
      <c r="Y299" s="1"/>
      <c r="Z299" s="1"/>
      <c r="AA299" s="2"/>
      <c r="AB299" s="6"/>
      <c r="AC299" s="2"/>
      <c r="AD299" s="40"/>
      <c r="AE299" s="1"/>
      <c r="AF299" s="2"/>
      <c r="AG299" s="9"/>
      <c r="AH299" s="12"/>
      <c r="AI299" s="12"/>
      <c r="AJ299" s="42"/>
      <c r="AK299" s="11"/>
      <c r="AL299" s="9"/>
      <c r="AM299" s="11"/>
      <c r="AN299" s="9"/>
      <c r="AO299" s="9"/>
      <c r="AP299" s="9"/>
      <c r="AQ299" s="50"/>
      <c r="AR299" s="11"/>
      <c r="AS299" s="49"/>
      <c r="AT299" s="12"/>
      <c r="AU299" s="9"/>
      <c r="AV299" s="9"/>
      <c r="AW299" s="9"/>
      <c r="AX299" s="9"/>
      <c r="AY299" s="12"/>
      <c r="AZ299" s="49"/>
      <c r="BA299" s="12"/>
      <c r="BB299" s="9"/>
      <c r="BC299" s="9"/>
      <c r="BD299" s="9"/>
      <c r="BE299" s="9"/>
      <c r="BF299" s="12"/>
      <c r="BG299" s="49"/>
      <c r="BH299" s="12"/>
      <c r="BI299" s="9"/>
      <c r="BJ299" s="9"/>
      <c r="BK299" s="9"/>
      <c r="BL299" s="50"/>
      <c r="BM299" s="12"/>
      <c r="BN299" s="11"/>
      <c r="BO299" s="9"/>
      <c r="BP299" s="11"/>
      <c r="BQ299" s="9"/>
      <c r="BR299" s="43"/>
      <c r="BS299" s="9"/>
      <c r="BT299" s="11"/>
      <c r="BU299" s="25"/>
      <c r="BV299" s="25"/>
      <c r="BW299" s="25"/>
      <c r="BX299" s="25"/>
      <c r="BY299" s="25"/>
      <c r="BZ299" s="25"/>
      <c r="CA299" s="25"/>
      <c r="CB299" s="25"/>
    </row>
    <row r="300" spans="2:80" x14ac:dyDescent="0.2">
      <c r="B300" s="25"/>
      <c r="C300" s="1"/>
      <c r="D300" s="1"/>
      <c r="E300" s="1"/>
      <c r="F300" s="2"/>
      <c r="G300" s="6"/>
      <c r="H300" s="2"/>
      <c r="I300" s="2"/>
      <c r="J300" s="3"/>
      <c r="K300" s="3"/>
      <c r="L300" s="1"/>
      <c r="M300" s="1"/>
      <c r="N300" s="1"/>
      <c r="O300" s="40"/>
      <c r="P300" s="40"/>
      <c r="Q300" s="1"/>
      <c r="R300" s="1"/>
      <c r="S300" s="2"/>
      <c r="T300" s="3"/>
      <c r="U300" s="7"/>
      <c r="V300" s="7"/>
      <c r="W300" s="7"/>
      <c r="X300" s="40"/>
      <c r="Y300" s="1"/>
      <c r="Z300" s="1"/>
      <c r="AA300" s="2"/>
      <c r="AB300" s="6"/>
      <c r="AC300" s="2"/>
      <c r="AD300" s="40"/>
      <c r="AE300" s="1"/>
      <c r="AF300" s="2"/>
      <c r="AG300" s="9"/>
      <c r="AH300" s="12"/>
      <c r="AI300" s="12"/>
      <c r="AJ300" s="42"/>
      <c r="AK300" s="11"/>
      <c r="AL300" s="9"/>
      <c r="AM300" s="11"/>
      <c r="AN300" s="9"/>
      <c r="AO300" s="9"/>
      <c r="AP300" s="9"/>
      <c r="AQ300" s="50"/>
      <c r="AR300" s="11"/>
      <c r="AS300" s="49"/>
      <c r="AT300" s="12"/>
      <c r="AU300" s="9"/>
      <c r="AV300" s="9"/>
      <c r="AW300" s="9"/>
      <c r="AX300" s="9"/>
      <c r="AY300" s="12"/>
      <c r="AZ300" s="49"/>
      <c r="BA300" s="12"/>
      <c r="BB300" s="9"/>
      <c r="BC300" s="9"/>
      <c r="BD300" s="9"/>
      <c r="BE300" s="9"/>
      <c r="BF300" s="12"/>
      <c r="BG300" s="49"/>
      <c r="BH300" s="12"/>
      <c r="BI300" s="9"/>
      <c r="BJ300" s="9"/>
      <c r="BK300" s="9"/>
      <c r="BL300" s="50"/>
      <c r="BM300" s="12"/>
      <c r="BN300" s="11"/>
      <c r="BO300" s="9"/>
      <c r="BP300" s="11"/>
      <c r="BQ300" s="9"/>
      <c r="BR300" s="43"/>
      <c r="BS300" s="9"/>
      <c r="BT300" s="11"/>
      <c r="BU300" s="25"/>
      <c r="BV300" s="25"/>
      <c r="BW300" s="25"/>
      <c r="BX300" s="25"/>
      <c r="BY300" s="25"/>
      <c r="BZ300" s="25"/>
      <c r="CA300" s="25"/>
      <c r="CB300" s="25"/>
    </row>
    <row r="301" spans="2:80" x14ac:dyDescent="0.2">
      <c r="B301" s="25"/>
      <c r="C301" s="1"/>
      <c r="D301" s="1"/>
      <c r="E301" s="1"/>
      <c r="F301" s="2"/>
      <c r="G301" s="6"/>
      <c r="H301" s="2"/>
      <c r="I301" s="2"/>
      <c r="J301" s="3"/>
      <c r="K301" s="3"/>
      <c r="L301" s="1"/>
      <c r="M301" s="1"/>
      <c r="N301" s="1"/>
      <c r="O301" s="40"/>
      <c r="P301" s="40"/>
      <c r="Q301" s="1"/>
      <c r="R301" s="1"/>
      <c r="S301" s="2"/>
      <c r="T301" s="3"/>
      <c r="U301" s="7"/>
      <c r="V301" s="7"/>
      <c r="W301" s="7"/>
      <c r="X301" s="40"/>
      <c r="Y301" s="1"/>
      <c r="Z301" s="1"/>
      <c r="AA301" s="2"/>
      <c r="AB301" s="6"/>
      <c r="AC301" s="2"/>
      <c r="AD301" s="40"/>
      <c r="AE301" s="1"/>
      <c r="AF301" s="2"/>
      <c r="AG301" s="9"/>
      <c r="AH301" s="12"/>
      <c r="AI301" s="12"/>
      <c r="AJ301" s="42"/>
      <c r="AK301" s="11"/>
      <c r="AL301" s="9"/>
      <c r="AM301" s="11"/>
      <c r="AN301" s="9"/>
      <c r="AO301" s="9"/>
      <c r="AP301" s="9"/>
      <c r="AQ301" s="50"/>
      <c r="AR301" s="11"/>
      <c r="AS301" s="49"/>
      <c r="AT301" s="12"/>
      <c r="AU301" s="9"/>
      <c r="AV301" s="9"/>
      <c r="AW301" s="9"/>
      <c r="AX301" s="9"/>
      <c r="AY301" s="12"/>
      <c r="AZ301" s="49"/>
      <c r="BA301" s="12"/>
      <c r="BB301" s="9"/>
      <c r="BC301" s="9"/>
      <c r="BD301" s="9"/>
      <c r="BE301" s="9"/>
      <c r="BF301" s="12"/>
      <c r="BG301" s="49"/>
      <c r="BH301" s="12"/>
      <c r="BI301" s="9"/>
      <c r="BJ301" s="9"/>
      <c r="BK301" s="9"/>
      <c r="BL301" s="50"/>
      <c r="BM301" s="12"/>
      <c r="BN301" s="11"/>
      <c r="BO301" s="9"/>
      <c r="BP301" s="11"/>
      <c r="BQ301" s="9"/>
      <c r="BR301" s="43"/>
      <c r="BS301" s="9"/>
      <c r="BT301" s="11"/>
      <c r="BU301" s="25"/>
      <c r="BV301" s="25"/>
      <c r="BW301" s="25"/>
      <c r="BX301" s="25"/>
      <c r="BY301" s="25"/>
      <c r="BZ301" s="25"/>
      <c r="CA301" s="25"/>
      <c r="CB301" s="25"/>
    </row>
    <row r="302" spans="2:80" x14ac:dyDescent="0.2">
      <c r="B302" s="25"/>
      <c r="C302" s="1"/>
      <c r="D302" s="1"/>
      <c r="E302" s="1"/>
      <c r="F302" s="2"/>
      <c r="G302" s="6"/>
      <c r="H302" s="2"/>
      <c r="I302" s="2"/>
      <c r="J302" s="3"/>
      <c r="K302" s="3"/>
      <c r="L302" s="1"/>
      <c r="M302" s="1"/>
      <c r="N302" s="1"/>
      <c r="O302" s="40"/>
      <c r="P302" s="40"/>
      <c r="Q302" s="1"/>
      <c r="R302" s="1"/>
      <c r="S302" s="2"/>
      <c r="T302" s="3"/>
      <c r="U302" s="7"/>
      <c r="V302" s="7"/>
      <c r="W302" s="7"/>
      <c r="X302" s="40"/>
      <c r="Y302" s="1"/>
      <c r="Z302" s="1"/>
      <c r="AA302" s="2"/>
      <c r="AB302" s="6"/>
      <c r="AC302" s="2"/>
      <c r="AD302" s="40"/>
      <c r="AE302" s="1"/>
      <c r="AF302" s="2"/>
      <c r="AG302" s="9"/>
      <c r="AH302" s="12"/>
      <c r="AI302" s="12"/>
      <c r="AJ302" s="42"/>
      <c r="AK302" s="11"/>
      <c r="AL302" s="9"/>
      <c r="AM302" s="11"/>
      <c r="AN302" s="9"/>
      <c r="AO302" s="9"/>
      <c r="AP302" s="9"/>
      <c r="AQ302" s="50"/>
      <c r="AR302" s="11"/>
      <c r="AS302" s="49"/>
      <c r="AT302" s="12"/>
      <c r="AU302" s="9"/>
      <c r="AV302" s="9"/>
      <c r="AW302" s="9"/>
      <c r="AX302" s="9"/>
      <c r="AY302" s="12"/>
      <c r="AZ302" s="49"/>
      <c r="BA302" s="12"/>
      <c r="BB302" s="9"/>
      <c r="BC302" s="9"/>
      <c r="BD302" s="9"/>
      <c r="BE302" s="9"/>
      <c r="BF302" s="12"/>
      <c r="BG302" s="49"/>
      <c r="BH302" s="12"/>
      <c r="BI302" s="9"/>
      <c r="BJ302" s="9"/>
      <c r="BK302" s="9"/>
      <c r="BL302" s="50"/>
      <c r="BM302" s="12"/>
      <c r="BN302" s="11"/>
      <c r="BO302" s="9"/>
      <c r="BP302" s="11"/>
      <c r="BQ302" s="9"/>
      <c r="BR302" s="43"/>
      <c r="BS302" s="9"/>
      <c r="BT302" s="11"/>
      <c r="BU302" s="25"/>
      <c r="BV302" s="25"/>
      <c r="BW302" s="25"/>
      <c r="BX302" s="25"/>
      <c r="BY302" s="25"/>
      <c r="BZ302" s="25"/>
      <c r="CA302" s="25"/>
      <c r="CB302" s="25"/>
    </row>
    <row r="303" spans="2:80" x14ac:dyDescent="0.2">
      <c r="B303" s="25"/>
      <c r="C303" s="1"/>
      <c r="D303" s="1"/>
      <c r="E303" s="1"/>
      <c r="F303" s="2"/>
      <c r="G303" s="6"/>
      <c r="H303" s="2"/>
      <c r="I303" s="2"/>
      <c r="J303" s="3"/>
      <c r="K303" s="3"/>
      <c r="L303" s="1"/>
      <c r="M303" s="1"/>
      <c r="N303" s="1"/>
      <c r="O303" s="40"/>
      <c r="P303" s="40"/>
      <c r="Q303" s="1"/>
      <c r="R303" s="1"/>
      <c r="S303" s="2"/>
      <c r="T303" s="3"/>
      <c r="U303" s="7"/>
      <c r="V303" s="7"/>
      <c r="W303" s="7"/>
      <c r="X303" s="40"/>
      <c r="Y303" s="1"/>
      <c r="Z303" s="1"/>
      <c r="AA303" s="2"/>
      <c r="AB303" s="6"/>
      <c r="AC303" s="2"/>
      <c r="AD303" s="40"/>
      <c r="AE303" s="1"/>
      <c r="AF303" s="2"/>
      <c r="AG303" s="9"/>
      <c r="AH303" s="12"/>
      <c r="AI303" s="12"/>
      <c r="AJ303" s="42"/>
      <c r="AK303" s="11"/>
      <c r="AL303" s="9"/>
      <c r="AM303" s="11"/>
      <c r="AN303" s="9"/>
      <c r="AO303" s="9"/>
      <c r="AP303" s="9"/>
      <c r="AQ303" s="50"/>
      <c r="AR303" s="11"/>
      <c r="AS303" s="49"/>
      <c r="AT303" s="12"/>
      <c r="AU303" s="9"/>
      <c r="AV303" s="9"/>
      <c r="AW303" s="9"/>
      <c r="AX303" s="9"/>
      <c r="AY303" s="12"/>
      <c r="AZ303" s="49"/>
      <c r="BA303" s="12"/>
      <c r="BB303" s="9"/>
      <c r="BC303" s="9"/>
      <c r="BD303" s="9"/>
      <c r="BE303" s="9"/>
      <c r="BF303" s="12"/>
      <c r="BG303" s="49"/>
      <c r="BH303" s="12"/>
      <c r="BI303" s="9"/>
      <c r="BJ303" s="9"/>
      <c r="BK303" s="9"/>
      <c r="BL303" s="50"/>
      <c r="BM303" s="12"/>
      <c r="BN303" s="11"/>
      <c r="BO303" s="9"/>
      <c r="BP303" s="11"/>
      <c r="BQ303" s="9"/>
      <c r="BR303" s="43"/>
      <c r="BS303" s="9"/>
      <c r="BT303" s="11"/>
      <c r="BU303" s="25"/>
      <c r="BV303" s="25"/>
      <c r="BW303" s="25"/>
      <c r="BX303" s="25"/>
      <c r="BY303" s="25"/>
      <c r="BZ303" s="25"/>
      <c r="CA303" s="25"/>
      <c r="CB303" s="25"/>
    </row>
    <row r="304" spans="2:80" x14ac:dyDescent="0.2">
      <c r="B304" s="25"/>
      <c r="C304" s="1"/>
      <c r="D304" s="1"/>
      <c r="E304" s="1"/>
      <c r="F304" s="2"/>
      <c r="G304" s="6"/>
      <c r="H304" s="2"/>
      <c r="I304" s="2"/>
      <c r="J304" s="3"/>
      <c r="K304" s="3"/>
      <c r="L304" s="1"/>
      <c r="M304" s="1"/>
      <c r="N304" s="1"/>
      <c r="O304" s="40"/>
      <c r="P304" s="40"/>
      <c r="Q304" s="1"/>
      <c r="R304" s="1"/>
      <c r="S304" s="2"/>
      <c r="T304" s="3"/>
      <c r="U304" s="7"/>
      <c r="V304" s="7"/>
      <c r="W304" s="7"/>
      <c r="X304" s="40"/>
      <c r="Y304" s="1"/>
      <c r="Z304" s="1"/>
      <c r="AA304" s="2"/>
      <c r="AB304" s="6"/>
      <c r="AC304" s="2"/>
      <c r="AD304" s="40"/>
      <c r="AE304" s="1"/>
      <c r="AF304" s="2"/>
      <c r="AG304" s="9"/>
      <c r="AH304" s="12"/>
      <c r="AI304" s="12"/>
      <c r="AJ304" s="42"/>
      <c r="AK304" s="11"/>
      <c r="AL304" s="9"/>
      <c r="AM304" s="11"/>
      <c r="AN304" s="9"/>
      <c r="AO304" s="9"/>
      <c r="AP304" s="9"/>
      <c r="AQ304" s="50"/>
      <c r="AR304" s="11"/>
      <c r="AS304" s="49"/>
      <c r="AT304" s="12"/>
      <c r="AU304" s="9"/>
      <c r="AV304" s="9"/>
      <c r="AW304" s="9"/>
      <c r="AX304" s="9"/>
      <c r="AY304" s="12"/>
      <c r="AZ304" s="49"/>
      <c r="BA304" s="12"/>
      <c r="BB304" s="9"/>
      <c r="BC304" s="9"/>
      <c r="BD304" s="9"/>
      <c r="BE304" s="9"/>
      <c r="BF304" s="12"/>
      <c r="BG304" s="49"/>
      <c r="BH304" s="12"/>
      <c r="BI304" s="9"/>
      <c r="BJ304" s="9"/>
      <c r="BK304" s="9"/>
      <c r="BL304" s="50"/>
      <c r="BM304" s="12"/>
      <c r="BN304" s="11"/>
      <c r="BO304" s="9"/>
      <c r="BP304" s="11"/>
      <c r="BQ304" s="9"/>
      <c r="BR304" s="43"/>
      <c r="BS304" s="9"/>
      <c r="BT304" s="11"/>
      <c r="BU304" s="25"/>
      <c r="BV304" s="25"/>
      <c r="BW304" s="25"/>
      <c r="BX304" s="25"/>
      <c r="BY304" s="25"/>
      <c r="BZ304" s="25"/>
      <c r="CA304" s="25"/>
      <c r="CB304" s="25"/>
    </row>
    <row r="305" spans="2:80" x14ac:dyDescent="0.2">
      <c r="B305" s="25"/>
      <c r="C305" s="1"/>
      <c r="D305" s="1"/>
      <c r="E305" s="1"/>
      <c r="F305" s="2"/>
      <c r="G305" s="6"/>
      <c r="H305" s="2"/>
      <c r="I305" s="2"/>
      <c r="J305" s="3"/>
      <c r="K305" s="3"/>
      <c r="L305" s="1"/>
      <c r="M305" s="1"/>
      <c r="N305" s="1"/>
      <c r="O305" s="40"/>
      <c r="P305" s="40"/>
      <c r="Q305" s="1"/>
      <c r="R305" s="1"/>
      <c r="S305" s="2"/>
      <c r="T305" s="3"/>
      <c r="U305" s="7"/>
      <c r="V305" s="7"/>
      <c r="W305" s="7"/>
      <c r="X305" s="40"/>
      <c r="Y305" s="1"/>
      <c r="Z305" s="1"/>
      <c r="AA305" s="2"/>
      <c r="AB305" s="6"/>
      <c r="AC305" s="2"/>
      <c r="AD305" s="40"/>
      <c r="AE305" s="1"/>
      <c r="AF305" s="2"/>
      <c r="AG305" s="9"/>
      <c r="AH305" s="12"/>
      <c r="AI305" s="12"/>
      <c r="AJ305" s="42"/>
      <c r="AK305" s="11"/>
      <c r="AL305" s="9"/>
      <c r="AM305" s="11"/>
      <c r="AN305" s="9"/>
      <c r="AO305" s="9"/>
      <c r="AP305" s="9"/>
      <c r="AQ305" s="50"/>
      <c r="AR305" s="11"/>
      <c r="AS305" s="49"/>
      <c r="AT305" s="12"/>
      <c r="AU305" s="9"/>
      <c r="AV305" s="9"/>
      <c r="AW305" s="9"/>
      <c r="AX305" s="9"/>
      <c r="AY305" s="12"/>
      <c r="AZ305" s="49"/>
      <c r="BA305" s="12"/>
      <c r="BB305" s="9"/>
      <c r="BC305" s="9"/>
      <c r="BD305" s="9"/>
      <c r="BE305" s="9"/>
      <c r="BF305" s="12"/>
      <c r="BG305" s="49"/>
      <c r="BH305" s="12"/>
      <c r="BI305" s="9"/>
      <c r="BJ305" s="9"/>
      <c r="BK305" s="9"/>
      <c r="BL305" s="50"/>
      <c r="BM305" s="12"/>
      <c r="BN305" s="11"/>
      <c r="BO305" s="9"/>
      <c r="BP305" s="11"/>
      <c r="BQ305" s="9"/>
      <c r="BR305" s="43"/>
      <c r="BS305" s="9"/>
      <c r="BT305" s="11"/>
      <c r="BU305" s="25"/>
      <c r="BV305" s="25"/>
      <c r="BW305" s="25"/>
      <c r="BX305" s="25"/>
      <c r="BY305" s="25"/>
      <c r="BZ305" s="25"/>
      <c r="CA305" s="25"/>
      <c r="CB305" s="25"/>
    </row>
    <row r="306" spans="2:80" x14ac:dyDescent="0.2">
      <c r="B306" s="25"/>
      <c r="C306" s="1"/>
      <c r="D306" s="1"/>
      <c r="E306" s="1"/>
      <c r="F306" s="2"/>
      <c r="G306" s="6"/>
      <c r="H306" s="2"/>
      <c r="I306" s="2"/>
      <c r="J306" s="3"/>
      <c r="K306" s="3"/>
      <c r="L306" s="1"/>
      <c r="M306" s="1"/>
      <c r="N306" s="1"/>
      <c r="O306" s="40"/>
      <c r="P306" s="40"/>
      <c r="Q306" s="1"/>
      <c r="R306" s="1"/>
      <c r="S306" s="2"/>
      <c r="T306" s="3"/>
      <c r="U306" s="7"/>
      <c r="V306" s="7"/>
      <c r="W306" s="7"/>
      <c r="X306" s="40"/>
      <c r="Y306" s="1"/>
      <c r="Z306" s="1"/>
      <c r="AA306" s="2"/>
      <c r="AB306" s="6"/>
      <c r="AC306" s="2"/>
      <c r="AD306" s="40"/>
      <c r="AE306" s="1"/>
      <c r="AF306" s="2"/>
      <c r="AG306" s="9"/>
      <c r="AH306" s="12"/>
      <c r="AI306" s="12"/>
      <c r="AJ306" s="42"/>
      <c r="AK306" s="11"/>
      <c r="AL306" s="9"/>
      <c r="AM306" s="11"/>
      <c r="AN306" s="9"/>
      <c r="AO306" s="9"/>
      <c r="AP306" s="9"/>
      <c r="AQ306" s="50"/>
      <c r="AR306" s="11"/>
      <c r="AS306" s="49"/>
      <c r="AT306" s="12"/>
      <c r="AU306" s="9"/>
      <c r="AV306" s="9"/>
      <c r="AW306" s="9"/>
      <c r="AX306" s="9"/>
      <c r="AY306" s="12"/>
      <c r="AZ306" s="49"/>
      <c r="BA306" s="12"/>
      <c r="BB306" s="9"/>
      <c r="BC306" s="9"/>
      <c r="BD306" s="9"/>
      <c r="BE306" s="9"/>
      <c r="BF306" s="12"/>
      <c r="BG306" s="49"/>
      <c r="BH306" s="12"/>
      <c r="BI306" s="9"/>
      <c r="BJ306" s="9"/>
      <c r="BK306" s="9"/>
      <c r="BL306" s="50"/>
      <c r="BM306" s="12"/>
      <c r="BN306" s="11"/>
      <c r="BO306" s="9"/>
      <c r="BP306" s="11"/>
      <c r="BQ306" s="9"/>
      <c r="BR306" s="43"/>
      <c r="BS306" s="9"/>
      <c r="BT306" s="11"/>
      <c r="BU306" s="25"/>
      <c r="BV306" s="25"/>
      <c r="BW306" s="25"/>
      <c r="BX306" s="25"/>
      <c r="BY306" s="25"/>
      <c r="BZ306" s="25"/>
      <c r="CA306" s="25"/>
      <c r="CB306" s="25"/>
    </row>
    <row r="307" spans="2:80" x14ac:dyDescent="0.2">
      <c r="B307" s="25"/>
      <c r="C307" s="1"/>
      <c r="D307" s="1"/>
      <c r="E307" s="1"/>
      <c r="F307" s="2"/>
      <c r="G307" s="6"/>
      <c r="H307" s="2"/>
      <c r="I307" s="2"/>
      <c r="J307" s="3"/>
      <c r="K307" s="3"/>
      <c r="L307" s="1"/>
      <c r="M307" s="1"/>
      <c r="N307" s="1"/>
      <c r="O307" s="40"/>
      <c r="P307" s="40"/>
      <c r="Q307" s="1"/>
      <c r="R307" s="1"/>
      <c r="S307" s="2"/>
      <c r="T307" s="3"/>
      <c r="U307" s="7"/>
      <c r="V307" s="7"/>
      <c r="W307" s="7"/>
      <c r="X307" s="40"/>
      <c r="Y307" s="1"/>
      <c r="Z307" s="1"/>
      <c r="AA307" s="2"/>
      <c r="AB307" s="6"/>
      <c r="AC307" s="2"/>
      <c r="AD307" s="40"/>
      <c r="AE307" s="1"/>
      <c r="AF307" s="2"/>
      <c r="AG307" s="9"/>
      <c r="AH307" s="12"/>
      <c r="AI307" s="12"/>
      <c r="AJ307" s="42"/>
      <c r="AK307" s="11"/>
      <c r="AL307" s="9"/>
      <c r="AM307" s="11"/>
      <c r="AN307" s="9"/>
      <c r="AO307" s="9"/>
      <c r="AP307" s="9"/>
      <c r="AQ307" s="50"/>
      <c r="AR307" s="11"/>
      <c r="AS307" s="49"/>
      <c r="AT307" s="12"/>
      <c r="AU307" s="9"/>
      <c r="AV307" s="9"/>
      <c r="AW307" s="9"/>
      <c r="AX307" s="9"/>
      <c r="AY307" s="12"/>
      <c r="AZ307" s="49"/>
      <c r="BA307" s="12"/>
      <c r="BB307" s="9"/>
      <c r="BC307" s="9"/>
      <c r="BD307" s="9"/>
      <c r="BE307" s="9"/>
      <c r="BF307" s="12"/>
      <c r="BG307" s="49"/>
      <c r="BH307" s="12"/>
      <c r="BI307" s="9"/>
      <c r="BJ307" s="9"/>
      <c r="BK307" s="9"/>
      <c r="BL307" s="50"/>
      <c r="BM307" s="12"/>
      <c r="BN307" s="11"/>
      <c r="BO307" s="9"/>
      <c r="BP307" s="11"/>
      <c r="BQ307" s="9"/>
      <c r="BR307" s="43"/>
      <c r="BS307" s="9"/>
      <c r="BT307" s="11"/>
      <c r="BU307" s="25"/>
      <c r="BV307" s="25"/>
      <c r="BW307" s="25"/>
      <c r="BX307" s="25"/>
      <c r="BY307" s="25"/>
      <c r="BZ307" s="25"/>
      <c r="CA307" s="25"/>
      <c r="CB307" s="25"/>
    </row>
    <row r="308" spans="2:80" x14ac:dyDescent="0.2">
      <c r="B308" s="25"/>
      <c r="C308" s="1"/>
      <c r="D308" s="1"/>
      <c r="E308" s="1"/>
      <c r="F308" s="2"/>
      <c r="G308" s="6"/>
      <c r="H308" s="2"/>
      <c r="I308" s="2"/>
      <c r="J308" s="3"/>
      <c r="K308" s="3"/>
      <c r="L308" s="1"/>
      <c r="M308" s="1"/>
      <c r="N308" s="1"/>
      <c r="O308" s="40"/>
      <c r="P308" s="40"/>
      <c r="Q308" s="1"/>
      <c r="R308" s="1"/>
      <c r="S308" s="2"/>
      <c r="T308" s="3"/>
      <c r="U308" s="7"/>
      <c r="V308" s="7"/>
      <c r="W308" s="7"/>
      <c r="X308" s="40"/>
      <c r="Y308" s="1"/>
      <c r="Z308" s="1"/>
      <c r="AA308" s="2"/>
      <c r="AB308" s="6"/>
      <c r="AC308" s="2"/>
      <c r="AD308" s="40"/>
      <c r="AE308" s="1"/>
      <c r="AF308" s="2"/>
      <c r="AG308" s="9"/>
      <c r="AH308" s="12"/>
      <c r="AI308" s="12"/>
      <c r="AJ308" s="42"/>
      <c r="AK308" s="11"/>
      <c r="AL308" s="9"/>
      <c r="AM308" s="11"/>
      <c r="AN308" s="9"/>
      <c r="AO308" s="9"/>
      <c r="AP308" s="9"/>
      <c r="AQ308" s="50"/>
      <c r="AR308" s="11"/>
      <c r="AS308" s="49"/>
      <c r="AT308" s="12"/>
      <c r="AU308" s="9"/>
      <c r="AV308" s="9"/>
      <c r="AW308" s="9"/>
      <c r="AX308" s="9"/>
      <c r="AY308" s="12"/>
      <c r="AZ308" s="49"/>
      <c r="BA308" s="12"/>
      <c r="BB308" s="9"/>
      <c r="BC308" s="9"/>
      <c r="BD308" s="9"/>
      <c r="BE308" s="9"/>
      <c r="BF308" s="12"/>
      <c r="BG308" s="49"/>
      <c r="BH308" s="12"/>
      <c r="BI308" s="9"/>
      <c r="BJ308" s="9"/>
      <c r="BK308" s="9"/>
      <c r="BL308" s="50"/>
      <c r="BM308" s="12"/>
      <c r="BN308" s="11"/>
      <c r="BO308" s="9"/>
      <c r="BP308" s="11"/>
      <c r="BQ308" s="9"/>
      <c r="BR308" s="43"/>
      <c r="BS308" s="9"/>
      <c r="BT308" s="11"/>
      <c r="BU308" s="25"/>
      <c r="BV308" s="25"/>
      <c r="BW308" s="25"/>
      <c r="BX308" s="25"/>
      <c r="BY308" s="25"/>
      <c r="BZ308" s="25"/>
      <c r="CA308" s="25"/>
      <c r="CB308" s="25"/>
    </row>
    <row r="309" spans="2:80" x14ac:dyDescent="0.2">
      <c r="B309" s="25"/>
      <c r="C309" s="1"/>
      <c r="D309" s="1"/>
      <c r="E309" s="1"/>
      <c r="F309" s="2"/>
      <c r="G309" s="6"/>
      <c r="H309" s="2"/>
      <c r="I309" s="2"/>
      <c r="J309" s="3"/>
      <c r="K309" s="3"/>
      <c r="L309" s="1"/>
      <c r="M309" s="1"/>
      <c r="N309" s="1"/>
      <c r="O309" s="40"/>
      <c r="P309" s="40"/>
      <c r="Q309" s="1"/>
      <c r="R309" s="1"/>
      <c r="S309" s="2"/>
      <c r="T309" s="3"/>
      <c r="U309" s="7"/>
      <c r="V309" s="7"/>
      <c r="W309" s="7"/>
      <c r="X309" s="40"/>
      <c r="Y309" s="1"/>
      <c r="Z309" s="1"/>
      <c r="AA309" s="2"/>
      <c r="AB309" s="6"/>
      <c r="AC309" s="2"/>
      <c r="AD309" s="40"/>
      <c r="AE309" s="1"/>
      <c r="AF309" s="2"/>
      <c r="AG309" s="9"/>
      <c r="AH309" s="12"/>
      <c r="AI309" s="12"/>
      <c r="AJ309" s="42"/>
      <c r="AK309" s="11"/>
      <c r="AL309" s="9"/>
      <c r="AM309" s="11"/>
      <c r="AN309" s="9"/>
      <c r="AO309" s="9"/>
      <c r="AP309" s="9"/>
      <c r="AQ309" s="50"/>
      <c r="AR309" s="11"/>
      <c r="AS309" s="49"/>
      <c r="AT309" s="12"/>
      <c r="AU309" s="9"/>
      <c r="AV309" s="9"/>
      <c r="AW309" s="9"/>
      <c r="AX309" s="9"/>
      <c r="AY309" s="12"/>
      <c r="AZ309" s="49"/>
      <c r="BA309" s="12"/>
      <c r="BB309" s="9"/>
      <c r="BC309" s="9"/>
      <c r="BD309" s="9"/>
      <c r="BE309" s="9"/>
      <c r="BF309" s="12"/>
      <c r="BG309" s="49"/>
      <c r="BH309" s="12"/>
      <c r="BI309" s="9"/>
      <c r="BJ309" s="9"/>
      <c r="BK309" s="9"/>
      <c r="BL309" s="50"/>
      <c r="BM309" s="12"/>
      <c r="BN309" s="11"/>
      <c r="BO309" s="9"/>
      <c r="BP309" s="11"/>
      <c r="BQ309" s="9"/>
      <c r="BR309" s="43"/>
      <c r="BS309" s="9"/>
      <c r="BT309" s="11"/>
      <c r="BU309" s="25"/>
      <c r="BV309" s="25"/>
      <c r="BW309" s="25"/>
      <c r="BX309" s="25"/>
      <c r="BY309" s="25"/>
      <c r="BZ309" s="25"/>
      <c r="CA309" s="25"/>
      <c r="CB309" s="25"/>
    </row>
    <row r="310" spans="2:80" x14ac:dyDescent="0.2">
      <c r="B310" s="25"/>
      <c r="C310" s="1"/>
      <c r="D310" s="1"/>
      <c r="E310" s="1"/>
      <c r="F310" s="2"/>
      <c r="G310" s="6"/>
      <c r="H310" s="2"/>
      <c r="I310" s="2"/>
      <c r="J310" s="3"/>
      <c r="K310" s="3"/>
      <c r="L310" s="1"/>
      <c r="M310" s="1"/>
      <c r="N310" s="1"/>
      <c r="O310" s="40"/>
      <c r="P310" s="40"/>
      <c r="Q310" s="1"/>
      <c r="R310" s="1"/>
      <c r="S310" s="2"/>
      <c r="T310" s="3"/>
      <c r="U310" s="7"/>
      <c r="V310" s="7"/>
      <c r="W310" s="7"/>
      <c r="X310" s="40"/>
      <c r="Y310" s="1"/>
      <c r="Z310" s="1"/>
      <c r="AA310" s="2"/>
      <c r="AB310" s="6"/>
      <c r="AC310" s="2"/>
      <c r="AD310" s="40"/>
      <c r="AE310" s="1"/>
      <c r="AF310" s="2"/>
      <c r="AG310" s="9"/>
      <c r="AH310" s="12"/>
      <c r="AI310" s="12"/>
      <c r="AJ310" s="42"/>
      <c r="AK310" s="11"/>
      <c r="AL310" s="9"/>
      <c r="AM310" s="11"/>
      <c r="AN310" s="9"/>
      <c r="AO310" s="9"/>
      <c r="AP310" s="9"/>
      <c r="AQ310" s="50"/>
      <c r="AR310" s="11"/>
      <c r="AS310" s="49"/>
      <c r="AT310" s="12"/>
      <c r="AU310" s="9"/>
      <c r="AV310" s="9"/>
      <c r="AW310" s="9"/>
      <c r="AX310" s="9"/>
      <c r="AY310" s="12"/>
      <c r="AZ310" s="49"/>
      <c r="BA310" s="12"/>
      <c r="BB310" s="9"/>
      <c r="BC310" s="9"/>
      <c r="BD310" s="9"/>
      <c r="BE310" s="9"/>
      <c r="BF310" s="12"/>
      <c r="BG310" s="49"/>
      <c r="BH310" s="12"/>
      <c r="BI310" s="9"/>
      <c r="BJ310" s="9"/>
      <c r="BK310" s="9"/>
      <c r="BL310" s="50"/>
      <c r="BM310" s="12"/>
      <c r="BN310" s="11"/>
      <c r="BO310" s="9"/>
      <c r="BP310" s="11"/>
      <c r="BQ310" s="9"/>
      <c r="BR310" s="43"/>
      <c r="BS310" s="9"/>
      <c r="BT310" s="11"/>
      <c r="BU310" s="25"/>
      <c r="BV310" s="25"/>
      <c r="BW310" s="25"/>
      <c r="BX310" s="25"/>
      <c r="BY310" s="25"/>
      <c r="BZ310" s="25"/>
      <c r="CA310" s="25"/>
      <c r="CB310" s="25"/>
    </row>
    <row r="311" spans="2:80" x14ac:dyDescent="0.2">
      <c r="B311" s="25"/>
      <c r="C311" s="1"/>
      <c r="D311" s="1"/>
      <c r="E311" s="1"/>
      <c r="F311" s="2"/>
      <c r="G311" s="6"/>
      <c r="H311" s="2"/>
      <c r="I311" s="2"/>
      <c r="J311" s="3"/>
      <c r="K311" s="3"/>
      <c r="L311" s="1"/>
      <c r="M311" s="1"/>
      <c r="N311" s="1"/>
      <c r="O311" s="40"/>
      <c r="P311" s="40"/>
      <c r="Q311" s="1"/>
      <c r="R311" s="1"/>
      <c r="S311" s="2"/>
      <c r="T311" s="3"/>
      <c r="U311" s="7"/>
      <c r="V311" s="7"/>
      <c r="W311" s="7"/>
      <c r="X311" s="40"/>
      <c r="Y311" s="1"/>
      <c r="Z311" s="1"/>
      <c r="AA311" s="2"/>
      <c r="AB311" s="6"/>
      <c r="AC311" s="2"/>
      <c r="AD311" s="40"/>
      <c r="AE311" s="1"/>
      <c r="AF311" s="2"/>
      <c r="AG311" s="9"/>
      <c r="AH311" s="12"/>
      <c r="AI311" s="12"/>
      <c r="AJ311" s="42"/>
      <c r="AK311" s="11"/>
      <c r="AL311" s="9"/>
      <c r="AM311" s="11"/>
      <c r="AN311" s="9"/>
      <c r="AO311" s="9"/>
      <c r="AP311" s="9"/>
      <c r="AQ311" s="50"/>
      <c r="AR311" s="11"/>
      <c r="AS311" s="49"/>
      <c r="AT311" s="12"/>
      <c r="AU311" s="9"/>
      <c r="AV311" s="9"/>
      <c r="AW311" s="9"/>
      <c r="AX311" s="9"/>
      <c r="AY311" s="12"/>
      <c r="AZ311" s="49"/>
      <c r="BA311" s="12"/>
      <c r="BB311" s="9"/>
      <c r="BC311" s="9"/>
      <c r="BD311" s="9"/>
      <c r="BE311" s="9"/>
      <c r="BF311" s="12"/>
      <c r="BG311" s="49"/>
      <c r="BH311" s="12"/>
      <c r="BI311" s="9"/>
      <c r="BJ311" s="9"/>
      <c r="BK311" s="9"/>
      <c r="BL311" s="50"/>
      <c r="BM311" s="12"/>
      <c r="BN311" s="11"/>
      <c r="BO311" s="9"/>
      <c r="BP311" s="11"/>
      <c r="BQ311" s="9"/>
      <c r="BR311" s="43"/>
      <c r="BS311" s="9"/>
      <c r="BT311" s="11"/>
      <c r="BU311" s="25"/>
      <c r="BV311" s="25"/>
      <c r="BW311" s="25"/>
      <c r="BX311" s="25"/>
      <c r="BY311" s="25"/>
      <c r="BZ311" s="25"/>
      <c r="CA311" s="25"/>
      <c r="CB311" s="25"/>
    </row>
    <row r="312" spans="2:80" x14ac:dyDescent="0.2">
      <c r="B312" s="25"/>
      <c r="C312" s="1"/>
      <c r="D312" s="1"/>
      <c r="E312" s="1"/>
      <c r="F312" s="2"/>
      <c r="G312" s="6"/>
      <c r="H312" s="2"/>
      <c r="I312" s="2"/>
      <c r="J312" s="3"/>
      <c r="K312" s="3"/>
      <c r="L312" s="1"/>
      <c r="M312" s="1"/>
      <c r="N312" s="1"/>
      <c r="O312" s="40"/>
      <c r="P312" s="40"/>
      <c r="Q312" s="1"/>
      <c r="R312" s="1"/>
      <c r="S312" s="2"/>
      <c r="T312" s="3"/>
      <c r="U312" s="7"/>
      <c r="V312" s="7"/>
      <c r="W312" s="7"/>
      <c r="X312" s="40"/>
      <c r="Y312" s="1"/>
      <c r="Z312" s="1"/>
      <c r="AA312" s="2"/>
      <c r="AB312" s="6"/>
      <c r="AC312" s="2"/>
      <c r="AD312" s="40"/>
      <c r="AE312" s="1"/>
      <c r="AF312" s="2"/>
      <c r="AG312" s="9"/>
      <c r="AH312" s="12"/>
      <c r="AI312" s="12"/>
      <c r="AJ312" s="42"/>
      <c r="AK312" s="11"/>
      <c r="AL312" s="9"/>
      <c r="AM312" s="11"/>
      <c r="AN312" s="9"/>
      <c r="AO312" s="9"/>
      <c r="AP312" s="9"/>
      <c r="AQ312" s="50"/>
      <c r="AR312" s="11"/>
      <c r="AS312" s="49"/>
      <c r="AT312" s="12"/>
      <c r="AU312" s="9"/>
      <c r="AV312" s="9"/>
      <c r="AW312" s="9"/>
      <c r="AX312" s="9"/>
      <c r="AY312" s="12"/>
      <c r="AZ312" s="49"/>
      <c r="BA312" s="12"/>
      <c r="BB312" s="9"/>
      <c r="BC312" s="9"/>
      <c r="BD312" s="9"/>
      <c r="BE312" s="9"/>
      <c r="BF312" s="12"/>
      <c r="BG312" s="49"/>
      <c r="BH312" s="12"/>
      <c r="BI312" s="9"/>
      <c r="BJ312" s="9"/>
      <c r="BK312" s="9"/>
      <c r="BL312" s="50"/>
      <c r="BM312" s="12"/>
      <c r="BN312" s="11"/>
      <c r="BO312" s="9"/>
      <c r="BP312" s="11"/>
      <c r="BQ312" s="9"/>
      <c r="BR312" s="43"/>
      <c r="BS312" s="9"/>
      <c r="BT312" s="11"/>
      <c r="BU312" s="25"/>
      <c r="BV312" s="25"/>
      <c r="BW312" s="25"/>
      <c r="BX312" s="25"/>
      <c r="BY312" s="25"/>
      <c r="BZ312" s="25"/>
      <c r="CA312" s="25"/>
      <c r="CB312" s="25"/>
    </row>
    <row r="313" spans="2:80" x14ac:dyDescent="0.2">
      <c r="B313" s="25"/>
      <c r="C313" s="1"/>
      <c r="D313" s="1"/>
      <c r="E313" s="1"/>
      <c r="F313" s="2"/>
      <c r="G313" s="6"/>
      <c r="H313" s="2"/>
      <c r="I313" s="2"/>
      <c r="J313" s="3"/>
      <c r="K313" s="3"/>
      <c r="L313" s="1"/>
      <c r="M313" s="1"/>
      <c r="N313" s="1"/>
      <c r="O313" s="40"/>
      <c r="P313" s="40"/>
      <c r="Q313" s="1"/>
      <c r="R313" s="1"/>
      <c r="S313" s="2"/>
      <c r="T313" s="3"/>
      <c r="U313" s="7"/>
      <c r="V313" s="7"/>
      <c r="W313" s="7"/>
      <c r="X313" s="40"/>
      <c r="Y313" s="1"/>
      <c r="Z313" s="1"/>
      <c r="AA313" s="2"/>
      <c r="AB313" s="6"/>
      <c r="AC313" s="2"/>
      <c r="AD313" s="40"/>
      <c r="AE313" s="1"/>
      <c r="AF313" s="2"/>
      <c r="AG313" s="9"/>
      <c r="AH313" s="12"/>
      <c r="AI313" s="12"/>
      <c r="AJ313" s="42"/>
      <c r="AK313" s="11"/>
      <c r="AL313" s="9"/>
      <c r="AM313" s="11"/>
      <c r="AN313" s="9"/>
      <c r="AO313" s="9"/>
      <c r="AP313" s="9"/>
      <c r="AQ313" s="50"/>
      <c r="AR313" s="11"/>
      <c r="AS313" s="49"/>
      <c r="AT313" s="12"/>
      <c r="AU313" s="9"/>
      <c r="AV313" s="9"/>
      <c r="AW313" s="9"/>
      <c r="AX313" s="9"/>
      <c r="AY313" s="12"/>
      <c r="AZ313" s="49"/>
      <c r="BA313" s="12"/>
      <c r="BB313" s="9"/>
      <c r="BC313" s="9"/>
      <c r="BD313" s="9"/>
      <c r="BE313" s="9"/>
      <c r="BF313" s="12"/>
      <c r="BG313" s="49"/>
      <c r="BH313" s="12"/>
      <c r="BI313" s="9"/>
      <c r="BJ313" s="9"/>
      <c r="BK313" s="9"/>
      <c r="BL313" s="50"/>
      <c r="BM313" s="12"/>
      <c r="BN313" s="11"/>
      <c r="BO313" s="9"/>
      <c r="BP313" s="11"/>
      <c r="BQ313" s="9"/>
      <c r="BR313" s="43"/>
      <c r="BS313" s="9"/>
      <c r="BT313" s="11"/>
      <c r="BU313" s="25"/>
      <c r="BV313" s="25"/>
      <c r="BW313" s="25"/>
      <c r="BX313" s="25"/>
      <c r="BY313" s="25"/>
      <c r="BZ313" s="25"/>
      <c r="CA313" s="25"/>
      <c r="CB313" s="25"/>
    </row>
    <row r="314" spans="2:80" x14ac:dyDescent="0.2">
      <c r="B314" s="25"/>
      <c r="C314" s="1"/>
      <c r="D314" s="1"/>
      <c r="E314" s="1"/>
      <c r="F314" s="2"/>
      <c r="G314" s="6"/>
      <c r="H314" s="2"/>
      <c r="I314" s="2"/>
      <c r="J314" s="3"/>
      <c r="K314" s="3"/>
      <c r="L314" s="1"/>
      <c r="M314" s="1"/>
      <c r="N314" s="1"/>
      <c r="O314" s="40"/>
      <c r="P314" s="40"/>
      <c r="Q314" s="1"/>
      <c r="R314" s="1"/>
      <c r="S314" s="2"/>
      <c r="T314" s="3"/>
      <c r="U314" s="7"/>
      <c r="V314" s="7"/>
      <c r="W314" s="7"/>
      <c r="X314" s="40"/>
      <c r="Y314" s="1"/>
      <c r="Z314" s="1"/>
      <c r="AA314" s="2"/>
      <c r="AB314" s="6"/>
      <c r="AC314" s="2"/>
      <c r="AD314" s="40"/>
      <c r="AE314" s="1"/>
      <c r="AF314" s="2"/>
      <c r="AG314" s="9"/>
      <c r="AH314" s="12"/>
      <c r="AI314" s="12"/>
      <c r="AJ314" s="42"/>
      <c r="AK314" s="11"/>
      <c r="AL314" s="9"/>
      <c r="AM314" s="11"/>
      <c r="AN314" s="9"/>
      <c r="AO314" s="9"/>
      <c r="AP314" s="9"/>
      <c r="AQ314" s="50"/>
      <c r="AR314" s="11"/>
      <c r="AS314" s="49"/>
      <c r="AT314" s="12"/>
      <c r="AU314" s="9"/>
      <c r="AV314" s="9"/>
      <c r="AW314" s="9"/>
      <c r="AX314" s="9"/>
      <c r="AY314" s="12"/>
      <c r="AZ314" s="49"/>
      <c r="BA314" s="12"/>
      <c r="BB314" s="9"/>
      <c r="BC314" s="9"/>
      <c r="BD314" s="9"/>
      <c r="BE314" s="9"/>
      <c r="BF314" s="12"/>
      <c r="BG314" s="49"/>
      <c r="BH314" s="12"/>
      <c r="BI314" s="9"/>
      <c r="BJ314" s="9"/>
      <c r="BK314" s="9"/>
      <c r="BL314" s="50"/>
      <c r="BM314" s="12"/>
      <c r="BN314" s="11"/>
      <c r="BO314" s="9"/>
      <c r="BP314" s="11"/>
      <c r="BQ314" s="9"/>
      <c r="BR314" s="43"/>
      <c r="BS314" s="9"/>
      <c r="BT314" s="11"/>
      <c r="BU314" s="25"/>
      <c r="BV314" s="25"/>
      <c r="BW314" s="25"/>
      <c r="BX314" s="25"/>
      <c r="BY314" s="25"/>
      <c r="BZ314" s="25"/>
      <c r="CA314" s="25"/>
      <c r="CB314" s="25"/>
    </row>
    <row r="315" spans="2:80" x14ac:dyDescent="0.2">
      <c r="B315" s="25"/>
      <c r="C315" s="1"/>
      <c r="D315" s="1"/>
      <c r="E315" s="1"/>
      <c r="F315" s="2"/>
      <c r="G315" s="6"/>
      <c r="H315" s="2"/>
      <c r="I315" s="2"/>
      <c r="J315" s="3"/>
      <c r="K315" s="3"/>
      <c r="L315" s="1"/>
      <c r="M315" s="1"/>
      <c r="N315" s="1"/>
      <c r="O315" s="40"/>
      <c r="P315" s="40"/>
      <c r="Q315" s="1"/>
      <c r="R315" s="1"/>
      <c r="S315" s="2"/>
      <c r="T315" s="3"/>
      <c r="U315" s="7"/>
      <c r="V315" s="7"/>
      <c r="W315" s="7"/>
      <c r="X315" s="40"/>
      <c r="Y315" s="1"/>
      <c r="Z315" s="1"/>
      <c r="AA315" s="2"/>
      <c r="AB315" s="6"/>
      <c r="AC315" s="2"/>
      <c r="AD315" s="40"/>
      <c r="AE315" s="1"/>
      <c r="AF315" s="2"/>
      <c r="AG315" s="9"/>
      <c r="AH315" s="12"/>
      <c r="AI315" s="12"/>
      <c r="AJ315" s="42"/>
      <c r="AK315" s="11"/>
      <c r="AL315" s="9"/>
      <c r="AM315" s="11"/>
      <c r="AN315" s="9"/>
      <c r="AO315" s="9"/>
      <c r="AP315" s="9"/>
      <c r="AQ315" s="50"/>
      <c r="AR315" s="11"/>
      <c r="AS315" s="49"/>
      <c r="AT315" s="12"/>
      <c r="AU315" s="9"/>
      <c r="AV315" s="9"/>
      <c r="AW315" s="9"/>
      <c r="AX315" s="9"/>
      <c r="AY315" s="12"/>
      <c r="AZ315" s="49"/>
      <c r="BA315" s="12"/>
      <c r="BB315" s="9"/>
      <c r="BC315" s="9"/>
      <c r="BD315" s="9"/>
      <c r="BE315" s="9"/>
      <c r="BF315" s="12"/>
      <c r="BG315" s="49"/>
      <c r="BH315" s="12"/>
      <c r="BI315" s="9"/>
      <c r="BJ315" s="9"/>
      <c r="BK315" s="9"/>
      <c r="BL315" s="50"/>
      <c r="BM315" s="12"/>
      <c r="BN315" s="11"/>
      <c r="BO315" s="9"/>
      <c r="BP315" s="11"/>
      <c r="BQ315" s="9"/>
      <c r="BR315" s="43"/>
      <c r="BS315" s="9"/>
      <c r="BT315" s="11"/>
      <c r="BU315" s="25"/>
      <c r="BV315" s="25"/>
      <c r="BW315" s="25"/>
      <c r="BX315" s="25"/>
      <c r="BY315" s="25"/>
      <c r="BZ315" s="25"/>
      <c r="CA315" s="25"/>
      <c r="CB315" s="25"/>
    </row>
    <row r="316" spans="2:80" x14ac:dyDescent="0.2">
      <c r="B316" s="25"/>
      <c r="C316" s="1"/>
      <c r="D316" s="1"/>
      <c r="E316" s="1"/>
      <c r="F316" s="2"/>
      <c r="G316" s="6"/>
      <c r="H316" s="2"/>
      <c r="I316" s="2"/>
      <c r="J316" s="3"/>
      <c r="K316" s="3"/>
      <c r="L316" s="1"/>
      <c r="M316" s="1"/>
      <c r="N316" s="1"/>
      <c r="O316" s="40"/>
      <c r="P316" s="40"/>
      <c r="Q316" s="1"/>
      <c r="R316" s="1"/>
      <c r="S316" s="2"/>
      <c r="T316" s="3"/>
      <c r="U316" s="7"/>
      <c r="V316" s="7"/>
      <c r="W316" s="7"/>
      <c r="X316" s="40"/>
      <c r="Y316" s="1"/>
      <c r="Z316" s="1"/>
      <c r="AA316" s="2"/>
      <c r="AB316" s="6"/>
      <c r="AC316" s="2"/>
      <c r="AD316" s="40"/>
      <c r="AE316" s="1"/>
      <c r="AF316" s="2"/>
      <c r="AG316" s="9"/>
      <c r="AH316" s="12"/>
      <c r="AI316" s="12"/>
      <c r="AJ316" s="42"/>
      <c r="AK316" s="11"/>
      <c r="AL316" s="9"/>
      <c r="AM316" s="11"/>
      <c r="AN316" s="9"/>
      <c r="AO316" s="9"/>
      <c r="AP316" s="9"/>
      <c r="AQ316" s="50"/>
      <c r="AR316" s="11"/>
      <c r="AS316" s="49"/>
      <c r="AT316" s="12"/>
      <c r="AU316" s="9"/>
      <c r="AV316" s="9"/>
      <c r="AW316" s="9"/>
      <c r="AX316" s="9"/>
      <c r="AY316" s="12"/>
      <c r="AZ316" s="49"/>
      <c r="BA316" s="12"/>
      <c r="BB316" s="9"/>
      <c r="BC316" s="9"/>
      <c r="BD316" s="9"/>
      <c r="BE316" s="9"/>
      <c r="BF316" s="12"/>
      <c r="BG316" s="49"/>
      <c r="BH316" s="12"/>
      <c r="BI316" s="9"/>
      <c r="BJ316" s="9"/>
      <c r="BK316" s="9"/>
      <c r="BL316" s="50"/>
      <c r="BM316" s="12"/>
      <c r="BN316" s="11"/>
      <c r="BO316" s="9"/>
      <c r="BP316" s="11"/>
      <c r="BQ316" s="9"/>
      <c r="BR316" s="43"/>
      <c r="BS316" s="9"/>
      <c r="BT316" s="11"/>
      <c r="BU316" s="25"/>
      <c r="BV316" s="25"/>
      <c r="BW316" s="25"/>
      <c r="BX316" s="25"/>
      <c r="BY316" s="25"/>
      <c r="BZ316" s="25"/>
      <c r="CA316" s="25"/>
      <c r="CB316" s="25"/>
    </row>
    <row r="317" spans="2:80" x14ac:dyDescent="0.2">
      <c r="B317" s="25"/>
      <c r="C317" s="1"/>
      <c r="D317" s="1"/>
      <c r="E317" s="1"/>
      <c r="F317" s="2"/>
      <c r="G317" s="6"/>
      <c r="H317" s="2"/>
      <c r="I317" s="2"/>
      <c r="J317" s="3"/>
      <c r="K317" s="3"/>
      <c r="L317" s="1"/>
      <c r="M317" s="1"/>
      <c r="N317" s="1"/>
      <c r="O317" s="40"/>
      <c r="P317" s="40"/>
      <c r="Q317" s="1"/>
      <c r="R317" s="1"/>
      <c r="S317" s="2"/>
      <c r="T317" s="3"/>
      <c r="U317" s="7"/>
      <c r="V317" s="7"/>
      <c r="W317" s="7"/>
      <c r="X317" s="40"/>
      <c r="Y317" s="1"/>
      <c r="Z317" s="1"/>
      <c r="AA317" s="2"/>
      <c r="AB317" s="6"/>
      <c r="AC317" s="2"/>
      <c r="AD317" s="40"/>
      <c r="AE317" s="1"/>
      <c r="AF317" s="2"/>
      <c r="AG317" s="9"/>
      <c r="AH317" s="12"/>
      <c r="AI317" s="12"/>
      <c r="AJ317" s="42"/>
      <c r="AK317" s="11"/>
      <c r="AL317" s="9"/>
      <c r="AM317" s="11"/>
      <c r="AN317" s="9"/>
      <c r="AO317" s="9"/>
      <c r="AP317" s="9"/>
      <c r="AQ317" s="50"/>
      <c r="AR317" s="11"/>
      <c r="AS317" s="49"/>
      <c r="AT317" s="12"/>
      <c r="AU317" s="9"/>
      <c r="AV317" s="9"/>
      <c r="AW317" s="9"/>
      <c r="AX317" s="9"/>
      <c r="AY317" s="12"/>
      <c r="AZ317" s="49"/>
      <c r="BA317" s="12"/>
      <c r="BB317" s="9"/>
      <c r="BC317" s="9"/>
      <c r="BD317" s="9"/>
      <c r="BE317" s="9"/>
      <c r="BF317" s="12"/>
      <c r="BG317" s="49"/>
      <c r="BH317" s="12"/>
      <c r="BI317" s="9"/>
      <c r="BJ317" s="9"/>
      <c r="BK317" s="9"/>
      <c r="BL317" s="50"/>
      <c r="BM317" s="12"/>
      <c r="BN317" s="11"/>
      <c r="BO317" s="9"/>
      <c r="BP317" s="11"/>
      <c r="BQ317" s="9"/>
      <c r="BR317" s="43"/>
      <c r="BS317" s="9"/>
      <c r="BT317" s="11"/>
      <c r="BU317" s="25"/>
      <c r="BV317" s="25"/>
      <c r="BW317" s="25"/>
      <c r="BX317" s="25"/>
      <c r="BY317" s="25"/>
      <c r="BZ317" s="25"/>
      <c r="CA317" s="25"/>
      <c r="CB317" s="25"/>
    </row>
    <row r="318" spans="2:80" x14ac:dyDescent="0.2">
      <c r="B318" s="25"/>
      <c r="C318" s="1"/>
      <c r="D318" s="1"/>
      <c r="E318" s="1"/>
      <c r="F318" s="2"/>
      <c r="G318" s="6"/>
      <c r="H318" s="2"/>
      <c r="I318" s="2"/>
      <c r="J318" s="3"/>
      <c r="K318" s="3"/>
      <c r="L318" s="1"/>
      <c r="M318" s="1"/>
      <c r="N318" s="1"/>
      <c r="O318" s="40"/>
      <c r="P318" s="40"/>
      <c r="Q318" s="1"/>
      <c r="R318" s="1"/>
      <c r="S318" s="2"/>
      <c r="T318" s="3"/>
      <c r="U318" s="7"/>
      <c r="V318" s="7"/>
      <c r="W318" s="7"/>
      <c r="X318" s="40"/>
      <c r="Y318" s="1"/>
      <c r="Z318" s="1"/>
      <c r="AA318" s="2"/>
      <c r="AB318" s="6"/>
      <c r="AC318" s="2"/>
      <c r="AD318" s="40"/>
      <c r="AE318" s="1"/>
      <c r="AF318" s="2"/>
      <c r="AG318" s="9"/>
      <c r="AH318" s="12"/>
      <c r="AI318" s="12"/>
      <c r="AJ318" s="42"/>
      <c r="AK318" s="11"/>
      <c r="AL318" s="9"/>
      <c r="AM318" s="11"/>
      <c r="AN318" s="9"/>
      <c r="AO318" s="9"/>
      <c r="AP318" s="9"/>
      <c r="AQ318" s="50"/>
      <c r="AR318" s="11"/>
      <c r="AS318" s="49"/>
      <c r="AT318" s="12"/>
      <c r="AU318" s="9"/>
      <c r="AV318" s="9"/>
      <c r="AW318" s="9"/>
      <c r="AX318" s="9"/>
      <c r="AY318" s="12"/>
      <c r="AZ318" s="49"/>
      <c r="BA318" s="12"/>
      <c r="BB318" s="9"/>
      <c r="BC318" s="9"/>
      <c r="BD318" s="9"/>
      <c r="BE318" s="9"/>
      <c r="BF318" s="12"/>
      <c r="BG318" s="49"/>
      <c r="BH318" s="12"/>
      <c r="BI318" s="9"/>
      <c r="BJ318" s="9"/>
      <c r="BK318" s="9"/>
      <c r="BL318" s="50"/>
      <c r="BM318" s="12"/>
      <c r="BN318" s="11"/>
      <c r="BO318" s="9"/>
      <c r="BP318" s="11"/>
      <c r="BQ318" s="9"/>
      <c r="BR318" s="43"/>
      <c r="BS318" s="9"/>
      <c r="BT318" s="11"/>
      <c r="BU318" s="25"/>
      <c r="BV318" s="25"/>
      <c r="BW318" s="25"/>
      <c r="BX318" s="25"/>
      <c r="BY318" s="25"/>
      <c r="BZ318" s="25"/>
      <c r="CA318" s="25"/>
      <c r="CB318" s="25"/>
    </row>
    <row r="319" spans="2:80" x14ac:dyDescent="0.2">
      <c r="B319" s="25"/>
      <c r="C319" s="1"/>
      <c r="D319" s="1"/>
      <c r="E319" s="1"/>
      <c r="F319" s="2"/>
      <c r="G319" s="6"/>
      <c r="H319" s="2"/>
      <c r="I319" s="2"/>
      <c r="J319" s="3"/>
      <c r="K319" s="3"/>
      <c r="L319" s="1"/>
      <c r="M319" s="1"/>
      <c r="N319" s="1"/>
      <c r="O319" s="40"/>
      <c r="P319" s="40"/>
      <c r="Q319" s="1"/>
      <c r="R319" s="1"/>
      <c r="S319" s="2"/>
      <c r="T319" s="3"/>
      <c r="U319" s="7"/>
      <c r="V319" s="7"/>
      <c r="W319" s="7"/>
      <c r="X319" s="40"/>
      <c r="Y319" s="1"/>
      <c r="Z319" s="1"/>
      <c r="AA319" s="2"/>
      <c r="AB319" s="6"/>
      <c r="AC319" s="2"/>
      <c r="AD319" s="40"/>
      <c r="AE319" s="1"/>
      <c r="AF319" s="2"/>
      <c r="AG319" s="9"/>
      <c r="AH319" s="12"/>
      <c r="AI319" s="12"/>
      <c r="AJ319" s="42"/>
      <c r="AK319" s="11"/>
      <c r="AL319" s="9"/>
      <c r="AM319" s="11"/>
      <c r="AN319" s="9"/>
      <c r="AO319" s="9"/>
      <c r="AP319" s="9"/>
      <c r="AQ319" s="50"/>
      <c r="AR319" s="11"/>
      <c r="AS319" s="49"/>
      <c r="AT319" s="12"/>
      <c r="AU319" s="9"/>
      <c r="AV319" s="9"/>
      <c r="AW319" s="9"/>
      <c r="AX319" s="9"/>
      <c r="AY319" s="12"/>
      <c r="AZ319" s="49"/>
      <c r="BA319" s="12"/>
      <c r="BB319" s="9"/>
      <c r="BC319" s="9"/>
      <c r="BD319" s="9"/>
      <c r="BE319" s="9"/>
      <c r="BF319" s="12"/>
      <c r="BG319" s="49"/>
      <c r="BH319" s="12"/>
      <c r="BI319" s="9"/>
      <c r="BJ319" s="9"/>
      <c r="BK319" s="9"/>
      <c r="BL319" s="50"/>
      <c r="BM319" s="12"/>
      <c r="BN319" s="11"/>
      <c r="BO319" s="9"/>
      <c r="BP319" s="11"/>
      <c r="BQ319" s="9"/>
      <c r="BR319" s="43"/>
      <c r="BS319" s="9"/>
      <c r="BT319" s="11"/>
      <c r="BU319" s="25"/>
      <c r="BV319" s="25"/>
      <c r="BW319" s="25"/>
      <c r="BX319" s="25"/>
      <c r="BY319" s="25"/>
      <c r="BZ319" s="25"/>
      <c r="CA319" s="25"/>
      <c r="CB319" s="25"/>
    </row>
    <row r="320" spans="2:80" x14ac:dyDescent="0.2">
      <c r="B320" s="25"/>
      <c r="C320" s="1"/>
      <c r="D320" s="1"/>
      <c r="E320" s="1"/>
      <c r="F320" s="2"/>
      <c r="G320" s="6"/>
      <c r="H320" s="2"/>
      <c r="I320" s="2"/>
      <c r="J320" s="3"/>
      <c r="K320" s="3"/>
      <c r="L320" s="1"/>
      <c r="M320" s="1"/>
      <c r="N320" s="1"/>
      <c r="O320" s="40"/>
      <c r="P320" s="40"/>
      <c r="Q320" s="1"/>
      <c r="R320" s="1"/>
      <c r="S320" s="2"/>
      <c r="T320" s="3"/>
      <c r="U320" s="7"/>
      <c r="V320" s="7"/>
      <c r="W320" s="7"/>
      <c r="X320" s="40"/>
      <c r="Y320" s="1"/>
      <c r="Z320" s="1"/>
      <c r="AA320" s="2"/>
      <c r="AB320" s="6"/>
      <c r="AC320" s="2"/>
      <c r="AD320" s="40"/>
      <c r="AE320" s="1"/>
      <c r="AF320" s="2"/>
      <c r="AG320" s="9"/>
      <c r="AH320" s="12"/>
      <c r="AI320" s="12"/>
      <c r="AJ320" s="42"/>
      <c r="AK320" s="11"/>
      <c r="AL320" s="9"/>
      <c r="AM320" s="11"/>
      <c r="AN320" s="9"/>
      <c r="AO320" s="9"/>
      <c r="AP320" s="9"/>
      <c r="AQ320" s="50"/>
      <c r="AR320" s="11"/>
      <c r="AS320" s="49"/>
      <c r="AT320" s="12"/>
      <c r="AU320" s="9"/>
      <c r="AV320" s="9"/>
      <c r="AW320" s="9"/>
      <c r="AX320" s="9"/>
      <c r="AY320" s="12"/>
      <c r="AZ320" s="49"/>
      <c r="BA320" s="12"/>
      <c r="BB320" s="9"/>
      <c r="BC320" s="9"/>
      <c r="BD320" s="9"/>
      <c r="BE320" s="9"/>
      <c r="BF320" s="12"/>
      <c r="BG320" s="49"/>
      <c r="BH320" s="12"/>
      <c r="BI320" s="9"/>
      <c r="BJ320" s="9"/>
      <c r="BK320" s="9"/>
      <c r="BL320" s="50"/>
      <c r="BM320" s="12"/>
      <c r="BN320" s="11"/>
      <c r="BO320" s="9"/>
      <c r="BP320" s="11"/>
      <c r="BQ320" s="9"/>
      <c r="BR320" s="43"/>
      <c r="BS320" s="9"/>
      <c r="BT320" s="11"/>
      <c r="BU320" s="25"/>
      <c r="BV320" s="25"/>
      <c r="BW320" s="25"/>
      <c r="BX320" s="25"/>
      <c r="BY320" s="25"/>
      <c r="BZ320" s="25"/>
      <c r="CA320" s="25"/>
      <c r="CB320" s="25"/>
    </row>
    <row r="321" spans="2:80" x14ac:dyDescent="0.2">
      <c r="B321" s="25"/>
      <c r="C321" s="1"/>
      <c r="D321" s="1"/>
      <c r="E321" s="1"/>
      <c r="F321" s="2"/>
      <c r="G321" s="6"/>
      <c r="H321" s="2"/>
      <c r="I321" s="2"/>
      <c r="J321" s="3"/>
      <c r="K321" s="3"/>
      <c r="L321" s="1"/>
      <c r="M321" s="1"/>
      <c r="N321" s="1"/>
      <c r="O321" s="40"/>
      <c r="P321" s="40"/>
      <c r="Q321" s="1"/>
      <c r="R321" s="1"/>
      <c r="S321" s="2"/>
      <c r="T321" s="3"/>
      <c r="U321" s="7"/>
      <c r="V321" s="7"/>
      <c r="W321" s="7"/>
      <c r="X321" s="40"/>
      <c r="Y321" s="1"/>
      <c r="Z321" s="1"/>
      <c r="AA321" s="2"/>
      <c r="AB321" s="6"/>
      <c r="AC321" s="2"/>
      <c r="AD321" s="40"/>
      <c r="AE321" s="1"/>
      <c r="AF321" s="2"/>
      <c r="AG321" s="9"/>
      <c r="AH321" s="12"/>
      <c r="AI321" s="12"/>
      <c r="AJ321" s="42"/>
      <c r="AK321" s="11"/>
      <c r="AL321" s="9"/>
      <c r="AM321" s="11"/>
      <c r="AN321" s="9"/>
      <c r="AO321" s="9"/>
      <c r="AP321" s="9"/>
      <c r="AQ321" s="50"/>
      <c r="AR321" s="11"/>
      <c r="AS321" s="49"/>
      <c r="AT321" s="12"/>
      <c r="AU321" s="9"/>
      <c r="AV321" s="9"/>
      <c r="AW321" s="9"/>
      <c r="AX321" s="9"/>
      <c r="AY321" s="12"/>
      <c r="AZ321" s="49"/>
      <c r="BA321" s="12"/>
      <c r="BB321" s="9"/>
      <c r="BC321" s="9"/>
      <c r="BD321" s="9"/>
      <c r="BE321" s="9"/>
      <c r="BF321" s="12"/>
      <c r="BG321" s="49"/>
      <c r="BH321" s="12"/>
      <c r="BI321" s="9"/>
      <c r="BJ321" s="9"/>
      <c r="BK321" s="9"/>
      <c r="BL321" s="50"/>
      <c r="BM321" s="12"/>
      <c r="BN321" s="11"/>
      <c r="BO321" s="9"/>
      <c r="BP321" s="11"/>
      <c r="BQ321" s="9"/>
      <c r="BR321" s="43"/>
      <c r="BS321" s="9"/>
      <c r="BT321" s="11"/>
      <c r="BU321" s="25"/>
      <c r="BV321" s="25"/>
      <c r="BW321" s="25"/>
      <c r="BX321" s="25"/>
      <c r="BY321" s="25"/>
      <c r="BZ321" s="25"/>
      <c r="CA321" s="25"/>
      <c r="CB321" s="25"/>
    </row>
    <row r="322" spans="2:80" x14ac:dyDescent="0.2">
      <c r="B322" s="25"/>
      <c r="C322" s="1"/>
      <c r="D322" s="1"/>
      <c r="E322" s="1"/>
      <c r="F322" s="2"/>
      <c r="G322" s="6"/>
      <c r="H322" s="2"/>
      <c r="I322" s="2"/>
      <c r="J322" s="3"/>
      <c r="K322" s="3"/>
      <c r="L322" s="1"/>
      <c r="M322" s="1"/>
      <c r="N322" s="1"/>
      <c r="O322" s="40"/>
      <c r="P322" s="40"/>
      <c r="Q322" s="1"/>
      <c r="R322" s="1"/>
      <c r="S322" s="2"/>
      <c r="T322" s="3"/>
      <c r="U322" s="7"/>
      <c r="V322" s="7"/>
      <c r="W322" s="7"/>
      <c r="X322" s="40"/>
      <c r="Y322" s="1"/>
      <c r="Z322" s="1"/>
      <c r="AA322" s="2"/>
      <c r="AB322" s="6"/>
      <c r="AC322" s="2"/>
      <c r="AD322" s="40"/>
      <c r="AE322" s="1"/>
      <c r="AF322" s="2"/>
      <c r="AG322" s="9"/>
      <c r="AH322" s="12"/>
      <c r="AI322" s="12"/>
      <c r="AJ322" s="42"/>
      <c r="AK322" s="11"/>
      <c r="AL322" s="9"/>
      <c r="AM322" s="11"/>
      <c r="AN322" s="9"/>
      <c r="AO322" s="9"/>
      <c r="AP322" s="9"/>
      <c r="AQ322" s="50"/>
      <c r="AR322" s="11"/>
      <c r="AS322" s="49"/>
      <c r="AT322" s="12"/>
      <c r="AU322" s="9"/>
      <c r="AV322" s="9"/>
      <c r="AW322" s="9"/>
      <c r="AX322" s="9"/>
      <c r="AY322" s="12"/>
      <c r="AZ322" s="49"/>
      <c r="BA322" s="12"/>
      <c r="BB322" s="9"/>
      <c r="BC322" s="9"/>
      <c r="BD322" s="9"/>
      <c r="BE322" s="9"/>
      <c r="BF322" s="12"/>
      <c r="BG322" s="49"/>
      <c r="BH322" s="12"/>
      <c r="BI322" s="9"/>
      <c r="BJ322" s="9"/>
      <c r="BK322" s="9"/>
      <c r="BL322" s="50"/>
      <c r="BM322" s="12"/>
      <c r="BN322" s="11"/>
      <c r="BO322" s="9"/>
      <c r="BP322" s="11"/>
      <c r="BQ322" s="9"/>
      <c r="BR322" s="43"/>
      <c r="BS322" s="9"/>
      <c r="BT322" s="11"/>
      <c r="BU322" s="25"/>
      <c r="BV322" s="25"/>
      <c r="BW322" s="25"/>
      <c r="BX322" s="25"/>
      <c r="BY322" s="25"/>
      <c r="BZ322" s="25"/>
      <c r="CA322" s="25"/>
      <c r="CB322" s="25"/>
    </row>
    <row r="323" spans="2:80" x14ac:dyDescent="0.2">
      <c r="B323" s="25"/>
      <c r="C323" s="1"/>
      <c r="D323" s="1"/>
      <c r="E323" s="1"/>
      <c r="F323" s="2"/>
      <c r="G323" s="6"/>
      <c r="H323" s="2"/>
      <c r="I323" s="2"/>
      <c r="J323" s="3"/>
      <c r="K323" s="3"/>
      <c r="L323" s="1"/>
      <c r="M323" s="1"/>
      <c r="N323" s="1"/>
      <c r="O323" s="40"/>
      <c r="P323" s="40"/>
      <c r="Q323" s="1"/>
      <c r="R323" s="1"/>
      <c r="S323" s="2"/>
      <c r="T323" s="3"/>
      <c r="U323" s="7"/>
      <c r="V323" s="7"/>
      <c r="W323" s="7"/>
      <c r="X323" s="40"/>
      <c r="Y323" s="1"/>
      <c r="Z323" s="1"/>
      <c r="AA323" s="2"/>
      <c r="AB323" s="6"/>
      <c r="AC323" s="2"/>
      <c r="AD323" s="40"/>
      <c r="AE323" s="1"/>
      <c r="AF323" s="2"/>
      <c r="AG323" s="9"/>
      <c r="AH323" s="12"/>
      <c r="AI323" s="12"/>
      <c r="AJ323" s="42"/>
      <c r="AK323" s="11"/>
      <c r="AL323" s="9"/>
      <c r="AM323" s="11"/>
      <c r="AN323" s="9"/>
      <c r="AO323" s="9"/>
      <c r="AP323" s="9"/>
      <c r="AQ323" s="50"/>
      <c r="AR323" s="11"/>
      <c r="AS323" s="49"/>
      <c r="AT323" s="12"/>
      <c r="AU323" s="9"/>
      <c r="AV323" s="9"/>
      <c r="AW323" s="9"/>
      <c r="AX323" s="9"/>
      <c r="AY323" s="12"/>
      <c r="AZ323" s="49"/>
      <c r="BA323" s="12"/>
      <c r="BB323" s="9"/>
      <c r="BC323" s="9"/>
      <c r="BD323" s="9"/>
      <c r="BE323" s="9"/>
      <c r="BF323" s="12"/>
      <c r="BG323" s="49"/>
      <c r="BH323" s="12"/>
      <c r="BI323" s="9"/>
      <c r="BJ323" s="9"/>
      <c r="BK323" s="9"/>
      <c r="BL323" s="50"/>
      <c r="BM323" s="12"/>
      <c r="BN323" s="11"/>
      <c r="BO323" s="9"/>
      <c r="BP323" s="11"/>
      <c r="BQ323" s="9"/>
      <c r="BR323" s="43"/>
      <c r="BS323" s="9"/>
      <c r="BT323" s="11"/>
      <c r="BU323" s="25"/>
      <c r="BV323" s="25"/>
      <c r="BW323" s="25"/>
      <c r="BX323" s="25"/>
      <c r="BY323" s="25"/>
      <c r="BZ323" s="25"/>
      <c r="CA323" s="25"/>
      <c r="CB323" s="25"/>
    </row>
    <row r="324" spans="2:80" x14ac:dyDescent="0.2">
      <c r="B324" s="25"/>
      <c r="C324" s="1"/>
      <c r="D324" s="1"/>
      <c r="E324" s="1"/>
      <c r="F324" s="2"/>
      <c r="G324" s="6"/>
      <c r="H324" s="2"/>
      <c r="I324" s="2"/>
      <c r="J324" s="3"/>
      <c r="K324" s="3"/>
      <c r="L324" s="1"/>
      <c r="M324" s="1"/>
      <c r="N324" s="1"/>
      <c r="O324" s="40"/>
      <c r="P324" s="40"/>
      <c r="Q324" s="1"/>
      <c r="R324" s="1"/>
      <c r="S324" s="2"/>
      <c r="T324" s="3"/>
      <c r="U324" s="7"/>
      <c r="V324" s="7"/>
      <c r="W324" s="7"/>
      <c r="X324" s="40"/>
      <c r="Y324" s="1"/>
      <c r="Z324" s="1"/>
      <c r="AA324" s="2"/>
      <c r="AB324" s="6"/>
      <c r="AC324" s="2"/>
      <c r="AD324" s="40"/>
      <c r="AE324" s="1"/>
      <c r="AF324" s="2"/>
      <c r="AG324" s="9"/>
      <c r="AH324" s="12"/>
      <c r="AI324" s="12"/>
      <c r="AJ324" s="42"/>
      <c r="AK324" s="11"/>
      <c r="AL324" s="9"/>
      <c r="AM324" s="11"/>
      <c r="AN324" s="9"/>
      <c r="AO324" s="9"/>
      <c r="AP324" s="9"/>
      <c r="AQ324" s="50"/>
      <c r="AR324" s="11"/>
      <c r="AS324" s="49"/>
      <c r="AT324" s="12"/>
      <c r="AU324" s="9"/>
      <c r="AV324" s="9"/>
      <c r="AW324" s="9"/>
      <c r="AX324" s="9"/>
      <c r="AY324" s="12"/>
      <c r="AZ324" s="49"/>
      <c r="BA324" s="12"/>
      <c r="BB324" s="9"/>
      <c r="BC324" s="9"/>
      <c r="BD324" s="9"/>
      <c r="BE324" s="9"/>
      <c r="BF324" s="12"/>
      <c r="BG324" s="49"/>
      <c r="BH324" s="12"/>
      <c r="BI324" s="9"/>
      <c r="BJ324" s="9"/>
      <c r="BK324" s="9"/>
      <c r="BL324" s="50"/>
      <c r="BM324" s="12"/>
      <c r="BN324" s="11"/>
      <c r="BO324" s="9"/>
      <c r="BP324" s="11"/>
      <c r="BQ324" s="9"/>
      <c r="BR324" s="43"/>
      <c r="BS324" s="9"/>
      <c r="BT324" s="11"/>
      <c r="BU324" s="25"/>
      <c r="BV324" s="25"/>
      <c r="BW324" s="25"/>
      <c r="BX324" s="25"/>
      <c r="BY324" s="25"/>
      <c r="BZ324" s="25"/>
      <c r="CA324" s="25"/>
      <c r="CB324" s="25"/>
    </row>
    <row r="325" spans="2:80" x14ac:dyDescent="0.2">
      <c r="B325" s="25"/>
      <c r="C325" s="1"/>
      <c r="D325" s="1"/>
      <c r="E325" s="1"/>
      <c r="F325" s="2"/>
      <c r="G325" s="6"/>
      <c r="H325" s="2"/>
      <c r="I325" s="2"/>
      <c r="J325" s="3"/>
      <c r="K325" s="3"/>
      <c r="L325" s="1"/>
      <c r="M325" s="1"/>
      <c r="N325" s="1"/>
      <c r="O325" s="40"/>
      <c r="P325" s="40"/>
      <c r="Q325" s="1"/>
      <c r="R325" s="1"/>
      <c r="S325" s="2"/>
      <c r="T325" s="3"/>
      <c r="U325" s="7"/>
      <c r="V325" s="7"/>
      <c r="W325" s="7"/>
      <c r="X325" s="40"/>
      <c r="Y325" s="1"/>
      <c r="Z325" s="1"/>
      <c r="AA325" s="2"/>
      <c r="AB325" s="6"/>
      <c r="AC325" s="2"/>
      <c r="AD325" s="40"/>
      <c r="AE325" s="1"/>
      <c r="AF325" s="2"/>
      <c r="AG325" s="9"/>
      <c r="AH325" s="12"/>
      <c r="AI325" s="12"/>
      <c r="AJ325" s="42"/>
      <c r="AK325" s="11"/>
      <c r="AL325" s="9"/>
      <c r="AM325" s="11"/>
      <c r="AN325" s="9"/>
      <c r="AO325" s="9"/>
      <c r="AP325" s="9"/>
      <c r="AQ325" s="50"/>
      <c r="AR325" s="11"/>
      <c r="AS325" s="49"/>
      <c r="AT325" s="12"/>
      <c r="AU325" s="9"/>
      <c r="AV325" s="9"/>
      <c r="AW325" s="9"/>
      <c r="AX325" s="9"/>
      <c r="AY325" s="12"/>
      <c r="AZ325" s="49"/>
      <c r="BA325" s="12"/>
      <c r="BB325" s="9"/>
      <c r="BC325" s="9"/>
      <c r="BD325" s="9"/>
      <c r="BE325" s="9"/>
      <c r="BF325" s="12"/>
      <c r="BG325" s="49"/>
      <c r="BH325" s="12"/>
      <c r="BI325" s="9"/>
      <c r="BJ325" s="9"/>
      <c r="BK325" s="9"/>
      <c r="BL325" s="50"/>
      <c r="BM325" s="12"/>
      <c r="BN325" s="11"/>
      <c r="BO325" s="9"/>
      <c r="BP325" s="11"/>
      <c r="BQ325" s="9"/>
      <c r="BR325" s="43"/>
      <c r="BS325" s="9"/>
      <c r="BT325" s="11"/>
      <c r="BU325" s="25"/>
      <c r="BV325" s="25"/>
      <c r="BW325" s="25"/>
      <c r="BX325" s="25"/>
      <c r="BY325" s="25"/>
      <c r="BZ325" s="25"/>
      <c r="CA325" s="25"/>
      <c r="CB325" s="25"/>
    </row>
    <row r="326" spans="2:80" x14ac:dyDescent="0.2">
      <c r="B326" s="25"/>
      <c r="C326" s="1"/>
      <c r="D326" s="1"/>
      <c r="E326" s="1"/>
      <c r="F326" s="2"/>
      <c r="G326" s="6"/>
      <c r="H326" s="2"/>
      <c r="I326" s="2"/>
      <c r="J326" s="3"/>
      <c r="K326" s="3"/>
      <c r="L326" s="1"/>
      <c r="M326" s="1"/>
      <c r="N326" s="1"/>
      <c r="O326" s="40"/>
      <c r="P326" s="40"/>
      <c r="Q326" s="1"/>
      <c r="R326" s="1"/>
      <c r="S326" s="2"/>
      <c r="T326" s="3"/>
      <c r="U326" s="7"/>
      <c r="V326" s="7"/>
      <c r="W326" s="7"/>
      <c r="X326" s="40"/>
      <c r="Y326" s="1"/>
      <c r="Z326" s="1"/>
      <c r="AA326" s="2"/>
      <c r="AB326" s="6"/>
      <c r="AC326" s="2"/>
      <c r="AD326" s="40"/>
      <c r="AE326" s="1"/>
      <c r="AF326" s="2"/>
      <c r="AG326" s="9"/>
      <c r="AH326" s="12"/>
      <c r="AI326" s="12"/>
      <c r="AJ326" s="42"/>
      <c r="AK326" s="11"/>
      <c r="AL326" s="9"/>
      <c r="AM326" s="11"/>
      <c r="AN326" s="9"/>
      <c r="AO326" s="9"/>
      <c r="AP326" s="9"/>
      <c r="AQ326" s="50"/>
      <c r="AR326" s="11"/>
      <c r="AS326" s="49"/>
      <c r="AT326" s="12"/>
      <c r="AU326" s="9"/>
      <c r="AV326" s="9"/>
      <c r="AW326" s="9"/>
      <c r="AX326" s="9"/>
      <c r="AY326" s="12"/>
      <c r="AZ326" s="49"/>
      <c r="BA326" s="12"/>
      <c r="BB326" s="9"/>
      <c r="BC326" s="9"/>
      <c r="BD326" s="9"/>
      <c r="BE326" s="9"/>
      <c r="BF326" s="12"/>
      <c r="BG326" s="49"/>
      <c r="BH326" s="12"/>
      <c r="BI326" s="9"/>
      <c r="BJ326" s="9"/>
      <c r="BK326" s="9"/>
      <c r="BL326" s="50"/>
      <c r="BM326" s="12"/>
      <c r="BN326" s="11"/>
      <c r="BO326" s="9"/>
      <c r="BP326" s="11"/>
      <c r="BQ326" s="9"/>
      <c r="BR326" s="43"/>
      <c r="BS326" s="9"/>
      <c r="BT326" s="11"/>
      <c r="BU326" s="25"/>
      <c r="BV326" s="25"/>
      <c r="BW326" s="25"/>
      <c r="BX326" s="25"/>
      <c r="BY326" s="25"/>
      <c r="BZ326" s="25"/>
      <c r="CA326" s="25"/>
      <c r="CB326" s="25"/>
    </row>
    <row r="327" spans="2:80" x14ac:dyDescent="0.2">
      <c r="B327" s="25"/>
      <c r="C327" s="1"/>
      <c r="D327" s="1"/>
      <c r="E327" s="1"/>
      <c r="F327" s="2"/>
      <c r="G327" s="6"/>
      <c r="H327" s="2"/>
      <c r="I327" s="2"/>
      <c r="J327" s="3"/>
      <c r="K327" s="3"/>
      <c r="L327" s="1"/>
      <c r="M327" s="1"/>
      <c r="N327" s="1"/>
      <c r="O327" s="40"/>
      <c r="P327" s="40"/>
      <c r="Q327" s="1"/>
      <c r="R327" s="1"/>
      <c r="S327" s="2"/>
      <c r="T327" s="3"/>
      <c r="U327" s="7"/>
      <c r="V327" s="7"/>
      <c r="W327" s="7"/>
      <c r="X327" s="40"/>
      <c r="Y327" s="1"/>
      <c r="Z327" s="1"/>
      <c r="AA327" s="2"/>
      <c r="AB327" s="6"/>
      <c r="AC327" s="2"/>
      <c r="AD327" s="40"/>
      <c r="AE327" s="1"/>
      <c r="AF327" s="2"/>
      <c r="AG327" s="9"/>
      <c r="AH327" s="12"/>
      <c r="AI327" s="12"/>
      <c r="AJ327" s="42"/>
      <c r="AK327" s="11"/>
      <c r="AL327" s="9"/>
      <c r="AM327" s="11"/>
      <c r="AN327" s="9"/>
      <c r="AO327" s="9"/>
      <c r="AP327" s="9"/>
      <c r="AQ327" s="50"/>
      <c r="AR327" s="11"/>
      <c r="AS327" s="49"/>
      <c r="AT327" s="12"/>
      <c r="AU327" s="9"/>
      <c r="AV327" s="9"/>
      <c r="AW327" s="9"/>
      <c r="AX327" s="9"/>
      <c r="AY327" s="12"/>
      <c r="AZ327" s="49"/>
      <c r="BA327" s="12"/>
      <c r="BB327" s="9"/>
      <c r="BC327" s="9"/>
      <c r="BD327" s="9"/>
      <c r="BE327" s="9"/>
      <c r="BF327" s="12"/>
      <c r="BG327" s="49"/>
      <c r="BH327" s="12"/>
      <c r="BI327" s="9"/>
      <c r="BJ327" s="9"/>
      <c r="BK327" s="9"/>
      <c r="BL327" s="50"/>
      <c r="BM327" s="12"/>
      <c r="BN327" s="11"/>
      <c r="BO327" s="9"/>
      <c r="BP327" s="11"/>
      <c r="BQ327" s="9"/>
      <c r="BR327" s="43"/>
      <c r="BS327" s="9"/>
      <c r="BT327" s="11"/>
      <c r="BU327" s="25"/>
      <c r="BV327" s="25"/>
      <c r="BW327" s="25"/>
      <c r="BX327" s="25"/>
      <c r="BY327" s="25"/>
      <c r="BZ327" s="25"/>
      <c r="CA327" s="25"/>
      <c r="CB327" s="25"/>
    </row>
    <row r="328" spans="2:80" x14ac:dyDescent="0.2">
      <c r="B328" s="25"/>
      <c r="C328" s="1"/>
      <c r="D328" s="1"/>
      <c r="E328" s="1"/>
      <c r="F328" s="2"/>
      <c r="G328" s="6"/>
      <c r="H328" s="2"/>
      <c r="I328" s="2"/>
      <c r="J328" s="3"/>
      <c r="K328" s="3"/>
      <c r="L328" s="1"/>
      <c r="M328" s="1"/>
      <c r="N328" s="1"/>
      <c r="O328" s="40"/>
      <c r="P328" s="40"/>
      <c r="Q328" s="1"/>
      <c r="R328" s="1"/>
      <c r="S328" s="2"/>
      <c r="T328" s="3"/>
      <c r="U328" s="7"/>
      <c r="V328" s="7"/>
      <c r="W328" s="7"/>
      <c r="X328" s="40"/>
      <c r="Y328" s="1"/>
      <c r="Z328" s="1"/>
      <c r="AA328" s="2"/>
      <c r="AB328" s="6"/>
      <c r="AC328" s="2"/>
      <c r="AD328" s="40"/>
      <c r="AE328" s="1"/>
      <c r="AF328" s="2"/>
      <c r="AG328" s="9"/>
      <c r="AH328" s="12"/>
      <c r="AI328" s="12"/>
      <c r="AJ328" s="42"/>
      <c r="AK328" s="11"/>
      <c r="AL328" s="9"/>
      <c r="AM328" s="11"/>
      <c r="AN328" s="9"/>
      <c r="AO328" s="9"/>
      <c r="AP328" s="9"/>
      <c r="AQ328" s="50"/>
      <c r="AR328" s="11"/>
      <c r="AS328" s="49"/>
      <c r="AT328" s="12"/>
      <c r="AU328" s="9"/>
      <c r="AV328" s="9"/>
      <c r="AW328" s="9"/>
      <c r="AX328" s="9"/>
      <c r="AY328" s="12"/>
      <c r="AZ328" s="49"/>
      <c r="BA328" s="12"/>
      <c r="BB328" s="9"/>
      <c r="BC328" s="9"/>
      <c r="BD328" s="9"/>
      <c r="BE328" s="9"/>
      <c r="BF328" s="12"/>
      <c r="BG328" s="49"/>
      <c r="BH328" s="12"/>
      <c r="BI328" s="9"/>
      <c r="BJ328" s="9"/>
      <c r="BK328" s="9"/>
      <c r="BL328" s="50"/>
      <c r="BM328" s="12"/>
      <c r="BN328" s="11"/>
      <c r="BO328" s="9"/>
      <c r="BP328" s="11"/>
      <c r="BQ328" s="9"/>
      <c r="BR328" s="43"/>
      <c r="BS328" s="9"/>
      <c r="BT328" s="11"/>
      <c r="BU328" s="25"/>
      <c r="BV328" s="25"/>
      <c r="BW328" s="25"/>
      <c r="BX328" s="25"/>
      <c r="BY328" s="25"/>
      <c r="BZ328" s="25"/>
      <c r="CA328" s="25"/>
      <c r="CB328" s="25"/>
    </row>
    <row r="329" spans="2:80" x14ac:dyDescent="0.2">
      <c r="B329" s="25"/>
      <c r="C329" s="1"/>
      <c r="D329" s="1"/>
      <c r="E329" s="1"/>
      <c r="F329" s="2"/>
      <c r="G329" s="6"/>
      <c r="H329" s="2"/>
      <c r="I329" s="2"/>
      <c r="J329" s="3"/>
      <c r="K329" s="3"/>
      <c r="L329" s="1"/>
      <c r="M329" s="1"/>
      <c r="N329" s="1"/>
      <c r="O329" s="40"/>
      <c r="P329" s="40"/>
      <c r="Q329" s="1"/>
      <c r="R329" s="1"/>
      <c r="S329" s="2"/>
      <c r="T329" s="3"/>
      <c r="U329" s="7"/>
      <c r="V329" s="7"/>
      <c r="W329" s="7"/>
      <c r="X329" s="40"/>
      <c r="Y329" s="1"/>
      <c r="Z329" s="1"/>
      <c r="AA329" s="2"/>
      <c r="AB329" s="6"/>
      <c r="AC329" s="2"/>
      <c r="AD329" s="40"/>
      <c r="AE329" s="1"/>
      <c r="AF329" s="2"/>
      <c r="AG329" s="9"/>
      <c r="AH329" s="12"/>
      <c r="AI329" s="12"/>
      <c r="AJ329" s="42"/>
      <c r="AK329" s="11"/>
      <c r="AL329" s="9"/>
      <c r="AM329" s="11"/>
      <c r="AN329" s="9"/>
      <c r="AO329" s="9"/>
      <c r="AP329" s="9"/>
      <c r="AQ329" s="50"/>
      <c r="AR329" s="11"/>
      <c r="AS329" s="49"/>
      <c r="AT329" s="12"/>
      <c r="AU329" s="9"/>
      <c r="AV329" s="9"/>
      <c r="AW329" s="9"/>
      <c r="AX329" s="9"/>
      <c r="AY329" s="12"/>
      <c r="AZ329" s="49"/>
      <c r="BA329" s="12"/>
      <c r="BB329" s="9"/>
      <c r="BC329" s="9"/>
      <c r="BD329" s="9"/>
      <c r="BE329" s="9"/>
      <c r="BF329" s="12"/>
      <c r="BG329" s="49"/>
      <c r="BH329" s="12"/>
      <c r="BI329" s="9"/>
      <c r="BJ329" s="9"/>
      <c r="BK329" s="9"/>
      <c r="BL329" s="50"/>
      <c r="BM329" s="12"/>
      <c r="BN329" s="11"/>
      <c r="BO329" s="9"/>
      <c r="BP329" s="11"/>
      <c r="BQ329" s="9"/>
      <c r="BR329" s="43"/>
      <c r="BS329" s="9"/>
      <c r="BT329" s="11"/>
      <c r="BU329" s="25"/>
      <c r="BV329" s="25"/>
      <c r="BW329" s="25"/>
      <c r="BX329" s="25"/>
      <c r="BY329" s="25"/>
      <c r="BZ329" s="25"/>
      <c r="CA329" s="25"/>
      <c r="CB329" s="25"/>
    </row>
    <row r="330" spans="2:80" x14ac:dyDescent="0.2">
      <c r="B330" s="25"/>
      <c r="C330" s="1"/>
      <c r="D330" s="1"/>
      <c r="E330" s="1"/>
      <c r="F330" s="2"/>
      <c r="G330" s="6"/>
      <c r="H330" s="2"/>
      <c r="I330" s="2"/>
      <c r="J330" s="3"/>
      <c r="K330" s="3"/>
      <c r="L330" s="1"/>
      <c r="M330" s="1"/>
      <c r="N330" s="1"/>
      <c r="O330" s="40"/>
      <c r="P330" s="40"/>
      <c r="Q330" s="1"/>
      <c r="R330" s="1"/>
      <c r="S330" s="2"/>
      <c r="T330" s="3"/>
      <c r="U330" s="7"/>
      <c r="V330" s="7"/>
      <c r="W330" s="7"/>
      <c r="X330" s="40"/>
      <c r="Y330" s="1"/>
      <c r="Z330" s="1"/>
      <c r="AA330" s="2"/>
      <c r="AB330" s="6"/>
      <c r="AC330" s="2"/>
      <c r="AD330" s="40"/>
      <c r="AE330" s="1"/>
      <c r="AF330" s="2"/>
      <c r="AG330" s="9"/>
      <c r="AH330" s="12"/>
      <c r="AI330" s="12"/>
      <c r="AJ330" s="42"/>
      <c r="AK330" s="11"/>
      <c r="AL330" s="9"/>
      <c r="AM330" s="11"/>
      <c r="AN330" s="9"/>
      <c r="AO330" s="9"/>
      <c r="AP330" s="9"/>
      <c r="AQ330" s="50"/>
      <c r="AR330" s="11"/>
      <c r="AS330" s="49"/>
      <c r="AT330" s="12"/>
      <c r="AU330" s="9"/>
      <c r="AV330" s="9"/>
      <c r="AW330" s="9"/>
      <c r="AX330" s="9"/>
      <c r="AY330" s="12"/>
      <c r="AZ330" s="49"/>
      <c r="BA330" s="12"/>
      <c r="BB330" s="9"/>
      <c r="BC330" s="9"/>
      <c r="BD330" s="9"/>
      <c r="BE330" s="9"/>
      <c r="BF330" s="12"/>
      <c r="BG330" s="49"/>
      <c r="BH330" s="12"/>
      <c r="BI330" s="9"/>
      <c r="BJ330" s="9"/>
      <c r="BK330" s="9"/>
      <c r="BL330" s="50"/>
      <c r="BM330" s="12"/>
      <c r="BN330" s="11"/>
      <c r="BO330" s="9"/>
      <c r="BP330" s="11"/>
      <c r="BQ330" s="9"/>
      <c r="BR330" s="43"/>
      <c r="BS330" s="9"/>
      <c r="BT330" s="11"/>
      <c r="BU330" s="25"/>
      <c r="BV330" s="25"/>
      <c r="BW330" s="25"/>
      <c r="BX330" s="25"/>
      <c r="BY330" s="25"/>
      <c r="BZ330" s="25"/>
      <c r="CA330" s="25"/>
      <c r="CB330" s="25"/>
    </row>
    <row r="331" spans="2:80" x14ac:dyDescent="0.2">
      <c r="B331" s="25"/>
      <c r="C331" s="1"/>
      <c r="D331" s="1"/>
      <c r="E331" s="1"/>
      <c r="F331" s="2"/>
      <c r="G331" s="6"/>
      <c r="H331" s="2"/>
      <c r="I331" s="2"/>
      <c r="J331" s="3"/>
      <c r="K331" s="3"/>
      <c r="L331" s="1"/>
      <c r="M331" s="1"/>
      <c r="N331" s="1"/>
      <c r="O331" s="40"/>
      <c r="P331" s="40"/>
      <c r="Q331" s="1"/>
      <c r="R331" s="1"/>
      <c r="S331" s="2"/>
      <c r="T331" s="3"/>
      <c r="U331" s="7"/>
      <c r="V331" s="7"/>
      <c r="W331" s="7"/>
      <c r="X331" s="40"/>
      <c r="Y331" s="1"/>
      <c r="Z331" s="1"/>
      <c r="AA331" s="2"/>
      <c r="AB331" s="6"/>
      <c r="AC331" s="2"/>
      <c r="AD331" s="40"/>
      <c r="AE331" s="1"/>
      <c r="AF331" s="2"/>
      <c r="AG331" s="9"/>
      <c r="AH331" s="12"/>
      <c r="AI331" s="12"/>
      <c r="AJ331" s="42"/>
      <c r="AK331" s="11"/>
      <c r="AL331" s="9"/>
      <c r="AM331" s="11"/>
      <c r="AN331" s="9"/>
      <c r="AO331" s="9"/>
      <c r="AP331" s="9"/>
      <c r="AQ331" s="50"/>
      <c r="AR331" s="11"/>
      <c r="AS331" s="49"/>
      <c r="AT331" s="12"/>
      <c r="AU331" s="9"/>
      <c r="AV331" s="9"/>
      <c r="AW331" s="9"/>
      <c r="AX331" s="9"/>
      <c r="AY331" s="12"/>
      <c r="AZ331" s="49"/>
      <c r="BA331" s="12"/>
      <c r="BB331" s="9"/>
      <c r="BC331" s="9"/>
      <c r="BD331" s="9"/>
      <c r="BE331" s="9"/>
      <c r="BF331" s="12"/>
      <c r="BG331" s="49"/>
      <c r="BH331" s="12"/>
      <c r="BI331" s="9"/>
      <c r="BJ331" s="9"/>
      <c r="BK331" s="9"/>
      <c r="BL331" s="50"/>
      <c r="BM331" s="12"/>
      <c r="BN331" s="11"/>
      <c r="BO331" s="9"/>
      <c r="BP331" s="11"/>
      <c r="BQ331" s="9"/>
      <c r="BR331" s="43"/>
      <c r="BS331" s="9"/>
      <c r="BT331" s="11"/>
      <c r="BU331" s="25"/>
      <c r="BV331" s="25"/>
      <c r="BW331" s="25"/>
      <c r="BX331" s="25"/>
      <c r="BY331" s="25"/>
      <c r="BZ331" s="25"/>
      <c r="CA331" s="25"/>
      <c r="CB331" s="25"/>
    </row>
    <row r="332" spans="2:80" x14ac:dyDescent="0.2">
      <c r="B332" s="25"/>
      <c r="C332" s="1"/>
      <c r="D332" s="1"/>
      <c r="E332" s="1"/>
      <c r="F332" s="2"/>
      <c r="G332" s="6"/>
      <c r="H332" s="2"/>
      <c r="I332" s="2"/>
      <c r="J332" s="3"/>
      <c r="K332" s="3"/>
      <c r="L332" s="1"/>
      <c r="M332" s="1"/>
      <c r="N332" s="1"/>
      <c r="O332" s="40"/>
      <c r="P332" s="40"/>
      <c r="Q332" s="1"/>
      <c r="R332" s="1"/>
      <c r="S332" s="2"/>
      <c r="T332" s="3"/>
      <c r="U332" s="7"/>
      <c r="V332" s="7"/>
      <c r="W332" s="7"/>
      <c r="X332" s="40"/>
      <c r="Y332" s="1"/>
      <c r="Z332" s="1"/>
      <c r="AA332" s="2"/>
      <c r="AB332" s="6"/>
      <c r="AC332" s="2"/>
      <c r="AD332" s="40"/>
      <c r="AE332" s="1"/>
      <c r="AF332" s="2"/>
      <c r="AG332" s="9"/>
      <c r="AH332" s="12"/>
      <c r="AI332" s="12"/>
      <c r="AJ332" s="42"/>
      <c r="AK332" s="11"/>
      <c r="AL332" s="9"/>
      <c r="AM332" s="11"/>
      <c r="AN332" s="9"/>
      <c r="AO332" s="9"/>
      <c r="AP332" s="9"/>
      <c r="AQ332" s="50"/>
      <c r="AR332" s="11"/>
      <c r="AS332" s="49"/>
      <c r="AT332" s="12"/>
      <c r="AU332" s="9"/>
      <c r="AV332" s="9"/>
      <c r="AW332" s="9"/>
      <c r="AX332" s="9"/>
      <c r="AY332" s="12"/>
      <c r="AZ332" s="49"/>
      <c r="BA332" s="12"/>
      <c r="BB332" s="9"/>
      <c r="BC332" s="9"/>
      <c r="BD332" s="9"/>
      <c r="BE332" s="9"/>
      <c r="BF332" s="12"/>
      <c r="BG332" s="49"/>
      <c r="BH332" s="12"/>
      <c r="BI332" s="9"/>
      <c r="BJ332" s="9"/>
      <c r="BK332" s="9"/>
      <c r="BL332" s="50"/>
      <c r="BM332" s="12"/>
      <c r="BN332" s="11"/>
      <c r="BO332" s="9"/>
      <c r="BP332" s="11"/>
      <c r="BQ332" s="9"/>
      <c r="BR332" s="43"/>
      <c r="BS332" s="9"/>
      <c r="BT332" s="11"/>
      <c r="BU332" s="25"/>
      <c r="BV332" s="25"/>
      <c r="BW332" s="25"/>
      <c r="BX332" s="25"/>
      <c r="BY332" s="25"/>
      <c r="BZ332" s="25"/>
      <c r="CA332" s="25"/>
      <c r="CB332" s="25"/>
    </row>
    <row r="333" spans="2:80" x14ac:dyDescent="0.2">
      <c r="B333" s="25"/>
      <c r="C333" s="1"/>
      <c r="D333" s="1"/>
      <c r="E333" s="1"/>
      <c r="F333" s="2"/>
      <c r="G333" s="6"/>
      <c r="H333" s="2"/>
      <c r="I333" s="2"/>
      <c r="J333" s="3"/>
      <c r="K333" s="3"/>
      <c r="L333" s="1"/>
      <c r="M333" s="1"/>
      <c r="N333" s="1"/>
      <c r="O333" s="40"/>
      <c r="P333" s="40"/>
      <c r="Q333" s="1"/>
      <c r="R333" s="1"/>
      <c r="S333" s="2"/>
      <c r="T333" s="3"/>
      <c r="U333" s="7"/>
      <c r="V333" s="7"/>
      <c r="W333" s="7"/>
      <c r="X333" s="40"/>
      <c r="Y333" s="1"/>
      <c r="Z333" s="1"/>
      <c r="AA333" s="2"/>
      <c r="AB333" s="6"/>
      <c r="AC333" s="2"/>
      <c r="AD333" s="40"/>
      <c r="AE333" s="1"/>
      <c r="AF333" s="2"/>
      <c r="AG333" s="9"/>
      <c r="AH333" s="12"/>
      <c r="AI333" s="12"/>
      <c r="AJ333" s="42"/>
      <c r="AK333" s="11"/>
      <c r="AL333" s="9"/>
      <c r="AM333" s="11"/>
      <c r="AN333" s="9"/>
      <c r="AO333" s="9"/>
      <c r="AP333" s="9"/>
      <c r="AQ333" s="50"/>
      <c r="AR333" s="11"/>
      <c r="AS333" s="49"/>
      <c r="AT333" s="12"/>
      <c r="AU333" s="9"/>
      <c r="AV333" s="9"/>
      <c r="AW333" s="9"/>
      <c r="AX333" s="9"/>
      <c r="AY333" s="12"/>
      <c r="AZ333" s="49"/>
      <c r="BA333" s="12"/>
      <c r="BB333" s="9"/>
      <c r="BC333" s="9"/>
      <c r="BD333" s="9"/>
      <c r="BE333" s="9"/>
      <c r="BF333" s="12"/>
      <c r="BG333" s="49"/>
      <c r="BH333" s="12"/>
      <c r="BI333" s="9"/>
      <c r="BJ333" s="9"/>
      <c r="BK333" s="9"/>
      <c r="BL333" s="50"/>
      <c r="BM333" s="12"/>
      <c r="BN333" s="11"/>
      <c r="BO333" s="9"/>
      <c r="BP333" s="11"/>
      <c r="BQ333" s="9"/>
      <c r="BR333" s="43"/>
      <c r="BS333" s="9"/>
      <c r="BT333" s="11"/>
      <c r="BU333" s="25"/>
      <c r="BV333" s="25"/>
      <c r="BW333" s="25"/>
      <c r="BX333" s="25"/>
      <c r="BY333" s="25"/>
      <c r="BZ333" s="25"/>
      <c r="CA333" s="25"/>
      <c r="CB333" s="25"/>
    </row>
    <row r="334" spans="2:80" x14ac:dyDescent="0.2">
      <c r="B334" s="25"/>
      <c r="C334" s="1"/>
      <c r="D334" s="1"/>
      <c r="E334" s="1"/>
      <c r="F334" s="2"/>
      <c r="G334" s="6"/>
      <c r="H334" s="2"/>
      <c r="I334" s="2"/>
      <c r="J334" s="3"/>
      <c r="K334" s="3"/>
      <c r="L334" s="1"/>
      <c r="M334" s="1"/>
      <c r="N334" s="1"/>
      <c r="O334" s="40"/>
      <c r="P334" s="40"/>
      <c r="Q334" s="1"/>
      <c r="R334" s="1"/>
      <c r="S334" s="2"/>
      <c r="T334" s="3"/>
      <c r="U334" s="7"/>
      <c r="V334" s="7"/>
      <c r="W334" s="7"/>
      <c r="X334" s="40"/>
      <c r="Y334" s="1"/>
      <c r="Z334" s="1"/>
      <c r="AA334" s="2"/>
      <c r="AB334" s="6"/>
      <c r="AC334" s="2"/>
      <c r="AD334" s="40"/>
      <c r="AE334" s="1"/>
      <c r="AF334" s="2"/>
      <c r="AG334" s="9"/>
      <c r="AH334" s="12"/>
      <c r="AI334" s="12"/>
      <c r="AJ334" s="42"/>
      <c r="AK334" s="11"/>
      <c r="AL334" s="9"/>
      <c r="AM334" s="11"/>
      <c r="AN334" s="9"/>
      <c r="AO334" s="9"/>
      <c r="AP334" s="9"/>
      <c r="AQ334" s="50"/>
      <c r="AR334" s="11"/>
      <c r="AS334" s="49"/>
      <c r="AT334" s="12"/>
      <c r="AU334" s="9"/>
      <c r="AV334" s="9"/>
      <c r="AW334" s="9"/>
      <c r="AX334" s="9"/>
      <c r="AY334" s="12"/>
      <c r="AZ334" s="49"/>
      <c r="BA334" s="12"/>
      <c r="BB334" s="9"/>
      <c r="BC334" s="9"/>
      <c r="BD334" s="9"/>
      <c r="BE334" s="9"/>
      <c r="BF334" s="12"/>
      <c r="BG334" s="49"/>
      <c r="BH334" s="12"/>
      <c r="BI334" s="9"/>
      <c r="BJ334" s="9"/>
      <c r="BK334" s="9"/>
      <c r="BL334" s="50"/>
      <c r="BM334" s="12"/>
      <c r="BN334" s="11"/>
      <c r="BO334" s="9"/>
      <c r="BP334" s="11"/>
      <c r="BQ334" s="9"/>
      <c r="BR334" s="43"/>
      <c r="BS334" s="9"/>
      <c r="BT334" s="11"/>
      <c r="BU334" s="25"/>
      <c r="BV334" s="25"/>
      <c r="BW334" s="25"/>
      <c r="BX334" s="25"/>
      <c r="BY334" s="25"/>
      <c r="BZ334" s="25"/>
      <c r="CA334" s="25"/>
      <c r="CB334" s="25"/>
    </row>
    <row r="335" spans="2:80" x14ac:dyDescent="0.2">
      <c r="B335" s="25"/>
      <c r="C335" s="1"/>
      <c r="D335" s="1"/>
      <c r="E335" s="1"/>
      <c r="F335" s="2"/>
      <c r="G335" s="6"/>
      <c r="H335" s="2"/>
      <c r="I335" s="2"/>
      <c r="J335" s="3"/>
      <c r="K335" s="3"/>
      <c r="L335" s="1"/>
      <c r="M335" s="1"/>
      <c r="N335" s="1"/>
      <c r="O335" s="40"/>
      <c r="P335" s="40"/>
      <c r="Q335" s="1"/>
      <c r="R335" s="1"/>
      <c r="S335" s="2"/>
      <c r="T335" s="3"/>
      <c r="U335" s="7"/>
      <c r="V335" s="7"/>
      <c r="W335" s="7"/>
      <c r="X335" s="40"/>
      <c r="Y335" s="1"/>
      <c r="Z335" s="1"/>
      <c r="AA335" s="2"/>
      <c r="AB335" s="6"/>
      <c r="AC335" s="2"/>
      <c r="AD335" s="40"/>
      <c r="AE335" s="1"/>
      <c r="AF335" s="2"/>
      <c r="AG335" s="9"/>
      <c r="AH335" s="12"/>
      <c r="AI335" s="12"/>
      <c r="AJ335" s="42"/>
      <c r="AK335" s="11"/>
      <c r="AL335" s="9"/>
      <c r="AM335" s="11"/>
      <c r="AN335" s="9"/>
      <c r="AO335" s="9"/>
      <c r="AP335" s="9"/>
      <c r="AQ335" s="50"/>
      <c r="AR335" s="11"/>
      <c r="AS335" s="49"/>
      <c r="AT335" s="12"/>
      <c r="AU335" s="9"/>
      <c r="AV335" s="9"/>
      <c r="AW335" s="9"/>
      <c r="AX335" s="9"/>
      <c r="AY335" s="12"/>
      <c r="AZ335" s="49"/>
      <c r="BA335" s="12"/>
      <c r="BB335" s="9"/>
      <c r="BC335" s="9"/>
      <c r="BD335" s="9"/>
      <c r="BE335" s="9"/>
      <c r="BF335" s="12"/>
      <c r="BG335" s="49"/>
      <c r="BH335" s="12"/>
      <c r="BI335" s="9"/>
      <c r="BJ335" s="9"/>
      <c r="BK335" s="9"/>
      <c r="BL335" s="50"/>
      <c r="BM335" s="12"/>
      <c r="BN335" s="11"/>
      <c r="BO335" s="9"/>
      <c r="BP335" s="11"/>
      <c r="BQ335" s="9"/>
      <c r="BR335" s="43"/>
      <c r="BS335" s="9"/>
      <c r="BT335" s="11"/>
      <c r="BU335" s="25"/>
      <c r="BV335" s="25"/>
      <c r="BW335" s="25"/>
      <c r="BX335" s="25"/>
      <c r="BY335" s="25"/>
      <c r="BZ335" s="25"/>
      <c r="CA335" s="25"/>
      <c r="CB335" s="25"/>
    </row>
    <row r="336" spans="2:80" x14ac:dyDescent="0.2">
      <c r="B336" s="25"/>
      <c r="C336" s="1"/>
      <c r="D336" s="1"/>
      <c r="E336" s="1"/>
      <c r="F336" s="2"/>
      <c r="G336" s="6"/>
      <c r="H336" s="2"/>
      <c r="I336" s="2"/>
      <c r="J336" s="3"/>
      <c r="K336" s="3"/>
      <c r="L336" s="1"/>
      <c r="M336" s="1"/>
      <c r="N336" s="1"/>
      <c r="O336" s="40"/>
      <c r="P336" s="40"/>
      <c r="Q336" s="1"/>
      <c r="R336" s="1"/>
      <c r="S336" s="2"/>
      <c r="T336" s="3"/>
      <c r="U336" s="7"/>
      <c r="V336" s="7"/>
      <c r="W336" s="7"/>
      <c r="X336" s="40"/>
      <c r="Y336" s="1"/>
      <c r="Z336" s="1"/>
      <c r="AA336" s="2"/>
      <c r="AB336" s="6"/>
      <c r="AC336" s="2"/>
      <c r="AD336" s="40"/>
      <c r="AE336" s="1"/>
      <c r="AF336" s="2"/>
      <c r="AG336" s="9"/>
      <c r="AH336" s="12"/>
      <c r="AI336" s="12"/>
      <c r="AJ336" s="42"/>
      <c r="AK336" s="11"/>
      <c r="AL336" s="9"/>
      <c r="AM336" s="11"/>
      <c r="AN336" s="9"/>
      <c r="AO336" s="9"/>
      <c r="AP336" s="9"/>
      <c r="AQ336" s="50"/>
      <c r="AR336" s="11"/>
      <c r="AS336" s="49"/>
      <c r="AT336" s="12"/>
      <c r="AU336" s="9"/>
      <c r="AV336" s="9"/>
      <c r="AW336" s="9"/>
      <c r="AX336" s="9"/>
      <c r="AY336" s="12"/>
      <c r="AZ336" s="49"/>
      <c r="BA336" s="12"/>
      <c r="BB336" s="9"/>
      <c r="BC336" s="9"/>
      <c r="BD336" s="9"/>
      <c r="BE336" s="9"/>
      <c r="BF336" s="12"/>
      <c r="BG336" s="49"/>
      <c r="BH336" s="12"/>
      <c r="BI336" s="9"/>
      <c r="BJ336" s="9"/>
      <c r="BK336" s="9"/>
      <c r="BL336" s="50"/>
      <c r="BM336" s="12"/>
      <c r="BN336" s="11"/>
      <c r="BO336" s="9"/>
      <c r="BP336" s="11"/>
      <c r="BQ336" s="9"/>
      <c r="BR336" s="43"/>
      <c r="BS336" s="9"/>
      <c r="BT336" s="11"/>
      <c r="BU336" s="25"/>
      <c r="BV336" s="25"/>
      <c r="BW336" s="25"/>
      <c r="BX336" s="25"/>
      <c r="BY336" s="25"/>
      <c r="BZ336" s="25"/>
      <c r="CA336" s="25"/>
      <c r="CB336" s="25"/>
    </row>
    <row r="337" spans="2:80" x14ac:dyDescent="0.2">
      <c r="B337" s="25"/>
      <c r="C337" s="1"/>
      <c r="D337" s="1"/>
      <c r="E337" s="1"/>
      <c r="F337" s="2"/>
      <c r="G337" s="6"/>
      <c r="H337" s="2"/>
      <c r="I337" s="2"/>
      <c r="J337" s="3"/>
      <c r="K337" s="3"/>
      <c r="L337" s="1"/>
      <c r="M337" s="1"/>
      <c r="N337" s="1"/>
      <c r="O337" s="40"/>
      <c r="P337" s="40"/>
      <c r="Q337" s="1"/>
      <c r="R337" s="1"/>
      <c r="S337" s="2"/>
      <c r="T337" s="3"/>
      <c r="U337" s="7"/>
      <c r="V337" s="7"/>
      <c r="W337" s="7"/>
      <c r="X337" s="40"/>
      <c r="Y337" s="1"/>
      <c r="Z337" s="1"/>
      <c r="AA337" s="2"/>
      <c r="AB337" s="6"/>
      <c r="AC337" s="2"/>
      <c r="AD337" s="40"/>
      <c r="AE337" s="1"/>
      <c r="AF337" s="2"/>
      <c r="AG337" s="9"/>
      <c r="AH337" s="12"/>
      <c r="AI337" s="12"/>
      <c r="AJ337" s="42"/>
      <c r="AK337" s="11"/>
      <c r="AL337" s="9"/>
      <c r="AM337" s="11"/>
      <c r="AN337" s="9"/>
      <c r="AO337" s="9"/>
      <c r="AP337" s="9"/>
      <c r="AQ337" s="50"/>
      <c r="AR337" s="11"/>
      <c r="AS337" s="49"/>
      <c r="AT337" s="12"/>
      <c r="AU337" s="9"/>
      <c r="AV337" s="9"/>
      <c r="AW337" s="9"/>
      <c r="AX337" s="9"/>
      <c r="AY337" s="12"/>
      <c r="AZ337" s="49"/>
      <c r="BA337" s="12"/>
      <c r="BB337" s="9"/>
      <c r="BC337" s="9"/>
      <c r="BD337" s="9"/>
      <c r="BE337" s="9"/>
      <c r="BF337" s="12"/>
      <c r="BG337" s="49"/>
      <c r="BH337" s="12"/>
      <c r="BI337" s="9"/>
      <c r="BJ337" s="9"/>
      <c r="BK337" s="9"/>
      <c r="BL337" s="50"/>
      <c r="BM337" s="12"/>
      <c r="BN337" s="11"/>
      <c r="BO337" s="9"/>
      <c r="BP337" s="11"/>
      <c r="BQ337" s="9"/>
      <c r="BR337" s="43"/>
      <c r="BS337" s="9"/>
      <c r="BT337" s="11"/>
      <c r="BU337" s="25"/>
      <c r="BV337" s="25"/>
      <c r="BW337" s="25"/>
      <c r="BX337" s="25"/>
      <c r="BY337" s="25"/>
      <c r="BZ337" s="25"/>
      <c r="CA337" s="25"/>
      <c r="CB337" s="25"/>
    </row>
    <row r="338" spans="2:80" x14ac:dyDescent="0.2">
      <c r="B338" s="25"/>
      <c r="C338" s="1"/>
      <c r="D338" s="1"/>
      <c r="E338" s="1"/>
      <c r="F338" s="2"/>
      <c r="G338" s="6"/>
      <c r="H338" s="2"/>
      <c r="I338" s="2"/>
      <c r="J338" s="3"/>
      <c r="K338" s="3"/>
      <c r="L338" s="1"/>
      <c r="M338" s="1"/>
      <c r="N338" s="1"/>
      <c r="O338" s="40"/>
      <c r="P338" s="40"/>
      <c r="Q338" s="1"/>
      <c r="R338" s="1"/>
      <c r="S338" s="2"/>
      <c r="T338" s="3"/>
      <c r="U338" s="7"/>
      <c r="V338" s="7"/>
      <c r="W338" s="7"/>
      <c r="X338" s="40"/>
      <c r="Y338" s="1"/>
      <c r="Z338" s="1"/>
      <c r="AA338" s="2"/>
      <c r="AB338" s="6"/>
      <c r="AC338" s="2"/>
      <c r="AD338" s="40"/>
      <c r="AE338" s="1"/>
      <c r="AF338" s="2"/>
      <c r="AG338" s="9"/>
      <c r="AH338" s="12"/>
      <c r="AI338" s="12"/>
      <c r="AJ338" s="42"/>
      <c r="AK338" s="11"/>
      <c r="AL338" s="9"/>
      <c r="AM338" s="11"/>
      <c r="AN338" s="9"/>
      <c r="AO338" s="9"/>
      <c r="AP338" s="9"/>
      <c r="AQ338" s="50"/>
      <c r="AR338" s="11"/>
      <c r="AS338" s="49"/>
      <c r="AT338" s="12"/>
      <c r="AU338" s="9"/>
      <c r="AV338" s="9"/>
      <c r="AW338" s="9"/>
      <c r="AX338" s="9"/>
      <c r="AY338" s="12"/>
      <c r="AZ338" s="49"/>
      <c r="BA338" s="12"/>
      <c r="BB338" s="9"/>
      <c r="BC338" s="9"/>
      <c r="BD338" s="9"/>
      <c r="BE338" s="9"/>
      <c r="BF338" s="12"/>
      <c r="BG338" s="49"/>
      <c r="BH338" s="12"/>
      <c r="BI338" s="9"/>
      <c r="BJ338" s="9"/>
      <c r="BK338" s="9"/>
      <c r="BL338" s="50"/>
      <c r="BM338" s="12"/>
      <c r="BN338" s="11"/>
      <c r="BO338" s="9"/>
      <c r="BP338" s="11"/>
      <c r="BQ338" s="9"/>
      <c r="BR338" s="43"/>
      <c r="BS338" s="9"/>
      <c r="BT338" s="11"/>
      <c r="BU338" s="25"/>
      <c r="BV338" s="25"/>
      <c r="BW338" s="25"/>
      <c r="BX338" s="25"/>
      <c r="BY338" s="25"/>
      <c r="BZ338" s="25"/>
      <c r="CA338" s="25"/>
      <c r="CB338" s="25"/>
    </row>
    <row r="339" spans="2:80" x14ac:dyDescent="0.2">
      <c r="B339" s="25"/>
      <c r="C339" s="1"/>
      <c r="D339" s="1"/>
      <c r="E339" s="1"/>
      <c r="F339" s="2"/>
      <c r="G339" s="6"/>
      <c r="H339" s="2"/>
      <c r="I339" s="2"/>
      <c r="J339" s="3"/>
      <c r="K339" s="3"/>
      <c r="L339" s="1"/>
      <c r="M339" s="1"/>
      <c r="N339" s="1"/>
      <c r="O339" s="40"/>
      <c r="P339" s="40"/>
      <c r="Q339" s="1"/>
      <c r="R339" s="1"/>
      <c r="S339" s="2"/>
      <c r="T339" s="3"/>
      <c r="U339" s="7"/>
      <c r="V339" s="7"/>
      <c r="W339" s="7"/>
      <c r="X339" s="40"/>
      <c r="Y339" s="1"/>
      <c r="Z339" s="1"/>
      <c r="AA339" s="2"/>
      <c r="AB339" s="6"/>
      <c r="AC339" s="2"/>
      <c r="AD339" s="40"/>
      <c r="AE339" s="1"/>
      <c r="AF339" s="2"/>
      <c r="AG339" s="9"/>
      <c r="AH339" s="12"/>
      <c r="AI339" s="12"/>
      <c r="AJ339" s="42"/>
      <c r="AK339" s="11"/>
      <c r="AL339" s="9"/>
      <c r="AM339" s="11"/>
      <c r="AN339" s="9"/>
      <c r="AO339" s="9"/>
      <c r="AP339" s="9"/>
      <c r="AQ339" s="50"/>
      <c r="AR339" s="11"/>
      <c r="AS339" s="49"/>
      <c r="AT339" s="12"/>
      <c r="AU339" s="9"/>
      <c r="AV339" s="9"/>
      <c r="AW339" s="9"/>
      <c r="AX339" s="9"/>
      <c r="AY339" s="12"/>
      <c r="AZ339" s="49"/>
      <c r="BA339" s="12"/>
      <c r="BB339" s="9"/>
      <c r="BC339" s="9"/>
      <c r="BD339" s="9"/>
      <c r="BE339" s="9"/>
      <c r="BF339" s="12"/>
      <c r="BG339" s="49"/>
      <c r="BH339" s="12"/>
      <c r="BI339" s="9"/>
      <c r="BJ339" s="9"/>
      <c r="BK339" s="9"/>
      <c r="BL339" s="50"/>
      <c r="BM339" s="12"/>
      <c r="BN339" s="11"/>
      <c r="BO339" s="9"/>
      <c r="BP339" s="11"/>
      <c r="BQ339" s="9"/>
      <c r="BR339" s="43"/>
      <c r="BS339" s="9"/>
      <c r="BT339" s="11"/>
      <c r="BU339" s="25"/>
      <c r="BV339" s="25"/>
      <c r="BW339" s="25"/>
      <c r="BX339" s="25"/>
      <c r="BY339" s="25"/>
      <c r="BZ339" s="25"/>
      <c r="CA339" s="25"/>
      <c r="CB339" s="25"/>
    </row>
    <row r="340" spans="2:80" x14ac:dyDescent="0.2">
      <c r="B340" s="25"/>
      <c r="C340" s="1"/>
      <c r="D340" s="1"/>
      <c r="E340" s="1"/>
      <c r="F340" s="2"/>
      <c r="G340" s="6"/>
      <c r="H340" s="2"/>
      <c r="I340" s="2"/>
      <c r="J340" s="3"/>
      <c r="K340" s="3"/>
      <c r="L340" s="1"/>
      <c r="M340" s="1"/>
      <c r="N340" s="1"/>
      <c r="O340" s="40"/>
      <c r="P340" s="40"/>
      <c r="Q340" s="1"/>
      <c r="R340" s="1"/>
      <c r="S340" s="2"/>
      <c r="T340" s="3"/>
      <c r="U340" s="7"/>
      <c r="V340" s="7"/>
      <c r="W340" s="7"/>
      <c r="X340" s="40"/>
      <c r="Y340" s="1"/>
      <c r="Z340" s="1"/>
      <c r="AA340" s="2"/>
      <c r="AB340" s="6"/>
      <c r="AC340" s="2"/>
      <c r="AD340" s="40"/>
      <c r="AE340" s="1"/>
      <c r="AF340" s="2"/>
      <c r="AG340" s="9"/>
      <c r="AH340" s="12"/>
      <c r="AI340" s="12"/>
      <c r="AJ340" s="42"/>
      <c r="AK340" s="11"/>
      <c r="AL340" s="9"/>
      <c r="AM340" s="11"/>
      <c r="AN340" s="9"/>
      <c r="AO340" s="9"/>
      <c r="AP340" s="9"/>
      <c r="AQ340" s="50"/>
      <c r="AR340" s="11"/>
      <c r="AS340" s="49"/>
      <c r="AT340" s="12"/>
      <c r="AU340" s="9"/>
      <c r="AV340" s="9"/>
      <c r="AW340" s="9"/>
      <c r="AX340" s="9"/>
      <c r="AY340" s="12"/>
      <c r="AZ340" s="49"/>
      <c r="BA340" s="12"/>
      <c r="BB340" s="9"/>
      <c r="BC340" s="9"/>
      <c r="BD340" s="9"/>
      <c r="BE340" s="9"/>
      <c r="BF340" s="12"/>
      <c r="BG340" s="49"/>
      <c r="BH340" s="12"/>
      <c r="BI340" s="9"/>
      <c r="BJ340" s="9"/>
      <c r="BK340" s="9"/>
      <c r="BL340" s="50"/>
      <c r="BM340" s="12"/>
      <c r="BN340" s="11"/>
      <c r="BO340" s="9"/>
      <c r="BP340" s="11"/>
      <c r="BQ340" s="9"/>
      <c r="BR340" s="43"/>
      <c r="BS340" s="9"/>
      <c r="BT340" s="11"/>
      <c r="BU340" s="25"/>
      <c r="BV340" s="25"/>
      <c r="BW340" s="25"/>
      <c r="BX340" s="25"/>
      <c r="BY340" s="25"/>
      <c r="BZ340" s="25"/>
      <c r="CA340" s="25"/>
      <c r="CB340" s="25"/>
    </row>
    <row r="341" spans="2:80" x14ac:dyDescent="0.2">
      <c r="B341" s="25"/>
      <c r="C341" s="1"/>
      <c r="D341" s="1"/>
      <c r="E341" s="1"/>
      <c r="F341" s="2"/>
      <c r="G341" s="6"/>
      <c r="H341" s="2"/>
      <c r="I341" s="2"/>
      <c r="J341" s="3"/>
      <c r="K341" s="3"/>
      <c r="L341" s="1"/>
      <c r="M341" s="1"/>
      <c r="N341" s="1"/>
      <c r="O341" s="40"/>
      <c r="P341" s="40"/>
      <c r="Q341" s="1"/>
      <c r="R341" s="1"/>
      <c r="S341" s="2"/>
      <c r="T341" s="3"/>
      <c r="U341" s="7"/>
      <c r="V341" s="7"/>
      <c r="W341" s="7"/>
      <c r="X341" s="40"/>
      <c r="Y341" s="1"/>
      <c r="Z341" s="1"/>
      <c r="AA341" s="2"/>
      <c r="AB341" s="6"/>
      <c r="AC341" s="2"/>
      <c r="AD341" s="40"/>
      <c r="AE341" s="1"/>
      <c r="AF341" s="2"/>
      <c r="AG341" s="9"/>
      <c r="AH341" s="12"/>
      <c r="AI341" s="12"/>
      <c r="AJ341" s="42"/>
      <c r="AK341" s="11"/>
      <c r="AL341" s="9"/>
      <c r="AM341" s="11"/>
      <c r="AN341" s="9"/>
      <c r="AO341" s="9"/>
      <c r="AP341" s="9"/>
      <c r="AQ341" s="50"/>
      <c r="AR341" s="11"/>
      <c r="AS341" s="49"/>
      <c r="AT341" s="12"/>
      <c r="AU341" s="9"/>
      <c r="AV341" s="9"/>
      <c r="AW341" s="9"/>
      <c r="AX341" s="9"/>
      <c r="AY341" s="12"/>
      <c r="AZ341" s="49"/>
      <c r="BA341" s="12"/>
      <c r="BB341" s="9"/>
      <c r="BC341" s="9"/>
      <c r="BD341" s="9"/>
      <c r="BE341" s="9"/>
      <c r="BF341" s="12"/>
      <c r="BG341" s="49"/>
      <c r="BH341" s="12"/>
      <c r="BI341" s="9"/>
      <c r="BJ341" s="9"/>
      <c r="BK341" s="9"/>
      <c r="BL341" s="50"/>
      <c r="BM341" s="12"/>
      <c r="BN341" s="11"/>
      <c r="BO341" s="9"/>
      <c r="BP341" s="11"/>
      <c r="BQ341" s="9"/>
      <c r="BR341" s="43"/>
      <c r="BS341" s="9"/>
      <c r="BT341" s="11"/>
      <c r="BU341" s="25"/>
      <c r="BV341" s="25"/>
      <c r="BW341" s="25"/>
      <c r="BX341" s="25"/>
      <c r="BY341" s="25"/>
      <c r="BZ341" s="25"/>
      <c r="CA341" s="25"/>
      <c r="CB341" s="25"/>
    </row>
    <row r="342" spans="2:80" x14ac:dyDescent="0.2">
      <c r="B342" s="25"/>
      <c r="C342" s="1"/>
      <c r="D342" s="1"/>
      <c r="E342" s="1"/>
      <c r="F342" s="2"/>
      <c r="G342" s="6"/>
      <c r="H342" s="2"/>
      <c r="I342" s="2"/>
      <c r="J342" s="3"/>
      <c r="K342" s="3"/>
      <c r="L342" s="1"/>
      <c r="M342" s="1"/>
      <c r="N342" s="1"/>
      <c r="O342" s="40"/>
      <c r="P342" s="40"/>
      <c r="Q342" s="1"/>
      <c r="R342" s="1"/>
      <c r="S342" s="2"/>
      <c r="T342" s="3"/>
      <c r="U342" s="7"/>
      <c r="V342" s="7"/>
      <c r="W342" s="7"/>
      <c r="X342" s="40"/>
      <c r="Y342" s="1"/>
      <c r="Z342" s="1"/>
      <c r="AA342" s="2"/>
      <c r="AB342" s="6"/>
      <c r="AC342" s="2"/>
      <c r="AD342" s="40"/>
      <c r="AE342" s="1"/>
      <c r="AF342" s="2"/>
      <c r="AG342" s="9"/>
      <c r="AH342" s="12"/>
      <c r="AI342" s="12"/>
      <c r="AJ342" s="42"/>
      <c r="AK342" s="11"/>
      <c r="AL342" s="9"/>
      <c r="AM342" s="11"/>
      <c r="AN342" s="9"/>
      <c r="AO342" s="9"/>
      <c r="AP342" s="9"/>
      <c r="AQ342" s="50"/>
      <c r="AR342" s="11"/>
      <c r="AS342" s="49"/>
      <c r="AT342" s="12"/>
      <c r="AU342" s="9"/>
      <c r="AV342" s="9"/>
      <c r="AW342" s="9"/>
      <c r="AX342" s="9"/>
      <c r="AY342" s="12"/>
      <c r="AZ342" s="49"/>
      <c r="BA342" s="12"/>
      <c r="BB342" s="9"/>
      <c r="BC342" s="9"/>
      <c r="BD342" s="9"/>
      <c r="BE342" s="9"/>
      <c r="BF342" s="12"/>
      <c r="BG342" s="49"/>
      <c r="BH342" s="12"/>
      <c r="BI342" s="9"/>
      <c r="BJ342" s="9"/>
      <c r="BK342" s="9"/>
      <c r="BL342" s="50"/>
      <c r="BM342" s="12"/>
      <c r="BN342" s="11"/>
      <c r="BO342" s="9"/>
      <c r="BP342" s="11"/>
      <c r="BQ342" s="9"/>
      <c r="BR342" s="43"/>
      <c r="BS342" s="9"/>
      <c r="BT342" s="11"/>
      <c r="BU342" s="25"/>
      <c r="BV342" s="25"/>
      <c r="BW342" s="25"/>
      <c r="BX342" s="25"/>
      <c r="BY342" s="25"/>
      <c r="BZ342" s="25"/>
      <c r="CA342" s="25"/>
      <c r="CB342" s="25"/>
    </row>
    <row r="343" spans="2:80" x14ac:dyDescent="0.2">
      <c r="B343" s="25"/>
      <c r="C343" s="1"/>
      <c r="D343" s="1"/>
      <c r="E343" s="1"/>
      <c r="F343" s="2"/>
      <c r="G343" s="6"/>
      <c r="H343" s="2"/>
      <c r="I343" s="2"/>
      <c r="J343" s="3"/>
      <c r="K343" s="3"/>
      <c r="L343" s="1"/>
      <c r="M343" s="1"/>
      <c r="N343" s="1"/>
      <c r="O343" s="40"/>
      <c r="P343" s="40"/>
      <c r="Q343" s="1"/>
      <c r="R343" s="1"/>
      <c r="S343" s="2"/>
      <c r="T343" s="3"/>
      <c r="U343" s="7"/>
      <c r="V343" s="7"/>
      <c r="W343" s="7"/>
      <c r="X343" s="40"/>
      <c r="Y343" s="1"/>
      <c r="Z343" s="1"/>
      <c r="AA343" s="2"/>
      <c r="AB343" s="6"/>
      <c r="AC343" s="2"/>
      <c r="AD343" s="40"/>
      <c r="AE343" s="1"/>
      <c r="AF343" s="2"/>
      <c r="AG343" s="9"/>
      <c r="AH343" s="12"/>
      <c r="AI343" s="12"/>
      <c r="AJ343" s="42"/>
      <c r="AK343" s="11"/>
      <c r="AL343" s="9"/>
      <c r="AM343" s="11"/>
      <c r="AN343" s="9"/>
      <c r="AO343" s="9"/>
      <c r="AP343" s="9"/>
      <c r="AQ343" s="50"/>
      <c r="AR343" s="11"/>
      <c r="AS343" s="49"/>
      <c r="AT343" s="12"/>
      <c r="AU343" s="9"/>
      <c r="AV343" s="9"/>
      <c r="AW343" s="9"/>
      <c r="AX343" s="9"/>
      <c r="AY343" s="12"/>
      <c r="AZ343" s="49"/>
      <c r="BA343" s="12"/>
      <c r="BB343" s="9"/>
      <c r="BC343" s="9"/>
      <c r="BD343" s="9"/>
      <c r="BE343" s="9"/>
      <c r="BF343" s="12"/>
      <c r="BG343" s="49"/>
      <c r="BH343" s="12"/>
      <c r="BI343" s="9"/>
      <c r="BJ343" s="9"/>
      <c r="BK343" s="9"/>
      <c r="BL343" s="50"/>
      <c r="BM343" s="12"/>
      <c r="BN343" s="11"/>
      <c r="BO343" s="9"/>
      <c r="BP343" s="11"/>
      <c r="BQ343" s="9"/>
      <c r="BR343" s="43"/>
      <c r="BS343" s="9"/>
      <c r="BT343" s="11"/>
      <c r="BU343" s="25"/>
      <c r="BV343" s="25"/>
      <c r="BW343" s="25"/>
      <c r="BX343" s="25"/>
      <c r="BY343" s="25"/>
      <c r="BZ343" s="25"/>
      <c r="CA343" s="25"/>
      <c r="CB343" s="25"/>
    </row>
    <row r="344" spans="2:80" x14ac:dyDescent="0.2">
      <c r="B344" s="25"/>
      <c r="C344" s="1"/>
      <c r="D344" s="1"/>
      <c r="E344" s="1"/>
      <c r="F344" s="2"/>
      <c r="G344" s="6"/>
      <c r="H344" s="2"/>
      <c r="I344" s="2"/>
      <c r="J344" s="3"/>
      <c r="K344" s="3"/>
      <c r="L344" s="1"/>
      <c r="M344" s="1"/>
      <c r="N344" s="1"/>
      <c r="O344" s="40"/>
      <c r="P344" s="40"/>
      <c r="Q344" s="1"/>
      <c r="R344" s="1"/>
      <c r="S344" s="2"/>
      <c r="T344" s="3"/>
      <c r="U344" s="7"/>
      <c r="V344" s="7"/>
      <c r="W344" s="7"/>
      <c r="X344" s="40"/>
      <c r="Y344" s="1"/>
      <c r="Z344" s="1"/>
      <c r="AA344" s="2"/>
      <c r="AB344" s="6"/>
      <c r="AC344" s="2"/>
      <c r="AD344" s="40"/>
      <c r="AE344" s="1"/>
      <c r="AF344" s="2"/>
      <c r="AG344" s="9"/>
      <c r="AH344" s="12"/>
      <c r="AI344" s="12"/>
      <c r="AJ344" s="42"/>
      <c r="AK344" s="11"/>
      <c r="AL344" s="9"/>
      <c r="AM344" s="11"/>
      <c r="AN344" s="9"/>
      <c r="AO344" s="9"/>
      <c r="AP344" s="9"/>
      <c r="AQ344" s="50"/>
      <c r="AR344" s="11"/>
      <c r="AS344" s="49"/>
      <c r="AT344" s="12"/>
      <c r="AU344" s="9"/>
      <c r="AV344" s="9"/>
      <c r="AW344" s="9"/>
      <c r="AX344" s="9"/>
      <c r="AY344" s="12"/>
      <c r="AZ344" s="49"/>
      <c r="BA344" s="12"/>
      <c r="BB344" s="9"/>
      <c r="BC344" s="9"/>
      <c r="BD344" s="9"/>
      <c r="BE344" s="9"/>
      <c r="BF344" s="12"/>
      <c r="BG344" s="49"/>
      <c r="BH344" s="12"/>
      <c r="BI344" s="9"/>
      <c r="BJ344" s="9"/>
      <c r="BK344" s="9"/>
      <c r="BL344" s="50"/>
      <c r="BM344" s="12"/>
      <c r="BN344" s="11"/>
      <c r="BO344" s="9"/>
      <c r="BP344" s="11"/>
      <c r="BQ344" s="9"/>
      <c r="BR344" s="43"/>
      <c r="BS344" s="9"/>
      <c r="BT344" s="11"/>
      <c r="BU344" s="25"/>
      <c r="BV344" s="25"/>
      <c r="BW344" s="25"/>
      <c r="BX344" s="25"/>
      <c r="BY344" s="25"/>
      <c r="BZ344" s="25"/>
      <c r="CA344" s="25"/>
      <c r="CB344" s="25"/>
    </row>
    <row r="345" spans="2:80" x14ac:dyDescent="0.2">
      <c r="B345" s="25"/>
      <c r="C345" s="1"/>
      <c r="D345" s="1"/>
      <c r="E345" s="1"/>
      <c r="F345" s="2"/>
      <c r="G345" s="6"/>
      <c r="H345" s="2"/>
      <c r="I345" s="2"/>
      <c r="J345" s="3"/>
      <c r="K345" s="3"/>
      <c r="L345" s="1"/>
      <c r="M345" s="1"/>
      <c r="N345" s="1"/>
      <c r="O345" s="40"/>
      <c r="P345" s="40"/>
      <c r="Q345" s="1"/>
      <c r="R345" s="1"/>
      <c r="S345" s="2"/>
      <c r="T345" s="3"/>
      <c r="U345" s="7"/>
      <c r="V345" s="7"/>
      <c r="W345" s="7"/>
      <c r="X345" s="40"/>
      <c r="Y345" s="1"/>
      <c r="Z345" s="1"/>
      <c r="AA345" s="2"/>
      <c r="AB345" s="6"/>
      <c r="AC345" s="2"/>
      <c r="AD345" s="40"/>
      <c r="AE345" s="1"/>
      <c r="AF345" s="2"/>
      <c r="AG345" s="9"/>
      <c r="AH345" s="12"/>
      <c r="AI345" s="12"/>
      <c r="AJ345" s="42"/>
      <c r="AK345" s="11"/>
      <c r="AL345" s="9"/>
      <c r="AM345" s="11"/>
      <c r="AN345" s="9"/>
      <c r="AO345" s="9"/>
      <c r="AP345" s="9"/>
      <c r="AQ345" s="50"/>
      <c r="AR345" s="11"/>
      <c r="AS345" s="49"/>
      <c r="AT345" s="12"/>
      <c r="AU345" s="9"/>
      <c r="AV345" s="9"/>
      <c r="AW345" s="9"/>
      <c r="AX345" s="9"/>
      <c r="AY345" s="12"/>
      <c r="AZ345" s="49"/>
      <c r="BA345" s="12"/>
      <c r="BB345" s="9"/>
      <c r="BC345" s="9"/>
      <c r="BD345" s="9"/>
      <c r="BE345" s="9"/>
      <c r="BF345" s="12"/>
      <c r="BG345" s="49"/>
      <c r="BH345" s="12"/>
      <c r="BI345" s="9"/>
      <c r="BJ345" s="9"/>
      <c r="BK345" s="9"/>
      <c r="BL345" s="50"/>
      <c r="BM345" s="12"/>
      <c r="BN345" s="11"/>
      <c r="BO345" s="9"/>
      <c r="BP345" s="11"/>
      <c r="BQ345" s="9"/>
      <c r="BR345" s="43"/>
      <c r="BS345" s="9"/>
      <c r="BT345" s="11"/>
      <c r="BU345" s="25"/>
      <c r="BV345" s="25"/>
      <c r="BW345" s="25"/>
      <c r="BX345" s="25"/>
      <c r="BY345" s="25"/>
      <c r="BZ345" s="25"/>
      <c r="CA345" s="25"/>
      <c r="CB345" s="25"/>
    </row>
    <row r="346" spans="2:80" x14ac:dyDescent="0.2">
      <c r="B346" s="25"/>
      <c r="C346" s="1"/>
      <c r="D346" s="1"/>
      <c r="E346" s="1"/>
      <c r="F346" s="2"/>
      <c r="G346" s="6"/>
      <c r="H346" s="2"/>
      <c r="I346" s="2"/>
      <c r="J346" s="3"/>
      <c r="K346" s="3"/>
      <c r="L346" s="1"/>
      <c r="M346" s="1"/>
      <c r="N346" s="1"/>
      <c r="O346" s="40"/>
      <c r="P346" s="40"/>
      <c r="Q346" s="1"/>
      <c r="R346" s="1"/>
      <c r="S346" s="2"/>
      <c r="T346" s="3"/>
      <c r="U346" s="7"/>
      <c r="V346" s="7"/>
      <c r="W346" s="7"/>
      <c r="X346" s="40"/>
      <c r="Y346" s="1"/>
      <c r="Z346" s="1"/>
      <c r="AA346" s="2"/>
      <c r="AB346" s="6"/>
      <c r="AC346" s="2"/>
      <c r="AD346" s="40"/>
      <c r="AE346" s="1"/>
      <c r="AF346" s="2"/>
      <c r="AG346" s="9"/>
      <c r="AH346" s="12"/>
      <c r="AI346" s="12"/>
      <c r="AJ346" s="42"/>
      <c r="AK346" s="11"/>
      <c r="AL346" s="9"/>
      <c r="AM346" s="11"/>
      <c r="AN346" s="9"/>
      <c r="AO346" s="9"/>
      <c r="AP346" s="9"/>
      <c r="AQ346" s="50"/>
      <c r="AR346" s="11"/>
      <c r="AS346" s="49"/>
      <c r="AT346" s="12"/>
      <c r="AU346" s="9"/>
      <c r="AV346" s="9"/>
      <c r="AW346" s="9"/>
      <c r="AX346" s="9"/>
      <c r="AY346" s="12"/>
      <c r="AZ346" s="49"/>
      <c r="BA346" s="12"/>
      <c r="BB346" s="9"/>
      <c r="BC346" s="9"/>
      <c r="BD346" s="9"/>
      <c r="BE346" s="9"/>
      <c r="BF346" s="12"/>
      <c r="BG346" s="49"/>
      <c r="BH346" s="12"/>
      <c r="BI346" s="9"/>
      <c r="BJ346" s="9"/>
      <c r="BK346" s="9"/>
      <c r="BL346" s="50"/>
      <c r="BM346" s="12"/>
      <c r="BN346" s="11"/>
      <c r="BO346" s="9"/>
      <c r="BP346" s="11"/>
      <c r="BQ346" s="9"/>
      <c r="BR346" s="43"/>
      <c r="BS346" s="9"/>
      <c r="BT346" s="11"/>
      <c r="BU346" s="25"/>
      <c r="BV346" s="25"/>
      <c r="BW346" s="25"/>
      <c r="BX346" s="25"/>
      <c r="BY346" s="25"/>
      <c r="BZ346" s="25"/>
      <c r="CA346" s="25"/>
      <c r="CB346" s="25"/>
    </row>
    <row r="347" spans="2:80" x14ac:dyDescent="0.2">
      <c r="B347" s="25"/>
      <c r="C347" s="1"/>
      <c r="D347" s="1"/>
      <c r="E347" s="1"/>
      <c r="F347" s="2"/>
      <c r="G347" s="6"/>
      <c r="H347" s="2"/>
      <c r="I347" s="2"/>
      <c r="J347" s="3"/>
      <c r="K347" s="3"/>
      <c r="L347" s="1"/>
      <c r="M347" s="1"/>
      <c r="N347" s="1"/>
      <c r="O347" s="40"/>
      <c r="P347" s="40"/>
      <c r="Q347" s="1"/>
      <c r="R347" s="1"/>
      <c r="S347" s="2"/>
      <c r="T347" s="3"/>
      <c r="U347" s="7"/>
      <c r="V347" s="7"/>
      <c r="W347" s="7"/>
      <c r="X347" s="40"/>
      <c r="Y347" s="1"/>
      <c r="Z347" s="1"/>
      <c r="AA347" s="2"/>
      <c r="AB347" s="6"/>
      <c r="AC347" s="2"/>
      <c r="AD347" s="40"/>
      <c r="AE347" s="1"/>
      <c r="AF347" s="2"/>
      <c r="AG347" s="9"/>
      <c r="AH347" s="12"/>
      <c r="AI347" s="12"/>
      <c r="AJ347" s="42"/>
      <c r="AK347" s="11"/>
      <c r="AL347" s="9"/>
      <c r="AM347" s="11"/>
      <c r="AN347" s="9"/>
      <c r="AO347" s="9"/>
      <c r="AP347" s="9"/>
      <c r="AQ347" s="50"/>
      <c r="AR347" s="11"/>
      <c r="AS347" s="49"/>
      <c r="AT347" s="12"/>
      <c r="AU347" s="9"/>
      <c r="AV347" s="9"/>
      <c r="AW347" s="9"/>
      <c r="AX347" s="9"/>
      <c r="AY347" s="12"/>
      <c r="AZ347" s="49"/>
      <c r="BA347" s="12"/>
      <c r="BB347" s="9"/>
      <c r="BC347" s="9"/>
      <c r="BD347" s="9"/>
      <c r="BE347" s="9"/>
      <c r="BF347" s="12"/>
      <c r="BG347" s="49"/>
      <c r="BH347" s="12"/>
      <c r="BI347" s="9"/>
      <c r="BJ347" s="9"/>
      <c r="BK347" s="9"/>
      <c r="BL347" s="50"/>
      <c r="BM347" s="12"/>
      <c r="BN347" s="11"/>
      <c r="BO347" s="9"/>
      <c r="BP347" s="11"/>
      <c r="BQ347" s="9"/>
      <c r="BR347" s="43"/>
      <c r="BS347" s="9"/>
      <c r="BT347" s="11"/>
      <c r="BU347" s="25"/>
      <c r="BV347" s="25"/>
      <c r="BW347" s="25"/>
      <c r="BX347" s="25"/>
      <c r="BY347" s="25"/>
      <c r="BZ347" s="25"/>
      <c r="CA347" s="25"/>
      <c r="CB347" s="25"/>
    </row>
    <row r="348" spans="2:80" x14ac:dyDescent="0.2">
      <c r="B348" s="25"/>
      <c r="C348" s="1"/>
      <c r="D348" s="1"/>
      <c r="E348" s="1"/>
      <c r="F348" s="2"/>
      <c r="G348" s="6"/>
      <c r="H348" s="2"/>
      <c r="I348" s="2"/>
      <c r="J348" s="3"/>
      <c r="K348" s="3"/>
      <c r="L348" s="1"/>
      <c r="M348" s="1"/>
      <c r="N348" s="1"/>
      <c r="O348" s="40"/>
      <c r="P348" s="40"/>
      <c r="Q348" s="1"/>
      <c r="R348" s="1"/>
      <c r="S348" s="2"/>
      <c r="T348" s="3"/>
      <c r="U348" s="7"/>
      <c r="V348" s="7"/>
      <c r="W348" s="7"/>
      <c r="X348" s="40"/>
      <c r="Y348" s="1"/>
      <c r="Z348" s="1"/>
      <c r="AA348" s="2"/>
      <c r="AB348" s="6"/>
      <c r="AC348" s="2"/>
      <c r="AD348" s="40"/>
      <c r="AE348" s="1"/>
      <c r="AF348" s="2"/>
      <c r="AG348" s="9"/>
      <c r="AH348" s="12"/>
      <c r="AI348" s="12"/>
      <c r="AJ348" s="42"/>
      <c r="AK348" s="11"/>
      <c r="AL348" s="9"/>
      <c r="AM348" s="11"/>
      <c r="AN348" s="9"/>
      <c r="AO348" s="9"/>
      <c r="AP348" s="9"/>
      <c r="AQ348" s="50"/>
      <c r="AR348" s="11"/>
      <c r="AS348" s="49"/>
      <c r="AT348" s="12"/>
      <c r="AU348" s="9"/>
      <c r="AV348" s="9"/>
      <c r="AW348" s="9"/>
      <c r="AX348" s="9"/>
      <c r="AY348" s="12"/>
      <c r="AZ348" s="49"/>
      <c r="BA348" s="12"/>
      <c r="BB348" s="9"/>
      <c r="BC348" s="9"/>
      <c r="BD348" s="9"/>
      <c r="BE348" s="9"/>
      <c r="BF348" s="12"/>
      <c r="BG348" s="49"/>
      <c r="BH348" s="12"/>
      <c r="BI348" s="9"/>
      <c r="BJ348" s="9"/>
      <c r="BK348" s="9"/>
      <c r="BL348" s="50"/>
      <c r="BM348" s="12"/>
      <c r="BN348" s="11"/>
      <c r="BO348" s="9"/>
      <c r="BP348" s="11"/>
      <c r="BQ348" s="9"/>
      <c r="BR348" s="43"/>
      <c r="BS348" s="9"/>
      <c r="BT348" s="11"/>
      <c r="BU348" s="25"/>
      <c r="BV348" s="25"/>
      <c r="BW348" s="25"/>
      <c r="BX348" s="25"/>
      <c r="BY348" s="25"/>
      <c r="BZ348" s="25"/>
      <c r="CA348" s="25"/>
      <c r="CB348" s="25"/>
    </row>
    <row r="349" spans="2:80" x14ac:dyDescent="0.2">
      <c r="B349" s="25"/>
      <c r="C349" s="1"/>
      <c r="D349" s="1"/>
      <c r="E349" s="1"/>
      <c r="F349" s="2"/>
      <c r="G349" s="6"/>
      <c r="H349" s="2"/>
      <c r="I349" s="2"/>
      <c r="J349" s="3"/>
      <c r="K349" s="3"/>
      <c r="L349" s="1"/>
      <c r="M349" s="1"/>
      <c r="N349" s="1"/>
      <c r="O349" s="40"/>
      <c r="P349" s="40"/>
      <c r="Q349" s="1"/>
      <c r="R349" s="1"/>
      <c r="S349" s="2"/>
      <c r="T349" s="3"/>
      <c r="U349" s="7"/>
      <c r="V349" s="7"/>
      <c r="W349" s="7"/>
      <c r="X349" s="40"/>
      <c r="Y349" s="1"/>
      <c r="Z349" s="1"/>
      <c r="AA349" s="2"/>
      <c r="AB349" s="6"/>
      <c r="AC349" s="2"/>
      <c r="AD349" s="40"/>
      <c r="AE349" s="1"/>
      <c r="AF349" s="2"/>
      <c r="AG349" s="9"/>
      <c r="AH349" s="12"/>
      <c r="AI349" s="12"/>
      <c r="AJ349" s="42"/>
      <c r="AK349" s="11"/>
      <c r="AL349" s="9"/>
      <c r="AM349" s="11"/>
      <c r="AN349" s="9"/>
      <c r="AO349" s="9"/>
      <c r="AP349" s="9"/>
      <c r="AQ349" s="50"/>
      <c r="AR349" s="11"/>
      <c r="AS349" s="49"/>
      <c r="AT349" s="12"/>
      <c r="AU349" s="9"/>
      <c r="AV349" s="9"/>
      <c r="AW349" s="9"/>
      <c r="AX349" s="9"/>
      <c r="AY349" s="12"/>
      <c r="AZ349" s="49"/>
      <c r="BA349" s="12"/>
      <c r="BB349" s="9"/>
      <c r="BC349" s="9"/>
      <c r="BD349" s="9"/>
      <c r="BE349" s="9"/>
      <c r="BF349" s="12"/>
      <c r="BG349" s="49"/>
      <c r="BH349" s="12"/>
      <c r="BI349" s="9"/>
      <c r="BJ349" s="9"/>
      <c r="BK349" s="9"/>
      <c r="BL349" s="50"/>
      <c r="BM349" s="12"/>
      <c r="BN349" s="11"/>
      <c r="BO349" s="9"/>
      <c r="BP349" s="11"/>
      <c r="BQ349" s="9"/>
      <c r="BR349" s="43"/>
      <c r="BS349" s="9"/>
      <c r="BT349" s="11"/>
      <c r="BU349" s="25"/>
      <c r="BV349" s="25"/>
      <c r="BW349" s="25"/>
      <c r="BX349" s="25"/>
      <c r="BY349" s="25"/>
      <c r="BZ349" s="25"/>
      <c r="CA349" s="25"/>
      <c r="CB349" s="25"/>
    </row>
    <row r="350" spans="2:80" x14ac:dyDescent="0.2">
      <c r="B350" s="25"/>
      <c r="C350" s="1"/>
      <c r="D350" s="1"/>
      <c r="E350" s="1"/>
      <c r="F350" s="2"/>
      <c r="G350" s="6"/>
      <c r="H350" s="2"/>
      <c r="I350" s="2"/>
      <c r="J350" s="3"/>
      <c r="K350" s="3"/>
      <c r="L350" s="1"/>
      <c r="M350" s="1"/>
      <c r="N350" s="1"/>
      <c r="O350" s="40"/>
      <c r="P350" s="40"/>
      <c r="Q350" s="1"/>
      <c r="R350" s="1"/>
      <c r="S350" s="2"/>
      <c r="T350" s="3"/>
      <c r="U350" s="7"/>
      <c r="V350" s="7"/>
      <c r="W350" s="7"/>
      <c r="X350" s="40"/>
      <c r="Y350" s="1"/>
      <c r="Z350" s="1"/>
      <c r="AA350" s="2"/>
      <c r="AB350" s="6"/>
      <c r="AC350" s="2"/>
      <c r="AD350" s="40"/>
      <c r="AE350" s="1"/>
      <c r="AF350" s="2"/>
      <c r="AG350" s="9"/>
      <c r="AH350" s="12"/>
      <c r="AI350" s="12"/>
      <c r="AJ350" s="42"/>
      <c r="AK350" s="11"/>
      <c r="AL350" s="9"/>
      <c r="AM350" s="11"/>
      <c r="AN350" s="9"/>
      <c r="AO350" s="9"/>
      <c r="AP350" s="9"/>
      <c r="AQ350" s="50"/>
      <c r="AR350" s="11"/>
      <c r="AS350" s="49"/>
      <c r="AT350" s="12"/>
      <c r="AU350" s="9"/>
      <c r="AV350" s="9"/>
      <c r="AW350" s="9"/>
      <c r="AX350" s="9"/>
      <c r="AY350" s="12"/>
      <c r="AZ350" s="49"/>
      <c r="BA350" s="12"/>
      <c r="BB350" s="9"/>
      <c r="BC350" s="9"/>
      <c r="BD350" s="9"/>
      <c r="BE350" s="9"/>
      <c r="BF350" s="12"/>
      <c r="BG350" s="49"/>
      <c r="BH350" s="12"/>
      <c r="BI350" s="9"/>
      <c r="BJ350" s="9"/>
      <c r="BK350" s="9"/>
      <c r="BL350" s="50"/>
      <c r="BM350" s="12"/>
      <c r="BN350" s="11"/>
      <c r="BO350" s="9"/>
      <c r="BP350" s="11"/>
      <c r="BQ350" s="9"/>
      <c r="BR350" s="43"/>
      <c r="BS350" s="9"/>
      <c r="BT350" s="11"/>
      <c r="BU350" s="25"/>
      <c r="BV350" s="25"/>
      <c r="BW350" s="25"/>
      <c r="BX350" s="25"/>
      <c r="BY350" s="25"/>
      <c r="BZ350" s="25"/>
      <c r="CA350" s="25"/>
      <c r="CB350" s="25"/>
    </row>
    <row r="351" spans="2:80" x14ac:dyDescent="0.2">
      <c r="B351" s="25"/>
      <c r="C351" s="1"/>
      <c r="D351" s="1"/>
      <c r="E351" s="1"/>
      <c r="F351" s="2"/>
      <c r="G351" s="6"/>
      <c r="H351" s="2"/>
      <c r="I351" s="2"/>
      <c r="J351" s="3"/>
      <c r="K351" s="3"/>
      <c r="L351" s="1"/>
      <c r="M351" s="1"/>
      <c r="N351" s="1"/>
      <c r="O351" s="40"/>
      <c r="P351" s="40"/>
      <c r="Q351" s="1"/>
      <c r="R351" s="1"/>
      <c r="S351" s="2"/>
      <c r="T351" s="3"/>
      <c r="U351" s="7"/>
      <c r="V351" s="7"/>
      <c r="W351" s="7"/>
      <c r="X351" s="40"/>
      <c r="Y351" s="1"/>
      <c r="Z351" s="1"/>
      <c r="AA351" s="2"/>
      <c r="AB351" s="6"/>
      <c r="AC351" s="2"/>
      <c r="AD351" s="40"/>
      <c r="AE351" s="1"/>
      <c r="AF351" s="2"/>
      <c r="AG351" s="9"/>
      <c r="AH351" s="12"/>
      <c r="AI351" s="12"/>
      <c r="AJ351" s="42"/>
      <c r="AK351" s="11"/>
      <c r="AL351" s="9"/>
      <c r="AM351" s="11"/>
      <c r="AN351" s="9"/>
      <c r="AO351" s="9"/>
      <c r="AP351" s="9"/>
      <c r="AQ351" s="50"/>
      <c r="AR351" s="11"/>
      <c r="AS351" s="49"/>
      <c r="AT351" s="12"/>
      <c r="AU351" s="9"/>
      <c r="AV351" s="9"/>
      <c r="AW351" s="9"/>
      <c r="AX351" s="9"/>
      <c r="AY351" s="12"/>
      <c r="AZ351" s="49"/>
      <c r="BA351" s="12"/>
      <c r="BB351" s="9"/>
      <c r="BC351" s="9"/>
      <c r="BD351" s="9"/>
      <c r="BE351" s="9"/>
      <c r="BF351" s="12"/>
      <c r="BG351" s="49"/>
      <c r="BH351" s="12"/>
      <c r="BI351" s="9"/>
      <c r="BJ351" s="9"/>
      <c r="BK351" s="9"/>
      <c r="BL351" s="50"/>
      <c r="BM351" s="12"/>
      <c r="BN351" s="11"/>
      <c r="BO351" s="9"/>
      <c r="BP351" s="11"/>
      <c r="BQ351" s="9"/>
      <c r="BR351" s="43"/>
      <c r="BS351" s="9"/>
      <c r="BT351" s="11"/>
      <c r="BU351" s="25"/>
      <c r="BV351" s="25"/>
      <c r="BW351" s="25"/>
      <c r="BX351" s="25"/>
      <c r="BY351" s="25"/>
      <c r="BZ351" s="25"/>
      <c r="CA351" s="25"/>
      <c r="CB351" s="25"/>
    </row>
    <row r="352" spans="2:80" x14ac:dyDescent="0.2">
      <c r="B352" s="25"/>
      <c r="C352" s="1"/>
      <c r="D352" s="1"/>
      <c r="E352" s="1"/>
      <c r="F352" s="2"/>
      <c r="G352" s="6"/>
      <c r="H352" s="2"/>
      <c r="I352" s="2"/>
      <c r="J352" s="3"/>
      <c r="K352" s="3"/>
      <c r="L352" s="1"/>
      <c r="M352" s="1"/>
      <c r="N352" s="1"/>
      <c r="O352" s="40"/>
      <c r="P352" s="40"/>
      <c r="Q352" s="1"/>
      <c r="R352" s="1"/>
      <c r="S352" s="2"/>
      <c r="T352" s="3"/>
      <c r="U352" s="7"/>
      <c r="V352" s="7"/>
      <c r="W352" s="7"/>
      <c r="X352" s="40"/>
      <c r="Y352" s="1"/>
      <c r="Z352" s="1"/>
      <c r="AA352" s="2"/>
      <c r="AB352" s="6"/>
      <c r="AC352" s="2"/>
      <c r="AD352" s="40"/>
      <c r="AE352" s="1"/>
      <c r="AF352" s="2"/>
      <c r="AG352" s="9"/>
      <c r="AH352" s="12"/>
      <c r="AI352" s="12"/>
      <c r="AJ352" s="42"/>
      <c r="AK352" s="11"/>
      <c r="AL352" s="9"/>
      <c r="AM352" s="11"/>
      <c r="AN352" s="9"/>
      <c r="AO352" s="9"/>
      <c r="AP352" s="9"/>
      <c r="AQ352" s="50"/>
      <c r="AR352" s="11"/>
      <c r="AS352" s="49"/>
      <c r="AT352" s="12"/>
      <c r="AU352" s="9"/>
      <c r="AV352" s="9"/>
      <c r="AW352" s="9"/>
      <c r="AX352" s="9"/>
      <c r="AY352" s="12"/>
      <c r="AZ352" s="49"/>
      <c r="BA352" s="12"/>
      <c r="BB352" s="9"/>
      <c r="BC352" s="9"/>
      <c r="BD352" s="9"/>
      <c r="BE352" s="9"/>
      <c r="BF352" s="12"/>
      <c r="BG352" s="49"/>
      <c r="BH352" s="12"/>
      <c r="BI352" s="9"/>
      <c r="BJ352" s="9"/>
      <c r="BK352" s="9"/>
      <c r="BL352" s="50"/>
      <c r="BM352" s="12"/>
      <c r="BN352" s="11"/>
      <c r="BO352" s="9"/>
      <c r="BP352" s="11"/>
      <c r="BQ352" s="9"/>
      <c r="BR352" s="43"/>
      <c r="BS352" s="9"/>
      <c r="BT352" s="11"/>
      <c r="BU352" s="25"/>
      <c r="BV352" s="25"/>
      <c r="BW352" s="25"/>
      <c r="BX352" s="25"/>
      <c r="BY352" s="25"/>
      <c r="BZ352" s="25"/>
      <c r="CA352" s="25"/>
      <c r="CB352" s="25"/>
    </row>
    <row r="353" spans="2:80" x14ac:dyDescent="0.2">
      <c r="B353" s="25"/>
      <c r="C353" s="1"/>
      <c r="D353" s="1"/>
      <c r="E353" s="1"/>
      <c r="F353" s="2"/>
      <c r="G353" s="6"/>
      <c r="H353" s="2"/>
      <c r="I353" s="2"/>
      <c r="J353" s="3"/>
      <c r="K353" s="3"/>
      <c r="L353" s="1"/>
      <c r="M353" s="1"/>
      <c r="N353" s="1"/>
      <c r="O353" s="40"/>
      <c r="P353" s="40"/>
      <c r="Q353" s="1"/>
      <c r="R353" s="1"/>
      <c r="S353" s="2"/>
      <c r="T353" s="3"/>
      <c r="U353" s="7"/>
      <c r="V353" s="7"/>
      <c r="W353" s="7"/>
      <c r="X353" s="40"/>
      <c r="Y353" s="1"/>
      <c r="Z353" s="1"/>
      <c r="AA353" s="2"/>
      <c r="AB353" s="6"/>
      <c r="AC353" s="2"/>
      <c r="AD353" s="40"/>
      <c r="AE353" s="1"/>
      <c r="AF353" s="2"/>
      <c r="AG353" s="9"/>
      <c r="AH353" s="12"/>
      <c r="AI353" s="12"/>
      <c r="AJ353" s="42"/>
      <c r="AK353" s="11"/>
      <c r="AL353" s="9"/>
      <c r="AM353" s="11"/>
      <c r="AN353" s="9"/>
      <c r="AO353" s="9"/>
      <c r="AP353" s="9"/>
      <c r="AQ353" s="50"/>
      <c r="AR353" s="11"/>
      <c r="AS353" s="49"/>
      <c r="AT353" s="12"/>
      <c r="AU353" s="9"/>
      <c r="AV353" s="9"/>
      <c r="AW353" s="9"/>
      <c r="AX353" s="9"/>
      <c r="AY353" s="12"/>
      <c r="AZ353" s="49"/>
      <c r="BA353" s="12"/>
      <c r="BB353" s="9"/>
      <c r="BC353" s="9"/>
      <c r="BD353" s="9"/>
      <c r="BE353" s="9"/>
      <c r="BF353" s="12"/>
      <c r="BG353" s="49"/>
      <c r="BH353" s="12"/>
      <c r="BI353" s="9"/>
      <c r="BJ353" s="9"/>
      <c r="BK353" s="9"/>
      <c r="BL353" s="50"/>
      <c r="BM353" s="12"/>
      <c r="BN353" s="11"/>
      <c r="BO353" s="9"/>
      <c r="BP353" s="11"/>
      <c r="BQ353" s="9"/>
      <c r="BR353" s="43"/>
      <c r="BS353" s="9"/>
      <c r="BT353" s="11"/>
      <c r="BU353" s="25"/>
      <c r="BV353" s="25"/>
      <c r="BW353" s="25"/>
      <c r="BX353" s="25"/>
      <c r="BY353" s="25"/>
      <c r="BZ353" s="25"/>
      <c r="CA353" s="25"/>
      <c r="CB353" s="25"/>
    </row>
    <row r="354" spans="2:80" x14ac:dyDescent="0.2">
      <c r="B354" s="25"/>
      <c r="C354" s="1"/>
      <c r="D354" s="1"/>
      <c r="E354" s="1"/>
      <c r="F354" s="2"/>
      <c r="G354" s="6"/>
      <c r="H354" s="2"/>
      <c r="I354" s="2"/>
      <c r="J354" s="3"/>
      <c r="K354" s="3"/>
      <c r="L354" s="1"/>
      <c r="M354" s="1"/>
      <c r="N354" s="1"/>
      <c r="O354" s="40"/>
      <c r="P354" s="40"/>
      <c r="Q354" s="1"/>
      <c r="R354" s="1"/>
      <c r="S354" s="2"/>
      <c r="T354" s="3"/>
      <c r="U354" s="7"/>
      <c r="V354" s="7"/>
      <c r="W354" s="7"/>
      <c r="X354" s="40"/>
      <c r="Y354" s="1"/>
      <c r="Z354" s="1"/>
      <c r="AA354" s="2"/>
      <c r="AB354" s="6"/>
      <c r="AC354" s="2"/>
      <c r="AD354" s="40"/>
      <c r="AE354" s="1"/>
      <c r="AF354" s="2"/>
      <c r="AG354" s="9"/>
      <c r="AH354" s="12"/>
      <c r="AI354" s="12"/>
      <c r="AJ354" s="42"/>
      <c r="AK354" s="11"/>
      <c r="AL354" s="9"/>
      <c r="AM354" s="11"/>
      <c r="AN354" s="9"/>
      <c r="AO354" s="9"/>
      <c r="AP354" s="9"/>
      <c r="AQ354" s="50"/>
      <c r="AR354" s="11"/>
      <c r="AS354" s="49"/>
      <c r="AT354" s="12"/>
      <c r="AU354" s="9"/>
      <c r="AV354" s="9"/>
      <c r="AW354" s="9"/>
      <c r="AX354" s="9"/>
      <c r="AY354" s="12"/>
      <c r="AZ354" s="49"/>
      <c r="BA354" s="12"/>
      <c r="BB354" s="9"/>
      <c r="BC354" s="9"/>
      <c r="BD354" s="9"/>
      <c r="BE354" s="9"/>
      <c r="BF354" s="12"/>
      <c r="BG354" s="49"/>
      <c r="BH354" s="12"/>
      <c r="BI354" s="9"/>
      <c r="BJ354" s="9"/>
      <c r="BK354" s="9"/>
      <c r="BL354" s="50"/>
      <c r="BM354" s="12"/>
      <c r="BN354" s="11"/>
      <c r="BO354" s="9"/>
      <c r="BP354" s="11"/>
      <c r="BQ354" s="9"/>
      <c r="BR354" s="43"/>
      <c r="BS354" s="9"/>
      <c r="BT354" s="11"/>
      <c r="BU354" s="25"/>
      <c r="BV354" s="25"/>
      <c r="BW354" s="25"/>
      <c r="BX354" s="25"/>
      <c r="BY354" s="25"/>
      <c r="BZ354" s="25"/>
      <c r="CA354" s="25"/>
      <c r="CB354" s="25"/>
    </row>
    <row r="355" spans="2:80" x14ac:dyDescent="0.2">
      <c r="B355" s="25"/>
      <c r="C355" s="1"/>
      <c r="D355" s="1"/>
      <c r="E355" s="1"/>
      <c r="F355" s="2"/>
      <c r="G355" s="6"/>
      <c r="H355" s="2"/>
      <c r="I355" s="2"/>
      <c r="J355" s="3"/>
      <c r="K355" s="3"/>
      <c r="L355" s="1"/>
      <c r="M355" s="1"/>
      <c r="N355" s="1"/>
      <c r="O355" s="40"/>
      <c r="P355" s="40"/>
      <c r="Q355" s="1"/>
      <c r="R355" s="1"/>
      <c r="S355" s="2"/>
      <c r="T355" s="3"/>
      <c r="U355" s="7"/>
      <c r="V355" s="7"/>
      <c r="W355" s="7"/>
      <c r="X355" s="40"/>
      <c r="Y355" s="1"/>
      <c r="Z355" s="1"/>
      <c r="AA355" s="2"/>
      <c r="AB355" s="6"/>
      <c r="AC355" s="2"/>
      <c r="AD355" s="40"/>
      <c r="AE355" s="1"/>
      <c r="AF355" s="2"/>
      <c r="AG355" s="9"/>
      <c r="AH355" s="12"/>
      <c r="AI355" s="12"/>
      <c r="AJ355" s="42"/>
      <c r="AK355" s="11"/>
      <c r="AL355" s="9"/>
      <c r="AM355" s="11"/>
      <c r="AN355" s="9"/>
      <c r="AO355" s="9"/>
      <c r="AP355" s="9"/>
      <c r="AQ355" s="50"/>
      <c r="AR355" s="11"/>
      <c r="AS355" s="49"/>
      <c r="AT355" s="12"/>
      <c r="AU355" s="9"/>
      <c r="AV355" s="9"/>
      <c r="AW355" s="9"/>
      <c r="AX355" s="9"/>
      <c r="AY355" s="12"/>
      <c r="AZ355" s="49"/>
      <c r="BA355" s="12"/>
      <c r="BB355" s="9"/>
      <c r="BC355" s="9"/>
      <c r="BD355" s="9"/>
      <c r="BE355" s="9"/>
      <c r="BF355" s="12"/>
      <c r="BG355" s="49"/>
      <c r="BH355" s="12"/>
      <c r="BI355" s="9"/>
      <c r="BJ355" s="9"/>
      <c r="BK355" s="9"/>
      <c r="BL355" s="50"/>
      <c r="BM355" s="12"/>
      <c r="BN355" s="11"/>
      <c r="BO355" s="9"/>
      <c r="BP355" s="11"/>
      <c r="BQ355" s="9"/>
      <c r="BR355" s="43"/>
      <c r="BS355" s="9"/>
      <c r="BT355" s="11"/>
      <c r="BU355" s="25"/>
      <c r="BV355" s="25"/>
      <c r="BW355" s="25"/>
      <c r="BX355" s="25"/>
      <c r="BY355" s="25"/>
      <c r="BZ355" s="25"/>
      <c r="CA355" s="25"/>
      <c r="CB355" s="25"/>
    </row>
    <row r="356" spans="2:80" x14ac:dyDescent="0.2">
      <c r="B356" s="25"/>
      <c r="C356" s="1"/>
      <c r="D356" s="1"/>
      <c r="E356" s="1"/>
      <c r="F356" s="2"/>
      <c r="G356" s="6"/>
      <c r="H356" s="2"/>
      <c r="I356" s="2"/>
      <c r="J356" s="3"/>
      <c r="K356" s="3"/>
      <c r="L356" s="1"/>
      <c r="M356" s="1"/>
      <c r="N356" s="1"/>
      <c r="O356" s="40"/>
      <c r="P356" s="40"/>
      <c r="Q356" s="1"/>
      <c r="R356" s="1"/>
      <c r="S356" s="2"/>
      <c r="T356" s="3"/>
      <c r="U356" s="7"/>
      <c r="V356" s="7"/>
      <c r="W356" s="7"/>
      <c r="X356" s="40"/>
      <c r="Y356" s="1"/>
      <c r="Z356" s="1"/>
      <c r="AA356" s="2"/>
      <c r="AB356" s="6"/>
      <c r="AC356" s="2"/>
      <c r="AD356" s="40"/>
      <c r="AE356" s="1"/>
      <c r="AF356" s="2"/>
      <c r="AG356" s="9"/>
      <c r="AH356" s="12"/>
      <c r="AI356" s="12"/>
      <c r="AJ356" s="42"/>
      <c r="AK356" s="11"/>
      <c r="AL356" s="9"/>
      <c r="AM356" s="11"/>
      <c r="AN356" s="9"/>
      <c r="AO356" s="9"/>
      <c r="AP356" s="9"/>
      <c r="AQ356" s="50"/>
      <c r="AR356" s="11"/>
      <c r="AS356" s="49"/>
      <c r="AT356" s="12"/>
      <c r="AU356" s="9"/>
      <c r="AV356" s="9"/>
      <c r="AW356" s="9"/>
      <c r="AX356" s="9"/>
      <c r="AY356" s="12"/>
      <c r="AZ356" s="49"/>
      <c r="BA356" s="12"/>
      <c r="BB356" s="9"/>
      <c r="BC356" s="9"/>
      <c r="BD356" s="9"/>
      <c r="BE356" s="9"/>
      <c r="BF356" s="12"/>
      <c r="BG356" s="49"/>
      <c r="BH356" s="12"/>
      <c r="BI356" s="9"/>
      <c r="BJ356" s="9"/>
      <c r="BK356" s="9"/>
      <c r="BL356" s="50"/>
      <c r="BM356" s="12"/>
      <c r="BN356" s="11"/>
      <c r="BO356" s="9"/>
      <c r="BP356" s="11"/>
      <c r="BQ356" s="9"/>
      <c r="BR356" s="43"/>
      <c r="BS356" s="9"/>
      <c r="BT356" s="11"/>
      <c r="BU356" s="25"/>
      <c r="BV356" s="25"/>
      <c r="BW356" s="25"/>
      <c r="BX356" s="25"/>
      <c r="BY356" s="25"/>
      <c r="BZ356" s="25"/>
      <c r="CA356" s="25"/>
      <c r="CB356" s="25"/>
    </row>
    <row r="357" spans="2:80" x14ac:dyDescent="0.2">
      <c r="B357" s="25"/>
      <c r="C357" s="1"/>
      <c r="D357" s="1"/>
      <c r="E357" s="1"/>
      <c r="F357" s="2"/>
      <c r="G357" s="6"/>
      <c r="H357" s="2"/>
      <c r="I357" s="2"/>
      <c r="J357" s="3"/>
      <c r="K357" s="3"/>
      <c r="L357" s="1"/>
      <c r="M357" s="1"/>
      <c r="N357" s="1"/>
      <c r="O357" s="40"/>
      <c r="P357" s="40"/>
      <c r="Q357" s="1"/>
      <c r="R357" s="1"/>
      <c r="S357" s="2"/>
      <c r="T357" s="3"/>
      <c r="U357" s="7"/>
      <c r="V357" s="7"/>
      <c r="W357" s="7"/>
      <c r="X357" s="40"/>
      <c r="Y357" s="1"/>
      <c r="Z357" s="1"/>
      <c r="AA357" s="2"/>
      <c r="AB357" s="6"/>
      <c r="AC357" s="2"/>
      <c r="AD357" s="40"/>
      <c r="AE357" s="1"/>
      <c r="AF357" s="2"/>
      <c r="AG357" s="9"/>
      <c r="AH357" s="12"/>
      <c r="AI357" s="12"/>
      <c r="AJ357" s="42"/>
      <c r="AK357" s="11"/>
      <c r="AL357" s="9"/>
      <c r="AM357" s="11"/>
      <c r="AN357" s="9"/>
      <c r="AO357" s="9"/>
      <c r="AP357" s="9"/>
      <c r="AQ357" s="50"/>
      <c r="AR357" s="11"/>
      <c r="AS357" s="49"/>
      <c r="AT357" s="12"/>
      <c r="AU357" s="9"/>
      <c r="AV357" s="9"/>
      <c r="AW357" s="9"/>
      <c r="AX357" s="9"/>
      <c r="AY357" s="12"/>
      <c r="AZ357" s="49"/>
      <c r="BA357" s="12"/>
      <c r="BB357" s="9"/>
      <c r="BC357" s="9"/>
      <c r="BD357" s="9"/>
      <c r="BE357" s="9"/>
      <c r="BF357" s="12"/>
      <c r="BG357" s="49"/>
      <c r="BH357" s="12"/>
      <c r="BI357" s="9"/>
      <c r="BJ357" s="9"/>
      <c r="BK357" s="9"/>
      <c r="BL357" s="50"/>
      <c r="BM357" s="12"/>
      <c r="BN357" s="11"/>
      <c r="BO357" s="9"/>
      <c r="BP357" s="11"/>
      <c r="BQ357" s="9"/>
      <c r="BR357" s="43"/>
      <c r="BS357" s="9"/>
      <c r="BT357" s="11"/>
      <c r="BU357" s="25"/>
      <c r="BV357" s="25"/>
      <c r="BW357" s="25"/>
      <c r="BX357" s="25"/>
      <c r="BY357" s="25"/>
      <c r="BZ357" s="25"/>
      <c r="CA357" s="25"/>
      <c r="CB357" s="25"/>
    </row>
    <row r="358" spans="2:80" x14ac:dyDescent="0.2">
      <c r="B358" s="25"/>
      <c r="C358" s="1"/>
      <c r="D358" s="1"/>
      <c r="E358" s="1"/>
      <c r="F358" s="2"/>
      <c r="G358" s="6"/>
      <c r="H358" s="2"/>
      <c r="I358" s="2"/>
      <c r="J358" s="3"/>
      <c r="K358" s="3"/>
      <c r="L358" s="1"/>
      <c r="M358" s="1"/>
      <c r="N358" s="1"/>
      <c r="O358" s="40"/>
      <c r="P358" s="40"/>
      <c r="Q358" s="1"/>
      <c r="R358" s="1"/>
      <c r="S358" s="2"/>
      <c r="T358" s="3"/>
      <c r="U358" s="7"/>
      <c r="V358" s="7"/>
      <c r="W358" s="7"/>
      <c r="X358" s="40"/>
      <c r="Y358" s="1"/>
      <c r="Z358" s="1"/>
      <c r="AA358" s="2"/>
      <c r="AB358" s="6"/>
      <c r="AC358" s="2"/>
      <c r="AD358" s="40"/>
      <c r="AE358" s="1"/>
      <c r="AF358" s="2"/>
      <c r="AG358" s="9"/>
      <c r="AH358" s="12"/>
      <c r="AI358" s="12"/>
      <c r="AJ358" s="42"/>
      <c r="AK358" s="11"/>
      <c r="AL358" s="9"/>
      <c r="AM358" s="11"/>
      <c r="AN358" s="9"/>
      <c r="AO358" s="9"/>
      <c r="AP358" s="9"/>
      <c r="AQ358" s="50"/>
      <c r="AR358" s="11"/>
      <c r="AS358" s="49"/>
      <c r="AT358" s="12"/>
      <c r="AU358" s="9"/>
      <c r="AV358" s="9"/>
      <c r="AW358" s="9"/>
      <c r="AX358" s="9"/>
      <c r="AY358" s="12"/>
      <c r="AZ358" s="49"/>
      <c r="BA358" s="12"/>
      <c r="BB358" s="9"/>
      <c r="BC358" s="9"/>
      <c r="BD358" s="9"/>
      <c r="BE358" s="9"/>
      <c r="BF358" s="12"/>
      <c r="BG358" s="49"/>
      <c r="BH358" s="12"/>
      <c r="BI358" s="9"/>
      <c r="BJ358" s="9"/>
      <c r="BK358" s="9"/>
      <c r="BL358" s="50"/>
      <c r="BM358" s="12"/>
      <c r="BN358" s="11"/>
      <c r="BO358" s="9"/>
      <c r="BP358" s="11"/>
      <c r="BQ358" s="9"/>
      <c r="BR358" s="43"/>
      <c r="BS358" s="9"/>
      <c r="BT358" s="11"/>
      <c r="BU358" s="25"/>
      <c r="BV358" s="25"/>
      <c r="BW358" s="25"/>
      <c r="BX358" s="25"/>
      <c r="BY358" s="25"/>
      <c r="BZ358" s="25"/>
      <c r="CA358" s="25"/>
      <c r="CB358" s="25"/>
    </row>
    <row r="359" spans="2:80" x14ac:dyDescent="0.2">
      <c r="B359" s="25"/>
      <c r="C359" s="1"/>
      <c r="D359" s="1"/>
      <c r="E359" s="1"/>
      <c r="F359" s="2"/>
      <c r="G359" s="6"/>
      <c r="H359" s="2"/>
      <c r="I359" s="2"/>
      <c r="J359" s="3"/>
      <c r="K359" s="3"/>
      <c r="L359" s="1"/>
      <c r="M359" s="1"/>
      <c r="N359" s="1"/>
      <c r="O359" s="40"/>
      <c r="P359" s="40"/>
      <c r="Q359" s="1"/>
      <c r="R359" s="1"/>
      <c r="S359" s="2"/>
      <c r="T359" s="3"/>
      <c r="U359" s="7"/>
      <c r="V359" s="7"/>
      <c r="W359" s="7"/>
      <c r="X359" s="40"/>
      <c r="Y359" s="1"/>
      <c r="Z359" s="1"/>
      <c r="AA359" s="2"/>
      <c r="AB359" s="6"/>
      <c r="AC359" s="2"/>
      <c r="AD359" s="40"/>
      <c r="AE359" s="1"/>
      <c r="AF359" s="2"/>
      <c r="AG359" s="9"/>
      <c r="AH359" s="12"/>
      <c r="AI359" s="12"/>
      <c r="AJ359" s="42"/>
      <c r="AK359" s="11"/>
      <c r="AL359" s="9"/>
      <c r="AM359" s="11"/>
      <c r="AN359" s="9"/>
      <c r="AO359" s="9"/>
      <c r="AP359" s="9"/>
      <c r="AQ359" s="50"/>
      <c r="AR359" s="11"/>
      <c r="AS359" s="49"/>
      <c r="AT359" s="12"/>
      <c r="AU359" s="9"/>
      <c r="AV359" s="9"/>
      <c r="AW359" s="9"/>
      <c r="AX359" s="9"/>
      <c r="AY359" s="12"/>
      <c r="AZ359" s="49"/>
      <c r="BA359" s="12"/>
      <c r="BB359" s="9"/>
      <c r="BC359" s="9"/>
      <c r="BD359" s="9"/>
      <c r="BE359" s="9"/>
      <c r="BF359" s="12"/>
      <c r="BG359" s="49"/>
      <c r="BH359" s="12"/>
      <c r="BI359" s="9"/>
      <c r="BJ359" s="9"/>
      <c r="BK359" s="9"/>
      <c r="BL359" s="50"/>
      <c r="BM359" s="12"/>
      <c r="BN359" s="11"/>
      <c r="BO359" s="9"/>
      <c r="BP359" s="11"/>
      <c r="BQ359" s="9"/>
      <c r="BR359" s="43"/>
      <c r="BS359" s="9"/>
      <c r="BT359" s="11"/>
      <c r="BU359" s="25"/>
      <c r="BV359" s="25"/>
      <c r="BW359" s="25"/>
      <c r="BX359" s="25"/>
      <c r="BY359" s="25"/>
      <c r="BZ359" s="25"/>
      <c r="CA359" s="25"/>
      <c r="CB359" s="25"/>
    </row>
    <row r="360" spans="2:80" x14ac:dyDescent="0.2">
      <c r="B360" s="25"/>
      <c r="C360" s="1"/>
      <c r="D360" s="1"/>
      <c r="E360" s="1"/>
      <c r="F360" s="2"/>
      <c r="G360" s="6"/>
      <c r="H360" s="2"/>
      <c r="I360" s="2"/>
      <c r="J360" s="3"/>
      <c r="K360" s="3"/>
      <c r="L360" s="1"/>
      <c r="M360" s="1"/>
      <c r="N360" s="1"/>
      <c r="O360" s="40"/>
      <c r="P360" s="40"/>
      <c r="Q360" s="1"/>
      <c r="R360" s="1"/>
      <c r="S360" s="2"/>
      <c r="T360" s="3"/>
      <c r="U360" s="7"/>
      <c r="V360" s="7"/>
      <c r="W360" s="7"/>
      <c r="X360" s="40"/>
      <c r="Y360" s="1"/>
      <c r="Z360" s="1"/>
      <c r="AA360" s="2"/>
      <c r="AB360" s="6"/>
      <c r="AC360" s="2"/>
      <c r="AD360" s="40"/>
      <c r="AE360" s="1"/>
      <c r="AF360" s="2"/>
      <c r="AG360" s="9"/>
      <c r="AH360" s="12"/>
      <c r="AI360" s="12"/>
      <c r="AJ360" s="42"/>
      <c r="AK360" s="11"/>
      <c r="AL360" s="9"/>
      <c r="AM360" s="11"/>
      <c r="AN360" s="9"/>
      <c r="AO360" s="9"/>
      <c r="AP360" s="9"/>
      <c r="AQ360" s="50"/>
      <c r="AR360" s="11"/>
      <c r="AS360" s="49"/>
      <c r="AT360" s="12"/>
      <c r="AU360" s="9"/>
      <c r="AV360" s="9"/>
      <c r="AW360" s="9"/>
      <c r="AX360" s="9"/>
      <c r="AY360" s="12"/>
      <c r="AZ360" s="49"/>
      <c r="BA360" s="12"/>
      <c r="BB360" s="9"/>
      <c r="BC360" s="9"/>
      <c r="BD360" s="9"/>
      <c r="BE360" s="9"/>
      <c r="BF360" s="12"/>
      <c r="BG360" s="49"/>
      <c r="BH360" s="12"/>
      <c r="BI360" s="9"/>
      <c r="BJ360" s="9"/>
      <c r="BK360" s="9"/>
      <c r="BL360" s="50"/>
      <c r="BM360" s="12"/>
      <c r="BN360" s="11"/>
      <c r="BO360" s="9"/>
      <c r="BP360" s="11"/>
      <c r="BQ360" s="9"/>
      <c r="BR360" s="43"/>
      <c r="BS360" s="9"/>
      <c r="BT360" s="11"/>
      <c r="BU360" s="25"/>
      <c r="BV360" s="25"/>
      <c r="BW360" s="25"/>
      <c r="BX360" s="25"/>
      <c r="BY360" s="25"/>
      <c r="BZ360" s="25"/>
      <c r="CA360" s="25"/>
      <c r="CB360" s="25"/>
    </row>
    <row r="361" spans="2:80" x14ac:dyDescent="0.2">
      <c r="B361" s="25"/>
      <c r="C361" s="1"/>
      <c r="D361" s="1"/>
      <c r="E361" s="1"/>
      <c r="F361" s="2"/>
      <c r="G361" s="6"/>
      <c r="H361" s="2"/>
      <c r="I361" s="2"/>
      <c r="J361" s="3"/>
      <c r="K361" s="3"/>
      <c r="L361" s="1"/>
      <c r="M361" s="1"/>
      <c r="N361" s="1"/>
      <c r="O361" s="40"/>
      <c r="P361" s="40"/>
      <c r="Q361" s="1"/>
      <c r="R361" s="1"/>
      <c r="S361" s="2"/>
      <c r="T361" s="3"/>
      <c r="U361" s="7"/>
      <c r="V361" s="7"/>
      <c r="W361" s="7"/>
      <c r="X361" s="40"/>
      <c r="Y361" s="1"/>
      <c r="Z361" s="1"/>
      <c r="AA361" s="2"/>
      <c r="AB361" s="6"/>
      <c r="AC361" s="2"/>
      <c r="AD361" s="40"/>
      <c r="AE361" s="1"/>
      <c r="AF361" s="2"/>
      <c r="AG361" s="9"/>
      <c r="AH361" s="12"/>
      <c r="AI361" s="12"/>
      <c r="AJ361" s="42"/>
      <c r="AK361" s="11"/>
      <c r="AL361" s="9"/>
      <c r="AM361" s="11"/>
      <c r="AN361" s="9"/>
      <c r="AO361" s="9"/>
      <c r="AP361" s="9"/>
      <c r="AQ361" s="50"/>
      <c r="AR361" s="11"/>
      <c r="AS361" s="49"/>
      <c r="AT361" s="12"/>
      <c r="AU361" s="9"/>
      <c r="AV361" s="9"/>
      <c r="AW361" s="9"/>
      <c r="AX361" s="9"/>
      <c r="AY361" s="12"/>
      <c r="AZ361" s="49"/>
      <c r="BA361" s="12"/>
      <c r="BB361" s="9"/>
      <c r="BC361" s="9"/>
      <c r="BD361" s="9"/>
      <c r="BE361" s="9"/>
      <c r="BF361" s="12"/>
      <c r="BG361" s="49"/>
      <c r="BH361" s="12"/>
      <c r="BI361" s="9"/>
      <c r="BJ361" s="9"/>
      <c r="BK361" s="9"/>
      <c r="BL361" s="50"/>
      <c r="BM361" s="12"/>
      <c r="BN361" s="11"/>
      <c r="BO361" s="9"/>
      <c r="BP361" s="11"/>
      <c r="BQ361" s="9"/>
      <c r="BR361" s="43"/>
      <c r="BS361" s="9"/>
      <c r="BT361" s="11"/>
      <c r="BU361" s="25"/>
      <c r="BV361" s="25"/>
      <c r="BW361" s="25"/>
      <c r="BX361" s="25"/>
      <c r="BY361" s="25"/>
      <c r="BZ361" s="25"/>
      <c r="CA361" s="25"/>
      <c r="CB361" s="25"/>
    </row>
    <row r="362" spans="2:80" x14ac:dyDescent="0.2">
      <c r="B362" s="25"/>
      <c r="C362" s="1"/>
      <c r="D362" s="1"/>
      <c r="E362" s="1"/>
      <c r="F362" s="2"/>
      <c r="G362" s="6"/>
      <c r="H362" s="2"/>
      <c r="I362" s="2"/>
      <c r="J362" s="3"/>
      <c r="K362" s="3"/>
      <c r="L362" s="1"/>
      <c r="M362" s="1"/>
      <c r="N362" s="1"/>
      <c r="O362" s="40"/>
      <c r="P362" s="40"/>
      <c r="Q362" s="1"/>
      <c r="R362" s="1"/>
      <c r="S362" s="2"/>
      <c r="T362" s="3"/>
      <c r="U362" s="7"/>
      <c r="V362" s="7"/>
      <c r="W362" s="7"/>
      <c r="X362" s="40"/>
      <c r="Y362" s="1"/>
      <c r="Z362" s="1"/>
      <c r="AA362" s="2"/>
      <c r="AB362" s="6"/>
      <c r="AC362" s="2"/>
      <c r="AD362" s="40"/>
      <c r="AE362" s="1"/>
      <c r="AF362" s="2"/>
      <c r="AG362" s="9"/>
      <c r="AH362" s="12"/>
      <c r="AI362" s="12"/>
      <c r="AJ362" s="42"/>
      <c r="AK362" s="11"/>
      <c r="AL362" s="9"/>
      <c r="AM362" s="11"/>
      <c r="AN362" s="9"/>
      <c r="AO362" s="9"/>
      <c r="AP362" s="9"/>
      <c r="AQ362" s="50"/>
      <c r="AR362" s="11"/>
      <c r="AS362" s="49"/>
      <c r="AT362" s="12"/>
      <c r="AU362" s="9"/>
      <c r="AV362" s="9"/>
      <c r="AW362" s="9"/>
      <c r="AX362" s="9"/>
      <c r="AY362" s="12"/>
      <c r="AZ362" s="49"/>
      <c r="BA362" s="12"/>
      <c r="BB362" s="9"/>
      <c r="BC362" s="9"/>
      <c r="BD362" s="9"/>
      <c r="BE362" s="9"/>
      <c r="BF362" s="12"/>
      <c r="BG362" s="49"/>
      <c r="BH362" s="12"/>
      <c r="BI362" s="9"/>
      <c r="BJ362" s="9"/>
      <c r="BK362" s="9"/>
      <c r="BL362" s="50"/>
      <c r="BM362" s="12"/>
      <c r="BN362" s="11"/>
      <c r="BO362" s="9"/>
      <c r="BP362" s="11"/>
      <c r="BQ362" s="9"/>
      <c r="BR362" s="43"/>
      <c r="BS362" s="9"/>
      <c r="BT362" s="11"/>
      <c r="BU362" s="25"/>
      <c r="BV362" s="25"/>
      <c r="BW362" s="25"/>
      <c r="BX362" s="25"/>
      <c r="BY362" s="25"/>
      <c r="BZ362" s="25"/>
      <c r="CA362" s="25"/>
      <c r="CB362" s="25"/>
    </row>
    <row r="363" spans="2:80" x14ac:dyDescent="0.2">
      <c r="B363" s="25"/>
      <c r="C363" s="1"/>
      <c r="D363" s="1"/>
      <c r="E363" s="1"/>
      <c r="F363" s="2"/>
      <c r="G363" s="6"/>
      <c r="H363" s="2"/>
      <c r="I363" s="2"/>
      <c r="J363" s="3"/>
      <c r="K363" s="3"/>
      <c r="L363" s="1"/>
      <c r="M363" s="1"/>
      <c r="N363" s="1"/>
      <c r="O363" s="40"/>
      <c r="P363" s="40"/>
      <c r="Q363" s="1"/>
      <c r="R363" s="1"/>
      <c r="S363" s="2"/>
      <c r="T363" s="3"/>
      <c r="U363" s="7"/>
      <c r="V363" s="7"/>
      <c r="W363" s="7"/>
      <c r="X363" s="40"/>
      <c r="Y363" s="1"/>
      <c r="Z363" s="1"/>
      <c r="AA363" s="2"/>
      <c r="AB363" s="6"/>
      <c r="AC363" s="2"/>
      <c r="AD363" s="40"/>
      <c r="AE363" s="1"/>
      <c r="AF363" s="2"/>
      <c r="AG363" s="9"/>
      <c r="AH363" s="12"/>
      <c r="AI363" s="12"/>
      <c r="AJ363" s="42"/>
      <c r="AK363" s="11"/>
      <c r="AL363" s="9"/>
      <c r="AM363" s="11"/>
      <c r="AN363" s="9"/>
      <c r="AO363" s="9"/>
      <c r="AP363" s="9"/>
      <c r="AQ363" s="50"/>
      <c r="AR363" s="11"/>
      <c r="AS363" s="49"/>
      <c r="AT363" s="12"/>
      <c r="AU363" s="9"/>
      <c r="AV363" s="9"/>
      <c r="AW363" s="9"/>
      <c r="AX363" s="9"/>
      <c r="AY363" s="12"/>
      <c r="AZ363" s="49"/>
      <c r="BA363" s="12"/>
      <c r="BB363" s="9"/>
      <c r="BC363" s="9"/>
      <c r="BD363" s="9"/>
      <c r="BE363" s="9"/>
      <c r="BF363" s="12"/>
      <c r="BG363" s="49"/>
      <c r="BH363" s="12"/>
      <c r="BI363" s="9"/>
      <c r="BJ363" s="9"/>
      <c r="BK363" s="9"/>
      <c r="BL363" s="50"/>
      <c r="BM363" s="12"/>
      <c r="BN363" s="11"/>
      <c r="BO363" s="9"/>
      <c r="BP363" s="11"/>
      <c r="BQ363" s="9"/>
      <c r="BR363" s="43"/>
      <c r="BS363" s="9"/>
      <c r="BT363" s="11"/>
      <c r="BU363" s="25"/>
      <c r="BV363" s="25"/>
      <c r="BW363" s="25"/>
      <c r="BX363" s="25"/>
      <c r="BY363" s="25"/>
      <c r="BZ363" s="25"/>
      <c r="CA363" s="25"/>
      <c r="CB363" s="25"/>
    </row>
    <row r="364" spans="2:80" x14ac:dyDescent="0.2">
      <c r="B364" s="25"/>
      <c r="C364" s="1"/>
      <c r="D364" s="1"/>
      <c r="E364" s="1"/>
      <c r="F364" s="2"/>
      <c r="G364" s="6"/>
      <c r="H364" s="2"/>
      <c r="I364" s="2"/>
      <c r="J364" s="3"/>
      <c r="K364" s="3"/>
      <c r="L364" s="1"/>
      <c r="M364" s="1"/>
      <c r="N364" s="1"/>
      <c r="O364" s="40"/>
      <c r="P364" s="40"/>
      <c r="Q364" s="1"/>
      <c r="R364" s="1"/>
      <c r="S364" s="2"/>
      <c r="T364" s="3"/>
      <c r="U364" s="7"/>
      <c r="V364" s="7"/>
      <c r="W364" s="7"/>
      <c r="X364" s="40"/>
      <c r="Y364" s="1"/>
      <c r="Z364" s="1"/>
      <c r="AA364" s="2"/>
      <c r="AB364" s="6"/>
      <c r="AC364" s="2"/>
      <c r="AD364" s="40"/>
      <c r="AE364" s="1"/>
      <c r="AF364" s="2"/>
      <c r="AG364" s="9"/>
      <c r="AH364" s="12"/>
      <c r="AI364" s="12"/>
      <c r="AJ364" s="42"/>
      <c r="AK364" s="11"/>
      <c r="AL364" s="9"/>
      <c r="AM364" s="11"/>
      <c r="AN364" s="9"/>
      <c r="AO364" s="9"/>
      <c r="AP364" s="9"/>
      <c r="AQ364" s="50"/>
      <c r="AR364" s="11"/>
      <c r="AS364" s="49"/>
      <c r="AT364" s="12"/>
      <c r="AU364" s="9"/>
      <c r="AV364" s="9"/>
      <c r="AW364" s="9"/>
      <c r="AX364" s="9"/>
      <c r="AY364" s="12"/>
      <c r="AZ364" s="49"/>
      <c r="BA364" s="12"/>
      <c r="BB364" s="9"/>
      <c r="BC364" s="9"/>
      <c r="BD364" s="9"/>
      <c r="BE364" s="9"/>
      <c r="BF364" s="12"/>
      <c r="BG364" s="49"/>
      <c r="BH364" s="12"/>
      <c r="BI364" s="9"/>
      <c r="BJ364" s="9"/>
      <c r="BK364" s="9"/>
      <c r="BL364" s="50"/>
      <c r="BM364" s="12"/>
      <c r="BN364" s="11"/>
      <c r="BO364" s="9"/>
      <c r="BP364" s="11"/>
      <c r="BQ364" s="9"/>
      <c r="BR364" s="43"/>
      <c r="BS364" s="9"/>
      <c r="BT364" s="11"/>
      <c r="BU364" s="25"/>
      <c r="BV364" s="25"/>
      <c r="BW364" s="25"/>
      <c r="BX364" s="25"/>
      <c r="BY364" s="25"/>
      <c r="BZ364" s="25"/>
      <c r="CA364" s="25"/>
      <c r="CB364" s="25"/>
    </row>
    <row r="365" spans="2:80" x14ac:dyDescent="0.2">
      <c r="B365" s="25"/>
      <c r="C365" s="1"/>
      <c r="D365" s="1"/>
      <c r="E365" s="1"/>
      <c r="F365" s="2"/>
      <c r="G365" s="6"/>
      <c r="H365" s="2"/>
      <c r="I365" s="2"/>
      <c r="J365" s="3"/>
      <c r="K365" s="3"/>
      <c r="L365" s="1"/>
      <c r="M365" s="1"/>
      <c r="N365" s="1"/>
      <c r="O365" s="40"/>
      <c r="P365" s="40"/>
      <c r="Q365" s="1"/>
      <c r="R365" s="1"/>
      <c r="S365" s="2"/>
      <c r="T365" s="3"/>
      <c r="U365" s="7"/>
      <c r="V365" s="7"/>
      <c r="W365" s="7"/>
      <c r="X365" s="40"/>
      <c r="Y365" s="1"/>
      <c r="Z365" s="1"/>
      <c r="AA365" s="2"/>
      <c r="AB365" s="6"/>
      <c r="AC365" s="2"/>
      <c r="AD365" s="40"/>
      <c r="AE365" s="1"/>
      <c r="AF365" s="2"/>
      <c r="AG365" s="9"/>
      <c r="AH365" s="12"/>
      <c r="AI365" s="12"/>
      <c r="AJ365" s="42"/>
      <c r="AK365" s="11"/>
      <c r="AL365" s="9"/>
      <c r="AM365" s="11"/>
      <c r="AN365" s="9"/>
      <c r="AO365" s="9"/>
      <c r="AP365" s="9"/>
      <c r="AQ365" s="50"/>
      <c r="AR365" s="11"/>
      <c r="AS365" s="49"/>
      <c r="AT365" s="12"/>
      <c r="AU365" s="9"/>
      <c r="AV365" s="9"/>
      <c r="AW365" s="9"/>
      <c r="AX365" s="9"/>
      <c r="AY365" s="12"/>
      <c r="AZ365" s="49"/>
      <c r="BA365" s="12"/>
      <c r="BB365" s="9"/>
      <c r="BC365" s="9"/>
      <c r="BD365" s="9"/>
      <c r="BE365" s="9"/>
      <c r="BF365" s="12"/>
      <c r="BG365" s="49"/>
      <c r="BH365" s="12"/>
      <c r="BI365" s="9"/>
      <c r="BJ365" s="9"/>
      <c r="BK365" s="9"/>
      <c r="BL365" s="50"/>
      <c r="BM365" s="12"/>
      <c r="BN365" s="11"/>
      <c r="BO365" s="9"/>
      <c r="BP365" s="11"/>
      <c r="BQ365" s="9"/>
      <c r="BR365" s="43"/>
      <c r="BS365" s="9"/>
      <c r="BT365" s="11"/>
      <c r="BU365" s="25"/>
      <c r="BV365" s="25"/>
      <c r="BW365" s="25"/>
      <c r="BX365" s="25"/>
      <c r="BY365" s="25"/>
      <c r="BZ365" s="25"/>
      <c r="CA365" s="25"/>
      <c r="CB365" s="25"/>
    </row>
    <row r="366" spans="2:80" x14ac:dyDescent="0.2">
      <c r="B366" s="25"/>
      <c r="C366" s="1"/>
      <c r="D366" s="1"/>
      <c r="E366" s="1"/>
      <c r="F366" s="2"/>
      <c r="G366" s="6"/>
      <c r="H366" s="2"/>
      <c r="I366" s="2"/>
      <c r="J366" s="3"/>
      <c r="K366" s="3"/>
      <c r="L366" s="1"/>
      <c r="M366" s="1"/>
      <c r="N366" s="1"/>
      <c r="O366" s="40"/>
      <c r="P366" s="40"/>
      <c r="Q366" s="1"/>
      <c r="R366" s="1"/>
      <c r="S366" s="2"/>
      <c r="T366" s="3"/>
      <c r="U366" s="7"/>
      <c r="V366" s="7"/>
      <c r="W366" s="7"/>
      <c r="X366" s="40"/>
      <c r="Y366" s="1"/>
      <c r="Z366" s="1"/>
      <c r="AA366" s="2"/>
      <c r="AB366" s="6"/>
      <c r="AC366" s="2"/>
      <c r="AD366" s="40"/>
      <c r="AE366" s="1"/>
      <c r="AF366" s="2"/>
      <c r="AG366" s="9"/>
      <c r="AH366" s="12"/>
      <c r="AI366" s="12"/>
      <c r="AJ366" s="42"/>
      <c r="AK366" s="11"/>
      <c r="AL366" s="9"/>
      <c r="AM366" s="11"/>
      <c r="AN366" s="9"/>
      <c r="AO366" s="9"/>
      <c r="AP366" s="9"/>
      <c r="AQ366" s="50"/>
      <c r="AR366" s="11"/>
      <c r="AS366" s="49"/>
      <c r="AT366" s="12"/>
      <c r="AU366" s="9"/>
      <c r="AV366" s="9"/>
      <c r="AW366" s="9"/>
      <c r="AX366" s="9"/>
      <c r="AY366" s="12"/>
      <c r="AZ366" s="49"/>
      <c r="BA366" s="12"/>
      <c r="BB366" s="9"/>
      <c r="BC366" s="9"/>
      <c r="BD366" s="9"/>
      <c r="BE366" s="9"/>
      <c r="BF366" s="12"/>
      <c r="BG366" s="49"/>
      <c r="BH366" s="12"/>
      <c r="BI366" s="9"/>
      <c r="BJ366" s="9"/>
      <c r="BK366" s="9"/>
      <c r="BL366" s="50"/>
      <c r="BM366" s="12"/>
      <c r="BN366" s="11"/>
      <c r="BO366" s="9"/>
      <c r="BP366" s="11"/>
      <c r="BQ366" s="9"/>
      <c r="BR366" s="43"/>
      <c r="BS366" s="9"/>
      <c r="BT366" s="11"/>
      <c r="BU366" s="25"/>
      <c r="BV366" s="25"/>
      <c r="BW366" s="25"/>
      <c r="BX366" s="25"/>
      <c r="BY366" s="25"/>
      <c r="BZ366" s="25"/>
      <c r="CA366" s="25"/>
      <c r="CB366" s="25"/>
    </row>
    <row r="367" spans="2:80" x14ac:dyDescent="0.2">
      <c r="B367" s="25"/>
      <c r="C367" s="1"/>
      <c r="D367" s="1"/>
      <c r="E367" s="1"/>
      <c r="F367" s="2"/>
      <c r="G367" s="6"/>
      <c r="H367" s="2"/>
      <c r="I367" s="2"/>
      <c r="J367" s="3"/>
      <c r="K367" s="3"/>
      <c r="L367" s="1"/>
      <c r="M367" s="1"/>
      <c r="N367" s="1"/>
      <c r="O367" s="40"/>
      <c r="P367" s="40"/>
      <c r="Q367" s="1"/>
      <c r="R367" s="1"/>
      <c r="S367" s="2"/>
      <c r="T367" s="3"/>
      <c r="U367" s="7"/>
      <c r="V367" s="7"/>
      <c r="W367" s="7"/>
      <c r="X367" s="40"/>
      <c r="Y367" s="1"/>
      <c r="Z367" s="1"/>
      <c r="AA367" s="2"/>
      <c r="AB367" s="6"/>
      <c r="AC367" s="2"/>
      <c r="AD367" s="40"/>
      <c r="AE367" s="1"/>
      <c r="AF367" s="2"/>
      <c r="AG367" s="9"/>
      <c r="AH367" s="12"/>
      <c r="AI367" s="12"/>
      <c r="AJ367" s="42"/>
      <c r="AK367" s="11"/>
      <c r="AL367" s="9"/>
      <c r="AM367" s="11"/>
      <c r="AN367" s="9"/>
      <c r="AO367" s="9"/>
      <c r="AP367" s="9"/>
      <c r="AQ367" s="50"/>
      <c r="AR367" s="11"/>
      <c r="AS367" s="49"/>
      <c r="AT367" s="12"/>
      <c r="AU367" s="9"/>
      <c r="AV367" s="9"/>
      <c r="AW367" s="9"/>
      <c r="AX367" s="9"/>
      <c r="AY367" s="12"/>
      <c r="AZ367" s="49"/>
      <c r="BA367" s="12"/>
      <c r="BB367" s="9"/>
      <c r="BC367" s="9"/>
      <c r="BD367" s="9"/>
      <c r="BE367" s="9"/>
      <c r="BF367" s="12"/>
      <c r="BG367" s="49"/>
      <c r="BH367" s="12"/>
      <c r="BI367" s="9"/>
      <c r="BJ367" s="9"/>
      <c r="BK367" s="9"/>
      <c r="BL367" s="50"/>
      <c r="BM367" s="12"/>
      <c r="BN367" s="11"/>
      <c r="BO367" s="9"/>
      <c r="BP367" s="11"/>
      <c r="BQ367" s="9"/>
      <c r="BR367" s="43"/>
      <c r="BS367" s="9"/>
      <c r="BT367" s="11"/>
      <c r="BU367" s="25"/>
      <c r="BV367" s="25"/>
      <c r="BW367" s="25"/>
      <c r="BX367" s="25"/>
      <c r="BY367" s="25"/>
      <c r="BZ367" s="25"/>
      <c r="CA367" s="25"/>
      <c r="CB367" s="25"/>
    </row>
    <row r="368" spans="2:80" x14ac:dyDescent="0.2">
      <c r="B368" s="25"/>
      <c r="C368" s="1"/>
      <c r="D368" s="1"/>
      <c r="E368" s="1"/>
      <c r="F368" s="2"/>
      <c r="G368" s="6"/>
      <c r="H368" s="2"/>
      <c r="I368" s="2"/>
      <c r="J368" s="3"/>
      <c r="K368" s="3"/>
      <c r="L368" s="1"/>
      <c r="M368" s="1"/>
      <c r="N368" s="1"/>
      <c r="O368" s="40"/>
      <c r="P368" s="40"/>
      <c r="Q368" s="1"/>
      <c r="R368" s="1"/>
      <c r="S368" s="2"/>
      <c r="T368" s="3"/>
      <c r="U368" s="7"/>
      <c r="V368" s="7"/>
      <c r="W368" s="7"/>
      <c r="X368" s="40"/>
      <c r="Y368" s="1"/>
      <c r="Z368" s="1"/>
      <c r="AA368" s="2"/>
      <c r="AB368" s="6"/>
      <c r="AC368" s="2"/>
      <c r="AD368" s="40"/>
      <c r="AE368" s="1"/>
      <c r="AF368" s="2"/>
      <c r="AG368" s="9"/>
      <c r="AH368" s="12"/>
      <c r="AI368" s="12"/>
      <c r="AJ368" s="42"/>
      <c r="AK368" s="11"/>
      <c r="AL368" s="9"/>
      <c r="AM368" s="11"/>
      <c r="AN368" s="9"/>
      <c r="AO368" s="9"/>
      <c r="AP368" s="9"/>
      <c r="AQ368" s="50"/>
      <c r="AR368" s="11"/>
      <c r="AS368" s="49"/>
      <c r="AT368" s="12"/>
      <c r="AU368" s="9"/>
      <c r="AV368" s="9"/>
      <c r="AW368" s="9"/>
      <c r="AX368" s="9"/>
      <c r="AY368" s="12"/>
      <c r="AZ368" s="49"/>
      <c r="BA368" s="12"/>
      <c r="BB368" s="9"/>
      <c r="BC368" s="9"/>
      <c r="BD368" s="9"/>
      <c r="BE368" s="9"/>
      <c r="BF368" s="12"/>
      <c r="BG368" s="49"/>
      <c r="BH368" s="12"/>
      <c r="BI368" s="9"/>
      <c r="BJ368" s="9"/>
      <c r="BK368" s="9"/>
      <c r="BL368" s="50"/>
      <c r="BM368" s="12"/>
      <c r="BN368" s="11"/>
      <c r="BO368" s="9"/>
      <c r="BP368" s="11"/>
      <c r="BQ368" s="9"/>
      <c r="BR368" s="43"/>
      <c r="BS368" s="9"/>
      <c r="BT368" s="11"/>
      <c r="BU368" s="25"/>
      <c r="BV368" s="25"/>
      <c r="BW368" s="25"/>
      <c r="BX368" s="25"/>
      <c r="BY368" s="25"/>
      <c r="BZ368" s="25"/>
      <c r="CA368" s="25"/>
      <c r="CB368" s="25"/>
    </row>
    <row r="369" spans="2:80" x14ac:dyDescent="0.2">
      <c r="B369" s="25"/>
      <c r="C369" s="1"/>
      <c r="D369" s="1"/>
      <c r="E369" s="1"/>
      <c r="F369" s="2"/>
      <c r="G369" s="6"/>
      <c r="H369" s="2"/>
      <c r="I369" s="2"/>
      <c r="J369" s="3"/>
      <c r="K369" s="3"/>
      <c r="L369" s="1"/>
      <c r="M369" s="1"/>
      <c r="N369" s="1"/>
      <c r="O369" s="40"/>
      <c r="P369" s="40"/>
      <c r="Q369" s="1"/>
      <c r="R369" s="1"/>
      <c r="S369" s="2"/>
      <c r="T369" s="3"/>
      <c r="U369" s="7"/>
      <c r="V369" s="7"/>
      <c r="W369" s="7"/>
      <c r="X369" s="40"/>
      <c r="Y369" s="1"/>
      <c r="Z369" s="1"/>
      <c r="AA369" s="2"/>
      <c r="AB369" s="6"/>
      <c r="AC369" s="2"/>
      <c r="AD369" s="40"/>
      <c r="AE369" s="1"/>
      <c r="AF369" s="2"/>
      <c r="AG369" s="9"/>
      <c r="AH369" s="12"/>
      <c r="AI369" s="12"/>
      <c r="AJ369" s="42"/>
      <c r="AK369" s="11"/>
      <c r="AL369" s="9"/>
      <c r="AM369" s="11"/>
      <c r="AN369" s="9"/>
      <c r="AO369" s="9"/>
      <c r="AP369" s="9"/>
      <c r="AQ369" s="50"/>
      <c r="AR369" s="11"/>
      <c r="AS369" s="49"/>
      <c r="AT369" s="12"/>
      <c r="AU369" s="9"/>
      <c r="AV369" s="9"/>
      <c r="AW369" s="9"/>
      <c r="AX369" s="9"/>
      <c r="AY369" s="12"/>
      <c r="AZ369" s="49"/>
      <c r="BA369" s="12"/>
      <c r="BB369" s="9"/>
      <c r="BC369" s="9"/>
      <c r="BD369" s="9"/>
      <c r="BE369" s="9"/>
      <c r="BF369" s="12"/>
      <c r="BG369" s="49"/>
      <c r="BH369" s="12"/>
      <c r="BI369" s="9"/>
      <c r="BJ369" s="9"/>
      <c r="BK369" s="9"/>
      <c r="BL369" s="50"/>
      <c r="BM369" s="12"/>
      <c r="BN369" s="11"/>
      <c r="BO369" s="9"/>
      <c r="BP369" s="11"/>
      <c r="BQ369" s="9"/>
      <c r="BR369" s="43"/>
      <c r="BS369" s="9"/>
      <c r="BT369" s="11"/>
      <c r="BU369" s="25"/>
      <c r="BV369" s="25"/>
      <c r="BW369" s="25"/>
      <c r="BX369" s="25"/>
      <c r="BY369" s="25"/>
      <c r="BZ369" s="25"/>
      <c r="CA369" s="25"/>
      <c r="CB369" s="25"/>
    </row>
    <row r="370" spans="2:80" x14ac:dyDescent="0.2">
      <c r="B370" s="25"/>
      <c r="C370" s="1"/>
      <c r="D370" s="1"/>
      <c r="E370" s="1"/>
      <c r="F370" s="2"/>
      <c r="G370" s="6"/>
      <c r="H370" s="2"/>
      <c r="I370" s="2"/>
      <c r="J370" s="3"/>
      <c r="K370" s="3"/>
      <c r="L370" s="1"/>
      <c r="M370" s="1"/>
      <c r="N370" s="1"/>
      <c r="O370" s="40"/>
      <c r="P370" s="40"/>
      <c r="Q370" s="1"/>
      <c r="R370" s="1"/>
      <c r="S370" s="2"/>
      <c r="T370" s="3"/>
      <c r="U370" s="7"/>
      <c r="V370" s="7"/>
      <c r="W370" s="7"/>
      <c r="X370" s="40"/>
      <c r="Y370" s="1"/>
      <c r="Z370" s="1"/>
      <c r="AA370" s="2"/>
      <c r="AB370" s="6"/>
      <c r="AC370" s="2"/>
      <c r="AD370" s="40"/>
      <c r="AE370" s="1"/>
      <c r="AF370" s="2"/>
      <c r="AG370" s="9"/>
      <c r="AH370" s="12"/>
      <c r="AI370" s="12"/>
      <c r="AJ370" s="42"/>
      <c r="AK370" s="11"/>
      <c r="AL370" s="9"/>
      <c r="AM370" s="11"/>
      <c r="AN370" s="9"/>
      <c r="AO370" s="9"/>
      <c r="AP370" s="9"/>
      <c r="AQ370" s="50"/>
      <c r="AR370" s="11"/>
      <c r="AS370" s="49"/>
      <c r="AT370" s="12"/>
      <c r="AU370" s="9"/>
      <c r="AV370" s="9"/>
      <c r="AW370" s="9"/>
      <c r="AX370" s="9"/>
      <c r="AY370" s="12"/>
      <c r="AZ370" s="49"/>
      <c r="BA370" s="12"/>
      <c r="BB370" s="9"/>
      <c r="BC370" s="9"/>
      <c r="BD370" s="9"/>
      <c r="BE370" s="9"/>
      <c r="BF370" s="12"/>
      <c r="BG370" s="49"/>
      <c r="BH370" s="12"/>
      <c r="BI370" s="9"/>
      <c r="BJ370" s="9"/>
      <c r="BK370" s="9"/>
      <c r="BL370" s="50"/>
      <c r="BM370" s="12"/>
      <c r="BN370" s="11"/>
      <c r="BO370" s="9"/>
      <c r="BP370" s="11"/>
      <c r="BQ370" s="9"/>
      <c r="BR370" s="43"/>
      <c r="BS370" s="9"/>
      <c r="BT370" s="11"/>
      <c r="BU370" s="25"/>
      <c r="BV370" s="25"/>
      <c r="BW370" s="25"/>
      <c r="BX370" s="25"/>
      <c r="BY370" s="25"/>
      <c r="BZ370" s="25"/>
      <c r="CA370" s="25"/>
      <c r="CB370" s="25"/>
    </row>
    <row r="371" spans="2:80" x14ac:dyDescent="0.2">
      <c r="B371" s="25"/>
      <c r="C371" s="1"/>
      <c r="D371" s="1"/>
      <c r="E371" s="1"/>
      <c r="F371" s="2"/>
      <c r="G371" s="6"/>
      <c r="H371" s="2"/>
      <c r="I371" s="2"/>
      <c r="J371" s="3"/>
      <c r="K371" s="3"/>
      <c r="L371" s="1"/>
      <c r="M371" s="1"/>
      <c r="N371" s="1"/>
      <c r="O371" s="40"/>
      <c r="P371" s="40"/>
      <c r="Q371" s="1"/>
      <c r="R371" s="1"/>
      <c r="S371" s="2"/>
      <c r="T371" s="3"/>
      <c r="U371" s="7"/>
      <c r="V371" s="7"/>
      <c r="W371" s="7"/>
      <c r="X371" s="40"/>
      <c r="Y371" s="1"/>
      <c r="Z371" s="1"/>
      <c r="AA371" s="2"/>
      <c r="AB371" s="6"/>
      <c r="AC371" s="2"/>
      <c r="AD371" s="40"/>
      <c r="AE371" s="1"/>
      <c r="AF371" s="2"/>
      <c r="AG371" s="9"/>
      <c r="AH371" s="12"/>
      <c r="AI371" s="12"/>
      <c r="AJ371" s="42"/>
      <c r="AK371" s="11"/>
      <c r="AL371" s="9"/>
      <c r="AM371" s="11"/>
      <c r="AN371" s="9"/>
      <c r="AO371" s="9"/>
      <c r="AP371" s="9"/>
      <c r="AQ371" s="50"/>
      <c r="AR371" s="11"/>
      <c r="AS371" s="49"/>
      <c r="AT371" s="12"/>
      <c r="AU371" s="9"/>
      <c r="AV371" s="9"/>
      <c r="AW371" s="9"/>
      <c r="AX371" s="9"/>
      <c r="AY371" s="12"/>
      <c r="AZ371" s="49"/>
      <c r="BA371" s="12"/>
      <c r="BB371" s="9"/>
      <c r="BC371" s="9"/>
      <c r="BD371" s="9"/>
      <c r="BE371" s="9"/>
      <c r="BF371" s="12"/>
      <c r="BG371" s="49"/>
      <c r="BH371" s="12"/>
      <c r="BI371" s="9"/>
      <c r="BJ371" s="9"/>
      <c r="BK371" s="9"/>
      <c r="BL371" s="50"/>
      <c r="BM371" s="12"/>
      <c r="BN371" s="11"/>
      <c r="BO371" s="9"/>
      <c r="BP371" s="11"/>
      <c r="BQ371" s="9"/>
      <c r="BR371" s="43"/>
      <c r="BS371" s="9"/>
      <c r="BT371" s="11"/>
      <c r="BU371" s="25"/>
      <c r="BV371" s="25"/>
      <c r="BW371" s="25"/>
      <c r="BX371" s="25"/>
      <c r="BY371" s="25"/>
      <c r="BZ371" s="25"/>
      <c r="CA371" s="25"/>
      <c r="CB371" s="25"/>
    </row>
    <row r="372" spans="2:80" x14ac:dyDescent="0.2">
      <c r="B372" s="25"/>
      <c r="C372" s="1"/>
      <c r="D372" s="1"/>
      <c r="E372" s="1"/>
      <c r="F372" s="2"/>
      <c r="G372" s="6"/>
      <c r="H372" s="2"/>
      <c r="I372" s="2"/>
      <c r="J372" s="3"/>
      <c r="K372" s="3"/>
      <c r="L372" s="1"/>
      <c r="M372" s="1"/>
      <c r="N372" s="1"/>
      <c r="O372" s="40"/>
      <c r="P372" s="40"/>
      <c r="Q372" s="1"/>
      <c r="R372" s="1"/>
      <c r="S372" s="2"/>
      <c r="T372" s="3"/>
      <c r="U372" s="7"/>
      <c r="V372" s="7"/>
      <c r="W372" s="7"/>
      <c r="X372" s="40"/>
      <c r="Y372" s="1"/>
      <c r="Z372" s="1"/>
      <c r="AA372" s="2"/>
      <c r="AB372" s="6"/>
      <c r="AC372" s="2"/>
      <c r="AD372" s="40"/>
      <c r="AE372" s="1"/>
      <c r="AF372" s="2"/>
      <c r="AG372" s="9"/>
      <c r="AH372" s="12"/>
      <c r="AI372" s="12"/>
      <c r="AJ372" s="42"/>
      <c r="AK372" s="11"/>
      <c r="AL372" s="9"/>
      <c r="AM372" s="11"/>
      <c r="AN372" s="9"/>
      <c r="AO372" s="9"/>
      <c r="AP372" s="9"/>
      <c r="AQ372" s="50"/>
      <c r="AR372" s="11"/>
      <c r="AS372" s="49"/>
      <c r="AT372" s="12"/>
      <c r="AU372" s="9"/>
      <c r="AV372" s="9"/>
      <c r="AW372" s="9"/>
      <c r="AX372" s="9"/>
      <c r="AY372" s="12"/>
      <c r="AZ372" s="49"/>
      <c r="BA372" s="12"/>
      <c r="BB372" s="9"/>
      <c r="BC372" s="9"/>
      <c r="BD372" s="9"/>
      <c r="BE372" s="9"/>
      <c r="BF372" s="12"/>
      <c r="BG372" s="49"/>
      <c r="BH372" s="12"/>
      <c r="BI372" s="9"/>
      <c r="BJ372" s="9"/>
      <c r="BK372" s="9"/>
      <c r="BL372" s="50"/>
      <c r="BM372" s="12"/>
      <c r="BN372" s="11"/>
      <c r="BO372" s="9"/>
      <c r="BP372" s="11"/>
      <c r="BQ372" s="9"/>
      <c r="BR372" s="43"/>
      <c r="BS372" s="9"/>
      <c r="BT372" s="11"/>
      <c r="BU372" s="25"/>
      <c r="BV372" s="25"/>
      <c r="BW372" s="25"/>
      <c r="BX372" s="25"/>
      <c r="BY372" s="25"/>
      <c r="BZ372" s="25"/>
      <c r="CA372" s="25"/>
      <c r="CB372" s="25"/>
    </row>
    <row r="373" spans="2:80" x14ac:dyDescent="0.2">
      <c r="B373" s="25"/>
      <c r="C373" s="1"/>
      <c r="D373" s="1"/>
      <c r="E373" s="1"/>
      <c r="F373" s="2"/>
      <c r="G373" s="6"/>
      <c r="H373" s="2"/>
      <c r="I373" s="2"/>
      <c r="J373" s="3"/>
      <c r="K373" s="3"/>
      <c r="L373" s="1"/>
      <c r="M373" s="1"/>
      <c r="N373" s="1"/>
      <c r="O373" s="40"/>
      <c r="P373" s="40"/>
      <c r="Q373" s="1"/>
      <c r="R373" s="1"/>
      <c r="S373" s="2"/>
      <c r="T373" s="3"/>
      <c r="U373" s="7"/>
      <c r="V373" s="7"/>
      <c r="W373" s="7"/>
      <c r="X373" s="40"/>
      <c r="Y373" s="1"/>
      <c r="Z373" s="1"/>
      <c r="AA373" s="2"/>
      <c r="AB373" s="6"/>
      <c r="AC373" s="2"/>
      <c r="AD373" s="40"/>
      <c r="AE373" s="1"/>
      <c r="AF373" s="2"/>
      <c r="AG373" s="9"/>
      <c r="AH373" s="12"/>
      <c r="AI373" s="12"/>
      <c r="AJ373" s="42"/>
      <c r="AK373" s="11"/>
      <c r="AL373" s="9"/>
      <c r="AM373" s="11"/>
      <c r="AN373" s="9"/>
      <c r="AO373" s="9"/>
      <c r="AP373" s="9"/>
      <c r="AQ373" s="50"/>
      <c r="AR373" s="11"/>
      <c r="AS373" s="49"/>
      <c r="AT373" s="12"/>
      <c r="AU373" s="9"/>
      <c r="AV373" s="9"/>
      <c r="AW373" s="9"/>
      <c r="AX373" s="9"/>
      <c r="AY373" s="12"/>
      <c r="AZ373" s="49"/>
      <c r="BA373" s="12"/>
      <c r="BB373" s="9"/>
      <c r="BC373" s="9"/>
      <c r="BD373" s="9"/>
      <c r="BE373" s="9"/>
      <c r="BF373" s="12"/>
      <c r="BG373" s="49"/>
      <c r="BH373" s="12"/>
      <c r="BI373" s="9"/>
      <c r="BJ373" s="9"/>
      <c r="BK373" s="9"/>
      <c r="BL373" s="50"/>
      <c r="BM373" s="12"/>
      <c r="BN373" s="11"/>
      <c r="BO373" s="9"/>
      <c r="BP373" s="11"/>
      <c r="BQ373" s="9"/>
      <c r="BR373" s="43"/>
      <c r="BS373" s="9"/>
      <c r="BT373" s="11"/>
      <c r="BU373" s="25"/>
      <c r="BV373" s="25"/>
      <c r="BW373" s="25"/>
      <c r="BX373" s="25"/>
      <c r="BY373" s="25"/>
      <c r="BZ373" s="25"/>
      <c r="CA373" s="25"/>
      <c r="CB373" s="25"/>
    </row>
    <row r="374" spans="2:80" x14ac:dyDescent="0.2">
      <c r="B374" s="25"/>
      <c r="C374" s="1"/>
      <c r="D374" s="1"/>
      <c r="E374" s="1"/>
      <c r="F374" s="2"/>
      <c r="G374" s="6"/>
      <c r="H374" s="2"/>
      <c r="I374" s="2"/>
      <c r="J374" s="3"/>
      <c r="K374" s="3"/>
      <c r="L374" s="1"/>
      <c r="M374" s="1"/>
      <c r="N374" s="1"/>
      <c r="O374" s="40"/>
      <c r="P374" s="40"/>
      <c r="Q374" s="1"/>
      <c r="R374" s="1"/>
      <c r="S374" s="2"/>
      <c r="T374" s="3"/>
      <c r="U374" s="7"/>
      <c r="V374" s="7"/>
      <c r="W374" s="7"/>
      <c r="X374" s="40"/>
      <c r="Y374" s="1"/>
      <c r="Z374" s="1"/>
      <c r="AA374" s="2"/>
      <c r="AB374" s="6"/>
      <c r="AC374" s="2"/>
      <c r="AD374" s="40"/>
      <c r="AE374" s="1"/>
      <c r="AF374" s="2"/>
      <c r="AG374" s="9"/>
      <c r="AH374" s="12"/>
      <c r="AI374" s="12"/>
      <c r="AJ374" s="42"/>
      <c r="AK374" s="11"/>
      <c r="AL374" s="9"/>
      <c r="AM374" s="11"/>
      <c r="AN374" s="9"/>
      <c r="AO374" s="9"/>
      <c r="AP374" s="9"/>
      <c r="AQ374" s="50"/>
      <c r="AR374" s="11"/>
      <c r="AS374" s="49"/>
      <c r="AT374" s="12"/>
      <c r="AU374" s="9"/>
      <c r="AV374" s="9"/>
      <c r="AW374" s="9"/>
      <c r="AX374" s="9"/>
      <c r="AY374" s="12"/>
      <c r="AZ374" s="49"/>
      <c r="BA374" s="12"/>
      <c r="BB374" s="9"/>
      <c r="BC374" s="9"/>
      <c r="BD374" s="9"/>
      <c r="BE374" s="9"/>
      <c r="BF374" s="12"/>
      <c r="BG374" s="49"/>
      <c r="BH374" s="12"/>
      <c r="BI374" s="9"/>
      <c r="BJ374" s="9"/>
      <c r="BK374" s="9"/>
      <c r="BL374" s="50"/>
      <c r="BM374" s="12"/>
      <c r="BN374" s="11"/>
      <c r="BO374" s="9"/>
      <c r="BP374" s="11"/>
      <c r="BQ374" s="9"/>
      <c r="BR374" s="43"/>
      <c r="BS374" s="9"/>
      <c r="BT374" s="11"/>
      <c r="BU374" s="25"/>
      <c r="BV374" s="25"/>
      <c r="BW374" s="25"/>
      <c r="BX374" s="25"/>
      <c r="BY374" s="25"/>
      <c r="BZ374" s="25"/>
      <c r="CA374" s="25"/>
      <c r="CB374" s="25"/>
    </row>
    <row r="375" spans="2:80" x14ac:dyDescent="0.2">
      <c r="B375" s="25"/>
      <c r="C375" s="1"/>
      <c r="D375" s="1"/>
      <c r="E375" s="1"/>
      <c r="F375" s="2"/>
      <c r="G375" s="6"/>
      <c r="H375" s="2"/>
      <c r="I375" s="2"/>
      <c r="J375" s="3"/>
      <c r="K375" s="3"/>
      <c r="L375" s="1"/>
      <c r="M375" s="1"/>
      <c r="N375" s="1"/>
      <c r="O375" s="40"/>
      <c r="P375" s="40"/>
      <c r="Q375" s="1"/>
      <c r="R375" s="1"/>
      <c r="S375" s="2"/>
      <c r="T375" s="3"/>
      <c r="U375" s="7"/>
      <c r="V375" s="7"/>
      <c r="W375" s="7"/>
      <c r="X375" s="40"/>
      <c r="Y375" s="1"/>
      <c r="Z375" s="1"/>
      <c r="AA375" s="2"/>
      <c r="AB375" s="6"/>
      <c r="AC375" s="2"/>
      <c r="AD375" s="40"/>
      <c r="AE375" s="1"/>
      <c r="AF375" s="2"/>
      <c r="AG375" s="9"/>
      <c r="AH375" s="12"/>
      <c r="AI375" s="12"/>
      <c r="AJ375" s="42"/>
      <c r="AK375" s="11"/>
      <c r="AL375" s="9"/>
      <c r="AM375" s="11"/>
      <c r="AN375" s="9"/>
      <c r="AO375" s="9"/>
      <c r="AP375" s="9"/>
      <c r="AQ375" s="50"/>
      <c r="AR375" s="11"/>
      <c r="AS375" s="49"/>
      <c r="AT375" s="12"/>
      <c r="AU375" s="9"/>
      <c r="AV375" s="9"/>
      <c r="AW375" s="9"/>
      <c r="AX375" s="9"/>
      <c r="AY375" s="12"/>
      <c r="AZ375" s="49"/>
      <c r="BA375" s="12"/>
      <c r="BB375" s="9"/>
      <c r="BC375" s="9"/>
      <c r="BD375" s="9"/>
      <c r="BE375" s="9"/>
      <c r="BF375" s="12"/>
      <c r="BG375" s="49"/>
      <c r="BH375" s="12"/>
      <c r="BI375" s="9"/>
      <c r="BJ375" s="9"/>
      <c r="BK375" s="9"/>
      <c r="BL375" s="50"/>
      <c r="BM375" s="12"/>
      <c r="BN375" s="11"/>
      <c r="BO375" s="9"/>
      <c r="BP375" s="11"/>
      <c r="BQ375" s="9"/>
      <c r="BR375" s="43"/>
      <c r="BS375" s="9"/>
      <c r="BT375" s="11"/>
      <c r="BU375" s="25"/>
      <c r="BV375" s="25"/>
      <c r="BW375" s="25"/>
      <c r="BX375" s="25"/>
      <c r="BY375" s="25"/>
      <c r="BZ375" s="25"/>
      <c r="CA375" s="25"/>
      <c r="CB375" s="25"/>
    </row>
    <row r="376" spans="2:80" x14ac:dyDescent="0.2">
      <c r="B376" s="25"/>
      <c r="C376" s="1"/>
      <c r="D376" s="1"/>
      <c r="E376" s="1"/>
      <c r="F376" s="2"/>
      <c r="G376" s="6"/>
      <c r="H376" s="2"/>
      <c r="I376" s="2"/>
      <c r="J376" s="3"/>
      <c r="K376" s="3"/>
      <c r="L376" s="1"/>
      <c r="M376" s="1"/>
      <c r="N376" s="1"/>
      <c r="O376" s="40"/>
      <c r="P376" s="40"/>
      <c r="Q376" s="1"/>
      <c r="R376" s="1"/>
      <c r="S376" s="2"/>
      <c r="T376" s="3"/>
      <c r="U376" s="7"/>
      <c r="V376" s="7"/>
      <c r="W376" s="7"/>
      <c r="X376" s="40"/>
      <c r="Y376" s="1"/>
      <c r="Z376" s="1"/>
      <c r="AA376" s="2"/>
      <c r="AB376" s="6"/>
      <c r="AC376" s="2"/>
      <c r="AD376" s="40"/>
      <c r="AE376" s="1"/>
      <c r="AF376" s="2"/>
      <c r="AG376" s="9"/>
      <c r="AH376" s="12"/>
      <c r="AI376" s="12"/>
      <c r="AJ376" s="42"/>
      <c r="AK376" s="11"/>
      <c r="AL376" s="9"/>
      <c r="AM376" s="11"/>
      <c r="AN376" s="9"/>
      <c r="AO376" s="9"/>
      <c r="AP376" s="9"/>
      <c r="AQ376" s="50"/>
      <c r="AR376" s="11"/>
      <c r="AS376" s="49"/>
      <c r="AT376" s="12"/>
      <c r="AU376" s="9"/>
      <c r="AV376" s="9"/>
      <c r="AW376" s="9"/>
      <c r="AX376" s="9"/>
      <c r="AY376" s="12"/>
      <c r="AZ376" s="49"/>
      <c r="BA376" s="12"/>
      <c r="BB376" s="9"/>
      <c r="BC376" s="9"/>
      <c r="BD376" s="9"/>
      <c r="BE376" s="9"/>
      <c r="BF376" s="12"/>
      <c r="BG376" s="49"/>
      <c r="BH376" s="12"/>
      <c r="BI376" s="9"/>
      <c r="BJ376" s="9"/>
      <c r="BK376" s="9"/>
      <c r="BL376" s="50"/>
      <c r="BM376" s="12"/>
      <c r="BN376" s="11"/>
      <c r="BO376" s="9"/>
      <c r="BP376" s="11"/>
      <c r="BQ376" s="9"/>
      <c r="BR376" s="43"/>
      <c r="BS376" s="9"/>
      <c r="BT376" s="11"/>
      <c r="BU376" s="25"/>
      <c r="BV376" s="25"/>
      <c r="BW376" s="25"/>
      <c r="BX376" s="25"/>
      <c r="BY376" s="25"/>
      <c r="BZ376" s="25"/>
      <c r="CA376" s="25"/>
      <c r="CB376" s="25"/>
    </row>
    <row r="377" spans="2:80" x14ac:dyDescent="0.2">
      <c r="B377" s="25"/>
      <c r="C377" s="1"/>
      <c r="D377" s="1"/>
      <c r="E377" s="1"/>
      <c r="F377" s="2"/>
      <c r="G377" s="6"/>
      <c r="H377" s="2"/>
      <c r="I377" s="2"/>
      <c r="J377" s="3"/>
      <c r="K377" s="3"/>
      <c r="L377" s="1"/>
      <c r="M377" s="1"/>
      <c r="N377" s="1"/>
      <c r="O377" s="40"/>
      <c r="P377" s="40"/>
      <c r="Q377" s="1"/>
      <c r="R377" s="1"/>
      <c r="S377" s="2"/>
      <c r="T377" s="3"/>
      <c r="U377" s="7"/>
      <c r="V377" s="7"/>
      <c r="W377" s="7"/>
      <c r="X377" s="40"/>
      <c r="Y377" s="1"/>
      <c r="Z377" s="1"/>
      <c r="AA377" s="2"/>
      <c r="AB377" s="6"/>
      <c r="AC377" s="2"/>
      <c r="AD377" s="40"/>
      <c r="AE377" s="1"/>
      <c r="AF377" s="2"/>
      <c r="AG377" s="9"/>
      <c r="AH377" s="12"/>
      <c r="AI377" s="12"/>
      <c r="AJ377" s="42"/>
      <c r="AK377" s="11"/>
      <c r="AL377" s="9"/>
      <c r="AM377" s="11"/>
      <c r="AN377" s="9"/>
      <c r="AO377" s="9"/>
      <c r="AP377" s="9"/>
      <c r="AQ377" s="50"/>
      <c r="AR377" s="11"/>
      <c r="AS377" s="49"/>
      <c r="AT377" s="12"/>
      <c r="AU377" s="9"/>
      <c r="AV377" s="9"/>
      <c r="AW377" s="9"/>
      <c r="AX377" s="9"/>
      <c r="AY377" s="12"/>
      <c r="AZ377" s="49"/>
      <c r="BA377" s="12"/>
      <c r="BB377" s="9"/>
      <c r="BC377" s="9"/>
      <c r="BD377" s="9"/>
      <c r="BE377" s="9"/>
      <c r="BF377" s="12"/>
      <c r="BG377" s="49"/>
      <c r="BH377" s="12"/>
      <c r="BI377" s="9"/>
      <c r="BJ377" s="9"/>
      <c r="BK377" s="9"/>
      <c r="BL377" s="50"/>
      <c r="BM377" s="12"/>
      <c r="BN377" s="11"/>
      <c r="BO377" s="9"/>
      <c r="BP377" s="11"/>
      <c r="BQ377" s="9"/>
      <c r="BR377" s="43"/>
      <c r="BS377" s="9"/>
      <c r="BT377" s="11"/>
      <c r="BU377" s="25"/>
      <c r="BV377" s="25"/>
      <c r="BW377" s="25"/>
      <c r="BX377" s="25"/>
      <c r="BY377" s="25"/>
      <c r="BZ377" s="25"/>
      <c r="CA377" s="25"/>
      <c r="CB377" s="25"/>
    </row>
    <row r="378" spans="2:80" x14ac:dyDescent="0.2">
      <c r="B378" s="25"/>
      <c r="C378" s="1"/>
      <c r="D378" s="1"/>
      <c r="E378" s="1"/>
      <c r="F378" s="2"/>
      <c r="G378" s="6"/>
      <c r="H378" s="2"/>
      <c r="I378" s="2"/>
      <c r="J378" s="3"/>
      <c r="K378" s="3"/>
      <c r="L378" s="1"/>
      <c r="M378" s="1"/>
      <c r="N378" s="1"/>
      <c r="O378" s="40"/>
      <c r="P378" s="40"/>
      <c r="Q378" s="1"/>
      <c r="R378" s="1"/>
      <c r="S378" s="2"/>
      <c r="T378" s="3"/>
      <c r="U378" s="7"/>
      <c r="V378" s="7"/>
      <c r="W378" s="7"/>
      <c r="X378" s="40"/>
      <c r="Y378" s="1"/>
      <c r="Z378" s="1"/>
      <c r="AA378" s="2"/>
      <c r="AB378" s="6"/>
      <c r="AC378" s="2"/>
      <c r="AD378" s="40"/>
      <c r="AE378" s="1"/>
      <c r="AF378" s="2"/>
      <c r="AG378" s="9"/>
      <c r="AH378" s="12"/>
      <c r="AI378" s="12"/>
      <c r="AJ378" s="42"/>
      <c r="AK378" s="11"/>
      <c r="AL378" s="9"/>
      <c r="AM378" s="11"/>
      <c r="AN378" s="9"/>
      <c r="AO378" s="9"/>
      <c r="AP378" s="9"/>
      <c r="AQ378" s="50"/>
      <c r="AR378" s="11"/>
      <c r="AS378" s="49"/>
      <c r="AT378" s="12"/>
      <c r="AU378" s="9"/>
      <c r="AV378" s="9"/>
      <c r="AW378" s="9"/>
      <c r="AX378" s="9"/>
      <c r="AY378" s="12"/>
      <c r="AZ378" s="49"/>
      <c r="BA378" s="12"/>
      <c r="BB378" s="9"/>
      <c r="BC378" s="9"/>
      <c r="BD378" s="9"/>
      <c r="BE378" s="9"/>
      <c r="BF378" s="12"/>
      <c r="BG378" s="49"/>
      <c r="BH378" s="12"/>
      <c r="BI378" s="9"/>
      <c r="BJ378" s="9"/>
      <c r="BK378" s="9"/>
      <c r="BL378" s="50"/>
      <c r="BM378" s="12"/>
      <c r="BN378" s="11"/>
      <c r="BO378" s="9"/>
      <c r="BP378" s="11"/>
      <c r="BQ378" s="9"/>
      <c r="BR378" s="43"/>
      <c r="BS378" s="9"/>
      <c r="BT378" s="11"/>
      <c r="BU378" s="25"/>
      <c r="BV378" s="25"/>
      <c r="BW378" s="25"/>
      <c r="BX378" s="25"/>
      <c r="BY378" s="25"/>
      <c r="BZ378" s="25"/>
      <c r="CA378" s="25"/>
      <c r="CB378" s="25"/>
    </row>
    <row r="379" spans="2:80" x14ac:dyDescent="0.2">
      <c r="B379" s="25"/>
      <c r="C379" s="1"/>
      <c r="D379" s="1"/>
      <c r="E379" s="1"/>
      <c r="F379" s="2"/>
      <c r="G379" s="6"/>
      <c r="H379" s="2"/>
      <c r="I379" s="2"/>
      <c r="J379" s="3"/>
      <c r="K379" s="3"/>
      <c r="L379" s="1"/>
      <c r="M379" s="1"/>
      <c r="N379" s="1"/>
      <c r="O379" s="40"/>
      <c r="P379" s="40"/>
      <c r="Q379" s="1"/>
      <c r="R379" s="1"/>
      <c r="S379" s="2"/>
      <c r="T379" s="3"/>
      <c r="U379" s="7"/>
      <c r="V379" s="7"/>
      <c r="W379" s="7"/>
      <c r="X379" s="40"/>
      <c r="Y379" s="1"/>
      <c r="Z379" s="1"/>
      <c r="AA379" s="2"/>
      <c r="AB379" s="6"/>
      <c r="AC379" s="2"/>
      <c r="AD379" s="40"/>
      <c r="AE379" s="1"/>
      <c r="AF379" s="2"/>
      <c r="AG379" s="9"/>
      <c r="AH379" s="12"/>
      <c r="AI379" s="12"/>
      <c r="AJ379" s="42"/>
      <c r="AK379" s="11"/>
      <c r="AL379" s="9"/>
      <c r="AM379" s="11"/>
      <c r="AN379" s="9"/>
      <c r="AO379" s="9"/>
      <c r="AP379" s="9"/>
      <c r="AQ379" s="50"/>
      <c r="AR379" s="11"/>
      <c r="AS379" s="49"/>
      <c r="AT379" s="12"/>
      <c r="AU379" s="9"/>
      <c r="AV379" s="9"/>
      <c r="AW379" s="9"/>
      <c r="AX379" s="9"/>
      <c r="AY379" s="12"/>
      <c r="AZ379" s="49"/>
      <c r="BA379" s="12"/>
      <c r="BB379" s="9"/>
      <c r="BC379" s="9"/>
      <c r="BD379" s="9"/>
      <c r="BE379" s="9"/>
      <c r="BF379" s="12"/>
      <c r="BG379" s="49"/>
      <c r="BH379" s="12"/>
      <c r="BI379" s="9"/>
      <c r="BJ379" s="9"/>
      <c r="BK379" s="9"/>
      <c r="BL379" s="50"/>
      <c r="BM379" s="12"/>
      <c r="BN379" s="11"/>
      <c r="BO379" s="9"/>
      <c r="BP379" s="11"/>
      <c r="BQ379" s="9"/>
      <c r="BR379" s="43"/>
      <c r="BS379" s="9"/>
      <c r="BT379" s="11"/>
      <c r="BU379" s="25"/>
      <c r="BV379" s="25"/>
      <c r="BW379" s="25"/>
      <c r="BX379" s="25"/>
      <c r="BY379" s="25"/>
      <c r="BZ379" s="25"/>
      <c r="CA379" s="25"/>
      <c r="CB379" s="25"/>
    </row>
    <row r="380" spans="2:80" x14ac:dyDescent="0.2">
      <c r="B380" s="25"/>
      <c r="C380" s="1"/>
      <c r="D380" s="1"/>
      <c r="E380" s="1"/>
      <c r="F380" s="2"/>
      <c r="G380" s="6"/>
      <c r="H380" s="2"/>
      <c r="I380" s="2"/>
      <c r="J380" s="3"/>
      <c r="K380" s="3"/>
      <c r="L380" s="1"/>
      <c r="M380" s="1"/>
      <c r="N380" s="1"/>
      <c r="O380" s="40"/>
      <c r="P380" s="40"/>
      <c r="Q380" s="1"/>
      <c r="R380" s="1"/>
      <c r="S380" s="2"/>
      <c r="T380" s="3"/>
      <c r="U380" s="7"/>
      <c r="V380" s="7"/>
      <c r="W380" s="7"/>
      <c r="X380" s="40"/>
      <c r="Y380" s="1"/>
      <c r="Z380" s="1"/>
      <c r="AA380" s="2"/>
      <c r="AB380" s="6"/>
      <c r="AC380" s="2"/>
      <c r="AD380" s="40"/>
      <c r="AE380" s="1"/>
      <c r="AF380" s="2"/>
      <c r="AG380" s="9"/>
      <c r="AH380" s="12"/>
      <c r="AI380" s="12"/>
      <c r="AJ380" s="42"/>
      <c r="AK380" s="11"/>
      <c r="AL380" s="9"/>
      <c r="AM380" s="11"/>
      <c r="AN380" s="9"/>
      <c r="AO380" s="9"/>
      <c r="AP380" s="9"/>
      <c r="AQ380" s="50"/>
      <c r="AR380" s="11"/>
      <c r="AS380" s="49"/>
      <c r="AT380" s="12"/>
      <c r="AU380" s="9"/>
      <c r="AV380" s="9"/>
      <c r="AW380" s="9"/>
      <c r="AX380" s="9"/>
      <c r="AY380" s="12"/>
      <c r="AZ380" s="49"/>
      <c r="BA380" s="12"/>
      <c r="BB380" s="9"/>
      <c r="BC380" s="9"/>
      <c r="BD380" s="9"/>
      <c r="BE380" s="9"/>
      <c r="BF380" s="12"/>
      <c r="BG380" s="49"/>
      <c r="BH380" s="12"/>
      <c r="BI380" s="9"/>
      <c r="BJ380" s="9"/>
      <c r="BK380" s="9"/>
      <c r="BL380" s="50"/>
      <c r="BM380" s="12"/>
      <c r="BN380" s="11"/>
      <c r="BO380" s="9"/>
      <c r="BP380" s="11"/>
      <c r="BQ380" s="9"/>
      <c r="BR380" s="43"/>
      <c r="BS380" s="9"/>
      <c r="BT380" s="11"/>
      <c r="BU380" s="25"/>
      <c r="BV380" s="25"/>
      <c r="BW380" s="25"/>
      <c r="BX380" s="25"/>
      <c r="BY380" s="25"/>
      <c r="BZ380" s="25"/>
      <c r="CA380" s="25"/>
      <c r="CB380" s="25"/>
    </row>
    <row r="381" spans="2:80" x14ac:dyDescent="0.2">
      <c r="B381" s="25"/>
      <c r="C381" s="1"/>
      <c r="D381" s="1"/>
      <c r="E381" s="1"/>
      <c r="F381" s="2"/>
      <c r="G381" s="6"/>
      <c r="H381" s="2"/>
      <c r="I381" s="2"/>
      <c r="J381" s="3"/>
      <c r="K381" s="3"/>
      <c r="L381" s="1"/>
      <c r="M381" s="1"/>
      <c r="N381" s="1"/>
      <c r="O381" s="40"/>
      <c r="P381" s="40"/>
      <c r="Q381" s="1"/>
      <c r="R381" s="1"/>
      <c r="S381" s="2"/>
      <c r="T381" s="3"/>
      <c r="U381" s="7"/>
      <c r="V381" s="7"/>
      <c r="W381" s="7"/>
      <c r="X381" s="40"/>
      <c r="Y381" s="1"/>
      <c r="Z381" s="1"/>
      <c r="AA381" s="2"/>
      <c r="AB381" s="6"/>
      <c r="AC381" s="2"/>
      <c r="AD381" s="40"/>
      <c r="AE381" s="1"/>
      <c r="AF381" s="2"/>
      <c r="AG381" s="9"/>
      <c r="AH381" s="12"/>
      <c r="AI381" s="12"/>
      <c r="AJ381" s="42"/>
      <c r="AK381" s="11"/>
      <c r="AL381" s="9"/>
      <c r="AM381" s="11"/>
      <c r="AN381" s="9"/>
      <c r="AO381" s="9"/>
      <c r="AP381" s="9"/>
      <c r="AQ381" s="50"/>
      <c r="AR381" s="11"/>
      <c r="AS381" s="49"/>
      <c r="AT381" s="12"/>
      <c r="AU381" s="9"/>
      <c r="AV381" s="9"/>
      <c r="AW381" s="9"/>
      <c r="AX381" s="9"/>
      <c r="AY381" s="12"/>
      <c r="AZ381" s="49"/>
      <c r="BA381" s="12"/>
      <c r="BB381" s="9"/>
      <c r="BC381" s="9"/>
      <c r="BD381" s="9"/>
      <c r="BE381" s="9"/>
      <c r="BF381" s="12"/>
      <c r="BG381" s="49"/>
      <c r="BH381" s="12"/>
      <c r="BI381" s="9"/>
      <c r="BJ381" s="9"/>
      <c r="BK381" s="9"/>
      <c r="BL381" s="50"/>
      <c r="BM381" s="12"/>
      <c r="BN381" s="11"/>
      <c r="BO381" s="9"/>
      <c r="BP381" s="11"/>
      <c r="BQ381" s="9"/>
      <c r="BR381" s="43"/>
      <c r="BS381" s="9"/>
      <c r="BT381" s="11"/>
      <c r="BU381" s="25"/>
      <c r="BV381" s="25"/>
      <c r="BW381" s="25"/>
      <c r="BX381" s="25"/>
      <c r="BY381" s="25"/>
      <c r="BZ381" s="25"/>
      <c r="CA381" s="25"/>
      <c r="CB381" s="25"/>
    </row>
    <row r="382" spans="2:80" x14ac:dyDescent="0.2">
      <c r="B382" s="25"/>
      <c r="C382" s="1"/>
      <c r="D382" s="1"/>
      <c r="E382" s="1"/>
      <c r="F382" s="2"/>
      <c r="G382" s="6"/>
      <c r="H382" s="2"/>
      <c r="I382" s="2"/>
      <c r="J382" s="3"/>
      <c r="K382" s="3"/>
      <c r="L382" s="1"/>
      <c r="M382" s="1"/>
      <c r="N382" s="1"/>
      <c r="O382" s="40"/>
      <c r="P382" s="40"/>
      <c r="Q382" s="1"/>
      <c r="R382" s="1"/>
      <c r="S382" s="2"/>
      <c r="T382" s="3"/>
      <c r="U382" s="7"/>
      <c r="V382" s="7"/>
      <c r="W382" s="7"/>
      <c r="X382" s="40"/>
      <c r="Y382" s="1"/>
      <c r="Z382" s="1"/>
      <c r="AA382" s="2"/>
      <c r="AB382" s="6"/>
      <c r="AC382" s="2"/>
      <c r="AD382" s="40"/>
      <c r="AE382" s="1"/>
      <c r="AF382" s="2"/>
      <c r="AG382" s="9"/>
      <c r="AH382" s="12"/>
      <c r="AI382" s="12"/>
      <c r="AJ382" s="42"/>
      <c r="AK382" s="11"/>
      <c r="AL382" s="9"/>
      <c r="AM382" s="11"/>
      <c r="AN382" s="9"/>
      <c r="AO382" s="9"/>
      <c r="AP382" s="9"/>
      <c r="AQ382" s="50"/>
      <c r="AR382" s="11"/>
      <c r="AS382" s="49"/>
      <c r="AT382" s="12"/>
      <c r="AU382" s="9"/>
      <c r="AV382" s="9"/>
      <c r="AW382" s="9"/>
      <c r="AX382" s="9"/>
      <c r="AY382" s="12"/>
      <c r="AZ382" s="49"/>
      <c r="BA382" s="12"/>
      <c r="BB382" s="9"/>
      <c r="BC382" s="9"/>
      <c r="BD382" s="9"/>
      <c r="BE382" s="9"/>
      <c r="BF382" s="12"/>
      <c r="BG382" s="49"/>
      <c r="BH382" s="12"/>
      <c r="BI382" s="9"/>
      <c r="BJ382" s="9"/>
      <c r="BK382" s="9"/>
      <c r="BL382" s="50"/>
      <c r="BM382" s="12"/>
      <c r="BN382" s="11"/>
      <c r="BO382" s="9"/>
      <c r="BP382" s="11"/>
      <c r="BQ382" s="9"/>
      <c r="BR382" s="43"/>
      <c r="BS382" s="9"/>
      <c r="BT382" s="11"/>
      <c r="BU382" s="25"/>
      <c r="BV382" s="25"/>
      <c r="BW382" s="25"/>
      <c r="BX382" s="25"/>
      <c r="BY382" s="25"/>
      <c r="BZ382" s="25"/>
      <c r="CA382" s="25"/>
      <c r="CB382" s="25"/>
    </row>
    <row r="383" spans="2:80" x14ac:dyDescent="0.2">
      <c r="B383" s="25"/>
      <c r="C383" s="1"/>
      <c r="D383" s="1"/>
      <c r="E383" s="1"/>
      <c r="F383" s="2"/>
      <c r="G383" s="6"/>
      <c r="H383" s="2"/>
      <c r="I383" s="2"/>
      <c r="J383" s="3"/>
      <c r="K383" s="3"/>
      <c r="L383" s="1"/>
      <c r="M383" s="1"/>
      <c r="N383" s="1"/>
      <c r="O383" s="40"/>
      <c r="P383" s="40"/>
      <c r="Q383" s="1"/>
      <c r="R383" s="1"/>
      <c r="S383" s="2"/>
      <c r="T383" s="3"/>
      <c r="U383" s="7"/>
      <c r="V383" s="7"/>
      <c r="W383" s="7"/>
      <c r="X383" s="40"/>
      <c r="Y383" s="1"/>
      <c r="Z383" s="1"/>
      <c r="AA383" s="2"/>
      <c r="AB383" s="6"/>
      <c r="AC383" s="2"/>
      <c r="AD383" s="40"/>
      <c r="AE383" s="1"/>
      <c r="AF383" s="2"/>
      <c r="AG383" s="9"/>
      <c r="AH383" s="12"/>
      <c r="AI383" s="12"/>
      <c r="AJ383" s="42"/>
      <c r="AK383" s="11"/>
      <c r="AL383" s="9"/>
      <c r="AM383" s="11"/>
      <c r="AN383" s="9"/>
      <c r="AO383" s="9"/>
      <c r="AP383" s="9"/>
      <c r="AQ383" s="50"/>
      <c r="AR383" s="11"/>
      <c r="AS383" s="49"/>
      <c r="AT383" s="12"/>
      <c r="AU383" s="9"/>
      <c r="AV383" s="9"/>
      <c r="AW383" s="9"/>
      <c r="AX383" s="9"/>
      <c r="AY383" s="12"/>
      <c r="AZ383" s="49"/>
      <c r="BA383" s="12"/>
      <c r="BB383" s="9"/>
      <c r="BC383" s="9"/>
      <c r="BD383" s="9"/>
      <c r="BE383" s="9"/>
      <c r="BF383" s="12"/>
      <c r="BG383" s="49"/>
      <c r="BH383" s="12"/>
      <c r="BI383" s="9"/>
      <c r="BJ383" s="9"/>
      <c r="BK383" s="9"/>
      <c r="BL383" s="50"/>
      <c r="BM383" s="12"/>
      <c r="BN383" s="11"/>
      <c r="BO383" s="9"/>
      <c r="BP383" s="11"/>
      <c r="BQ383" s="9"/>
      <c r="BR383" s="43"/>
      <c r="BS383" s="9"/>
      <c r="BT383" s="11"/>
      <c r="BU383" s="25"/>
      <c r="BV383" s="25"/>
      <c r="BW383" s="25"/>
      <c r="BX383" s="25"/>
      <c r="BY383" s="25"/>
      <c r="BZ383" s="25"/>
      <c r="CA383" s="25"/>
      <c r="CB383" s="25"/>
    </row>
    <row r="384" spans="2:80" x14ac:dyDescent="0.2">
      <c r="B384" s="25"/>
      <c r="C384" s="1"/>
      <c r="D384" s="1"/>
      <c r="E384" s="1"/>
      <c r="F384" s="2"/>
      <c r="G384" s="6"/>
      <c r="H384" s="2"/>
      <c r="I384" s="2"/>
      <c r="J384" s="3"/>
      <c r="K384" s="3"/>
      <c r="L384" s="1"/>
      <c r="M384" s="1"/>
      <c r="N384" s="1"/>
      <c r="O384" s="40"/>
      <c r="P384" s="40"/>
      <c r="Q384" s="1"/>
      <c r="R384" s="1"/>
      <c r="S384" s="2"/>
      <c r="T384" s="3"/>
      <c r="U384" s="7"/>
      <c r="V384" s="7"/>
      <c r="W384" s="7"/>
      <c r="X384" s="40"/>
      <c r="Y384" s="1"/>
      <c r="Z384" s="1"/>
      <c r="AA384" s="2"/>
      <c r="AB384" s="6"/>
      <c r="AC384" s="2"/>
      <c r="AD384" s="40"/>
      <c r="AE384" s="1"/>
      <c r="AF384" s="2"/>
      <c r="AG384" s="9"/>
      <c r="AH384" s="12"/>
      <c r="AI384" s="12"/>
      <c r="AJ384" s="42"/>
      <c r="AK384" s="11"/>
      <c r="AL384" s="9"/>
      <c r="AM384" s="11"/>
      <c r="AN384" s="9"/>
      <c r="AO384" s="9"/>
      <c r="AP384" s="9"/>
      <c r="AQ384" s="50"/>
      <c r="AR384" s="11"/>
      <c r="AS384" s="49"/>
      <c r="AT384" s="12"/>
      <c r="AU384" s="9"/>
      <c r="AV384" s="9"/>
      <c r="AW384" s="9"/>
      <c r="AX384" s="9"/>
      <c r="AY384" s="12"/>
      <c r="AZ384" s="49"/>
      <c r="BA384" s="12"/>
      <c r="BB384" s="9"/>
      <c r="BC384" s="9"/>
      <c r="BD384" s="9"/>
      <c r="BE384" s="9"/>
      <c r="BF384" s="12"/>
      <c r="BG384" s="49"/>
      <c r="BH384" s="12"/>
      <c r="BI384" s="9"/>
      <c r="BJ384" s="9"/>
      <c r="BK384" s="9"/>
      <c r="BL384" s="50"/>
      <c r="BM384" s="12"/>
      <c r="BN384" s="11"/>
      <c r="BO384" s="9"/>
      <c r="BP384" s="11"/>
      <c r="BQ384" s="9"/>
      <c r="BR384" s="43"/>
      <c r="BS384" s="9"/>
      <c r="BT384" s="11"/>
      <c r="BU384" s="25"/>
      <c r="BV384" s="25"/>
      <c r="BW384" s="25"/>
      <c r="BX384" s="25"/>
      <c r="BY384" s="25"/>
      <c r="BZ384" s="25"/>
      <c r="CA384" s="25"/>
      <c r="CB384" s="25"/>
    </row>
    <row r="385" spans="2:80" x14ac:dyDescent="0.2">
      <c r="B385" s="25"/>
      <c r="C385" s="1"/>
      <c r="D385" s="1"/>
      <c r="E385" s="1"/>
      <c r="F385" s="2"/>
      <c r="G385" s="6"/>
      <c r="H385" s="2"/>
      <c r="I385" s="2"/>
      <c r="J385" s="3"/>
      <c r="K385" s="3"/>
      <c r="L385" s="1"/>
      <c r="M385" s="1"/>
      <c r="N385" s="1"/>
      <c r="O385" s="40"/>
      <c r="P385" s="40"/>
      <c r="Q385" s="1"/>
      <c r="R385" s="1"/>
      <c r="S385" s="2"/>
      <c r="T385" s="3"/>
      <c r="U385" s="7"/>
      <c r="V385" s="7"/>
      <c r="W385" s="7"/>
      <c r="X385" s="40"/>
      <c r="Y385" s="1"/>
      <c r="Z385" s="1"/>
      <c r="AA385" s="2"/>
      <c r="AB385" s="6"/>
      <c r="AC385" s="2"/>
      <c r="AD385" s="40"/>
      <c r="AE385" s="1"/>
      <c r="AF385" s="2"/>
      <c r="AG385" s="9"/>
      <c r="AH385" s="12"/>
      <c r="AI385" s="12"/>
      <c r="AJ385" s="42"/>
      <c r="AK385" s="11"/>
      <c r="AL385" s="9"/>
      <c r="AM385" s="11"/>
      <c r="AN385" s="9"/>
      <c r="AO385" s="9"/>
      <c r="AP385" s="9"/>
      <c r="AQ385" s="50"/>
      <c r="AR385" s="11"/>
      <c r="AS385" s="49"/>
      <c r="AT385" s="12"/>
      <c r="AU385" s="9"/>
      <c r="AV385" s="9"/>
      <c r="AW385" s="9"/>
      <c r="AX385" s="9"/>
      <c r="AY385" s="12"/>
      <c r="AZ385" s="49"/>
      <c r="BA385" s="12"/>
      <c r="BB385" s="9"/>
      <c r="BC385" s="9"/>
      <c r="BD385" s="9"/>
      <c r="BE385" s="9"/>
      <c r="BF385" s="12"/>
      <c r="BG385" s="49"/>
      <c r="BH385" s="12"/>
      <c r="BI385" s="9"/>
      <c r="BJ385" s="9"/>
      <c r="BK385" s="9"/>
      <c r="BL385" s="50"/>
      <c r="BM385" s="12"/>
      <c r="BN385" s="11"/>
      <c r="BO385" s="9"/>
      <c r="BP385" s="11"/>
      <c r="BQ385" s="9"/>
      <c r="BR385" s="43"/>
      <c r="BS385" s="9"/>
      <c r="BT385" s="11"/>
      <c r="BU385" s="25"/>
      <c r="BV385" s="25"/>
      <c r="BW385" s="25"/>
      <c r="BX385" s="25"/>
      <c r="BY385" s="25"/>
      <c r="BZ385" s="25"/>
      <c r="CA385" s="25"/>
      <c r="CB385" s="25"/>
    </row>
    <row r="386" spans="2:80" x14ac:dyDescent="0.2">
      <c r="B386" s="25"/>
      <c r="C386" s="1"/>
      <c r="D386" s="1"/>
      <c r="E386" s="1"/>
      <c r="F386" s="2"/>
      <c r="G386" s="6"/>
      <c r="H386" s="2"/>
      <c r="I386" s="2"/>
      <c r="J386" s="3"/>
      <c r="K386" s="3"/>
      <c r="L386" s="1"/>
      <c r="M386" s="1"/>
      <c r="N386" s="1"/>
      <c r="O386" s="40"/>
      <c r="P386" s="40"/>
      <c r="Q386" s="1"/>
      <c r="R386" s="1"/>
      <c r="S386" s="2"/>
      <c r="T386" s="3"/>
      <c r="U386" s="7"/>
      <c r="V386" s="7"/>
      <c r="W386" s="7"/>
      <c r="X386" s="40"/>
      <c r="Y386" s="1"/>
      <c r="Z386" s="1"/>
      <c r="AA386" s="2"/>
      <c r="AB386" s="6"/>
      <c r="AC386" s="2"/>
      <c r="AD386" s="40"/>
      <c r="AE386" s="1"/>
      <c r="AF386" s="2"/>
      <c r="AG386" s="9"/>
      <c r="AH386" s="12"/>
      <c r="AI386" s="12"/>
      <c r="AJ386" s="42"/>
      <c r="AK386" s="11"/>
      <c r="AL386" s="9"/>
      <c r="AM386" s="11"/>
      <c r="AN386" s="9"/>
      <c r="AO386" s="9"/>
      <c r="AP386" s="9"/>
      <c r="AQ386" s="50"/>
      <c r="AR386" s="11"/>
      <c r="AS386" s="49"/>
      <c r="AT386" s="12"/>
      <c r="AU386" s="9"/>
      <c r="AV386" s="9"/>
      <c r="AW386" s="9"/>
      <c r="AX386" s="9"/>
      <c r="AY386" s="12"/>
      <c r="AZ386" s="49"/>
      <c r="BA386" s="12"/>
      <c r="BB386" s="9"/>
      <c r="BC386" s="9"/>
      <c r="BD386" s="9"/>
      <c r="BE386" s="9"/>
      <c r="BF386" s="12"/>
      <c r="BG386" s="49"/>
      <c r="BH386" s="12"/>
      <c r="BI386" s="9"/>
      <c r="BJ386" s="9"/>
      <c r="BK386" s="9"/>
      <c r="BL386" s="50"/>
      <c r="BM386" s="12"/>
      <c r="BN386" s="11"/>
      <c r="BO386" s="9"/>
      <c r="BP386" s="11"/>
      <c r="BQ386" s="9"/>
      <c r="BR386" s="43"/>
      <c r="BS386" s="9"/>
      <c r="BT386" s="11"/>
      <c r="BU386" s="25"/>
      <c r="BV386" s="25"/>
      <c r="BW386" s="25"/>
      <c r="BX386" s="25"/>
      <c r="BY386" s="25"/>
      <c r="BZ386" s="25"/>
      <c r="CA386" s="25"/>
      <c r="CB386" s="25"/>
    </row>
    <row r="387" spans="2:80" x14ac:dyDescent="0.2">
      <c r="B387" s="25"/>
      <c r="C387" s="1"/>
      <c r="D387" s="1"/>
      <c r="E387" s="1"/>
      <c r="F387" s="2"/>
      <c r="G387" s="6"/>
      <c r="H387" s="2"/>
      <c r="I387" s="2"/>
      <c r="J387" s="3"/>
      <c r="K387" s="3"/>
      <c r="L387" s="1"/>
      <c r="M387" s="1"/>
      <c r="N387" s="1"/>
      <c r="O387" s="40"/>
      <c r="P387" s="40"/>
      <c r="Q387" s="1"/>
      <c r="R387" s="1"/>
      <c r="S387" s="2"/>
      <c r="T387" s="3"/>
      <c r="U387" s="7"/>
      <c r="V387" s="7"/>
      <c r="W387" s="7"/>
      <c r="X387" s="40"/>
      <c r="Y387" s="1"/>
      <c r="Z387" s="1"/>
      <c r="AA387" s="2"/>
      <c r="AB387" s="6"/>
      <c r="AC387" s="2"/>
      <c r="AD387" s="40"/>
      <c r="AE387" s="1"/>
      <c r="AF387" s="2"/>
      <c r="AG387" s="9"/>
      <c r="AH387" s="12"/>
      <c r="AI387" s="12"/>
      <c r="AJ387" s="42"/>
      <c r="AK387" s="11"/>
      <c r="AL387" s="9"/>
      <c r="AM387" s="11"/>
      <c r="AN387" s="9"/>
      <c r="AO387" s="9"/>
      <c r="AP387" s="9"/>
      <c r="AQ387" s="50"/>
      <c r="AR387" s="11"/>
      <c r="AS387" s="49"/>
      <c r="AT387" s="12"/>
      <c r="AU387" s="9"/>
      <c r="AV387" s="9"/>
      <c r="AW387" s="9"/>
      <c r="AX387" s="9"/>
      <c r="AY387" s="12"/>
      <c r="AZ387" s="49"/>
      <c r="BA387" s="12"/>
      <c r="BB387" s="9"/>
      <c r="BC387" s="9"/>
      <c r="BD387" s="9"/>
      <c r="BE387" s="9"/>
      <c r="BF387" s="12"/>
      <c r="BG387" s="49"/>
      <c r="BH387" s="12"/>
      <c r="BI387" s="9"/>
      <c r="BJ387" s="9"/>
      <c r="BK387" s="9"/>
      <c r="BL387" s="50"/>
      <c r="BM387" s="12"/>
      <c r="BN387" s="11"/>
      <c r="BO387" s="9"/>
      <c r="BP387" s="11"/>
      <c r="BQ387" s="9"/>
      <c r="BR387" s="43"/>
      <c r="BS387" s="9"/>
      <c r="BT387" s="11"/>
      <c r="BU387" s="25"/>
      <c r="BV387" s="25"/>
      <c r="BW387" s="25"/>
      <c r="BX387" s="25"/>
      <c r="BY387" s="25"/>
      <c r="BZ387" s="25"/>
      <c r="CA387" s="25"/>
      <c r="CB387" s="25"/>
    </row>
    <row r="388" spans="2:80" x14ac:dyDescent="0.2">
      <c r="B388" s="25"/>
      <c r="C388" s="1"/>
      <c r="D388" s="1"/>
      <c r="E388" s="1"/>
      <c r="F388" s="2"/>
      <c r="G388" s="6"/>
      <c r="H388" s="2"/>
      <c r="I388" s="2"/>
      <c r="J388" s="3"/>
      <c r="K388" s="3"/>
      <c r="L388" s="1"/>
      <c r="M388" s="1"/>
      <c r="N388" s="1"/>
      <c r="O388" s="40"/>
      <c r="P388" s="40"/>
      <c r="Q388" s="1"/>
      <c r="R388" s="1"/>
      <c r="S388" s="2"/>
      <c r="T388" s="3"/>
      <c r="U388" s="7"/>
      <c r="V388" s="7"/>
      <c r="W388" s="7"/>
      <c r="X388" s="40"/>
      <c r="Y388" s="1"/>
      <c r="Z388" s="1"/>
      <c r="AA388" s="2"/>
      <c r="AB388" s="6"/>
      <c r="AC388" s="2"/>
      <c r="AD388" s="40"/>
      <c r="AE388" s="1"/>
      <c r="AF388" s="2"/>
      <c r="AG388" s="9"/>
      <c r="AH388" s="12"/>
      <c r="AI388" s="12"/>
      <c r="AJ388" s="42"/>
      <c r="AK388" s="11"/>
      <c r="AL388" s="9"/>
      <c r="AM388" s="11"/>
      <c r="AN388" s="9"/>
      <c r="AO388" s="9"/>
      <c r="AP388" s="9"/>
      <c r="AQ388" s="50"/>
      <c r="AR388" s="11"/>
      <c r="AS388" s="49"/>
      <c r="AT388" s="12"/>
      <c r="AU388" s="9"/>
      <c r="AV388" s="9"/>
      <c r="AW388" s="9"/>
      <c r="AX388" s="9"/>
      <c r="AY388" s="12"/>
      <c r="AZ388" s="49"/>
      <c r="BA388" s="12"/>
      <c r="BB388" s="9"/>
      <c r="BC388" s="9"/>
      <c r="BD388" s="9"/>
      <c r="BE388" s="9"/>
      <c r="BF388" s="12"/>
      <c r="BG388" s="49"/>
      <c r="BH388" s="12"/>
      <c r="BI388" s="9"/>
      <c r="BJ388" s="9"/>
      <c r="BK388" s="9"/>
      <c r="BL388" s="50"/>
      <c r="BM388" s="12"/>
      <c r="BN388" s="11"/>
      <c r="BO388" s="9"/>
      <c r="BP388" s="11"/>
      <c r="BQ388" s="9"/>
      <c r="BR388" s="43"/>
      <c r="BS388" s="9"/>
      <c r="BT388" s="11"/>
      <c r="BU388" s="25"/>
      <c r="BV388" s="25"/>
      <c r="BW388" s="25"/>
      <c r="BX388" s="25"/>
      <c r="BY388" s="25"/>
      <c r="BZ388" s="25"/>
      <c r="CA388" s="25"/>
      <c r="CB388" s="25"/>
    </row>
    <row r="389" spans="2:80" x14ac:dyDescent="0.2">
      <c r="B389" s="25"/>
      <c r="C389" s="1"/>
      <c r="D389" s="1"/>
      <c r="E389" s="1"/>
      <c r="F389" s="2"/>
      <c r="G389" s="6"/>
      <c r="H389" s="2"/>
      <c r="I389" s="2"/>
      <c r="J389" s="3"/>
      <c r="K389" s="3"/>
      <c r="L389" s="1"/>
      <c r="M389" s="1"/>
      <c r="N389" s="1"/>
      <c r="O389" s="40"/>
      <c r="P389" s="40"/>
      <c r="Q389" s="1"/>
      <c r="R389" s="1"/>
      <c r="S389" s="2"/>
      <c r="T389" s="3"/>
      <c r="U389" s="7"/>
      <c r="V389" s="7"/>
      <c r="W389" s="7"/>
      <c r="X389" s="40"/>
      <c r="Y389" s="1"/>
      <c r="Z389" s="1"/>
      <c r="AA389" s="2"/>
      <c r="AB389" s="6"/>
      <c r="AC389" s="2"/>
      <c r="AD389" s="40"/>
      <c r="AE389" s="1"/>
      <c r="AF389" s="2"/>
      <c r="AG389" s="9"/>
      <c r="AH389" s="12"/>
      <c r="AI389" s="12"/>
      <c r="AJ389" s="42"/>
      <c r="AK389" s="11"/>
      <c r="AL389" s="9"/>
      <c r="AM389" s="11"/>
      <c r="AN389" s="9"/>
      <c r="AO389" s="9"/>
      <c r="AP389" s="9"/>
      <c r="AQ389" s="50"/>
      <c r="AR389" s="11"/>
      <c r="AS389" s="49"/>
      <c r="AT389" s="12"/>
      <c r="AU389" s="9"/>
      <c r="AV389" s="9"/>
      <c r="AW389" s="9"/>
      <c r="AX389" s="9"/>
      <c r="AY389" s="12"/>
      <c r="AZ389" s="49"/>
      <c r="BA389" s="12"/>
      <c r="BB389" s="9"/>
      <c r="BC389" s="9"/>
      <c r="BD389" s="9"/>
      <c r="BE389" s="9"/>
      <c r="BF389" s="12"/>
      <c r="BG389" s="49"/>
      <c r="BH389" s="12"/>
      <c r="BI389" s="9"/>
      <c r="BJ389" s="9"/>
      <c r="BK389" s="9"/>
      <c r="BL389" s="50"/>
      <c r="BM389" s="12"/>
      <c r="BN389" s="11"/>
      <c r="BO389" s="9"/>
      <c r="BP389" s="11"/>
      <c r="BQ389" s="9"/>
      <c r="BR389" s="43"/>
      <c r="BS389" s="9"/>
      <c r="BT389" s="11"/>
      <c r="BU389" s="25"/>
      <c r="BV389" s="25"/>
      <c r="BW389" s="25"/>
      <c r="BX389" s="25"/>
      <c r="BY389" s="25"/>
      <c r="BZ389" s="25"/>
      <c r="CA389" s="25"/>
      <c r="CB389" s="25"/>
    </row>
    <row r="390" spans="2:80" x14ac:dyDescent="0.2">
      <c r="B390" s="25"/>
      <c r="C390" s="1"/>
      <c r="D390" s="1"/>
      <c r="E390" s="1"/>
      <c r="F390" s="2"/>
      <c r="G390" s="6"/>
      <c r="H390" s="2"/>
      <c r="I390" s="2"/>
      <c r="J390" s="3"/>
      <c r="K390" s="3"/>
      <c r="L390" s="1"/>
      <c r="M390" s="1"/>
      <c r="N390" s="1"/>
      <c r="O390" s="40"/>
      <c r="P390" s="40"/>
      <c r="Q390" s="1"/>
      <c r="R390" s="1"/>
      <c r="S390" s="2"/>
      <c r="T390" s="3"/>
      <c r="U390" s="7"/>
      <c r="V390" s="7"/>
      <c r="W390" s="7"/>
      <c r="X390" s="40"/>
      <c r="Y390" s="1"/>
      <c r="Z390" s="1"/>
      <c r="AA390" s="2"/>
      <c r="AB390" s="6"/>
      <c r="AC390" s="2"/>
      <c r="AD390" s="40"/>
      <c r="AE390" s="1"/>
      <c r="AF390" s="2"/>
      <c r="AG390" s="9"/>
      <c r="AH390" s="12"/>
      <c r="AI390" s="12"/>
      <c r="AJ390" s="42"/>
      <c r="AK390" s="11"/>
      <c r="AL390" s="9"/>
      <c r="AM390" s="11"/>
      <c r="AN390" s="9"/>
      <c r="AO390" s="9"/>
      <c r="AP390" s="9"/>
      <c r="AQ390" s="50"/>
      <c r="AR390" s="11"/>
      <c r="AS390" s="49"/>
      <c r="AT390" s="12"/>
      <c r="AU390" s="9"/>
      <c r="AV390" s="9"/>
      <c r="AW390" s="9"/>
      <c r="AX390" s="9"/>
      <c r="AY390" s="12"/>
      <c r="AZ390" s="49"/>
      <c r="BA390" s="12"/>
      <c r="BB390" s="9"/>
      <c r="BC390" s="9"/>
      <c r="BD390" s="9"/>
      <c r="BE390" s="9"/>
      <c r="BF390" s="12"/>
      <c r="BG390" s="49"/>
      <c r="BH390" s="12"/>
      <c r="BI390" s="9"/>
      <c r="BJ390" s="9"/>
      <c r="BK390" s="9"/>
      <c r="BL390" s="50"/>
      <c r="BM390" s="12"/>
      <c r="BN390" s="11"/>
      <c r="BO390" s="9"/>
      <c r="BP390" s="11"/>
      <c r="BQ390" s="9"/>
      <c r="BR390" s="43"/>
      <c r="BS390" s="9"/>
      <c r="BT390" s="11"/>
      <c r="BU390" s="25"/>
      <c r="BV390" s="25"/>
      <c r="BW390" s="25"/>
      <c r="BX390" s="25"/>
      <c r="BY390" s="25"/>
      <c r="BZ390" s="25"/>
      <c r="CA390" s="25"/>
      <c r="CB390" s="25"/>
    </row>
    <row r="391" spans="2:80" x14ac:dyDescent="0.2">
      <c r="B391" s="25"/>
      <c r="C391" s="1"/>
      <c r="D391" s="1"/>
      <c r="E391" s="1"/>
      <c r="F391" s="2"/>
      <c r="G391" s="6"/>
      <c r="H391" s="2"/>
      <c r="I391" s="2"/>
      <c r="J391" s="3"/>
      <c r="K391" s="3"/>
      <c r="L391" s="1"/>
      <c r="M391" s="1"/>
      <c r="N391" s="1"/>
      <c r="O391" s="40"/>
      <c r="P391" s="40"/>
      <c r="Q391" s="1"/>
      <c r="R391" s="1"/>
      <c r="S391" s="2"/>
      <c r="T391" s="3"/>
      <c r="U391" s="7"/>
      <c r="V391" s="7"/>
      <c r="W391" s="7"/>
      <c r="X391" s="40"/>
      <c r="Y391" s="1"/>
      <c r="Z391" s="1"/>
      <c r="AA391" s="2"/>
      <c r="AB391" s="6"/>
      <c r="AC391" s="2"/>
      <c r="AD391" s="40"/>
      <c r="AE391" s="1"/>
      <c r="AF391" s="2"/>
      <c r="AG391" s="9"/>
      <c r="AH391" s="12"/>
      <c r="AI391" s="12"/>
      <c r="AJ391" s="42"/>
      <c r="AK391" s="11"/>
      <c r="AL391" s="9"/>
      <c r="AM391" s="11"/>
      <c r="AN391" s="9"/>
      <c r="AO391" s="9"/>
      <c r="AP391" s="9"/>
      <c r="AQ391" s="50"/>
      <c r="AR391" s="11"/>
      <c r="AS391" s="49"/>
      <c r="AT391" s="12"/>
      <c r="AU391" s="9"/>
      <c r="AV391" s="9"/>
      <c r="AW391" s="9"/>
      <c r="AX391" s="9"/>
      <c r="AY391" s="12"/>
      <c r="AZ391" s="49"/>
      <c r="BA391" s="12"/>
      <c r="BB391" s="9"/>
      <c r="BC391" s="9"/>
      <c r="BD391" s="9"/>
      <c r="BE391" s="9"/>
      <c r="BF391" s="12"/>
      <c r="BG391" s="49"/>
      <c r="BH391" s="12"/>
      <c r="BI391" s="9"/>
      <c r="BJ391" s="9"/>
      <c r="BK391" s="9"/>
      <c r="BL391" s="50"/>
      <c r="BM391" s="12"/>
      <c r="BN391" s="11"/>
      <c r="BO391" s="9"/>
      <c r="BP391" s="11"/>
      <c r="BQ391" s="9"/>
      <c r="BR391" s="43"/>
      <c r="BS391" s="9"/>
      <c r="BT391" s="11"/>
      <c r="BU391" s="25"/>
      <c r="BV391" s="25"/>
      <c r="BW391" s="25"/>
      <c r="BX391" s="25"/>
      <c r="BY391" s="25"/>
      <c r="BZ391" s="25"/>
      <c r="CA391" s="25"/>
      <c r="CB391" s="25"/>
    </row>
    <row r="392" spans="2:80" x14ac:dyDescent="0.2">
      <c r="B392" s="25"/>
      <c r="C392" s="1"/>
      <c r="D392" s="1"/>
      <c r="E392" s="1"/>
      <c r="F392" s="2"/>
      <c r="G392" s="6"/>
      <c r="H392" s="2"/>
      <c r="I392" s="2"/>
      <c r="J392" s="3"/>
      <c r="K392" s="3"/>
      <c r="L392" s="1"/>
      <c r="M392" s="1"/>
      <c r="N392" s="1"/>
      <c r="O392" s="40"/>
      <c r="P392" s="40"/>
      <c r="Q392" s="1"/>
      <c r="R392" s="1"/>
      <c r="S392" s="2"/>
      <c r="T392" s="3"/>
      <c r="U392" s="7"/>
      <c r="V392" s="7"/>
      <c r="W392" s="7"/>
      <c r="X392" s="40"/>
      <c r="Y392" s="1"/>
      <c r="Z392" s="1"/>
      <c r="AA392" s="2"/>
      <c r="AB392" s="6"/>
      <c r="AC392" s="2"/>
      <c r="AD392" s="40"/>
      <c r="AE392" s="1"/>
      <c r="AF392" s="2"/>
      <c r="AG392" s="9"/>
      <c r="AH392" s="12"/>
      <c r="AI392" s="12"/>
      <c r="AJ392" s="42"/>
      <c r="AK392" s="11"/>
      <c r="AL392" s="9"/>
      <c r="AM392" s="11"/>
      <c r="AN392" s="9"/>
      <c r="AO392" s="9"/>
      <c r="AP392" s="9"/>
      <c r="AQ392" s="50"/>
      <c r="AR392" s="11"/>
      <c r="AS392" s="49"/>
      <c r="AT392" s="12"/>
      <c r="AU392" s="9"/>
      <c r="AV392" s="9"/>
      <c r="AW392" s="9"/>
      <c r="AX392" s="9"/>
      <c r="AY392" s="12"/>
      <c r="AZ392" s="49"/>
      <c r="BA392" s="12"/>
      <c r="BB392" s="9"/>
      <c r="BC392" s="9"/>
      <c r="BD392" s="9"/>
      <c r="BE392" s="9"/>
      <c r="BF392" s="12"/>
      <c r="BG392" s="49"/>
      <c r="BH392" s="12"/>
      <c r="BI392" s="9"/>
      <c r="BJ392" s="9"/>
      <c r="BK392" s="9"/>
      <c r="BL392" s="50"/>
      <c r="BM392" s="12"/>
      <c r="BN392" s="11"/>
      <c r="BO392" s="9"/>
      <c r="BP392" s="11"/>
      <c r="BQ392" s="9"/>
      <c r="BR392" s="43"/>
      <c r="BS392" s="9"/>
      <c r="BT392" s="11"/>
      <c r="BU392" s="25"/>
      <c r="BV392" s="25"/>
      <c r="BW392" s="25"/>
      <c r="BX392" s="25"/>
      <c r="BY392" s="25"/>
      <c r="BZ392" s="25"/>
      <c r="CA392" s="25"/>
      <c r="CB392" s="25"/>
    </row>
    <row r="393" spans="2:80" x14ac:dyDescent="0.2">
      <c r="B393" s="25"/>
      <c r="C393" s="1"/>
      <c r="D393" s="1"/>
      <c r="E393" s="1"/>
      <c r="F393" s="2"/>
      <c r="G393" s="6"/>
      <c r="H393" s="2"/>
      <c r="I393" s="2"/>
      <c r="J393" s="3"/>
      <c r="K393" s="3"/>
      <c r="L393" s="1"/>
      <c r="M393" s="1"/>
      <c r="N393" s="1"/>
      <c r="O393" s="40"/>
      <c r="P393" s="40"/>
      <c r="Q393" s="1"/>
      <c r="R393" s="1"/>
      <c r="S393" s="2"/>
      <c r="T393" s="3"/>
      <c r="U393" s="7"/>
      <c r="V393" s="7"/>
      <c r="W393" s="7"/>
      <c r="X393" s="40"/>
      <c r="Y393" s="1"/>
      <c r="Z393" s="1"/>
      <c r="AA393" s="2"/>
      <c r="AB393" s="6"/>
      <c r="AC393" s="2"/>
      <c r="AD393" s="40"/>
      <c r="AE393" s="1"/>
      <c r="AF393" s="2"/>
      <c r="AG393" s="9"/>
      <c r="AH393" s="12"/>
      <c r="AI393" s="12"/>
      <c r="AJ393" s="42"/>
      <c r="AK393" s="11"/>
      <c r="AL393" s="9"/>
      <c r="AM393" s="11"/>
      <c r="AN393" s="9"/>
      <c r="AO393" s="9"/>
      <c r="AP393" s="9"/>
      <c r="AQ393" s="50"/>
      <c r="AR393" s="11"/>
      <c r="AS393" s="49"/>
      <c r="AT393" s="12"/>
      <c r="AU393" s="9"/>
      <c r="AV393" s="9"/>
      <c r="AW393" s="9"/>
      <c r="AX393" s="9"/>
      <c r="AY393" s="12"/>
      <c r="AZ393" s="49"/>
      <c r="BA393" s="12"/>
      <c r="BB393" s="9"/>
      <c r="BC393" s="9"/>
      <c r="BD393" s="9"/>
      <c r="BE393" s="9"/>
      <c r="BF393" s="12"/>
      <c r="BG393" s="49"/>
      <c r="BH393" s="12"/>
      <c r="BI393" s="9"/>
      <c r="BJ393" s="9"/>
      <c r="BK393" s="9"/>
      <c r="BL393" s="50"/>
      <c r="BM393" s="12"/>
      <c r="BN393" s="11"/>
      <c r="BO393" s="9"/>
      <c r="BP393" s="11"/>
      <c r="BQ393" s="9"/>
      <c r="BR393" s="43"/>
      <c r="BS393" s="9"/>
      <c r="BT393" s="11"/>
      <c r="BU393" s="25"/>
      <c r="BV393" s="25"/>
      <c r="BW393" s="25"/>
      <c r="BX393" s="25"/>
      <c r="BY393" s="25"/>
      <c r="BZ393" s="25"/>
      <c r="CA393" s="25"/>
      <c r="CB393" s="25"/>
    </row>
    <row r="394" spans="2:80" x14ac:dyDescent="0.2">
      <c r="B394" s="25"/>
      <c r="C394" s="1"/>
      <c r="D394" s="1"/>
      <c r="E394" s="1"/>
      <c r="F394" s="2"/>
      <c r="G394" s="6"/>
      <c r="H394" s="2"/>
      <c r="I394" s="2"/>
      <c r="J394" s="3"/>
      <c r="K394" s="3"/>
      <c r="L394" s="1"/>
      <c r="M394" s="1"/>
      <c r="N394" s="1"/>
      <c r="O394" s="40"/>
      <c r="P394" s="40"/>
      <c r="Q394" s="1"/>
      <c r="R394" s="1"/>
      <c r="S394" s="2"/>
      <c r="T394" s="3"/>
      <c r="U394" s="7"/>
      <c r="V394" s="7"/>
      <c r="W394" s="7"/>
      <c r="X394" s="40"/>
      <c r="Y394" s="1"/>
      <c r="Z394" s="1"/>
      <c r="AA394" s="2"/>
      <c r="AB394" s="6"/>
      <c r="AC394" s="2"/>
      <c r="AD394" s="40"/>
      <c r="AE394" s="1"/>
      <c r="AF394" s="2"/>
      <c r="AG394" s="9"/>
      <c r="AH394" s="12"/>
      <c r="AI394" s="12"/>
      <c r="AJ394" s="42"/>
      <c r="AK394" s="11"/>
      <c r="AL394" s="9"/>
      <c r="AM394" s="11"/>
      <c r="AN394" s="9"/>
      <c r="AO394" s="9"/>
      <c r="AP394" s="9"/>
      <c r="AQ394" s="50"/>
      <c r="AR394" s="11"/>
      <c r="AS394" s="49"/>
      <c r="AT394" s="12"/>
      <c r="AU394" s="9"/>
      <c r="AV394" s="9"/>
      <c r="AW394" s="9"/>
      <c r="AX394" s="9"/>
      <c r="AY394" s="12"/>
      <c r="AZ394" s="49"/>
      <c r="BA394" s="12"/>
      <c r="BB394" s="9"/>
      <c r="BC394" s="9"/>
      <c r="BD394" s="9"/>
      <c r="BE394" s="9"/>
      <c r="BF394" s="12"/>
      <c r="BG394" s="49"/>
      <c r="BH394" s="12"/>
      <c r="BI394" s="9"/>
      <c r="BJ394" s="9"/>
      <c r="BK394" s="9"/>
      <c r="BL394" s="50"/>
      <c r="BM394" s="12"/>
      <c r="BN394" s="11"/>
      <c r="BO394" s="9"/>
      <c r="BP394" s="11"/>
      <c r="BQ394" s="9"/>
      <c r="BR394" s="43"/>
      <c r="BS394" s="9"/>
      <c r="BT394" s="11"/>
      <c r="BU394" s="25"/>
      <c r="BV394" s="25"/>
      <c r="BW394" s="25"/>
      <c r="BX394" s="25"/>
      <c r="BY394" s="25"/>
      <c r="BZ394" s="25"/>
      <c r="CA394" s="25"/>
      <c r="CB394" s="25"/>
    </row>
    <row r="395" spans="2:80" x14ac:dyDescent="0.2">
      <c r="B395" s="25"/>
      <c r="C395" s="1"/>
      <c r="D395" s="1"/>
      <c r="E395" s="1"/>
      <c r="F395" s="2"/>
      <c r="G395" s="6"/>
      <c r="H395" s="2"/>
      <c r="I395" s="2"/>
      <c r="J395" s="3"/>
      <c r="K395" s="3"/>
      <c r="L395" s="1"/>
      <c r="M395" s="1"/>
      <c r="N395" s="1"/>
      <c r="O395" s="40"/>
      <c r="P395" s="40"/>
      <c r="Q395" s="1"/>
      <c r="R395" s="1"/>
      <c r="S395" s="2"/>
      <c r="T395" s="3"/>
      <c r="U395" s="7"/>
      <c r="V395" s="7"/>
      <c r="W395" s="7"/>
      <c r="X395" s="40"/>
      <c r="Y395" s="1"/>
      <c r="Z395" s="1"/>
      <c r="AA395" s="2"/>
      <c r="AB395" s="6"/>
      <c r="AC395" s="2"/>
      <c r="AD395" s="40"/>
      <c r="AE395" s="1"/>
      <c r="AF395" s="2"/>
      <c r="AG395" s="9"/>
      <c r="AH395" s="12"/>
      <c r="AI395" s="12"/>
      <c r="AJ395" s="42"/>
      <c r="AK395" s="11"/>
      <c r="AL395" s="9"/>
      <c r="AM395" s="11"/>
      <c r="AN395" s="9"/>
      <c r="AO395" s="9"/>
      <c r="AP395" s="9"/>
      <c r="AQ395" s="50"/>
      <c r="AR395" s="11"/>
      <c r="AS395" s="49"/>
      <c r="AT395" s="12"/>
      <c r="AU395" s="9"/>
      <c r="AV395" s="9"/>
      <c r="AW395" s="9"/>
      <c r="AX395" s="9"/>
      <c r="AY395" s="12"/>
      <c r="AZ395" s="49"/>
      <c r="BA395" s="12"/>
      <c r="BB395" s="9"/>
      <c r="BC395" s="9"/>
      <c r="BD395" s="9"/>
      <c r="BE395" s="9"/>
      <c r="BF395" s="12"/>
      <c r="BG395" s="49"/>
      <c r="BH395" s="12"/>
      <c r="BI395" s="9"/>
      <c r="BJ395" s="9"/>
      <c r="BK395" s="9"/>
      <c r="BL395" s="50"/>
      <c r="BM395" s="12"/>
      <c r="BN395" s="11"/>
      <c r="BO395" s="9"/>
      <c r="BP395" s="11"/>
      <c r="BQ395" s="9"/>
      <c r="BR395" s="43"/>
      <c r="BS395" s="9"/>
      <c r="BT395" s="11"/>
      <c r="BU395" s="25"/>
      <c r="BV395" s="25"/>
      <c r="BW395" s="25"/>
      <c r="BX395" s="25"/>
      <c r="BY395" s="25"/>
      <c r="BZ395" s="25"/>
      <c r="CA395" s="25"/>
      <c r="CB395" s="25"/>
    </row>
    <row r="396" spans="2:80" x14ac:dyDescent="0.2">
      <c r="B396" s="25"/>
      <c r="C396" s="1"/>
      <c r="D396" s="1"/>
      <c r="E396" s="1"/>
      <c r="F396" s="2"/>
      <c r="G396" s="6"/>
      <c r="H396" s="2"/>
      <c r="I396" s="2"/>
      <c r="J396" s="3"/>
      <c r="K396" s="3"/>
      <c r="L396" s="1"/>
      <c r="M396" s="1"/>
      <c r="N396" s="1"/>
      <c r="O396" s="40"/>
      <c r="P396" s="40"/>
      <c r="Q396" s="1"/>
      <c r="R396" s="1"/>
      <c r="S396" s="2"/>
      <c r="T396" s="3"/>
      <c r="U396" s="7"/>
      <c r="V396" s="7"/>
      <c r="W396" s="7"/>
      <c r="X396" s="40"/>
      <c r="Y396" s="1"/>
      <c r="Z396" s="1"/>
      <c r="AA396" s="2"/>
      <c r="AB396" s="6"/>
      <c r="AC396" s="2"/>
      <c r="AD396" s="40"/>
      <c r="AE396" s="1"/>
      <c r="AF396" s="2"/>
      <c r="AG396" s="9"/>
      <c r="AH396" s="12"/>
      <c r="AI396" s="12"/>
      <c r="AJ396" s="42"/>
      <c r="AK396" s="11"/>
      <c r="AL396" s="9"/>
      <c r="AM396" s="11"/>
      <c r="AN396" s="9"/>
      <c r="AO396" s="9"/>
      <c r="AP396" s="9"/>
      <c r="AQ396" s="50"/>
      <c r="AR396" s="11"/>
      <c r="AS396" s="49"/>
      <c r="AT396" s="12"/>
      <c r="AU396" s="9"/>
      <c r="AV396" s="9"/>
      <c r="AW396" s="9"/>
      <c r="AX396" s="9"/>
      <c r="AY396" s="12"/>
      <c r="AZ396" s="49"/>
      <c r="BA396" s="12"/>
      <c r="BB396" s="9"/>
      <c r="BC396" s="9"/>
      <c r="BD396" s="9"/>
      <c r="BE396" s="9"/>
      <c r="BF396" s="12"/>
      <c r="BG396" s="49"/>
      <c r="BH396" s="12"/>
      <c r="BI396" s="9"/>
      <c r="BJ396" s="9"/>
      <c r="BK396" s="9"/>
      <c r="BL396" s="50"/>
      <c r="BM396" s="12"/>
      <c r="BN396" s="11"/>
      <c r="BO396" s="9"/>
      <c r="BP396" s="11"/>
      <c r="BQ396" s="9"/>
      <c r="BR396" s="43"/>
      <c r="BS396" s="9"/>
      <c r="BT396" s="11"/>
      <c r="BU396" s="25"/>
      <c r="BV396" s="25"/>
      <c r="BW396" s="25"/>
      <c r="BX396" s="25"/>
      <c r="BY396" s="25"/>
      <c r="BZ396" s="25"/>
      <c r="CA396" s="25"/>
      <c r="CB396" s="25"/>
    </row>
    <row r="397" spans="2:80" x14ac:dyDescent="0.2">
      <c r="B397" s="25"/>
      <c r="C397" s="1"/>
      <c r="D397" s="1"/>
      <c r="E397" s="1"/>
      <c r="F397" s="2"/>
      <c r="G397" s="6"/>
      <c r="H397" s="2"/>
      <c r="I397" s="2"/>
      <c r="J397" s="3"/>
      <c r="K397" s="3"/>
      <c r="L397" s="1"/>
      <c r="M397" s="1"/>
      <c r="N397" s="1"/>
      <c r="O397" s="40"/>
      <c r="P397" s="40"/>
      <c r="Q397" s="1"/>
      <c r="R397" s="1"/>
      <c r="S397" s="2"/>
      <c r="T397" s="3"/>
      <c r="U397" s="7"/>
      <c r="V397" s="7"/>
      <c r="W397" s="7"/>
      <c r="X397" s="40"/>
      <c r="Y397" s="1"/>
      <c r="Z397" s="1"/>
      <c r="AA397" s="2"/>
      <c r="AB397" s="6"/>
      <c r="AC397" s="2"/>
      <c r="AD397" s="40"/>
      <c r="AE397" s="1"/>
      <c r="AF397" s="2"/>
      <c r="AG397" s="9"/>
      <c r="AH397" s="12"/>
      <c r="AI397" s="12"/>
      <c r="AJ397" s="42"/>
      <c r="AK397" s="11"/>
      <c r="AL397" s="9"/>
      <c r="AM397" s="11"/>
      <c r="AN397" s="9"/>
      <c r="AO397" s="9"/>
      <c r="AP397" s="9"/>
      <c r="AQ397" s="50"/>
      <c r="AR397" s="11"/>
      <c r="AS397" s="49"/>
      <c r="AT397" s="12"/>
      <c r="AU397" s="9"/>
      <c r="AV397" s="9"/>
      <c r="AW397" s="9"/>
      <c r="AX397" s="9"/>
      <c r="AY397" s="12"/>
      <c r="AZ397" s="49"/>
      <c r="BA397" s="12"/>
      <c r="BB397" s="9"/>
      <c r="BC397" s="9"/>
      <c r="BD397" s="9"/>
      <c r="BE397" s="9"/>
      <c r="BF397" s="12"/>
      <c r="BG397" s="49"/>
      <c r="BH397" s="12"/>
      <c r="BI397" s="9"/>
      <c r="BJ397" s="9"/>
      <c r="BK397" s="9"/>
      <c r="BL397" s="50"/>
      <c r="BM397" s="12"/>
      <c r="BN397" s="11"/>
      <c r="BO397" s="9"/>
      <c r="BP397" s="11"/>
      <c r="BQ397" s="9"/>
      <c r="BR397" s="43"/>
      <c r="BS397" s="9"/>
      <c r="BT397" s="11"/>
      <c r="BU397" s="25"/>
      <c r="BV397" s="25"/>
      <c r="BW397" s="25"/>
      <c r="BX397" s="25"/>
      <c r="BY397" s="25"/>
      <c r="BZ397" s="25"/>
      <c r="CA397" s="25"/>
      <c r="CB397" s="25"/>
    </row>
    <row r="398" spans="2:80" x14ac:dyDescent="0.2">
      <c r="B398" s="25"/>
      <c r="C398" s="1"/>
      <c r="D398" s="1"/>
      <c r="E398" s="1"/>
      <c r="F398" s="2"/>
      <c r="G398" s="6"/>
      <c r="H398" s="2"/>
      <c r="I398" s="2"/>
      <c r="J398" s="3"/>
      <c r="K398" s="3"/>
      <c r="L398" s="1"/>
      <c r="M398" s="1"/>
      <c r="N398" s="1"/>
      <c r="O398" s="40"/>
      <c r="P398" s="40"/>
      <c r="Q398" s="1"/>
      <c r="R398" s="1"/>
      <c r="S398" s="2"/>
      <c r="T398" s="3"/>
      <c r="U398" s="7"/>
      <c r="V398" s="7"/>
      <c r="W398" s="7"/>
      <c r="X398" s="40"/>
      <c r="Y398" s="1"/>
      <c r="Z398" s="1"/>
      <c r="AA398" s="2"/>
      <c r="AB398" s="6"/>
      <c r="AC398" s="2"/>
      <c r="AD398" s="40"/>
      <c r="AE398" s="1"/>
      <c r="AF398" s="2"/>
      <c r="AG398" s="9"/>
      <c r="AH398" s="12"/>
      <c r="AI398" s="12"/>
      <c r="AJ398" s="42"/>
      <c r="AK398" s="11"/>
      <c r="AL398" s="9"/>
      <c r="AM398" s="11"/>
      <c r="AN398" s="9"/>
      <c r="AO398" s="9"/>
      <c r="AP398" s="9"/>
      <c r="AQ398" s="50"/>
      <c r="AR398" s="11"/>
      <c r="AS398" s="49"/>
      <c r="AT398" s="12"/>
      <c r="AU398" s="9"/>
      <c r="AV398" s="9"/>
      <c r="AW398" s="9"/>
      <c r="AX398" s="9"/>
      <c r="AY398" s="12"/>
      <c r="AZ398" s="49"/>
      <c r="BA398" s="12"/>
      <c r="BB398" s="9"/>
      <c r="BC398" s="9"/>
      <c r="BD398" s="9"/>
      <c r="BE398" s="9"/>
      <c r="BF398" s="12"/>
      <c r="BG398" s="49"/>
      <c r="BH398" s="12"/>
      <c r="BI398" s="9"/>
      <c r="BJ398" s="9"/>
      <c r="BK398" s="9"/>
      <c r="BL398" s="50"/>
      <c r="BM398" s="12"/>
      <c r="BN398" s="11"/>
      <c r="BO398" s="9"/>
      <c r="BP398" s="11"/>
      <c r="BQ398" s="9"/>
      <c r="BR398" s="43"/>
      <c r="BS398" s="9"/>
      <c r="BT398" s="11"/>
      <c r="BU398" s="25"/>
      <c r="BV398" s="25"/>
      <c r="BW398" s="25"/>
      <c r="BX398" s="25"/>
      <c r="BY398" s="25"/>
      <c r="BZ398" s="25"/>
      <c r="CA398" s="25"/>
      <c r="CB398" s="25"/>
    </row>
    <row r="399" spans="2:80" x14ac:dyDescent="0.2">
      <c r="B399" s="25"/>
      <c r="C399" s="1"/>
      <c r="D399" s="1"/>
      <c r="E399" s="1"/>
      <c r="F399" s="2"/>
      <c r="G399" s="6"/>
      <c r="H399" s="2"/>
      <c r="I399" s="2"/>
      <c r="J399" s="3"/>
      <c r="K399" s="3"/>
      <c r="L399" s="1"/>
      <c r="M399" s="1"/>
      <c r="N399" s="1"/>
      <c r="O399" s="40"/>
      <c r="P399" s="40"/>
      <c r="Q399" s="1"/>
      <c r="R399" s="1"/>
      <c r="S399" s="2"/>
      <c r="T399" s="3"/>
      <c r="U399" s="7"/>
      <c r="V399" s="7"/>
      <c r="W399" s="7"/>
      <c r="X399" s="40"/>
      <c r="Y399" s="1"/>
      <c r="Z399" s="1"/>
      <c r="AA399" s="2"/>
      <c r="AB399" s="6"/>
      <c r="AC399" s="2"/>
      <c r="AD399" s="40"/>
      <c r="AE399" s="1"/>
      <c r="AF399" s="2"/>
      <c r="AG399" s="9"/>
      <c r="AH399" s="12"/>
      <c r="AI399" s="12"/>
      <c r="AJ399" s="42"/>
      <c r="AK399" s="11"/>
      <c r="AL399" s="9"/>
      <c r="AM399" s="11"/>
      <c r="AN399" s="9"/>
      <c r="AO399" s="9"/>
      <c r="AP399" s="9"/>
      <c r="AQ399" s="50"/>
      <c r="AR399" s="11"/>
      <c r="AS399" s="49"/>
      <c r="AT399" s="12"/>
      <c r="AU399" s="9"/>
      <c r="AV399" s="9"/>
      <c r="AW399" s="9"/>
      <c r="AX399" s="9"/>
      <c r="AY399" s="12"/>
      <c r="AZ399" s="49"/>
      <c r="BA399" s="12"/>
      <c r="BB399" s="9"/>
      <c r="BC399" s="9"/>
      <c r="BD399" s="9"/>
      <c r="BE399" s="9"/>
      <c r="BF399" s="12"/>
      <c r="BG399" s="49"/>
      <c r="BH399" s="12"/>
      <c r="BI399" s="9"/>
      <c r="BJ399" s="9"/>
      <c r="BK399" s="9"/>
      <c r="BL399" s="50"/>
      <c r="BM399" s="12"/>
      <c r="BN399" s="11"/>
      <c r="BO399" s="9"/>
      <c r="BP399" s="11"/>
      <c r="BQ399" s="9"/>
      <c r="BR399" s="43"/>
      <c r="BS399" s="9"/>
      <c r="BT399" s="11"/>
      <c r="BU399" s="25"/>
      <c r="BV399" s="25"/>
      <c r="BW399" s="25"/>
      <c r="BX399" s="25"/>
      <c r="BY399" s="25"/>
      <c r="BZ399" s="25"/>
      <c r="CA399" s="25"/>
      <c r="CB399" s="25"/>
    </row>
    <row r="400" spans="2:80" x14ac:dyDescent="0.2">
      <c r="B400" s="25"/>
      <c r="C400" s="1"/>
      <c r="D400" s="1"/>
      <c r="E400" s="1"/>
      <c r="F400" s="2"/>
      <c r="G400" s="6"/>
      <c r="H400" s="2"/>
      <c r="I400" s="2"/>
      <c r="J400" s="3"/>
      <c r="K400" s="3"/>
      <c r="L400" s="1"/>
      <c r="M400" s="1"/>
      <c r="N400" s="1"/>
      <c r="O400" s="40"/>
      <c r="P400" s="40"/>
      <c r="Q400" s="1"/>
      <c r="R400" s="1"/>
      <c r="S400" s="2"/>
      <c r="T400" s="3"/>
      <c r="U400" s="7"/>
      <c r="V400" s="7"/>
      <c r="W400" s="7"/>
      <c r="X400" s="40"/>
      <c r="Y400" s="1"/>
      <c r="Z400" s="1"/>
      <c r="AA400" s="2"/>
      <c r="AB400" s="6"/>
      <c r="AC400" s="2"/>
      <c r="AD400" s="40"/>
      <c r="AE400" s="1"/>
      <c r="AF400" s="2"/>
      <c r="AG400" s="9"/>
      <c r="AH400" s="12"/>
      <c r="AI400" s="12"/>
      <c r="AJ400" s="42"/>
      <c r="AK400" s="11"/>
      <c r="AL400" s="9"/>
      <c r="AM400" s="11"/>
      <c r="AN400" s="9"/>
      <c r="AO400" s="9"/>
      <c r="AP400" s="9"/>
      <c r="AQ400" s="50"/>
      <c r="AR400" s="11"/>
      <c r="AS400" s="49"/>
      <c r="AT400" s="12"/>
      <c r="AU400" s="9"/>
      <c r="AV400" s="9"/>
      <c r="AW400" s="9"/>
      <c r="AX400" s="9"/>
      <c r="AY400" s="12"/>
      <c r="AZ400" s="49"/>
      <c r="BA400" s="12"/>
      <c r="BB400" s="9"/>
      <c r="BC400" s="9"/>
      <c r="BD400" s="9"/>
      <c r="BE400" s="9"/>
      <c r="BF400" s="12"/>
      <c r="BG400" s="49"/>
      <c r="BH400" s="12"/>
      <c r="BI400" s="9"/>
      <c r="BJ400" s="9"/>
      <c r="BK400" s="9"/>
      <c r="BL400" s="50"/>
      <c r="BM400" s="12"/>
      <c r="BN400" s="11"/>
      <c r="BO400" s="9"/>
      <c r="BP400" s="11"/>
      <c r="BQ400" s="9"/>
      <c r="BR400" s="43"/>
      <c r="BS400" s="9"/>
      <c r="BT400" s="11"/>
      <c r="BU400" s="25"/>
      <c r="BV400" s="25"/>
      <c r="BW400" s="25"/>
      <c r="BX400" s="25"/>
      <c r="BY400" s="25"/>
      <c r="BZ400" s="25"/>
      <c r="CA400" s="25"/>
      <c r="CB400" s="25"/>
    </row>
    <row r="401" spans="2:80" x14ac:dyDescent="0.2">
      <c r="B401" s="25"/>
      <c r="C401" s="1"/>
      <c r="D401" s="1"/>
      <c r="E401" s="1"/>
      <c r="F401" s="2"/>
      <c r="G401" s="6"/>
      <c r="H401" s="2"/>
      <c r="I401" s="2"/>
      <c r="J401" s="3"/>
      <c r="K401" s="3"/>
      <c r="L401" s="1"/>
      <c r="M401" s="1"/>
      <c r="N401" s="1"/>
      <c r="O401" s="40"/>
      <c r="P401" s="40"/>
      <c r="Q401" s="1"/>
      <c r="R401" s="1"/>
      <c r="S401" s="2"/>
      <c r="T401" s="3"/>
      <c r="U401" s="7"/>
      <c r="V401" s="7"/>
      <c r="W401" s="7"/>
      <c r="X401" s="40"/>
      <c r="Y401" s="1"/>
      <c r="Z401" s="1"/>
      <c r="AA401" s="2"/>
      <c r="AB401" s="6"/>
      <c r="AC401" s="2"/>
      <c r="AD401" s="40"/>
      <c r="AE401" s="1"/>
      <c r="AF401" s="2"/>
      <c r="AG401" s="9"/>
      <c r="AH401" s="12"/>
      <c r="AI401" s="12"/>
      <c r="AJ401" s="42"/>
      <c r="AK401" s="11"/>
      <c r="AL401" s="9"/>
      <c r="AM401" s="11"/>
      <c r="AN401" s="9"/>
      <c r="AO401" s="9"/>
      <c r="AP401" s="9"/>
      <c r="AQ401" s="50"/>
      <c r="AR401" s="11"/>
      <c r="AS401" s="49"/>
      <c r="AT401" s="12"/>
      <c r="AU401" s="9"/>
      <c r="AV401" s="9"/>
      <c r="AW401" s="9"/>
      <c r="AX401" s="9"/>
      <c r="AY401" s="12"/>
      <c r="AZ401" s="49"/>
      <c r="BA401" s="12"/>
      <c r="BB401" s="9"/>
      <c r="BC401" s="9"/>
      <c r="BD401" s="9"/>
      <c r="BE401" s="9"/>
      <c r="BF401" s="12"/>
      <c r="BG401" s="49"/>
      <c r="BH401" s="12"/>
      <c r="BI401" s="9"/>
      <c r="BJ401" s="9"/>
      <c r="BK401" s="9"/>
      <c r="BL401" s="50"/>
      <c r="BM401" s="12"/>
      <c r="BN401" s="11"/>
      <c r="BO401" s="9"/>
      <c r="BP401" s="11"/>
      <c r="BQ401" s="9"/>
      <c r="BR401" s="43"/>
      <c r="BS401" s="9"/>
      <c r="BT401" s="11"/>
      <c r="BU401" s="25"/>
      <c r="BV401" s="25"/>
      <c r="BW401" s="25"/>
      <c r="BX401" s="25"/>
      <c r="BY401" s="25"/>
      <c r="BZ401" s="25"/>
      <c r="CA401" s="25"/>
      <c r="CB401" s="25"/>
    </row>
    <row r="402" spans="2:80" x14ac:dyDescent="0.2">
      <c r="B402" s="25"/>
      <c r="C402" s="1"/>
      <c r="D402" s="1"/>
      <c r="E402" s="1"/>
      <c r="F402" s="2"/>
      <c r="G402" s="6"/>
      <c r="H402" s="2"/>
      <c r="I402" s="2"/>
      <c r="J402" s="3"/>
      <c r="K402" s="3"/>
      <c r="L402" s="1"/>
      <c r="M402" s="1"/>
      <c r="N402" s="1"/>
      <c r="O402" s="40"/>
      <c r="P402" s="40"/>
      <c r="Q402" s="1"/>
      <c r="R402" s="1"/>
      <c r="S402" s="2"/>
      <c r="T402" s="3"/>
      <c r="U402" s="7"/>
      <c r="V402" s="7"/>
      <c r="W402" s="7"/>
      <c r="X402" s="40"/>
      <c r="Y402" s="1"/>
      <c r="Z402" s="1"/>
      <c r="AA402" s="2"/>
      <c r="AB402" s="6"/>
      <c r="AC402" s="2"/>
      <c r="AD402" s="40"/>
      <c r="AE402" s="1"/>
      <c r="AF402" s="2"/>
      <c r="AG402" s="9"/>
      <c r="AH402" s="12"/>
      <c r="AI402" s="12"/>
      <c r="AJ402" s="42"/>
      <c r="AK402" s="11"/>
      <c r="AL402" s="9"/>
      <c r="AM402" s="11"/>
      <c r="AN402" s="9"/>
      <c r="AO402" s="9"/>
      <c r="AP402" s="9"/>
      <c r="AQ402" s="50"/>
      <c r="AR402" s="11"/>
      <c r="AS402" s="49"/>
      <c r="AT402" s="12"/>
      <c r="AU402" s="9"/>
      <c r="AV402" s="9"/>
      <c r="AW402" s="9"/>
      <c r="AX402" s="9"/>
      <c r="AY402" s="12"/>
      <c r="AZ402" s="49"/>
      <c r="BA402" s="12"/>
      <c r="BB402" s="9"/>
      <c r="BC402" s="9"/>
      <c r="BD402" s="9"/>
      <c r="BE402" s="9"/>
      <c r="BF402" s="12"/>
      <c r="BG402" s="49"/>
      <c r="BH402" s="12"/>
      <c r="BI402" s="9"/>
      <c r="BJ402" s="9"/>
      <c r="BK402" s="9"/>
      <c r="BL402" s="50"/>
      <c r="BM402" s="12"/>
      <c r="BN402" s="11"/>
      <c r="BO402" s="9"/>
      <c r="BP402" s="11"/>
      <c r="BQ402" s="9"/>
      <c r="BR402" s="43"/>
      <c r="BS402" s="9"/>
      <c r="BT402" s="11"/>
      <c r="BU402" s="25"/>
      <c r="BV402" s="25"/>
      <c r="BW402" s="25"/>
      <c r="BX402" s="25"/>
      <c r="BY402" s="25"/>
      <c r="BZ402" s="25"/>
      <c r="CA402" s="25"/>
      <c r="CB402" s="25"/>
    </row>
    <row r="403" spans="2:80" x14ac:dyDescent="0.2">
      <c r="B403" s="25"/>
      <c r="C403" s="1"/>
      <c r="D403" s="1"/>
      <c r="E403" s="1"/>
      <c r="F403" s="2"/>
      <c r="G403" s="6"/>
      <c r="H403" s="2"/>
      <c r="I403" s="2"/>
      <c r="J403" s="3"/>
      <c r="K403" s="3"/>
      <c r="L403" s="1"/>
      <c r="M403" s="1"/>
      <c r="N403" s="1"/>
      <c r="O403" s="40"/>
      <c r="P403" s="40"/>
      <c r="Q403" s="1"/>
      <c r="R403" s="1"/>
      <c r="S403" s="2"/>
      <c r="T403" s="3"/>
      <c r="U403" s="7"/>
      <c r="V403" s="7"/>
      <c r="W403" s="7"/>
      <c r="X403" s="40"/>
      <c r="Y403" s="1"/>
      <c r="Z403" s="1"/>
      <c r="AA403" s="2"/>
      <c r="AB403" s="6"/>
      <c r="AC403" s="2"/>
      <c r="AD403" s="40"/>
      <c r="AE403" s="1"/>
      <c r="AF403" s="2"/>
      <c r="AG403" s="9"/>
      <c r="AH403" s="12"/>
      <c r="AI403" s="12"/>
      <c r="AJ403" s="42"/>
      <c r="AK403" s="11"/>
      <c r="AL403" s="9"/>
      <c r="AM403" s="11"/>
      <c r="AN403" s="9"/>
      <c r="AO403" s="9"/>
      <c r="AP403" s="9"/>
      <c r="AQ403" s="50"/>
      <c r="AR403" s="11"/>
      <c r="AS403" s="49"/>
      <c r="AT403" s="12"/>
      <c r="AU403" s="9"/>
      <c r="AV403" s="9"/>
      <c r="AW403" s="9"/>
      <c r="AX403" s="9"/>
      <c r="AY403" s="12"/>
      <c r="AZ403" s="49"/>
      <c r="BA403" s="12"/>
      <c r="BB403" s="9"/>
      <c r="BC403" s="9"/>
      <c r="BD403" s="9"/>
      <c r="BE403" s="9"/>
      <c r="BF403" s="12"/>
      <c r="BG403" s="49"/>
      <c r="BH403" s="12"/>
      <c r="BI403" s="9"/>
      <c r="BJ403" s="9"/>
      <c r="BK403" s="9"/>
      <c r="BL403" s="50"/>
      <c r="BM403" s="12"/>
      <c r="BN403" s="11"/>
      <c r="BO403" s="9"/>
      <c r="BP403" s="11"/>
      <c r="BQ403" s="9"/>
      <c r="BR403" s="43"/>
      <c r="BS403" s="9"/>
      <c r="BT403" s="11"/>
      <c r="BU403" s="25"/>
      <c r="BV403" s="25"/>
      <c r="BW403" s="25"/>
      <c r="BX403" s="25"/>
      <c r="BY403" s="25"/>
      <c r="BZ403" s="25"/>
      <c r="CA403" s="25"/>
      <c r="CB403" s="25"/>
    </row>
    <row r="404" spans="2:80" x14ac:dyDescent="0.2">
      <c r="B404" s="25"/>
      <c r="C404" s="1"/>
      <c r="D404" s="1"/>
      <c r="E404" s="1"/>
      <c r="F404" s="2"/>
      <c r="G404" s="6"/>
      <c r="H404" s="2"/>
      <c r="I404" s="2"/>
      <c r="J404" s="3"/>
      <c r="K404" s="3"/>
      <c r="L404" s="1"/>
      <c r="M404" s="1"/>
      <c r="N404" s="1"/>
      <c r="O404" s="40"/>
      <c r="P404" s="40"/>
      <c r="Q404" s="1"/>
      <c r="R404" s="1"/>
      <c r="S404" s="2"/>
      <c r="T404" s="3"/>
      <c r="U404" s="7"/>
      <c r="V404" s="7"/>
      <c r="W404" s="7"/>
      <c r="X404" s="40"/>
      <c r="Y404" s="1"/>
      <c r="Z404" s="1"/>
      <c r="AA404" s="2"/>
      <c r="AB404" s="6"/>
      <c r="AC404" s="2"/>
      <c r="AD404" s="40"/>
      <c r="AE404" s="1"/>
      <c r="AF404" s="2"/>
      <c r="AG404" s="9"/>
      <c r="AH404" s="12"/>
      <c r="AI404" s="12"/>
      <c r="AJ404" s="42"/>
      <c r="AK404" s="11"/>
      <c r="AL404" s="9"/>
      <c r="AM404" s="11"/>
      <c r="AN404" s="9"/>
      <c r="AO404" s="9"/>
      <c r="AP404" s="9"/>
      <c r="AQ404" s="50"/>
      <c r="AR404" s="11"/>
      <c r="AS404" s="49"/>
      <c r="AT404" s="12"/>
      <c r="AU404" s="9"/>
      <c r="AV404" s="9"/>
      <c r="AW404" s="9"/>
      <c r="AX404" s="9"/>
      <c r="AY404" s="12"/>
      <c r="AZ404" s="49"/>
      <c r="BA404" s="12"/>
      <c r="BB404" s="9"/>
      <c r="BC404" s="9"/>
      <c r="BD404" s="9"/>
      <c r="BE404" s="9"/>
      <c r="BF404" s="12"/>
      <c r="BG404" s="49"/>
      <c r="BH404" s="12"/>
      <c r="BI404" s="9"/>
      <c r="BJ404" s="9"/>
      <c r="BK404" s="9"/>
      <c r="BL404" s="50"/>
      <c r="BM404" s="12"/>
      <c r="BN404" s="11"/>
      <c r="BO404" s="9"/>
      <c r="BP404" s="11"/>
      <c r="BQ404" s="9"/>
      <c r="BR404" s="43"/>
      <c r="BS404" s="9"/>
      <c r="BT404" s="11"/>
      <c r="BU404" s="25"/>
      <c r="BV404" s="25"/>
      <c r="BW404" s="25"/>
      <c r="BX404" s="25"/>
      <c r="BY404" s="25"/>
      <c r="BZ404" s="25"/>
      <c r="CA404" s="25"/>
      <c r="CB404" s="25"/>
    </row>
    <row r="405" spans="2:80" x14ac:dyDescent="0.2">
      <c r="B405" s="25"/>
      <c r="C405" s="1"/>
      <c r="D405" s="1"/>
      <c r="E405" s="1"/>
      <c r="F405" s="2"/>
      <c r="G405" s="6"/>
      <c r="H405" s="2"/>
      <c r="I405" s="2"/>
      <c r="J405" s="3"/>
      <c r="K405" s="3"/>
      <c r="L405" s="1"/>
      <c r="M405" s="1"/>
      <c r="N405" s="1"/>
      <c r="O405" s="40"/>
      <c r="P405" s="40"/>
      <c r="Q405" s="1"/>
      <c r="R405" s="1"/>
      <c r="S405" s="2"/>
      <c r="T405" s="3"/>
      <c r="U405" s="7"/>
      <c r="V405" s="7"/>
      <c r="W405" s="7"/>
      <c r="X405" s="40"/>
      <c r="Y405" s="1"/>
      <c r="Z405" s="1"/>
      <c r="AA405" s="2"/>
      <c r="AB405" s="6"/>
      <c r="AC405" s="2"/>
      <c r="AD405" s="40"/>
      <c r="AE405" s="1"/>
      <c r="AF405" s="2"/>
      <c r="AG405" s="9"/>
      <c r="AH405" s="12"/>
      <c r="AI405" s="12"/>
      <c r="AJ405" s="42"/>
      <c r="AK405" s="11"/>
      <c r="AL405" s="9"/>
      <c r="AM405" s="11"/>
      <c r="AN405" s="9"/>
      <c r="AO405" s="9"/>
      <c r="AP405" s="9"/>
      <c r="AQ405" s="50"/>
      <c r="AR405" s="11"/>
      <c r="AS405" s="49"/>
      <c r="AT405" s="12"/>
      <c r="AU405" s="9"/>
      <c r="AV405" s="9"/>
      <c r="AW405" s="9"/>
      <c r="AX405" s="9"/>
      <c r="AY405" s="12"/>
      <c r="AZ405" s="49"/>
      <c r="BA405" s="12"/>
      <c r="BB405" s="9"/>
      <c r="BC405" s="9"/>
      <c r="BD405" s="9"/>
      <c r="BE405" s="9"/>
      <c r="BF405" s="12"/>
      <c r="BG405" s="49"/>
      <c r="BH405" s="12"/>
      <c r="BI405" s="9"/>
      <c r="BJ405" s="9"/>
      <c r="BK405" s="9"/>
      <c r="BL405" s="50"/>
      <c r="BM405" s="12"/>
      <c r="BN405" s="11"/>
      <c r="BO405" s="9"/>
      <c r="BP405" s="11"/>
      <c r="BQ405" s="9"/>
      <c r="BR405" s="43"/>
      <c r="BS405" s="9"/>
      <c r="BT405" s="11"/>
      <c r="BU405" s="25"/>
      <c r="BV405" s="25"/>
      <c r="BW405" s="25"/>
      <c r="BX405" s="25"/>
      <c r="BY405" s="25"/>
      <c r="BZ405" s="25"/>
      <c r="CA405" s="25"/>
      <c r="CB405" s="25"/>
    </row>
    <row r="406" spans="2:80" x14ac:dyDescent="0.2">
      <c r="B406" s="25"/>
      <c r="C406" s="1"/>
      <c r="D406" s="1"/>
      <c r="E406" s="1"/>
      <c r="F406" s="2"/>
      <c r="G406" s="6"/>
      <c r="H406" s="2"/>
      <c r="I406" s="2"/>
      <c r="J406" s="3"/>
      <c r="K406" s="3"/>
      <c r="L406" s="1"/>
      <c r="M406" s="1"/>
      <c r="N406" s="1"/>
      <c r="O406" s="40"/>
      <c r="P406" s="40"/>
      <c r="Q406" s="1"/>
      <c r="R406" s="1"/>
      <c r="S406" s="2"/>
      <c r="T406" s="3"/>
      <c r="U406" s="7"/>
      <c r="V406" s="7"/>
      <c r="W406" s="7"/>
      <c r="X406" s="40"/>
      <c r="Y406" s="1"/>
      <c r="Z406" s="1"/>
      <c r="AA406" s="2"/>
      <c r="AB406" s="6"/>
      <c r="AC406" s="2"/>
      <c r="AD406" s="40"/>
      <c r="AE406" s="1"/>
      <c r="AF406" s="2"/>
      <c r="AG406" s="9"/>
      <c r="AH406" s="12"/>
      <c r="AI406" s="12"/>
      <c r="AJ406" s="42"/>
      <c r="AK406" s="11"/>
      <c r="AL406" s="9"/>
      <c r="AM406" s="11"/>
      <c r="AN406" s="9"/>
      <c r="AO406" s="9"/>
      <c r="AP406" s="9"/>
      <c r="AQ406" s="50"/>
      <c r="AR406" s="11"/>
      <c r="AS406" s="49"/>
      <c r="AT406" s="12"/>
      <c r="AU406" s="9"/>
      <c r="AV406" s="9"/>
      <c r="AW406" s="9"/>
      <c r="AX406" s="9"/>
      <c r="AY406" s="12"/>
      <c r="AZ406" s="49"/>
      <c r="BA406" s="12"/>
      <c r="BB406" s="9"/>
      <c r="BC406" s="9"/>
      <c r="BD406" s="9"/>
      <c r="BE406" s="9"/>
      <c r="BF406" s="12"/>
      <c r="BG406" s="49"/>
      <c r="BH406" s="12"/>
      <c r="BI406" s="9"/>
      <c r="BJ406" s="9"/>
      <c r="BK406" s="9"/>
      <c r="BL406" s="50"/>
      <c r="BM406" s="12"/>
      <c r="BN406" s="11"/>
      <c r="BO406" s="9"/>
      <c r="BP406" s="11"/>
      <c r="BQ406" s="9"/>
      <c r="BR406" s="43"/>
      <c r="BS406" s="9"/>
      <c r="BT406" s="11"/>
      <c r="BU406" s="25"/>
      <c r="BV406" s="25"/>
      <c r="BW406" s="25"/>
      <c r="BX406" s="25"/>
      <c r="BY406" s="25"/>
      <c r="BZ406" s="25"/>
      <c r="CA406" s="25"/>
      <c r="CB406" s="25"/>
    </row>
    <row r="407" spans="2:80" x14ac:dyDescent="0.2">
      <c r="B407" s="25"/>
      <c r="C407" s="1"/>
      <c r="D407" s="1"/>
      <c r="E407" s="1"/>
      <c r="F407" s="2"/>
      <c r="G407" s="6"/>
      <c r="H407" s="2"/>
      <c r="I407" s="2"/>
      <c r="J407" s="3"/>
      <c r="K407" s="3"/>
      <c r="L407" s="1"/>
      <c r="M407" s="1"/>
      <c r="N407" s="1"/>
      <c r="O407" s="40"/>
      <c r="P407" s="40"/>
      <c r="Q407" s="1"/>
      <c r="R407" s="1"/>
      <c r="S407" s="2"/>
      <c r="T407" s="3"/>
      <c r="U407" s="7"/>
      <c r="V407" s="7"/>
      <c r="W407" s="7"/>
      <c r="X407" s="40"/>
      <c r="Y407" s="1"/>
      <c r="Z407" s="1"/>
      <c r="AA407" s="2"/>
      <c r="AB407" s="6"/>
      <c r="AC407" s="2"/>
      <c r="AD407" s="40"/>
      <c r="AE407" s="1"/>
      <c r="AF407" s="2"/>
      <c r="AG407" s="9"/>
      <c r="AH407" s="12"/>
      <c r="AI407" s="12"/>
      <c r="AJ407" s="42"/>
      <c r="AK407" s="11"/>
      <c r="AL407" s="9"/>
      <c r="AM407" s="11"/>
      <c r="AN407" s="9"/>
      <c r="AO407" s="9"/>
      <c r="AP407" s="9"/>
      <c r="AQ407" s="50"/>
      <c r="AR407" s="11"/>
      <c r="AS407" s="49"/>
      <c r="AT407" s="12"/>
      <c r="AU407" s="9"/>
      <c r="AV407" s="9"/>
      <c r="AW407" s="9"/>
      <c r="AX407" s="9"/>
      <c r="AY407" s="12"/>
      <c r="AZ407" s="49"/>
      <c r="BA407" s="12"/>
      <c r="BB407" s="9"/>
      <c r="BC407" s="9"/>
      <c r="BD407" s="9"/>
      <c r="BE407" s="9"/>
      <c r="BF407" s="12"/>
      <c r="BG407" s="49"/>
      <c r="BH407" s="12"/>
      <c r="BI407" s="9"/>
      <c r="BJ407" s="9"/>
      <c r="BK407" s="9"/>
      <c r="BL407" s="50"/>
      <c r="BM407" s="12"/>
      <c r="BN407" s="11"/>
      <c r="BO407" s="9"/>
      <c r="BP407" s="11"/>
      <c r="BQ407" s="9"/>
      <c r="BR407" s="43"/>
      <c r="BS407" s="9"/>
      <c r="BT407" s="11"/>
      <c r="BU407" s="25"/>
      <c r="BV407" s="25"/>
      <c r="BW407" s="25"/>
      <c r="BX407" s="25"/>
      <c r="BY407" s="25"/>
      <c r="BZ407" s="25"/>
      <c r="CA407" s="25"/>
      <c r="CB407" s="25"/>
    </row>
    <row r="408" spans="2:80" x14ac:dyDescent="0.2">
      <c r="B408" s="25"/>
      <c r="C408" s="1"/>
      <c r="D408" s="1"/>
      <c r="E408" s="1"/>
      <c r="F408" s="2"/>
      <c r="G408" s="6"/>
      <c r="H408" s="2"/>
      <c r="I408" s="2"/>
      <c r="J408" s="3"/>
      <c r="K408" s="3"/>
      <c r="L408" s="1"/>
      <c r="M408" s="1"/>
      <c r="N408" s="1"/>
      <c r="O408" s="40"/>
      <c r="P408" s="40"/>
      <c r="Q408" s="1"/>
      <c r="R408" s="1"/>
      <c r="S408" s="2"/>
      <c r="T408" s="3"/>
      <c r="U408" s="7"/>
      <c r="V408" s="7"/>
      <c r="W408" s="7"/>
      <c r="X408" s="40"/>
      <c r="Y408" s="1"/>
      <c r="Z408" s="1"/>
      <c r="AA408" s="2"/>
      <c r="AB408" s="6"/>
      <c r="AC408" s="2"/>
      <c r="AD408" s="40"/>
      <c r="AE408" s="1"/>
      <c r="AF408" s="2"/>
      <c r="AG408" s="9"/>
      <c r="AH408" s="12"/>
      <c r="AI408" s="12"/>
      <c r="AJ408" s="42"/>
      <c r="AK408" s="11"/>
      <c r="AL408" s="9"/>
      <c r="AM408" s="11"/>
      <c r="AN408" s="9"/>
      <c r="AO408" s="9"/>
      <c r="AP408" s="9"/>
      <c r="AQ408" s="50"/>
      <c r="AR408" s="11"/>
      <c r="AS408" s="49"/>
      <c r="AT408" s="12"/>
      <c r="AU408" s="9"/>
      <c r="AV408" s="9"/>
      <c r="AW408" s="9"/>
      <c r="AX408" s="9"/>
      <c r="AY408" s="12"/>
      <c r="AZ408" s="49"/>
      <c r="BA408" s="12"/>
      <c r="BB408" s="9"/>
      <c r="BC408" s="9"/>
      <c r="BD408" s="9"/>
      <c r="BE408" s="9"/>
      <c r="BF408" s="12"/>
      <c r="BG408" s="49"/>
      <c r="BH408" s="12"/>
      <c r="BI408" s="9"/>
      <c r="BJ408" s="9"/>
      <c r="BK408" s="9"/>
      <c r="BL408" s="50"/>
      <c r="BM408" s="12"/>
      <c r="BN408" s="11"/>
      <c r="BO408" s="9"/>
      <c r="BP408" s="11"/>
      <c r="BQ408" s="9"/>
      <c r="BR408" s="43"/>
      <c r="BS408" s="9"/>
      <c r="BT408" s="11"/>
      <c r="BU408" s="25"/>
      <c r="BV408" s="25"/>
      <c r="BW408" s="25"/>
      <c r="BX408" s="25"/>
      <c r="BY408" s="25"/>
      <c r="BZ408" s="25"/>
      <c r="CA408" s="25"/>
      <c r="CB408" s="25"/>
    </row>
    <row r="409" spans="2:80" x14ac:dyDescent="0.2">
      <c r="B409" s="25"/>
      <c r="C409" s="1"/>
      <c r="D409" s="1"/>
      <c r="E409" s="1"/>
      <c r="F409" s="2"/>
      <c r="G409" s="6"/>
      <c r="H409" s="2"/>
      <c r="I409" s="2"/>
      <c r="J409" s="3"/>
      <c r="K409" s="3"/>
      <c r="L409" s="1"/>
      <c r="M409" s="1"/>
      <c r="N409" s="1"/>
      <c r="O409" s="40"/>
      <c r="P409" s="40"/>
      <c r="Q409" s="1"/>
      <c r="R409" s="1"/>
      <c r="S409" s="2"/>
      <c r="T409" s="3"/>
      <c r="U409" s="7"/>
      <c r="V409" s="7"/>
      <c r="W409" s="7"/>
      <c r="X409" s="40"/>
      <c r="Y409" s="1"/>
      <c r="Z409" s="1"/>
      <c r="AA409" s="2"/>
      <c r="AB409" s="6"/>
      <c r="AC409" s="2"/>
      <c r="AD409" s="40"/>
      <c r="AE409" s="1"/>
      <c r="AF409" s="2"/>
      <c r="AG409" s="9"/>
      <c r="AH409" s="12"/>
      <c r="AI409" s="12"/>
      <c r="AJ409" s="42"/>
      <c r="AK409" s="11"/>
      <c r="AL409" s="9"/>
      <c r="AM409" s="11"/>
      <c r="AN409" s="9"/>
      <c r="AO409" s="9"/>
      <c r="AP409" s="9"/>
      <c r="AQ409" s="50"/>
      <c r="AR409" s="11"/>
      <c r="AS409" s="49"/>
      <c r="AT409" s="12"/>
      <c r="AU409" s="9"/>
      <c r="AV409" s="9"/>
      <c r="AW409" s="9"/>
      <c r="AX409" s="9"/>
      <c r="AY409" s="12"/>
      <c r="AZ409" s="49"/>
      <c r="BA409" s="12"/>
      <c r="BB409" s="9"/>
      <c r="BC409" s="9"/>
      <c r="BD409" s="9"/>
      <c r="BE409" s="9"/>
      <c r="BF409" s="12"/>
      <c r="BG409" s="49"/>
      <c r="BH409" s="12"/>
      <c r="BI409" s="9"/>
      <c r="BJ409" s="9"/>
      <c r="BK409" s="9"/>
      <c r="BL409" s="50"/>
      <c r="BM409" s="12"/>
      <c r="BN409" s="11"/>
      <c r="BO409" s="9"/>
      <c r="BP409" s="11"/>
      <c r="BQ409" s="9"/>
      <c r="BR409" s="43"/>
      <c r="BS409" s="9"/>
      <c r="BT409" s="11"/>
      <c r="BU409" s="25"/>
      <c r="BV409" s="25"/>
      <c r="BW409" s="25"/>
      <c r="BX409" s="25"/>
      <c r="BY409" s="25"/>
      <c r="BZ409" s="25"/>
      <c r="CA409" s="25"/>
      <c r="CB409" s="25"/>
    </row>
    <row r="410" spans="2:80" x14ac:dyDescent="0.2">
      <c r="B410" s="25"/>
      <c r="C410" s="1"/>
      <c r="D410" s="1"/>
      <c r="E410" s="1"/>
      <c r="F410" s="2"/>
      <c r="G410" s="6"/>
      <c r="H410" s="2"/>
      <c r="I410" s="2"/>
      <c r="J410" s="3"/>
      <c r="K410" s="3"/>
      <c r="L410" s="1"/>
      <c r="M410" s="1"/>
      <c r="N410" s="1"/>
      <c r="O410" s="40"/>
      <c r="P410" s="40"/>
      <c r="Q410" s="1"/>
      <c r="R410" s="1"/>
      <c r="S410" s="2"/>
      <c r="T410" s="3"/>
      <c r="U410" s="7"/>
      <c r="V410" s="7"/>
      <c r="W410" s="7"/>
      <c r="X410" s="40"/>
      <c r="Y410" s="1"/>
      <c r="Z410" s="1"/>
      <c r="AA410" s="2"/>
      <c r="AB410" s="6"/>
      <c r="AC410" s="2"/>
      <c r="AD410" s="40"/>
      <c r="AE410" s="1"/>
      <c r="AF410" s="2"/>
      <c r="AG410" s="9"/>
      <c r="AH410" s="12"/>
      <c r="AI410" s="12"/>
      <c r="AJ410" s="42"/>
      <c r="AK410" s="11"/>
      <c r="AL410" s="9"/>
      <c r="AM410" s="11"/>
      <c r="AN410" s="9"/>
      <c r="AO410" s="9"/>
      <c r="AP410" s="9"/>
      <c r="AQ410" s="50"/>
      <c r="AR410" s="11"/>
      <c r="AS410" s="49"/>
      <c r="AT410" s="12"/>
      <c r="AU410" s="9"/>
      <c r="AV410" s="9"/>
      <c r="AW410" s="9"/>
      <c r="AX410" s="9"/>
      <c r="AY410" s="12"/>
      <c r="AZ410" s="49"/>
      <c r="BA410" s="12"/>
      <c r="BB410" s="9"/>
      <c r="BC410" s="9"/>
      <c r="BD410" s="9"/>
      <c r="BE410" s="9"/>
      <c r="BF410" s="12"/>
      <c r="BG410" s="49"/>
      <c r="BH410" s="12"/>
      <c r="BI410" s="9"/>
      <c r="BJ410" s="9"/>
      <c r="BK410" s="9"/>
      <c r="BL410" s="50"/>
      <c r="BM410" s="12"/>
      <c r="BN410" s="11"/>
      <c r="BO410" s="9"/>
      <c r="BP410" s="11"/>
      <c r="BQ410" s="9"/>
      <c r="BR410" s="43"/>
      <c r="BS410" s="9"/>
      <c r="BT410" s="11"/>
      <c r="BU410" s="25"/>
      <c r="BV410" s="25"/>
      <c r="BW410" s="25"/>
      <c r="BX410" s="25"/>
      <c r="BY410" s="25"/>
      <c r="BZ410" s="25"/>
      <c r="CA410" s="25"/>
      <c r="CB410" s="25"/>
    </row>
    <row r="411" spans="2:80" x14ac:dyDescent="0.2">
      <c r="B411" s="25"/>
      <c r="C411" s="1"/>
      <c r="D411" s="1"/>
      <c r="E411" s="1"/>
      <c r="F411" s="2"/>
      <c r="G411" s="6"/>
      <c r="H411" s="2"/>
      <c r="I411" s="2"/>
      <c r="J411" s="3"/>
      <c r="K411" s="3"/>
      <c r="L411" s="1"/>
      <c r="M411" s="1"/>
      <c r="N411" s="1"/>
      <c r="O411" s="40"/>
      <c r="P411" s="40"/>
      <c r="Q411" s="1"/>
      <c r="R411" s="1"/>
      <c r="S411" s="2"/>
      <c r="T411" s="3"/>
      <c r="U411" s="7"/>
      <c r="V411" s="7"/>
      <c r="W411" s="7"/>
      <c r="X411" s="40"/>
      <c r="Y411" s="1"/>
      <c r="Z411" s="1"/>
      <c r="AA411" s="2"/>
      <c r="AB411" s="6"/>
      <c r="AC411" s="2"/>
      <c r="AD411" s="40"/>
      <c r="AE411" s="1"/>
      <c r="AF411" s="2"/>
      <c r="AG411" s="9"/>
      <c r="AH411" s="12"/>
      <c r="AI411" s="12"/>
      <c r="AJ411" s="42"/>
      <c r="AK411" s="11"/>
      <c r="AL411" s="9"/>
      <c r="AM411" s="11"/>
      <c r="AN411" s="9"/>
      <c r="AO411" s="9"/>
      <c r="AP411" s="9"/>
      <c r="AQ411" s="50"/>
      <c r="AR411" s="11"/>
      <c r="AS411" s="49"/>
      <c r="AT411" s="12"/>
      <c r="AU411" s="9"/>
      <c r="AV411" s="9"/>
      <c r="AW411" s="9"/>
      <c r="AX411" s="9"/>
      <c r="AY411" s="12"/>
      <c r="AZ411" s="49"/>
      <c r="BA411" s="12"/>
      <c r="BB411" s="9"/>
      <c r="BC411" s="9"/>
      <c r="BD411" s="9"/>
      <c r="BE411" s="9"/>
      <c r="BF411" s="12"/>
      <c r="BG411" s="49"/>
      <c r="BH411" s="12"/>
      <c r="BI411" s="9"/>
      <c r="BJ411" s="9"/>
      <c r="BK411" s="9"/>
      <c r="BL411" s="50"/>
      <c r="BM411" s="12"/>
      <c r="BN411" s="11"/>
      <c r="BO411" s="9"/>
      <c r="BP411" s="11"/>
      <c r="BQ411" s="9"/>
      <c r="BR411" s="43"/>
      <c r="BS411" s="9"/>
      <c r="BT411" s="11"/>
      <c r="BU411" s="25"/>
      <c r="BV411" s="25"/>
      <c r="BW411" s="25"/>
      <c r="BX411" s="25"/>
      <c r="BY411" s="25"/>
      <c r="BZ411" s="25"/>
      <c r="CA411" s="25"/>
      <c r="CB411" s="25"/>
    </row>
    <row r="412" spans="2:80" x14ac:dyDescent="0.2">
      <c r="B412" s="25"/>
      <c r="C412" s="1"/>
      <c r="D412" s="1"/>
      <c r="E412" s="1"/>
      <c r="F412" s="2"/>
      <c r="G412" s="6"/>
      <c r="H412" s="2"/>
      <c r="I412" s="2"/>
      <c r="J412" s="3"/>
      <c r="K412" s="3"/>
      <c r="L412" s="1"/>
      <c r="M412" s="1"/>
      <c r="N412" s="1"/>
      <c r="O412" s="40"/>
      <c r="P412" s="40"/>
      <c r="Q412" s="1"/>
      <c r="R412" s="1"/>
      <c r="S412" s="2"/>
      <c r="T412" s="3"/>
      <c r="U412" s="7"/>
      <c r="V412" s="7"/>
      <c r="W412" s="7"/>
      <c r="X412" s="40"/>
      <c r="Y412" s="1"/>
      <c r="Z412" s="1"/>
      <c r="AA412" s="2"/>
      <c r="AB412" s="6"/>
      <c r="AC412" s="2"/>
      <c r="AD412" s="40"/>
      <c r="AE412" s="1"/>
      <c r="AF412" s="2"/>
      <c r="AG412" s="9"/>
      <c r="AH412" s="12"/>
      <c r="AI412" s="12"/>
      <c r="AJ412" s="42"/>
      <c r="AK412" s="11"/>
      <c r="AL412" s="9"/>
      <c r="AM412" s="11"/>
      <c r="AN412" s="9"/>
      <c r="AO412" s="9"/>
      <c r="AP412" s="9"/>
      <c r="AQ412" s="50"/>
      <c r="AR412" s="11"/>
      <c r="AS412" s="49"/>
      <c r="AT412" s="12"/>
      <c r="AU412" s="9"/>
      <c r="AV412" s="9"/>
      <c r="AW412" s="9"/>
      <c r="AX412" s="9"/>
      <c r="AY412" s="12"/>
      <c r="AZ412" s="49"/>
      <c r="BA412" s="12"/>
      <c r="BB412" s="9"/>
      <c r="BC412" s="9"/>
      <c r="BD412" s="9"/>
      <c r="BE412" s="9"/>
      <c r="BF412" s="12"/>
      <c r="BG412" s="49"/>
      <c r="BH412" s="12"/>
      <c r="BI412" s="9"/>
      <c r="BJ412" s="9"/>
      <c r="BK412" s="9"/>
      <c r="BL412" s="50"/>
      <c r="BM412" s="12"/>
      <c r="BN412" s="11"/>
      <c r="BO412" s="9"/>
      <c r="BP412" s="11"/>
      <c r="BQ412" s="9"/>
      <c r="BR412" s="43"/>
      <c r="BS412" s="9"/>
      <c r="BT412" s="11"/>
      <c r="BU412" s="25"/>
      <c r="BV412" s="25"/>
      <c r="BW412" s="25"/>
      <c r="BX412" s="25"/>
      <c r="BY412" s="25"/>
      <c r="BZ412" s="25"/>
      <c r="CA412" s="25"/>
      <c r="CB412" s="25"/>
    </row>
    <row r="413" spans="2:80" x14ac:dyDescent="0.2">
      <c r="B413" s="25"/>
      <c r="C413" s="1"/>
      <c r="D413" s="1"/>
      <c r="E413" s="1"/>
      <c r="F413" s="2"/>
      <c r="G413" s="6"/>
      <c r="H413" s="2"/>
      <c r="I413" s="2"/>
      <c r="J413" s="3"/>
      <c r="K413" s="3"/>
      <c r="L413" s="1"/>
      <c r="M413" s="1"/>
      <c r="N413" s="1"/>
      <c r="O413" s="40"/>
      <c r="P413" s="40"/>
      <c r="Q413" s="1"/>
      <c r="R413" s="1"/>
      <c r="S413" s="2"/>
      <c r="T413" s="3"/>
      <c r="U413" s="7"/>
      <c r="V413" s="7"/>
      <c r="W413" s="7"/>
      <c r="X413" s="40"/>
      <c r="Y413" s="1"/>
      <c r="Z413" s="1"/>
      <c r="AA413" s="2"/>
      <c r="AB413" s="6"/>
      <c r="AC413" s="2"/>
      <c r="AD413" s="40"/>
      <c r="AE413" s="1"/>
      <c r="AF413" s="2"/>
      <c r="AG413" s="9"/>
      <c r="AH413" s="12"/>
      <c r="AI413" s="12"/>
      <c r="AJ413" s="42"/>
      <c r="AK413" s="11"/>
      <c r="AL413" s="9"/>
      <c r="AM413" s="11"/>
      <c r="AN413" s="9"/>
      <c r="AO413" s="9"/>
      <c r="AP413" s="9"/>
      <c r="AQ413" s="50"/>
      <c r="AR413" s="11"/>
      <c r="AS413" s="49"/>
      <c r="AT413" s="12"/>
      <c r="AU413" s="9"/>
      <c r="AV413" s="9"/>
      <c r="AW413" s="9"/>
      <c r="AX413" s="9"/>
      <c r="AY413" s="12"/>
      <c r="AZ413" s="49"/>
      <c r="BA413" s="12"/>
      <c r="BB413" s="9"/>
      <c r="BC413" s="9"/>
      <c r="BD413" s="9"/>
      <c r="BE413" s="9"/>
      <c r="BF413" s="12"/>
      <c r="BG413" s="49"/>
      <c r="BH413" s="12"/>
      <c r="BI413" s="9"/>
      <c r="BJ413" s="9"/>
      <c r="BK413" s="9"/>
      <c r="BL413" s="50"/>
      <c r="BM413" s="12"/>
      <c r="BN413" s="11"/>
      <c r="BO413" s="9"/>
      <c r="BP413" s="11"/>
      <c r="BQ413" s="9"/>
      <c r="BR413" s="43"/>
      <c r="BS413" s="9"/>
      <c r="BT413" s="11"/>
      <c r="BU413" s="25"/>
      <c r="BV413" s="25"/>
      <c r="BW413" s="25"/>
      <c r="BX413" s="25"/>
      <c r="BY413" s="25"/>
      <c r="BZ413" s="25"/>
      <c r="CA413" s="25"/>
      <c r="CB413" s="25"/>
    </row>
    <row r="414" spans="2:80" x14ac:dyDescent="0.2">
      <c r="B414" s="25"/>
      <c r="C414" s="1"/>
      <c r="D414" s="1"/>
      <c r="E414" s="1"/>
      <c r="F414" s="2"/>
      <c r="G414" s="6"/>
      <c r="H414" s="2"/>
      <c r="I414" s="2"/>
      <c r="J414" s="3"/>
      <c r="K414" s="3"/>
      <c r="L414" s="1"/>
      <c r="M414" s="1"/>
      <c r="N414" s="1"/>
      <c r="O414" s="40"/>
      <c r="P414" s="40"/>
      <c r="Q414" s="1"/>
      <c r="R414" s="1"/>
      <c r="S414" s="2"/>
      <c r="T414" s="3"/>
      <c r="U414" s="7"/>
      <c r="V414" s="7"/>
      <c r="W414" s="7"/>
      <c r="X414" s="40"/>
      <c r="Y414" s="1"/>
      <c r="Z414" s="1"/>
      <c r="AA414" s="2"/>
      <c r="AB414" s="6"/>
      <c r="AC414" s="2"/>
      <c r="AD414" s="40"/>
      <c r="AE414" s="1"/>
      <c r="AF414" s="2"/>
      <c r="AG414" s="9"/>
      <c r="AH414" s="12"/>
      <c r="AI414" s="12"/>
      <c r="AJ414" s="42"/>
      <c r="AK414" s="11"/>
      <c r="AL414" s="9"/>
      <c r="AM414" s="11"/>
      <c r="AN414" s="9"/>
      <c r="AO414" s="9"/>
      <c r="AP414" s="9"/>
      <c r="AQ414" s="50"/>
      <c r="AR414" s="11"/>
      <c r="AS414" s="49"/>
      <c r="AT414" s="12"/>
      <c r="AU414" s="9"/>
      <c r="AV414" s="9"/>
      <c r="AW414" s="9"/>
      <c r="AX414" s="9"/>
      <c r="AY414" s="12"/>
      <c r="AZ414" s="49"/>
      <c r="BA414" s="12"/>
      <c r="BB414" s="9"/>
      <c r="BC414" s="9"/>
      <c r="BD414" s="9"/>
      <c r="BE414" s="9"/>
      <c r="BF414" s="12"/>
      <c r="BG414" s="49"/>
      <c r="BH414" s="12"/>
      <c r="BI414" s="9"/>
      <c r="BJ414" s="9"/>
      <c r="BK414" s="9"/>
      <c r="BL414" s="50"/>
      <c r="BM414" s="12"/>
      <c r="BN414" s="11"/>
      <c r="BO414" s="9"/>
      <c r="BP414" s="11"/>
      <c r="BQ414" s="9"/>
      <c r="BR414" s="43"/>
      <c r="BS414" s="9"/>
      <c r="BT414" s="11"/>
      <c r="BU414" s="25"/>
      <c r="BV414" s="25"/>
      <c r="BW414" s="25"/>
      <c r="BX414" s="25"/>
      <c r="BY414" s="25"/>
      <c r="BZ414" s="25"/>
      <c r="CA414" s="25"/>
      <c r="CB414" s="25"/>
    </row>
    <row r="415" spans="2:80" x14ac:dyDescent="0.2">
      <c r="B415" s="25"/>
      <c r="C415" s="1"/>
      <c r="D415" s="1"/>
      <c r="E415" s="1"/>
      <c r="F415" s="2"/>
      <c r="G415" s="6"/>
      <c r="H415" s="2"/>
      <c r="I415" s="2"/>
      <c r="J415" s="3"/>
      <c r="K415" s="3"/>
      <c r="L415" s="1"/>
      <c r="M415" s="1"/>
      <c r="N415" s="1"/>
      <c r="O415" s="40"/>
      <c r="P415" s="40"/>
      <c r="Q415" s="1"/>
      <c r="R415" s="1"/>
      <c r="S415" s="2"/>
      <c r="T415" s="3"/>
      <c r="U415" s="7"/>
      <c r="V415" s="7"/>
      <c r="W415" s="7"/>
      <c r="X415" s="40"/>
      <c r="Y415" s="1"/>
      <c r="Z415" s="1"/>
      <c r="AA415" s="2"/>
      <c r="AB415" s="6"/>
      <c r="AC415" s="2"/>
      <c r="AD415" s="40"/>
      <c r="AE415" s="1"/>
      <c r="AF415" s="2"/>
      <c r="AG415" s="9"/>
      <c r="AH415" s="12"/>
      <c r="AI415" s="12"/>
      <c r="AJ415" s="42"/>
      <c r="AK415" s="11"/>
      <c r="AL415" s="9"/>
      <c r="AM415" s="11"/>
      <c r="AN415" s="9"/>
      <c r="AO415" s="9"/>
      <c r="AP415" s="9"/>
      <c r="AQ415" s="50"/>
      <c r="AR415" s="11"/>
      <c r="AS415" s="49"/>
      <c r="AT415" s="12"/>
      <c r="AU415" s="9"/>
      <c r="AV415" s="9"/>
      <c r="AW415" s="9"/>
      <c r="AX415" s="9"/>
      <c r="AY415" s="12"/>
      <c r="AZ415" s="49"/>
      <c r="BA415" s="12"/>
      <c r="BB415" s="9"/>
      <c r="BC415" s="9"/>
      <c r="BD415" s="9"/>
      <c r="BE415" s="9"/>
      <c r="BF415" s="12"/>
      <c r="BG415" s="49"/>
      <c r="BH415" s="12"/>
      <c r="BI415" s="9"/>
      <c r="BJ415" s="9"/>
      <c r="BK415" s="9"/>
      <c r="BL415" s="50"/>
      <c r="BM415" s="12"/>
      <c r="BN415" s="11"/>
      <c r="BO415" s="9"/>
      <c r="BP415" s="11"/>
      <c r="BQ415" s="9"/>
      <c r="BR415" s="43"/>
      <c r="BS415" s="9"/>
      <c r="BT415" s="11"/>
      <c r="BU415" s="25"/>
      <c r="BV415" s="25"/>
      <c r="BW415" s="25"/>
      <c r="BX415" s="25"/>
      <c r="BY415" s="25"/>
      <c r="BZ415" s="25"/>
      <c r="CA415" s="25"/>
      <c r="CB415" s="25"/>
    </row>
    <row r="416" spans="2:80" x14ac:dyDescent="0.2">
      <c r="B416" s="25"/>
      <c r="C416" s="1"/>
      <c r="D416" s="1"/>
      <c r="E416" s="1"/>
      <c r="F416" s="2"/>
      <c r="G416" s="6"/>
      <c r="H416" s="2"/>
      <c r="I416" s="2"/>
      <c r="J416" s="3"/>
      <c r="K416" s="3"/>
      <c r="L416" s="1"/>
      <c r="M416" s="1"/>
      <c r="N416" s="1"/>
      <c r="O416" s="40"/>
      <c r="P416" s="40"/>
      <c r="Q416" s="1"/>
      <c r="R416" s="1"/>
      <c r="S416" s="2"/>
      <c r="T416" s="3"/>
      <c r="U416" s="7"/>
      <c r="V416" s="7"/>
      <c r="W416" s="7"/>
      <c r="X416" s="40"/>
      <c r="Y416" s="1"/>
      <c r="Z416" s="1"/>
      <c r="AA416" s="2"/>
      <c r="AB416" s="6"/>
      <c r="AC416" s="2"/>
      <c r="AD416" s="40"/>
      <c r="AE416" s="1"/>
      <c r="AF416" s="2"/>
      <c r="AG416" s="9"/>
      <c r="AH416" s="12"/>
      <c r="AI416" s="12"/>
      <c r="AJ416" s="42"/>
      <c r="AK416" s="11"/>
      <c r="AL416" s="9"/>
      <c r="AM416" s="11"/>
      <c r="AN416" s="9"/>
      <c r="AO416" s="9"/>
      <c r="AP416" s="9"/>
      <c r="AQ416" s="50"/>
      <c r="AR416" s="11"/>
      <c r="AS416" s="49"/>
      <c r="AT416" s="12"/>
      <c r="AU416" s="9"/>
      <c r="AV416" s="9"/>
      <c r="AW416" s="9"/>
      <c r="AX416" s="9"/>
      <c r="AY416" s="12"/>
      <c r="AZ416" s="49"/>
      <c r="BA416" s="12"/>
      <c r="BB416" s="9"/>
      <c r="BC416" s="9"/>
      <c r="BD416" s="9"/>
      <c r="BE416" s="9"/>
      <c r="BF416" s="12"/>
      <c r="BG416" s="49"/>
      <c r="BH416" s="12"/>
      <c r="BI416" s="9"/>
      <c r="BJ416" s="9"/>
      <c r="BK416" s="9"/>
      <c r="BL416" s="50"/>
      <c r="BM416" s="12"/>
      <c r="BN416" s="11"/>
      <c r="BO416" s="9"/>
      <c r="BP416" s="11"/>
      <c r="BQ416" s="9"/>
      <c r="BR416" s="43"/>
      <c r="BS416" s="9"/>
      <c r="BT416" s="11"/>
      <c r="BU416" s="25"/>
      <c r="BV416" s="25"/>
      <c r="BW416" s="25"/>
      <c r="BX416" s="25"/>
      <c r="BY416" s="25"/>
      <c r="BZ416" s="25"/>
      <c r="CA416" s="25"/>
      <c r="CB416" s="25"/>
    </row>
    <row r="417" spans="2:80" x14ac:dyDescent="0.2">
      <c r="B417" s="25"/>
      <c r="C417" s="1"/>
      <c r="D417" s="1"/>
      <c r="E417" s="1"/>
      <c r="F417" s="2"/>
      <c r="G417" s="6"/>
      <c r="H417" s="2"/>
      <c r="I417" s="2"/>
      <c r="J417" s="3"/>
      <c r="K417" s="3"/>
      <c r="L417" s="1"/>
      <c r="M417" s="1"/>
      <c r="N417" s="1"/>
      <c r="O417" s="40"/>
      <c r="P417" s="40"/>
      <c r="Q417" s="1"/>
      <c r="R417" s="1"/>
      <c r="S417" s="2"/>
      <c r="T417" s="3"/>
      <c r="U417" s="7"/>
      <c r="V417" s="7"/>
      <c r="W417" s="7"/>
      <c r="X417" s="40"/>
      <c r="Y417" s="1"/>
      <c r="Z417" s="1"/>
      <c r="AA417" s="2"/>
      <c r="AB417" s="6"/>
      <c r="AC417" s="2"/>
      <c r="AD417" s="40"/>
      <c r="AE417" s="1"/>
      <c r="AF417" s="2"/>
      <c r="AG417" s="9"/>
      <c r="AH417" s="12"/>
      <c r="AI417" s="12"/>
      <c r="AJ417" s="42"/>
      <c r="AK417" s="11"/>
      <c r="AL417" s="9"/>
      <c r="AM417" s="11"/>
      <c r="AN417" s="9"/>
      <c r="AO417" s="9"/>
      <c r="AP417" s="9"/>
      <c r="AQ417" s="50"/>
      <c r="AR417" s="11"/>
      <c r="AS417" s="49"/>
      <c r="AT417" s="12"/>
      <c r="AU417" s="9"/>
      <c r="AV417" s="9"/>
      <c r="AW417" s="9"/>
      <c r="AX417" s="9"/>
      <c r="AY417" s="12"/>
      <c r="AZ417" s="49"/>
      <c r="BA417" s="12"/>
      <c r="BB417" s="9"/>
      <c r="BC417" s="9"/>
      <c r="BD417" s="9"/>
      <c r="BE417" s="9"/>
      <c r="BF417" s="12"/>
      <c r="BG417" s="49"/>
      <c r="BH417" s="12"/>
      <c r="BI417" s="9"/>
      <c r="BJ417" s="9"/>
      <c r="BK417" s="9"/>
      <c r="BL417" s="50"/>
      <c r="BM417" s="12"/>
      <c r="BN417" s="11"/>
      <c r="BO417" s="9"/>
      <c r="BP417" s="11"/>
      <c r="BQ417" s="9"/>
      <c r="BR417" s="43"/>
      <c r="BS417" s="9"/>
      <c r="BT417" s="11"/>
      <c r="BU417" s="25"/>
      <c r="BV417" s="25"/>
      <c r="BW417" s="25"/>
      <c r="BX417" s="25"/>
      <c r="BY417" s="25"/>
      <c r="BZ417" s="25"/>
      <c r="CA417" s="25"/>
      <c r="CB417" s="25"/>
    </row>
    <row r="418" spans="2:80" x14ac:dyDescent="0.2">
      <c r="B418" s="25"/>
      <c r="C418" s="1"/>
      <c r="D418" s="1"/>
      <c r="E418" s="1"/>
      <c r="F418" s="2"/>
      <c r="G418" s="6"/>
      <c r="H418" s="2"/>
      <c r="I418" s="2"/>
      <c r="J418" s="3"/>
      <c r="K418" s="3"/>
      <c r="L418" s="1"/>
      <c r="M418" s="1"/>
      <c r="N418" s="1"/>
      <c r="O418" s="40"/>
      <c r="P418" s="40"/>
      <c r="Q418" s="1"/>
      <c r="R418" s="1"/>
      <c r="S418" s="2"/>
      <c r="T418" s="3"/>
      <c r="U418" s="7"/>
      <c r="V418" s="7"/>
      <c r="W418" s="7"/>
      <c r="X418" s="40"/>
      <c r="Y418" s="1"/>
      <c r="Z418" s="1"/>
      <c r="AA418" s="2"/>
      <c r="AB418" s="6"/>
      <c r="AC418" s="2"/>
      <c r="AD418" s="40"/>
      <c r="AE418" s="1"/>
      <c r="AF418" s="2"/>
      <c r="AG418" s="9"/>
      <c r="AH418" s="12"/>
      <c r="AI418" s="12"/>
      <c r="AJ418" s="42"/>
      <c r="AK418" s="11"/>
      <c r="AL418" s="9"/>
      <c r="AM418" s="11"/>
      <c r="AN418" s="9"/>
      <c r="AO418" s="9"/>
      <c r="AP418" s="9"/>
      <c r="AQ418" s="50"/>
      <c r="AR418" s="11"/>
      <c r="AS418" s="49"/>
      <c r="AT418" s="12"/>
      <c r="AU418" s="9"/>
      <c r="AV418" s="9"/>
      <c r="AW418" s="9"/>
      <c r="AX418" s="9"/>
      <c r="AY418" s="12"/>
      <c r="AZ418" s="49"/>
      <c r="BA418" s="12"/>
      <c r="BB418" s="9"/>
      <c r="BC418" s="9"/>
      <c r="BD418" s="9"/>
      <c r="BE418" s="9"/>
      <c r="BF418" s="12"/>
      <c r="BG418" s="49"/>
      <c r="BH418" s="12"/>
      <c r="BI418" s="9"/>
      <c r="BJ418" s="9"/>
      <c r="BK418" s="9"/>
      <c r="BL418" s="50"/>
      <c r="BM418" s="12"/>
      <c r="BN418" s="11"/>
      <c r="BO418" s="9"/>
      <c r="BP418" s="11"/>
      <c r="BQ418" s="9"/>
      <c r="BR418" s="43"/>
      <c r="BS418" s="9"/>
      <c r="BT418" s="11"/>
      <c r="BU418" s="25"/>
      <c r="BV418" s="25"/>
      <c r="BW418" s="25"/>
      <c r="BX418" s="25"/>
      <c r="BY418" s="25"/>
      <c r="BZ418" s="25"/>
      <c r="CA418" s="25"/>
      <c r="CB418" s="25"/>
    </row>
    <row r="419" spans="2:80" x14ac:dyDescent="0.2">
      <c r="B419" s="25"/>
      <c r="C419" s="1"/>
      <c r="D419" s="1"/>
      <c r="E419" s="1"/>
      <c r="F419" s="2"/>
      <c r="G419" s="6"/>
      <c r="H419" s="2"/>
      <c r="I419" s="2"/>
      <c r="J419" s="3"/>
      <c r="K419" s="3"/>
      <c r="L419" s="1"/>
      <c r="M419" s="1"/>
      <c r="N419" s="1"/>
      <c r="O419" s="40"/>
      <c r="P419" s="40"/>
      <c r="Q419" s="1"/>
      <c r="R419" s="1"/>
      <c r="S419" s="2"/>
      <c r="T419" s="3"/>
      <c r="U419" s="7"/>
      <c r="V419" s="7"/>
      <c r="W419" s="7"/>
      <c r="X419" s="40"/>
      <c r="Y419" s="1"/>
      <c r="Z419" s="1"/>
      <c r="AA419" s="2"/>
      <c r="AB419" s="6"/>
      <c r="AC419" s="2"/>
      <c r="AD419" s="40"/>
      <c r="AE419" s="1"/>
      <c r="AF419" s="2"/>
      <c r="AG419" s="9"/>
      <c r="AH419" s="12"/>
      <c r="AI419" s="12"/>
      <c r="AJ419" s="42"/>
      <c r="AK419" s="11"/>
      <c r="AL419" s="9"/>
      <c r="AM419" s="11"/>
      <c r="AN419" s="9"/>
      <c r="AO419" s="9"/>
      <c r="AP419" s="9"/>
      <c r="AQ419" s="50"/>
      <c r="AR419" s="11"/>
      <c r="AS419" s="49"/>
      <c r="AT419" s="12"/>
      <c r="AU419" s="9"/>
      <c r="AV419" s="9"/>
      <c r="AW419" s="9"/>
      <c r="AX419" s="9"/>
      <c r="AY419" s="12"/>
      <c r="AZ419" s="49"/>
      <c r="BA419" s="12"/>
      <c r="BB419" s="9"/>
      <c r="BC419" s="9"/>
      <c r="BD419" s="9"/>
      <c r="BE419" s="9"/>
      <c r="BF419" s="12"/>
      <c r="BG419" s="49"/>
      <c r="BH419" s="12"/>
      <c r="BI419" s="9"/>
      <c r="BJ419" s="9"/>
      <c r="BK419" s="9"/>
      <c r="BL419" s="50"/>
      <c r="BM419" s="12"/>
      <c r="BN419" s="11"/>
      <c r="BO419" s="9"/>
      <c r="BP419" s="11"/>
      <c r="BQ419" s="9"/>
      <c r="BR419" s="43"/>
      <c r="BS419" s="9"/>
      <c r="BT419" s="11"/>
      <c r="BU419" s="25"/>
      <c r="BV419" s="25"/>
      <c r="BW419" s="25"/>
      <c r="BX419" s="25"/>
      <c r="BY419" s="25"/>
      <c r="BZ419" s="25"/>
      <c r="CA419" s="25"/>
      <c r="CB419" s="25"/>
    </row>
    <row r="420" spans="2:80" x14ac:dyDescent="0.2">
      <c r="B420" s="25"/>
      <c r="C420" s="1"/>
      <c r="D420" s="1"/>
      <c r="E420" s="1"/>
      <c r="F420" s="2"/>
      <c r="G420" s="6"/>
      <c r="H420" s="2"/>
      <c r="I420" s="2"/>
      <c r="J420" s="3"/>
      <c r="K420" s="3"/>
      <c r="L420" s="1"/>
      <c r="M420" s="1"/>
      <c r="N420" s="1"/>
      <c r="O420" s="40"/>
      <c r="P420" s="40"/>
      <c r="Q420" s="1"/>
      <c r="R420" s="1"/>
      <c r="S420" s="2"/>
      <c r="T420" s="3"/>
      <c r="U420" s="7"/>
      <c r="V420" s="7"/>
      <c r="W420" s="7"/>
      <c r="X420" s="40"/>
      <c r="Y420" s="1"/>
      <c r="Z420" s="1"/>
      <c r="AA420" s="2"/>
      <c r="AB420" s="6"/>
      <c r="AC420" s="2"/>
      <c r="AD420" s="40"/>
      <c r="AE420" s="1"/>
      <c r="AF420" s="2"/>
      <c r="AG420" s="9"/>
      <c r="AH420" s="12"/>
      <c r="AI420" s="12"/>
      <c r="AJ420" s="42"/>
      <c r="AK420" s="11"/>
      <c r="AL420" s="9"/>
      <c r="AM420" s="11"/>
      <c r="AN420" s="9"/>
      <c r="AO420" s="9"/>
      <c r="AP420" s="9"/>
      <c r="AQ420" s="50"/>
      <c r="AR420" s="11"/>
      <c r="AS420" s="49"/>
      <c r="AT420" s="12"/>
      <c r="AU420" s="9"/>
      <c r="AV420" s="9"/>
      <c r="AW420" s="9"/>
      <c r="AX420" s="9"/>
      <c r="AY420" s="12"/>
      <c r="AZ420" s="49"/>
      <c r="BA420" s="12"/>
      <c r="BB420" s="9"/>
      <c r="BC420" s="9"/>
      <c r="BD420" s="9"/>
      <c r="BE420" s="9"/>
      <c r="BF420" s="12"/>
      <c r="BG420" s="49"/>
      <c r="BH420" s="12"/>
      <c r="BI420" s="9"/>
      <c r="BJ420" s="9"/>
      <c r="BK420" s="9"/>
      <c r="BL420" s="50"/>
      <c r="BM420" s="12"/>
      <c r="BN420" s="11"/>
      <c r="BO420" s="9"/>
      <c r="BP420" s="11"/>
      <c r="BQ420" s="9"/>
      <c r="BR420" s="43"/>
      <c r="BS420" s="9"/>
      <c r="BT420" s="11"/>
      <c r="BU420" s="25"/>
      <c r="BV420" s="25"/>
      <c r="BW420" s="25"/>
      <c r="BX420" s="25"/>
      <c r="BY420" s="25"/>
      <c r="BZ420" s="25"/>
      <c r="CA420" s="25"/>
      <c r="CB420" s="25"/>
    </row>
    <row r="421" spans="2:80" x14ac:dyDescent="0.2">
      <c r="B421" s="25"/>
      <c r="C421" s="1"/>
      <c r="D421" s="1"/>
      <c r="E421" s="1"/>
      <c r="F421" s="2"/>
      <c r="G421" s="6"/>
      <c r="H421" s="2"/>
      <c r="I421" s="2"/>
      <c r="J421" s="3"/>
      <c r="K421" s="3"/>
      <c r="L421" s="1"/>
      <c r="M421" s="1"/>
      <c r="N421" s="1"/>
      <c r="O421" s="40"/>
      <c r="P421" s="40"/>
      <c r="Q421" s="1"/>
      <c r="R421" s="1"/>
      <c r="S421" s="2"/>
      <c r="T421" s="3"/>
      <c r="U421" s="7"/>
      <c r="V421" s="7"/>
      <c r="W421" s="7"/>
      <c r="X421" s="40"/>
      <c r="Y421" s="1"/>
      <c r="Z421" s="1"/>
      <c r="AA421" s="2"/>
      <c r="AB421" s="6"/>
      <c r="AC421" s="2"/>
      <c r="AD421" s="40"/>
      <c r="AE421" s="1"/>
      <c r="AF421" s="2"/>
      <c r="AG421" s="9"/>
      <c r="AH421" s="12"/>
      <c r="AI421" s="12"/>
      <c r="AJ421" s="42"/>
      <c r="AK421" s="11"/>
      <c r="AL421" s="9"/>
      <c r="AM421" s="11"/>
      <c r="AN421" s="9"/>
      <c r="AO421" s="9"/>
      <c r="AP421" s="9"/>
      <c r="AQ421" s="50"/>
      <c r="AR421" s="11"/>
      <c r="AS421" s="49"/>
      <c r="AT421" s="12"/>
      <c r="AU421" s="9"/>
      <c r="AV421" s="9"/>
      <c r="AW421" s="9"/>
      <c r="AX421" s="9"/>
      <c r="AY421" s="12"/>
      <c r="AZ421" s="49"/>
      <c r="BA421" s="12"/>
      <c r="BB421" s="9"/>
      <c r="BC421" s="9"/>
      <c r="BD421" s="9"/>
      <c r="BE421" s="9"/>
      <c r="BF421" s="12"/>
      <c r="BG421" s="49"/>
      <c r="BH421" s="12"/>
      <c r="BI421" s="9"/>
      <c r="BJ421" s="9"/>
      <c r="BK421" s="9"/>
      <c r="BL421" s="50"/>
      <c r="BM421" s="12"/>
      <c r="BN421" s="11"/>
      <c r="BO421" s="9"/>
      <c r="BP421" s="11"/>
      <c r="BQ421" s="9"/>
      <c r="BR421" s="43"/>
      <c r="BS421" s="9"/>
      <c r="BT421" s="11"/>
      <c r="BU421" s="25"/>
      <c r="BV421" s="25"/>
      <c r="BW421" s="25"/>
      <c r="BX421" s="25"/>
      <c r="BY421" s="25"/>
      <c r="BZ421" s="25"/>
      <c r="CA421" s="25"/>
      <c r="CB421" s="25"/>
    </row>
    <row r="422" spans="2:80" x14ac:dyDescent="0.2">
      <c r="B422" s="25"/>
      <c r="C422" s="1"/>
      <c r="D422" s="1"/>
      <c r="E422" s="1"/>
      <c r="F422" s="2"/>
      <c r="G422" s="6"/>
      <c r="H422" s="2"/>
      <c r="I422" s="2"/>
      <c r="J422" s="3"/>
      <c r="K422" s="3"/>
      <c r="L422" s="1"/>
      <c r="M422" s="1"/>
      <c r="N422" s="1"/>
      <c r="O422" s="40"/>
      <c r="P422" s="40"/>
      <c r="Q422" s="1"/>
      <c r="R422" s="1"/>
      <c r="S422" s="2"/>
      <c r="T422" s="3"/>
      <c r="U422" s="7"/>
      <c r="V422" s="7"/>
      <c r="W422" s="7"/>
      <c r="X422" s="40"/>
      <c r="Y422" s="1"/>
      <c r="Z422" s="1"/>
      <c r="AA422" s="2"/>
      <c r="AB422" s="6"/>
      <c r="AC422" s="2"/>
      <c r="AD422" s="40"/>
      <c r="AE422" s="1"/>
      <c r="AF422" s="2"/>
      <c r="AG422" s="9"/>
      <c r="AH422" s="12"/>
      <c r="AI422" s="12"/>
      <c r="AJ422" s="42"/>
      <c r="AK422" s="11"/>
      <c r="AL422" s="9"/>
      <c r="AM422" s="11"/>
      <c r="AN422" s="9"/>
      <c r="AO422" s="9"/>
      <c r="AP422" s="9"/>
      <c r="AQ422" s="50"/>
      <c r="AR422" s="11"/>
      <c r="AS422" s="49"/>
      <c r="AT422" s="12"/>
      <c r="AU422" s="9"/>
      <c r="AV422" s="9"/>
      <c r="AW422" s="9"/>
      <c r="AX422" s="9"/>
      <c r="AY422" s="12"/>
      <c r="AZ422" s="49"/>
      <c r="BA422" s="12"/>
      <c r="BB422" s="9"/>
      <c r="BC422" s="9"/>
      <c r="BD422" s="9"/>
      <c r="BE422" s="9"/>
      <c r="BF422" s="12"/>
      <c r="BG422" s="49"/>
      <c r="BH422" s="12"/>
      <c r="BI422" s="9"/>
      <c r="BJ422" s="9"/>
      <c r="BK422" s="9"/>
      <c r="BL422" s="50"/>
      <c r="BM422" s="12"/>
      <c r="BN422" s="11"/>
      <c r="BO422" s="9"/>
      <c r="BP422" s="11"/>
      <c r="BQ422" s="9"/>
      <c r="BR422" s="43"/>
      <c r="BS422" s="9"/>
      <c r="BT422" s="11"/>
      <c r="BU422" s="25"/>
      <c r="BV422" s="25"/>
      <c r="BW422" s="25"/>
      <c r="BX422" s="25"/>
      <c r="BY422" s="25"/>
      <c r="BZ422" s="25"/>
      <c r="CA422" s="25"/>
      <c r="CB422" s="25"/>
    </row>
    <row r="423" spans="2:80" x14ac:dyDescent="0.2">
      <c r="B423" s="25"/>
      <c r="C423" s="1"/>
      <c r="D423" s="1"/>
      <c r="E423" s="1"/>
      <c r="F423" s="2"/>
      <c r="G423" s="6"/>
      <c r="H423" s="2"/>
      <c r="I423" s="2"/>
      <c r="J423" s="3"/>
      <c r="K423" s="3"/>
      <c r="L423" s="1"/>
      <c r="M423" s="1"/>
      <c r="N423" s="1"/>
      <c r="O423" s="40"/>
      <c r="P423" s="40"/>
      <c r="Q423" s="1"/>
      <c r="R423" s="1"/>
      <c r="S423" s="2"/>
      <c r="T423" s="3"/>
      <c r="U423" s="7"/>
      <c r="V423" s="7"/>
      <c r="W423" s="7"/>
      <c r="X423" s="40"/>
      <c r="Y423" s="1"/>
      <c r="Z423" s="1"/>
      <c r="AA423" s="2"/>
      <c r="AB423" s="6"/>
      <c r="AC423" s="2"/>
      <c r="AD423" s="40"/>
      <c r="AE423" s="1"/>
      <c r="AF423" s="2"/>
      <c r="AG423" s="9"/>
      <c r="AH423" s="12"/>
      <c r="AI423" s="12"/>
      <c r="AJ423" s="42"/>
      <c r="AK423" s="11"/>
      <c r="AL423" s="9"/>
      <c r="AM423" s="11"/>
      <c r="AN423" s="9"/>
      <c r="AO423" s="9"/>
      <c r="AP423" s="9"/>
      <c r="AQ423" s="50"/>
      <c r="AR423" s="11"/>
      <c r="AS423" s="49"/>
      <c r="AT423" s="12"/>
      <c r="AU423" s="9"/>
      <c r="AV423" s="9"/>
      <c r="AW423" s="9"/>
      <c r="AX423" s="9"/>
      <c r="AY423" s="12"/>
      <c r="AZ423" s="49"/>
      <c r="BA423" s="12"/>
      <c r="BB423" s="9"/>
      <c r="BC423" s="9"/>
      <c r="BD423" s="9"/>
      <c r="BE423" s="9"/>
      <c r="BF423" s="12"/>
      <c r="BG423" s="49"/>
      <c r="BH423" s="12"/>
      <c r="BI423" s="9"/>
      <c r="BJ423" s="9"/>
      <c r="BK423" s="9"/>
      <c r="BL423" s="50"/>
      <c r="BM423" s="12"/>
      <c r="BN423" s="11"/>
      <c r="BO423" s="9"/>
      <c r="BP423" s="11"/>
      <c r="BQ423" s="9"/>
      <c r="BR423" s="43"/>
      <c r="BS423" s="9"/>
      <c r="BT423" s="11"/>
      <c r="BU423" s="25"/>
      <c r="BV423" s="25"/>
      <c r="BW423" s="25"/>
      <c r="BX423" s="25"/>
      <c r="BY423" s="25"/>
      <c r="BZ423" s="25"/>
      <c r="CA423" s="25"/>
      <c r="CB423" s="25"/>
    </row>
    <row r="424" spans="2:80" x14ac:dyDescent="0.2">
      <c r="B424" s="25"/>
      <c r="C424" s="1"/>
      <c r="D424" s="1"/>
      <c r="E424" s="1"/>
      <c r="F424" s="2"/>
      <c r="G424" s="6"/>
      <c r="H424" s="2"/>
      <c r="I424" s="2"/>
      <c r="J424" s="3"/>
      <c r="K424" s="3"/>
      <c r="L424" s="1"/>
      <c r="M424" s="1"/>
      <c r="N424" s="1"/>
      <c r="O424" s="40"/>
      <c r="P424" s="40"/>
      <c r="Q424" s="1"/>
      <c r="R424" s="1"/>
      <c r="S424" s="2"/>
      <c r="T424" s="3"/>
      <c r="U424" s="7"/>
      <c r="V424" s="7"/>
      <c r="W424" s="7"/>
      <c r="X424" s="40"/>
      <c r="Y424" s="1"/>
      <c r="Z424" s="1"/>
      <c r="AA424" s="2"/>
      <c r="AB424" s="6"/>
      <c r="AC424" s="2"/>
      <c r="AD424" s="40"/>
      <c r="AE424" s="1"/>
      <c r="AF424" s="2"/>
      <c r="AG424" s="9"/>
      <c r="AH424" s="12"/>
      <c r="AI424" s="12"/>
      <c r="AJ424" s="42"/>
      <c r="AK424" s="11"/>
      <c r="AL424" s="9"/>
      <c r="AM424" s="11"/>
      <c r="AN424" s="9"/>
      <c r="AO424" s="9"/>
      <c r="AP424" s="9"/>
      <c r="AQ424" s="50"/>
      <c r="AR424" s="11"/>
      <c r="AS424" s="49"/>
      <c r="AT424" s="12"/>
      <c r="AU424" s="9"/>
      <c r="AV424" s="9"/>
      <c r="AW424" s="9"/>
      <c r="AX424" s="9"/>
      <c r="AY424" s="12"/>
      <c r="AZ424" s="49"/>
      <c r="BA424" s="12"/>
      <c r="BB424" s="9"/>
      <c r="BC424" s="9"/>
      <c r="BD424" s="9"/>
      <c r="BE424" s="9"/>
      <c r="BF424" s="12"/>
      <c r="BG424" s="49"/>
      <c r="BH424" s="12"/>
      <c r="BI424" s="9"/>
      <c r="BJ424" s="9"/>
      <c r="BK424" s="9"/>
      <c r="BL424" s="50"/>
      <c r="BM424" s="12"/>
      <c r="BN424" s="11"/>
      <c r="BO424" s="9"/>
      <c r="BP424" s="11"/>
      <c r="BQ424" s="9"/>
      <c r="BR424" s="43"/>
      <c r="BS424" s="9"/>
      <c r="BT424" s="11"/>
      <c r="BU424" s="25"/>
      <c r="BV424" s="25"/>
      <c r="BW424" s="25"/>
      <c r="BX424" s="25"/>
      <c r="BY424" s="25"/>
      <c r="BZ424" s="25"/>
      <c r="CA424" s="25"/>
      <c r="CB424" s="25"/>
    </row>
    <row r="425" spans="2:80" x14ac:dyDescent="0.2">
      <c r="B425" s="25"/>
      <c r="C425" s="1"/>
      <c r="D425" s="1"/>
      <c r="E425" s="1"/>
      <c r="F425" s="2"/>
      <c r="G425" s="6"/>
      <c r="H425" s="2"/>
      <c r="I425" s="2"/>
      <c r="J425" s="3"/>
      <c r="K425" s="3"/>
      <c r="L425" s="1"/>
      <c r="M425" s="1"/>
      <c r="N425" s="1"/>
      <c r="O425" s="40"/>
      <c r="P425" s="40"/>
      <c r="Q425" s="1"/>
      <c r="R425" s="1"/>
      <c r="S425" s="2"/>
      <c r="T425" s="3"/>
      <c r="U425" s="7"/>
      <c r="V425" s="7"/>
      <c r="W425" s="7"/>
      <c r="X425" s="40"/>
      <c r="Y425" s="1"/>
      <c r="Z425" s="1"/>
      <c r="AA425" s="2"/>
      <c r="AB425" s="6"/>
      <c r="AC425" s="2"/>
      <c r="AD425" s="40"/>
      <c r="AE425" s="1"/>
      <c r="AF425" s="2"/>
      <c r="AG425" s="9"/>
      <c r="AH425" s="12"/>
      <c r="AI425" s="12"/>
      <c r="AJ425" s="42"/>
      <c r="AK425" s="11"/>
      <c r="AL425" s="9"/>
      <c r="AM425" s="11"/>
      <c r="AN425" s="9"/>
      <c r="AO425" s="9"/>
      <c r="AP425" s="9"/>
      <c r="AQ425" s="50"/>
      <c r="AR425" s="11"/>
      <c r="AS425" s="49"/>
      <c r="AT425" s="12"/>
      <c r="AU425" s="9"/>
      <c r="AV425" s="9"/>
      <c r="AW425" s="9"/>
      <c r="AX425" s="9"/>
      <c r="AY425" s="12"/>
      <c r="AZ425" s="49"/>
      <c r="BA425" s="12"/>
      <c r="BB425" s="9"/>
      <c r="BC425" s="9"/>
      <c r="BD425" s="9"/>
      <c r="BE425" s="9"/>
      <c r="BF425" s="12"/>
      <c r="BG425" s="49"/>
      <c r="BH425" s="12"/>
      <c r="BI425" s="9"/>
      <c r="BJ425" s="9"/>
      <c r="BK425" s="9"/>
      <c r="BL425" s="50"/>
      <c r="BM425" s="12"/>
      <c r="BN425" s="11"/>
      <c r="BO425" s="9"/>
      <c r="BP425" s="11"/>
      <c r="BQ425" s="9"/>
      <c r="BR425" s="43"/>
      <c r="BS425" s="9"/>
      <c r="BT425" s="11"/>
      <c r="BU425" s="25"/>
      <c r="BV425" s="25"/>
      <c r="BW425" s="25"/>
      <c r="BX425" s="25"/>
      <c r="BY425" s="25"/>
      <c r="BZ425" s="25"/>
      <c r="CA425" s="25"/>
      <c r="CB425" s="25"/>
    </row>
    <row r="426" spans="2:80" x14ac:dyDescent="0.2">
      <c r="B426" s="25"/>
      <c r="C426" s="1"/>
      <c r="D426" s="1"/>
      <c r="E426" s="1"/>
      <c r="F426" s="2"/>
      <c r="G426" s="6"/>
      <c r="H426" s="2"/>
      <c r="I426" s="2"/>
      <c r="J426" s="3"/>
      <c r="K426" s="3"/>
      <c r="L426" s="1"/>
      <c r="M426" s="1"/>
      <c r="N426" s="1"/>
      <c r="O426" s="40"/>
      <c r="P426" s="40"/>
      <c r="Q426" s="1"/>
      <c r="R426" s="1"/>
      <c r="S426" s="2"/>
      <c r="T426" s="3"/>
      <c r="U426" s="7"/>
      <c r="V426" s="7"/>
      <c r="W426" s="7"/>
      <c r="X426" s="40"/>
      <c r="Y426" s="1"/>
      <c r="Z426" s="1"/>
      <c r="AA426" s="2"/>
      <c r="AB426" s="6"/>
      <c r="AC426" s="2"/>
      <c r="AD426" s="40"/>
      <c r="AE426" s="1"/>
      <c r="AF426" s="2"/>
      <c r="AG426" s="9"/>
      <c r="AH426" s="12"/>
      <c r="AI426" s="12"/>
      <c r="AJ426" s="42"/>
      <c r="AK426" s="11"/>
      <c r="AL426" s="9"/>
      <c r="AM426" s="11"/>
      <c r="AN426" s="9"/>
      <c r="AO426" s="9"/>
      <c r="AP426" s="9"/>
      <c r="AQ426" s="50"/>
      <c r="AR426" s="11"/>
      <c r="AS426" s="49"/>
      <c r="AT426" s="12"/>
      <c r="AU426" s="9"/>
      <c r="AV426" s="9"/>
      <c r="AW426" s="9"/>
      <c r="AX426" s="9"/>
      <c r="AY426" s="12"/>
      <c r="AZ426" s="49"/>
      <c r="BA426" s="12"/>
      <c r="BB426" s="9"/>
      <c r="BC426" s="9"/>
      <c r="BD426" s="9"/>
      <c r="BE426" s="9"/>
      <c r="BF426" s="12"/>
      <c r="BG426" s="49"/>
      <c r="BH426" s="12"/>
      <c r="BI426" s="9"/>
      <c r="BJ426" s="9"/>
      <c r="BK426" s="9"/>
      <c r="BL426" s="50"/>
      <c r="BM426" s="12"/>
      <c r="BN426" s="11"/>
      <c r="BO426" s="9"/>
      <c r="BP426" s="11"/>
      <c r="BQ426" s="9"/>
      <c r="BR426" s="43"/>
      <c r="BS426" s="9"/>
      <c r="BT426" s="11"/>
      <c r="BU426" s="25"/>
      <c r="BV426" s="25"/>
      <c r="BW426" s="25"/>
      <c r="BX426" s="25"/>
      <c r="BY426" s="25"/>
      <c r="BZ426" s="25"/>
      <c r="CA426" s="25"/>
      <c r="CB426" s="25"/>
    </row>
    <row r="427" spans="2:80" x14ac:dyDescent="0.2">
      <c r="B427" s="25"/>
      <c r="C427" s="1"/>
      <c r="D427" s="1"/>
      <c r="E427" s="1"/>
      <c r="F427" s="2"/>
      <c r="G427" s="6"/>
      <c r="H427" s="2"/>
      <c r="I427" s="2"/>
      <c r="J427" s="3"/>
      <c r="K427" s="3"/>
      <c r="L427" s="1"/>
      <c r="M427" s="1"/>
      <c r="N427" s="1"/>
      <c r="O427" s="40"/>
      <c r="P427" s="40"/>
      <c r="Q427" s="1"/>
      <c r="R427" s="1"/>
      <c r="S427" s="2"/>
      <c r="T427" s="3"/>
      <c r="U427" s="7"/>
      <c r="V427" s="7"/>
      <c r="W427" s="7"/>
      <c r="X427" s="40"/>
      <c r="Y427" s="1"/>
      <c r="Z427" s="1"/>
      <c r="AA427" s="2"/>
      <c r="AB427" s="6"/>
      <c r="AC427" s="2"/>
      <c r="AD427" s="40"/>
      <c r="AE427" s="1"/>
      <c r="AF427" s="2"/>
      <c r="AG427" s="9"/>
      <c r="AH427" s="12"/>
      <c r="AI427" s="12"/>
      <c r="AJ427" s="42"/>
      <c r="AK427" s="11"/>
      <c r="AL427" s="9"/>
      <c r="AM427" s="11"/>
      <c r="AN427" s="9"/>
      <c r="AO427" s="9"/>
      <c r="AP427" s="9"/>
      <c r="AQ427" s="50"/>
      <c r="AR427" s="11"/>
      <c r="AS427" s="49"/>
      <c r="AT427" s="12"/>
      <c r="AU427" s="9"/>
      <c r="AV427" s="9"/>
      <c r="AW427" s="9"/>
      <c r="AX427" s="9"/>
      <c r="AY427" s="12"/>
      <c r="AZ427" s="49"/>
      <c r="BA427" s="12"/>
      <c r="BB427" s="9"/>
      <c r="BC427" s="9"/>
      <c r="BD427" s="9"/>
      <c r="BE427" s="9"/>
      <c r="BF427" s="12"/>
      <c r="BG427" s="49"/>
      <c r="BH427" s="12"/>
      <c r="BI427" s="9"/>
      <c r="BJ427" s="9"/>
      <c r="BK427" s="9"/>
      <c r="BL427" s="50"/>
      <c r="BM427" s="12"/>
      <c r="BN427" s="11"/>
      <c r="BO427" s="9"/>
      <c r="BP427" s="11"/>
      <c r="BQ427" s="9"/>
      <c r="BR427" s="43"/>
      <c r="BS427" s="9"/>
      <c r="BT427" s="11"/>
      <c r="BU427" s="25"/>
      <c r="BV427" s="25"/>
      <c r="BW427" s="25"/>
      <c r="BX427" s="25"/>
      <c r="BY427" s="25"/>
      <c r="BZ427" s="25"/>
      <c r="CA427" s="25"/>
      <c r="CB427" s="25"/>
    </row>
    <row r="428" spans="2:80" x14ac:dyDescent="0.2">
      <c r="B428" s="25"/>
      <c r="C428" s="1"/>
      <c r="D428" s="1"/>
      <c r="E428" s="1"/>
      <c r="F428" s="2"/>
      <c r="G428" s="6"/>
      <c r="H428" s="2"/>
      <c r="I428" s="2"/>
      <c r="J428" s="3"/>
      <c r="K428" s="3"/>
      <c r="L428" s="1"/>
      <c r="M428" s="1"/>
      <c r="N428" s="1"/>
      <c r="O428" s="40"/>
      <c r="P428" s="40"/>
      <c r="Q428" s="1"/>
      <c r="R428" s="1"/>
      <c r="S428" s="2"/>
      <c r="T428" s="3"/>
      <c r="U428" s="7"/>
      <c r="V428" s="7"/>
      <c r="W428" s="7"/>
      <c r="X428" s="40"/>
      <c r="Y428" s="1"/>
      <c r="Z428" s="1"/>
      <c r="AA428" s="2"/>
      <c r="AB428" s="6"/>
      <c r="AC428" s="2"/>
      <c r="AD428" s="40"/>
      <c r="AE428" s="1"/>
      <c r="AF428" s="2"/>
      <c r="AG428" s="9"/>
      <c r="AH428" s="12"/>
      <c r="AI428" s="12"/>
      <c r="AJ428" s="42"/>
      <c r="AK428" s="11"/>
      <c r="AL428" s="9"/>
      <c r="AM428" s="11"/>
      <c r="AN428" s="9"/>
      <c r="AO428" s="9"/>
      <c r="AP428" s="9"/>
      <c r="AQ428" s="50"/>
      <c r="AR428" s="11"/>
      <c r="AS428" s="49"/>
      <c r="AT428" s="12"/>
      <c r="AU428" s="9"/>
      <c r="AV428" s="9"/>
      <c r="AW428" s="9"/>
      <c r="AX428" s="9"/>
      <c r="AY428" s="12"/>
      <c r="AZ428" s="49"/>
      <c r="BA428" s="12"/>
      <c r="BB428" s="9"/>
      <c r="BC428" s="9"/>
      <c r="BD428" s="9"/>
      <c r="BE428" s="9"/>
      <c r="BF428" s="12"/>
      <c r="BG428" s="49"/>
      <c r="BH428" s="12"/>
      <c r="BI428" s="9"/>
      <c r="BJ428" s="9"/>
      <c r="BK428" s="9"/>
      <c r="BL428" s="50"/>
      <c r="BM428" s="12"/>
      <c r="BN428" s="11"/>
      <c r="BO428" s="9"/>
      <c r="BP428" s="11"/>
      <c r="BQ428" s="9"/>
      <c r="BR428" s="43"/>
      <c r="BS428" s="9"/>
      <c r="BT428" s="11"/>
      <c r="BU428" s="25"/>
      <c r="BV428" s="25"/>
      <c r="BW428" s="25"/>
      <c r="BX428" s="25"/>
      <c r="BY428" s="25"/>
      <c r="BZ428" s="25"/>
      <c r="CA428" s="25"/>
      <c r="CB428" s="25"/>
    </row>
    <row r="429" spans="2:80" x14ac:dyDescent="0.2">
      <c r="B429" s="25"/>
      <c r="C429" s="1"/>
      <c r="D429" s="1"/>
      <c r="E429" s="1"/>
      <c r="F429" s="2"/>
      <c r="G429" s="6"/>
      <c r="H429" s="2"/>
      <c r="I429" s="2"/>
      <c r="J429" s="3"/>
      <c r="K429" s="3"/>
      <c r="L429" s="1"/>
      <c r="M429" s="1"/>
      <c r="N429" s="1"/>
      <c r="O429" s="40"/>
      <c r="P429" s="40"/>
      <c r="Q429" s="1"/>
      <c r="R429" s="1"/>
      <c r="S429" s="2"/>
      <c r="T429" s="3"/>
      <c r="U429" s="7"/>
      <c r="V429" s="7"/>
      <c r="W429" s="7"/>
      <c r="X429" s="40"/>
      <c r="Y429" s="1"/>
      <c r="Z429" s="1"/>
      <c r="AA429" s="2"/>
      <c r="AB429" s="6"/>
      <c r="AC429" s="2"/>
      <c r="AD429" s="40"/>
      <c r="AE429" s="1"/>
      <c r="AF429" s="2"/>
      <c r="AG429" s="9"/>
      <c r="AH429" s="12"/>
      <c r="AI429" s="12"/>
      <c r="AJ429" s="42"/>
      <c r="AK429" s="11"/>
      <c r="AL429" s="9"/>
      <c r="AM429" s="11"/>
      <c r="AN429" s="9"/>
      <c r="AO429" s="9"/>
      <c r="AP429" s="9"/>
      <c r="AQ429" s="50"/>
      <c r="AR429" s="11"/>
      <c r="AS429" s="49"/>
      <c r="AT429" s="12"/>
      <c r="AU429" s="9"/>
      <c r="AV429" s="9"/>
      <c r="AW429" s="9"/>
      <c r="AX429" s="9"/>
      <c r="AY429" s="12"/>
      <c r="AZ429" s="49"/>
      <c r="BA429" s="12"/>
      <c r="BB429" s="9"/>
      <c r="BC429" s="9"/>
      <c r="BD429" s="9"/>
      <c r="BE429" s="9"/>
      <c r="BF429" s="12"/>
      <c r="BG429" s="49"/>
      <c r="BH429" s="12"/>
      <c r="BI429" s="9"/>
      <c r="BJ429" s="9"/>
      <c r="BK429" s="9"/>
      <c r="BL429" s="50"/>
      <c r="BM429" s="12"/>
      <c r="BN429" s="11"/>
      <c r="BO429" s="9"/>
      <c r="BP429" s="11"/>
      <c r="BQ429" s="9"/>
      <c r="BR429" s="43"/>
      <c r="BS429" s="9"/>
      <c r="BT429" s="11"/>
      <c r="BU429" s="25"/>
      <c r="BV429" s="25"/>
      <c r="BW429" s="25"/>
      <c r="BX429" s="25"/>
      <c r="BY429" s="25"/>
      <c r="BZ429" s="25"/>
      <c r="CA429" s="25"/>
      <c r="CB429" s="25"/>
    </row>
    <row r="430" spans="2:80" x14ac:dyDescent="0.2">
      <c r="B430" s="25"/>
      <c r="C430" s="1"/>
      <c r="D430" s="1"/>
      <c r="E430" s="1"/>
      <c r="F430" s="2"/>
      <c r="G430" s="6"/>
      <c r="H430" s="2"/>
      <c r="I430" s="2"/>
      <c r="J430" s="3"/>
      <c r="K430" s="3"/>
      <c r="L430" s="1"/>
      <c r="M430" s="1"/>
      <c r="N430" s="1"/>
      <c r="O430" s="40"/>
      <c r="P430" s="40"/>
      <c r="Q430" s="1"/>
      <c r="R430" s="1"/>
      <c r="S430" s="2"/>
      <c r="T430" s="3"/>
      <c r="U430" s="7"/>
      <c r="V430" s="7"/>
      <c r="W430" s="7"/>
      <c r="X430" s="40"/>
      <c r="Y430" s="1"/>
      <c r="Z430" s="1"/>
      <c r="AA430" s="2"/>
      <c r="AB430" s="6"/>
      <c r="AC430" s="2"/>
      <c r="AD430" s="40"/>
      <c r="AE430" s="1"/>
      <c r="AF430" s="2"/>
      <c r="AG430" s="9"/>
      <c r="AH430" s="12"/>
      <c r="AI430" s="12"/>
      <c r="AJ430" s="42"/>
      <c r="AK430" s="11"/>
      <c r="AL430" s="9"/>
      <c r="AM430" s="11"/>
      <c r="AN430" s="9"/>
      <c r="AO430" s="9"/>
      <c r="AP430" s="9"/>
      <c r="AQ430" s="50"/>
      <c r="AR430" s="11"/>
      <c r="AS430" s="49"/>
      <c r="AT430" s="12"/>
      <c r="AU430" s="9"/>
      <c r="AV430" s="9"/>
      <c r="AW430" s="9"/>
      <c r="AX430" s="9"/>
      <c r="AY430" s="12"/>
      <c r="AZ430" s="49"/>
      <c r="BA430" s="12"/>
      <c r="BB430" s="9"/>
      <c r="BC430" s="9"/>
      <c r="BD430" s="9"/>
      <c r="BE430" s="9"/>
      <c r="BF430" s="12"/>
      <c r="BG430" s="49"/>
      <c r="BH430" s="12"/>
      <c r="BI430" s="9"/>
      <c r="BJ430" s="9"/>
      <c r="BK430" s="9"/>
      <c r="BL430" s="50"/>
      <c r="BM430" s="12"/>
      <c r="BN430" s="11"/>
      <c r="BO430" s="9"/>
      <c r="BP430" s="11"/>
      <c r="BQ430" s="9"/>
      <c r="BR430" s="43"/>
      <c r="BS430" s="9"/>
      <c r="BT430" s="11"/>
      <c r="BU430" s="25"/>
      <c r="BV430" s="25"/>
      <c r="BW430" s="25"/>
      <c r="BX430" s="25"/>
      <c r="BY430" s="25"/>
      <c r="BZ430" s="25"/>
      <c r="CA430" s="25"/>
      <c r="CB430" s="25"/>
    </row>
    <row r="431" spans="2:80" x14ac:dyDescent="0.2">
      <c r="B431" s="25"/>
      <c r="C431" s="1"/>
      <c r="D431" s="1"/>
      <c r="E431" s="1"/>
      <c r="F431" s="2"/>
      <c r="G431" s="6"/>
      <c r="H431" s="2"/>
      <c r="I431" s="2"/>
      <c r="J431" s="3"/>
      <c r="K431" s="3"/>
      <c r="L431" s="1"/>
      <c r="M431" s="1"/>
      <c r="N431" s="1"/>
      <c r="O431" s="40"/>
      <c r="P431" s="40"/>
      <c r="Q431" s="1"/>
      <c r="R431" s="1"/>
      <c r="S431" s="2"/>
      <c r="T431" s="3"/>
      <c r="U431" s="7"/>
      <c r="V431" s="7"/>
      <c r="W431" s="7"/>
      <c r="X431" s="40"/>
      <c r="Y431" s="1"/>
      <c r="Z431" s="1"/>
      <c r="AA431" s="2"/>
      <c r="AB431" s="6"/>
      <c r="AC431" s="2"/>
      <c r="AD431" s="40"/>
      <c r="AE431" s="1"/>
      <c r="AF431" s="2"/>
      <c r="AG431" s="9"/>
      <c r="AH431" s="12"/>
      <c r="AI431" s="12"/>
      <c r="AJ431" s="42"/>
      <c r="AK431" s="11"/>
      <c r="AL431" s="9"/>
      <c r="AM431" s="11"/>
      <c r="AN431" s="9"/>
      <c r="AO431" s="9"/>
      <c r="AP431" s="9"/>
      <c r="AQ431" s="50"/>
      <c r="AR431" s="11"/>
      <c r="AS431" s="49"/>
      <c r="AT431" s="12"/>
      <c r="AU431" s="9"/>
      <c r="AV431" s="9"/>
      <c r="AW431" s="9"/>
      <c r="AX431" s="9"/>
      <c r="AY431" s="12"/>
      <c r="AZ431" s="49"/>
      <c r="BA431" s="12"/>
      <c r="BB431" s="9"/>
      <c r="BC431" s="9"/>
      <c r="BD431" s="9"/>
      <c r="BE431" s="9"/>
      <c r="BF431" s="12"/>
      <c r="BG431" s="49"/>
      <c r="BH431" s="12"/>
      <c r="BI431" s="9"/>
      <c r="BJ431" s="9"/>
      <c r="BK431" s="9"/>
      <c r="BL431" s="50"/>
      <c r="BM431" s="12"/>
      <c r="BN431" s="11"/>
      <c r="BO431" s="9"/>
      <c r="BP431" s="11"/>
      <c r="BQ431" s="9"/>
      <c r="BR431" s="43"/>
      <c r="BS431" s="9"/>
      <c r="BT431" s="11"/>
      <c r="BU431" s="25"/>
      <c r="BV431" s="25"/>
      <c r="BW431" s="25"/>
      <c r="BX431" s="25"/>
      <c r="BY431" s="25"/>
      <c r="BZ431" s="25"/>
      <c r="CA431" s="25"/>
      <c r="CB431" s="25"/>
    </row>
    <row r="432" spans="2:80" x14ac:dyDescent="0.2">
      <c r="B432" s="25"/>
      <c r="C432" s="1"/>
      <c r="D432" s="1"/>
      <c r="E432" s="1"/>
      <c r="F432" s="2"/>
      <c r="G432" s="6"/>
      <c r="H432" s="2"/>
      <c r="I432" s="2"/>
      <c r="J432" s="3"/>
      <c r="K432" s="3"/>
      <c r="L432" s="1"/>
      <c r="M432" s="1"/>
      <c r="N432" s="1"/>
      <c r="O432" s="40"/>
      <c r="P432" s="40"/>
      <c r="Q432" s="1"/>
      <c r="R432" s="1"/>
      <c r="S432" s="2"/>
      <c r="T432" s="3"/>
      <c r="U432" s="7"/>
      <c r="V432" s="7"/>
      <c r="W432" s="7"/>
      <c r="X432" s="40"/>
      <c r="Y432" s="1"/>
      <c r="Z432" s="1"/>
      <c r="AA432" s="2"/>
      <c r="AB432" s="6"/>
      <c r="AC432" s="2"/>
      <c r="AD432" s="40"/>
      <c r="AE432" s="1"/>
      <c r="AF432" s="2"/>
      <c r="AG432" s="9"/>
      <c r="AH432" s="12"/>
      <c r="AI432" s="12"/>
      <c r="AJ432" s="42"/>
      <c r="AK432" s="11"/>
      <c r="AL432" s="9"/>
      <c r="AM432" s="11"/>
      <c r="AN432" s="9"/>
      <c r="AO432" s="9"/>
      <c r="AP432" s="9"/>
      <c r="AQ432" s="50"/>
      <c r="AR432" s="11"/>
      <c r="AS432" s="49"/>
      <c r="AT432" s="12"/>
      <c r="AU432" s="9"/>
      <c r="AV432" s="9"/>
      <c r="AW432" s="9"/>
      <c r="AX432" s="9"/>
      <c r="AY432" s="12"/>
      <c r="AZ432" s="49"/>
      <c r="BA432" s="12"/>
      <c r="BB432" s="9"/>
      <c r="BC432" s="9"/>
      <c r="BD432" s="9"/>
      <c r="BE432" s="9"/>
      <c r="BF432" s="12"/>
      <c r="BG432" s="49"/>
      <c r="BH432" s="12"/>
      <c r="BI432" s="9"/>
      <c r="BJ432" s="9"/>
      <c r="BK432" s="9"/>
      <c r="BL432" s="50"/>
      <c r="BM432" s="12"/>
      <c r="BN432" s="11"/>
      <c r="BO432" s="9"/>
      <c r="BP432" s="11"/>
      <c r="BQ432" s="9"/>
      <c r="BR432" s="43"/>
      <c r="BS432" s="9"/>
      <c r="BT432" s="11"/>
      <c r="BU432" s="25"/>
      <c r="BV432" s="25"/>
      <c r="BW432" s="25"/>
      <c r="BX432" s="25"/>
      <c r="BY432" s="25"/>
      <c r="BZ432" s="25"/>
      <c r="CA432" s="25"/>
      <c r="CB432" s="25"/>
    </row>
    <row r="433" spans="2:80" x14ac:dyDescent="0.2">
      <c r="B433" s="25"/>
      <c r="C433" s="1"/>
      <c r="D433" s="1"/>
      <c r="E433" s="1"/>
      <c r="F433" s="2"/>
      <c r="G433" s="6"/>
      <c r="H433" s="2"/>
      <c r="I433" s="2"/>
      <c r="J433" s="3"/>
      <c r="K433" s="3"/>
      <c r="L433" s="1"/>
      <c r="M433" s="1"/>
      <c r="N433" s="1"/>
      <c r="O433" s="40"/>
      <c r="P433" s="40"/>
      <c r="Q433" s="1"/>
      <c r="R433" s="1"/>
      <c r="S433" s="2"/>
      <c r="T433" s="3"/>
      <c r="U433" s="7"/>
      <c r="V433" s="7"/>
      <c r="W433" s="7"/>
      <c r="X433" s="40"/>
      <c r="Y433" s="1"/>
      <c r="Z433" s="1"/>
      <c r="AA433" s="2"/>
      <c r="AB433" s="6"/>
      <c r="AC433" s="2"/>
      <c r="AD433" s="40"/>
      <c r="AE433" s="1"/>
      <c r="AF433" s="2"/>
      <c r="AG433" s="9"/>
      <c r="AH433" s="12"/>
      <c r="AI433" s="12"/>
      <c r="AJ433" s="42"/>
      <c r="AK433" s="11"/>
      <c r="AL433" s="9"/>
      <c r="AM433" s="11"/>
      <c r="AN433" s="9"/>
      <c r="AO433" s="9"/>
      <c r="AP433" s="9"/>
      <c r="AQ433" s="50"/>
      <c r="AR433" s="11"/>
      <c r="AS433" s="49"/>
      <c r="AT433" s="12"/>
      <c r="AU433" s="9"/>
      <c r="AV433" s="9"/>
      <c r="AW433" s="9"/>
      <c r="AX433" s="9"/>
      <c r="AY433" s="12"/>
      <c r="AZ433" s="49"/>
      <c r="BA433" s="12"/>
      <c r="BB433" s="9"/>
      <c r="BC433" s="9"/>
      <c r="BD433" s="9"/>
      <c r="BE433" s="9"/>
      <c r="BF433" s="12"/>
      <c r="BG433" s="49"/>
      <c r="BH433" s="12"/>
      <c r="BI433" s="9"/>
      <c r="BJ433" s="9"/>
      <c r="BK433" s="9"/>
      <c r="BL433" s="50"/>
      <c r="BM433" s="12"/>
      <c r="BN433" s="11"/>
      <c r="BO433" s="9"/>
      <c r="BP433" s="11"/>
      <c r="BQ433" s="9"/>
      <c r="BR433" s="43"/>
      <c r="BS433" s="9"/>
      <c r="BT433" s="11"/>
      <c r="BU433" s="25"/>
      <c r="BV433" s="25"/>
      <c r="BW433" s="25"/>
      <c r="BX433" s="25"/>
      <c r="BY433" s="25"/>
      <c r="BZ433" s="25"/>
      <c r="CA433" s="25"/>
      <c r="CB433" s="25"/>
    </row>
    <row r="434" spans="2:80" x14ac:dyDescent="0.2">
      <c r="B434" s="25"/>
      <c r="C434" s="1"/>
      <c r="D434" s="1"/>
      <c r="E434" s="1"/>
      <c r="F434" s="2"/>
      <c r="G434" s="6"/>
      <c r="H434" s="2"/>
      <c r="I434" s="2"/>
      <c r="J434" s="3"/>
      <c r="K434" s="3"/>
      <c r="L434" s="1"/>
      <c r="M434" s="1"/>
      <c r="N434" s="1"/>
      <c r="O434" s="40"/>
      <c r="P434" s="40"/>
      <c r="Q434" s="1"/>
      <c r="R434" s="1"/>
      <c r="S434" s="2"/>
      <c r="T434" s="3"/>
      <c r="U434" s="7"/>
      <c r="V434" s="7"/>
      <c r="W434" s="7"/>
      <c r="X434" s="40"/>
      <c r="Y434" s="1"/>
      <c r="Z434" s="1"/>
      <c r="AA434" s="2"/>
      <c r="AB434" s="6"/>
      <c r="AC434" s="2"/>
      <c r="AD434" s="40"/>
      <c r="AE434" s="1"/>
      <c r="AF434" s="2"/>
      <c r="AG434" s="9"/>
      <c r="AH434" s="12"/>
      <c r="AI434" s="12"/>
      <c r="AJ434" s="42"/>
      <c r="AK434" s="11"/>
      <c r="AL434" s="9"/>
      <c r="AM434" s="11"/>
      <c r="AN434" s="9"/>
      <c r="AO434" s="9"/>
      <c r="AP434" s="9"/>
      <c r="AQ434" s="50"/>
      <c r="AR434" s="11"/>
      <c r="AS434" s="49"/>
      <c r="AT434" s="12"/>
      <c r="AU434" s="9"/>
      <c r="AV434" s="9"/>
      <c r="AW434" s="9"/>
      <c r="AX434" s="9"/>
      <c r="AY434" s="12"/>
      <c r="AZ434" s="49"/>
      <c r="BA434" s="12"/>
      <c r="BB434" s="9"/>
      <c r="BC434" s="9"/>
      <c r="BD434" s="9"/>
      <c r="BE434" s="9"/>
      <c r="BF434" s="12"/>
      <c r="BG434" s="49"/>
      <c r="BH434" s="12"/>
      <c r="BI434" s="9"/>
      <c r="BJ434" s="9"/>
      <c r="BK434" s="9"/>
      <c r="BL434" s="50"/>
      <c r="BM434" s="12"/>
      <c r="BN434" s="11"/>
      <c r="BO434" s="9"/>
      <c r="BP434" s="11"/>
      <c r="BQ434" s="9"/>
      <c r="BR434" s="43"/>
      <c r="BS434" s="9"/>
      <c r="BT434" s="11"/>
      <c r="BU434" s="25"/>
      <c r="BV434" s="25"/>
      <c r="BW434" s="25"/>
      <c r="BX434" s="25"/>
      <c r="BY434" s="25"/>
      <c r="BZ434" s="25"/>
      <c r="CA434" s="25"/>
      <c r="CB434" s="25"/>
    </row>
    <row r="435" spans="2:80" x14ac:dyDescent="0.2">
      <c r="B435" s="25"/>
      <c r="C435" s="1"/>
      <c r="D435" s="1"/>
      <c r="E435" s="1"/>
      <c r="F435" s="2"/>
      <c r="G435" s="6"/>
      <c r="H435" s="2"/>
      <c r="I435" s="2"/>
      <c r="J435" s="3"/>
      <c r="K435" s="3"/>
      <c r="L435" s="1"/>
      <c r="M435" s="1"/>
      <c r="N435" s="1"/>
      <c r="O435" s="40"/>
      <c r="P435" s="40"/>
      <c r="Q435" s="1"/>
      <c r="R435" s="1"/>
      <c r="S435" s="2"/>
      <c r="T435" s="3"/>
      <c r="U435" s="7"/>
      <c r="V435" s="7"/>
      <c r="W435" s="7"/>
      <c r="X435" s="40"/>
      <c r="Y435" s="1"/>
      <c r="Z435" s="1"/>
      <c r="AA435" s="2"/>
      <c r="AB435" s="6"/>
      <c r="AC435" s="2"/>
      <c r="AD435" s="40"/>
      <c r="AE435" s="1"/>
      <c r="AF435" s="2"/>
      <c r="AG435" s="9"/>
      <c r="AH435" s="12"/>
      <c r="AI435" s="12"/>
      <c r="AJ435" s="42"/>
      <c r="AK435" s="11"/>
      <c r="AL435" s="9"/>
      <c r="AM435" s="11"/>
      <c r="AN435" s="9"/>
      <c r="AO435" s="9"/>
      <c r="AP435" s="9"/>
      <c r="AQ435" s="50"/>
      <c r="AR435" s="11"/>
      <c r="AS435" s="49"/>
      <c r="AT435" s="12"/>
      <c r="AU435" s="9"/>
      <c r="AV435" s="9"/>
      <c r="AW435" s="9"/>
      <c r="AX435" s="9"/>
      <c r="AY435" s="12"/>
      <c r="AZ435" s="49"/>
      <c r="BA435" s="12"/>
      <c r="BB435" s="9"/>
      <c r="BC435" s="9"/>
      <c r="BD435" s="9"/>
      <c r="BE435" s="9"/>
      <c r="BF435" s="12"/>
      <c r="BG435" s="49"/>
      <c r="BH435" s="12"/>
      <c r="BI435" s="9"/>
      <c r="BJ435" s="9"/>
      <c r="BK435" s="9"/>
      <c r="BL435" s="50"/>
      <c r="BM435" s="12"/>
      <c r="BN435" s="11"/>
      <c r="BO435" s="9"/>
      <c r="BP435" s="11"/>
      <c r="BQ435" s="9"/>
      <c r="BR435" s="43"/>
      <c r="BS435" s="9"/>
      <c r="BT435" s="11"/>
      <c r="BU435" s="25"/>
      <c r="BV435" s="25"/>
      <c r="BW435" s="25"/>
      <c r="BX435" s="25"/>
      <c r="BY435" s="25"/>
      <c r="BZ435" s="25"/>
      <c r="CA435" s="25"/>
      <c r="CB435" s="25"/>
    </row>
    <row r="436" spans="2:80" x14ac:dyDescent="0.2">
      <c r="B436" s="25"/>
      <c r="C436" s="1"/>
      <c r="D436" s="1"/>
      <c r="E436" s="1"/>
      <c r="F436" s="2"/>
      <c r="G436" s="6"/>
      <c r="H436" s="2"/>
      <c r="I436" s="2"/>
      <c r="J436" s="3"/>
      <c r="K436" s="3"/>
      <c r="L436" s="1"/>
      <c r="M436" s="1"/>
      <c r="N436" s="1"/>
      <c r="O436" s="40"/>
      <c r="P436" s="40"/>
      <c r="Q436" s="1"/>
      <c r="R436" s="1"/>
      <c r="S436" s="2"/>
      <c r="T436" s="3"/>
      <c r="U436" s="7"/>
      <c r="V436" s="7"/>
      <c r="W436" s="7"/>
      <c r="X436" s="40"/>
      <c r="Y436" s="1"/>
      <c r="Z436" s="1"/>
      <c r="AA436" s="2"/>
      <c r="AB436" s="6"/>
      <c r="AC436" s="2"/>
      <c r="AD436" s="40"/>
      <c r="AE436" s="1"/>
      <c r="AF436" s="2"/>
      <c r="AG436" s="9"/>
      <c r="AH436" s="12"/>
      <c r="AI436" s="12"/>
      <c r="AJ436" s="42"/>
      <c r="AK436" s="11"/>
      <c r="AL436" s="9"/>
      <c r="AM436" s="11"/>
      <c r="AN436" s="9"/>
      <c r="AO436" s="9"/>
      <c r="AP436" s="9"/>
      <c r="AQ436" s="50"/>
      <c r="AR436" s="11"/>
      <c r="AS436" s="49"/>
      <c r="AT436" s="12"/>
      <c r="AU436" s="9"/>
      <c r="AV436" s="9"/>
      <c r="AW436" s="9"/>
      <c r="AX436" s="9"/>
      <c r="AY436" s="12"/>
      <c r="AZ436" s="49"/>
      <c r="BA436" s="12"/>
      <c r="BB436" s="9"/>
      <c r="BC436" s="9"/>
      <c r="BD436" s="9"/>
      <c r="BE436" s="9"/>
      <c r="BF436" s="12"/>
      <c r="BG436" s="49"/>
      <c r="BH436" s="12"/>
      <c r="BI436" s="9"/>
      <c r="BJ436" s="9"/>
      <c r="BK436" s="9"/>
      <c r="BL436" s="50"/>
      <c r="BM436" s="12"/>
      <c r="BN436" s="11"/>
      <c r="BO436" s="9"/>
      <c r="BP436" s="11"/>
      <c r="BQ436" s="9"/>
      <c r="BR436" s="43"/>
      <c r="BS436" s="9"/>
      <c r="BT436" s="11"/>
      <c r="BU436" s="25"/>
      <c r="BV436" s="25"/>
      <c r="BW436" s="25"/>
      <c r="BX436" s="25"/>
      <c r="BY436" s="25"/>
      <c r="BZ436" s="25"/>
      <c r="CA436" s="25"/>
      <c r="CB436" s="25"/>
    </row>
    <row r="437" spans="2:80" x14ac:dyDescent="0.2">
      <c r="B437" s="25"/>
      <c r="C437" s="1"/>
      <c r="D437" s="1"/>
      <c r="E437" s="1"/>
      <c r="F437" s="2"/>
      <c r="G437" s="6"/>
      <c r="H437" s="2"/>
      <c r="I437" s="2"/>
      <c r="J437" s="3"/>
      <c r="K437" s="3"/>
      <c r="L437" s="1"/>
      <c r="M437" s="1"/>
      <c r="N437" s="1"/>
      <c r="O437" s="40"/>
      <c r="P437" s="40"/>
      <c r="Q437" s="1"/>
      <c r="R437" s="1"/>
      <c r="S437" s="2"/>
      <c r="T437" s="3"/>
      <c r="U437" s="7"/>
      <c r="V437" s="7"/>
      <c r="W437" s="7"/>
      <c r="X437" s="40"/>
      <c r="Y437" s="1"/>
      <c r="Z437" s="1"/>
      <c r="AA437" s="2"/>
      <c r="AB437" s="6"/>
      <c r="AC437" s="2"/>
      <c r="AD437" s="40"/>
      <c r="AE437" s="1"/>
      <c r="AF437" s="2"/>
      <c r="AG437" s="9"/>
      <c r="AH437" s="12"/>
      <c r="AI437" s="12"/>
      <c r="AJ437" s="42"/>
      <c r="AK437" s="11"/>
      <c r="AL437" s="9"/>
      <c r="AM437" s="11"/>
      <c r="AN437" s="9"/>
      <c r="AO437" s="9"/>
      <c r="AP437" s="9"/>
      <c r="AQ437" s="50"/>
      <c r="AR437" s="11"/>
      <c r="AS437" s="49"/>
      <c r="AT437" s="12"/>
      <c r="AU437" s="9"/>
      <c r="AV437" s="9"/>
      <c r="AW437" s="9"/>
      <c r="AX437" s="9"/>
      <c r="AY437" s="12"/>
      <c r="AZ437" s="49"/>
      <c r="BA437" s="12"/>
      <c r="BB437" s="9"/>
      <c r="BC437" s="9"/>
      <c r="BD437" s="9"/>
      <c r="BE437" s="9"/>
      <c r="BF437" s="12"/>
      <c r="BG437" s="49"/>
      <c r="BH437" s="12"/>
      <c r="BI437" s="9"/>
      <c r="BJ437" s="9"/>
      <c r="BK437" s="9"/>
      <c r="BL437" s="50"/>
      <c r="BM437" s="12"/>
      <c r="BN437" s="11"/>
      <c r="BO437" s="9"/>
      <c r="BP437" s="11"/>
      <c r="BQ437" s="9"/>
      <c r="BR437" s="43"/>
      <c r="BS437" s="9"/>
      <c r="BT437" s="11"/>
      <c r="BU437" s="25"/>
      <c r="BV437" s="25"/>
      <c r="BW437" s="25"/>
      <c r="BX437" s="25"/>
      <c r="BY437" s="25"/>
      <c r="BZ437" s="25"/>
      <c r="CA437" s="25"/>
      <c r="CB437" s="25"/>
    </row>
    <row r="438" spans="2:80" x14ac:dyDescent="0.2">
      <c r="B438" s="25"/>
      <c r="C438" s="1"/>
      <c r="D438" s="1"/>
      <c r="E438" s="1"/>
      <c r="F438" s="2"/>
      <c r="G438" s="6"/>
      <c r="H438" s="2"/>
      <c r="I438" s="2"/>
      <c r="J438" s="3"/>
      <c r="K438" s="3"/>
      <c r="L438" s="1"/>
      <c r="M438" s="1"/>
      <c r="N438" s="1"/>
      <c r="O438" s="40"/>
      <c r="P438" s="40"/>
      <c r="Q438" s="1"/>
      <c r="R438" s="1"/>
      <c r="S438" s="2"/>
      <c r="T438" s="3"/>
      <c r="U438" s="7"/>
      <c r="V438" s="7"/>
      <c r="W438" s="7"/>
      <c r="X438" s="40"/>
      <c r="Y438" s="1"/>
      <c r="Z438" s="1"/>
      <c r="AA438" s="2"/>
      <c r="AB438" s="6"/>
      <c r="AC438" s="2"/>
      <c r="AD438" s="40"/>
      <c r="AE438" s="1"/>
      <c r="AF438" s="2"/>
      <c r="AG438" s="9"/>
      <c r="AH438" s="12"/>
      <c r="AI438" s="12"/>
      <c r="AJ438" s="42"/>
      <c r="AK438" s="11"/>
      <c r="AL438" s="9"/>
      <c r="AM438" s="11"/>
      <c r="AN438" s="9"/>
      <c r="AO438" s="9"/>
      <c r="AP438" s="9"/>
      <c r="AQ438" s="50"/>
      <c r="AR438" s="11"/>
      <c r="AS438" s="49"/>
      <c r="AT438" s="12"/>
      <c r="AU438" s="9"/>
      <c r="AV438" s="9"/>
      <c r="AW438" s="9"/>
      <c r="AX438" s="9"/>
      <c r="AY438" s="12"/>
      <c r="AZ438" s="49"/>
      <c r="BA438" s="12"/>
      <c r="BB438" s="9"/>
      <c r="BC438" s="9"/>
      <c r="BD438" s="9"/>
      <c r="BE438" s="9"/>
      <c r="BF438" s="12"/>
      <c r="BG438" s="49"/>
      <c r="BH438" s="12"/>
      <c r="BI438" s="9"/>
      <c r="BJ438" s="9"/>
      <c r="BK438" s="9"/>
      <c r="BL438" s="50"/>
      <c r="BM438" s="12"/>
      <c r="BN438" s="11"/>
      <c r="BO438" s="9"/>
      <c r="BP438" s="11"/>
      <c r="BQ438" s="9"/>
      <c r="BR438" s="43"/>
      <c r="BS438" s="9"/>
      <c r="BT438" s="11"/>
      <c r="BU438" s="25"/>
      <c r="BV438" s="25"/>
      <c r="BW438" s="25"/>
      <c r="BX438" s="25"/>
      <c r="BY438" s="25"/>
      <c r="BZ438" s="25"/>
      <c r="CA438" s="25"/>
      <c r="CB438" s="25"/>
    </row>
    <row r="439" spans="2:80" x14ac:dyDescent="0.2">
      <c r="B439" s="25"/>
      <c r="C439" s="1"/>
      <c r="D439" s="1"/>
      <c r="E439" s="1"/>
      <c r="F439" s="2"/>
      <c r="G439" s="6"/>
      <c r="H439" s="2"/>
      <c r="I439" s="2"/>
      <c r="J439" s="3"/>
      <c r="K439" s="3"/>
      <c r="L439" s="1"/>
      <c r="M439" s="1"/>
      <c r="N439" s="1"/>
      <c r="O439" s="40"/>
      <c r="P439" s="40"/>
      <c r="Q439" s="1"/>
      <c r="R439" s="1"/>
      <c r="S439" s="2"/>
      <c r="T439" s="3"/>
      <c r="U439" s="7"/>
      <c r="V439" s="7"/>
      <c r="W439" s="7"/>
      <c r="X439" s="40"/>
      <c r="Y439" s="1"/>
      <c r="Z439" s="1"/>
      <c r="AA439" s="2"/>
      <c r="AB439" s="6"/>
      <c r="AC439" s="2"/>
      <c r="AD439" s="40"/>
      <c r="AE439" s="1"/>
      <c r="AF439" s="2"/>
      <c r="AG439" s="9"/>
      <c r="AH439" s="12"/>
      <c r="AI439" s="12"/>
      <c r="AJ439" s="42"/>
      <c r="AK439" s="11"/>
      <c r="AL439" s="9"/>
      <c r="AM439" s="11"/>
      <c r="AN439" s="9"/>
      <c r="AO439" s="9"/>
      <c r="AP439" s="9"/>
      <c r="AQ439" s="50"/>
      <c r="AR439" s="11"/>
      <c r="AS439" s="49"/>
      <c r="AT439" s="12"/>
      <c r="AU439" s="9"/>
      <c r="AV439" s="9"/>
      <c r="AW439" s="9"/>
      <c r="AX439" s="9"/>
      <c r="AY439" s="12"/>
      <c r="AZ439" s="49"/>
      <c r="BA439" s="12"/>
      <c r="BB439" s="9"/>
      <c r="BC439" s="9"/>
      <c r="BD439" s="9"/>
      <c r="BE439" s="9"/>
      <c r="BF439" s="12"/>
      <c r="BG439" s="49"/>
      <c r="BH439" s="12"/>
      <c r="BI439" s="9"/>
      <c r="BJ439" s="9"/>
      <c r="BK439" s="9"/>
      <c r="BL439" s="50"/>
      <c r="BM439" s="12"/>
      <c r="BN439" s="11"/>
      <c r="BO439" s="9"/>
      <c r="BP439" s="11"/>
      <c r="BQ439" s="9"/>
      <c r="BR439" s="43"/>
      <c r="BS439" s="9"/>
      <c r="BT439" s="11"/>
      <c r="BU439" s="25"/>
      <c r="BV439" s="25"/>
      <c r="BW439" s="25"/>
      <c r="BX439" s="25"/>
      <c r="BY439" s="25"/>
      <c r="BZ439" s="25"/>
      <c r="CA439" s="25"/>
      <c r="CB439" s="25"/>
    </row>
    <row r="440" spans="2:80" x14ac:dyDescent="0.2">
      <c r="B440" s="25"/>
      <c r="C440" s="1"/>
      <c r="D440" s="1"/>
      <c r="E440" s="1"/>
      <c r="F440" s="2"/>
      <c r="G440" s="6"/>
      <c r="H440" s="2"/>
      <c r="I440" s="2"/>
      <c r="J440" s="3"/>
      <c r="K440" s="3"/>
      <c r="L440" s="1"/>
      <c r="M440" s="1"/>
      <c r="N440" s="1"/>
      <c r="O440" s="40"/>
      <c r="P440" s="40"/>
      <c r="Q440" s="1"/>
      <c r="R440" s="1"/>
      <c r="S440" s="2"/>
      <c r="T440" s="3"/>
      <c r="U440" s="7"/>
      <c r="V440" s="7"/>
      <c r="W440" s="7"/>
      <c r="X440" s="40"/>
      <c r="Y440" s="1"/>
      <c r="Z440" s="1"/>
      <c r="AA440" s="2"/>
      <c r="AB440" s="6"/>
      <c r="AC440" s="2"/>
      <c r="AD440" s="40"/>
      <c r="AE440" s="1"/>
      <c r="AF440" s="2"/>
      <c r="AG440" s="9"/>
      <c r="AH440" s="12"/>
      <c r="AI440" s="12"/>
      <c r="AJ440" s="42"/>
      <c r="AK440" s="11"/>
      <c r="AL440" s="9"/>
      <c r="AM440" s="11"/>
      <c r="AN440" s="9"/>
      <c r="AO440" s="9"/>
      <c r="AP440" s="9"/>
      <c r="AQ440" s="50"/>
      <c r="AR440" s="11"/>
      <c r="AS440" s="49"/>
      <c r="AT440" s="12"/>
      <c r="AU440" s="9"/>
      <c r="AV440" s="9"/>
      <c r="AW440" s="9"/>
      <c r="AX440" s="9"/>
      <c r="AY440" s="12"/>
      <c r="AZ440" s="49"/>
      <c r="BA440" s="12"/>
      <c r="BB440" s="9"/>
      <c r="BC440" s="9"/>
      <c r="BD440" s="9"/>
      <c r="BE440" s="9"/>
      <c r="BF440" s="12"/>
      <c r="BG440" s="49"/>
      <c r="BH440" s="12"/>
      <c r="BI440" s="9"/>
      <c r="BJ440" s="9"/>
      <c r="BK440" s="9"/>
      <c r="BL440" s="50"/>
      <c r="BM440" s="12"/>
      <c r="BN440" s="11"/>
      <c r="BO440" s="9"/>
      <c r="BP440" s="11"/>
      <c r="BQ440" s="9"/>
      <c r="BR440" s="43"/>
      <c r="BS440" s="9"/>
      <c r="BT440" s="11"/>
      <c r="BU440" s="25"/>
      <c r="BV440" s="25"/>
      <c r="BW440" s="25"/>
      <c r="BX440" s="25"/>
      <c r="BY440" s="25"/>
      <c r="BZ440" s="25"/>
      <c r="CA440" s="25"/>
      <c r="CB440" s="25"/>
    </row>
    <row r="441" spans="2:80" x14ac:dyDescent="0.2">
      <c r="B441" s="25"/>
      <c r="C441" s="1"/>
      <c r="D441" s="1"/>
      <c r="E441" s="1"/>
      <c r="F441" s="2"/>
      <c r="G441" s="6"/>
      <c r="H441" s="2"/>
      <c r="I441" s="2"/>
      <c r="J441" s="3"/>
      <c r="K441" s="3"/>
      <c r="L441" s="1"/>
      <c r="M441" s="1"/>
      <c r="N441" s="1"/>
      <c r="O441" s="40"/>
      <c r="P441" s="40"/>
      <c r="Q441" s="1"/>
      <c r="R441" s="1"/>
      <c r="S441" s="2"/>
      <c r="T441" s="3"/>
      <c r="U441" s="7"/>
      <c r="V441" s="7"/>
      <c r="W441" s="7"/>
      <c r="X441" s="40"/>
      <c r="Y441" s="1"/>
      <c r="Z441" s="1"/>
      <c r="AA441" s="2"/>
      <c r="AB441" s="6"/>
      <c r="AC441" s="2"/>
      <c r="AD441" s="40"/>
      <c r="AE441" s="1"/>
      <c r="AF441" s="2"/>
      <c r="AG441" s="9"/>
      <c r="AH441" s="12"/>
      <c r="AI441" s="12"/>
      <c r="AJ441" s="42"/>
      <c r="AK441" s="11"/>
      <c r="AL441" s="9"/>
      <c r="AM441" s="11"/>
      <c r="AN441" s="9"/>
      <c r="AO441" s="9"/>
      <c r="AP441" s="9"/>
      <c r="AQ441" s="50"/>
      <c r="AR441" s="11"/>
      <c r="AS441" s="49"/>
      <c r="AT441" s="12"/>
      <c r="AU441" s="9"/>
      <c r="AV441" s="9"/>
      <c r="AW441" s="9"/>
      <c r="AX441" s="9"/>
      <c r="AY441" s="12"/>
      <c r="AZ441" s="49"/>
      <c r="BA441" s="12"/>
      <c r="BB441" s="9"/>
      <c r="BC441" s="9"/>
      <c r="BD441" s="9"/>
      <c r="BE441" s="9"/>
      <c r="BF441" s="12"/>
      <c r="BG441" s="49"/>
      <c r="BH441" s="12"/>
      <c r="BI441" s="9"/>
      <c r="BJ441" s="9"/>
      <c r="BK441" s="9"/>
      <c r="BL441" s="50"/>
      <c r="BM441" s="12"/>
      <c r="BN441" s="11"/>
      <c r="BO441" s="9"/>
      <c r="BP441" s="11"/>
      <c r="BQ441" s="9"/>
      <c r="BR441" s="43"/>
      <c r="BS441" s="9"/>
      <c r="BT441" s="11"/>
      <c r="BU441" s="25"/>
      <c r="BV441" s="25"/>
      <c r="BW441" s="25"/>
      <c r="BX441" s="25"/>
      <c r="BY441" s="25"/>
      <c r="BZ441" s="25"/>
      <c r="CA441" s="25"/>
      <c r="CB441" s="25"/>
    </row>
    <row r="442" spans="2:80" x14ac:dyDescent="0.2">
      <c r="B442" s="25"/>
      <c r="C442" s="1"/>
      <c r="D442" s="1"/>
      <c r="E442" s="1"/>
      <c r="F442" s="2"/>
      <c r="G442" s="6"/>
      <c r="H442" s="2"/>
      <c r="I442" s="2"/>
      <c r="J442" s="3"/>
      <c r="K442" s="3"/>
      <c r="L442" s="1"/>
      <c r="M442" s="1"/>
      <c r="N442" s="1"/>
      <c r="O442" s="40"/>
      <c r="P442" s="40"/>
      <c r="Q442" s="1"/>
      <c r="R442" s="1"/>
      <c r="S442" s="2"/>
      <c r="T442" s="3"/>
      <c r="U442" s="7"/>
      <c r="V442" s="7"/>
      <c r="W442" s="7"/>
      <c r="X442" s="40"/>
      <c r="Y442" s="1"/>
      <c r="Z442" s="1"/>
      <c r="AA442" s="2"/>
      <c r="AB442" s="6"/>
      <c r="AC442" s="2"/>
      <c r="AD442" s="40"/>
      <c r="AE442" s="1"/>
      <c r="AF442" s="2"/>
      <c r="AG442" s="9"/>
      <c r="AH442" s="12"/>
      <c r="AI442" s="12"/>
      <c r="AJ442" s="42"/>
      <c r="AK442" s="11"/>
      <c r="AL442" s="9"/>
      <c r="AM442" s="11"/>
      <c r="AN442" s="9"/>
      <c r="AO442" s="9"/>
      <c r="AP442" s="9"/>
      <c r="AQ442" s="50"/>
      <c r="AR442" s="11"/>
      <c r="AS442" s="49"/>
      <c r="AT442" s="12"/>
      <c r="AU442" s="9"/>
      <c r="AV442" s="9"/>
      <c r="AW442" s="9"/>
      <c r="AX442" s="9"/>
      <c r="AY442" s="12"/>
      <c r="AZ442" s="49"/>
      <c r="BA442" s="12"/>
      <c r="BB442" s="9"/>
      <c r="BC442" s="9"/>
      <c r="BD442" s="9"/>
      <c r="BE442" s="9"/>
      <c r="BF442" s="12"/>
      <c r="BG442" s="49"/>
      <c r="BH442" s="12"/>
      <c r="BI442" s="9"/>
      <c r="BJ442" s="9"/>
      <c r="BK442" s="9"/>
      <c r="BL442" s="50"/>
      <c r="BM442" s="12"/>
      <c r="BN442" s="11"/>
      <c r="BO442" s="9"/>
      <c r="BP442" s="11"/>
      <c r="BQ442" s="9"/>
      <c r="BR442" s="43"/>
      <c r="BS442" s="9"/>
      <c r="BT442" s="11"/>
      <c r="BU442" s="25"/>
      <c r="BV442" s="25"/>
      <c r="BW442" s="25"/>
      <c r="BX442" s="25"/>
      <c r="BY442" s="25"/>
      <c r="BZ442" s="25"/>
      <c r="CA442" s="25"/>
      <c r="CB442" s="25"/>
    </row>
    <row r="443" spans="2:80" x14ac:dyDescent="0.2">
      <c r="B443" s="25"/>
      <c r="C443" s="1"/>
      <c r="D443" s="1"/>
      <c r="E443" s="1"/>
      <c r="F443" s="2"/>
      <c r="G443" s="6"/>
      <c r="H443" s="2"/>
      <c r="I443" s="2"/>
      <c r="J443" s="3"/>
      <c r="K443" s="3"/>
      <c r="L443" s="1"/>
      <c r="M443" s="1"/>
      <c r="N443" s="1"/>
      <c r="O443" s="40"/>
      <c r="P443" s="40"/>
      <c r="Q443" s="1"/>
      <c r="R443" s="1"/>
      <c r="S443" s="2"/>
      <c r="T443" s="3"/>
      <c r="U443" s="7"/>
      <c r="V443" s="7"/>
      <c r="W443" s="7"/>
      <c r="X443" s="40"/>
      <c r="Y443" s="1"/>
      <c r="Z443" s="1"/>
      <c r="AA443" s="2"/>
      <c r="AB443" s="6"/>
      <c r="AC443" s="2"/>
      <c r="AD443" s="40"/>
      <c r="AE443" s="1"/>
      <c r="AF443" s="2"/>
      <c r="AG443" s="9"/>
      <c r="AH443" s="12"/>
      <c r="AI443" s="12"/>
      <c r="AJ443" s="42"/>
      <c r="AK443" s="11"/>
      <c r="AL443" s="9"/>
      <c r="AM443" s="11"/>
      <c r="AN443" s="9"/>
      <c r="AO443" s="9"/>
      <c r="AP443" s="9"/>
      <c r="AQ443" s="50"/>
      <c r="AR443" s="11"/>
      <c r="AS443" s="49"/>
      <c r="AT443" s="12"/>
      <c r="AU443" s="9"/>
      <c r="AV443" s="9"/>
      <c r="AW443" s="9"/>
      <c r="AX443" s="9"/>
      <c r="AY443" s="12"/>
      <c r="AZ443" s="49"/>
      <c r="BA443" s="12"/>
      <c r="BB443" s="9"/>
      <c r="BC443" s="9"/>
      <c r="BD443" s="9"/>
      <c r="BE443" s="9"/>
      <c r="BF443" s="12"/>
      <c r="BG443" s="49"/>
      <c r="BH443" s="12"/>
      <c r="BI443" s="9"/>
      <c r="BJ443" s="9"/>
      <c r="BK443" s="9"/>
      <c r="BL443" s="50"/>
      <c r="BM443" s="12"/>
      <c r="BN443" s="11"/>
      <c r="BO443" s="9"/>
      <c r="BP443" s="11"/>
      <c r="BQ443" s="9"/>
      <c r="BR443" s="43"/>
      <c r="BS443" s="9"/>
      <c r="BT443" s="11"/>
      <c r="BU443" s="25"/>
      <c r="BV443" s="25"/>
      <c r="BW443" s="25"/>
      <c r="BX443" s="25"/>
      <c r="BY443" s="25"/>
      <c r="BZ443" s="25"/>
      <c r="CA443" s="25"/>
      <c r="CB443" s="25"/>
    </row>
    <row r="444" spans="2:80" x14ac:dyDescent="0.2">
      <c r="B444" s="25"/>
      <c r="C444" s="1"/>
      <c r="D444" s="1"/>
      <c r="E444" s="1"/>
      <c r="F444" s="2"/>
      <c r="G444" s="6"/>
      <c r="H444" s="2"/>
      <c r="I444" s="2"/>
      <c r="J444" s="3"/>
      <c r="K444" s="3"/>
      <c r="L444" s="1"/>
      <c r="M444" s="1"/>
      <c r="N444" s="1"/>
      <c r="O444" s="40"/>
      <c r="P444" s="40"/>
      <c r="Q444" s="1"/>
      <c r="R444" s="1"/>
      <c r="S444" s="2"/>
      <c r="T444" s="3"/>
      <c r="U444" s="7"/>
      <c r="V444" s="7"/>
      <c r="W444" s="7"/>
      <c r="X444" s="40"/>
      <c r="Y444" s="1"/>
      <c r="Z444" s="1"/>
      <c r="AA444" s="2"/>
      <c r="AB444" s="6"/>
      <c r="AC444" s="2"/>
      <c r="AD444" s="40"/>
      <c r="AE444" s="1"/>
      <c r="AF444" s="2"/>
      <c r="AG444" s="9"/>
      <c r="AH444" s="12"/>
      <c r="AI444" s="12"/>
      <c r="AJ444" s="42"/>
      <c r="AK444" s="11"/>
      <c r="AL444" s="9"/>
      <c r="AM444" s="11"/>
      <c r="AN444" s="9"/>
      <c r="AO444" s="9"/>
      <c r="AP444" s="9"/>
      <c r="AQ444" s="50"/>
      <c r="AR444" s="11"/>
      <c r="AS444" s="49"/>
      <c r="AT444" s="12"/>
      <c r="AU444" s="9"/>
      <c r="AV444" s="9"/>
      <c r="AW444" s="9"/>
      <c r="AX444" s="9"/>
      <c r="AY444" s="12"/>
      <c r="AZ444" s="49"/>
      <c r="BA444" s="12"/>
      <c r="BB444" s="9"/>
      <c r="BC444" s="9"/>
      <c r="BD444" s="9"/>
      <c r="BE444" s="9"/>
      <c r="BF444" s="12"/>
      <c r="BG444" s="49"/>
      <c r="BH444" s="12"/>
      <c r="BI444" s="9"/>
      <c r="BJ444" s="9"/>
      <c r="BK444" s="9"/>
      <c r="BL444" s="50"/>
      <c r="BM444" s="12"/>
      <c r="BN444" s="11"/>
      <c r="BO444" s="9"/>
      <c r="BP444" s="11"/>
      <c r="BQ444" s="9"/>
      <c r="BR444" s="43"/>
      <c r="BS444" s="9"/>
      <c r="BT444" s="11"/>
      <c r="BU444" s="25"/>
      <c r="BV444" s="25"/>
      <c r="BW444" s="25"/>
      <c r="BX444" s="25"/>
      <c r="BY444" s="25"/>
      <c r="BZ444" s="25"/>
      <c r="CA444" s="25"/>
      <c r="CB444" s="25"/>
    </row>
    <row r="445" spans="2:80" x14ac:dyDescent="0.2">
      <c r="B445" s="25"/>
      <c r="C445" s="1"/>
      <c r="D445" s="1"/>
      <c r="E445" s="1"/>
      <c r="F445" s="2"/>
      <c r="G445" s="6"/>
      <c r="H445" s="2"/>
      <c r="I445" s="2"/>
      <c r="J445" s="3"/>
      <c r="K445" s="3"/>
      <c r="L445" s="1"/>
      <c r="M445" s="1"/>
      <c r="N445" s="1"/>
      <c r="O445" s="40"/>
      <c r="P445" s="40"/>
      <c r="Q445" s="1"/>
      <c r="R445" s="1"/>
      <c r="S445" s="2"/>
      <c r="T445" s="3"/>
      <c r="U445" s="7"/>
      <c r="V445" s="7"/>
      <c r="W445" s="7"/>
      <c r="X445" s="40"/>
      <c r="Y445" s="1"/>
      <c r="Z445" s="1"/>
      <c r="AA445" s="2"/>
      <c r="AB445" s="6"/>
      <c r="AC445" s="2"/>
      <c r="AD445" s="40"/>
      <c r="AE445" s="1"/>
      <c r="AF445" s="2"/>
      <c r="AG445" s="9"/>
      <c r="AH445" s="12"/>
      <c r="AI445" s="12"/>
      <c r="AJ445" s="42"/>
      <c r="AK445" s="11"/>
      <c r="AL445" s="9"/>
      <c r="AM445" s="11"/>
      <c r="AN445" s="9"/>
      <c r="AO445" s="9"/>
      <c r="AP445" s="9"/>
      <c r="AQ445" s="50"/>
      <c r="AR445" s="11"/>
      <c r="AS445" s="49"/>
      <c r="AT445" s="12"/>
      <c r="AU445" s="9"/>
      <c r="AV445" s="9"/>
      <c r="AW445" s="9"/>
      <c r="AX445" s="9"/>
      <c r="AY445" s="12"/>
      <c r="AZ445" s="49"/>
      <c r="BA445" s="12"/>
      <c r="BB445" s="9"/>
      <c r="BC445" s="9"/>
      <c r="BD445" s="9"/>
      <c r="BE445" s="9"/>
      <c r="BF445" s="12"/>
      <c r="BG445" s="49"/>
      <c r="BH445" s="12"/>
      <c r="BI445" s="9"/>
      <c r="BJ445" s="9"/>
      <c r="BK445" s="9"/>
      <c r="BL445" s="50"/>
      <c r="BM445" s="12"/>
      <c r="BN445" s="11"/>
      <c r="BO445" s="9"/>
      <c r="BP445" s="11"/>
      <c r="BQ445" s="9"/>
      <c r="BR445" s="43"/>
      <c r="BS445" s="9"/>
      <c r="BT445" s="11"/>
      <c r="BU445" s="25"/>
      <c r="BV445" s="25"/>
      <c r="BW445" s="25"/>
      <c r="BX445" s="25"/>
      <c r="BY445" s="25"/>
      <c r="BZ445" s="25"/>
      <c r="CA445" s="25"/>
      <c r="CB445" s="25"/>
    </row>
    <row r="446" spans="2:80" x14ac:dyDescent="0.2">
      <c r="B446" s="25"/>
      <c r="C446" s="1"/>
      <c r="D446" s="1"/>
      <c r="E446" s="1"/>
      <c r="F446" s="2"/>
      <c r="G446" s="6"/>
      <c r="H446" s="2"/>
      <c r="I446" s="2"/>
      <c r="J446" s="3"/>
      <c r="K446" s="3"/>
      <c r="L446" s="1"/>
      <c r="M446" s="1"/>
      <c r="N446" s="1"/>
      <c r="O446" s="40"/>
      <c r="P446" s="40"/>
      <c r="Q446" s="1"/>
      <c r="R446" s="1"/>
      <c r="S446" s="2"/>
      <c r="T446" s="3"/>
      <c r="U446" s="7"/>
      <c r="V446" s="7"/>
      <c r="W446" s="7"/>
      <c r="X446" s="40"/>
      <c r="Y446" s="1"/>
      <c r="Z446" s="1"/>
      <c r="AA446" s="2"/>
      <c r="AB446" s="6"/>
      <c r="AC446" s="2"/>
      <c r="AD446" s="40"/>
      <c r="AE446" s="1"/>
      <c r="AF446" s="2"/>
      <c r="AG446" s="9"/>
      <c r="AH446" s="12"/>
      <c r="AI446" s="12"/>
      <c r="AJ446" s="42"/>
      <c r="AK446" s="11"/>
      <c r="AL446" s="9"/>
      <c r="AM446" s="11"/>
      <c r="AN446" s="9"/>
      <c r="AO446" s="9"/>
      <c r="AP446" s="9"/>
      <c r="AQ446" s="50"/>
      <c r="AR446" s="11"/>
      <c r="AS446" s="49"/>
      <c r="AT446" s="12"/>
      <c r="AU446" s="9"/>
      <c r="AV446" s="9"/>
      <c r="AW446" s="9"/>
      <c r="AX446" s="9"/>
      <c r="AY446" s="12"/>
      <c r="AZ446" s="49"/>
      <c r="BA446" s="12"/>
      <c r="BB446" s="9"/>
      <c r="BC446" s="9"/>
      <c r="BD446" s="9"/>
      <c r="BE446" s="9"/>
      <c r="BF446" s="12"/>
      <c r="BG446" s="49"/>
      <c r="BH446" s="12"/>
      <c r="BI446" s="9"/>
      <c r="BJ446" s="9"/>
      <c r="BK446" s="9"/>
      <c r="BL446" s="50"/>
      <c r="BM446" s="12"/>
      <c r="BN446" s="11"/>
      <c r="BO446" s="9"/>
      <c r="BP446" s="11"/>
      <c r="BQ446" s="9"/>
      <c r="BR446" s="43"/>
      <c r="BS446" s="9"/>
      <c r="BT446" s="11"/>
      <c r="BU446" s="25"/>
      <c r="BV446" s="25"/>
      <c r="BW446" s="25"/>
      <c r="BX446" s="25"/>
      <c r="BY446" s="25"/>
      <c r="BZ446" s="25"/>
      <c r="CA446" s="25"/>
      <c r="CB446" s="25"/>
    </row>
    <row r="447" spans="2:80" x14ac:dyDescent="0.2">
      <c r="B447" s="25"/>
      <c r="C447" s="1"/>
      <c r="D447" s="1"/>
      <c r="E447" s="1"/>
      <c r="F447" s="2"/>
      <c r="G447" s="6"/>
      <c r="H447" s="2"/>
      <c r="I447" s="2"/>
      <c r="J447" s="3"/>
      <c r="K447" s="3"/>
      <c r="L447" s="1"/>
      <c r="M447" s="1"/>
      <c r="N447" s="1"/>
      <c r="O447" s="40"/>
      <c r="P447" s="40"/>
      <c r="Q447" s="1"/>
      <c r="R447" s="1"/>
      <c r="S447" s="2"/>
      <c r="T447" s="3"/>
      <c r="U447" s="7"/>
      <c r="V447" s="7"/>
      <c r="W447" s="7"/>
      <c r="X447" s="40"/>
      <c r="Y447" s="1"/>
      <c r="Z447" s="1"/>
      <c r="AA447" s="2"/>
      <c r="AB447" s="6"/>
      <c r="AC447" s="2"/>
      <c r="AD447" s="40"/>
      <c r="AE447" s="1"/>
      <c r="AF447" s="2"/>
      <c r="AG447" s="9"/>
      <c r="AH447" s="12"/>
      <c r="AI447" s="12"/>
      <c r="AJ447" s="42"/>
      <c r="AK447" s="11"/>
      <c r="AL447" s="9"/>
      <c r="AM447" s="11"/>
      <c r="AN447" s="9"/>
      <c r="AO447" s="9"/>
      <c r="AP447" s="9"/>
      <c r="AQ447" s="50"/>
      <c r="AR447" s="11"/>
      <c r="AS447" s="49"/>
      <c r="AT447" s="12"/>
      <c r="AU447" s="9"/>
      <c r="AV447" s="9"/>
      <c r="AW447" s="9"/>
      <c r="AX447" s="9"/>
      <c r="AY447" s="12"/>
      <c r="AZ447" s="49"/>
      <c r="BA447" s="12"/>
      <c r="BB447" s="9"/>
      <c r="BC447" s="9"/>
      <c r="BD447" s="9"/>
      <c r="BE447" s="9"/>
      <c r="BF447" s="12"/>
      <c r="BG447" s="49"/>
      <c r="BH447" s="12"/>
      <c r="BI447" s="9"/>
      <c r="BJ447" s="9"/>
      <c r="BK447" s="9"/>
      <c r="BL447" s="50"/>
      <c r="BM447" s="12"/>
      <c r="BN447" s="11"/>
      <c r="BO447" s="9"/>
      <c r="BP447" s="11"/>
      <c r="BQ447" s="9"/>
      <c r="BR447" s="43"/>
      <c r="BS447" s="9"/>
      <c r="BT447" s="11"/>
      <c r="BU447" s="25"/>
      <c r="BV447" s="25"/>
      <c r="BW447" s="25"/>
      <c r="BX447" s="25"/>
      <c r="BY447" s="25"/>
      <c r="BZ447" s="25"/>
      <c r="CA447" s="25"/>
      <c r="CB447" s="25"/>
    </row>
    <row r="448" spans="2:80" x14ac:dyDescent="0.2">
      <c r="B448" s="25"/>
      <c r="C448" s="1"/>
      <c r="D448" s="1"/>
      <c r="E448" s="1"/>
      <c r="F448" s="2"/>
      <c r="G448" s="6"/>
      <c r="H448" s="2"/>
      <c r="I448" s="2"/>
      <c r="J448" s="3"/>
      <c r="K448" s="3"/>
      <c r="L448" s="1"/>
      <c r="M448" s="1"/>
      <c r="N448" s="1"/>
      <c r="O448" s="40"/>
      <c r="P448" s="40"/>
      <c r="Q448" s="1"/>
      <c r="R448" s="1"/>
      <c r="S448" s="2"/>
      <c r="T448" s="3"/>
      <c r="U448" s="7"/>
      <c r="V448" s="7"/>
      <c r="W448" s="7"/>
      <c r="X448" s="40"/>
      <c r="Y448" s="1"/>
      <c r="Z448" s="1"/>
      <c r="AA448" s="2"/>
      <c r="AB448" s="6"/>
      <c r="AC448" s="2"/>
      <c r="AD448" s="40"/>
      <c r="AE448" s="1"/>
      <c r="AF448" s="2"/>
      <c r="AG448" s="9"/>
      <c r="AH448" s="12"/>
      <c r="AI448" s="12"/>
      <c r="AJ448" s="42"/>
      <c r="AK448" s="11"/>
      <c r="AL448" s="9"/>
      <c r="AM448" s="11"/>
      <c r="AN448" s="9"/>
      <c r="AO448" s="9"/>
      <c r="AP448" s="9"/>
      <c r="AQ448" s="50"/>
      <c r="AR448" s="11"/>
      <c r="AS448" s="49"/>
      <c r="AT448" s="12"/>
      <c r="AU448" s="9"/>
      <c r="AV448" s="9"/>
      <c r="AW448" s="9"/>
      <c r="AX448" s="9"/>
      <c r="AY448" s="12"/>
      <c r="AZ448" s="49"/>
      <c r="BA448" s="12"/>
      <c r="BB448" s="9"/>
      <c r="BC448" s="9"/>
      <c r="BD448" s="9"/>
      <c r="BE448" s="9"/>
      <c r="BF448" s="12"/>
      <c r="BG448" s="49"/>
      <c r="BH448" s="12"/>
      <c r="BI448" s="9"/>
      <c r="BJ448" s="9"/>
      <c r="BK448" s="9"/>
      <c r="BL448" s="50"/>
      <c r="BM448" s="12"/>
      <c r="BN448" s="11"/>
      <c r="BO448" s="9"/>
      <c r="BP448" s="11"/>
      <c r="BQ448" s="9"/>
      <c r="BR448" s="43"/>
      <c r="BS448" s="9"/>
      <c r="BT448" s="11"/>
      <c r="BU448" s="25"/>
      <c r="BV448" s="25"/>
      <c r="BW448" s="25"/>
      <c r="BX448" s="25"/>
      <c r="BY448" s="25"/>
      <c r="BZ448" s="25"/>
      <c r="CA448" s="25"/>
      <c r="CB448" s="25"/>
    </row>
    <row r="449" spans="2:80" x14ac:dyDescent="0.2">
      <c r="B449" s="25"/>
      <c r="C449" s="1"/>
      <c r="D449" s="1"/>
      <c r="E449" s="1"/>
      <c r="F449" s="2"/>
      <c r="G449" s="6"/>
      <c r="H449" s="2"/>
      <c r="I449" s="2"/>
      <c r="J449" s="3"/>
      <c r="K449" s="3"/>
      <c r="L449" s="1"/>
      <c r="M449" s="1"/>
      <c r="N449" s="1"/>
      <c r="O449" s="40"/>
      <c r="P449" s="40"/>
      <c r="Q449" s="1"/>
      <c r="R449" s="1"/>
      <c r="S449" s="2"/>
      <c r="T449" s="3"/>
      <c r="U449" s="7"/>
      <c r="V449" s="7"/>
      <c r="W449" s="7"/>
      <c r="X449" s="40"/>
      <c r="Y449" s="1"/>
      <c r="Z449" s="1"/>
      <c r="AA449" s="2"/>
      <c r="AB449" s="6"/>
      <c r="AC449" s="2"/>
      <c r="AD449" s="40"/>
      <c r="AE449" s="1"/>
      <c r="AF449" s="2"/>
      <c r="AG449" s="9"/>
      <c r="AH449" s="12"/>
      <c r="AI449" s="12"/>
      <c r="AJ449" s="42"/>
      <c r="AK449" s="11"/>
      <c r="AL449" s="9"/>
      <c r="AM449" s="11"/>
      <c r="AN449" s="9"/>
      <c r="AO449" s="9"/>
      <c r="AP449" s="9"/>
      <c r="AQ449" s="50"/>
      <c r="AR449" s="11"/>
      <c r="AS449" s="49"/>
      <c r="AT449" s="12"/>
      <c r="AU449" s="9"/>
      <c r="AV449" s="9"/>
      <c r="AW449" s="9"/>
      <c r="AX449" s="9"/>
      <c r="AY449" s="12"/>
      <c r="AZ449" s="49"/>
      <c r="BA449" s="12"/>
      <c r="BB449" s="9"/>
      <c r="BC449" s="9"/>
      <c r="BD449" s="9"/>
      <c r="BE449" s="9"/>
      <c r="BF449" s="12"/>
      <c r="BG449" s="49"/>
      <c r="BH449" s="12"/>
      <c r="BI449" s="9"/>
      <c r="BJ449" s="9"/>
      <c r="BK449" s="9"/>
      <c r="BL449" s="50"/>
      <c r="BM449" s="12"/>
      <c r="BN449" s="11"/>
      <c r="BO449" s="9"/>
      <c r="BP449" s="11"/>
      <c r="BQ449" s="9"/>
      <c r="BR449" s="43"/>
      <c r="BS449" s="9"/>
      <c r="BT449" s="11"/>
      <c r="BU449" s="25"/>
      <c r="BV449" s="25"/>
      <c r="BW449" s="25"/>
      <c r="BX449" s="25"/>
      <c r="BY449" s="25"/>
      <c r="BZ449" s="25"/>
      <c r="CA449" s="25"/>
      <c r="CB449" s="25"/>
    </row>
    <row r="450" spans="2:80" x14ac:dyDescent="0.2">
      <c r="B450" s="25"/>
      <c r="C450" s="1"/>
      <c r="D450" s="1"/>
      <c r="E450" s="1"/>
      <c r="F450" s="2"/>
      <c r="G450" s="6"/>
      <c r="H450" s="2"/>
      <c r="I450" s="2"/>
      <c r="J450" s="3"/>
      <c r="K450" s="3"/>
      <c r="L450" s="1"/>
      <c r="M450" s="1"/>
      <c r="N450" s="1"/>
      <c r="O450" s="40"/>
      <c r="P450" s="40"/>
      <c r="Q450" s="1"/>
      <c r="R450" s="1"/>
      <c r="S450" s="2"/>
      <c r="T450" s="3"/>
      <c r="U450" s="7"/>
      <c r="V450" s="7"/>
      <c r="W450" s="7"/>
      <c r="X450" s="40"/>
      <c r="Y450" s="1"/>
      <c r="Z450" s="1"/>
      <c r="AA450" s="2"/>
      <c r="AB450" s="6"/>
      <c r="AC450" s="2"/>
      <c r="AD450" s="40"/>
      <c r="AE450" s="1"/>
      <c r="AF450" s="2"/>
      <c r="AG450" s="9"/>
      <c r="AH450" s="12"/>
      <c r="AI450" s="12"/>
      <c r="AJ450" s="42"/>
      <c r="AK450" s="11"/>
      <c r="AL450" s="9"/>
      <c r="AM450" s="11"/>
      <c r="AN450" s="9"/>
      <c r="AO450" s="9"/>
      <c r="AP450" s="9"/>
      <c r="AQ450" s="50"/>
      <c r="AR450" s="11"/>
      <c r="AS450" s="49"/>
      <c r="AT450" s="12"/>
      <c r="AU450" s="9"/>
      <c r="AV450" s="9"/>
      <c r="AW450" s="9"/>
      <c r="AX450" s="9"/>
      <c r="AY450" s="12"/>
      <c r="AZ450" s="49"/>
      <c r="BA450" s="12"/>
      <c r="BB450" s="9"/>
      <c r="BC450" s="9"/>
      <c r="BD450" s="9"/>
      <c r="BE450" s="9"/>
      <c r="BF450" s="12"/>
      <c r="BG450" s="49"/>
      <c r="BH450" s="12"/>
      <c r="BI450" s="9"/>
      <c r="BJ450" s="9"/>
      <c r="BK450" s="9"/>
      <c r="BL450" s="50"/>
      <c r="BM450" s="12"/>
      <c r="BN450" s="11"/>
      <c r="BO450" s="9"/>
      <c r="BP450" s="11"/>
      <c r="BQ450" s="9"/>
      <c r="BR450" s="43"/>
      <c r="BS450" s="9"/>
      <c r="BT450" s="11"/>
      <c r="BU450" s="25"/>
      <c r="BV450" s="25"/>
      <c r="BW450" s="25"/>
      <c r="BX450" s="25"/>
      <c r="BY450" s="25"/>
      <c r="BZ450" s="25"/>
      <c r="CA450" s="25"/>
      <c r="CB450" s="25"/>
    </row>
    <row r="451" spans="2:80" x14ac:dyDescent="0.2">
      <c r="B451" s="25"/>
      <c r="C451" s="1"/>
      <c r="D451" s="1"/>
      <c r="E451" s="1"/>
      <c r="F451" s="2"/>
      <c r="G451" s="6"/>
      <c r="H451" s="2"/>
      <c r="I451" s="2"/>
      <c r="J451" s="3"/>
      <c r="K451" s="3"/>
      <c r="L451" s="1"/>
      <c r="M451" s="1"/>
      <c r="N451" s="1"/>
      <c r="O451" s="40"/>
      <c r="P451" s="40"/>
      <c r="Q451" s="1"/>
      <c r="R451" s="1"/>
      <c r="S451" s="2"/>
      <c r="T451" s="3"/>
      <c r="U451" s="7"/>
      <c r="V451" s="7"/>
      <c r="W451" s="7"/>
      <c r="X451" s="40"/>
      <c r="Y451" s="1"/>
      <c r="Z451" s="1"/>
      <c r="AA451" s="2"/>
      <c r="AB451" s="6"/>
      <c r="AC451" s="2"/>
      <c r="AD451" s="40"/>
      <c r="AE451" s="1"/>
      <c r="AF451" s="2"/>
      <c r="AG451" s="9"/>
      <c r="AH451" s="12"/>
      <c r="AI451" s="12"/>
      <c r="AJ451" s="42"/>
      <c r="AK451" s="11"/>
      <c r="AL451" s="9"/>
      <c r="AM451" s="11"/>
      <c r="AN451" s="9"/>
      <c r="AO451" s="9"/>
      <c r="AP451" s="9"/>
      <c r="AQ451" s="50"/>
      <c r="AR451" s="11"/>
      <c r="AS451" s="49"/>
      <c r="AT451" s="12"/>
      <c r="AU451" s="9"/>
      <c r="AV451" s="9"/>
      <c r="AW451" s="9"/>
      <c r="AX451" s="9"/>
      <c r="AY451" s="12"/>
      <c r="AZ451" s="49"/>
      <c r="BA451" s="12"/>
      <c r="BB451" s="9"/>
      <c r="BC451" s="9"/>
      <c r="BD451" s="9"/>
      <c r="BE451" s="9"/>
      <c r="BF451" s="12"/>
      <c r="BG451" s="49"/>
      <c r="BH451" s="12"/>
      <c r="BI451" s="9"/>
      <c r="BJ451" s="9"/>
      <c r="BK451" s="9"/>
      <c r="BL451" s="50"/>
      <c r="BM451" s="12"/>
      <c r="BN451" s="11"/>
      <c r="BO451" s="9"/>
      <c r="BP451" s="11"/>
      <c r="BQ451" s="9"/>
      <c r="BR451" s="43"/>
      <c r="BS451" s="9"/>
      <c r="BT451" s="11"/>
      <c r="BU451" s="25"/>
      <c r="BV451" s="25"/>
      <c r="BW451" s="25"/>
      <c r="BX451" s="25"/>
      <c r="BY451" s="25"/>
      <c r="BZ451" s="25"/>
      <c r="CA451" s="25"/>
      <c r="CB451" s="25"/>
    </row>
    <row r="452" spans="2:80" x14ac:dyDescent="0.2">
      <c r="B452" s="25"/>
      <c r="C452" s="1"/>
      <c r="D452" s="1"/>
      <c r="E452" s="1"/>
      <c r="F452" s="2"/>
      <c r="G452" s="6"/>
      <c r="H452" s="2"/>
      <c r="I452" s="2"/>
      <c r="J452" s="3"/>
      <c r="K452" s="3"/>
      <c r="L452" s="1"/>
      <c r="M452" s="1"/>
      <c r="N452" s="1"/>
      <c r="O452" s="40"/>
      <c r="P452" s="40"/>
      <c r="Q452" s="1"/>
      <c r="R452" s="1"/>
      <c r="S452" s="2"/>
      <c r="T452" s="3"/>
      <c r="U452" s="7"/>
      <c r="V452" s="7"/>
      <c r="W452" s="7"/>
      <c r="X452" s="40"/>
      <c r="Y452" s="1"/>
      <c r="Z452" s="1"/>
      <c r="AA452" s="2"/>
      <c r="AB452" s="6"/>
      <c r="AC452" s="2"/>
      <c r="AD452" s="40"/>
      <c r="AE452" s="1"/>
      <c r="AF452" s="2"/>
      <c r="AG452" s="9"/>
      <c r="AH452" s="12"/>
      <c r="AI452" s="12"/>
      <c r="AJ452" s="42"/>
      <c r="AK452" s="11"/>
      <c r="AL452" s="9"/>
      <c r="AM452" s="11"/>
      <c r="AN452" s="9"/>
      <c r="AO452" s="9"/>
      <c r="AP452" s="9"/>
      <c r="AQ452" s="50"/>
      <c r="AR452" s="11"/>
      <c r="AS452" s="49"/>
      <c r="AT452" s="12"/>
      <c r="AU452" s="9"/>
      <c r="AV452" s="9"/>
      <c r="AW452" s="9"/>
      <c r="AX452" s="9"/>
      <c r="AY452" s="12"/>
      <c r="AZ452" s="49"/>
      <c r="BA452" s="12"/>
      <c r="BB452" s="9"/>
      <c r="BC452" s="9"/>
      <c r="BD452" s="9"/>
      <c r="BE452" s="9"/>
      <c r="BF452" s="12"/>
      <c r="BG452" s="49"/>
      <c r="BH452" s="12"/>
      <c r="BI452" s="9"/>
      <c r="BJ452" s="9"/>
      <c r="BK452" s="9"/>
      <c r="BL452" s="50"/>
      <c r="BM452" s="12"/>
      <c r="BN452" s="11"/>
      <c r="BO452" s="9"/>
      <c r="BP452" s="11"/>
      <c r="BQ452" s="9"/>
      <c r="BR452" s="43"/>
      <c r="BS452" s="9"/>
      <c r="BT452" s="11"/>
      <c r="BU452" s="25"/>
      <c r="BV452" s="25"/>
      <c r="BW452" s="25"/>
      <c r="BX452" s="25"/>
      <c r="BY452" s="25"/>
      <c r="BZ452" s="25"/>
      <c r="CA452" s="25"/>
      <c r="CB452" s="25"/>
    </row>
    <row r="453" spans="2:80" x14ac:dyDescent="0.2">
      <c r="B453" s="25"/>
      <c r="C453" s="1"/>
      <c r="D453" s="1"/>
      <c r="E453" s="1"/>
      <c r="F453" s="2"/>
      <c r="G453" s="6"/>
      <c r="H453" s="2"/>
      <c r="I453" s="2"/>
      <c r="J453" s="3"/>
      <c r="K453" s="3"/>
      <c r="L453" s="1"/>
      <c r="M453" s="1"/>
      <c r="N453" s="1"/>
      <c r="O453" s="40"/>
      <c r="P453" s="40"/>
      <c r="Q453" s="1"/>
      <c r="R453" s="1"/>
      <c r="S453" s="2"/>
      <c r="T453" s="3"/>
      <c r="U453" s="7"/>
      <c r="V453" s="7"/>
      <c r="W453" s="7"/>
      <c r="X453" s="40"/>
      <c r="Y453" s="1"/>
      <c r="Z453" s="1"/>
      <c r="AA453" s="2"/>
      <c r="AB453" s="6"/>
      <c r="AC453" s="2"/>
      <c r="AD453" s="40"/>
      <c r="AE453" s="1"/>
      <c r="AF453" s="2"/>
      <c r="AG453" s="9"/>
      <c r="AH453" s="12"/>
      <c r="AI453" s="12"/>
      <c r="AJ453" s="42"/>
      <c r="AK453" s="11"/>
      <c r="AL453" s="9"/>
      <c r="AM453" s="11"/>
      <c r="AN453" s="9"/>
      <c r="AO453" s="9"/>
      <c r="AP453" s="9"/>
      <c r="AQ453" s="50"/>
      <c r="AR453" s="11"/>
      <c r="AS453" s="49"/>
      <c r="AT453" s="12"/>
      <c r="AU453" s="9"/>
      <c r="AV453" s="9"/>
      <c r="AW453" s="9"/>
      <c r="AX453" s="9"/>
      <c r="AY453" s="12"/>
      <c r="AZ453" s="49"/>
      <c r="BA453" s="12"/>
      <c r="BB453" s="9"/>
      <c r="BC453" s="9"/>
      <c r="BD453" s="9"/>
      <c r="BE453" s="9"/>
      <c r="BF453" s="12"/>
      <c r="BG453" s="49"/>
      <c r="BH453" s="12"/>
      <c r="BI453" s="9"/>
      <c r="BJ453" s="9"/>
      <c r="BK453" s="9"/>
      <c r="BL453" s="50"/>
      <c r="BM453" s="12"/>
      <c r="BN453" s="11"/>
      <c r="BO453" s="9"/>
      <c r="BP453" s="11"/>
      <c r="BQ453" s="9"/>
      <c r="BR453" s="43"/>
      <c r="BS453" s="9"/>
      <c r="BT453" s="11"/>
      <c r="BU453" s="25"/>
      <c r="BV453" s="25"/>
      <c r="BW453" s="25"/>
      <c r="BX453" s="25"/>
      <c r="BY453" s="25"/>
      <c r="BZ453" s="25"/>
      <c r="CA453" s="25"/>
      <c r="CB453" s="25"/>
    </row>
    <row r="454" spans="2:80" x14ac:dyDescent="0.2">
      <c r="B454" s="25"/>
      <c r="C454" s="1"/>
      <c r="D454" s="1"/>
      <c r="E454" s="1"/>
      <c r="F454" s="2"/>
      <c r="G454" s="6"/>
      <c r="H454" s="2"/>
      <c r="I454" s="2"/>
      <c r="J454" s="3"/>
      <c r="K454" s="3"/>
      <c r="L454" s="1"/>
      <c r="M454" s="1"/>
      <c r="N454" s="1"/>
      <c r="O454" s="40"/>
      <c r="P454" s="40"/>
      <c r="Q454" s="1"/>
      <c r="R454" s="1"/>
      <c r="S454" s="2"/>
      <c r="T454" s="3"/>
      <c r="U454" s="7"/>
      <c r="V454" s="7"/>
      <c r="W454" s="7"/>
      <c r="X454" s="40"/>
      <c r="Y454" s="1"/>
      <c r="Z454" s="1"/>
      <c r="AA454" s="2"/>
      <c r="AB454" s="6"/>
      <c r="AC454" s="2"/>
      <c r="AD454" s="40"/>
      <c r="AE454" s="1"/>
      <c r="AF454" s="2"/>
      <c r="AG454" s="9"/>
      <c r="AH454" s="12"/>
      <c r="AI454" s="12"/>
      <c r="AJ454" s="42"/>
      <c r="AK454" s="11"/>
      <c r="AL454" s="9"/>
      <c r="AM454" s="11"/>
      <c r="AN454" s="9"/>
      <c r="AO454" s="9"/>
      <c r="AP454" s="9"/>
      <c r="AQ454" s="50"/>
      <c r="AR454" s="11"/>
      <c r="AS454" s="49"/>
      <c r="AT454" s="12"/>
      <c r="AU454" s="9"/>
      <c r="AV454" s="9"/>
      <c r="AW454" s="9"/>
      <c r="AX454" s="9"/>
      <c r="AY454" s="12"/>
      <c r="AZ454" s="49"/>
      <c r="BA454" s="12"/>
      <c r="BB454" s="9"/>
      <c r="BC454" s="9"/>
      <c r="BD454" s="9"/>
      <c r="BE454" s="9"/>
      <c r="BF454" s="12"/>
      <c r="BG454" s="49"/>
      <c r="BH454" s="12"/>
      <c r="BI454" s="9"/>
      <c r="BJ454" s="9"/>
      <c r="BK454" s="9"/>
      <c r="BL454" s="50"/>
      <c r="BM454" s="12"/>
      <c r="BN454" s="11"/>
      <c r="BO454" s="9"/>
      <c r="BP454" s="11"/>
      <c r="BQ454" s="9"/>
      <c r="BR454" s="43"/>
      <c r="BS454" s="9"/>
      <c r="BT454" s="11"/>
      <c r="BU454" s="25"/>
      <c r="BV454" s="25"/>
      <c r="BW454" s="25"/>
      <c r="BX454" s="25"/>
      <c r="BY454" s="25"/>
      <c r="BZ454" s="25"/>
      <c r="CA454" s="25"/>
      <c r="CB454" s="25"/>
    </row>
    <row r="455" spans="2:80" x14ac:dyDescent="0.2">
      <c r="B455" s="25"/>
      <c r="C455" s="1"/>
      <c r="D455" s="1"/>
      <c r="E455" s="1"/>
      <c r="F455" s="2"/>
      <c r="G455" s="6"/>
      <c r="H455" s="2"/>
      <c r="I455" s="2"/>
      <c r="J455" s="3"/>
      <c r="K455" s="3"/>
      <c r="L455" s="1"/>
      <c r="M455" s="1"/>
      <c r="N455" s="1"/>
      <c r="O455" s="40"/>
      <c r="P455" s="40"/>
      <c r="Q455" s="1"/>
      <c r="R455" s="1"/>
      <c r="S455" s="2"/>
      <c r="T455" s="3"/>
      <c r="U455" s="7"/>
      <c r="V455" s="7"/>
      <c r="W455" s="7"/>
      <c r="X455" s="40"/>
      <c r="Y455" s="1"/>
      <c r="Z455" s="1"/>
      <c r="AA455" s="2"/>
      <c r="AB455" s="6"/>
      <c r="AC455" s="2"/>
      <c r="AD455" s="40"/>
      <c r="AE455" s="1"/>
      <c r="AF455" s="2"/>
      <c r="AG455" s="9"/>
      <c r="AH455" s="12"/>
      <c r="AI455" s="12"/>
      <c r="AJ455" s="42"/>
      <c r="AK455" s="11"/>
      <c r="AL455" s="9"/>
      <c r="AM455" s="11"/>
      <c r="AN455" s="9"/>
      <c r="AO455" s="9"/>
      <c r="AP455" s="9"/>
      <c r="AQ455" s="50"/>
      <c r="AR455" s="11"/>
      <c r="AS455" s="49"/>
      <c r="AT455" s="12"/>
      <c r="AU455" s="9"/>
      <c r="AV455" s="9"/>
      <c r="AW455" s="9"/>
      <c r="AX455" s="9"/>
      <c r="AY455" s="12"/>
      <c r="AZ455" s="49"/>
      <c r="BA455" s="12"/>
      <c r="BB455" s="9"/>
      <c r="BC455" s="9"/>
      <c r="BD455" s="9"/>
      <c r="BE455" s="9"/>
      <c r="BF455" s="12"/>
      <c r="BG455" s="49"/>
      <c r="BH455" s="12"/>
      <c r="BI455" s="9"/>
      <c r="BJ455" s="9"/>
      <c r="BK455" s="9"/>
      <c r="BL455" s="50"/>
      <c r="BM455" s="12"/>
      <c r="BN455" s="11"/>
      <c r="BO455" s="9"/>
      <c r="BP455" s="11"/>
      <c r="BQ455" s="9"/>
      <c r="BR455" s="43"/>
      <c r="BS455" s="9"/>
      <c r="BT455" s="11"/>
      <c r="BU455" s="25"/>
      <c r="BV455" s="25"/>
      <c r="BW455" s="25"/>
      <c r="BX455" s="25"/>
      <c r="BY455" s="25"/>
      <c r="BZ455" s="25"/>
      <c r="CA455" s="25"/>
      <c r="CB455" s="25"/>
    </row>
    <row r="456" spans="2:80" x14ac:dyDescent="0.2">
      <c r="B456" s="25"/>
      <c r="C456" s="1"/>
      <c r="D456" s="1"/>
      <c r="E456" s="1"/>
      <c r="F456" s="2"/>
      <c r="G456" s="6"/>
      <c r="H456" s="2"/>
      <c r="I456" s="2"/>
      <c r="J456" s="3"/>
      <c r="K456" s="3"/>
      <c r="L456" s="1"/>
      <c r="M456" s="1"/>
      <c r="N456" s="1"/>
      <c r="O456" s="40"/>
      <c r="P456" s="40"/>
      <c r="Q456" s="1"/>
      <c r="R456" s="1"/>
      <c r="S456" s="2"/>
      <c r="T456" s="3"/>
      <c r="U456" s="7"/>
      <c r="V456" s="7"/>
      <c r="W456" s="7"/>
      <c r="X456" s="40"/>
      <c r="Y456" s="1"/>
      <c r="Z456" s="1"/>
      <c r="AA456" s="2"/>
      <c r="AB456" s="6"/>
      <c r="AC456" s="2"/>
      <c r="AD456" s="40"/>
      <c r="AE456" s="1"/>
      <c r="AF456" s="2"/>
      <c r="AG456" s="9"/>
      <c r="AH456" s="12"/>
      <c r="AI456" s="12"/>
      <c r="AJ456" s="42"/>
      <c r="AK456" s="11"/>
      <c r="AL456" s="9"/>
      <c r="AM456" s="11"/>
      <c r="AN456" s="9"/>
      <c r="AO456" s="9"/>
      <c r="AP456" s="9"/>
      <c r="AQ456" s="50"/>
      <c r="AR456" s="11"/>
      <c r="AS456" s="49"/>
      <c r="AT456" s="12"/>
      <c r="AU456" s="9"/>
      <c r="AV456" s="9"/>
      <c r="AW456" s="9"/>
      <c r="AX456" s="9"/>
      <c r="AY456" s="12"/>
      <c r="AZ456" s="49"/>
      <c r="BA456" s="12"/>
      <c r="BB456" s="9"/>
      <c r="BC456" s="9"/>
      <c r="BD456" s="9"/>
      <c r="BE456" s="9"/>
      <c r="BF456" s="12"/>
      <c r="BG456" s="49"/>
      <c r="BH456" s="12"/>
      <c r="BI456" s="9"/>
      <c r="BJ456" s="9"/>
      <c r="BK456" s="9"/>
      <c r="BL456" s="50"/>
      <c r="BM456" s="12"/>
      <c r="BN456" s="11"/>
      <c r="BO456" s="9"/>
      <c r="BP456" s="11"/>
      <c r="BQ456" s="9"/>
      <c r="BR456" s="43"/>
      <c r="BS456" s="9"/>
      <c r="BT456" s="11"/>
      <c r="BU456" s="25"/>
      <c r="BV456" s="25"/>
      <c r="BW456" s="25"/>
      <c r="BX456" s="25"/>
      <c r="BY456" s="25"/>
      <c r="BZ456" s="25"/>
      <c r="CA456" s="25"/>
      <c r="CB456" s="25"/>
    </row>
    <row r="457" spans="2:80" x14ac:dyDescent="0.2">
      <c r="B457" s="25"/>
      <c r="C457" s="1"/>
      <c r="D457" s="1"/>
      <c r="E457" s="1"/>
      <c r="F457" s="2"/>
      <c r="G457" s="6"/>
      <c r="H457" s="2"/>
      <c r="I457" s="2"/>
      <c r="J457" s="3"/>
      <c r="K457" s="3"/>
      <c r="L457" s="1"/>
      <c r="M457" s="1"/>
      <c r="N457" s="1"/>
      <c r="O457" s="40"/>
      <c r="P457" s="40"/>
      <c r="Q457" s="1"/>
      <c r="R457" s="1"/>
      <c r="S457" s="2"/>
      <c r="T457" s="3"/>
      <c r="U457" s="7"/>
      <c r="V457" s="7"/>
      <c r="W457" s="7"/>
      <c r="X457" s="40"/>
      <c r="Y457" s="1"/>
      <c r="Z457" s="1"/>
      <c r="AA457" s="2"/>
      <c r="AB457" s="6"/>
      <c r="AC457" s="2"/>
      <c r="AD457" s="40"/>
      <c r="AE457" s="1"/>
      <c r="AF457" s="2"/>
      <c r="AG457" s="9"/>
      <c r="AH457" s="12"/>
      <c r="AI457" s="12"/>
      <c r="AJ457" s="42"/>
      <c r="AK457" s="11"/>
      <c r="AL457" s="9"/>
      <c r="AM457" s="11"/>
      <c r="AN457" s="9"/>
      <c r="AO457" s="9"/>
      <c r="AP457" s="9"/>
      <c r="AQ457" s="50"/>
      <c r="AR457" s="11"/>
      <c r="AS457" s="49"/>
      <c r="AT457" s="12"/>
      <c r="AU457" s="9"/>
      <c r="AV457" s="9"/>
      <c r="AW457" s="9"/>
      <c r="AX457" s="9"/>
      <c r="AY457" s="12"/>
      <c r="AZ457" s="49"/>
      <c r="BA457" s="12"/>
      <c r="BB457" s="9"/>
      <c r="BC457" s="9"/>
      <c r="BD457" s="9"/>
      <c r="BE457" s="9"/>
      <c r="BF457" s="12"/>
      <c r="BG457" s="49"/>
      <c r="BH457" s="12"/>
      <c r="BI457" s="9"/>
      <c r="BJ457" s="9"/>
      <c r="BK457" s="9"/>
      <c r="BL457" s="50"/>
      <c r="BM457" s="12"/>
      <c r="BN457" s="11"/>
      <c r="BO457" s="9"/>
      <c r="BP457" s="11"/>
      <c r="BQ457" s="9"/>
      <c r="BR457" s="43"/>
      <c r="BS457" s="9"/>
      <c r="BT457" s="11"/>
      <c r="BU457" s="25"/>
      <c r="BV457" s="25"/>
      <c r="BW457" s="25"/>
      <c r="BX457" s="25"/>
      <c r="BY457" s="25"/>
      <c r="BZ457" s="25"/>
      <c r="CA457" s="25"/>
      <c r="CB457" s="25"/>
    </row>
    <row r="458" spans="2:80" x14ac:dyDescent="0.2">
      <c r="B458" s="25"/>
      <c r="C458" s="1"/>
      <c r="D458" s="1"/>
      <c r="E458" s="1"/>
      <c r="F458" s="2"/>
      <c r="G458" s="6"/>
      <c r="H458" s="2"/>
      <c r="I458" s="2"/>
      <c r="J458" s="3"/>
      <c r="K458" s="3"/>
      <c r="L458" s="1"/>
      <c r="M458" s="1"/>
      <c r="N458" s="1"/>
      <c r="O458" s="40"/>
      <c r="P458" s="40"/>
      <c r="Q458" s="1"/>
      <c r="R458" s="1"/>
      <c r="S458" s="2"/>
      <c r="T458" s="3"/>
      <c r="U458" s="7"/>
      <c r="V458" s="7"/>
      <c r="W458" s="7"/>
      <c r="X458" s="40"/>
      <c r="Y458" s="1"/>
      <c r="Z458" s="1"/>
      <c r="AA458" s="2"/>
      <c r="AB458" s="6"/>
      <c r="AC458" s="2"/>
      <c r="AD458" s="40"/>
      <c r="AE458" s="1"/>
      <c r="AF458" s="2"/>
      <c r="AG458" s="9"/>
      <c r="AH458" s="12"/>
      <c r="AI458" s="12"/>
      <c r="AJ458" s="42"/>
      <c r="AK458" s="11"/>
      <c r="AL458" s="9"/>
      <c r="AM458" s="11"/>
      <c r="AN458" s="9"/>
      <c r="AO458" s="9"/>
      <c r="AP458" s="9"/>
      <c r="AQ458" s="50"/>
      <c r="AR458" s="11"/>
      <c r="AS458" s="49"/>
      <c r="AT458" s="12"/>
      <c r="AU458" s="9"/>
      <c r="AV458" s="9"/>
      <c r="AW458" s="9"/>
      <c r="AX458" s="9"/>
      <c r="AY458" s="12"/>
      <c r="AZ458" s="49"/>
      <c r="BA458" s="12"/>
      <c r="BB458" s="9"/>
      <c r="BC458" s="9"/>
      <c r="BD458" s="9"/>
      <c r="BE458" s="9"/>
      <c r="BF458" s="12"/>
      <c r="BG458" s="49"/>
      <c r="BH458" s="12"/>
      <c r="BI458" s="9"/>
      <c r="BJ458" s="9"/>
      <c r="BK458" s="9"/>
      <c r="BL458" s="50"/>
      <c r="BM458" s="12"/>
      <c r="BN458" s="11"/>
      <c r="BO458" s="9"/>
      <c r="BP458" s="11"/>
      <c r="BQ458" s="9"/>
      <c r="BR458" s="43"/>
      <c r="BS458" s="9"/>
      <c r="BT458" s="11"/>
      <c r="BU458" s="25"/>
      <c r="BV458" s="25"/>
      <c r="BW458" s="25"/>
      <c r="BX458" s="25"/>
      <c r="BY458" s="25"/>
      <c r="BZ458" s="25"/>
      <c r="CA458" s="25"/>
      <c r="CB458" s="25"/>
    </row>
    <row r="459" spans="2:80" x14ac:dyDescent="0.2">
      <c r="B459" s="25"/>
      <c r="C459" s="1"/>
      <c r="D459" s="1"/>
      <c r="E459" s="1"/>
      <c r="F459" s="2"/>
      <c r="G459" s="6"/>
      <c r="H459" s="2"/>
      <c r="I459" s="2"/>
      <c r="J459" s="3"/>
      <c r="K459" s="3"/>
      <c r="L459" s="1"/>
      <c r="M459" s="1"/>
      <c r="N459" s="1"/>
      <c r="O459" s="40"/>
      <c r="P459" s="40"/>
      <c r="Q459" s="1"/>
      <c r="R459" s="1"/>
      <c r="S459" s="2"/>
      <c r="T459" s="3"/>
      <c r="U459" s="7"/>
      <c r="V459" s="7"/>
      <c r="W459" s="7"/>
      <c r="X459" s="40"/>
      <c r="Y459" s="1"/>
      <c r="Z459" s="1"/>
      <c r="AA459" s="2"/>
      <c r="AB459" s="6"/>
      <c r="AC459" s="2"/>
      <c r="AD459" s="40"/>
      <c r="AE459" s="1"/>
      <c r="AF459" s="2"/>
      <c r="AG459" s="9"/>
      <c r="AH459" s="12"/>
      <c r="AI459" s="12"/>
      <c r="AJ459" s="42"/>
      <c r="AK459" s="11"/>
      <c r="AL459" s="9"/>
      <c r="AM459" s="11"/>
      <c r="AN459" s="9"/>
      <c r="AO459" s="9"/>
      <c r="AP459" s="9"/>
      <c r="AQ459" s="50"/>
      <c r="AR459" s="11"/>
      <c r="AS459" s="49"/>
      <c r="AT459" s="12"/>
      <c r="AU459" s="9"/>
      <c r="AV459" s="9"/>
      <c r="AW459" s="9"/>
      <c r="AX459" s="9"/>
      <c r="AY459" s="12"/>
      <c r="AZ459" s="49"/>
      <c r="BA459" s="12"/>
      <c r="BB459" s="9"/>
      <c r="BC459" s="9"/>
      <c r="BD459" s="9"/>
      <c r="BE459" s="9"/>
      <c r="BF459" s="12"/>
      <c r="BG459" s="49"/>
      <c r="BH459" s="12"/>
      <c r="BI459" s="9"/>
      <c r="BJ459" s="9"/>
      <c r="BK459" s="9"/>
      <c r="BL459" s="50"/>
      <c r="BM459" s="12"/>
      <c r="BN459" s="11"/>
      <c r="BO459" s="9"/>
      <c r="BP459" s="11"/>
      <c r="BQ459" s="9"/>
      <c r="BR459" s="43"/>
      <c r="BS459" s="9"/>
      <c r="BT459" s="11"/>
      <c r="BU459" s="25"/>
      <c r="BV459" s="25"/>
      <c r="BW459" s="25"/>
      <c r="BX459" s="25"/>
      <c r="BY459" s="25"/>
      <c r="BZ459" s="25"/>
      <c r="CA459" s="25"/>
      <c r="CB459" s="25"/>
    </row>
    <row r="460" spans="2:80" x14ac:dyDescent="0.2">
      <c r="B460" s="25"/>
      <c r="C460" s="1"/>
      <c r="D460" s="1"/>
      <c r="E460" s="1"/>
      <c r="F460" s="2"/>
      <c r="G460" s="6"/>
      <c r="H460" s="2"/>
      <c r="I460" s="2"/>
      <c r="J460" s="3"/>
      <c r="K460" s="3"/>
      <c r="L460" s="1"/>
      <c r="M460" s="1"/>
      <c r="N460" s="1"/>
      <c r="O460" s="40"/>
      <c r="P460" s="40"/>
      <c r="Q460" s="1"/>
      <c r="R460" s="1"/>
      <c r="S460" s="2"/>
      <c r="T460" s="3"/>
      <c r="U460" s="7"/>
      <c r="V460" s="7"/>
      <c r="W460" s="7"/>
      <c r="X460" s="40"/>
      <c r="Y460" s="1"/>
      <c r="Z460" s="1"/>
      <c r="AA460" s="2"/>
      <c r="AB460" s="6"/>
      <c r="AC460" s="2"/>
      <c r="AD460" s="40"/>
      <c r="AE460" s="1"/>
      <c r="AF460" s="2"/>
      <c r="AG460" s="9"/>
      <c r="AH460" s="12"/>
      <c r="AI460" s="12"/>
      <c r="AJ460" s="42"/>
      <c r="AK460" s="11"/>
      <c r="AL460" s="9"/>
      <c r="AM460" s="11"/>
      <c r="AN460" s="9"/>
      <c r="AO460" s="9"/>
      <c r="AP460" s="9"/>
      <c r="AQ460" s="50"/>
      <c r="AR460" s="11"/>
      <c r="AS460" s="49"/>
      <c r="AT460" s="12"/>
      <c r="AU460" s="9"/>
      <c r="AV460" s="9"/>
      <c r="AW460" s="9"/>
      <c r="AX460" s="9"/>
      <c r="AY460" s="12"/>
      <c r="AZ460" s="49"/>
      <c r="BA460" s="12"/>
      <c r="BB460" s="9"/>
      <c r="BC460" s="9"/>
      <c r="BD460" s="9"/>
      <c r="BE460" s="9"/>
      <c r="BF460" s="12"/>
      <c r="BG460" s="49"/>
      <c r="BH460" s="12"/>
      <c r="BI460" s="9"/>
      <c r="BJ460" s="9"/>
      <c r="BK460" s="9"/>
      <c r="BL460" s="50"/>
      <c r="BM460" s="12"/>
      <c r="BN460" s="11"/>
      <c r="BO460" s="9"/>
      <c r="BP460" s="11"/>
      <c r="BQ460" s="9"/>
      <c r="BR460" s="43"/>
      <c r="BS460" s="9"/>
      <c r="BT460" s="11"/>
      <c r="BU460" s="25"/>
      <c r="BV460" s="25"/>
      <c r="BW460" s="25"/>
      <c r="BX460" s="25"/>
      <c r="BY460" s="25"/>
      <c r="BZ460" s="25"/>
      <c r="CA460" s="25"/>
      <c r="CB460" s="25"/>
    </row>
    <row r="461" spans="2:80" x14ac:dyDescent="0.2">
      <c r="B461" s="25"/>
      <c r="C461" s="1"/>
      <c r="D461" s="1"/>
      <c r="E461" s="1"/>
      <c r="F461" s="2"/>
      <c r="G461" s="6"/>
      <c r="H461" s="2"/>
      <c r="I461" s="2"/>
      <c r="J461" s="3"/>
      <c r="K461" s="3"/>
      <c r="L461" s="1"/>
      <c r="M461" s="1"/>
      <c r="N461" s="1"/>
      <c r="O461" s="40"/>
      <c r="P461" s="40"/>
      <c r="Q461" s="1"/>
      <c r="R461" s="1"/>
      <c r="S461" s="2"/>
      <c r="T461" s="3"/>
      <c r="U461" s="7"/>
      <c r="V461" s="7"/>
      <c r="W461" s="7"/>
      <c r="X461" s="40"/>
      <c r="Y461" s="1"/>
      <c r="Z461" s="1"/>
      <c r="AA461" s="2"/>
      <c r="AB461" s="6"/>
      <c r="AC461" s="2"/>
      <c r="AD461" s="40"/>
      <c r="AE461" s="1"/>
      <c r="AF461" s="2"/>
      <c r="AG461" s="9"/>
      <c r="AH461" s="12"/>
      <c r="AI461" s="12"/>
      <c r="AJ461" s="42"/>
      <c r="AK461" s="11"/>
      <c r="AL461" s="9"/>
      <c r="AM461" s="11"/>
      <c r="AN461" s="9"/>
      <c r="AO461" s="9"/>
      <c r="AP461" s="9"/>
      <c r="AQ461" s="50"/>
      <c r="AR461" s="11"/>
      <c r="AS461" s="49"/>
      <c r="AT461" s="12"/>
      <c r="AU461" s="9"/>
      <c r="AV461" s="9"/>
      <c r="AW461" s="9"/>
      <c r="AX461" s="9"/>
      <c r="AY461" s="12"/>
      <c r="AZ461" s="49"/>
      <c r="BA461" s="12"/>
      <c r="BB461" s="9"/>
      <c r="BC461" s="9"/>
      <c r="BD461" s="9"/>
      <c r="BE461" s="9"/>
      <c r="BF461" s="12"/>
      <c r="BG461" s="49"/>
      <c r="BH461" s="12"/>
      <c r="BI461" s="9"/>
      <c r="BJ461" s="9"/>
      <c r="BK461" s="9"/>
      <c r="BL461" s="50"/>
      <c r="BM461" s="12"/>
      <c r="BN461" s="11"/>
      <c r="BO461" s="9"/>
      <c r="BP461" s="11"/>
      <c r="BQ461" s="9"/>
      <c r="BR461" s="43"/>
      <c r="BS461" s="9"/>
      <c r="BT461" s="11"/>
      <c r="BU461" s="25"/>
      <c r="BV461" s="25"/>
      <c r="BW461" s="25"/>
      <c r="BX461" s="25"/>
      <c r="BY461" s="25"/>
      <c r="BZ461" s="25"/>
      <c r="CA461" s="25"/>
      <c r="CB461" s="25"/>
    </row>
    <row r="462" spans="2:80" x14ac:dyDescent="0.2">
      <c r="B462" s="25"/>
      <c r="C462" s="1"/>
      <c r="D462" s="1"/>
      <c r="E462" s="1"/>
      <c r="F462" s="2"/>
      <c r="G462" s="6"/>
      <c r="H462" s="2"/>
      <c r="I462" s="2"/>
      <c r="J462" s="3"/>
      <c r="K462" s="3"/>
      <c r="L462" s="1"/>
      <c r="M462" s="1"/>
      <c r="N462" s="1"/>
      <c r="O462" s="40"/>
      <c r="P462" s="40"/>
      <c r="Q462" s="1"/>
      <c r="R462" s="1"/>
      <c r="S462" s="2"/>
      <c r="T462" s="3"/>
      <c r="U462" s="7"/>
      <c r="V462" s="7"/>
      <c r="W462" s="7"/>
      <c r="X462" s="40"/>
      <c r="Y462" s="1"/>
      <c r="Z462" s="1"/>
      <c r="AA462" s="2"/>
      <c r="AB462" s="6"/>
      <c r="AC462" s="2"/>
      <c r="AD462" s="40"/>
      <c r="AE462" s="1"/>
      <c r="AF462" s="2"/>
      <c r="AG462" s="9"/>
      <c r="AH462" s="12"/>
      <c r="AI462" s="12"/>
      <c r="AJ462" s="42"/>
      <c r="AK462" s="11"/>
      <c r="AL462" s="9"/>
      <c r="AM462" s="11"/>
      <c r="AN462" s="9"/>
      <c r="AO462" s="9"/>
      <c r="AP462" s="9"/>
      <c r="AQ462" s="50"/>
      <c r="AR462" s="11"/>
      <c r="AS462" s="49"/>
      <c r="AT462" s="12"/>
      <c r="AU462" s="9"/>
      <c r="AV462" s="9"/>
      <c r="AW462" s="9"/>
      <c r="AX462" s="9"/>
      <c r="AY462" s="12"/>
      <c r="AZ462" s="49"/>
      <c r="BA462" s="12"/>
      <c r="BB462" s="9"/>
      <c r="BC462" s="9"/>
      <c r="BD462" s="9"/>
      <c r="BE462" s="9"/>
      <c r="BF462" s="12"/>
      <c r="BG462" s="49"/>
      <c r="BH462" s="12"/>
      <c r="BI462" s="9"/>
      <c r="BJ462" s="9"/>
      <c r="BK462" s="9"/>
      <c r="BL462" s="50"/>
      <c r="BM462" s="12"/>
      <c r="BN462" s="11"/>
      <c r="BO462" s="9"/>
      <c r="BP462" s="11"/>
      <c r="BQ462" s="9"/>
      <c r="BR462" s="43"/>
      <c r="BS462" s="9"/>
      <c r="BT462" s="11"/>
      <c r="BU462" s="25"/>
      <c r="BV462" s="25"/>
      <c r="BW462" s="25"/>
      <c r="BX462" s="25"/>
      <c r="BY462" s="25"/>
      <c r="BZ462" s="25"/>
      <c r="CA462" s="25"/>
      <c r="CB462" s="25"/>
    </row>
    <row r="463" spans="2:80" x14ac:dyDescent="0.2">
      <c r="B463" s="25"/>
      <c r="C463" s="1"/>
      <c r="D463" s="1"/>
      <c r="E463" s="1"/>
      <c r="F463" s="2"/>
      <c r="G463" s="6"/>
      <c r="H463" s="2"/>
      <c r="I463" s="2"/>
      <c r="J463" s="3"/>
      <c r="K463" s="3"/>
      <c r="L463" s="1"/>
      <c r="M463" s="1"/>
      <c r="N463" s="1"/>
      <c r="O463" s="40"/>
      <c r="P463" s="40"/>
      <c r="Q463" s="1"/>
      <c r="R463" s="1"/>
      <c r="S463" s="2"/>
      <c r="T463" s="3"/>
      <c r="U463" s="7"/>
      <c r="V463" s="7"/>
      <c r="W463" s="7"/>
      <c r="X463" s="40"/>
      <c r="Y463" s="1"/>
      <c r="Z463" s="1"/>
      <c r="AA463" s="2"/>
      <c r="AB463" s="6"/>
      <c r="AC463" s="2"/>
      <c r="AD463" s="40"/>
      <c r="AE463" s="1"/>
      <c r="AF463" s="2"/>
      <c r="AG463" s="9"/>
      <c r="AH463" s="12"/>
      <c r="AI463" s="12"/>
      <c r="AJ463" s="42"/>
      <c r="AK463" s="11"/>
      <c r="AL463" s="9"/>
      <c r="AM463" s="11"/>
      <c r="AN463" s="9"/>
      <c r="AO463" s="9"/>
      <c r="AP463" s="9"/>
      <c r="AQ463" s="50"/>
      <c r="AR463" s="11"/>
      <c r="AS463" s="49"/>
      <c r="AT463" s="12"/>
      <c r="AU463" s="9"/>
      <c r="AV463" s="9"/>
      <c r="AW463" s="9"/>
      <c r="AX463" s="9"/>
      <c r="AY463" s="12"/>
      <c r="AZ463" s="49"/>
      <c r="BA463" s="12"/>
      <c r="BB463" s="9"/>
      <c r="BC463" s="9"/>
      <c r="BD463" s="9"/>
      <c r="BE463" s="9"/>
      <c r="BF463" s="12"/>
      <c r="BG463" s="49"/>
      <c r="BH463" s="12"/>
      <c r="BI463" s="9"/>
      <c r="BJ463" s="9"/>
      <c r="BK463" s="9"/>
      <c r="BL463" s="50"/>
      <c r="BM463" s="12"/>
      <c r="BN463" s="11"/>
      <c r="BO463" s="9"/>
      <c r="BP463" s="11"/>
      <c r="BQ463" s="9"/>
      <c r="BR463" s="43"/>
      <c r="BS463" s="9"/>
      <c r="BT463" s="11"/>
      <c r="BU463" s="25"/>
      <c r="BV463" s="25"/>
      <c r="BW463" s="25"/>
      <c r="BX463" s="25"/>
      <c r="BY463" s="25"/>
      <c r="BZ463" s="25"/>
      <c r="CA463" s="25"/>
      <c r="CB463" s="25"/>
    </row>
    <row r="464" spans="2:80" x14ac:dyDescent="0.2">
      <c r="B464" s="25"/>
      <c r="C464" s="1"/>
      <c r="D464" s="1"/>
      <c r="E464" s="1"/>
      <c r="F464" s="2"/>
      <c r="G464" s="6"/>
      <c r="H464" s="2"/>
      <c r="I464" s="2"/>
      <c r="J464" s="3"/>
      <c r="K464" s="3"/>
      <c r="L464" s="1"/>
      <c r="M464" s="1"/>
      <c r="N464" s="1"/>
      <c r="O464" s="40"/>
      <c r="P464" s="40"/>
      <c r="Q464" s="1"/>
      <c r="R464" s="1"/>
      <c r="S464" s="2"/>
      <c r="T464" s="3"/>
      <c r="U464" s="7"/>
      <c r="V464" s="7"/>
      <c r="W464" s="7"/>
      <c r="X464" s="40"/>
      <c r="Y464" s="1"/>
      <c r="Z464" s="1"/>
      <c r="AA464" s="2"/>
      <c r="AB464" s="6"/>
      <c r="AC464" s="2"/>
      <c r="AD464" s="40"/>
      <c r="AE464" s="1"/>
      <c r="AF464" s="2"/>
      <c r="AG464" s="9"/>
      <c r="AH464" s="12"/>
      <c r="AI464" s="12"/>
      <c r="AJ464" s="42"/>
      <c r="AK464" s="11"/>
      <c r="AL464" s="9"/>
      <c r="AM464" s="11"/>
      <c r="AN464" s="9"/>
      <c r="AO464" s="9"/>
      <c r="AP464" s="9"/>
      <c r="AQ464" s="50"/>
      <c r="AR464" s="11"/>
      <c r="AS464" s="49"/>
      <c r="AT464" s="12"/>
      <c r="AU464" s="9"/>
      <c r="AV464" s="9"/>
      <c r="AW464" s="9"/>
      <c r="AX464" s="9"/>
      <c r="AY464" s="12"/>
      <c r="AZ464" s="49"/>
      <c r="BA464" s="12"/>
      <c r="BB464" s="9"/>
      <c r="BC464" s="9"/>
      <c r="BD464" s="9"/>
      <c r="BE464" s="9"/>
      <c r="BF464" s="12"/>
      <c r="BG464" s="49"/>
      <c r="BH464" s="12"/>
      <c r="BI464" s="9"/>
      <c r="BJ464" s="9"/>
      <c r="BK464" s="9"/>
      <c r="BL464" s="50"/>
      <c r="BM464" s="12"/>
      <c r="BN464" s="11"/>
      <c r="BO464" s="9"/>
      <c r="BP464" s="11"/>
      <c r="BQ464" s="9"/>
      <c r="BR464" s="43"/>
      <c r="BS464" s="9"/>
      <c r="BT464" s="11"/>
      <c r="BU464" s="25"/>
      <c r="BV464" s="25"/>
      <c r="BW464" s="25"/>
      <c r="BX464" s="25"/>
      <c r="BY464" s="25"/>
      <c r="BZ464" s="25"/>
      <c r="CA464" s="25"/>
      <c r="CB464" s="25"/>
    </row>
    <row r="465" spans="2:80" x14ac:dyDescent="0.2">
      <c r="B465" s="25"/>
      <c r="C465" s="1"/>
      <c r="D465" s="1"/>
      <c r="E465" s="1"/>
      <c r="F465" s="2"/>
      <c r="G465" s="6"/>
      <c r="H465" s="2"/>
      <c r="I465" s="2"/>
      <c r="J465" s="3"/>
      <c r="K465" s="3"/>
      <c r="L465" s="1"/>
      <c r="M465" s="1"/>
      <c r="N465" s="1"/>
      <c r="O465" s="40"/>
      <c r="P465" s="40"/>
      <c r="Q465" s="1"/>
      <c r="R465" s="1"/>
      <c r="S465" s="2"/>
      <c r="T465" s="3"/>
      <c r="U465" s="7"/>
      <c r="V465" s="7"/>
      <c r="W465" s="7"/>
      <c r="X465" s="40"/>
      <c r="Y465" s="1"/>
      <c r="Z465" s="1"/>
      <c r="AA465" s="2"/>
      <c r="AB465" s="6"/>
      <c r="AC465" s="2"/>
      <c r="AD465" s="40"/>
      <c r="AE465" s="1"/>
      <c r="AF465" s="2"/>
      <c r="AG465" s="9"/>
      <c r="AH465" s="12"/>
      <c r="AI465" s="12"/>
      <c r="AJ465" s="42"/>
      <c r="AK465" s="11"/>
      <c r="AL465" s="9"/>
      <c r="AM465" s="11"/>
      <c r="AN465" s="9"/>
      <c r="AO465" s="9"/>
      <c r="AP465" s="9"/>
      <c r="AQ465" s="50"/>
      <c r="AR465" s="11"/>
      <c r="AS465" s="49"/>
      <c r="AT465" s="12"/>
      <c r="AU465" s="9"/>
      <c r="AV465" s="9"/>
      <c r="AW465" s="9"/>
      <c r="AX465" s="9"/>
      <c r="AY465" s="12"/>
      <c r="AZ465" s="49"/>
      <c r="BA465" s="12"/>
      <c r="BB465" s="9"/>
      <c r="BC465" s="9"/>
      <c r="BD465" s="9"/>
      <c r="BE465" s="9"/>
      <c r="BF465" s="12"/>
      <c r="BG465" s="49"/>
      <c r="BH465" s="12"/>
      <c r="BI465" s="9"/>
      <c r="BJ465" s="9"/>
      <c r="BK465" s="9"/>
      <c r="BL465" s="50"/>
      <c r="BM465" s="12"/>
      <c r="BN465" s="11"/>
      <c r="BO465" s="9"/>
      <c r="BP465" s="11"/>
      <c r="BQ465" s="9"/>
      <c r="BR465" s="43"/>
      <c r="BS465" s="9"/>
      <c r="BT465" s="11"/>
      <c r="BU465" s="25"/>
      <c r="BV465" s="25"/>
      <c r="BW465" s="25"/>
      <c r="BX465" s="25"/>
      <c r="BY465" s="25"/>
      <c r="BZ465" s="25"/>
      <c r="CA465" s="25"/>
      <c r="CB465" s="25"/>
    </row>
    <row r="466" spans="2:80" x14ac:dyDescent="0.2">
      <c r="B466" s="25"/>
      <c r="C466" s="1"/>
      <c r="D466" s="1"/>
      <c r="E466" s="1"/>
      <c r="F466" s="2"/>
      <c r="G466" s="6"/>
      <c r="H466" s="2"/>
      <c r="I466" s="2"/>
      <c r="J466" s="3"/>
      <c r="K466" s="3"/>
      <c r="L466" s="1"/>
      <c r="M466" s="1"/>
      <c r="N466" s="1"/>
      <c r="O466" s="40"/>
      <c r="P466" s="40"/>
      <c r="Q466" s="1"/>
      <c r="R466" s="1"/>
      <c r="S466" s="2"/>
      <c r="T466" s="3"/>
      <c r="U466" s="7"/>
      <c r="V466" s="7"/>
      <c r="W466" s="7"/>
      <c r="X466" s="40"/>
      <c r="Y466" s="1"/>
      <c r="Z466" s="1"/>
      <c r="AA466" s="2"/>
      <c r="AB466" s="6"/>
      <c r="AC466" s="2"/>
      <c r="AD466" s="40"/>
      <c r="AE466" s="1"/>
      <c r="AF466" s="2"/>
      <c r="AG466" s="9"/>
      <c r="AH466" s="12"/>
      <c r="AI466" s="12"/>
      <c r="AJ466" s="42"/>
      <c r="AK466" s="11"/>
      <c r="AL466" s="9"/>
      <c r="AM466" s="11"/>
      <c r="AN466" s="9"/>
      <c r="AO466" s="9"/>
      <c r="AP466" s="9"/>
      <c r="AQ466" s="50"/>
      <c r="AR466" s="11"/>
      <c r="AS466" s="49"/>
      <c r="AT466" s="12"/>
      <c r="AU466" s="9"/>
      <c r="AV466" s="9"/>
      <c r="AW466" s="9"/>
      <c r="AX466" s="9"/>
      <c r="AY466" s="12"/>
      <c r="AZ466" s="49"/>
      <c r="BA466" s="12"/>
      <c r="BB466" s="9"/>
      <c r="BC466" s="9"/>
      <c r="BD466" s="9"/>
      <c r="BE466" s="9"/>
      <c r="BF466" s="12"/>
      <c r="BG466" s="49"/>
      <c r="BH466" s="12"/>
      <c r="BI466" s="9"/>
      <c r="BJ466" s="9"/>
      <c r="BK466" s="9"/>
      <c r="BL466" s="50"/>
      <c r="BM466" s="12"/>
      <c r="BN466" s="11"/>
      <c r="BO466" s="9"/>
      <c r="BP466" s="11"/>
      <c r="BQ466" s="9"/>
      <c r="BR466" s="43"/>
      <c r="BS466" s="9"/>
      <c r="BT466" s="11"/>
      <c r="BU466" s="25"/>
      <c r="BV466" s="25"/>
      <c r="BW466" s="25"/>
      <c r="BX466" s="25"/>
      <c r="BY466" s="25"/>
      <c r="BZ466" s="25"/>
      <c r="CA466" s="25"/>
      <c r="CB466" s="25"/>
    </row>
    <row r="467" spans="2:80" x14ac:dyDescent="0.2">
      <c r="B467" s="25"/>
      <c r="C467" s="1"/>
      <c r="D467" s="1"/>
      <c r="E467" s="1"/>
      <c r="F467" s="2"/>
      <c r="G467" s="6"/>
      <c r="H467" s="2"/>
      <c r="I467" s="2"/>
      <c r="J467" s="3"/>
      <c r="K467" s="3"/>
      <c r="L467" s="1"/>
      <c r="M467" s="1"/>
      <c r="N467" s="1"/>
      <c r="O467" s="40"/>
      <c r="P467" s="40"/>
      <c r="Q467" s="1"/>
      <c r="R467" s="1"/>
      <c r="S467" s="2"/>
      <c r="T467" s="3"/>
      <c r="U467" s="7"/>
      <c r="V467" s="7"/>
      <c r="W467" s="7"/>
      <c r="X467" s="40"/>
      <c r="Y467" s="1"/>
      <c r="Z467" s="1"/>
      <c r="AA467" s="2"/>
      <c r="AB467" s="6"/>
      <c r="AC467" s="2"/>
      <c r="AD467" s="40"/>
      <c r="AE467" s="1"/>
      <c r="AF467" s="2"/>
      <c r="AG467" s="9"/>
      <c r="AH467" s="12"/>
      <c r="AI467" s="12"/>
      <c r="AJ467" s="42"/>
      <c r="AK467" s="11"/>
      <c r="AL467" s="9"/>
      <c r="AM467" s="11"/>
      <c r="AN467" s="9"/>
      <c r="AO467" s="9"/>
      <c r="AP467" s="9"/>
      <c r="AQ467" s="50"/>
      <c r="AR467" s="11"/>
      <c r="AS467" s="49"/>
      <c r="AT467" s="12"/>
      <c r="AU467" s="9"/>
      <c r="AV467" s="9"/>
      <c r="AW467" s="9"/>
      <c r="AX467" s="9"/>
      <c r="AY467" s="12"/>
      <c r="AZ467" s="49"/>
      <c r="BA467" s="12"/>
      <c r="BB467" s="9"/>
      <c r="BC467" s="9"/>
      <c r="BD467" s="9"/>
      <c r="BE467" s="9"/>
      <c r="BF467" s="12"/>
      <c r="BG467" s="49"/>
      <c r="BH467" s="12"/>
      <c r="BI467" s="9"/>
      <c r="BJ467" s="9"/>
      <c r="BK467" s="9"/>
      <c r="BL467" s="50"/>
      <c r="BM467" s="12"/>
      <c r="BN467" s="11"/>
      <c r="BO467" s="9"/>
      <c r="BP467" s="11"/>
      <c r="BQ467" s="9"/>
      <c r="BR467" s="43"/>
      <c r="BS467" s="9"/>
      <c r="BT467" s="11"/>
      <c r="BU467" s="25"/>
      <c r="BV467" s="25"/>
      <c r="BW467" s="25"/>
      <c r="BX467" s="25"/>
      <c r="BY467" s="25"/>
      <c r="BZ467" s="25"/>
      <c r="CA467" s="25"/>
      <c r="CB467" s="25"/>
    </row>
    <row r="468" spans="2:80" x14ac:dyDescent="0.2">
      <c r="B468" s="25"/>
      <c r="C468" s="1"/>
      <c r="D468" s="1"/>
      <c r="E468" s="1"/>
      <c r="F468" s="2"/>
      <c r="G468" s="6"/>
      <c r="H468" s="2"/>
      <c r="I468" s="2"/>
      <c r="J468" s="3"/>
      <c r="K468" s="3"/>
      <c r="L468" s="1"/>
      <c r="M468" s="1"/>
      <c r="N468" s="1"/>
      <c r="O468" s="40"/>
      <c r="P468" s="40"/>
      <c r="Q468" s="1"/>
      <c r="R468" s="1"/>
      <c r="S468" s="2"/>
      <c r="T468" s="3"/>
      <c r="U468" s="7"/>
      <c r="V468" s="7"/>
      <c r="W468" s="7"/>
      <c r="X468" s="40"/>
      <c r="Y468" s="1"/>
      <c r="Z468" s="1"/>
      <c r="AA468" s="2"/>
      <c r="AB468" s="6"/>
      <c r="AC468" s="2"/>
      <c r="AD468" s="40"/>
      <c r="AE468" s="1"/>
      <c r="AF468" s="2"/>
      <c r="AG468" s="9"/>
      <c r="AH468" s="12"/>
      <c r="AI468" s="12"/>
      <c r="AJ468" s="42"/>
      <c r="AK468" s="11"/>
      <c r="AL468" s="9"/>
      <c r="AM468" s="11"/>
      <c r="AN468" s="9"/>
      <c r="AO468" s="9"/>
      <c r="AP468" s="9"/>
      <c r="AQ468" s="50"/>
      <c r="AR468" s="11"/>
      <c r="AS468" s="49"/>
      <c r="AT468" s="12"/>
      <c r="AU468" s="9"/>
      <c r="AV468" s="9"/>
      <c r="AW468" s="9"/>
      <c r="AX468" s="9"/>
      <c r="AY468" s="12"/>
      <c r="AZ468" s="49"/>
      <c r="BA468" s="12"/>
      <c r="BB468" s="9"/>
      <c r="BC468" s="9"/>
      <c r="BD468" s="9"/>
      <c r="BE468" s="9"/>
      <c r="BF468" s="12"/>
      <c r="BG468" s="49"/>
      <c r="BH468" s="12"/>
      <c r="BI468" s="9"/>
      <c r="BJ468" s="9"/>
      <c r="BK468" s="9"/>
      <c r="BL468" s="50"/>
      <c r="BM468" s="12"/>
      <c r="BN468" s="11"/>
      <c r="BO468" s="9"/>
      <c r="BP468" s="11"/>
      <c r="BQ468" s="9"/>
      <c r="BR468" s="43"/>
      <c r="BS468" s="9"/>
      <c r="BT468" s="11"/>
      <c r="BU468" s="25"/>
      <c r="BV468" s="25"/>
      <c r="BW468" s="25"/>
      <c r="BX468" s="25"/>
      <c r="BY468" s="25"/>
      <c r="BZ468" s="25"/>
      <c r="CA468" s="25"/>
      <c r="CB468" s="25"/>
    </row>
    <row r="469" spans="2:80" x14ac:dyDescent="0.2">
      <c r="B469" s="25"/>
      <c r="C469" s="1"/>
      <c r="D469" s="1"/>
      <c r="E469" s="1"/>
      <c r="F469" s="2"/>
      <c r="G469" s="6"/>
      <c r="H469" s="2"/>
      <c r="I469" s="2"/>
      <c r="J469" s="3"/>
      <c r="K469" s="3"/>
      <c r="L469" s="1"/>
      <c r="M469" s="1"/>
      <c r="N469" s="1"/>
      <c r="O469" s="40"/>
      <c r="P469" s="40"/>
      <c r="Q469" s="1"/>
      <c r="R469" s="1"/>
      <c r="S469" s="2"/>
      <c r="T469" s="3"/>
      <c r="U469" s="7"/>
      <c r="V469" s="7"/>
      <c r="W469" s="7"/>
      <c r="X469" s="40"/>
      <c r="Y469" s="1"/>
      <c r="Z469" s="1"/>
      <c r="AA469" s="2"/>
      <c r="AB469" s="6"/>
      <c r="AC469" s="2"/>
      <c r="AD469" s="40"/>
      <c r="AE469" s="1"/>
      <c r="AF469" s="2"/>
      <c r="AG469" s="9"/>
      <c r="AH469" s="12"/>
      <c r="AI469" s="12"/>
      <c r="AJ469" s="42"/>
      <c r="AK469" s="11"/>
      <c r="AL469" s="9"/>
      <c r="AM469" s="11"/>
      <c r="AN469" s="9"/>
      <c r="AO469" s="9"/>
      <c r="AP469" s="9"/>
      <c r="AQ469" s="50"/>
      <c r="AR469" s="11"/>
      <c r="AS469" s="49"/>
      <c r="AT469" s="12"/>
      <c r="AU469" s="9"/>
      <c r="AV469" s="9"/>
      <c r="AW469" s="9"/>
      <c r="AX469" s="9"/>
      <c r="AY469" s="12"/>
      <c r="AZ469" s="49"/>
      <c r="BA469" s="12"/>
      <c r="BB469" s="9"/>
      <c r="BC469" s="9"/>
      <c r="BD469" s="9"/>
      <c r="BE469" s="9"/>
      <c r="BF469" s="12"/>
      <c r="BG469" s="49"/>
      <c r="BH469" s="12"/>
      <c r="BI469" s="9"/>
      <c r="BJ469" s="9"/>
      <c r="BK469" s="9"/>
      <c r="BL469" s="50"/>
      <c r="BM469" s="12"/>
      <c r="BN469" s="11"/>
      <c r="BO469" s="9"/>
      <c r="BP469" s="11"/>
      <c r="BQ469" s="9"/>
      <c r="BR469" s="43"/>
      <c r="BS469" s="9"/>
      <c r="BT469" s="11"/>
      <c r="BU469" s="25"/>
      <c r="BV469" s="25"/>
      <c r="BW469" s="25"/>
      <c r="BX469" s="25"/>
      <c r="BY469" s="25"/>
      <c r="BZ469" s="25"/>
      <c r="CA469" s="25"/>
      <c r="CB469" s="25"/>
    </row>
    <row r="470" spans="2:80" x14ac:dyDescent="0.2">
      <c r="B470" s="25"/>
      <c r="C470" s="1"/>
      <c r="D470" s="1"/>
      <c r="E470" s="1"/>
      <c r="F470" s="2"/>
      <c r="G470" s="6"/>
      <c r="H470" s="2"/>
      <c r="I470" s="2"/>
      <c r="J470" s="3"/>
      <c r="K470" s="3"/>
      <c r="L470" s="1"/>
      <c r="M470" s="1"/>
      <c r="N470" s="1"/>
      <c r="O470" s="40"/>
      <c r="P470" s="40"/>
      <c r="Q470" s="1"/>
      <c r="R470" s="1"/>
      <c r="S470" s="2"/>
      <c r="T470" s="3"/>
      <c r="U470" s="7"/>
      <c r="V470" s="7"/>
      <c r="W470" s="7"/>
      <c r="X470" s="40"/>
      <c r="Y470" s="1"/>
      <c r="Z470" s="1"/>
      <c r="AA470" s="2"/>
      <c r="AB470" s="6"/>
      <c r="AC470" s="2"/>
      <c r="AD470" s="40"/>
      <c r="AE470" s="1"/>
      <c r="AF470" s="2"/>
      <c r="AG470" s="9"/>
      <c r="AH470" s="12"/>
      <c r="AI470" s="12"/>
      <c r="AJ470" s="42"/>
      <c r="AK470" s="11"/>
      <c r="AL470" s="9"/>
      <c r="AM470" s="11"/>
      <c r="AN470" s="9"/>
      <c r="AO470" s="9"/>
      <c r="AP470" s="9"/>
      <c r="AQ470" s="50"/>
      <c r="AR470" s="11"/>
      <c r="AS470" s="49"/>
      <c r="AT470" s="12"/>
      <c r="AU470" s="9"/>
      <c r="AV470" s="9"/>
      <c r="AW470" s="9"/>
      <c r="AX470" s="9"/>
      <c r="AY470" s="12"/>
      <c r="AZ470" s="49"/>
      <c r="BA470" s="12"/>
      <c r="BB470" s="9"/>
      <c r="BC470" s="9"/>
      <c r="BD470" s="9"/>
      <c r="BE470" s="9"/>
      <c r="BF470" s="12"/>
      <c r="BG470" s="49"/>
      <c r="BH470" s="12"/>
      <c r="BI470" s="9"/>
      <c r="BJ470" s="9"/>
      <c r="BK470" s="9"/>
      <c r="BL470" s="50"/>
      <c r="BM470" s="12"/>
      <c r="BN470" s="11"/>
      <c r="BO470" s="9"/>
      <c r="BP470" s="11"/>
      <c r="BQ470" s="9"/>
      <c r="BR470" s="43"/>
      <c r="BS470" s="9"/>
      <c r="BT470" s="11"/>
      <c r="BU470" s="25"/>
      <c r="BV470" s="25"/>
      <c r="BW470" s="25"/>
      <c r="BX470" s="25"/>
      <c r="BY470" s="25"/>
      <c r="BZ470" s="25"/>
      <c r="CA470" s="25"/>
      <c r="CB470" s="25"/>
    </row>
    <row r="471" spans="2:80" x14ac:dyDescent="0.2">
      <c r="B471" s="25"/>
      <c r="C471" s="1"/>
      <c r="D471" s="1"/>
      <c r="E471" s="1"/>
      <c r="F471" s="2"/>
      <c r="G471" s="6"/>
      <c r="H471" s="2"/>
      <c r="I471" s="2"/>
      <c r="J471" s="3"/>
      <c r="K471" s="3"/>
      <c r="L471" s="1"/>
      <c r="M471" s="1"/>
      <c r="N471" s="1"/>
      <c r="O471" s="40"/>
      <c r="P471" s="40"/>
      <c r="Q471" s="1"/>
      <c r="R471" s="1"/>
      <c r="S471" s="2"/>
      <c r="T471" s="3"/>
      <c r="U471" s="7"/>
      <c r="V471" s="7"/>
      <c r="W471" s="7"/>
      <c r="X471" s="40"/>
      <c r="Y471" s="1"/>
      <c r="Z471" s="1"/>
      <c r="AA471" s="2"/>
      <c r="AB471" s="6"/>
      <c r="AC471" s="2"/>
      <c r="AD471" s="40"/>
      <c r="AE471" s="1"/>
      <c r="AF471" s="2"/>
      <c r="AG471" s="9"/>
      <c r="AH471" s="12"/>
      <c r="AI471" s="12"/>
      <c r="AJ471" s="42"/>
      <c r="AK471" s="11"/>
      <c r="AL471" s="9"/>
      <c r="AM471" s="11"/>
      <c r="AN471" s="9"/>
      <c r="AO471" s="9"/>
      <c r="AP471" s="9"/>
      <c r="AQ471" s="50"/>
      <c r="AR471" s="11"/>
      <c r="AS471" s="49"/>
      <c r="AT471" s="12"/>
      <c r="AU471" s="9"/>
      <c r="AV471" s="9"/>
      <c r="AW471" s="9"/>
      <c r="AX471" s="9"/>
      <c r="AY471" s="12"/>
      <c r="AZ471" s="49"/>
      <c r="BA471" s="12"/>
      <c r="BB471" s="9"/>
      <c r="BC471" s="9"/>
      <c r="BD471" s="9"/>
      <c r="BE471" s="9"/>
      <c r="BF471" s="12"/>
      <c r="BG471" s="49"/>
      <c r="BH471" s="12"/>
      <c r="BI471" s="9"/>
      <c r="BJ471" s="9"/>
      <c r="BK471" s="9"/>
      <c r="BL471" s="50"/>
      <c r="BM471" s="12"/>
      <c r="BN471" s="11"/>
      <c r="BO471" s="9"/>
      <c r="BP471" s="11"/>
      <c r="BQ471" s="9"/>
      <c r="BR471" s="43"/>
      <c r="BS471" s="9"/>
      <c r="BT471" s="11"/>
      <c r="BU471" s="25"/>
      <c r="BV471" s="25"/>
      <c r="BW471" s="25"/>
      <c r="BX471" s="25"/>
      <c r="BY471" s="25"/>
      <c r="BZ471" s="25"/>
      <c r="CA471" s="25"/>
      <c r="CB471" s="25"/>
    </row>
    <row r="472" spans="2:80" x14ac:dyDescent="0.2">
      <c r="B472" s="25"/>
      <c r="C472" s="1"/>
      <c r="D472" s="1"/>
      <c r="E472" s="1"/>
      <c r="F472" s="2"/>
      <c r="G472" s="6"/>
      <c r="H472" s="2"/>
      <c r="I472" s="2"/>
      <c r="J472" s="3"/>
      <c r="K472" s="3"/>
      <c r="L472" s="1"/>
      <c r="M472" s="1"/>
      <c r="N472" s="1"/>
      <c r="O472" s="40"/>
      <c r="P472" s="40"/>
      <c r="Q472" s="1"/>
      <c r="R472" s="1"/>
      <c r="S472" s="2"/>
      <c r="T472" s="3"/>
      <c r="U472" s="7"/>
      <c r="V472" s="7"/>
      <c r="W472" s="7"/>
      <c r="X472" s="40"/>
      <c r="Y472" s="1"/>
      <c r="Z472" s="1"/>
      <c r="AA472" s="2"/>
      <c r="AB472" s="6"/>
      <c r="AC472" s="2"/>
      <c r="AD472" s="40"/>
      <c r="AE472" s="1"/>
      <c r="AF472" s="2"/>
      <c r="AG472" s="9"/>
      <c r="AH472" s="12"/>
      <c r="AI472" s="12"/>
      <c r="AJ472" s="42"/>
      <c r="AK472" s="11"/>
      <c r="AL472" s="9"/>
      <c r="AM472" s="11"/>
      <c r="AN472" s="9"/>
      <c r="AO472" s="9"/>
      <c r="AP472" s="9"/>
      <c r="AQ472" s="50"/>
      <c r="AR472" s="11"/>
      <c r="AS472" s="49"/>
      <c r="AT472" s="12"/>
      <c r="AU472" s="9"/>
      <c r="AV472" s="9"/>
      <c r="AW472" s="9"/>
      <c r="AX472" s="9"/>
      <c r="AY472" s="12"/>
      <c r="AZ472" s="49"/>
      <c r="BA472" s="12"/>
      <c r="BB472" s="9"/>
      <c r="BC472" s="9"/>
      <c r="BD472" s="9"/>
      <c r="BE472" s="9"/>
      <c r="BF472" s="12"/>
      <c r="BG472" s="49"/>
      <c r="BH472" s="12"/>
      <c r="BI472" s="9"/>
      <c r="BJ472" s="9"/>
      <c r="BK472" s="9"/>
      <c r="BL472" s="50"/>
      <c r="BM472" s="12"/>
      <c r="BN472" s="11"/>
      <c r="BO472" s="9"/>
      <c r="BP472" s="11"/>
      <c r="BQ472" s="9"/>
      <c r="BR472" s="43"/>
      <c r="BS472" s="9"/>
      <c r="BT472" s="11"/>
      <c r="BU472" s="25"/>
      <c r="BV472" s="25"/>
      <c r="BW472" s="25"/>
      <c r="BX472" s="25"/>
      <c r="BY472" s="25"/>
      <c r="BZ472" s="25"/>
      <c r="CA472" s="25"/>
      <c r="CB472" s="25"/>
    </row>
    <row r="473" spans="2:80" x14ac:dyDescent="0.2">
      <c r="B473" s="25"/>
      <c r="C473" s="1"/>
      <c r="D473" s="1"/>
      <c r="E473" s="1"/>
      <c r="F473" s="2"/>
      <c r="G473" s="6"/>
      <c r="H473" s="2"/>
      <c r="I473" s="2"/>
      <c r="J473" s="3"/>
      <c r="K473" s="3"/>
      <c r="L473" s="1"/>
      <c r="M473" s="1"/>
      <c r="N473" s="1"/>
      <c r="O473" s="40"/>
      <c r="P473" s="40"/>
      <c r="Q473" s="1"/>
      <c r="R473" s="1"/>
      <c r="S473" s="2"/>
      <c r="T473" s="3"/>
      <c r="U473" s="7"/>
      <c r="V473" s="7"/>
      <c r="W473" s="7"/>
      <c r="X473" s="40"/>
      <c r="Y473" s="1"/>
      <c r="Z473" s="1"/>
      <c r="AA473" s="2"/>
      <c r="AB473" s="6"/>
      <c r="AC473" s="2"/>
      <c r="AD473" s="40"/>
      <c r="AE473" s="1"/>
      <c r="AF473" s="2"/>
      <c r="AG473" s="9"/>
      <c r="AH473" s="12"/>
      <c r="AI473" s="12"/>
      <c r="AJ473" s="42"/>
      <c r="AK473" s="11"/>
      <c r="AL473" s="9"/>
      <c r="AM473" s="11"/>
      <c r="AN473" s="9"/>
      <c r="AO473" s="9"/>
      <c r="AP473" s="9"/>
      <c r="AQ473" s="50"/>
      <c r="AR473" s="11"/>
      <c r="AS473" s="49"/>
      <c r="AT473" s="12"/>
      <c r="AU473" s="9"/>
      <c r="AV473" s="9"/>
      <c r="AW473" s="9"/>
      <c r="AX473" s="9"/>
      <c r="AY473" s="12"/>
      <c r="AZ473" s="49"/>
      <c r="BA473" s="12"/>
      <c r="BB473" s="9"/>
      <c r="BC473" s="9"/>
      <c r="BD473" s="9"/>
      <c r="BE473" s="9"/>
      <c r="BF473" s="12"/>
      <c r="BG473" s="49"/>
      <c r="BH473" s="12"/>
      <c r="BI473" s="9"/>
      <c r="BJ473" s="9"/>
      <c r="BK473" s="9"/>
      <c r="BL473" s="50"/>
      <c r="BM473" s="12"/>
      <c r="BN473" s="11"/>
      <c r="BO473" s="9"/>
      <c r="BP473" s="11"/>
      <c r="BQ473" s="9"/>
      <c r="BR473" s="43"/>
      <c r="BS473" s="9"/>
      <c r="BT473" s="11"/>
      <c r="BU473" s="25"/>
      <c r="BV473" s="25"/>
      <c r="BW473" s="25"/>
      <c r="BX473" s="25"/>
      <c r="BY473" s="25"/>
      <c r="BZ473" s="25"/>
      <c r="CA473" s="25"/>
      <c r="CB473" s="25"/>
    </row>
    <row r="474" spans="2:80" x14ac:dyDescent="0.2">
      <c r="B474" s="25"/>
      <c r="C474" s="1"/>
      <c r="D474" s="1"/>
      <c r="E474" s="1"/>
      <c r="F474" s="2"/>
      <c r="G474" s="6"/>
      <c r="H474" s="2"/>
      <c r="I474" s="2"/>
      <c r="J474" s="3"/>
      <c r="K474" s="3"/>
      <c r="L474" s="1"/>
      <c r="M474" s="1"/>
      <c r="N474" s="1"/>
      <c r="O474" s="40"/>
      <c r="P474" s="40"/>
      <c r="Q474" s="1"/>
      <c r="R474" s="1"/>
      <c r="S474" s="2"/>
      <c r="T474" s="3"/>
      <c r="U474" s="7"/>
      <c r="V474" s="7"/>
      <c r="W474" s="7"/>
      <c r="X474" s="40"/>
      <c r="Y474" s="1"/>
      <c r="Z474" s="1"/>
      <c r="AA474" s="2"/>
      <c r="AB474" s="6"/>
      <c r="AC474" s="2"/>
      <c r="AD474" s="40"/>
      <c r="AE474" s="1"/>
      <c r="AF474" s="2"/>
      <c r="AG474" s="9"/>
      <c r="AH474" s="12"/>
      <c r="AI474" s="12"/>
      <c r="AJ474" s="42"/>
      <c r="AK474" s="11"/>
      <c r="AL474" s="9"/>
      <c r="AM474" s="11"/>
      <c r="AN474" s="9"/>
      <c r="AO474" s="9"/>
      <c r="AP474" s="9"/>
      <c r="AQ474" s="50"/>
      <c r="AR474" s="11"/>
      <c r="AS474" s="49"/>
      <c r="AT474" s="12"/>
      <c r="AU474" s="9"/>
      <c r="AV474" s="9"/>
      <c r="AW474" s="9"/>
      <c r="AX474" s="9"/>
      <c r="AY474" s="12"/>
      <c r="AZ474" s="49"/>
      <c r="BA474" s="12"/>
      <c r="BB474" s="9"/>
      <c r="BC474" s="9"/>
      <c r="BD474" s="9"/>
      <c r="BE474" s="9"/>
      <c r="BF474" s="12"/>
      <c r="BG474" s="49"/>
      <c r="BH474" s="12"/>
      <c r="BI474" s="9"/>
      <c r="BJ474" s="9"/>
      <c r="BK474" s="9"/>
      <c r="BL474" s="50"/>
      <c r="BM474" s="12"/>
      <c r="BN474" s="11"/>
      <c r="BO474" s="9"/>
      <c r="BP474" s="11"/>
      <c r="BQ474" s="9"/>
      <c r="BR474" s="43"/>
      <c r="BS474" s="9"/>
      <c r="BT474" s="11"/>
      <c r="BU474" s="25"/>
      <c r="BV474" s="25"/>
      <c r="BW474" s="25"/>
      <c r="BX474" s="25"/>
      <c r="BY474" s="25"/>
      <c r="BZ474" s="25"/>
      <c r="CA474" s="25"/>
      <c r="CB474" s="25"/>
    </row>
    <row r="475" spans="2:80" x14ac:dyDescent="0.2">
      <c r="B475" s="25"/>
      <c r="C475" s="1"/>
      <c r="D475" s="1"/>
      <c r="E475" s="1"/>
      <c r="F475" s="2"/>
      <c r="G475" s="6"/>
      <c r="H475" s="2"/>
      <c r="I475" s="2"/>
      <c r="J475" s="3"/>
      <c r="K475" s="3"/>
      <c r="L475" s="1"/>
      <c r="M475" s="1"/>
      <c r="N475" s="1"/>
      <c r="O475" s="40"/>
      <c r="P475" s="40"/>
      <c r="Q475" s="1"/>
      <c r="R475" s="1"/>
      <c r="S475" s="2"/>
      <c r="T475" s="3"/>
      <c r="U475" s="7"/>
      <c r="V475" s="7"/>
      <c r="W475" s="7"/>
      <c r="X475" s="40"/>
      <c r="Y475" s="1"/>
      <c r="Z475" s="1"/>
      <c r="AA475" s="2"/>
      <c r="AB475" s="6"/>
      <c r="AC475" s="2"/>
      <c r="AD475" s="40"/>
      <c r="AE475" s="1"/>
      <c r="AF475" s="2"/>
      <c r="AG475" s="9"/>
      <c r="AH475" s="12"/>
      <c r="AI475" s="12"/>
      <c r="AJ475" s="42"/>
      <c r="AK475" s="11"/>
      <c r="AL475" s="9"/>
      <c r="AM475" s="11"/>
      <c r="AN475" s="9"/>
      <c r="AO475" s="9"/>
      <c r="AP475" s="9"/>
      <c r="AQ475" s="50"/>
      <c r="AR475" s="11"/>
      <c r="AS475" s="49"/>
      <c r="AT475" s="12"/>
      <c r="AU475" s="9"/>
      <c r="AV475" s="9"/>
      <c r="AW475" s="9"/>
      <c r="AX475" s="9"/>
      <c r="AY475" s="12"/>
      <c r="AZ475" s="49"/>
      <c r="BA475" s="12"/>
      <c r="BB475" s="9"/>
      <c r="BC475" s="9"/>
      <c r="BD475" s="9"/>
      <c r="BE475" s="9"/>
      <c r="BF475" s="12"/>
      <c r="BG475" s="49"/>
      <c r="BH475" s="12"/>
      <c r="BI475" s="9"/>
      <c r="BJ475" s="9"/>
      <c r="BK475" s="9"/>
      <c r="BL475" s="50"/>
      <c r="BM475" s="12"/>
      <c r="BN475" s="11"/>
      <c r="BO475" s="9"/>
      <c r="BP475" s="11"/>
      <c r="BQ475" s="9"/>
      <c r="BR475" s="43"/>
      <c r="BS475" s="9"/>
      <c r="BT475" s="11"/>
      <c r="BU475" s="25"/>
      <c r="BV475" s="25"/>
      <c r="BW475" s="25"/>
      <c r="BX475" s="25"/>
      <c r="BY475" s="25"/>
      <c r="BZ475" s="25"/>
      <c r="CA475" s="25"/>
      <c r="CB475" s="25"/>
    </row>
    <row r="476" spans="2:80" x14ac:dyDescent="0.2">
      <c r="B476" s="25"/>
      <c r="C476" s="1"/>
      <c r="D476" s="1"/>
      <c r="E476" s="1"/>
      <c r="F476" s="2"/>
      <c r="G476" s="6"/>
      <c r="H476" s="2"/>
      <c r="I476" s="2"/>
      <c r="J476" s="3"/>
      <c r="K476" s="3"/>
      <c r="L476" s="1"/>
      <c r="M476" s="1"/>
      <c r="N476" s="1"/>
      <c r="O476" s="40"/>
      <c r="P476" s="40"/>
      <c r="Q476" s="1"/>
      <c r="R476" s="1"/>
      <c r="S476" s="2"/>
      <c r="T476" s="3"/>
      <c r="U476" s="7"/>
      <c r="V476" s="7"/>
      <c r="W476" s="7"/>
      <c r="X476" s="40"/>
      <c r="Y476" s="1"/>
      <c r="Z476" s="1"/>
      <c r="AA476" s="2"/>
      <c r="AB476" s="6"/>
      <c r="AC476" s="2"/>
      <c r="AD476" s="40"/>
      <c r="AE476" s="1"/>
      <c r="AF476" s="2"/>
      <c r="AG476" s="9"/>
      <c r="AH476" s="12"/>
      <c r="AI476" s="12"/>
      <c r="AJ476" s="42"/>
      <c r="AK476" s="11"/>
      <c r="AL476" s="9"/>
      <c r="AM476" s="11"/>
      <c r="AN476" s="9"/>
      <c r="AO476" s="9"/>
      <c r="AP476" s="9"/>
      <c r="AQ476" s="50"/>
      <c r="AR476" s="11"/>
      <c r="AS476" s="49"/>
      <c r="AT476" s="12"/>
      <c r="AU476" s="9"/>
      <c r="AV476" s="9"/>
      <c r="AW476" s="9"/>
      <c r="AX476" s="9"/>
      <c r="AY476" s="12"/>
      <c r="AZ476" s="49"/>
      <c r="BA476" s="12"/>
      <c r="BB476" s="9"/>
      <c r="BC476" s="9"/>
      <c r="BD476" s="9"/>
      <c r="BE476" s="9"/>
      <c r="BF476" s="12"/>
      <c r="BG476" s="49"/>
      <c r="BH476" s="12"/>
      <c r="BI476" s="9"/>
      <c r="BJ476" s="9"/>
      <c r="BK476" s="9"/>
      <c r="BL476" s="50"/>
      <c r="BM476" s="12"/>
      <c r="BN476" s="11"/>
      <c r="BO476" s="9"/>
      <c r="BP476" s="11"/>
      <c r="BQ476" s="9"/>
      <c r="BR476" s="43"/>
      <c r="BS476" s="9"/>
      <c r="BT476" s="11"/>
      <c r="BU476" s="25"/>
      <c r="BV476" s="25"/>
      <c r="BW476" s="25"/>
      <c r="BX476" s="25"/>
      <c r="BY476" s="25"/>
      <c r="BZ476" s="25"/>
      <c r="CA476" s="25"/>
      <c r="CB476" s="25"/>
    </row>
    <row r="477" spans="2:80" x14ac:dyDescent="0.2">
      <c r="B477" s="25"/>
      <c r="C477" s="1"/>
      <c r="D477" s="1"/>
      <c r="E477" s="1"/>
      <c r="F477" s="2"/>
      <c r="G477" s="6"/>
      <c r="H477" s="2"/>
      <c r="I477" s="2"/>
      <c r="J477" s="3"/>
      <c r="K477" s="3"/>
      <c r="L477" s="1"/>
      <c r="M477" s="1"/>
      <c r="N477" s="1"/>
      <c r="O477" s="40"/>
      <c r="P477" s="40"/>
      <c r="Q477" s="1"/>
      <c r="R477" s="1"/>
      <c r="S477" s="2"/>
      <c r="T477" s="3"/>
      <c r="U477" s="7"/>
      <c r="V477" s="7"/>
      <c r="W477" s="7"/>
      <c r="X477" s="40"/>
      <c r="Y477" s="1"/>
      <c r="Z477" s="1"/>
      <c r="AA477" s="2"/>
      <c r="AB477" s="6"/>
      <c r="AC477" s="2"/>
      <c r="AD477" s="40"/>
      <c r="AE477" s="1"/>
      <c r="AF477" s="2"/>
      <c r="AG477" s="9"/>
      <c r="AH477" s="12"/>
      <c r="AI477" s="12"/>
      <c r="AJ477" s="42"/>
      <c r="AK477" s="11"/>
      <c r="AL477" s="9"/>
      <c r="AM477" s="11"/>
      <c r="AN477" s="9"/>
      <c r="AO477" s="9"/>
      <c r="AP477" s="9"/>
      <c r="AQ477" s="50"/>
      <c r="AR477" s="11"/>
      <c r="AS477" s="49"/>
      <c r="AT477" s="12"/>
      <c r="AU477" s="9"/>
      <c r="AV477" s="9"/>
      <c r="AW477" s="9"/>
      <c r="AX477" s="9"/>
      <c r="AY477" s="12"/>
      <c r="AZ477" s="49"/>
      <c r="BA477" s="12"/>
      <c r="BB477" s="9"/>
      <c r="BC477" s="9"/>
      <c r="BD477" s="9"/>
      <c r="BE477" s="9"/>
      <c r="BF477" s="12"/>
      <c r="BG477" s="49"/>
      <c r="BH477" s="12"/>
      <c r="BI477" s="9"/>
      <c r="BJ477" s="9"/>
      <c r="BK477" s="9"/>
      <c r="BL477" s="50"/>
      <c r="BM477" s="12"/>
      <c r="BN477" s="11"/>
      <c r="BO477" s="9"/>
      <c r="BP477" s="11"/>
      <c r="BQ477" s="9"/>
      <c r="BR477" s="43"/>
      <c r="BS477" s="9"/>
      <c r="BT477" s="11"/>
      <c r="BU477" s="25"/>
      <c r="BV477" s="25"/>
      <c r="BW477" s="25"/>
      <c r="BX477" s="25"/>
      <c r="BY477" s="25"/>
      <c r="BZ477" s="25"/>
      <c r="CA477" s="25"/>
      <c r="CB477" s="25"/>
    </row>
    <row r="478" spans="2:80" x14ac:dyDescent="0.2">
      <c r="B478" s="25"/>
      <c r="C478" s="1"/>
      <c r="D478" s="1"/>
      <c r="E478" s="1"/>
      <c r="F478" s="2"/>
      <c r="G478" s="6"/>
      <c r="H478" s="2"/>
      <c r="I478" s="2"/>
      <c r="J478" s="3"/>
      <c r="K478" s="3"/>
      <c r="L478" s="1"/>
      <c r="M478" s="1"/>
      <c r="N478" s="1"/>
      <c r="O478" s="40"/>
      <c r="P478" s="40"/>
      <c r="Q478" s="1"/>
      <c r="R478" s="1"/>
      <c r="S478" s="2"/>
      <c r="T478" s="3"/>
      <c r="U478" s="7"/>
      <c r="V478" s="7"/>
      <c r="W478" s="7"/>
      <c r="X478" s="40"/>
      <c r="Y478" s="1"/>
      <c r="Z478" s="1"/>
      <c r="AA478" s="2"/>
      <c r="AB478" s="6"/>
      <c r="AC478" s="2"/>
      <c r="AD478" s="40"/>
      <c r="AE478" s="1"/>
      <c r="AF478" s="2"/>
      <c r="AG478" s="9"/>
      <c r="AH478" s="12"/>
      <c r="AI478" s="12"/>
      <c r="AJ478" s="42"/>
      <c r="AK478" s="11"/>
      <c r="AL478" s="9"/>
      <c r="AM478" s="11"/>
      <c r="AN478" s="9"/>
      <c r="AO478" s="9"/>
      <c r="AP478" s="9"/>
      <c r="AQ478" s="50"/>
      <c r="AR478" s="11"/>
      <c r="AS478" s="49"/>
      <c r="AT478" s="12"/>
      <c r="AU478" s="9"/>
      <c r="AV478" s="9"/>
      <c r="AW478" s="9"/>
      <c r="AX478" s="9"/>
      <c r="AY478" s="12"/>
      <c r="AZ478" s="49"/>
      <c r="BA478" s="12"/>
      <c r="BB478" s="9"/>
      <c r="BC478" s="9"/>
      <c r="BD478" s="9"/>
      <c r="BE478" s="9"/>
      <c r="BF478" s="12"/>
      <c r="BG478" s="49"/>
      <c r="BH478" s="12"/>
      <c r="BI478" s="9"/>
      <c r="BJ478" s="9"/>
      <c r="BK478" s="9"/>
      <c r="BL478" s="50"/>
      <c r="BM478" s="12"/>
      <c r="BN478" s="11"/>
      <c r="BO478" s="9"/>
      <c r="BP478" s="11"/>
      <c r="BQ478" s="9"/>
      <c r="BR478" s="43"/>
      <c r="BS478" s="9"/>
      <c r="BT478" s="11"/>
      <c r="BU478" s="25"/>
      <c r="BV478" s="25"/>
      <c r="BW478" s="25"/>
      <c r="BX478" s="25"/>
      <c r="BY478" s="25"/>
      <c r="BZ478" s="25"/>
      <c r="CA478" s="25"/>
      <c r="CB478" s="25"/>
    </row>
    <row r="479" spans="2:80" x14ac:dyDescent="0.2">
      <c r="B479" s="25"/>
      <c r="C479" s="1"/>
      <c r="D479" s="1"/>
      <c r="E479" s="1"/>
      <c r="F479" s="2"/>
      <c r="G479" s="6"/>
      <c r="H479" s="2"/>
      <c r="I479" s="2"/>
      <c r="J479" s="3"/>
      <c r="K479" s="3"/>
      <c r="L479" s="1"/>
      <c r="M479" s="1"/>
      <c r="N479" s="1"/>
      <c r="O479" s="40"/>
      <c r="P479" s="40"/>
      <c r="Q479" s="1"/>
      <c r="R479" s="1"/>
      <c r="S479" s="2"/>
      <c r="T479" s="3"/>
      <c r="U479" s="7"/>
      <c r="V479" s="7"/>
      <c r="W479" s="7"/>
      <c r="X479" s="40"/>
      <c r="Y479" s="1"/>
      <c r="Z479" s="1"/>
      <c r="AA479" s="2"/>
      <c r="AB479" s="6"/>
      <c r="AC479" s="2"/>
      <c r="AD479" s="40"/>
      <c r="AE479" s="1"/>
      <c r="AF479" s="2"/>
      <c r="AG479" s="9"/>
      <c r="AH479" s="12"/>
      <c r="AI479" s="12"/>
      <c r="AJ479" s="42"/>
      <c r="AK479" s="11"/>
      <c r="AL479" s="9"/>
      <c r="AM479" s="11"/>
      <c r="AN479" s="9"/>
      <c r="AO479" s="9"/>
      <c r="AP479" s="9"/>
      <c r="AQ479" s="50"/>
      <c r="AR479" s="11"/>
      <c r="AS479" s="49"/>
      <c r="AT479" s="12"/>
      <c r="AU479" s="9"/>
      <c r="AV479" s="9"/>
      <c r="AW479" s="9"/>
      <c r="AX479" s="9"/>
      <c r="AY479" s="12"/>
      <c r="AZ479" s="49"/>
      <c r="BA479" s="12"/>
      <c r="BB479" s="9"/>
      <c r="BC479" s="9"/>
      <c r="BD479" s="9"/>
      <c r="BE479" s="9"/>
      <c r="BF479" s="12"/>
      <c r="BG479" s="49"/>
      <c r="BH479" s="12"/>
      <c r="BI479" s="9"/>
      <c r="BJ479" s="9"/>
      <c r="BK479" s="9"/>
      <c r="BL479" s="50"/>
      <c r="BM479" s="12"/>
      <c r="BN479" s="11"/>
      <c r="BO479" s="9"/>
      <c r="BP479" s="11"/>
      <c r="BQ479" s="9"/>
      <c r="BR479" s="43"/>
      <c r="BS479" s="9"/>
      <c r="BT479" s="11"/>
      <c r="BU479" s="25"/>
      <c r="BV479" s="25"/>
      <c r="BW479" s="25"/>
      <c r="BX479" s="25"/>
      <c r="BY479" s="25"/>
      <c r="BZ479" s="25"/>
      <c r="CA479" s="25"/>
      <c r="CB479" s="25"/>
    </row>
    <row r="480" spans="2:80" x14ac:dyDescent="0.2">
      <c r="B480" s="25"/>
      <c r="C480" s="1"/>
      <c r="D480" s="1"/>
      <c r="E480" s="1"/>
      <c r="F480" s="2"/>
      <c r="G480" s="6"/>
      <c r="H480" s="2"/>
      <c r="I480" s="2"/>
      <c r="J480" s="3"/>
      <c r="K480" s="3"/>
      <c r="L480" s="1"/>
      <c r="M480" s="1"/>
      <c r="N480" s="1"/>
      <c r="O480" s="40"/>
      <c r="P480" s="40"/>
      <c r="Q480" s="1"/>
      <c r="R480" s="1"/>
      <c r="S480" s="2"/>
      <c r="T480" s="3"/>
      <c r="U480" s="7"/>
      <c r="V480" s="7"/>
      <c r="W480" s="7"/>
      <c r="X480" s="40"/>
      <c r="Y480" s="1"/>
      <c r="Z480" s="1"/>
      <c r="AA480" s="2"/>
      <c r="AB480" s="6"/>
      <c r="AC480" s="2"/>
      <c r="AD480" s="40"/>
      <c r="AE480" s="1"/>
      <c r="AF480" s="2"/>
      <c r="AG480" s="9"/>
      <c r="AH480" s="12"/>
      <c r="AI480" s="12"/>
      <c r="AJ480" s="42"/>
      <c r="AK480" s="11"/>
      <c r="AL480" s="9"/>
      <c r="AM480" s="11"/>
      <c r="AN480" s="9"/>
      <c r="AO480" s="9"/>
      <c r="AP480" s="9"/>
      <c r="AQ480" s="50"/>
      <c r="AR480" s="11"/>
      <c r="AS480" s="49"/>
      <c r="AT480" s="12"/>
      <c r="AU480" s="9"/>
      <c r="AV480" s="9"/>
      <c r="AW480" s="9"/>
      <c r="AX480" s="9"/>
      <c r="AY480" s="12"/>
      <c r="AZ480" s="49"/>
      <c r="BA480" s="12"/>
      <c r="BB480" s="9"/>
      <c r="BC480" s="9"/>
      <c r="BD480" s="9"/>
      <c r="BE480" s="9"/>
      <c r="BF480" s="12"/>
      <c r="BG480" s="49"/>
      <c r="BH480" s="12"/>
      <c r="BI480" s="9"/>
      <c r="BJ480" s="9"/>
      <c r="BK480" s="9"/>
      <c r="BL480" s="50"/>
      <c r="BM480" s="12"/>
      <c r="BN480" s="11"/>
      <c r="BO480" s="9"/>
      <c r="BP480" s="11"/>
      <c r="BQ480" s="9"/>
      <c r="BR480" s="43"/>
      <c r="BS480" s="9"/>
      <c r="BT480" s="11"/>
      <c r="BU480" s="25"/>
      <c r="BV480" s="25"/>
      <c r="BW480" s="25"/>
      <c r="BX480" s="25"/>
      <c r="BY480" s="25"/>
      <c r="BZ480" s="25"/>
      <c r="CA480" s="25"/>
      <c r="CB480" s="25"/>
    </row>
    <row r="481" spans="2:80" x14ac:dyDescent="0.2">
      <c r="B481" s="25"/>
      <c r="C481" s="1"/>
      <c r="D481" s="1"/>
      <c r="E481" s="1"/>
      <c r="F481" s="2"/>
      <c r="G481" s="6"/>
      <c r="H481" s="2"/>
      <c r="I481" s="2"/>
      <c r="J481" s="3"/>
      <c r="K481" s="3"/>
      <c r="L481" s="1"/>
      <c r="M481" s="1"/>
      <c r="N481" s="1"/>
      <c r="O481" s="40"/>
      <c r="P481" s="40"/>
      <c r="Q481" s="1"/>
      <c r="R481" s="1"/>
      <c r="S481" s="2"/>
      <c r="T481" s="3"/>
      <c r="U481" s="7"/>
      <c r="V481" s="7"/>
      <c r="W481" s="7"/>
      <c r="X481" s="40"/>
      <c r="Y481" s="1"/>
      <c r="Z481" s="1"/>
      <c r="AA481" s="2"/>
      <c r="AB481" s="6"/>
      <c r="AC481" s="2"/>
      <c r="AD481" s="40"/>
      <c r="AE481" s="1"/>
      <c r="AF481" s="2"/>
      <c r="AG481" s="9"/>
      <c r="AH481" s="12"/>
      <c r="AI481" s="12"/>
      <c r="AJ481" s="42"/>
      <c r="AK481" s="11"/>
      <c r="AL481" s="9"/>
      <c r="AM481" s="11"/>
      <c r="AN481" s="9"/>
      <c r="AO481" s="9"/>
      <c r="AP481" s="9"/>
      <c r="AQ481" s="50"/>
      <c r="AR481" s="11"/>
      <c r="AS481" s="49"/>
      <c r="AT481" s="12"/>
      <c r="AU481" s="9"/>
      <c r="AV481" s="9"/>
      <c r="AW481" s="9"/>
      <c r="AX481" s="9"/>
      <c r="AY481" s="12"/>
      <c r="AZ481" s="49"/>
      <c r="BA481" s="12"/>
      <c r="BB481" s="9"/>
      <c r="BC481" s="9"/>
      <c r="BD481" s="9"/>
      <c r="BE481" s="9"/>
      <c r="BF481" s="12"/>
      <c r="BG481" s="49"/>
      <c r="BH481" s="12"/>
      <c r="BI481" s="9"/>
      <c r="BJ481" s="9"/>
      <c r="BK481" s="9"/>
      <c r="BL481" s="50"/>
      <c r="BM481" s="12"/>
      <c r="BN481" s="11"/>
      <c r="BO481" s="9"/>
      <c r="BP481" s="11"/>
      <c r="BQ481" s="9"/>
      <c r="BR481" s="43"/>
      <c r="BS481" s="9"/>
      <c r="BT481" s="11"/>
      <c r="BU481" s="25"/>
      <c r="BV481" s="25"/>
      <c r="BW481" s="25"/>
      <c r="BX481" s="25"/>
      <c r="BY481" s="25"/>
      <c r="BZ481" s="25"/>
      <c r="CA481" s="25"/>
      <c r="CB481" s="25"/>
    </row>
    <row r="482" spans="2:80" x14ac:dyDescent="0.2">
      <c r="B482" s="25"/>
      <c r="C482" s="1"/>
      <c r="D482" s="1"/>
      <c r="E482" s="1"/>
      <c r="F482" s="2"/>
      <c r="G482" s="6"/>
      <c r="H482" s="2"/>
      <c r="I482" s="2"/>
      <c r="J482" s="3"/>
      <c r="K482" s="3"/>
      <c r="L482" s="1"/>
      <c r="M482" s="1"/>
      <c r="N482" s="1"/>
      <c r="O482" s="40"/>
      <c r="P482" s="40"/>
      <c r="Q482" s="1"/>
      <c r="R482" s="1"/>
      <c r="S482" s="2"/>
      <c r="T482" s="3"/>
      <c r="U482" s="7"/>
      <c r="V482" s="7"/>
      <c r="W482" s="7"/>
      <c r="X482" s="40"/>
      <c r="Y482" s="1"/>
      <c r="Z482" s="1"/>
      <c r="AA482" s="2"/>
      <c r="AB482" s="6"/>
      <c r="AC482" s="2"/>
      <c r="AD482" s="40"/>
      <c r="AE482" s="1"/>
      <c r="AF482" s="2"/>
      <c r="AG482" s="9"/>
      <c r="AH482" s="12"/>
      <c r="AI482" s="12"/>
      <c r="AJ482" s="42"/>
      <c r="AK482" s="11"/>
      <c r="AL482" s="9"/>
      <c r="AM482" s="11"/>
      <c r="AN482" s="9"/>
      <c r="AO482" s="9"/>
      <c r="AP482" s="9"/>
      <c r="AQ482" s="50"/>
      <c r="AR482" s="11"/>
      <c r="AS482" s="49"/>
      <c r="AT482" s="12"/>
      <c r="AU482" s="9"/>
      <c r="AV482" s="9"/>
      <c r="AW482" s="9"/>
      <c r="AX482" s="9"/>
      <c r="AY482" s="12"/>
      <c r="AZ482" s="49"/>
      <c r="BA482" s="12"/>
      <c r="BB482" s="9"/>
      <c r="BC482" s="9"/>
      <c r="BD482" s="9"/>
      <c r="BE482" s="9"/>
      <c r="BF482" s="12"/>
      <c r="BG482" s="49"/>
      <c r="BH482" s="12"/>
      <c r="BI482" s="9"/>
      <c r="BJ482" s="9"/>
      <c r="BK482" s="9"/>
      <c r="BL482" s="50"/>
      <c r="BM482" s="12"/>
      <c r="BN482" s="11"/>
      <c r="BO482" s="9"/>
      <c r="BP482" s="11"/>
      <c r="BQ482" s="9"/>
      <c r="BR482" s="43"/>
      <c r="BS482" s="9"/>
      <c r="BT482" s="11"/>
      <c r="BU482" s="25"/>
      <c r="BV482" s="25"/>
      <c r="BW482" s="25"/>
      <c r="BX482" s="25"/>
      <c r="BY482" s="25"/>
      <c r="BZ482" s="25"/>
      <c r="CA482" s="25"/>
      <c r="CB482" s="25"/>
    </row>
    <row r="483" spans="2:80" x14ac:dyDescent="0.2">
      <c r="B483" s="25"/>
      <c r="C483" s="1"/>
      <c r="D483" s="1"/>
      <c r="E483" s="1"/>
      <c r="F483" s="2"/>
      <c r="G483" s="6"/>
      <c r="H483" s="2"/>
      <c r="I483" s="2"/>
      <c r="J483" s="3"/>
      <c r="K483" s="3"/>
      <c r="L483" s="1"/>
      <c r="M483" s="1"/>
      <c r="N483" s="1"/>
      <c r="O483" s="40"/>
      <c r="P483" s="40"/>
      <c r="Q483" s="1"/>
      <c r="R483" s="1"/>
      <c r="S483" s="2"/>
      <c r="T483" s="3"/>
      <c r="U483" s="7"/>
      <c r="V483" s="7"/>
      <c r="W483" s="7"/>
      <c r="X483" s="40"/>
      <c r="Y483" s="1"/>
      <c r="Z483" s="1"/>
      <c r="AA483" s="2"/>
      <c r="AB483" s="6"/>
      <c r="AC483" s="2"/>
      <c r="AD483" s="40"/>
      <c r="AE483" s="1"/>
      <c r="AF483" s="2"/>
      <c r="AG483" s="9"/>
      <c r="AH483" s="12"/>
      <c r="AI483" s="12"/>
      <c r="AJ483" s="42"/>
      <c r="AK483" s="11"/>
      <c r="AL483" s="9"/>
      <c r="AM483" s="11"/>
      <c r="AN483" s="9"/>
      <c r="AO483" s="9"/>
      <c r="AP483" s="9"/>
      <c r="AQ483" s="50"/>
      <c r="AR483" s="11"/>
      <c r="AS483" s="49"/>
      <c r="AT483" s="12"/>
      <c r="AU483" s="9"/>
      <c r="AV483" s="9"/>
      <c r="AW483" s="9"/>
      <c r="AX483" s="9"/>
      <c r="AY483" s="12"/>
      <c r="AZ483" s="49"/>
      <c r="BA483" s="12"/>
      <c r="BB483" s="9"/>
      <c r="BC483" s="9"/>
      <c r="BD483" s="9"/>
      <c r="BE483" s="9"/>
      <c r="BF483" s="12"/>
      <c r="BG483" s="49"/>
      <c r="BH483" s="12"/>
      <c r="BI483" s="9"/>
      <c r="BJ483" s="9"/>
      <c r="BK483" s="9"/>
      <c r="BL483" s="50"/>
      <c r="BM483" s="12"/>
      <c r="BN483" s="11"/>
      <c r="BO483" s="9"/>
      <c r="BP483" s="11"/>
      <c r="BQ483" s="9"/>
      <c r="BR483" s="43"/>
      <c r="BS483" s="9"/>
      <c r="BT483" s="11"/>
      <c r="BU483" s="25"/>
      <c r="BV483" s="25"/>
      <c r="BW483" s="25"/>
      <c r="BX483" s="25"/>
      <c r="BY483" s="25"/>
      <c r="BZ483" s="25"/>
      <c r="CA483" s="25"/>
      <c r="CB483" s="25"/>
    </row>
    <row r="484" spans="2:80" x14ac:dyDescent="0.2">
      <c r="B484" s="25"/>
      <c r="C484" s="1"/>
      <c r="D484" s="1"/>
      <c r="E484" s="1"/>
      <c r="F484" s="2"/>
      <c r="G484" s="6"/>
      <c r="H484" s="2"/>
      <c r="I484" s="2"/>
      <c r="J484" s="3"/>
      <c r="K484" s="3"/>
      <c r="L484" s="1"/>
      <c r="M484" s="1"/>
      <c r="N484" s="1"/>
      <c r="O484" s="40"/>
      <c r="P484" s="40"/>
      <c r="Q484" s="1"/>
      <c r="R484" s="1"/>
      <c r="S484" s="2"/>
      <c r="T484" s="3"/>
      <c r="U484" s="7"/>
      <c r="V484" s="7"/>
      <c r="W484" s="7"/>
      <c r="X484" s="40"/>
      <c r="Y484" s="1"/>
      <c r="Z484" s="1"/>
      <c r="AA484" s="2"/>
      <c r="AB484" s="6"/>
      <c r="AC484" s="2"/>
      <c r="AD484" s="40"/>
      <c r="AE484" s="1"/>
      <c r="AF484" s="2"/>
      <c r="AG484" s="9"/>
      <c r="AH484" s="12"/>
      <c r="AI484" s="12"/>
      <c r="AJ484" s="42"/>
      <c r="AK484" s="11"/>
      <c r="AL484" s="9"/>
      <c r="AM484" s="11"/>
      <c r="AN484" s="9"/>
      <c r="AO484" s="9"/>
      <c r="AP484" s="9"/>
      <c r="AQ484" s="50"/>
      <c r="AR484" s="11"/>
      <c r="AS484" s="49"/>
      <c r="AT484" s="12"/>
      <c r="AU484" s="9"/>
      <c r="AV484" s="9"/>
      <c r="AW484" s="9"/>
      <c r="AX484" s="9"/>
      <c r="AY484" s="12"/>
      <c r="AZ484" s="49"/>
      <c r="BA484" s="12"/>
      <c r="BB484" s="9"/>
      <c r="BC484" s="9"/>
      <c r="BD484" s="9"/>
      <c r="BE484" s="9"/>
      <c r="BF484" s="12"/>
      <c r="BG484" s="49"/>
      <c r="BH484" s="12"/>
      <c r="BI484" s="9"/>
      <c r="BJ484" s="9"/>
      <c r="BK484" s="9"/>
      <c r="BL484" s="50"/>
      <c r="BM484" s="12"/>
      <c r="BN484" s="11"/>
      <c r="BO484" s="9"/>
      <c r="BP484" s="11"/>
      <c r="BQ484" s="9"/>
      <c r="BR484" s="43"/>
      <c r="BS484" s="9"/>
      <c r="BT484" s="11"/>
      <c r="BU484" s="25"/>
      <c r="BV484" s="25"/>
      <c r="BW484" s="25"/>
      <c r="BX484" s="25"/>
      <c r="BY484" s="25"/>
      <c r="BZ484" s="25"/>
      <c r="CA484" s="25"/>
      <c r="CB484" s="25"/>
    </row>
    <row r="485" spans="2:80" x14ac:dyDescent="0.2">
      <c r="B485" s="25"/>
      <c r="C485" s="1"/>
      <c r="D485" s="1"/>
      <c r="E485" s="1"/>
      <c r="F485" s="2"/>
      <c r="G485" s="6"/>
      <c r="H485" s="2"/>
      <c r="I485" s="2"/>
      <c r="J485" s="3"/>
      <c r="K485" s="3"/>
      <c r="L485" s="1"/>
      <c r="M485" s="1"/>
      <c r="N485" s="1"/>
      <c r="O485" s="40"/>
      <c r="P485" s="40"/>
      <c r="Q485" s="1"/>
      <c r="R485" s="1"/>
      <c r="S485" s="2"/>
      <c r="T485" s="3"/>
      <c r="U485" s="7"/>
      <c r="V485" s="7"/>
      <c r="W485" s="7"/>
      <c r="X485" s="40"/>
      <c r="Y485" s="1"/>
      <c r="Z485" s="1"/>
      <c r="AA485" s="2"/>
      <c r="AB485" s="6"/>
      <c r="AC485" s="2"/>
      <c r="AD485" s="40"/>
      <c r="AE485" s="1"/>
      <c r="AF485" s="2"/>
      <c r="AG485" s="9"/>
      <c r="AH485" s="12"/>
      <c r="AI485" s="12"/>
      <c r="AJ485" s="42"/>
      <c r="AK485" s="11"/>
      <c r="AL485" s="9"/>
      <c r="AM485" s="11"/>
      <c r="AN485" s="9"/>
      <c r="AO485" s="9"/>
      <c r="AP485" s="9"/>
      <c r="AQ485" s="50"/>
      <c r="AR485" s="11"/>
      <c r="AS485" s="49"/>
      <c r="AT485" s="12"/>
      <c r="AU485" s="9"/>
      <c r="AV485" s="9"/>
      <c r="AW485" s="9"/>
      <c r="AX485" s="9"/>
      <c r="AY485" s="12"/>
      <c r="AZ485" s="49"/>
      <c r="BA485" s="12"/>
      <c r="BB485" s="9"/>
      <c r="BC485" s="9"/>
      <c r="BD485" s="9"/>
      <c r="BE485" s="9"/>
      <c r="BF485" s="12"/>
      <c r="BG485" s="49"/>
      <c r="BH485" s="12"/>
      <c r="BI485" s="9"/>
      <c r="BJ485" s="9"/>
      <c r="BK485" s="9"/>
      <c r="BL485" s="50"/>
      <c r="BM485" s="12"/>
      <c r="BN485" s="11"/>
      <c r="BO485" s="9"/>
      <c r="BP485" s="11"/>
      <c r="BQ485" s="9"/>
      <c r="BR485" s="43"/>
      <c r="BS485" s="9"/>
      <c r="BT485" s="11"/>
      <c r="BU485" s="25"/>
      <c r="BV485" s="25"/>
      <c r="BW485" s="25"/>
      <c r="BX485" s="25"/>
      <c r="BY485" s="25"/>
      <c r="BZ485" s="25"/>
      <c r="CA485" s="25"/>
      <c r="CB485" s="25"/>
    </row>
    <row r="486" spans="2:80" x14ac:dyDescent="0.2">
      <c r="B486" s="25"/>
      <c r="C486" s="1"/>
      <c r="D486" s="1"/>
      <c r="E486" s="1"/>
      <c r="F486" s="2"/>
      <c r="G486" s="6"/>
      <c r="H486" s="2"/>
      <c r="I486" s="2"/>
      <c r="J486" s="3"/>
      <c r="K486" s="3"/>
      <c r="L486" s="1"/>
      <c r="M486" s="1"/>
      <c r="N486" s="1"/>
      <c r="O486" s="40"/>
      <c r="P486" s="40"/>
      <c r="Q486" s="1"/>
      <c r="R486" s="1"/>
      <c r="S486" s="2"/>
      <c r="T486" s="3"/>
      <c r="U486" s="7"/>
      <c r="V486" s="7"/>
      <c r="W486" s="7"/>
      <c r="X486" s="40"/>
      <c r="Y486" s="1"/>
      <c r="Z486" s="1"/>
      <c r="AA486" s="2"/>
      <c r="AB486" s="6"/>
      <c r="AC486" s="2"/>
      <c r="AD486" s="40"/>
      <c r="AE486" s="1"/>
      <c r="AF486" s="2"/>
      <c r="AG486" s="9"/>
      <c r="AH486" s="12"/>
      <c r="AI486" s="12"/>
      <c r="AJ486" s="42"/>
      <c r="AK486" s="11"/>
      <c r="AL486" s="9"/>
      <c r="AM486" s="11"/>
      <c r="AN486" s="9"/>
      <c r="AO486" s="9"/>
      <c r="AP486" s="9"/>
      <c r="AQ486" s="50"/>
      <c r="AR486" s="11"/>
      <c r="AS486" s="49"/>
      <c r="AT486" s="12"/>
      <c r="AU486" s="9"/>
      <c r="AV486" s="9"/>
      <c r="AW486" s="9"/>
      <c r="AX486" s="9"/>
      <c r="AY486" s="12"/>
      <c r="AZ486" s="49"/>
      <c r="BA486" s="12"/>
      <c r="BB486" s="9"/>
      <c r="BC486" s="9"/>
      <c r="BD486" s="9"/>
      <c r="BE486" s="9"/>
      <c r="BF486" s="12"/>
      <c r="BG486" s="49"/>
      <c r="BH486" s="12"/>
      <c r="BI486" s="9"/>
      <c r="BJ486" s="9"/>
      <c r="BK486" s="9"/>
      <c r="BL486" s="50"/>
      <c r="BM486" s="12"/>
      <c r="BN486" s="11"/>
      <c r="BO486" s="9"/>
      <c r="BP486" s="11"/>
      <c r="BQ486" s="9"/>
      <c r="BR486" s="43"/>
      <c r="BS486" s="9"/>
      <c r="BT486" s="11"/>
      <c r="BU486" s="25"/>
      <c r="BV486" s="25"/>
      <c r="BW486" s="25"/>
      <c r="BX486" s="25"/>
      <c r="BY486" s="25"/>
      <c r="BZ486" s="25"/>
      <c r="CA486" s="25"/>
      <c r="CB486" s="25"/>
    </row>
    <row r="487" spans="2:80" x14ac:dyDescent="0.2">
      <c r="B487" s="25"/>
      <c r="C487" s="1"/>
      <c r="D487" s="1"/>
      <c r="E487" s="1"/>
      <c r="F487" s="2"/>
      <c r="G487" s="6"/>
      <c r="H487" s="2"/>
      <c r="I487" s="2"/>
      <c r="J487" s="3"/>
      <c r="K487" s="3"/>
      <c r="L487" s="1"/>
      <c r="M487" s="1"/>
      <c r="N487" s="1"/>
      <c r="O487" s="40"/>
      <c r="P487" s="40"/>
      <c r="Q487" s="1"/>
      <c r="R487" s="1"/>
      <c r="S487" s="2"/>
      <c r="T487" s="3"/>
      <c r="U487" s="7"/>
      <c r="V487" s="7"/>
      <c r="W487" s="7"/>
      <c r="X487" s="40"/>
      <c r="Y487" s="1"/>
      <c r="Z487" s="1"/>
      <c r="AA487" s="2"/>
      <c r="AB487" s="6"/>
      <c r="AC487" s="2"/>
      <c r="AD487" s="40"/>
      <c r="AE487" s="1"/>
      <c r="AF487" s="2"/>
      <c r="AG487" s="9"/>
      <c r="AH487" s="12"/>
      <c r="AI487" s="12"/>
      <c r="AJ487" s="42"/>
      <c r="AK487" s="11"/>
      <c r="AL487" s="9"/>
      <c r="AM487" s="11"/>
      <c r="AN487" s="9"/>
      <c r="AO487" s="9"/>
      <c r="AP487" s="9"/>
      <c r="AQ487" s="50"/>
      <c r="AR487" s="11"/>
      <c r="AS487" s="49"/>
      <c r="AT487" s="12"/>
      <c r="AU487" s="9"/>
      <c r="AV487" s="9"/>
      <c r="AW487" s="9"/>
      <c r="AX487" s="9"/>
      <c r="AY487" s="12"/>
      <c r="AZ487" s="49"/>
      <c r="BA487" s="12"/>
      <c r="BB487" s="9"/>
      <c r="BC487" s="9"/>
      <c r="BD487" s="9"/>
      <c r="BE487" s="9"/>
      <c r="BF487" s="12"/>
      <c r="BG487" s="49"/>
      <c r="BH487" s="12"/>
      <c r="BI487" s="9"/>
      <c r="BJ487" s="9"/>
      <c r="BK487" s="9"/>
      <c r="BL487" s="50"/>
      <c r="BM487" s="12"/>
      <c r="BN487" s="11"/>
      <c r="BO487" s="9"/>
      <c r="BP487" s="11"/>
      <c r="BQ487" s="9"/>
      <c r="BR487" s="43"/>
      <c r="BS487" s="9"/>
      <c r="BT487" s="11"/>
      <c r="BU487" s="25"/>
      <c r="BV487" s="25"/>
      <c r="BW487" s="25"/>
      <c r="BX487" s="25"/>
      <c r="BY487" s="25"/>
      <c r="BZ487" s="25"/>
      <c r="CA487" s="25"/>
      <c r="CB487" s="25"/>
    </row>
    <row r="488" spans="2:80" x14ac:dyDescent="0.2">
      <c r="B488" s="25"/>
      <c r="C488" s="1"/>
      <c r="D488" s="1"/>
      <c r="E488" s="1"/>
      <c r="F488" s="2"/>
      <c r="G488" s="6"/>
      <c r="H488" s="2"/>
      <c r="I488" s="2"/>
      <c r="J488" s="3"/>
      <c r="K488" s="3"/>
      <c r="L488" s="1"/>
      <c r="M488" s="1"/>
      <c r="N488" s="1"/>
      <c r="O488" s="40"/>
      <c r="P488" s="40"/>
      <c r="Q488" s="1"/>
      <c r="R488" s="1"/>
      <c r="S488" s="2"/>
      <c r="T488" s="3"/>
      <c r="U488" s="7"/>
      <c r="V488" s="7"/>
      <c r="W488" s="7"/>
      <c r="X488" s="40"/>
      <c r="Y488" s="1"/>
      <c r="Z488" s="1"/>
      <c r="AA488" s="2"/>
      <c r="AB488" s="6"/>
      <c r="AC488" s="2"/>
      <c r="AD488" s="40"/>
      <c r="AE488" s="1"/>
      <c r="AF488" s="2"/>
      <c r="AG488" s="9"/>
      <c r="AH488" s="12"/>
      <c r="AI488" s="12"/>
      <c r="AJ488" s="42"/>
      <c r="AK488" s="11"/>
      <c r="AL488" s="9"/>
      <c r="AM488" s="11"/>
      <c r="AN488" s="9"/>
      <c r="AO488" s="9"/>
      <c r="AP488" s="9"/>
      <c r="AQ488" s="50"/>
      <c r="AR488" s="11"/>
      <c r="AS488" s="49"/>
      <c r="AT488" s="12"/>
      <c r="AU488" s="9"/>
      <c r="AV488" s="9"/>
      <c r="AW488" s="9"/>
      <c r="AX488" s="9"/>
      <c r="AY488" s="12"/>
      <c r="AZ488" s="49"/>
      <c r="BA488" s="12"/>
      <c r="BB488" s="9"/>
      <c r="BC488" s="9"/>
      <c r="BD488" s="9"/>
      <c r="BE488" s="9"/>
      <c r="BF488" s="12"/>
      <c r="BG488" s="49"/>
      <c r="BH488" s="12"/>
      <c r="BI488" s="9"/>
      <c r="BJ488" s="9"/>
      <c r="BK488" s="9"/>
      <c r="BL488" s="50"/>
      <c r="BM488" s="12"/>
      <c r="BN488" s="11"/>
      <c r="BO488" s="9"/>
      <c r="BP488" s="11"/>
      <c r="BQ488" s="9"/>
      <c r="BR488" s="43"/>
      <c r="BS488" s="9"/>
      <c r="BT488" s="11"/>
      <c r="BU488" s="25"/>
      <c r="BV488" s="25"/>
      <c r="BW488" s="25"/>
      <c r="BX488" s="25"/>
      <c r="BY488" s="25"/>
      <c r="BZ488" s="25"/>
      <c r="CA488" s="25"/>
      <c r="CB488" s="25"/>
    </row>
    <row r="489" spans="2:80" x14ac:dyDescent="0.2">
      <c r="B489" s="25"/>
      <c r="C489" s="1"/>
      <c r="D489" s="1"/>
      <c r="E489" s="1"/>
      <c r="F489" s="2"/>
      <c r="G489" s="6"/>
      <c r="H489" s="2"/>
      <c r="I489" s="2"/>
      <c r="J489" s="3"/>
      <c r="K489" s="3"/>
      <c r="L489" s="1"/>
      <c r="M489" s="1"/>
      <c r="N489" s="1"/>
      <c r="O489" s="40"/>
      <c r="P489" s="40"/>
      <c r="Q489" s="1"/>
      <c r="R489" s="1"/>
      <c r="S489" s="2"/>
      <c r="T489" s="3"/>
      <c r="U489" s="7"/>
      <c r="V489" s="7"/>
      <c r="W489" s="7"/>
      <c r="X489" s="40"/>
      <c r="Y489" s="1"/>
      <c r="Z489" s="1"/>
      <c r="AA489" s="2"/>
      <c r="AB489" s="6"/>
      <c r="AC489" s="2"/>
      <c r="AD489" s="40"/>
      <c r="AE489" s="1"/>
      <c r="AF489" s="2"/>
      <c r="AG489" s="9"/>
      <c r="AH489" s="12"/>
      <c r="AI489" s="12"/>
      <c r="AJ489" s="42"/>
      <c r="AK489" s="11"/>
      <c r="AL489" s="9"/>
      <c r="AM489" s="11"/>
      <c r="AN489" s="9"/>
      <c r="AO489" s="9"/>
      <c r="AP489" s="9"/>
      <c r="AQ489" s="50"/>
      <c r="AR489" s="11"/>
      <c r="AS489" s="49"/>
      <c r="AT489" s="12"/>
      <c r="AU489" s="9"/>
      <c r="AV489" s="9"/>
      <c r="AW489" s="9"/>
      <c r="AX489" s="9"/>
      <c r="AY489" s="12"/>
      <c r="AZ489" s="49"/>
      <c r="BA489" s="12"/>
      <c r="BB489" s="9"/>
      <c r="BC489" s="9"/>
      <c r="BD489" s="9"/>
      <c r="BE489" s="9"/>
      <c r="BF489" s="12"/>
      <c r="BG489" s="49"/>
      <c r="BH489" s="12"/>
      <c r="BI489" s="9"/>
      <c r="BJ489" s="9"/>
      <c r="BK489" s="9"/>
      <c r="BL489" s="50"/>
      <c r="BM489" s="12"/>
      <c r="BN489" s="11"/>
      <c r="BO489" s="9"/>
      <c r="BP489" s="11"/>
      <c r="BQ489" s="9"/>
      <c r="BR489" s="43"/>
      <c r="BS489" s="9"/>
      <c r="BT489" s="11"/>
      <c r="BU489" s="25"/>
      <c r="BV489" s="25"/>
      <c r="BW489" s="25"/>
      <c r="BX489" s="25"/>
      <c r="BY489" s="25"/>
      <c r="BZ489" s="25"/>
      <c r="CA489" s="25"/>
      <c r="CB489" s="25"/>
    </row>
    <row r="490" spans="2:80" x14ac:dyDescent="0.2">
      <c r="B490" s="25"/>
      <c r="C490" s="1"/>
      <c r="D490" s="1"/>
      <c r="E490" s="1"/>
      <c r="F490" s="2"/>
      <c r="G490" s="6"/>
      <c r="H490" s="2"/>
      <c r="I490" s="2"/>
      <c r="J490" s="3"/>
      <c r="K490" s="3"/>
      <c r="L490" s="1"/>
      <c r="M490" s="1"/>
      <c r="N490" s="1"/>
      <c r="O490" s="40"/>
      <c r="P490" s="40"/>
      <c r="Q490" s="1"/>
      <c r="R490" s="1"/>
      <c r="S490" s="2"/>
      <c r="T490" s="3"/>
      <c r="U490" s="7"/>
      <c r="V490" s="7"/>
      <c r="W490" s="7"/>
      <c r="X490" s="40"/>
      <c r="Y490" s="1"/>
      <c r="Z490" s="1"/>
      <c r="AA490" s="2"/>
      <c r="AB490" s="6"/>
      <c r="AC490" s="2"/>
      <c r="AD490" s="40"/>
      <c r="AE490" s="1"/>
      <c r="AF490" s="2"/>
      <c r="AG490" s="9"/>
      <c r="AH490" s="12"/>
      <c r="AI490" s="12"/>
      <c r="AJ490" s="42"/>
      <c r="AK490" s="11"/>
      <c r="AL490" s="9"/>
      <c r="AM490" s="11"/>
      <c r="AN490" s="9"/>
      <c r="AO490" s="9"/>
      <c r="AP490" s="9"/>
      <c r="AQ490" s="50"/>
      <c r="AR490" s="11"/>
      <c r="AS490" s="49"/>
      <c r="AT490" s="12"/>
      <c r="AU490" s="9"/>
      <c r="AV490" s="9"/>
      <c r="AW490" s="9"/>
      <c r="AX490" s="9"/>
      <c r="AY490" s="12"/>
      <c r="AZ490" s="49"/>
      <c r="BA490" s="12"/>
      <c r="BB490" s="9"/>
      <c r="BC490" s="9"/>
      <c r="BD490" s="9"/>
      <c r="BE490" s="9"/>
      <c r="BF490" s="12"/>
      <c r="BG490" s="49"/>
      <c r="BH490" s="12"/>
      <c r="BI490" s="9"/>
      <c r="BJ490" s="9"/>
      <c r="BK490" s="9"/>
      <c r="BL490" s="50"/>
      <c r="BM490" s="12"/>
      <c r="BN490" s="11"/>
      <c r="BO490" s="9"/>
      <c r="BP490" s="11"/>
      <c r="BQ490" s="9"/>
      <c r="BR490" s="43"/>
      <c r="BS490" s="9"/>
      <c r="BT490" s="11"/>
      <c r="BU490" s="25"/>
      <c r="BV490" s="25"/>
      <c r="BW490" s="25"/>
      <c r="BX490" s="25"/>
      <c r="BY490" s="25"/>
      <c r="BZ490" s="25"/>
      <c r="CA490" s="25"/>
      <c r="CB490" s="25"/>
    </row>
    <row r="491" spans="2:80" x14ac:dyDescent="0.2">
      <c r="B491" s="25"/>
      <c r="C491" s="1"/>
      <c r="D491" s="1"/>
      <c r="E491" s="1"/>
      <c r="F491" s="2"/>
      <c r="G491" s="6"/>
      <c r="H491" s="2"/>
      <c r="I491" s="2"/>
      <c r="J491" s="3"/>
      <c r="K491" s="3"/>
      <c r="L491" s="1"/>
      <c r="M491" s="1"/>
      <c r="N491" s="1"/>
      <c r="O491" s="40"/>
      <c r="P491" s="40"/>
      <c r="Q491" s="1"/>
      <c r="R491" s="1"/>
      <c r="S491" s="2"/>
      <c r="T491" s="3"/>
      <c r="U491" s="7"/>
      <c r="V491" s="7"/>
      <c r="W491" s="7"/>
      <c r="X491" s="40"/>
      <c r="Y491" s="1"/>
      <c r="Z491" s="1"/>
      <c r="AA491" s="2"/>
      <c r="AB491" s="6"/>
      <c r="AC491" s="2"/>
      <c r="AD491" s="40"/>
      <c r="AE491" s="1"/>
      <c r="AF491" s="2"/>
      <c r="AG491" s="9"/>
      <c r="AH491" s="12"/>
      <c r="AI491" s="12"/>
      <c r="AJ491" s="42"/>
      <c r="AK491" s="11"/>
      <c r="AL491" s="9"/>
      <c r="AM491" s="11"/>
      <c r="AN491" s="9"/>
      <c r="AO491" s="9"/>
      <c r="AP491" s="9"/>
      <c r="AQ491" s="50"/>
      <c r="AR491" s="11"/>
      <c r="AS491" s="49"/>
      <c r="AT491" s="12"/>
      <c r="AU491" s="9"/>
      <c r="AV491" s="9"/>
      <c r="AW491" s="9"/>
      <c r="AX491" s="9"/>
      <c r="AY491" s="12"/>
      <c r="AZ491" s="49"/>
      <c r="BA491" s="12"/>
      <c r="BB491" s="9"/>
      <c r="BC491" s="9"/>
      <c r="BD491" s="9"/>
      <c r="BE491" s="9"/>
      <c r="BF491" s="12"/>
      <c r="BG491" s="49"/>
      <c r="BH491" s="12"/>
      <c r="BI491" s="9"/>
      <c r="BJ491" s="9"/>
      <c r="BK491" s="9"/>
      <c r="BL491" s="50"/>
      <c r="BM491" s="12"/>
      <c r="BN491" s="11"/>
      <c r="BO491" s="9"/>
      <c r="BP491" s="11"/>
      <c r="BQ491" s="9"/>
      <c r="BR491" s="43"/>
      <c r="BS491" s="9"/>
      <c r="BT491" s="11"/>
      <c r="BU491" s="25"/>
      <c r="BV491" s="25"/>
      <c r="BW491" s="25"/>
      <c r="BX491" s="25"/>
      <c r="BY491" s="25"/>
      <c r="BZ491" s="25"/>
      <c r="CA491" s="25"/>
      <c r="CB491" s="25"/>
    </row>
    <row r="492" spans="2:80" x14ac:dyDescent="0.2">
      <c r="B492" s="25"/>
      <c r="C492" s="1"/>
      <c r="D492" s="1"/>
      <c r="E492" s="1"/>
      <c r="F492" s="2"/>
      <c r="G492" s="6"/>
      <c r="H492" s="2"/>
      <c r="I492" s="2"/>
      <c r="J492" s="3"/>
      <c r="K492" s="3"/>
      <c r="L492" s="1"/>
      <c r="M492" s="1"/>
      <c r="N492" s="1"/>
      <c r="O492" s="40"/>
      <c r="P492" s="40"/>
      <c r="Q492" s="1"/>
      <c r="R492" s="1"/>
      <c r="S492" s="2"/>
      <c r="T492" s="3"/>
      <c r="U492" s="7"/>
      <c r="V492" s="7"/>
      <c r="W492" s="7"/>
      <c r="X492" s="40"/>
      <c r="Y492" s="1"/>
      <c r="Z492" s="1"/>
      <c r="AA492" s="2"/>
      <c r="AB492" s="6"/>
      <c r="AC492" s="2"/>
      <c r="AD492" s="40"/>
      <c r="AE492" s="1"/>
      <c r="AF492" s="2"/>
      <c r="AG492" s="9"/>
      <c r="AH492" s="12"/>
      <c r="AI492" s="12"/>
      <c r="AJ492" s="42"/>
      <c r="AK492" s="11"/>
      <c r="AL492" s="9"/>
      <c r="AM492" s="11"/>
      <c r="AN492" s="9"/>
      <c r="AO492" s="9"/>
      <c r="AP492" s="9"/>
      <c r="AQ492" s="50"/>
      <c r="AR492" s="11"/>
      <c r="AS492" s="49"/>
      <c r="AT492" s="12"/>
      <c r="AU492" s="9"/>
      <c r="AV492" s="9"/>
      <c r="AW492" s="9"/>
      <c r="AX492" s="9"/>
      <c r="AY492" s="12"/>
      <c r="AZ492" s="49"/>
      <c r="BA492" s="12"/>
      <c r="BB492" s="9"/>
      <c r="BC492" s="9"/>
      <c r="BD492" s="9"/>
      <c r="BE492" s="9"/>
      <c r="BF492" s="12"/>
      <c r="BG492" s="49"/>
      <c r="BH492" s="12"/>
      <c r="BI492" s="9"/>
      <c r="BJ492" s="9"/>
      <c r="BK492" s="9"/>
      <c r="BL492" s="50"/>
      <c r="BM492" s="12"/>
      <c r="BN492" s="11"/>
      <c r="BO492" s="9"/>
      <c r="BP492" s="11"/>
      <c r="BQ492" s="9"/>
      <c r="BR492" s="43"/>
      <c r="BS492" s="9"/>
      <c r="BT492" s="11"/>
      <c r="BU492" s="25"/>
      <c r="BV492" s="25"/>
      <c r="BW492" s="25"/>
      <c r="BX492" s="25"/>
      <c r="BY492" s="25"/>
      <c r="BZ492" s="25"/>
      <c r="CA492" s="25"/>
      <c r="CB492" s="25"/>
    </row>
    <row r="493" spans="2:80" x14ac:dyDescent="0.2">
      <c r="B493" s="25"/>
      <c r="C493" s="1"/>
      <c r="D493" s="1"/>
      <c r="E493" s="1"/>
      <c r="F493" s="2"/>
      <c r="G493" s="6"/>
      <c r="H493" s="2"/>
      <c r="I493" s="2"/>
      <c r="J493" s="3"/>
      <c r="K493" s="3"/>
      <c r="L493" s="1"/>
      <c r="M493" s="1"/>
      <c r="N493" s="1"/>
      <c r="O493" s="40"/>
      <c r="P493" s="40"/>
      <c r="Q493" s="1"/>
      <c r="R493" s="1"/>
      <c r="S493" s="2"/>
      <c r="T493" s="3"/>
      <c r="U493" s="7"/>
      <c r="V493" s="7"/>
      <c r="W493" s="7"/>
      <c r="X493" s="40"/>
      <c r="Y493" s="1"/>
      <c r="Z493" s="1"/>
      <c r="AA493" s="2"/>
      <c r="AB493" s="6"/>
      <c r="AC493" s="2"/>
      <c r="AD493" s="40"/>
      <c r="AE493" s="1"/>
      <c r="AF493" s="2"/>
      <c r="AG493" s="9"/>
      <c r="AH493" s="12"/>
      <c r="AI493" s="12"/>
      <c r="AJ493" s="42"/>
      <c r="AK493" s="11"/>
      <c r="AL493" s="9"/>
      <c r="AM493" s="11"/>
      <c r="AN493" s="9"/>
      <c r="AO493" s="9"/>
      <c r="AP493" s="9"/>
      <c r="AQ493" s="50"/>
      <c r="AR493" s="11"/>
      <c r="AS493" s="49"/>
      <c r="AT493" s="12"/>
      <c r="AU493" s="9"/>
      <c r="AV493" s="9"/>
      <c r="AW493" s="9"/>
      <c r="AX493" s="9"/>
      <c r="AY493" s="12"/>
      <c r="AZ493" s="49"/>
      <c r="BA493" s="12"/>
      <c r="BB493" s="9"/>
      <c r="BC493" s="9"/>
      <c r="BD493" s="9"/>
      <c r="BE493" s="9"/>
      <c r="BF493" s="12"/>
      <c r="BG493" s="49"/>
      <c r="BH493" s="12"/>
      <c r="BI493" s="9"/>
      <c r="BJ493" s="9"/>
      <c r="BK493" s="9"/>
      <c r="BL493" s="50"/>
      <c r="BM493" s="12"/>
      <c r="BN493" s="11"/>
      <c r="BO493" s="9"/>
      <c r="BP493" s="11"/>
      <c r="BQ493" s="9"/>
      <c r="BR493" s="43"/>
      <c r="BS493" s="9"/>
      <c r="BT493" s="11"/>
      <c r="BU493" s="25"/>
      <c r="BV493" s="25"/>
      <c r="BW493" s="25"/>
      <c r="BX493" s="25"/>
      <c r="BY493" s="25"/>
      <c r="BZ493" s="25"/>
      <c r="CA493" s="25"/>
      <c r="CB493" s="25"/>
    </row>
    <row r="494" spans="2:80" x14ac:dyDescent="0.2">
      <c r="B494" s="25"/>
      <c r="C494" s="1"/>
      <c r="D494" s="1"/>
      <c r="E494" s="1"/>
      <c r="F494" s="2"/>
      <c r="G494" s="6"/>
      <c r="H494" s="2"/>
      <c r="I494" s="2"/>
      <c r="J494" s="3"/>
      <c r="K494" s="3"/>
      <c r="L494" s="1"/>
      <c r="M494" s="1"/>
      <c r="N494" s="1"/>
      <c r="O494" s="40"/>
      <c r="P494" s="40"/>
      <c r="Q494" s="1"/>
      <c r="R494" s="1"/>
      <c r="S494" s="2"/>
      <c r="T494" s="3"/>
      <c r="U494" s="7"/>
      <c r="V494" s="7"/>
      <c r="W494" s="7"/>
      <c r="X494" s="40"/>
      <c r="Y494" s="1"/>
      <c r="Z494" s="1"/>
      <c r="AA494" s="2"/>
      <c r="AB494" s="6"/>
      <c r="AC494" s="2"/>
      <c r="AD494" s="40"/>
      <c r="AE494" s="1"/>
      <c r="AF494" s="2"/>
      <c r="AG494" s="9"/>
      <c r="AH494" s="12"/>
      <c r="AI494" s="12"/>
      <c r="AJ494" s="42"/>
      <c r="AK494" s="11"/>
      <c r="AL494" s="9"/>
      <c r="AM494" s="11"/>
      <c r="AN494" s="9"/>
      <c r="AO494" s="9"/>
      <c r="AP494" s="9"/>
      <c r="AQ494" s="50"/>
      <c r="AR494" s="11"/>
      <c r="AS494" s="49"/>
      <c r="AT494" s="12"/>
      <c r="AU494" s="9"/>
      <c r="AV494" s="9"/>
      <c r="AW494" s="9"/>
      <c r="AX494" s="9"/>
      <c r="AY494" s="12"/>
      <c r="AZ494" s="49"/>
      <c r="BA494" s="12"/>
      <c r="BB494" s="9"/>
      <c r="BC494" s="9"/>
      <c r="BD494" s="9"/>
      <c r="BE494" s="9"/>
      <c r="BF494" s="12"/>
      <c r="BG494" s="49"/>
      <c r="BH494" s="12"/>
      <c r="BI494" s="9"/>
      <c r="BJ494" s="9"/>
      <c r="BK494" s="9"/>
      <c r="BL494" s="50"/>
      <c r="BM494" s="12"/>
      <c r="BN494" s="11"/>
      <c r="BO494" s="9"/>
      <c r="BP494" s="11"/>
      <c r="BQ494" s="9"/>
      <c r="BR494" s="43"/>
      <c r="BS494" s="9"/>
      <c r="BT494" s="11"/>
      <c r="BU494" s="25"/>
      <c r="BV494" s="25"/>
      <c r="BW494" s="25"/>
      <c r="BX494" s="25"/>
      <c r="BY494" s="25"/>
      <c r="BZ494" s="25"/>
      <c r="CA494" s="25"/>
      <c r="CB494" s="25"/>
    </row>
    <row r="495" spans="2:80" x14ac:dyDescent="0.2">
      <c r="B495" s="25"/>
      <c r="C495" s="1"/>
      <c r="D495" s="1"/>
      <c r="E495" s="1"/>
      <c r="F495" s="2"/>
      <c r="G495" s="6"/>
      <c r="H495" s="2"/>
      <c r="I495" s="2"/>
      <c r="J495" s="3"/>
      <c r="K495" s="3"/>
      <c r="L495" s="1"/>
      <c r="M495" s="1"/>
      <c r="N495" s="1"/>
      <c r="O495" s="40"/>
      <c r="P495" s="40"/>
      <c r="Q495" s="1"/>
      <c r="R495" s="1"/>
      <c r="S495" s="2"/>
      <c r="T495" s="3"/>
      <c r="U495" s="7"/>
      <c r="V495" s="7"/>
      <c r="W495" s="7"/>
      <c r="X495" s="40"/>
      <c r="Y495" s="1"/>
      <c r="Z495" s="1"/>
      <c r="AA495" s="2"/>
      <c r="AB495" s="6"/>
      <c r="AC495" s="2"/>
      <c r="AD495" s="40"/>
      <c r="AE495" s="1"/>
      <c r="AF495" s="2"/>
      <c r="AG495" s="9"/>
      <c r="AH495" s="12"/>
      <c r="AI495" s="12"/>
      <c r="AJ495" s="42"/>
      <c r="AK495" s="11"/>
      <c r="AL495" s="9"/>
      <c r="AM495" s="11"/>
      <c r="AN495" s="9"/>
      <c r="AO495" s="9"/>
      <c r="AP495" s="9"/>
      <c r="AQ495" s="50"/>
      <c r="AR495" s="11"/>
      <c r="AS495" s="49"/>
      <c r="AT495" s="12"/>
      <c r="AU495" s="9"/>
      <c r="AV495" s="9"/>
      <c r="AW495" s="9"/>
      <c r="AX495" s="9"/>
      <c r="AY495" s="12"/>
      <c r="AZ495" s="49"/>
      <c r="BA495" s="12"/>
      <c r="BB495" s="9"/>
      <c r="BC495" s="9"/>
      <c r="BD495" s="9"/>
      <c r="BE495" s="9"/>
      <c r="BF495" s="12"/>
      <c r="BG495" s="49"/>
      <c r="BH495" s="12"/>
      <c r="BI495" s="9"/>
      <c r="BJ495" s="9"/>
      <c r="BK495" s="9"/>
      <c r="BL495" s="50"/>
      <c r="BM495" s="12"/>
      <c r="BN495" s="11"/>
      <c r="BO495" s="9"/>
      <c r="BP495" s="11"/>
      <c r="BQ495" s="9"/>
      <c r="BR495" s="43"/>
      <c r="BS495" s="9"/>
      <c r="BT495" s="11"/>
      <c r="BU495" s="25"/>
      <c r="BV495" s="25"/>
      <c r="BW495" s="25"/>
      <c r="BX495" s="25"/>
      <c r="BY495" s="25"/>
      <c r="BZ495" s="25"/>
      <c r="CA495" s="25"/>
      <c r="CB495" s="25"/>
    </row>
    <row r="496" spans="2:80" x14ac:dyDescent="0.2">
      <c r="B496" s="25"/>
      <c r="C496" s="1"/>
      <c r="D496" s="1"/>
      <c r="E496" s="1"/>
      <c r="F496" s="2"/>
      <c r="G496" s="6"/>
      <c r="H496" s="2"/>
      <c r="I496" s="2"/>
      <c r="J496" s="3"/>
      <c r="K496" s="3"/>
      <c r="L496" s="1"/>
      <c r="M496" s="1"/>
      <c r="N496" s="1"/>
      <c r="O496" s="40"/>
      <c r="P496" s="40"/>
      <c r="Q496" s="1"/>
      <c r="R496" s="1"/>
      <c r="S496" s="2"/>
      <c r="T496" s="3"/>
      <c r="U496" s="7"/>
      <c r="V496" s="7"/>
      <c r="W496" s="7"/>
      <c r="X496" s="40"/>
      <c r="Y496" s="1"/>
      <c r="Z496" s="1"/>
      <c r="AA496" s="2"/>
      <c r="AB496" s="6"/>
      <c r="AC496" s="2"/>
      <c r="AD496" s="40"/>
      <c r="AE496" s="1"/>
      <c r="AF496" s="2"/>
      <c r="AG496" s="9"/>
      <c r="AH496" s="12"/>
      <c r="AI496" s="12"/>
      <c r="AJ496" s="42"/>
      <c r="AK496" s="11"/>
      <c r="AL496" s="9"/>
      <c r="AM496" s="11"/>
      <c r="AN496" s="9"/>
      <c r="AO496" s="9"/>
      <c r="AP496" s="9"/>
      <c r="AQ496" s="50"/>
      <c r="AR496" s="11"/>
      <c r="AS496" s="49"/>
      <c r="AT496" s="12"/>
      <c r="AU496" s="9"/>
      <c r="AV496" s="9"/>
      <c r="AW496" s="9"/>
      <c r="AX496" s="9"/>
      <c r="AY496" s="12"/>
      <c r="AZ496" s="49"/>
      <c r="BA496" s="12"/>
      <c r="BB496" s="9"/>
      <c r="BC496" s="9"/>
      <c r="BD496" s="9"/>
      <c r="BE496" s="9"/>
      <c r="BF496" s="12"/>
      <c r="BG496" s="49"/>
      <c r="BH496" s="12"/>
      <c r="BI496" s="9"/>
      <c r="BJ496" s="9"/>
      <c r="BK496" s="9"/>
      <c r="BL496" s="50"/>
      <c r="BM496" s="12"/>
      <c r="BN496" s="11"/>
      <c r="BO496" s="9"/>
      <c r="BP496" s="11"/>
      <c r="BQ496" s="9"/>
      <c r="BR496" s="43"/>
      <c r="BS496" s="9"/>
      <c r="BT496" s="11"/>
      <c r="BU496" s="25"/>
      <c r="BV496" s="25"/>
      <c r="BW496" s="25"/>
      <c r="BX496" s="25"/>
      <c r="BY496" s="25"/>
      <c r="BZ496" s="25"/>
      <c r="CA496" s="25"/>
      <c r="CB496" s="25"/>
    </row>
    <row r="497" spans="2:80" x14ac:dyDescent="0.2">
      <c r="B497" s="25"/>
      <c r="C497" s="1"/>
      <c r="D497" s="1"/>
      <c r="E497" s="1"/>
      <c r="F497" s="2"/>
      <c r="G497" s="6"/>
      <c r="H497" s="2"/>
      <c r="I497" s="2"/>
      <c r="J497" s="3"/>
      <c r="K497" s="3"/>
      <c r="L497" s="1"/>
      <c r="M497" s="1"/>
      <c r="N497" s="1"/>
      <c r="O497" s="40"/>
      <c r="P497" s="40"/>
      <c r="Q497" s="1"/>
      <c r="R497" s="1"/>
      <c r="S497" s="2"/>
      <c r="T497" s="3"/>
      <c r="U497" s="7"/>
      <c r="V497" s="7"/>
      <c r="W497" s="7"/>
      <c r="X497" s="40"/>
      <c r="Y497" s="1"/>
      <c r="Z497" s="1"/>
      <c r="AA497" s="2"/>
      <c r="AB497" s="6"/>
      <c r="AC497" s="2"/>
      <c r="AD497" s="40"/>
      <c r="AE497" s="1"/>
      <c r="AF497" s="2"/>
      <c r="AG497" s="9"/>
      <c r="AH497" s="12"/>
      <c r="AI497" s="12"/>
      <c r="AJ497" s="42"/>
      <c r="AK497" s="11"/>
      <c r="AL497" s="9"/>
      <c r="AM497" s="11"/>
      <c r="AN497" s="9"/>
      <c r="AO497" s="9"/>
      <c r="AP497" s="9"/>
      <c r="AQ497" s="50"/>
      <c r="AR497" s="11"/>
      <c r="AS497" s="49"/>
      <c r="AT497" s="12"/>
      <c r="AU497" s="9"/>
      <c r="AV497" s="9"/>
      <c r="AW497" s="9"/>
      <c r="AX497" s="9"/>
      <c r="AY497" s="12"/>
      <c r="AZ497" s="49"/>
      <c r="BA497" s="12"/>
      <c r="BB497" s="9"/>
      <c r="BC497" s="9"/>
      <c r="BD497" s="9"/>
      <c r="BE497" s="9"/>
      <c r="BF497" s="12"/>
      <c r="BG497" s="49"/>
      <c r="BH497" s="12"/>
      <c r="BI497" s="9"/>
      <c r="BJ497" s="9"/>
      <c r="BK497" s="9"/>
      <c r="BL497" s="50"/>
      <c r="BM497" s="12"/>
      <c r="BN497" s="11"/>
      <c r="BO497" s="9"/>
      <c r="BP497" s="11"/>
      <c r="BQ497" s="9"/>
      <c r="BR497" s="43"/>
      <c r="BS497" s="9"/>
      <c r="BT497" s="11"/>
      <c r="BU497" s="25"/>
      <c r="BV497" s="25"/>
      <c r="BW497" s="25"/>
      <c r="BX497" s="25"/>
      <c r="BY497" s="25"/>
      <c r="BZ497" s="25"/>
      <c r="CA497" s="25"/>
      <c r="CB497" s="25"/>
    </row>
    <row r="498" spans="2:80" x14ac:dyDescent="0.2">
      <c r="B498" s="25"/>
      <c r="C498" s="1"/>
      <c r="D498" s="1"/>
      <c r="E498" s="1"/>
      <c r="F498" s="2"/>
      <c r="G498" s="6"/>
      <c r="H498" s="2"/>
      <c r="I498" s="2"/>
      <c r="J498" s="3"/>
      <c r="K498" s="3"/>
      <c r="L498" s="1"/>
      <c r="M498" s="1"/>
      <c r="N498" s="1"/>
      <c r="O498" s="40"/>
      <c r="P498" s="40"/>
      <c r="Q498" s="1"/>
      <c r="R498" s="1"/>
      <c r="S498" s="2"/>
      <c r="T498" s="3"/>
      <c r="U498" s="7"/>
      <c r="V498" s="7"/>
      <c r="W498" s="7"/>
      <c r="X498" s="40"/>
      <c r="Y498" s="1"/>
      <c r="Z498" s="1"/>
      <c r="AA498" s="2"/>
      <c r="AB498" s="6"/>
      <c r="AC498" s="2"/>
      <c r="AD498" s="40"/>
      <c r="AE498" s="1"/>
      <c r="AF498" s="2"/>
      <c r="AG498" s="9"/>
      <c r="AH498" s="12"/>
      <c r="AI498" s="12"/>
      <c r="AJ498" s="42"/>
      <c r="AK498" s="11"/>
      <c r="AL498" s="9"/>
      <c r="AM498" s="11"/>
      <c r="AN498" s="9"/>
      <c r="AO498" s="9"/>
      <c r="AP498" s="9"/>
      <c r="AQ498" s="50"/>
      <c r="AR498" s="11"/>
      <c r="AS498" s="49"/>
      <c r="AT498" s="12"/>
      <c r="AU498" s="9"/>
      <c r="AV498" s="9"/>
      <c r="AW498" s="9"/>
      <c r="AX498" s="9"/>
      <c r="AY498" s="12"/>
      <c r="AZ498" s="49"/>
      <c r="BA498" s="12"/>
      <c r="BB498" s="9"/>
      <c r="BC498" s="9"/>
      <c r="BD498" s="9"/>
      <c r="BE498" s="9"/>
      <c r="BF498" s="12"/>
      <c r="BG498" s="49"/>
      <c r="BH498" s="12"/>
      <c r="BI498" s="9"/>
      <c r="BJ498" s="9"/>
      <c r="BK498" s="9"/>
      <c r="BL498" s="50"/>
      <c r="BM498" s="12"/>
      <c r="BN498" s="11"/>
      <c r="BO498" s="9"/>
      <c r="BP498" s="11"/>
      <c r="BQ498" s="9"/>
      <c r="BR498" s="43"/>
      <c r="BS498" s="9"/>
      <c r="BT498" s="11"/>
      <c r="BU498" s="25"/>
      <c r="BV498" s="25"/>
      <c r="BW498" s="25"/>
      <c r="BX498" s="25"/>
      <c r="BY498" s="25"/>
      <c r="BZ498" s="25"/>
      <c r="CA498" s="25"/>
      <c r="CB498" s="25"/>
    </row>
    <row r="499" spans="2:80" x14ac:dyDescent="0.2">
      <c r="B499" s="25"/>
      <c r="C499" s="1"/>
      <c r="D499" s="1"/>
      <c r="E499" s="1"/>
      <c r="F499" s="2"/>
      <c r="G499" s="6"/>
      <c r="H499" s="2"/>
      <c r="I499" s="2"/>
      <c r="J499" s="3"/>
      <c r="K499" s="3"/>
      <c r="L499" s="1"/>
      <c r="M499" s="1"/>
      <c r="N499" s="1"/>
      <c r="O499" s="40"/>
      <c r="P499" s="40"/>
      <c r="Q499" s="1"/>
      <c r="R499" s="1"/>
      <c r="S499" s="2"/>
      <c r="T499" s="3"/>
      <c r="U499" s="7"/>
      <c r="V499" s="7"/>
      <c r="W499" s="7"/>
      <c r="X499" s="40"/>
      <c r="Y499" s="1"/>
      <c r="Z499" s="1"/>
      <c r="AA499" s="2"/>
      <c r="AB499" s="6"/>
      <c r="AC499" s="2"/>
      <c r="AD499" s="40"/>
      <c r="AE499" s="1"/>
      <c r="AF499" s="2"/>
      <c r="AG499" s="9"/>
      <c r="AH499" s="12"/>
      <c r="AI499" s="12"/>
      <c r="AJ499" s="42"/>
      <c r="AK499" s="11"/>
      <c r="AL499" s="9"/>
      <c r="AM499" s="11"/>
      <c r="AN499" s="9"/>
      <c r="AO499" s="9"/>
      <c r="AP499" s="9"/>
      <c r="AQ499" s="50"/>
      <c r="AR499" s="11"/>
      <c r="AS499" s="49"/>
      <c r="AT499" s="12"/>
      <c r="AU499" s="9"/>
      <c r="AV499" s="9"/>
      <c r="AW499" s="9"/>
      <c r="AX499" s="9"/>
      <c r="AY499" s="12"/>
      <c r="AZ499" s="49"/>
      <c r="BA499" s="12"/>
      <c r="BB499" s="9"/>
      <c r="BC499" s="9"/>
      <c r="BD499" s="9"/>
      <c r="BE499" s="9"/>
      <c r="BF499" s="12"/>
      <c r="BG499" s="49"/>
      <c r="BH499" s="12"/>
      <c r="BI499" s="9"/>
      <c r="BJ499" s="9"/>
      <c r="BK499" s="9"/>
      <c r="BL499" s="50"/>
      <c r="BM499" s="12"/>
      <c r="BN499" s="11"/>
      <c r="BO499" s="9"/>
      <c r="BP499" s="11"/>
      <c r="BQ499" s="9"/>
      <c r="BR499" s="43"/>
      <c r="BS499" s="9"/>
      <c r="BT499" s="11"/>
      <c r="BU499" s="25"/>
      <c r="BV499" s="25"/>
      <c r="BW499" s="25"/>
      <c r="BX499" s="25"/>
      <c r="BY499" s="25"/>
      <c r="BZ499" s="25"/>
      <c r="CA499" s="25"/>
      <c r="CB499" s="25"/>
    </row>
    <row r="500" spans="2:80" x14ac:dyDescent="0.2">
      <c r="B500" s="25"/>
      <c r="C500" s="1"/>
      <c r="D500" s="1"/>
      <c r="E500" s="1"/>
      <c r="F500" s="2"/>
      <c r="G500" s="6"/>
      <c r="H500" s="2"/>
      <c r="I500" s="2"/>
      <c r="J500" s="3"/>
      <c r="K500" s="3"/>
      <c r="L500" s="1"/>
      <c r="M500" s="1"/>
      <c r="N500" s="1"/>
      <c r="O500" s="40"/>
      <c r="P500" s="40"/>
      <c r="Q500" s="1"/>
      <c r="R500" s="1"/>
      <c r="S500" s="2"/>
      <c r="T500" s="3"/>
      <c r="U500" s="7"/>
      <c r="V500" s="7"/>
      <c r="W500" s="7"/>
      <c r="X500" s="40"/>
      <c r="Y500" s="1"/>
      <c r="Z500" s="1"/>
      <c r="AA500" s="2"/>
      <c r="AB500" s="6"/>
      <c r="AC500" s="2"/>
      <c r="AD500" s="40"/>
      <c r="AE500" s="1"/>
      <c r="AF500" s="2"/>
      <c r="AG500" s="9"/>
      <c r="AH500" s="12"/>
      <c r="AI500" s="12"/>
      <c r="AJ500" s="42"/>
      <c r="AK500" s="11"/>
      <c r="AL500" s="9"/>
      <c r="AM500" s="11"/>
      <c r="AN500" s="9"/>
      <c r="AO500" s="9"/>
      <c r="AP500" s="9"/>
      <c r="AQ500" s="50"/>
      <c r="AR500" s="11"/>
      <c r="AS500" s="49"/>
      <c r="AT500" s="12"/>
      <c r="AU500" s="9"/>
      <c r="AV500" s="9"/>
      <c r="AW500" s="9"/>
      <c r="AX500" s="9"/>
      <c r="AY500" s="12"/>
      <c r="AZ500" s="49"/>
      <c r="BA500" s="12"/>
      <c r="BB500" s="9"/>
      <c r="BC500" s="9"/>
      <c r="BD500" s="9"/>
      <c r="BE500" s="9"/>
      <c r="BF500" s="12"/>
      <c r="BG500" s="49"/>
      <c r="BH500" s="12"/>
      <c r="BI500" s="9"/>
      <c r="BJ500" s="9"/>
      <c r="BK500" s="9"/>
      <c r="BL500" s="50"/>
      <c r="BM500" s="12"/>
      <c r="BN500" s="11"/>
      <c r="BO500" s="9"/>
      <c r="BP500" s="11"/>
      <c r="BQ500" s="9"/>
      <c r="BR500" s="43"/>
      <c r="BS500" s="9"/>
      <c r="BT500" s="11"/>
      <c r="BU500" s="25"/>
      <c r="BV500" s="25"/>
      <c r="BW500" s="25"/>
      <c r="BX500" s="25"/>
      <c r="BY500" s="25"/>
      <c r="BZ500" s="25"/>
      <c r="CA500" s="25"/>
      <c r="CB500" s="25"/>
    </row>
    <row r="501" spans="2:80" x14ac:dyDescent="0.2">
      <c r="B501" s="25"/>
      <c r="C501" s="1"/>
      <c r="D501" s="1"/>
      <c r="E501" s="1"/>
      <c r="F501" s="2"/>
      <c r="G501" s="6"/>
      <c r="H501" s="2"/>
      <c r="I501" s="2"/>
      <c r="J501" s="3"/>
      <c r="K501" s="3"/>
      <c r="L501" s="1"/>
      <c r="M501" s="1"/>
      <c r="N501" s="1"/>
      <c r="O501" s="40"/>
      <c r="P501" s="40"/>
      <c r="Q501" s="1"/>
      <c r="R501" s="1"/>
      <c r="S501" s="2"/>
      <c r="T501" s="3"/>
      <c r="U501" s="7"/>
      <c r="V501" s="7"/>
      <c r="W501" s="7"/>
      <c r="X501" s="40"/>
      <c r="Y501" s="1"/>
      <c r="Z501" s="1"/>
      <c r="AA501" s="2"/>
      <c r="AB501" s="6"/>
      <c r="AC501" s="2"/>
      <c r="AD501" s="40"/>
      <c r="AE501" s="1"/>
      <c r="AF501" s="2"/>
      <c r="AG501" s="9"/>
      <c r="AH501" s="12"/>
      <c r="AI501" s="12"/>
      <c r="AJ501" s="42"/>
      <c r="AK501" s="11"/>
      <c r="AL501" s="9"/>
      <c r="AM501" s="11"/>
      <c r="AN501" s="9"/>
      <c r="AO501" s="9"/>
      <c r="AP501" s="9"/>
      <c r="AQ501" s="50"/>
      <c r="AR501" s="11"/>
      <c r="AS501" s="49"/>
      <c r="AT501" s="12"/>
      <c r="AU501" s="9"/>
      <c r="AV501" s="9"/>
      <c r="AW501" s="9"/>
      <c r="AX501" s="9"/>
      <c r="AY501" s="12"/>
      <c r="AZ501" s="49"/>
      <c r="BA501" s="12"/>
      <c r="BB501" s="9"/>
      <c r="BC501" s="9"/>
      <c r="BD501" s="9"/>
      <c r="BE501" s="9"/>
      <c r="BF501" s="12"/>
      <c r="BG501" s="49"/>
      <c r="BH501" s="12"/>
      <c r="BI501" s="9"/>
      <c r="BJ501" s="9"/>
      <c r="BK501" s="9"/>
      <c r="BL501" s="50"/>
      <c r="BM501" s="12"/>
      <c r="BN501" s="11"/>
      <c r="BO501" s="9"/>
      <c r="BP501" s="11"/>
      <c r="BQ501" s="9"/>
      <c r="BR501" s="43"/>
      <c r="BS501" s="9"/>
      <c r="BT501" s="11"/>
      <c r="BU501" s="25"/>
      <c r="BV501" s="25"/>
      <c r="BW501" s="25"/>
      <c r="BX501" s="25"/>
      <c r="BY501" s="25"/>
      <c r="BZ501" s="25"/>
      <c r="CA501" s="25"/>
      <c r="CB501" s="25"/>
    </row>
    <row r="502" spans="2:80" x14ac:dyDescent="0.2">
      <c r="B502" s="25"/>
      <c r="C502" s="1"/>
      <c r="D502" s="1"/>
      <c r="E502" s="1"/>
      <c r="F502" s="2"/>
      <c r="G502" s="6"/>
      <c r="H502" s="2"/>
      <c r="I502" s="2"/>
      <c r="J502" s="3"/>
      <c r="K502" s="3"/>
      <c r="L502" s="1"/>
      <c r="M502" s="1"/>
      <c r="N502" s="1"/>
      <c r="O502" s="40"/>
      <c r="P502" s="40"/>
      <c r="Q502" s="1"/>
      <c r="R502" s="1"/>
      <c r="S502" s="2"/>
      <c r="T502" s="3"/>
      <c r="U502" s="7"/>
      <c r="V502" s="7"/>
      <c r="W502" s="7"/>
      <c r="X502" s="40"/>
      <c r="Y502" s="1"/>
      <c r="Z502" s="1"/>
      <c r="AA502" s="2"/>
      <c r="AB502" s="6"/>
      <c r="AC502" s="2"/>
      <c r="AD502" s="40"/>
      <c r="AE502" s="1"/>
      <c r="AF502" s="2"/>
      <c r="AG502" s="9"/>
      <c r="AH502" s="12"/>
      <c r="AI502" s="12"/>
      <c r="AJ502" s="42"/>
      <c r="AK502" s="11"/>
      <c r="AL502" s="9"/>
      <c r="AM502" s="11"/>
      <c r="AN502" s="9"/>
      <c r="AO502" s="9"/>
      <c r="AP502" s="9"/>
      <c r="AQ502" s="50"/>
      <c r="AR502" s="11"/>
      <c r="AS502" s="49"/>
      <c r="AT502" s="12"/>
      <c r="AU502" s="9"/>
      <c r="AV502" s="9"/>
      <c r="AW502" s="9"/>
      <c r="AX502" s="9"/>
      <c r="AY502" s="12"/>
      <c r="AZ502" s="49"/>
      <c r="BA502" s="12"/>
      <c r="BB502" s="9"/>
      <c r="BC502" s="9"/>
      <c r="BD502" s="9"/>
      <c r="BE502" s="9"/>
      <c r="BF502" s="12"/>
      <c r="BG502" s="49"/>
      <c r="BH502" s="12"/>
      <c r="BI502" s="9"/>
      <c r="BJ502" s="9"/>
      <c r="BK502" s="9"/>
      <c r="BL502" s="50"/>
      <c r="BM502" s="12"/>
      <c r="BN502" s="11"/>
      <c r="BO502" s="9"/>
      <c r="BP502" s="11"/>
      <c r="BQ502" s="9"/>
      <c r="BR502" s="43"/>
      <c r="BS502" s="9"/>
      <c r="BT502" s="11"/>
      <c r="BU502" s="25"/>
      <c r="BV502" s="25"/>
      <c r="BW502" s="25"/>
      <c r="BX502" s="25"/>
      <c r="BY502" s="25"/>
      <c r="BZ502" s="25"/>
      <c r="CA502" s="25"/>
      <c r="CB502" s="25"/>
    </row>
    <row r="503" spans="2:80" x14ac:dyDescent="0.2">
      <c r="B503" s="25"/>
      <c r="C503" s="1"/>
      <c r="D503" s="1"/>
      <c r="E503" s="1"/>
      <c r="F503" s="2"/>
      <c r="G503" s="6"/>
      <c r="H503" s="2"/>
      <c r="I503" s="2"/>
      <c r="J503" s="3"/>
      <c r="K503" s="3"/>
      <c r="L503" s="1"/>
      <c r="M503" s="1"/>
      <c r="N503" s="1"/>
      <c r="O503" s="40"/>
      <c r="P503" s="40"/>
      <c r="Q503" s="1"/>
      <c r="R503" s="1"/>
      <c r="S503" s="2"/>
      <c r="T503" s="3"/>
      <c r="U503" s="7"/>
      <c r="V503" s="7"/>
      <c r="W503" s="7"/>
      <c r="X503" s="40"/>
      <c r="Y503" s="1"/>
      <c r="Z503" s="1"/>
      <c r="AA503" s="2"/>
      <c r="AB503" s="6"/>
      <c r="AC503" s="2"/>
      <c r="AD503" s="40"/>
      <c r="AE503" s="1"/>
      <c r="AF503" s="2"/>
      <c r="AG503" s="9"/>
      <c r="AH503" s="12"/>
      <c r="AI503" s="12"/>
      <c r="AJ503" s="42"/>
      <c r="AK503" s="11"/>
      <c r="AL503" s="9"/>
      <c r="AM503" s="11"/>
      <c r="AN503" s="9"/>
      <c r="AO503" s="9"/>
      <c r="AP503" s="9"/>
      <c r="AQ503" s="50"/>
      <c r="AR503" s="11"/>
      <c r="AS503" s="49"/>
      <c r="AT503" s="12"/>
      <c r="AU503" s="9"/>
      <c r="AV503" s="9"/>
      <c r="AW503" s="9"/>
      <c r="AX503" s="9"/>
      <c r="AY503" s="12"/>
      <c r="AZ503" s="49"/>
      <c r="BA503" s="12"/>
      <c r="BB503" s="9"/>
      <c r="BC503" s="9"/>
      <c r="BD503" s="9"/>
      <c r="BE503" s="9"/>
      <c r="BF503" s="12"/>
      <c r="BG503" s="49"/>
      <c r="BH503" s="12"/>
      <c r="BI503" s="9"/>
      <c r="BJ503" s="9"/>
      <c r="BK503" s="9"/>
      <c r="BL503" s="50"/>
      <c r="BM503" s="12"/>
      <c r="BN503" s="11"/>
      <c r="BO503" s="9"/>
      <c r="BP503" s="11"/>
      <c r="BQ503" s="9"/>
      <c r="BR503" s="43"/>
      <c r="BS503" s="9"/>
      <c r="BT503" s="11"/>
      <c r="BU503" s="25"/>
      <c r="BV503" s="25"/>
      <c r="BW503" s="25"/>
      <c r="BX503" s="25"/>
      <c r="BY503" s="25"/>
      <c r="BZ503" s="25"/>
      <c r="CA503" s="25"/>
      <c r="CB503" s="25"/>
    </row>
    <row r="504" spans="2:80" x14ac:dyDescent="0.2">
      <c r="B504" s="25"/>
      <c r="C504" s="1"/>
      <c r="D504" s="1"/>
      <c r="E504" s="1"/>
      <c r="F504" s="2"/>
      <c r="G504" s="6"/>
      <c r="H504" s="2"/>
      <c r="I504" s="2"/>
      <c r="J504" s="3"/>
      <c r="K504" s="3"/>
      <c r="L504" s="1"/>
      <c r="M504" s="1"/>
      <c r="N504" s="1"/>
      <c r="O504" s="40"/>
      <c r="P504" s="40"/>
      <c r="Q504" s="1"/>
      <c r="R504" s="1"/>
      <c r="S504" s="2"/>
      <c r="T504" s="3"/>
      <c r="U504" s="7"/>
      <c r="V504" s="7"/>
      <c r="W504" s="7"/>
      <c r="X504" s="40"/>
      <c r="Y504" s="1"/>
      <c r="Z504" s="1"/>
      <c r="AA504" s="2"/>
      <c r="AB504" s="6"/>
      <c r="AC504" s="2"/>
      <c r="AD504" s="40"/>
      <c r="AE504" s="1"/>
      <c r="AF504" s="2"/>
      <c r="AG504" s="9"/>
      <c r="AH504" s="12"/>
      <c r="AI504" s="12"/>
      <c r="AJ504" s="42"/>
      <c r="AK504" s="11"/>
      <c r="AL504" s="9"/>
      <c r="AM504" s="11"/>
      <c r="AN504" s="9"/>
      <c r="AO504" s="9"/>
      <c r="AP504" s="9"/>
      <c r="AQ504" s="50"/>
      <c r="AR504" s="11"/>
      <c r="AS504" s="49"/>
      <c r="AT504" s="12"/>
      <c r="AU504" s="9"/>
      <c r="AV504" s="9"/>
      <c r="AW504" s="9"/>
      <c r="AX504" s="9"/>
      <c r="AY504" s="12"/>
      <c r="AZ504" s="49"/>
      <c r="BA504" s="12"/>
      <c r="BB504" s="9"/>
      <c r="BC504" s="9"/>
      <c r="BD504" s="9"/>
      <c r="BE504" s="9"/>
      <c r="BF504" s="12"/>
      <c r="BG504" s="49"/>
      <c r="BH504" s="12"/>
      <c r="BI504" s="9"/>
      <c r="BJ504" s="9"/>
      <c r="BK504" s="9"/>
      <c r="BL504" s="50"/>
      <c r="BM504" s="12"/>
      <c r="BN504" s="11"/>
      <c r="BO504" s="9"/>
      <c r="BP504" s="11"/>
      <c r="BQ504" s="9"/>
      <c r="BR504" s="43"/>
      <c r="BS504" s="9"/>
      <c r="BT504" s="11"/>
      <c r="BU504" s="25"/>
      <c r="BV504" s="25"/>
      <c r="BW504" s="25"/>
      <c r="BX504" s="25"/>
      <c r="BY504" s="25"/>
      <c r="BZ504" s="25"/>
      <c r="CA504" s="25"/>
      <c r="CB504" s="25"/>
    </row>
    <row r="505" spans="2:80" x14ac:dyDescent="0.2">
      <c r="B505" s="25"/>
      <c r="C505" s="1"/>
      <c r="D505" s="1"/>
      <c r="E505" s="1"/>
      <c r="F505" s="2"/>
      <c r="G505" s="6"/>
      <c r="H505" s="2"/>
      <c r="I505" s="2"/>
      <c r="J505" s="3"/>
      <c r="K505" s="3"/>
      <c r="L505" s="1"/>
      <c r="M505" s="1"/>
      <c r="N505" s="1"/>
      <c r="O505" s="40"/>
      <c r="P505" s="40"/>
      <c r="Q505" s="1"/>
      <c r="R505" s="1"/>
      <c r="S505" s="2"/>
      <c r="T505" s="3"/>
      <c r="U505" s="7"/>
      <c r="V505" s="7"/>
      <c r="W505" s="7"/>
      <c r="X505" s="40"/>
      <c r="Y505" s="1"/>
      <c r="Z505" s="1"/>
      <c r="AA505" s="2"/>
      <c r="AB505" s="6"/>
      <c r="AC505" s="2"/>
      <c r="AD505" s="40"/>
      <c r="AE505" s="1"/>
      <c r="AF505" s="2"/>
      <c r="AG505" s="9"/>
      <c r="AH505" s="12"/>
      <c r="AI505" s="12"/>
      <c r="AJ505" s="42"/>
      <c r="AK505" s="11"/>
      <c r="AL505" s="9"/>
      <c r="AM505" s="11"/>
      <c r="AN505" s="9"/>
      <c r="AO505" s="9"/>
      <c r="AP505" s="9"/>
      <c r="AQ505" s="50"/>
      <c r="AR505" s="11"/>
      <c r="AS505" s="49"/>
      <c r="AT505" s="12"/>
      <c r="AU505" s="9"/>
      <c r="AV505" s="9"/>
      <c r="AW505" s="9"/>
      <c r="AX505" s="9"/>
      <c r="AY505" s="12"/>
      <c r="AZ505" s="49"/>
      <c r="BA505" s="12"/>
      <c r="BB505" s="9"/>
      <c r="BC505" s="9"/>
      <c r="BD505" s="9"/>
      <c r="BE505" s="9"/>
      <c r="BF505" s="12"/>
      <c r="BG505" s="49"/>
      <c r="BH505" s="12"/>
      <c r="BI505" s="9"/>
      <c r="BJ505" s="9"/>
      <c r="BK505" s="9"/>
      <c r="BL505" s="50"/>
      <c r="BM505" s="12"/>
      <c r="BN505" s="11"/>
      <c r="BO505" s="9"/>
      <c r="BP505" s="11"/>
      <c r="BQ505" s="9"/>
      <c r="BR505" s="43"/>
      <c r="BS505" s="9"/>
      <c r="BT505" s="11"/>
      <c r="BU505" s="25"/>
      <c r="BV505" s="25"/>
      <c r="BW505" s="25"/>
      <c r="BX505" s="25"/>
      <c r="BY505" s="25"/>
      <c r="BZ505" s="25"/>
      <c r="CA505" s="25"/>
      <c r="CB505" s="25"/>
    </row>
    <row r="506" spans="2:80" x14ac:dyDescent="0.2">
      <c r="B506" s="25"/>
      <c r="C506" s="1"/>
      <c r="D506" s="1"/>
      <c r="E506" s="1"/>
      <c r="F506" s="2"/>
      <c r="G506" s="6"/>
      <c r="H506" s="2"/>
      <c r="I506" s="2"/>
      <c r="J506" s="3"/>
      <c r="K506" s="3"/>
      <c r="L506" s="1"/>
      <c r="M506" s="1"/>
      <c r="N506" s="1"/>
      <c r="O506" s="40"/>
      <c r="P506" s="40"/>
      <c r="Q506" s="1"/>
      <c r="R506" s="1"/>
      <c r="S506" s="2"/>
      <c r="T506" s="3"/>
      <c r="U506" s="7"/>
      <c r="V506" s="7"/>
      <c r="W506" s="7"/>
      <c r="X506" s="40"/>
      <c r="Y506" s="1"/>
      <c r="Z506" s="1"/>
      <c r="AA506" s="2"/>
      <c r="AB506" s="6"/>
      <c r="AC506" s="2"/>
      <c r="AD506" s="40"/>
      <c r="AE506" s="1"/>
      <c r="AF506" s="2"/>
      <c r="AG506" s="9"/>
      <c r="AH506" s="12"/>
      <c r="AI506" s="12"/>
      <c r="AJ506" s="42"/>
      <c r="AK506" s="11"/>
      <c r="AL506" s="9"/>
      <c r="AM506" s="11"/>
      <c r="AN506" s="9"/>
      <c r="AO506" s="9"/>
      <c r="AP506" s="9"/>
      <c r="AQ506" s="50"/>
      <c r="AR506" s="11"/>
      <c r="AS506" s="49"/>
      <c r="AT506" s="12"/>
      <c r="AU506" s="9"/>
      <c r="AV506" s="9"/>
      <c r="AW506" s="9"/>
      <c r="AX506" s="9"/>
      <c r="AY506" s="12"/>
      <c r="AZ506" s="49"/>
      <c r="BA506" s="12"/>
      <c r="BB506" s="9"/>
      <c r="BC506" s="9"/>
      <c r="BD506" s="9"/>
      <c r="BE506" s="9"/>
      <c r="BF506" s="12"/>
      <c r="BG506" s="49"/>
      <c r="BH506" s="12"/>
      <c r="BI506" s="9"/>
      <c r="BJ506" s="9"/>
      <c r="BK506" s="9"/>
      <c r="BL506" s="50"/>
      <c r="BM506" s="12"/>
      <c r="BN506" s="11"/>
      <c r="BO506" s="9"/>
      <c r="BP506" s="11"/>
      <c r="BQ506" s="9"/>
      <c r="BR506" s="43"/>
      <c r="BS506" s="9"/>
      <c r="BT506" s="11"/>
      <c r="BU506" s="25"/>
      <c r="BV506" s="25"/>
      <c r="BW506" s="25"/>
      <c r="BX506" s="25"/>
      <c r="BY506" s="25"/>
      <c r="BZ506" s="25"/>
      <c r="CA506" s="25"/>
      <c r="CB506" s="25"/>
    </row>
    <row r="507" spans="2:80" x14ac:dyDescent="0.2">
      <c r="B507" s="25"/>
      <c r="C507" s="1"/>
      <c r="D507" s="1"/>
      <c r="E507" s="1"/>
      <c r="F507" s="2"/>
      <c r="G507" s="6"/>
      <c r="H507" s="2"/>
      <c r="I507" s="2"/>
      <c r="J507" s="3"/>
      <c r="K507" s="3"/>
      <c r="L507" s="1"/>
      <c r="M507" s="1"/>
      <c r="N507" s="1"/>
      <c r="O507" s="40"/>
      <c r="P507" s="40"/>
      <c r="Q507" s="1"/>
      <c r="R507" s="1"/>
      <c r="S507" s="2"/>
      <c r="T507" s="3"/>
      <c r="U507" s="7"/>
      <c r="V507" s="7"/>
      <c r="W507" s="7"/>
      <c r="X507" s="40"/>
      <c r="Y507" s="1"/>
      <c r="Z507" s="1"/>
      <c r="AA507" s="2"/>
      <c r="AB507" s="6"/>
      <c r="AC507" s="2"/>
      <c r="AD507" s="40"/>
      <c r="AE507" s="1"/>
      <c r="AF507" s="2"/>
      <c r="AG507" s="9"/>
      <c r="AH507" s="12"/>
      <c r="AI507" s="12"/>
      <c r="AJ507" s="42"/>
      <c r="AK507" s="11"/>
      <c r="AL507" s="9"/>
      <c r="AM507" s="11"/>
      <c r="AN507" s="9"/>
      <c r="AO507" s="9"/>
      <c r="AP507" s="9"/>
      <c r="AQ507" s="50"/>
      <c r="AR507" s="11"/>
      <c r="AS507" s="49"/>
      <c r="AT507" s="12"/>
      <c r="AU507" s="9"/>
      <c r="AV507" s="9"/>
      <c r="AW507" s="9"/>
      <c r="AX507" s="9"/>
      <c r="AY507" s="12"/>
      <c r="AZ507" s="49"/>
      <c r="BA507" s="12"/>
      <c r="BB507" s="9"/>
      <c r="BC507" s="9"/>
      <c r="BD507" s="9"/>
      <c r="BE507" s="9"/>
      <c r="BF507" s="12"/>
      <c r="BG507" s="49"/>
      <c r="BH507" s="12"/>
      <c r="BI507" s="9"/>
      <c r="BJ507" s="9"/>
      <c r="BK507" s="9"/>
      <c r="BL507" s="50"/>
      <c r="BM507" s="12"/>
      <c r="BN507" s="11"/>
      <c r="BO507" s="9"/>
      <c r="BP507" s="11"/>
      <c r="BQ507" s="9"/>
      <c r="BR507" s="43"/>
      <c r="BS507" s="9"/>
      <c r="BT507" s="11"/>
      <c r="BU507" s="25"/>
      <c r="BV507" s="25"/>
      <c r="BW507" s="25"/>
      <c r="BX507" s="25"/>
      <c r="BY507" s="25"/>
      <c r="BZ507" s="25"/>
      <c r="CA507" s="25"/>
      <c r="CB507" s="25"/>
    </row>
    <row r="508" spans="2:80" x14ac:dyDescent="0.2">
      <c r="B508" s="25"/>
      <c r="C508" s="1"/>
      <c r="D508" s="1"/>
      <c r="E508" s="1"/>
      <c r="F508" s="2"/>
      <c r="G508" s="6"/>
      <c r="H508" s="2"/>
      <c r="I508" s="2"/>
      <c r="J508" s="3"/>
      <c r="K508" s="3"/>
      <c r="L508" s="1"/>
      <c r="M508" s="1"/>
      <c r="N508" s="1"/>
      <c r="O508" s="40"/>
      <c r="P508" s="40"/>
      <c r="Q508" s="1"/>
      <c r="R508" s="1"/>
      <c r="S508" s="2"/>
      <c r="T508" s="3"/>
      <c r="U508" s="7"/>
      <c r="V508" s="7"/>
      <c r="W508" s="7"/>
      <c r="X508" s="40"/>
      <c r="Y508" s="1"/>
      <c r="Z508" s="1"/>
      <c r="AA508" s="2"/>
      <c r="AB508" s="6"/>
      <c r="AC508" s="2"/>
      <c r="AD508" s="40"/>
      <c r="AE508" s="1"/>
      <c r="AF508" s="2"/>
      <c r="AG508" s="9"/>
      <c r="AH508" s="12"/>
      <c r="AI508" s="12"/>
      <c r="AJ508" s="42"/>
      <c r="AK508" s="11"/>
      <c r="AL508" s="9"/>
      <c r="AM508" s="11"/>
      <c r="AN508" s="9"/>
      <c r="AO508" s="9"/>
      <c r="AP508" s="9"/>
      <c r="AQ508" s="50"/>
      <c r="AR508" s="11"/>
      <c r="AS508" s="49"/>
      <c r="AT508" s="12"/>
      <c r="AU508" s="9"/>
      <c r="AV508" s="9"/>
      <c r="AW508" s="9"/>
      <c r="AX508" s="9"/>
      <c r="AY508" s="12"/>
      <c r="AZ508" s="49"/>
      <c r="BA508" s="12"/>
      <c r="BB508" s="9"/>
      <c r="BC508" s="9"/>
      <c r="BD508" s="9"/>
      <c r="BE508" s="9"/>
      <c r="BF508" s="12"/>
      <c r="BG508" s="49"/>
      <c r="BH508" s="12"/>
      <c r="BI508" s="9"/>
      <c r="BJ508" s="9"/>
      <c r="BK508" s="9"/>
      <c r="BL508" s="50"/>
      <c r="BM508" s="12"/>
      <c r="BN508" s="11"/>
      <c r="BO508" s="9"/>
      <c r="BP508" s="11"/>
      <c r="BQ508" s="9"/>
      <c r="BR508" s="43"/>
      <c r="BS508" s="9"/>
      <c r="BT508" s="11"/>
      <c r="BU508" s="25"/>
      <c r="BV508" s="25"/>
      <c r="BW508" s="25"/>
      <c r="BX508" s="25"/>
      <c r="BY508" s="25"/>
      <c r="BZ508" s="25"/>
      <c r="CA508" s="25"/>
      <c r="CB508" s="25"/>
    </row>
    <row r="509" spans="2:80" x14ac:dyDescent="0.2">
      <c r="B509" s="25"/>
      <c r="C509" s="1"/>
      <c r="D509" s="1"/>
      <c r="E509" s="1"/>
      <c r="F509" s="2"/>
      <c r="G509" s="6"/>
      <c r="H509" s="2"/>
      <c r="I509" s="2"/>
      <c r="J509" s="3"/>
      <c r="K509" s="3"/>
      <c r="L509" s="1"/>
      <c r="M509" s="1"/>
      <c r="N509" s="1"/>
      <c r="O509" s="40"/>
      <c r="P509" s="40"/>
      <c r="Q509" s="1"/>
      <c r="R509" s="1"/>
      <c r="S509" s="2"/>
      <c r="T509" s="3"/>
      <c r="U509" s="7"/>
      <c r="V509" s="7"/>
      <c r="W509" s="7"/>
      <c r="X509" s="40"/>
      <c r="Y509" s="1"/>
      <c r="Z509" s="1"/>
      <c r="AA509" s="2"/>
      <c r="AB509" s="6"/>
      <c r="AC509" s="2"/>
      <c r="AD509" s="40"/>
      <c r="AE509" s="1"/>
      <c r="AF509" s="2"/>
      <c r="AG509" s="9"/>
      <c r="AH509" s="12"/>
      <c r="AI509" s="12"/>
      <c r="AJ509" s="42"/>
      <c r="AK509" s="11"/>
      <c r="AL509" s="9"/>
      <c r="AM509" s="11"/>
      <c r="AN509" s="9"/>
      <c r="AO509" s="9"/>
      <c r="AP509" s="9"/>
      <c r="AQ509" s="50"/>
      <c r="AR509" s="11"/>
      <c r="AS509" s="49"/>
      <c r="AT509" s="12"/>
      <c r="AU509" s="9"/>
      <c r="AV509" s="9"/>
      <c r="AW509" s="9"/>
      <c r="AX509" s="9"/>
      <c r="AY509" s="12"/>
      <c r="AZ509" s="49"/>
      <c r="BA509" s="12"/>
      <c r="BB509" s="9"/>
      <c r="BC509" s="9"/>
      <c r="BD509" s="9"/>
      <c r="BE509" s="9"/>
      <c r="BF509" s="12"/>
      <c r="BG509" s="49"/>
      <c r="BH509" s="12"/>
      <c r="BI509" s="9"/>
      <c r="BJ509" s="9"/>
      <c r="BK509" s="9"/>
      <c r="BL509" s="50"/>
      <c r="BM509" s="12"/>
      <c r="BN509" s="11"/>
      <c r="BO509" s="9"/>
      <c r="BP509" s="11"/>
      <c r="BQ509" s="9"/>
      <c r="BR509" s="43"/>
      <c r="BS509" s="9"/>
      <c r="BT509" s="11"/>
      <c r="BU509" s="25"/>
      <c r="BV509" s="25"/>
      <c r="BW509" s="25"/>
      <c r="BX509" s="25"/>
      <c r="BY509" s="25"/>
      <c r="BZ509" s="25"/>
      <c r="CA509" s="25"/>
      <c r="CB509" s="25"/>
    </row>
    <row r="510" spans="2:80" x14ac:dyDescent="0.2">
      <c r="B510" s="25"/>
      <c r="C510" s="1"/>
      <c r="D510" s="1"/>
      <c r="E510" s="1"/>
      <c r="F510" s="2"/>
      <c r="G510" s="6"/>
      <c r="H510" s="2"/>
      <c r="I510" s="2"/>
      <c r="J510" s="3"/>
      <c r="K510" s="3"/>
      <c r="L510" s="1"/>
      <c r="M510" s="1"/>
      <c r="N510" s="1"/>
      <c r="O510" s="40"/>
      <c r="P510" s="40"/>
      <c r="Q510" s="1"/>
      <c r="R510" s="1"/>
      <c r="S510" s="2"/>
      <c r="T510" s="3"/>
      <c r="U510" s="7"/>
      <c r="V510" s="7"/>
      <c r="W510" s="7"/>
      <c r="X510" s="40"/>
      <c r="Y510" s="1"/>
      <c r="Z510" s="1"/>
      <c r="AA510" s="2"/>
      <c r="AB510" s="6"/>
      <c r="AC510" s="2"/>
      <c r="AD510" s="40"/>
      <c r="AE510" s="1"/>
      <c r="AF510" s="2"/>
      <c r="AG510" s="9"/>
      <c r="AH510" s="12"/>
      <c r="AI510" s="12"/>
      <c r="AJ510" s="42"/>
      <c r="AK510" s="11"/>
      <c r="AL510" s="9"/>
      <c r="AM510" s="11"/>
      <c r="AN510" s="9"/>
      <c r="AO510" s="9"/>
      <c r="AP510" s="9"/>
      <c r="AQ510" s="50"/>
      <c r="AR510" s="11"/>
      <c r="AS510" s="49"/>
      <c r="AT510" s="12"/>
      <c r="AU510" s="9"/>
      <c r="AV510" s="9"/>
      <c r="AW510" s="9"/>
      <c r="AX510" s="9"/>
      <c r="AY510" s="12"/>
      <c r="AZ510" s="49"/>
      <c r="BA510" s="12"/>
      <c r="BB510" s="9"/>
      <c r="BC510" s="9"/>
      <c r="BD510" s="9"/>
      <c r="BE510" s="9"/>
      <c r="BF510" s="12"/>
      <c r="BG510" s="49"/>
      <c r="BH510" s="12"/>
      <c r="BI510" s="9"/>
      <c r="BJ510" s="9"/>
      <c r="BK510" s="9"/>
      <c r="BL510" s="50"/>
      <c r="BM510" s="12"/>
      <c r="BN510" s="11"/>
      <c r="BO510" s="9"/>
      <c r="BP510" s="11"/>
      <c r="BQ510" s="9"/>
      <c r="BR510" s="43"/>
      <c r="BS510" s="9"/>
      <c r="BT510" s="11"/>
      <c r="BU510" s="25"/>
      <c r="BV510" s="25"/>
      <c r="BW510" s="25"/>
      <c r="BX510" s="25"/>
      <c r="BY510" s="25"/>
      <c r="BZ510" s="25"/>
      <c r="CA510" s="25"/>
      <c r="CB510" s="25"/>
    </row>
    <row r="511" spans="2:80" x14ac:dyDescent="0.2">
      <c r="B511" s="25"/>
      <c r="C511" s="1"/>
      <c r="D511" s="1"/>
      <c r="E511" s="1"/>
      <c r="F511" s="2"/>
      <c r="G511" s="6"/>
      <c r="H511" s="2"/>
      <c r="I511" s="2"/>
      <c r="J511" s="3"/>
      <c r="K511" s="3"/>
      <c r="L511" s="1"/>
      <c r="M511" s="1"/>
      <c r="N511" s="1"/>
      <c r="O511" s="40"/>
      <c r="P511" s="40"/>
      <c r="Q511" s="1"/>
      <c r="R511" s="1"/>
      <c r="S511" s="2"/>
      <c r="T511" s="3"/>
      <c r="U511" s="7"/>
      <c r="V511" s="7"/>
      <c r="W511" s="7"/>
      <c r="X511" s="40"/>
      <c r="Y511" s="1"/>
      <c r="Z511" s="1"/>
      <c r="AA511" s="2"/>
      <c r="AB511" s="6"/>
      <c r="AC511" s="2"/>
      <c r="AD511" s="40"/>
      <c r="AE511" s="1"/>
      <c r="AF511" s="2"/>
      <c r="AG511" s="9"/>
      <c r="AH511" s="12"/>
      <c r="AI511" s="12"/>
      <c r="AJ511" s="42"/>
      <c r="AK511" s="11"/>
      <c r="AL511" s="9"/>
      <c r="AM511" s="11"/>
      <c r="AN511" s="9"/>
      <c r="AO511" s="9"/>
      <c r="AP511" s="9"/>
      <c r="AQ511" s="50"/>
      <c r="AR511" s="11"/>
      <c r="AS511" s="49"/>
      <c r="AT511" s="12"/>
      <c r="AU511" s="9"/>
      <c r="AV511" s="9"/>
      <c r="AW511" s="9"/>
      <c r="AX511" s="9"/>
      <c r="AY511" s="12"/>
      <c r="AZ511" s="49"/>
      <c r="BA511" s="12"/>
      <c r="BB511" s="9"/>
      <c r="BC511" s="9"/>
      <c r="BD511" s="9"/>
      <c r="BE511" s="9"/>
      <c r="BF511" s="12"/>
      <c r="BG511" s="49"/>
      <c r="BH511" s="12"/>
      <c r="BI511" s="9"/>
      <c r="BJ511" s="9"/>
      <c r="BK511" s="9"/>
      <c r="BL511" s="50"/>
      <c r="BM511" s="12"/>
      <c r="BN511" s="11"/>
      <c r="BO511" s="9"/>
      <c r="BP511" s="11"/>
      <c r="BQ511" s="9"/>
      <c r="BR511" s="43"/>
      <c r="BS511" s="9"/>
      <c r="BT511" s="11"/>
      <c r="BU511" s="25"/>
      <c r="BV511" s="25"/>
      <c r="BW511" s="25"/>
      <c r="BX511" s="25"/>
      <c r="BY511" s="25"/>
      <c r="BZ511" s="25"/>
      <c r="CA511" s="25"/>
      <c r="CB511" s="25"/>
    </row>
    <row r="512" spans="2:80" x14ac:dyDescent="0.2">
      <c r="B512" s="25"/>
      <c r="C512" s="1"/>
      <c r="D512" s="1"/>
      <c r="E512" s="1"/>
      <c r="F512" s="2"/>
      <c r="G512" s="6"/>
      <c r="H512" s="2"/>
      <c r="I512" s="2"/>
      <c r="J512" s="3"/>
      <c r="K512" s="3"/>
      <c r="L512" s="1"/>
      <c r="M512" s="1"/>
      <c r="N512" s="1"/>
      <c r="O512" s="40"/>
      <c r="P512" s="40"/>
      <c r="Q512" s="1"/>
      <c r="R512" s="1"/>
      <c r="S512" s="2"/>
      <c r="T512" s="3"/>
      <c r="U512" s="7"/>
      <c r="V512" s="7"/>
      <c r="W512" s="7"/>
      <c r="X512" s="40"/>
      <c r="Y512" s="1"/>
      <c r="Z512" s="1"/>
      <c r="AA512" s="2"/>
      <c r="AB512" s="6"/>
      <c r="AC512" s="2"/>
      <c r="AD512" s="40"/>
      <c r="AE512" s="1"/>
      <c r="AF512" s="2"/>
      <c r="AG512" s="9"/>
      <c r="AH512" s="12"/>
      <c r="AI512" s="12"/>
      <c r="AJ512" s="42"/>
      <c r="AK512" s="11"/>
      <c r="AL512" s="9"/>
      <c r="AM512" s="11"/>
      <c r="AN512" s="9"/>
      <c r="AO512" s="9"/>
      <c r="AP512" s="9"/>
      <c r="AQ512" s="50"/>
      <c r="AR512" s="11"/>
      <c r="AS512" s="49"/>
      <c r="AT512" s="12"/>
      <c r="AU512" s="9"/>
      <c r="AV512" s="9"/>
      <c r="AW512" s="9"/>
      <c r="AX512" s="9"/>
      <c r="AY512" s="12"/>
      <c r="AZ512" s="49"/>
      <c r="BA512" s="12"/>
      <c r="BB512" s="9"/>
      <c r="BC512" s="9"/>
      <c r="BD512" s="9"/>
      <c r="BE512" s="9"/>
      <c r="BF512" s="12"/>
      <c r="BG512" s="49"/>
      <c r="BH512" s="12"/>
      <c r="BI512" s="9"/>
      <c r="BJ512" s="9"/>
      <c r="BK512" s="9"/>
      <c r="BL512" s="50"/>
      <c r="BM512" s="12"/>
      <c r="BN512" s="11"/>
      <c r="BO512" s="9"/>
      <c r="BP512" s="11"/>
      <c r="BQ512" s="9"/>
      <c r="BR512" s="43"/>
      <c r="BS512" s="9"/>
      <c r="BT512" s="11"/>
      <c r="BU512" s="25"/>
      <c r="BV512" s="25"/>
      <c r="BW512" s="25"/>
      <c r="BX512" s="25"/>
      <c r="BY512" s="25"/>
      <c r="BZ512" s="25"/>
      <c r="CA512" s="25"/>
      <c r="CB512" s="25"/>
    </row>
    <row r="513" spans="2:80" x14ac:dyDescent="0.2">
      <c r="B513" s="25"/>
      <c r="C513" s="1"/>
      <c r="D513" s="1"/>
      <c r="E513" s="1"/>
      <c r="F513" s="2"/>
      <c r="G513" s="6"/>
      <c r="H513" s="2"/>
      <c r="I513" s="2"/>
      <c r="J513" s="3"/>
      <c r="K513" s="3"/>
      <c r="L513" s="1"/>
      <c r="M513" s="1"/>
      <c r="N513" s="1"/>
      <c r="O513" s="40"/>
      <c r="P513" s="40"/>
      <c r="Q513" s="1"/>
      <c r="R513" s="1"/>
      <c r="S513" s="2"/>
      <c r="T513" s="3"/>
      <c r="U513" s="7"/>
      <c r="V513" s="7"/>
      <c r="W513" s="7"/>
      <c r="X513" s="40"/>
      <c r="Y513" s="1"/>
      <c r="Z513" s="1"/>
      <c r="AA513" s="2"/>
      <c r="AB513" s="6"/>
      <c r="AC513" s="2"/>
      <c r="AD513" s="40"/>
      <c r="AE513" s="1"/>
      <c r="AF513" s="2"/>
      <c r="AG513" s="9"/>
      <c r="AH513" s="12"/>
      <c r="AI513" s="12"/>
      <c r="AJ513" s="42"/>
      <c r="AK513" s="11"/>
      <c r="AL513" s="9"/>
      <c r="AM513" s="11"/>
      <c r="AN513" s="9"/>
      <c r="AO513" s="9"/>
      <c r="AP513" s="9"/>
      <c r="AQ513" s="50"/>
      <c r="AR513" s="11"/>
      <c r="AS513" s="49"/>
      <c r="AT513" s="12"/>
      <c r="AU513" s="9"/>
      <c r="AV513" s="9"/>
      <c r="AW513" s="9"/>
      <c r="AX513" s="9"/>
      <c r="AY513" s="12"/>
      <c r="AZ513" s="49"/>
      <c r="BA513" s="12"/>
      <c r="BB513" s="9"/>
      <c r="BC513" s="9"/>
      <c r="BD513" s="9"/>
      <c r="BE513" s="9"/>
      <c r="BF513" s="12"/>
      <c r="BG513" s="49"/>
      <c r="BH513" s="12"/>
      <c r="BI513" s="9"/>
      <c r="BJ513" s="9"/>
      <c r="BK513" s="9"/>
      <c r="BL513" s="50"/>
      <c r="BM513" s="12"/>
      <c r="BN513" s="11"/>
      <c r="BO513" s="9"/>
      <c r="BP513" s="11"/>
      <c r="BQ513" s="9"/>
      <c r="BR513" s="43"/>
      <c r="BS513" s="9"/>
      <c r="BT513" s="11"/>
      <c r="BU513" s="25"/>
      <c r="BV513" s="25"/>
      <c r="BW513" s="25"/>
      <c r="BX513" s="25"/>
      <c r="BY513" s="25"/>
      <c r="BZ513" s="25"/>
      <c r="CA513" s="25"/>
      <c r="CB513" s="25"/>
    </row>
    <row r="514" spans="2:80" x14ac:dyDescent="0.2">
      <c r="B514" s="25"/>
      <c r="C514" s="1"/>
      <c r="D514" s="1"/>
      <c r="E514" s="1"/>
      <c r="F514" s="2"/>
      <c r="G514" s="6"/>
      <c r="H514" s="2"/>
      <c r="I514" s="2"/>
      <c r="J514" s="3"/>
      <c r="K514" s="3"/>
      <c r="L514" s="1"/>
      <c r="M514" s="1"/>
      <c r="N514" s="1"/>
      <c r="O514" s="40"/>
      <c r="P514" s="40"/>
      <c r="Q514" s="1"/>
      <c r="R514" s="1"/>
      <c r="S514" s="2"/>
      <c r="T514" s="3"/>
      <c r="U514" s="7"/>
      <c r="V514" s="7"/>
      <c r="W514" s="7"/>
      <c r="X514" s="40"/>
      <c r="Y514" s="1"/>
      <c r="Z514" s="1"/>
      <c r="AA514" s="2"/>
      <c r="AB514" s="6"/>
      <c r="AC514" s="2"/>
      <c r="AD514" s="40"/>
      <c r="AE514" s="1"/>
      <c r="AF514" s="2"/>
      <c r="AG514" s="9"/>
      <c r="AH514" s="12"/>
      <c r="AI514" s="12"/>
      <c r="AJ514" s="42"/>
      <c r="AK514" s="11"/>
      <c r="AL514" s="9"/>
      <c r="AM514" s="11"/>
      <c r="AN514" s="9"/>
      <c r="AO514" s="9"/>
      <c r="AP514" s="9"/>
      <c r="AQ514" s="50"/>
      <c r="AR514" s="11"/>
      <c r="AS514" s="49"/>
      <c r="AT514" s="12"/>
      <c r="AU514" s="9"/>
      <c r="AV514" s="9"/>
      <c r="AW514" s="9"/>
      <c r="AX514" s="9"/>
      <c r="AY514" s="12"/>
      <c r="AZ514" s="49"/>
      <c r="BA514" s="12"/>
      <c r="BB514" s="9"/>
      <c r="BC514" s="9"/>
      <c r="BD514" s="9"/>
      <c r="BE514" s="9"/>
      <c r="BF514" s="12"/>
      <c r="BG514" s="49"/>
      <c r="BH514" s="12"/>
      <c r="BI514" s="9"/>
      <c r="BJ514" s="9"/>
      <c r="BK514" s="9"/>
      <c r="BL514" s="50"/>
      <c r="BM514" s="12"/>
      <c r="BN514" s="11"/>
      <c r="BO514" s="9"/>
      <c r="BP514" s="11"/>
      <c r="BQ514" s="9"/>
      <c r="BR514" s="43"/>
      <c r="BS514" s="9"/>
      <c r="BT514" s="11"/>
      <c r="BU514" s="25"/>
      <c r="BV514" s="25"/>
      <c r="BW514" s="25"/>
      <c r="BX514" s="25"/>
      <c r="BY514" s="25"/>
      <c r="BZ514" s="25"/>
      <c r="CA514" s="25"/>
      <c r="CB514" s="25"/>
    </row>
    <row r="515" spans="2:80" x14ac:dyDescent="0.2">
      <c r="B515" s="25"/>
      <c r="C515" s="1"/>
      <c r="D515" s="1"/>
      <c r="E515" s="1"/>
      <c r="F515" s="2"/>
      <c r="G515" s="6"/>
      <c r="H515" s="2"/>
      <c r="I515" s="2"/>
      <c r="J515" s="3"/>
      <c r="K515" s="3"/>
      <c r="L515" s="1"/>
      <c r="M515" s="1"/>
      <c r="N515" s="1"/>
      <c r="O515" s="40"/>
      <c r="P515" s="40"/>
      <c r="Q515" s="1"/>
      <c r="R515" s="1"/>
      <c r="S515" s="2"/>
      <c r="T515" s="3"/>
      <c r="U515" s="7"/>
      <c r="V515" s="7"/>
      <c r="W515" s="7"/>
      <c r="X515" s="40"/>
      <c r="Y515" s="1"/>
      <c r="Z515" s="1"/>
      <c r="AA515" s="2"/>
      <c r="AB515" s="6"/>
      <c r="AC515" s="2"/>
      <c r="AD515" s="40"/>
      <c r="AE515" s="1"/>
      <c r="AF515" s="2"/>
      <c r="AG515" s="9"/>
      <c r="AH515" s="12"/>
      <c r="AI515" s="12"/>
      <c r="AJ515" s="42"/>
      <c r="AK515" s="11"/>
      <c r="AL515" s="9"/>
      <c r="AM515" s="11"/>
      <c r="AN515" s="9"/>
      <c r="AO515" s="9"/>
      <c r="AP515" s="9"/>
      <c r="AQ515" s="50"/>
      <c r="AR515" s="11"/>
      <c r="AS515" s="49"/>
      <c r="AT515" s="12"/>
      <c r="AU515" s="9"/>
      <c r="AV515" s="9"/>
      <c r="AW515" s="9"/>
      <c r="AX515" s="9"/>
      <c r="AY515" s="12"/>
      <c r="AZ515" s="49"/>
      <c r="BA515" s="12"/>
      <c r="BB515" s="9"/>
      <c r="BC515" s="9"/>
      <c r="BD515" s="9"/>
      <c r="BE515" s="9"/>
      <c r="BF515" s="12"/>
      <c r="BG515" s="49"/>
      <c r="BH515" s="12"/>
      <c r="BI515" s="9"/>
      <c r="BJ515" s="9"/>
      <c r="BK515" s="9"/>
      <c r="BL515" s="50"/>
      <c r="BM515" s="12"/>
      <c r="BN515" s="11"/>
      <c r="BO515" s="9"/>
      <c r="BP515" s="11"/>
      <c r="BQ515" s="9"/>
      <c r="BR515" s="43"/>
      <c r="BS515" s="9"/>
      <c r="BT515" s="11"/>
      <c r="BU515" s="25"/>
      <c r="BV515" s="25"/>
      <c r="BW515" s="25"/>
      <c r="BX515" s="25"/>
      <c r="BY515" s="25"/>
      <c r="BZ515" s="25"/>
      <c r="CA515" s="25"/>
      <c r="CB515" s="25"/>
    </row>
    <row r="516" spans="2:80" x14ac:dyDescent="0.2">
      <c r="B516" s="25"/>
      <c r="C516" s="1"/>
      <c r="D516" s="1"/>
      <c r="E516" s="1"/>
      <c r="F516" s="2"/>
      <c r="G516" s="6"/>
      <c r="H516" s="2"/>
      <c r="I516" s="2"/>
      <c r="J516" s="3"/>
      <c r="K516" s="3"/>
      <c r="L516" s="1"/>
      <c r="M516" s="1"/>
      <c r="N516" s="1"/>
      <c r="O516" s="40"/>
      <c r="P516" s="40"/>
      <c r="Q516" s="1"/>
      <c r="R516" s="1"/>
      <c r="S516" s="2"/>
      <c r="T516" s="3"/>
      <c r="U516" s="7"/>
      <c r="V516" s="7"/>
      <c r="W516" s="7"/>
      <c r="X516" s="40"/>
      <c r="Y516" s="1"/>
      <c r="Z516" s="1"/>
      <c r="AA516" s="2"/>
      <c r="AB516" s="6"/>
      <c r="AC516" s="2"/>
      <c r="AD516" s="40"/>
      <c r="AE516" s="1"/>
      <c r="AF516" s="2"/>
      <c r="AG516" s="9"/>
      <c r="AH516" s="12"/>
      <c r="AI516" s="12"/>
      <c r="AJ516" s="42"/>
      <c r="AK516" s="11"/>
      <c r="AL516" s="9"/>
      <c r="AM516" s="11"/>
      <c r="AN516" s="9"/>
      <c r="AO516" s="9"/>
      <c r="AP516" s="9"/>
      <c r="AQ516" s="50"/>
      <c r="AR516" s="11"/>
      <c r="AS516" s="49"/>
      <c r="AT516" s="12"/>
      <c r="AU516" s="9"/>
      <c r="AV516" s="9"/>
      <c r="AW516" s="9"/>
      <c r="AX516" s="9"/>
      <c r="AY516" s="12"/>
      <c r="AZ516" s="49"/>
      <c r="BA516" s="12"/>
      <c r="BB516" s="9"/>
      <c r="BC516" s="9"/>
      <c r="BD516" s="9"/>
      <c r="BE516" s="9"/>
      <c r="BF516" s="12"/>
      <c r="BG516" s="49"/>
      <c r="BH516" s="12"/>
      <c r="BI516" s="9"/>
      <c r="BJ516" s="9"/>
      <c r="BK516" s="9"/>
      <c r="BL516" s="50"/>
      <c r="BM516" s="12"/>
      <c r="BN516" s="11"/>
      <c r="BO516" s="9"/>
      <c r="BP516" s="11"/>
      <c r="BQ516" s="9"/>
      <c r="BR516" s="43"/>
      <c r="BS516" s="9"/>
      <c r="BT516" s="11"/>
      <c r="BU516" s="25"/>
      <c r="BV516" s="25"/>
      <c r="BW516" s="25"/>
      <c r="BX516" s="25"/>
      <c r="BY516" s="25"/>
      <c r="BZ516" s="25"/>
      <c r="CA516" s="25"/>
      <c r="CB516" s="25"/>
    </row>
    <row r="517" spans="2:80" x14ac:dyDescent="0.2">
      <c r="B517" s="25"/>
      <c r="C517" s="1"/>
      <c r="D517" s="1"/>
      <c r="E517" s="1"/>
      <c r="F517" s="2"/>
      <c r="G517" s="6"/>
      <c r="H517" s="2"/>
      <c r="I517" s="2"/>
      <c r="J517" s="3"/>
      <c r="K517" s="3"/>
      <c r="L517" s="1"/>
      <c r="M517" s="1"/>
      <c r="N517" s="1"/>
      <c r="O517" s="40"/>
      <c r="P517" s="40"/>
      <c r="Q517" s="1"/>
      <c r="R517" s="1"/>
      <c r="S517" s="2"/>
      <c r="T517" s="3"/>
      <c r="U517" s="7"/>
      <c r="V517" s="7"/>
      <c r="W517" s="7"/>
      <c r="X517" s="40"/>
      <c r="Y517" s="1"/>
      <c r="Z517" s="1"/>
      <c r="AA517" s="2"/>
      <c r="AB517" s="6"/>
      <c r="AC517" s="2"/>
      <c r="AD517" s="40"/>
      <c r="AE517" s="1"/>
      <c r="AF517" s="2"/>
      <c r="AG517" s="9"/>
      <c r="AH517" s="12"/>
      <c r="AI517" s="12"/>
      <c r="AJ517" s="42"/>
      <c r="AK517" s="11"/>
      <c r="AL517" s="9"/>
      <c r="AM517" s="11"/>
      <c r="AN517" s="9"/>
      <c r="AO517" s="9"/>
      <c r="AP517" s="9"/>
      <c r="AQ517" s="50"/>
      <c r="AR517" s="11"/>
      <c r="AS517" s="49"/>
      <c r="AT517" s="12"/>
      <c r="AU517" s="9"/>
      <c r="AV517" s="9"/>
      <c r="AW517" s="9"/>
      <c r="AX517" s="9"/>
      <c r="AY517" s="12"/>
      <c r="AZ517" s="49"/>
      <c r="BA517" s="12"/>
      <c r="BB517" s="9"/>
      <c r="BC517" s="9"/>
      <c r="BD517" s="9"/>
      <c r="BE517" s="9"/>
      <c r="BF517" s="12"/>
      <c r="BG517" s="49"/>
      <c r="BH517" s="12"/>
      <c r="BI517" s="9"/>
      <c r="BJ517" s="9"/>
      <c r="BK517" s="9"/>
      <c r="BL517" s="50"/>
      <c r="BM517" s="12"/>
      <c r="BN517" s="11"/>
      <c r="BO517" s="9"/>
      <c r="BP517" s="11"/>
      <c r="BQ517" s="9"/>
      <c r="BR517" s="43"/>
      <c r="BS517" s="9"/>
      <c r="BT517" s="11"/>
      <c r="BU517" s="25"/>
      <c r="BV517" s="25"/>
      <c r="BW517" s="25"/>
      <c r="BX517" s="25"/>
      <c r="BY517" s="25"/>
      <c r="BZ517" s="25"/>
      <c r="CA517" s="25"/>
      <c r="CB517" s="25"/>
    </row>
    <row r="518" spans="2:80" x14ac:dyDescent="0.2">
      <c r="B518" s="25"/>
      <c r="C518" s="1"/>
      <c r="D518" s="1"/>
      <c r="E518" s="1"/>
      <c r="F518" s="2"/>
      <c r="G518" s="6"/>
      <c r="H518" s="2"/>
      <c r="I518" s="2"/>
      <c r="J518" s="3"/>
      <c r="K518" s="3"/>
      <c r="L518" s="1"/>
      <c r="M518" s="1"/>
      <c r="N518" s="1"/>
      <c r="O518" s="40"/>
      <c r="P518" s="40"/>
      <c r="Q518" s="1"/>
      <c r="R518" s="1"/>
      <c r="S518" s="2"/>
      <c r="T518" s="3"/>
      <c r="U518" s="7"/>
      <c r="V518" s="7"/>
      <c r="W518" s="7"/>
      <c r="X518" s="40"/>
      <c r="Y518" s="1"/>
      <c r="Z518" s="1"/>
      <c r="AA518" s="2"/>
      <c r="AB518" s="6"/>
      <c r="AC518" s="2"/>
      <c r="AD518" s="40"/>
      <c r="AE518" s="1"/>
      <c r="AF518" s="2"/>
      <c r="AG518" s="9"/>
      <c r="AH518" s="12"/>
      <c r="AI518" s="12"/>
      <c r="AJ518" s="42"/>
      <c r="AK518" s="11"/>
      <c r="AL518" s="9"/>
      <c r="AM518" s="11"/>
      <c r="AN518" s="9"/>
      <c r="AO518" s="9"/>
      <c r="AP518" s="9"/>
      <c r="AQ518" s="50"/>
      <c r="AR518" s="11"/>
      <c r="AS518" s="49"/>
      <c r="AT518" s="12"/>
      <c r="AU518" s="9"/>
      <c r="AV518" s="9"/>
      <c r="AW518" s="9"/>
      <c r="AX518" s="9"/>
      <c r="AY518" s="12"/>
      <c r="AZ518" s="49"/>
      <c r="BA518" s="12"/>
      <c r="BB518" s="9"/>
      <c r="BC518" s="9"/>
      <c r="BD518" s="9"/>
      <c r="BE518" s="9"/>
      <c r="BF518" s="12"/>
      <c r="BG518" s="49"/>
      <c r="BH518" s="12"/>
      <c r="BI518" s="9"/>
      <c r="BJ518" s="9"/>
      <c r="BK518" s="9"/>
      <c r="BL518" s="50"/>
      <c r="BM518" s="12"/>
      <c r="BN518" s="11"/>
      <c r="BO518" s="9"/>
      <c r="BP518" s="11"/>
      <c r="BQ518" s="9"/>
      <c r="BR518" s="43"/>
      <c r="BS518" s="9"/>
      <c r="BT518" s="11"/>
      <c r="BU518" s="25"/>
      <c r="BV518" s="25"/>
      <c r="BW518" s="25"/>
      <c r="BX518" s="25"/>
      <c r="BY518" s="25"/>
      <c r="BZ518" s="25"/>
      <c r="CA518" s="25"/>
      <c r="CB518" s="25"/>
    </row>
    <row r="519" spans="2:80" x14ac:dyDescent="0.2">
      <c r="B519" s="25"/>
      <c r="C519" s="1"/>
      <c r="D519" s="1"/>
      <c r="E519" s="1"/>
      <c r="F519" s="2"/>
      <c r="G519" s="6"/>
      <c r="H519" s="2"/>
      <c r="I519" s="2"/>
      <c r="J519" s="3"/>
      <c r="K519" s="3"/>
      <c r="L519" s="1"/>
      <c r="M519" s="1"/>
      <c r="N519" s="1"/>
      <c r="O519" s="40"/>
      <c r="P519" s="40"/>
      <c r="Q519" s="1"/>
      <c r="R519" s="1"/>
      <c r="S519" s="2"/>
      <c r="T519" s="3"/>
      <c r="U519" s="7"/>
      <c r="V519" s="7"/>
      <c r="W519" s="7"/>
      <c r="X519" s="40"/>
      <c r="Y519" s="1"/>
      <c r="Z519" s="1"/>
      <c r="AA519" s="2"/>
      <c r="AB519" s="6"/>
      <c r="AC519" s="2"/>
      <c r="AD519" s="40"/>
      <c r="AE519" s="1"/>
      <c r="AF519" s="2"/>
      <c r="AG519" s="9"/>
      <c r="AH519" s="12"/>
      <c r="AI519" s="12"/>
      <c r="AJ519" s="42"/>
      <c r="AK519" s="11"/>
      <c r="AL519" s="9"/>
      <c r="AM519" s="11"/>
      <c r="AN519" s="9"/>
      <c r="AO519" s="9"/>
      <c r="AP519" s="9"/>
      <c r="AQ519" s="50"/>
      <c r="AR519" s="11"/>
      <c r="AS519" s="49"/>
      <c r="AT519" s="12"/>
      <c r="AU519" s="9"/>
      <c r="AV519" s="9"/>
      <c r="AW519" s="9"/>
      <c r="AX519" s="9"/>
      <c r="AY519" s="12"/>
      <c r="AZ519" s="49"/>
      <c r="BA519" s="12"/>
      <c r="BB519" s="9"/>
      <c r="BC519" s="9"/>
      <c r="BD519" s="9"/>
      <c r="BE519" s="9"/>
      <c r="BF519" s="12"/>
      <c r="BG519" s="49"/>
      <c r="BH519" s="12"/>
      <c r="BI519" s="9"/>
      <c r="BJ519" s="9"/>
      <c r="BK519" s="9"/>
      <c r="BL519" s="50"/>
      <c r="BM519" s="12"/>
      <c r="BN519" s="11"/>
      <c r="BO519" s="9"/>
      <c r="BP519" s="11"/>
      <c r="BQ519" s="9"/>
      <c r="BR519" s="43"/>
      <c r="BS519" s="9"/>
      <c r="BT519" s="11"/>
      <c r="BU519" s="25"/>
      <c r="BV519" s="25"/>
      <c r="BW519" s="25"/>
      <c r="BX519" s="25"/>
      <c r="BY519" s="25"/>
      <c r="BZ519" s="25"/>
      <c r="CA519" s="25"/>
      <c r="CB519" s="25"/>
    </row>
    <row r="520" spans="2:80" x14ac:dyDescent="0.2">
      <c r="B520" s="25"/>
      <c r="C520" s="1"/>
      <c r="D520" s="1"/>
      <c r="E520" s="1"/>
      <c r="F520" s="2"/>
      <c r="G520" s="6"/>
      <c r="H520" s="2"/>
      <c r="I520" s="2"/>
      <c r="J520" s="3"/>
      <c r="K520" s="3"/>
      <c r="L520" s="1"/>
      <c r="M520" s="1"/>
      <c r="N520" s="1"/>
      <c r="O520" s="40"/>
      <c r="P520" s="40"/>
      <c r="Q520" s="1"/>
      <c r="R520" s="1"/>
      <c r="S520" s="2"/>
      <c r="T520" s="3"/>
      <c r="U520" s="7"/>
      <c r="V520" s="7"/>
      <c r="W520" s="7"/>
      <c r="X520" s="40"/>
      <c r="Y520" s="1"/>
      <c r="Z520" s="1"/>
      <c r="AA520" s="2"/>
      <c r="AB520" s="6"/>
      <c r="AC520" s="2"/>
      <c r="AD520" s="40"/>
      <c r="AE520" s="1"/>
      <c r="AF520" s="2"/>
      <c r="AG520" s="9"/>
      <c r="AH520" s="12"/>
      <c r="AI520" s="12"/>
      <c r="AJ520" s="42"/>
      <c r="AK520" s="11"/>
      <c r="AL520" s="9"/>
      <c r="AM520" s="11"/>
      <c r="AN520" s="9"/>
      <c r="AO520" s="9"/>
      <c r="AP520" s="9"/>
      <c r="AQ520" s="50"/>
      <c r="AR520" s="11"/>
      <c r="AS520" s="49"/>
      <c r="AT520" s="12"/>
      <c r="AU520" s="9"/>
      <c r="AV520" s="9"/>
      <c r="AW520" s="9"/>
      <c r="AX520" s="9"/>
      <c r="AY520" s="12"/>
      <c r="AZ520" s="49"/>
      <c r="BA520" s="12"/>
      <c r="BB520" s="9"/>
      <c r="BC520" s="9"/>
      <c r="BD520" s="9"/>
      <c r="BE520" s="9"/>
      <c r="BF520" s="12"/>
      <c r="BG520" s="49"/>
      <c r="BH520" s="12"/>
      <c r="BI520" s="9"/>
      <c r="BJ520" s="9"/>
      <c r="BK520" s="9"/>
      <c r="BL520" s="50"/>
      <c r="BM520" s="12"/>
      <c r="BN520" s="11"/>
      <c r="BO520" s="9"/>
      <c r="BP520" s="11"/>
      <c r="BQ520" s="9"/>
      <c r="BR520" s="43"/>
      <c r="BS520" s="9"/>
      <c r="BT520" s="11"/>
      <c r="BU520" s="25"/>
      <c r="BV520" s="25"/>
      <c r="BW520" s="25"/>
      <c r="BX520" s="25"/>
      <c r="BY520" s="25"/>
      <c r="BZ520" s="25"/>
      <c r="CA520" s="25"/>
      <c r="CB520" s="25"/>
    </row>
    <row r="521" spans="2:80" x14ac:dyDescent="0.2">
      <c r="B521" s="25"/>
      <c r="C521" s="1"/>
      <c r="D521" s="1"/>
      <c r="E521" s="1"/>
      <c r="F521" s="2"/>
      <c r="G521" s="6"/>
      <c r="H521" s="2"/>
      <c r="I521" s="2"/>
      <c r="J521" s="3"/>
      <c r="K521" s="3"/>
      <c r="L521" s="1"/>
      <c r="M521" s="1"/>
      <c r="N521" s="1"/>
      <c r="O521" s="40"/>
      <c r="P521" s="40"/>
      <c r="Q521" s="1"/>
      <c r="R521" s="1"/>
      <c r="S521" s="2"/>
      <c r="T521" s="3"/>
      <c r="U521" s="7"/>
      <c r="V521" s="7"/>
      <c r="W521" s="7"/>
      <c r="X521" s="40"/>
      <c r="Y521" s="1"/>
      <c r="Z521" s="1"/>
      <c r="AA521" s="2"/>
      <c r="AB521" s="6"/>
      <c r="AC521" s="2"/>
      <c r="AD521" s="40"/>
      <c r="AE521" s="1"/>
      <c r="AF521" s="2"/>
      <c r="AG521" s="9"/>
      <c r="AH521" s="12"/>
      <c r="AI521" s="12"/>
      <c r="AJ521" s="42"/>
      <c r="AK521" s="11"/>
      <c r="AL521" s="9"/>
      <c r="AM521" s="11"/>
      <c r="AN521" s="9"/>
      <c r="AO521" s="9"/>
      <c r="AP521" s="9"/>
      <c r="AQ521" s="50"/>
      <c r="AR521" s="11"/>
      <c r="AS521" s="49"/>
      <c r="AT521" s="12"/>
      <c r="AU521" s="9"/>
      <c r="AV521" s="9"/>
      <c r="AW521" s="9"/>
      <c r="AX521" s="9"/>
      <c r="AY521" s="12"/>
      <c r="AZ521" s="49"/>
      <c r="BA521" s="12"/>
      <c r="BB521" s="9"/>
      <c r="BC521" s="9"/>
      <c r="BD521" s="9"/>
      <c r="BE521" s="9"/>
      <c r="BF521" s="12"/>
      <c r="BG521" s="49"/>
      <c r="BH521" s="12"/>
      <c r="BI521" s="9"/>
      <c r="BJ521" s="9"/>
      <c r="BK521" s="9"/>
      <c r="BL521" s="50"/>
      <c r="BM521" s="12"/>
      <c r="BN521" s="11"/>
      <c r="BO521" s="9"/>
      <c r="BP521" s="11"/>
      <c r="BQ521" s="9"/>
      <c r="BR521" s="43"/>
      <c r="BS521" s="9"/>
      <c r="BT521" s="11"/>
      <c r="BU521" s="25"/>
      <c r="BV521" s="25"/>
      <c r="BW521" s="25"/>
      <c r="BX521" s="25"/>
      <c r="BY521" s="25"/>
      <c r="BZ521" s="25"/>
      <c r="CA521" s="25"/>
      <c r="CB521" s="25"/>
    </row>
    <row r="522" spans="2:80" x14ac:dyDescent="0.2">
      <c r="B522" s="25"/>
      <c r="C522" s="1"/>
      <c r="D522" s="1"/>
      <c r="E522" s="1"/>
      <c r="F522" s="2"/>
      <c r="G522" s="6"/>
      <c r="H522" s="2"/>
      <c r="I522" s="2"/>
      <c r="J522" s="3"/>
      <c r="K522" s="3"/>
      <c r="L522" s="1"/>
      <c r="M522" s="1"/>
      <c r="N522" s="1"/>
      <c r="O522" s="40"/>
      <c r="P522" s="40"/>
      <c r="Q522" s="1"/>
      <c r="R522" s="1"/>
      <c r="S522" s="2"/>
      <c r="T522" s="3"/>
      <c r="U522" s="7"/>
      <c r="V522" s="7"/>
      <c r="W522" s="7"/>
      <c r="X522" s="40"/>
      <c r="Y522" s="1"/>
      <c r="Z522" s="1"/>
      <c r="AA522" s="2"/>
      <c r="AB522" s="6"/>
      <c r="AC522" s="2"/>
      <c r="AD522" s="40"/>
      <c r="AE522" s="1"/>
      <c r="AF522" s="2"/>
      <c r="AG522" s="9"/>
      <c r="AH522" s="12"/>
      <c r="AI522" s="12"/>
      <c r="AJ522" s="42"/>
      <c r="AK522" s="11"/>
      <c r="AL522" s="9"/>
      <c r="AM522" s="11"/>
      <c r="AN522" s="9"/>
      <c r="AO522" s="9"/>
      <c r="AP522" s="9"/>
      <c r="AQ522" s="50"/>
      <c r="AR522" s="11"/>
      <c r="AS522" s="49"/>
      <c r="AT522" s="12"/>
      <c r="AU522" s="9"/>
      <c r="AV522" s="9"/>
      <c r="AW522" s="9"/>
      <c r="AX522" s="9"/>
      <c r="AY522" s="12"/>
      <c r="AZ522" s="49"/>
      <c r="BA522" s="12"/>
      <c r="BB522" s="9"/>
      <c r="BC522" s="9"/>
      <c r="BD522" s="9"/>
      <c r="BE522" s="9"/>
      <c r="BF522" s="12"/>
      <c r="BG522" s="49"/>
      <c r="BH522" s="12"/>
      <c r="BI522" s="9"/>
      <c r="BJ522" s="9"/>
      <c r="BK522" s="9"/>
      <c r="BL522" s="50"/>
      <c r="BM522" s="12"/>
      <c r="BN522" s="11"/>
      <c r="BO522" s="9"/>
      <c r="BP522" s="11"/>
      <c r="BQ522" s="9"/>
      <c r="BR522" s="43"/>
      <c r="BS522" s="9"/>
      <c r="BT522" s="11"/>
      <c r="BU522" s="25"/>
      <c r="BV522" s="25"/>
      <c r="BW522" s="25"/>
      <c r="BX522" s="25"/>
      <c r="BY522" s="25"/>
      <c r="BZ522" s="25"/>
      <c r="CA522" s="25"/>
      <c r="CB522" s="25"/>
    </row>
    <row r="523" spans="2:80" x14ac:dyDescent="0.2">
      <c r="B523" s="25"/>
      <c r="C523" s="1"/>
      <c r="D523" s="1"/>
      <c r="E523" s="1"/>
      <c r="F523" s="2"/>
      <c r="G523" s="6"/>
      <c r="H523" s="2"/>
      <c r="I523" s="2"/>
      <c r="J523" s="3"/>
      <c r="K523" s="3"/>
      <c r="L523" s="1"/>
      <c r="M523" s="1"/>
      <c r="N523" s="1"/>
      <c r="O523" s="40"/>
      <c r="P523" s="40"/>
      <c r="Q523" s="1"/>
      <c r="R523" s="1"/>
      <c r="S523" s="2"/>
      <c r="T523" s="3"/>
      <c r="U523" s="7"/>
      <c r="V523" s="7"/>
      <c r="W523" s="7"/>
      <c r="X523" s="40"/>
      <c r="Y523" s="1"/>
      <c r="Z523" s="1"/>
      <c r="AA523" s="2"/>
      <c r="AB523" s="6"/>
      <c r="AC523" s="2"/>
      <c r="AD523" s="40"/>
      <c r="AE523" s="1"/>
      <c r="AF523" s="2"/>
      <c r="AG523" s="9"/>
      <c r="AH523" s="12"/>
      <c r="AI523" s="12"/>
      <c r="AJ523" s="42"/>
      <c r="AK523" s="11"/>
      <c r="AL523" s="9"/>
      <c r="AM523" s="11"/>
      <c r="AN523" s="9"/>
      <c r="AO523" s="9"/>
      <c r="AP523" s="9"/>
      <c r="AQ523" s="50"/>
      <c r="AR523" s="11"/>
      <c r="AS523" s="49"/>
      <c r="AT523" s="12"/>
      <c r="AU523" s="9"/>
      <c r="AV523" s="9"/>
      <c r="AW523" s="9"/>
      <c r="AX523" s="9"/>
      <c r="AY523" s="12"/>
      <c r="AZ523" s="49"/>
      <c r="BA523" s="12"/>
      <c r="BB523" s="9"/>
      <c r="BC523" s="9"/>
      <c r="BD523" s="9"/>
      <c r="BE523" s="9"/>
      <c r="BF523" s="12"/>
      <c r="BG523" s="49"/>
      <c r="BH523" s="12"/>
      <c r="BI523" s="9"/>
      <c r="BJ523" s="9"/>
      <c r="BK523" s="9"/>
      <c r="BL523" s="50"/>
      <c r="BM523" s="12"/>
      <c r="BN523" s="11"/>
      <c r="BO523" s="9"/>
      <c r="BP523" s="11"/>
      <c r="BQ523" s="9"/>
      <c r="BR523" s="43"/>
      <c r="BS523" s="9"/>
      <c r="BT523" s="11"/>
      <c r="BU523" s="25"/>
      <c r="BV523" s="25"/>
      <c r="BW523" s="25"/>
      <c r="BX523" s="25"/>
      <c r="BY523" s="25"/>
      <c r="BZ523" s="25"/>
      <c r="CA523" s="25"/>
      <c r="CB523" s="25"/>
    </row>
    <row r="524" spans="2:80" x14ac:dyDescent="0.2">
      <c r="B524" s="25"/>
      <c r="C524" s="1"/>
      <c r="D524" s="1"/>
      <c r="E524" s="1"/>
      <c r="F524" s="2"/>
      <c r="G524" s="6"/>
      <c r="H524" s="2"/>
      <c r="I524" s="2"/>
      <c r="J524" s="3"/>
      <c r="K524" s="3"/>
      <c r="L524" s="1"/>
      <c r="M524" s="1"/>
      <c r="N524" s="1"/>
      <c r="O524" s="40"/>
      <c r="P524" s="40"/>
      <c r="Q524" s="1"/>
      <c r="R524" s="1"/>
      <c r="S524" s="2"/>
      <c r="T524" s="3"/>
      <c r="U524" s="7"/>
      <c r="V524" s="7"/>
      <c r="W524" s="7"/>
      <c r="X524" s="40"/>
      <c r="Y524" s="1"/>
      <c r="Z524" s="1"/>
      <c r="AA524" s="2"/>
      <c r="AB524" s="6"/>
      <c r="AC524" s="2"/>
      <c r="AD524" s="40"/>
      <c r="AE524" s="1"/>
      <c r="AF524" s="2"/>
      <c r="AG524" s="9"/>
      <c r="AH524" s="12"/>
      <c r="AI524" s="12"/>
      <c r="AJ524" s="42"/>
      <c r="AK524" s="11"/>
      <c r="AL524" s="9"/>
      <c r="AM524" s="11"/>
      <c r="AN524" s="9"/>
      <c r="AO524" s="9"/>
      <c r="AP524" s="9"/>
      <c r="AQ524" s="50"/>
      <c r="AR524" s="11"/>
      <c r="AS524" s="49"/>
      <c r="AT524" s="12"/>
      <c r="AU524" s="9"/>
      <c r="AV524" s="9"/>
      <c r="AW524" s="9"/>
      <c r="AX524" s="9"/>
      <c r="AY524" s="12"/>
      <c r="AZ524" s="49"/>
      <c r="BA524" s="12"/>
      <c r="BB524" s="9"/>
      <c r="BC524" s="9"/>
      <c r="BD524" s="9"/>
      <c r="BE524" s="9"/>
      <c r="BF524" s="12"/>
      <c r="BG524" s="49"/>
      <c r="BH524" s="12"/>
      <c r="BI524" s="9"/>
      <c r="BJ524" s="9"/>
      <c r="BK524" s="9"/>
      <c r="BL524" s="50"/>
      <c r="BM524" s="12"/>
      <c r="BN524" s="11"/>
      <c r="BO524" s="9"/>
      <c r="BP524" s="11"/>
      <c r="BQ524" s="9"/>
      <c r="BR524" s="43"/>
      <c r="BS524" s="9"/>
      <c r="BT524" s="11"/>
      <c r="BU524" s="25"/>
      <c r="BV524" s="25"/>
      <c r="BW524" s="25"/>
      <c r="BX524" s="25"/>
      <c r="BY524" s="25"/>
      <c r="BZ524" s="25"/>
      <c r="CA524" s="25"/>
      <c r="CB524" s="25"/>
    </row>
    <row r="525" spans="2:80" x14ac:dyDescent="0.2">
      <c r="B525" s="25"/>
      <c r="C525" s="1"/>
      <c r="D525" s="1"/>
      <c r="E525" s="1"/>
      <c r="F525" s="2"/>
      <c r="G525" s="6"/>
      <c r="H525" s="2"/>
      <c r="I525" s="2"/>
      <c r="J525" s="3"/>
      <c r="K525" s="3"/>
      <c r="L525" s="1"/>
      <c r="M525" s="1"/>
      <c r="N525" s="1"/>
      <c r="O525" s="40"/>
      <c r="P525" s="40"/>
      <c r="Q525" s="1"/>
      <c r="R525" s="1"/>
      <c r="S525" s="2"/>
      <c r="T525" s="3"/>
      <c r="U525" s="7"/>
      <c r="V525" s="7"/>
      <c r="W525" s="7"/>
      <c r="X525" s="40"/>
      <c r="Y525" s="1"/>
      <c r="Z525" s="1"/>
      <c r="AA525" s="2"/>
      <c r="AB525" s="6"/>
      <c r="AC525" s="2"/>
      <c r="AD525" s="40"/>
      <c r="AE525" s="1"/>
      <c r="AF525" s="2"/>
      <c r="AG525" s="9"/>
      <c r="AH525" s="12"/>
      <c r="AI525" s="12"/>
      <c r="AJ525" s="42"/>
      <c r="AK525" s="11"/>
      <c r="AL525" s="9"/>
      <c r="AM525" s="11"/>
      <c r="AN525" s="9"/>
      <c r="AO525" s="9"/>
      <c r="AP525" s="9"/>
      <c r="AQ525" s="50"/>
      <c r="AR525" s="11"/>
      <c r="AS525" s="49"/>
      <c r="AT525" s="12"/>
      <c r="AU525" s="9"/>
      <c r="AV525" s="9"/>
      <c r="AW525" s="9"/>
      <c r="AX525" s="9"/>
      <c r="AY525" s="12"/>
      <c r="AZ525" s="49"/>
      <c r="BA525" s="12"/>
      <c r="BB525" s="9"/>
      <c r="BC525" s="9"/>
      <c r="BD525" s="9"/>
      <c r="BE525" s="9"/>
      <c r="BF525" s="12"/>
      <c r="BG525" s="49"/>
      <c r="BH525" s="12"/>
      <c r="BI525" s="9"/>
      <c r="BJ525" s="9"/>
      <c r="BK525" s="9"/>
      <c r="BL525" s="50"/>
      <c r="BM525" s="12"/>
      <c r="BN525" s="11"/>
      <c r="BO525" s="9"/>
      <c r="BP525" s="11"/>
      <c r="BQ525" s="9"/>
      <c r="BR525" s="43"/>
      <c r="BS525" s="9"/>
      <c r="BT525" s="11"/>
      <c r="BU525" s="25"/>
      <c r="BV525" s="25"/>
      <c r="BW525" s="25"/>
      <c r="BX525" s="25"/>
      <c r="BY525" s="25"/>
      <c r="BZ525" s="25"/>
      <c r="CA525" s="25"/>
      <c r="CB525" s="25"/>
    </row>
    <row r="526" spans="2:80" x14ac:dyDescent="0.2">
      <c r="B526" s="25"/>
      <c r="C526" s="1"/>
      <c r="D526" s="1"/>
      <c r="E526" s="1"/>
      <c r="F526" s="2"/>
      <c r="G526" s="6"/>
      <c r="H526" s="2"/>
      <c r="I526" s="2"/>
      <c r="J526" s="3"/>
      <c r="K526" s="3"/>
      <c r="L526" s="1"/>
      <c r="M526" s="1"/>
      <c r="N526" s="1"/>
      <c r="O526" s="40"/>
      <c r="P526" s="40"/>
      <c r="Q526" s="1"/>
      <c r="R526" s="1"/>
      <c r="S526" s="2"/>
      <c r="T526" s="3"/>
      <c r="U526" s="7"/>
      <c r="V526" s="7"/>
      <c r="W526" s="7"/>
      <c r="X526" s="40"/>
      <c r="Y526" s="1"/>
      <c r="Z526" s="1"/>
      <c r="AA526" s="2"/>
      <c r="AB526" s="6"/>
      <c r="AC526" s="2"/>
      <c r="AD526" s="40"/>
      <c r="AE526" s="1"/>
      <c r="AF526" s="2"/>
      <c r="AG526" s="9"/>
      <c r="AH526" s="12"/>
      <c r="AI526" s="12"/>
      <c r="AJ526" s="42"/>
      <c r="AK526" s="11"/>
      <c r="AL526" s="9"/>
      <c r="AM526" s="11"/>
      <c r="AN526" s="9"/>
      <c r="AO526" s="9"/>
      <c r="AP526" s="9"/>
      <c r="AQ526" s="50"/>
      <c r="AR526" s="11"/>
      <c r="AS526" s="49"/>
      <c r="AT526" s="12"/>
      <c r="AU526" s="9"/>
      <c r="AV526" s="9"/>
      <c r="AW526" s="9"/>
      <c r="AX526" s="9"/>
      <c r="AY526" s="12"/>
      <c r="AZ526" s="49"/>
      <c r="BA526" s="12"/>
      <c r="BB526" s="9"/>
      <c r="BC526" s="9"/>
      <c r="BD526" s="9"/>
      <c r="BE526" s="9"/>
      <c r="BF526" s="12"/>
      <c r="BG526" s="49"/>
      <c r="BH526" s="12"/>
      <c r="BI526" s="9"/>
      <c r="BJ526" s="9"/>
      <c r="BK526" s="9"/>
      <c r="BL526" s="50"/>
      <c r="BM526" s="12"/>
      <c r="BN526" s="11"/>
      <c r="BO526" s="9"/>
      <c r="BP526" s="11"/>
      <c r="BQ526" s="9"/>
      <c r="BR526" s="43"/>
      <c r="BS526" s="9"/>
      <c r="BT526" s="11"/>
      <c r="BU526" s="25"/>
      <c r="BV526" s="25"/>
      <c r="BW526" s="25"/>
      <c r="BX526" s="25"/>
      <c r="BY526" s="25"/>
      <c r="BZ526" s="25"/>
      <c r="CA526" s="25"/>
      <c r="CB526" s="25"/>
    </row>
    <row r="527" spans="2:80" x14ac:dyDescent="0.2">
      <c r="B527" s="25"/>
      <c r="C527" s="1"/>
      <c r="D527" s="1"/>
      <c r="E527" s="1"/>
      <c r="F527" s="2"/>
      <c r="G527" s="6"/>
      <c r="H527" s="2"/>
      <c r="I527" s="2"/>
      <c r="J527" s="3"/>
      <c r="K527" s="3"/>
      <c r="L527" s="1"/>
      <c r="M527" s="1"/>
      <c r="N527" s="1"/>
      <c r="O527" s="40"/>
      <c r="P527" s="40"/>
      <c r="Q527" s="1"/>
      <c r="R527" s="1"/>
      <c r="S527" s="2"/>
      <c r="T527" s="3"/>
      <c r="U527" s="7"/>
      <c r="V527" s="7"/>
      <c r="W527" s="7"/>
      <c r="X527" s="40"/>
      <c r="Y527" s="1"/>
      <c r="Z527" s="1"/>
      <c r="AA527" s="2"/>
      <c r="AB527" s="6"/>
      <c r="AC527" s="2"/>
      <c r="AD527" s="40"/>
      <c r="AE527" s="1"/>
      <c r="AF527" s="2"/>
      <c r="AG527" s="9"/>
      <c r="AH527" s="12"/>
      <c r="AI527" s="12"/>
      <c r="AJ527" s="42"/>
      <c r="AK527" s="11"/>
      <c r="AL527" s="9"/>
      <c r="AM527" s="11"/>
      <c r="AN527" s="9"/>
      <c r="AO527" s="9"/>
      <c r="AP527" s="9"/>
      <c r="AQ527" s="50"/>
      <c r="AR527" s="11"/>
      <c r="AS527" s="49"/>
      <c r="AT527" s="12"/>
      <c r="AU527" s="9"/>
      <c r="AV527" s="9"/>
      <c r="AW527" s="9"/>
      <c r="AX527" s="9"/>
      <c r="AY527" s="12"/>
      <c r="AZ527" s="49"/>
      <c r="BA527" s="12"/>
      <c r="BB527" s="9"/>
      <c r="BC527" s="9"/>
      <c r="BD527" s="9"/>
      <c r="BE527" s="9"/>
      <c r="BF527" s="12"/>
      <c r="BG527" s="49"/>
      <c r="BH527" s="12"/>
      <c r="BI527" s="9"/>
      <c r="BJ527" s="9"/>
      <c r="BK527" s="9"/>
      <c r="BL527" s="50"/>
      <c r="BM527" s="12"/>
      <c r="BN527" s="11"/>
      <c r="BO527" s="9"/>
      <c r="BP527" s="11"/>
      <c r="BQ527" s="9"/>
      <c r="BR527" s="43"/>
      <c r="BS527" s="9"/>
      <c r="BT527" s="11"/>
      <c r="BU527" s="25"/>
      <c r="BV527" s="25"/>
      <c r="BW527" s="25"/>
      <c r="BX527" s="25"/>
      <c r="BY527" s="25"/>
      <c r="BZ527" s="25"/>
      <c r="CA527" s="25"/>
      <c r="CB527" s="25"/>
    </row>
    <row r="528" spans="2:80" x14ac:dyDescent="0.2">
      <c r="C528" s="1">
        <v>80</v>
      </c>
      <c r="D528" s="1">
        <v>104.71</v>
      </c>
      <c r="E528" s="1">
        <v>-5103.8999999999996</v>
      </c>
      <c r="F528" s="2">
        <v>78</v>
      </c>
      <c r="G528" s="6">
        <v>3.3000000000000002E-2</v>
      </c>
      <c r="H528" s="2">
        <v>0.42199999999999999</v>
      </c>
      <c r="I528" s="2">
        <v>3500</v>
      </c>
      <c r="J528" s="3">
        <f t="shared" ref="J528:J582" si="77">I528/60</f>
        <v>58.333333333333336</v>
      </c>
      <c r="K528" s="3">
        <f t="shared" ref="K528:K582" si="78">2*3.1416*J528</f>
        <v>366.52</v>
      </c>
      <c r="L528" s="1">
        <v>0.9</v>
      </c>
      <c r="M528" s="1">
        <v>0.76</v>
      </c>
      <c r="N528" s="1">
        <f t="shared" ref="N528:N557" si="79">L528*M528</f>
        <v>0.68400000000000005</v>
      </c>
      <c r="O528" s="40">
        <f t="shared" ref="O528:O557" si="80">1000*G528*F528/(75*N528)</f>
        <v>50.175438596491226</v>
      </c>
      <c r="P528" s="40">
        <f t="shared" ref="P528:P582" si="81">O528*75.9</f>
        <v>3808.3157894736842</v>
      </c>
      <c r="Q528" s="1">
        <v>11</v>
      </c>
      <c r="R528" s="1">
        <v>4</v>
      </c>
      <c r="S528" s="2">
        <v>2600</v>
      </c>
      <c r="T528" s="3">
        <f t="shared" ref="T528:T557" si="82">S528/(R528-1)</f>
        <v>866.66666666666663</v>
      </c>
      <c r="U528" s="7">
        <v>0.20419999999999999</v>
      </c>
      <c r="V528" s="7">
        <f t="shared" ref="V528:V582" si="83">3.1416*U528^2/4</f>
        <v>3.2749326455999997E-2</v>
      </c>
      <c r="W528" s="7">
        <f t="shared" ref="W528:W557" si="84">(2*9.81*V528^2*U528*Q528)/(S528*G528^2)</f>
        <v>1.6693636134473333E-2</v>
      </c>
      <c r="X528" s="40">
        <f t="shared" ref="X528:X557" si="85">AC528/(9.81*V528)</f>
        <v>1081.2059482292843</v>
      </c>
      <c r="Y528" s="1">
        <v>0</v>
      </c>
      <c r="Z528" s="1">
        <v>78</v>
      </c>
      <c r="AA528" s="2">
        <v>67</v>
      </c>
      <c r="AB528" s="6">
        <f t="shared" ref="AB528:AB557" si="86">(900*9.81*1000*G528*F528)/(N528*H528*(3.1416*I528)^2)</f>
        <v>0.6511988748177826</v>
      </c>
      <c r="AC528" s="2">
        <v>347.36</v>
      </c>
      <c r="AD528" s="40">
        <f t="shared" ref="AD528:AD557" si="87">(W528*T528)/(2*9.81*U528*V528^2)</f>
        <v>3367.0033670033663</v>
      </c>
      <c r="AE528" s="1">
        <f t="shared" ref="AE528:AE557" si="88">T528/AC528</f>
        <v>2.4950099800399199</v>
      </c>
      <c r="AF528" s="2">
        <f t="shared" ref="AF528:AF557" si="89">1+AF527</f>
        <v>1</v>
      </c>
      <c r="AG528" s="9">
        <f t="shared" ref="AG528:AG557" si="90">AF528*AE528</f>
        <v>2.4950099800399199</v>
      </c>
      <c r="AH528" s="12">
        <f t="shared" ref="AH528:AH557" si="91">1/(AB528*AG528+1)</f>
        <v>0.38098900064833519</v>
      </c>
      <c r="AI528" s="12">
        <f t="shared" ref="AI528:AI591" si="92">AL528^2-4*CoefC*AJ528</f>
        <v>1321402.1340806785</v>
      </c>
      <c r="AJ528" s="42">
        <f t="shared" ref="AJ528:AJ591" si="93">AH528^2*CoefA-AP528</f>
        <v>11.612209489201373</v>
      </c>
      <c r="AK528" s="11">
        <v>0</v>
      </c>
      <c r="AL528" s="9">
        <f t="shared" ref="AL528:AL591" si="94">AH528*CoefB-B</f>
        <v>-1041.3125899713971</v>
      </c>
      <c r="AM528" s="11">
        <f t="shared" ref="AM528:AM557" si="95">IF(AK528&lt;0,0,AK528)</f>
        <v>0</v>
      </c>
      <c r="AN528" s="9">
        <f t="shared" ref="AN528:AN557" si="96">AQ527</f>
        <v>0</v>
      </c>
      <c r="AO528" s="9"/>
      <c r="AP528" s="9">
        <f t="shared" ref="AP528:AP591" si="97">AN528-AT528*(B-_R*ABS(AT528))</f>
        <v>0</v>
      </c>
      <c r="AQ528" s="47">
        <f t="shared" ref="AQ528:AQ591" si="98">AU528+B*(AR528-AT528)+_R*AT528*ABS(AT528)</f>
        <v>0</v>
      </c>
      <c r="AR528" s="15">
        <f t="shared" ref="AR528:AR557" si="99">AM527</f>
        <v>0</v>
      </c>
      <c r="AS528" s="49"/>
      <c r="AT528" s="12">
        <f t="shared" ref="AT528:AT557" si="100">AY527</f>
        <v>0</v>
      </c>
      <c r="AU528" s="9">
        <f t="shared" ref="AU528:AU557" si="101">AX527</f>
        <v>0</v>
      </c>
      <c r="AV528" s="9">
        <f t="shared" ref="AV528:AV591" si="102">AU528+AT528*(B-_R*ABS(AT528))</f>
        <v>0</v>
      </c>
      <c r="AW528" s="9">
        <f t="shared" ref="AW528:AW591" si="103">AU528-BA528*(B-_R*ABS(BA528))</f>
        <v>0</v>
      </c>
      <c r="AX528" s="16">
        <f t="shared" ref="AX528:AX557" si="104">(AV528+AW528)/2</f>
        <v>0</v>
      </c>
      <c r="AY528" s="44">
        <f t="shared" ref="AY528:AY591" si="105">(AV528-AX528)/B</f>
        <v>0</v>
      </c>
      <c r="AZ528" s="49"/>
      <c r="BA528" s="12">
        <f t="shared" ref="BA528:BA557" si="106">BF527</f>
        <v>0</v>
      </c>
      <c r="BB528" s="9">
        <f t="shared" ref="BB528:BB557" si="107">BE527</f>
        <v>0</v>
      </c>
      <c r="BC528" s="9">
        <f t="shared" ref="BC528:BC591" si="108">BB528+BA528*(B-_R*ABS(BA528))</f>
        <v>0</v>
      </c>
      <c r="BD528" s="9">
        <f t="shared" ref="BD528:BD591" si="109">BB528-BH528*(B-_R*ABS(BH528))</f>
        <v>0</v>
      </c>
      <c r="BE528" s="16">
        <f t="shared" ref="BE528:BE557" si="110">(BC528+BD528)/2</f>
        <v>0</v>
      </c>
      <c r="BF528" s="44">
        <f t="shared" ref="BF528:BF591" si="111">(BC528-BE528)/B</f>
        <v>0</v>
      </c>
      <c r="BG528" s="49"/>
      <c r="BH528" s="12">
        <f t="shared" ref="BH528:BH557" si="112">BM527</f>
        <v>0</v>
      </c>
      <c r="BI528" s="9">
        <f t="shared" ref="BI528:BI557" si="113">BL527</f>
        <v>0</v>
      </c>
      <c r="BJ528" s="9">
        <f t="shared" ref="BJ528:BJ553" si="114">BB528+BF528*(B-_R*ABS(BH528))</f>
        <v>0</v>
      </c>
      <c r="BK528" s="9"/>
      <c r="BL528" s="47">
        <f t="shared" ref="BL528:BL582" si="115">$AA$7</f>
        <v>67</v>
      </c>
      <c r="BM528" s="44">
        <f t="shared" ref="BM528:BM591" si="116">(BJ528-BL528)/B</f>
        <v>-6.1967842583300091E-2</v>
      </c>
      <c r="BN528" s="11"/>
      <c r="BO528" s="9"/>
      <c r="BP528" s="11"/>
      <c r="BQ528" s="9"/>
      <c r="BR528" s="43"/>
      <c r="BS528" s="9"/>
      <c r="BT528" s="11"/>
    </row>
    <row r="529" spans="3:72" x14ac:dyDescent="0.2">
      <c r="C529" s="1">
        <v>80</v>
      </c>
      <c r="D529" s="1">
        <v>104.71</v>
      </c>
      <c r="E529" s="1">
        <v>-5103.8999999999996</v>
      </c>
      <c r="F529" s="2">
        <v>78</v>
      </c>
      <c r="G529" s="6">
        <v>3.3000000000000002E-2</v>
      </c>
      <c r="H529" s="2">
        <v>0.42199999999999999</v>
      </c>
      <c r="I529" s="2">
        <v>3500</v>
      </c>
      <c r="J529" s="3">
        <f t="shared" si="77"/>
        <v>58.333333333333336</v>
      </c>
      <c r="K529" s="3">
        <f t="shared" si="78"/>
        <v>366.52</v>
      </c>
      <c r="L529" s="1">
        <v>0.9</v>
      </c>
      <c r="M529" s="1">
        <v>0.76</v>
      </c>
      <c r="N529" s="1">
        <f t="shared" si="79"/>
        <v>0.68400000000000005</v>
      </c>
      <c r="O529" s="40">
        <f t="shared" si="80"/>
        <v>50.175438596491226</v>
      </c>
      <c r="P529" s="40">
        <f t="shared" si="81"/>
        <v>3808.3157894736842</v>
      </c>
      <c r="Q529" s="1">
        <v>11</v>
      </c>
      <c r="R529" s="1">
        <v>4</v>
      </c>
      <c r="S529" s="2">
        <v>2600</v>
      </c>
      <c r="T529" s="3">
        <f t="shared" si="82"/>
        <v>866.66666666666663</v>
      </c>
      <c r="U529" s="7">
        <v>0.20419999999999999</v>
      </c>
      <c r="V529" s="7">
        <f t="shared" si="83"/>
        <v>3.2749326455999997E-2</v>
      </c>
      <c r="W529" s="7">
        <f t="shared" si="84"/>
        <v>1.6693636134473333E-2</v>
      </c>
      <c r="X529" s="40">
        <f t="shared" si="85"/>
        <v>1081.2059482292843</v>
      </c>
      <c r="Y529" s="1">
        <v>0</v>
      </c>
      <c r="Z529" s="1">
        <v>78</v>
      </c>
      <c r="AA529" s="2">
        <v>67</v>
      </c>
      <c r="AB529" s="6">
        <f t="shared" si="86"/>
        <v>0.6511988748177826</v>
      </c>
      <c r="AC529" s="2">
        <v>347.36</v>
      </c>
      <c r="AD529" s="40">
        <f t="shared" si="87"/>
        <v>3367.0033670033663</v>
      </c>
      <c r="AE529" s="1">
        <f t="shared" si="88"/>
        <v>2.4950099800399199</v>
      </c>
      <c r="AF529" s="2">
        <f t="shared" si="89"/>
        <v>2</v>
      </c>
      <c r="AG529" s="9">
        <f t="shared" si="90"/>
        <v>4.9900199600798398</v>
      </c>
      <c r="AH529" s="12">
        <f t="shared" si="91"/>
        <v>0.23532205822005084</v>
      </c>
      <c r="AI529" s="12">
        <f t="shared" si="92"/>
        <v>1206773.9033795646</v>
      </c>
      <c r="AJ529" s="42">
        <f t="shared" si="93"/>
        <v>4.4301176867936798</v>
      </c>
      <c r="AK529" s="11">
        <v>0</v>
      </c>
      <c r="AL529" s="9">
        <f t="shared" si="94"/>
        <v>-1056.5653755130629</v>
      </c>
      <c r="AM529" s="11">
        <f t="shared" si="95"/>
        <v>0</v>
      </c>
      <c r="AN529" s="9">
        <f t="shared" si="96"/>
        <v>0</v>
      </c>
      <c r="AO529" s="9"/>
      <c r="AP529" s="9">
        <f t="shared" si="97"/>
        <v>0</v>
      </c>
      <c r="AQ529" s="47">
        <f t="shared" si="98"/>
        <v>0</v>
      </c>
      <c r="AR529" s="15">
        <f t="shared" si="99"/>
        <v>0</v>
      </c>
      <c r="AS529" s="49"/>
      <c r="AT529" s="12">
        <f t="shared" si="100"/>
        <v>0</v>
      </c>
      <c r="AU529" s="9">
        <f t="shared" si="101"/>
        <v>0</v>
      </c>
      <c r="AV529" s="9">
        <f t="shared" si="102"/>
        <v>0</v>
      </c>
      <c r="AW529" s="9">
        <f t="shared" si="103"/>
        <v>0</v>
      </c>
      <c r="AX529" s="16">
        <f t="shared" si="104"/>
        <v>0</v>
      </c>
      <c r="AY529" s="44">
        <f t="shared" si="105"/>
        <v>0</v>
      </c>
      <c r="AZ529" s="49"/>
      <c r="BA529" s="12">
        <f t="shared" si="106"/>
        <v>0</v>
      </c>
      <c r="BB529" s="9">
        <f t="shared" si="107"/>
        <v>0</v>
      </c>
      <c r="BC529" s="9">
        <f t="shared" si="108"/>
        <v>0</v>
      </c>
      <c r="BD529" s="9">
        <f t="shared" si="109"/>
        <v>54.070661567580274</v>
      </c>
      <c r="BE529" s="16">
        <f t="shared" si="110"/>
        <v>27.035330783790137</v>
      </c>
      <c r="BF529" s="44">
        <f t="shared" si="111"/>
        <v>-2.5004792868617228E-2</v>
      </c>
      <c r="BG529" s="49"/>
      <c r="BH529" s="12">
        <f t="shared" si="112"/>
        <v>-6.1967842583300091E-2</v>
      </c>
      <c r="BI529" s="9">
        <f t="shared" si="113"/>
        <v>67</v>
      </c>
      <c r="BJ529" s="9">
        <f t="shared" si="114"/>
        <v>-21.818182405640314</v>
      </c>
      <c r="BK529" s="9"/>
      <c r="BL529" s="47">
        <f t="shared" si="115"/>
        <v>67</v>
      </c>
      <c r="BM529" s="44">
        <f t="shared" si="116"/>
        <v>-8.2147330535038102E-2</v>
      </c>
      <c r="BN529" s="11"/>
      <c r="BO529" s="9"/>
      <c r="BP529" s="11"/>
      <c r="BQ529" s="9"/>
      <c r="BR529" s="43"/>
      <c r="BS529" s="9"/>
      <c r="BT529" s="11"/>
    </row>
    <row r="530" spans="3:72" x14ac:dyDescent="0.2">
      <c r="C530" s="1">
        <v>80</v>
      </c>
      <c r="D530" s="1">
        <v>104.71</v>
      </c>
      <c r="E530" s="1">
        <v>-5103.8999999999996</v>
      </c>
      <c r="F530" s="2">
        <v>78</v>
      </c>
      <c r="G530" s="6">
        <v>3.3000000000000002E-2</v>
      </c>
      <c r="H530" s="2">
        <v>0.42199999999999999</v>
      </c>
      <c r="I530" s="2">
        <v>3500</v>
      </c>
      <c r="J530" s="3">
        <f t="shared" si="77"/>
        <v>58.333333333333336</v>
      </c>
      <c r="K530" s="3">
        <f t="shared" si="78"/>
        <v>366.52</v>
      </c>
      <c r="L530" s="1">
        <v>0.9</v>
      </c>
      <c r="M530" s="1">
        <v>0.76</v>
      </c>
      <c r="N530" s="1">
        <f t="shared" si="79"/>
        <v>0.68400000000000005</v>
      </c>
      <c r="O530" s="40">
        <f t="shared" si="80"/>
        <v>50.175438596491226</v>
      </c>
      <c r="P530" s="40">
        <f t="shared" si="81"/>
        <v>3808.3157894736842</v>
      </c>
      <c r="Q530" s="1">
        <v>11</v>
      </c>
      <c r="R530" s="1">
        <v>4</v>
      </c>
      <c r="S530" s="2">
        <v>2600</v>
      </c>
      <c r="T530" s="3">
        <f t="shared" si="82"/>
        <v>866.66666666666663</v>
      </c>
      <c r="U530" s="7">
        <v>0.20419999999999999</v>
      </c>
      <c r="V530" s="7">
        <f t="shared" si="83"/>
        <v>3.2749326455999997E-2</v>
      </c>
      <c r="W530" s="7">
        <f t="shared" si="84"/>
        <v>1.6693636134473333E-2</v>
      </c>
      <c r="X530" s="40">
        <f t="shared" si="85"/>
        <v>1081.2059482292843</v>
      </c>
      <c r="Y530" s="1">
        <v>0</v>
      </c>
      <c r="Z530" s="1">
        <v>78</v>
      </c>
      <c r="AA530" s="2">
        <v>67</v>
      </c>
      <c r="AB530" s="6">
        <f t="shared" si="86"/>
        <v>0.6511988748177826</v>
      </c>
      <c r="AC530" s="2">
        <v>347.36</v>
      </c>
      <c r="AD530" s="40">
        <f t="shared" si="87"/>
        <v>3367.0033670033663</v>
      </c>
      <c r="AE530" s="1">
        <f t="shared" si="88"/>
        <v>2.4950099800399199</v>
      </c>
      <c r="AF530" s="2">
        <f t="shared" si="89"/>
        <v>3</v>
      </c>
      <c r="AG530" s="9">
        <f t="shared" si="90"/>
        <v>7.4850299401197598</v>
      </c>
      <c r="AH530" s="12">
        <f t="shared" si="91"/>
        <v>0.17023469870674793</v>
      </c>
      <c r="AI530" s="12">
        <f t="shared" si="92"/>
        <v>1178109.7419269136</v>
      </c>
      <c r="AJ530" s="42">
        <f t="shared" si="93"/>
        <v>2.3183882115021794</v>
      </c>
      <c r="AK530" s="11">
        <v>0</v>
      </c>
      <c r="AL530" s="9">
        <f t="shared" si="94"/>
        <v>-1063.3806729277007</v>
      </c>
      <c r="AM530" s="11">
        <f t="shared" si="95"/>
        <v>0</v>
      </c>
      <c r="AN530" s="9">
        <f t="shared" si="96"/>
        <v>0</v>
      </c>
      <c r="AO530" s="9"/>
      <c r="AP530" s="9">
        <f t="shared" si="97"/>
        <v>0</v>
      </c>
      <c r="AQ530" s="47">
        <f t="shared" si="98"/>
        <v>0</v>
      </c>
      <c r="AR530" s="15">
        <f t="shared" si="99"/>
        <v>0</v>
      </c>
      <c r="AS530" s="49"/>
      <c r="AT530" s="12">
        <f t="shared" si="100"/>
        <v>0</v>
      </c>
      <c r="AU530" s="9">
        <f t="shared" si="101"/>
        <v>0</v>
      </c>
      <c r="AV530" s="9">
        <f t="shared" si="102"/>
        <v>0</v>
      </c>
      <c r="AW530" s="9">
        <f t="shared" si="103"/>
        <v>24.930146721829022</v>
      </c>
      <c r="AX530" s="16">
        <f t="shared" si="104"/>
        <v>12.465073360914511</v>
      </c>
      <c r="AY530" s="44">
        <f t="shared" si="105"/>
        <v>-1.152886125102146E-2</v>
      </c>
      <c r="AZ530" s="49"/>
      <c r="BA530" s="12">
        <f t="shared" si="106"/>
        <v>-2.5004792868617228E-2</v>
      </c>
      <c r="BB530" s="9">
        <f t="shared" si="107"/>
        <v>27.035330783790137</v>
      </c>
      <c r="BC530" s="9">
        <f t="shared" si="108"/>
        <v>2.1051840619611148</v>
      </c>
      <c r="BD530" s="9">
        <f t="shared" si="109"/>
        <v>93.132355229724055</v>
      </c>
      <c r="BE530" s="16">
        <f t="shared" si="110"/>
        <v>47.618769645842583</v>
      </c>
      <c r="BF530" s="44">
        <f t="shared" si="111"/>
        <v>-4.209520458005258E-2</v>
      </c>
      <c r="BG530" s="49"/>
      <c r="BH530" s="12">
        <f t="shared" si="112"/>
        <v>-8.2147330535038102E-2</v>
      </c>
      <c r="BI530" s="9">
        <f t="shared" si="113"/>
        <v>67</v>
      </c>
      <c r="BJ530" s="9">
        <f t="shared" si="114"/>
        <v>-6.8351279159915634</v>
      </c>
      <c r="BK530" s="9"/>
      <c r="BL530" s="47">
        <f t="shared" si="115"/>
        <v>67</v>
      </c>
      <c r="BM530" s="44">
        <f t="shared" si="116"/>
        <v>-6.828960572859688E-2</v>
      </c>
      <c r="BN530" s="11"/>
      <c r="BO530" s="9"/>
      <c r="BP530" s="11"/>
      <c r="BQ530" s="9"/>
      <c r="BR530" s="43"/>
      <c r="BS530" s="9"/>
      <c r="BT530" s="11"/>
    </row>
    <row r="531" spans="3:72" x14ac:dyDescent="0.2">
      <c r="C531" s="1">
        <v>80</v>
      </c>
      <c r="D531" s="1">
        <v>104.71</v>
      </c>
      <c r="E531" s="1">
        <v>-5103.8999999999996</v>
      </c>
      <c r="F531" s="2">
        <v>78</v>
      </c>
      <c r="G531" s="6">
        <v>3.3000000000000002E-2</v>
      </c>
      <c r="H531" s="2">
        <v>0.42199999999999999</v>
      </c>
      <c r="I531" s="2">
        <v>3500</v>
      </c>
      <c r="J531" s="3">
        <f t="shared" si="77"/>
        <v>58.333333333333336</v>
      </c>
      <c r="K531" s="3">
        <f t="shared" si="78"/>
        <v>366.52</v>
      </c>
      <c r="L531" s="1">
        <v>0.9</v>
      </c>
      <c r="M531" s="1">
        <v>0.76</v>
      </c>
      <c r="N531" s="1">
        <f t="shared" si="79"/>
        <v>0.68400000000000005</v>
      </c>
      <c r="O531" s="40">
        <f t="shared" si="80"/>
        <v>50.175438596491226</v>
      </c>
      <c r="P531" s="40">
        <f t="shared" si="81"/>
        <v>3808.3157894736842</v>
      </c>
      <c r="Q531" s="1">
        <v>11</v>
      </c>
      <c r="R531" s="1">
        <v>4</v>
      </c>
      <c r="S531" s="2">
        <v>2600</v>
      </c>
      <c r="T531" s="3">
        <f t="shared" si="82"/>
        <v>866.66666666666663</v>
      </c>
      <c r="U531" s="7">
        <v>0.20419999999999999</v>
      </c>
      <c r="V531" s="7">
        <f t="shared" si="83"/>
        <v>3.2749326455999997E-2</v>
      </c>
      <c r="W531" s="7">
        <f t="shared" si="84"/>
        <v>1.6693636134473333E-2</v>
      </c>
      <c r="X531" s="40">
        <f t="shared" si="85"/>
        <v>1081.2059482292843</v>
      </c>
      <c r="Y531" s="1">
        <v>0</v>
      </c>
      <c r="Z531" s="1">
        <v>78</v>
      </c>
      <c r="AA531" s="2">
        <v>67</v>
      </c>
      <c r="AB531" s="6">
        <f t="shared" si="86"/>
        <v>0.6511988748177826</v>
      </c>
      <c r="AC531" s="2">
        <v>347.36</v>
      </c>
      <c r="AD531" s="40">
        <f t="shared" si="87"/>
        <v>3367.0033670033663</v>
      </c>
      <c r="AE531" s="1">
        <f t="shared" si="88"/>
        <v>2.4950099800399199</v>
      </c>
      <c r="AF531" s="2">
        <f t="shared" si="89"/>
        <v>4</v>
      </c>
      <c r="AG531" s="9">
        <f t="shared" si="90"/>
        <v>9.9800399201596797</v>
      </c>
      <c r="AH531" s="12">
        <f t="shared" si="91"/>
        <v>0.133351277674323</v>
      </c>
      <c r="AI531" s="12">
        <f t="shared" si="92"/>
        <v>922704.91351238498</v>
      </c>
      <c r="AJ531" s="42">
        <f t="shared" si="93"/>
        <v>-10.594944254044076</v>
      </c>
      <c r="AK531" s="11">
        <v>0</v>
      </c>
      <c r="AL531" s="9">
        <f t="shared" si="94"/>
        <v>-1067.242735944006</v>
      </c>
      <c r="AM531" s="11">
        <f t="shared" si="95"/>
        <v>0</v>
      </c>
      <c r="AN531" s="9">
        <f t="shared" si="96"/>
        <v>0</v>
      </c>
      <c r="AO531" s="9"/>
      <c r="AP531" s="9">
        <f t="shared" si="97"/>
        <v>12.017549314634028</v>
      </c>
      <c r="AQ531" s="47">
        <f t="shared" si="98"/>
        <v>24.482622675548537</v>
      </c>
      <c r="AR531" s="15">
        <f t="shared" si="99"/>
        <v>0</v>
      </c>
      <c r="AS531" s="49"/>
      <c r="AT531" s="12">
        <f t="shared" si="100"/>
        <v>-1.152886125102146E-2</v>
      </c>
      <c r="AU531" s="9">
        <f t="shared" si="101"/>
        <v>12.465073360914511</v>
      </c>
      <c r="AV531" s="9">
        <f t="shared" si="102"/>
        <v>0.44752404628048303</v>
      </c>
      <c r="AW531" s="9">
        <f t="shared" si="103"/>
        <v>52.01230793928594</v>
      </c>
      <c r="AX531" s="16">
        <f t="shared" si="104"/>
        <v>26.229915992783212</v>
      </c>
      <c r="AY531" s="44">
        <f t="shared" si="105"/>
        <v>-2.3845958291967537E-2</v>
      </c>
      <c r="AZ531" s="49"/>
      <c r="BA531" s="12">
        <f t="shared" si="106"/>
        <v>-4.209520458005258E-2</v>
      </c>
      <c r="BB531" s="9">
        <f t="shared" si="107"/>
        <v>47.618769645842583</v>
      </c>
      <c r="BC531" s="9">
        <f t="shared" si="108"/>
        <v>8.071535067471153</v>
      </c>
      <c r="BD531" s="9">
        <f t="shared" si="109"/>
        <v>105.75197752625431</v>
      </c>
      <c r="BE531" s="16">
        <f t="shared" si="110"/>
        <v>56.911756296862734</v>
      </c>
      <c r="BF531" s="44">
        <f t="shared" si="111"/>
        <v>-4.5171987177261029E-2</v>
      </c>
      <c r="BG531" s="49"/>
      <c r="BH531" s="12">
        <f t="shared" si="112"/>
        <v>-6.828960572859688E-2</v>
      </c>
      <c r="BI531" s="9">
        <f t="shared" si="113"/>
        <v>67</v>
      </c>
      <c r="BJ531" s="9">
        <f t="shared" si="114"/>
        <v>9.1650036161560138</v>
      </c>
      <c r="BK531" s="9"/>
      <c r="BL531" s="47">
        <f t="shared" si="115"/>
        <v>67</v>
      </c>
      <c r="BM531" s="44">
        <f t="shared" si="116"/>
        <v>-5.3491193309250361E-2</v>
      </c>
      <c r="BN531" s="11"/>
      <c r="BO531" s="9"/>
      <c r="BP531" s="11"/>
      <c r="BQ531" s="9"/>
      <c r="BR531" s="43"/>
      <c r="BS531" s="9"/>
      <c r="BT531" s="11"/>
    </row>
    <row r="532" spans="3:72" x14ac:dyDescent="0.2">
      <c r="C532" s="1">
        <v>80</v>
      </c>
      <c r="D532" s="1">
        <v>104.71</v>
      </c>
      <c r="E532" s="1">
        <v>-5103.8999999999996</v>
      </c>
      <c r="F532" s="2">
        <v>78</v>
      </c>
      <c r="G532" s="6">
        <v>3.3000000000000002E-2</v>
      </c>
      <c r="H532" s="2">
        <v>0.42199999999999999</v>
      </c>
      <c r="I532" s="2">
        <v>3500</v>
      </c>
      <c r="J532" s="3">
        <f t="shared" si="77"/>
        <v>58.333333333333336</v>
      </c>
      <c r="K532" s="3">
        <f t="shared" si="78"/>
        <v>366.52</v>
      </c>
      <c r="L532" s="1">
        <v>0.9</v>
      </c>
      <c r="M532" s="1">
        <v>0.76</v>
      </c>
      <c r="N532" s="1">
        <f t="shared" si="79"/>
        <v>0.68400000000000005</v>
      </c>
      <c r="O532" s="40">
        <f t="shared" si="80"/>
        <v>50.175438596491226</v>
      </c>
      <c r="P532" s="40">
        <f t="shared" si="81"/>
        <v>3808.3157894736842</v>
      </c>
      <c r="Q532" s="1">
        <v>11</v>
      </c>
      <c r="R532" s="1">
        <v>4</v>
      </c>
      <c r="S532" s="2">
        <v>2600</v>
      </c>
      <c r="T532" s="3">
        <f t="shared" si="82"/>
        <v>866.66666666666663</v>
      </c>
      <c r="U532" s="7">
        <v>0.20419999999999999</v>
      </c>
      <c r="V532" s="7">
        <f t="shared" si="83"/>
        <v>3.2749326455999997E-2</v>
      </c>
      <c r="W532" s="7">
        <f t="shared" si="84"/>
        <v>1.6693636134473333E-2</v>
      </c>
      <c r="X532" s="40">
        <f t="shared" si="85"/>
        <v>1081.2059482292843</v>
      </c>
      <c r="Y532" s="1">
        <v>0</v>
      </c>
      <c r="Z532" s="1">
        <v>78</v>
      </c>
      <c r="AA532" s="2">
        <v>67</v>
      </c>
      <c r="AB532" s="6">
        <f t="shared" si="86"/>
        <v>0.6511988748177826</v>
      </c>
      <c r="AC532" s="2">
        <v>347.36</v>
      </c>
      <c r="AD532" s="40">
        <f t="shared" si="87"/>
        <v>3367.0033670033663</v>
      </c>
      <c r="AE532" s="1">
        <f t="shared" si="88"/>
        <v>2.4950099800399199</v>
      </c>
      <c r="AF532" s="2">
        <f t="shared" si="89"/>
        <v>5</v>
      </c>
      <c r="AG532" s="9">
        <f t="shared" si="90"/>
        <v>12.4750499001996</v>
      </c>
      <c r="AH532" s="12">
        <f t="shared" si="91"/>
        <v>0.10960419400116229</v>
      </c>
      <c r="AI532" s="12">
        <f t="shared" si="92"/>
        <v>176837.92855634377</v>
      </c>
      <c r="AJ532" s="42">
        <f t="shared" si="93"/>
        <v>-47.389390069716292</v>
      </c>
      <c r="AK532" s="11">
        <v>0</v>
      </c>
      <c r="AL532" s="9">
        <f t="shared" si="94"/>
        <v>-1069.7292930754227</v>
      </c>
      <c r="AM532" s="11">
        <f t="shared" si="95"/>
        <v>0</v>
      </c>
      <c r="AN532" s="9">
        <f t="shared" si="96"/>
        <v>24.482622675548537</v>
      </c>
      <c r="AO532" s="9"/>
      <c r="AP532" s="9">
        <f t="shared" si="97"/>
        <v>48.350436417127845</v>
      </c>
      <c r="AQ532" s="47">
        <f t="shared" si="98"/>
        <v>50.097729734362524</v>
      </c>
      <c r="AR532" s="15">
        <f t="shared" si="99"/>
        <v>0</v>
      </c>
      <c r="AS532" s="49"/>
      <c r="AT532" s="12">
        <f t="shared" si="100"/>
        <v>-2.3845958291967537E-2</v>
      </c>
      <c r="AU532" s="9">
        <f t="shared" si="101"/>
        <v>26.229915992783212</v>
      </c>
      <c r="AV532" s="9">
        <f t="shared" si="102"/>
        <v>2.362102251203904</v>
      </c>
      <c r="AW532" s="9">
        <f t="shared" si="103"/>
        <v>68.199738482973999</v>
      </c>
      <c r="AX532" s="16">
        <f t="shared" si="104"/>
        <v>35.280920367088953</v>
      </c>
      <c r="AY532" s="44">
        <f t="shared" si="105"/>
        <v>-3.0446390134827639E-2</v>
      </c>
      <c r="AZ532" s="49"/>
      <c r="BA532" s="12">
        <f t="shared" si="106"/>
        <v>-4.5171987177261029E-2</v>
      </c>
      <c r="BB532" s="9">
        <f t="shared" si="107"/>
        <v>56.911756296862734</v>
      </c>
      <c r="BC532" s="9">
        <f t="shared" si="108"/>
        <v>14.94193380667194</v>
      </c>
      <c r="BD532" s="9">
        <f t="shared" si="109"/>
        <v>105.11271981320641</v>
      </c>
      <c r="BE532" s="16">
        <f t="shared" si="110"/>
        <v>60.027326809939176</v>
      </c>
      <c r="BF532" s="44">
        <f t="shared" si="111"/>
        <v>-4.169917218556244E-2</v>
      </c>
      <c r="BG532" s="49"/>
      <c r="BH532" s="12">
        <f t="shared" si="112"/>
        <v>-5.3491193309250361E-2</v>
      </c>
      <c r="BI532" s="9">
        <f t="shared" si="113"/>
        <v>67</v>
      </c>
      <c r="BJ532" s="9">
        <f t="shared" si="114"/>
        <v>19.336593866705385</v>
      </c>
      <c r="BK532" s="9"/>
      <c r="BL532" s="47">
        <f t="shared" si="115"/>
        <v>67</v>
      </c>
      <c r="BM532" s="44">
        <f t="shared" si="116"/>
        <v>-4.4083558929132849E-2</v>
      </c>
      <c r="BN532" s="11"/>
      <c r="BO532" s="9"/>
      <c r="BP532" s="11"/>
      <c r="BQ532" s="9"/>
      <c r="BR532" s="43"/>
      <c r="BS532" s="9"/>
      <c r="BT532" s="11"/>
    </row>
    <row r="533" spans="3:72" x14ac:dyDescent="0.2">
      <c r="C533" s="1">
        <v>80</v>
      </c>
      <c r="D533" s="1">
        <v>104.71</v>
      </c>
      <c r="E533" s="1">
        <v>-5103.8999999999996</v>
      </c>
      <c r="F533" s="2">
        <v>78</v>
      </c>
      <c r="G533" s="6">
        <v>3.3000000000000002E-2</v>
      </c>
      <c r="H533" s="2">
        <v>0.42199999999999999</v>
      </c>
      <c r="I533" s="2">
        <v>3500</v>
      </c>
      <c r="J533" s="3">
        <f t="shared" si="77"/>
        <v>58.333333333333336</v>
      </c>
      <c r="K533" s="3">
        <f t="shared" si="78"/>
        <v>366.52</v>
      </c>
      <c r="L533" s="1">
        <v>0.9</v>
      </c>
      <c r="M533" s="1">
        <v>0.76</v>
      </c>
      <c r="N533" s="1">
        <f t="shared" si="79"/>
        <v>0.68400000000000005</v>
      </c>
      <c r="O533" s="40">
        <f t="shared" si="80"/>
        <v>50.175438596491226</v>
      </c>
      <c r="P533" s="40">
        <f t="shared" si="81"/>
        <v>3808.3157894736842</v>
      </c>
      <c r="Q533" s="1">
        <v>11</v>
      </c>
      <c r="R533" s="1">
        <v>4</v>
      </c>
      <c r="S533" s="2">
        <v>2600</v>
      </c>
      <c r="T533" s="3">
        <f t="shared" si="82"/>
        <v>866.66666666666663</v>
      </c>
      <c r="U533" s="7">
        <v>0.20419999999999999</v>
      </c>
      <c r="V533" s="7">
        <f t="shared" si="83"/>
        <v>3.2749326455999997E-2</v>
      </c>
      <c r="W533" s="7">
        <f t="shared" si="84"/>
        <v>1.6693636134473333E-2</v>
      </c>
      <c r="X533" s="40">
        <f t="shared" si="85"/>
        <v>1081.2059482292843</v>
      </c>
      <c r="Y533" s="1">
        <v>0</v>
      </c>
      <c r="Z533" s="1">
        <v>78</v>
      </c>
      <c r="AA533" s="2">
        <v>67</v>
      </c>
      <c r="AB533" s="6">
        <f t="shared" si="86"/>
        <v>0.6511988748177826</v>
      </c>
      <c r="AC533" s="2">
        <v>347.36</v>
      </c>
      <c r="AD533" s="40">
        <f t="shared" si="87"/>
        <v>3367.0033670033663</v>
      </c>
      <c r="AE533" s="1">
        <f t="shared" si="88"/>
        <v>2.4950099800399199</v>
      </c>
      <c r="AF533" s="2">
        <f t="shared" si="89"/>
        <v>6</v>
      </c>
      <c r="AG533" s="9">
        <f t="shared" si="90"/>
        <v>14.97005988023952</v>
      </c>
      <c r="AH533" s="12">
        <f t="shared" si="91"/>
        <v>9.303635749701257E-2</v>
      </c>
      <c r="AI533" s="12">
        <f t="shared" si="92"/>
        <v>-468940.05660154321</v>
      </c>
      <c r="AJ533" s="42">
        <f t="shared" si="93"/>
        <v>-79.202932966349579</v>
      </c>
      <c r="AK533" s="11">
        <v>0</v>
      </c>
      <c r="AL533" s="9">
        <f t="shared" si="94"/>
        <v>-1071.4641112357722</v>
      </c>
      <c r="AM533" s="11">
        <f t="shared" si="95"/>
        <v>0</v>
      </c>
      <c r="AN533" s="9">
        <f t="shared" si="96"/>
        <v>50.097729734362524</v>
      </c>
      <c r="AO533" s="9"/>
      <c r="AP533" s="9">
        <f t="shared" si="97"/>
        <v>79.895394071654536</v>
      </c>
      <c r="AQ533" s="47">
        <f t="shared" si="98"/>
        <v>65.078584704380972</v>
      </c>
      <c r="AR533" s="15">
        <f t="shared" si="99"/>
        <v>0</v>
      </c>
      <c r="AS533" s="49"/>
      <c r="AT533" s="12">
        <f t="shared" si="100"/>
        <v>-3.0446390134827639E-2</v>
      </c>
      <c r="AU533" s="9">
        <f t="shared" si="101"/>
        <v>35.280920367088953</v>
      </c>
      <c r="AV533" s="9">
        <f t="shared" si="102"/>
        <v>5.4832560297969373</v>
      </c>
      <c r="AW533" s="9">
        <f t="shared" si="103"/>
        <v>74.511697340183844</v>
      </c>
      <c r="AX533" s="16">
        <f t="shared" si="104"/>
        <v>39.997476684990389</v>
      </c>
      <c r="AY533" s="44">
        <f t="shared" si="105"/>
        <v>-3.1921967051437503E-2</v>
      </c>
      <c r="AZ533" s="49"/>
      <c r="BA533" s="12">
        <f t="shared" si="106"/>
        <v>-4.169917218556244E-2</v>
      </c>
      <c r="BB533" s="9">
        <f t="shared" si="107"/>
        <v>60.027326809939176</v>
      </c>
      <c r="BC533" s="9">
        <f t="shared" si="108"/>
        <v>20.796549836844278</v>
      </c>
      <c r="BD533" s="9">
        <f t="shared" si="109"/>
        <v>101.14743271475457</v>
      </c>
      <c r="BE533" s="16">
        <f t="shared" si="110"/>
        <v>60.971991275799425</v>
      </c>
      <c r="BF533" s="44">
        <f t="shared" si="111"/>
        <v>-3.7157991504533791E-2</v>
      </c>
      <c r="BG533" s="49"/>
      <c r="BH533" s="12">
        <f t="shared" si="112"/>
        <v>-4.4083558929132849E-2</v>
      </c>
      <c r="BI533" s="9">
        <f t="shared" si="113"/>
        <v>67</v>
      </c>
      <c r="BJ533" s="9">
        <f t="shared" si="114"/>
        <v>25.36722714936225</v>
      </c>
      <c r="BK533" s="9"/>
      <c r="BL533" s="47">
        <f t="shared" si="115"/>
        <v>67</v>
      </c>
      <c r="BM533" s="44">
        <f t="shared" si="116"/>
        <v>-3.8505867377829996E-2</v>
      </c>
      <c r="BN533" s="11"/>
      <c r="BO533" s="9"/>
      <c r="BP533" s="11"/>
      <c r="BQ533" s="9"/>
      <c r="BR533" s="43"/>
      <c r="BS533" s="9"/>
      <c r="BT533" s="11"/>
    </row>
    <row r="534" spans="3:72" x14ac:dyDescent="0.2">
      <c r="C534" s="1">
        <v>80</v>
      </c>
      <c r="D534" s="1">
        <v>104.71</v>
      </c>
      <c r="E534" s="1">
        <v>-5103.8999999999996</v>
      </c>
      <c r="F534" s="2">
        <v>78</v>
      </c>
      <c r="G534" s="6">
        <v>3.3000000000000002E-2</v>
      </c>
      <c r="H534" s="2">
        <v>0.42199999999999999</v>
      </c>
      <c r="I534" s="2">
        <v>3500</v>
      </c>
      <c r="J534" s="3">
        <f t="shared" si="77"/>
        <v>58.333333333333336</v>
      </c>
      <c r="K534" s="3">
        <f t="shared" si="78"/>
        <v>366.52</v>
      </c>
      <c r="L534" s="1">
        <v>0.9</v>
      </c>
      <c r="M534" s="1">
        <v>0.76</v>
      </c>
      <c r="N534" s="1">
        <f t="shared" si="79"/>
        <v>0.68400000000000005</v>
      </c>
      <c r="O534" s="40">
        <f t="shared" si="80"/>
        <v>50.175438596491226</v>
      </c>
      <c r="P534" s="40">
        <f t="shared" si="81"/>
        <v>3808.3157894736842</v>
      </c>
      <c r="Q534" s="1">
        <v>11</v>
      </c>
      <c r="R534" s="1">
        <v>4</v>
      </c>
      <c r="S534" s="2">
        <v>2600</v>
      </c>
      <c r="T534" s="3">
        <f t="shared" si="82"/>
        <v>866.66666666666663</v>
      </c>
      <c r="U534" s="7">
        <v>0.20419999999999999</v>
      </c>
      <c r="V534" s="7">
        <f t="shared" si="83"/>
        <v>3.2749326455999997E-2</v>
      </c>
      <c r="W534" s="7">
        <f t="shared" si="84"/>
        <v>1.6693636134473333E-2</v>
      </c>
      <c r="X534" s="40">
        <f t="shared" si="85"/>
        <v>1081.2059482292843</v>
      </c>
      <c r="Y534" s="1">
        <v>0</v>
      </c>
      <c r="Z534" s="1">
        <v>78</v>
      </c>
      <c r="AA534" s="2">
        <v>67</v>
      </c>
      <c r="AB534" s="6">
        <f t="shared" si="86"/>
        <v>0.6511988748177826</v>
      </c>
      <c r="AC534" s="2">
        <v>347.36</v>
      </c>
      <c r="AD534" s="40">
        <f t="shared" si="87"/>
        <v>3367.0033670033663</v>
      </c>
      <c r="AE534" s="1">
        <f t="shared" si="88"/>
        <v>2.4950099800399199</v>
      </c>
      <c r="AF534" s="2">
        <f t="shared" si="89"/>
        <v>7</v>
      </c>
      <c r="AG534" s="9">
        <f t="shared" si="90"/>
        <v>17.465069860279439</v>
      </c>
      <c r="AH534" s="12">
        <f t="shared" si="91"/>
        <v>8.081961537295497E-2</v>
      </c>
      <c r="AI534" s="12">
        <f t="shared" si="92"/>
        <v>-801754.30102515663</v>
      </c>
      <c r="AJ534" s="42">
        <f t="shared" si="93"/>
        <v>-95.639243772116956</v>
      </c>
      <c r="AK534" s="11">
        <v>0</v>
      </c>
      <c r="AL534" s="9">
        <f t="shared" si="94"/>
        <v>-1072.7433263035823</v>
      </c>
      <c r="AM534" s="11">
        <f t="shared" si="95"/>
        <v>0</v>
      </c>
      <c r="AN534" s="9">
        <f t="shared" si="96"/>
        <v>65.078584704380972</v>
      </c>
      <c r="AO534" s="9"/>
      <c r="AP534" s="9">
        <f t="shared" si="97"/>
        <v>96.161788590439542</v>
      </c>
      <c r="AQ534" s="47">
        <f t="shared" si="98"/>
        <v>71.080680571048958</v>
      </c>
      <c r="AR534" s="15">
        <f t="shared" si="99"/>
        <v>0</v>
      </c>
      <c r="AS534" s="49"/>
      <c r="AT534" s="12">
        <f t="shared" si="100"/>
        <v>-3.1921967051437503E-2</v>
      </c>
      <c r="AU534" s="9">
        <f t="shared" si="101"/>
        <v>39.997476684990389</v>
      </c>
      <c r="AV534" s="9">
        <f t="shared" si="102"/>
        <v>8.9142727989318189</v>
      </c>
      <c r="AW534" s="9">
        <f t="shared" si="103"/>
        <v>75.524041583033068</v>
      </c>
      <c r="AX534" s="16">
        <f t="shared" si="104"/>
        <v>42.219157190982443</v>
      </c>
      <c r="AY534" s="44">
        <f t="shared" si="105"/>
        <v>-3.0803460197934347E-2</v>
      </c>
      <c r="AZ534" s="49"/>
      <c r="BA534" s="12">
        <f t="shared" si="106"/>
        <v>-3.7157991504533791E-2</v>
      </c>
      <c r="BB534" s="9">
        <f t="shared" si="107"/>
        <v>60.971991275799425</v>
      </c>
      <c r="BC534" s="9">
        <f t="shared" si="108"/>
        <v>25.445426377756753</v>
      </c>
      <c r="BD534" s="9">
        <f t="shared" si="109"/>
        <v>97.612502097753563</v>
      </c>
      <c r="BE534" s="16">
        <f t="shared" si="110"/>
        <v>61.528964237755162</v>
      </c>
      <c r="BF534" s="44">
        <f t="shared" si="111"/>
        <v>-3.3373417820252695E-2</v>
      </c>
      <c r="BG534" s="49"/>
      <c r="BH534" s="12">
        <f t="shared" si="112"/>
        <v>-3.8505867377829996E-2</v>
      </c>
      <c r="BI534" s="9">
        <f t="shared" si="113"/>
        <v>67</v>
      </c>
      <c r="BJ534" s="9">
        <f t="shared" si="114"/>
        <v>29.21529651523387</v>
      </c>
      <c r="BK534" s="9"/>
      <c r="BL534" s="47">
        <f t="shared" si="115"/>
        <v>67</v>
      </c>
      <c r="BM534" s="44">
        <f t="shared" si="116"/>
        <v>-3.4946814292547132E-2</v>
      </c>
      <c r="BN534" s="11"/>
      <c r="BO534" s="9"/>
      <c r="BP534" s="11"/>
      <c r="BQ534" s="9"/>
      <c r="BR534" s="43"/>
      <c r="BS534" s="9"/>
      <c r="BT534" s="11"/>
    </row>
    <row r="535" spans="3:72" x14ac:dyDescent="0.2">
      <c r="C535" s="1">
        <v>80</v>
      </c>
      <c r="D535" s="1">
        <v>104.71</v>
      </c>
      <c r="E535" s="1">
        <v>-5103.8999999999996</v>
      </c>
      <c r="F535" s="2">
        <v>78</v>
      </c>
      <c r="G535" s="6">
        <v>3.3000000000000002E-2</v>
      </c>
      <c r="H535" s="2">
        <v>0.42199999999999999</v>
      </c>
      <c r="I535" s="2">
        <v>3500</v>
      </c>
      <c r="J535" s="3">
        <f t="shared" si="77"/>
        <v>58.333333333333336</v>
      </c>
      <c r="K535" s="3">
        <f t="shared" si="78"/>
        <v>366.52</v>
      </c>
      <c r="L535" s="1">
        <v>0.9</v>
      </c>
      <c r="M535" s="1">
        <v>0.76</v>
      </c>
      <c r="N535" s="1">
        <f t="shared" si="79"/>
        <v>0.68400000000000005</v>
      </c>
      <c r="O535" s="40">
        <f t="shared" si="80"/>
        <v>50.175438596491226</v>
      </c>
      <c r="P535" s="40">
        <f t="shared" si="81"/>
        <v>3808.3157894736842</v>
      </c>
      <c r="Q535" s="1">
        <v>11</v>
      </c>
      <c r="R535" s="1">
        <v>4</v>
      </c>
      <c r="S535" s="2">
        <v>2600</v>
      </c>
      <c r="T535" s="3">
        <f t="shared" si="82"/>
        <v>866.66666666666663</v>
      </c>
      <c r="U535" s="7">
        <v>0.20419999999999999</v>
      </c>
      <c r="V535" s="7">
        <f t="shared" si="83"/>
        <v>3.2749326455999997E-2</v>
      </c>
      <c r="W535" s="7">
        <f t="shared" si="84"/>
        <v>1.6693636134473333E-2</v>
      </c>
      <c r="X535" s="40">
        <f t="shared" si="85"/>
        <v>1081.2059482292843</v>
      </c>
      <c r="Y535" s="1">
        <v>0</v>
      </c>
      <c r="Z535" s="1">
        <v>78</v>
      </c>
      <c r="AA535" s="2">
        <v>67</v>
      </c>
      <c r="AB535" s="6">
        <f t="shared" si="86"/>
        <v>0.6511988748177826</v>
      </c>
      <c r="AC535" s="2">
        <v>347.36</v>
      </c>
      <c r="AD535" s="40">
        <f t="shared" si="87"/>
        <v>3367.0033670033663</v>
      </c>
      <c r="AE535" s="1">
        <f t="shared" si="88"/>
        <v>2.4950099800399199</v>
      </c>
      <c r="AF535" s="2">
        <f t="shared" si="89"/>
        <v>8</v>
      </c>
      <c r="AG535" s="9">
        <f t="shared" si="90"/>
        <v>19.960079840319359</v>
      </c>
      <c r="AH535" s="12">
        <f t="shared" si="91"/>
        <v>7.1438871213100705E-2</v>
      </c>
      <c r="AI535" s="12">
        <f t="shared" si="92"/>
        <v>-904648.41781455628</v>
      </c>
      <c r="AJ535" s="42">
        <f t="shared" si="93"/>
        <v>-100.78249219241364</v>
      </c>
      <c r="AK535" s="11">
        <v>0</v>
      </c>
      <c r="AL535" s="9">
        <f t="shared" si="94"/>
        <v>-1073.7255840245605</v>
      </c>
      <c r="AM535" s="11">
        <f t="shared" si="95"/>
        <v>0</v>
      </c>
      <c r="AN535" s="9">
        <f t="shared" si="96"/>
        <v>71.080680571048958</v>
      </c>
      <c r="AO535" s="9"/>
      <c r="AP535" s="9">
        <f t="shared" si="97"/>
        <v>101.1907731780298</v>
      </c>
      <c r="AQ535" s="47">
        <f t="shared" si="98"/>
        <v>72.329249797963286</v>
      </c>
      <c r="AR535" s="15">
        <f t="shared" si="99"/>
        <v>0</v>
      </c>
      <c r="AS535" s="49"/>
      <c r="AT535" s="12">
        <f t="shared" si="100"/>
        <v>-3.0803460197934347E-2</v>
      </c>
      <c r="AU535" s="9">
        <f t="shared" si="101"/>
        <v>42.219157190982443</v>
      </c>
      <c r="AV535" s="9">
        <f t="shared" si="102"/>
        <v>12.109064584001601</v>
      </c>
      <c r="AW535" s="9">
        <f t="shared" si="103"/>
        <v>74.552577148606588</v>
      </c>
      <c r="AX535" s="16">
        <f t="shared" si="104"/>
        <v>43.330820866304094</v>
      </c>
      <c r="AY535" s="44">
        <f t="shared" si="105"/>
        <v>-2.8876789230983309E-2</v>
      </c>
      <c r="AZ535" s="49"/>
      <c r="BA535" s="12">
        <f t="shared" si="106"/>
        <v>-3.3373417820252695E-2</v>
      </c>
      <c r="BB535" s="9">
        <f t="shared" si="107"/>
        <v>61.528964237755162</v>
      </c>
      <c r="BC535" s="9">
        <f t="shared" si="108"/>
        <v>29.195544280131024</v>
      </c>
      <c r="BD535" s="9">
        <f t="shared" si="109"/>
        <v>95.201614425559086</v>
      </c>
      <c r="BE535" s="16">
        <f t="shared" si="110"/>
        <v>62.198579352845059</v>
      </c>
      <c r="BF535" s="44">
        <f t="shared" si="111"/>
        <v>-3.0524281823239928E-2</v>
      </c>
      <c r="BG535" s="49"/>
      <c r="BH535" s="12">
        <f t="shared" si="112"/>
        <v>-3.4946814292547132E-2</v>
      </c>
      <c r="BI535" s="9">
        <f t="shared" si="113"/>
        <v>67</v>
      </c>
      <c r="BJ535" s="9">
        <f t="shared" si="114"/>
        <v>32.117600573425428</v>
      </c>
      <c r="BK535" s="9"/>
      <c r="BL535" s="47">
        <f t="shared" si="115"/>
        <v>67</v>
      </c>
      <c r="BM535" s="44">
        <f t="shared" si="116"/>
        <v>-3.2262493083489115E-2</v>
      </c>
      <c r="BN535" s="11"/>
      <c r="BO535" s="9"/>
      <c r="BP535" s="11"/>
      <c r="BQ535" s="9"/>
      <c r="BR535" s="43"/>
      <c r="BS535" s="9"/>
      <c r="BT535" s="11"/>
    </row>
    <row r="536" spans="3:72" x14ac:dyDescent="0.2">
      <c r="C536" s="1">
        <v>80</v>
      </c>
      <c r="D536" s="1">
        <v>104.71</v>
      </c>
      <c r="E536" s="1">
        <v>-5103.8999999999996</v>
      </c>
      <c r="F536" s="2">
        <v>78</v>
      </c>
      <c r="G536" s="6">
        <v>3.3000000000000002E-2</v>
      </c>
      <c r="H536" s="2">
        <v>0.42199999999999999</v>
      </c>
      <c r="I536" s="2">
        <v>3500</v>
      </c>
      <c r="J536" s="3">
        <f t="shared" si="77"/>
        <v>58.333333333333336</v>
      </c>
      <c r="K536" s="3">
        <f t="shared" si="78"/>
        <v>366.52</v>
      </c>
      <c r="L536" s="1">
        <v>0.9</v>
      </c>
      <c r="M536" s="1">
        <v>0.76</v>
      </c>
      <c r="N536" s="1">
        <f t="shared" si="79"/>
        <v>0.68400000000000005</v>
      </c>
      <c r="O536" s="40">
        <f t="shared" si="80"/>
        <v>50.175438596491226</v>
      </c>
      <c r="P536" s="40">
        <f t="shared" si="81"/>
        <v>3808.3157894736842</v>
      </c>
      <c r="Q536" s="1">
        <v>11</v>
      </c>
      <c r="R536" s="1">
        <v>4</v>
      </c>
      <c r="S536" s="2">
        <v>2600</v>
      </c>
      <c r="T536" s="3">
        <f t="shared" si="82"/>
        <v>866.66666666666663</v>
      </c>
      <c r="U536" s="7">
        <v>0.20419999999999999</v>
      </c>
      <c r="V536" s="7">
        <f t="shared" si="83"/>
        <v>3.2749326455999997E-2</v>
      </c>
      <c r="W536" s="7">
        <f t="shared" si="84"/>
        <v>1.6693636134473333E-2</v>
      </c>
      <c r="X536" s="40">
        <f t="shared" si="85"/>
        <v>1081.2059482292843</v>
      </c>
      <c r="Y536" s="1">
        <v>0</v>
      </c>
      <c r="Z536" s="1">
        <v>78</v>
      </c>
      <c r="AA536" s="2">
        <v>67</v>
      </c>
      <c r="AB536" s="6">
        <f t="shared" si="86"/>
        <v>0.6511988748177826</v>
      </c>
      <c r="AC536" s="2">
        <v>347.36</v>
      </c>
      <c r="AD536" s="40">
        <f t="shared" si="87"/>
        <v>3367.0033670033663</v>
      </c>
      <c r="AE536" s="1">
        <f t="shared" si="88"/>
        <v>2.4950099800399199</v>
      </c>
      <c r="AF536" s="2">
        <f t="shared" si="89"/>
        <v>9</v>
      </c>
      <c r="AG536" s="9">
        <f t="shared" si="90"/>
        <v>22.45508982035928</v>
      </c>
      <c r="AH536" s="12">
        <f t="shared" si="91"/>
        <v>6.4009302446524807E-2</v>
      </c>
      <c r="AI536" s="12">
        <f t="shared" si="92"/>
        <v>-895486.69942871365</v>
      </c>
      <c r="AJ536" s="42">
        <f t="shared" si="93"/>
        <v>-100.41559123282038</v>
      </c>
      <c r="AK536" s="11">
        <v>0</v>
      </c>
      <c r="AL536" s="9">
        <f t="shared" si="94"/>
        <v>-1074.5035341701087</v>
      </c>
      <c r="AM536" s="11">
        <f t="shared" si="95"/>
        <v>0</v>
      </c>
      <c r="AN536" s="9">
        <f t="shared" si="96"/>
        <v>72.329249797963286</v>
      </c>
      <c r="AO536" s="9"/>
      <c r="AP536" s="9">
        <f t="shared" si="97"/>
        <v>100.74336649679563</v>
      </c>
      <c r="AQ536" s="47">
        <f t="shared" si="98"/>
        <v>71.744937565136439</v>
      </c>
      <c r="AR536" s="15">
        <f t="shared" si="99"/>
        <v>0</v>
      </c>
      <c r="AS536" s="49"/>
      <c r="AT536" s="12">
        <f t="shared" si="100"/>
        <v>-2.8876789230983309E-2</v>
      </c>
      <c r="AU536" s="9">
        <f t="shared" si="101"/>
        <v>43.330820866304094</v>
      </c>
      <c r="AV536" s="9">
        <f t="shared" si="102"/>
        <v>14.916704167471746</v>
      </c>
      <c r="AW536" s="9">
        <f t="shared" si="103"/>
        <v>73.196711895837737</v>
      </c>
      <c r="AX536" s="16">
        <f t="shared" si="104"/>
        <v>44.056708031654743</v>
      </c>
      <c r="AY536" s="44">
        <f t="shared" si="105"/>
        <v>-2.6951390631827589E-2</v>
      </c>
      <c r="AZ536" s="49"/>
      <c r="BA536" s="12">
        <f t="shared" si="106"/>
        <v>-3.0524281823239928E-2</v>
      </c>
      <c r="BB536" s="9">
        <f t="shared" si="107"/>
        <v>62.198579352845059</v>
      </c>
      <c r="BC536" s="9">
        <f t="shared" si="108"/>
        <v>32.332688323311416</v>
      </c>
      <c r="BD536" s="9">
        <f t="shared" si="109"/>
        <v>93.576371170119359</v>
      </c>
      <c r="BE536" s="16">
        <f t="shared" si="110"/>
        <v>62.954529746715387</v>
      </c>
      <c r="BF536" s="44">
        <f t="shared" si="111"/>
        <v>-2.8321932073675751E-2</v>
      </c>
      <c r="BG536" s="49"/>
      <c r="BH536" s="12">
        <f t="shared" si="112"/>
        <v>-3.2262493083489115E-2</v>
      </c>
      <c r="BI536" s="9">
        <f t="shared" si="113"/>
        <v>67</v>
      </c>
      <c r="BJ536" s="9">
        <f t="shared" si="114"/>
        <v>34.653290581420926</v>
      </c>
      <c r="BK536" s="9"/>
      <c r="BL536" s="47">
        <f t="shared" si="115"/>
        <v>67</v>
      </c>
      <c r="BM536" s="44">
        <f t="shared" si="116"/>
        <v>-2.9917250706541172E-2</v>
      </c>
      <c r="BN536" s="11"/>
      <c r="BO536" s="9"/>
      <c r="BP536" s="11"/>
      <c r="BQ536" s="9"/>
      <c r="BR536" s="43"/>
      <c r="BS536" s="9"/>
      <c r="BT536" s="11"/>
    </row>
    <row r="537" spans="3:72" x14ac:dyDescent="0.2">
      <c r="C537" s="1">
        <v>80</v>
      </c>
      <c r="D537" s="1">
        <v>104.71</v>
      </c>
      <c r="E537" s="1">
        <v>-5103.8999999999996</v>
      </c>
      <c r="F537" s="2">
        <v>78</v>
      </c>
      <c r="G537" s="6">
        <v>3.3000000000000002E-2</v>
      </c>
      <c r="H537" s="2">
        <v>0.42199999999999999</v>
      </c>
      <c r="I537" s="2">
        <v>3500</v>
      </c>
      <c r="J537" s="3">
        <f t="shared" si="77"/>
        <v>58.333333333333336</v>
      </c>
      <c r="K537" s="3">
        <f t="shared" si="78"/>
        <v>366.52</v>
      </c>
      <c r="L537" s="1">
        <v>0.9</v>
      </c>
      <c r="M537" s="1">
        <v>0.76</v>
      </c>
      <c r="N537" s="1">
        <f t="shared" si="79"/>
        <v>0.68400000000000005</v>
      </c>
      <c r="O537" s="40">
        <f t="shared" si="80"/>
        <v>50.175438596491226</v>
      </c>
      <c r="P537" s="40">
        <f t="shared" si="81"/>
        <v>3808.3157894736842</v>
      </c>
      <c r="Q537" s="1">
        <v>11</v>
      </c>
      <c r="R537" s="1">
        <v>4</v>
      </c>
      <c r="S537" s="2">
        <v>2600</v>
      </c>
      <c r="T537" s="3">
        <f t="shared" si="82"/>
        <v>866.66666666666663</v>
      </c>
      <c r="U537" s="7">
        <v>0.20419999999999999</v>
      </c>
      <c r="V537" s="7">
        <f t="shared" si="83"/>
        <v>3.2749326455999997E-2</v>
      </c>
      <c r="W537" s="7">
        <f t="shared" si="84"/>
        <v>1.6693636134473333E-2</v>
      </c>
      <c r="X537" s="40">
        <f t="shared" si="85"/>
        <v>1081.2059482292843</v>
      </c>
      <c r="Y537" s="1">
        <v>0</v>
      </c>
      <c r="Z537" s="1">
        <v>78</v>
      </c>
      <c r="AA537" s="2">
        <v>67</v>
      </c>
      <c r="AB537" s="6">
        <f t="shared" si="86"/>
        <v>0.6511988748177826</v>
      </c>
      <c r="AC537" s="2">
        <v>347.36</v>
      </c>
      <c r="AD537" s="40">
        <f t="shared" si="87"/>
        <v>3367.0033670033663</v>
      </c>
      <c r="AE537" s="1">
        <f t="shared" si="88"/>
        <v>2.4950099800399199</v>
      </c>
      <c r="AF537" s="2">
        <f t="shared" si="89"/>
        <v>10</v>
      </c>
      <c r="AG537" s="9">
        <f t="shared" si="90"/>
        <v>24.950099800399201</v>
      </c>
      <c r="AH537" s="12">
        <f t="shared" si="91"/>
        <v>5.7979494904375428E-2</v>
      </c>
      <c r="AI537" s="12">
        <f t="shared" si="92"/>
        <v>-848290.41581464326</v>
      </c>
      <c r="AJ537" s="42">
        <f t="shared" si="93"/>
        <v>-98.170296339571593</v>
      </c>
      <c r="AK537" s="11">
        <v>0</v>
      </c>
      <c r="AL537" s="9">
        <f t="shared" si="94"/>
        <v>-1075.1349153178471</v>
      </c>
      <c r="AM537" s="11">
        <f t="shared" si="95"/>
        <v>0</v>
      </c>
      <c r="AN537" s="9">
        <f t="shared" si="96"/>
        <v>71.744937565136439</v>
      </c>
      <c r="AO537" s="9"/>
      <c r="AP537" s="9">
        <f t="shared" si="97"/>
        <v>98.439226085920907</v>
      </c>
      <c r="AQ537" s="47">
        <f t="shared" si="98"/>
        <v>70.750996552439204</v>
      </c>
      <c r="AR537" s="15">
        <f t="shared" si="99"/>
        <v>0</v>
      </c>
      <c r="AS537" s="49"/>
      <c r="AT537" s="12">
        <f t="shared" si="100"/>
        <v>-2.6951390631827589E-2</v>
      </c>
      <c r="AU537" s="9">
        <f t="shared" si="101"/>
        <v>44.056708031654743</v>
      </c>
      <c r="AV537" s="9">
        <f t="shared" si="102"/>
        <v>17.362419510870279</v>
      </c>
      <c r="AW537" s="9">
        <f t="shared" si="103"/>
        <v>71.97776886116678</v>
      </c>
      <c r="AX537" s="16">
        <f t="shared" si="104"/>
        <v>44.670094186018531</v>
      </c>
      <c r="AY537" s="44">
        <f t="shared" si="105"/>
        <v>-2.5256681874411303E-2</v>
      </c>
      <c r="AZ537" s="49"/>
      <c r="BA537" s="12">
        <f t="shared" si="106"/>
        <v>-2.8321932073675751E-2</v>
      </c>
      <c r="BB537" s="9">
        <f t="shared" si="107"/>
        <v>62.954529746715387</v>
      </c>
      <c r="BC537" s="9">
        <f t="shared" si="108"/>
        <v>35.033468917203351</v>
      </c>
      <c r="BD537" s="9">
        <f t="shared" si="109"/>
        <v>92.287630108600723</v>
      </c>
      <c r="BE537" s="16">
        <f t="shared" si="110"/>
        <v>63.660549512902037</v>
      </c>
      <c r="BF537" s="44">
        <f t="shared" si="111"/>
        <v>-2.6476991402592548E-2</v>
      </c>
      <c r="BG537" s="49"/>
      <c r="BH537" s="12">
        <f t="shared" si="112"/>
        <v>-2.9917250706541172E-2</v>
      </c>
      <c r="BI537" s="9">
        <f t="shared" si="113"/>
        <v>67</v>
      </c>
      <c r="BJ537" s="9">
        <f t="shared" si="114"/>
        <v>36.994515783159116</v>
      </c>
      <c r="BK537" s="9"/>
      <c r="BL537" s="47">
        <f t="shared" si="115"/>
        <v>67</v>
      </c>
      <c r="BM537" s="44">
        <f t="shared" si="116"/>
        <v>-2.7751867501267034E-2</v>
      </c>
      <c r="BN537" s="11"/>
      <c r="BO537" s="9"/>
      <c r="BP537" s="11"/>
      <c r="BQ537" s="9"/>
      <c r="BR537" s="43"/>
      <c r="BS537" s="9"/>
      <c r="BT537" s="11"/>
    </row>
    <row r="538" spans="3:72" x14ac:dyDescent="0.2">
      <c r="C538" s="1">
        <v>80</v>
      </c>
      <c r="D538" s="1">
        <v>104.71</v>
      </c>
      <c r="E538" s="1">
        <v>-5103.8999999999996</v>
      </c>
      <c r="F538" s="2">
        <v>78</v>
      </c>
      <c r="G538" s="6">
        <v>3.3000000000000002E-2</v>
      </c>
      <c r="H538" s="2">
        <v>0.42199999999999999</v>
      </c>
      <c r="I538" s="2">
        <v>3500</v>
      </c>
      <c r="J538" s="3">
        <f t="shared" si="77"/>
        <v>58.333333333333336</v>
      </c>
      <c r="K538" s="3">
        <f t="shared" si="78"/>
        <v>366.52</v>
      </c>
      <c r="L538" s="1">
        <v>0.9</v>
      </c>
      <c r="M538" s="1">
        <v>0.76</v>
      </c>
      <c r="N538" s="1">
        <f t="shared" si="79"/>
        <v>0.68400000000000005</v>
      </c>
      <c r="O538" s="40">
        <f t="shared" si="80"/>
        <v>50.175438596491226</v>
      </c>
      <c r="P538" s="40">
        <f t="shared" si="81"/>
        <v>3808.3157894736842</v>
      </c>
      <c r="Q538" s="1">
        <v>11</v>
      </c>
      <c r="R538" s="1">
        <v>4</v>
      </c>
      <c r="S538" s="2">
        <v>2600</v>
      </c>
      <c r="T538" s="3">
        <f t="shared" si="82"/>
        <v>866.66666666666663</v>
      </c>
      <c r="U538" s="7">
        <v>0.20419999999999999</v>
      </c>
      <c r="V538" s="7">
        <f t="shared" si="83"/>
        <v>3.2749326455999997E-2</v>
      </c>
      <c r="W538" s="7">
        <f t="shared" si="84"/>
        <v>1.6693636134473333E-2</v>
      </c>
      <c r="X538" s="40">
        <f t="shared" si="85"/>
        <v>1081.2059482292843</v>
      </c>
      <c r="Y538" s="1">
        <v>0</v>
      </c>
      <c r="Z538" s="1">
        <v>78</v>
      </c>
      <c r="AA538" s="2">
        <v>67</v>
      </c>
      <c r="AB538" s="6">
        <f t="shared" si="86"/>
        <v>0.6511988748177826</v>
      </c>
      <c r="AC538" s="2">
        <v>347.36</v>
      </c>
      <c r="AD538" s="40">
        <f t="shared" si="87"/>
        <v>3367.0033670033663</v>
      </c>
      <c r="AE538" s="1">
        <f t="shared" si="88"/>
        <v>2.4950099800399199</v>
      </c>
      <c r="AF538" s="2">
        <f t="shared" si="89"/>
        <v>11</v>
      </c>
      <c r="AG538" s="9">
        <f t="shared" si="90"/>
        <v>27.445109780439118</v>
      </c>
      <c r="AH538" s="12">
        <f t="shared" si="91"/>
        <v>5.2987923827573495E-2</v>
      </c>
      <c r="AI538" s="12">
        <f t="shared" si="92"/>
        <v>-796452.81187667861</v>
      </c>
      <c r="AJ538" s="42">
        <f t="shared" si="93"/>
        <v>-95.686242243730888</v>
      </c>
      <c r="AK538" s="11">
        <v>0</v>
      </c>
      <c r="AL538" s="9">
        <f t="shared" si="94"/>
        <v>-1075.6575827252991</v>
      </c>
      <c r="AM538" s="11">
        <f t="shared" si="95"/>
        <v>0</v>
      </c>
      <c r="AN538" s="9">
        <f t="shared" si="96"/>
        <v>70.750996552439204</v>
      </c>
      <c r="AO538" s="9"/>
      <c r="AP538" s="9">
        <f t="shared" si="97"/>
        <v>95.91085984945542</v>
      </c>
      <c r="AQ538" s="47">
        <f t="shared" si="98"/>
        <v>69.829957483034732</v>
      </c>
      <c r="AR538" s="15">
        <f t="shared" si="99"/>
        <v>0</v>
      </c>
      <c r="AS538" s="49"/>
      <c r="AT538" s="12">
        <f t="shared" si="100"/>
        <v>-2.5256681874411303E-2</v>
      </c>
      <c r="AU538" s="9">
        <f t="shared" si="101"/>
        <v>44.670094186018531</v>
      </c>
      <c r="AV538" s="9">
        <f t="shared" si="102"/>
        <v>19.510230889002322</v>
      </c>
      <c r="AW538" s="9">
        <f t="shared" si="103"/>
        <v>70.936800796084356</v>
      </c>
      <c r="AX538" s="16">
        <f t="shared" si="104"/>
        <v>45.223515842543335</v>
      </c>
      <c r="AY538" s="44">
        <f t="shared" si="105"/>
        <v>-2.378204170597863E-2</v>
      </c>
      <c r="AZ538" s="49"/>
      <c r="BA538" s="12">
        <f t="shared" si="106"/>
        <v>-2.6476991402592548E-2</v>
      </c>
      <c r="BB538" s="9">
        <f t="shared" si="107"/>
        <v>63.660549512902037</v>
      </c>
      <c r="BC538" s="9">
        <f t="shared" si="108"/>
        <v>37.393842902836212</v>
      </c>
      <c r="BD538" s="9">
        <f t="shared" si="109"/>
        <v>91.072881710187772</v>
      </c>
      <c r="BE538" s="16">
        <f t="shared" si="110"/>
        <v>64.233362306511992</v>
      </c>
      <c r="BF538" s="44">
        <f t="shared" si="111"/>
        <v>-2.4823688259976256E-2</v>
      </c>
      <c r="BG538" s="49"/>
      <c r="BH538" s="12">
        <f t="shared" si="112"/>
        <v>-2.7751867501267034E-2</v>
      </c>
      <c r="BI538" s="9">
        <f t="shared" si="113"/>
        <v>67</v>
      </c>
      <c r="BJ538" s="9">
        <f t="shared" si="114"/>
        <v>39.140571211864703</v>
      </c>
      <c r="BK538" s="9"/>
      <c r="BL538" s="47">
        <f t="shared" si="115"/>
        <v>67</v>
      </c>
      <c r="BM538" s="44">
        <f t="shared" si="116"/>
        <v>-2.5766995486624283E-2</v>
      </c>
      <c r="BN538" s="11"/>
      <c r="BO538" s="9"/>
      <c r="BP538" s="11"/>
      <c r="BQ538" s="9"/>
      <c r="BR538" s="43"/>
      <c r="BS538" s="9"/>
      <c r="BT538" s="11"/>
    </row>
    <row r="539" spans="3:72" x14ac:dyDescent="0.2">
      <c r="C539" s="1">
        <v>80</v>
      </c>
      <c r="D539" s="1">
        <v>104.71</v>
      </c>
      <c r="E539" s="1">
        <v>-5103.8999999999996</v>
      </c>
      <c r="F539" s="2">
        <v>78</v>
      </c>
      <c r="G539" s="6">
        <v>3.3000000000000002E-2</v>
      </c>
      <c r="H539" s="2">
        <v>0.42199999999999999</v>
      </c>
      <c r="I539" s="2">
        <v>3500</v>
      </c>
      <c r="J539" s="3">
        <f t="shared" si="77"/>
        <v>58.333333333333336</v>
      </c>
      <c r="K539" s="3">
        <f t="shared" si="78"/>
        <v>366.52</v>
      </c>
      <c r="L539" s="1">
        <v>0.9</v>
      </c>
      <c r="M539" s="1">
        <v>0.76</v>
      </c>
      <c r="N539" s="1">
        <f t="shared" si="79"/>
        <v>0.68400000000000005</v>
      </c>
      <c r="O539" s="40">
        <f t="shared" si="80"/>
        <v>50.175438596491226</v>
      </c>
      <c r="P539" s="40">
        <f t="shared" si="81"/>
        <v>3808.3157894736842</v>
      </c>
      <c r="Q539" s="1">
        <v>11</v>
      </c>
      <c r="R539" s="1">
        <v>4</v>
      </c>
      <c r="S539" s="2">
        <v>2600</v>
      </c>
      <c r="T539" s="3">
        <f t="shared" si="82"/>
        <v>866.66666666666663</v>
      </c>
      <c r="U539" s="7">
        <v>0.20419999999999999</v>
      </c>
      <c r="V539" s="7">
        <f t="shared" si="83"/>
        <v>3.2749326455999997E-2</v>
      </c>
      <c r="W539" s="7">
        <f t="shared" si="84"/>
        <v>1.6693636134473333E-2</v>
      </c>
      <c r="X539" s="40">
        <f t="shared" si="85"/>
        <v>1081.2059482292843</v>
      </c>
      <c r="Y539" s="1">
        <v>0</v>
      </c>
      <c r="Z539" s="1">
        <v>78</v>
      </c>
      <c r="AA539" s="2">
        <v>67</v>
      </c>
      <c r="AB539" s="6">
        <f t="shared" si="86"/>
        <v>0.6511988748177826</v>
      </c>
      <c r="AC539" s="2">
        <v>347.36</v>
      </c>
      <c r="AD539" s="40">
        <f t="shared" si="87"/>
        <v>3367.0033670033663</v>
      </c>
      <c r="AE539" s="1">
        <f t="shared" si="88"/>
        <v>2.4950099800399199</v>
      </c>
      <c r="AF539" s="2">
        <f t="shared" si="89"/>
        <v>12</v>
      </c>
      <c r="AG539" s="9">
        <f t="shared" si="90"/>
        <v>29.940119760479039</v>
      </c>
      <c r="AH539" s="12">
        <f t="shared" si="91"/>
        <v>4.8787693390366683E-2</v>
      </c>
      <c r="AI539" s="12">
        <f t="shared" si="92"/>
        <v>-749821.50433909101</v>
      </c>
      <c r="AJ539" s="42">
        <f t="shared" si="93"/>
        <v>-93.448495005696813</v>
      </c>
      <c r="AK539" s="11">
        <v>0</v>
      </c>
      <c r="AL539" s="9">
        <f t="shared" si="94"/>
        <v>-1076.097388854379</v>
      </c>
      <c r="AM539" s="11">
        <f t="shared" si="95"/>
        <v>0</v>
      </c>
      <c r="AN539" s="9">
        <f t="shared" si="96"/>
        <v>69.829957483034732</v>
      </c>
      <c r="AO539" s="9"/>
      <c r="AP539" s="9">
        <f t="shared" si="97"/>
        <v>93.638914127805009</v>
      </c>
      <c r="AQ539" s="47">
        <f t="shared" si="98"/>
        <v>69.032472487313626</v>
      </c>
      <c r="AR539" s="15">
        <f t="shared" si="99"/>
        <v>0</v>
      </c>
      <c r="AS539" s="49"/>
      <c r="AT539" s="12">
        <f t="shared" si="100"/>
        <v>-2.378204170597863E-2</v>
      </c>
      <c r="AU539" s="9">
        <f t="shared" si="101"/>
        <v>45.223515842543335</v>
      </c>
      <c r="AV539" s="9">
        <f t="shared" si="102"/>
        <v>21.414559197773052</v>
      </c>
      <c r="AW539" s="9">
        <f t="shared" si="103"/>
        <v>69.988235586863951</v>
      </c>
      <c r="AX539" s="16">
        <f t="shared" si="104"/>
        <v>45.701397392318498</v>
      </c>
      <c r="AY539" s="44">
        <f t="shared" si="105"/>
        <v>-2.2462730837099588E-2</v>
      </c>
      <c r="AZ539" s="49"/>
      <c r="BA539" s="12">
        <f t="shared" si="106"/>
        <v>-2.4823688259976256E-2</v>
      </c>
      <c r="BB539" s="9">
        <f t="shared" si="107"/>
        <v>64.233362306511992</v>
      </c>
      <c r="BC539" s="9">
        <f t="shared" si="108"/>
        <v>39.468642562191377</v>
      </c>
      <c r="BD539" s="9">
        <f t="shared" si="109"/>
        <v>89.857309423240835</v>
      </c>
      <c r="BE539" s="16">
        <f t="shared" si="110"/>
        <v>64.662975992716099</v>
      </c>
      <c r="BF539" s="44">
        <f t="shared" si="111"/>
        <v>-2.330206698528255E-2</v>
      </c>
      <c r="BG539" s="49"/>
      <c r="BH539" s="12">
        <f t="shared" si="112"/>
        <v>-2.5766995486624283E-2</v>
      </c>
      <c r="BI539" s="9">
        <f t="shared" si="113"/>
        <v>67</v>
      </c>
      <c r="BJ539" s="9">
        <f t="shared" si="114"/>
        <v>41.060659363659973</v>
      </c>
      <c r="BK539" s="9"/>
      <c r="BL539" s="47">
        <f t="shared" si="115"/>
        <v>67</v>
      </c>
      <c r="BM539" s="44">
        <f t="shared" si="116"/>
        <v>-2.3991119063691314E-2</v>
      </c>
      <c r="BN539" s="11"/>
      <c r="BO539" s="9"/>
      <c r="BP539" s="11"/>
      <c r="BQ539" s="9"/>
      <c r="BR539" s="43"/>
      <c r="BS539" s="9"/>
      <c r="BT539" s="11"/>
    </row>
    <row r="540" spans="3:72" x14ac:dyDescent="0.2">
      <c r="C540" s="1">
        <v>80</v>
      </c>
      <c r="D540" s="1">
        <v>104.71</v>
      </c>
      <c r="E540" s="1">
        <v>-5103.8999999999996</v>
      </c>
      <c r="F540" s="2">
        <v>78</v>
      </c>
      <c r="G540" s="6">
        <v>3.3000000000000002E-2</v>
      </c>
      <c r="H540" s="2">
        <v>0.42199999999999999</v>
      </c>
      <c r="I540" s="2">
        <v>3500</v>
      </c>
      <c r="J540" s="3">
        <f t="shared" si="77"/>
        <v>58.333333333333336</v>
      </c>
      <c r="K540" s="3">
        <f t="shared" si="78"/>
        <v>366.52</v>
      </c>
      <c r="L540" s="1">
        <v>0.9</v>
      </c>
      <c r="M540" s="1">
        <v>0.76</v>
      </c>
      <c r="N540" s="1">
        <f t="shared" si="79"/>
        <v>0.68400000000000005</v>
      </c>
      <c r="O540" s="40">
        <f t="shared" si="80"/>
        <v>50.175438596491226</v>
      </c>
      <c r="P540" s="40">
        <f t="shared" si="81"/>
        <v>3808.3157894736842</v>
      </c>
      <c r="Q540" s="1">
        <v>11</v>
      </c>
      <c r="R540" s="1">
        <v>4</v>
      </c>
      <c r="S540" s="2">
        <v>2600</v>
      </c>
      <c r="T540" s="3">
        <f t="shared" si="82"/>
        <v>866.66666666666663</v>
      </c>
      <c r="U540" s="7">
        <v>0.20419999999999999</v>
      </c>
      <c r="V540" s="7">
        <f t="shared" si="83"/>
        <v>3.2749326455999997E-2</v>
      </c>
      <c r="W540" s="7">
        <f t="shared" si="84"/>
        <v>1.6693636134473333E-2</v>
      </c>
      <c r="X540" s="40">
        <f t="shared" si="85"/>
        <v>1081.2059482292843</v>
      </c>
      <c r="Y540" s="1">
        <v>0</v>
      </c>
      <c r="Z540" s="1">
        <v>78</v>
      </c>
      <c r="AA540" s="2">
        <v>67</v>
      </c>
      <c r="AB540" s="6">
        <f t="shared" si="86"/>
        <v>0.6511988748177826</v>
      </c>
      <c r="AC540" s="2">
        <v>347.36</v>
      </c>
      <c r="AD540" s="40">
        <f t="shared" si="87"/>
        <v>3367.0033670033663</v>
      </c>
      <c r="AE540" s="1">
        <f t="shared" si="88"/>
        <v>2.4950099800399199</v>
      </c>
      <c r="AF540" s="2">
        <f t="shared" si="89"/>
        <v>13</v>
      </c>
      <c r="AG540" s="9">
        <f t="shared" si="90"/>
        <v>32.43512974051896</v>
      </c>
      <c r="AH540" s="12">
        <f t="shared" si="91"/>
        <v>4.5204441624790245E-2</v>
      </c>
      <c r="AI540" s="12">
        <f t="shared" si="92"/>
        <v>-708354.90287875989</v>
      </c>
      <c r="AJ540" s="42">
        <f t="shared" si="93"/>
        <v>-91.456932070032892</v>
      </c>
      <c r="AK540" s="11">
        <v>0</v>
      </c>
      <c r="AL540" s="9">
        <f t="shared" si="94"/>
        <v>-1076.4725911467526</v>
      </c>
      <c r="AM540" s="11">
        <f t="shared" si="95"/>
        <v>0</v>
      </c>
      <c r="AN540" s="9">
        <f t="shared" si="96"/>
        <v>69.032472487313626</v>
      </c>
      <c r="AO540" s="9"/>
      <c r="AP540" s="9">
        <f t="shared" si="97"/>
        <v>91.62040739344161</v>
      </c>
      <c r="AQ540" s="47">
        <f t="shared" si="98"/>
        <v>68.289332298446482</v>
      </c>
      <c r="AR540" s="15">
        <f t="shared" si="99"/>
        <v>0</v>
      </c>
      <c r="AS540" s="49"/>
      <c r="AT540" s="12">
        <f t="shared" si="100"/>
        <v>-2.2462730837099588E-2</v>
      </c>
      <c r="AU540" s="9">
        <f t="shared" si="101"/>
        <v>45.701397392318498</v>
      </c>
      <c r="AV540" s="9">
        <f t="shared" si="102"/>
        <v>23.11346248619051</v>
      </c>
      <c r="AW540" s="9">
        <f t="shared" si="103"/>
        <v>69.067494035682969</v>
      </c>
      <c r="AX540" s="16">
        <f t="shared" si="104"/>
        <v>46.090478260936742</v>
      </c>
      <c r="AY540" s="44">
        <f t="shared" si="105"/>
        <v>-2.1251285023335485E-2</v>
      </c>
      <c r="AZ540" s="49"/>
      <c r="BA540" s="12">
        <f t="shared" si="106"/>
        <v>-2.330206698528255E-2</v>
      </c>
      <c r="BB540" s="9">
        <f t="shared" si="107"/>
        <v>64.662975992716099</v>
      </c>
      <c r="BC540" s="9">
        <f t="shared" si="108"/>
        <v>41.296879349351627</v>
      </c>
      <c r="BD540" s="9">
        <f t="shared" si="109"/>
        <v>88.664357726940935</v>
      </c>
      <c r="BE540" s="16">
        <f t="shared" si="110"/>
        <v>64.980618538146274</v>
      </c>
      <c r="BF540" s="44">
        <f t="shared" si="111"/>
        <v>-2.1904928684106897E-2</v>
      </c>
      <c r="BG540" s="49"/>
      <c r="BH540" s="12">
        <f t="shared" si="112"/>
        <v>-2.3991119063691314E-2</v>
      </c>
      <c r="BI540" s="9">
        <f t="shared" si="113"/>
        <v>67</v>
      </c>
      <c r="BJ540" s="9">
        <f t="shared" si="114"/>
        <v>42.748677046824064</v>
      </c>
      <c r="BK540" s="9"/>
      <c r="BL540" s="47">
        <f t="shared" si="115"/>
        <v>67</v>
      </c>
      <c r="BM540" s="44">
        <f t="shared" si="116"/>
        <v>-2.2429883032823564E-2</v>
      </c>
      <c r="BN540" s="11"/>
      <c r="BO540" s="9"/>
      <c r="BP540" s="11"/>
      <c r="BQ540" s="9"/>
      <c r="BR540" s="43"/>
      <c r="BS540" s="9"/>
      <c r="BT540" s="11"/>
    </row>
    <row r="541" spans="3:72" x14ac:dyDescent="0.2">
      <c r="C541" s="1">
        <v>80</v>
      </c>
      <c r="D541" s="1">
        <v>104.71</v>
      </c>
      <c r="E541" s="1">
        <v>-5103.8999999999996</v>
      </c>
      <c r="F541" s="2">
        <v>78</v>
      </c>
      <c r="G541" s="6">
        <v>3.3000000000000002E-2</v>
      </c>
      <c r="H541" s="2">
        <v>0.42199999999999999</v>
      </c>
      <c r="I541" s="2">
        <v>3500</v>
      </c>
      <c r="J541" s="3">
        <f t="shared" si="77"/>
        <v>58.333333333333336</v>
      </c>
      <c r="K541" s="3">
        <f t="shared" si="78"/>
        <v>366.52</v>
      </c>
      <c r="L541" s="1">
        <v>0.9</v>
      </c>
      <c r="M541" s="1">
        <v>0.76</v>
      </c>
      <c r="N541" s="1">
        <f t="shared" si="79"/>
        <v>0.68400000000000005</v>
      </c>
      <c r="O541" s="40">
        <f t="shared" si="80"/>
        <v>50.175438596491226</v>
      </c>
      <c r="P541" s="40">
        <f t="shared" si="81"/>
        <v>3808.3157894736842</v>
      </c>
      <c r="Q541" s="1">
        <v>11</v>
      </c>
      <c r="R541" s="1">
        <v>4</v>
      </c>
      <c r="S541" s="2">
        <v>2600</v>
      </c>
      <c r="T541" s="3">
        <f t="shared" si="82"/>
        <v>866.66666666666663</v>
      </c>
      <c r="U541" s="7">
        <v>0.20419999999999999</v>
      </c>
      <c r="V541" s="7">
        <f t="shared" si="83"/>
        <v>3.2749326455999997E-2</v>
      </c>
      <c r="W541" s="7">
        <f t="shared" si="84"/>
        <v>1.6693636134473333E-2</v>
      </c>
      <c r="X541" s="40">
        <f t="shared" si="85"/>
        <v>1081.2059482292843</v>
      </c>
      <c r="Y541" s="1">
        <v>0</v>
      </c>
      <c r="Z541" s="1">
        <v>78</v>
      </c>
      <c r="AA541" s="2">
        <v>67</v>
      </c>
      <c r="AB541" s="6">
        <f t="shared" si="86"/>
        <v>0.6511988748177826</v>
      </c>
      <c r="AC541" s="2">
        <v>347.36</v>
      </c>
      <c r="AD541" s="40">
        <f t="shared" si="87"/>
        <v>3367.0033670033663</v>
      </c>
      <c r="AE541" s="1">
        <f t="shared" si="88"/>
        <v>2.4950099800399199</v>
      </c>
      <c r="AF541" s="2">
        <f t="shared" si="89"/>
        <v>14</v>
      </c>
      <c r="AG541" s="9">
        <f t="shared" si="90"/>
        <v>34.930139720558877</v>
      </c>
      <c r="AH541" s="12">
        <f t="shared" si="91"/>
        <v>4.2111526368408918E-2</v>
      </c>
      <c r="AI541" s="12">
        <f t="shared" si="92"/>
        <v>-669826.40314492956</v>
      </c>
      <c r="AJ541" s="42">
        <f t="shared" si="93"/>
        <v>-89.603881273663561</v>
      </c>
      <c r="AK541" s="11">
        <v>0</v>
      </c>
      <c r="AL541" s="9">
        <f t="shared" si="94"/>
        <v>-1076.7964503032483</v>
      </c>
      <c r="AM541" s="11">
        <f t="shared" si="95"/>
        <v>0</v>
      </c>
      <c r="AN541" s="9">
        <f t="shared" si="96"/>
        <v>68.289332298446482</v>
      </c>
      <c r="AO541" s="9"/>
      <c r="AP541" s="9">
        <f t="shared" si="97"/>
        <v>89.745751725909741</v>
      </c>
      <c r="AQ541" s="47">
        <f t="shared" si="98"/>
        <v>67.546897688399994</v>
      </c>
      <c r="AR541" s="15">
        <f t="shared" si="99"/>
        <v>0</v>
      </c>
      <c r="AS541" s="49"/>
      <c r="AT541" s="12">
        <f t="shared" si="100"/>
        <v>-2.1251285023335485E-2</v>
      </c>
      <c r="AU541" s="9">
        <f t="shared" si="101"/>
        <v>46.090478260936742</v>
      </c>
      <c r="AV541" s="9">
        <f t="shared" si="102"/>
        <v>24.634058833473482</v>
      </c>
      <c r="AW541" s="9">
        <f t="shared" si="103"/>
        <v>68.158642026647854</v>
      </c>
      <c r="AX541" s="16">
        <f t="shared" si="104"/>
        <v>46.396350430060664</v>
      </c>
      <c r="AY541" s="44">
        <f t="shared" si="105"/>
        <v>-2.0127794924017745E-2</v>
      </c>
      <c r="AZ541" s="49"/>
      <c r="BA541" s="12">
        <f t="shared" si="106"/>
        <v>-2.1904928684106897E-2</v>
      </c>
      <c r="BB541" s="9">
        <f t="shared" si="107"/>
        <v>64.980618538146274</v>
      </c>
      <c r="BC541" s="9">
        <f t="shared" si="108"/>
        <v>42.912454772435154</v>
      </c>
      <c r="BD541" s="9">
        <f t="shared" si="109"/>
        <v>87.538003266183665</v>
      </c>
      <c r="BE541" s="16">
        <f t="shared" si="110"/>
        <v>65.22522901930941</v>
      </c>
      <c r="BF541" s="44">
        <f t="shared" si="111"/>
        <v>-2.0636932569059942E-2</v>
      </c>
      <c r="BG541" s="49"/>
      <c r="BH541" s="12">
        <f t="shared" si="112"/>
        <v>-2.2429883032823564E-2</v>
      </c>
      <c r="BI541" s="9">
        <f t="shared" si="113"/>
        <v>67</v>
      </c>
      <c r="BJ541" s="9">
        <f t="shared" si="114"/>
        <v>44.226376222855457</v>
      </c>
      <c r="BK541" s="9"/>
      <c r="BL541" s="47">
        <f t="shared" si="115"/>
        <v>67</v>
      </c>
      <c r="BM541" s="44">
        <f t="shared" si="116"/>
        <v>-2.1063169153334227E-2</v>
      </c>
      <c r="BN541" s="11"/>
      <c r="BO541" s="9"/>
      <c r="BP541" s="11"/>
      <c r="BQ541" s="9"/>
      <c r="BR541" s="43"/>
      <c r="BS541" s="9"/>
      <c r="BT541" s="11"/>
    </row>
    <row r="542" spans="3:72" x14ac:dyDescent="0.2">
      <c r="C542" s="1">
        <v>80</v>
      </c>
      <c r="D542" s="1">
        <v>104.71</v>
      </c>
      <c r="E542" s="1">
        <v>-5103.8999999999996</v>
      </c>
      <c r="F542" s="2">
        <v>78</v>
      </c>
      <c r="G542" s="6">
        <v>3.3000000000000002E-2</v>
      </c>
      <c r="H542" s="2">
        <v>0.42199999999999999</v>
      </c>
      <c r="I542" s="2">
        <v>3500</v>
      </c>
      <c r="J542" s="3">
        <f t="shared" si="77"/>
        <v>58.333333333333336</v>
      </c>
      <c r="K542" s="3">
        <f t="shared" si="78"/>
        <v>366.52</v>
      </c>
      <c r="L542" s="1">
        <v>0.9</v>
      </c>
      <c r="M542" s="1">
        <v>0.76</v>
      </c>
      <c r="N542" s="1">
        <f t="shared" si="79"/>
        <v>0.68400000000000005</v>
      </c>
      <c r="O542" s="40">
        <f t="shared" si="80"/>
        <v>50.175438596491226</v>
      </c>
      <c r="P542" s="40">
        <f t="shared" si="81"/>
        <v>3808.3157894736842</v>
      </c>
      <c r="Q542" s="1">
        <v>11</v>
      </c>
      <c r="R542" s="1">
        <v>4</v>
      </c>
      <c r="S542" s="2">
        <v>2600</v>
      </c>
      <c r="T542" s="3">
        <f t="shared" si="82"/>
        <v>866.66666666666663</v>
      </c>
      <c r="U542" s="7">
        <v>0.20419999999999999</v>
      </c>
      <c r="V542" s="7">
        <f t="shared" si="83"/>
        <v>3.2749326455999997E-2</v>
      </c>
      <c r="W542" s="7">
        <f t="shared" si="84"/>
        <v>1.6693636134473333E-2</v>
      </c>
      <c r="X542" s="40">
        <f t="shared" si="85"/>
        <v>1081.2059482292843</v>
      </c>
      <c r="Y542" s="1">
        <v>0</v>
      </c>
      <c r="Z542" s="1">
        <v>78</v>
      </c>
      <c r="AA542" s="2">
        <v>67</v>
      </c>
      <c r="AB542" s="6">
        <f t="shared" si="86"/>
        <v>0.6511988748177826</v>
      </c>
      <c r="AC542" s="2">
        <v>347.36</v>
      </c>
      <c r="AD542" s="40">
        <f t="shared" si="87"/>
        <v>3367.0033670033663</v>
      </c>
      <c r="AE542" s="1">
        <f t="shared" si="88"/>
        <v>2.4950099800399199</v>
      </c>
      <c r="AF542" s="2">
        <f t="shared" si="89"/>
        <v>15</v>
      </c>
      <c r="AG542" s="9">
        <f t="shared" si="90"/>
        <v>37.425149700598801</v>
      </c>
      <c r="AH542" s="12">
        <f t="shared" si="91"/>
        <v>3.9414745617139001E-2</v>
      </c>
      <c r="AI542" s="12">
        <f t="shared" si="92"/>
        <v>-632816.32926613628</v>
      </c>
      <c r="AJ542" s="42">
        <f t="shared" si="93"/>
        <v>-87.820839738483642</v>
      </c>
      <c r="AK542" s="11">
        <v>0</v>
      </c>
      <c r="AL542" s="9">
        <f t="shared" si="94"/>
        <v>-1077.0788302157137</v>
      </c>
      <c r="AM542" s="11">
        <f t="shared" si="95"/>
        <v>0</v>
      </c>
      <c r="AN542" s="9">
        <f t="shared" si="96"/>
        <v>67.546897688399994</v>
      </c>
      <c r="AO542" s="9"/>
      <c r="AP542" s="9">
        <f t="shared" si="97"/>
        <v>87.945121512248747</v>
      </c>
      <c r="AQ542" s="47">
        <f t="shared" si="98"/>
        <v>66.794574253909403</v>
      </c>
      <c r="AR542" s="15">
        <f t="shared" si="99"/>
        <v>0</v>
      </c>
      <c r="AS542" s="49"/>
      <c r="AT542" s="12">
        <f t="shared" si="100"/>
        <v>-2.0127794924017745E-2</v>
      </c>
      <c r="AU542" s="9">
        <f t="shared" si="101"/>
        <v>46.396350430060664</v>
      </c>
      <c r="AV542" s="9">
        <f t="shared" si="102"/>
        <v>25.998126606211915</v>
      </c>
      <c r="AW542" s="9">
        <f t="shared" si="103"/>
        <v>67.275175229595106</v>
      </c>
      <c r="AX542" s="16">
        <f t="shared" si="104"/>
        <v>46.636650917903509</v>
      </c>
      <c r="AY542" s="44">
        <f t="shared" si="105"/>
        <v>-1.9088430234306217E-2</v>
      </c>
      <c r="AZ542" s="49"/>
      <c r="BA542" s="12">
        <f t="shared" si="106"/>
        <v>-2.0636932569059942E-2</v>
      </c>
      <c r="BB542" s="9">
        <f t="shared" si="107"/>
        <v>65.22522901930941</v>
      </c>
      <c r="BC542" s="9">
        <f t="shared" si="108"/>
        <v>44.346404219774975</v>
      </c>
      <c r="BD542" s="9">
        <f t="shared" si="109"/>
        <v>86.505057864528126</v>
      </c>
      <c r="BE542" s="16">
        <f t="shared" si="110"/>
        <v>65.425731042151554</v>
      </c>
      <c r="BF542" s="44">
        <f t="shared" si="111"/>
        <v>-1.9496125467029363E-2</v>
      </c>
      <c r="BG542" s="49"/>
      <c r="BH542" s="12">
        <f t="shared" si="112"/>
        <v>-2.1063169153334227E-2</v>
      </c>
      <c r="BI542" s="9">
        <f t="shared" si="113"/>
        <v>67</v>
      </c>
      <c r="BJ542" s="9">
        <f t="shared" si="114"/>
        <v>45.528562764430021</v>
      </c>
      <c r="BK542" s="9"/>
      <c r="BL542" s="47">
        <f t="shared" si="115"/>
        <v>67</v>
      </c>
      <c r="BM542" s="44">
        <f t="shared" si="116"/>
        <v>-1.9858785711209082E-2</v>
      </c>
      <c r="BN542" s="11"/>
      <c r="BO542" s="9"/>
      <c r="BP542" s="11"/>
      <c r="BQ542" s="9"/>
      <c r="BR542" s="43"/>
      <c r="BS542" s="9"/>
      <c r="BT542" s="11"/>
    </row>
    <row r="543" spans="3:72" x14ac:dyDescent="0.2">
      <c r="C543" s="1">
        <v>80</v>
      </c>
      <c r="D543" s="1">
        <v>104.71</v>
      </c>
      <c r="E543" s="1">
        <v>-5103.8999999999996</v>
      </c>
      <c r="F543" s="2">
        <v>78</v>
      </c>
      <c r="G543" s="6">
        <v>3.3000000000000002E-2</v>
      </c>
      <c r="H543" s="2">
        <v>0.42199999999999999</v>
      </c>
      <c r="I543" s="2">
        <v>3500</v>
      </c>
      <c r="J543" s="3">
        <f t="shared" si="77"/>
        <v>58.333333333333336</v>
      </c>
      <c r="K543" s="3">
        <f t="shared" si="78"/>
        <v>366.52</v>
      </c>
      <c r="L543" s="1">
        <v>0.9</v>
      </c>
      <c r="M543" s="1">
        <v>0.76</v>
      </c>
      <c r="N543" s="1">
        <f t="shared" si="79"/>
        <v>0.68400000000000005</v>
      </c>
      <c r="O543" s="40">
        <f t="shared" si="80"/>
        <v>50.175438596491226</v>
      </c>
      <c r="P543" s="40">
        <f t="shared" si="81"/>
        <v>3808.3157894736842</v>
      </c>
      <c r="Q543" s="1">
        <v>11</v>
      </c>
      <c r="R543" s="1">
        <v>4</v>
      </c>
      <c r="S543" s="2">
        <v>2600</v>
      </c>
      <c r="T543" s="3">
        <f t="shared" si="82"/>
        <v>866.66666666666663</v>
      </c>
      <c r="U543" s="7">
        <v>0.20419999999999999</v>
      </c>
      <c r="V543" s="7">
        <f t="shared" si="83"/>
        <v>3.2749326455999997E-2</v>
      </c>
      <c r="W543" s="7">
        <f t="shared" si="84"/>
        <v>1.6693636134473333E-2</v>
      </c>
      <c r="X543" s="40">
        <f t="shared" si="85"/>
        <v>1081.2059482292843</v>
      </c>
      <c r="Y543" s="1">
        <v>0</v>
      </c>
      <c r="Z543" s="1">
        <v>78</v>
      </c>
      <c r="AA543" s="2">
        <v>67</v>
      </c>
      <c r="AB543" s="6">
        <f t="shared" si="86"/>
        <v>0.6511988748177826</v>
      </c>
      <c r="AC543" s="2">
        <v>347.36</v>
      </c>
      <c r="AD543" s="40">
        <f t="shared" si="87"/>
        <v>3367.0033670033663</v>
      </c>
      <c r="AE543" s="1">
        <f t="shared" si="88"/>
        <v>2.4950099800399199</v>
      </c>
      <c r="AF543" s="2">
        <f t="shared" si="89"/>
        <v>16</v>
      </c>
      <c r="AG543" s="9">
        <f t="shared" si="90"/>
        <v>39.920159680638719</v>
      </c>
      <c r="AH543" s="12">
        <f t="shared" si="91"/>
        <v>3.7042575496705712E-2</v>
      </c>
      <c r="AI543" s="12">
        <f t="shared" si="92"/>
        <v>-597077.71554499189</v>
      </c>
      <c r="AJ543" s="42">
        <f t="shared" si="93"/>
        <v>-86.096497522434618</v>
      </c>
      <c r="AK543" s="11">
        <v>0</v>
      </c>
      <c r="AL543" s="9">
        <f t="shared" si="94"/>
        <v>-1077.3272201490242</v>
      </c>
      <c r="AM543" s="11">
        <f t="shared" si="95"/>
        <v>0</v>
      </c>
      <c r="AN543" s="9">
        <f t="shared" si="96"/>
        <v>66.794574253909403</v>
      </c>
      <c r="AO543" s="9"/>
      <c r="AP543" s="9">
        <f t="shared" si="97"/>
        <v>86.206269714388952</v>
      </c>
      <c r="AQ543" s="47">
        <f t="shared" si="98"/>
        <v>66.048346378383073</v>
      </c>
      <c r="AR543" s="15">
        <f t="shared" si="99"/>
        <v>0</v>
      </c>
      <c r="AS543" s="49"/>
      <c r="AT543" s="12">
        <f t="shared" si="100"/>
        <v>-1.9088430234306217E-2</v>
      </c>
      <c r="AU543" s="9">
        <f t="shared" si="101"/>
        <v>46.636650917903509</v>
      </c>
      <c r="AV543" s="9">
        <f t="shared" si="102"/>
        <v>27.224955457423956</v>
      </c>
      <c r="AW543" s="9">
        <f t="shared" si="103"/>
        <v>66.436183436488335</v>
      </c>
      <c r="AX543" s="16">
        <f t="shared" si="104"/>
        <v>46.830569446956147</v>
      </c>
      <c r="AY543" s="44">
        <f t="shared" si="105"/>
        <v>-1.8133098529138462E-2</v>
      </c>
      <c r="AZ543" s="49"/>
      <c r="BA543" s="12">
        <f t="shared" si="106"/>
        <v>-1.9496125467029363E-2</v>
      </c>
      <c r="BB543" s="9">
        <f t="shared" si="107"/>
        <v>65.425731042151554</v>
      </c>
      <c r="BC543" s="9">
        <f t="shared" si="108"/>
        <v>45.626198523566728</v>
      </c>
      <c r="BD543" s="9">
        <f t="shared" si="109"/>
        <v>85.569318547338625</v>
      </c>
      <c r="BE543" s="16">
        <f t="shared" si="110"/>
        <v>65.59775853545267</v>
      </c>
      <c r="BF543" s="44">
        <f t="shared" si="111"/>
        <v>-1.8471559506857894E-2</v>
      </c>
      <c r="BG543" s="49"/>
      <c r="BH543" s="12">
        <f t="shared" si="112"/>
        <v>-1.9858785711209082E-2</v>
      </c>
      <c r="BI543" s="9">
        <f t="shared" si="113"/>
        <v>67</v>
      </c>
      <c r="BJ543" s="9">
        <f t="shared" si="114"/>
        <v>46.689264437668101</v>
      </c>
      <c r="BK543" s="9"/>
      <c r="BL543" s="47">
        <f t="shared" si="115"/>
        <v>67</v>
      </c>
      <c r="BM543" s="44">
        <f t="shared" si="116"/>
        <v>-1.8785260657874898E-2</v>
      </c>
      <c r="BN543" s="11"/>
      <c r="BO543" s="9"/>
      <c r="BP543" s="11"/>
      <c r="BQ543" s="9"/>
      <c r="BR543" s="43"/>
      <c r="BS543" s="9"/>
      <c r="BT543" s="11"/>
    </row>
    <row r="544" spans="3:72" x14ac:dyDescent="0.2">
      <c r="C544" s="1">
        <v>80</v>
      </c>
      <c r="D544" s="1">
        <v>104.71</v>
      </c>
      <c r="E544" s="1">
        <v>-5103.8999999999996</v>
      </c>
      <c r="F544" s="2">
        <v>78</v>
      </c>
      <c r="G544" s="6">
        <v>3.3000000000000002E-2</v>
      </c>
      <c r="H544" s="2">
        <v>0.42199999999999999</v>
      </c>
      <c r="I544" s="2">
        <v>3500</v>
      </c>
      <c r="J544" s="3">
        <f t="shared" si="77"/>
        <v>58.333333333333336</v>
      </c>
      <c r="K544" s="3">
        <f t="shared" si="78"/>
        <v>366.52</v>
      </c>
      <c r="L544" s="1">
        <v>0.9</v>
      </c>
      <c r="M544" s="1">
        <v>0.76</v>
      </c>
      <c r="N544" s="1">
        <f t="shared" si="79"/>
        <v>0.68400000000000005</v>
      </c>
      <c r="O544" s="40">
        <f t="shared" si="80"/>
        <v>50.175438596491226</v>
      </c>
      <c r="P544" s="40">
        <f t="shared" si="81"/>
        <v>3808.3157894736842</v>
      </c>
      <c r="Q544" s="1">
        <v>11</v>
      </c>
      <c r="R544" s="1">
        <v>4</v>
      </c>
      <c r="S544" s="2">
        <v>2600</v>
      </c>
      <c r="T544" s="3">
        <f t="shared" si="82"/>
        <v>866.66666666666663</v>
      </c>
      <c r="U544" s="7">
        <v>0.20419999999999999</v>
      </c>
      <c r="V544" s="7">
        <f t="shared" si="83"/>
        <v>3.2749326455999997E-2</v>
      </c>
      <c r="W544" s="7">
        <f t="shared" si="84"/>
        <v>1.6693636134473333E-2</v>
      </c>
      <c r="X544" s="40">
        <f t="shared" si="85"/>
        <v>1081.2059482292843</v>
      </c>
      <c r="Y544" s="1">
        <v>0</v>
      </c>
      <c r="Z544" s="1">
        <v>78</v>
      </c>
      <c r="AA544" s="2">
        <v>67</v>
      </c>
      <c r="AB544" s="6">
        <f t="shared" si="86"/>
        <v>0.6511988748177826</v>
      </c>
      <c r="AC544" s="2">
        <v>347.36</v>
      </c>
      <c r="AD544" s="40">
        <f t="shared" si="87"/>
        <v>3367.0033670033663</v>
      </c>
      <c r="AE544" s="1">
        <f t="shared" si="88"/>
        <v>2.4950099800399199</v>
      </c>
      <c r="AF544" s="2">
        <f t="shared" si="89"/>
        <v>17</v>
      </c>
      <c r="AG544" s="9">
        <f t="shared" si="90"/>
        <v>42.415169660678636</v>
      </c>
      <c r="AH544" s="12">
        <f t="shared" si="91"/>
        <v>3.493973327381892E-2</v>
      </c>
      <c r="AI544" s="12">
        <f t="shared" si="92"/>
        <v>-562972.58115942916</v>
      </c>
      <c r="AJ544" s="42">
        <f t="shared" si="93"/>
        <v>-84.449195677859237</v>
      </c>
      <c r="AK544" s="11">
        <v>0</v>
      </c>
      <c r="AL544" s="9">
        <f t="shared" si="94"/>
        <v>-1077.5474087581827</v>
      </c>
      <c r="AM544" s="11">
        <f t="shared" si="95"/>
        <v>0</v>
      </c>
      <c r="AN544" s="9">
        <f t="shared" si="96"/>
        <v>66.048346378383073</v>
      </c>
      <c r="AO544" s="9"/>
      <c r="AP544" s="9">
        <f t="shared" si="97"/>
        <v>84.546858474758892</v>
      </c>
      <c r="AQ544" s="47">
        <f t="shared" si="98"/>
        <v>65.329081543331966</v>
      </c>
      <c r="AR544" s="15">
        <f t="shared" si="99"/>
        <v>0</v>
      </c>
      <c r="AS544" s="49"/>
      <c r="AT544" s="12">
        <f t="shared" si="100"/>
        <v>-1.8133098529138462E-2</v>
      </c>
      <c r="AU544" s="9">
        <f t="shared" si="101"/>
        <v>46.830569446956147</v>
      </c>
      <c r="AV544" s="9">
        <f t="shared" si="102"/>
        <v>28.332057350580328</v>
      </c>
      <c r="AW544" s="9">
        <f t="shared" si="103"/>
        <v>65.653312924783535</v>
      </c>
      <c r="AX544" s="16">
        <f t="shared" si="104"/>
        <v>46.992685137681931</v>
      </c>
      <c r="AY544" s="44">
        <f t="shared" si="105"/>
        <v>-1.7259087242039815E-2</v>
      </c>
      <c r="AZ544" s="49"/>
      <c r="BA544" s="12">
        <f t="shared" si="106"/>
        <v>-1.8471559506857894E-2</v>
      </c>
      <c r="BB544" s="9">
        <f t="shared" si="107"/>
        <v>65.59775853545267</v>
      </c>
      <c r="BC544" s="9">
        <f t="shared" si="108"/>
        <v>46.775015057625289</v>
      </c>
      <c r="BD544" s="9">
        <f t="shared" si="109"/>
        <v>84.72032568706301</v>
      </c>
      <c r="BE544" s="16">
        <f t="shared" si="110"/>
        <v>65.747670372344146</v>
      </c>
      <c r="BF544" s="44">
        <f t="shared" si="111"/>
        <v>-1.7547679372085224E-2</v>
      </c>
      <c r="BG544" s="49"/>
      <c r="BH544" s="12">
        <f t="shared" si="112"/>
        <v>-1.8785260657874898E-2</v>
      </c>
      <c r="BI544" s="9">
        <f t="shared" si="113"/>
        <v>67</v>
      </c>
      <c r="BJ544" s="9">
        <f t="shared" si="114"/>
        <v>47.734994570718442</v>
      </c>
      <c r="BK544" s="9"/>
      <c r="BL544" s="47">
        <f t="shared" si="115"/>
        <v>67</v>
      </c>
      <c r="BM544" s="44">
        <f t="shared" si="116"/>
        <v>-1.7818071997136437E-2</v>
      </c>
      <c r="BN544" s="11"/>
      <c r="BO544" s="9"/>
      <c r="BP544" s="11"/>
      <c r="BQ544" s="9"/>
      <c r="BR544" s="43"/>
      <c r="BS544" s="9"/>
      <c r="BT544" s="11"/>
    </row>
    <row r="545" spans="3:72" x14ac:dyDescent="0.2">
      <c r="C545" s="1">
        <v>80</v>
      </c>
      <c r="D545" s="1">
        <v>104.71</v>
      </c>
      <c r="E545" s="1">
        <v>-5103.8999999999996</v>
      </c>
      <c r="F545" s="2">
        <v>78</v>
      </c>
      <c r="G545" s="6">
        <v>3.3000000000000002E-2</v>
      </c>
      <c r="H545" s="2">
        <v>0.42199999999999999</v>
      </c>
      <c r="I545" s="2">
        <v>3500</v>
      </c>
      <c r="J545" s="3">
        <f t="shared" si="77"/>
        <v>58.333333333333336</v>
      </c>
      <c r="K545" s="3">
        <f t="shared" si="78"/>
        <v>366.52</v>
      </c>
      <c r="L545" s="1">
        <v>0.9</v>
      </c>
      <c r="M545" s="1">
        <v>0.76</v>
      </c>
      <c r="N545" s="1">
        <f t="shared" si="79"/>
        <v>0.68400000000000005</v>
      </c>
      <c r="O545" s="40">
        <f t="shared" si="80"/>
        <v>50.175438596491226</v>
      </c>
      <c r="P545" s="40">
        <f t="shared" si="81"/>
        <v>3808.3157894736842</v>
      </c>
      <c r="Q545" s="1">
        <v>11</v>
      </c>
      <c r="R545" s="1">
        <v>4</v>
      </c>
      <c r="S545" s="2">
        <v>2600</v>
      </c>
      <c r="T545" s="3">
        <f t="shared" si="82"/>
        <v>866.66666666666663</v>
      </c>
      <c r="U545" s="7">
        <v>0.20419999999999999</v>
      </c>
      <c r="V545" s="7">
        <f t="shared" si="83"/>
        <v>3.2749326455999997E-2</v>
      </c>
      <c r="W545" s="7">
        <f t="shared" si="84"/>
        <v>1.6693636134473333E-2</v>
      </c>
      <c r="X545" s="40">
        <f t="shared" si="85"/>
        <v>1081.2059482292843</v>
      </c>
      <c r="Y545" s="1">
        <v>0</v>
      </c>
      <c r="Z545" s="1">
        <v>78</v>
      </c>
      <c r="AA545" s="2">
        <v>67</v>
      </c>
      <c r="AB545" s="6">
        <f t="shared" si="86"/>
        <v>0.6511988748177826</v>
      </c>
      <c r="AC545" s="2">
        <v>347.36</v>
      </c>
      <c r="AD545" s="40">
        <f t="shared" si="87"/>
        <v>3367.0033670033663</v>
      </c>
      <c r="AE545" s="1">
        <f t="shared" si="88"/>
        <v>2.4950099800399199</v>
      </c>
      <c r="AF545" s="2">
        <f t="shared" si="89"/>
        <v>18</v>
      </c>
      <c r="AG545" s="9">
        <f t="shared" si="90"/>
        <v>44.91017964071856</v>
      </c>
      <c r="AH545" s="12">
        <f t="shared" si="91"/>
        <v>3.3062815088633332E-2</v>
      </c>
      <c r="AI545" s="12">
        <f t="shared" si="92"/>
        <v>-530907.10105133476</v>
      </c>
      <c r="AJ545" s="42">
        <f t="shared" si="93"/>
        <v>-82.899307544950716</v>
      </c>
      <c r="AK545" s="11">
        <v>0</v>
      </c>
      <c r="AL545" s="9">
        <f t="shared" si="94"/>
        <v>-1077.7439408613536</v>
      </c>
      <c r="AM545" s="11">
        <f t="shared" si="95"/>
        <v>0</v>
      </c>
      <c r="AN545" s="9">
        <f t="shared" si="96"/>
        <v>65.329081543331966</v>
      </c>
      <c r="AO545" s="9"/>
      <c r="AP545" s="9">
        <f t="shared" si="97"/>
        <v>82.986759524277531</v>
      </c>
      <c r="AQ545" s="47">
        <f t="shared" si="98"/>
        <v>64.650363118627496</v>
      </c>
      <c r="AR545" s="15">
        <f t="shared" si="99"/>
        <v>0</v>
      </c>
      <c r="AS545" s="49"/>
      <c r="AT545" s="12">
        <f t="shared" si="100"/>
        <v>-1.7259087242039815E-2</v>
      </c>
      <c r="AU545" s="9">
        <f t="shared" si="101"/>
        <v>46.992685137681931</v>
      </c>
      <c r="AV545" s="9">
        <f t="shared" si="102"/>
        <v>29.335007156736363</v>
      </c>
      <c r="AW545" s="9">
        <f t="shared" si="103"/>
        <v>64.928569235749251</v>
      </c>
      <c r="AX545" s="16">
        <f t="shared" si="104"/>
        <v>47.131788196242809</v>
      </c>
      <c r="AY545" s="44">
        <f t="shared" si="105"/>
        <v>-1.6460121282770076E-2</v>
      </c>
      <c r="AZ545" s="49"/>
      <c r="BA545" s="12">
        <f t="shared" si="106"/>
        <v>-1.7547679372085224E-2</v>
      </c>
      <c r="BB545" s="9">
        <f t="shared" si="107"/>
        <v>65.747670372344146</v>
      </c>
      <c r="BC545" s="9">
        <f t="shared" si="108"/>
        <v>47.811786274276827</v>
      </c>
      <c r="BD545" s="9">
        <f t="shared" si="109"/>
        <v>83.94370714945353</v>
      </c>
      <c r="BE545" s="16">
        <f t="shared" si="110"/>
        <v>65.877746711865171</v>
      </c>
      <c r="BF545" s="44">
        <f t="shared" si="111"/>
        <v>-1.6709083470337342E-2</v>
      </c>
      <c r="BG545" s="49"/>
      <c r="BH545" s="12">
        <f t="shared" si="112"/>
        <v>-1.7818071997136437E-2</v>
      </c>
      <c r="BI545" s="9">
        <f t="shared" si="113"/>
        <v>67</v>
      </c>
      <c r="BJ545" s="9">
        <f t="shared" si="114"/>
        <v>48.684146474421226</v>
      </c>
      <c r="BK545" s="9"/>
      <c r="BL545" s="47">
        <f t="shared" si="115"/>
        <v>67</v>
      </c>
      <c r="BM545" s="44">
        <f t="shared" si="116"/>
        <v>-1.6940207881370857E-2</v>
      </c>
      <c r="BN545" s="11"/>
      <c r="BO545" s="9"/>
      <c r="BP545" s="11"/>
      <c r="BQ545" s="9"/>
      <c r="BR545" s="43"/>
      <c r="BS545" s="9"/>
      <c r="BT545" s="11"/>
    </row>
    <row r="546" spans="3:72" x14ac:dyDescent="0.2">
      <c r="C546" s="1">
        <v>80</v>
      </c>
      <c r="D546" s="1">
        <v>104.71</v>
      </c>
      <c r="E546" s="1">
        <v>-5103.8999999999996</v>
      </c>
      <c r="F546" s="2">
        <v>78</v>
      </c>
      <c r="G546" s="6">
        <v>3.3000000000000002E-2</v>
      </c>
      <c r="H546" s="2">
        <v>0.42199999999999999</v>
      </c>
      <c r="I546" s="2">
        <v>3500</v>
      </c>
      <c r="J546" s="3">
        <f t="shared" si="77"/>
        <v>58.333333333333336</v>
      </c>
      <c r="K546" s="3">
        <f t="shared" si="78"/>
        <v>366.52</v>
      </c>
      <c r="L546" s="1">
        <v>0.9</v>
      </c>
      <c r="M546" s="1">
        <v>0.76</v>
      </c>
      <c r="N546" s="1">
        <f t="shared" si="79"/>
        <v>0.68400000000000005</v>
      </c>
      <c r="O546" s="40">
        <f t="shared" si="80"/>
        <v>50.175438596491226</v>
      </c>
      <c r="P546" s="40">
        <f t="shared" si="81"/>
        <v>3808.3157894736842</v>
      </c>
      <c r="Q546" s="1">
        <v>11</v>
      </c>
      <c r="R546" s="1">
        <v>4</v>
      </c>
      <c r="S546" s="2">
        <v>2600</v>
      </c>
      <c r="T546" s="3">
        <f t="shared" si="82"/>
        <v>866.66666666666663</v>
      </c>
      <c r="U546" s="7">
        <v>0.20419999999999999</v>
      </c>
      <c r="V546" s="7">
        <f t="shared" si="83"/>
        <v>3.2749326455999997E-2</v>
      </c>
      <c r="W546" s="7">
        <f t="shared" si="84"/>
        <v>1.6693636134473333E-2</v>
      </c>
      <c r="X546" s="40">
        <f t="shared" si="85"/>
        <v>1081.2059482292843</v>
      </c>
      <c r="Y546" s="1">
        <v>0</v>
      </c>
      <c r="Z546" s="1">
        <v>78</v>
      </c>
      <c r="AA546" s="2">
        <v>67</v>
      </c>
      <c r="AB546" s="6">
        <f t="shared" si="86"/>
        <v>0.6511988748177826</v>
      </c>
      <c r="AC546" s="2">
        <v>347.36</v>
      </c>
      <c r="AD546" s="40">
        <f t="shared" si="87"/>
        <v>3367.0033670033663</v>
      </c>
      <c r="AE546" s="1">
        <f t="shared" si="88"/>
        <v>2.4950099800399199</v>
      </c>
      <c r="AF546" s="2">
        <f t="shared" si="89"/>
        <v>19</v>
      </c>
      <c r="AG546" s="9">
        <f t="shared" si="90"/>
        <v>47.405189620758478</v>
      </c>
      <c r="AH546" s="12">
        <f t="shared" si="91"/>
        <v>3.1377268021367213E-2</v>
      </c>
      <c r="AI546" s="12">
        <f t="shared" si="92"/>
        <v>-501063.51826944016</v>
      </c>
      <c r="AJ546" s="42">
        <f t="shared" si="93"/>
        <v>-81.456140469583445</v>
      </c>
      <c r="AK546" s="11">
        <v>0</v>
      </c>
      <c r="AL546" s="9">
        <f t="shared" si="94"/>
        <v>-1077.9204344947671</v>
      </c>
      <c r="AM546" s="11">
        <f t="shared" si="95"/>
        <v>0</v>
      </c>
      <c r="AN546" s="9">
        <f t="shared" si="96"/>
        <v>64.650363118627496</v>
      </c>
      <c r="AO546" s="9"/>
      <c r="AP546" s="9">
        <f t="shared" si="97"/>
        <v>81.53490310546222</v>
      </c>
      <c r="AQ546" s="47">
        <f t="shared" si="98"/>
        <v>64.016328183077533</v>
      </c>
      <c r="AR546" s="15">
        <f t="shared" si="99"/>
        <v>0</v>
      </c>
      <c r="AS546" s="49"/>
      <c r="AT546" s="12">
        <f t="shared" si="100"/>
        <v>-1.6460121282770076E-2</v>
      </c>
      <c r="AU546" s="9">
        <f t="shared" si="101"/>
        <v>47.131788196242809</v>
      </c>
      <c r="AV546" s="9">
        <f t="shared" si="102"/>
        <v>30.247248209408085</v>
      </c>
      <c r="AW546" s="9">
        <f t="shared" si="103"/>
        <v>64.257703278886027</v>
      </c>
      <c r="AX546" s="16">
        <f t="shared" si="104"/>
        <v>47.252475744147056</v>
      </c>
      <c r="AY546" s="44">
        <f t="shared" si="105"/>
        <v>-1.5728018850237387E-2</v>
      </c>
      <c r="AZ546" s="49"/>
      <c r="BA546" s="12">
        <f t="shared" si="106"/>
        <v>-1.6709083470337342E-2</v>
      </c>
      <c r="BB546" s="9">
        <f t="shared" si="107"/>
        <v>65.877746711865171</v>
      </c>
      <c r="BC546" s="9">
        <f t="shared" si="108"/>
        <v>48.751831629221947</v>
      </c>
      <c r="BD546" s="9">
        <f t="shared" si="109"/>
        <v>83.227369116016135</v>
      </c>
      <c r="BE546" s="16">
        <f t="shared" si="110"/>
        <v>65.989600372619037</v>
      </c>
      <c r="BF546" s="44">
        <f t="shared" si="111"/>
        <v>-1.5943094626539724E-2</v>
      </c>
      <c r="BG546" s="49"/>
      <c r="BH546" s="12">
        <f t="shared" si="112"/>
        <v>-1.6940207881370857E-2</v>
      </c>
      <c r="BI546" s="9">
        <f t="shared" si="113"/>
        <v>67</v>
      </c>
      <c r="BJ546" s="9">
        <f t="shared" si="114"/>
        <v>49.549336006333235</v>
      </c>
      <c r="BK546" s="9"/>
      <c r="BL546" s="47">
        <f t="shared" si="115"/>
        <v>67</v>
      </c>
      <c r="BM546" s="44">
        <f t="shared" si="116"/>
        <v>-1.6139999990053805E-2</v>
      </c>
      <c r="BN546" s="11"/>
      <c r="BO546" s="9"/>
      <c r="BP546" s="11"/>
      <c r="BQ546" s="9"/>
      <c r="BR546" s="43"/>
      <c r="BS546" s="9"/>
      <c r="BT546" s="11"/>
    </row>
    <row r="547" spans="3:72" x14ac:dyDescent="0.2">
      <c r="C547" s="1">
        <v>80</v>
      </c>
      <c r="D547" s="1">
        <v>104.71</v>
      </c>
      <c r="E547" s="1">
        <v>-5103.8999999999996</v>
      </c>
      <c r="F547" s="2">
        <v>78</v>
      </c>
      <c r="G547" s="6">
        <v>3.3000000000000002E-2</v>
      </c>
      <c r="H547" s="2">
        <v>0.42199999999999999</v>
      </c>
      <c r="I547" s="2">
        <v>3500</v>
      </c>
      <c r="J547" s="3">
        <f t="shared" si="77"/>
        <v>58.333333333333336</v>
      </c>
      <c r="K547" s="3">
        <f t="shared" si="78"/>
        <v>366.52</v>
      </c>
      <c r="L547" s="1">
        <v>0.9</v>
      </c>
      <c r="M547" s="1">
        <v>0.76</v>
      </c>
      <c r="N547" s="1">
        <f t="shared" si="79"/>
        <v>0.68400000000000005</v>
      </c>
      <c r="O547" s="40">
        <f t="shared" si="80"/>
        <v>50.175438596491226</v>
      </c>
      <c r="P547" s="40">
        <f t="shared" si="81"/>
        <v>3808.3157894736842</v>
      </c>
      <c r="Q547" s="1">
        <v>11</v>
      </c>
      <c r="R547" s="1">
        <v>4</v>
      </c>
      <c r="S547" s="2">
        <v>2600</v>
      </c>
      <c r="T547" s="3">
        <f t="shared" si="82"/>
        <v>866.66666666666663</v>
      </c>
      <c r="U547" s="7">
        <v>0.20419999999999999</v>
      </c>
      <c r="V547" s="7">
        <f t="shared" si="83"/>
        <v>3.2749326455999997E-2</v>
      </c>
      <c r="W547" s="7">
        <f t="shared" si="84"/>
        <v>1.6693636134473333E-2</v>
      </c>
      <c r="X547" s="40">
        <f t="shared" si="85"/>
        <v>1081.2059482292843</v>
      </c>
      <c r="Y547" s="1">
        <v>0</v>
      </c>
      <c r="Z547" s="1">
        <v>78</v>
      </c>
      <c r="AA547" s="2">
        <v>67</v>
      </c>
      <c r="AB547" s="6">
        <f t="shared" si="86"/>
        <v>0.6511988748177826</v>
      </c>
      <c r="AC547" s="2">
        <v>347.36</v>
      </c>
      <c r="AD547" s="40">
        <f t="shared" si="87"/>
        <v>3367.0033670033663</v>
      </c>
      <c r="AE547" s="1">
        <f t="shared" si="88"/>
        <v>2.4950099800399199</v>
      </c>
      <c r="AF547" s="2">
        <f t="shared" si="89"/>
        <v>20</v>
      </c>
      <c r="AG547" s="9">
        <f t="shared" si="90"/>
        <v>49.900199600798402</v>
      </c>
      <c r="AH547" s="12">
        <f t="shared" si="91"/>
        <v>2.985524341902895E-2</v>
      </c>
      <c r="AI547" s="12">
        <f t="shared" si="92"/>
        <v>-473387.7299158962</v>
      </c>
      <c r="AJ547" s="42">
        <f t="shared" si="93"/>
        <v>-80.117351307548006</v>
      </c>
      <c r="AK547" s="11">
        <v>0</v>
      </c>
      <c r="AL547" s="9">
        <f t="shared" si="94"/>
        <v>-1078.0798056908777</v>
      </c>
      <c r="AM547" s="11">
        <f t="shared" si="95"/>
        <v>0</v>
      </c>
      <c r="AN547" s="9">
        <f t="shared" si="96"/>
        <v>64.016328183077533</v>
      </c>
      <c r="AO547" s="9"/>
      <c r="AP547" s="9">
        <f t="shared" si="97"/>
        <v>80.188658152316762</v>
      </c>
      <c r="AQ547" s="47">
        <f t="shared" si="98"/>
        <v>63.424805713386284</v>
      </c>
      <c r="AR547" s="15">
        <f t="shared" si="99"/>
        <v>0</v>
      </c>
      <c r="AS547" s="49"/>
      <c r="AT547" s="12">
        <f t="shared" si="100"/>
        <v>-1.5728018850237387E-2</v>
      </c>
      <c r="AU547" s="9">
        <f t="shared" si="101"/>
        <v>47.252475744147056</v>
      </c>
      <c r="AV547" s="9">
        <f t="shared" si="102"/>
        <v>31.080145774907823</v>
      </c>
      <c r="AW547" s="9">
        <f t="shared" si="103"/>
        <v>63.634411941177817</v>
      </c>
      <c r="AX547" s="16">
        <f t="shared" si="104"/>
        <v>47.357278858042818</v>
      </c>
      <c r="AY547" s="44">
        <f t="shared" si="105"/>
        <v>-1.5054609262733365E-2</v>
      </c>
      <c r="AZ547" s="49"/>
      <c r="BA547" s="12">
        <f t="shared" si="106"/>
        <v>-1.5943094626539724E-2</v>
      </c>
      <c r="BB547" s="9">
        <f t="shared" si="107"/>
        <v>65.989600372619037</v>
      </c>
      <c r="BC547" s="9">
        <f t="shared" si="108"/>
        <v>49.607664175588276</v>
      </c>
      <c r="BD547" s="9">
        <f t="shared" si="109"/>
        <v>82.563161337063789</v>
      </c>
      <c r="BE547" s="16">
        <f t="shared" si="110"/>
        <v>66.085412756326036</v>
      </c>
      <c r="BF547" s="44">
        <f t="shared" si="111"/>
        <v>-1.5240157166841104E-2</v>
      </c>
      <c r="BG547" s="49"/>
      <c r="BH547" s="12">
        <f t="shared" si="112"/>
        <v>-1.6139999990053805E-2</v>
      </c>
      <c r="BI547" s="9">
        <f t="shared" si="113"/>
        <v>67</v>
      </c>
      <c r="BJ547" s="9">
        <f t="shared" si="114"/>
        <v>50.340054271750752</v>
      </c>
      <c r="BK547" s="9"/>
      <c r="BL547" s="47">
        <f t="shared" si="115"/>
        <v>67</v>
      </c>
      <c r="BM547" s="44">
        <f t="shared" si="116"/>
        <v>-1.5408670064693614E-2</v>
      </c>
      <c r="BN547" s="11"/>
      <c r="BO547" s="9"/>
      <c r="BP547" s="11"/>
      <c r="BQ547" s="9"/>
      <c r="BR547" s="43"/>
      <c r="BS547" s="9"/>
      <c r="BT547" s="11"/>
    </row>
    <row r="548" spans="3:72" x14ac:dyDescent="0.2">
      <c r="C548" s="1">
        <v>80</v>
      </c>
      <c r="D548" s="1">
        <v>104.71</v>
      </c>
      <c r="E548" s="1">
        <v>-5103.8999999999996</v>
      </c>
      <c r="F548" s="2">
        <v>78</v>
      </c>
      <c r="G548" s="6">
        <v>3.3000000000000002E-2</v>
      </c>
      <c r="H548" s="2">
        <v>0.42199999999999999</v>
      </c>
      <c r="I548" s="2">
        <v>3500</v>
      </c>
      <c r="J548" s="3">
        <f t="shared" si="77"/>
        <v>58.333333333333336</v>
      </c>
      <c r="K548" s="3">
        <f t="shared" si="78"/>
        <v>366.52</v>
      </c>
      <c r="L548" s="1">
        <v>0.9</v>
      </c>
      <c r="M548" s="1">
        <v>0.76</v>
      </c>
      <c r="N548" s="1">
        <f t="shared" si="79"/>
        <v>0.68400000000000005</v>
      </c>
      <c r="O548" s="40">
        <f t="shared" si="80"/>
        <v>50.175438596491226</v>
      </c>
      <c r="P548" s="40">
        <f t="shared" si="81"/>
        <v>3808.3157894736842</v>
      </c>
      <c r="Q548" s="1">
        <v>11</v>
      </c>
      <c r="R548" s="1">
        <v>4</v>
      </c>
      <c r="S548" s="2">
        <v>2600</v>
      </c>
      <c r="T548" s="3">
        <f t="shared" si="82"/>
        <v>866.66666666666663</v>
      </c>
      <c r="U548" s="7">
        <v>0.20419999999999999</v>
      </c>
      <c r="V548" s="7">
        <f t="shared" si="83"/>
        <v>3.2749326455999997E-2</v>
      </c>
      <c r="W548" s="7">
        <f t="shared" si="84"/>
        <v>1.6693636134473333E-2</v>
      </c>
      <c r="X548" s="40">
        <f t="shared" si="85"/>
        <v>1081.2059482292843</v>
      </c>
      <c r="Y548" s="1">
        <v>0</v>
      </c>
      <c r="Z548" s="1">
        <v>78</v>
      </c>
      <c r="AA548" s="2">
        <v>67</v>
      </c>
      <c r="AB548" s="6">
        <f t="shared" si="86"/>
        <v>0.6511988748177826</v>
      </c>
      <c r="AC548" s="2">
        <v>347.36</v>
      </c>
      <c r="AD548" s="40">
        <f t="shared" si="87"/>
        <v>3367.0033670033663</v>
      </c>
      <c r="AE548" s="1">
        <f t="shared" si="88"/>
        <v>2.4950099800399199</v>
      </c>
      <c r="AF548" s="2">
        <f t="shared" si="89"/>
        <v>21</v>
      </c>
      <c r="AG548" s="9">
        <f t="shared" si="90"/>
        <v>52.395209580838319</v>
      </c>
      <c r="AH548" s="12">
        <f t="shared" si="91"/>
        <v>2.8474046093229382E-2</v>
      </c>
      <c r="AI548" s="12">
        <f t="shared" si="92"/>
        <v>-447691.60492128856</v>
      </c>
      <c r="AJ548" s="42">
        <f t="shared" si="93"/>
        <v>-78.873975206745442</v>
      </c>
      <c r="AK548" s="11">
        <v>0</v>
      </c>
      <c r="AL548" s="9">
        <f t="shared" si="94"/>
        <v>-1078.2244308628624</v>
      </c>
      <c r="AM548" s="11">
        <f t="shared" si="95"/>
        <v>0</v>
      </c>
      <c r="AN548" s="9">
        <f t="shared" si="96"/>
        <v>63.424805713386284</v>
      </c>
      <c r="AO548" s="9"/>
      <c r="AP548" s="9">
        <f t="shared" si="97"/>
        <v>78.938836910818992</v>
      </c>
      <c r="AQ548" s="47">
        <f t="shared" si="98"/>
        <v>62.87131005547554</v>
      </c>
      <c r="AR548" s="15">
        <f t="shared" si="99"/>
        <v>0</v>
      </c>
      <c r="AS548" s="49"/>
      <c r="AT548" s="12">
        <f t="shared" si="100"/>
        <v>-1.5054609262733365E-2</v>
      </c>
      <c r="AU548" s="9">
        <f t="shared" si="101"/>
        <v>47.357278858042818</v>
      </c>
      <c r="AV548" s="9">
        <f t="shared" si="102"/>
        <v>31.843247660610103</v>
      </c>
      <c r="AW548" s="9">
        <f t="shared" si="103"/>
        <v>63.052999188039777</v>
      </c>
      <c r="AX548" s="16">
        <f t="shared" si="104"/>
        <v>47.44812342432494</v>
      </c>
      <c r="AY548" s="44">
        <f t="shared" si="105"/>
        <v>-1.443284305757964E-2</v>
      </c>
      <c r="AZ548" s="49"/>
      <c r="BA548" s="12">
        <f t="shared" si="106"/>
        <v>-1.5240157166841104E-2</v>
      </c>
      <c r="BB548" s="9">
        <f t="shared" si="107"/>
        <v>66.085412756326036</v>
      </c>
      <c r="BC548" s="9">
        <f t="shared" si="108"/>
        <v>50.389692426329077</v>
      </c>
      <c r="BD548" s="9">
        <f t="shared" si="109"/>
        <v>81.945940595138978</v>
      </c>
      <c r="BE548" s="16">
        <f t="shared" si="110"/>
        <v>66.167816510734028</v>
      </c>
      <c r="BF548" s="44">
        <f t="shared" si="111"/>
        <v>-1.4593079246599729E-2</v>
      </c>
      <c r="BG548" s="49"/>
      <c r="BH548" s="12">
        <f t="shared" si="112"/>
        <v>-1.5408670064693614E-2</v>
      </c>
      <c r="BI548" s="9">
        <f t="shared" si="113"/>
        <v>67</v>
      </c>
      <c r="BJ548" s="9">
        <f t="shared" si="114"/>
        <v>51.064392858246954</v>
      </c>
      <c r="BK548" s="9"/>
      <c r="BL548" s="47">
        <f t="shared" si="115"/>
        <v>67</v>
      </c>
      <c r="BM548" s="44">
        <f t="shared" si="116"/>
        <v>-1.4738734251186051E-2</v>
      </c>
      <c r="BN548" s="11"/>
      <c r="BO548" s="9"/>
      <c r="BP548" s="11"/>
      <c r="BQ548" s="9"/>
      <c r="BR548" s="43"/>
      <c r="BS548" s="9"/>
      <c r="BT548" s="11"/>
    </row>
    <row r="549" spans="3:72" x14ac:dyDescent="0.2">
      <c r="C549" s="1">
        <v>80</v>
      </c>
      <c r="D549" s="1">
        <v>104.71</v>
      </c>
      <c r="E549" s="1">
        <v>-5103.8999999999996</v>
      </c>
      <c r="F549" s="2">
        <v>78</v>
      </c>
      <c r="G549" s="6">
        <v>3.3000000000000002E-2</v>
      </c>
      <c r="H549" s="2">
        <v>0.42199999999999999</v>
      </c>
      <c r="I549" s="2">
        <v>3500</v>
      </c>
      <c r="J549" s="3">
        <f t="shared" si="77"/>
        <v>58.333333333333336</v>
      </c>
      <c r="K549" s="3">
        <f t="shared" si="78"/>
        <v>366.52</v>
      </c>
      <c r="L549" s="1">
        <v>0.9</v>
      </c>
      <c r="M549" s="1">
        <v>0.76</v>
      </c>
      <c r="N549" s="1">
        <f t="shared" si="79"/>
        <v>0.68400000000000005</v>
      </c>
      <c r="O549" s="40">
        <f t="shared" si="80"/>
        <v>50.175438596491226</v>
      </c>
      <c r="P549" s="40">
        <f t="shared" si="81"/>
        <v>3808.3157894736842</v>
      </c>
      <c r="Q549" s="1">
        <v>11</v>
      </c>
      <c r="R549" s="1">
        <v>4</v>
      </c>
      <c r="S549" s="2">
        <v>2600</v>
      </c>
      <c r="T549" s="3">
        <f t="shared" si="82"/>
        <v>866.66666666666663</v>
      </c>
      <c r="U549" s="7">
        <v>0.20419999999999999</v>
      </c>
      <c r="V549" s="7">
        <f t="shared" si="83"/>
        <v>3.2749326455999997E-2</v>
      </c>
      <c r="W549" s="7">
        <f t="shared" si="84"/>
        <v>1.6693636134473333E-2</v>
      </c>
      <c r="X549" s="40">
        <f t="shared" si="85"/>
        <v>1081.2059482292843</v>
      </c>
      <c r="Y549" s="1">
        <v>0</v>
      </c>
      <c r="Z549" s="1">
        <v>78</v>
      </c>
      <c r="AA549" s="2">
        <v>67</v>
      </c>
      <c r="AB549" s="6">
        <f t="shared" si="86"/>
        <v>0.6511988748177826</v>
      </c>
      <c r="AC549" s="2">
        <v>347.36</v>
      </c>
      <c r="AD549" s="40">
        <f t="shared" si="87"/>
        <v>3367.0033670033663</v>
      </c>
      <c r="AE549" s="1">
        <f t="shared" si="88"/>
        <v>2.4950099800399199</v>
      </c>
      <c r="AF549" s="2">
        <f t="shared" si="89"/>
        <v>22</v>
      </c>
      <c r="AG549" s="9">
        <f t="shared" si="90"/>
        <v>54.890219560878236</v>
      </c>
      <c r="AH549" s="12">
        <f t="shared" si="91"/>
        <v>2.7214994953570545E-2</v>
      </c>
      <c r="AI549" s="12">
        <f t="shared" si="92"/>
        <v>-423757.61361088185</v>
      </c>
      <c r="AJ549" s="42">
        <f t="shared" si="93"/>
        <v>-77.715563111768162</v>
      </c>
      <c r="AK549" s="11">
        <v>0</v>
      </c>
      <c r="AL549" s="9">
        <f t="shared" si="94"/>
        <v>-1078.356266107696</v>
      </c>
      <c r="AM549" s="11">
        <f t="shared" si="95"/>
        <v>0</v>
      </c>
      <c r="AN549" s="9">
        <f t="shared" si="96"/>
        <v>62.87131005547554</v>
      </c>
      <c r="AO549" s="9"/>
      <c r="AP549" s="9">
        <f t="shared" si="97"/>
        <v>77.774815587793995</v>
      </c>
      <c r="AQ549" s="47">
        <f t="shared" si="98"/>
        <v>62.351628956643395</v>
      </c>
      <c r="AR549" s="15">
        <f t="shared" si="99"/>
        <v>0</v>
      </c>
      <c r="AS549" s="49"/>
      <c r="AT549" s="12">
        <f t="shared" si="100"/>
        <v>-1.443284305757964E-2</v>
      </c>
      <c r="AU549" s="9">
        <f t="shared" si="101"/>
        <v>47.44812342432494</v>
      </c>
      <c r="AV549" s="9">
        <f t="shared" si="102"/>
        <v>32.544617892006485</v>
      </c>
      <c r="AW549" s="9">
        <f t="shared" si="103"/>
        <v>62.509217333990698</v>
      </c>
      <c r="AX549" s="16">
        <f t="shared" si="104"/>
        <v>47.526917612998588</v>
      </c>
      <c r="AY549" s="44">
        <f t="shared" si="105"/>
        <v>-1.3857026726063575E-2</v>
      </c>
      <c r="AZ549" s="49"/>
      <c r="BA549" s="12">
        <f t="shared" si="106"/>
        <v>-1.4593079246599729E-2</v>
      </c>
      <c r="BB549" s="9">
        <f t="shared" si="107"/>
        <v>66.167816510734028</v>
      </c>
      <c r="BC549" s="9">
        <f t="shared" si="108"/>
        <v>51.10672260106827</v>
      </c>
      <c r="BD549" s="9">
        <f t="shared" si="109"/>
        <v>81.37200854364167</v>
      </c>
      <c r="BE549" s="16">
        <f t="shared" si="110"/>
        <v>66.23936557235497</v>
      </c>
      <c r="BF549" s="44">
        <f t="shared" si="111"/>
        <v>-1.3996078171850399E-2</v>
      </c>
      <c r="BG549" s="49"/>
      <c r="BH549" s="12">
        <f t="shared" si="112"/>
        <v>-1.4738734251186051E-2</v>
      </c>
      <c r="BI549" s="9">
        <f t="shared" si="113"/>
        <v>67</v>
      </c>
      <c r="BJ549" s="9">
        <f t="shared" si="114"/>
        <v>51.72973406717032</v>
      </c>
      <c r="BK549" s="9"/>
      <c r="BL549" s="47">
        <f t="shared" si="115"/>
        <v>67</v>
      </c>
      <c r="BM549" s="44">
        <f t="shared" si="116"/>
        <v>-1.4123364709413729E-2</v>
      </c>
      <c r="BN549" s="11"/>
      <c r="BO549" s="9"/>
      <c r="BP549" s="11"/>
      <c r="BQ549" s="9"/>
      <c r="BR549" s="43"/>
      <c r="BS549" s="9"/>
      <c r="BT549" s="11"/>
    </row>
    <row r="550" spans="3:72" x14ac:dyDescent="0.2">
      <c r="C550" s="1">
        <v>80</v>
      </c>
      <c r="D550" s="1">
        <v>104.71</v>
      </c>
      <c r="E550" s="1">
        <v>-5103.8999999999996</v>
      </c>
      <c r="F550" s="2">
        <v>78</v>
      </c>
      <c r="G550" s="6">
        <v>3.3000000000000002E-2</v>
      </c>
      <c r="H550" s="2">
        <v>0.42199999999999999</v>
      </c>
      <c r="I550" s="2">
        <v>3500</v>
      </c>
      <c r="J550" s="3">
        <f t="shared" si="77"/>
        <v>58.333333333333336</v>
      </c>
      <c r="K550" s="3">
        <f t="shared" si="78"/>
        <v>366.52</v>
      </c>
      <c r="L550" s="1">
        <v>0.9</v>
      </c>
      <c r="M550" s="1">
        <v>0.76</v>
      </c>
      <c r="N550" s="1">
        <f t="shared" si="79"/>
        <v>0.68400000000000005</v>
      </c>
      <c r="O550" s="40">
        <f t="shared" si="80"/>
        <v>50.175438596491226</v>
      </c>
      <c r="P550" s="40">
        <f t="shared" si="81"/>
        <v>3808.3157894736842</v>
      </c>
      <c r="Q550" s="1">
        <v>11</v>
      </c>
      <c r="R550" s="1">
        <v>4</v>
      </c>
      <c r="S550" s="2">
        <v>2600</v>
      </c>
      <c r="T550" s="3">
        <f t="shared" si="82"/>
        <v>866.66666666666663</v>
      </c>
      <c r="U550" s="7">
        <v>0.20419999999999999</v>
      </c>
      <c r="V550" s="7">
        <f t="shared" si="83"/>
        <v>3.2749326455999997E-2</v>
      </c>
      <c r="W550" s="7">
        <f t="shared" si="84"/>
        <v>1.6693636134473333E-2</v>
      </c>
      <c r="X550" s="40">
        <f t="shared" si="85"/>
        <v>1081.2059482292843</v>
      </c>
      <c r="Y550" s="1">
        <v>0</v>
      </c>
      <c r="Z550" s="1">
        <v>78</v>
      </c>
      <c r="AA550" s="2">
        <v>67</v>
      </c>
      <c r="AB550" s="6">
        <f t="shared" si="86"/>
        <v>0.6511988748177826</v>
      </c>
      <c r="AC550" s="2">
        <v>347.36</v>
      </c>
      <c r="AD550" s="40">
        <f t="shared" si="87"/>
        <v>3367.0033670033663</v>
      </c>
      <c r="AE550" s="1">
        <f t="shared" si="88"/>
        <v>2.4950099800399199</v>
      </c>
      <c r="AF550" s="2">
        <f t="shared" si="89"/>
        <v>23</v>
      </c>
      <c r="AG550" s="9">
        <f t="shared" si="90"/>
        <v>57.385229540918161</v>
      </c>
      <c r="AH550" s="12">
        <f t="shared" si="91"/>
        <v>2.606257312063074E-2</v>
      </c>
      <c r="AI550" s="12">
        <f t="shared" si="92"/>
        <v>-401397.51084660646</v>
      </c>
      <c r="AJ550" s="42">
        <f t="shared" si="93"/>
        <v>-76.633065536023921</v>
      </c>
      <c r="AK550" s="11">
        <v>0</v>
      </c>
      <c r="AL550" s="9">
        <f t="shared" si="94"/>
        <v>-1078.4769361978231</v>
      </c>
      <c r="AM550" s="11">
        <f t="shared" si="95"/>
        <v>0</v>
      </c>
      <c r="AN550" s="9">
        <f t="shared" si="96"/>
        <v>62.351628956643395</v>
      </c>
      <c r="AO550" s="9"/>
      <c r="AP550" s="9">
        <f t="shared" si="97"/>
        <v>76.687406153437379</v>
      </c>
      <c r="AQ550" s="47">
        <f t="shared" si="98"/>
        <v>61.862694809792579</v>
      </c>
      <c r="AR550" s="15">
        <f t="shared" si="99"/>
        <v>0</v>
      </c>
      <c r="AS550" s="49"/>
      <c r="AT550" s="12">
        <f t="shared" si="100"/>
        <v>-1.3857026726063575E-2</v>
      </c>
      <c r="AU550" s="9">
        <f t="shared" si="101"/>
        <v>47.526917612998588</v>
      </c>
      <c r="AV550" s="9">
        <f t="shared" si="102"/>
        <v>33.191140416204604</v>
      </c>
      <c r="AW550" s="9">
        <f t="shared" si="103"/>
        <v>61.999997607206005</v>
      </c>
      <c r="AX550" s="16">
        <f t="shared" si="104"/>
        <v>47.595569011705308</v>
      </c>
      <c r="AY550" s="44">
        <f t="shared" si="105"/>
        <v>-1.3322557667289165E-2</v>
      </c>
      <c r="AZ550" s="49"/>
      <c r="BA550" s="12">
        <f t="shared" si="106"/>
        <v>-1.3996078171850399E-2</v>
      </c>
      <c r="BB550" s="9">
        <f t="shared" si="107"/>
        <v>66.23936557235497</v>
      </c>
      <c r="BC550" s="9">
        <f t="shared" si="108"/>
        <v>51.766285578147553</v>
      </c>
      <c r="BD550" s="9">
        <f t="shared" si="109"/>
        <v>80.838017260352615</v>
      </c>
      <c r="BE550" s="16">
        <f t="shared" si="110"/>
        <v>66.30215141925008</v>
      </c>
      <c r="BF550" s="44">
        <f t="shared" si="111"/>
        <v>-1.3444123078409111E-2</v>
      </c>
      <c r="BG550" s="49"/>
      <c r="BH550" s="12">
        <f t="shared" si="112"/>
        <v>-1.4123364709413729E-2</v>
      </c>
      <c r="BI550" s="9">
        <f t="shared" si="113"/>
        <v>67</v>
      </c>
      <c r="BJ550" s="9">
        <f t="shared" si="114"/>
        <v>52.342813715880787</v>
      </c>
      <c r="BK550" s="9"/>
      <c r="BL550" s="47">
        <f t="shared" si="115"/>
        <v>67</v>
      </c>
      <c r="BM550" s="44">
        <f t="shared" si="116"/>
        <v>-1.3556331527886635E-2</v>
      </c>
      <c r="BN550" s="11"/>
      <c r="BO550" s="9"/>
      <c r="BP550" s="11"/>
      <c r="BQ550" s="9"/>
      <c r="BR550" s="43"/>
      <c r="BS550" s="9"/>
      <c r="BT550" s="11"/>
    </row>
    <row r="551" spans="3:72" x14ac:dyDescent="0.2">
      <c r="C551" s="1">
        <v>80</v>
      </c>
      <c r="D551" s="1">
        <v>104.71</v>
      </c>
      <c r="E551" s="1">
        <v>-5103.8999999999996</v>
      </c>
      <c r="F551" s="2">
        <v>78</v>
      </c>
      <c r="G551" s="6">
        <v>3.3000000000000002E-2</v>
      </c>
      <c r="H551" s="2">
        <v>0.42199999999999999</v>
      </c>
      <c r="I551" s="2">
        <v>3500</v>
      </c>
      <c r="J551" s="3">
        <f t="shared" si="77"/>
        <v>58.333333333333336</v>
      </c>
      <c r="K551" s="3">
        <f t="shared" si="78"/>
        <v>366.52</v>
      </c>
      <c r="L551" s="1">
        <v>0.9</v>
      </c>
      <c r="M551" s="1">
        <v>0.76</v>
      </c>
      <c r="N551" s="1">
        <f t="shared" si="79"/>
        <v>0.68400000000000005</v>
      </c>
      <c r="O551" s="40">
        <f t="shared" si="80"/>
        <v>50.175438596491226</v>
      </c>
      <c r="P551" s="40">
        <f t="shared" si="81"/>
        <v>3808.3157894736842</v>
      </c>
      <c r="Q551" s="1">
        <v>11</v>
      </c>
      <c r="R551" s="1">
        <v>4</v>
      </c>
      <c r="S551" s="2">
        <v>2600</v>
      </c>
      <c r="T551" s="3">
        <f t="shared" si="82"/>
        <v>866.66666666666663</v>
      </c>
      <c r="U551" s="7">
        <v>0.20419999999999999</v>
      </c>
      <c r="V551" s="7">
        <f t="shared" si="83"/>
        <v>3.2749326455999997E-2</v>
      </c>
      <c r="W551" s="7">
        <f t="shared" si="84"/>
        <v>1.6693636134473333E-2</v>
      </c>
      <c r="X551" s="40">
        <f t="shared" si="85"/>
        <v>1081.2059482292843</v>
      </c>
      <c r="Y551" s="1">
        <v>0</v>
      </c>
      <c r="Z551" s="1">
        <v>78</v>
      </c>
      <c r="AA551" s="2">
        <v>67</v>
      </c>
      <c r="AB551" s="6">
        <f t="shared" si="86"/>
        <v>0.6511988748177826</v>
      </c>
      <c r="AC551" s="2">
        <v>347.36</v>
      </c>
      <c r="AD551" s="40">
        <f t="shared" si="87"/>
        <v>3367.0033670033663</v>
      </c>
      <c r="AE551" s="1">
        <f t="shared" si="88"/>
        <v>2.4950099800399199</v>
      </c>
      <c r="AF551" s="2">
        <f t="shared" si="89"/>
        <v>24</v>
      </c>
      <c r="AG551" s="9">
        <f t="shared" si="90"/>
        <v>59.880239520958078</v>
      </c>
      <c r="AH551" s="12">
        <f t="shared" si="91"/>
        <v>2.5003785198105217E-2</v>
      </c>
      <c r="AI551" s="12">
        <f t="shared" si="92"/>
        <v>-380465.7567525187</v>
      </c>
      <c r="AJ551" s="42">
        <f t="shared" si="93"/>
        <v>-75.619497008141693</v>
      </c>
      <c r="AK551" s="11">
        <v>0</v>
      </c>
      <c r="AL551" s="9">
        <f t="shared" si="94"/>
        <v>-1078.5878018811907</v>
      </c>
      <c r="AM551" s="11">
        <f t="shared" si="95"/>
        <v>0</v>
      </c>
      <c r="AN551" s="9">
        <f t="shared" si="96"/>
        <v>61.862694809792579</v>
      </c>
      <c r="AO551" s="9"/>
      <c r="AP551" s="9">
        <f t="shared" si="97"/>
        <v>75.669512150080337</v>
      </c>
      <c r="AQ551" s="47">
        <f t="shared" si="98"/>
        <v>61.402386351993066</v>
      </c>
      <c r="AR551" s="15">
        <f t="shared" si="99"/>
        <v>0</v>
      </c>
      <c r="AS551" s="49"/>
      <c r="AT551" s="12">
        <f t="shared" si="100"/>
        <v>-1.3322557667289165E-2</v>
      </c>
      <c r="AU551" s="9">
        <f t="shared" si="101"/>
        <v>47.595569011705308</v>
      </c>
      <c r="AV551" s="9">
        <f t="shared" si="102"/>
        <v>33.78875167141755</v>
      </c>
      <c r="AW551" s="9">
        <f t="shared" si="103"/>
        <v>61.522867696755945</v>
      </c>
      <c r="AX551" s="16">
        <f t="shared" si="104"/>
        <v>47.655809684086748</v>
      </c>
      <c r="AY551" s="44">
        <f t="shared" si="105"/>
        <v>-1.282554728391903E-2</v>
      </c>
      <c r="AZ551" s="49"/>
      <c r="BA551" s="12">
        <f t="shared" si="106"/>
        <v>-1.3444123078409111E-2</v>
      </c>
      <c r="BB551" s="9">
        <f t="shared" si="107"/>
        <v>66.30215141925008</v>
      </c>
      <c r="BC551" s="9">
        <f t="shared" si="108"/>
        <v>52.374852734199443</v>
      </c>
      <c r="BD551" s="9">
        <f t="shared" si="109"/>
        <v>80.340569607429984</v>
      </c>
      <c r="BE551" s="16">
        <f t="shared" si="110"/>
        <v>66.35771117081471</v>
      </c>
      <c r="BF551" s="44">
        <f t="shared" si="111"/>
        <v>-1.2932650305443948E-2</v>
      </c>
      <c r="BG551" s="49"/>
      <c r="BH551" s="12">
        <f t="shared" si="112"/>
        <v>-1.3556331527886635E-2</v>
      </c>
      <c r="BI551" s="9">
        <f t="shared" si="113"/>
        <v>67</v>
      </c>
      <c r="BJ551" s="9">
        <f t="shared" si="114"/>
        <v>52.909593639452396</v>
      </c>
      <c r="BK551" s="9"/>
      <c r="BL551" s="47">
        <f t="shared" si="115"/>
        <v>67</v>
      </c>
      <c r="BM551" s="44">
        <f t="shared" si="116"/>
        <v>-1.3032120646046929E-2</v>
      </c>
      <c r="BN551" s="11"/>
      <c r="BO551" s="9"/>
      <c r="BP551" s="11"/>
      <c r="BQ551" s="9"/>
      <c r="BR551" s="43"/>
      <c r="BS551" s="9"/>
      <c r="BT551" s="11"/>
    </row>
    <row r="552" spans="3:72" x14ac:dyDescent="0.2">
      <c r="C552" s="1">
        <v>80</v>
      </c>
      <c r="D552" s="1">
        <v>104.71</v>
      </c>
      <c r="E552" s="1">
        <v>-5103.8999999999996</v>
      </c>
      <c r="F552" s="2">
        <v>78</v>
      </c>
      <c r="G552" s="6">
        <v>3.3000000000000002E-2</v>
      </c>
      <c r="H552" s="2">
        <v>0.42199999999999999</v>
      </c>
      <c r="I552" s="2">
        <v>3500</v>
      </c>
      <c r="J552" s="3">
        <f t="shared" si="77"/>
        <v>58.333333333333336</v>
      </c>
      <c r="K552" s="3">
        <f t="shared" si="78"/>
        <v>366.52</v>
      </c>
      <c r="L552" s="1">
        <v>0.9</v>
      </c>
      <c r="M552" s="1">
        <v>0.76</v>
      </c>
      <c r="N552" s="1">
        <f t="shared" si="79"/>
        <v>0.68400000000000005</v>
      </c>
      <c r="O552" s="40">
        <f t="shared" si="80"/>
        <v>50.175438596491226</v>
      </c>
      <c r="P552" s="40">
        <f t="shared" si="81"/>
        <v>3808.3157894736842</v>
      </c>
      <c r="Q552" s="1">
        <v>11</v>
      </c>
      <c r="R552" s="1">
        <v>4</v>
      </c>
      <c r="S552" s="2">
        <v>2600</v>
      </c>
      <c r="T552" s="3">
        <f t="shared" si="82"/>
        <v>866.66666666666663</v>
      </c>
      <c r="U552" s="7">
        <v>0.20419999999999999</v>
      </c>
      <c r="V552" s="7">
        <f t="shared" si="83"/>
        <v>3.2749326455999997E-2</v>
      </c>
      <c r="W552" s="7">
        <f t="shared" si="84"/>
        <v>1.6693636134473333E-2</v>
      </c>
      <c r="X552" s="40">
        <f t="shared" si="85"/>
        <v>1081.2059482292843</v>
      </c>
      <c r="Y552" s="1">
        <v>0</v>
      </c>
      <c r="Z552" s="1">
        <v>78</v>
      </c>
      <c r="AA552" s="2">
        <v>67</v>
      </c>
      <c r="AB552" s="6">
        <f t="shared" si="86"/>
        <v>0.6511988748177826</v>
      </c>
      <c r="AC552" s="2">
        <v>347.36</v>
      </c>
      <c r="AD552" s="40">
        <f t="shared" si="87"/>
        <v>3367.0033670033663</v>
      </c>
      <c r="AE552" s="1">
        <f t="shared" si="88"/>
        <v>2.4950099800399199</v>
      </c>
      <c r="AF552" s="2">
        <f t="shared" si="89"/>
        <v>25</v>
      </c>
      <c r="AG552" s="9">
        <f t="shared" si="90"/>
        <v>62.375249500997995</v>
      </c>
      <c r="AH552" s="12">
        <f t="shared" si="91"/>
        <v>2.4027665093253159E-2</v>
      </c>
      <c r="AI552" s="12">
        <f t="shared" si="92"/>
        <v>-360848.54326161882</v>
      </c>
      <c r="AJ552" s="42">
        <f t="shared" si="93"/>
        <v>-74.669403984855904</v>
      </c>
      <c r="AK552" s="11">
        <v>0</v>
      </c>
      <c r="AL552" s="9">
        <f t="shared" si="94"/>
        <v>-1078.6900114173698</v>
      </c>
      <c r="AM552" s="11">
        <f t="shared" si="95"/>
        <v>0</v>
      </c>
      <c r="AN552" s="9">
        <f t="shared" si="96"/>
        <v>61.402386351993066</v>
      </c>
      <c r="AO552" s="9"/>
      <c r="AP552" s="9">
        <f t="shared" si="97"/>
        <v>74.715590280042591</v>
      </c>
      <c r="AQ552" s="47">
        <f t="shared" si="98"/>
        <v>60.969013612136273</v>
      </c>
      <c r="AR552" s="15">
        <f t="shared" si="99"/>
        <v>0</v>
      </c>
      <c r="AS552" s="49"/>
      <c r="AT552" s="12">
        <f t="shared" si="100"/>
        <v>-1.282554728391903E-2</v>
      </c>
      <c r="AU552" s="9">
        <f t="shared" si="101"/>
        <v>47.655809684086748</v>
      </c>
      <c r="AV552" s="9">
        <f t="shared" si="102"/>
        <v>34.342605756037223</v>
      </c>
      <c r="AW552" s="9">
        <f t="shared" si="103"/>
        <v>61.075525211870705</v>
      </c>
      <c r="AX552" s="16">
        <f t="shared" si="104"/>
        <v>47.709065483953964</v>
      </c>
      <c r="AY552" s="44">
        <f t="shared" si="105"/>
        <v>-1.2362547347993504E-2</v>
      </c>
      <c r="AZ552" s="49"/>
      <c r="BA552" s="12">
        <f t="shared" si="106"/>
        <v>-1.2932650305443948E-2</v>
      </c>
      <c r="BB552" s="9">
        <f t="shared" si="107"/>
        <v>66.35771117081471</v>
      </c>
      <c r="BC552" s="9">
        <f t="shared" si="108"/>
        <v>52.937995643030753</v>
      </c>
      <c r="BD552" s="9">
        <f t="shared" si="109"/>
        <v>79.876278580072338</v>
      </c>
      <c r="BE552" s="16">
        <f t="shared" si="110"/>
        <v>66.407137111551549</v>
      </c>
      <c r="BF552" s="44">
        <f t="shared" si="111"/>
        <v>-1.2457516988858152E-2</v>
      </c>
      <c r="BG552" s="49"/>
      <c r="BH552" s="12">
        <f t="shared" si="112"/>
        <v>-1.3032120646046929E-2</v>
      </c>
      <c r="BI552" s="9">
        <f t="shared" si="113"/>
        <v>67</v>
      </c>
      <c r="BJ552" s="9">
        <f t="shared" si="114"/>
        <v>53.43519550818273</v>
      </c>
      <c r="BK552" s="9"/>
      <c r="BL552" s="47">
        <f t="shared" si="115"/>
        <v>67</v>
      </c>
      <c r="BM552" s="44">
        <f t="shared" si="116"/>
        <v>-1.2545995066002605E-2</v>
      </c>
      <c r="BN552" s="11"/>
      <c r="BO552" s="9"/>
      <c r="BP552" s="11"/>
      <c r="BQ552" s="9"/>
      <c r="BR552" s="43"/>
      <c r="BS552" s="9"/>
      <c r="BT552" s="11"/>
    </row>
    <row r="553" spans="3:72" x14ac:dyDescent="0.2">
      <c r="C553" s="1">
        <v>80</v>
      </c>
      <c r="D553" s="1">
        <v>104.71</v>
      </c>
      <c r="E553" s="1">
        <v>-5103.8999999999996</v>
      </c>
      <c r="F553" s="2">
        <v>78</v>
      </c>
      <c r="G553" s="6">
        <v>3.3000000000000002E-2</v>
      </c>
      <c r="H553" s="2">
        <v>0.42199999999999999</v>
      </c>
      <c r="I553" s="2">
        <v>3500</v>
      </c>
      <c r="J553" s="3">
        <f t="shared" si="77"/>
        <v>58.333333333333336</v>
      </c>
      <c r="K553" s="3">
        <f t="shared" si="78"/>
        <v>366.52</v>
      </c>
      <c r="L553" s="1">
        <v>0.9</v>
      </c>
      <c r="M553" s="1">
        <v>0.76</v>
      </c>
      <c r="N553" s="1">
        <f t="shared" si="79"/>
        <v>0.68400000000000005</v>
      </c>
      <c r="O553" s="40">
        <f t="shared" si="80"/>
        <v>50.175438596491226</v>
      </c>
      <c r="P553" s="40">
        <f t="shared" si="81"/>
        <v>3808.3157894736842</v>
      </c>
      <c r="Q553" s="1">
        <v>11</v>
      </c>
      <c r="R553" s="1">
        <v>4</v>
      </c>
      <c r="S553" s="2">
        <v>2600</v>
      </c>
      <c r="T553" s="3">
        <f t="shared" si="82"/>
        <v>866.66666666666663</v>
      </c>
      <c r="U553" s="7">
        <v>0.20419999999999999</v>
      </c>
      <c r="V553" s="7">
        <f t="shared" si="83"/>
        <v>3.2749326455999997E-2</v>
      </c>
      <c r="W553" s="7">
        <f t="shared" si="84"/>
        <v>1.6693636134473333E-2</v>
      </c>
      <c r="X553" s="40">
        <f t="shared" si="85"/>
        <v>1081.2059482292843</v>
      </c>
      <c r="Y553" s="1">
        <v>0</v>
      </c>
      <c r="Z553" s="1">
        <v>78</v>
      </c>
      <c r="AA553" s="2">
        <v>67</v>
      </c>
      <c r="AB553" s="6">
        <f t="shared" si="86"/>
        <v>0.6511988748177826</v>
      </c>
      <c r="AC553" s="2">
        <v>347.36</v>
      </c>
      <c r="AD553" s="40">
        <f t="shared" si="87"/>
        <v>3367.0033670033663</v>
      </c>
      <c r="AE553" s="1">
        <f t="shared" si="88"/>
        <v>2.4950099800399199</v>
      </c>
      <c r="AF553" s="2">
        <f t="shared" si="89"/>
        <v>26</v>
      </c>
      <c r="AG553" s="9">
        <f t="shared" si="90"/>
        <v>64.87025948103792</v>
      </c>
      <c r="AH553" s="12">
        <f t="shared" si="91"/>
        <v>2.3124894790718345E-2</v>
      </c>
      <c r="AI553" s="12">
        <f t="shared" si="92"/>
        <v>-342448.18905585585</v>
      </c>
      <c r="AJ553" s="42">
        <f t="shared" si="93"/>
        <v>-73.77810467821071</v>
      </c>
      <c r="AK553" s="11">
        <v>0</v>
      </c>
      <c r="AL553" s="9">
        <f t="shared" si="94"/>
        <v>-1078.7845404957482</v>
      </c>
      <c r="AM553" s="11">
        <f t="shared" si="95"/>
        <v>0</v>
      </c>
      <c r="AN553" s="9">
        <f t="shared" si="96"/>
        <v>60.969013612136273</v>
      </c>
      <c r="AO553" s="9"/>
      <c r="AP553" s="9">
        <f t="shared" si="97"/>
        <v>73.820885538937247</v>
      </c>
      <c r="AQ553" s="47">
        <f t="shared" si="98"/>
        <v>60.560937410754946</v>
      </c>
      <c r="AR553" s="15">
        <f t="shared" si="99"/>
        <v>0</v>
      </c>
      <c r="AS553" s="49"/>
      <c r="AT553" s="12">
        <f t="shared" si="100"/>
        <v>-1.2362547347993504E-2</v>
      </c>
      <c r="AU553" s="9">
        <f t="shared" si="101"/>
        <v>47.709065483953964</v>
      </c>
      <c r="AV553" s="9">
        <f t="shared" si="102"/>
        <v>34.857193557152982</v>
      </c>
      <c r="AW553" s="9">
        <f t="shared" si="103"/>
        <v>60.655682610630691</v>
      </c>
      <c r="AX553" s="16">
        <f t="shared" si="104"/>
        <v>47.756438083891837</v>
      </c>
      <c r="AY553" s="44">
        <f t="shared" si="105"/>
        <v>-1.1930423198155949E-2</v>
      </c>
      <c r="AZ553" s="49"/>
      <c r="BA553" s="12">
        <f t="shared" si="106"/>
        <v>-1.2457516988858152E-2</v>
      </c>
      <c r="BB553" s="9">
        <f t="shared" si="107"/>
        <v>66.407137111551549</v>
      </c>
      <c r="BC553" s="9">
        <f t="shared" si="108"/>
        <v>53.460519984874821</v>
      </c>
      <c r="BD553" s="9">
        <f t="shared" si="109"/>
        <v>79.441968565671303</v>
      </c>
      <c r="BE553" s="16">
        <f t="shared" si="110"/>
        <v>66.451244275273069</v>
      </c>
      <c r="BF553" s="44">
        <f t="shared" si="111"/>
        <v>-1.2015032207021662E-2</v>
      </c>
      <c r="BG553" s="49"/>
      <c r="BH553" s="12">
        <f t="shared" si="112"/>
        <v>-1.2545995066002605E-2</v>
      </c>
      <c r="BI553" s="9">
        <f t="shared" si="113"/>
        <v>67</v>
      </c>
      <c r="BJ553" s="9">
        <f t="shared" si="114"/>
        <v>53.923956709325545</v>
      </c>
      <c r="BK553" s="9"/>
      <c r="BL553" s="47">
        <f t="shared" si="115"/>
        <v>67</v>
      </c>
      <c r="BM553" s="44">
        <f t="shared" si="116"/>
        <v>-1.2093943167894507E-2</v>
      </c>
      <c r="BN553" s="11"/>
      <c r="BO553" s="9"/>
      <c r="BP553" s="11"/>
      <c r="BQ553" s="9"/>
      <c r="BR553" s="43"/>
      <c r="BS553" s="9"/>
      <c r="BT553" s="11"/>
    </row>
    <row r="554" spans="3:72" x14ac:dyDescent="0.2">
      <c r="C554" s="1">
        <v>80</v>
      </c>
      <c r="D554" s="1">
        <v>104.71</v>
      </c>
      <c r="E554" s="1">
        <v>-5103.8999999999996</v>
      </c>
      <c r="F554" s="2">
        <v>78</v>
      </c>
      <c r="G554" s="6">
        <v>3.3000000000000002E-2</v>
      </c>
      <c r="H554" s="2">
        <v>0.42199999999999999</v>
      </c>
      <c r="I554" s="2">
        <v>3500</v>
      </c>
      <c r="J554" s="3">
        <f t="shared" si="77"/>
        <v>58.333333333333336</v>
      </c>
      <c r="K554" s="3">
        <f t="shared" si="78"/>
        <v>366.52</v>
      </c>
      <c r="L554" s="1">
        <v>0.9</v>
      </c>
      <c r="M554" s="1">
        <v>0.76</v>
      </c>
      <c r="N554" s="1">
        <f t="shared" si="79"/>
        <v>0.68400000000000005</v>
      </c>
      <c r="O554" s="40">
        <f t="shared" si="80"/>
        <v>50.175438596491226</v>
      </c>
      <c r="P554" s="40">
        <f t="shared" si="81"/>
        <v>3808.3157894736842</v>
      </c>
      <c r="Q554" s="1">
        <v>11</v>
      </c>
      <c r="R554" s="1">
        <v>4</v>
      </c>
      <c r="S554" s="2">
        <v>2600</v>
      </c>
      <c r="T554" s="3">
        <f t="shared" si="82"/>
        <v>866.66666666666663</v>
      </c>
      <c r="U554" s="7">
        <v>0.20419999999999999</v>
      </c>
      <c r="V554" s="7">
        <f t="shared" si="83"/>
        <v>3.2749326455999997E-2</v>
      </c>
      <c r="W554" s="7">
        <f t="shared" si="84"/>
        <v>1.6693636134473333E-2</v>
      </c>
      <c r="X554" s="40">
        <f t="shared" si="85"/>
        <v>1081.2059482292843</v>
      </c>
      <c r="Y554" s="1">
        <v>0</v>
      </c>
      <c r="Z554" s="1">
        <v>78</v>
      </c>
      <c r="AA554" s="2">
        <v>67</v>
      </c>
      <c r="AB554" s="6">
        <f t="shared" si="86"/>
        <v>0.6511988748177826</v>
      </c>
      <c r="AC554" s="2">
        <v>347.36</v>
      </c>
      <c r="AD554" s="40">
        <f t="shared" si="87"/>
        <v>3367.0033670033663</v>
      </c>
      <c r="AE554" s="1">
        <f t="shared" si="88"/>
        <v>2.4950099800399199</v>
      </c>
      <c r="AF554" s="2">
        <f t="shared" si="89"/>
        <v>27</v>
      </c>
      <c r="AG554" s="9">
        <f t="shared" si="90"/>
        <v>67.365269461077844</v>
      </c>
      <c r="AH554" s="12">
        <f t="shared" si="91"/>
        <v>2.2287505955149528E-2</v>
      </c>
      <c r="AI554" s="12">
        <f t="shared" si="92"/>
        <v>-325173.10623658611</v>
      </c>
      <c r="AJ554" s="42">
        <f t="shared" si="93"/>
        <v>-72.941200887302855</v>
      </c>
      <c r="AK554" s="11">
        <v>0</v>
      </c>
      <c r="AL554" s="9">
        <f t="shared" si="94"/>
        <v>-1078.8722234807205</v>
      </c>
      <c r="AM554" s="11">
        <f t="shared" si="95"/>
        <v>0</v>
      </c>
      <c r="AN554" s="9">
        <f t="shared" si="96"/>
        <v>60.560937410754946</v>
      </c>
      <c r="AO554" s="9"/>
      <c r="AP554" s="9">
        <f t="shared" si="97"/>
        <v>72.98093952103892</v>
      </c>
      <c r="AQ554" s="47">
        <f t="shared" si="98"/>
        <v>60.176440194175818</v>
      </c>
      <c r="AR554" s="15">
        <f t="shared" si="99"/>
        <v>0</v>
      </c>
      <c r="AS554" s="49"/>
      <c r="AT554" s="12">
        <f t="shared" si="100"/>
        <v>-1.1930423198155949E-2</v>
      </c>
      <c r="AU554" s="9">
        <f t="shared" si="101"/>
        <v>47.756438083891837</v>
      </c>
      <c r="AV554" s="9">
        <f t="shared" si="102"/>
        <v>35.336435973607855</v>
      </c>
      <c r="AW554" s="9">
        <f t="shared" si="103"/>
        <v>60.261098404809381</v>
      </c>
      <c r="AX554" s="16">
        <f t="shared" si="104"/>
        <v>47.798767189208618</v>
      </c>
      <c r="AY554" s="44">
        <f t="shared" si="105"/>
        <v>-1.1526325059541716E-2</v>
      </c>
      <c r="AZ554" s="49"/>
      <c r="BA554" s="12">
        <f t="shared" si="106"/>
        <v>-1.2015032207021662E-2</v>
      </c>
      <c r="BB554" s="9">
        <f t="shared" si="107"/>
        <v>66.451244275273069</v>
      </c>
      <c r="BC554" s="9">
        <f t="shared" si="108"/>
        <v>53.946583954355525</v>
      </c>
      <c r="BD554" s="9">
        <f t="shared" si="109"/>
        <v>79.03481799911836</v>
      </c>
      <c r="BE554" s="16">
        <f t="shared" si="110"/>
        <v>66.490700976736946</v>
      </c>
      <c r="BF554" s="44">
        <f t="shared" si="111"/>
        <v>-1.1601968193872044E-2</v>
      </c>
      <c r="BG554" s="49"/>
      <c r="BH554" s="12">
        <f t="shared" si="112"/>
        <v>-1.2093943167894507E-2</v>
      </c>
      <c r="BI554" s="9">
        <f t="shared" si="113"/>
        <v>67</v>
      </c>
      <c r="BJ554" s="9">
        <f t="shared" ref="BJ554:BJ617" si="117">BI554+BH554*(B-_R*ABS(BH554))</f>
        <v>54.416426276154709</v>
      </c>
      <c r="BK554" s="9"/>
      <c r="BL554" s="47">
        <f t="shared" si="115"/>
        <v>67</v>
      </c>
      <c r="BM554" s="44">
        <f t="shared" si="116"/>
        <v>-1.1638461427680541E-2</v>
      </c>
      <c r="BN554" s="11"/>
      <c r="BO554" s="9"/>
      <c r="BP554" s="11"/>
      <c r="BQ554" s="9"/>
      <c r="BR554" s="43"/>
      <c r="BS554" s="9"/>
      <c r="BT554" s="11"/>
    </row>
    <row r="555" spans="3:72" x14ac:dyDescent="0.2">
      <c r="C555" s="1">
        <v>80</v>
      </c>
      <c r="D555" s="1">
        <v>104.71</v>
      </c>
      <c r="E555" s="1">
        <v>-5103.8999999999996</v>
      </c>
      <c r="F555" s="2">
        <v>78</v>
      </c>
      <c r="G555" s="6">
        <v>3.3000000000000002E-2</v>
      </c>
      <c r="H555" s="2">
        <v>0.42199999999999999</v>
      </c>
      <c r="I555" s="2">
        <v>3500</v>
      </c>
      <c r="J555" s="3">
        <f t="shared" si="77"/>
        <v>58.333333333333336</v>
      </c>
      <c r="K555" s="3">
        <f t="shared" si="78"/>
        <v>366.52</v>
      </c>
      <c r="L555" s="1">
        <v>0.9</v>
      </c>
      <c r="M555" s="1">
        <v>0.76</v>
      </c>
      <c r="N555" s="1">
        <f t="shared" si="79"/>
        <v>0.68400000000000005</v>
      </c>
      <c r="O555" s="40">
        <f t="shared" si="80"/>
        <v>50.175438596491226</v>
      </c>
      <c r="P555" s="40">
        <f t="shared" si="81"/>
        <v>3808.3157894736842</v>
      </c>
      <c r="Q555" s="1">
        <v>11</v>
      </c>
      <c r="R555" s="1">
        <v>4</v>
      </c>
      <c r="S555" s="2">
        <v>2600</v>
      </c>
      <c r="T555" s="3">
        <f t="shared" si="82"/>
        <v>866.66666666666663</v>
      </c>
      <c r="U555" s="7">
        <v>0.20419999999999999</v>
      </c>
      <c r="V555" s="7">
        <f t="shared" si="83"/>
        <v>3.2749326455999997E-2</v>
      </c>
      <c r="W555" s="7">
        <f t="shared" si="84"/>
        <v>1.6693636134473333E-2</v>
      </c>
      <c r="X555" s="40">
        <f t="shared" si="85"/>
        <v>1081.2059482292843</v>
      </c>
      <c r="Y555" s="1">
        <v>0</v>
      </c>
      <c r="Z555" s="1">
        <v>78</v>
      </c>
      <c r="AA555" s="2">
        <v>67</v>
      </c>
      <c r="AB555" s="6">
        <f t="shared" si="86"/>
        <v>0.6511988748177826</v>
      </c>
      <c r="AC555" s="2">
        <v>347.36</v>
      </c>
      <c r="AD555" s="40">
        <f t="shared" si="87"/>
        <v>3367.0033670033663</v>
      </c>
      <c r="AE555" s="1">
        <f t="shared" si="88"/>
        <v>2.4950099800399199</v>
      </c>
      <c r="AF555" s="2">
        <f t="shared" si="89"/>
        <v>28</v>
      </c>
      <c r="AG555" s="9">
        <f t="shared" si="90"/>
        <v>69.860279441117754</v>
      </c>
      <c r="AH555" s="12">
        <f t="shared" si="91"/>
        <v>2.1508644100804331E-2</v>
      </c>
      <c r="AI555" s="12">
        <f t="shared" si="92"/>
        <v>-308934.81765882508</v>
      </c>
      <c r="AJ555" s="42">
        <f t="shared" si="93"/>
        <v>-72.154434498468547</v>
      </c>
      <c r="AK555" s="11">
        <v>0</v>
      </c>
      <c r="AL555" s="9">
        <f t="shared" si="94"/>
        <v>-1078.9537781054892</v>
      </c>
      <c r="AM555" s="11">
        <f t="shared" si="95"/>
        <v>0</v>
      </c>
      <c r="AN555" s="9">
        <f t="shared" si="96"/>
        <v>60.176440194175818</v>
      </c>
      <c r="AO555" s="9"/>
      <c r="AP555" s="9">
        <f t="shared" si="97"/>
        <v>72.191444240152947</v>
      </c>
      <c r="AQ555" s="47">
        <f t="shared" si="98"/>
        <v>59.813771235185747</v>
      </c>
      <c r="AR555" s="15">
        <f t="shared" si="99"/>
        <v>0</v>
      </c>
      <c r="AS555" s="49"/>
      <c r="AT555" s="12">
        <f t="shared" si="100"/>
        <v>-1.1526325059541716E-2</v>
      </c>
      <c r="AU555" s="9">
        <f t="shared" si="101"/>
        <v>47.798767189208618</v>
      </c>
      <c r="AV555" s="9">
        <f t="shared" si="102"/>
        <v>35.783763143231489</v>
      </c>
      <c r="AW555" s="9">
        <f t="shared" si="103"/>
        <v>59.889666481045872</v>
      </c>
      <c r="AX555" s="16">
        <f t="shared" si="104"/>
        <v>47.83671481213868</v>
      </c>
      <c r="AY555" s="44">
        <f t="shared" si="105"/>
        <v>-1.1147692711686044E-2</v>
      </c>
      <c r="AZ555" s="49"/>
      <c r="BA555" s="12">
        <f t="shared" si="106"/>
        <v>-1.1601968193872044E-2</v>
      </c>
      <c r="BB555" s="9">
        <f t="shared" si="107"/>
        <v>66.490700976736946</v>
      </c>
      <c r="BC555" s="9">
        <f t="shared" si="108"/>
        <v>54.399801684899693</v>
      </c>
      <c r="BD555" s="9">
        <f t="shared" si="109"/>
        <v>78.618201352421949</v>
      </c>
      <c r="BE555" s="16">
        <f t="shared" si="110"/>
        <v>66.509001518660824</v>
      </c>
      <c r="BF555" s="44">
        <f t="shared" si="111"/>
        <v>-1.1199716255346768E-2</v>
      </c>
      <c r="BG555" s="49"/>
      <c r="BH555" s="12">
        <f t="shared" si="112"/>
        <v>-1.1638461427680541E-2</v>
      </c>
      <c r="BI555" s="9">
        <f t="shared" si="113"/>
        <v>67</v>
      </c>
      <c r="BJ555" s="9">
        <f t="shared" si="117"/>
        <v>54.872499624315004</v>
      </c>
      <c r="BK555" s="9"/>
      <c r="BL555" s="47">
        <f t="shared" si="115"/>
        <v>67</v>
      </c>
      <c r="BM555" s="44">
        <f t="shared" si="116"/>
        <v>-1.1216642301632246E-2</v>
      </c>
      <c r="BN555" s="11"/>
      <c r="BO555" s="9"/>
      <c r="BP555" s="11"/>
      <c r="BQ555" s="9"/>
      <c r="BR555" s="43"/>
      <c r="BS555" s="9"/>
      <c r="BT555" s="11"/>
    </row>
    <row r="556" spans="3:72" x14ac:dyDescent="0.2">
      <c r="C556" s="1">
        <v>80</v>
      </c>
      <c r="D556" s="1">
        <v>104.71</v>
      </c>
      <c r="E556" s="1">
        <v>-5103.8999999999996</v>
      </c>
      <c r="F556" s="2">
        <v>78</v>
      </c>
      <c r="G556" s="6">
        <v>3.3000000000000002E-2</v>
      </c>
      <c r="H556" s="2">
        <v>0.42199999999999999</v>
      </c>
      <c r="I556" s="2">
        <v>3500</v>
      </c>
      <c r="J556" s="3">
        <f t="shared" si="77"/>
        <v>58.333333333333336</v>
      </c>
      <c r="K556" s="3">
        <f t="shared" si="78"/>
        <v>366.52</v>
      </c>
      <c r="L556" s="1">
        <v>0.9</v>
      </c>
      <c r="M556" s="1">
        <v>0.76</v>
      </c>
      <c r="N556" s="1">
        <f t="shared" si="79"/>
        <v>0.68400000000000005</v>
      </c>
      <c r="O556" s="40">
        <f t="shared" si="80"/>
        <v>50.175438596491226</v>
      </c>
      <c r="P556" s="40">
        <f t="shared" si="81"/>
        <v>3808.3157894736842</v>
      </c>
      <c r="Q556" s="1">
        <v>11</v>
      </c>
      <c r="R556" s="1">
        <v>4</v>
      </c>
      <c r="S556" s="2">
        <v>2600</v>
      </c>
      <c r="T556" s="3">
        <f t="shared" si="82"/>
        <v>866.66666666666663</v>
      </c>
      <c r="U556" s="7">
        <v>0.20419999999999999</v>
      </c>
      <c r="V556" s="7">
        <f t="shared" si="83"/>
        <v>3.2749326455999997E-2</v>
      </c>
      <c r="W556" s="7">
        <f t="shared" si="84"/>
        <v>1.6693636134473333E-2</v>
      </c>
      <c r="X556" s="40">
        <f t="shared" si="85"/>
        <v>1081.2059482292843</v>
      </c>
      <c r="Y556" s="1">
        <v>0</v>
      </c>
      <c r="Z556" s="1">
        <v>78</v>
      </c>
      <c r="AA556" s="2">
        <v>67</v>
      </c>
      <c r="AB556" s="6">
        <f t="shared" si="86"/>
        <v>0.6511988748177826</v>
      </c>
      <c r="AC556" s="2">
        <v>347.36</v>
      </c>
      <c r="AD556" s="40">
        <f t="shared" si="87"/>
        <v>3367.0033670033663</v>
      </c>
      <c r="AE556" s="1">
        <f t="shared" si="88"/>
        <v>2.4950099800399199</v>
      </c>
      <c r="AF556" s="2">
        <f t="shared" si="89"/>
        <v>29</v>
      </c>
      <c r="AG556" s="9">
        <f t="shared" si="90"/>
        <v>72.355289421157678</v>
      </c>
      <c r="AH556" s="12">
        <f t="shared" si="91"/>
        <v>2.0782380539624671E-2</v>
      </c>
      <c r="AI556" s="12">
        <f t="shared" si="92"/>
        <v>-293649.17587556597</v>
      </c>
      <c r="AJ556" s="42">
        <f t="shared" si="93"/>
        <v>-71.413749263642387</v>
      </c>
      <c r="AK556" s="11">
        <v>0</v>
      </c>
      <c r="AL556" s="9">
        <f t="shared" si="94"/>
        <v>-1079.0298251629802</v>
      </c>
      <c r="AM556" s="11">
        <f t="shared" si="95"/>
        <v>0</v>
      </c>
      <c r="AN556" s="9">
        <f t="shared" si="96"/>
        <v>59.813771235185747</v>
      </c>
      <c r="AO556" s="9"/>
      <c r="AP556" s="9">
        <f t="shared" si="97"/>
        <v>71.448301850913893</v>
      </c>
      <c r="AQ556" s="47">
        <f t="shared" si="98"/>
        <v>59.471245427866819</v>
      </c>
      <c r="AR556" s="15">
        <f t="shared" si="99"/>
        <v>0</v>
      </c>
      <c r="AS556" s="49"/>
      <c r="AT556" s="12">
        <f t="shared" si="100"/>
        <v>-1.1147692711686044E-2</v>
      </c>
      <c r="AU556" s="9">
        <f t="shared" si="101"/>
        <v>47.83671481213868</v>
      </c>
      <c r="AV556" s="9">
        <f t="shared" si="102"/>
        <v>36.202184196410542</v>
      </c>
      <c r="AW556" s="9">
        <f t="shared" si="103"/>
        <v>59.523579143541973</v>
      </c>
      <c r="AX556" s="16">
        <f t="shared" si="104"/>
        <v>47.862881669976261</v>
      </c>
      <c r="AY556" s="44">
        <f t="shared" si="105"/>
        <v>-1.0784899484379187E-2</v>
      </c>
      <c r="AZ556" s="49"/>
      <c r="BA556" s="12">
        <f t="shared" si="106"/>
        <v>-1.1199716255346768E-2</v>
      </c>
      <c r="BB556" s="9">
        <f t="shared" si="107"/>
        <v>66.509001518660824</v>
      </c>
      <c r="BC556" s="9">
        <f t="shared" si="108"/>
        <v>54.822137187257532</v>
      </c>
      <c r="BD556" s="9">
        <f t="shared" si="109"/>
        <v>78.212888882484648</v>
      </c>
      <c r="BE556" s="16">
        <f t="shared" si="110"/>
        <v>66.517513034871087</v>
      </c>
      <c r="BF556" s="44">
        <f t="shared" si="111"/>
        <v>-1.0816973275782786E-2</v>
      </c>
      <c r="BG556" s="49"/>
      <c r="BH556" s="12">
        <f t="shared" si="112"/>
        <v>-1.1216642301632246E-2</v>
      </c>
      <c r="BI556" s="9">
        <f t="shared" si="113"/>
        <v>67</v>
      </c>
      <c r="BJ556" s="9">
        <f t="shared" si="117"/>
        <v>55.296112636176169</v>
      </c>
      <c r="BK556" s="9"/>
      <c r="BL556" s="47">
        <f t="shared" si="115"/>
        <v>67</v>
      </c>
      <c r="BM556" s="44">
        <f t="shared" si="116"/>
        <v>-1.0824845519016571E-2</v>
      </c>
      <c r="BN556" s="11"/>
      <c r="BO556" s="9"/>
      <c r="BP556" s="11"/>
      <c r="BQ556" s="9"/>
      <c r="BR556" s="43"/>
      <c r="BS556" s="9"/>
      <c r="BT556" s="11"/>
    </row>
    <row r="557" spans="3:72" x14ac:dyDescent="0.2">
      <c r="C557" s="1">
        <v>80</v>
      </c>
      <c r="D557" s="1">
        <v>104.71</v>
      </c>
      <c r="E557" s="1">
        <v>-5103.8999999999996</v>
      </c>
      <c r="F557" s="2">
        <v>78</v>
      </c>
      <c r="G557" s="6">
        <v>3.3000000000000002E-2</v>
      </c>
      <c r="H557" s="2">
        <v>0.42199999999999999</v>
      </c>
      <c r="I557" s="2">
        <v>3500</v>
      </c>
      <c r="J557" s="3">
        <f t="shared" si="77"/>
        <v>58.333333333333336</v>
      </c>
      <c r="K557" s="3">
        <f t="shared" si="78"/>
        <v>366.52</v>
      </c>
      <c r="L557" s="1">
        <v>0.9</v>
      </c>
      <c r="M557" s="1">
        <v>0.76</v>
      </c>
      <c r="N557" s="1">
        <f t="shared" si="79"/>
        <v>0.68400000000000005</v>
      </c>
      <c r="O557" s="40">
        <f t="shared" si="80"/>
        <v>50.175438596491226</v>
      </c>
      <c r="P557" s="40">
        <f t="shared" si="81"/>
        <v>3808.3157894736842</v>
      </c>
      <c r="Q557" s="1">
        <v>11</v>
      </c>
      <c r="R557" s="1">
        <v>4</v>
      </c>
      <c r="S557" s="2">
        <v>2600</v>
      </c>
      <c r="T557" s="3">
        <f t="shared" si="82"/>
        <v>866.66666666666663</v>
      </c>
      <c r="U557" s="7">
        <v>0.20419999999999999</v>
      </c>
      <c r="V557" s="7">
        <f t="shared" si="83"/>
        <v>3.2749326455999997E-2</v>
      </c>
      <c r="W557" s="7">
        <f t="shared" si="84"/>
        <v>1.6693636134473333E-2</v>
      </c>
      <c r="X557" s="40">
        <f t="shared" si="85"/>
        <v>1081.2059482292843</v>
      </c>
      <c r="Y557" s="1">
        <v>0</v>
      </c>
      <c r="Z557" s="1">
        <v>78</v>
      </c>
      <c r="AA557" s="2">
        <v>67</v>
      </c>
      <c r="AB557" s="6">
        <f t="shared" si="86"/>
        <v>0.6511988748177826</v>
      </c>
      <c r="AC557" s="2">
        <v>347.36</v>
      </c>
      <c r="AD557" s="40">
        <f t="shared" si="87"/>
        <v>3367.0033670033663</v>
      </c>
      <c r="AE557" s="1">
        <f t="shared" si="88"/>
        <v>2.4950099800399199</v>
      </c>
      <c r="AF557" s="2">
        <f t="shared" si="89"/>
        <v>30</v>
      </c>
      <c r="AG557" s="9">
        <f t="shared" si="90"/>
        <v>74.850299401197603</v>
      </c>
      <c r="AH557" s="12">
        <f t="shared" si="91"/>
        <v>2.0103561183594482E-2</v>
      </c>
      <c r="AI557" s="12">
        <f t="shared" si="92"/>
        <v>-279087.09161852021</v>
      </c>
      <c r="AJ557" s="42">
        <f t="shared" si="93"/>
        <v>-70.707980826479272</v>
      </c>
      <c r="AK557" s="11">
        <v>0</v>
      </c>
      <c r="AL557" s="9">
        <f t="shared" si="94"/>
        <v>-1079.1009043377501</v>
      </c>
      <c r="AM557" s="11">
        <f t="shared" si="95"/>
        <v>0</v>
      </c>
      <c r="AN557" s="9">
        <f t="shared" si="96"/>
        <v>59.471245427866819</v>
      </c>
      <c r="AO557" s="9"/>
      <c r="AP557" s="9">
        <f t="shared" si="97"/>
        <v>70.740313080260279</v>
      </c>
      <c r="AQ557" s="47">
        <f t="shared" si="98"/>
        <v>59.131949322369714</v>
      </c>
      <c r="AR557" s="15">
        <f t="shared" si="99"/>
        <v>0</v>
      </c>
      <c r="AS557" s="49"/>
      <c r="AT557" s="12">
        <f t="shared" si="100"/>
        <v>-1.0784899484379187E-2</v>
      </c>
      <c r="AU557" s="9">
        <f t="shared" si="101"/>
        <v>47.862881669976261</v>
      </c>
      <c r="AV557" s="9">
        <f t="shared" si="102"/>
        <v>36.593814017582808</v>
      </c>
      <c r="AW557" s="9">
        <f t="shared" si="103"/>
        <v>59.164294854798577</v>
      </c>
      <c r="AX557" s="16">
        <f t="shared" si="104"/>
        <v>47.879054436190692</v>
      </c>
      <c r="AY557" s="44">
        <f t="shared" si="105"/>
        <v>-1.043764181753715E-2</v>
      </c>
      <c r="AZ557" s="49"/>
      <c r="BA557" s="12">
        <f t="shared" si="106"/>
        <v>-1.0816973275782786E-2</v>
      </c>
      <c r="BB557" s="9">
        <f t="shared" si="107"/>
        <v>66.517513034871087</v>
      </c>
      <c r="BC557" s="9">
        <f t="shared" si="108"/>
        <v>55.216099850048771</v>
      </c>
      <c r="BD557" s="9">
        <f t="shared" si="109"/>
        <v>77.826864100679515</v>
      </c>
      <c r="BE557" s="16">
        <f t="shared" si="110"/>
        <v>66.521481975364139</v>
      </c>
      <c r="BF557" s="44">
        <f t="shared" si="111"/>
        <v>-1.0456270744561156E-2</v>
      </c>
      <c r="BG557" s="49"/>
      <c r="BH557" s="12">
        <f t="shared" si="112"/>
        <v>-1.0824845519016571E-2</v>
      </c>
      <c r="BI557" s="9">
        <f t="shared" si="113"/>
        <v>67</v>
      </c>
      <c r="BJ557" s="9">
        <f t="shared" si="117"/>
        <v>55.690648934191564</v>
      </c>
      <c r="BK557" s="9"/>
      <c r="BL557" s="47">
        <f t="shared" si="115"/>
        <v>67</v>
      </c>
      <c r="BM557" s="44">
        <f t="shared" si="116"/>
        <v>-1.0459941590526781E-2</v>
      </c>
      <c r="BN557" s="11"/>
      <c r="BO557" s="9"/>
      <c r="BP557" s="11"/>
      <c r="BQ557" s="9"/>
      <c r="BR557" s="43"/>
      <c r="BS557" s="9"/>
      <c r="BT557" s="11"/>
    </row>
    <row r="558" spans="3:72" x14ac:dyDescent="0.2">
      <c r="C558" s="1">
        <v>80</v>
      </c>
      <c r="D558" s="1">
        <v>104.71</v>
      </c>
      <c r="E558" s="1">
        <v>-5103.8999999999996</v>
      </c>
      <c r="F558" s="2">
        <v>78</v>
      </c>
      <c r="G558" s="6">
        <v>3.3000000000000002E-2</v>
      </c>
      <c r="H558" s="2">
        <v>0.42199999999999999</v>
      </c>
      <c r="I558" s="2">
        <v>3500</v>
      </c>
      <c r="J558" s="3">
        <f t="shared" si="77"/>
        <v>58.333333333333336</v>
      </c>
      <c r="K558" s="3">
        <f t="shared" si="78"/>
        <v>366.52</v>
      </c>
      <c r="L558" s="1">
        <v>0.9</v>
      </c>
      <c r="M558" s="1">
        <v>0.76</v>
      </c>
      <c r="N558" s="1">
        <f t="shared" ref="N558:N621" si="118">L558*M558</f>
        <v>0.68400000000000005</v>
      </c>
      <c r="O558" s="40">
        <f t="shared" ref="O558:O621" si="119">1000*G558*F558/(75*N558)</f>
        <v>50.175438596491226</v>
      </c>
      <c r="P558" s="40">
        <f t="shared" si="81"/>
        <v>3808.3157894736842</v>
      </c>
      <c r="Q558" s="1">
        <v>11</v>
      </c>
      <c r="R558" s="1">
        <v>4</v>
      </c>
      <c r="S558" s="2">
        <v>2600</v>
      </c>
      <c r="T558" s="3">
        <f t="shared" ref="T558:T621" si="120">S558/(R558-1)</f>
        <v>866.66666666666663</v>
      </c>
      <c r="U558" s="7">
        <v>0.20419999999999999</v>
      </c>
      <c r="V558" s="7">
        <f t="shared" si="83"/>
        <v>3.2749326455999997E-2</v>
      </c>
      <c r="W558" s="7">
        <f t="shared" ref="W558:W621" si="121">(2*9.81*V558^2*U558*Q558)/(S558*G558^2)</f>
        <v>1.6693636134473333E-2</v>
      </c>
      <c r="X558" s="40">
        <f t="shared" ref="X558:X621" si="122">AC558/(9.81*V558)</f>
        <v>1081.2059482292843</v>
      </c>
      <c r="Y558" s="1">
        <v>0</v>
      </c>
      <c r="Z558" s="1">
        <v>78</v>
      </c>
      <c r="AA558" s="2">
        <v>67</v>
      </c>
      <c r="AB558" s="6">
        <f t="shared" ref="AB558:AB621" si="123">(900*9.81*1000*G558*F558)/(N558*H558*(3.1416*I558)^2)</f>
        <v>0.6511988748177826</v>
      </c>
      <c r="AC558" s="2">
        <v>347.36</v>
      </c>
      <c r="AD558" s="40">
        <f t="shared" ref="AD558:AD621" si="124">(W558*T558)/(2*9.81*U558*V558^2)</f>
        <v>3367.0033670033663</v>
      </c>
      <c r="AE558" s="1">
        <f t="shared" ref="AE558:AE621" si="125">T558/AC558</f>
        <v>2.4950099800399199</v>
      </c>
      <c r="AF558" s="2">
        <f t="shared" ref="AF558:AF621" si="126">1+AF557</f>
        <v>31</v>
      </c>
      <c r="AG558" s="9">
        <f t="shared" ref="AG558:AG621" si="127">AF558*AE558</f>
        <v>77.345309381237513</v>
      </c>
      <c r="AH558" s="12">
        <f t="shared" ref="AH558:AH621" si="128">1/(AB558*AG558+1)</f>
        <v>1.9467684041453704E-2</v>
      </c>
      <c r="AI558" s="12">
        <f t="shared" si="92"/>
        <v>-264898.95822666353</v>
      </c>
      <c r="AJ558" s="42">
        <f t="shared" si="93"/>
        <v>-70.020054433689907</v>
      </c>
      <c r="AK558" s="11">
        <v>0</v>
      </c>
      <c r="AL558" s="9">
        <f t="shared" si="94"/>
        <v>-1079.1674870333038</v>
      </c>
      <c r="AM558" s="11">
        <f t="shared" ref="AM558:AM621" si="129">IF(AK558&lt;0,0,AK558)</f>
        <v>0</v>
      </c>
      <c r="AN558" s="9">
        <f t="shared" ref="AN558:AN621" si="130">AQ557</f>
        <v>59.131949322369714</v>
      </c>
      <c r="AO558" s="9"/>
      <c r="AP558" s="9">
        <f t="shared" si="97"/>
        <v>70.050373691444932</v>
      </c>
      <c r="AQ558" s="47">
        <f t="shared" si="98"/>
        <v>58.797478805265918</v>
      </c>
      <c r="AR558" s="15">
        <f t="shared" ref="AR558:AR621" si="131">AM557</f>
        <v>0</v>
      </c>
      <c r="AS558" s="49"/>
      <c r="AT558" s="12">
        <f t="shared" ref="AT558:AT621" si="132">AY557</f>
        <v>-1.043764181753715E-2</v>
      </c>
      <c r="AU558" s="9">
        <f t="shared" ref="AU558:AU621" si="133">AX557</f>
        <v>47.879054436190692</v>
      </c>
      <c r="AV558" s="9">
        <f t="shared" si="102"/>
        <v>36.960630067115467</v>
      </c>
      <c r="AW558" s="9">
        <f t="shared" si="103"/>
        <v>58.816309969305507</v>
      </c>
      <c r="AX558" s="16">
        <f t="shared" ref="AX558:AX621" si="134">(AV558+AW558)/2</f>
        <v>47.888470018210484</v>
      </c>
      <c r="AY558" s="44">
        <f t="shared" si="105"/>
        <v>-1.0107084565148564E-2</v>
      </c>
      <c r="AZ558" s="49"/>
      <c r="BA558" s="12">
        <f t="shared" ref="BA558:BA621" si="135">BF557</f>
        <v>-1.0456270744561156E-2</v>
      </c>
      <c r="BB558" s="9">
        <f t="shared" ref="BB558:BB621" si="136">BE557</f>
        <v>66.521481975364139</v>
      </c>
      <c r="BC558" s="9">
        <f t="shared" si="108"/>
        <v>55.584226442249332</v>
      </c>
      <c r="BD558" s="9">
        <f t="shared" si="109"/>
        <v>77.462447929801428</v>
      </c>
      <c r="BE558" s="16">
        <f t="shared" ref="BE558:BE621" si="137">(BC558+BD558)/2</f>
        <v>66.523337186025373</v>
      </c>
      <c r="BF558" s="44">
        <f t="shared" si="111"/>
        <v>-1.0117508844352247E-2</v>
      </c>
      <c r="BG558" s="49"/>
      <c r="BH558" s="12">
        <f t="shared" ref="BH558:BH621" si="138">BM557</f>
        <v>-1.0459941590526781E-2</v>
      </c>
      <c r="BI558" s="9">
        <f t="shared" ref="BI558:BI621" si="139">BL557</f>
        <v>67</v>
      </c>
      <c r="BJ558" s="9">
        <f t="shared" si="117"/>
        <v>56.059034045562711</v>
      </c>
      <c r="BK558" s="9"/>
      <c r="BL558" s="47">
        <f t="shared" si="115"/>
        <v>67</v>
      </c>
      <c r="BM558" s="44">
        <f t="shared" si="116"/>
        <v>-1.0119224716027098E-2</v>
      </c>
      <c r="BN558" s="11"/>
      <c r="BO558" s="9"/>
      <c r="BP558" s="11"/>
      <c r="BQ558" s="9"/>
      <c r="BR558" s="43"/>
      <c r="BS558" s="9"/>
      <c r="BT558" s="11"/>
    </row>
    <row r="559" spans="3:72" x14ac:dyDescent="0.2">
      <c r="C559" s="1">
        <v>80</v>
      </c>
      <c r="D559" s="1">
        <v>104.71</v>
      </c>
      <c r="E559" s="1">
        <v>-5103.8999999999996</v>
      </c>
      <c r="F559" s="2">
        <v>78</v>
      </c>
      <c r="G559" s="6">
        <v>3.3000000000000002E-2</v>
      </c>
      <c r="H559" s="2">
        <v>0.42199999999999999</v>
      </c>
      <c r="I559" s="2">
        <v>3500</v>
      </c>
      <c r="J559" s="3">
        <f t="shared" si="77"/>
        <v>58.333333333333336</v>
      </c>
      <c r="K559" s="3">
        <f t="shared" si="78"/>
        <v>366.52</v>
      </c>
      <c r="L559" s="1">
        <v>0.9</v>
      </c>
      <c r="M559" s="1">
        <v>0.76</v>
      </c>
      <c r="N559" s="1">
        <f t="shared" si="118"/>
        <v>0.68400000000000005</v>
      </c>
      <c r="O559" s="40">
        <f t="shared" si="119"/>
        <v>50.175438596491226</v>
      </c>
      <c r="P559" s="40">
        <f t="shared" si="81"/>
        <v>3808.3157894736842</v>
      </c>
      <c r="Q559" s="1">
        <v>11</v>
      </c>
      <c r="R559" s="1">
        <v>4</v>
      </c>
      <c r="S559" s="2">
        <v>2600</v>
      </c>
      <c r="T559" s="3">
        <f t="shared" si="120"/>
        <v>866.66666666666663</v>
      </c>
      <c r="U559" s="7">
        <v>0.20419999999999999</v>
      </c>
      <c r="V559" s="7">
        <f t="shared" si="83"/>
        <v>3.2749326455999997E-2</v>
      </c>
      <c r="W559" s="7">
        <f t="shared" si="121"/>
        <v>1.6693636134473333E-2</v>
      </c>
      <c r="X559" s="40">
        <f t="shared" si="122"/>
        <v>1081.2059482292843</v>
      </c>
      <c r="Y559" s="1">
        <v>0</v>
      </c>
      <c r="Z559" s="1">
        <v>78</v>
      </c>
      <c r="AA559" s="2">
        <v>67</v>
      </c>
      <c r="AB559" s="6">
        <f t="shared" si="123"/>
        <v>0.6511988748177826</v>
      </c>
      <c r="AC559" s="2">
        <v>347.36</v>
      </c>
      <c r="AD559" s="40">
        <f t="shared" si="124"/>
        <v>3367.0033670033663</v>
      </c>
      <c r="AE559" s="1">
        <f t="shared" si="125"/>
        <v>2.4950099800399199</v>
      </c>
      <c r="AF559" s="2">
        <f t="shared" si="126"/>
        <v>32</v>
      </c>
      <c r="AG559" s="9">
        <f t="shared" si="127"/>
        <v>79.840319361277437</v>
      </c>
      <c r="AH559" s="12">
        <f t="shared" si="128"/>
        <v>1.8870799251328105E-2</v>
      </c>
      <c r="AI559" s="12">
        <f t="shared" si="92"/>
        <v>-251143.29575980385</v>
      </c>
      <c r="AJ559" s="42">
        <f t="shared" si="93"/>
        <v>-69.352880162903617</v>
      </c>
      <c r="AK559" s="11">
        <v>0</v>
      </c>
      <c r="AL559" s="9">
        <f t="shared" si="94"/>
        <v>-1079.2299868396778</v>
      </c>
      <c r="AM559" s="11">
        <f t="shared" si="129"/>
        <v>0</v>
      </c>
      <c r="AN559" s="9">
        <f t="shared" si="130"/>
        <v>58.797478805265918</v>
      </c>
      <c r="AO559" s="9"/>
      <c r="AP559" s="9">
        <f t="shared" si="97"/>
        <v>69.381368728054326</v>
      </c>
      <c r="AQ559" s="47">
        <f t="shared" si="98"/>
        <v>58.472359940998885</v>
      </c>
      <c r="AR559" s="15">
        <f t="shared" si="131"/>
        <v>0</v>
      </c>
      <c r="AS559" s="49"/>
      <c r="AT559" s="12">
        <f t="shared" si="132"/>
        <v>-1.0107084565148564E-2</v>
      </c>
      <c r="AU559" s="9">
        <f t="shared" si="133"/>
        <v>47.888470018210484</v>
      </c>
      <c r="AV559" s="9">
        <f t="shared" si="102"/>
        <v>37.304580095422082</v>
      </c>
      <c r="AW559" s="9">
        <f t="shared" si="103"/>
        <v>58.482920879105897</v>
      </c>
      <c r="AX559" s="16">
        <f t="shared" si="134"/>
        <v>47.893750487263986</v>
      </c>
      <c r="AY559" s="44">
        <f t="shared" si="105"/>
        <v>-9.7938514019313624E-3</v>
      </c>
      <c r="AZ559" s="49"/>
      <c r="BA559" s="12">
        <f t="shared" si="135"/>
        <v>-1.0117508844352247E-2</v>
      </c>
      <c r="BB559" s="9">
        <f t="shared" si="136"/>
        <v>66.523337186025373</v>
      </c>
      <c r="BC559" s="9">
        <f t="shared" si="108"/>
        <v>55.928886325129959</v>
      </c>
      <c r="BD559" s="9">
        <f t="shared" si="109"/>
        <v>77.119526342976286</v>
      </c>
      <c r="BE559" s="16">
        <f t="shared" si="137"/>
        <v>66.524206334053119</v>
      </c>
      <c r="BF559" s="44">
        <f t="shared" si="111"/>
        <v>-9.7995391407856725E-3</v>
      </c>
      <c r="BG559" s="49"/>
      <c r="BH559" s="12">
        <f t="shared" si="138"/>
        <v>-1.0119224716027098E-2</v>
      </c>
      <c r="BI559" s="9">
        <f t="shared" si="139"/>
        <v>67</v>
      </c>
      <c r="BJ559" s="9">
        <f t="shared" si="117"/>
        <v>56.403810843049087</v>
      </c>
      <c r="BK559" s="9"/>
      <c r="BL559" s="47">
        <f t="shared" si="115"/>
        <v>67</v>
      </c>
      <c r="BM559" s="44">
        <f t="shared" si="116"/>
        <v>-9.8003430098627681E-3</v>
      </c>
      <c r="BN559" s="11"/>
      <c r="BO559" s="9"/>
      <c r="BP559" s="11"/>
      <c r="BQ559" s="9"/>
      <c r="BR559" s="43"/>
      <c r="BS559" s="9"/>
      <c r="BT559" s="11"/>
    </row>
    <row r="560" spans="3:72" x14ac:dyDescent="0.2">
      <c r="C560" s="1">
        <v>80</v>
      </c>
      <c r="D560" s="1">
        <v>104.71</v>
      </c>
      <c r="E560" s="1">
        <v>-5103.8999999999996</v>
      </c>
      <c r="F560" s="2">
        <v>78</v>
      </c>
      <c r="G560" s="6">
        <v>3.3000000000000002E-2</v>
      </c>
      <c r="H560" s="2">
        <v>0.42199999999999999</v>
      </c>
      <c r="I560" s="2">
        <v>3500</v>
      </c>
      <c r="J560" s="3">
        <f t="shared" si="77"/>
        <v>58.333333333333336</v>
      </c>
      <c r="K560" s="3">
        <f t="shared" si="78"/>
        <v>366.52</v>
      </c>
      <c r="L560" s="1">
        <v>0.9</v>
      </c>
      <c r="M560" s="1">
        <v>0.76</v>
      </c>
      <c r="N560" s="1">
        <f t="shared" si="118"/>
        <v>0.68400000000000005</v>
      </c>
      <c r="O560" s="40">
        <f t="shared" si="119"/>
        <v>50.175438596491226</v>
      </c>
      <c r="P560" s="40">
        <f t="shared" si="81"/>
        <v>3808.3157894736842</v>
      </c>
      <c r="Q560" s="1">
        <v>11</v>
      </c>
      <c r="R560" s="1">
        <v>4</v>
      </c>
      <c r="S560" s="2">
        <v>2600</v>
      </c>
      <c r="T560" s="3">
        <f t="shared" si="120"/>
        <v>866.66666666666663</v>
      </c>
      <c r="U560" s="7">
        <v>0.20419999999999999</v>
      </c>
      <c r="V560" s="7">
        <f t="shared" si="83"/>
        <v>3.2749326455999997E-2</v>
      </c>
      <c r="W560" s="7">
        <f t="shared" si="121"/>
        <v>1.6693636134473333E-2</v>
      </c>
      <c r="X560" s="40">
        <f t="shared" si="122"/>
        <v>1081.2059482292843</v>
      </c>
      <c r="Y560" s="1">
        <v>0</v>
      </c>
      <c r="Z560" s="1">
        <v>78</v>
      </c>
      <c r="AA560" s="2">
        <v>67</v>
      </c>
      <c r="AB560" s="6">
        <f t="shared" si="123"/>
        <v>0.6511988748177826</v>
      </c>
      <c r="AC560" s="2">
        <v>347.36</v>
      </c>
      <c r="AD560" s="40">
        <f t="shared" si="124"/>
        <v>3367.0033670033663</v>
      </c>
      <c r="AE560" s="1">
        <f t="shared" si="125"/>
        <v>2.4950099800399199</v>
      </c>
      <c r="AF560" s="2">
        <f t="shared" si="126"/>
        <v>33</v>
      </c>
      <c r="AG560" s="9">
        <f t="shared" si="127"/>
        <v>82.335329341317362</v>
      </c>
      <c r="AH560" s="12">
        <f t="shared" si="128"/>
        <v>1.8309426956454589E-2</v>
      </c>
      <c r="AI560" s="12">
        <f t="shared" si="92"/>
        <v>-237927.36152900662</v>
      </c>
      <c r="AJ560" s="42">
        <f t="shared" si="93"/>
        <v>-68.711750159013292</v>
      </c>
      <c r="AK560" s="11">
        <v>0</v>
      </c>
      <c r="AL560" s="9">
        <f t="shared" si="94"/>
        <v>-1079.288768132674</v>
      </c>
      <c r="AM560" s="11">
        <f t="shared" si="129"/>
        <v>0</v>
      </c>
      <c r="AN560" s="9">
        <f t="shared" si="130"/>
        <v>58.472359940998885</v>
      </c>
      <c r="AO560" s="9"/>
      <c r="AP560" s="9">
        <f t="shared" si="97"/>
        <v>68.738568968251187</v>
      </c>
      <c r="AQ560" s="47">
        <f t="shared" si="98"/>
        <v>58.159959514516288</v>
      </c>
      <c r="AR560" s="15">
        <f t="shared" si="131"/>
        <v>0</v>
      </c>
      <c r="AS560" s="49"/>
      <c r="AT560" s="12">
        <f t="shared" si="132"/>
        <v>-9.7938514019313624E-3</v>
      </c>
      <c r="AU560" s="9">
        <f t="shared" si="133"/>
        <v>47.893750487263986</v>
      </c>
      <c r="AV560" s="9">
        <f t="shared" si="102"/>
        <v>37.627541460011685</v>
      </c>
      <c r="AW560" s="9">
        <f t="shared" si="103"/>
        <v>58.165733905709736</v>
      </c>
      <c r="AX560" s="16">
        <f t="shared" si="134"/>
        <v>47.896637682860714</v>
      </c>
      <c r="AY560" s="44">
        <f t="shared" si="105"/>
        <v>-9.4978169882129881E-3</v>
      </c>
      <c r="AZ560" s="49"/>
      <c r="BA560" s="12">
        <f t="shared" si="135"/>
        <v>-9.7995391407856725E-3</v>
      </c>
      <c r="BB560" s="9">
        <f t="shared" si="136"/>
        <v>66.524206334053119</v>
      </c>
      <c r="BC560" s="9">
        <f t="shared" si="108"/>
        <v>56.252222915607369</v>
      </c>
      <c r="BD560" s="9">
        <f t="shared" si="109"/>
        <v>76.797005850899765</v>
      </c>
      <c r="BE560" s="16">
        <f t="shared" si="137"/>
        <v>66.524614383253564</v>
      </c>
      <c r="BF560" s="44">
        <f t="shared" si="111"/>
        <v>-9.5008647376288707E-3</v>
      </c>
      <c r="BG560" s="49"/>
      <c r="BH560" s="12">
        <f t="shared" si="138"/>
        <v>-9.8003430098627681E-3</v>
      </c>
      <c r="BI560" s="9">
        <f t="shared" si="139"/>
        <v>67</v>
      </c>
      <c r="BJ560" s="9">
        <f t="shared" si="117"/>
        <v>56.727200483153354</v>
      </c>
      <c r="BK560" s="9"/>
      <c r="BL560" s="47">
        <f t="shared" si="115"/>
        <v>67</v>
      </c>
      <c r="BM560" s="44">
        <f t="shared" si="116"/>
        <v>-9.5012421395485706E-3</v>
      </c>
      <c r="BN560" s="11"/>
      <c r="BO560" s="9"/>
      <c r="BP560" s="11"/>
      <c r="BQ560" s="9"/>
      <c r="BR560" s="43"/>
      <c r="BS560" s="9"/>
      <c r="BT560" s="11"/>
    </row>
    <row r="561" spans="3:72" x14ac:dyDescent="0.2">
      <c r="C561" s="1">
        <v>80</v>
      </c>
      <c r="D561" s="1">
        <v>104.71</v>
      </c>
      <c r="E561" s="1">
        <v>-5103.8999999999996</v>
      </c>
      <c r="F561" s="2">
        <v>78</v>
      </c>
      <c r="G561" s="6">
        <v>3.3000000000000002E-2</v>
      </c>
      <c r="H561" s="2">
        <v>0.42199999999999999</v>
      </c>
      <c r="I561" s="2">
        <v>3500</v>
      </c>
      <c r="J561" s="3">
        <f t="shared" si="77"/>
        <v>58.333333333333336</v>
      </c>
      <c r="K561" s="3">
        <f t="shared" si="78"/>
        <v>366.52</v>
      </c>
      <c r="L561" s="1">
        <v>0.9</v>
      </c>
      <c r="M561" s="1">
        <v>0.76</v>
      </c>
      <c r="N561" s="1">
        <f t="shared" si="118"/>
        <v>0.68400000000000005</v>
      </c>
      <c r="O561" s="40">
        <f t="shared" si="119"/>
        <v>50.175438596491226</v>
      </c>
      <c r="P561" s="40">
        <f t="shared" si="81"/>
        <v>3808.3157894736842</v>
      </c>
      <c r="Q561" s="1">
        <v>11</v>
      </c>
      <c r="R561" s="1">
        <v>4</v>
      </c>
      <c r="S561" s="2">
        <v>2600</v>
      </c>
      <c r="T561" s="3">
        <f t="shared" si="120"/>
        <v>866.66666666666663</v>
      </c>
      <c r="U561" s="7">
        <v>0.20419999999999999</v>
      </c>
      <c r="V561" s="7">
        <f t="shared" si="83"/>
        <v>3.2749326455999997E-2</v>
      </c>
      <c r="W561" s="7">
        <f t="shared" si="121"/>
        <v>1.6693636134473333E-2</v>
      </c>
      <c r="X561" s="40">
        <f t="shared" si="122"/>
        <v>1081.2059482292843</v>
      </c>
      <c r="Y561" s="1">
        <v>0</v>
      </c>
      <c r="Z561" s="1">
        <v>78</v>
      </c>
      <c r="AA561" s="2">
        <v>67</v>
      </c>
      <c r="AB561" s="6">
        <f t="shared" si="123"/>
        <v>0.6511988748177826</v>
      </c>
      <c r="AC561" s="2">
        <v>347.36</v>
      </c>
      <c r="AD561" s="40">
        <f t="shared" si="124"/>
        <v>3367.0033670033663</v>
      </c>
      <c r="AE561" s="1">
        <f t="shared" si="125"/>
        <v>2.4950099800399199</v>
      </c>
      <c r="AF561" s="2">
        <f t="shared" si="126"/>
        <v>34</v>
      </c>
      <c r="AG561" s="9">
        <f t="shared" si="127"/>
        <v>84.830339321357272</v>
      </c>
      <c r="AH561" s="12">
        <f t="shared" si="128"/>
        <v>1.7780489415741445E-2</v>
      </c>
      <c r="AI561" s="12">
        <f t="shared" si="92"/>
        <v>-225319.20528913126</v>
      </c>
      <c r="AJ561" s="42">
        <f t="shared" si="93"/>
        <v>-68.100031657091307</v>
      </c>
      <c r="AK561" s="11">
        <v>0</v>
      </c>
      <c r="AL561" s="9">
        <f t="shared" si="94"/>
        <v>-1079.344153182562</v>
      </c>
      <c r="AM561" s="11">
        <f t="shared" si="129"/>
        <v>0</v>
      </c>
      <c r="AN561" s="9">
        <f t="shared" si="130"/>
        <v>58.159959514516288</v>
      </c>
      <c r="AO561" s="9"/>
      <c r="AP561" s="9">
        <f t="shared" si="97"/>
        <v>68.125323321400373</v>
      </c>
      <c r="AQ561" s="47">
        <f t="shared" si="98"/>
        <v>57.862001489744806</v>
      </c>
      <c r="AR561" s="15">
        <f t="shared" si="131"/>
        <v>0</v>
      </c>
      <c r="AS561" s="49"/>
      <c r="AT561" s="12">
        <f t="shared" si="132"/>
        <v>-9.4978169882129881E-3</v>
      </c>
      <c r="AU561" s="9">
        <f t="shared" si="133"/>
        <v>47.896637682860714</v>
      </c>
      <c r="AV561" s="9">
        <f t="shared" si="102"/>
        <v>37.931273875976622</v>
      </c>
      <c r="AW561" s="9">
        <f t="shared" si="103"/>
        <v>57.865101774201456</v>
      </c>
      <c r="AX561" s="16">
        <f t="shared" si="134"/>
        <v>47.898187825089039</v>
      </c>
      <c r="AY561" s="44">
        <f t="shared" si="105"/>
        <v>-9.218330666267106E-3</v>
      </c>
      <c r="AZ561" s="49"/>
      <c r="BA561" s="12">
        <f t="shared" si="135"/>
        <v>-9.5008647376288707E-3</v>
      </c>
      <c r="BB561" s="9">
        <f t="shared" si="136"/>
        <v>66.524614383253564</v>
      </c>
      <c r="BC561" s="9">
        <f t="shared" si="108"/>
        <v>56.556150291912822</v>
      </c>
      <c r="BD561" s="9">
        <f t="shared" si="109"/>
        <v>76.493462377560363</v>
      </c>
      <c r="BE561" s="16">
        <f t="shared" si="137"/>
        <v>66.524806334736596</v>
      </c>
      <c r="BF561" s="44">
        <f t="shared" si="111"/>
        <v>-9.2199419168472671E-3</v>
      </c>
      <c r="BG561" s="49"/>
      <c r="BH561" s="12">
        <f t="shared" si="138"/>
        <v>-9.5012421395485706E-3</v>
      </c>
      <c r="BI561" s="9">
        <f t="shared" si="139"/>
        <v>67</v>
      </c>
      <c r="BJ561" s="9">
        <f t="shared" si="117"/>
        <v>57.031152005693194</v>
      </c>
      <c r="BK561" s="9"/>
      <c r="BL561" s="47">
        <f t="shared" si="115"/>
        <v>67</v>
      </c>
      <c r="BM561" s="44">
        <f t="shared" si="116"/>
        <v>-9.2201194514634471E-3</v>
      </c>
      <c r="BN561" s="11"/>
      <c r="BO561" s="9"/>
      <c r="BP561" s="11"/>
      <c r="BQ561" s="9"/>
      <c r="BR561" s="43"/>
      <c r="BS561" s="9"/>
      <c r="BT561" s="11"/>
    </row>
    <row r="562" spans="3:72" x14ac:dyDescent="0.2">
      <c r="C562" s="1">
        <v>80</v>
      </c>
      <c r="D562" s="1">
        <v>104.71</v>
      </c>
      <c r="E562" s="1">
        <v>-5103.8999999999996</v>
      </c>
      <c r="F562" s="2">
        <v>78</v>
      </c>
      <c r="G562" s="6">
        <v>3.3000000000000002E-2</v>
      </c>
      <c r="H562" s="2">
        <v>0.42199999999999999</v>
      </c>
      <c r="I562" s="2">
        <v>3500</v>
      </c>
      <c r="J562" s="3">
        <f t="shared" si="77"/>
        <v>58.333333333333336</v>
      </c>
      <c r="K562" s="3">
        <f t="shared" si="78"/>
        <v>366.52</v>
      </c>
      <c r="L562" s="1">
        <v>0.9</v>
      </c>
      <c r="M562" s="1">
        <v>0.76</v>
      </c>
      <c r="N562" s="1">
        <f t="shared" si="118"/>
        <v>0.68400000000000005</v>
      </c>
      <c r="O562" s="40">
        <f t="shared" si="119"/>
        <v>50.175438596491226</v>
      </c>
      <c r="P562" s="40">
        <f t="shared" si="81"/>
        <v>3808.3157894736842</v>
      </c>
      <c r="Q562" s="1">
        <v>11</v>
      </c>
      <c r="R562" s="1">
        <v>4</v>
      </c>
      <c r="S562" s="2">
        <v>2600</v>
      </c>
      <c r="T562" s="3">
        <f t="shared" si="120"/>
        <v>866.66666666666663</v>
      </c>
      <c r="U562" s="7">
        <v>0.20419999999999999</v>
      </c>
      <c r="V562" s="7">
        <f t="shared" si="83"/>
        <v>3.2749326455999997E-2</v>
      </c>
      <c r="W562" s="7">
        <f t="shared" si="121"/>
        <v>1.6693636134473333E-2</v>
      </c>
      <c r="X562" s="40">
        <f t="shared" si="122"/>
        <v>1081.2059482292843</v>
      </c>
      <c r="Y562" s="1">
        <v>0</v>
      </c>
      <c r="Z562" s="1">
        <v>78</v>
      </c>
      <c r="AA562" s="2">
        <v>67</v>
      </c>
      <c r="AB562" s="6">
        <f t="shared" si="123"/>
        <v>0.6511988748177826</v>
      </c>
      <c r="AC562" s="2">
        <v>347.36</v>
      </c>
      <c r="AD562" s="40">
        <f t="shared" si="124"/>
        <v>3367.0033670033663</v>
      </c>
      <c r="AE562" s="1">
        <f t="shared" si="125"/>
        <v>2.4950099800399199</v>
      </c>
      <c r="AF562" s="2">
        <f t="shared" si="126"/>
        <v>35</v>
      </c>
      <c r="AG562" s="9">
        <f t="shared" si="127"/>
        <v>87.325349301397196</v>
      </c>
      <c r="AH562" s="12">
        <f t="shared" si="128"/>
        <v>1.7281254551395737E-2</v>
      </c>
      <c r="AI562" s="12">
        <f t="shared" si="92"/>
        <v>-213342.2909422603</v>
      </c>
      <c r="AJ562" s="42">
        <f t="shared" si="93"/>
        <v>-67.518904164569705</v>
      </c>
      <c r="AK562" s="11">
        <v>0</v>
      </c>
      <c r="AL562" s="9">
        <f t="shared" si="94"/>
        <v>-1079.3964280652076</v>
      </c>
      <c r="AM562" s="11">
        <f t="shared" si="129"/>
        <v>0</v>
      </c>
      <c r="AN562" s="9">
        <f t="shared" si="130"/>
        <v>57.862001489744806</v>
      </c>
      <c r="AO562" s="9"/>
      <c r="AP562" s="9">
        <f t="shared" si="97"/>
        <v>67.542795505279315</v>
      </c>
      <c r="AQ562" s="47">
        <f t="shared" si="98"/>
        <v>57.578981840623541</v>
      </c>
      <c r="AR562" s="15">
        <f t="shared" si="131"/>
        <v>0</v>
      </c>
      <c r="AS562" s="49"/>
      <c r="AT562" s="12">
        <f t="shared" si="132"/>
        <v>-9.218330666267106E-3</v>
      </c>
      <c r="AU562" s="9">
        <f t="shared" si="133"/>
        <v>47.898187825089039</v>
      </c>
      <c r="AV562" s="9">
        <f t="shared" si="102"/>
        <v>38.217393809554537</v>
      </c>
      <c r="AW562" s="9">
        <f t="shared" si="103"/>
        <v>57.580623905118074</v>
      </c>
      <c r="AX562" s="16">
        <f t="shared" si="134"/>
        <v>47.899008857336305</v>
      </c>
      <c r="AY562" s="44">
        <f t="shared" si="105"/>
        <v>-8.954459660194777E-3</v>
      </c>
      <c r="AZ562" s="49"/>
      <c r="BA562" s="12">
        <f t="shared" si="135"/>
        <v>-9.2199419168472671E-3</v>
      </c>
      <c r="BB562" s="9">
        <f t="shared" si="136"/>
        <v>66.524806334736596</v>
      </c>
      <c r="BC562" s="9">
        <f t="shared" si="108"/>
        <v>56.842370254707561</v>
      </c>
      <c r="BD562" s="9">
        <f t="shared" si="109"/>
        <v>76.207423343524027</v>
      </c>
      <c r="BE562" s="16">
        <f t="shared" si="137"/>
        <v>66.524896799115794</v>
      </c>
      <c r="BF562" s="44">
        <f t="shared" si="111"/>
        <v>-8.9553026972017009E-3</v>
      </c>
      <c r="BG562" s="49"/>
      <c r="BH562" s="12">
        <f t="shared" si="138"/>
        <v>-9.2201194514634471E-3</v>
      </c>
      <c r="BI562" s="9">
        <f t="shared" si="139"/>
        <v>67</v>
      </c>
      <c r="BJ562" s="9">
        <f t="shared" si="117"/>
        <v>57.317382991212568</v>
      </c>
      <c r="BK562" s="9"/>
      <c r="BL562" s="47">
        <f t="shared" si="115"/>
        <v>67</v>
      </c>
      <c r="BM562" s="44">
        <f t="shared" si="116"/>
        <v>-8.955386367088411E-3</v>
      </c>
      <c r="BN562" s="11"/>
      <c r="BO562" s="9"/>
      <c r="BP562" s="11"/>
      <c r="BQ562" s="9"/>
      <c r="BR562" s="43"/>
      <c r="BS562" s="9"/>
      <c r="BT562" s="11"/>
    </row>
    <row r="563" spans="3:72" x14ac:dyDescent="0.2">
      <c r="C563" s="1">
        <v>80</v>
      </c>
      <c r="D563" s="1">
        <v>104.71</v>
      </c>
      <c r="E563" s="1">
        <v>-5103.8999999999996</v>
      </c>
      <c r="F563" s="2">
        <v>78</v>
      </c>
      <c r="G563" s="6">
        <v>3.3000000000000002E-2</v>
      </c>
      <c r="H563" s="2">
        <v>0.42199999999999999</v>
      </c>
      <c r="I563" s="2">
        <v>3500</v>
      </c>
      <c r="J563" s="3">
        <f t="shared" si="77"/>
        <v>58.333333333333336</v>
      </c>
      <c r="K563" s="3">
        <f t="shared" si="78"/>
        <v>366.52</v>
      </c>
      <c r="L563" s="1">
        <v>0.9</v>
      </c>
      <c r="M563" s="1">
        <v>0.76</v>
      </c>
      <c r="N563" s="1">
        <f t="shared" si="118"/>
        <v>0.68400000000000005</v>
      </c>
      <c r="O563" s="40">
        <f t="shared" si="119"/>
        <v>50.175438596491226</v>
      </c>
      <c r="P563" s="40">
        <f t="shared" si="81"/>
        <v>3808.3157894736842</v>
      </c>
      <c r="Q563" s="1">
        <v>11</v>
      </c>
      <c r="R563" s="1">
        <v>4</v>
      </c>
      <c r="S563" s="2">
        <v>2600</v>
      </c>
      <c r="T563" s="3">
        <f t="shared" si="120"/>
        <v>866.66666666666663</v>
      </c>
      <c r="U563" s="7">
        <v>0.20419999999999999</v>
      </c>
      <c r="V563" s="7">
        <f t="shared" si="83"/>
        <v>3.2749326455999997E-2</v>
      </c>
      <c r="W563" s="7">
        <f t="shared" si="121"/>
        <v>1.6693636134473333E-2</v>
      </c>
      <c r="X563" s="40">
        <f t="shared" si="122"/>
        <v>1081.2059482292843</v>
      </c>
      <c r="Y563" s="1">
        <v>0</v>
      </c>
      <c r="Z563" s="1">
        <v>78</v>
      </c>
      <c r="AA563" s="2">
        <v>67</v>
      </c>
      <c r="AB563" s="6">
        <f t="shared" si="123"/>
        <v>0.6511988748177826</v>
      </c>
      <c r="AC563" s="2">
        <v>347.36</v>
      </c>
      <c r="AD563" s="40">
        <f t="shared" si="124"/>
        <v>3367.0033670033663</v>
      </c>
      <c r="AE563" s="1">
        <f t="shared" si="125"/>
        <v>2.4950099800399199</v>
      </c>
      <c r="AF563" s="2">
        <f t="shared" si="126"/>
        <v>36</v>
      </c>
      <c r="AG563" s="9">
        <f t="shared" si="127"/>
        <v>89.820359281437121</v>
      </c>
      <c r="AH563" s="12">
        <f t="shared" si="128"/>
        <v>1.6809288747125496E-2</v>
      </c>
      <c r="AI563" s="12">
        <f t="shared" si="92"/>
        <v>-201988.94013509923</v>
      </c>
      <c r="AJ563" s="42">
        <f t="shared" si="93"/>
        <v>-66.968018478313354</v>
      </c>
      <c r="AK563" s="11">
        <v>0</v>
      </c>
      <c r="AL563" s="9">
        <f t="shared" si="94"/>
        <v>-1079.4458476045729</v>
      </c>
      <c r="AM563" s="11">
        <f t="shared" si="129"/>
        <v>0</v>
      </c>
      <c r="AN563" s="9">
        <f t="shared" si="130"/>
        <v>57.578981840623541</v>
      </c>
      <c r="AO563" s="9"/>
      <c r="AP563" s="9">
        <f t="shared" si="97"/>
        <v>66.990622653368092</v>
      </c>
      <c r="AQ563" s="47">
        <f t="shared" si="98"/>
        <v>57.310649670080849</v>
      </c>
      <c r="AR563" s="15">
        <f t="shared" si="131"/>
        <v>0</v>
      </c>
      <c r="AS563" s="49"/>
      <c r="AT563" s="12">
        <f t="shared" si="132"/>
        <v>-8.954459660194777E-3</v>
      </c>
      <c r="AU563" s="9">
        <f t="shared" si="133"/>
        <v>47.899008857336305</v>
      </c>
      <c r="AV563" s="9">
        <f t="shared" si="102"/>
        <v>38.487368044591761</v>
      </c>
      <c r="AW563" s="9">
        <f t="shared" si="103"/>
        <v>57.311510329695693</v>
      </c>
      <c r="AX563" s="16">
        <f t="shared" si="134"/>
        <v>47.899439187143727</v>
      </c>
      <c r="AY563" s="44">
        <f t="shared" si="105"/>
        <v>-8.7051603424549498E-3</v>
      </c>
      <c r="AZ563" s="49"/>
      <c r="BA563" s="12">
        <f t="shared" si="135"/>
        <v>-8.9553026972017009E-3</v>
      </c>
      <c r="BB563" s="9">
        <f t="shared" si="136"/>
        <v>66.524896799115794</v>
      </c>
      <c r="BC563" s="9">
        <f t="shared" si="108"/>
        <v>57.112395326756413</v>
      </c>
      <c r="BD563" s="9">
        <f t="shared" si="109"/>
        <v>75.937483690112543</v>
      </c>
      <c r="BE563" s="16">
        <f t="shared" si="137"/>
        <v>66.524939508434471</v>
      </c>
      <c r="BF563" s="44">
        <f t="shared" si="111"/>
        <v>-8.7055978531131797E-3</v>
      </c>
      <c r="BG563" s="49"/>
      <c r="BH563" s="12">
        <f t="shared" si="138"/>
        <v>-8.955386367088411E-3</v>
      </c>
      <c r="BI563" s="9">
        <f t="shared" si="139"/>
        <v>67</v>
      </c>
      <c r="BJ563" s="9">
        <f t="shared" si="117"/>
        <v>57.587413109003251</v>
      </c>
      <c r="BK563" s="9"/>
      <c r="BL563" s="47">
        <f t="shared" si="115"/>
        <v>67</v>
      </c>
      <c r="BM563" s="44">
        <f t="shared" si="116"/>
        <v>-8.7056373546704566E-3</v>
      </c>
      <c r="BN563" s="11"/>
      <c r="BO563" s="9"/>
      <c r="BP563" s="11"/>
      <c r="BQ563" s="9"/>
      <c r="BR563" s="43"/>
      <c r="BS563" s="9"/>
      <c r="BT563" s="11"/>
    </row>
    <row r="564" spans="3:72" x14ac:dyDescent="0.2">
      <c r="C564" s="1">
        <v>80</v>
      </c>
      <c r="D564" s="1">
        <v>104.71</v>
      </c>
      <c r="E564" s="1">
        <v>-5103.8999999999996</v>
      </c>
      <c r="F564" s="2">
        <v>78</v>
      </c>
      <c r="G564" s="6">
        <v>3.3000000000000002E-2</v>
      </c>
      <c r="H564" s="2">
        <v>0.42199999999999999</v>
      </c>
      <c r="I564" s="2">
        <v>3500</v>
      </c>
      <c r="J564" s="3">
        <f t="shared" si="77"/>
        <v>58.333333333333336</v>
      </c>
      <c r="K564" s="3">
        <f t="shared" si="78"/>
        <v>366.52</v>
      </c>
      <c r="L564" s="1">
        <v>0.9</v>
      </c>
      <c r="M564" s="1">
        <v>0.76</v>
      </c>
      <c r="N564" s="1">
        <f t="shared" si="118"/>
        <v>0.68400000000000005</v>
      </c>
      <c r="O564" s="40">
        <f t="shared" si="119"/>
        <v>50.175438596491226</v>
      </c>
      <c r="P564" s="40">
        <f t="shared" si="81"/>
        <v>3808.3157894736842</v>
      </c>
      <c r="Q564" s="1">
        <v>11</v>
      </c>
      <c r="R564" s="1">
        <v>4</v>
      </c>
      <c r="S564" s="2">
        <v>2600</v>
      </c>
      <c r="T564" s="3">
        <f t="shared" si="120"/>
        <v>866.66666666666663</v>
      </c>
      <c r="U564" s="7">
        <v>0.20419999999999999</v>
      </c>
      <c r="V564" s="7">
        <f t="shared" si="83"/>
        <v>3.2749326455999997E-2</v>
      </c>
      <c r="W564" s="7">
        <f t="shared" si="121"/>
        <v>1.6693636134473333E-2</v>
      </c>
      <c r="X564" s="40">
        <f t="shared" si="122"/>
        <v>1081.2059482292843</v>
      </c>
      <c r="Y564" s="1">
        <v>0</v>
      </c>
      <c r="Z564" s="1">
        <v>78</v>
      </c>
      <c r="AA564" s="2">
        <v>67</v>
      </c>
      <c r="AB564" s="6">
        <f t="shared" si="123"/>
        <v>0.6511988748177826</v>
      </c>
      <c r="AC564" s="2">
        <v>347.36</v>
      </c>
      <c r="AD564" s="40">
        <f t="shared" si="124"/>
        <v>3367.0033670033663</v>
      </c>
      <c r="AE564" s="1">
        <f t="shared" si="125"/>
        <v>2.4950099800399199</v>
      </c>
      <c r="AF564" s="2">
        <f t="shared" si="126"/>
        <v>37</v>
      </c>
      <c r="AG564" s="9">
        <f t="shared" si="127"/>
        <v>92.315369261477031</v>
      </c>
      <c r="AH564" s="12">
        <f t="shared" si="128"/>
        <v>1.6362417175443806E-2</v>
      </c>
      <c r="AI564" s="12">
        <f t="shared" si="92"/>
        <v>-191233.69420767133</v>
      </c>
      <c r="AJ564" s="42">
        <f t="shared" si="93"/>
        <v>-66.446151619364755</v>
      </c>
      <c r="AK564" s="11">
        <v>0</v>
      </c>
      <c r="AL564" s="9">
        <f t="shared" si="94"/>
        <v>-1079.4926395268435</v>
      </c>
      <c r="AM564" s="11">
        <f t="shared" si="129"/>
        <v>0</v>
      </c>
      <c r="AN564" s="9">
        <f t="shared" si="130"/>
        <v>57.310649670080849</v>
      </c>
      <c r="AO564" s="9"/>
      <c r="AP564" s="9">
        <f t="shared" si="97"/>
        <v>66.467569915030623</v>
      </c>
      <c r="AQ564" s="47">
        <f t="shared" si="98"/>
        <v>57.056359432093501</v>
      </c>
      <c r="AR564" s="15">
        <f t="shared" si="131"/>
        <v>0</v>
      </c>
      <c r="AS564" s="49"/>
      <c r="AT564" s="12">
        <f t="shared" si="132"/>
        <v>-8.7051603424549498E-3</v>
      </c>
      <c r="AU564" s="9">
        <f t="shared" si="133"/>
        <v>47.899439187143727</v>
      </c>
      <c r="AV564" s="9">
        <f t="shared" si="102"/>
        <v>38.742518942193954</v>
      </c>
      <c r="AW564" s="9">
        <f t="shared" si="103"/>
        <v>57.056806823434144</v>
      </c>
      <c r="AX564" s="16">
        <f t="shared" si="134"/>
        <v>47.899662882814049</v>
      </c>
      <c r="AY564" s="44">
        <f t="shared" si="105"/>
        <v>-8.4693799138054679E-3</v>
      </c>
      <c r="AZ564" s="49"/>
      <c r="BA564" s="12">
        <f t="shared" si="135"/>
        <v>-8.7055978531131797E-3</v>
      </c>
      <c r="BB564" s="9">
        <f t="shared" si="136"/>
        <v>66.524939508434471</v>
      </c>
      <c r="BC564" s="9">
        <f t="shared" si="108"/>
        <v>57.367571872144055</v>
      </c>
      <c r="BD564" s="9">
        <f t="shared" si="109"/>
        <v>75.682347538316634</v>
      </c>
      <c r="BE564" s="16">
        <f t="shared" si="137"/>
        <v>66.524959705230344</v>
      </c>
      <c r="BF564" s="44">
        <f t="shared" si="111"/>
        <v>-8.4696054882823692E-3</v>
      </c>
      <c r="BG564" s="49"/>
      <c r="BH564" s="12">
        <f t="shared" si="138"/>
        <v>-8.7056373546704566E-3</v>
      </c>
      <c r="BI564" s="9">
        <f t="shared" si="139"/>
        <v>67</v>
      </c>
      <c r="BJ564" s="9">
        <f t="shared" si="117"/>
        <v>57.842591970117844</v>
      </c>
      <c r="BK564" s="9"/>
      <c r="BL564" s="47">
        <f t="shared" si="115"/>
        <v>67</v>
      </c>
      <c r="BM564" s="44">
        <f t="shared" si="116"/>
        <v>-8.4696241681609802E-3</v>
      </c>
      <c r="BN564" s="11"/>
      <c r="BO564" s="9"/>
      <c r="BP564" s="11"/>
      <c r="BQ564" s="9"/>
      <c r="BR564" s="43"/>
      <c r="BS564" s="9"/>
      <c r="BT564" s="11"/>
    </row>
    <row r="565" spans="3:72" x14ac:dyDescent="0.2">
      <c r="C565" s="1">
        <v>80</v>
      </c>
      <c r="D565" s="1">
        <v>104.71</v>
      </c>
      <c r="E565" s="1">
        <v>-5103.8999999999996</v>
      </c>
      <c r="F565" s="2">
        <v>78</v>
      </c>
      <c r="G565" s="6">
        <v>3.3000000000000002E-2</v>
      </c>
      <c r="H565" s="2">
        <v>0.42199999999999999</v>
      </c>
      <c r="I565" s="2">
        <v>3500</v>
      </c>
      <c r="J565" s="3">
        <f t="shared" si="77"/>
        <v>58.333333333333336</v>
      </c>
      <c r="K565" s="3">
        <f t="shared" si="78"/>
        <v>366.52</v>
      </c>
      <c r="L565" s="1">
        <v>0.9</v>
      </c>
      <c r="M565" s="1">
        <v>0.76</v>
      </c>
      <c r="N565" s="1">
        <f t="shared" si="118"/>
        <v>0.68400000000000005</v>
      </c>
      <c r="O565" s="40">
        <f t="shared" si="119"/>
        <v>50.175438596491226</v>
      </c>
      <c r="P565" s="40">
        <f t="shared" si="81"/>
        <v>3808.3157894736842</v>
      </c>
      <c r="Q565" s="1">
        <v>11</v>
      </c>
      <c r="R565" s="1">
        <v>4</v>
      </c>
      <c r="S565" s="2">
        <v>2600</v>
      </c>
      <c r="T565" s="3">
        <f t="shared" si="120"/>
        <v>866.66666666666663</v>
      </c>
      <c r="U565" s="7">
        <v>0.20419999999999999</v>
      </c>
      <c r="V565" s="7">
        <f t="shared" si="83"/>
        <v>3.2749326455999997E-2</v>
      </c>
      <c r="W565" s="7">
        <f t="shared" si="121"/>
        <v>1.6693636134473333E-2</v>
      </c>
      <c r="X565" s="40">
        <f t="shared" si="122"/>
        <v>1081.2059482292843</v>
      </c>
      <c r="Y565" s="1">
        <v>0</v>
      </c>
      <c r="Z565" s="1">
        <v>78</v>
      </c>
      <c r="AA565" s="2">
        <v>67</v>
      </c>
      <c r="AB565" s="6">
        <f t="shared" si="123"/>
        <v>0.6511988748177826</v>
      </c>
      <c r="AC565" s="2">
        <v>347.36</v>
      </c>
      <c r="AD565" s="40">
        <f t="shared" si="124"/>
        <v>3367.0033670033663</v>
      </c>
      <c r="AE565" s="1">
        <f t="shared" si="125"/>
        <v>2.4950099800399199</v>
      </c>
      <c r="AF565" s="2">
        <f t="shared" si="126"/>
        <v>38</v>
      </c>
      <c r="AG565" s="9">
        <f t="shared" si="127"/>
        <v>94.810379241516955</v>
      </c>
      <c r="AH565" s="12">
        <f t="shared" si="128"/>
        <v>1.5938690289241147E-2</v>
      </c>
      <c r="AI565" s="12">
        <f t="shared" si="92"/>
        <v>-181042.63058409235</v>
      </c>
      <c r="AJ565" s="42">
        <f t="shared" si="93"/>
        <v>-65.951663539595444</v>
      </c>
      <c r="AK565" s="11">
        <v>0</v>
      </c>
      <c r="AL565" s="9">
        <f t="shared" si="94"/>
        <v>-1079.5370079690979</v>
      </c>
      <c r="AM565" s="11">
        <f t="shared" si="129"/>
        <v>0</v>
      </c>
      <c r="AN565" s="9">
        <f t="shared" si="130"/>
        <v>57.056359432093501</v>
      </c>
      <c r="AO565" s="9"/>
      <c r="AP565" s="9">
        <f t="shared" si="97"/>
        <v>65.971986887446349</v>
      </c>
      <c r="AQ565" s="47">
        <f t="shared" si="98"/>
        <v>56.815290338166896</v>
      </c>
      <c r="AR565" s="15">
        <f t="shared" si="131"/>
        <v>0</v>
      </c>
      <c r="AS565" s="49"/>
      <c r="AT565" s="12">
        <f t="shared" si="132"/>
        <v>-8.4693799138054679E-3</v>
      </c>
      <c r="AU565" s="9">
        <f t="shared" si="133"/>
        <v>47.899662882814049</v>
      </c>
      <c r="AV565" s="9">
        <f t="shared" si="102"/>
        <v>38.984035427461194</v>
      </c>
      <c r="AW565" s="9">
        <f t="shared" si="103"/>
        <v>56.815521365303894</v>
      </c>
      <c r="AX565" s="16">
        <f t="shared" si="134"/>
        <v>47.899778396382544</v>
      </c>
      <c r="AY565" s="44">
        <f t="shared" si="105"/>
        <v>-8.2461098031534757E-3</v>
      </c>
      <c r="AZ565" s="49"/>
      <c r="BA565" s="12">
        <f t="shared" si="135"/>
        <v>-8.4696054882823692E-3</v>
      </c>
      <c r="BB565" s="9">
        <f t="shared" si="136"/>
        <v>66.524959705230344</v>
      </c>
      <c r="BC565" s="9">
        <f t="shared" si="108"/>
        <v>57.609101222740492</v>
      </c>
      <c r="BD565" s="9">
        <f t="shared" si="109"/>
        <v>75.440837319119581</v>
      </c>
      <c r="BE565" s="16">
        <f t="shared" si="137"/>
        <v>66.524969270930029</v>
      </c>
      <c r="BF565" s="44">
        <f t="shared" si="111"/>
        <v>-8.2462254881146904E-3</v>
      </c>
      <c r="BG565" s="49"/>
      <c r="BH565" s="12">
        <f t="shared" si="138"/>
        <v>-8.4696241681609802E-3</v>
      </c>
      <c r="BI565" s="9">
        <f t="shared" si="139"/>
        <v>67</v>
      </c>
      <c r="BJ565" s="9">
        <f t="shared" si="117"/>
        <v>58.084122386110764</v>
      </c>
      <c r="BK565" s="9"/>
      <c r="BL565" s="47">
        <f t="shared" si="115"/>
        <v>67</v>
      </c>
      <c r="BM565" s="44">
        <f t="shared" si="116"/>
        <v>-8.2462343353650359E-3</v>
      </c>
      <c r="BN565" s="11"/>
      <c r="BO565" s="9"/>
      <c r="BP565" s="11"/>
      <c r="BQ565" s="9"/>
      <c r="BR565" s="43"/>
      <c r="BS565" s="9"/>
      <c r="BT565" s="11"/>
    </row>
    <row r="566" spans="3:72" x14ac:dyDescent="0.2">
      <c r="C566" s="1">
        <v>80</v>
      </c>
      <c r="D566" s="1">
        <v>104.71</v>
      </c>
      <c r="E566" s="1">
        <v>-5103.8999999999996</v>
      </c>
      <c r="F566" s="2">
        <v>78</v>
      </c>
      <c r="G566" s="6">
        <v>3.3000000000000002E-2</v>
      </c>
      <c r="H566" s="2">
        <v>0.42199999999999999</v>
      </c>
      <c r="I566" s="2">
        <v>3500</v>
      </c>
      <c r="J566" s="3">
        <f t="shared" si="77"/>
        <v>58.333333333333336</v>
      </c>
      <c r="K566" s="3">
        <f t="shared" si="78"/>
        <v>366.52</v>
      </c>
      <c r="L566" s="1">
        <v>0.9</v>
      </c>
      <c r="M566" s="1">
        <v>0.76</v>
      </c>
      <c r="N566" s="1">
        <f t="shared" si="118"/>
        <v>0.68400000000000005</v>
      </c>
      <c r="O566" s="40">
        <f t="shared" si="119"/>
        <v>50.175438596491226</v>
      </c>
      <c r="P566" s="40">
        <f t="shared" si="81"/>
        <v>3808.3157894736842</v>
      </c>
      <c r="Q566" s="1">
        <v>11</v>
      </c>
      <c r="R566" s="1">
        <v>4</v>
      </c>
      <c r="S566" s="2">
        <v>2600</v>
      </c>
      <c r="T566" s="3">
        <f t="shared" si="120"/>
        <v>866.66666666666663</v>
      </c>
      <c r="U566" s="7">
        <v>0.20419999999999999</v>
      </c>
      <c r="V566" s="7">
        <f t="shared" si="83"/>
        <v>3.2749326455999997E-2</v>
      </c>
      <c r="W566" s="7">
        <f t="shared" si="121"/>
        <v>1.6693636134473333E-2</v>
      </c>
      <c r="X566" s="40">
        <f t="shared" si="122"/>
        <v>1081.2059482292843</v>
      </c>
      <c r="Y566" s="1">
        <v>0</v>
      </c>
      <c r="Z566" s="1">
        <v>78</v>
      </c>
      <c r="AA566" s="2">
        <v>67</v>
      </c>
      <c r="AB566" s="6">
        <f t="shared" si="123"/>
        <v>0.6511988748177826</v>
      </c>
      <c r="AC566" s="2">
        <v>347.36</v>
      </c>
      <c r="AD566" s="40">
        <f t="shared" si="124"/>
        <v>3367.0033670033663</v>
      </c>
      <c r="AE566" s="1">
        <f t="shared" si="125"/>
        <v>2.4950099800399199</v>
      </c>
      <c r="AF566" s="2">
        <f t="shared" si="126"/>
        <v>39</v>
      </c>
      <c r="AG566" s="9">
        <f t="shared" si="127"/>
        <v>97.305389221556879</v>
      </c>
      <c r="AH566" s="12">
        <f t="shared" si="128"/>
        <v>1.5536355388408279E-2</v>
      </c>
      <c r="AI566" s="12">
        <f t="shared" si="92"/>
        <v>-171378.97724386188</v>
      </c>
      <c r="AJ566" s="42">
        <f t="shared" si="93"/>
        <v>-65.482772444413229</v>
      </c>
      <c r="AK566" s="11">
        <v>0</v>
      </c>
      <c r="AL566" s="9">
        <f t="shared" si="94"/>
        <v>-1079.5791364565641</v>
      </c>
      <c r="AM566" s="11">
        <f t="shared" si="129"/>
        <v>0</v>
      </c>
      <c r="AN566" s="9">
        <f t="shared" si="130"/>
        <v>56.815290338166896</v>
      </c>
      <c r="AO566" s="9"/>
      <c r="AP566" s="9">
        <f t="shared" si="97"/>
        <v>65.502082711513623</v>
      </c>
      <c r="AQ566" s="47">
        <f t="shared" si="98"/>
        <v>56.586570769729271</v>
      </c>
      <c r="AR566" s="15">
        <f t="shared" si="131"/>
        <v>0</v>
      </c>
      <c r="AS566" s="49"/>
      <c r="AT566" s="12">
        <f t="shared" si="132"/>
        <v>-8.2461098031534757E-3</v>
      </c>
      <c r="AU566" s="9">
        <f t="shared" si="133"/>
        <v>47.899778396382544</v>
      </c>
      <c r="AV566" s="9">
        <f t="shared" si="102"/>
        <v>39.212986023035818</v>
      </c>
      <c r="AW566" s="9">
        <f t="shared" si="103"/>
        <v>56.58668942504066</v>
      </c>
      <c r="AX566" s="16">
        <f t="shared" si="134"/>
        <v>47.899837724038235</v>
      </c>
      <c r="AY566" s="44">
        <f t="shared" si="105"/>
        <v>-8.0344098321222454E-3</v>
      </c>
      <c r="AZ566" s="49"/>
      <c r="BA566" s="12">
        <f t="shared" si="135"/>
        <v>-8.2462254881146904E-3</v>
      </c>
      <c r="BB566" s="9">
        <f t="shared" si="136"/>
        <v>66.524969270930029</v>
      </c>
      <c r="BC566" s="9">
        <f t="shared" si="108"/>
        <v>57.838058242271913</v>
      </c>
      <c r="BD566" s="9">
        <f t="shared" si="109"/>
        <v>75.211889373998545</v>
      </c>
      <c r="BE566" s="16">
        <f t="shared" si="137"/>
        <v>66.524973808135229</v>
      </c>
      <c r="BF566" s="44">
        <f t="shared" si="111"/>
        <v>-8.0344689002960785E-3</v>
      </c>
      <c r="BG566" s="49"/>
      <c r="BH566" s="12">
        <f t="shared" si="138"/>
        <v>-8.2462343353650359E-3</v>
      </c>
      <c r="BI566" s="9">
        <f t="shared" si="139"/>
        <v>67</v>
      </c>
      <c r="BJ566" s="9">
        <f t="shared" si="117"/>
        <v>58.313079896931484</v>
      </c>
      <c r="BK566" s="9"/>
      <c r="BL566" s="47">
        <f t="shared" si="115"/>
        <v>67</v>
      </c>
      <c r="BM566" s="44">
        <f t="shared" si="116"/>
        <v>-8.0344730967261916E-3</v>
      </c>
      <c r="BN566" s="11"/>
      <c r="BO566" s="9"/>
      <c r="BP566" s="11"/>
      <c r="BQ566" s="9"/>
      <c r="BR566" s="43"/>
      <c r="BS566" s="9"/>
      <c r="BT566" s="11"/>
    </row>
    <row r="567" spans="3:72" x14ac:dyDescent="0.2">
      <c r="C567" s="1">
        <v>80</v>
      </c>
      <c r="D567" s="1">
        <v>104.71</v>
      </c>
      <c r="E567" s="1">
        <v>-5103.8999999999996</v>
      </c>
      <c r="F567" s="2">
        <v>78</v>
      </c>
      <c r="G567" s="6">
        <v>3.3000000000000002E-2</v>
      </c>
      <c r="H567" s="2">
        <v>0.42199999999999999</v>
      </c>
      <c r="I567" s="2">
        <v>3500</v>
      </c>
      <c r="J567" s="3">
        <f t="shared" si="77"/>
        <v>58.333333333333336</v>
      </c>
      <c r="K567" s="3">
        <f t="shared" si="78"/>
        <v>366.52</v>
      </c>
      <c r="L567" s="1">
        <v>0.9</v>
      </c>
      <c r="M567" s="1">
        <v>0.76</v>
      </c>
      <c r="N567" s="1">
        <f t="shared" si="118"/>
        <v>0.68400000000000005</v>
      </c>
      <c r="O567" s="40">
        <f t="shared" si="119"/>
        <v>50.175438596491226</v>
      </c>
      <c r="P567" s="40">
        <f t="shared" si="81"/>
        <v>3808.3157894736842</v>
      </c>
      <c r="Q567" s="1">
        <v>11</v>
      </c>
      <c r="R567" s="1">
        <v>4</v>
      </c>
      <c r="S567" s="2">
        <v>2600</v>
      </c>
      <c r="T567" s="3">
        <f t="shared" si="120"/>
        <v>866.66666666666663</v>
      </c>
      <c r="U567" s="7">
        <v>0.20419999999999999</v>
      </c>
      <c r="V567" s="7">
        <f t="shared" si="83"/>
        <v>3.2749326455999997E-2</v>
      </c>
      <c r="W567" s="7">
        <f t="shared" si="121"/>
        <v>1.6693636134473333E-2</v>
      </c>
      <c r="X567" s="40">
        <f t="shared" si="122"/>
        <v>1081.2059482292843</v>
      </c>
      <c r="Y567" s="1">
        <v>0</v>
      </c>
      <c r="Z567" s="1">
        <v>78</v>
      </c>
      <c r="AA567" s="2">
        <v>67</v>
      </c>
      <c r="AB567" s="6">
        <f t="shared" si="123"/>
        <v>0.6511988748177826</v>
      </c>
      <c r="AC567" s="2">
        <v>347.36</v>
      </c>
      <c r="AD567" s="40">
        <f t="shared" si="124"/>
        <v>3367.0033670033663</v>
      </c>
      <c r="AE567" s="1">
        <f t="shared" si="125"/>
        <v>2.4950099800399199</v>
      </c>
      <c r="AF567" s="2">
        <f t="shared" si="126"/>
        <v>40</v>
      </c>
      <c r="AG567" s="9">
        <f t="shared" si="127"/>
        <v>99.800399201596804</v>
      </c>
      <c r="AH567" s="12">
        <f t="shared" si="128"/>
        <v>1.515383238683453E-2</v>
      </c>
      <c r="AI567" s="12">
        <f t="shared" si="92"/>
        <v>-162206.18300587242</v>
      </c>
      <c r="AJ567" s="42">
        <f t="shared" si="93"/>
        <v>-65.037705449377953</v>
      </c>
      <c r="AK567" s="11">
        <v>0</v>
      </c>
      <c r="AL567" s="9">
        <f t="shared" si="94"/>
        <v>-1079.6191904400589</v>
      </c>
      <c r="AM567" s="11">
        <f t="shared" si="129"/>
        <v>0</v>
      </c>
      <c r="AN567" s="9">
        <f t="shared" si="130"/>
        <v>56.586570769729271</v>
      </c>
      <c r="AO567" s="9"/>
      <c r="AP567" s="9">
        <f t="shared" si="97"/>
        <v>65.056076540258616</v>
      </c>
      <c r="AQ567" s="47">
        <f t="shared" si="98"/>
        <v>56.36934349456758</v>
      </c>
      <c r="AR567" s="15">
        <f t="shared" si="131"/>
        <v>0</v>
      </c>
      <c r="AS567" s="49"/>
      <c r="AT567" s="12">
        <f t="shared" si="132"/>
        <v>-8.0344098321222454E-3</v>
      </c>
      <c r="AU567" s="9">
        <f t="shared" si="133"/>
        <v>47.899837724038235</v>
      </c>
      <c r="AV567" s="9">
        <f t="shared" si="102"/>
        <v>39.43033195350889</v>
      </c>
      <c r="AW567" s="9">
        <f t="shared" si="103"/>
        <v>56.36940416360585</v>
      </c>
      <c r="AX567" s="16">
        <f t="shared" si="134"/>
        <v>47.899868058557374</v>
      </c>
      <c r="AY567" s="44">
        <f t="shared" si="105"/>
        <v>-7.8334161210630009E-3</v>
      </c>
      <c r="AZ567" s="49"/>
      <c r="BA567" s="12">
        <f t="shared" si="135"/>
        <v>-8.0344689002960785E-3</v>
      </c>
      <c r="BB567" s="9">
        <f t="shared" si="136"/>
        <v>66.524973808135229</v>
      </c>
      <c r="BC567" s="9">
        <f t="shared" si="108"/>
        <v>58.055407368567614</v>
      </c>
      <c r="BD567" s="9">
        <f t="shared" si="109"/>
        <v>74.99454455786362</v>
      </c>
      <c r="BE567" s="16">
        <f t="shared" si="137"/>
        <v>66.52497596321561</v>
      </c>
      <c r="BF567" s="44">
        <f t="shared" si="111"/>
        <v>-7.8334461704717782E-3</v>
      </c>
      <c r="BG567" s="49"/>
      <c r="BH567" s="12">
        <f t="shared" si="138"/>
        <v>-8.0344730967261916E-3</v>
      </c>
      <c r="BI567" s="9">
        <f t="shared" si="139"/>
        <v>67</v>
      </c>
      <c r="BJ567" s="9">
        <f t="shared" si="117"/>
        <v>58.530429250271609</v>
      </c>
      <c r="BK567" s="9"/>
      <c r="BL567" s="47">
        <f t="shared" si="115"/>
        <v>67</v>
      </c>
      <c r="BM567" s="44">
        <f t="shared" si="116"/>
        <v>-7.8334481636909235E-3</v>
      </c>
      <c r="BN567" s="11"/>
      <c r="BO567" s="9"/>
      <c r="BP567" s="11"/>
      <c r="BQ567" s="9"/>
      <c r="BR567" s="43"/>
      <c r="BS567" s="9"/>
      <c r="BT567" s="11"/>
    </row>
    <row r="568" spans="3:72" x14ac:dyDescent="0.2">
      <c r="C568" s="1">
        <v>80</v>
      </c>
      <c r="D568" s="1">
        <v>104.71</v>
      </c>
      <c r="E568" s="1">
        <v>-5103.8999999999996</v>
      </c>
      <c r="F568" s="2">
        <v>78</v>
      </c>
      <c r="G568" s="6">
        <v>3.3000000000000002E-2</v>
      </c>
      <c r="H568" s="2">
        <v>0.42199999999999999</v>
      </c>
      <c r="I568" s="2">
        <v>3500</v>
      </c>
      <c r="J568" s="3">
        <f t="shared" si="77"/>
        <v>58.333333333333336</v>
      </c>
      <c r="K568" s="3">
        <f t="shared" si="78"/>
        <v>366.52</v>
      </c>
      <c r="L568" s="1">
        <v>0.9</v>
      </c>
      <c r="M568" s="1">
        <v>0.76</v>
      </c>
      <c r="N568" s="1">
        <f t="shared" si="118"/>
        <v>0.68400000000000005</v>
      </c>
      <c r="O568" s="40">
        <f t="shared" si="119"/>
        <v>50.175438596491226</v>
      </c>
      <c r="P568" s="40">
        <f t="shared" si="81"/>
        <v>3808.3157894736842</v>
      </c>
      <c r="Q568" s="1">
        <v>11</v>
      </c>
      <c r="R568" s="1">
        <v>4</v>
      </c>
      <c r="S568" s="2">
        <v>2600</v>
      </c>
      <c r="T568" s="3">
        <f t="shared" si="120"/>
        <v>866.66666666666663</v>
      </c>
      <c r="U568" s="7">
        <v>0.20419999999999999</v>
      </c>
      <c r="V568" s="7">
        <f t="shared" si="83"/>
        <v>3.2749326455999997E-2</v>
      </c>
      <c r="W568" s="7">
        <f t="shared" si="121"/>
        <v>1.6693636134473333E-2</v>
      </c>
      <c r="X568" s="40">
        <f t="shared" si="122"/>
        <v>1081.2059482292843</v>
      </c>
      <c r="Y568" s="1">
        <v>0</v>
      </c>
      <c r="Z568" s="1">
        <v>78</v>
      </c>
      <c r="AA568" s="2">
        <v>67</v>
      </c>
      <c r="AB568" s="6">
        <f t="shared" si="123"/>
        <v>0.6511988748177826</v>
      </c>
      <c r="AC568" s="2">
        <v>347.36</v>
      </c>
      <c r="AD568" s="40">
        <f t="shared" si="124"/>
        <v>3367.0033670033663</v>
      </c>
      <c r="AE568" s="1">
        <f t="shared" si="125"/>
        <v>2.4950099800399199</v>
      </c>
      <c r="AF568" s="2">
        <f t="shared" si="126"/>
        <v>41</v>
      </c>
      <c r="AG568" s="9">
        <f t="shared" si="127"/>
        <v>102.29540918163671</v>
      </c>
      <c r="AH568" s="12">
        <f t="shared" si="128"/>
        <v>1.4789693073250391E-2</v>
      </c>
      <c r="AI568" s="12">
        <f t="shared" si="92"/>
        <v>-153489.43959286134</v>
      </c>
      <c r="AJ568" s="42">
        <f t="shared" si="93"/>
        <v>-64.614773363153219</v>
      </c>
      <c r="AK568" s="11">
        <v>0</v>
      </c>
      <c r="AL568" s="9">
        <f t="shared" si="94"/>
        <v>-1079.6573194675843</v>
      </c>
      <c r="AM568" s="11">
        <f t="shared" si="129"/>
        <v>0</v>
      </c>
      <c r="AN568" s="9">
        <f t="shared" si="130"/>
        <v>56.36934349456758</v>
      </c>
      <c r="AO568" s="9"/>
      <c r="AP568" s="9">
        <f t="shared" si="97"/>
        <v>64.632272164849297</v>
      </c>
      <c r="AQ568" s="47">
        <f t="shared" si="98"/>
        <v>56.162796728839091</v>
      </c>
      <c r="AR568" s="15">
        <f t="shared" si="131"/>
        <v>0</v>
      </c>
      <c r="AS568" s="49"/>
      <c r="AT568" s="12">
        <f t="shared" si="132"/>
        <v>-7.8334161210630009E-3</v>
      </c>
      <c r="AU568" s="9">
        <f t="shared" si="133"/>
        <v>47.899868058557374</v>
      </c>
      <c r="AV568" s="9">
        <f t="shared" si="102"/>
        <v>39.636939388275657</v>
      </c>
      <c r="AW568" s="9">
        <f t="shared" si="103"/>
        <v>56.16282763332093</v>
      </c>
      <c r="AX568" s="16">
        <f t="shared" si="134"/>
        <v>47.89988351079829</v>
      </c>
      <c r="AY568" s="44">
        <f t="shared" si="105"/>
        <v>-7.6423406068520479E-3</v>
      </c>
      <c r="AZ568" s="49"/>
      <c r="BA568" s="12">
        <f t="shared" si="135"/>
        <v>-7.8334461704717782E-3</v>
      </c>
      <c r="BB568" s="9">
        <f t="shared" si="136"/>
        <v>66.52497596321561</v>
      </c>
      <c r="BC568" s="9">
        <f t="shared" si="108"/>
        <v>58.262016388452054</v>
      </c>
      <c r="BD568" s="9">
        <f t="shared" si="109"/>
        <v>74.787937587916275</v>
      </c>
      <c r="BE568" s="16">
        <f t="shared" si="137"/>
        <v>66.524976988184164</v>
      </c>
      <c r="BF568" s="44">
        <f t="shared" si="111"/>
        <v>-7.642355846510602E-3</v>
      </c>
      <c r="BG568" s="49"/>
      <c r="BH568" s="12">
        <f t="shared" si="138"/>
        <v>-7.8334481636909235E-3</v>
      </c>
      <c r="BI568" s="9">
        <f t="shared" si="139"/>
        <v>67</v>
      </c>
      <c r="BJ568" s="9">
        <f t="shared" si="117"/>
        <v>58.737038375299328</v>
      </c>
      <c r="BK568" s="9"/>
      <c r="BL568" s="47">
        <f t="shared" si="115"/>
        <v>67</v>
      </c>
      <c r="BM568" s="44">
        <f t="shared" si="116"/>
        <v>-7.6423567944970275E-3</v>
      </c>
      <c r="BN568" s="11"/>
      <c r="BO568" s="9"/>
      <c r="BP568" s="11"/>
      <c r="BQ568" s="9"/>
      <c r="BR568" s="43"/>
      <c r="BS568" s="9"/>
      <c r="BT568" s="11"/>
    </row>
    <row r="569" spans="3:72" x14ac:dyDescent="0.2">
      <c r="C569" s="1">
        <v>80</v>
      </c>
      <c r="D569" s="1">
        <v>104.71</v>
      </c>
      <c r="E569" s="1">
        <v>-5103.8999999999996</v>
      </c>
      <c r="F569" s="2">
        <v>78</v>
      </c>
      <c r="G569" s="6">
        <v>3.3000000000000002E-2</v>
      </c>
      <c r="H569" s="2">
        <v>0.42199999999999999</v>
      </c>
      <c r="I569" s="2">
        <v>3500</v>
      </c>
      <c r="J569" s="3">
        <f t="shared" si="77"/>
        <v>58.333333333333336</v>
      </c>
      <c r="K569" s="3">
        <f t="shared" si="78"/>
        <v>366.52</v>
      </c>
      <c r="L569" s="1">
        <v>0.9</v>
      </c>
      <c r="M569" s="1">
        <v>0.76</v>
      </c>
      <c r="N569" s="1">
        <f t="shared" si="118"/>
        <v>0.68400000000000005</v>
      </c>
      <c r="O569" s="40">
        <f t="shared" si="119"/>
        <v>50.175438596491226</v>
      </c>
      <c r="P569" s="40">
        <f t="shared" si="81"/>
        <v>3808.3157894736842</v>
      </c>
      <c r="Q569" s="1">
        <v>11</v>
      </c>
      <c r="R569" s="1">
        <v>4</v>
      </c>
      <c r="S569" s="2">
        <v>2600</v>
      </c>
      <c r="T569" s="3">
        <f t="shared" si="120"/>
        <v>866.66666666666663</v>
      </c>
      <c r="U569" s="7">
        <v>0.20419999999999999</v>
      </c>
      <c r="V569" s="7">
        <f t="shared" si="83"/>
        <v>3.2749326455999997E-2</v>
      </c>
      <c r="W569" s="7">
        <f t="shared" si="121"/>
        <v>1.6693636134473333E-2</v>
      </c>
      <c r="X569" s="40">
        <f t="shared" si="122"/>
        <v>1081.2059482292843</v>
      </c>
      <c r="Y569" s="1">
        <v>0</v>
      </c>
      <c r="Z569" s="1">
        <v>78</v>
      </c>
      <c r="AA569" s="2">
        <v>67</v>
      </c>
      <c r="AB569" s="6">
        <f t="shared" si="123"/>
        <v>0.6511988748177826</v>
      </c>
      <c r="AC569" s="2">
        <v>347.36</v>
      </c>
      <c r="AD569" s="40">
        <f t="shared" si="124"/>
        <v>3367.0033670033663</v>
      </c>
      <c r="AE569" s="1">
        <f t="shared" si="125"/>
        <v>2.4950099800399199</v>
      </c>
      <c r="AF569" s="2">
        <f t="shared" si="126"/>
        <v>42</v>
      </c>
      <c r="AG569" s="9">
        <f t="shared" si="127"/>
        <v>104.79041916167664</v>
      </c>
      <c r="AH569" s="12">
        <f t="shared" si="128"/>
        <v>1.4442643292017174E-2</v>
      </c>
      <c r="AI569" s="12">
        <f t="shared" si="92"/>
        <v>-145196.3286877356</v>
      </c>
      <c r="AJ569" s="42">
        <f t="shared" si="93"/>
        <v>-64.212402578464321</v>
      </c>
      <c r="AK569" s="11">
        <v>0</v>
      </c>
      <c r="AL569" s="9">
        <f t="shared" si="94"/>
        <v>-1079.6936590501773</v>
      </c>
      <c r="AM569" s="11">
        <f t="shared" si="129"/>
        <v>0</v>
      </c>
      <c r="AN569" s="9">
        <f t="shared" si="130"/>
        <v>56.162796728839091</v>
      </c>
      <c r="AO569" s="9"/>
      <c r="AP569" s="9">
        <f t="shared" si="97"/>
        <v>64.229089774085153</v>
      </c>
      <c r="AQ569" s="47">
        <f t="shared" si="98"/>
        <v>55.96617655604436</v>
      </c>
      <c r="AR569" s="15">
        <f t="shared" si="131"/>
        <v>0</v>
      </c>
      <c r="AS569" s="49"/>
      <c r="AT569" s="12">
        <f t="shared" si="132"/>
        <v>-7.6423406068520479E-3</v>
      </c>
      <c r="AU569" s="9">
        <f t="shared" si="133"/>
        <v>47.89988351079829</v>
      </c>
      <c r="AV569" s="9">
        <f t="shared" si="102"/>
        <v>39.83359046555222</v>
      </c>
      <c r="AW569" s="9">
        <f t="shared" si="103"/>
        <v>55.966192248965768</v>
      </c>
      <c r="AX569" s="16">
        <f t="shared" si="134"/>
        <v>47.899891357258994</v>
      </c>
      <c r="AY569" s="44">
        <f t="shared" si="105"/>
        <v>-7.4604666251763966E-3</v>
      </c>
      <c r="AZ569" s="49"/>
      <c r="BA569" s="12">
        <f t="shared" si="135"/>
        <v>-7.642355846510602E-3</v>
      </c>
      <c r="BB569" s="9">
        <f t="shared" si="136"/>
        <v>66.524976988184164</v>
      </c>
      <c r="BC569" s="9">
        <f t="shared" si="108"/>
        <v>58.458668250016686</v>
      </c>
      <c r="BD569" s="9">
        <f t="shared" si="109"/>
        <v>74.591286702533338</v>
      </c>
      <c r="BE569" s="16">
        <f t="shared" si="137"/>
        <v>66.524977476275012</v>
      </c>
      <c r="BF569" s="44">
        <f t="shared" si="111"/>
        <v>-7.4604743337462259E-3</v>
      </c>
      <c r="BG569" s="49"/>
      <c r="BH569" s="12">
        <f t="shared" si="138"/>
        <v>-7.6423567944970275E-3</v>
      </c>
      <c r="BI569" s="9">
        <f t="shared" si="139"/>
        <v>67</v>
      </c>
      <c r="BJ569" s="9">
        <f t="shared" si="117"/>
        <v>58.933690285650826</v>
      </c>
      <c r="BK569" s="9"/>
      <c r="BL569" s="47">
        <f t="shared" si="115"/>
        <v>67</v>
      </c>
      <c r="BM569" s="44">
        <f t="shared" si="116"/>
        <v>-7.4604747851781186E-3</v>
      </c>
      <c r="BN569" s="11"/>
      <c r="BO569" s="9"/>
      <c r="BP569" s="11"/>
      <c r="BQ569" s="9"/>
      <c r="BR569" s="43"/>
      <c r="BS569" s="9"/>
      <c r="BT569" s="11"/>
    </row>
    <row r="570" spans="3:72" x14ac:dyDescent="0.2">
      <c r="C570" s="1">
        <v>80</v>
      </c>
      <c r="D570" s="1">
        <v>104.71</v>
      </c>
      <c r="E570" s="1">
        <v>-5103.8999999999996</v>
      </c>
      <c r="F570" s="2">
        <v>78</v>
      </c>
      <c r="G570" s="6">
        <v>3.3000000000000002E-2</v>
      </c>
      <c r="H570" s="2">
        <v>0.42199999999999999</v>
      </c>
      <c r="I570" s="2">
        <v>3500</v>
      </c>
      <c r="J570" s="3">
        <f t="shared" si="77"/>
        <v>58.333333333333336</v>
      </c>
      <c r="K570" s="3">
        <f t="shared" si="78"/>
        <v>366.52</v>
      </c>
      <c r="L570" s="1">
        <v>0.9</v>
      </c>
      <c r="M570" s="1">
        <v>0.76</v>
      </c>
      <c r="N570" s="1">
        <f t="shared" si="118"/>
        <v>0.68400000000000005</v>
      </c>
      <c r="O570" s="40">
        <f t="shared" si="119"/>
        <v>50.175438596491226</v>
      </c>
      <c r="P570" s="40">
        <f t="shared" si="81"/>
        <v>3808.3157894736842</v>
      </c>
      <c r="Q570" s="1">
        <v>11</v>
      </c>
      <c r="R570" s="1">
        <v>4</v>
      </c>
      <c r="S570" s="2">
        <v>2600</v>
      </c>
      <c r="T570" s="3">
        <f t="shared" si="120"/>
        <v>866.66666666666663</v>
      </c>
      <c r="U570" s="7">
        <v>0.20419999999999999</v>
      </c>
      <c r="V570" s="7">
        <f t="shared" si="83"/>
        <v>3.2749326455999997E-2</v>
      </c>
      <c r="W570" s="7">
        <f t="shared" si="121"/>
        <v>1.6693636134473333E-2</v>
      </c>
      <c r="X570" s="40">
        <f t="shared" si="122"/>
        <v>1081.2059482292843</v>
      </c>
      <c r="Y570" s="1">
        <v>0</v>
      </c>
      <c r="Z570" s="1">
        <v>78</v>
      </c>
      <c r="AA570" s="2">
        <v>67</v>
      </c>
      <c r="AB570" s="6">
        <f t="shared" si="123"/>
        <v>0.6511988748177826</v>
      </c>
      <c r="AC570" s="2">
        <v>347.36</v>
      </c>
      <c r="AD570" s="40">
        <f t="shared" si="124"/>
        <v>3367.0033670033663</v>
      </c>
      <c r="AE570" s="1">
        <f t="shared" si="125"/>
        <v>2.4950099800399199</v>
      </c>
      <c r="AF570" s="2">
        <f t="shared" si="126"/>
        <v>43</v>
      </c>
      <c r="AG570" s="9">
        <f t="shared" si="127"/>
        <v>107.28542914171656</v>
      </c>
      <c r="AH570" s="12">
        <f t="shared" si="128"/>
        <v>1.4111507575231231E-2</v>
      </c>
      <c r="AI570" s="12">
        <f t="shared" si="92"/>
        <v>-137297.00297337142</v>
      </c>
      <c r="AJ570" s="42">
        <f t="shared" si="93"/>
        <v>-63.829144109517401</v>
      </c>
      <c r="AK570" s="11">
        <v>0</v>
      </c>
      <c r="AL570" s="9">
        <f t="shared" si="94"/>
        <v>-1079.7283322710819</v>
      </c>
      <c r="AM570" s="11">
        <f t="shared" si="129"/>
        <v>0</v>
      </c>
      <c r="AN570" s="9">
        <f t="shared" si="130"/>
        <v>55.96617655604436</v>
      </c>
      <c r="AO570" s="9"/>
      <c r="AP570" s="9">
        <f t="shared" si="97"/>
        <v>63.845074881201064</v>
      </c>
      <c r="AQ570" s="47">
        <f t="shared" si="98"/>
        <v>55.778789682415699</v>
      </c>
      <c r="AR570" s="15">
        <f t="shared" si="131"/>
        <v>0</v>
      </c>
      <c r="AS570" s="49"/>
      <c r="AT570" s="12">
        <f t="shared" si="132"/>
        <v>-7.4604666251763966E-3</v>
      </c>
      <c r="AU570" s="9">
        <f t="shared" si="133"/>
        <v>47.899891357258994</v>
      </c>
      <c r="AV570" s="9">
        <f t="shared" si="102"/>
        <v>40.02099303210229</v>
      </c>
      <c r="AW570" s="9">
        <f t="shared" si="103"/>
        <v>55.7787976296975</v>
      </c>
      <c r="AX570" s="16">
        <f t="shared" si="134"/>
        <v>47.899895330899895</v>
      </c>
      <c r="AY570" s="44">
        <f t="shared" si="105"/>
        <v>-7.2871429459864367E-3</v>
      </c>
      <c r="AZ570" s="49"/>
      <c r="BA570" s="12">
        <f t="shared" si="135"/>
        <v>-7.4604743337462259E-3</v>
      </c>
      <c r="BB570" s="9">
        <f t="shared" si="136"/>
        <v>66.524977476275012</v>
      </c>
      <c r="BC570" s="9">
        <f t="shared" si="108"/>
        <v>58.646071203836506</v>
      </c>
      <c r="BD570" s="9">
        <f t="shared" si="109"/>
        <v>74.403884214124929</v>
      </c>
      <c r="BE570" s="16">
        <f t="shared" si="137"/>
        <v>66.524977708980714</v>
      </c>
      <c r="BF570" s="44">
        <f t="shared" si="111"/>
        <v>-7.2871468364076918E-3</v>
      </c>
      <c r="BG570" s="49"/>
      <c r="BH570" s="12">
        <f t="shared" si="138"/>
        <v>-7.4604747851781186E-3</v>
      </c>
      <c r="BI570" s="9">
        <f t="shared" si="139"/>
        <v>67</v>
      </c>
      <c r="BJ570" s="9">
        <f t="shared" si="117"/>
        <v>59.121093262150083</v>
      </c>
      <c r="BK570" s="9"/>
      <c r="BL570" s="47">
        <f t="shared" si="115"/>
        <v>67</v>
      </c>
      <c r="BM570" s="44">
        <f t="shared" si="116"/>
        <v>-7.2871470516356132E-3</v>
      </c>
      <c r="BN570" s="11"/>
      <c r="BO570" s="9"/>
      <c r="BP570" s="11"/>
      <c r="BQ570" s="9"/>
      <c r="BR570" s="43"/>
      <c r="BS570" s="9"/>
      <c r="BT570" s="11"/>
    </row>
    <row r="571" spans="3:72" x14ac:dyDescent="0.2">
      <c r="C571" s="1">
        <v>80</v>
      </c>
      <c r="D571" s="1">
        <v>104.71</v>
      </c>
      <c r="E571" s="1">
        <v>-5103.8999999999996</v>
      </c>
      <c r="F571" s="2">
        <v>78</v>
      </c>
      <c r="G571" s="6">
        <v>3.3000000000000002E-2</v>
      </c>
      <c r="H571" s="2">
        <v>0.42199999999999999</v>
      </c>
      <c r="I571" s="2">
        <v>3500</v>
      </c>
      <c r="J571" s="3">
        <f t="shared" si="77"/>
        <v>58.333333333333336</v>
      </c>
      <c r="K571" s="3">
        <f t="shared" si="78"/>
        <v>366.52</v>
      </c>
      <c r="L571" s="1">
        <v>0.9</v>
      </c>
      <c r="M571" s="1">
        <v>0.76</v>
      </c>
      <c r="N571" s="1">
        <f t="shared" si="118"/>
        <v>0.68400000000000005</v>
      </c>
      <c r="O571" s="40">
        <f t="shared" si="119"/>
        <v>50.175438596491226</v>
      </c>
      <c r="P571" s="40">
        <f t="shared" si="81"/>
        <v>3808.3157894736842</v>
      </c>
      <c r="Q571" s="1">
        <v>11</v>
      </c>
      <c r="R571" s="1">
        <v>4</v>
      </c>
      <c r="S571" s="2">
        <v>2600</v>
      </c>
      <c r="T571" s="3">
        <f t="shared" si="120"/>
        <v>866.66666666666663</v>
      </c>
      <c r="U571" s="7">
        <v>0.20419999999999999</v>
      </c>
      <c r="V571" s="7">
        <f t="shared" si="83"/>
        <v>3.2749326455999997E-2</v>
      </c>
      <c r="W571" s="7">
        <f t="shared" si="121"/>
        <v>1.6693636134473333E-2</v>
      </c>
      <c r="X571" s="40">
        <f t="shared" si="122"/>
        <v>1081.2059482292843</v>
      </c>
      <c r="Y571" s="1">
        <v>0</v>
      </c>
      <c r="Z571" s="1">
        <v>78</v>
      </c>
      <c r="AA571" s="2">
        <v>67</v>
      </c>
      <c r="AB571" s="6">
        <f t="shared" si="123"/>
        <v>0.6511988748177826</v>
      </c>
      <c r="AC571" s="2">
        <v>347.36</v>
      </c>
      <c r="AD571" s="40">
        <f t="shared" si="124"/>
        <v>3367.0033670033663</v>
      </c>
      <c r="AE571" s="1">
        <f t="shared" si="125"/>
        <v>2.4950099800399199</v>
      </c>
      <c r="AF571" s="2">
        <f t="shared" si="126"/>
        <v>44</v>
      </c>
      <c r="AG571" s="9">
        <f t="shared" si="127"/>
        <v>109.78043912175647</v>
      </c>
      <c r="AH571" s="12">
        <f t="shared" si="128"/>
        <v>1.3795215841540746E-2</v>
      </c>
      <c r="AI571" s="12">
        <f t="shared" si="92"/>
        <v>-129764.13444377063</v>
      </c>
      <c r="AJ571" s="42">
        <f t="shared" si="93"/>
        <v>-63.463671207062582</v>
      </c>
      <c r="AK571" s="11">
        <v>0</v>
      </c>
      <c r="AL571" s="9">
        <f t="shared" si="94"/>
        <v>-1079.7614511785166</v>
      </c>
      <c r="AM571" s="11">
        <f t="shared" si="129"/>
        <v>0</v>
      </c>
      <c r="AN571" s="9">
        <f t="shared" si="130"/>
        <v>55.778789682415699</v>
      </c>
      <c r="AO571" s="9"/>
      <c r="AP571" s="9">
        <f t="shared" si="97"/>
        <v>63.478895845471754</v>
      </c>
      <c r="AQ571" s="47">
        <f t="shared" si="98"/>
        <v>55.600001493955951</v>
      </c>
      <c r="AR571" s="15">
        <f t="shared" si="131"/>
        <v>0</v>
      </c>
      <c r="AS571" s="49"/>
      <c r="AT571" s="12">
        <f t="shared" si="132"/>
        <v>-7.2871429459864367E-3</v>
      </c>
      <c r="AU571" s="9">
        <f t="shared" si="133"/>
        <v>47.899895330899895</v>
      </c>
      <c r="AV571" s="9">
        <f t="shared" si="102"/>
        <v>40.199789167843839</v>
      </c>
      <c r="AW571" s="9">
        <f t="shared" si="103"/>
        <v>55.600005509393036</v>
      </c>
      <c r="AX571" s="16">
        <f t="shared" si="134"/>
        <v>47.899897338618437</v>
      </c>
      <c r="AY571" s="44">
        <f t="shared" si="105"/>
        <v>-7.121777477626017E-3</v>
      </c>
      <c r="AZ571" s="49"/>
      <c r="BA571" s="12">
        <f t="shared" si="135"/>
        <v>-7.2871468364076918E-3</v>
      </c>
      <c r="BB571" s="9">
        <f t="shared" si="136"/>
        <v>66.524977708980714</v>
      </c>
      <c r="BC571" s="9">
        <f t="shared" si="108"/>
        <v>58.824867530487573</v>
      </c>
      <c r="BD571" s="9">
        <f t="shared" si="109"/>
        <v>74.225088109617971</v>
      </c>
      <c r="BE571" s="16">
        <f t="shared" si="137"/>
        <v>66.524977820052769</v>
      </c>
      <c r="BF571" s="44">
        <f t="shared" si="111"/>
        <v>-7.1217794372809753E-3</v>
      </c>
      <c r="BG571" s="49"/>
      <c r="BH571" s="12">
        <f t="shared" si="138"/>
        <v>-7.2871470516356132E-3</v>
      </c>
      <c r="BI571" s="9">
        <f t="shared" si="139"/>
        <v>67</v>
      </c>
      <c r="BJ571" s="9">
        <f t="shared" si="117"/>
        <v>59.29988959936275</v>
      </c>
      <c r="BK571" s="9"/>
      <c r="BL571" s="47">
        <f t="shared" si="115"/>
        <v>67</v>
      </c>
      <c r="BM571" s="44">
        <f t="shared" si="116"/>
        <v>-7.12177954001076E-3</v>
      </c>
      <c r="BN571" s="11"/>
      <c r="BO571" s="9"/>
      <c r="BP571" s="11"/>
      <c r="BQ571" s="9"/>
      <c r="BR571" s="43"/>
      <c r="BS571" s="9"/>
      <c r="BT571" s="11"/>
    </row>
    <row r="572" spans="3:72" x14ac:dyDescent="0.2">
      <c r="C572" s="1">
        <v>80</v>
      </c>
      <c r="D572" s="1">
        <v>104.71</v>
      </c>
      <c r="E572" s="1">
        <v>-5103.8999999999996</v>
      </c>
      <c r="F572" s="2">
        <v>78</v>
      </c>
      <c r="G572" s="6">
        <v>3.3000000000000002E-2</v>
      </c>
      <c r="H572" s="2">
        <v>0.42199999999999999</v>
      </c>
      <c r="I572" s="2">
        <v>3500</v>
      </c>
      <c r="J572" s="3">
        <f t="shared" si="77"/>
        <v>58.333333333333336</v>
      </c>
      <c r="K572" s="3">
        <f t="shared" si="78"/>
        <v>366.52</v>
      </c>
      <c r="L572" s="1">
        <v>0.9</v>
      </c>
      <c r="M572" s="1">
        <v>0.76</v>
      </c>
      <c r="N572" s="1">
        <f t="shared" si="118"/>
        <v>0.68400000000000005</v>
      </c>
      <c r="O572" s="40">
        <f t="shared" si="119"/>
        <v>50.175438596491226</v>
      </c>
      <c r="P572" s="40">
        <f t="shared" si="81"/>
        <v>3808.3157894736842</v>
      </c>
      <c r="Q572" s="1">
        <v>11</v>
      </c>
      <c r="R572" s="1">
        <v>4</v>
      </c>
      <c r="S572" s="2">
        <v>2600</v>
      </c>
      <c r="T572" s="3">
        <f t="shared" si="120"/>
        <v>866.66666666666663</v>
      </c>
      <c r="U572" s="7">
        <v>0.20419999999999999</v>
      </c>
      <c r="V572" s="7">
        <f t="shared" si="83"/>
        <v>3.2749326455999997E-2</v>
      </c>
      <c r="W572" s="7">
        <f t="shared" si="121"/>
        <v>1.6693636134473333E-2</v>
      </c>
      <c r="X572" s="40">
        <f t="shared" si="122"/>
        <v>1081.2059482292843</v>
      </c>
      <c r="Y572" s="1">
        <v>0</v>
      </c>
      <c r="Z572" s="1">
        <v>78</v>
      </c>
      <c r="AA572" s="2">
        <v>67</v>
      </c>
      <c r="AB572" s="6">
        <f t="shared" si="123"/>
        <v>0.6511988748177826</v>
      </c>
      <c r="AC572" s="2">
        <v>347.36</v>
      </c>
      <c r="AD572" s="40">
        <f t="shared" si="124"/>
        <v>3367.0033670033663</v>
      </c>
      <c r="AE572" s="1">
        <f t="shared" si="125"/>
        <v>2.4950099800399199</v>
      </c>
      <c r="AF572" s="2">
        <f t="shared" si="126"/>
        <v>45</v>
      </c>
      <c r="AG572" s="9">
        <f t="shared" si="127"/>
        <v>112.2754491017964</v>
      </c>
      <c r="AH572" s="12">
        <f t="shared" si="128"/>
        <v>1.3492791844524291E-2</v>
      </c>
      <c r="AI572" s="12">
        <f t="shared" si="92"/>
        <v>-122572.7571001295</v>
      </c>
      <c r="AJ572" s="42">
        <f t="shared" si="93"/>
        <v>-63.114771780894081</v>
      </c>
      <c r="AK572" s="11">
        <v>0</v>
      </c>
      <c r="AL572" s="9">
        <f t="shared" si="94"/>
        <v>-1079.7931179952443</v>
      </c>
      <c r="AM572" s="11">
        <f t="shared" si="129"/>
        <v>0</v>
      </c>
      <c r="AN572" s="9">
        <f t="shared" si="130"/>
        <v>55.600001493955951</v>
      </c>
      <c r="AO572" s="9"/>
      <c r="AP572" s="9">
        <f t="shared" si="97"/>
        <v>63.129336215434854</v>
      </c>
      <c r="AQ572" s="47">
        <f t="shared" si="98"/>
        <v>55.429232060097341</v>
      </c>
      <c r="AR572" s="15">
        <f t="shared" si="131"/>
        <v>0</v>
      </c>
      <c r="AS572" s="49"/>
      <c r="AT572" s="12">
        <f t="shared" si="132"/>
        <v>-7.121777477626017E-3</v>
      </c>
      <c r="AU572" s="9">
        <f t="shared" si="133"/>
        <v>47.899897338618437</v>
      </c>
      <c r="AV572" s="9">
        <f t="shared" si="102"/>
        <v>40.370562617139534</v>
      </c>
      <c r="AW572" s="9">
        <f t="shared" si="103"/>
        <v>55.429234084906604</v>
      </c>
      <c r="AX572" s="16">
        <f t="shared" si="134"/>
        <v>47.899898351023069</v>
      </c>
      <c r="AY572" s="44">
        <f t="shared" si="105"/>
        <v>-6.9638312166285252E-3</v>
      </c>
      <c r="AZ572" s="49"/>
      <c r="BA572" s="12">
        <f t="shared" si="135"/>
        <v>-7.1217794372809753E-3</v>
      </c>
      <c r="BB572" s="9">
        <f t="shared" si="136"/>
        <v>66.524977820052769</v>
      </c>
      <c r="BC572" s="9">
        <f t="shared" si="108"/>
        <v>58.995641073764602</v>
      </c>
      <c r="BD572" s="9">
        <f t="shared" si="109"/>
        <v>74.054314672486257</v>
      </c>
      <c r="BE572" s="16">
        <f t="shared" si="137"/>
        <v>66.524977873125437</v>
      </c>
      <c r="BF572" s="44">
        <f t="shared" si="111"/>
        <v>-6.9638322020812047E-3</v>
      </c>
      <c r="BG572" s="49"/>
      <c r="BH572" s="12">
        <f t="shared" si="138"/>
        <v>-7.12177954001076E-3</v>
      </c>
      <c r="BI572" s="9">
        <f t="shared" si="139"/>
        <v>67</v>
      </c>
      <c r="BJ572" s="9">
        <f t="shared" si="117"/>
        <v>59.470663147566505</v>
      </c>
      <c r="BK572" s="9"/>
      <c r="BL572" s="47">
        <f t="shared" si="115"/>
        <v>67</v>
      </c>
      <c r="BM572" s="44">
        <f t="shared" si="116"/>
        <v>-6.9638322511677469E-3</v>
      </c>
      <c r="BN572" s="11"/>
      <c r="BO572" s="9"/>
      <c r="BP572" s="11"/>
      <c r="BQ572" s="9"/>
      <c r="BR572" s="43"/>
      <c r="BS572" s="9"/>
      <c r="BT572" s="11"/>
    </row>
    <row r="573" spans="3:72" x14ac:dyDescent="0.2">
      <c r="C573" s="1">
        <v>80</v>
      </c>
      <c r="D573" s="1">
        <v>104.71</v>
      </c>
      <c r="E573" s="1">
        <v>-5103.8999999999996</v>
      </c>
      <c r="F573" s="2">
        <v>78</v>
      </c>
      <c r="G573" s="6">
        <v>3.3000000000000002E-2</v>
      </c>
      <c r="H573" s="2">
        <v>0.42199999999999999</v>
      </c>
      <c r="I573" s="2">
        <v>3500</v>
      </c>
      <c r="J573" s="3">
        <f t="shared" si="77"/>
        <v>58.333333333333336</v>
      </c>
      <c r="K573" s="3">
        <f t="shared" si="78"/>
        <v>366.52</v>
      </c>
      <c r="L573" s="1">
        <v>0.9</v>
      </c>
      <c r="M573" s="1">
        <v>0.76</v>
      </c>
      <c r="N573" s="1">
        <f t="shared" si="118"/>
        <v>0.68400000000000005</v>
      </c>
      <c r="O573" s="40">
        <f t="shared" si="119"/>
        <v>50.175438596491226</v>
      </c>
      <c r="P573" s="40">
        <f t="shared" si="81"/>
        <v>3808.3157894736842</v>
      </c>
      <c r="Q573" s="1">
        <v>11</v>
      </c>
      <c r="R573" s="1">
        <v>4</v>
      </c>
      <c r="S573" s="2">
        <v>2600</v>
      </c>
      <c r="T573" s="3">
        <f t="shared" si="120"/>
        <v>866.66666666666663</v>
      </c>
      <c r="U573" s="7">
        <v>0.20419999999999999</v>
      </c>
      <c r="V573" s="7">
        <f t="shared" si="83"/>
        <v>3.2749326455999997E-2</v>
      </c>
      <c r="W573" s="7">
        <f t="shared" si="121"/>
        <v>1.6693636134473333E-2</v>
      </c>
      <c r="X573" s="40">
        <f t="shared" si="122"/>
        <v>1081.2059482292843</v>
      </c>
      <c r="Y573" s="1">
        <v>0</v>
      </c>
      <c r="Z573" s="1">
        <v>78</v>
      </c>
      <c r="AA573" s="2">
        <v>67</v>
      </c>
      <c r="AB573" s="6">
        <f t="shared" si="123"/>
        <v>0.6511988748177826</v>
      </c>
      <c r="AC573" s="2">
        <v>347.36</v>
      </c>
      <c r="AD573" s="40">
        <f t="shared" si="124"/>
        <v>3367.0033670033663</v>
      </c>
      <c r="AE573" s="1">
        <f t="shared" si="125"/>
        <v>2.4950099800399199</v>
      </c>
      <c r="AF573" s="2">
        <f t="shared" si="126"/>
        <v>46</v>
      </c>
      <c r="AG573" s="9">
        <f t="shared" si="127"/>
        <v>114.77045908183632</v>
      </c>
      <c r="AH573" s="12">
        <f t="shared" si="128"/>
        <v>1.3203343107908693E-2</v>
      </c>
      <c r="AI573" s="12">
        <f t="shared" si="92"/>
        <v>-115700.07050380763</v>
      </c>
      <c r="AJ573" s="42">
        <f t="shared" si="93"/>
        <v>-62.781338888625726</v>
      </c>
      <c r="AK573" s="11">
        <v>0</v>
      </c>
      <c r="AL573" s="9">
        <f t="shared" si="94"/>
        <v>-1079.8234261724551</v>
      </c>
      <c r="AM573" s="11">
        <f t="shared" si="129"/>
        <v>0</v>
      </c>
      <c r="AN573" s="9">
        <f t="shared" si="130"/>
        <v>55.429232060097341</v>
      </c>
      <c r="AO573" s="9"/>
      <c r="AP573" s="9">
        <f t="shared" si="97"/>
        <v>62.795285150163735</v>
      </c>
      <c r="AQ573" s="47">
        <f t="shared" si="98"/>
        <v>55.265951441089463</v>
      </c>
      <c r="AR573" s="15">
        <f t="shared" si="131"/>
        <v>0</v>
      </c>
      <c r="AS573" s="49"/>
      <c r="AT573" s="12">
        <f t="shared" si="132"/>
        <v>-6.9638312166285252E-3</v>
      </c>
      <c r="AU573" s="9">
        <f t="shared" si="133"/>
        <v>47.899898351023069</v>
      </c>
      <c r="AV573" s="9">
        <f t="shared" si="102"/>
        <v>40.533845260956674</v>
      </c>
      <c r="AW573" s="9">
        <f t="shared" si="103"/>
        <v>55.265952460354463</v>
      </c>
      <c r="AX573" s="16">
        <f t="shared" si="134"/>
        <v>47.899898860655568</v>
      </c>
      <c r="AY573" s="44">
        <f t="shared" si="105"/>
        <v>-6.8128126854670457E-3</v>
      </c>
      <c r="AZ573" s="49"/>
      <c r="BA573" s="12">
        <f t="shared" si="135"/>
        <v>-6.9638322020812047E-3</v>
      </c>
      <c r="BB573" s="9">
        <f t="shared" si="136"/>
        <v>66.524977873125437</v>
      </c>
      <c r="BC573" s="9">
        <f t="shared" si="108"/>
        <v>59.158923763794043</v>
      </c>
      <c r="BD573" s="9">
        <f t="shared" si="109"/>
        <v>73.891032033227603</v>
      </c>
      <c r="BE573" s="16">
        <f t="shared" si="137"/>
        <v>66.524977898510826</v>
      </c>
      <c r="BF573" s="44">
        <f t="shared" si="111"/>
        <v>-6.8128131803014387E-3</v>
      </c>
      <c r="BG573" s="49"/>
      <c r="BH573" s="12">
        <f t="shared" si="138"/>
        <v>-6.9638322511677469E-3</v>
      </c>
      <c r="BI573" s="9">
        <f t="shared" si="139"/>
        <v>67</v>
      </c>
      <c r="BJ573" s="9">
        <f t="shared" si="117"/>
        <v>59.633945839897834</v>
      </c>
      <c r="BK573" s="9"/>
      <c r="BL573" s="47">
        <f t="shared" si="115"/>
        <v>67</v>
      </c>
      <c r="BM573" s="44">
        <f t="shared" si="116"/>
        <v>-6.8128132037802063E-3</v>
      </c>
      <c r="BN573" s="11"/>
      <c r="BO573" s="9"/>
      <c r="BP573" s="11"/>
      <c r="BQ573" s="9"/>
      <c r="BR573" s="43"/>
      <c r="BS573" s="9"/>
      <c r="BT573" s="11"/>
    </row>
    <row r="574" spans="3:72" x14ac:dyDescent="0.2">
      <c r="C574" s="1">
        <v>80</v>
      </c>
      <c r="D574" s="1">
        <v>104.71</v>
      </c>
      <c r="E574" s="1">
        <v>-5103.8999999999996</v>
      </c>
      <c r="F574" s="2">
        <v>78</v>
      </c>
      <c r="G574" s="6">
        <v>3.3000000000000002E-2</v>
      </c>
      <c r="H574" s="2">
        <v>0.42199999999999999</v>
      </c>
      <c r="I574" s="2">
        <v>3500</v>
      </c>
      <c r="J574" s="3">
        <f t="shared" si="77"/>
        <v>58.333333333333336</v>
      </c>
      <c r="K574" s="3">
        <f t="shared" si="78"/>
        <v>366.52</v>
      </c>
      <c r="L574" s="1">
        <v>0.9</v>
      </c>
      <c r="M574" s="1">
        <v>0.76</v>
      </c>
      <c r="N574" s="1">
        <f t="shared" si="118"/>
        <v>0.68400000000000005</v>
      </c>
      <c r="O574" s="40">
        <f t="shared" si="119"/>
        <v>50.175438596491226</v>
      </c>
      <c r="P574" s="40">
        <f t="shared" si="81"/>
        <v>3808.3157894736842</v>
      </c>
      <c r="Q574" s="1">
        <v>11</v>
      </c>
      <c r="R574" s="1">
        <v>4</v>
      </c>
      <c r="S574" s="2">
        <v>2600</v>
      </c>
      <c r="T574" s="3">
        <f t="shared" si="120"/>
        <v>866.66666666666663</v>
      </c>
      <c r="U574" s="7">
        <v>0.20419999999999999</v>
      </c>
      <c r="V574" s="7">
        <f t="shared" si="83"/>
        <v>3.2749326455999997E-2</v>
      </c>
      <c r="W574" s="7">
        <f t="shared" si="121"/>
        <v>1.6693636134473333E-2</v>
      </c>
      <c r="X574" s="40">
        <f t="shared" si="122"/>
        <v>1081.2059482292843</v>
      </c>
      <c r="Y574" s="1">
        <v>0</v>
      </c>
      <c r="Z574" s="1">
        <v>78</v>
      </c>
      <c r="AA574" s="2">
        <v>67</v>
      </c>
      <c r="AB574" s="6">
        <f t="shared" si="123"/>
        <v>0.6511988748177826</v>
      </c>
      <c r="AC574" s="2">
        <v>347.36</v>
      </c>
      <c r="AD574" s="40">
        <f t="shared" si="124"/>
        <v>3367.0033670033663</v>
      </c>
      <c r="AE574" s="1">
        <f t="shared" si="125"/>
        <v>2.4950099800399199</v>
      </c>
      <c r="AF574" s="2">
        <f t="shared" si="126"/>
        <v>47</v>
      </c>
      <c r="AG574" s="9">
        <f t="shared" si="127"/>
        <v>117.26546906187623</v>
      </c>
      <c r="AH574" s="12">
        <f t="shared" si="128"/>
        <v>1.2926052129044477E-2</v>
      </c>
      <c r="AI574" s="12">
        <f t="shared" si="92"/>
        <v>-109125.23735093186</v>
      </c>
      <c r="AJ574" s="42">
        <f t="shared" si="93"/>
        <v>-62.462360917633433</v>
      </c>
      <c r="AK574" s="11">
        <v>0</v>
      </c>
      <c r="AL574" s="9">
        <f t="shared" si="94"/>
        <v>-1079.852461310852</v>
      </c>
      <c r="AM574" s="11">
        <f t="shared" si="129"/>
        <v>0</v>
      </c>
      <c r="AN574" s="9">
        <f t="shared" si="130"/>
        <v>55.265951441089463</v>
      </c>
      <c r="AO574" s="9"/>
      <c r="AP574" s="9">
        <f t="shared" si="97"/>
        <v>62.475727543524854</v>
      </c>
      <c r="AQ574" s="47">
        <f t="shared" si="98"/>
        <v>55.10967496309096</v>
      </c>
      <c r="AR574" s="15">
        <f t="shared" si="131"/>
        <v>0</v>
      </c>
      <c r="AS574" s="49"/>
      <c r="AT574" s="12">
        <f t="shared" si="132"/>
        <v>-6.8128126854670457E-3</v>
      </c>
      <c r="AU574" s="9">
        <f t="shared" si="133"/>
        <v>47.899898860655568</v>
      </c>
      <c r="AV574" s="9">
        <f t="shared" si="102"/>
        <v>40.690122758220177</v>
      </c>
      <c r="AW574" s="9">
        <f t="shared" si="103"/>
        <v>55.109675475407073</v>
      </c>
      <c r="AX574" s="16">
        <f t="shared" si="134"/>
        <v>47.899899116813629</v>
      </c>
      <c r="AY574" s="44">
        <f t="shared" si="105"/>
        <v>-6.6682729320913072E-3</v>
      </c>
      <c r="AZ574" s="49"/>
      <c r="BA574" s="12">
        <f t="shared" si="135"/>
        <v>-6.8128131803014387E-3</v>
      </c>
      <c r="BB574" s="9">
        <f t="shared" si="136"/>
        <v>66.524977898510826</v>
      </c>
      <c r="BC574" s="9">
        <f t="shared" si="108"/>
        <v>59.315201283759322</v>
      </c>
      <c r="BD574" s="9">
        <f t="shared" si="109"/>
        <v>73.734754537570566</v>
      </c>
      <c r="BE574" s="16">
        <f t="shared" si="137"/>
        <v>66.524977910664944</v>
      </c>
      <c r="BF574" s="44">
        <f t="shared" si="111"/>
        <v>-6.6682731802514021E-3</v>
      </c>
      <c r="BG574" s="49"/>
      <c r="BH574" s="12">
        <f t="shared" si="138"/>
        <v>-6.8128132037802063E-3</v>
      </c>
      <c r="BI574" s="9">
        <f t="shared" si="139"/>
        <v>67</v>
      </c>
      <c r="BJ574" s="9">
        <f t="shared" si="117"/>
        <v>59.790223360940267</v>
      </c>
      <c r="BK574" s="9"/>
      <c r="BL574" s="47">
        <f t="shared" si="115"/>
        <v>67</v>
      </c>
      <c r="BM574" s="44">
        <f t="shared" si="116"/>
        <v>-6.6682731914926557E-3</v>
      </c>
      <c r="BN574" s="11"/>
      <c r="BO574" s="9"/>
      <c r="BP574" s="11"/>
      <c r="BQ574" s="9"/>
      <c r="BR574" s="43"/>
      <c r="BS574" s="9"/>
      <c r="BT574" s="11"/>
    </row>
    <row r="575" spans="3:72" x14ac:dyDescent="0.2">
      <c r="C575" s="1">
        <v>80</v>
      </c>
      <c r="D575" s="1">
        <v>104.71</v>
      </c>
      <c r="E575" s="1">
        <v>-5103.8999999999996</v>
      </c>
      <c r="F575" s="2">
        <v>78</v>
      </c>
      <c r="G575" s="6">
        <v>3.3000000000000002E-2</v>
      </c>
      <c r="H575" s="2">
        <v>0.42199999999999999</v>
      </c>
      <c r="I575" s="2">
        <v>3500</v>
      </c>
      <c r="J575" s="3">
        <f t="shared" si="77"/>
        <v>58.333333333333336</v>
      </c>
      <c r="K575" s="3">
        <f t="shared" si="78"/>
        <v>366.52</v>
      </c>
      <c r="L575" s="1">
        <v>0.9</v>
      </c>
      <c r="M575" s="1">
        <v>0.76</v>
      </c>
      <c r="N575" s="1">
        <f t="shared" si="118"/>
        <v>0.68400000000000005</v>
      </c>
      <c r="O575" s="40">
        <f t="shared" si="119"/>
        <v>50.175438596491226</v>
      </c>
      <c r="P575" s="40">
        <f t="shared" si="81"/>
        <v>3808.3157894736842</v>
      </c>
      <c r="Q575" s="1">
        <v>11</v>
      </c>
      <c r="R575" s="1">
        <v>4</v>
      </c>
      <c r="S575" s="2">
        <v>2600</v>
      </c>
      <c r="T575" s="3">
        <f t="shared" si="120"/>
        <v>866.66666666666663</v>
      </c>
      <c r="U575" s="7">
        <v>0.20419999999999999</v>
      </c>
      <c r="V575" s="7">
        <f t="shared" si="83"/>
        <v>3.2749326455999997E-2</v>
      </c>
      <c r="W575" s="7">
        <f t="shared" si="121"/>
        <v>1.6693636134473333E-2</v>
      </c>
      <c r="X575" s="40">
        <f t="shared" si="122"/>
        <v>1081.2059482292843</v>
      </c>
      <c r="Y575" s="1">
        <v>0</v>
      </c>
      <c r="Z575" s="1">
        <v>78</v>
      </c>
      <c r="AA575" s="2">
        <v>67</v>
      </c>
      <c r="AB575" s="6">
        <f t="shared" si="123"/>
        <v>0.6511988748177826</v>
      </c>
      <c r="AC575" s="2">
        <v>347.36</v>
      </c>
      <c r="AD575" s="40">
        <f t="shared" si="124"/>
        <v>3367.0033670033663</v>
      </c>
      <c r="AE575" s="1">
        <f t="shared" si="125"/>
        <v>2.4950099800399199</v>
      </c>
      <c r="AF575" s="2">
        <f t="shared" si="126"/>
        <v>48</v>
      </c>
      <c r="AG575" s="9">
        <f t="shared" si="127"/>
        <v>119.76047904191616</v>
      </c>
      <c r="AH575" s="12">
        <f t="shared" si="128"/>
        <v>1.2660168668026162E-2</v>
      </c>
      <c r="AI575" s="12">
        <f t="shared" si="92"/>
        <v>-102829.19051083433</v>
      </c>
      <c r="AJ575" s="42">
        <f t="shared" si="93"/>
        <v>-62.156912218570739</v>
      </c>
      <c r="AK575" s="11">
        <v>0</v>
      </c>
      <c r="AL575" s="9">
        <f t="shared" si="94"/>
        <v>-1079.8803019680554</v>
      </c>
      <c r="AM575" s="11">
        <f t="shared" si="129"/>
        <v>0</v>
      </c>
      <c r="AN575" s="9">
        <f t="shared" si="130"/>
        <v>55.10967496309096</v>
      </c>
      <c r="AO575" s="9"/>
      <c r="AP575" s="9">
        <f t="shared" si="97"/>
        <v>62.169734608226968</v>
      </c>
      <c r="AQ575" s="47">
        <f t="shared" si="98"/>
        <v>54.959958761949636</v>
      </c>
      <c r="AR575" s="15">
        <f t="shared" si="131"/>
        <v>0</v>
      </c>
      <c r="AS575" s="49"/>
      <c r="AT575" s="12">
        <f t="shared" si="132"/>
        <v>-6.6682729320913072E-3</v>
      </c>
      <c r="AU575" s="9">
        <f t="shared" si="133"/>
        <v>47.899899116813629</v>
      </c>
      <c r="AV575" s="9">
        <f t="shared" si="102"/>
        <v>40.839839471677621</v>
      </c>
      <c r="AW575" s="9">
        <f t="shared" si="103"/>
        <v>54.959959019118372</v>
      </c>
      <c r="AX575" s="16">
        <f t="shared" si="134"/>
        <v>47.899899245397997</v>
      </c>
      <c r="AY575" s="44">
        <f t="shared" si="105"/>
        <v>-6.5298010848745302E-3</v>
      </c>
      <c r="AZ575" s="49"/>
      <c r="BA575" s="12">
        <f t="shared" si="135"/>
        <v>-6.6682731802514021E-3</v>
      </c>
      <c r="BB575" s="9">
        <f t="shared" si="136"/>
        <v>66.524977910664944</v>
      </c>
      <c r="BC575" s="9">
        <f t="shared" si="108"/>
        <v>59.4649180083602</v>
      </c>
      <c r="BD575" s="9">
        <f t="shared" si="109"/>
        <v>73.585037824619022</v>
      </c>
      <c r="BE575" s="16">
        <f t="shared" si="137"/>
        <v>66.524977916489604</v>
      </c>
      <c r="BF575" s="44">
        <f t="shared" si="111"/>
        <v>-6.5298012091885224E-3</v>
      </c>
      <c r="BG575" s="49"/>
      <c r="BH575" s="12">
        <f t="shared" si="138"/>
        <v>-6.6682731914926557E-3</v>
      </c>
      <c r="BI575" s="9">
        <f t="shared" si="139"/>
        <v>67</v>
      </c>
      <c r="BJ575" s="9">
        <f t="shared" si="117"/>
        <v>59.939940086045922</v>
      </c>
      <c r="BK575" s="9"/>
      <c r="BL575" s="47">
        <f t="shared" si="115"/>
        <v>67</v>
      </c>
      <c r="BM575" s="44">
        <f t="shared" si="116"/>
        <v>-6.5298012145757235E-3</v>
      </c>
      <c r="BN575" s="11"/>
      <c r="BO575" s="9"/>
      <c r="BP575" s="11"/>
      <c r="BQ575" s="9"/>
      <c r="BR575" s="43"/>
      <c r="BS575" s="9"/>
      <c r="BT575" s="11"/>
    </row>
    <row r="576" spans="3:72" x14ac:dyDescent="0.2">
      <c r="C576" s="1">
        <v>80</v>
      </c>
      <c r="D576" s="1">
        <v>104.71</v>
      </c>
      <c r="E576" s="1">
        <v>-5103.8999999999996</v>
      </c>
      <c r="F576" s="2">
        <v>78</v>
      </c>
      <c r="G576" s="6">
        <v>3.3000000000000002E-2</v>
      </c>
      <c r="H576" s="2">
        <v>0.42199999999999999</v>
      </c>
      <c r="I576" s="2">
        <v>3500</v>
      </c>
      <c r="J576" s="3">
        <f t="shared" si="77"/>
        <v>58.333333333333336</v>
      </c>
      <c r="K576" s="3">
        <f t="shared" si="78"/>
        <v>366.52</v>
      </c>
      <c r="L576" s="1">
        <v>0.9</v>
      </c>
      <c r="M576" s="1">
        <v>0.76</v>
      </c>
      <c r="N576" s="1">
        <f t="shared" si="118"/>
        <v>0.68400000000000005</v>
      </c>
      <c r="O576" s="40">
        <f t="shared" si="119"/>
        <v>50.175438596491226</v>
      </c>
      <c r="P576" s="40">
        <f t="shared" si="81"/>
        <v>3808.3157894736842</v>
      </c>
      <c r="Q576" s="1">
        <v>11</v>
      </c>
      <c r="R576" s="1">
        <v>4</v>
      </c>
      <c r="S576" s="2">
        <v>2600</v>
      </c>
      <c r="T576" s="3">
        <f t="shared" si="120"/>
        <v>866.66666666666663</v>
      </c>
      <c r="U576" s="7">
        <v>0.20419999999999999</v>
      </c>
      <c r="V576" s="7">
        <f t="shared" si="83"/>
        <v>3.2749326455999997E-2</v>
      </c>
      <c r="W576" s="7">
        <f t="shared" si="121"/>
        <v>1.6693636134473333E-2</v>
      </c>
      <c r="X576" s="40">
        <f t="shared" si="122"/>
        <v>1081.2059482292843</v>
      </c>
      <c r="Y576" s="1">
        <v>0</v>
      </c>
      <c r="Z576" s="1">
        <v>78</v>
      </c>
      <c r="AA576" s="2">
        <v>67</v>
      </c>
      <c r="AB576" s="6">
        <f t="shared" si="123"/>
        <v>0.6511988748177826</v>
      </c>
      <c r="AC576" s="2">
        <v>347.36</v>
      </c>
      <c r="AD576" s="40">
        <f t="shared" si="124"/>
        <v>3367.0033670033663</v>
      </c>
      <c r="AE576" s="1">
        <f t="shared" si="125"/>
        <v>2.4950099800399199</v>
      </c>
      <c r="AF576" s="2">
        <f t="shared" si="126"/>
        <v>49</v>
      </c>
      <c r="AG576" s="9">
        <f t="shared" si="127"/>
        <v>122.25548902195608</v>
      </c>
      <c r="AH576" s="12">
        <f t="shared" si="128"/>
        <v>1.2405002969289272E-2</v>
      </c>
      <c r="AI576" s="12">
        <f t="shared" si="92"/>
        <v>-96794.45582716749</v>
      </c>
      <c r="AJ576" s="42">
        <f t="shared" si="93"/>
        <v>-61.864144500678826</v>
      </c>
      <c r="AK576" s="11">
        <v>0</v>
      </c>
      <c r="AL576" s="9">
        <f t="shared" si="94"/>
        <v>-1079.90702036837</v>
      </c>
      <c r="AM576" s="11">
        <f t="shared" si="129"/>
        <v>0</v>
      </c>
      <c r="AN576" s="9">
        <f t="shared" si="130"/>
        <v>54.959958761949636</v>
      </c>
      <c r="AO576" s="9"/>
      <c r="AP576" s="9">
        <f t="shared" si="97"/>
        <v>61.876455228572269</v>
      </c>
      <c r="AQ576" s="47">
        <f t="shared" si="98"/>
        <v>54.816395712020636</v>
      </c>
      <c r="AR576" s="15">
        <f t="shared" si="131"/>
        <v>0</v>
      </c>
      <c r="AS576" s="49"/>
      <c r="AT576" s="12">
        <f t="shared" si="132"/>
        <v>-6.5298010848745302E-3</v>
      </c>
      <c r="AU576" s="9">
        <f t="shared" si="133"/>
        <v>47.899899245397997</v>
      </c>
      <c r="AV576" s="9">
        <f t="shared" si="102"/>
        <v>40.983402778775357</v>
      </c>
      <c r="AW576" s="9">
        <f t="shared" si="103"/>
        <v>54.816395840963359</v>
      </c>
      <c r="AX576" s="16">
        <f t="shared" si="134"/>
        <v>47.899899309869355</v>
      </c>
      <c r="AY576" s="44">
        <f t="shared" si="105"/>
        <v>-6.3970204218921495E-3</v>
      </c>
      <c r="AZ576" s="49"/>
      <c r="BA576" s="12">
        <f t="shared" si="135"/>
        <v>-6.5298012091885224E-3</v>
      </c>
      <c r="BB576" s="9">
        <f t="shared" si="136"/>
        <v>66.524977916489604</v>
      </c>
      <c r="BC576" s="9">
        <f t="shared" si="108"/>
        <v>59.608481320924241</v>
      </c>
      <c r="BD576" s="9">
        <f t="shared" si="109"/>
        <v>73.44147451764276</v>
      </c>
      <c r="BE576" s="16">
        <f t="shared" si="137"/>
        <v>66.524977919283501</v>
      </c>
      <c r="BF576" s="44">
        <f t="shared" si="111"/>
        <v>-6.3970204841053303E-3</v>
      </c>
      <c r="BG576" s="49"/>
      <c r="BH576" s="12">
        <f t="shared" si="138"/>
        <v>-6.5298012145757235E-3</v>
      </c>
      <c r="BI576" s="9">
        <f t="shared" si="139"/>
        <v>67</v>
      </c>
      <c r="BJ576" s="9">
        <f t="shared" si="117"/>
        <v>60.083503398846844</v>
      </c>
      <c r="BK576" s="9"/>
      <c r="BL576" s="47">
        <f t="shared" si="115"/>
        <v>67</v>
      </c>
      <c r="BM576" s="44">
        <f t="shared" si="116"/>
        <v>-6.3970204866893865E-3</v>
      </c>
      <c r="BN576" s="11"/>
      <c r="BO576" s="9"/>
      <c r="BP576" s="11"/>
      <c r="BQ576" s="9"/>
      <c r="BR576" s="43"/>
      <c r="BS576" s="9"/>
      <c r="BT576" s="11"/>
    </row>
    <row r="577" spans="3:72" x14ac:dyDescent="0.2">
      <c r="C577" s="1">
        <v>80</v>
      </c>
      <c r="D577" s="1">
        <v>104.71</v>
      </c>
      <c r="E577" s="1">
        <v>-5103.8999999999996</v>
      </c>
      <c r="F577" s="2">
        <v>78</v>
      </c>
      <c r="G577" s="6">
        <v>3.3000000000000002E-2</v>
      </c>
      <c r="H577" s="2">
        <v>0.42199999999999999</v>
      </c>
      <c r="I577" s="2">
        <v>3500</v>
      </c>
      <c r="J577" s="3">
        <f t="shared" si="77"/>
        <v>58.333333333333336</v>
      </c>
      <c r="K577" s="3">
        <f t="shared" si="78"/>
        <v>366.52</v>
      </c>
      <c r="L577" s="1">
        <v>0.9</v>
      </c>
      <c r="M577" s="1">
        <v>0.76</v>
      </c>
      <c r="N577" s="1">
        <f t="shared" si="118"/>
        <v>0.68400000000000005</v>
      </c>
      <c r="O577" s="40">
        <f t="shared" si="119"/>
        <v>50.175438596491226</v>
      </c>
      <c r="P577" s="40">
        <f t="shared" si="81"/>
        <v>3808.3157894736842</v>
      </c>
      <c r="Q577" s="1">
        <v>11</v>
      </c>
      <c r="R577" s="1">
        <v>4</v>
      </c>
      <c r="S577" s="2">
        <v>2600</v>
      </c>
      <c r="T577" s="3">
        <f t="shared" si="120"/>
        <v>866.66666666666663</v>
      </c>
      <c r="U577" s="7">
        <v>0.20419999999999999</v>
      </c>
      <c r="V577" s="7">
        <f t="shared" si="83"/>
        <v>3.2749326455999997E-2</v>
      </c>
      <c r="W577" s="7">
        <f t="shared" si="121"/>
        <v>1.6693636134473333E-2</v>
      </c>
      <c r="X577" s="40">
        <f t="shared" si="122"/>
        <v>1081.2059482292843</v>
      </c>
      <c r="Y577" s="1">
        <v>0</v>
      </c>
      <c r="Z577" s="1">
        <v>78</v>
      </c>
      <c r="AA577" s="2">
        <v>67</v>
      </c>
      <c r="AB577" s="6">
        <f t="shared" si="123"/>
        <v>0.6511988748177826</v>
      </c>
      <c r="AC577" s="2">
        <v>347.36</v>
      </c>
      <c r="AD577" s="40">
        <f t="shared" si="124"/>
        <v>3367.0033670033663</v>
      </c>
      <c r="AE577" s="1">
        <f t="shared" si="125"/>
        <v>2.4950099800399199</v>
      </c>
      <c r="AF577" s="2">
        <f t="shared" si="126"/>
        <v>50</v>
      </c>
      <c r="AG577" s="9">
        <f t="shared" si="127"/>
        <v>124.75049900199599</v>
      </c>
      <c r="AH577" s="12">
        <f t="shared" si="128"/>
        <v>1.2159919786724701E-2</v>
      </c>
      <c r="AI577" s="12">
        <f t="shared" si="92"/>
        <v>-91004.99243443273</v>
      </c>
      <c r="AJ577" s="42">
        <f t="shared" si="93"/>
        <v>-61.583279076166612</v>
      </c>
      <c r="AK577" s="11">
        <v>0</v>
      </c>
      <c r="AL577" s="9">
        <f t="shared" si="94"/>
        <v>-1079.9326830284165</v>
      </c>
      <c r="AM577" s="11">
        <f t="shared" si="129"/>
        <v>0</v>
      </c>
      <c r="AN577" s="9">
        <f t="shared" si="130"/>
        <v>54.816395712020636</v>
      </c>
      <c r="AO577" s="9"/>
      <c r="AP577" s="9">
        <f t="shared" si="97"/>
        <v>61.595108168104176</v>
      </c>
      <c r="AQ577" s="47">
        <f t="shared" si="98"/>
        <v>54.678611765952894</v>
      </c>
      <c r="AR577" s="15">
        <f t="shared" si="131"/>
        <v>0</v>
      </c>
      <c r="AS577" s="49"/>
      <c r="AT577" s="12">
        <f t="shared" si="132"/>
        <v>-6.3970204218921495E-3</v>
      </c>
      <c r="AU577" s="9">
        <f t="shared" si="133"/>
        <v>47.899899309869355</v>
      </c>
      <c r="AV577" s="9">
        <f t="shared" si="102"/>
        <v>41.121186853785815</v>
      </c>
      <c r="AW577" s="9">
        <f t="shared" si="103"/>
        <v>54.678611830538166</v>
      </c>
      <c r="AX577" s="16">
        <f t="shared" si="134"/>
        <v>47.899899342161987</v>
      </c>
      <c r="AY577" s="44">
        <f t="shared" si="105"/>
        <v>-6.2695849014499268E-3</v>
      </c>
      <c r="AZ577" s="49"/>
      <c r="BA577" s="12">
        <f t="shared" si="135"/>
        <v>-6.3970204841053303E-3</v>
      </c>
      <c r="BB577" s="9">
        <f t="shared" si="136"/>
        <v>66.524977919283501</v>
      </c>
      <c r="BC577" s="9">
        <f t="shared" si="108"/>
        <v>59.746265398614689</v>
      </c>
      <c r="BD577" s="9">
        <f t="shared" si="109"/>
        <v>73.303690442634888</v>
      </c>
      <c r="BE577" s="16">
        <f t="shared" si="137"/>
        <v>66.524977920624792</v>
      </c>
      <c r="BF577" s="44">
        <f t="shared" si="111"/>
        <v>-6.2695849325577202E-3</v>
      </c>
      <c r="BG577" s="49"/>
      <c r="BH577" s="12">
        <f t="shared" si="138"/>
        <v>-6.3970204866893865E-3</v>
      </c>
      <c r="BI577" s="9">
        <f t="shared" si="139"/>
        <v>67</v>
      </c>
      <c r="BJ577" s="9">
        <f t="shared" si="117"/>
        <v>60.221287476648605</v>
      </c>
      <c r="BK577" s="9"/>
      <c r="BL577" s="47">
        <f t="shared" si="115"/>
        <v>67</v>
      </c>
      <c r="BM577" s="44">
        <f t="shared" si="116"/>
        <v>-6.2695849337982713E-3</v>
      </c>
      <c r="BN577" s="11"/>
      <c r="BO577" s="9"/>
      <c r="BP577" s="11"/>
      <c r="BQ577" s="9"/>
      <c r="BR577" s="43"/>
      <c r="BS577" s="9"/>
      <c r="BT577" s="11"/>
    </row>
    <row r="578" spans="3:72" x14ac:dyDescent="0.2">
      <c r="C578" s="1">
        <v>80</v>
      </c>
      <c r="D578" s="1">
        <v>104.71</v>
      </c>
      <c r="E578" s="1">
        <v>-5103.8999999999996</v>
      </c>
      <c r="F578" s="2">
        <v>78</v>
      </c>
      <c r="G578" s="6">
        <v>3.3000000000000002E-2</v>
      </c>
      <c r="H578" s="2">
        <v>0.42199999999999999</v>
      </c>
      <c r="I578" s="2">
        <v>3500</v>
      </c>
      <c r="J578" s="3">
        <f t="shared" si="77"/>
        <v>58.333333333333336</v>
      </c>
      <c r="K578" s="3">
        <f t="shared" si="78"/>
        <v>366.52</v>
      </c>
      <c r="L578" s="1">
        <v>0.9</v>
      </c>
      <c r="M578" s="1">
        <v>0.76</v>
      </c>
      <c r="N578" s="1">
        <f t="shared" si="118"/>
        <v>0.68400000000000005</v>
      </c>
      <c r="O578" s="40">
        <f t="shared" si="119"/>
        <v>50.175438596491226</v>
      </c>
      <c r="P578" s="40">
        <f t="shared" si="81"/>
        <v>3808.3157894736842</v>
      </c>
      <c r="Q578" s="1">
        <v>11</v>
      </c>
      <c r="R578" s="1">
        <v>4</v>
      </c>
      <c r="S578" s="2">
        <v>2600</v>
      </c>
      <c r="T578" s="3">
        <f t="shared" si="120"/>
        <v>866.66666666666663</v>
      </c>
      <c r="U578" s="7">
        <v>0.20419999999999999</v>
      </c>
      <c r="V578" s="7">
        <f t="shared" si="83"/>
        <v>3.2749326455999997E-2</v>
      </c>
      <c r="W578" s="7">
        <f t="shared" si="121"/>
        <v>1.6693636134473333E-2</v>
      </c>
      <c r="X578" s="40">
        <f t="shared" si="122"/>
        <v>1081.2059482292843</v>
      </c>
      <c r="Y578" s="1">
        <v>0</v>
      </c>
      <c r="Z578" s="1">
        <v>78</v>
      </c>
      <c r="AA578" s="2">
        <v>67</v>
      </c>
      <c r="AB578" s="6">
        <f t="shared" si="123"/>
        <v>0.6511988748177826</v>
      </c>
      <c r="AC578" s="2">
        <v>347.36</v>
      </c>
      <c r="AD578" s="40">
        <f t="shared" si="124"/>
        <v>3367.0033670033663</v>
      </c>
      <c r="AE578" s="1">
        <f t="shared" si="125"/>
        <v>2.4950099800399199</v>
      </c>
      <c r="AF578" s="2">
        <f t="shared" si="126"/>
        <v>51</v>
      </c>
      <c r="AG578" s="9">
        <f t="shared" si="127"/>
        <v>127.24550898203591</v>
      </c>
      <c r="AH578" s="12">
        <f t="shared" si="128"/>
        <v>1.1924333103338859E-2</v>
      </c>
      <c r="AI578" s="12">
        <f t="shared" si="92"/>
        <v>-85446.050202137558</v>
      </c>
      <c r="AJ578" s="42">
        <f t="shared" si="93"/>
        <v>-61.313599935868723</v>
      </c>
      <c r="AK578" s="11">
        <v>0</v>
      </c>
      <c r="AL578" s="9">
        <f t="shared" si="94"/>
        <v>-1079.9573513100338</v>
      </c>
      <c r="AM578" s="11">
        <f t="shared" si="129"/>
        <v>0</v>
      </c>
      <c r="AN578" s="9">
        <f t="shared" si="130"/>
        <v>54.678611765952894</v>
      </c>
      <c r="AO578" s="9"/>
      <c r="AP578" s="9">
        <f t="shared" si="97"/>
        <v>61.32497511346547</v>
      </c>
      <c r="AQ578" s="47">
        <f t="shared" si="98"/>
        <v>54.546262689674563</v>
      </c>
      <c r="AR578" s="15">
        <f t="shared" si="131"/>
        <v>0</v>
      </c>
      <c r="AS578" s="49"/>
      <c r="AT578" s="12">
        <f t="shared" si="132"/>
        <v>-6.2695849014499268E-3</v>
      </c>
      <c r="AU578" s="9">
        <f t="shared" si="133"/>
        <v>47.899899342161987</v>
      </c>
      <c r="AV578" s="9">
        <f t="shared" si="102"/>
        <v>41.253535994649411</v>
      </c>
      <c r="AW578" s="9">
        <f t="shared" si="103"/>
        <v>54.546262721995141</v>
      </c>
      <c r="AX578" s="16">
        <f t="shared" si="134"/>
        <v>47.899899358322273</v>
      </c>
      <c r="AY578" s="44">
        <f t="shared" si="105"/>
        <v>-6.1471760995745195E-3</v>
      </c>
      <c r="AZ578" s="49"/>
      <c r="BA578" s="12">
        <f t="shared" si="135"/>
        <v>-6.2695849325577202E-3</v>
      </c>
      <c r="BB578" s="9">
        <f t="shared" si="136"/>
        <v>66.524977920624792</v>
      </c>
      <c r="BC578" s="9">
        <f t="shared" si="108"/>
        <v>59.878614540791638</v>
      </c>
      <c r="BD578" s="9">
        <f t="shared" si="109"/>
        <v>73.171341301746864</v>
      </c>
      <c r="BE578" s="16">
        <f t="shared" si="137"/>
        <v>66.524977921269254</v>
      </c>
      <c r="BF578" s="44">
        <f t="shared" si="111"/>
        <v>-6.1471761151171223E-3</v>
      </c>
      <c r="BG578" s="49"/>
      <c r="BH578" s="12">
        <f t="shared" si="138"/>
        <v>-6.2695849337982713E-3</v>
      </c>
      <c r="BI578" s="9">
        <f t="shared" si="139"/>
        <v>67</v>
      </c>
      <c r="BJ578" s="9">
        <f t="shared" si="117"/>
        <v>60.353636618877935</v>
      </c>
      <c r="BK578" s="9"/>
      <c r="BL578" s="47">
        <f t="shared" si="115"/>
        <v>67</v>
      </c>
      <c r="BM578" s="44">
        <f t="shared" si="116"/>
        <v>-6.1471761157131681E-3</v>
      </c>
      <c r="BN578" s="11"/>
      <c r="BO578" s="9"/>
      <c r="BP578" s="11"/>
      <c r="BQ578" s="9"/>
      <c r="BR578" s="43"/>
      <c r="BS578" s="9"/>
      <c r="BT578" s="11"/>
    </row>
    <row r="579" spans="3:72" x14ac:dyDescent="0.2">
      <c r="C579" s="1">
        <v>80</v>
      </c>
      <c r="D579" s="1">
        <v>104.71</v>
      </c>
      <c r="E579" s="1">
        <v>-5103.8999999999996</v>
      </c>
      <c r="F579" s="2">
        <v>78</v>
      </c>
      <c r="G579" s="6">
        <v>3.3000000000000002E-2</v>
      </c>
      <c r="H579" s="2">
        <v>0.42199999999999999</v>
      </c>
      <c r="I579" s="2">
        <v>3500</v>
      </c>
      <c r="J579" s="3">
        <f t="shared" si="77"/>
        <v>58.333333333333336</v>
      </c>
      <c r="K579" s="3">
        <f t="shared" si="78"/>
        <v>366.52</v>
      </c>
      <c r="L579" s="1">
        <v>0.9</v>
      </c>
      <c r="M579" s="1">
        <v>0.76</v>
      </c>
      <c r="N579" s="1">
        <f t="shared" si="118"/>
        <v>0.68400000000000005</v>
      </c>
      <c r="O579" s="40">
        <f t="shared" si="119"/>
        <v>50.175438596491226</v>
      </c>
      <c r="P579" s="40">
        <f t="shared" si="81"/>
        <v>3808.3157894736842</v>
      </c>
      <c r="Q579" s="1">
        <v>11</v>
      </c>
      <c r="R579" s="1">
        <v>4</v>
      </c>
      <c r="S579" s="2">
        <v>2600</v>
      </c>
      <c r="T579" s="3">
        <f t="shared" si="120"/>
        <v>866.66666666666663</v>
      </c>
      <c r="U579" s="7">
        <v>0.20419999999999999</v>
      </c>
      <c r="V579" s="7">
        <f t="shared" si="83"/>
        <v>3.2749326455999997E-2</v>
      </c>
      <c r="W579" s="7">
        <f t="shared" si="121"/>
        <v>1.6693636134473333E-2</v>
      </c>
      <c r="X579" s="40">
        <f t="shared" si="122"/>
        <v>1081.2059482292843</v>
      </c>
      <c r="Y579" s="1">
        <v>0</v>
      </c>
      <c r="Z579" s="1">
        <v>78</v>
      </c>
      <c r="AA579" s="2">
        <v>67</v>
      </c>
      <c r="AB579" s="6">
        <f t="shared" si="123"/>
        <v>0.6511988748177826</v>
      </c>
      <c r="AC579" s="2">
        <v>347.36</v>
      </c>
      <c r="AD579" s="40">
        <f t="shared" si="124"/>
        <v>3367.0033670033663</v>
      </c>
      <c r="AE579" s="1">
        <f t="shared" si="125"/>
        <v>2.4950099800399199</v>
      </c>
      <c r="AF579" s="2">
        <f t="shared" si="126"/>
        <v>52</v>
      </c>
      <c r="AG579" s="9">
        <f t="shared" si="127"/>
        <v>129.74051896207584</v>
      </c>
      <c r="AH579" s="12">
        <f t="shared" si="128"/>
        <v>1.1697701453056758E-2</v>
      </c>
      <c r="AI579" s="12">
        <f t="shared" si="92"/>
        <v>-80104.043006437598</v>
      </c>
      <c r="AJ579" s="42">
        <f t="shared" si="93"/>
        <v>-61.054447593517835</v>
      </c>
      <c r="AK579" s="11">
        <v>0</v>
      </c>
      <c r="AL579" s="9">
        <f t="shared" si="94"/>
        <v>-1079.9810819101347</v>
      </c>
      <c r="AM579" s="11">
        <f t="shared" si="129"/>
        <v>0</v>
      </c>
      <c r="AN579" s="9">
        <f t="shared" si="130"/>
        <v>54.546262689674563</v>
      </c>
      <c r="AO579" s="9"/>
      <c r="AP579" s="9">
        <f t="shared" si="97"/>
        <v>61.065394491060623</v>
      </c>
      <c r="AQ579" s="47">
        <f t="shared" si="98"/>
        <v>54.419031159708332</v>
      </c>
      <c r="AR579" s="15">
        <f t="shared" si="131"/>
        <v>0</v>
      </c>
      <c r="AS579" s="49"/>
      <c r="AT579" s="12">
        <f t="shared" si="132"/>
        <v>-6.1471760995745195E-3</v>
      </c>
      <c r="AU579" s="9">
        <f t="shared" si="133"/>
        <v>47.899899358322273</v>
      </c>
      <c r="AV579" s="9">
        <f t="shared" si="102"/>
        <v>41.380767556936213</v>
      </c>
      <c r="AW579" s="9">
        <f t="shared" si="103"/>
        <v>54.419031175869698</v>
      </c>
      <c r="AX579" s="16">
        <f t="shared" si="134"/>
        <v>47.899899366402956</v>
      </c>
      <c r="AY579" s="44">
        <f t="shared" si="105"/>
        <v>-6.0295005037137219E-3</v>
      </c>
      <c r="AZ579" s="49"/>
      <c r="BA579" s="12">
        <f t="shared" si="135"/>
        <v>-6.1471761151171223E-3</v>
      </c>
      <c r="BB579" s="9">
        <f t="shared" si="136"/>
        <v>66.524977921269254</v>
      </c>
      <c r="BC579" s="9">
        <f t="shared" si="108"/>
        <v>60.005846103721829</v>
      </c>
      <c r="BD579" s="9">
        <f t="shared" si="109"/>
        <v>73.04410973943645</v>
      </c>
      <c r="BE579" s="16">
        <f t="shared" si="137"/>
        <v>66.524977921579136</v>
      </c>
      <c r="BF579" s="44">
        <f t="shared" si="111"/>
        <v>-6.0295005114740976E-3</v>
      </c>
      <c r="BG579" s="49"/>
      <c r="BH579" s="12">
        <f t="shared" si="138"/>
        <v>-6.1471761157131681E-3</v>
      </c>
      <c r="BI579" s="9">
        <f t="shared" si="139"/>
        <v>67</v>
      </c>
      <c r="BJ579" s="9">
        <f t="shared" si="117"/>
        <v>60.480868181832797</v>
      </c>
      <c r="BK579" s="9"/>
      <c r="BL579" s="47">
        <f t="shared" si="115"/>
        <v>67</v>
      </c>
      <c r="BM579" s="44">
        <f t="shared" si="116"/>
        <v>-6.029500511760719E-3</v>
      </c>
      <c r="BN579" s="11"/>
      <c r="BO579" s="9"/>
      <c r="BP579" s="11"/>
      <c r="BQ579" s="9"/>
      <c r="BR579" s="43"/>
      <c r="BS579" s="9"/>
      <c r="BT579" s="11"/>
    </row>
    <row r="580" spans="3:72" x14ac:dyDescent="0.2">
      <c r="C580" s="1">
        <v>80</v>
      </c>
      <c r="D580" s="1">
        <v>104.71</v>
      </c>
      <c r="E580" s="1">
        <v>-5103.8999999999996</v>
      </c>
      <c r="F580" s="2">
        <v>78</v>
      </c>
      <c r="G580" s="6">
        <v>3.3000000000000002E-2</v>
      </c>
      <c r="H580" s="2">
        <v>0.42199999999999999</v>
      </c>
      <c r="I580" s="2">
        <v>3500</v>
      </c>
      <c r="J580" s="3">
        <f t="shared" si="77"/>
        <v>58.333333333333336</v>
      </c>
      <c r="K580" s="3">
        <f t="shared" si="78"/>
        <v>366.52</v>
      </c>
      <c r="L580" s="1">
        <v>0.9</v>
      </c>
      <c r="M580" s="1">
        <v>0.76</v>
      </c>
      <c r="N580" s="1">
        <f t="shared" si="118"/>
        <v>0.68400000000000005</v>
      </c>
      <c r="O580" s="40">
        <f t="shared" si="119"/>
        <v>50.175438596491226</v>
      </c>
      <c r="P580" s="40">
        <f t="shared" si="81"/>
        <v>3808.3157894736842</v>
      </c>
      <c r="Q580" s="1">
        <v>11</v>
      </c>
      <c r="R580" s="1">
        <v>4</v>
      </c>
      <c r="S580" s="2">
        <v>2600</v>
      </c>
      <c r="T580" s="3">
        <f t="shared" si="120"/>
        <v>866.66666666666663</v>
      </c>
      <c r="U580" s="7">
        <v>0.20419999999999999</v>
      </c>
      <c r="V580" s="7">
        <f t="shared" si="83"/>
        <v>3.2749326455999997E-2</v>
      </c>
      <c r="W580" s="7">
        <f t="shared" si="121"/>
        <v>1.6693636134473333E-2</v>
      </c>
      <c r="X580" s="40">
        <f t="shared" si="122"/>
        <v>1081.2059482292843</v>
      </c>
      <c r="Y580" s="1">
        <v>0</v>
      </c>
      <c r="Z580" s="1">
        <v>78</v>
      </c>
      <c r="AA580" s="2">
        <v>67</v>
      </c>
      <c r="AB580" s="6">
        <f t="shared" si="123"/>
        <v>0.6511988748177826</v>
      </c>
      <c r="AC580" s="2">
        <v>347.36</v>
      </c>
      <c r="AD580" s="40">
        <f t="shared" si="124"/>
        <v>3367.0033670033663</v>
      </c>
      <c r="AE580" s="1">
        <f t="shared" si="125"/>
        <v>2.4950099800399199</v>
      </c>
      <c r="AF580" s="2">
        <f t="shared" si="126"/>
        <v>53</v>
      </c>
      <c r="AG580" s="9">
        <f t="shared" si="127"/>
        <v>132.23552894211576</v>
      </c>
      <c r="AH580" s="12">
        <f t="shared" si="128"/>
        <v>1.1479523766052642E-2</v>
      </c>
      <c r="AI580" s="12">
        <f t="shared" si="92"/>
        <v>-74966.436224878766</v>
      </c>
      <c r="AJ580" s="42">
        <f t="shared" si="93"/>
        <v>-60.805213620912589</v>
      </c>
      <c r="AK580" s="11">
        <v>0</v>
      </c>
      <c r="AL580" s="9">
        <f t="shared" si="94"/>
        <v>-1080.0039272957411</v>
      </c>
      <c r="AM580" s="11">
        <f t="shared" si="129"/>
        <v>0</v>
      </c>
      <c r="AN580" s="9">
        <f t="shared" si="130"/>
        <v>54.419031159708332</v>
      </c>
      <c r="AO580" s="9"/>
      <c r="AP580" s="9">
        <f t="shared" si="97"/>
        <v>60.815755978184221</v>
      </c>
      <c r="AQ580" s="47">
        <f t="shared" si="98"/>
        <v>54.296624184878844</v>
      </c>
      <c r="AR580" s="15">
        <f t="shared" si="131"/>
        <v>0</v>
      </c>
      <c r="AS580" s="49"/>
      <c r="AT580" s="12">
        <f t="shared" si="132"/>
        <v>-6.0295005037137219E-3</v>
      </c>
      <c r="AU580" s="9">
        <f t="shared" si="133"/>
        <v>47.899899366402956</v>
      </c>
      <c r="AV580" s="9">
        <f t="shared" si="102"/>
        <v>41.503174547927067</v>
      </c>
      <c r="AW580" s="9">
        <f t="shared" si="103"/>
        <v>54.296624192954312</v>
      </c>
      <c r="AX580" s="16">
        <f t="shared" si="134"/>
        <v>47.899899370440693</v>
      </c>
      <c r="AY580" s="44">
        <f t="shared" si="105"/>
        <v>-5.9162871171673523E-3</v>
      </c>
      <c r="AZ580" s="49"/>
      <c r="BA580" s="12">
        <f t="shared" si="135"/>
        <v>-6.0295005114740976E-3</v>
      </c>
      <c r="BB580" s="9">
        <f t="shared" si="136"/>
        <v>66.524977921579136</v>
      </c>
      <c r="BC580" s="9">
        <f t="shared" si="108"/>
        <v>60.12825309502778</v>
      </c>
      <c r="BD580" s="9">
        <f t="shared" si="109"/>
        <v>72.921702748428757</v>
      </c>
      <c r="BE580" s="16">
        <f t="shared" si="137"/>
        <v>66.524977921728265</v>
      </c>
      <c r="BF580" s="44">
        <f t="shared" si="111"/>
        <v>-5.9162871210397495E-3</v>
      </c>
      <c r="BG580" s="49"/>
      <c r="BH580" s="12">
        <f t="shared" si="138"/>
        <v>-6.029500511760719E-3</v>
      </c>
      <c r="BI580" s="9">
        <f t="shared" si="139"/>
        <v>67</v>
      </c>
      <c r="BJ580" s="9">
        <f t="shared" si="117"/>
        <v>60.603275173150379</v>
      </c>
      <c r="BK580" s="9"/>
      <c r="BL580" s="47">
        <f t="shared" si="115"/>
        <v>67</v>
      </c>
      <c r="BM580" s="44">
        <f t="shared" si="116"/>
        <v>-5.9162871211776843E-3</v>
      </c>
      <c r="BN580" s="11"/>
      <c r="BO580" s="9"/>
      <c r="BP580" s="11"/>
      <c r="BQ580" s="9"/>
      <c r="BR580" s="43"/>
      <c r="BS580" s="9"/>
      <c r="BT580" s="11"/>
    </row>
    <row r="581" spans="3:72" x14ac:dyDescent="0.2">
      <c r="C581" s="1">
        <v>80</v>
      </c>
      <c r="D581" s="1">
        <v>104.71</v>
      </c>
      <c r="E581" s="1">
        <v>-5103.8999999999996</v>
      </c>
      <c r="F581" s="2">
        <v>78</v>
      </c>
      <c r="G581" s="6">
        <v>3.3000000000000002E-2</v>
      </c>
      <c r="H581" s="2">
        <v>0.42199999999999999</v>
      </c>
      <c r="I581" s="2">
        <v>3500</v>
      </c>
      <c r="J581" s="3">
        <f t="shared" si="77"/>
        <v>58.333333333333336</v>
      </c>
      <c r="K581" s="3">
        <f t="shared" si="78"/>
        <v>366.52</v>
      </c>
      <c r="L581" s="1">
        <v>0.9</v>
      </c>
      <c r="M581" s="1">
        <v>0.76</v>
      </c>
      <c r="N581" s="1">
        <f t="shared" si="118"/>
        <v>0.68400000000000005</v>
      </c>
      <c r="O581" s="40">
        <f t="shared" si="119"/>
        <v>50.175438596491226</v>
      </c>
      <c r="P581" s="40">
        <f t="shared" si="81"/>
        <v>3808.3157894736842</v>
      </c>
      <c r="Q581" s="1">
        <v>11</v>
      </c>
      <c r="R581" s="1">
        <v>4</v>
      </c>
      <c r="S581" s="2">
        <v>2600</v>
      </c>
      <c r="T581" s="3">
        <f t="shared" si="120"/>
        <v>866.66666666666663</v>
      </c>
      <c r="U581" s="7">
        <v>0.20419999999999999</v>
      </c>
      <c r="V581" s="7">
        <f t="shared" si="83"/>
        <v>3.2749326455999997E-2</v>
      </c>
      <c r="W581" s="7">
        <f t="shared" si="121"/>
        <v>1.6693636134473333E-2</v>
      </c>
      <c r="X581" s="40">
        <f t="shared" si="122"/>
        <v>1081.2059482292843</v>
      </c>
      <c r="Y581" s="1">
        <v>0</v>
      </c>
      <c r="Z581" s="1">
        <v>78</v>
      </c>
      <c r="AA581" s="2">
        <v>67</v>
      </c>
      <c r="AB581" s="6">
        <f t="shared" si="123"/>
        <v>0.6511988748177826</v>
      </c>
      <c r="AC581" s="2">
        <v>347.36</v>
      </c>
      <c r="AD581" s="40">
        <f t="shared" si="124"/>
        <v>3367.0033670033663</v>
      </c>
      <c r="AE581" s="1">
        <f t="shared" si="125"/>
        <v>2.4950099800399199</v>
      </c>
      <c r="AF581" s="2">
        <f t="shared" si="126"/>
        <v>54</v>
      </c>
      <c r="AG581" s="9">
        <f t="shared" si="127"/>
        <v>134.73053892215569</v>
      </c>
      <c r="AH581" s="12">
        <f t="shared" si="128"/>
        <v>1.1269335670508281E-2</v>
      </c>
      <c r="AI581" s="12">
        <f t="shared" si="92"/>
        <v>-70021.646833220962</v>
      </c>
      <c r="AJ581" s="42">
        <f t="shared" si="93"/>
        <v>-60.565335795320685</v>
      </c>
      <c r="AK581" s="11">
        <v>0</v>
      </c>
      <c r="AL581" s="9">
        <f t="shared" si="94"/>
        <v>-1080.0259360912255</v>
      </c>
      <c r="AM581" s="11">
        <f t="shared" si="129"/>
        <v>0</v>
      </c>
      <c r="AN581" s="9">
        <f t="shared" si="130"/>
        <v>54.296624184878844</v>
      </c>
      <c r="AO581" s="9"/>
      <c r="AP581" s="9">
        <f t="shared" si="97"/>
        <v>60.57549562943705</v>
      </c>
      <c r="AQ581" s="47">
        <f t="shared" si="98"/>
        <v>54.178770814998899</v>
      </c>
      <c r="AR581" s="15">
        <f t="shared" si="131"/>
        <v>0</v>
      </c>
      <c r="AS581" s="49"/>
      <c r="AT581" s="12">
        <f t="shared" si="132"/>
        <v>-5.9162871171673523E-3</v>
      </c>
      <c r="AU581" s="9">
        <f t="shared" si="133"/>
        <v>47.899899370440693</v>
      </c>
      <c r="AV581" s="9">
        <f t="shared" si="102"/>
        <v>41.621027925882487</v>
      </c>
      <c r="AW581" s="9">
        <f t="shared" si="103"/>
        <v>54.178770819031477</v>
      </c>
      <c r="AX581" s="16">
        <f t="shared" si="134"/>
        <v>47.899899372456986</v>
      </c>
      <c r="AY581" s="44">
        <f t="shared" si="105"/>
        <v>-5.8072853343597948E-3</v>
      </c>
      <c r="AZ581" s="49"/>
      <c r="BA581" s="12">
        <f t="shared" si="135"/>
        <v>-5.9162871210397495E-3</v>
      </c>
      <c r="BB581" s="9">
        <f t="shared" si="136"/>
        <v>66.524977921728265</v>
      </c>
      <c r="BC581" s="9">
        <f t="shared" si="108"/>
        <v>60.24610647313748</v>
      </c>
      <c r="BD581" s="9">
        <f t="shared" si="109"/>
        <v>72.803849370462686</v>
      </c>
      <c r="BE581" s="16">
        <f t="shared" si="137"/>
        <v>66.524977921800087</v>
      </c>
      <c r="BF581" s="44">
        <f t="shared" si="111"/>
        <v>-5.8072853362910711E-3</v>
      </c>
      <c r="BG581" s="49"/>
      <c r="BH581" s="12">
        <f t="shared" si="138"/>
        <v>-5.9162871211776843E-3</v>
      </c>
      <c r="BI581" s="9">
        <f t="shared" si="139"/>
        <v>67</v>
      </c>
      <c r="BJ581" s="9">
        <f t="shared" si="117"/>
        <v>60.721128551265572</v>
      </c>
      <c r="BK581" s="9"/>
      <c r="BL581" s="47">
        <f t="shared" si="115"/>
        <v>67</v>
      </c>
      <c r="BM581" s="44">
        <f t="shared" si="116"/>
        <v>-5.8072853363574988E-3</v>
      </c>
      <c r="BN581" s="11"/>
      <c r="BO581" s="9"/>
      <c r="BP581" s="11"/>
      <c r="BQ581" s="9"/>
      <c r="BR581" s="43"/>
      <c r="BS581" s="9"/>
      <c r="BT581" s="11"/>
    </row>
    <row r="582" spans="3:72" x14ac:dyDescent="0.2">
      <c r="C582" s="1">
        <v>80</v>
      </c>
      <c r="D582" s="1">
        <v>104.71</v>
      </c>
      <c r="E582" s="1">
        <v>-5103.8999999999996</v>
      </c>
      <c r="F582" s="2">
        <v>78</v>
      </c>
      <c r="G582" s="6">
        <v>3.3000000000000002E-2</v>
      </c>
      <c r="H582" s="2">
        <v>0.42199999999999999</v>
      </c>
      <c r="I582" s="2">
        <v>3500</v>
      </c>
      <c r="J582" s="3">
        <f t="shared" si="77"/>
        <v>58.333333333333336</v>
      </c>
      <c r="K582" s="3">
        <f t="shared" si="78"/>
        <v>366.52</v>
      </c>
      <c r="L582" s="1">
        <v>0.9</v>
      </c>
      <c r="M582" s="1">
        <v>0.76</v>
      </c>
      <c r="N582" s="1">
        <f t="shared" si="118"/>
        <v>0.68400000000000005</v>
      </c>
      <c r="O582" s="40">
        <f t="shared" si="119"/>
        <v>50.175438596491226</v>
      </c>
      <c r="P582" s="40">
        <f t="shared" si="81"/>
        <v>3808.3157894736842</v>
      </c>
      <c r="Q582" s="1">
        <v>11</v>
      </c>
      <c r="R582" s="1">
        <v>4</v>
      </c>
      <c r="S582" s="2">
        <v>2600</v>
      </c>
      <c r="T582" s="3">
        <f t="shared" si="120"/>
        <v>866.66666666666663</v>
      </c>
      <c r="U582" s="7">
        <v>0.20419999999999999</v>
      </c>
      <c r="V582" s="7">
        <f t="shared" si="83"/>
        <v>3.2749326455999997E-2</v>
      </c>
      <c r="W582" s="7">
        <f t="shared" si="121"/>
        <v>1.6693636134473333E-2</v>
      </c>
      <c r="X582" s="40">
        <f t="shared" si="122"/>
        <v>1081.2059482292843</v>
      </c>
      <c r="Y582" s="1">
        <v>0</v>
      </c>
      <c r="Z582" s="1">
        <v>78</v>
      </c>
      <c r="AA582" s="2">
        <v>67</v>
      </c>
      <c r="AB582" s="6">
        <f t="shared" si="123"/>
        <v>0.6511988748177826</v>
      </c>
      <c r="AC582" s="2">
        <v>347.36</v>
      </c>
      <c r="AD582" s="40">
        <f t="shared" si="124"/>
        <v>3367.0033670033663</v>
      </c>
      <c r="AE582" s="1">
        <f t="shared" si="125"/>
        <v>2.4950099800399199</v>
      </c>
      <c r="AF582" s="2">
        <f t="shared" si="126"/>
        <v>55</v>
      </c>
      <c r="AG582" s="9">
        <f t="shared" si="127"/>
        <v>137.22554890219558</v>
      </c>
      <c r="AH582" s="12">
        <f t="shared" si="128"/>
        <v>1.1066706193351037E-2</v>
      </c>
      <c r="AI582" s="12">
        <f t="shared" si="92"/>
        <v>-65258.954592054011</v>
      </c>
      <c r="AJ582" s="42">
        <f t="shared" si="93"/>
        <v>-60.334293785676707</v>
      </c>
      <c r="AK582" s="11">
        <v>0</v>
      </c>
      <c r="AL582" s="9">
        <f t="shared" si="94"/>
        <v>-1080.0471534237786</v>
      </c>
      <c r="AM582" s="11">
        <f t="shared" si="129"/>
        <v>0</v>
      </c>
      <c r="AN582" s="9">
        <f t="shared" si="130"/>
        <v>54.178770814998899</v>
      </c>
      <c r="AO582" s="9"/>
      <c r="AP582" s="9">
        <f t="shared" si="97"/>
        <v>60.344091544554303</v>
      </c>
      <c r="AQ582" s="47">
        <f t="shared" si="98"/>
        <v>54.06522010201239</v>
      </c>
      <c r="AR582" s="15">
        <f t="shared" si="131"/>
        <v>0</v>
      </c>
      <c r="AS582" s="49"/>
      <c r="AT582" s="12">
        <f t="shared" si="132"/>
        <v>-5.8072853343597948E-3</v>
      </c>
      <c r="AU582" s="9">
        <f t="shared" si="133"/>
        <v>47.899899372456986</v>
      </c>
      <c r="AV582" s="9">
        <f t="shared" si="102"/>
        <v>41.734578642901582</v>
      </c>
      <c r="AW582" s="9">
        <f t="shared" si="103"/>
        <v>54.065220104024974</v>
      </c>
      <c r="AX582" s="16">
        <f t="shared" si="134"/>
        <v>47.899899373463278</v>
      </c>
      <c r="AY582" s="44">
        <f t="shared" si="105"/>
        <v>-5.7022630523433414E-3</v>
      </c>
      <c r="AZ582" s="49"/>
      <c r="BA582" s="12">
        <f t="shared" si="135"/>
        <v>-5.8072853362910711E-3</v>
      </c>
      <c r="BB582" s="9">
        <f t="shared" si="136"/>
        <v>66.524977921800087</v>
      </c>
      <c r="BC582" s="9">
        <f t="shared" si="108"/>
        <v>60.359657190232099</v>
      </c>
      <c r="BD582" s="9">
        <f t="shared" si="109"/>
        <v>72.690298653437296</v>
      </c>
      <c r="BE582" s="16">
        <f t="shared" si="137"/>
        <v>66.524977921834704</v>
      </c>
      <c r="BF582" s="44">
        <f t="shared" si="111"/>
        <v>-5.7022630533060722E-3</v>
      </c>
      <c r="BG582" s="49"/>
      <c r="BH582" s="12">
        <f t="shared" si="138"/>
        <v>-5.8072853363574988E-3</v>
      </c>
      <c r="BI582" s="9">
        <f t="shared" si="139"/>
        <v>67</v>
      </c>
      <c r="BJ582" s="9">
        <f t="shared" si="117"/>
        <v>60.834679268362784</v>
      </c>
      <c r="BK582" s="9"/>
      <c r="BL582" s="47">
        <f t="shared" si="115"/>
        <v>67</v>
      </c>
      <c r="BM582" s="44">
        <f t="shared" si="116"/>
        <v>-5.702263053338083E-3</v>
      </c>
      <c r="BN582" s="11"/>
      <c r="BO582" s="9"/>
      <c r="BP582" s="11"/>
      <c r="BQ582" s="9"/>
      <c r="BR582" s="43"/>
      <c r="BS582" s="9"/>
      <c r="BT582" s="11"/>
    </row>
    <row r="583" spans="3:72" x14ac:dyDescent="0.2">
      <c r="C583" s="1">
        <v>80</v>
      </c>
      <c r="D583" s="1">
        <v>104.71</v>
      </c>
      <c r="E583" s="1">
        <v>-5103.8999999999996</v>
      </c>
      <c r="F583" s="2">
        <v>78</v>
      </c>
      <c r="G583" s="6">
        <v>3.3000000000000002E-2</v>
      </c>
      <c r="H583" s="2">
        <v>0.42199999999999999</v>
      </c>
      <c r="I583" s="2">
        <v>3500</v>
      </c>
      <c r="J583" s="3">
        <f t="shared" ref="J583:J646" si="140">I583/60</f>
        <v>58.333333333333336</v>
      </c>
      <c r="K583" s="3">
        <f t="shared" ref="K583:K646" si="141">2*3.1416*J583</f>
        <v>366.52</v>
      </c>
      <c r="L583" s="1">
        <v>0.9</v>
      </c>
      <c r="M583" s="1">
        <v>0.76</v>
      </c>
      <c r="N583" s="1">
        <f t="shared" si="118"/>
        <v>0.68400000000000005</v>
      </c>
      <c r="O583" s="40">
        <f t="shared" si="119"/>
        <v>50.175438596491226</v>
      </c>
      <c r="P583" s="40">
        <f t="shared" ref="P583:P646" si="142">O583*75.9</f>
        <v>3808.3157894736842</v>
      </c>
      <c r="Q583" s="1">
        <v>11</v>
      </c>
      <c r="R583" s="1">
        <v>4</v>
      </c>
      <c r="S583" s="2">
        <v>2600</v>
      </c>
      <c r="T583" s="3">
        <f t="shared" si="120"/>
        <v>866.66666666666663</v>
      </c>
      <c r="U583" s="7">
        <v>0.20419999999999999</v>
      </c>
      <c r="V583" s="7">
        <f t="shared" ref="V583:V646" si="143">3.1416*U583^2/4</f>
        <v>3.2749326455999997E-2</v>
      </c>
      <c r="W583" s="7">
        <f t="shared" si="121"/>
        <v>1.6693636134473333E-2</v>
      </c>
      <c r="X583" s="40">
        <f t="shared" si="122"/>
        <v>1081.2059482292843</v>
      </c>
      <c r="Y583" s="1">
        <v>0</v>
      </c>
      <c r="Z583" s="1">
        <v>78</v>
      </c>
      <c r="AA583" s="2">
        <v>67</v>
      </c>
      <c r="AB583" s="6">
        <f t="shared" si="123"/>
        <v>0.6511988748177826</v>
      </c>
      <c r="AC583" s="2">
        <v>347.36</v>
      </c>
      <c r="AD583" s="40">
        <f t="shared" si="124"/>
        <v>3367.0033670033663</v>
      </c>
      <c r="AE583" s="1">
        <f t="shared" si="125"/>
        <v>2.4950099800399199</v>
      </c>
      <c r="AF583" s="2">
        <f t="shared" si="126"/>
        <v>56</v>
      </c>
      <c r="AG583" s="9">
        <f t="shared" si="127"/>
        <v>139.72055888223551</v>
      </c>
      <c r="AH583" s="12">
        <f t="shared" si="128"/>
        <v>1.0871234810641344E-2</v>
      </c>
      <c r="AI583" s="12">
        <f t="shared" si="92"/>
        <v>-60668.422965108184</v>
      </c>
      <c r="AJ583" s="42">
        <f t="shared" si="93"/>
        <v>-60.111605311596307</v>
      </c>
      <c r="AK583" s="11">
        <v>0</v>
      </c>
      <c r="AL583" s="9">
        <f t="shared" si="94"/>
        <v>-1080.0676212322621</v>
      </c>
      <c r="AM583" s="11">
        <f t="shared" si="129"/>
        <v>0</v>
      </c>
      <c r="AN583" s="9">
        <f t="shared" si="130"/>
        <v>54.06522010201239</v>
      </c>
      <c r="AO583" s="9"/>
      <c r="AP583" s="9">
        <f t="shared" si="97"/>
        <v>60.121060011300955</v>
      </c>
      <c r="AQ583" s="47">
        <f t="shared" si="98"/>
        <v>53.955739282751843</v>
      </c>
      <c r="AR583" s="15">
        <f t="shared" si="131"/>
        <v>0</v>
      </c>
      <c r="AS583" s="49"/>
      <c r="AT583" s="12">
        <f t="shared" si="132"/>
        <v>-5.7022630523433414E-3</v>
      </c>
      <c r="AU583" s="9">
        <f t="shared" si="133"/>
        <v>47.899899373463278</v>
      </c>
      <c r="AV583" s="9">
        <f t="shared" si="102"/>
        <v>41.844059464174713</v>
      </c>
      <c r="AW583" s="9">
        <f t="shared" si="103"/>
        <v>53.955739283755783</v>
      </c>
      <c r="AX583" s="16">
        <f t="shared" si="134"/>
        <v>47.899899373965248</v>
      </c>
      <c r="AY583" s="44">
        <f t="shared" si="105"/>
        <v>-5.6010049886502404E-3</v>
      </c>
      <c r="AZ583" s="49"/>
      <c r="BA583" s="12">
        <f t="shared" si="135"/>
        <v>-5.7022630533060722E-3</v>
      </c>
      <c r="BB583" s="9">
        <f t="shared" si="136"/>
        <v>66.524977921834704</v>
      </c>
      <c r="BC583" s="9">
        <f t="shared" si="108"/>
        <v>60.469138011542199</v>
      </c>
      <c r="BD583" s="9">
        <f t="shared" si="109"/>
        <v>72.580817832160591</v>
      </c>
      <c r="BE583" s="16">
        <f t="shared" si="137"/>
        <v>66.524977921851388</v>
      </c>
      <c r="BF583" s="44">
        <f t="shared" si="111"/>
        <v>-5.6010049891299391E-3</v>
      </c>
      <c r="BG583" s="49"/>
      <c r="BH583" s="12">
        <f t="shared" si="138"/>
        <v>-5.702263053338083E-3</v>
      </c>
      <c r="BI583" s="9">
        <f t="shared" si="139"/>
        <v>67</v>
      </c>
      <c r="BJ583" s="9">
        <f t="shared" si="117"/>
        <v>60.944160089674114</v>
      </c>
      <c r="BK583" s="9"/>
      <c r="BL583" s="47">
        <f t="shared" ref="BL583:BL646" si="144">$AA$7</f>
        <v>67</v>
      </c>
      <c r="BM583" s="44">
        <f t="shared" si="116"/>
        <v>-5.6010049891453834E-3</v>
      </c>
      <c r="BN583" s="11"/>
      <c r="BO583" s="9"/>
      <c r="BP583" s="11"/>
      <c r="BQ583" s="9"/>
      <c r="BR583" s="43"/>
      <c r="BS583" s="9"/>
      <c r="BT583" s="11"/>
    </row>
    <row r="584" spans="3:72" x14ac:dyDescent="0.2">
      <c r="C584" s="1">
        <v>80</v>
      </c>
      <c r="D584" s="1">
        <v>104.71</v>
      </c>
      <c r="E584" s="1">
        <v>-5103.8999999999996</v>
      </c>
      <c r="F584" s="2">
        <v>78</v>
      </c>
      <c r="G584" s="6">
        <v>3.3000000000000002E-2</v>
      </c>
      <c r="H584" s="2">
        <v>0.42199999999999999</v>
      </c>
      <c r="I584" s="2">
        <v>3500</v>
      </c>
      <c r="J584" s="3">
        <f t="shared" si="140"/>
        <v>58.333333333333336</v>
      </c>
      <c r="K584" s="3">
        <f t="shared" si="141"/>
        <v>366.52</v>
      </c>
      <c r="L584" s="1">
        <v>0.9</v>
      </c>
      <c r="M584" s="1">
        <v>0.76</v>
      </c>
      <c r="N584" s="1">
        <f t="shared" si="118"/>
        <v>0.68400000000000005</v>
      </c>
      <c r="O584" s="40">
        <f t="shared" si="119"/>
        <v>50.175438596491226</v>
      </c>
      <c r="P584" s="40">
        <f t="shared" si="142"/>
        <v>3808.3157894736842</v>
      </c>
      <c r="Q584" s="1">
        <v>11</v>
      </c>
      <c r="R584" s="1">
        <v>4</v>
      </c>
      <c r="S584" s="2">
        <v>2600</v>
      </c>
      <c r="T584" s="3">
        <f t="shared" si="120"/>
        <v>866.66666666666663</v>
      </c>
      <c r="U584" s="7">
        <v>0.20419999999999999</v>
      </c>
      <c r="V584" s="7">
        <f t="shared" si="143"/>
        <v>3.2749326455999997E-2</v>
      </c>
      <c r="W584" s="7">
        <f t="shared" si="121"/>
        <v>1.6693636134473333E-2</v>
      </c>
      <c r="X584" s="40">
        <f t="shared" si="122"/>
        <v>1081.2059482292843</v>
      </c>
      <c r="Y584" s="1">
        <v>0</v>
      </c>
      <c r="Z584" s="1">
        <v>78</v>
      </c>
      <c r="AA584" s="2">
        <v>67</v>
      </c>
      <c r="AB584" s="6">
        <f t="shared" si="123"/>
        <v>0.6511988748177826</v>
      </c>
      <c r="AC584" s="2">
        <v>347.36</v>
      </c>
      <c r="AD584" s="40">
        <f t="shared" si="124"/>
        <v>3367.0033670033663</v>
      </c>
      <c r="AE584" s="1">
        <f t="shared" si="125"/>
        <v>2.4950099800399199</v>
      </c>
      <c r="AF584" s="2">
        <f t="shared" si="126"/>
        <v>57</v>
      </c>
      <c r="AG584" s="9">
        <f t="shared" si="127"/>
        <v>142.21556886227543</v>
      </c>
      <c r="AH584" s="12">
        <f t="shared" si="128"/>
        <v>1.0682548805128981E-2</v>
      </c>
      <c r="AI584" s="12">
        <f t="shared" si="92"/>
        <v>-56240.828572836006</v>
      </c>
      <c r="AJ584" s="42">
        <f t="shared" si="93"/>
        <v>-59.896822717072659</v>
      </c>
      <c r="AK584" s="11">
        <v>0</v>
      </c>
      <c r="AL584" s="9">
        <f t="shared" si="94"/>
        <v>-1080.0873785438994</v>
      </c>
      <c r="AM584" s="11">
        <f t="shared" si="129"/>
        <v>0</v>
      </c>
      <c r="AN584" s="9">
        <f t="shared" si="130"/>
        <v>53.955739282751843</v>
      </c>
      <c r="AO584" s="9"/>
      <c r="AP584" s="9">
        <f t="shared" si="97"/>
        <v>59.905952064990579</v>
      </c>
      <c r="AQ584" s="47">
        <f t="shared" si="98"/>
        <v>53.850112156203984</v>
      </c>
      <c r="AR584" s="15">
        <f t="shared" si="131"/>
        <v>0</v>
      </c>
      <c r="AS584" s="49"/>
      <c r="AT584" s="12">
        <f t="shared" si="132"/>
        <v>-5.6010049886502404E-3</v>
      </c>
      <c r="AU584" s="9">
        <f t="shared" si="133"/>
        <v>47.899899373965248</v>
      </c>
      <c r="AV584" s="9">
        <f t="shared" si="102"/>
        <v>41.949686591726511</v>
      </c>
      <c r="AW584" s="9">
        <f t="shared" si="103"/>
        <v>53.85011215670454</v>
      </c>
      <c r="AX584" s="16">
        <f t="shared" si="134"/>
        <v>47.899899374215522</v>
      </c>
      <c r="AY584" s="44">
        <f t="shared" si="105"/>
        <v>-5.5033111797375975E-3</v>
      </c>
      <c r="AZ584" s="49"/>
      <c r="BA584" s="12">
        <f t="shared" si="135"/>
        <v>-5.6010049891299391E-3</v>
      </c>
      <c r="BB584" s="9">
        <f t="shared" si="136"/>
        <v>66.524977921851388</v>
      </c>
      <c r="BC584" s="9">
        <f t="shared" si="108"/>
        <v>60.574765139112095</v>
      </c>
      <c r="BD584" s="9">
        <f t="shared" si="109"/>
        <v>72.475190704606803</v>
      </c>
      <c r="BE584" s="16">
        <f t="shared" si="137"/>
        <v>66.524977921859445</v>
      </c>
      <c r="BF584" s="44">
        <f t="shared" si="111"/>
        <v>-5.503311179976534E-3</v>
      </c>
      <c r="BG584" s="49"/>
      <c r="BH584" s="12">
        <f t="shared" si="138"/>
        <v>-5.6010049891453834E-3</v>
      </c>
      <c r="BI584" s="9">
        <f t="shared" si="139"/>
        <v>67</v>
      </c>
      <c r="BJ584" s="9">
        <f t="shared" si="117"/>
        <v>61.049787217244592</v>
      </c>
      <c r="BK584" s="9"/>
      <c r="BL584" s="47">
        <f t="shared" si="144"/>
        <v>67</v>
      </c>
      <c r="BM584" s="44">
        <f t="shared" si="116"/>
        <v>-5.5033111799839864E-3</v>
      </c>
      <c r="BN584" s="11"/>
      <c r="BO584" s="9"/>
      <c r="BP584" s="11"/>
      <c r="BQ584" s="9"/>
      <c r="BR584" s="43"/>
      <c r="BS584" s="9"/>
      <c r="BT584" s="11"/>
    </row>
    <row r="585" spans="3:72" x14ac:dyDescent="0.2">
      <c r="C585" s="1">
        <v>80</v>
      </c>
      <c r="D585" s="1">
        <v>104.71</v>
      </c>
      <c r="E585" s="1">
        <v>-5103.8999999999996</v>
      </c>
      <c r="F585" s="2">
        <v>78</v>
      </c>
      <c r="G585" s="6">
        <v>3.3000000000000002E-2</v>
      </c>
      <c r="H585" s="2">
        <v>0.42199999999999999</v>
      </c>
      <c r="I585" s="2">
        <v>3500</v>
      </c>
      <c r="J585" s="3">
        <f t="shared" si="140"/>
        <v>58.333333333333336</v>
      </c>
      <c r="K585" s="3">
        <f t="shared" si="141"/>
        <v>366.52</v>
      </c>
      <c r="L585" s="1">
        <v>0.9</v>
      </c>
      <c r="M585" s="1">
        <v>0.76</v>
      </c>
      <c r="N585" s="1">
        <f t="shared" si="118"/>
        <v>0.68400000000000005</v>
      </c>
      <c r="O585" s="40">
        <f t="shared" si="119"/>
        <v>50.175438596491226</v>
      </c>
      <c r="P585" s="40">
        <f t="shared" si="142"/>
        <v>3808.3157894736842</v>
      </c>
      <c r="Q585" s="1">
        <v>11</v>
      </c>
      <c r="R585" s="1">
        <v>4</v>
      </c>
      <c r="S585" s="2">
        <v>2600</v>
      </c>
      <c r="T585" s="3">
        <f t="shared" si="120"/>
        <v>866.66666666666663</v>
      </c>
      <c r="U585" s="7">
        <v>0.20419999999999999</v>
      </c>
      <c r="V585" s="7">
        <f t="shared" si="143"/>
        <v>3.2749326455999997E-2</v>
      </c>
      <c r="W585" s="7">
        <f t="shared" si="121"/>
        <v>1.6693636134473333E-2</v>
      </c>
      <c r="X585" s="40">
        <f t="shared" si="122"/>
        <v>1081.2059482292843</v>
      </c>
      <c r="Y585" s="1">
        <v>0</v>
      </c>
      <c r="Z585" s="1">
        <v>78</v>
      </c>
      <c r="AA585" s="2">
        <v>67</v>
      </c>
      <c r="AB585" s="6">
        <f t="shared" si="123"/>
        <v>0.6511988748177826</v>
      </c>
      <c r="AC585" s="2">
        <v>347.36</v>
      </c>
      <c r="AD585" s="40">
        <f t="shared" si="124"/>
        <v>3367.0033670033663</v>
      </c>
      <c r="AE585" s="1">
        <f t="shared" si="125"/>
        <v>2.4950099800399199</v>
      </c>
      <c r="AF585" s="2">
        <f t="shared" si="126"/>
        <v>58</v>
      </c>
      <c r="AG585" s="9">
        <f t="shared" si="127"/>
        <v>144.71057884231536</v>
      </c>
      <c r="AH585" s="12">
        <f t="shared" si="128"/>
        <v>1.0500300894295239E-2</v>
      </c>
      <c r="AI585" s="12">
        <f t="shared" si="92"/>
        <v>-51967.598137399415</v>
      </c>
      <c r="AJ585" s="42">
        <f t="shared" si="93"/>
        <v>-59.68952990812938</v>
      </c>
      <c r="AK585" s="11">
        <v>0</v>
      </c>
      <c r="AL585" s="9">
        <f t="shared" si="94"/>
        <v>-1080.1064617226427</v>
      </c>
      <c r="AM585" s="11">
        <f t="shared" si="129"/>
        <v>0</v>
      </c>
      <c r="AN585" s="9">
        <f t="shared" si="130"/>
        <v>53.850112156203984</v>
      </c>
      <c r="AO585" s="9"/>
      <c r="AP585" s="9">
        <f t="shared" si="97"/>
        <v>59.698350413639041</v>
      </c>
      <c r="AQ585" s="47">
        <f t="shared" si="98"/>
        <v>53.748137631650579</v>
      </c>
      <c r="AR585" s="15">
        <f t="shared" si="131"/>
        <v>0</v>
      </c>
      <c r="AS585" s="49"/>
      <c r="AT585" s="12">
        <f t="shared" si="132"/>
        <v>-5.5033111797375975E-3</v>
      </c>
      <c r="AU585" s="9">
        <f t="shared" si="133"/>
        <v>47.899899374215522</v>
      </c>
      <c r="AV585" s="9">
        <f t="shared" si="102"/>
        <v>42.051661116780465</v>
      </c>
      <c r="AW585" s="9">
        <f t="shared" si="103"/>
        <v>53.748137631900065</v>
      </c>
      <c r="AX585" s="16">
        <f t="shared" si="134"/>
        <v>47.899899374340265</v>
      </c>
      <c r="AY585" s="44">
        <f t="shared" si="105"/>
        <v>-5.4089956378223711E-3</v>
      </c>
      <c r="AZ585" s="49"/>
      <c r="BA585" s="12">
        <f t="shared" si="135"/>
        <v>-5.503311179976534E-3</v>
      </c>
      <c r="BB585" s="9">
        <f t="shared" si="136"/>
        <v>66.524977921859445</v>
      </c>
      <c r="BC585" s="9">
        <f t="shared" si="108"/>
        <v>60.676739664174903</v>
      </c>
      <c r="BD585" s="9">
        <f t="shared" si="109"/>
        <v>72.373216179551761</v>
      </c>
      <c r="BE585" s="16">
        <f t="shared" si="137"/>
        <v>66.524977921863325</v>
      </c>
      <c r="BF585" s="44">
        <f t="shared" si="111"/>
        <v>-5.4089956379413332E-3</v>
      </c>
      <c r="BG585" s="49"/>
      <c r="BH585" s="12">
        <f t="shared" si="138"/>
        <v>-5.5033111799839864E-3</v>
      </c>
      <c r="BI585" s="9">
        <f t="shared" si="139"/>
        <v>67</v>
      </c>
      <c r="BJ585" s="9">
        <f t="shared" si="117"/>
        <v>61.151761742307677</v>
      </c>
      <c r="BK585" s="9"/>
      <c r="BL585" s="47">
        <f t="shared" si="144"/>
        <v>67</v>
      </c>
      <c r="BM585" s="44">
        <f t="shared" si="116"/>
        <v>-5.4089956379449414E-3</v>
      </c>
      <c r="BN585" s="11"/>
      <c r="BO585" s="9"/>
      <c r="BP585" s="11"/>
      <c r="BQ585" s="9"/>
      <c r="BR585" s="43"/>
      <c r="BS585" s="9"/>
      <c r="BT585" s="11"/>
    </row>
    <row r="586" spans="3:72" x14ac:dyDescent="0.2">
      <c r="C586" s="1">
        <v>80</v>
      </c>
      <c r="D586" s="1">
        <v>104.71</v>
      </c>
      <c r="E586" s="1">
        <v>-5103.8999999999996</v>
      </c>
      <c r="F586" s="2">
        <v>78</v>
      </c>
      <c r="G586" s="6">
        <v>3.3000000000000002E-2</v>
      </c>
      <c r="H586" s="2">
        <v>0.42199999999999999</v>
      </c>
      <c r="I586" s="2">
        <v>3500</v>
      </c>
      <c r="J586" s="3">
        <f t="shared" si="140"/>
        <v>58.333333333333336</v>
      </c>
      <c r="K586" s="3">
        <f t="shared" si="141"/>
        <v>366.52</v>
      </c>
      <c r="L586" s="1">
        <v>0.9</v>
      </c>
      <c r="M586" s="1">
        <v>0.76</v>
      </c>
      <c r="N586" s="1">
        <f t="shared" si="118"/>
        <v>0.68400000000000005</v>
      </c>
      <c r="O586" s="40">
        <f t="shared" si="119"/>
        <v>50.175438596491226</v>
      </c>
      <c r="P586" s="40">
        <f t="shared" si="142"/>
        <v>3808.3157894736842</v>
      </c>
      <c r="Q586" s="1">
        <v>11</v>
      </c>
      <c r="R586" s="1">
        <v>4</v>
      </c>
      <c r="S586" s="2">
        <v>2600</v>
      </c>
      <c r="T586" s="3">
        <f t="shared" si="120"/>
        <v>866.66666666666663</v>
      </c>
      <c r="U586" s="7">
        <v>0.20419999999999999</v>
      </c>
      <c r="V586" s="7">
        <f t="shared" si="143"/>
        <v>3.2749326455999997E-2</v>
      </c>
      <c r="W586" s="7">
        <f t="shared" si="121"/>
        <v>1.6693636134473333E-2</v>
      </c>
      <c r="X586" s="40">
        <f t="shared" si="122"/>
        <v>1081.2059482292843</v>
      </c>
      <c r="Y586" s="1">
        <v>0</v>
      </c>
      <c r="Z586" s="1">
        <v>78</v>
      </c>
      <c r="AA586" s="2">
        <v>67</v>
      </c>
      <c r="AB586" s="6">
        <f t="shared" si="123"/>
        <v>0.6511988748177826</v>
      </c>
      <c r="AC586" s="2">
        <v>347.36</v>
      </c>
      <c r="AD586" s="40">
        <f t="shared" si="124"/>
        <v>3367.0033670033663</v>
      </c>
      <c r="AE586" s="1">
        <f t="shared" si="125"/>
        <v>2.4950099800399199</v>
      </c>
      <c r="AF586" s="2">
        <f t="shared" si="126"/>
        <v>59</v>
      </c>
      <c r="AG586" s="9">
        <f t="shared" si="127"/>
        <v>147.20558882235528</v>
      </c>
      <c r="AH586" s="12">
        <f t="shared" si="128"/>
        <v>1.0324167097120789E-2</v>
      </c>
      <c r="AI586" s="12">
        <f t="shared" si="92"/>
        <v>-47840.752012248384</v>
      </c>
      <c r="AJ586" s="42">
        <f t="shared" si="93"/>
        <v>-59.489339610363018</v>
      </c>
      <c r="AK586" s="11">
        <v>0</v>
      </c>
      <c r="AL586" s="9">
        <f t="shared" si="94"/>
        <v>-1080.1249046925448</v>
      </c>
      <c r="AM586" s="11">
        <f t="shared" si="129"/>
        <v>0</v>
      </c>
      <c r="AN586" s="9">
        <f t="shared" si="130"/>
        <v>53.748137631650579</v>
      </c>
      <c r="AO586" s="9"/>
      <c r="AP586" s="9">
        <f t="shared" si="97"/>
        <v>59.497866684462963</v>
      </c>
      <c r="AQ586" s="47">
        <f t="shared" si="98"/>
        <v>53.649628427152649</v>
      </c>
      <c r="AR586" s="15">
        <f t="shared" si="131"/>
        <v>0</v>
      </c>
      <c r="AS586" s="49"/>
      <c r="AT586" s="12">
        <f t="shared" si="132"/>
        <v>-5.4089956378223711E-3</v>
      </c>
      <c r="AU586" s="9">
        <f t="shared" si="133"/>
        <v>47.899899374340265</v>
      </c>
      <c r="AV586" s="9">
        <f t="shared" si="102"/>
        <v>42.150170321527881</v>
      </c>
      <c r="AW586" s="9">
        <f t="shared" si="103"/>
        <v>53.649628427276944</v>
      </c>
      <c r="AX586" s="16">
        <f t="shared" si="134"/>
        <v>47.899899374402409</v>
      </c>
      <c r="AY586" s="44">
        <f t="shared" si="105"/>
        <v>-5.3178851469426252E-3</v>
      </c>
      <c r="AZ586" s="49"/>
      <c r="BA586" s="12">
        <f t="shared" si="135"/>
        <v>-5.4089956379413332E-3</v>
      </c>
      <c r="BB586" s="9">
        <f t="shared" si="136"/>
        <v>66.524977921863325</v>
      </c>
      <c r="BC586" s="9">
        <f t="shared" si="108"/>
        <v>60.775248868926646</v>
      </c>
      <c r="BD586" s="9">
        <f t="shared" si="109"/>
        <v>72.274706974803777</v>
      </c>
      <c r="BE586" s="16">
        <f t="shared" si="137"/>
        <v>66.524977921865215</v>
      </c>
      <c r="BF586" s="44">
        <f t="shared" si="111"/>
        <v>-5.3178851470018565E-3</v>
      </c>
      <c r="BG586" s="49"/>
      <c r="BH586" s="12">
        <f t="shared" si="138"/>
        <v>-5.4089956379449414E-3</v>
      </c>
      <c r="BI586" s="9">
        <f t="shared" si="139"/>
        <v>67</v>
      </c>
      <c r="BJ586" s="9">
        <f t="shared" si="117"/>
        <v>61.250270947059555</v>
      </c>
      <c r="BK586" s="9"/>
      <c r="BL586" s="47">
        <f t="shared" si="144"/>
        <v>67</v>
      </c>
      <c r="BM586" s="44">
        <f t="shared" si="116"/>
        <v>-5.3178851470035912E-3</v>
      </c>
      <c r="BN586" s="11"/>
      <c r="BO586" s="9"/>
      <c r="BP586" s="11"/>
      <c r="BQ586" s="9"/>
      <c r="BR586" s="43"/>
      <c r="BS586" s="9"/>
      <c r="BT586" s="11"/>
    </row>
    <row r="587" spans="3:72" x14ac:dyDescent="0.2">
      <c r="C587" s="1">
        <v>80</v>
      </c>
      <c r="D587" s="1">
        <v>104.71</v>
      </c>
      <c r="E587" s="1">
        <v>-5103.8999999999996</v>
      </c>
      <c r="F587" s="2">
        <v>78</v>
      </c>
      <c r="G587" s="6">
        <v>3.3000000000000002E-2</v>
      </c>
      <c r="H587" s="2">
        <v>0.42199999999999999</v>
      </c>
      <c r="I587" s="2">
        <v>3500</v>
      </c>
      <c r="J587" s="3">
        <f t="shared" si="140"/>
        <v>58.333333333333336</v>
      </c>
      <c r="K587" s="3">
        <f t="shared" si="141"/>
        <v>366.52</v>
      </c>
      <c r="L587" s="1">
        <v>0.9</v>
      </c>
      <c r="M587" s="1">
        <v>0.76</v>
      </c>
      <c r="N587" s="1">
        <f t="shared" si="118"/>
        <v>0.68400000000000005</v>
      </c>
      <c r="O587" s="40">
        <f t="shared" si="119"/>
        <v>50.175438596491226</v>
      </c>
      <c r="P587" s="40">
        <f t="shared" si="142"/>
        <v>3808.3157894736842</v>
      </c>
      <c r="Q587" s="1">
        <v>11</v>
      </c>
      <c r="R587" s="1">
        <v>4</v>
      </c>
      <c r="S587" s="2">
        <v>2600</v>
      </c>
      <c r="T587" s="3">
        <f t="shared" si="120"/>
        <v>866.66666666666663</v>
      </c>
      <c r="U587" s="7">
        <v>0.20419999999999999</v>
      </c>
      <c r="V587" s="7">
        <f t="shared" si="143"/>
        <v>3.2749326455999997E-2</v>
      </c>
      <c r="W587" s="7">
        <f t="shared" si="121"/>
        <v>1.6693636134473333E-2</v>
      </c>
      <c r="X587" s="40">
        <f t="shared" si="122"/>
        <v>1081.2059482292843</v>
      </c>
      <c r="Y587" s="1">
        <v>0</v>
      </c>
      <c r="Z587" s="1">
        <v>78</v>
      </c>
      <c r="AA587" s="2">
        <v>67</v>
      </c>
      <c r="AB587" s="6">
        <f t="shared" si="123"/>
        <v>0.6511988748177826</v>
      </c>
      <c r="AC587" s="2">
        <v>347.36</v>
      </c>
      <c r="AD587" s="40">
        <f t="shared" si="124"/>
        <v>3367.0033670033663</v>
      </c>
      <c r="AE587" s="1">
        <f t="shared" si="125"/>
        <v>2.4950099800399199</v>
      </c>
      <c r="AF587" s="2">
        <f t="shared" si="126"/>
        <v>60</v>
      </c>
      <c r="AG587" s="9">
        <f t="shared" si="127"/>
        <v>149.70059880239521</v>
      </c>
      <c r="AH587" s="12">
        <f t="shared" si="128"/>
        <v>1.0153844812010732E-2</v>
      </c>
      <c r="AI587" s="12">
        <f t="shared" si="92"/>
        <v>-43852.853509666165</v>
      </c>
      <c r="AJ587" s="42">
        <f t="shared" si="93"/>
        <v>-59.295890908149083</v>
      </c>
      <c r="AK587" s="11">
        <v>0</v>
      </c>
      <c r="AL587" s="9">
        <f t="shared" si="94"/>
        <v>-1080.1427391390187</v>
      </c>
      <c r="AM587" s="11">
        <f t="shared" si="129"/>
        <v>0</v>
      </c>
      <c r="AN587" s="9">
        <f t="shared" si="130"/>
        <v>53.649628427152649</v>
      </c>
      <c r="AO587" s="9"/>
      <c r="AP587" s="9">
        <f t="shared" si="97"/>
        <v>59.304138953306392</v>
      </c>
      <c r="AQ587" s="47">
        <f t="shared" si="98"/>
        <v>53.554409900556152</v>
      </c>
      <c r="AR587" s="15">
        <f t="shared" si="131"/>
        <v>0</v>
      </c>
      <c r="AS587" s="49"/>
      <c r="AT587" s="12">
        <f t="shared" si="132"/>
        <v>-5.3178851469426252E-3</v>
      </c>
      <c r="AU587" s="9">
        <f t="shared" si="133"/>
        <v>47.899899374402409</v>
      </c>
      <c r="AV587" s="9">
        <f t="shared" si="102"/>
        <v>42.245388848248666</v>
      </c>
      <c r="AW587" s="9">
        <f t="shared" si="103"/>
        <v>53.554409900618069</v>
      </c>
      <c r="AX587" s="16">
        <f t="shared" si="134"/>
        <v>47.899899374433367</v>
      </c>
      <c r="AY587" s="44">
        <f t="shared" si="105"/>
        <v>-5.229818181675029E-3</v>
      </c>
      <c r="AZ587" s="49"/>
      <c r="BA587" s="12">
        <f t="shared" si="135"/>
        <v>-5.3178851470018565E-3</v>
      </c>
      <c r="BB587" s="9">
        <f t="shared" si="136"/>
        <v>66.524977921865215</v>
      </c>
      <c r="BC587" s="9">
        <f t="shared" si="108"/>
        <v>60.870467395649555</v>
      </c>
      <c r="BD587" s="9">
        <f t="shared" si="109"/>
        <v>72.179488448082694</v>
      </c>
      <c r="BE587" s="16">
        <f t="shared" si="137"/>
        <v>66.524977921866125</v>
      </c>
      <c r="BF587" s="44">
        <f t="shared" si="111"/>
        <v>-5.2298181817045037E-3</v>
      </c>
      <c r="BG587" s="49"/>
      <c r="BH587" s="12">
        <f t="shared" si="138"/>
        <v>-5.3178851470035912E-3</v>
      </c>
      <c r="BI587" s="9">
        <f t="shared" si="139"/>
        <v>67</v>
      </c>
      <c r="BJ587" s="9">
        <f t="shared" si="117"/>
        <v>61.345489473782521</v>
      </c>
      <c r="BK587" s="9"/>
      <c r="BL587" s="47">
        <f t="shared" si="144"/>
        <v>67</v>
      </c>
      <c r="BM587" s="44">
        <f t="shared" si="116"/>
        <v>-5.2298181817053441E-3</v>
      </c>
      <c r="BN587" s="11"/>
      <c r="BO587" s="9"/>
      <c r="BP587" s="11"/>
      <c r="BQ587" s="9"/>
      <c r="BR587" s="43"/>
      <c r="BS587" s="9"/>
      <c r="BT587" s="11"/>
    </row>
    <row r="588" spans="3:72" x14ac:dyDescent="0.2">
      <c r="C588" s="1">
        <v>80</v>
      </c>
      <c r="D588" s="1">
        <v>104.71</v>
      </c>
      <c r="E588" s="1">
        <v>-5103.8999999999996</v>
      </c>
      <c r="F588" s="2">
        <v>78</v>
      </c>
      <c r="G588" s="6">
        <v>3.3000000000000002E-2</v>
      </c>
      <c r="H588" s="2">
        <v>0.42199999999999999</v>
      </c>
      <c r="I588" s="2">
        <v>3500</v>
      </c>
      <c r="J588" s="3">
        <f t="shared" si="140"/>
        <v>58.333333333333336</v>
      </c>
      <c r="K588" s="3">
        <f t="shared" si="141"/>
        <v>366.52</v>
      </c>
      <c r="L588" s="1">
        <v>0.9</v>
      </c>
      <c r="M588" s="1">
        <v>0.76</v>
      </c>
      <c r="N588" s="1">
        <f t="shared" si="118"/>
        <v>0.68400000000000005</v>
      </c>
      <c r="O588" s="40">
        <f t="shared" si="119"/>
        <v>50.175438596491226</v>
      </c>
      <c r="P588" s="40">
        <f t="shared" si="142"/>
        <v>3808.3157894736842</v>
      </c>
      <c r="Q588" s="1">
        <v>11</v>
      </c>
      <c r="R588" s="1">
        <v>4</v>
      </c>
      <c r="S588" s="2">
        <v>2600</v>
      </c>
      <c r="T588" s="3">
        <f t="shared" si="120"/>
        <v>866.66666666666663</v>
      </c>
      <c r="U588" s="7">
        <v>0.20419999999999999</v>
      </c>
      <c r="V588" s="7">
        <f t="shared" si="143"/>
        <v>3.2749326455999997E-2</v>
      </c>
      <c r="W588" s="7">
        <f t="shared" si="121"/>
        <v>1.6693636134473333E-2</v>
      </c>
      <c r="X588" s="40">
        <f t="shared" si="122"/>
        <v>1081.2059482292843</v>
      </c>
      <c r="Y588" s="1">
        <v>0</v>
      </c>
      <c r="Z588" s="1">
        <v>78</v>
      </c>
      <c r="AA588" s="2">
        <v>67</v>
      </c>
      <c r="AB588" s="6">
        <f t="shared" si="123"/>
        <v>0.6511988748177826</v>
      </c>
      <c r="AC588" s="2">
        <v>347.36</v>
      </c>
      <c r="AD588" s="40">
        <f t="shared" si="124"/>
        <v>3367.0033670033663</v>
      </c>
      <c r="AE588" s="1">
        <f t="shared" si="125"/>
        <v>2.4950099800399199</v>
      </c>
      <c r="AF588" s="2">
        <f t="shared" si="126"/>
        <v>61</v>
      </c>
      <c r="AG588" s="9">
        <f t="shared" si="127"/>
        <v>152.1956087824351</v>
      </c>
      <c r="AH588" s="12">
        <f t="shared" si="128"/>
        <v>9.9890510818876847E-3</v>
      </c>
      <c r="AI588" s="12">
        <f t="shared" si="92"/>
        <v>-39996.963343745098</v>
      </c>
      <c r="AJ588" s="42">
        <f t="shared" si="93"/>
        <v>-59.10884703234418</v>
      </c>
      <c r="AK588" s="11">
        <v>0</v>
      </c>
      <c r="AL588" s="9">
        <f t="shared" si="94"/>
        <v>-1080.1599946904998</v>
      </c>
      <c r="AM588" s="11">
        <f t="shared" si="129"/>
        <v>0</v>
      </c>
      <c r="AN588" s="9">
        <f t="shared" si="130"/>
        <v>53.554409900556152</v>
      </c>
      <c r="AO588" s="9"/>
      <c r="AP588" s="9">
        <f t="shared" si="97"/>
        <v>59.116829523665501</v>
      </c>
      <c r="AQ588" s="47">
        <f t="shared" si="98"/>
        <v>53.462318997542717</v>
      </c>
      <c r="AR588" s="15">
        <f t="shared" si="131"/>
        <v>0</v>
      </c>
      <c r="AS588" s="49"/>
      <c r="AT588" s="12">
        <f t="shared" si="132"/>
        <v>-5.229818181675029E-3</v>
      </c>
      <c r="AU588" s="9">
        <f t="shared" si="133"/>
        <v>47.899899374433367</v>
      </c>
      <c r="AV588" s="9">
        <f t="shared" si="102"/>
        <v>42.337479751324018</v>
      </c>
      <c r="AW588" s="9">
        <f t="shared" si="103"/>
        <v>53.462318997573547</v>
      </c>
      <c r="AX588" s="16">
        <f t="shared" si="134"/>
        <v>47.899899374448779</v>
      </c>
      <c r="AY588" s="44">
        <f t="shared" si="105"/>
        <v>-5.1446439341500689E-3</v>
      </c>
      <c r="AZ588" s="49"/>
      <c r="BA588" s="12">
        <f t="shared" si="135"/>
        <v>-5.2298181817045037E-3</v>
      </c>
      <c r="BB588" s="9">
        <f t="shared" si="136"/>
        <v>66.524977921866125</v>
      </c>
      <c r="BC588" s="9">
        <f t="shared" si="108"/>
        <v>60.962558298725945</v>
      </c>
      <c r="BD588" s="9">
        <f t="shared" si="109"/>
        <v>72.087397545007178</v>
      </c>
      <c r="BE588" s="16">
        <f t="shared" si="137"/>
        <v>66.524977921866565</v>
      </c>
      <c r="BF588" s="44">
        <f t="shared" si="111"/>
        <v>-5.1446439341647368E-3</v>
      </c>
      <c r="BG588" s="49"/>
      <c r="BH588" s="12">
        <f t="shared" si="138"/>
        <v>-5.2298181817053441E-3</v>
      </c>
      <c r="BI588" s="9">
        <f t="shared" si="139"/>
        <v>67</v>
      </c>
      <c r="BJ588" s="9">
        <f t="shared" si="117"/>
        <v>61.437580376858939</v>
      </c>
      <c r="BK588" s="9"/>
      <c r="BL588" s="47">
        <f t="shared" si="144"/>
        <v>67</v>
      </c>
      <c r="BM588" s="44">
        <f t="shared" si="116"/>
        <v>-5.1446439341651445E-3</v>
      </c>
      <c r="BN588" s="11"/>
      <c r="BO588" s="9"/>
      <c r="BP588" s="11"/>
      <c r="BQ588" s="9"/>
      <c r="BR588" s="43"/>
      <c r="BS588" s="9"/>
      <c r="BT588" s="11"/>
    </row>
    <row r="589" spans="3:72" x14ac:dyDescent="0.2">
      <c r="C589" s="1">
        <v>80</v>
      </c>
      <c r="D589" s="1">
        <v>104.71</v>
      </c>
      <c r="E589" s="1">
        <v>-5103.8999999999996</v>
      </c>
      <c r="F589" s="2">
        <v>78</v>
      </c>
      <c r="G589" s="6">
        <v>3.3000000000000002E-2</v>
      </c>
      <c r="H589" s="2">
        <v>0.42199999999999999</v>
      </c>
      <c r="I589" s="2">
        <v>3500</v>
      </c>
      <c r="J589" s="3">
        <f t="shared" si="140"/>
        <v>58.333333333333336</v>
      </c>
      <c r="K589" s="3">
        <f t="shared" si="141"/>
        <v>366.52</v>
      </c>
      <c r="L589" s="1">
        <v>0.9</v>
      </c>
      <c r="M589" s="1">
        <v>0.76</v>
      </c>
      <c r="N589" s="1">
        <f t="shared" si="118"/>
        <v>0.68400000000000005</v>
      </c>
      <c r="O589" s="40">
        <f t="shared" si="119"/>
        <v>50.175438596491226</v>
      </c>
      <c r="P589" s="40">
        <f t="shared" si="142"/>
        <v>3808.3157894736842</v>
      </c>
      <c r="Q589" s="1">
        <v>11</v>
      </c>
      <c r="R589" s="1">
        <v>4</v>
      </c>
      <c r="S589" s="2">
        <v>2600</v>
      </c>
      <c r="T589" s="3">
        <f t="shared" si="120"/>
        <v>866.66666666666663</v>
      </c>
      <c r="U589" s="7">
        <v>0.20419999999999999</v>
      </c>
      <c r="V589" s="7">
        <f t="shared" si="143"/>
        <v>3.2749326455999997E-2</v>
      </c>
      <c r="W589" s="7">
        <f t="shared" si="121"/>
        <v>1.6693636134473333E-2</v>
      </c>
      <c r="X589" s="40">
        <f t="shared" si="122"/>
        <v>1081.2059482292843</v>
      </c>
      <c r="Y589" s="1">
        <v>0</v>
      </c>
      <c r="Z589" s="1">
        <v>78</v>
      </c>
      <c r="AA589" s="2">
        <v>67</v>
      </c>
      <c r="AB589" s="6">
        <f t="shared" si="123"/>
        <v>0.6511988748177826</v>
      </c>
      <c r="AC589" s="2">
        <v>347.36</v>
      </c>
      <c r="AD589" s="40">
        <f t="shared" si="124"/>
        <v>3367.0033670033663</v>
      </c>
      <c r="AE589" s="1">
        <f t="shared" si="125"/>
        <v>2.4950099800399199</v>
      </c>
      <c r="AF589" s="2">
        <f t="shared" si="126"/>
        <v>62</v>
      </c>
      <c r="AG589" s="9">
        <f t="shared" si="127"/>
        <v>154.69061876247503</v>
      </c>
      <c r="AH589" s="12">
        <f t="shared" si="128"/>
        <v>9.8295210255287622E-3</v>
      </c>
      <c r="AI589" s="12">
        <f t="shared" si="92"/>
        <v>-36266.598595867632</v>
      </c>
      <c r="AJ589" s="42">
        <f t="shared" si="93"/>
        <v>-58.92789336767315</v>
      </c>
      <c r="AK589" s="11">
        <v>0</v>
      </c>
      <c r="AL589" s="9">
        <f t="shared" si="94"/>
        <v>-1080.1766990827011</v>
      </c>
      <c r="AM589" s="11">
        <f t="shared" si="129"/>
        <v>0</v>
      </c>
      <c r="AN589" s="9">
        <f t="shared" si="130"/>
        <v>53.462318997542717</v>
      </c>
      <c r="AO589" s="9"/>
      <c r="AP589" s="9">
        <f t="shared" si="97"/>
        <v>58.935622926360452</v>
      </c>
      <c r="AQ589" s="47">
        <f t="shared" si="98"/>
        <v>53.373203303266514</v>
      </c>
      <c r="AR589" s="15">
        <f t="shared" si="131"/>
        <v>0</v>
      </c>
      <c r="AS589" s="49"/>
      <c r="AT589" s="12">
        <f t="shared" si="132"/>
        <v>-5.1446439341500689E-3</v>
      </c>
      <c r="AU589" s="9">
        <f t="shared" si="133"/>
        <v>47.899899374448779</v>
      </c>
      <c r="AV589" s="9">
        <f t="shared" si="102"/>
        <v>42.426595445631044</v>
      </c>
      <c r="AW589" s="9">
        <f t="shared" si="103"/>
        <v>53.373203303281862</v>
      </c>
      <c r="AX589" s="16">
        <f t="shared" si="134"/>
        <v>47.899899374456453</v>
      </c>
      <c r="AY589" s="44">
        <f t="shared" si="105"/>
        <v>-5.062221436895685E-3</v>
      </c>
      <c r="AZ589" s="49"/>
      <c r="BA589" s="12">
        <f t="shared" si="135"/>
        <v>-5.1446439341647368E-3</v>
      </c>
      <c r="BB589" s="9">
        <f t="shared" si="136"/>
        <v>66.524977921866565</v>
      </c>
      <c r="BC589" s="9">
        <f t="shared" si="108"/>
        <v>61.051673993033482</v>
      </c>
      <c r="BD589" s="9">
        <f t="shared" si="109"/>
        <v>71.998281850700081</v>
      </c>
      <c r="BE589" s="16">
        <f t="shared" si="137"/>
        <v>66.524977921866778</v>
      </c>
      <c r="BF589" s="44">
        <f t="shared" si="111"/>
        <v>-5.0622214369029795E-3</v>
      </c>
      <c r="BG589" s="49"/>
      <c r="BH589" s="12">
        <f t="shared" si="138"/>
        <v>-5.1446439341651445E-3</v>
      </c>
      <c r="BI589" s="9">
        <f t="shared" si="139"/>
        <v>67</v>
      </c>
      <c r="BJ589" s="9">
        <f t="shared" si="117"/>
        <v>61.526696071166491</v>
      </c>
      <c r="BK589" s="9"/>
      <c r="BL589" s="47">
        <f t="shared" si="144"/>
        <v>67</v>
      </c>
      <c r="BM589" s="44">
        <f t="shared" si="116"/>
        <v>-5.0622214369031764E-3</v>
      </c>
      <c r="BN589" s="11"/>
      <c r="BO589" s="9"/>
      <c r="BP589" s="11"/>
      <c r="BQ589" s="9"/>
      <c r="BR589" s="43"/>
      <c r="BS589" s="9"/>
      <c r="BT589" s="11"/>
    </row>
    <row r="590" spans="3:72" x14ac:dyDescent="0.2">
      <c r="C590" s="1">
        <v>80</v>
      </c>
      <c r="D590" s="1">
        <v>104.71</v>
      </c>
      <c r="E590" s="1">
        <v>-5103.8999999999996</v>
      </c>
      <c r="F590" s="2">
        <v>78</v>
      </c>
      <c r="G590" s="6">
        <v>3.3000000000000002E-2</v>
      </c>
      <c r="H590" s="2">
        <v>0.42199999999999999</v>
      </c>
      <c r="I590" s="2">
        <v>3500</v>
      </c>
      <c r="J590" s="3">
        <f t="shared" si="140"/>
        <v>58.333333333333336</v>
      </c>
      <c r="K590" s="3">
        <f t="shared" si="141"/>
        <v>366.52</v>
      </c>
      <c r="L590" s="1">
        <v>0.9</v>
      </c>
      <c r="M590" s="1">
        <v>0.76</v>
      </c>
      <c r="N590" s="1">
        <f t="shared" si="118"/>
        <v>0.68400000000000005</v>
      </c>
      <c r="O590" s="40">
        <f t="shared" si="119"/>
        <v>50.175438596491226</v>
      </c>
      <c r="P590" s="40">
        <f t="shared" si="142"/>
        <v>3808.3157894736842</v>
      </c>
      <c r="Q590" s="1">
        <v>11</v>
      </c>
      <c r="R590" s="1">
        <v>4</v>
      </c>
      <c r="S590" s="2">
        <v>2600</v>
      </c>
      <c r="T590" s="3">
        <f t="shared" si="120"/>
        <v>866.66666666666663</v>
      </c>
      <c r="U590" s="7">
        <v>0.20419999999999999</v>
      </c>
      <c r="V590" s="7">
        <f t="shared" si="143"/>
        <v>3.2749326455999997E-2</v>
      </c>
      <c r="W590" s="7">
        <f t="shared" si="121"/>
        <v>1.6693636134473333E-2</v>
      </c>
      <c r="X590" s="40">
        <f t="shared" si="122"/>
        <v>1081.2059482292843</v>
      </c>
      <c r="Y590" s="1">
        <v>0</v>
      </c>
      <c r="Z590" s="1">
        <v>78</v>
      </c>
      <c r="AA590" s="2">
        <v>67</v>
      </c>
      <c r="AB590" s="6">
        <f t="shared" si="123"/>
        <v>0.6511988748177826</v>
      </c>
      <c r="AC590" s="2">
        <v>347.36</v>
      </c>
      <c r="AD590" s="40">
        <f t="shared" si="124"/>
        <v>3367.0033670033663</v>
      </c>
      <c r="AE590" s="1">
        <f t="shared" si="125"/>
        <v>2.4950099800399199</v>
      </c>
      <c r="AF590" s="2">
        <f t="shared" si="126"/>
        <v>63</v>
      </c>
      <c r="AG590" s="9">
        <f t="shared" si="127"/>
        <v>157.18562874251495</v>
      </c>
      <c r="AH590" s="12">
        <f t="shared" si="128"/>
        <v>9.6750064168536487E-3</v>
      </c>
      <c r="AI590" s="12">
        <f t="shared" si="92"/>
        <v>-32655.695686742431</v>
      </c>
      <c r="AJ590" s="42">
        <f t="shared" si="93"/>
        <v>-58.752735654730465</v>
      </c>
      <c r="AK590" s="11">
        <v>0</v>
      </c>
      <c r="AL590" s="9">
        <f t="shared" si="94"/>
        <v>-1080.1928783073756</v>
      </c>
      <c r="AM590" s="11">
        <f t="shared" si="129"/>
        <v>0</v>
      </c>
      <c r="AN590" s="9">
        <f t="shared" si="130"/>
        <v>53.373203303266514</v>
      </c>
      <c r="AO590" s="9"/>
      <c r="AP590" s="9">
        <f t="shared" si="97"/>
        <v>58.760224114663757</v>
      </c>
      <c r="AQ590" s="47">
        <f t="shared" si="98"/>
        <v>53.286920185853695</v>
      </c>
      <c r="AR590" s="15">
        <f t="shared" si="131"/>
        <v>0</v>
      </c>
      <c r="AS590" s="49"/>
      <c r="AT590" s="12">
        <f t="shared" si="132"/>
        <v>-5.062221436895685E-3</v>
      </c>
      <c r="AU590" s="9">
        <f t="shared" si="133"/>
        <v>47.899899374456453</v>
      </c>
      <c r="AV590" s="9">
        <f t="shared" si="102"/>
        <v>42.512878563059211</v>
      </c>
      <c r="AW590" s="9">
        <f t="shared" si="103"/>
        <v>53.286920185861334</v>
      </c>
      <c r="AX590" s="16">
        <f t="shared" si="134"/>
        <v>47.899899374460276</v>
      </c>
      <c r="AY590" s="44">
        <f t="shared" si="105"/>
        <v>-4.9824187706546674E-3</v>
      </c>
      <c r="AZ590" s="49"/>
      <c r="BA590" s="12">
        <f t="shared" si="135"/>
        <v>-5.0622214369029795E-3</v>
      </c>
      <c r="BB590" s="9">
        <f t="shared" si="136"/>
        <v>66.524977921866778</v>
      </c>
      <c r="BC590" s="9">
        <f t="shared" si="108"/>
        <v>61.137957110461898</v>
      </c>
      <c r="BD590" s="9">
        <f t="shared" si="109"/>
        <v>71.911998733271858</v>
      </c>
      <c r="BE590" s="16">
        <f t="shared" si="137"/>
        <v>66.524977921866878</v>
      </c>
      <c r="BF590" s="44">
        <f t="shared" si="111"/>
        <v>-4.9824187706582887E-3</v>
      </c>
      <c r="BG590" s="49"/>
      <c r="BH590" s="12">
        <f t="shared" si="138"/>
        <v>-5.0622214369031764E-3</v>
      </c>
      <c r="BI590" s="9">
        <f t="shared" si="139"/>
        <v>67</v>
      </c>
      <c r="BJ590" s="9">
        <f t="shared" si="117"/>
        <v>61.612979188594913</v>
      </c>
      <c r="BK590" s="9"/>
      <c r="BL590" s="47">
        <f t="shared" si="144"/>
        <v>67</v>
      </c>
      <c r="BM590" s="44">
        <f t="shared" si="116"/>
        <v>-4.9824187706583875E-3</v>
      </c>
      <c r="BN590" s="11"/>
      <c r="BO590" s="9"/>
      <c r="BP590" s="11"/>
      <c r="BQ590" s="9"/>
      <c r="BR590" s="43"/>
      <c r="BS590" s="9"/>
      <c r="BT590" s="11"/>
    </row>
    <row r="591" spans="3:72" x14ac:dyDescent="0.2">
      <c r="C591" s="1">
        <v>80</v>
      </c>
      <c r="D591" s="1">
        <v>104.71</v>
      </c>
      <c r="E591" s="1">
        <v>-5103.8999999999996</v>
      </c>
      <c r="F591" s="2">
        <v>78</v>
      </c>
      <c r="G591" s="6">
        <v>3.3000000000000002E-2</v>
      </c>
      <c r="H591" s="2">
        <v>0.42199999999999999</v>
      </c>
      <c r="I591" s="2">
        <v>3500</v>
      </c>
      <c r="J591" s="3">
        <f t="shared" si="140"/>
        <v>58.333333333333336</v>
      </c>
      <c r="K591" s="3">
        <f t="shared" si="141"/>
        <v>366.52</v>
      </c>
      <c r="L591" s="1">
        <v>0.9</v>
      </c>
      <c r="M591" s="1">
        <v>0.76</v>
      </c>
      <c r="N591" s="1">
        <f t="shared" si="118"/>
        <v>0.68400000000000005</v>
      </c>
      <c r="O591" s="40">
        <f t="shared" si="119"/>
        <v>50.175438596491226</v>
      </c>
      <c r="P591" s="40">
        <f t="shared" si="142"/>
        <v>3808.3157894736842</v>
      </c>
      <c r="Q591" s="1">
        <v>11</v>
      </c>
      <c r="R591" s="1">
        <v>4</v>
      </c>
      <c r="S591" s="2">
        <v>2600</v>
      </c>
      <c r="T591" s="3">
        <f t="shared" si="120"/>
        <v>866.66666666666663</v>
      </c>
      <c r="U591" s="7">
        <v>0.20419999999999999</v>
      </c>
      <c r="V591" s="7">
        <f t="shared" si="143"/>
        <v>3.2749326455999997E-2</v>
      </c>
      <c r="W591" s="7">
        <f t="shared" si="121"/>
        <v>1.6693636134473333E-2</v>
      </c>
      <c r="X591" s="40">
        <f t="shared" si="122"/>
        <v>1081.2059482292843</v>
      </c>
      <c r="Y591" s="1">
        <v>0</v>
      </c>
      <c r="Z591" s="1">
        <v>78</v>
      </c>
      <c r="AA591" s="2">
        <v>67</v>
      </c>
      <c r="AB591" s="6">
        <f t="shared" si="123"/>
        <v>0.6511988748177826</v>
      </c>
      <c r="AC591" s="2">
        <v>347.36</v>
      </c>
      <c r="AD591" s="40">
        <f t="shared" si="124"/>
        <v>3367.0033670033663</v>
      </c>
      <c r="AE591" s="1">
        <f t="shared" si="125"/>
        <v>2.4950099800399199</v>
      </c>
      <c r="AF591" s="2">
        <f t="shared" si="126"/>
        <v>64</v>
      </c>
      <c r="AG591" s="9">
        <f t="shared" si="127"/>
        <v>159.68063872255487</v>
      </c>
      <c r="AH591" s="12">
        <f t="shared" si="128"/>
        <v>9.5252743961356991E-3</v>
      </c>
      <c r="AI591" s="12">
        <f t="shared" si="92"/>
        <v>-29158.576905145776</v>
      </c>
      <c r="AJ591" s="42">
        <f t="shared" si="93"/>
        <v>-58.583098364738483</v>
      </c>
      <c r="AK591" s="11">
        <v>0</v>
      </c>
      <c r="AL591" s="9">
        <f t="shared" si="94"/>
        <v>-1080.208556747265</v>
      </c>
      <c r="AM591" s="11">
        <f t="shared" si="129"/>
        <v>0</v>
      </c>
      <c r="AN591" s="9">
        <f t="shared" si="130"/>
        <v>53.286920185853695</v>
      </c>
      <c r="AO591" s="9"/>
      <c r="AP591" s="9">
        <f t="shared" si="97"/>
        <v>58.590356832924215</v>
      </c>
      <c r="AQ591" s="47">
        <f t="shared" si="98"/>
        <v>53.203336021530795</v>
      </c>
      <c r="AR591" s="15">
        <f t="shared" si="131"/>
        <v>0</v>
      </c>
      <c r="AS591" s="49"/>
      <c r="AT591" s="12">
        <f t="shared" si="132"/>
        <v>-4.9824187706546674E-3</v>
      </c>
      <c r="AU591" s="9">
        <f t="shared" si="133"/>
        <v>47.899899374460276</v>
      </c>
      <c r="AV591" s="9">
        <f t="shared" si="102"/>
        <v>42.596462727389756</v>
      </c>
      <c r="AW591" s="9">
        <f t="shared" si="103"/>
        <v>53.203336021534589</v>
      </c>
      <c r="AX591" s="16">
        <f t="shared" si="134"/>
        <v>47.899899374462173</v>
      </c>
      <c r="AY591" s="44">
        <f t="shared" si="105"/>
        <v>-4.9051123477057961E-3</v>
      </c>
      <c r="AZ591" s="49"/>
      <c r="BA591" s="12">
        <f t="shared" si="135"/>
        <v>-4.9824187706582887E-3</v>
      </c>
      <c r="BB591" s="9">
        <f t="shared" si="136"/>
        <v>66.524977921866878</v>
      </c>
      <c r="BC591" s="9">
        <f t="shared" si="108"/>
        <v>61.221541274792564</v>
      </c>
      <c r="BD591" s="9">
        <f t="shared" si="109"/>
        <v>71.828414568941298</v>
      </c>
      <c r="BE591" s="16">
        <f t="shared" si="137"/>
        <v>66.524977921866935</v>
      </c>
      <c r="BF591" s="44">
        <f t="shared" si="111"/>
        <v>-4.9051123477076037E-3</v>
      </c>
      <c r="BG591" s="49"/>
      <c r="BH591" s="12">
        <f t="shared" si="138"/>
        <v>-4.9824187706583875E-3</v>
      </c>
      <c r="BI591" s="9">
        <f t="shared" si="139"/>
        <v>67</v>
      </c>
      <c r="BJ591" s="9">
        <f t="shared" si="117"/>
        <v>61.69656335292558</v>
      </c>
      <c r="BK591" s="9"/>
      <c r="BL591" s="47">
        <f t="shared" si="144"/>
        <v>67</v>
      </c>
      <c r="BM591" s="44">
        <f t="shared" si="116"/>
        <v>-4.9051123477076497E-3</v>
      </c>
      <c r="BN591" s="11"/>
      <c r="BO591" s="9"/>
      <c r="BP591" s="11"/>
      <c r="BQ591" s="9"/>
      <c r="BR591" s="43"/>
      <c r="BS591" s="9"/>
      <c r="BT591" s="11"/>
    </row>
    <row r="592" spans="3:72" x14ac:dyDescent="0.2">
      <c r="C592" s="1">
        <v>80</v>
      </c>
      <c r="D592" s="1">
        <v>104.71</v>
      </c>
      <c r="E592" s="1">
        <v>-5103.8999999999996</v>
      </c>
      <c r="F592" s="2">
        <v>78</v>
      </c>
      <c r="G592" s="6">
        <v>3.3000000000000002E-2</v>
      </c>
      <c r="H592" s="2">
        <v>0.42199999999999999</v>
      </c>
      <c r="I592" s="2">
        <v>3500</v>
      </c>
      <c r="J592" s="3">
        <f t="shared" si="140"/>
        <v>58.333333333333336</v>
      </c>
      <c r="K592" s="3">
        <f t="shared" si="141"/>
        <v>366.52</v>
      </c>
      <c r="L592" s="1">
        <v>0.9</v>
      </c>
      <c r="M592" s="1">
        <v>0.76</v>
      </c>
      <c r="N592" s="1">
        <f t="shared" si="118"/>
        <v>0.68400000000000005</v>
      </c>
      <c r="O592" s="40">
        <f t="shared" si="119"/>
        <v>50.175438596491226</v>
      </c>
      <c r="P592" s="40">
        <f t="shared" si="142"/>
        <v>3808.3157894736842</v>
      </c>
      <c r="Q592" s="1">
        <v>11</v>
      </c>
      <c r="R592" s="1">
        <v>4</v>
      </c>
      <c r="S592" s="2">
        <v>2600</v>
      </c>
      <c r="T592" s="3">
        <f t="shared" si="120"/>
        <v>866.66666666666663</v>
      </c>
      <c r="U592" s="7">
        <v>0.20419999999999999</v>
      </c>
      <c r="V592" s="7">
        <f t="shared" si="143"/>
        <v>3.2749326455999997E-2</v>
      </c>
      <c r="W592" s="7">
        <f t="shared" si="121"/>
        <v>1.6693636134473333E-2</v>
      </c>
      <c r="X592" s="40">
        <f t="shared" si="122"/>
        <v>1081.2059482292843</v>
      </c>
      <c r="Y592" s="1">
        <v>0</v>
      </c>
      <c r="Z592" s="1">
        <v>78</v>
      </c>
      <c r="AA592" s="2">
        <v>67</v>
      </c>
      <c r="AB592" s="6">
        <f t="shared" si="123"/>
        <v>0.6511988748177826</v>
      </c>
      <c r="AC592" s="2">
        <v>347.36</v>
      </c>
      <c r="AD592" s="40">
        <f t="shared" si="124"/>
        <v>3367.0033670033663</v>
      </c>
      <c r="AE592" s="1">
        <f t="shared" si="125"/>
        <v>2.4950099800399199</v>
      </c>
      <c r="AF592" s="2">
        <f t="shared" si="126"/>
        <v>65</v>
      </c>
      <c r="AG592" s="9">
        <f t="shared" si="127"/>
        <v>162.1756487025948</v>
      </c>
      <c r="AH592" s="12">
        <f t="shared" si="128"/>
        <v>9.3801062990622793E-3</v>
      </c>
      <c r="AI592" s="12">
        <f t="shared" ref="AI592:AI655" si="145">AL592^2-4*CoefC*AJ592</f>
        <v>-25769.920100313146</v>
      </c>
      <c r="AJ592" s="42">
        <f t="shared" ref="AJ592:AJ655" si="146">AH592^2*CoefA-AP592</f>
        <v>-58.418723227965593</v>
      </c>
      <c r="AK592" s="11">
        <v>0</v>
      </c>
      <c r="AL592" s="9">
        <f t="shared" ref="AL592:AL655" si="147">AH592*CoefB-B</f>
        <v>-1080.2237572987094</v>
      </c>
      <c r="AM592" s="11">
        <f t="shared" si="129"/>
        <v>0</v>
      </c>
      <c r="AN592" s="9">
        <f t="shared" si="130"/>
        <v>53.203336021530795</v>
      </c>
      <c r="AO592" s="9"/>
      <c r="AP592" s="9">
        <f t="shared" ref="AP592:AP655" si="148">AN592-AT592*(B-_R*ABS(AT592))</f>
        <v>58.425762139500129</v>
      </c>
      <c r="AQ592" s="47">
        <f t="shared" ref="AQ592:AQ655" si="149">AU592+B*(AR592-AT592)+_R*AT592*ABS(AT592)</f>
        <v>53.122325492431507</v>
      </c>
      <c r="AR592" s="15">
        <f t="shared" si="131"/>
        <v>0</v>
      </c>
      <c r="AS592" s="49"/>
      <c r="AT592" s="12">
        <f t="shared" si="132"/>
        <v>-4.9051123477057961E-3</v>
      </c>
      <c r="AU592" s="9">
        <f t="shared" si="133"/>
        <v>47.899899374462173</v>
      </c>
      <c r="AV592" s="9">
        <f t="shared" ref="AV592:AV655" si="150">AU592+AT592*(B-_R*ABS(AT592))</f>
        <v>42.677473256492839</v>
      </c>
      <c r="AW592" s="9">
        <f t="shared" ref="AW592:AW655" si="151">AU592-BA592*(B-_R*ABS(BA592))</f>
        <v>53.122325492433397</v>
      </c>
      <c r="AX592" s="16">
        <f t="shared" si="134"/>
        <v>47.899899374463118</v>
      </c>
      <c r="AY592" s="44">
        <f t="shared" ref="AY592:AY655" si="152">(AV592-AX592)/B</f>
        <v>-4.8301862624074215E-3</v>
      </c>
      <c r="AZ592" s="49"/>
      <c r="BA592" s="12">
        <f t="shared" si="135"/>
        <v>-4.9051123477076037E-3</v>
      </c>
      <c r="BB592" s="9">
        <f t="shared" si="136"/>
        <v>66.524977921866935</v>
      </c>
      <c r="BC592" s="9">
        <f t="shared" ref="BC592:BC655" si="153">BB592+BA592*(B-_R*ABS(BA592))</f>
        <v>61.30255180389571</v>
      </c>
      <c r="BD592" s="9">
        <f t="shared" ref="BD592:BD655" si="154">BB592-BH592*(B-_R*ABS(BH592))</f>
        <v>71.747404039838216</v>
      </c>
      <c r="BE592" s="16">
        <f t="shared" si="137"/>
        <v>66.524977921866963</v>
      </c>
      <c r="BF592" s="44">
        <f t="shared" ref="BF592:BF655" si="155">(BC592-BE592)/B</f>
        <v>-4.8301862624083218E-3</v>
      </c>
      <c r="BG592" s="49"/>
      <c r="BH592" s="12">
        <f t="shared" si="138"/>
        <v>-4.9051123477076497E-3</v>
      </c>
      <c r="BI592" s="9">
        <f t="shared" si="139"/>
        <v>67</v>
      </c>
      <c r="BJ592" s="9">
        <f t="shared" si="117"/>
        <v>61.777573882028726</v>
      </c>
      <c r="BK592" s="9"/>
      <c r="BL592" s="47">
        <f t="shared" si="144"/>
        <v>67</v>
      </c>
      <c r="BM592" s="44">
        <f t="shared" ref="BM592:BM655" si="156">(BJ592-BL592)/B</f>
        <v>-4.8301862624083418E-3</v>
      </c>
      <c r="BN592" s="11"/>
      <c r="BO592" s="9"/>
      <c r="BP592" s="11"/>
      <c r="BQ592" s="9"/>
      <c r="BR592" s="43"/>
      <c r="BS592" s="9"/>
      <c r="BT592" s="11"/>
    </row>
    <row r="593" spans="3:72" x14ac:dyDescent="0.2">
      <c r="C593" s="1">
        <v>80</v>
      </c>
      <c r="D593" s="1">
        <v>104.71</v>
      </c>
      <c r="E593" s="1">
        <v>-5103.8999999999996</v>
      </c>
      <c r="F593" s="2">
        <v>78</v>
      </c>
      <c r="G593" s="6">
        <v>3.3000000000000002E-2</v>
      </c>
      <c r="H593" s="2">
        <v>0.42199999999999999</v>
      </c>
      <c r="I593" s="2">
        <v>3500</v>
      </c>
      <c r="J593" s="3">
        <f t="shared" si="140"/>
        <v>58.333333333333336</v>
      </c>
      <c r="K593" s="3">
        <f t="shared" si="141"/>
        <v>366.52</v>
      </c>
      <c r="L593" s="1">
        <v>0.9</v>
      </c>
      <c r="M593" s="1">
        <v>0.76</v>
      </c>
      <c r="N593" s="1">
        <f t="shared" si="118"/>
        <v>0.68400000000000005</v>
      </c>
      <c r="O593" s="40">
        <f t="shared" si="119"/>
        <v>50.175438596491226</v>
      </c>
      <c r="P593" s="40">
        <f t="shared" si="142"/>
        <v>3808.3157894736842</v>
      </c>
      <c r="Q593" s="1">
        <v>11</v>
      </c>
      <c r="R593" s="1">
        <v>4</v>
      </c>
      <c r="S593" s="2">
        <v>2600</v>
      </c>
      <c r="T593" s="3">
        <f t="shared" si="120"/>
        <v>866.66666666666663</v>
      </c>
      <c r="U593" s="7">
        <v>0.20419999999999999</v>
      </c>
      <c r="V593" s="7">
        <f t="shared" si="143"/>
        <v>3.2749326455999997E-2</v>
      </c>
      <c r="W593" s="7">
        <f t="shared" si="121"/>
        <v>1.6693636134473333E-2</v>
      </c>
      <c r="X593" s="40">
        <f t="shared" si="122"/>
        <v>1081.2059482292843</v>
      </c>
      <c r="Y593" s="1">
        <v>0</v>
      </c>
      <c r="Z593" s="1">
        <v>78</v>
      </c>
      <c r="AA593" s="2">
        <v>67</v>
      </c>
      <c r="AB593" s="6">
        <f t="shared" si="123"/>
        <v>0.6511988748177826</v>
      </c>
      <c r="AC593" s="2">
        <v>347.36</v>
      </c>
      <c r="AD593" s="40">
        <f t="shared" si="124"/>
        <v>3367.0033670033663</v>
      </c>
      <c r="AE593" s="1">
        <f t="shared" si="125"/>
        <v>2.4950099800399199</v>
      </c>
      <c r="AF593" s="2">
        <f t="shared" si="126"/>
        <v>66</v>
      </c>
      <c r="AG593" s="9">
        <f t="shared" si="127"/>
        <v>164.67065868263472</v>
      </c>
      <c r="AH593" s="12">
        <f t="shared" si="128"/>
        <v>9.2392965912606491E-3</v>
      </c>
      <c r="AI593" s="12">
        <f t="shared" si="145"/>
        <v>-22484.731193852145</v>
      </c>
      <c r="AJ593" s="42">
        <f t="shared" si="146"/>
        <v>-58.259367899084552</v>
      </c>
      <c r="AK593" s="11">
        <v>0</v>
      </c>
      <c r="AL593" s="9">
        <f t="shared" si="147"/>
        <v>-1080.2385014832134</v>
      </c>
      <c r="AM593" s="11">
        <f t="shared" si="129"/>
        <v>0</v>
      </c>
      <c r="AN593" s="9">
        <f t="shared" si="130"/>
        <v>53.122325492431507</v>
      </c>
      <c r="AO593" s="9"/>
      <c r="AP593" s="9">
        <f t="shared" si="148"/>
        <v>58.266197067204651</v>
      </c>
      <c r="AQ593" s="47">
        <f t="shared" si="149"/>
        <v>53.043770949236261</v>
      </c>
      <c r="AR593" s="15">
        <f t="shared" si="131"/>
        <v>0</v>
      </c>
      <c r="AS593" s="49"/>
      <c r="AT593" s="12">
        <f t="shared" si="132"/>
        <v>-4.8301862624074215E-3</v>
      </c>
      <c r="AU593" s="9">
        <f t="shared" si="133"/>
        <v>47.899899374463118</v>
      </c>
      <c r="AV593" s="9">
        <f t="shared" si="150"/>
        <v>42.756027799689974</v>
      </c>
      <c r="AW593" s="9">
        <f t="shared" si="151"/>
        <v>53.043770949237206</v>
      </c>
      <c r="AX593" s="16">
        <f t="shared" si="134"/>
        <v>47.899899374463587</v>
      </c>
      <c r="AY593" s="44">
        <f t="shared" si="152"/>
        <v>-4.7575317017057193E-3</v>
      </c>
      <c r="AZ593" s="49"/>
      <c r="BA593" s="12">
        <f t="shared" si="135"/>
        <v>-4.8301862624083218E-3</v>
      </c>
      <c r="BB593" s="9">
        <f t="shared" si="136"/>
        <v>66.524977921866963</v>
      </c>
      <c r="BC593" s="9">
        <f t="shared" si="153"/>
        <v>61.381106347092874</v>
      </c>
      <c r="BD593" s="9">
        <f t="shared" si="154"/>
        <v>71.668849496641073</v>
      </c>
      <c r="BE593" s="16">
        <f t="shared" si="137"/>
        <v>66.524977921866977</v>
      </c>
      <c r="BF593" s="44">
        <f t="shared" si="155"/>
        <v>-4.7575317017061721E-3</v>
      </c>
      <c r="BG593" s="49"/>
      <c r="BH593" s="12">
        <f t="shared" si="138"/>
        <v>-4.8301862624083418E-3</v>
      </c>
      <c r="BI593" s="9">
        <f t="shared" si="139"/>
        <v>67</v>
      </c>
      <c r="BJ593" s="9">
        <f t="shared" si="117"/>
        <v>61.85612842522589</v>
      </c>
      <c r="BK593" s="9"/>
      <c r="BL593" s="47">
        <f t="shared" si="144"/>
        <v>67</v>
      </c>
      <c r="BM593" s="44">
        <f t="shared" si="156"/>
        <v>-4.757531701706179E-3</v>
      </c>
      <c r="BN593" s="11"/>
      <c r="BO593" s="9"/>
      <c r="BP593" s="11"/>
      <c r="BQ593" s="9"/>
      <c r="BR593" s="43"/>
      <c r="BS593" s="9"/>
      <c r="BT593" s="11"/>
    </row>
    <row r="594" spans="3:72" x14ac:dyDescent="0.2">
      <c r="C594" s="1">
        <v>80</v>
      </c>
      <c r="D594" s="1">
        <v>104.71</v>
      </c>
      <c r="E594" s="1">
        <v>-5103.8999999999996</v>
      </c>
      <c r="F594" s="2">
        <v>78</v>
      </c>
      <c r="G594" s="6">
        <v>3.3000000000000002E-2</v>
      </c>
      <c r="H594" s="2">
        <v>0.42199999999999999</v>
      </c>
      <c r="I594" s="2">
        <v>3500</v>
      </c>
      <c r="J594" s="3">
        <f t="shared" si="140"/>
        <v>58.333333333333336</v>
      </c>
      <c r="K594" s="3">
        <f t="shared" si="141"/>
        <v>366.52</v>
      </c>
      <c r="L594" s="1">
        <v>0.9</v>
      </c>
      <c r="M594" s="1">
        <v>0.76</v>
      </c>
      <c r="N594" s="1">
        <f t="shared" si="118"/>
        <v>0.68400000000000005</v>
      </c>
      <c r="O594" s="40">
        <f t="shared" si="119"/>
        <v>50.175438596491226</v>
      </c>
      <c r="P594" s="40">
        <f t="shared" si="142"/>
        <v>3808.3157894736842</v>
      </c>
      <c r="Q594" s="1">
        <v>11</v>
      </c>
      <c r="R594" s="1">
        <v>4</v>
      </c>
      <c r="S594" s="2">
        <v>2600</v>
      </c>
      <c r="T594" s="3">
        <f t="shared" si="120"/>
        <v>866.66666666666663</v>
      </c>
      <c r="U594" s="7">
        <v>0.20419999999999999</v>
      </c>
      <c r="V594" s="7">
        <f t="shared" si="143"/>
        <v>3.2749326455999997E-2</v>
      </c>
      <c r="W594" s="7">
        <f t="shared" si="121"/>
        <v>1.6693636134473333E-2</v>
      </c>
      <c r="X594" s="40">
        <f t="shared" si="122"/>
        <v>1081.2059482292843</v>
      </c>
      <c r="Y594" s="1">
        <v>0</v>
      </c>
      <c r="Z594" s="1">
        <v>78</v>
      </c>
      <c r="AA594" s="2">
        <v>67</v>
      </c>
      <c r="AB594" s="6">
        <f t="shared" si="123"/>
        <v>0.6511988748177826</v>
      </c>
      <c r="AC594" s="2">
        <v>347.36</v>
      </c>
      <c r="AD594" s="40">
        <f t="shared" si="124"/>
        <v>3367.0033670033663</v>
      </c>
      <c r="AE594" s="1">
        <f t="shared" si="125"/>
        <v>2.4950099800399199</v>
      </c>
      <c r="AF594" s="2">
        <f t="shared" si="126"/>
        <v>67</v>
      </c>
      <c r="AG594" s="9">
        <f t="shared" si="127"/>
        <v>167.16566866267465</v>
      </c>
      <c r="AH594" s="12">
        <f t="shared" si="128"/>
        <v>9.1026518973708892E-3</v>
      </c>
      <c r="AI594" s="12">
        <f t="shared" si="145"/>
        <v>-19298.319209206849</v>
      </c>
      <c r="AJ594" s="42">
        <f t="shared" si="146"/>
        <v>-58.104804744800745</v>
      </c>
      <c r="AK594" s="11">
        <v>0</v>
      </c>
      <c r="AL594" s="9">
        <f t="shared" si="147"/>
        <v>-1080.2528095491107</v>
      </c>
      <c r="AM594" s="11">
        <f t="shared" si="129"/>
        <v>0</v>
      </c>
      <c r="AN594" s="9">
        <f t="shared" si="130"/>
        <v>53.043770949236261</v>
      </c>
      <c r="AO594" s="9"/>
      <c r="AP594" s="9">
        <f t="shared" si="148"/>
        <v>58.111433406525919</v>
      </c>
      <c r="AQ594" s="47">
        <f t="shared" si="149"/>
        <v>52.967561831753244</v>
      </c>
      <c r="AR594" s="15">
        <f t="shared" si="131"/>
        <v>0</v>
      </c>
      <c r="AS594" s="49"/>
      <c r="AT594" s="12">
        <f t="shared" si="132"/>
        <v>-4.7575317017057193E-3</v>
      </c>
      <c r="AU594" s="9">
        <f t="shared" si="133"/>
        <v>47.899899374463587</v>
      </c>
      <c r="AV594" s="9">
        <f t="shared" si="150"/>
        <v>42.83223691717393</v>
      </c>
      <c r="AW594" s="9">
        <f t="shared" si="151"/>
        <v>52.96756183175372</v>
      </c>
      <c r="AX594" s="16">
        <f t="shared" si="134"/>
        <v>47.899899374463828</v>
      </c>
      <c r="AY594" s="44">
        <f t="shared" si="152"/>
        <v>-4.6870464092334356E-3</v>
      </c>
      <c r="AZ594" s="49"/>
      <c r="BA594" s="12">
        <f t="shared" si="135"/>
        <v>-4.7575317017061721E-3</v>
      </c>
      <c r="BB594" s="9">
        <f t="shared" si="136"/>
        <v>66.524977921866977</v>
      </c>
      <c r="BC594" s="9">
        <f t="shared" si="153"/>
        <v>61.457315464576844</v>
      </c>
      <c r="BD594" s="9">
        <f t="shared" si="154"/>
        <v>71.592640379157118</v>
      </c>
      <c r="BE594" s="16">
        <f t="shared" si="137"/>
        <v>66.524977921866977</v>
      </c>
      <c r="BF594" s="44">
        <f t="shared" si="155"/>
        <v>-4.6870464092336524E-3</v>
      </c>
      <c r="BG594" s="49"/>
      <c r="BH594" s="12">
        <f t="shared" si="138"/>
        <v>-4.757531701706179E-3</v>
      </c>
      <c r="BI594" s="9">
        <f t="shared" si="139"/>
        <v>67</v>
      </c>
      <c r="BJ594" s="9">
        <f t="shared" si="117"/>
        <v>61.93233754270986</v>
      </c>
      <c r="BK594" s="9"/>
      <c r="BL594" s="47">
        <f t="shared" si="144"/>
        <v>67</v>
      </c>
      <c r="BM594" s="44">
        <f t="shared" si="156"/>
        <v>-4.6870464092336585E-3</v>
      </c>
      <c r="BN594" s="11"/>
      <c r="BO594" s="9"/>
      <c r="BP594" s="11"/>
      <c r="BQ594" s="9"/>
      <c r="BR594" s="43"/>
      <c r="BS594" s="9"/>
      <c r="BT594" s="11"/>
    </row>
    <row r="595" spans="3:72" x14ac:dyDescent="0.2">
      <c r="C595" s="1">
        <v>80</v>
      </c>
      <c r="D595" s="1">
        <v>104.71</v>
      </c>
      <c r="E595" s="1">
        <v>-5103.8999999999996</v>
      </c>
      <c r="F595" s="2">
        <v>78</v>
      </c>
      <c r="G595" s="6">
        <v>3.3000000000000002E-2</v>
      </c>
      <c r="H595" s="2">
        <v>0.42199999999999999</v>
      </c>
      <c r="I595" s="2">
        <v>3500</v>
      </c>
      <c r="J595" s="3">
        <f t="shared" si="140"/>
        <v>58.333333333333336</v>
      </c>
      <c r="K595" s="3">
        <f t="shared" si="141"/>
        <v>366.52</v>
      </c>
      <c r="L595" s="1">
        <v>0.9</v>
      </c>
      <c r="M595" s="1">
        <v>0.76</v>
      </c>
      <c r="N595" s="1">
        <f t="shared" si="118"/>
        <v>0.68400000000000005</v>
      </c>
      <c r="O595" s="40">
        <f t="shared" si="119"/>
        <v>50.175438596491226</v>
      </c>
      <c r="P595" s="40">
        <f t="shared" si="142"/>
        <v>3808.3157894736842</v>
      </c>
      <c r="Q595" s="1">
        <v>11</v>
      </c>
      <c r="R595" s="1">
        <v>4</v>
      </c>
      <c r="S595" s="2">
        <v>2600</v>
      </c>
      <c r="T595" s="3">
        <f t="shared" si="120"/>
        <v>866.66666666666663</v>
      </c>
      <c r="U595" s="7">
        <v>0.20419999999999999</v>
      </c>
      <c r="V595" s="7">
        <f t="shared" si="143"/>
        <v>3.2749326455999997E-2</v>
      </c>
      <c r="W595" s="7">
        <f t="shared" si="121"/>
        <v>1.6693636134473333E-2</v>
      </c>
      <c r="X595" s="40">
        <f t="shared" si="122"/>
        <v>1081.2059482292843</v>
      </c>
      <c r="Y595" s="1">
        <v>0</v>
      </c>
      <c r="Z595" s="1">
        <v>78</v>
      </c>
      <c r="AA595" s="2">
        <v>67</v>
      </c>
      <c r="AB595" s="6">
        <f t="shared" si="123"/>
        <v>0.6511988748177826</v>
      </c>
      <c r="AC595" s="2">
        <v>347.36</v>
      </c>
      <c r="AD595" s="40">
        <f t="shared" si="124"/>
        <v>3367.0033670033663</v>
      </c>
      <c r="AE595" s="1">
        <f t="shared" si="125"/>
        <v>2.4950099800399199</v>
      </c>
      <c r="AF595" s="2">
        <f t="shared" si="126"/>
        <v>68</v>
      </c>
      <c r="AG595" s="9">
        <f t="shared" si="127"/>
        <v>169.66067864271454</v>
      </c>
      <c r="AH595" s="12">
        <f t="shared" si="128"/>
        <v>8.9699901150204348E-3</v>
      </c>
      <c r="AI595" s="12">
        <f t="shared" si="145"/>
        <v>-16206.273553169798</v>
      </c>
      <c r="AJ595" s="42">
        <f t="shared" si="146"/>
        <v>-57.954819740851917</v>
      </c>
      <c r="AK595" s="11">
        <v>0</v>
      </c>
      <c r="AL595" s="9">
        <f t="shared" si="147"/>
        <v>-1080.2667005643405</v>
      </c>
      <c r="AM595" s="11">
        <f t="shared" si="129"/>
        <v>0</v>
      </c>
      <c r="AN595" s="9">
        <f t="shared" si="130"/>
        <v>52.967561831753244</v>
      </c>
      <c r="AO595" s="9"/>
      <c r="AP595" s="9">
        <f t="shared" si="148"/>
        <v>57.961256598665003</v>
      </c>
      <c r="AQ595" s="47">
        <f t="shared" si="149"/>
        <v>52.893594141375587</v>
      </c>
      <c r="AR595" s="15">
        <f t="shared" si="131"/>
        <v>0</v>
      </c>
      <c r="AS595" s="49"/>
      <c r="AT595" s="12">
        <f t="shared" si="132"/>
        <v>-4.6870464092334356E-3</v>
      </c>
      <c r="AU595" s="9">
        <f t="shared" si="133"/>
        <v>47.899899374463828</v>
      </c>
      <c r="AV595" s="9">
        <f t="shared" si="150"/>
        <v>42.90620460755207</v>
      </c>
      <c r="AW595" s="9">
        <f t="shared" si="151"/>
        <v>52.893594141375814</v>
      </c>
      <c r="AX595" s="16">
        <f t="shared" si="134"/>
        <v>47.899899374463942</v>
      </c>
      <c r="AY595" s="44">
        <f t="shared" si="152"/>
        <v>-4.6186341973887216E-3</v>
      </c>
      <c r="AZ595" s="49"/>
      <c r="BA595" s="12">
        <f t="shared" si="135"/>
        <v>-4.6870464092336524E-3</v>
      </c>
      <c r="BB595" s="9">
        <f t="shared" si="136"/>
        <v>66.524977921866977</v>
      </c>
      <c r="BC595" s="9">
        <f t="shared" si="153"/>
        <v>61.531283154954991</v>
      </c>
      <c r="BD595" s="9">
        <f t="shared" si="154"/>
        <v>71.518672688778963</v>
      </c>
      <c r="BE595" s="16">
        <f t="shared" si="137"/>
        <v>66.524977921866977</v>
      </c>
      <c r="BF595" s="44">
        <f t="shared" si="155"/>
        <v>-4.6186341973888266E-3</v>
      </c>
      <c r="BG595" s="49"/>
      <c r="BH595" s="12">
        <f t="shared" si="138"/>
        <v>-4.6870464092336585E-3</v>
      </c>
      <c r="BI595" s="9">
        <f t="shared" si="139"/>
        <v>67</v>
      </c>
      <c r="BJ595" s="9">
        <f t="shared" si="117"/>
        <v>62.006305233088007</v>
      </c>
      <c r="BK595" s="9"/>
      <c r="BL595" s="47">
        <f t="shared" si="144"/>
        <v>67</v>
      </c>
      <c r="BM595" s="44">
        <f t="shared" si="156"/>
        <v>-4.6186341973888335E-3</v>
      </c>
      <c r="BN595" s="11"/>
      <c r="BO595" s="9"/>
      <c r="BP595" s="11"/>
      <c r="BQ595" s="9"/>
      <c r="BR595" s="43"/>
      <c r="BS595" s="9"/>
      <c r="BT595" s="11"/>
    </row>
    <row r="596" spans="3:72" x14ac:dyDescent="0.2">
      <c r="C596" s="1">
        <v>80</v>
      </c>
      <c r="D596" s="1">
        <v>104.71</v>
      </c>
      <c r="E596" s="1">
        <v>-5103.8999999999996</v>
      </c>
      <c r="F596" s="2">
        <v>78</v>
      </c>
      <c r="G596" s="6">
        <v>3.3000000000000002E-2</v>
      </c>
      <c r="H596" s="2">
        <v>0.42199999999999999</v>
      </c>
      <c r="I596" s="2">
        <v>3500</v>
      </c>
      <c r="J596" s="3">
        <f t="shared" si="140"/>
        <v>58.333333333333336</v>
      </c>
      <c r="K596" s="3">
        <f t="shared" si="141"/>
        <v>366.52</v>
      </c>
      <c r="L596" s="1">
        <v>0.9</v>
      </c>
      <c r="M596" s="1">
        <v>0.76</v>
      </c>
      <c r="N596" s="1">
        <f t="shared" si="118"/>
        <v>0.68400000000000005</v>
      </c>
      <c r="O596" s="40">
        <f t="shared" si="119"/>
        <v>50.175438596491226</v>
      </c>
      <c r="P596" s="40">
        <f t="shared" si="142"/>
        <v>3808.3157894736842</v>
      </c>
      <c r="Q596" s="1">
        <v>11</v>
      </c>
      <c r="R596" s="1">
        <v>4</v>
      </c>
      <c r="S596" s="2">
        <v>2600</v>
      </c>
      <c r="T596" s="3">
        <f t="shared" si="120"/>
        <v>866.66666666666663</v>
      </c>
      <c r="U596" s="7">
        <v>0.20419999999999999</v>
      </c>
      <c r="V596" s="7">
        <f t="shared" si="143"/>
        <v>3.2749326455999997E-2</v>
      </c>
      <c r="W596" s="7">
        <f t="shared" si="121"/>
        <v>1.6693636134473333E-2</v>
      </c>
      <c r="X596" s="40">
        <f t="shared" si="122"/>
        <v>1081.2059482292843</v>
      </c>
      <c r="Y596" s="1">
        <v>0</v>
      </c>
      <c r="Z596" s="1">
        <v>78</v>
      </c>
      <c r="AA596" s="2">
        <v>67</v>
      </c>
      <c r="AB596" s="6">
        <f t="shared" si="123"/>
        <v>0.6511988748177826</v>
      </c>
      <c r="AC596" s="2">
        <v>347.36</v>
      </c>
      <c r="AD596" s="40">
        <f t="shared" si="124"/>
        <v>3367.0033670033663</v>
      </c>
      <c r="AE596" s="1">
        <f t="shared" si="125"/>
        <v>2.4950099800399199</v>
      </c>
      <c r="AF596" s="2">
        <f t="shared" si="126"/>
        <v>69</v>
      </c>
      <c r="AG596" s="9">
        <f t="shared" si="127"/>
        <v>172.15568862275447</v>
      </c>
      <c r="AH596" s="12">
        <f t="shared" si="128"/>
        <v>8.8411396051630928E-3</v>
      </c>
      <c r="AI596" s="12">
        <f t="shared" si="145"/>
        <v>-13204.443315507378</v>
      </c>
      <c r="AJ596" s="42">
        <f t="shared" si="146"/>
        <v>-57.809211467015281</v>
      </c>
      <c r="AK596" s="11">
        <v>0</v>
      </c>
      <c r="AL596" s="9">
        <f t="shared" si="147"/>
        <v>-1080.2801925012277</v>
      </c>
      <c r="AM596" s="11">
        <f t="shared" si="129"/>
        <v>0</v>
      </c>
      <c r="AN596" s="9">
        <f t="shared" si="130"/>
        <v>52.893594141375587</v>
      </c>
      <c r="AO596" s="9"/>
      <c r="AP596" s="9">
        <f t="shared" si="148"/>
        <v>57.815464726976721</v>
      </c>
      <c r="AQ596" s="47">
        <f t="shared" si="149"/>
        <v>52.821769960065076</v>
      </c>
      <c r="AR596" s="15">
        <f t="shared" si="131"/>
        <v>0</v>
      </c>
      <c r="AS596" s="49"/>
      <c r="AT596" s="12">
        <f t="shared" si="132"/>
        <v>-4.6186341973887216E-3</v>
      </c>
      <c r="AU596" s="9">
        <f t="shared" si="133"/>
        <v>47.899899374463942</v>
      </c>
      <c r="AV596" s="9">
        <f t="shared" si="150"/>
        <v>42.978028788862808</v>
      </c>
      <c r="AW596" s="9">
        <f t="shared" si="151"/>
        <v>52.82176996006519</v>
      </c>
      <c r="AX596" s="16">
        <f t="shared" si="134"/>
        <v>47.899899374463999</v>
      </c>
      <c r="AY596" s="44">
        <f t="shared" si="152"/>
        <v>-4.5522045024464124E-3</v>
      </c>
      <c r="AZ596" s="49"/>
      <c r="BA596" s="12">
        <f t="shared" si="135"/>
        <v>-4.6186341973888266E-3</v>
      </c>
      <c r="BB596" s="9">
        <f t="shared" si="136"/>
        <v>66.524977921866977</v>
      </c>
      <c r="BC596" s="9">
        <f t="shared" si="153"/>
        <v>61.60310733626573</v>
      </c>
      <c r="BD596" s="9">
        <f t="shared" si="154"/>
        <v>71.446848507468232</v>
      </c>
      <c r="BE596" s="16">
        <f t="shared" si="137"/>
        <v>66.524977921866977</v>
      </c>
      <c r="BF596" s="44">
        <f t="shared" si="155"/>
        <v>-4.5522045024464653E-3</v>
      </c>
      <c r="BG596" s="49"/>
      <c r="BH596" s="12">
        <f t="shared" si="138"/>
        <v>-4.6186341973888335E-3</v>
      </c>
      <c r="BI596" s="9">
        <f t="shared" si="139"/>
        <v>67</v>
      </c>
      <c r="BJ596" s="9">
        <f t="shared" si="117"/>
        <v>62.078129414398745</v>
      </c>
      <c r="BK596" s="9"/>
      <c r="BL596" s="47">
        <f t="shared" si="144"/>
        <v>67</v>
      </c>
      <c r="BM596" s="44">
        <f t="shared" si="156"/>
        <v>-4.5522045024464714E-3</v>
      </c>
      <c r="BN596" s="11"/>
      <c r="BO596" s="9"/>
      <c r="BP596" s="11"/>
      <c r="BQ596" s="9"/>
      <c r="BR596" s="43"/>
      <c r="BS596" s="9"/>
      <c r="BT596" s="11"/>
    </row>
    <row r="597" spans="3:72" x14ac:dyDescent="0.2">
      <c r="C597" s="1">
        <v>80</v>
      </c>
      <c r="D597" s="1">
        <v>104.71</v>
      </c>
      <c r="E597" s="1">
        <v>-5103.8999999999996</v>
      </c>
      <c r="F597" s="2">
        <v>78</v>
      </c>
      <c r="G597" s="6">
        <v>3.3000000000000002E-2</v>
      </c>
      <c r="H597" s="2">
        <v>0.42199999999999999</v>
      </c>
      <c r="I597" s="2">
        <v>3500</v>
      </c>
      <c r="J597" s="3">
        <f t="shared" si="140"/>
        <v>58.333333333333336</v>
      </c>
      <c r="K597" s="3">
        <f t="shared" si="141"/>
        <v>366.52</v>
      </c>
      <c r="L597" s="1">
        <v>0.9</v>
      </c>
      <c r="M597" s="1">
        <v>0.76</v>
      </c>
      <c r="N597" s="1">
        <f t="shared" si="118"/>
        <v>0.68400000000000005</v>
      </c>
      <c r="O597" s="40">
        <f t="shared" si="119"/>
        <v>50.175438596491226</v>
      </c>
      <c r="P597" s="40">
        <f t="shared" si="142"/>
        <v>3808.3157894736842</v>
      </c>
      <c r="Q597" s="1">
        <v>11</v>
      </c>
      <c r="R597" s="1">
        <v>4</v>
      </c>
      <c r="S597" s="2">
        <v>2600</v>
      </c>
      <c r="T597" s="3">
        <f t="shared" si="120"/>
        <v>866.66666666666663</v>
      </c>
      <c r="U597" s="7">
        <v>0.20419999999999999</v>
      </c>
      <c r="V597" s="7">
        <f t="shared" si="143"/>
        <v>3.2749326455999997E-2</v>
      </c>
      <c r="W597" s="7">
        <f t="shared" si="121"/>
        <v>1.6693636134473333E-2</v>
      </c>
      <c r="X597" s="40">
        <f t="shared" si="122"/>
        <v>1081.2059482292843</v>
      </c>
      <c r="Y597" s="1">
        <v>0</v>
      </c>
      <c r="Z597" s="1">
        <v>78</v>
      </c>
      <c r="AA597" s="2">
        <v>67</v>
      </c>
      <c r="AB597" s="6">
        <f t="shared" si="123"/>
        <v>0.6511988748177826</v>
      </c>
      <c r="AC597" s="2">
        <v>347.36</v>
      </c>
      <c r="AD597" s="40">
        <f t="shared" si="124"/>
        <v>3367.0033670033663</v>
      </c>
      <c r="AE597" s="1">
        <f t="shared" si="125"/>
        <v>2.4950099800399199</v>
      </c>
      <c r="AF597" s="2">
        <f t="shared" si="126"/>
        <v>70</v>
      </c>
      <c r="AG597" s="9">
        <f t="shared" si="127"/>
        <v>174.65069860279439</v>
      </c>
      <c r="AH597" s="12">
        <f t="shared" si="128"/>
        <v>8.7159384512127212E-3</v>
      </c>
      <c r="AI597" s="12">
        <f t="shared" si="145"/>
        <v>-10288.918380185496</v>
      </c>
      <c r="AJ597" s="42">
        <f t="shared" si="146"/>
        <v>-57.667790190089832</v>
      </c>
      <c r="AK597" s="11">
        <v>0</v>
      </c>
      <c r="AL597" s="9">
        <f t="shared" si="147"/>
        <v>-1080.2933023140579</v>
      </c>
      <c r="AM597" s="11">
        <f t="shared" si="129"/>
        <v>0</v>
      </c>
      <c r="AN597" s="9">
        <f t="shared" si="130"/>
        <v>52.821769960065076</v>
      </c>
      <c r="AO597" s="9"/>
      <c r="AP597" s="9">
        <f t="shared" si="148"/>
        <v>57.673867596736656</v>
      </c>
      <c r="AQ597" s="47">
        <f t="shared" si="149"/>
        <v>52.751997011135579</v>
      </c>
      <c r="AR597" s="15">
        <f t="shared" si="131"/>
        <v>0</v>
      </c>
      <c r="AS597" s="49"/>
      <c r="AT597" s="12">
        <f t="shared" si="132"/>
        <v>-4.5522045024464124E-3</v>
      </c>
      <c r="AU597" s="9">
        <f t="shared" si="133"/>
        <v>47.899899374463999</v>
      </c>
      <c r="AV597" s="9">
        <f t="shared" si="150"/>
        <v>43.047801737792412</v>
      </c>
      <c r="AW597" s="9">
        <f t="shared" si="151"/>
        <v>52.751997011135636</v>
      </c>
      <c r="AX597" s="16">
        <f t="shared" si="134"/>
        <v>47.899899374464027</v>
      </c>
      <c r="AY597" s="44">
        <f t="shared" si="152"/>
        <v>-4.4876719783293892E-3</v>
      </c>
      <c r="AZ597" s="49"/>
      <c r="BA597" s="12">
        <f t="shared" si="135"/>
        <v>-4.5522045024464653E-3</v>
      </c>
      <c r="BB597" s="9">
        <f t="shared" si="136"/>
        <v>66.524977921866977</v>
      </c>
      <c r="BC597" s="9">
        <f t="shared" si="153"/>
        <v>61.67288028519534</v>
      </c>
      <c r="BD597" s="9">
        <f t="shared" si="154"/>
        <v>71.377075558538621</v>
      </c>
      <c r="BE597" s="16">
        <f t="shared" si="137"/>
        <v>66.524977921866977</v>
      </c>
      <c r="BF597" s="44">
        <f t="shared" si="155"/>
        <v>-4.4876719783294092E-3</v>
      </c>
      <c r="BG597" s="49"/>
      <c r="BH597" s="12">
        <f t="shared" si="138"/>
        <v>-4.5522045024464714E-3</v>
      </c>
      <c r="BI597" s="9">
        <f t="shared" si="139"/>
        <v>67</v>
      </c>
      <c r="BJ597" s="9">
        <f t="shared" si="117"/>
        <v>62.147902363328356</v>
      </c>
      <c r="BK597" s="9"/>
      <c r="BL597" s="47">
        <f t="shared" si="144"/>
        <v>67</v>
      </c>
      <c r="BM597" s="44">
        <f t="shared" si="156"/>
        <v>-4.4876719783294152E-3</v>
      </c>
      <c r="BN597" s="11"/>
      <c r="BO597" s="9"/>
      <c r="BP597" s="11"/>
      <c r="BQ597" s="9"/>
      <c r="BR597" s="43"/>
      <c r="BS597" s="9"/>
      <c r="BT597" s="11"/>
    </row>
    <row r="598" spans="3:72" x14ac:dyDescent="0.2">
      <c r="C598" s="1">
        <v>80</v>
      </c>
      <c r="D598" s="1">
        <v>104.71</v>
      </c>
      <c r="E598" s="1">
        <v>-5103.8999999999996</v>
      </c>
      <c r="F598" s="2">
        <v>78</v>
      </c>
      <c r="G598" s="6">
        <v>3.3000000000000002E-2</v>
      </c>
      <c r="H598" s="2">
        <v>0.42199999999999999</v>
      </c>
      <c r="I598" s="2">
        <v>3500</v>
      </c>
      <c r="J598" s="3">
        <f t="shared" si="140"/>
        <v>58.333333333333336</v>
      </c>
      <c r="K598" s="3">
        <f t="shared" si="141"/>
        <v>366.52</v>
      </c>
      <c r="L598" s="1">
        <v>0.9</v>
      </c>
      <c r="M598" s="1">
        <v>0.76</v>
      </c>
      <c r="N598" s="1">
        <f t="shared" si="118"/>
        <v>0.68400000000000005</v>
      </c>
      <c r="O598" s="40">
        <f t="shared" si="119"/>
        <v>50.175438596491226</v>
      </c>
      <c r="P598" s="40">
        <f t="shared" si="142"/>
        <v>3808.3157894736842</v>
      </c>
      <c r="Q598" s="1">
        <v>11</v>
      </c>
      <c r="R598" s="1">
        <v>4</v>
      </c>
      <c r="S598" s="2">
        <v>2600</v>
      </c>
      <c r="T598" s="3">
        <f t="shared" si="120"/>
        <v>866.66666666666663</v>
      </c>
      <c r="U598" s="7">
        <v>0.20419999999999999</v>
      </c>
      <c r="V598" s="7">
        <f t="shared" si="143"/>
        <v>3.2749326455999997E-2</v>
      </c>
      <c r="W598" s="7">
        <f t="shared" si="121"/>
        <v>1.6693636134473333E-2</v>
      </c>
      <c r="X598" s="40">
        <f t="shared" si="122"/>
        <v>1081.2059482292843</v>
      </c>
      <c r="Y598" s="1">
        <v>0</v>
      </c>
      <c r="Z598" s="1">
        <v>78</v>
      </c>
      <c r="AA598" s="2">
        <v>67</v>
      </c>
      <c r="AB598" s="6">
        <f t="shared" si="123"/>
        <v>0.6511988748177826</v>
      </c>
      <c r="AC598" s="2">
        <v>347.36</v>
      </c>
      <c r="AD598" s="40">
        <f t="shared" si="124"/>
        <v>3367.0033670033663</v>
      </c>
      <c r="AE598" s="1">
        <f t="shared" si="125"/>
        <v>2.4950099800399199</v>
      </c>
      <c r="AF598" s="2">
        <f t="shared" si="126"/>
        <v>71</v>
      </c>
      <c r="AG598" s="9">
        <f t="shared" si="127"/>
        <v>177.14570858283432</v>
      </c>
      <c r="AH598" s="12">
        <f t="shared" si="128"/>
        <v>8.5942337802472468E-3</v>
      </c>
      <c r="AI598" s="12">
        <f t="shared" si="145"/>
        <v>-7456.0121655131225</v>
      </c>
      <c r="AJ598" s="42">
        <f t="shared" si="146"/>
        <v>-57.530377025980499</v>
      </c>
      <c r="AK598" s="11">
        <v>0</v>
      </c>
      <c r="AL598" s="9">
        <f t="shared" si="147"/>
        <v>-1080.3060460101547</v>
      </c>
      <c r="AM598" s="11">
        <f t="shared" si="129"/>
        <v>0</v>
      </c>
      <c r="AN598" s="9">
        <f t="shared" si="130"/>
        <v>52.751997011135579</v>
      </c>
      <c r="AO598" s="9"/>
      <c r="AP598" s="9">
        <f t="shared" si="148"/>
        <v>57.536285894322063</v>
      </c>
      <c r="AQ598" s="47">
        <f t="shared" si="149"/>
        <v>52.684188257650518</v>
      </c>
      <c r="AR598" s="15">
        <f t="shared" si="131"/>
        <v>0</v>
      </c>
      <c r="AS598" s="49"/>
      <c r="AT598" s="12">
        <f t="shared" si="132"/>
        <v>-4.4876719783293892E-3</v>
      </c>
      <c r="AU598" s="9">
        <f t="shared" si="133"/>
        <v>47.899899374464027</v>
      </c>
      <c r="AV598" s="9">
        <f t="shared" si="150"/>
        <v>43.115610491277536</v>
      </c>
      <c r="AW598" s="9">
        <f t="shared" si="151"/>
        <v>52.684188257650533</v>
      </c>
      <c r="AX598" s="16">
        <f t="shared" si="134"/>
        <v>47.899899374464034</v>
      </c>
      <c r="AY598" s="44">
        <f t="shared" si="152"/>
        <v>-4.424956125169157E-3</v>
      </c>
      <c r="AZ598" s="49"/>
      <c r="BA598" s="12">
        <f t="shared" si="135"/>
        <v>-4.4876719783294092E-3</v>
      </c>
      <c r="BB598" s="9">
        <f t="shared" si="136"/>
        <v>66.524977921866977</v>
      </c>
      <c r="BC598" s="9">
        <f t="shared" si="153"/>
        <v>61.740689038680472</v>
      </c>
      <c r="BD598" s="9">
        <f t="shared" si="154"/>
        <v>71.309266805053497</v>
      </c>
      <c r="BE598" s="16">
        <f t="shared" si="137"/>
        <v>66.524977921866991</v>
      </c>
      <c r="BF598" s="44">
        <f t="shared" si="155"/>
        <v>-4.424956125169177E-3</v>
      </c>
      <c r="BG598" s="49"/>
      <c r="BH598" s="12">
        <f t="shared" si="138"/>
        <v>-4.4876719783294152E-3</v>
      </c>
      <c r="BI598" s="9">
        <f t="shared" si="139"/>
        <v>67</v>
      </c>
      <c r="BJ598" s="9">
        <f t="shared" si="117"/>
        <v>62.21571111681348</v>
      </c>
      <c r="BK598" s="9"/>
      <c r="BL598" s="47">
        <f t="shared" si="144"/>
        <v>67</v>
      </c>
      <c r="BM598" s="44">
        <f t="shared" si="156"/>
        <v>-4.424956125169177E-3</v>
      </c>
      <c r="BN598" s="11"/>
      <c r="BO598" s="9"/>
      <c r="BP598" s="11"/>
      <c r="BQ598" s="9"/>
      <c r="BR598" s="43"/>
      <c r="BS598" s="9"/>
      <c r="BT598" s="11"/>
    </row>
    <row r="599" spans="3:72" x14ac:dyDescent="0.2">
      <c r="C599" s="1">
        <v>80</v>
      </c>
      <c r="D599" s="1">
        <v>104.71</v>
      </c>
      <c r="E599" s="1">
        <v>-5103.8999999999996</v>
      </c>
      <c r="F599" s="2">
        <v>78</v>
      </c>
      <c r="G599" s="6">
        <v>3.3000000000000002E-2</v>
      </c>
      <c r="H599" s="2">
        <v>0.42199999999999999</v>
      </c>
      <c r="I599" s="2">
        <v>3500</v>
      </c>
      <c r="J599" s="3">
        <f t="shared" si="140"/>
        <v>58.333333333333336</v>
      </c>
      <c r="K599" s="3">
        <f t="shared" si="141"/>
        <v>366.52</v>
      </c>
      <c r="L599" s="1">
        <v>0.9</v>
      </c>
      <c r="M599" s="1">
        <v>0.76</v>
      </c>
      <c r="N599" s="1">
        <f t="shared" si="118"/>
        <v>0.68400000000000005</v>
      </c>
      <c r="O599" s="40">
        <f t="shared" si="119"/>
        <v>50.175438596491226</v>
      </c>
      <c r="P599" s="40">
        <f t="shared" si="142"/>
        <v>3808.3157894736842</v>
      </c>
      <c r="Q599" s="1">
        <v>11</v>
      </c>
      <c r="R599" s="1">
        <v>4</v>
      </c>
      <c r="S599" s="2">
        <v>2600</v>
      </c>
      <c r="T599" s="3">
        <f t="shared" si="120"/>
        <v>866.66666666666663</v>
      </c>
      <c r="U599" s="7">
        <v>0.20419999999999999</v>
      </c>
      <c r="V599" s="7">
        <f t="shared" si="143"/>
        <v>3.2749326455999997E-2</v>
      </c>
      <c r="W599" s="7">
        <f t="shared" si="121"/>
        <v>1.6693636134473333E-2</v>
      </c>
      <c r="X599" s="40">
        <f t="shared" si="122"/>
        <v>1081.2059482292843</v>
      </c>
      <c r="Y599" s="1">
        <v>0</v>
      </c>
      <c r="Z599" s="1">
        <v>78</v>
      </c>
      <c r="AA599" s="2">
        <v>67</v>
      </c>
      <c r="AB599" s="6">
        <f t="shared" si="123"/>
        <v>0.6511988748177826</v>
      </c>
      <c r="AC599" s="2">
        <v>347.36</v>
      </c>
      <c r="AD599" s="40">
        <f t="shared" si="124"/>
        <v>3367.0033670033663</v>
      </c>
      <c r="AE599" s="1">
        <f t="shared" si="125"/>
        <v>2.4950099800399199</v>
      </c>
      <c r="AF599" s="2">
        <f t="shared" si="126"/>
        <v>72</v>
      </c>
      <c r="AG599" s="9">
        <f t="shared" si="127"/>
        <v>179.64071856287424</v>
      </c>
      <c r="AH599" s="12">
        <f t="shared" si="128"/>
        <v>8.4758811402995526E-3</v>
      </c>
      <c r="AI599" s="12">
        <f t="shared" si="145"/>
        <v>-4702.2458313207608</v>
      </c>
      <c r="AJ599" s="42">
        <f t="shared" si="146"/>
        <v>-57.396803173020466</v>
      </c>
      <c r="AK599" s="11">
        <v>0</v>
      </c>
      <c r="AL599" s="9">
        <f t="shared" si="147"/>
        <v>-1080.3184387150836</v>
      </c>
      <c r="AM599" s="11">
        <f t="shared" si="129"/>
        <v>0</v>
      </c>
      <c r="AN599" s="9">
        <f t="shared" si="130"/>
        <v>52.684188257650518</v>
      </c>
      <c r="AO599" s="9"/>
      <c r="AP599" s="9">
        <f t="shared" si="148"/>
        <v>57.402550417908827</v>
      </c>
      <c r="AQ599" s="47">
        <f t="shared" si="149"/>
        <v>52.618261534722343</v>
      </c>
      <c r="AR599" s="15">
        <f t="shared" si="131"/>
        <v>0</v>
      </c>
      <c r="AS599" s="49"/>
      <c r="AT599" s="12">
        <f t="shared" si="132"/>
        <v>-4.424956125169157E-3</v>
      </c>
      <c r="AU599" s="9">
        <f t="shared" si="133"/>
        <v>47.899899374464034</v>
      </c>
      <c r="AV599" s="9">
        <f t="shared" si="150"/>
        <v>43.181537214205726</v>
      </c>
      <c r="AW599" s="9">
        <f t="shared" si="151"/>
        <v>52.618261534722365</v>
      </c>
      <c r="AX599" s="16">
        <f t="shared" si="134"/>
        <v>47.899899374464042</v>
      </c>
      <c r="AY599" s="44">
        <f t="shared" si="152"/>
        <v>-4.3639809492221956E-3</v>
      </c>
      <c r="AZ599" s="49"/>
      <c r="BA599" s="12">
        <f t="shared" si="135"/>
        <v>-4.424956125169177E-3</v>
      </c>
      <c r="BB599" s="9">
        <f t="shared" si="136"/>
        <v>66.524977921866991</v>
      </c>
      <c r="BC599" s="9">
        <f t="shared" si="153"/>
        <v>61.806615761608661</v>
      </c>
      <c r="BD599" s="9">
        <f t="shared" si="154"/>
        <v>71.243340082125314</v>
      </c>
      <c r="BE599" s="16">
        <f t="shared" si="137"/>
        <v>66.524977921866991</v>
      </c>
      <c r="BF599" s="44">
        <f t="shared" si="155"/>
        <v>-4.3639809492222086E-3</v>
      </c>
      <c r="BG599" s="49"/>
      <c r="BH599" s="12">
        <f t="shared" si="138"/>
        <v>-4.424956125169177E-3</v>
      </c>
      <c r="BI599" s="9">
        <f t="shared" si="139"/>
        <v>67</v>
      </c>
      <c r="BJ599" s="9">
        <f t="shared" si="117"/>
        <v>62.28163783974167</v>
      </c>
      <c r="BK599" s="9"/>
      <c r="BL599" s="47">
        <f t="shared" si="144"/>
        <v>67</v>
      </c>
      <c r="BM599" s="44">
        <f t="shared" si="156"/>
        <v>-4.3639809492222086E-3</v>
      </c>
      <c r="BN599" s="11"/>
      <c r="BO599" s="9"/>
      <c r="BP599" s="11"/>
      <c r="BQ599" s="9"/>
      <c r="BR599" s="43"/>
      <c r="BS599" s="9"/>
      <c r="BT599" s="11"/>
    </row>
    <row r="600" spans="3:72" x14ac:dyDescent="0.2">
      <c r="C600" s="1">
        <v>80</v>
      </c>
      <c r="D600" s="1">
        <v>104.71</v>
      </c>
      <c r="E600" s="1">
        <v>-5103.8999999999996</v>
      </c>
      <c r="F600" s="2">
        <v>78</v>
      </c>
      <c r="G600" s="6">
        <v>3.3000000000000002E-2</v>
      </c>
      <c r="H600" s="2">
        <v>0.42199999999999999</v>
      </c>
      <c r="I600" s="2">
        <v>3500</v>
      </c>
      <c r="J600" s="3">
        <f t="shared" si="140"/>
        <v>58.333333333333336</v>
      </c>
      <c r="K600" s="3">
        <f t="shared" si="141"/>
        <v>366.52</v>
      </c>
      <c r="L600" s="1">
        <v>0.9</v>
      </c>
      <c r="M600" s="1">
        <v>0.76</v>
      </c>
      <c r="N600" s="1">
        <f t="shared" si="118"/>
        <v>0.68400000000000005</v>
      </c>
      <c r="O600" s="40">
        <f t="shared" si="119"/>
        <v>50.175438596491226</v>
      </c>
      <c r="P600" s="40">
        <f t="shared" si="142"/>
        <v>3808.3157894736842</v>
      </c>
      <c r="Q600" s="1">
        <v>11</v>
      </c>
      <c r="R600" s="1">
        <v>4</v>
      </c>
      <c r="S600" s="2">
        <v>2600</v>
      </c>
      <c r="T600" s="3">
        <f t="shared" si="120"/>
        <v>866.66666666666663</v>
      </c>
      <c r="U600" s="7">
        <v>0.20419999999999999</v>
      </c>
      <c r="V600" s="7">
        <f t="shared" si="143"/>
        <v>3.2749326455999997E-2</v>
      </c>
      <c r="W600" s="7">
        <f t="shared" si="121"/>
        <v>1.6693636134473333E-2</v>
      </c>
      <c r="X600" s="40">
        <f t="shared" si="122"/>
        <v>1081.2059482292843</v>
      </c>
      <c r="Y600" s="1">
        <v>0</v>
      </c>
      <c r="Z600" s="1">
        <v>78</v>
      </c>
      <c r="AA600" s="2">
        <v>67</v>
      </c>
      <c r="AB600" s="6">
        <f t="shared" si="123"/>
        <v>0.6511988748177826</v>
      </c>
      <c r="AC600" s="2">
        <v>347.36</v>
      </c>
      <c r="AD600" s="40">
        <f t="shared" si="124"/>
        <v>3367.0033670033663</v>
      </c>
      <c r="AE600" s="1">
        <f t="shared" si="125"/>
        <v>2.4950099800399199</v>
      </c>
      <c r="AF600" s="2">
        <f t="shared" si="126"/>
        <v>73</v>
      </c>
      <c r="AG600" s="9">
        <f t="shared" si="127"/>
        <v>182.13572854291417</v>
      </c>
      <c r="AH600" s="12">
        <f t="shared" si="128"/>
        <v>8.3607439284020466E-3</v>
      </c>
      <c r="AI600" s="12">
        <f t="shared" si="145"/>
        <v>-2024.3338094470091</v>
      </c>
      <c r="AJ600" s="42">
        <f t="shared" si="146"/>
        <v>-57.266909209550768</v>
      </c>
      <c r="AK600" s="11">
        <v>0</v>
      </c>
      <c r="AL600" s="9">
        <f t="shared" si="147"/>
        <v>-1080.3304947325414</v>
      </c>
      <c r="AM600" s="11">
        <f t="shared" si="129"/>
        <v>0</v>
      </c>
      <c r="AN600" s="9">
        <f t="shared" si="130"/>
        <v>52.618261534722343</v>
      </c>
      <c r="AO600" s="9"/>
      <c r="AP600" s="9">
        <f t="shared" si="148"/>
        <v>57.272501372673673</v>
      </c>
      <c r="AQ600" s="47">
        <f t="shared" si="149"/>
        <v>52.554139212415372</v>
      </c>
      <c r="AR600" s="15">
        <f t="shared" si="131"/>
        <v>0</v>
      </c>
      <c r="AS600" s="49"/>
      <c r="AT600" s="12">
        <f t="shared" si="132"/>
        <v>-4.3639809492221956E-3</v>
      </c>
      <c r="AU600" s="9">
        <f t="shared" si="133"/>
        <v>47.899899374464042</v>
      </c>
      <c r="AV600" s="9">
        <f t="shared" si="150"/>
        <v>43.245659536512711</v>
      </c>
      <c r="AW600" s="9">
        <f t="shared" si="151"/>
        <v>52.554139212415386</v>
      </c>
      <c r="AX600" s="16">
        <f t="shared" si="134"/>
        <v>47.899899374464049</v>
      </c>
      <c r="AY600" s="44">
        <f t="shared" si="152"/>
        <v>-4.3046746510909343E-3</v>
      </c>
      <c r="AZ600" s="49"/>
      <c r="BA600" s="12">
        <f t="shared" si="135"/>
        <v>-4.3639809492222086E-3</v>
      </c>
      <c r="BB600" s="9">
        <f t="shared" si="136"/>
        <v>66.524977921866991</v>
      </c>
      <c r="BC600" s="9">
        <f t="shared" si="153"/>
        <v>61.870738083915647</v>
      </c>
      <c r="BD600" s="9">
        <f t="shared" si="154"/>
        <v>71.179217759818343</v>
      </c>
      <c r="BE600" s="16">
        <f t="shared" si="137"/>
        <v>66.524977921866991</v>
      </c>
      <c r="BF600" s="44">
        <f t="shared" si="155"/>
        <v>-4.3046746510909404E-3</v>
      </c>
      <c r="BG600" s="49"/>
      <c r="BH600" s="12">
        <f t="shared" si="138"/>
        <v>-4.3639809492222086E-3</v>
      </c>
      <c r="BI600" s="9">
        <f t="shared" si="139"/>
        <v>67</v>
      </c>
      <c r="BJ600" s="9">
        <f t="shared" si="117"/>
        <v>62.345760162048656</v>
      </c>
      <c r="BK600" s="9"/>
      <c r="BL600" s="47">
        <f t="shared" si="144"/>
        <v>67</v>
      </c>
      <c r="BM600" s="44">
        <f t="shared" si="156"/>
        <v>-4.3046746510909404E-3</v>
      </c>
      <c r="BN600" s="11"/>
      <c r="BO600" s="9"/>
      <c r="BP600" s="11"/>
      <c r="BQ600" s="9"/>
      <c r="BR600" s="43"/>
      <c r="BS600" s="9"/>
      <c r="BT600" s="11"/>
    </row>
    <row r="601" spans="3:72" x14ac:dyDescent="0.2">
      <c r="C601" s="1">
        <v>80</v>
      </c>
      <c r="D601" s="1">
        <v>104.71</v>
      </c>
      <c r="E601" s="1">
        <v>-5103.8999999999996</v>
      </c>
      <c r="F601" s="2">
        <v>78</v>
      </c>
      <c r="G601" s="6">
        <v>3.3000000000000002E-2</v>
      </c>
      <c r="H601" s="2">
        <v>0.42199999999999999</v>
      </c>
      <c r="I601" s="2">
        <v>3500</v>
      </c>
      <c r="J601" s="3">
        <f t="shared" si="140"/>
        <v>58.333333333333336</v>
      </c>
      <c r="K601" s="3">
        <f t="shared" si="141"/>
        <v>366.52</v>
      </c>
      <c r="L601" s="1">
        <v>0.9</v>
      </c>
      <c r="M601" s="1">
        <v>0.76</v>
      </c>
      <c r="N601" s="1">
        <f t="shared" si="118"/>
        <v>0.68400000000000005</v>
      </c>
      <c r="O601" s="40">
        <f t="shared" si="119"/>
        <v>50.175438596491226</v>
      </c>
      <c r="P601" s="40">
        <f t="shared" si="142"/>
        <v>3808.3157894736842</v>
      </c>
      <c r="Q601" s="1">
        <v>11</v>
      </c>
      <c r="R601" s="1">
        <v>4</v>
      </c>
      <c r="S601" s="2">
        <v>2600</v>
      </c>
      <c r="T601" s="3">
        <f t="shared" si="120"/>
        <v>866.66666666666663</v>
      </c>
      <c r="U601" s="7">
        <v>0.20419999999999999</v>
      </c>
      <c r="V601" s="7">
        <f t="shared" si="143"/>
        <v>3.2749326455999997E-2</v>
      </c>
      <c r="W601" s="7">
        <f t="shared" si="121"/>
        <v>1.6693636134473333E-2</v>
      </c>
      <c r="X601" s="40">
        <f t="shared" si="122"/>
        <v>1081.2059482292843</v>
      </c>
      <c r="Y601" s="1">
        <v>0</v>
      </c>
      <c r="Z601" s="1">
        <v>78</v>
      </c>
      <c r="AA601" s="2">
        <v>67</v>
      </c>
      <c r="AB601" s="6">
        <f t="shared" si="123"/>
        <v>0.6511988748177826</v>
      </c>
      <c r="AC601" s="2">
        <v>347.36</v>
      </c>
      <c r="AD601" s="40">
        <f t="shared" si="124"/>
        <v>3367.0033670033663</v>
      </c>
      <c r="AE601" s="1">
        <f t="shared" si="125"/>
        <v>2.4950099800399199</v>
      </c>
      <c r="AF601" s="2">
        <f t="shared" si="126"/>
        <v>74</v>
      </c>
      <c r="AG601" s="9">
        <f t="shared" si="127"/>
        <v>184.63073852295406</v>
      </c>
      <c r="AH601" s="12">
        <f t="shared" si="128"/>
        <v>8.2486928646234407E-3</v>
      </c>
      <c r="AI601" s="12">
        <f t="shared" si="145"/>
        <v>580.82947029406205</v>
      </c>
      <c r="AJ601" s="42">
        <f t="shared" si="146"/>
        <v>-57.140544449548571</v>
      </c>
      <c r="AK601" s="11">
        <v>0</v>
      </c>
      <c r="AL601" s="9">
        <f t="shared" si="147"/>
        <v>-1080.3422275994296</v>
      </c>
      <c r="AM601" s="11">
        <f t="shared" si="129"/>
        <v>0</v>
      </c>
      <c r="AN601" s="9">
        <f t="shared" si="130"/>
        <v>52.554139212415372</v>
      </c>
      <c r="AO601" s="9"/>
      <c r="AP601" s="9">
        <f t="shared" si="148"/>
        <v>57.145987724266561</v>
      </c>
      <c r="AQ601" s="47">
        <f t="shared" si="149"/>
        <v>52.491747886315238</v>
      </c>
      <c r="AR601" s="15">
        <f t="shared" si="131"/>
        <v>0</v>
      </c>
      <c r="AS601" s="49"/>
      <c r="AT601" s="12">
        <f t="shared" si="132"/>
        <v>-4.3046746510909343E-3</v>
      </c>
      <c r="AU601" s="9">
        <f t="shared" si="133"/>
        <v>47.899899374464049</v>
      </c>
      <c r="AV601" s="9">
        <f t="shared" si="150"/>
        <v>43.308050862612859</v>
      </c>
      <c r="AW601" s="9">
        <f t="shared" si="151"/>
        <v>52.491747886315238</v>
      </c>
      <c r="AX601" s="16">
        <f t="shared" si="134"/>
        <v>47.899899374464049</v>
      </c>
      <c r="AY601" s="44">
        <f t="shared" si="152"/>
        <v>-4.2469693395336613E-3</v>
      </c>
      <c r="AZ601" s="49"/>
      <c r="BA601" s="12">
        <f t="shared" si="135"/>
        <v>-4.3046746510909404E-3</v>
      </c>
      <c r="BB601" s="9">
        <f t="shared" si="136"/>
        <v>66.524977921866991</v>
      </c>
      <c r="BC601" s="9">
        <f t="shared" si="153"/>
        <v>61.933129410015795</v>
      </c>
      <c r="BD601" s="9">
        <f t="shared" si="154"/>
        <v>71.116826433718188</v>
      </c>
      <c r="BE601" s="16">
        <f t="shared" si="137"/>
        <v>66.524977921866991</v>
      </c>
      <c r="BF601" s="44">
        <f t="shared" si="155"/>
        <v>-4.2469693395336674E-3</v>
      </c>
      <c r="BG601" s="49"/>
      <c r="BH601" s="12">
        <f t="shared" si="138"/>
        <v>-4.3046746510909404E-3</v>
      </c>
      <c r="BI601" s="9">
        <f t="shared" si="139"/>
        <v>67</v>
      </c>
      <c r="BJ601" s="9">
        <f t="shared" si="117"/>
        <v>62.408151488148803</v>
      </c>
      <c r="BK601" s="9"/>
      <c r="BL601" s="47">
        <f t="shared" si="144"/>
        <v>67</v>
      </c>
      <c r="BM601" s="44">
        <f t="shared" si="156"/>
        <v>-4.2469693395336674E-3</v>
      </c>
      <c r="BN601" s="11"/>
      <c r="BO601" s="9"/>
      <c r="BP601" s="11"/>
      <c r="BQ601" s="9"/>
      <c r="BR601" s="43"/>
      <c r="BS601" s="9"/>
      <c r="BT601" s="11"/>
    </row>
    <row r="602" spans="3:72" x14ac:dyDescent="0.2">
      <c r="C602" s="1">
        <v>80</v>
      </c>
      <c r="D602" s="1">
        <v>104.71</v>
      </c>
      <c r="E602" s="1">
        <v>-5103.8999999999996</v>
      </c>
      <c r="F602" s="2">
        <v>78</v>
      </c>
      <c r="G602" s="6">
        <v>3.3000000000000002E-2</v>
      </c>
      <c r="H602" s="2">
        <v>0.42199999999999999</v>
      </c>
      <c r="I602" s="2">
        <v>3500</v>
      </c>
      <c r="J602" s="3">
        <f t="shared" si="140"/>
        <v>58.333333333333336</v>
      </c>
      <c r="K602" s="3">
        <f t="shared" si="141"/>
        <v>366.52</v>
      </c>
      <c r="L602" s="1">
        <v>0.9</v>
      </c>
      <c r="M602" s="1">
        <v>0.76</v>
      </c>
      <c r="N602" s="1">
        <f t="shared" si="118"/>
        <v>0.68400000000000005</v>
      </c>
      <c r="O602" s="40">
        <f t="shared" si="119"/>
        <v>50.175438596491226</v>
      </c>
      <c r="P602" s="40">
        <f t="shared" si="142"/>
        <v>3808.3157894736842</v>
      </c>
      <c r="Q602" s="1">
        <v>11</v>
      </c>
      <c r="R602" s="1">
        <v>4</v>
      </c>
      <c r="S602" s="2">
        <v>2600</v>
      </c>
      <c r="T602" s="3">
        <f t="shared" si="120"/>
        <v>866.66666666666663</v>
      </c>
      <c r="U602" s="7">
        <v>0.20419999999999999</v>
      </c>
      <c r="V602" s="7">
        <f t="shared" si="143"/>
        <v>3.2749326455999997E-2</v>
      </c>
      <c r="W602" s="7">
        <f t="shared" si="121"/>
        <v>1.6693636134473333E-2</v>
      </c>
      <c r="X602" s="40">
        <f t="shared" si="122"/>
        <v>1081.2059482292843</v>
      </c>
      <c r="Y602" s="1">
        <v>0</v>
      </c>
      <c r="Z602" s="1">
        <v>78</v>
      </c>
      <c r="AA602" s="2">
        <v>67</v>
      </c>
      <c r="AB602" s="6">
        <f t="shared" si="123"/>
        <v>0.6511988748177826</v>
      </c>
      <c r="AC602" s="2">
        <v>347.36</v>
      </c>
      <c r="AD602" s="40">
        <f t="shared" si="124"/>
        <v>3367.0033670033663</v>
      </c>
      <c r="AE602" s="1">
        <f t="shared" si="125"/>
        <v>2.4950099800399199</v>
      </c>
      <c r="AF602" s="2">
        <f t="shared" si="126"/>
        <v>75</v>
      </c>
      <c r="AG602" s="9">
        <f t="shared" si="127"/>
        <v>187.12574850299399</v>
      </c>
      <c r="AH602" s="12">
        <f t="shared" si="128"/>
        <v>8.1396055078401062E-3</v>
      </c>
      <c r="AI602" s="12">
        <f t="shared" si="145"/>
        <v>3116.1817725556903</v>
      </c>
      <c r="AJ602" s="42">
        <f t="shared" si="146"/>
        <v>-57.017566350772427</v>
      </c>
      <c r="AK602" s="11">
        <v>0</v>
      </c>
      <c r="AL602" s="9">
        <f t="shared" si="147"/>
        <v>-1080.3536501365584</v>
      </c>
      <c r="AM602" s="11">
        <f t="shared" si="129"/>
        <v>0</v>
      </c>
      <c r="AN602" s="9">
        <f t="shared" si="130"/>
        <v>52.491747886315238</v>
      </c>
      <c r="AO602" s="9"/>
      <c r="AP602" s="9">
        <f t="shared" si="148"/>
        <v>57.022866604998285</v>
      </c>
      <c r="AQ602" s="47">
        <f t="shared" si="149"/>
        <v>52.431018093147095</v>
      </c>
      <c r="AR602" s="15">
        <f t="shared" si="131"/>
        <v>0</v>
      </c>
      <c r="AS602" s="49"/>
      <c r="AT602" s="12">
        <f t="shared" si="132"/>
        <v>-4.2469693395336613E-3</v>
      </c>
      <c r="AU602" s="9">
        <f t="shared" si="133"/>
        <v>47.899899374464049</v>
      </c>
      <c r="AV602" s="9">
        <f t="shared" si="150"/>
        <v>43.368780655781002</v>
      </c>
      <c r="AW602" s="9">
        <f t="shared" si="151"/>
        <v>52.431018093147102</v>
      </c>
      <c r="AX602" s="16">
        <f t="shared" si="134"/>
        <v>47.899899374464056</v>
      </c>
      <c r="AY602" s="44">
        <f t="shared" si="152"/>
        <v>-4.1908007684417293E-3</v>
      </c>
      <c r="AZ602" s="49"/>
      <c r="BA602" s="12">
        <f t="shared" si="135"/>
        <v>-4.2469693395336674E-3</v>
      </c>
      <c r="BB602" s="9">
        <f t="shared" si="136"/>
        <v>66.524977921866991</v>
      </c>
      <c r="BC602" s="9">
        <f t="shared" si="153"/>
        <v>61.993859203183938</v>
      </c>
      <c r="BD602" s="9">
        <f t="shared" si="154"/>
        <v>71.056096640550038</v>
      </c>
      <c r="BE602" s="16">
        <f t="shared" si="137"/>
        <v>66.524977921866991</v>
      </c>
      <c r="BF602" s="44">
        <f t="shared" si="155"/>
        <v>-4.1908007684417293E-3</v>
      </c>
      <c r="BG602" s="49"/>
      <c r="BH602" s="12">
        <f t="shared" si="138"/>
        <v>-4.2469693395336674E-3</v>
      </c>
      <c r="BI602" s="9">
        <f t="shared" si="139"/>
        <v>67</v>
      </c>
      <c r="BJ602" s="9">
        <f t="shared" si="117"/>
        <v>62.468881281316946</v>
      </c>
      <c r="BK602" s="9"/>
      <c r="BL602" s="47">
        <f t="shared" si="144"/>
        <v>67</v>
      </c>
      <c r="BM602" s="44">
        <f t="shared" si="156"/>
        <v>-4.1908007684417293E-3</v>
      </c>
      <c r="BN602" s="11"/>
      <c r="BO602" s="9"/>
      <c r="BP602" s="11"/>
      <c r="BQ602" s="9"/>
      <c r="BR602" s="43"/>
      <c r="BS602" s="9"/>
      <c r="BT602" s="11"/>
    </row>
    <row r="603" spans="3:72" x14ac:dyDescent="0.2">
      <c r="C603" s="1">
        <v>80</v>
      </c>
      <c r="D603" s="1">
        <v>104.71</v>
      </c>
      <c r="E603" s="1">
        <v>-5103.8999999999996</v>
      </c>
      <c r="F603" s="2">
        <v>78</v>
      </c>
      <c r="G603" s="6">
        <v>3.3000000000000002E-2</v>
      </c>
      <c r="H603" s="2">
        <v>0.42199999999999999</v>
      </c>
      <c r="I603" s="2">
        <v>3500</v>
      </c>
      <c r="J603" s="3">
        <f t="shared" si="140"/>
        <v>58.333333333333336</v>
      </c>
      <c r="K603" s="3">
        <f t="shared" si="141"/>
        <v>366.52</v>
      </c>
      <c r="L603" s="1">
        <v>0.9</v>
      </c>
      <c r="M603" s="1">
        <v>0.76</v>
      </c>
      <c r="N603" s="1">
        <f t="shared" si="118"/>
        <v>0.68400000000000005</v>
      </c>
      <c r="O603" s="40">
        <f t="shared" si="119"/>
        <v>50.175438596491226</v>
      </c>
      <c r="P603" s="40">
        <f t="shared" si="142"/>
        <v>3808.3157894736842</v>
      </c>
      <c r="Q603" s="1">
        <v>11</v>
      </c>
      <c r="R603" s="1">
        <v>4</v>
      </c>
      <c r="S603" s="2">
        <v>2600</v>
      </c>
      <c r="T603" s="3">
        <f t="shared" si="120"/>
        <v>866.66666666666663</v>
      </c>
      <c r="U603" s="7">
        <v>0.20419999999999999</v>
      </c>
      <c r="V603" s="7">
        <f t="shared" si="143"/>
        <v>3.2749326455999997E-2</v>
      </c>
      <c r="W603" s="7">
        <f t="shared" si="121"/>
        <v>1.6693636134473333E-2</v>
      </c>
      <c r="X603" s="40">
        <f t="shared" si="122"/>
        <v>1081.2059482292843</v>
      </c>
      <c r="Y603" s="1">
        <v>0</v>
      </c>
      <c r="Z603" s="1">
        <v>78</v>
      </c>
      <c r="AA603" s="2">
        <v>67</v>
      </c>
      <c r="AB603" s="6">
        <f t="shared" si="123"/>
        <v>0.6511988748177826</v>
      </c>
      <c r="AC603" s="2">
        <v>347.36</v>
      </c>
      <c r="AD603" s="40">
        <f t="shared" si="124"/>
        <v>3367.0033670033663</v>
      </c>
      <c r="AE603" s="1">
        <f t="shared" si="125"/>
        <v>2.4950099800399199</v>
      </c>
      <c r="AF603" s="2">
        <f t="shared" si="126"/>
        <v>76</v>
      </c>
      <c r="AG603" s="9">
        <f t="shared" si="127"/>
        <v>189.62075848303391</v>
      </c>
      <c r="AH603" s="12">
        <f t="shared" si="128"/>
        <v>8.0333658094289065E-3</v>
      </c>
      <c r="AI603" s="12">
        <f t="shared" si="145"/>
        <v>5584.5042689377442</v>
      </c>
      <c r="AJ603" s="42">
        <f t="shared" si="146"/>
        <v>-56.897839970488896</v>
      </c>
      <c r="AK603" s="11">
        <v>0</v>
      </c>
      <c r="AL603" s="9">
        <f t="shared" si="147"/>
        <v>-1080.3647744953789</v>
      </c>
      <c r="AM603" s="11">
        <f t="shared" si="129"/>
        <v>0</v>
      </c>
      <c r="AN603" s="9">
        <f t="shared" si="130"/>
        <v>52.431018093147095</v>
      </c>
      <c r="AO603" s="9"/>
      <c r="AP603" s="9">
        <f t="shared" si="148"/>
        <v>56.903002767787143</v>
      </c>
      <c r="AQ603" s="47">
        <f t="shared" si="149"/>
        <v>52.371884049104104</v>
      </c>
      <c r="AR603" s="15">
        <f t="shared" si="131"/>
        <v>0</v>
      </c>
      <c r="AS603" s="49"/>
      <c r="AT603" s="12">
        <f t="shared" si="132"/>
        <v>-4.1908007684417293E-3</v>
      </c>
      <c r="AU603" s="9">
        <f t="shared" si="133"/>
        <v>47.899899374464056</v>
      </c>
      <c r="AV603" s="9">
        <f t="shared" si="150"/>
        <v>43.427914699824001</v>
      </c>
      <c r="AW603" s="9">
        <f t="shared" si="151"/>
        <v>52.371884049104111</v>
      </c>
      <c r="AX603" s="16">
        <f t="shared" si="134"/>
        <v>47.899899374464056</v>
      </c>
      <c r="AY603" s="44">
        <f t="shared" si="152"/>
        <v>-4.1361080948212744E-3</v>
      </c>
      <c r="AZ603" s="49"/>
      <c r="BA603" s="12">
        <f t="shared" si="135"/>
        <v>-4.1908007684417293E-3</v>
      </c>
      <c r="BB603" s="9">
        <f t="shared" si="136"/>
        <v>66.524977921866991</v>
      </c>
      <c r="BC603" s="9">
        <f t="shared" si="153"/>
        <v>62.052993247226937</v>
      </c>
      <c r="BD603" s="9">
        <f t="shared" si="154"/>
        <v>70.996962596507046</v>
      </c>
      <c r="BE603" s="16">
        <f t="shared" si="137"/>
        <v>66.524977921866991</v>
      </c>
      <c r="BF603" s="44">
        <f t="shared" si="155"/>
        <v>-4.1361080948212744E-3</v>
      </c>
      <c r="BG603" s="49"/>
      <c r="BH603" s="12">
        <f t="shared" si="138"/>
        <v>-4.1908007684417293E-3</v>
      </c>
      <c r="BI603" s="9">
        <f t="shared" si="139"/>
        <v>67</v>
      </c>
      <c r="BJ603" s="9">
        <f t="shared" si="117"/>
        <v>62.528015325359945</v>
      </c>
      <c r="BK603" s="9"/>
      <c r="BL603" s="47">
        <f t="shared" si="144"/>
        <v>67</v>
      </c>
      <c r="BM603" s="44">
        <f t="shared" si="156"/>
        <v>-4.1361080948212744E-3</v>
      </c>
      <c r="BN603" s="11"/>
      <c r="BO603" s="9"/>
      <c r="BP603" s="11"/>
      <c r="BQ603" s="9"/>
      <c r="BR603" s="43"/>
      <c r="BS603" s="9"/>
      <c r="BT603" s="11"/>
    </row>
    <row r="604" spans="3:72" x14ac:dyDescent="0.2">
      <c r="C604" s="1">
        <v>80</v>
      </c>
      <c r="D604" s="1">
        <v>104.71</v>
      </c>
      <c r="E604" s="1">
        <v>-5103.8999999999996</v>
      </c>
      <c r="F604" s="2">
        <v>78</v>
      </c>
      <c r="G604" s="6">
        <v>3.3000000000000002E-2</v>
      </c>
      <c r="H604" s="2">
        <v>0.42199999999999999</v>
      </c>
      <c r="I604" s="2">
        <v>3500</v>
      </c>
      <c r="J604" s="3">
        <f t="shared" si="140"/>
        <v>58.333333333333336</v>
      </c>
      <c r="K604" s="3">
        <f t="shared" si="141"/>
        <v>366.52</v>
      </c>
      <c r="L604" s="1">
        <v>0.9</v>
      </c>
      <c r="M604" s="1">
        <v>0.76</v>
      </c>
      <c r="N604" s="1">
        <f t="shared" si="118"/>
        <v>0.68400000000000005</v>
      </c>
      <c r="O604" s="40">
        <f t="shared" si="119"/>
        <v>50.175438596491226</v>
      </c>
      <c r="P604" s="40">
        <f t="shared" si="142"/>
        <v>3808.3157894736842</v>
      </c>
      <c r="Q604" s="1">
        <v>11</v>
      </c>
      <c r="R604" s="1">
        <v>4</v>
      </c>
      <c r="S604" s="2">
        <v>2600</v>
      </c>
      <c r="T604" s="3">
        <f t="shared" si="120"/>
        <v>866.66666666666663</v>
      </c>
      <c r="U604" s="7">
        <v>0.20419999999999999</v>
      </c>
      <c r="V604" s="7">
        <f t="shared" si="143"/>
        <v>3.2749326455999997E-2</v>
      </c>
      <c r="W604" s="7">
        <f t="shared" si="121"/>
        <v>1.6693636134473333E-2</v>
      </c>
      <c r="X604" s="40">
        <f t="shared" si="122"/>
        <v>1081.2059482292843</v>
      </c>
      <c r="Y604" s="1">
        <v>0</v>
      </c>
      <c r="Z604" s="1">
        <v>78</v>
      </c>
      <c r="AA604" s="2">
        <v>67</v>
      </c>
      <c r="AB604" s="6">
        <f t="shared" si="123"/>
        <v>0.6511988748177826</v>
      </c>
      <c r="AC604" s="2">
        <v>347.36</v>
      </c>
      <c r="AD604" s="40">
        <f t="shared" si="124"/>
        <v>3367.0033670033663</v>
      </c>
      <c r="AE604" s="1">
        <f t="shared" si="125"/>
        <v>2.4950099800399199</v>
      </c>
      <c r="AF604" s="2">
        <f t="shared" si="126"/>
        <v>77</v>
      </c>
      <c r="AG604" s="9">
        <f t="shared" si="127"/>
        <v>192.11576846307383</v>
      </c>
      <c r="AH604" s="12">
        <f t="shared" si="128"/>
        <v>7.9298637014614242E-3</v>
      </c>
      <c r="AI604" s="12">
        <f t="shared" si="145"/>
        <v>7988.4318613526411</v>
      </c>
      <c r="AJ604" s="42">
        <f t="shared" si="146"/>
        <v>-56.781237464368338</v>
      </c>
      <c r="AK604" s="11">
        <v>0</v>
      </c>
      <c r="AL604" s="9">
        <f t="shared" si="147"/>
        <v>-1080.3756122011043</v>
      </c>
      <c r="AM604" s="11">
        <f t="shared" si="129"/>
        <v>0</v>
      </c>
      <c r="AN604" s="9">
        <f t="shared" si="130"/>
        <v>52.371884049104104</v>
      </c>
      <c r="AO604" s="9"/>
      <c r="AP604" s="9">
        <f t="shared" si="148"/>
        <v>56.786268083434237</v>
      </c>
      <c r="AQ604" s="47">
        <f t="shared" si="149"/>
        <v>52.314283408794189</v>
      </c>
      <c r="AR604" s="15">
        <f t="shared" si="131"/>
        <v>0</v>
      </c>
      <c r="AS604" s="49"/>
      <c r="AT604" s="12">
        <f t="shared" si="132"/>
        <v>-4.1361080948212744E-3</v>
      </c>
      <c r="AU604" s="9">
        <f t="shared" si="133"/>
        <v>47.899899374464056</v>
      </c>
      <c r="AV604" s="9">
        <f t="shared" si="150"/>
        <v>43.485515340133922</v>
      </c>
      <c r="AW604" s="9">
        <f t="shared" si="151"/>
        <v>52.314283408794189</v>
      </c>
      <c r="AX604" s="16">
        <f t="shared" si="134"/>
        <v>47.899899374464056</v>
      </c>
      <c r="AY604" s="44">
        <f t="shared" si="152"/>
        <v>-4.0828336558448195E-3</v>
      </c>
      <c r="AZ604" s="49"/>
      <c r="BA604" s="12">
        <f t="shared" si="135"/>
        <v>-4.1361080948212744E-3</v>
      </c>
      <c r="BB604" s="9">
        <f t="shared" si="136"/>
        <v>66.524977921866991</v>
      </c>
      <c r="BC604" s="9">
        <f t="shared" si="153"/>
        <v>62.110593887536858</v>
      </c>
      <c r="BD604" s="9">
        <f t="shared" si="154"/>
        <v>70.939361956197132</v>
      </c>
      <c r="BE604" s="16">
        <f t="shared" si="137"/>
        <v>66.524977921866991</v>
      </c>
      <c r="BF604" s="44">
        <f t="shared" si="155"/>
        <v>-4.0828336558448195E-3</v>
      </c>
      <c r="BG604" s="49"/>
      <c r="BH604" s="12">
        <f t="shared" si="138"/>
        <v>-4.1361080948212744E-3</v>
      </c>
      <c r="BI604" s="9">
        <f t="shared" si="139"/>
        <v>67</v>
      </c>
      <c r="BJ604" s="9">
        <f t="shared" si="117"/>
        <v>62.585615965669867</v>
      </c>
      <c r="BK604" s="9"/>
      <c r="BL604" s="47">
        <f t="shared" si="144"/>
        <v>67</v>
      </c>
      <c r="BM604" s="44">
        <f t="shared" si="156"/>
        <v>-4.0828336558448195E-3</v>
      </c>
      <c r="BN604" s="11"/>
      <c r="BO604" s="9"/>
      <c r="BP604" s="11"/>
      <c r="BQ604" s="9"/>
      <c r="BR604" s="43"/>
      <c r="BS604" s="9"/>
      <c r="BT604" s="11"/>
    </row>
    <row r="605" spans="3:72" x14ac:dyDescent="0.2">
      <c r="C605" s="1">
        <v>80</v>
      </c>
      <c r="D605" s="1">
        <v>104.71</v>
      </c>
      <c r="E605" s="1">
        <v>-5103.8999999999996</v>
      </c>
      <c r="F605" s="2">
        <v>78</v>
      </c>
      <c r="G605" s="6">
        <v>3.3000000000000002E-2</v>
      </c>
      <c r="H605" s="2">
        <v>0.42199999999999999</v>
      </c>
      <c r="I605" s="2">
        <v>3500</v>
      </c>
      <c r="J605" s="3">
        <f t="shared" si="140"/>
        <v>58.333333333333336</v>
      </c>
      <c r="K605" s="3">
        <f t="shared" si="141"/>
        <v>366.52</v>
      </c>
      <c r="L605" s="1">
        <v>0.9</v>
      </c>
      <c r="M605" s="1">
        <v>0.76</v>
      </c>
      <c r="N605" s="1">
        <f t="shared" si="118"/>
        <v>0.68400000000000005</v>
      </c>
      <c r="O605" s="40">
        <f t="shared" si="119"/>
        <v>50.175438596491226</v>
      </c>
      <c r="P605" s="40">
        <f t="shared" si="142"/>
        <v>3808.3157894736842</v>
      </c>
      <c r="Q605" s="1">
        <v>11</v>
      </c>
      <c r="R605" s="1">
        <v>4</v>
      </c>
      <c r="S605" s="2">
        <v>2600</v>
      </c>
      <c r="T605" s="3">
        <f t="shared" si="120"/>
        <v>866.66666666666663</v>
      </c>
      <c r="U605" s="7">
        <v>0.20419999999999999</v>
      </c>
      <c r="V605" s="7">
        <f t="shared" si="143"/>
        <v>3.2749326455999997E-2</v>
      </c>
      <c r="W605" s="7">
        <f t="shared" si="121"/>
        <v>1.6693636134473333E-2</v>
      </c>
      <c r="X605" s="40">
        <f t="shared" si="122"/>
        <v>1081.2059482292843</v>
      </c>
      <c r="Y605" s="1">
        <v>0</v>
      </c>
      <c r="Z605" s="1">
        <v>78</v>
      </c>
      <c r="AA605" s="2">
        <v>67</v>
      </c>
      <c r="AB605" s="6">
        <f t="shared" si="123"/>
        <v>0.6511988748177826</v>
      </c>
      <c r="AC605" s="2">
        <v>347.36</v>
      </c>
      <c r="AD605" s="40">
        <f t="shared" si="124"/>
        <v>3367.0033670033663</v>
      </c>
      <c r="AE605" s="1">
        <f t="shared" si="125"/>
        <v>2.4950099800399199</v>
      </c>
      <c r="AF605" s="2">
        <f t="shared" si="126"/>
        <v>78</v>
      </c>
      <c r="AG605" s="9">
        <f t="shared" si="127"/>
        <v>194.61077844311376</v>
      </c>
      <c r="AH605" s="12">
        <f t="shared" si="128"/>
        <v>7.8289947163275586E-3</v>
      </c>
      <c r="AI605" s="12">
        <f t="shared" si="145"/>
        <v>10330.462697606767</v>
      </c>
      <c r="AJ605" s="42">
        <f t="shared" si="146"/>
        <v>-56.667637624599898</v>
      </c>
      <c r="AK605" s="11">
        <v>0</v>
      </c>
      <c r="AL605" s="9">
        <f t="shared" si="147"/>
        <v>-1080.3861741925377</v>
      </c>
      <c r="AM605" s="11">
        <f t="shared" si="129"/>
        <v>0</v>
      </c>
      <c r="AN605" s="9">
        <f t="shared" si="130"/>
        <v>52.314283408794189</v>
      </c>
      <c r="AO605" s="9"/>
      <c r="AP605" s="9">
        <f t="shared" si="148"/>
        <v>56.672541077261364</v>
      </c>
      <c r="AQ605" s="47">
        <f t="shared" si="149"/>
        <v>52.258157042931231</v>
      </c>
      <c r="AR605" s="15">
        <f t="shared" si="131"/>
        <v>0</v>
      </c>
      <c r="AS605" s="49"/>
      <c r="AT605" s="12">
        <f t="shared" si="132"/>
        <v>-4.0828336558448195E-3</v>
      </c>
      <c r="AU605" s="9">
        <f t="shared" si="133"/>
        <v>47.899899374464056</v>
      </c>
      <c r="AV605" s="9">
        <f t="shared" si="150"/>
        <v>43.541641705996881</v>
      </c>
      <c r="AW605" s="9">
        <f t="shared" si="151"/>
        <v>52.258157042931231</v>
      </c>
      <c r="AX605" s="16">
        <f t="shared" si="134"/>
        <v>47.899899374464056</v>
      </c>
      <c r="AY605" s="44">
        <f t="shared" si="152"/>
        <v>-4.0309227632393191E-3</v>
      </c>
      <c r="AZ605" s="49"/>
      <c r="BA605" s="12">
        <f t="shared" si="135"/>
        <v>-4.0828336558448195E-3</v>
      </c>
      <c r="BB605" s="9">
        <f t="shared" si="136"/>
        <v>66.524977921866991</v>
      </c>
      <c r="BC605" s="9">
        <f t="shared" si="153"/>
        <v>62.166720253399816</v>
      </c>
      <c r="BD605" s="9">
        <f t="shared" si="154"/>
        <v>70.883235590334166</v>
      </c>
      <c r="BE605" s="16">
        <f t="shared" si="137"/>
        <v>66.524977921866991</v>
      </c>
      <c r="BF605" s="44">
        <f t="shared" si="155"/>
        <v>-4.0309227632393191E-3</v>
      </c>
      <c r="BG605" s="49"/>
      <c r="BH605" s="12">
        <f t="shared" si="138"/>
        <v>-4.0828336558448195E-3</v>
      </c>
      <c r="BI605" s="9">
        <f t="shared" si="139"/>
        <v>67</v>
      </c>
      <c r="BJ605" s="9">
        <f t="shared" si="117"/>
        <v>62.641742331532825</v>
      </c>
      <c r="BK605" s="9"/>
      <c r="BL605" s="47">
        <f t="shared" si="144"/>
        <v>67</v>
      </c>
      <c r="BM605" s="44">
        <f t="shared" si="156"/>
        <v>-4.0309227632393191E-3</v>
      </c>
      <c r="BN605" s="11"/>
      <c r="BO605" s="9"/>
      <c r="BP605" s="11"/>
      <c r="BQ605" s="9"/>
      <c r="BR605" s="43"/>
      <c r="BS605" s="9"/>
      <c r="BT605" s="11"/>
    </row>
    <row r="606" spans="3:72" x14ac:dyDescent="0.2">
      <c r="C606" s="1">
        <v>80</v>
      </c>
      <c r="D606" s="1">
        <v>104.71</v>
      </c>
      <c r="E606" s="1">
        <v>-5103.8999999999996</v>
      </c>
      <c r="F606" s="2">
        <v>78</v>
      </c>
      <c r="G606" s="6">
        <v>3.3000000000000002E-2</v>
      </c>
      <c r="H606" s="2">
        <v>0.42199999999999999</v>
      </c>
      <c r="I606" s="2">
        <v>3500</v>
      </c>
      <c r="J606" s="3">
        <f t="shared" si="140"/>
        <v>58.333333333333336</v>
      </c>
      <c r="K606" s="3">
        <f t="shared" si="141"/>
        <v>366.52</v>
      </c>
      <c r="L606" s="1">
        <v>0.9</v>
      </c>
      <c r="M606" s="1">
        <v>0.76</v>
      </c>
      <c r="N606" s="1">
        <f t="shared" si="118"/>
        <v>0.68400000000000005</v>
      </c>
      <c r="O606" s="40">
        <f t="shared" si="119"/>
        <v>50.175438596491226</v>
      </c>
      <c r="P606" s="40">
        <f t="shared" si="142"/>
        <v>3808.3157894736842</v>
      </c>
      <c r="Q606" s="1">
        <v>11</v>
      </c>
      <c r="R606" s="1">
        <v>4</v>
      </c>
      <c r="S606" s="2">
        <v>2600</v>
      </c>
      <c r="T606" s="3">
        <f t="shared" si="120"/>
        <v>866.66666666666663</v>
      </c>
      <c r="U606" s="7">
        <v>0.20419999999999999</v>
      </c>
      <c r="V606" s="7">
        <f t="shared" si="143"/>
        <v>3.2749326455999997E-2</v>
      </c>
      <c r="W606" s="7">
        <f t="shared" si="121"/>
        <v>1.6693636134473333E-2</v>
      </c>
      <c r="X606" s="40">
        <f t="shared" si="122"/>
        <v>1081.2059482292843</v>
      </c>
      <c r="Y606" s="1">
        <v>0</v>
      </c>
      <c r="Z606" s="1">
        <v>78</v>
      </c>
      <c r="AA606" s="2">
        <v>67</v>
      </c>
      <c r="AB606" s="6">
        <f t="shared" si="123"/>
        <v>0.6511988748177826</v>
      </c>
      <c r="AC606" s="2">
        <v>347.36</v>
      </c>
      <c r="AD606" s="40">
        <f t="shared" si="124"/>
        <v>3367.0033670033663</v>
      </c>
      <c r="AE606" s="1">
        <f t="shared" si="125"/>
        <v>2.4950099800399199</v>
      </c>
      <c r="AF606" s="2">
        <f t="shared" si="126"/>
        <v>79</v>
      </c>
      <c r="AG606" s="9">
        <f t="shared" si="127"/>
        <v>197.10578842315368</v>
      </c>
      <c r="AH606" s="12">
        <f t="shared" si="128"/>
        <v>7.7306596350251375E-3</v>
      </c>
      <c r="AI606" s="12">
        <f t="shared" si="145"/>
        <v>12612.966952125076</v>
      </c>
      <c r="AJ606" s="42">
        <f t="shared" si="146"/>
        <v>-56.55692545368457</v>
      </c>
      <c r="AK606" s="11">
        <v>0</v>
      </c>
      <c r="AL606" s="9">
        <f t="shared" si="147"/>
        <v>-1080.3964708589008</v>
      </c>
      <c r="AM606" s="11">
        <f t="shared" si="129"/>
        <v>0</v>
      </c>
      <c r="AN606" s="9">
        <f t="shared" si="130"/>
        <v>52.258157042931231</v>
      </c>
      <c r="AO606" s="9"/>
      <c r="AP606" s="9">
        <f t="shared" si="148"/>
        <v>56.561706501555982</v>
      </c>
      <c r="AQ606" s="47">
        <f t="shared" si="149"/>
        <v>52.203448833088807</v>
      </c>
      <c r="AR606" s="15">
        <f t="shared" si="131"/>
        <v>0</v>
      </c>
      <c r="AS606" s="49"/>
      <c r="AT606" s="12">
        <f t="shared" si="132"/>
        <v>-4.0309227632393191E-3</v>
      </c>
      <c r="AU606" s="9">
        <f t="shared" si="133"/>
        <v>47.899899374464056</v>
      </c>
      <c r="AV606" s="9">
        <f t="shared" si="150"/>
        <v>43.596349915839305</v>
      </c>
      <c r="AW606" s="9">
        <f t="shared" si="151"/>
        <v>52.203448833088807</v>
      </c>
      <c r="AX606" s="16">
        <f t="shared" si="134"/>
        <v>47.899899374464056</v>
      </c>
      <c r="AY606" s="44">
        <f t="shared" si="152"/>
        <v>-3.9803235134552965E-3</v>
      </c>
      <c r="AZ606" s="49"/>
      <c r="BA606" s="12">
        <f t="shared" si="135"/>
        <v>-4.0309227632393191E-3</v>
      </c>
      <c r="BB606" s="9">
        <f t="shared" si="136"/>
        <v>66.524977921866991</v>
      </c>
      <c r="BC606" s="9">
        <f t="shared" si="153"/>
        <v>62.221428463242241</v>
      </c>
      <c r="BD606" s="9">
        <f t="shared" si="154"/>
        <v>70.828527380491735</v>
      </c>
      <c r="BE606" s="16">
        <f t="shared" si="137"/>
        <v>66.524977921866991</v>
      </c>
      <c r="BF606" s="44">
        <f t="shared" si="155"/>
        <v>-3.9803235134552965E-3</v>
      </c>
      <c r="BG606" s="49"/>
      <c r="BH606" s="12">
        <f t="shared" si="138"/>
        <v>-4.0309227632393191E-3</v>
      </c>
      <c r="BI606" s="9">
        <f t="shared" si="139"/>
        <v>67</v>
      </c>
      <c r="BJ606" s="9">
        <f t="shared" si="117"/>
        <v>62.696450541375249</v>
      </c>
      <c r="BK606" s="9"/>
      <c r="BL606" s="47">
        <f t="shared" si="144"/>
        <v>67</v>
      </c>
      <c r="BM606" s="44">
        <f t="shared" si="156"/>
        <v>-3.9803235134552965E-3</v>
      </c>
      <c r="BN606" s="11"/>
      <c r="BO606" s="9"/>
      <c r="BP606" s="11"/>
      <c r="BQ606" s="9"/>
      <c r="BR606" s="43"/>
      <c r="BS606" s="9"/>
      <c r="BT606" s="11"/>
    </row>
    <row r="607" spans="3:72" x14ac:dyDescent="0.2">
      <c r="C607" s="1">
        <v>80</v>
      </c>
      <c r="D607" s="1">
        <v>104.71</v>
      </c>
      <c r="E607" s="1">
        <v>-5103.8999999999996</v>
      </c>
      <c r="F607" s="2">
        <v>78</v>
      </c>
      <c r="G607" s="6">
        <v>3.3000000000000002E-2</v>
      </c>
      <c r="H607" s="2">
        <v>0.42199999999999999</v>
      </c>
      <c r="I607" s="2">
        <v>3500</v>
      </c>
      <c r="J607" s="3">
        <f t="shared" si="140"/>
        <v>58.333333333333336</v>
      </c>
      <c r="K607" s="3">
        <f t="shared" si="141"/>
        <v>366.52</v>
      </c>
      <c r="L607" s="1">
        <v>0.9</v>
      </c>
      <c r="M607" s="1">
        <v>0.76</v>
      </c>
      <c r="N607" s="1">
        <f t="shared" si="118"/>
        <v>0.68400000000000005</v>
      </c>
      <c r="O607" s="40">
        <f t="shared" si="119"/>
        <v>50.175438596491226</v>
      </c>
      <c r="P607" s="40">
        <f t="shared" si="142"/>
        <v>3808.3157894736842</v>
      </c>
      <c r="Q607" s="1">
        <v>11</v>
      </c>
      <c r="R607" s="1">
        <v>4</v>
      </c>
      <c r="S607" s="2">
        <v>2600</v>
      </c>
      <c r="T607" s="3">
        <f t="shared" si="120"/>
        <v>866.66666666666663</v>
      </c>
      <c r="U607" s="7">
        <v>0.20419999999999999</v>
      </c>
      <c r="V607" s="7">
        <f t="shared" si="143"/>
        <v>3.2749326455999997E-2</v>
      </c>
      <c r="W607" s="7">
        <f t="shared" si="121"/>
        <v>1.6693636134473333E-2</v>
      </c>
      <c r="X607" s="40">
        <f t="shared" si="122"/>
        <v>1081.2059482292843</v>
      </c>
      <c r="Y607" s="1">
        <v>0</v>
      </c>
      <c r="Z607" s="1">
        <v>78</v>
      </c>
      <c r="AA607" s="2">
        <v>67</v>
      </c>
      <c r="AB607" s="6">
        <f t="shared" si="123"/>
        <v>0.6511988748177826</v>
      </c>
      <c r="AC607" s="2">
        <v>347.36</v>
      </c>
      <c r="AD607" s="40">
        <f t="shared" si="124"/>
        <v>3367.0033670033663</v>
      </c>
      <c r="AE607" s="1">
        <f t="shared" si="125"/>
        <v>2.4950099800399199</v>
      </c>
      <c r="AF607" s="2">
        <f t="shared" si="126"/>
        <v>80</v>
      </c>
      <c r="AG607" s="9">
        <f t="shared" si="127"/>
        <v>199.60079840319361</v>
      </c>
      <c r="AH607" s="12">
        <f t="shared" si="128"/>
        <v>7.6347641616264141E-3</v>
      </c>
      <c r="AI607" s="12">
        <f t="shared" si="145"/>
        <v>14838.194937302964</v>
      </c>
      <c r="AJ607" s="42">
        <f t="shared" si="146"/>
        <v>-56.448991770725883</v>
      </c>
      <c r="AK607" s="11">
        <v>0</v>
      </c>
      <c r="AL607" s="9">
        <f t="shared" si="147"/>
        <v>-1080.4065120739203</v>
      </c>
      <c r="AM607" s="11">
        <f t="shared" si="129"/>
        <v>0</v>
      </c>
      <c r="AN607" s="9">
        <f t="shared" si="130"/>
        <v>52.203448833088807</v>
      </c>
      <c r="AO607" s="9"/>
      <c r="AP607" s="9">
        <f t="shared" si="148"/>
        <v>56.453654940630173</v>
      </c>
      <c r="AQ607" s="47">
        <f t="shared" si="149"/>
        <v>52.150105482005422</v>
      </c>
      <c r="AR607" s="15">
        <f t="shared" si="131"/>
        <v>0</v>
      </c>
      <c r="AS607" s="49"/>
      <c r="AT607" s="12">
        <f t="shared" si="132"/>
        <v>-3.9803235134552965E-3</v>
      </c>
      <c r="AU607" s="9">
        <f t="shared" si="133"/>
        <v>47.899899374464056</v>
      </c>
      <c r="AV607" s="9">
        <f t="shared" si="150"/>
        <v>43.649693266922689</v>
      </c>
      <c r="AW607" s="9">
        <f t="shared" si="151"/>
        <v>52.150105482005422</v>
      </c>
      <c r="AX607" s="16">
        <f t="shared" si="134"/>
        <v>47.899899374464056</v>
      </c>
      <c r="AY607" s="44">
        <f t="shared" si="152"/>
        <v>-3.9309866122194627E-3</v>
      </c>
      <c r="AZ607" s="49"/>
      <c r="BA607" s="12">
        <f t="shared" si="135"/>
        <v>-3.9803235134552965E-3</v>
      </c>
      <c r="BB607" s="9">
        <f t="shared" si="136"/>
        <v>66.524977921866991</v>
      </c>
      <c r="BC607" s="9">
        <f t="shared" si="153"/>
        <v>62.274771814325625</v>
      </c>
      <c r="BD607" s="9">
        <f t="shared" si="154"/>
        <v>70.775184029408351</v>
      </c>
      <c r="BE607" s="16">
        <f t="shared" si="137"/>
        <v>66.524977921866991</v>
      </c>
      <c r="BF607" s="44">
        <f t="shared" si="155"/>
        <v>-3.9309866122194627E-3</v>
      </c>
      <c r="BG607" s="49"/>
      <c r="BH607" s="12">
        <f t="shared" si="138"/>
        <v>-3.9803235134552965E-3</v>
      </c>
      <c r="BI607" s="9">
        <f t="shared" si="139"/>
        <v>67</v>
      </c>
      <c r="BJ607" s="9">
        <f t="shared" si="117"/>
        <v>62.749793892458634</v>
      </c>
      <c r="BK607" s="9"/>
      <c r="BL607" s="47">
        <f t="shared" si="144"/>
        <v>67</v>
      </c>
      <c r="BM607" s="44">
        <f t="shared" si="156"/>
        <v>-3.9309866122194627E-3</v>
      </c>
      <c r="BN607" s="11"/>
      <c r="BO607" s="9"/>
      <c r="BP607" s="11"/>
      <c r="BQ607" s="9"/>
      <c r="BR607" s="43"/>
      <c r="BS607" s="9"/>
      <c r="BT607" s="11"/>
    </row>
    <row r="608" spans="3:72" x14ac:dyDescent="0.2">
      <c r="C608" s="1">
        <v>80</v>
      </c>
      <c r="D608" s="1">
        <v>104.71</v>
      </c>
      <c r="E608" s="1">
        <v>-5103.8999999999996</v>
      </c>
      <c r="F608" s="2">
        <v>78</v>
      </c>
      <c r="G608" s="6">
        <v>3.3000000000000002E-2</v>
      </c>
      <c r="H608" s="2">
        <v>0.42199999999999999</v>
      </c>
      <c r="I608" s="2">
        <v>3500</v>
      </c>
      <c r="J608" s="3">
        <f t="shared" si="140"/>
        <v>58.333333333333336</v>
      </c>
      <c r="K608" s="3">
        <f t="shared" si="141"/>
        <v>366.52</v>
      </c>
      <c r="L608" s="1">
        <v>0.9</v>
      </c>
      <c r="M608" s="1">
        <v>0.76</v>
      </c>
      <c r="N608" s="1">
        <f t="shared" si="118"/>
        <v>0.68400000000000005</v>
      </c>
      <c r="O608" s="40">
        <f t="shared" si="119"/>
        <v>50.175438596491226</v>
      </c>
      <c r="P608" s="40">
        <f t="shared" si="142"/>
        <v>3808.3157894736842</v>
      </c>
      <c r="Q608" s="1">
        <v>11</v>
      </c>
      <c r="R608" s="1">
        <v>4</v>
      </c>
      <c r="S608" s="2">
        <v>2600</v>
      </c>
      <c r="T608" s="3">
        <f t="shared" si="120"/>
        <v>866.66666666666663</v>
      </c>
      <c r="U608" s="7">
        <v>0.20419999999999999</v>
      </c>
      <c r="V608" s="7">
        <f t="shared" si="143"/>
        <v>3.2749326455999997E-2</v>
      </c>
      <c r="W608" s="7">
        <f t="shared" si="121"/>
        <v>1.6693636134473333E-2</v>
      </c>
      <c r="X608" s="40">
        <f t="shared" si="122"/>
        <v>1081.2059482292843</v>
      </c>
      <c r="Y608" s="1">
        <v>0</v>
      </c>
      <c r="Z608" s="1">
        <v>78</v>
      </c>
      <c r="AA608" s="2">
        <v>67</v>
      </c>
      <c r="AB608" s="6">
        <f t="shared" si="123"/>
        <v>0.6511988748177826</v>
      </c>
      <c r="AC608" s="2">
        <v>347.36</v>
      </c>
      <c r="AD608" s="40">
        <f t="shared" si="124"/>
        <v>3367.0033670033663</v>
      </c>
      <c r="AE608" s="1">
        <f t="shared" si="125"/>
        <v>2.4950099800399199</v>
      </c>
      <c r="AF608" s="2">
        <f t="shared" si="126"/>
        <v>81</v>
      </c>
      <c r="AG608" s="9">
        <f t="shared" si="127"/>
        <v>202.0958083832335</v>
      </c>
      <c r="AH608" s="12">
        <f t="shared" si="128"/>
        <v>7.5412186216763082E-3</v>
      </c>
      <c r="AI608" s="12">
        <f t="shared" si="145"/>
        <v>17008.284604373621</v>
      </c>
      <c r="AJ608" s="42">
        <f t="shared" si="146"/>
        <v>-56.343732847358723</v>
      </c>
      <c r="AK608" s="11">
        <v>0</v>
      </c>
      <c r="AL608" s="9">
        <f t="shared" si="147"/>
        <v>-1080.4163072274087</v>
      </c>
      <c r="AM608" s="11">
        <f t="shared" si="129"/>
        <v>0</v>
      </c>
      <c r="AN608" s="9">
        <f t="shared" si="130"/>
        <v>52.150105482005422</v>
      </c>
      <c r="AO608" s="9"/>
      <c r="AP608" s="9">
        <f t="shared" si="148"/>
        <v>56.348282445622715</v>
      </c>
      <c r="AQ608" s="47">
        <f t="shared" si="149"/>
        <v>52.098076338081356</v>
      </c>
      <c r="AR608" s="15">
        <f t="shared" si="131"/>
        <v>0</v>
      </c>
      <c r="AS608" s="49"/>
      <c r="AT608" s="12">
        <f t="shared" si="132"/>
        <v>-3.9309866122194627E-3</v>
      </c>
      <c r="AU608" s="9">
        <f t="shared" si="133"/>
        <v>47.899899374464056</v>
      </c>
      <c r="AV608" s="9">
        <f t="shared" si="150"/>
        <v>43.701722410846756</v>
      </c>
      <c r="AW608" s="9">
        <f t="shared" si="151"/>
        <v>52.098076338081356</v>
      </c>
      <c r="AX608" s="16">
        <f t="shared" si="134"/>
        <v>47.899899374464056</v>
      </c>
      <c r="AY608" s="44">
        <f t="shared" si="152"/>
        <v>-3.8828652122130389E-3</v>
      </c>
      <c r="AZ608" s="49"/>
      <c r="BA608" s="12">
        <f t="shared" si="135"/>
        <v>-3.9309866122194627E-3</v>
      </c>
      <c r="BB608" s="9">
        <f t="shared" si="136"/>
        <v>66.524977921866991</v>
      </c>
      <c r="BC608" s="9">
        <f t="shared" si="153"/>
        <v>62.326800958249692</v>
      </c>
      <c r="BD608" s="9">
        <f t="shared" si="154"/>
        <v>70.723154885484291</v>
      </c>
      <c r="BE608" s="16">
        <f t="shared" si="137"/>
        <v>66.524977921866991</v>
      </c>
      <c r="BF608" s="44">
        <f t="shared" si="155"/>
        <v>-3.8828652122130389E-3</v>
      </c>
      <c r="BG608" s="49"/>
      <c r="BH608" s="12">
        <f t="shared" si="138"/>
        <v>-3.9309866122194627E-3</v>
      </c>
      <c r="BI608" s="9">
        <f t="shared" si="139"/>
        <v>67</v>
      </c>
      <c r="BJ608" s="9">
        <f t="shared" si="117"/>
        <v>62.8018230363827</v>
      </c>
      <c r="BK608" s="9"/>
      <c r="BL608" s="47">
        <f t="shared" si="144"/>
        <v>67</v>
      </c>
      <c r="BM608" s="44">
        <f t="shared" si="156"/>
        <v>-3.8828652122130389E-3</v>
      </c>
      <c r="BN608" s="11"/>
      <c r="BO608" s="9"/>
      <c r="BP608" s="11"/>
      <c r="BQ608" s="9"/>
      <c r="BR608" s="43"/>
      <c r="BS608" s="9"/>
      <c r="BT608" s="11"/>
    </row>
    <row r="609" spans="3:72" x14ac:dyDescent="0.2">
      <c r="C609" s="1">
        <v>80</v>
      </c>
      <c r="D609" s="1">
        <v>104.71</v>
      </c>
      <c r="E609" s="1">
        <v>-5103.8999999999996</v>
      </c>
      <c r="F609" s="2">
        <v>78</v>
      </c>
      <c r="G609" s="6">
        <v>3.3000000000000002E-2</v>
      </c>
      <c r="H609" s="2">
        <v>0.42199999999999999</v>
      </c>
      <c r="I609" s="2">
        <v>3500</v>
      </c>
      <c r="J609" s="3">
        <f t="shared" si="140"/>
        <v>58.333333333333336</v>
      </c>
      <c r="K609" s="3">
        <f t="shared" si="141"/>
        <v>366.52</v>
      </c>
      <c r="L609" s="1">
        <v>0.9</v>
      </c>
      <c r="M609" s="1">
        <v>0.76</v>
      </c>
      <c r="N609" s="1">
        <f t="shared" si="118"/>
        <v>0.68400000000000005</v>
      </c>
      <c r="O609" s="40">
        <f t="shared" si="119"/>
        <v>50.175438596491226</v>
      </c>
      <c r="P609" s="40">
        <f t="shared" si="142"/>
        <v>3808.3157894736842</v>
      </c>
      <c r="Q609" s="1">
        <v>11</v>
      </c>
      <c r="R609" s="1">
        <v>4</v>
      </c>
      <c r="S609" s="2">
        <v>2600</v>
      </c>
      <c r="T609" s="3">
        <f t="shared" si="120"/>
        <v>866.66666666666663</v>
      </c>
      <c r="U609" s="7">
        <v>0.20419999999999999</v>
      </c>
      <c r="V609" s="7">
        <f t="shared" si="143"/>
        <v>3.2749326455999997E-2</v>
      </c>
      <c r="W609" s="7">
        <f t="shared" si="121"/>
        <v>1.6693636134473333E-2</v>
      </c>
      <c r="X609" s="40">
        <f t="shared" si="122"/>
        <v>1081.2059482292843</v>
      </c>
      <c r="Y609" s="1">
        <v>0</v>
      </c>
      <c r="Z609" s="1">
        <v>78</v>
      </c>
      <c r="AA609" s="2">
        <v>67</v>
      </c>
      <c r="AB609" s="6">
        <f t="shared" si="123"/>
        <v>0.6511988748177826</v>
      </c>
      <c r="AC609" s="2">
        <v>347.36</v>
      </c>
      <c r="AD609" s="40">
        <f t="shared" si="124"/>
        <v>3367.0033670033663</v>
      </c>
      <c r="AE609" s="1">
        <f t="shared" si="125"/>
        <v>2.4950099800399199</v>
      </c>
      <c r="AF609" s="2">
        <f t="shared" si="126"/>
        <v>82</v>
      </c>
      <c r="AG609" s="9">
        <f t="shared" si="127"/>
        <v>204.59081836327343</v>
      </c>
      <c r="AH609" s="12">
        <f t="shared" si="128"/>
        <v>7.4499376824946652E-3</v>
      </c>
      <c r="AI609" s="12">
        <f t="shared" si="145"/>
        <v>19125.268486822955</v>
      </c>
      <c r="AJ609" s="42">
        <f t="shared" si="146"/>
        <v>-56.241050070741032</v>
      </c>
      <c r="AK609" s="11">
        <v>0</v>
      </c>
      <c r="AL609" s="9">
        <f t="shared" si="147"/>
        <v>-1080.4258652545502</v>
      </c>
      <c r="AM609" s="11">
        <f t="shared" si="129"/>
        <v>0</v>
      </c>
      <c r="AN609" s="9">
        <f t="shared" si="130"/>
        <v>52.098076338081356</v>
      </c>
      <c r="AO609" s="9"/>
      <c r="AP609" s="9">
        <f t="shared" si="148"/>
        <v>56.245490196458874</v>
      </c>
      <c r="AQ609" s="47">
        <f t="shared" si="149"/>
        <v>52.047313232841574</v>
      </c>
      <c r="AR609" s="15">
        <f t="shared" si="131"/>
        <v>0</v>
      </c>
      <c r="AS609" s="49"/>
      <c r="AT609" s="12">
        <f t="shared" si="132"/>
        <v>-3.8828652122130389E-3</v>
      </c>
      <c r="AU609" s="9">
        <f t="shared" si="133"/>
        <v>47.899899374464056</v>
      </c>
      <c r="AV609" s="9">
        <f t="shared" si="150"/>
        <v>43.752485516086537</v>
      </c>
      <c r="AW609" s="9">
        <f t="shared" si="151"/>
        <v>52.047313232841574</v>
      </c>
      <c r="AX609" s="16">
        <f t="shared" si="134"/>
        <v>47.899899374464056</v>
      </c>
      <c r="AY609" s="44">
        <f t="shared" si="152"/>
        <v>-3.8359147627423183E-3</v>
      </c>
      <c r="AZ609" s="49"/>
      <c r="BA609" s="12">
        <f t="shared" si="135"/>
        <v>-3.8828652122130389E-3</v>
      </c>
      <c r="BB609" s="9">
        <f t="shared" si="136"/>
        <v>66.524977921866991</v>
      </c>
      <c r="BC609" s="9">
        <f t="shared" si="153"/>
        <v>62.377564063489473</v>
      </c>
      <c r="BD609" s="9">
        <f t="shared" si="154"/>
        <v>70.67239178024451</v>
      </c>
      <c r="BE609" s="16">
        <f t="shared" si="137"/>
        <v>66.524977921866991</v>
      </c>
      <c r="BF609" s="44">
        <f t="shared" si="155"/>
        <v>-3.8359147627423183E-3</v>
      </c>
      <c r="BG609" s="49"/>
      <c r="BH609" s="12">
        <f t="shared" si="138"/>
        <v>-3.8828652122130389E-3</v>
      </c>
      <c r="BI609" s="9">
        <f t="shared" si="139"/>
        <v>67</v>
      </c>
      <c r="BJ609" s="9">
        <f t="shared" si="117"/>
        <v>62.852586141622481</v>
      </c>
      <c r="BK609" s="9"/>
      <c r="BL609" s="47">
        <f t="shared" si="144"/>
        <v>67</v>
      </c>
      <c r="BM609" s="44">
        <f t="shared" si="156"/>
        <v>-3.8359147627423183E-3</v>
      </c>
      <c r="BN609" s="11"/>
      <c r="BO609" s="9"/>
      <c r="BP609" s="11"/>
      <c r="BQ609" s="9"/>
      <c r="BR609" s="43"/>
      <c r="BS609" s="9"/>
      <c r="BT609" s="11"/>
    </row>
    <row r="610" spans="3:72" x14ac:dyDescent="0.2">
      <c r="C610" s="1">
        <v>80</v>
      </c>
      <c r="D610" s="1">
        <v>104.71</v>
      </c>
      <c r="E610" s="1">
        <v>-5103.8999999999996</v>
      </c>
      <c r="F610" s="2">
        <v>78</v>
      </c>
      <c r="G610" s="6">
        <v>3.3000000000000002E-2</v>
      </c>
      <c r="H610" s="2">
        <v>0.42199999999999999</v>
      </c>
      <c r="I610" s="2">
        <v>3500</v>
      </c>
      <c r="J610" s="3">
        <f t="shared" si="140"/>
        <v>58.333333333333336</v>
      </c>
      <c r="K610" s="3">
        <f t="shared" si="141"/>
        <v>366.52</v>
      </c>
      <c r="L610" s="1">
        <v>0.9</v>
      </c>
      <c r="M610" s="1">
        <v>0.76</v>
      </c>
      <c r="N610" s="1">
        <f t="shared" si="118"/>
        <v>0.68400000000000005</v>
      </c>
      <c r="O610" s="40">
        <f t="shared" si="119"/>
        <v>50.175438596491226</v>
      </c>
      <c r="P610" s="40">
        <f t="shared" si="142"/>
        <v>3808.3157894736842</v>
      </c>
      <c r="Q610" s="1">
        <v>11</v>
      </c>
      <c r="R610" s="1">
        <v>4</v>
      </c>
      <c r="S610" s="2">
        <v>2600</v>
      </c>
      <c r="T610" s="3">
        <f t="shared" si="120"/>
        <v>866.66666666666663</v>
      </c>
      <c r="U610" s="7">
        <v>0.20419999999999999</v>
      </c>
      <c r="V610" s="7">
        <f t="shared" si="143"/>
        <v>3.2749326455999997E-2</v>
      </c>
      <c r="W610" s="7">
        <f t="shared" si="121"/>
        <v>1.6693636134473333E-2</v>
      </c>
      <c r="X610" s="40">
        <f t="shared" si="122"/>
        <v>1081.2059482292843</v>
      </c>
      <c r="Y610" s="1">
        <v>0</v>
      </c>
      <c r="Z610" s="1">
        <v>78</v>
      </c>
      <c r="AA610" s="2">
        <v>67</v>
      </c>
      <c r="AB610" s="6">
        <f t="shared" si="123"/>
        <v>0.6511988748177826</v>
      </c>
      <c r="AC610" s="2">
        <v>347.36</v>
      </c>
      <c r="AD610" s="40">
        <f t="shared" si="124"/>
        <v>3367.0033670033663</v>
      </c>
      <c r="AE610" s="1">
        <f t="shared" si="125"/>
        <v>2.4950099800399199</v>
      </c>
      <c r="AF610" s="2">
        <f t="shared" si="126"/>
        <v>83</v>
      </c>
      <c r="AG610" s="9">
        <f t="shared" si="127"/>
        <v>207.08582834331335</v>
      </c>
      <c r="AH610" s="12">
        <f t="shared" si="128"/>
        <v>7.3608400935487968E-3</v>
      </c>
      <c r="AI610" s="12">
        <f t="shared" si="145"/>
        <v>21191.080134186428</v>
      </c>
      <c r="AJ610" s="42">
        <f t="shared" si="146"/>
        <v>-56.140849631285896</v>
      </c>
      <c r="AK610" s="11">
        <v>0</v>
      </c>
      <c r="AL610" s="9">
        <f t="shared" si="147"/>
        <v>-1080.4351946630889</v>
      </c>
      <c r="AM610" s="11">
        <f t="shared" si="129"/>
        <v>0</v>
      </c>
      <c r="AN610" s="9">
        <f t="shared" si="130"/>
        <v>52.047313232841574</v>
      </c>
      <c r="AO610" s="9"/>
      <c r="AP610" s="9">
        <f t="shared" si="148"/>
        <v>56.14518418863652</v>
      </c>
      <c r="AQ610" s="47">
        <f t="shared" si="149"/>
        <v>51.997770330259002</v>
      </c>
      <c r="AR610" s="15">
        <f t="shared" si="131"/>
        <v>0</v>
      </c>
      <c r="AS610" s="49"/>
      <c r="AT610" s="12">
        <f t="shared" si="132"/>
        <v>-3.8359147627423183E-3</v>
      </c>
      <c r="AU610" s="9">
        <f t="shared" si="133"/>
        <v>47.899899374464056</v>
      </c>
      <c r="AV610" s="9">
        <f t="shared" si="150"/>
        <v>43.80202841866911</v>
      </c>
      <c r="AW610" s="9">
        <f t="shared" si="151"/>
        <v>51.997770330259002</v>
      </c>
      <c r="AX610" s="16">
        <f t="shared" si="134"/>
        <v>47.899899374464056</v>
      </c>
      <c r="AY610" s="44">
        <f t="shared" si="152"/>
        <v>-3.7900928703787865E-3</v>
      </c>
      <c r="AZ610" s="49"/>
      <c r="BA610" s="12">
        <f t="shared" si="135"/>
        <v>-3.8359147627423183E-3</v>
      </c>
      <c r="BB610" s="9">
        <f t="shared" si="136"/>
        <v>66.524977921866991</v>
      </c>
      <c r="BC610" s="9">
        <f t="shared" si="153"/>
        <v>62.427106966072046</v>
      </c>
      <c r="BD610" s="9">
        <f t="shared" si="154"/>
        <v>70.622848877661937</v>
      </c>
      <c r="BE610" s="16">
        <f t="shared" si="137"/>
        <v>66.524977921866991</v>
      </c>
      <c r="BF610" s="44">
        <f t="shared" si="155"/>
        <v>-3.7900928703787865E-3</v>
      </c>
      <c r="BG610" s="49"/>
      <c r="BH610" s="12">
        <f t="shared" si="138"/>
        <v>-3.8359147627423183E-3</v>
      </c>
      <c r="BI610" s="9">
        <f t="shared" si="139"/>
        <v>67</v>
      </c>
      <c r="BJ610" s="9">
        <f t="shared" si="117"/>
        <v>62.902129044205054</v>
      </c>
      <c r="BK610" s="9"/>
      <c r="BL610" s="47">
        <f t="shared" si="144"/>
        <v>67</v>
      </c>
      <c r="BM610" s="44">
        <f t="shared" si="156"/>
        <v>-3.7900928703787865E-3</v>
      </c>
      <c r="BN610" s="11"/>
      <c r="BO610" s="9"/>
      <c r="BP610" s="11"/>
      <c r="BQ610" s="9"/>
      <c r="BR610" s="43"/>
      <c r="BS610" s="9"/>
      <c r="BT610" s="11"/>
    </row>
    <row r="611" spans="3:72" x14ac:dyDescent="0.2">
      <c r="C611" s="1">
        <v>80</v>
      </c>
      <c r="D611" s="1">
        <v>104.71</v>
      </c>
      <c r="E611" s="1">
        <v>-5103.8999999999996</v>
      </c>
      <c r="F611" s="2">
        <v>78</v>
      </c>
      <c r="G611" s="6">
        <v>3.3000000000000002E-2</v>
      </c>
      <c r="H611" s="2">
        <v>0.42199999999999999</v>
      </c>
      <c r="I611" s="2">
        <v>3500</v>
      </c>
      <c r="J611" s="3">
        <f t="shared" si="140"/>
        <v>58.333333333333336</v>
      </c>
      <c r="K611" s="3">
        <f t="shared" si="141"/>
        <v>366.52</v>
      </c>
      <c r="L611" s="1">
        <v>0.9</v>
      </c>
      <c r="M611" s="1">
        <v>0.76</v>
      </c>
      <c r="N611" s="1">
        <f t="shared" si="118"/>
        <v>0.68400000000000005</v>
      </c>
      <c r="O611" s="40">
        <f t="shared" si="119"/>
        <v>50.175438596491226</v>
      </c>
      <c r="P611" s="40">
        <f t="shared" si="142"/>
        <v>3808.3157894736842</v>
      </c>
      <c r="Q611" s="1">
        <v>11</v>
      </c>
      <c r="R611" s="1">
        <v>4</v>
      </c>
      <c r="S611" s="2">
        <v>2600</v>
      </c>
      <c r="T611" s="3">
        <f t="shared" si="120"/>
        <v>866.66666666666663</v>
      </c>
      <c r="U611" s="7">
        <v>0.20419999999999999</v>
      </c>
      <c r="V611" s="7">
        <f t="shared" si="143"/>
        <v>3.2749326455999997E-2</v>
      </c>
      <c r="W611" s="7">
        <f t="shared" si="121"/>
        <v>1.6693636134473333E-2</v>
      </c>
      <c r="X611" s="40">
        <f t="shared" si="122"/>
        <v>1081.2059482292843</v>
      </c>
      <c r="Y611" s="1">
        <v>0</v>
      </c>
      <c r="Z611" s="1">
        <v>78</v>
      </c>
      <c r="AA611" s="2">
        <v>67</v>
      </c>
      <c r="AB611" s="6">
        <f t="shared" si="123"/>
        <v>0.6511988748177826</v>
      </c>
      <c r="AC611" s="2">
        <v>347.36</v>
      </c>
      <c r="AD611" s="40">
        <f t="shared" si="124"/>
        <v>3367.0033670033663</v>
      </c>
      <c r="AE611" s="1">
        <f t="shared" si="125"/>
        <v>2.4950099800399199</v>
      </c>
      <c r="AF611" s="2">
        <f t="shared" si="126"/>
        <v>84</v>
      </c>
      <c r="AG611" s="9">
        <f t="shared" si="127"/>
        <v>209.58083832335328</v>
      </c>
      <c r="AH611" s="12">
        <f t="shared" si="128"/>
        <v>7.273848445235956E-3</v>
      </c>
      <c r="AI611" s="12">
        <f t="shared" si="145"/>
        <v>23207.560079394374</v>
      </c>
      <c r="AJ611" s="42">
        <f t="shared" si="146"/>
        <v>-56.043042233037418</v>
      </c>
      <c r="AK611" s="11">
        <v>0</v>
      </c>
      <c r="AL611" s="9">
        <f t="shared" si="147"/>
        <v>-1080.4443035585837</v>
      </c>
      <c r="AM611" s="11">
        <f t="shared" si="129"/>
        <v>0</v>
      </c>
      <c r="AN611" s="9">
        <f t="shared" si="130"/>
        <v>51.997770330259002</v>
      </c>
      <c r="AO611" s="9"/>
      <c r="AP611" s="9">
        <f t="shared" si="148"/>
        <v>56.047274942733758</v>
      </c>
      <c r="AQ611" s="47">
        <f t="shared" si="149"/>
        <v>51.949403986938812</v>
      </c>
      <c r="AR611" s="15">
        <f t="shared" si="131"/>
        <v>0</v>
      </c>
      <c r="AS611" s="49"/>
      <c r="AT611" s="12">
        <f t="shared" si="132"/>
        <v>-3.7900928703787865E-3</v>
      </c>
      <c r="AU611" s="9">
        <f t="shared" si="133"/>
        <v>47.899899374464056</v>
      </c>
      <c r="AV611" s="9">
        <f t="shared" si="150"/>
        <v>43.8503947619893</v>
      </c>
      <c r="AW611" s="9">
        <f t="shared" si="151"/>
        <v>51.949403986938812</v>
      </c>
      <c r="AX611" s="16">
        <f t="shared" si="134"/>
        <v>47.899899374464056</v>
      </c>
      <c r="AY611" s="44">
        <f t="shared" si="152"/>
        <v>-3.7453591696445273E-3</v>
      </c>
      <c r="AZ611" s="49"/>
      <c r="BA611" s="12">
        <f t="shared" si="135"/>
        <v>-3.7900928703787865E-3</v>
      </c>
      <c r="BB611" s="9">
        <f t="shared" si="136"/>
        <v>66.524977921866991</v>
      </c>
      <c r="BC611" s="9">
        <f t="shared" si="153"/>
        <v>62.475473309392235</v>
      </c>
      <c r="BD611" s="9">
        <f t="shared" si="154"/>
        <v>70.574482534341755</v>
      </c>
      <c r="BE611" s="16">
        <f t="shared" si="137"/>
        <v>66.524977921866991</v>
      </c>
      <c r="BF611" s="44">
        <f t="shared" si="155"/>
        <v>-3.7453591696445273E-3</v>
      </c>
      <c r="BG611" s="49"/>
      <c r="BH611" s="12">
        <f t="shared" si="138"/>
        <v>-3.7900928703787865E-3</v>
      </c>
      <c r="BI611" s="9">
        <f t="shared" si="139"/>
        <v>67</v>
      </c>
      <c r="BJ611" s="9">
        <f t="shared" si="117"/>
        <v>62.950495387525244</v>
      </c>
      <c r="BK611" s="9"/>
      <c r="BL611" s="47">
        <f t="shared" si="144"/>
        <v>67</v>
      </c>
      <c r="BM611" s="44">
        <f t="shared" si="156"/>
        <v>-3.7453591696445273E-3</v>
      </c>
      <c r="BN611" s="11"/>
      <c r="BO611" s="9"/>
      <c r="BP611" s="11"/>
      <c r="BQ611" s="9"/>
      <c r="BR611" s="43"/>
      <c r="BS611" s="9"/>
      <c r="BT611" s="11"/>
    </row>
    <row r="612" spans="3:72" x14ac:dyDescent="0.2">
      <c r="C612" s="1">
        <v>80</v>
      </c>
      <c r="D612" s="1">
        <v>104.71</v>
      </c>
      <c r="E612" s="1">
        <v>-5103.8999999999996</v>
      </c>
      <c r="F612" s="2">
        <v>78</v>
      </c>
      <c r="G612" s="6">
        <v>3.3000000000000002E-2</v>
      </c>
      <c r="H612" s="2">
        <v>0.42199999999999999</v>
      </c>
      <c r="I612" s="2">
        <v>3500</v>
      </c>
      <c r="J612" s="3">
        <f t="shared" si="140"/>
        <v>58.333333333333336</v>
      </c>
      <c r="K612" s="3">
        <f t="shared" si="141"/>
        <v>366.52</v>
      </c>
      <c r="L612" s="1">
        <v>0.9</v>
      </c>
      <c r="M612" s="1">
        <v>0.76</v>
      </c>
      <c r="N612" s="1">
        <f t="shared" si="118"/>
        <v>0.68400000000000005</v>
      </c>
      <c r="O612" s="40">
        <f t="shared" si="119"/>
        <v>50.175438596491226</v>
      </c>
      <c r="P612" s="40">
        <f t="shared" si="142"/>
        <v>3808.3157894736842</v>
      </c>
      <c r="Q612" s="1">
        <v>11</v>
      </c>
      <c r="R612" s="1">
        <v>4</v>
      </c>
      <c r="S612" s="2">
        <v>2600</v>
      </c>
      <c r="T612" s="3">
        <f t="shared" si="120"/>
        <v>866.66666666666663</v>
      </c>
      <c r="U612" s="7">
        <v>0.20419999999999999</v>
      </c>
      <c r="V612" s="7">
        <f t="shared" si="143"/>
        <v>3.2749326455999997E-2</v>
      </c>
      <c r="W612" s="7">
        <f t="shared" si="121"/>
        <v>1.6693636134473333E-2</v>
      </c>
      <c r="X612" s="40">
        <f t="shared" si="122"/>
        <v>1081.2059482292843</v>
      </c>
      <c r="Y612" s="1">
        <v>0</v>
      </c>
      <c r="Z612" s="1">
        <v>78</v>
      </c>
      <c r="AA612" s="2">
        <v>67</v>
      </c>
      <c r="AB612" s="6">
        <f t="shared" si="123"/>
        <v>0.6511988748177826</v>
      </c>
      <c r="AC612" s="2">
        <v>347.36</v>
      </c>
      <c r="AD612" s="40">
        <f t="shared" si="124"/>
        <v>3367.0033670033663</v>
      </c>
      <c r="AE612" s="1">
        <f t="shared" si="125"/>
        <v>2.4950099800399199</v>
      </c>
      <c r="AF612" s="2">
        <f t="shared" si="126"/>
        <v>85</v>
      </c>
      <c r="AG612" s="9">
        <f t="shared" si="127"/>
        <v>212.0758483033932</v>
      </c>
      <c r="AH612" s="12">
        <f t="shared" si="128"/>
        <v>7.1888889445705026E-3</v>
      </c>
      <c r="AI612" s="12">
        <f t="shared" si="145"/>
        <v>25176.461378734093</v>
      </c>
      <c r="AJ612" s="42">
        <f t="shared" si="146"/>
        <v>-55.947542824794056</v>
      </c>
      <c r="AK612" s="11">
        <v>0</v>
      </c>
      <c r="AL612" s="9">
        <f t="shared" si="147"/>
        <v>-1080.4531996678984</v>
      </c>
      <c r="AM612" s="11">
        <f t="shared" si="129"/>
        <v>0</v>
      </c>
      <c r="AN612" s="9">
        <f t="shared" si="130"/>
        <v>51.949403986938812</v>
      </c>
      <c r="AO612" s="9"/>
      <c r="AP612" s="9">
        <f t="shared" si="148"/>
        <v>55.951677234734646</v>
      </c>
      <c r="AQ612" s="47">
        <f t="shared" si="149"/>
        <v>51.90217262225989</v>
      </c>
      <c r="AR612" s="15">
        <f t="shared" si="131"/>
        <v>0</v>
      </c>
      <c r="AS612" s="49"/>
      <c r="AT612" s="12">
        <f t="shared" si="132"/>
        <v>-3.7453591696445273E-3</v>
      </c>
      <c r="AU612" s="9">
        <f t="shared" si="133"/>
        <v>47.899899374464056</v>
      </c>
      <c r="AV612" s="9">
        <f t="shared" si="150"/>
        <v>43.897626126668222</v>
      </c>
      <c r="AW612" s="9">
        <f t="shared" si="151"/>
        <v>51.90217262225989</v>
      </c>
      <c r="AX612" s="16">
        <f t="shared" si="134"/>
        <v>47.899899374464056</v>
      </c>
      <c r="AY612" s="44">
        <f t="shared" si="152"/>
        <v>-3.7016752029069471E-3</v>
      </c>
      <c r="AZ612" s="49"/>
      <c r="BA612" s="12">
        <f t="shared" si="135"/>
        <v>-3.7453591696445273E-3</v>
      </c>
      <c r="BB612" s="9">
        <f t="shared" si="136"/>
        <v>66.524977921866991</v>
      </c>
      <c r="BC612" s="9">
        <f t="shared" si="153"/>
        <v>62.522704674071157</v>
      </c>
      <c r="BD612" s="9">
        <f t="shared" si="154"/>
        <v>70.527251169662819</v>
      </c>
      <c r="BE612" s="16">
        <f t="shared" si="137"/>
        <v>66.524977921866991</v>
      </c>
      <c r="BF612" s="44">
        <f t="shared" si="155"/>
        <v>-3.7016752029069471E-3</v>
      </c>
      <c r="BG612" s="49"/>
      <c r="BH612" s="12">
        <f t="shared" si="138"/>
        <v>-3.7453591696445273E-3</v>
      </c>
      <c r="BI612" s="9">
        <f t="shared" si="139"/>
        <v>67</v>
      </c>
      <c r="BJ612" s="9">
        <f t="shared" si="117"/>
        <v>62.997726752204166</v>
      </c>
      <c r="BK612" s="9"/>
      <c r="BL612" s="47">
        <f t="shared" si="144"/>
        <v>67</v>
      </c>
      <c r="BM612" s="44">
        <f t="shared" si="156"/>
        <v>-3.7016752029069471E-3</v>
      </c>
      <c r="BN612" s="11"/>
      <c r="BO612" s="9"/>
      <c r="BP612" s="11"/>
      <c r="BQ612" s="9"/>
      <c r="BR612" s="43"/>
      <c r="BS612" s="9"/>
      <c r="BT612" s="11"/>
    </row>
    <row r="613" spans="3:72" x14ac:dyDescent="0.2">
      <c r="C613" s="1">
        <v>80</v>
      </c>
      <c r="D613" s="1">
        <v>104.71</v>
      </c>
      <c r="E613" s="1">
        <v>-5103.8999999999996</v>
      </c>
      <c r="F613" s="2">
        <v>78</v>
      </c>
      <c r="G613" s="6">
        <v>3.3000000000000002E-2</v>
      </c>
      <c r="H613" s="2">
        <v>0.42199999999999999</v>
      </c>
      <c r="I613" s="2">
        <v>3500</v>
      </c>
      <c r="J613" s="3">
        <f t="shared" si="140"/>
        <v>58.333333333333336</v>
      </c>
      <c r="K613" s="3">
        <f t="shared" si="141"/>
        <v>366.52</v>
      </c>
      <c r="L613" s="1">
        <v>0.9</v>
      </c>
      <c r="M613" s="1">
        <v>0.76</v>
      </c>
      <c r="N613" s="1">
        <f t="shared" si="118"/>
        <v>0.68400000000000005</v>
      </c>
      <c r="O613" s="40">
        <f t="shared" si="119"/>
        <v>50.175438596491226</v>
      </c>
      <c r="P613" s="40">
        <f t="shared" si="142"/>
        <v>3808.3157894736842</v>
      </c>
      <c r="Q613" s="1">
        <v>11</v>
      </c>
      <c r="R613" s="1">
        <v>4</v>
      </c>
      <c r="S613" s="2">
        <v>2600</v>
      </c>
      <c r="T613" s="3">
        <f t="shared" si="120"/>
        <v>866.66666666666663</v>
      </c>
      <c r="U613" s="7">
        <v>0.20419999999999999</v>
      </c>
      <c r="V613" s="7">
        <f t="shared" si="143"/>
        <v>3.2749326455999997E-2</v>
      </c>
      <c r="W613" s="7">
        <f t="shared" si="121"/>
        <v>1.6693636134473333E-2</v>
      </c>
      <c r="X613" s="40">
        <f t="shared" si="122"/>
        <v>1081.2059482292843</v>
      </c>
      <c r="Y613" s="1">
        <v>0</v>
      </c>
      <c r="Z613" s="1">
        <v>78</v>
      </c>
      <c r="AA613" s="2">
        <v>67</v>
      </c>
      <c r="AB613" s="6">
        <f t="shared" si="123"/>
        <v>0.6511988748177826</v>
      </c>
      <c r="AC613" s="2">
        <v>347.36</v>
      </c>
      <c r="AD613" s="40">
        <f t="shared" si="124"/>
        <v>3367.0033670033663</v>
      </c>
      <c r="AE613" s="1">
        <f t="shared" si="125"/>
        <v>2.4950099800399199</v>
      </c>
      <c r="AF613" s="2">
        <f t="shared" si="126"/>
        <v>86</v>
      </c>
      <c r="AG613" s="9">
        <f t="shared" si="127"/>
        <v>214.57085828343313</v>
      </c>
      <c r="AH613" s="12">
        <f t="shared" si="128"/>
        <v>7.1058912064096251E-3</v>
      </c>
      <c r="AI613" s="12">
        <f t="shared" si="145"/>
        <v>27099.454759762622</v>
      </c>
      <c r="AJ613" s="42">
        <f t="shared" si="146"/>
        <v>-55.854270350263292</v>
      </c>
      <c r="AK613" s="11">
        <v>0</v>
      </c>
      <c r="AL613" s="9">
        <f t="shared" si="147"/>
        <v>-1080.4618903610613</v>
      </c>
      <c r="AM613" s="11">
        <f t="shared" si="129"/>
        <v>0</v>
      </c>
      <c r="AN613" s="9">
        <f t="shared" si="130"/>
        <v>51.90217262225989</v>
      </c>
      <c r="AO613" s="9"/>
      <c r="AP613" s="9">
        <f t="shared" si="148"/>
        <v>55.858309845450279</v>
      </c>
      <c r="AQ613" s="47">
        <f t="shared" si="149"/>
        <v>51.856036597654452</v>
      </c>
      <c r="AR613" s="15">
        <f t="shared" si="131"/>
        <v>0</v>
      </c>
      <c r="AS613" s="49"/>
      <c r="AT613" s="12">
        <f t="shared" si="132"/>
        <v>-3.7016752029069471E-3</v>
      </c>
      <c r="AU613" s="9">
        <f t="shared" si="133"/>
        <v>47.899899374464056</v>
      </c>
      <c r="AV613" s="9">
        <f t="shared" si="150"/>
        <v>43.94376215127366</v>
      </c>
      <c r="AW613" s="9">
        <f t="shared" si="151"/>
        <v>51.856036597654452</v>
      </c>
      <c r="AX613" s="16">
        <f t="shared" si="134"/>
        <v>47.899899374464056</v>
      </c>
      <c r="AY613" s="44">
        <f t="shared" si="152"/>
        <v>-3.6590043087253192E-3</v>
      </c>
      <c r="AZ613" s="49"/>
      <c r="BA613" s="12">
        <f t="shared" si="135"/>
        <v>-3.7016752029069471E-3</v>
      </c>
      <c r="BB613" s="9">
        <f t="shared" si="136"/>
        <v>66.524977921866991</v>
      </c>
      <c r="BC613" s="9">
        <f t="shared" si="153"/>
        <v>62.568840698676595</v>
      </c>
      <c r="BD613" s="9">
        <f t="shared" si="154"/>
        <v>70.481115145057387</v>
      </c>
      <c r="BE613" s="16">
        <f t="shared" si="137"/>
        <v>66.524977921866991</v>
      </c>
      <c r="BF613" s="44">
        <f t="shared" si="155"/>
        <v>-3.6590043087253192E-3</v>
      </c>
      <c r="BG613" s="49"/>
      <c r="BH613" s="12">
        <f t="shared" si="138"/>
        <v>-3.7016752029069471E-3</v>
      </c>
      <c r="BI613" s="9">
        <f t="shared" si="139"/>
        <v>67</v>
      </c>
      <c r="BJ613" s="9">
        <f t="shared" si="117"/>
        <v>63.043862776809604</v>
      </c>
      <c r="BK613" s="9"/>
      <c r="BL613" s="47">
        <f t="shared" si="144"/>
        <v>67</v>
      </c>
      <c r="BM613" s="44">
        <f t="shared" si="156"/>
        <v>-3.6590043087253192E-3</v>
      </c>
      <c r="BN613" s="11"/>
      <c r="BO613" s="9"/>
      <c r="BP613" s="11"/>
      <c r="BQ613" s="9"/>
      <c r="BR613" s="43"/>
      <c r="BS613" s="9"/>
      <c r="BT613" s="11"/>
    </row>
    <row r="614" spans="3:72" x14ac:dyDescent="0.2">
      <c r="C614" s="1">
        <v>80</v>
      </c>
      <c r="D614" s="1">
        <v>104.71</v>
      </c>
      <c r="E614" s="1">
        <v>-5103.8999999999996</v>
      </c>
      <c r="F614" s="2">
        <v>78</v>
      </c>
      <c r="G614" s="6">
        <v>3.3000000000000002E-2</v>
      </c>
      <c r="H614" s="2">
        <v>0.42199999999999999</v>
      </c>
      <c r="I614" s="2">
        <v>3500</v>
      </c>
      <c r="J614" s="3">
        <f t="shared" si="140"/>
        <v>58.333333333333336</v>
      </c>
      <c r="K614" s="3">
        <f t="shared" si="141"/>
        <v>366.52</v>
      </c>
      <c r="L614" s="1">
        <v>0.9</v>
      </c>
      <c r="M614" s="1">
        <v>0.76</v>
      </c>
      <c r="N614" s="1">
        <f t="shared" si="118"/>
        <v>0.68400000000000005</v>
      </c>
      <c r="O614" s="40">
        <f t="shared" si="119"/>
        <v>50.175438596491226</v>
      </c>
      <c r="P614" s="40">
        <f t="shared" si="142"/>
        <v>3808.3157894736842</v>
      </c>
      <c r="Q614" s="1">
        <v>11</v>
      </c>
      <c r="R614" s="1">
        <v>4</v>
      </c>
      <c r="S614" s="2">
        <v>2600</v>
      </c>
      <c r="T614" s="3">
        <f t="shared" si="120"/>
        <v>866.66666666666663</v>
      </c>
      <c r="U614" s="7">
        <v>0.20419999999999999</v>
      </c>
      <c r="V614" s="7">
        <f t="shared" si="143"/>
        <v>3.2749326455999997E-2</v>
      </c>
      <c r="W614" s="7">
        <f t="shared" si="121"/>
        <v>1.6693636134473333E-2</v>
      </c>
      <c r="X614" s="40">
        <f t="shared" si="122"/>
        <v>1081.2059482292843</v>
      </c>
      <c r="Y614" s="1">
        <v>0</v>
      </c>
      <c r="Z614" s="1">
        <v>78</v>
      </c>
      <c r="AA614" s="2">
        <v>67</v>
      </c>
      <c r="AB614" s="6">
        <f t="shared" si="123"/>
        <v>0.6511988748177826</v>
      </c>
      <c r="AC614" s="2">
        <v>347.36</v>
      </c>
      <c r="AD614" s="40">
        <f t="shared" si="124"/>
        <v>3367.0033670033663</v>
      </c>
      <c r="AE614" s="1">
        <f t="shared" si="125"/>
        <v>2.4950099800399199</v>
      </c>
      <c r="AF614" s="2">
        <f t="shared" si="126"/>
        <v>87</v>
      </c>
      <c r="AG614" s="9">
        <f t="shared" si="127"/>
        <v>217.06586826347302</v>
      </c>
      <c r="AH614" s="12">
        <f t="shared" si="128"/>
        <v>7.0247880589761266E-3</v>
      </c>
      <c r="AI614" s="12">
        <f t="shared" si="145"/>
        <v>28978.133409220958</v>
      </c>
      <c r="AJ614" s="42">
        <f t="shared" si="146"/>
        <v>-55.763147515691685</v>
      </c>
      <c r="AK614" s="11">
        <v>0</v>
      </c>
      <c r="AL614" s="9">
        <f t="shared" si="147"/>
        <v>-1080.4703826716288</v>
      </c>
      <c r="AM614" s="11">
        <f t="shared" si="129"/>
        <v>0</v>
      </c>
      <c r="AN614" s="9">
        <f t="shared" si="130"/>
        <v>51.856036597654452</v>
      </c>
      <c r="AO614" s="9"/>
      <c r="AP614" s="9">
        <f t="shared" si="148"/>
        <v>55.767095327473569</v>
      </c>
      <c r="AQ614" s="47">
        <f t="shared" si="149"/>
        <v>51.810958104283173</v>
      </c>
      <c r="AR614" s="15">
        <f t="shared" si="131"/>
        <v>0</v>
      </c>
      <c r="AS614" s="49"/>
      <c r="AT614" s="12">
        <f t="shared" si="132"/>
        <v>-3.6590043087253192E-3</v>
      </c>
      <c r="AU614" s="9">
        <f t="shared" si="133"/>
        <v>47.899899374464056</v>
      </c>
      <c r="AV614" s="9">
        <f t="shared" si="150"/>
        <v>43.988840644644938</v>
      </c>
      <c r="AW614" s="9">
        <f t="shared" si="151"/>
        <v>51.810958104283173</v>
      </c>
      <c r="AX614" s="16">
        <f t="shared" si="134"/>
        <v>47.899899374464056</v>
      </c>
      <c r="AY614" s="44">
        <f t="shared" si="152"/>
        <v>-3.6173115179622792E-3</v>
      </c>
      <c r="AZ614" s="49"/>
      <c r="BA614" s="12">
        <f t="shared" si="135"/>
        <v>-3.6590043087253192E-3</v>
      </c>
      <c r="BB614" s="9">
        <f t="shared" si="136"/>
        <v>66.524977921866991</v>
      </c>
      <c r="BC614" s="9">
        <f t="shared" si="153"/>
        <v>62.613919192047874</v>
      </c>
      <c r="BD614" s="9">
        <f t="shared" si="154"/>
        <v>70.436036651686109</v>
      </c>
      <c r="BE614" s="16">
        <f t="shared" si="137"/>
        <v>66.524977921866991</v>
      </c>
      <c r="BF614" s="44">
        <f t="shared" si="155"/>
        <v>-3.6173115179622792E-3</v>
      </c>
      <c r="BG614" s="49"/>
      <c r="BH614" s="12">
        <f t="shared" si="138"/>
        <v>-3.6590043087253192E-3</v>
      </c>
      <c r="BI614" s="9">
        <f t="shared" si="139"/>
        <v>67</v>
      </c>
      <c r="BJ614" s="9">
        <f t="shared" si="117"/>
        <v>63.088941270180882</v>
      </c>
      <c r="BK614" s="9"/>
      <c r="BL614" s="47">
        <f t="shared" si="144"/>
        <v>67</v>
      </c>
      <c r="BM614" s="44">
        <f t="shared" si="156"/>
        <v>-3.6173115179622792E-3</v>
      </c>
      <c r="BN614" s="11"/>
      <c r="BO614" s="9"/>
      <c r="BP614" s="11"/>
      <c r="BQ614" s="9"/>
      <c r="BR614" s="43"/>
      <c r="BS614" s="9"/>
      <c r="BT614" s="11"/>
    </row>
    <row r="615" spans="3:72" x14ac:dyDescent="0.2">
      <c r="C615" s="1">
        <v>80</v>
      </c>
      <c r="D615" s="1">
        <v>104.71</v>
      </c>
      <c r="E615" s="1">
        <v>-5103.8999999999996</v>
      </c>
      <c r="F615" s="2">
        <v>78</v>
      </c>
      <c r="G615" s="6">
        <v>3.3000000000000002E-2</v>
      </c>
      <c r="H615" s="2">
        <v>0.42199999999999999</v>
      </c>
      <c r="I615" s="2">
        <v>3500</v>
      </c>
      <c r="J615" s="3">
        <f t="shared" si="140"/>
        <v>58.333333333333336</v>
      </c>
      <c r="K615" s="3">
        <f t="shared" si="141"/>
        <v>366.52</v>
      </c>
      <c r="L615" s="1">
        <v>0.9</v>
      </c>
      <c r="M615" s="1">
        <v>0.76</v>
      </c>
      <c r="N615" s="1">
        <f t="shared" si="118"/>
        <v>0.68400000000000005</v>
      </c>
      <c r="O615" s="40">
        <f t="shared" si="119"/>
        <v>50.175438596491226</v>
      </c>
      <c r="P615" s="40">
        <f t="shared" si="142"/>
        <v>3808.3157894736842</v>
      </c>
      <c r="Q615" s="1">
        <v>11</v>
      </c>
      <c r="R615" s="1">
        <v>4</v>
      </c>
      <c r="S615" s="2">
        <v>2600</v>
      </c>
      <c r="T615" s="3">
        <f t="shared" si="120"/>
        <v>866.66666666666663</v>
      </c>
      <c r="U615" s="7">
        <v>0.20419999999999999</v>
      </c>
      <c r="V615" s="7">
        <f t="shared" si="143"/>
        <v>3.2749326455999997E-2</v>
      </c>
      <c r="W615" s="7">
        <f t="shared" si="121"/>
        <v>1.6693636134473333E-2</v>
      </c>
      <c r="X615" s="40">
        <f t="shared" si="122"/>
        <v>1081.2059482292843</v>
      </c>
      <c r="Y615" s="1">
        <v>0</v>
      </c>
      <c r="Z615" s="1">
        <v>78</v>
      </c>
      <c r="AA615" s="2">
        <v>67</v>
      </c>
      <c r="AB615" s="6">
        <f t="shared" si="123"/>
        <v>0.6511988748177826</v>
      </c>
      <c r="AC615" s="2">
        <v>347.36</v>
      </c>
      <c r="AD615" s="40">
        <f t="shared" si="124"/>
        <v>3367.0033670033663</v>
      </c>
      <c r="AE615" s="1">
        <f t="shared" si="125"/>
        <v>2.4950099800399199</v>
      </c>
      <c r="AF615" s="2">
        <f t="shared" si="126"/>
        <v>88</v>
      </c>
      <c r="AG615" s="9">
        <f t="shared" si="127"/>
        <v>219.56087824351295</v>
      </c>
      <c r="AH615" s="12">
        <f t="shared" si="128"/>
        <v>6.9455153625489234E-3</v>
      </c>
      <c r="AI615" s="12">
        <f t="shared" si="145"/>
        <v>30814.017430029344</v>
      </c>
      <c r="AJ615" s="42">
        <f t="shared" si="146"/>
        <v>-55.674100573558384</v>
      </c>
      <c r="AK615" s="11">
        <v>0</v>
      </c>
      <c r="AL615" s="9">
        <f t="shared" si="147"/>
        <v>-1080.4786833156718</v>
      </c>
      <c r="AM615" s="11">
        <f t="shared" si="129"/>
        <v>0</v>
      </c>
      <c r="AN615" s="9">
        <f t="shared" si="130"/>
        <v>51.810958104283173</v>
      </c>
      <c r="AO615" s="9"/>
      <c r="AP615" s="9">
        <f t="shared" si="148"/>
        <v>55.677959788250497</v>
      </c>
      <c r="AQ615" s="47">
        <f t="shared" si="149"/>
        <v>51.76690105843138</v>
      </c>
      <c r="AR615" s="15">
        <f t="shared" si="131"/>
        <v>0</v>
      </c>
      <c r="AS615" s="49"/>
      <c r="AT615" s="12">
        <f t="shared" si="132"/>
        <v>-3.6173115179622792E-3</v>
      </c>
      <c r="AU615" s="9">
        <f t="shared" si="133"/>
        <v>47.899899374464056</v>
      </c>
      <c r="AV615" s="9">
        <f t="shared" si="150"/>
        <v>44.032897690496732</v>
      </c>
      <c r="AW615" s="9">
        <f t="shared" si="151"/>
        <v>51.76690105843138</v>
      </c>
      <c r="AX615" s="16">
        <f t="shared" si="134"/>
        <v>47.899899374464056</v>
      </c>
      <c r="AY615" s="44">
        <f t="shared" si="152"/>
        <v>-3.5765634570364699E-3</v>
      </c>
      <c r="AZ615" s="49"/>
      <c r="BA615" s="12">
        <f t="shared" si="135"/>
        <v>-3.6173115179622792E-3</v>
      </c>
      <c r="BB615" s="9">
        <f t="shared" si="136"/>
        <v>66.524977921866991</v>
      </c>
      <c r="BC615" s="9">
        <f t="shared" si="153"/>
        <v>62.657976237899668</v>
      </c>
      <c r="BD615" s="9">
        <f t="shared" si="154"/>
        <v>70.391979605834322</v>
      </c>
      <c r="BE615" s="16">
        <f t="shared" si="137"/>
        <v>66.524977921866991</v>
      </c>
      <c r="BF615" s="44">
        <f t="shared" si="155"/>
        <v>-3.5765634570364699E-3</v>
      </c>
      <c r="BG615" s="49"/>
      <c r="BH615" s="12">
        <f t="shared" si="138"/>
        <v>-3.6173115179622792E-3</v>
      </c>
      <c r="BI615" s="9">
        <f t="shared" si="139"/>
        <v>67</v>
      </c>
      <c r="BJ615" s="9">
        <f t="shared" si="117"/>
        <v>63.132998316032676</v>
      </c>
      <c r="BK615" s="9"/>
      <c r="BL615" s="47">
        <f t="shared" si="144"/>
        <v>67</v>
      </c>
      <c r="BM615" s="44">
        <f t="shared" si="156"/>
        <v>-3.5765634570364699E-3</v>
      </c>
      <c r="BN615" s="11"/>
      <c r="BO615" s="9"/>
      <c r="BP615" s="11"/>
      <c r="BQ615" s="9"/>
      <c r="BR615" s="43"/>
      <c r="BS615" s="9"/>
      <c r="BT615" s="11"/>
    </row>
    <row r="616" spans="3:72" x14ac:dyDescent="0.2">
      <c r="C616" s="1">
        <v>80</v>
      </c>
      <c r="D616" s="1">
        <v>104.71</v>
      </c>
      <c r="E616" s="1">
        <v>-5103.8999999999996</v>
      </c>
      <c r="F616" s="2">
        <v>78</v>
      </c>
      <c r="G616" s="6">
        <v>3.3000000000000002E-2</v>
      </c>
      <c r="H616" s="2">
        <v>0.42199999999999999</v>
      </c>
      <c r="I616" s="2">
        <v>3500</v>
      </c>
      <c r="J616" s="3">
        <f t="shared" si="140"/>
        <v>58.333333333333336</v>
      </c>
      <c r="K616" s="3">
        <f t="shared" si="141"/>
        <v>366.52</v>
      </c>
      <c r="L616" s="1">
        <v>0.9</v>
      </c>
      <c r="M616" s="1">
        <v>0.76</v>
      </c>
      <c r="N616" s="1">
        <f t="shared" si="118"/>
        <v>0.68400000000000005</v>
      </c>
      <c r="O616" s="40">
        <f t="shared" si="119"/>
        <v>50.175438596491226</v>
      </c>
      <c r="P616" s="40">
        <f t="shared" si="142"/>
        <v>3808.3157894736842</v>
      </c>
      <c r="Q616" s="1">
        <v>11</v>
      </c>
      <c r="R616" s="1">
        <v>4</v>
      </c>
      <c r="S616" s="2">
        <v>2600</v>
      </c>
      <c r="T616" s="3">
        <f t="shared" si="120"/>
        <v>866.66666666666663</v>
      </c>
      <c r="U616" s="7">
        <v>0.20419999999999999</v>
      </c>
      <c r="V616" s="7">
        <f t="shared" si="143"/>
        <v>3.2749326455999997E-2</v>
      </c>
      <c r="W616" s="7">
        <f t="shared" si="121"/>
        <v>1.6693636134473333E-2</v>
      </c>
      <c r="X616" s="40">
        <f t="shared" si="122"/>
        <v>1081.2059482292843</v>
      </c>
      <c r="Y616" s="1">
        <v>0</v>
      </c>
      <c r="Z616" s="1">
        <v>78</v>
      </c>
      <c r="AA616" s="2">
        <v>67</v>
      </c>
      <c r="AB616" s="6">
        <f t="shared" si="123"/>
        <v>0.6511988748177826</v>
      </c>
      <c r="AC616" s="2">
        <v>347.36</v>
      </c>
      <c r="AD616" s="40">
        <f t="shared" si="124"/>
        <v>3367.0033670033663</v>
      </c>
      <c r="AE616" s="1">
        <f t="shared" si="125"/>
        <v>2.4950099800399199</v>
      </c>
      <c r="AF616" s="2">
        <f t="shared" si="126"/>
        <v>89</v>
      </c>
      <c r="AG616" s="9">
        <f t="shared" si="127"/>
        <v>222.05588822355287</v>
      </c>
      <c r="AH616" s="12">
        <f t="shared" si="128"/>
        <v>6.8680118402927211E-3</v>
      </c>
      <c r="AI616" s="12">
        <f t="shared" si="145"/>
        <v>32608.557993779192</v>
      </c>
      <c r="AJ616" s="42">
        <f t="shared" si="146"/>
        <v>-55.587059121049421</v>
      </c>
      <c r="AK616" s="11">
        <v>0</v>
      </c>
      <c r="AL616" s="9">
        <f t="shared" si="147"/>
        <v>-1080.4867987094872</v>
      </c>
      <c r="AM616" s="11">
        <f t="shared" si="129"/>
        <v>0</v>
      </c>
      <c r="AN616" s="9">
        <f t="shared" si="130"/>
        <v>51.76690105843138</v>
      </c>
      <c r="AO616" s="9"/>
      <c r="AP616" s="9">
        <f t="shared" si="148"/>
        <v>55.590832687980495</v>
      </c>
      <c r="AQ616" s="47">
        <f t="shared" si="149"/>
        <v>51.723831004013171</v>
      </c>
      <c r="AR616" s="15">
        <f t="shared" si="131"/>
        <v>0</v>
      </c>
      <c r="AS616" s="49"/>
      <c r="AT616" s="12">
        <f t="shared" si="132"/>
        <v>-3.5765634570364699E-3</v>
      </c>
      <c r="AU616" s="9">
        <f t="shared" si="133"/>
        <v>47.899899374464056</v>
      </c>
      <c r="AV616" s="9">
        <f t="shared" si="150"/>
        <v>44.075967744914941</v>
      </c>
      <c r="AW616" s="9">
        <f t="shared" si="151"/>
        <v>51.723831004013171</v>
      </c>
      <c r="AX616" s="16">
        <f t="shared" si="134"/>
        <v>47.899899374464056</v>
      </c>
      <c r="AY616" s="44">
        <f t="shared" si="152"/>
        <v>-3.5367282577492801E-3</v>
      </c>
      <c r="AZ616" s="49"/>
      <c r="BA616" s="12">
        <f t="shared" si="135"/>
        <v>-3.5765634570364699E-3</v>
      </c>
      <c r="BB616" s="9">
        <f t="shared" si="136"/>
        <v>66.524977921866991</v>
      </c>
      <c r="BC616" s="9">
        <f t="shared" si="153"/>
        <v>62.701046292317876</v>
      </c>
      <c r="BD616" s="9">
        <f t="shared" si="154"/>
        <v>70.348909551416099</v>
      </c>
      <c r="BE616" s="16">
        <f t="shared" si="137"/>
        <v>66.524977921866991</v>
      </c>
      <c r="BF616" s="44">
        <f t="shared" si="155"/>
        <v>-3.5367282577492801E-3</v>
      </c>
      <c r="BG616" s="49"/>
      <c r="BH616" s="12">
        <f t="shared" si="138"/>
        <v>-3.5765634570364699E-3</v>
      </c>
      <c r="BI616" s="9">
        <f t="shared" si="139"/>
        <v>67</v>
      </c>
      <c r="BJ616" s="9">
        <f t="shared" si="117"/>
        <v>63.176068370450885</v>
      </c>
      <c r="BK616" s="9"/>
      <c r="BL616" s="47">
        <f t="shared" si="144"/>
        <v>67</v>
      </c>
      <c r="BM616" s="44">
        <f t="shared" si="156"/>
        <v>-3.5367282577492801E-3</v>
      </c>
      <c r="BN616" s="11"/>
      <c r="BO616" s="9"/>
      <c r="BP616" s="11"/>
      <c r="BQ616" s="9"/>
      <c r="BR616" s="43"/>
      <c r="BS616" s="9"/>
      <c r="BT616" s="11"/>
    </row>
    <row r="617" spans="3:72" x14ac:dyDescent="0.2">
      <c r="C617" s="1">
        <v>80</v>
      </c>
      <c r="D617" s="1">
        <v>104.71</v>
      </c>
      <c r="E617" s="1">
        <v>-5103.8999999999996</v>
      </c>
      <c r="F617" s="2">
        <v>78</v>
      </c>
      <c r="G617" s="6">
        <v>3.3000000000000002E-2</v>
      </c>
      <c r="H617" s="2">
        <v>0.42199999999999999</v>
      </c>
      <c r="I617" s="2">
        <v>3500</v>
      </c>
      <c r="J617" s="3">
        <f t="shared" si="140"/>
        <v>58.333333333333336</v>
      </c>
      <c r="K617" s="3">
        <f t="shared" si="141"/>
        <v>366.52</v>
      </c>
      <c r="L617" s="1">
        <v>0.9</v>
      </c>
      <c r="M617" s="1">
        <v>0.76</v>
      </c>
      <c r="N617" s="1">
        <f t="shared" si="118"/>
        <v>0.68400000000000005</v>
      </c>
      <c r="O617" s="40">
        <f t="shared" si="119"/>
        <v>50.175438596491226</v>
      </c>
      <c r="P617" s="40">
        <f t="shared" si="142"/>
        <v>3808.3157894736842</v>
      </c>
      <c r="Q617" s="1">
        <v>11</v>
      </c>
      <c r="R617" s="1">
        <v>4</v>
      </c>
      <c r="S617" s="2">
        <v>2600</v>
      </c>
      <c r="T617" s="3">
        <f t="shared" si="120"/>
        <v>866.66666666666663</v>
      </c>
      <c r="U617" s="7">
        <v>0.20419999999999999</v>
      </c>
      <c r="V617" s="7">
        <f t="shared" si="143"/>
        <v>3.2749326455999997E-2</v>
      </c>
      <c r="W617" s="7">
        <f t="shared" si="121"/>
        <v>1.6693636134473333E-2</v>
      </c>
      <c r="X617" s="40">
        <f t="shared" si="122"/>
        <v>1081.2059482292843</v>
      </c>
      <c r="Y617" s="1">
        <v>0</v>
      </c>
      <c r="Z617" s="1">
        <v>78</v>
      </c>
      <c r="AA617" s="2">
        <v>67</v>
      </c>
      <c r="AB617" s="6">
        <f t="shared" si="123"/>
        <v>0.6511988748177826</v>
      </c>
      <c r="AC617" s="2">
        <v>347.36</v>
      </c>
      <c r="AD617" s="40">
        <f t="shared" si="124"/>
        <v>3367.0033670033663</v>
      </c>
      <c r="AE617" s="1">
        <f t="shared" si="125"/>
        <v>2.4950099800399199</v>
      </c>
      <c r="AF617" s="2">
        <f t="shared" si="126"/>
        <v>90</v>
      </c>
      <c r="AG617" s="9">
        <f t="shared" si="127"/>
        <v>224.55089820359279</v>
      </c>
      <c r="AH617" s="12">
        <f t="shared" si="128"/>
        <v>6.7922189202890958E-3</v>
      </c>
      <c r="AI617" s="12">
        <f t="shared" si="145"/>
        <v>34363.14121277025</v>
      </c>
      <c r="AJ617" s="42">
        <f t="shared" si="146"/>
        <v>-55.501955912145647</v>
      </c>
      <c r="AK617" s="11">
        <v>0</v>
      </c>
      <c r="AL617" s="9">
        <f t="shared" si="147"/>
        <v>-1080.4947349861409</v>
      </c>
      <c r="AM617" s="11">
        <f t="shared" si="129"/>
        <v>0</v>
      </c>
      <c r="AN617" s="9">
        <f t="shared" si="130"/>
        <v>51.723831004013171</v>
      </c>
      <c r="AO617" s="9"/>
      <c r="AP617" s="9">
        <f t="shared" si="148"/>
        <v>55.505646651174537</v>
      </c>
      <c r="AQ617" s="47">
        <f t="shared" si="149"/>
        <v>51.681715021625422</v>
      </c>
      <c r="AR617" s="15">
        <f t="shared" si="131"/>
        <v>0</v>
      </c>
      <c r="AS617" s="49"/>
      <c r="AT617" s="12">
        <f t="shared" si="132"/>
        <v>-3.5367282577492801E-3</v>
      </c>
      <c r="AU617" s="9">
        <f t="shared" si="133"/>
        <v>47.899899374464056</v>
      </c>
      <c r="AV617" s="9">
        <f t="shared" si="150"/>
        <v>44.11808372730269</v>
      </c>
      <c r="AW617" s="9">
        <f t="shared" si="151"/>
        <v>51.681715021625422</v>
      </c>
      <c r="AX617" s="16">
        <f t="shared" si="134"/>
        <v>47.899899374464056</v>
      </c>
      <c r="AY617" s="44">
        <f t="shared" si="152"/>
        <v>-3.497775473169503E-3</v>
      </c>
      <c r="AZ617" s="49"/>
      <c r="BA617" s="12">
        <f t="shared" si="135"/>
        <v>-3.5367282577492801E-3</v>
      </c>
      <c r="BB617" s="9">
        <f t="shared" si="136"/>
        <v>66.524977921866991</v>
      </c>
      <c r="BC617" s="9">
        <f t="shared" si="153"/>
        <v>62.743162274705625</v>
      </c>
      <c r="BD617" s="9">
        <f t="shared" si="154"/>
        <v>70.306793569028358</v>
      </c>
      <c r="BE617" s="16">
        <f t="shared" si="137"/>
        <v>66.524977921866991</v>
      </c>
      <c r="BF617" s="44">
        <f t="shared" si="155"/>
        <v>-3.497775473169503E-3</v>
      </c>
      <c r="BG617" s="49"/>
      <c r="BH617" s="12">
        <f t="shared" si="138"/>
        <v>-3.5367282577492801E-3</v>
      </c>
      <c r="BI617" s="9">
        <f t="shared" si="139"/>
        <v>67</v>
      </c>
      <c r="BJ617" s="9">
        <f t="shared" si="117"/>
        <v>63.218184352838634</v>
      </c>
      <c r="BK617" s="9"/>
      <c r="BL617" s="47">
        <f t="shared" si="144"/>
        <v>67</v>
      </c>
      <c r="BM617" s="44">
        <f t="shared" si="156"/>
        <v>-3.497775473169503E-3</v>
      </c>
      <c r="BN617" s="11"/>
      <c r="BO617" s="9"/>
      <c r="BP617" s="11"/>
      <c r="BQ617" s="9"/>
      <c r="BR617" s="43"/>
      <c r="BS617" s="9"/>
      <c r="BT617" s="11"/>
    </row>
    <row r="618" spans="3:72" x14ac:dyDescent="0.2">
      <c r="C618" s="1">
        <v>80</v>
      </c>
      <c r="D618" s="1">
        <v>104.71</v>
      </c>
      <c r="E618" s="1">
        <v>-5103.8999999999996</v>
      </c>
      <c r="F618" s="2">
        <v>78</v>
      </c>
      <c r="G618" s="6">
        <v>3.3000000000000002E-2</v>
      </c>
      <c r="H618" s="2">
        <v>0.42199999999999999</v>
      </c>
      <c r="I618" s="2">
        <v>3500</v>
      </c>
      <c r="J618" s="3">
        <f t="shared" si="140"/>
        <v>58.333333333333336</v>
      </c>
      <c r="K618" s="3">
        <f t="shared" si="141"/>
        <v>366.52</v>
      </c>
      <c r="L618" s="1">
        <v>0.9</v>
      </c>
      <c r="M618" s="1">
        <v>0.76</v>
      </c>
      <c r="N618" s="1">
        <f t="shared" si="118"/>
        <v>0.68400000000000005</v>
      </c>
      <c r="O618" s="40">
        <f t="shared" si="119"/>
        <v>50.175438596491226</v>
      </c>
      <c r="P618" s="40">
        <f t="shared" si="142"/>
        <v>3808.3157894736842</v>
      </c>
      <c r="Q618" s="1">
        <v>11</v>
      </c>
      <c r="R618" s="1">
        <v>4</v>
      </c>
      <c r="S618" s="2">
        <v>2600</v>
      </c>
      <c r="T618" s="3">
        <f t="shared" si="120"/>
        <v>866.66666666666663</v>
      </c>
      <c r="U618" s="7">
        <v>0.20419999999999999</v>
      </c>
      <c r="V618" s="7">
        <f t="shared" si="143"/>
        <v>3.2749326455999997E-2</v>
      </c>
      <c r="W618" s="7">
        <f t="shared" si="121"/>
        <v>1.6693636134473333E-2</v>
      </c>
      <c r="X618" s="40">
        <f t="shared" si="122"/>
        <v>1081.2059482292843</v>
      </c>
      <c r="Y618" s="1">
        <v>0</v>
      </c>
      <c r="Z618" s="1">
        <v>78</v>
      </c>
      <c r="AA618" s="2">
        <v>67</v>
      </c>
      <c r="AB618" s="6">
        <f t="shared" si="123"/>
        <v>0.6511988748177826</v>
      </c>
      <c r="AC618" s="2">
        <v>347.36</v>
      </c>
      <c r="AD618" s="40">
        <f t="shared" si="124"/>
        <v>3367.0033670033663</v>
      </c>
      <c r="AE618" s="1">
        <f t="shared" si="125"/>
        <v>2.4950099800399199</v>
      </c>
      <c r="AF618" s="2">
        <f t="shared" si="126"/>
        <v>91</v>
      </c>
      <c r="AG618" s="9">
        <f t="shared" si="127"/>
        <v>227.04590818363272</v>
      </c>
      <c r="AH618" s="12">
        <f t="shared" si="128"/>
        <v>6.7180805879131405E-3</v>
      </c>
      <c r="AI618" s="12">
        <f t="shared" si="145"/>
        <v>36079.091753463726</v>
      </c>
      <c r="AJ618" s="42">
        <f t="shared" si="146"/>
        <v>-55.418726682261756</v>
      </c>
      <c r="AK618" s="11">
        <v>0</v>
      </c>
      <c r="AL618" s="9">
        <f t="shared" si="147"/>
        <v>-1080.502498010924</v>
      </c>
      <c r="AM618" s="11">
        <f t="shared" si="129"/>
        <v>0</v>
      </c>
      <c r="AN618" s="9">
        <f t="shared" si="130"/>
        <v>51.681715021625422</v>
      </c>
      <c r="AO618" s="9"/>
      <c r="AP618" s="9">
        <f t="shared" si="148"/>
        <v>55.422337290804613</v>
      </c>
      <c r="AQ618" s="47">
        <f t="shared" si="149"/>
        <v>51.640521643643247</v>
      </c>
      <c r="AR618" s="15">
        <f t="shared" si="131"/>
        <v>0</v>
      </c>
      <c r="AS618" s="49"/>
      <c r="AT618" s="12">
        <f t="shared" si="132"/>
        <v>-3.497775473169503E-3</v>
      </c>
      <c r="AU618" s="9">
        <f t="shared" si="133"/>
        <v>47.899899374464056</v>
      </c>
      <c r="AV618" s="9">
        <f t="shared" si="150"/>
        <v>44.159277105284865</v>
      </c>
      <c r="AW618" s="9">
        <f t="shared" si="151"/>
        <v>51.640521643643247</v>
      </c>
      <c r="AX618" s="16">
        <f t="shared" si="134"/>
        <v>47.899899374464056</v>
      </c>
      <c r="AY618" s="44">
        <f t="shared" si="152"/>
        <v>-3.459675999105715E-3</v>
      </c>
      <c r="AZ618" s="49"/>
      <c r="BA618" s="12">
        <f t="shared" si="135"/>
        <v>-3.497775473169503E-3</v>
      </c>
      <c r="BB618" s="9">
        <f t="shared" si="136"/>
        <v>66.524977921866991</v>
      </c>
      <c r="BC618" s="9">
        <f t="shared" si="153"/>
        <v>62.7843556526878</v>
      </c>
      <c r="BD618" s="9">
        <f t="shared" si="154"/>
        <v>70.265600191046175</v>
      </c>
      <c r="BE618" s="16">
        <f t="shared" si="137"/>
        <v>66.524977921866991</v>
      </c>
      <c r="BF618" s="44">
        <f t="shared" si="155"/>
        <v>-3.459675999105715E-3</v>
      </c>
      <c r="BG618" s="49"/>
      <c r="BH618" s="12">
        <f t="shared" si="138"/>
        <v>-3.497775473169503E-3</v>
      </c>
      <c r="BI618" s="9">
        <f t="shared" si="139"/>
        <v>67</v>
      </c>
      <c r="BJ618" s="9">
        <f t="shared" ref="BJ618:BJ681" si="157">BI618+BH618*(B-_R*ABS(BH618))</f>
        <v>63.259377730820809</v>
      </c>
      <c r="BK618" s="9"/>
      <c r="BL618" s="47">
        <f t="shared" si="144"/>
        <v>67</v>
      </c>
      <c r="BM618" s="44">
        <f t="shared" si="156"/>
        <v>-3.459675999105715E-3</v>
      </c>
      <c r="BN618" s="11"/>
      <c r="BO618" s="9"/>
      <c r="BP618" s="11"/>
      <c r="BQ618" s="9"/>
      <c r="BR618" s="43"/>
      <c r="BS618" s="9"/>
      <c r="BT618" s="11"/>
    </row>
    <row r="619" spans="3:72" x14ac:dyDescent="0.2">
      <c r="C619" s="1">
        <v>80</v>
      </c>
      <c r="D619" s="1">
        <v>104.71</v>
      </c>
      <c r="E619" s="1">
        <v>-5103.8999999999996</v>
      </c>
      <c r="F619" s="2">
        <v>78</v>
      </c>
      <c r="G619" s="6">
        <v>3.3000000000000002E-2</v>
      </c>
      <c r="H619" s="2">
        <v>0.42199999999999999</v>
      </c>
      <c r="I619" s="2">
        <v>3500</v>
      </c>
      <c r="J619" s="3">
        <f t="shared" si="140"/>
        <v>58.333333333333336</v>
      </c>
      <c r="K619" s="3">
        <f t="shared" si="141"/>
        <v>366.52</v>
      </c>
      <c r="L619" s="1">
        <v>0.9</v>
      </c>
      <c r="M619" s="1">
        <v>0.76</v>
      </c>
      <c r="N619" s="1">
        <f t="shared" si="118"/>
        <v>0.68400000000000005</v>
      </c>
      <c r="O619" s="40">
        <f t="shared" si="119"/>
        <v>50.175438596491226</v>
      </c>
      <c r="P619" s="40">
        <f t="shared" si="142"/>
        <v>3808.3157894736842</v>
      </c>
      <c r="Q619" s="1">
        <v>11</v>
      </c>
      <c r="R619" s="1">
        <v>4</v>
      </c>
      <c r="S619" s="2">
        <v>2600</v>
      </c>
      <c r="T619" s="3">
        <f t="shared" si="120"/>
        <v>866.66666666666663</v>
      </c>
      <c r="U619" s="7">
        <v>0.20419999999999999</v>
      </c>
      <c r="V619" s="7">
        <f t="shared" si="143"/>
        <v>3.2749326455999997E-2</v>
      </c>
      <c r="W619" s="7">
        <f t="shared" si="121"/>
        <v>1.6693636134473333E-2</v>
      </c>
      <c r="X619" s="40">
        <f t="shared" si="122"/>
        <v>1081.2059482292843</v>
      </c>
      <c r="Y619" s="1">
        <v>0</v>
      </c>
      <c r="Z619" s="1">
        <v>78</v>
      </c>
      <c r="AA619" s="2">
        <v>67</v>
      </c>
      <c r="AB619" s="6">
        <f t="shared" si="123"/>
        <v>0.6511988748177826</v>
      </c>
      <c r="AC619" s="2">
        <v>347.36</v>
      </c>
      <c r="AD619" s="40">
        <f t="shared" si="124"/>
        <v>3367.0033670033663</v>
      </c>
      <c r="AE619" s="1">
        <f t="shared" si="125"/>
        <v>2.4950099800399199</v>
      </c>
      <c r="AF619" s="2">
        <f t="shared" si="126"/>
        <v>92</v>
      </c>
      <c r="AG619" s="9">
        <f t="shared" si="127"/>
        <v>229.54091816367264</v>
      </c>
      <c r="AH619" s="12">
        <f t="shared" si="128"/>
        <v>6.645543247773748E-3</v>
      </c>
      <c r="AI619" s="12">
        <f t="shared" si="145"/>
        <v>37757.676211324055</v>
      </c>
      <c r="AJ619" s="42">
        <f t="shared" si="146"/>
        <v>-55.337309984467666</v>
      </c>
      <c r="AK619" s="11">
        <v>0</v>
      </c>
      <c r="AL619" s="9">
        <f t="shared" si="147"/>
        <v>-1080.5100933958099</v>
      </c>
      <c r="AM619" s="11">
        <f t="shared" si="129"/>
        <v>0</v>
      </c>
      <c r="AN619" s="9">
        <f t="shared" si="130"/>
        <v>51.640521643643247</v>
      </c>
      <c r="AO619" s="9"/>
      <c r="AP619" s="9">
        <f t="shared" si="148"/>
        <v>55.340843044072308</v>
      </c>
      <c r="AQ619" s="47">
        <f t="shared" si="149"/>
        <v>51.600220774893117</v>
      </c>
      <c r="AR619" s="15">
        <f t="shared" si="131"/>
        <v>0</v>
      </c>
      <c r="AS619" s="49"/>
      <c r="AT619" s="12">
        <f t="shared" si="132"/>
        <v>-3.459675999105715E-3</v>
      </c>
      <c r="AU619" s="9">
        <f t="shared" si="133"/>
        <v>47.899899374464056</v>
      </c>
      <c r="AV619" s="9">
        <f t="shared" si="150"/>
        <v>44.199577974034995</v>
      </c>
      <c r="AW619" s="9">
        <f t="shared" si="151"/>
        <v>51.600220774893117</v>
      </c>
      <c r="AX619" s="16">
        <f t="shared" si="134"/>
        <v>47.899899374464056</v>
      </c>
      <c r="AY619" s="44">
        <f t="shared" si="152"/>
        <v>-3.4224020007373821E-3</v>
      </c>
      <c r="AZ619" s="49"/>
      <c r="BA619" s="12">
        <f t="shared" si="135"/>
        <v>-3.459675999105715E-3</v>
      </c>
      <c r="BB619" s="9">
        <f t="shared" si="136"/>
        <v>66.524977921866991</v>
      </c>
      <c r="BC619" s="9">
        <f t="shared" si="153"/>
        <v>62.82465652143793</v>
      </c>
      <c r="BD619" s="9">
        <f t="shared" si="154"/>
        <v>70.225299322296053</v>
      </c>
      <c r="BE619" s="16">
        <f t="shared" si="137"/>
        <v>66.524977921866991</v>
      </c>
      <c r="BF619" s="44">
        <f t="shared" si="155"/>
        <v>-3.4224020007373821E-3</v>
      </c>
      <c r="BG619" s="49"/>
      <c r="BH619" s="12">
        <f t="shared" si="138"/>
        <v>-3.459675999105715E-3</v>
      </c>
      <c r="BI619" s="9">
        <f t="shared" si="139"/>
        <v>67</v>
      </c>
      <c r="BJ619" s="9">
        <f t="shared" si="157"/>
        <v>63.299678599570939</v>
      </c>
      <c r="BK619" s="9"/>
      <c r="BL619" s="47">
        <f t="shared" si="144"/>
        <v>67</v>
      </c>
      <c r="BM619" s="44">
        <f t="shared" si="156"/>
        <v>-3.4224020007373821E-3</v>
      </c>
      <c r="BN619" s="11"/>
      <c r="BO619" s="9"/>
      <c r="BP619" s="11"/>
      <c r="BQ619" s="9"/>
      <c r="BR619" s="43"/>
      <c r="BS619" s="9"/>
      <c r="BT619" s="11"/>
    </row>
    <row r="620" spans="3:72" x14ac:dyDescent="0.2">
      <c r="C620" s="1">
        <v>80</v>
      </c>
      <c r="D620" s="1">
        <v>104.71</v>
      </c>
      <c r="E620" s="1">
        <v>-5103.8999999999996</v>
      </c>
      <c r="F620" s="2">
        <v>78</v>
      </c>
      <c r="G620" s="6">
        <v>3.3000000000000002E-2</v>
      </c>
      <c r="H620" s="2">
        <v>0.42199999999999999</v>
      </c>
      <c r="I620" s="2">
        <v>3500</v>
      </c>
      <c r="J620" s="3">
        <f t="shared" si="140"/>
        <v>58.333333333333336</v>
      </c>
      <c r="K620" s="3">
        <f t="shared" si="141"/>
        <v>366.52</v>
      </c>
      <c r="L620" s="1">
        <v>0.9</v>
      </c>
      <c r="M620" s="1">
        <v>0.76</v>
      </c>
      <c r="N620" s="1">
        <f t="shared" si="118"/>
        <v>0.68400000000000005</v>
      </c>
      <c r="O620" s="40">
        <f t="shared" si="119"/>
        <v>50.175438596491226</v>
      </c>
      <c r="P620" s="40">
        <f t="shared" si="142"/>
        <v>3808.3157894736842</v>
      </c>
      <c r="Q620" s="1">
        <v>11</v>
      </c>
      <c r="R620" s="1">
        <v>4</v>
      </c>
      <c r="S620" s="2">
        <v>2600</v>
      </c>
      <c r="T620" s="3">
        <f t="shared" si="120"/>
        <v>866.66666666666663</v>
      </c>
      <c r="U620" s="7">
        <v>0.20419999999999999</v>
      </c>
      <c r="V620" s="7">
        <f t="shared" si="143"/>
        <v>3.2749326455999997E-2</v>
      </c>
      <c r="W620" s="7">
        <f t="shared" si="121"/>
        <v>1.6693636134473333E-2</v>
      </c>
      <c r="X620" s="40">
        <f t="shared" si="122"/>
        <v>1081.2059482292843</v>
      </c>
      <c r="Y620" s="1">
        <v>0</v>
      </c>
      <c r="Z620" s="1">
        <v>78</v>
      </c>
      <c r="AA620" s="2">
        <v>67</v>
      </c>
      <c r="AB620" s="6">
        <f t="shared" si="123"/>
        <v>0.6511988748177826</v>
      </c>
      <c r="AC620" s="2">
        <v>347.36</v>
      </c>
      <c r="AD620" s="40">
        <f t="shared" si="124"/>
        <v>3367.0033670033663</v>
      </c>
      <c r="AE620" s="1">
        <f t="shared" si="125"/>
        <v>2.4950099800399199</v>
      </c>
      <c r="AF620" s="2">
        <f t="shared" si="126"/>
        <v>93</v>
      </c>
      <c r="AG620" s="9">
        <f t="shared" si="127"/>
        <v>232.03592814371254</v>
      </c>
      <c r="AH620" s="12">
        <f t="shared" si="128"/>
        <v>6.574555594502398E-3</v>
      </c>
      <c r="AI620" s="12">
        <f t="shared" si="145"/>
        <v>39400.106265245937</v>
      </c>
      <c r="AJ620" s="42">
        <f t="shared" si="146"/>
        <v>-55.257647036407995</v>
      </c>
      <c r="AK620" s="11">
        <v>0</v>
      </c>
      <c r="AL620" s="9">
        <f t="shared" si="147"/>
        <v>-1080.517526512984</v>
      </c>
      <c r="AM620" s="11">
        <f t="shared" si="129"/>
        <v>0</v>
      </c>
      <c r="AN620" s="9">
        <f t="shared" si="130"/>
        <v>51.600220774893117</v>
      </c>
      <c r="AO620" s="9"/>
      <c r="AP620" s="9">
        <f t="shared" si="148"/>
        <v>55.261105018909213</v>
      </c>
      <c r="AQ620" s="47">
        <f t="shared" si="149"/>
        <v>51.560783618480151</v>
      </c>
      <c r="AR620" s="15">
        <f t="shared" si="131"/>
        <v>0</v>
      </c>
      <c r="AS620" s="49"/>
      <c r="AT620" s="12">
        <f t="shared" si="132"/>
        <v>-3.4224020007373821E-3</v>
      </c>
      <c r="AU620" s="9">
        <f t="shared" si="133"/>
        <v>47.899899374464056</v>
      </c>
      <c r="AV620" s="9">
        <f t="shared" si="150"/>
        <v>44.23901513044796</v>
      </c>
      <c r="AW620" s="9">
        <f t="shared" si="151"/>
        <v>51.560783618480151</v>
      </c>
      <c r="AX620" s="16">
        <f t="shared" si="134"/>
        <v>47.899899374464056</v>
      </c>
      <c r="AY620" s="44">
        <f t="shared" si="152"/>
        <v>-3.3859268440130292E-3</v>
      </c>
      <c r="AZ620" s="49"/>
      <c r="BA620" s="12">
        <f t="shared" si="135"/>
        <v>-3.4224020007373821E-3</v>
      </c>
      <c r="BB620" s="9">
        <f t="shared" si="136"/>
        <v>66.524977921866991</v>
      </c>
      <c r="BC620" s="9">
        <f t="shared" si="153"/>
        <v>62.864093677850896</v>
      </c>
      <c r="BD620" s="9">
        <f t="shared" si="154"/>
        <v>70.18586216588308</v>
      </c>
      <c r="BE620" s="16">
        <f t="shared" si="137"/>
        <v>66.524977921866991</v>
      </c>
      <c r="BF620" s="44">
        <f t="shared" si="155"/>
        <v>-3.3859268440130292E-3</v>
      </c>
      <c r="BG620" s="49"/>
      <c r="BH620" s="12">
        <f t="shared" si="138"/>
        <v>-3.4224020007373821E-3</v>
      </c>
      <c r="BI620" s="9">
        <f t="shared" si="139"/>
        <v>67</v>
      </c>
      <c r="BJ620" s="9">
        <f t="shared" si="157"/>
        <v>63.339115755983904</v>
      </c>
      <c r="BK620" s="9"/>
      <c r="BL620" s="47">
        <f t="shared" si="144"/>
        <v>67</v>
      </c>
      <c r="BM620" s="44">
        <f t="shared" si="156"/>
        <v>-3.3859268440130292E-3</v>
      </c>
      <c r="BN620" s="11"/>
      <c r="BO620" s="9"/>
      <c r="BP620" s="11"/>
      <c r="BQ620" s="9"/>
      <c r="BR620" s="43"/>
      <c r="BS620" s="9"/>
      <c r="BT620" s="11"/>
    </row>
    <row r="621" spans="3:72" x14ac:dyDescent="0.2">
      <c r="C621" s="1">
        <v>80</v>
      </c>
      <c r="D621" s="1">
        <v>104.71</v>
      </c>
      <c r="E621" s="1">
        <v>-5103.8999999999996</v>
      </c>
      <c r="F621" s="2">
        <v>78</v>
      </c>
      <c r="G621" s="6">
        <v>3.3000000000000002E-2</v>
      </c>
      <c r="H621" s="2">
        <v>0.42199999999999999</v>
      </c>
      <c r="I621" s="2">
        <v>3500</v>
      </c>
      <c r="J621" s="3">
        <f t="shared" si="140"/>
        <v>58.333333333333336</v>
      </c>
      <c r="K621" s="3">
        <f t="shared" si="141"/>
        <v>366.52</v>
      </c>
      <c r="L621" s="1">
        <v>0.9</v>
      </c>
      <c r="M621" s="1">
        <v>0.76</v>
      </c>
      <c r="N621" s="1">
        <f t="shared" si="118"/>
        <v>0.68400000000000005</v>
      </c>
      <c r="O621" s="40">
        <f t="shared" si="119"/>
        <v>50.175438596491226</v>
      </c>
      <c r="P621" s="40">
        <f t="shared" si="142"/>
        <v>3808.3157894736842</v>
      </c>
      <c r="Q621" s="1">
        <v>11</v>
      </c>
      <c r="R621" s="1">
        <v>4</v>
      </c>
      <c r="S621" s="2">
        <v>2600</v>
      </c>
      <c r="T621" s="3">
        <f t="shared" si="120"/>
        <v>866.66666666666663</v>
      </c>
      <c r="U621" s="7">
        <v>0.20419999999999999</v>
      </c>
      <c r="V621" s="7">
        <f t="shared" si="143"/>
        <v>3.2749326455999997E-2</v>
      </c>
      <c r="W621" s="7">
        <f t="shared" si="121"/>
        <v>1.6693636134473333E-2</v>
      </c>
      <c r="X621" s="40">
        <f t="shared" si="122"/>
        <v>1081.2059482292843</v>
      </c>
      <c r="Y621" s="1">
        <v>0</v>
      </c>
      <c r="Z621" s="1">
        <v>78</v>
      </c>
      <c r="AA621" s="2">
        <v>67</v>
      </c>
      <c r="AB621" s="6">
        <f t="shared" si="123"/>
        <v>0.6511988748177826</v>
      </c>
      <c r="AC621" s="2">
        <v>347.36</v>
      </c>
      <c r="AD621" s="40">
        <f t="shared" si="124"/>
        <v>3367.0033670033663</v>
      </c>
      <c r="AE621" s="1">
        <f t="shared" si="125"/>
        <v>2.4950099800399199</v>
      </c>
      <c r="AF621" s="2">
        <f t="shared" si="126"/>
        <v>94</v>
      </c>
      <c r="AG621" s="9">
        <f t="shared" si="127"/>
        <v>234.53093812375246</v>
      </c>
      <c r="AH621" s="12">
        <f t="shared" si="128"/>
        <v>6.5050684917358293E-3</v>
      </c>
      <c r="AI621" s="12">
        <f t="shared" si="145"/>
        <v>41007.54162821616</v>
      </c>
      <c r="AJ621" s="42">
        <f t="shared" si="146"/>
        <v>-55.179681577112</v>
      </c>
      <c r="AK621" s="11">
        <v>0</v>
      </c>
      <c r="AL621" s="9">
        <f t="shared" si="147"/>
        <v>-1080.5248025075148</v>
      </c>
      <c r="AM621" s="11">
        <f t="shared" si="129"/>
        <v>0</v>
      </c>
      <c r="AN621" s="9">
        <f t="shared" si="130"/>
        <v>51.560783618480151</v>
      </c>
      <c r="AO621" s="9"/>
      <c r="AP621" s="9">
        <f t="shared" si="148"/>
        <v>55.183066850398575</v>
      </c>
      <c r="AQ621" s="47">
        <f t="shared" si="149"/>
        <v>51.522182606382479</v>
      </c>
      <c r="AR621" s="15">
        <f t="shared" si="131"/>
        <v>0</v>
      </c>
      <c r="AS621" s="49"/>
      <c r="AT621" s="12">
        <f t="shared" si="132"/>
        <v>-3.3859268440130292E-3</v>
      </c>
      <c r="AU621" s="9">
        <f t="shared" si="133"/>
        <v>47.899899374464056</v>
      </c>
      <c r="AV621" s="9">
        <f t="shared" si="150"/>
        <v>44.277616142545632</v>
      </c>
      <c r="AW621" s="9">
        <f t="shared" si="151"/>
        <v>51.522182606382479</v>
      </c>
      <c r="AX621" s="16">
        <f t="shared" si="134"/>
        <v>47.899899374464056</v>
      </c>
      <c r="AY621" s="44">
        <f t="shared" si="152"/>
        <v>-3.3502250314574383E-3</v>
      </c>
      <c r="AZ621" s="49"/>
      <c r="BA621" s="12">
        <f t="shared" si="135"/>
        <v>-3.3859268440130292E-3</v>
      </c>
      <c r="BB621" s="9">
        <f t="shared" si="136"/>
        <v>66.524977921866991</v>
      </c>
      <c r="BC621" s="9">
        <f t="shared" si="153"/>
        <v>62.902694689948568</v>
      </c>
      <c r="BD621" s="9">
        <f t="shared" si="154"/>
        <v>70.147261153785422</v>
      </c>
      <c r="BE621" s="16">
        <f t="shared" si="137"/>
        <v>66.524977921866991</v>
      </c>
      <c r="BF621" s="44">
        <f t="shared" si="155"/>
        <v>-3.3502250314574383E-3</v>
      </c>
      <c r="BG621" s="49"/>
      <c r="BH621" s="12">
        <f t="shared" si="138"/>
        <v>-3.3859268440130292E-3</v>
      </c>
      <c r="BI621" s="9">
        <f t="shared" si="139"/>
        <v>67</v>
      </c>
      <c r="BJ621" s="9">
        <f t="shared" si="157"/>
        <v>63.377716768081577</v>
      </c>
      <c r="BK621" s="9"/>
      <c r="BL621" s="47">
        <f t="shared" si="144"/>
        <v>67</v>
      </c>
      <c r="BM621" s="44">
        <f t="shared" si="156"/>
        <v>-3.3502250314574383E-3</v>
      </c>
      <c r="BN621" s="11"/>
      <c r="BO621" s="9"/>
      <c r="BP621" s="11"/>
      <c r="BQ621" s="9"/>
      <c r="BR621" s="43"/>
      <c r="BS621" s="9"/>
      <c r="BT621" s="11"/>
    </row>
    <row r="622" spans="3:72" x14ac:dyDescent="0.2">
      <c r="C622" s="1">
        <v>80</v>
      </c>
      <c r="D622" s="1">
        <v>104.71</v>
      </c>
      <c r="E622" s="1">
        <v>-5103.8999999999996</v>
      </c>
      <c r="F622" s="2">
        <v>78</v>
      </c>
      <c r="G622" s="6">
        <v>3.3000000000000002E-2</v>
      </c>
      <c r="H622" s="2">
        <v>0.42199999999999999</v>
      </c>
      <c r="I622" s="2">
        <v>3500</v>
      </c>
      <c r="J622" s="3">
        <f t="shared" si="140"/>
        <v>58.333333333333336</v>
      </c>
      <c r="K622" s="3">
        <f t="shared" si="141"/>
        <v>366.52</v>
      </c>
      <c r="L622" s="1">
        <v>0.9</v>
      </c>
      <c r="M622" s="1">
        <v>0.76</v>
      </c>
      <c r="N622" s="1">
        <f t="shared" ref="N622:N685" si="158">L622*M622</f>
        <v>0.68400000000000005</v>
      </c>
      <c r="O622" s="40">
        <f t="shared" ref="O622:O685" si="159">1000*G622*F622/(75*N622)</f>
        <v>50.175438596491226</v>
      </c>
      <c r="P622" s="40">
        <f t="shared" si="142"/>
        <v>3808.3157894736842</v>
      </c>
      <c r="Q622" s="1">
        <v>11</v>
      </c>
      <c r="R622" s="1">
        <v>4</v>
      </c>
      <c r="S622" s="2">
        <v>2600</v>
      </c>
      <c r="T622" s="3">
        <f t="shared" ref="T622:T685" si="160">S622/(R622-1)</f>
        <v>866.66666666666663</v>
      </c>
      <c r="U622" s="7">
        <v>0.20419999999999999</v>
      </c>
      <c r="V622" s="7">
        <f t="shared" si="143"/>
        <v>3.2749326455999997E-2</v>
      </c>
      <c r="W622" s="7">
        <f t="shared" ref="W622:W685" si="161">(2*9.81*V622^2*U622*Q622)/(S622*G622^2)</f>
        <v>1.6693636134473333E-2</v>
      </c>
      <c r="X622" s="40">
        <f t="shared" ref="X622:X685" si="162">AC622/(9.81*V622)</f>
        <v>1081.2059482292843</v>
      </c>
      <c r="Y622" s="1">
        <v>0</v>
      </c>
      <c r="Z622" s="1">
        <v>78</v>
      </c>
      <c r="AA622" s="2">
        <v>67</v>
      </c>
      <c r="AB622" s="6">
        <f t="shared" ref="AB622:AB685" si="163">(900*9.81*1000*G622*F622)/(N622*H622*(3.1416*I622)^2)</f>
        <v>0.6511988748177826</v>
      </c>
      <c r="AC622" s="2">
        <v>347.36</v>
      </c>
      <c r="AD622" s="40">
        <f t="shared" ref="AD622:AD685" si="164">(W622*T622)/(2*9.81*U622*V622^2)</f>
        <v>3367.0033670033663</v>
      </c>
      <c r="AE622" s="1">
        <f t="shared" ref="AE622:AE685" si="165">T622/AC622</f>
        <v>2.4950099800399199</v>
      </c>
      <c r="AF622" s="2">
        <f t="shared" ref="AF622:AF685" si="166">1+AF621</f>
        <v>95</v>
      </c>
      <c r="AG622" s="9">
        <f t="shared" ref="AG622:AG685" si="167">AF622*AE622</f>
        <v>237.02594810379239</v>
      </c>
      <c r="AH622" s="12">
        <f t="shared" ref="AH622:AH685" si="168">1/(AB622*AG622+1)</f>
        <v>6.4370348586927102E-3</v>
      </c>
      <c r="AI622" s="12">
        <f t="shared" si="145"/>
        <v>42581.092809416121</v>
      </c>
      <c r="AJ622" s="42">
        <f t="shared" si="146"/>
        <v>-55.103359732955219</v>
      </c>
      <c r="AK622" s="11">
        <v>0</v>
      </c>
      <c r="AL622" s="9">
        <f t="shared" si="147"/>
        <v>-1080.5319263092306</v>
      </c>
      <c r="AM622" s="11">
        <f t="shared" ref="AM622:AM685" si="169">IF(AK622&lt;0,0,AK622)</f>
        <v>0</v>
      </c>
      <c r="AN622" s="9">
        <f t="shared" ref="AN622:AN685" si="170">AQ621</f>
        <v>51.522182606382479</v>
      </c>
      <c r="AO622" s="9"/>
      <c r="AP622" s="9">
        <f t="shared" si="148"/>
        <v>55.106674566376981</v>
      </c>
      <c r="AQ622" s="47">
        <f t="shared" si="149"/>
        <v>51.484391334458557</v>
      </c>
      <c r="AR622" s="15">
        <f t="shared" ref="AR622:AR685" si="171">AM621</f>
        <v>0</v>
      </c>
      <c r="AS622" s="49"/>
      <c r="AT622" s="12">
        <f t="shared" ref="AT622:AT685" si="172">AY621</f>
        <v>-3.3502250314574383E-3</v>
      </c>
      <c r="AU622" s="9">
        <f t="shared" ref="AU622:AU685" si="173">AX621</f>
        <v>47.899899374464056</v>
      </c>
      <c r="AV622" s="9">
        <f t="shared" si="150"/>
        <v>44.315407414469554</v>
      </c>
      <c r="AW622" s="9">
        <f t="shared" si="151"/>
        <v>51.484391334458557</v>
      </c>
      <c r="AX622" s="16">
        <f t="shared" ref="AX622:AX685" si="174">(AV622+AW622)/2</f>
        <v>47.899899374464056</v>
      </c>
      <c r="AY622" s="44">
        <f t="shared" si="152"/>
        <v>-3.3152721420603593E-3</v>
      </c>
      <c r="AZ622" s="49"/>
      <c r="BA622" s="12">
        <f t="shared" ref="BA622:BA685" si="175">BF621</f>
        <v>-3.3502250314574383E-3</v>
      </c>
      <c r="BB622" s="9">
        <f t="shared" ref="BB622:BB685" si="176">BE621</f>
        <v>66.524977921866991</v>
      </c>
      <c r="BC622" s="9">
        <f t="shared" si="153"/>
        <v>62.94048596187249</v>
      </c>
      <c r="BD622" s="9">
        <f t="shared" si="154"/>
        <v>70.1094698818615</v>
      </c>
      <c r="BE622" s="16">
        <f t="shared" ref="BE622:BE685" si="177">(BC622+BD622)/2</f>
        <v>66.524977921866991</v>
      </c>
      <c r="BF622" s="44">
        <f t="shared" si="155"/>
        <v>-3.3152721420603593E-3</v>
      </c>
      <c r="BG622" s="49"/>
      <c r="BH622" s="12">
        <f t="shared" ref="BH622:BH685" si="178">BM621</f>
        <v>-3.3502250314574383E-3</v>
      </c>
      <c r="BI622" s="9">
        <f t="shared" ref="BI622:BI685" si="179">BL621</f>
        <v>67</v>
      </c>
      <c r="BJ622" s="9">
        <f t="shared" si="157"/>
        <v>63.415508040005498</v>
      </c>
      <c r="BK622" s="9"/>
      <c r="BL622" s="47">
        <f t="shared" si="144"/>
        <v>67</v>
      </c>
      <c r="BM622" s="44">
        <f t="shared" si="156"/>
        <v>-3.3152721420603593E-3</v>
      </c>
      <c r="BN622" s="11"/>
      <c r="BO622" s="9"/>
      <c r="BP622" s="11"/>
      <c r="BQ622" s="9"/>
      <c r="BR622" s="43"/>
      <c r="BS622" s="9"/>
      <c r="BT622" s="11"/>
    </row>
    <row r="623" spans="3:72" x14ac:dyDescent="0.2">
      <c r="C623" s="1">
        <v>80</v>
      </c>
      <c r="D623" s="1">
        <v>104.71</v>
      </c>
      <c r="E623" s="1">
        <v>-5103.8999999999996</v>
      </c>
      <c r="F623" s="2">
        <v>78</v>
      </c>
      <c r="G623" s="6">
        <v>3.3000000000000002E-2</v>
      </c>
      <c r="H623" s="2">
        <v>0.42199999999999999</v>
      </c>
      <c r="I623" s="2">
        <v>3500</v>
      </c>
      <c r="J623" s="3">
        <f t="shared" si="140"/>
        <v>58.333333333333336</v>
      </c>
      <c r="K623" s="3">
        <f t="shared" si="141"/>
        <v>366.52</v>
      </c>
      <c r="L623" s="1">
        <v>0.9</v>
      </c>
      <c r="M623" s="1">
        <v>0.76</v>
      </c>
      <c r="N623" s="1">
        <f t="shared" si="158"/>
        <v>0.68400000000000005</v>
      </c>
      <c r="O623" s="40">
        <f t="shared" si="159"/>
        <v>50.175438596491226</v>
      </c>
      <c r="P623" s="40">
        <f t="shared" si="142"/>
        <v>3808.3157894736842</v>
      </c>
      <c r="Q623" s="1">
        <v>11</v>
      </c>
      <c r="R623" s="1">
        <v>4</v>
      </c>
      <c r="S623" s="2">
        <v>2600</v>
      </c>
      <c r="T623" s="3">
        <f t="shared" si="160"/>
        <v>866.66666666666663</v>
      </c>
      <c r="U623" s="7">
        <v>0.20419999999999999</v>
      </c>
      <c r="V623" s="7">
        <f t="shared" si="143"/>
        <v>3.2749326455999997E-2</v>
      </c>
      <c r="W623" s="7">
        <f t="shared" si="161"/>
        <v>1.6693636134473333E-2</v>
      </c>
      <c r="X623" s="40">
        <f t="shared" si="162"/>
        <v>1081.2059482292843</v>
      </c>
      <c r="Y623" s="1">
        <v>0</v>
      </c>
      <c r="Z623" s="1">
        <v>78</v>
      </c>
      <c r="AA623" s="2">
        <v>67</v>
      </c>
      <c r="AB623" s="6">
        <f t="shared" si="163"/>
        <v>0.6511988748177826</v>
      </c>
      <c r="AC623" s="2">
        <v>347.36</v>
      </c>
      <c r="AD623" s="40">
        <f t="shared" si="164"/>
        <v>3367.0033670033663</v>
      </c>
      <c r="AE623" s="1">
        <f t="shared" si="165"/>
        <v>2.4950099800399199</v>
      </c>
      <c r="AF623" s="2">
        <f t="shared" si="166"/>
        <v>96</v>
      </c>
      <c r="AG623" s="9">
        <f t="shared" si="167"/>
        <v>239.52095808383231</v>
      </c>
      <c r="AH623" s="12">
        <f t="shared" si="168"/>
        <v>6.3704095637941013E-3</v>
      </c>
      <c r="AI623" s="12">
        <f t="shared" si="145"/>
        <v>44121.823701707646</v>
      </c>
      <c r="AJ623" s="42">
        <f t="shared" si="146"/>
        <v>-55.02862989209666</v>
      </c>
      <c r="AK623" s="11">
        <v>0</v>
      </c>
      <c r="AL623" s="9">
        <f t="shared" si="147"/>
        <v>-1080.5389026438595</v>
      </c>
      <c r="AM623" s="11">
        <f t="shared" si="169"/>
        <v>0</v>
      </c>
      <c r="AN623" s="9">
        <f t="shared" si="170"/>
        <v>51.484391334458557</v>
      </c>
      <c r="AO623" s="9"/>
      <c r="AP623" s="9">
        <f t="shared" si="148"/>
        <v>55.0318764615375</v>
      </c>
      <c r="AQ623" s="47">
        <f t="shared" si="149"/>
        <v>51.447384501542999</v>
      </c>
      <c r="AR623" s="15">
        <f t="shared" si="171"/>
        <v>0</v>
      </c>
      <c r="AS623" s="49"/>
      <c r="AT623" s="12">
        <f t="shared" si="172"/>
        <v>-3.3152721420603593E-3</v>
      </c>
      <c r="AU623" s="9">
        <f t="shared" si="173"/>
        <v>47.899899374464056</v>
      </c>
      <c r="AV623" s="9">
        <f t="shared" si="150"/>
        <v>44.352414247385113</v>
      </c>
      <c r="AW623" s="9">
        <f t="shared" si="151"/>
        <v>51.447384501542999</v>
      </c>
      <c r="AX623" s="16">
        <f t="shared" si="174"/>
        <v>47.899899374464056</v>
      </c>
      <c r="AY623" s="44">
        <f t="shared" si="152"/>
        <v>-3.2810447749466605E-3</v>
      </c>
      <c r="AZ623" s="49"/>
      <c r="BA623" s="12">
        <f t="shared" si="175"/>
        <v>-3.3152721420603593E-3</v>
      </c>
      <c r="BB623" s="9">
        <f t="shared" si="176"/>
        <v>66.524977921866991</v>
      </c>
      <c r="BC623" s="9">
        <f t="shared" si="153"/>
        <v>62.977492794788049</v>
      </c>
      <c r="BD623" s="9">
        <f t="shared" si="154"/>
        <v>70.072463048945934</v>
      </c>
      <c r="BE623" s="16">
        <f t="shared" si="177"/>
        <v>66.524977921866991</v>
      </c>
      <c r="BF623" s="44">
        <f t="shared" si="155"/>
        <v>-3.2810447749466605E-3</v>
      </c>
      <c r="BG623" s="49"/>
      <c r="BH623" s="12">
        <f t="shared" si="178"/>
        <v>-3.3152721420603593E-3</v>
      </c>
      <c r="BI623" s="9">
        <f t="shared" si="179"/>
        <v>67</v>
      </c>
      <c r="BJ623" s="9">
        <f t="shared" si="157"/>
        <v>63.452514872921057</v>
      </c>
      <c r="BK623" s="9"/>
      <c r="BL623" s="47">
        <f t="shared" si="144"/>
        <v>67</v>
      </c>
      <c r="BM623" s="44">
        <f t="shared" si="156"/>
        <v>-3.2810447749466605E-3</v>
      </c>
      <c r="BN623" s="11"/>
      <c r="BO623" s="9"/>
      <c r="BP623" s="11"/>
      <c r="BQ623" s="9"/>
      <c r="BR623" s="43"/>
      <c r="BS623" s="9"/>
      <c r="BT623" s="11"/>
    </row>
    <row r="624" spans="3:72" x14ac:dyDescent="0.2">
      <c r="C624" s="1">
        <v>80</v>
      </c>
      <c r="D624" s="1">
        <v>104.71</v>
      </c>
      <c r="E624" s="1">
        <v>-5103.8999999999996</v>
      </c>
      <c r="F624" s="2">
        <v>78</v>
      </c>
      <c r="G624" s="6">
        <v>3.3000000000000002E-2</v>
      </c>
      <c r="H624" s="2">
        <v>0.42199999999999999</v>
      </c>
      <c r="I624" s="2">
        <v>3500</v>
      </c>
      <c r="J624" s="3">
        <f t="shared" si="140"/>
        <v>58.333333333333336</v>
      </c>
      <c r="K624" s="3">
        <f t="shared" si="141"/>
        <v>366.52</v>
      </c>
      <c r="L624" s="1">
        <v>0.9</v>
      </c>
      <c r="M624" s="1">
        <v>0.76</v>
      </c>
      <c r="N624" s="1">
        <f t="shared" si="158"/>
        <v>0.68400000000000005</v>
      </c>
      <c r="O624" s="40">
        <f t="shared" si="159"/>
        <v>50.175438596491226</v>
      </c>
      <c r="P624" s="40">
        <f t="shared" si="142"/>
        <v>3808.3157894736842</v>
      </c>
      <c r="Q624" s="1">
        <v>11</v>
      </c>
      <c r="R624" s="1">
        <v>4</v>
      </c>
      <c r="S624" s="2">
        <v>2600</v>
      </c>
      <c r="T624" s="3">
        <f t="shared" si="160"/>
        <v>866.66666666666663</v>
      </c>
      <c r="U624" s="7">
        <v>0.20419999999999999</v>
      </c>
      <c r="V624" s="7">
        <f t="shared" si="143"/>
        <v>3.2749326455999997E-2</v>
      </c>
      <c r="W624" s="7">
        <f t="shared" si="161"/>
        <v>1.6693636134473333E-2</v>
      </c>
      <c r="X624" s="40">
        <f t="shared" si="162"/>
        <v>1081.2059482292843</v>
      </c>
      <c r="Y624" s="1">
        <v>0</v>
      </c>
      <c r="Z624" s="1">
        <v>78</v>
      </c>
      <c r="AA624" s="2">
        <v>67</v>
      </c>
      <c r="AB624" s="6">
        <f t="shared" si="163"/>
        <v>0.6511988748177826</v>
      </c>
      <c r="AC624" s="2">
        <v>347.36</v>
      </c>
      <c r="AD624" s="40">
        <f t="shared" si="164"/>
        <v>3367.0033670033663</v>
      </c>
      <c r="AE624" s="1">
        <f t="shared" si="165"/>
        <v>2.4950099800399199</v>
      </c>
      <c r="AF624" s="2">
        <f t="shared" si="166"/>
        <v>97</v>
      </c>
      <c r="AG624" s="9">
        <f t="shared" si="167"/>
        <v>242.01596806387224</v>
      </c>
      <c r="AH624" s="12">
        <f t="shared" si="168"/>
        <v>6.3051493248226153E-3</v>
      </c>
      <c r="AI624" s="12">
        <f t="shared" si="145"/>
        <v>45630.754007251468</v>
      </c>
      <c r="AJ624" s="42">
        <f t="shared" si="146"/>
        <v>-54.955442586771831</v>
      </c>
      <c r="AK624" s="11">
        <v>0</v>
      </c>
      <c r="AL624" s="9">
        <f t="shared" si="147"/>
        <v>-1080.5457360434821</v>
      </c>
      <c r="AM624" s="11">
        <f t="shared" si="169"/>
        <v>0</v>
      </c>
      <c r="AN624" s="9">
        <f t="shared" si="170"/>
        <v>51.447384501542999</v>
      </c>
      <c r="AO624" s="9"/>
      <c r="AP624" s="9">
        <f t="shared" si="148"/>
        <v>54.958622979412496</v>
      </c>
      <c r="AQ624" s="47">
        <f t="shared" si="149"/>
        <v>51.411137852333553</v>
      </c>
      <c r="AR624" s="15">
        <f t="shared" si="171"/>
        <v>0</v>
      </c>
      <c r="AS624" s="49"/>
      <c r="AT624" s="12">
        <f t="shared" si="172"/>
        <v>-3.2810447749466605E-3</v>
      </c>
      <c r="AU624" s="9">
        <f t="shared" si="173"/>
        <v>47.899899374464056</v>
      </c>
      <c r="AV624" s="9">
        <f t="shared" si="150"/>
        <v>44.388660896594558</v>
      </c>
      <c r="AW624" s="9">
        <f t="shared" si="151"/>
        <v>51.411137852333553</v>
      </c>
      <c r="AX624" s="16">
        <f t="shared" si="174"/>
        <v>47.899899374464056</v>
      </c>
      <c r="AY624" s="44">
        <f t="shared" si="152"/>
        <v>-3.2475204965528841E-3</v>
      </c>
      <c r="AZ624" s="49"/>
      <c r="BA624" s="12">
        <f t="shared" si="175"/>
        <v>-3.2810447749466605E-3</v>
      </c>
      <c r="BB624" s="9">
        <f t="shared" si="176"/>
        <v>66.524977921866991</v>
      </c>
      <c r="BC624" s="9">
        <f t="shared" si="153"/>
        <v>63.013739443997494</v>
      </c>
      <c r="BD624" s="9">
        <f t="shared" si="154"/>
        <v>70.036216399736489</v>
      </c>
      <c r="BE624" s="16">
        <f t="shared" si="177"/>
        <v>66.524977921866991</v>
      </c>
      <c r="BF624" s="44">
        <f t="shared" si="155"/>
        <v>-3.2475204965528841E-3</v>
      </c>
      <c r="BG624" s="49"/>
      <c r="BH624" s="12">
        <f t="shared" si="178"/>
        <v>-3.2810447749466605E-3</v>
      </c>
      <c r="BI624" s="9">
        <f t="shared" si="179"/>
        <v>67</v>
      </c>
      <c r="BJ624" s="9">
        <f t="shared" si="157"/>
        <v>63.488761522130503</v>
      </c>
      <c r="BK624" s="9"/>
      <c r="BL624" s="47">
        <f t="shared" si="144"/>
        <v>67</v>
      </c>
      <c r="BM624" s="44">
        <f t="shared" si="156"/>
        <v>-3.2475204965528841E-3</v>
      </c>
      <c r="BN624" s="11"/>
      <c r="BO624" s="9"/>
      <c r="BP624" s="11"/>
      <c r="BQ624" s="9"/>
      <c r="BR624" s="43"/>
      <c r="BS624" s="9"/>
      <c r="BT624" s="11"/>
    </row>
    <row r="625" spans="3:72" x14ac:dyDescent="0.2">
      <c r="C625" s="1">
        <v>80</v>
      </c>
      <c r="D625" s="1">
        <v>104.71</v>
      </c>
      <c r="E625" s="1">
        <v>-5103.8999999999996</v>
      </c>
      <c r="F625" s="2">
        <v>78</v>
      </c>
      <c r="G625" s="6">
        <v>3.3000000000000002E-2</v>
      </c>
      <c r="H625" s="2">
        <v>0.42199999999999999</v>
      </c>
      <c r="I625" s="2">
        <v>3500</v>
      </c>
      <c r="J625" s="3">
        <f t="shared" si="140"/>
        <v>58.333333333333336</v>
      </c>
      <c r="K625" s="3">
        <f t="shared" si="141"/>
        <v>366.52</v>
      </c>
      <c r="L625" s="1">
        <v>0.9</v>
      </c>
      <c r="M625" s="1">
        <v>0.76</v>
      </c>
      <c r="N625" s="1">
        <f t="shared" si="158"/>
        <v>0.68400000000000005</v>
      </c>
      <c r="O625" s="40">
        <f t="shared" si="159"/>
        <v>50.175438596491226</v>
      </c>
      <c r="P625" s="40">
        <f t="shared" si="142"/>
        <v>3808.3157894736842</v>
      </c>
      <c r="Q625" s="1">
        <v>11</v>
      </c>
      <c r="R625" s="1">
        <v>4</v>
      </c>
      <c r="S625" s="2">
        <v>2600</v>
      </c>
      <c r="T625" s="3">
        <f t="shared" si="160"/>
        <v>866.66666666666663</v>
      </c>
      <c r="U625" s="7">
        <v>0.20419999999999999</v>
      </c>
      <c r="V625" s="7">
        <f t="shared" si="143"/>
        <v>3.2749326455999997E-2</v>
      </c>
      <c r="W625" s="7">
        <f t="shared" si="161"/>
        <v>1.6693636134473333E-2</v>
      </c>
      <c r="X625" s="40">
        <f t="shared" si="162"/>
        <v>1081.2059482292843</v>
      </c>
      <c r="Y625" s="1">
        <v>0</v>
      </c>
      <c r="Z625" s="1">
        <v>78</v>
      </c>
      <c r="AA625" s="2">
        <v>67</v>
      </c>
      <c r="AB625" s="6">
        <f t="shared" si="163"/>
        <v>0.6511988748177826</v>
      </c>
      <c r="AC625" s="2">
        <v>347.36</v>
      </c>
      <c r="AD625" s="40">
        <f t="shared" si="164"/>
        <v>3367.0033670033663</v>
      </c>
      <c r="AE625" s="1">
        <f t="shared" si="165"/>
        <v>2.4950099800399199</v>
      </c>
      <c r="AF625" s="2">
        <f t="shared" si="166"/>
        <v>98</v>
      </c>
      <c r="AG625" s="9">
        <f t="shared" si="167"/>
        <v>244.51097804391216</v>
      </c>
      <c r="AH625" s="12">
        <f t="shared" si="168"/>
        <v>6.2412126151561251E-3</v>
      </c>
      <c r="AI625" s="12">
        <f t="shared" si="145"/>
        <v>47108.861512981821</v>
      </c>
      <c r="AJ625" s="42">
        <f t="shared" si="146"/>
        <v>-54.883750382873302</v>
      </c>
      <c r="AK625" s="11">
        <v>0</v>
      </c>
      <c r="AL625" s="9">
        <f t="shared" si="147"/>
        <v>-1080.5524308563513</v>
      </c>
      <c r="AM625" s="11">
        <f t="shared" si="169"/>
        <v>0</v>
      </c>
      <c r="AN625" s="9">
        <f t="shared" si="170"/>
        <v>51.411137852333553</v>
      </c>
      <c r="AO625" s="9"/>
      <c r="AP625" s="9">
        <f t="shared" si="148"/>
        <v>54.886866601665908</v>
      </c>
      <c r="AQ625" s="47">
        <f t="shared" si="149"/>
        <v>51.37562812379641</v>
      </c>
      <c r="AR625" s="15">
        <f t="shared" si="171"/>
        <v>0</v>
      </c>
      <c r="AS625" s="49"/>
      <c r="AT625" s="12">
        <f t="shared" si="172"/>
        <v>-3.2475204965528841E-3</v>
      </c>
      <c r="AU625" s="9">
        <f t="shared" si="173"/>
        <v>47.899899374464056</v>
      </c>
      <c r="AV625" s="9">
        <f t="shared" si="150"/>
        <v>44.424170625131701</v>
      </c>
      <c r="AW625" s="9">
        <f t="shared" si="151"/>
        <v>51.37562812379641</v>
      </c>
      <c r="AX625" s="16">
        <f t="shared" si="174"/>
        <v>47.899899374464056</v>
      </c>
      <c r="AY625" s="44">
        <f t="shared" si="152"/>
        <v>-3.2146777910578785E-3</v>
      </c>
      <c r="AZ625" s="49"/>
      <c r="BA625" s="12">
        <f t="shared" si="175"/>
        <v>-3.2475204965528841E-3</v>
      </c>
      <c r="BB625" s="9">
        <f t="shared" si="176"/>
        <v>66.524977921866991</v>
      </c>
      <c r="BC625" s="9">
        <f t="shared" si="153"/>
        <v>63.049249172534637</v>
      </c>
      <c r="BD625" s="9">
        <f t="shared" si="154"/>
        <v>70.000706671199353</v>
      </c>
      <c r="BE625" s="16">
        <f t="shared" si="177"/>
        <v>66.524977921866991</v>
      </c>
      <c r="BF625" s="44">
        <f t="shared" si="155"/>
        <v>-3.2146777910578785E-3</v>
      </c>
      <c r="BG625" s="49"/>
      <c r="BH625" s="12">
        <f t="shared" si="178"/>
        <v>-3.2475204965528841E-3</v>
      </c>
      <c r="BI625" s="9">
        <f t="shared" si="179"/>
        <v>67</v>
      </c>
      <c r="BJ625" s="9">
        <f t="shared" si="157"/>
        <v>63.524271250667645</v>
      </c>
      <c r="BK625" s="9"/>
      <c r="BL625" s="47">
        <f t="shared" si="144"/>
        <v>67</v>
      </c>
      <c r="BM625" s="44">
        <f t="shared" si="156"/>
        <v>-3.2146777910578785E-3</v>
      </c>
      <c r="BN625" s="11"/>
      <c r="BO625" s="9"/>
      <c r="BP625" s="11"/>
      <c r="BQ625" s="9"/>
      <c r="BR625" s="43"/>
      <c r="BS625" s="9"/>
      <c r="BT625" s="11"/>
    </row>
    <row r="626" spans="3:72" x14ac:dyDescent="0.2">
      <c r="C626" s="1">
        <v>80</v>
      </c>
      <c r="D626" s="1">
        <v>104.71</v>
      </c>
      <c r="E626" s="1">
        <v>-5103.8999999999996</v>
      </c>
      <c r="F626" s="2">
        <v>78</v>
      </c>
      <c r="G626" s="6">
        <v>3.3000000000000002E-2</v>
      </c>
      <c r="H626" s="2">
        <v>0.42199999999999999</v>
      </c>
      <c r="I626" s="2">
        <v>3500</v>
      </c>
      <c r="J626" s="3">
        <f t="shared" si="140"/>
        <v>58.333333333333336</v>
      </c>
      <c r="K626" s="3">
        <f t="shared" si="141"/>
        <v>366.52</v>
      </c>
      <c r="L626" s="1">
        <v>0.9</v>
      </c>
      <c r="M626" s="1">
        <v>0.76</v>
      </c>
      <c r="N626" s="1">
        <f t="shared" si="158"/>
        <v>0.68400000000000005</v>
      </c>
      <c r="O626" s="40">
        <f t="shared" si="159"/>
        <v>50.175438596491226</v>
      </c>
      <c r="P626" s="40">
        <f t="shared" si="142"/>
        <v>3808.3157894736842</v>
      </c>
      <c r="Q626" s="1">
        <v>11</v>
      </c>
      <c r="R626" s="1">
        <v>4</v>
      </c>
      <c r="S626" s="2">
        <v>2600</v>
      </c>
      <c r="T626" s="3">
        <f t="shared" si="160"/>
        <v>866.66666666666663</v>
      </c>
      <c r="U626" s="7">
        <v>0.20419999999999999</v>
      </c>
      <c r="V626" s="7">
        <f t="shared" si="143"/>
        <v>3.2749326455999997E-2</v>
      </c>
      <c r="W626" s="7">
        <f t="shared" si="161"/>
        <v>1.6693636134473333E-2</v>
      </c>
      <c r="X626" s="40">
        <f t="shared" si="162"/>
        <v>1081.2059482292843</v>
      </c>
      <c r="Y626" s="1">
        <v>0</v>
      </c>
      <c r="Z626" s="1">
        <v>78</v>
      </c>
      <c r="AA626" s="2">
        <v>67</v>
      </c>
      <c r="AB626" s="6">
        <f t="shared" si="163"/>
        <v>0.6511988748177826</v>
      </c>
      <c r="AC626" s="2">
        <v>347.36</v>
      </c>
      <c r="AD626" s="40">
        <f t="shared" si="164"/>
        <v>3367.0033670033663</v>
      </c>
      <c r="AE626" s="1">
        <f t="shared" si="165"/>
        <v>2.4950099800399199</v>
      </c>
      <c r="AF626" s="2">
        <f t="shared" si="166"/>
        <v>99</v>
      </c>
      <c r="AG626" s="9">
        <f t="shared" si="167"/>
        <v>247.00598802395209</v>
      </c>
      <c r="AH626" s="12">
        <f t="shared" si="168"/>
        <v>6.1785595756491639E-3</v>
      </c>
      <c r="AI626" s="12">
        <f t="shared" si="145"/>
        <v>48557.084226669278</v>
      </c>
      <c r="AJ626" s="42">
        <f t="shared" si="146"/>
        <v>-54.813507776297072</v>
      </c>
      <c r="AK626" s="11">
        <v>0</v>
      </c>
      <c r="AL626" s="9">
        <f t="shared" si="147"/>
        <v>-1080.5589912561181</v>
      </c>
      <c r="AM626" s="11">
        <f t="shared" si="169"/>
        <v>0</v>
      </c>
      <c r="AN626" s="9">
        <f t="shared" si="170"/>
        <v>51.37562812379641</v>
      </c>
      <c r="AO626" s="9"/>
      <c r="AP626" s="9">
        <f t="shared" si="148"/>
        <v>54.816561744171459</v>
      </c>
      <c r="AQ626" s="47">
        <f t="shared" si="149"/>
        <v>51.340832994839104</v>
      </c>
      <c r="AR626" s="15">
        <f t="shared" si="171"/>
        <v>0</v>
      </c>
      <c r="AS626" s="49"/>
      <c r="AT626" s="12">
        <f t="shared" si="172"/>
        <v>-3.2146777910578785E-3</v>
      </c>
      <c r="AU626" s="9">
        <f t="shared" si="173"/>
        <v>47.899899374464056</v>
      </c>
      <c r="AV626" s="9">
        <f t="shared" si="150"/>
        <v>44.458965754089007</v>
      </c>
      <c r="AW626" s="9">
        <f t="shared" si="151"/>
        <v>51.340832994839104</v>
      </c>
      <c r="AX626" s="16">
        <f t="shared" si="174"/>
        <v>47.899899374464056</v>
      </c>
      <c r="AY626" s="44">
        <f t="shared" si="152"/>
        <v>-3.1824960138356101E-3</v>
      </c>
      <c r="AZ626" s="49"/>
      <c r="BA626" s="12">
        <f t="shared" si="175"/>
        <v>-3.2146777910578785E-3</v>
      </c>
      <c r="BB626" s="9">
        <f t="shared" si="176"/>
        <v>66.524977921866991</v>
      </c>
      <c r="BC626" s="9">
        <f t="shared" si="153"/>
        <v>63.084044301491943</v>
      </c>
      <c r="BD626" s="9">
        <f t="shared" si="154"/>
        <v>69.96591154224204</v>
      </c>
      <c r="BE626" s="16">
        <f t="shared" si="177"/>
        <v>66.524977921866991</v>
      </c>
      <c r="BF626" s="44">
        <f t="shared" si="155"/>
        <v>-3.1824960138356101E-3</v>
      </c>
      <c r="BG626" s="49"/>
      <c r="BH626" s="12">
        <f t="shared" si="178"/>
        <v>-3.2146777910578785E-3</v>
      </c>
      <c r="BI626" s="9">
        <f t="shared" si="179"/>
        <v>67</v>
      </c>
      <c r="BJ626" s="9">
        <f t="shared" si="157"/>
        <v>63.559066379624952</v>
      </c>
      <c r="BK626" s="9"/>
      <c r="BL626" s="47">
        <f t="shared" si="144"/>
        <v>67</v>
      </c>
      <c r="BM626" s="44">
        <f t="shared" si="156"/>
        <v>-3.1824960138356101E-3</v>
      </c>
      <c r="BN626" s="11"/>
      <c r="BO626" s="9"/>
      <c r="BP626" s="11"/>
      <c r="BQ626" s="9"/>
      <c r="BR626" s="43"/>
      <c r="BS626" s="9"/>
      <c r="BT626" s="11"/>
    </row>
    <row r="627" spans="3:72" x14ac:dyDescent="0.2">
      <c r="C627" s="1">
        <v>80</v>
      </c>
      <c r="D627" s="1">
        <v>104.71</v>
      </c>
      <c r="E627" s="1">
        <v>-5103.8999999999996</v>
      </c>
      <c r="F627" s="2">
        <v>78</v>
      </c>
      <c r="G627" s="6">
        <v>3.3000000000000002E-2</v>
      </c>
      <c r="H627" s="2">
        <v>0.42199999999999999</v>
      </c>
      <c r="I627" s="2">
        <v>3500</v>
      </c>
      <c r="J627" s="3">
        <f t="shared" si="140"/>
        <v>58.333333333333336</v>
      </c>
      <c r="K627" s="3">
        <f t="shared" si="141"/>
        <v>366.52</v>
      </c>
      <c r="L627" s="1">
        <v>0.9</v>
      </c>
      <c r="M627" s="1">
        <v>0.76</v>
      </c>
      <c r="N627" s="1">
        <f t="shared" si="158"/>
        <v>0.68400000000000005</v>
      </c>
      <c r="O627" s="40">
        <f t="shared" si="159"/>
        <v>50.175438596491226</v>
      </c>
      <c r="P627" s="40">
        <f t="shared" si="142"/>
        <v>3808.3157894736842</v>
      </c>
      <c r="Q627" s="1">
        <v>11</v>
      </c>
      <c r="R627" s="1">
        <v>4</v>
      </c>
      <c r="S627" s="2">
        <v>2600</v>
      </c>
      <c r="T627" s="3">
        <f t="shared" si="160"/>
        <v>866.66666666666663</v>
      </c>
      <c r="U627" s="7">
        <v>0.20419999999999999</v>
      </c>
      <c r="V627" s="7">
        <f t="shared" si="143"/>
        <v>3.2749326455999997E-2</v>
      </c>
      <c r="W627" s="7">
        <f t="shared" si="161"/>
        <v>1.6693636134473333E-2</v>
      </c>
      <c r="X627" s="40">
        <f t="shared" si="162"/>
        <v>1081.2059482292843</v>
      </c>
      <c r="Y627" s="1">
        <v>0</v>
      </c>
      <c r="Z627" s="1">
        <v>78</v>
      </c>
      <c r="AA627" s="2">
        <v>67</v>
      </c>
      <c r="AB627" s="6">
        <f t="shared" si="163"/>
        <v>0.6511988748177826</v>
      </c>
      <c r="AC627" s="2">
        <v>347.36</v>
      </c>
      <c r="AD627" s="40">
        <f t="shared" si="164"/>
        <v>3367.0033670033663</v>
      </c>
      <c r="AE627" s="1">
        <f t="shared" si="165"/>
        <v>2.4950099800399199</v>
      </c>
      <c r="AF627" s="2">
        <f t="shared" si="166"/>
        <v>100</v>
      </c>
      <c r="AG627" s="9">
        <f t="shared" si="167"/>
        <v>249.50099800399198</v>
      </c>
      <c r="AH627" s="12">
        <f t="shared" si="168"/>
        <v>6.117151931769111E-3</v>
      </c>
      <c r="AI627" s="12">
        <f t="shared" si="145"/>
        <v>49976.322383464547</v>
      </c>
      <c r="AJ627" s="42">
        <f t="shared" si="146"/>
        <v>-54.744671095575193</v>
      </c>
      <c r="AK627" s="11">
        <v>0</v>
      </c>
      <c r="AL627" s="9">
        <f t="shared" si="147"/>
        <v>-1080.5654212505087</v>
      </c>
      <c r="AM627" s="11">
        <f t="shared" si="169"/>
        <v>0</v>
      </c>
      <c r="AN627" s="9">
        <f t="shared" si="170"/>
        <v>51.340832994839104</v>
      </c>
      <c r="AO627" s="9"/>
      <c r="AP627" s="9">
        <f t="shared" si="148"/>
        <v>54.747664659395703</v>
      </c>
      <c r="AQ627" s="47">
        <f t="shared" si="149"/>
        <v>51.306731039020654</v>
      </c>
      <c r="AR627" s="15">
        <f t="shared" si="171"/>
        <v>0</v>
      </c>
      <c r="AS627" s="49"/>
      <c r="AT627" s="12">
        <f t="shared" si="172"/>
        <v>-3.1824960138356101E-3</v>
      </c>
      <c r="AU627" s="9">
        <f t="shared" si="173"/>
        <v>47.899899374464056</v>
      </c>
      <c r="AV627" s="9">
        <f t="shared" si="150"/>
        <v>44.493067709907457</v>
      </c>
      <c r="AW627" s="9">
        <f t="shared" si="151"/>
        <v>51.306731039020654</v>
      </c>
      <c r="AX627" s="16">
        <f t="shared" si="174"/>
        <v>47.899899374464056</v>
      </c>
      <c r="AY627" s="44">
        <f t="shared" si="152"/>
        <v>-3.1509553477170973E-3</v>
      </c>
      <c r="AZ627" s="49"/>
      <c r="BA627" s="12">
        <f t="shared" si="175"/>
        <v>-3.1824960138356101E-3</v>
      </c>
      <c r="BB627" s="9">
        <f t="shared" si="176"/>
        <v>66.524977921866991</v>
      </c>
      <c r="BC627" s="9">
        <f t="shared" si="153"/>
        <v>63.118146257310393</v>
      </c>
      <c r="BD627" s="9">
        <f t="shared" si="154"/>
        <v>69.931809586423597</v>
      </c>
      <c r="BE627" s="16">
        <f t="shared" si="177"/>
        <v>66.524977921866991</v>
      </c>
      <c r="BF627" s="44">
        <f t="shared" si="155"/>
        <v>-3.1509553477170973E-3</v>
      </c>
      <c r="BG627" s="49"/>
      <c r="BH627" s="12">
        <f t="shared" si="178"/>
        <v>-3.1824960138356101E-3</v>
      </c>
      <c r="BI627" s="9">
        <f t="shared" si="179"/>
        <v>67</v>
      </c>
      <c r="BJ627" s="9">
        <f t="shared" si="157"/>
        <v>63.593168335443401</v>
      </c>
      <c r="BK627" s="9"/>
      <c r="BL627" s="47">
        <f t="shared" si="144"/>
        <v>67</v>
      </c>
      <c r="BM627" s="44">
        <f t="shared" si="156"/>
        <v>-3.1509553477170973E-3</v>
      </c>
      <c r="BN627" s="11"/>
      <c r="BO627" s="9"/>
      <c r="BP627" s="11"/>
      <c r="BQ627" s="9"/>
      <c r="BR627" s="43"/>
      <c r="BS627" s="9"/>
      <c r="BT627" s="11"/>
    </row>
    <row r="628" spans="3:72" x14ac:dyDescent="0.2">
      <c r="C628" s="1">
        <v>80</v>
      </c>
      <c r="D628" s="1">
        <v>104.71</v>
      </c>
      <c r="E628" s="1">
        <v>-5103.8999999999996</v>
      </c>
      <c r="F628" s="2">
        <v>78</v>
      </c>
      <c r="G628" s="6">
        <v>3.3000000000000002E-2</v>
      </c>
      <c r="H628" s="2">
        <v>0.42199999999999999</v>
      </c>
      <c r="I628" s="2">
        <v>3500</v>
      </c>
      <c r="J628" s="3">
        <f t="shared" si="140"/>
        <v>58.333333333333336</v>
      </c>
      <c r="K628" s="3">
        <f t="shared" si="141"/>
        <v>366.52</v>
      </c>
      <c r="L628" s="1">
        <v>0.9</v>
      </c>
      <c r="M628" s="1">
        <v>0.76</v>
      </c>
      <c r="N628" s="1">
        <f t="shared" si="158"/>
        <v>0.68400000000000005</v>
      </c>
      <c r="O628" s="40">
        <f t="shared" si="159"/>
        <v>50.175438596491226</v>
      </c>
      <c r="P628" s="40">
        <f t="shared" si="142"/>
        <v>3808.3157894736842</v>
      </c>
      <c r="Q628" s="1">
        <v>11</v>
      </c>
      <c r="R628" s="1">
        <v>4</v>
      </c>
      <c r="S628" s="2">
        <v>2600</v>
      </c>
      <c r="T628" s="3">
        <f t="shared" si="160"/>
        <v>866.66666666666663</v>
      </c>
      <c r="U628" s="7">
        <v>0.20419999999999999</v>
      </c>
      <c r="V628" s="7">
        <f t="shared" si="143"/>
        <v>3.2749326455999997E-2</v>
      </c>
      <c r="W628" s="7">
        <f t="shared" si="161"/>
        <v>1.6693636134473333E-2</v>
      </c>
      <c r="X628" s="40">
        <f t="shared" si="162"/>
        <v>1081.2059482292843</v>
      </c>
      <c r="Y628" s="1">
        <v>0</v>
      </c>
      <c r="Z628" s="1">
        <v>78</v>
      </c>
      <c r="AA628" s="2">
        <v>67</v>
      </c>
      <c r="AB628" s="6">
        <f t="shared" si="163"/>
        <v>0.6511988748177826</v>
      </c>
      <c r="AC628" s="2">
        <v>347.36</v>
      </c>
      <c r="AD628" s="40">
        <f t="shared" si="164"/>
        <v>3367.0033670033663</v>
      </c>
      <c r="AE628" s="1">
        <f t="shared" si="165"/>
        <v>2.4950099800399199</v>
      </c>
      <c r="AF628" s="2">
        <f t="shared" si="166"/>
        <v>101</v>
      </c>
      <c r="AG628" s="9">
        <f t="shared" si="167"/>
        <v>251.99600798403191</v>
      </c>
      <c r="AH628" s="12">
        <f t="shared" si="168"/>
        <v>6.0569529156251434E-3</v>
      </c>
      <c r="AI628" s="12">
        <f t="shared" si="145"/>
        <v>51367.440331998514</v>
      </c>
      <c r="AJ628" s="42">
        <f t="shared" si="146"/>
        <v>-54.677198410353789</v>
      </c>
      <c r="AK628" s="11">
        <v>0</v>
      </c>
      <c r="AL628" s="9">
        <f t="shared" si="147"/>
        <v>-1080.5717246894892</v>
      </c>
      <c r="AM628" s="11">
        <f t="shared" si="169"/>
        <v>0</v>
      </c>
      <c r="AN628" s="9">
        <f t="shared" si="170"/>
        <v>51.306731039020654</v>
      </c>
      <c r="AO628" s="9"/>
      <c r="AP628" s="9">
        <f t="shared" si="148"/>
        <v>54.680133344643558</v>
      </c>
      <c r="AQ628" s="47">
        <f t="shared" si="149"/>
        <v>51.273301680086959</v>
      </c>
      <c r="AR628" s="15">
        <f t="shared" si="171"/>
        <v>0</v>
      </c>
      <c r="AS628" s="49"/>
      <c r="AT628" s="12">
        <f t="shared" si="172"/>
        <v>-3.1509553477170973E-3</v>
      </c>
      <c r="AU628" s="9">
        <f t="shared" si="173"/>
        <v>47.899899374464056</v>
      </c>
      <c r="AV628" s="9">
        <f t="shared" si="150"/>
        <v>44.526497068841152</v>
      </c>
      <c r="AW628" s="9">
        <f t="shared" si="151"/>
        <v>51.273301680086959</v>
      </c>
      <c r="AX628" s="16">
        <f t="shared" si="174"/>
        <v>47.899899374464056</v>
      </c>
      <c r="AY628" s="44">
        <f t="shared" si="152"/>
        <v>-3.1200367618653981E-3</v>
      </c>
      <c r="AZ628" s="49"/>
      <c r="BA628" s="12">
        <f t="shared" si="175"/>
        <v>-3.1509553477170973E-3</v>
      </c>
      <c r="BB628" s="9">
        <f t="shared" si="176"/>
        <v>66.524977921866991</v>
      </c>
      <c r="BC628" s="9">
        <f t="shared" si="153"/>
        <v>63.151575616244088</v>
      </c>
      <c r="BD628" s="9">
        <f t="shared" si="154"/>
        <v>69.898380227489895</v>
      </c>
      <c r="BE628" s="16">
        <f t="shared" si="177"/>
        <v>66.524977921866991</v>
      </c>
      <c r="BF628" s="44">
        <f t="shared" si="155"/>
        <v>-3.1200367618653981E-3</v>
      </c>
      <c r="BG628" s="49"/>
      <c r="BH628" s="12">
        <f t="shared" si="178"/>
        <v>-3.1509553477170973E-3</v>
      </c>
      <c r="BI628" s="9">
        <f t="shared" si="179"/>
        <v>67</v>
      </c>
      <c r="BJ628" s="9">
        <f t="shared" si="157"/>
        <v>63.626597694377097</v>
      </c>
      <c r="BK628" s="9"/>
      <c r="BL628" s="47">
        <f t="shared" si="144"/>
        <v>67</v>
      </c>
      <c r="BM628" s="44">
        <f t="shared" si="156"/>
        <v>-3.1200367618653981E-3</v>
      </c>
      <c r="BN628" s="11"/>
      <c r="BO628" s="9"/>
      <c r="BP628" s="11"/>
      <c r="BQ628" s="9"/>
      <c r="BR628" s="43"/>
      <c r="BS628" s="9"/>
      <c r="BT628" s="11"/>
    </row>
    <row r="629" spans="3:72" x14ac:dyDescent="0.2">
      <c r="C629" s="1">
        <v>80</v>
      </c>
      <c r="D629" s="1">
        <v>104.71</v>
      </c>
      <c r="E629" s="1">
        <v>-5103.8999999999996</v>
      </c>
      <c r="F629" s="2">
        <v>78</v>
      </c>
      <c r="G629" s="6">
        <v>3.3000000000000002E-2</v>
      </c>
      <c r="H629" s="2">
        <v>0.42199999999999999</v>
      </c>
      <c r="I629" s="2">
        <v>3500</v>
      </c>
      <c r="J629" s="3">
        <f t="shared" si="140"/>
        <v>58.333333333333336</v>
      </c>
      <c r="K629" s="3">
        <f t="shared" si="141"/>
        <v>366.52</v>
      </c>
      <c r="L629" s="1">
        <v>0.9</v>
      </c>
      <c r="M629" s="1">
        <v>0.76</v>
      </c>
      <c r="N629" s="1">
        <f t="shared" si="158"/>
        <v>0.68400000000000005</v>
      </c>
      <c r="O629" s="40">
        <f t="shared" si="159"/>
        <v>50.175438596491226</v>
      </c>
      <c r="P629" s="40">
        <f t="shared" si="142"/>
        <v>3808.3157894736842</v>
      </c>
      <c r="Q629" s="1">
        <v>11</v>
      </c>
      <c r="R629" s="1">
        <v>4</v>
      </c>
      <c r="S629" s="2">
        <v>2600</v>
      </c>
      <c r="T629" s="3">
        <f t="shared" si="160"/>
        <v>866.66666666666663</v>
      </c>
      <c r="U629" s="7">
        <v>0.20419999999999999</v>
      </c>
      <c r="V629" s="7">
        <f t="shared" si="143"/>
        <v>3.2749326455999997E-2</v>
      </c>
      <c r="W629" s="7">
        <f t="shared" si="161"/>
        <v>1.6693636134473333E-2</v>
      </c>
      <c r="X629" s="40">
        <f t="shared" si="162"/>
        <v>1081.2059482292843</v>
      </c>
      <c r="Y629" s="1">
        <v>0</v>
      </c>
      <c r="Z629" s="1">
        <v>78</v>
      </c>
      <c r="AA629" s="2">
        <v>67</v>
      </c>
      <c r="AB629" s="6">
        <f t="shared" si="163"/>
        <v>0.6511988748177826</v>
      </c>
      <c r="AC629" s="2">
        <v>347.36</v>
      </c>
      <c r="AD629" s="40">
        <f t="shared" si="164"/>
        <v>3367.0033670033663</v>
      </c>
      <c r="AE629" s="1">
        <f t="shared" si="165"/>
        <v>2.4950099800399199</v>
      </c>
      <c r="AF629" s="2">
        <f t="shared" si="166"/>
        <v>102</v>
      </c>
      <c r="AG629" s="9">
        <f t="shared" si="167"/>
        <v>254.49101796407183</v>
      </c>
      <c r="AH629" s="12">
        <f t="shared" si="168"/>
        <v>5.9979271925562367E-3</v>
      </c>
      <c r="AI629" s="12">
        <f t="shared" si="145"/>
        <v>52731.268308399944</v>
      </c>
      <c r="AJ629" s="42">
        <f t="shared" si="146"/>
        <v>-54.611049445310471</v>
      </c>
      <c r="AK629" s="11">
        <v>0</v>
      </c>
      <c r="AL629" s="9">
        <f t="shared" si="147"/>
        <v>-1080.5779052729517</v>
      </c>
      <c r="AM629" s="11">
        <f t="shared" si="169"/>
        <v>0</v>
      </c>
      <c r="AN629" s="9">
        <f t="shared" si="170"/>
        <v>51.273301680086959</v>
      </c>
      <c r="AO629" s="9"/>
      <c r="AP629" s="9">
        <f t="shared" si="148"/>
        <v>54.613927455759047</v>
      </c>
      <c r="AQ629" s="47">
        <f t="shared" si="149"/>
        <v>51.240525150136143</v>
      </c>
      <c r="AR629" s="15">
        <f t="shared" si="171"/>
        <v>0</v>
      </c>
      <c r="AS629" s="49"/>
      <c r="AT629" s="12">
        <f t="shared" si="172"/>
        <v>-3.1200367618653981E-3</v>
      </c>
      <c r="AU629" s="9">
        <f t="shared" si="173"/>
        <v>47.899899374464056</v>
      </c>
      <c r="AV629" s="9">
        <f t="shared" si="150"/>
        <v>44.559273598791968</v>
      </c>
      <c r="AW629" s="9">
        <f t="shared" si="151"/>
        <v>51.240525150136143</v>
      </c>
      <c r="AX629" s="16">
        <f t="shared" si="174"/>
        <v>47.899899374464056</v>
      </c>
      <c r="AY629" s="44">
        <f t="shared" si="152"/>
        <v>-3.0897219730830253E-3</v>
      </c>
      <c r="AZ629" s="49"/>
      <c r="BA629" s="12">
        <f t="shared" si="175"/>
        <v>-3.1200367618653981E-3</v>
      </c>
      <c r="BB629" s="9">
        <f t="shared" si="176"/>
        <v>66.524977921866991</v>
      </c>
      <c r="BC629" s="9">
        <f t="shared" si="153"/>
        <v>63.184352146194904</v>
      </c>
      <c r="BD629" s="9">
        <f t="shared" si="154"/>
        <v>69.865603697539086</v>
      </c>
      <c r="BE629" s="16">
        <f t="shared" si="177"/>
        <v>66.524977921866991</v>
      </c>
      <c r="BF629" s="44">
        <f t="shared" si="155"/>
        <v>-3.0897219730830253E-3</v>
      </c>
      <c r="BG629" s="49"/>
      <c r="BH629" s="12">
        <f t="shared" si="178"/>
        <v>-3.1200367618653981E-3</v>
      </c>
      <c r="BI629" s="9">
        <f t="shared" si="179"/>
        <v>67</v>
      </c>
      <c r="BJ629" s="9">
        <f t="shared" si="157"/>
        <v>63.659374224327912</v>
      </c>
      <c r="BK629" s="9"/>
      <c r="BL629" s="47">
        <f t="shared" si="144"/>
        <v>67</v>
      </c>
      <c r="BM629" s="44">
        <f t="shared" si="156"/>
        <v>-3.0897219730830253E-3</v>
      </c>
      <c r="BN629" s="11"/>
      <c r="BO629" s="9"/>
      <c r="BP629" s="11"/>
      <c r="BQ629" s="9"/>
      <c r="BR629" s="43"/>
      <c r="BS629" s="9"/>
      <c r="BT629" s="11"/>
    </row>
    <row r="630" spans="3:72" x14ac:dyDescent="0.2">
      <c r="C630" s="1">
        <v>80</v>
      </c>
      <c r="D630" s="1">
        <v>104.71</v>
      </c>
      <c r="E630" s="1">
        <v>-5103.8999999999996</v>
      </c>
      <c r="F630" s="2">
        <v>78</v>
      </c>
      <c r="G630" s="6">
        <v>3.3000000000000002E-2</v>
      </c>
      <c r="H630" s="2">
        <v>0.42199999999999999</v>
      </c>
      <c r="I630" s="2">
        <v>3500</v>
      </c>
      <c r="J630" s="3">
        <f t="shared" si="140"/>
        <v>58.333333333333336</v>
      </c>
      <c r="K630" s="3">
        <f t="shared" si="141"/>
        <v>366.52</v>
      </c>
      <c r="L630" s="1">
        <v>0.9</v>
      </c>
      <c r="M630" s="1">
        <v>0.76</v>
      </c>
      <c r="N630" s="1">
        <f t="shared" si="158"/>
        <v>0.68400000000000005</v>
      </c>
      <c r="O630" s="40">
        <f t="shared" si="159"/>
        <v>50.175438596491226</v>
      </c>
      <c r="P630" s="40">
        <f t="shared" si="142"/>
        <v>3808.3157894736842</v>
      </c>
      <c r="Q630" s="1">
        <v>11</v>
      </c>
      <c r="R630" s="1">
        <v>4</v>
      </c>
      <c r="S630" s="2">
        <v>2600</v>
      </c>
      <c r="T630" s="3">
        <f t="shared" si="160"/>
        <v>866.66666666666663</v>
      </c>
      <c r="U630" s="7">
        <v>0.20419999999999999</v>
      </c>
      <c r="V630" s="7">
        <f t="shared" si="143"/>
        <v>3.2749326455999997E-2</v>
      </c>
      <c r="W630" s="7">
        <f t="shared" si="161"/>
        <v>1.6693636134473333E-2</v>
      </c>
      <c r="X630" s="40">
        <f t="shared" si="162"/>
        <v>1081.2059482292843</v>
      </c>
      <c r="Y630" s="1">
        <v>0</v>
      </c>
      <c r="Z630" s="1">
        <v>78</v>
      </c>
      <c r="AA630" s="2">
        <v>67</v>
      </c>
      <c r="AB630" s="6">
        <f t="shared" si="163"/>
        <v>0.6511988748177826</v>
      </c>
      <c r="AC630" s="2">
        <v>347.36</v>
      </c>
      <c r="AD630" s="40">
        <f t="shared" si="164"/>
        <v>3367.0033670033663</v>
      </c>
      <c r="AE630" s="1">
        <f t="shared" si="165"/>
        <v>2.4950099800399199</v>
      </c>
      <c r="AF630" s="2">
        <f t="shared" si="166"/>
        <v>103</v>
      </c>
      <c r="AG630" s="9">
        <f t="shared" si="167"/>
        <v>256.98602794411175</v>
      </c>
      <c r="AH630" s="12">
        <f t="shared" si="168"/>
        <v>5.9400407919701671E-3</v>
      </c>
      <c r="AI630" s="12">
        <f t="shared" si="145"/>
        <v>54068.60410594265</v>
      </c>
      <c r="AJ630" s="42">
        <f t="shared" si="146"/>
        <v>-54.546185499137216</v>
      </c>
      <c r="AK630" s="11">
        <v>0</v>
      </c>
      <c r="AL630" s="9">
        <f t="shared" si="147"/>
        <v>-1080.5839665579572</v>
      </c>
      <c r="AM630" s="11">
        <f t="shared" si="169"/>
        <v>0</v>
      </c>
      <c r="AN630" s="9">
        <f t="shared" si="170"/>
        <v>51.240525150136143</v>
      </c>
      <c r="AO630" s="9"/>
      <c r="AP630" s="9">
        <f t="shared" si="148"/>
        <v>54.549008225906036</v>
      </c>
      <c r="AQ630" s="47">
        <f t="shared" si="149"/>
        <v>51.208382450233948</v>
      </c>
      <c r="AR630" s="15">
        <f t="shared" si="171"/>
        <v>0</v>
      </c>
      <c r="AS630" s="49"/>
      <c r="AT630" s="12">
        <f t="shared" si="172"/>
        <v>-3.0897219730830253E-3</v>
      </c>
      <c r="AU630" s="9">
        <f t="shared" si="173"/>
        <v>47.899899374464056</v>
      </c>
      <c r="AV630" s="9">
        <f t="shared" si="150"/>
        <v>44.591416298694163</v>
      </c>
      <c r="AW630" s="9">
        <f t="shared" si="151"/>
        <v>51.208382450233948</v>
      </c>
      <c r="AX630" s="16">
        <f t="shared" si="174"/>
        <v>47.899899374464056</v>
      </c>
      <c r="AY630" s="44">
        <f t="shared" si="152"/>
        <v>-3.059993409385391E-3</v>
      </c>
      <c r="AZ630" s="49"/>
      <c r="BA630" s="12">
        <f t="shared" si="175"/>
        <v>-3.0897219730830253E-3</v>
      </c>
      <c r="BB630" s="9">
        <f t="shared" si="176"/>
        <v>66.524977921866991</v>
      </c>
      <c r="BC630" s="9">
        <f t="shared" si="153"/>
        <v>63.216494846097099</v>
      </c>
      <c r="BD630" s="9">
        <f t="shared" si="154"/>
        <v>69.833460997636877</v>
      </c>
      <c r="BE630" s="16">
        <f t="shared" si="177"/>
        <v>66.524977921866991</v>
      </c>
      <c r="BF630" s="44">
        <f t="shared" si="155"/>
        <v>-3.059993409385391E-3</v>
      </c>
      <c r="BG630" s="49"/>
      <c r="BH630" s="12">
        <f t="shared" si="178"/>
        <v>-3.0897219730830253E-3</v>
      </c>
      <c r="BI630" s="9">
        <f t="shared" si="179"/>
        <v>67</v>
      </c>
      <c r="BJ630" s="9">
        <f t="shared" si="157"/>
        <v>63.691516924230108</v>
      </c>
      <c r="BK630" s="9"/>
      <c r="BL630" s="47">
        <f t="shared" si="144"/>
        <v>67</v>
      </c>
      <c r="BM630" s="44">
        <f t="shared" si="156"/>
        <v>-3.059993409385391E-3</v>
      </c>
      <c r="BN630" s="11"/>
      <c r="BO630" s="9"/>
      <c r="BP630" s="11"/>
      <c r="BQ630" s="9"/>
      <c r="BR630" s="43"/>
      <c r="BS630" s="9"/>
      <c r="BT630" s="11"/>
    </row>
    <row r="631" spans="3:72" x14ac:dyDescent="0.2">
      <c r="C631" s="1">
        <v>80</v>
      </c>
      <c r="D631" s="1">
        <v>104.71</v>
      </c>
      <c r="E631" s="1">
        <v>-5103.8999999999996</v>
      </c>
      <c r="F631" s="2">
        <v>78</v>
      </c>
      <c r="G631" s="6">
        <v>3.3000000000000002E-2</v>
      </c>
      <c r="H631" s="2">
        <v>0.42199999999999999</v>
      </c>
      <c r="I631" s="2">
        <v>3500</v>
      </c>
      <c r="J631" s="3">
        <f t="shared" si="140"/>
        <v>58.333333333333336</v>
      </c>
      <c r="K631" s="3">
        <f t="shared" si="141"/>
        <v>366.52</v>
      </c>
      <c r="L631" s="1">
        <v>0.9</v>
      </c>
      <c r="M631" s="1">
        <v>0.76</v>
      </c>
      <c r="N631" s="1">
        <f t="shared" si="158"/>
        <v>0.68400000000000005</v>
      </c>
      <c r="O631" s="40">
        <f t="shared" si="159"/>
        <v>50.175438596491226</v>
      </c>
      <c r="P631" s="40">
        <f t="shared" si="142"/>
        <v>3808.3157894736842</v>
      </c>
      <c r="Q631" s="1">
        <v>11</v>
      </c>
      <c r="R631" s="1">
        <v>4</v>
      </c>
      <c r="S631" s="2">
        <v>2600</v>
      </c>
      <c r="T631" s="3">
        <f t="shared" si="160"/>
        <v>866.66666666666663</v>
      </c>
      <c r="U631" s="7">
        <v>0.20419999999999999</v>
      </c>
      <c r="V631" s="7">
        <f t="shared" si="143"/>
        <v>3.2749326455999997E-2</v>
      </c>
      <c r="W631" s="7">
        <f t="shared" si="161"/>
        <v>1.6693636134473333E-2</v>
      </c>
      <c r="X631" s="40">
        <f t="shared" si="162"/>
        <v>1081.2059482292843</v>
      </c>
      <c r="Y631" s="1">
        <v>0</v>
      </c>
      <c r="Z631" s="1">
        <v>78</v>
      </c>
      <c r="AA631" s="2">
        <v>67</v>
      </c>
      <c r="AB631" s="6">
        <f t="shared" si="163"/>
        <v>0.6511988748177826</v>
      </c>
      <c r="AC631" s="2">
        <v>347.36</v>
      </c>
      <c r="AD631" s="40">
        <f t="shared" si="164"/>
        <v>3367.0033670033663</v>
      </c>
      <c r="AE631" s="1">
        <f t="shared" si="165"/>
        <v>2.4950099800399199</v>
      </c>
      <c r="AF631" s="2">
        <f t="shared" si="166"/>
        <v>104</v>
      </c>
      <c r="AG631" s="9">
        <f t="shared" si="167"/>
        <v>259.48103792415168</v>
      </c>
      <c r="AH631" s="12">
        <f t="shared" si="168"/>
        <v>5.8832610421491087E-3</v>
      </c>
      <c r="AI631" s="12">
        <f t="shared" si="145"/>
        <v>55380.214647420449</v>
      </c>
      <c r="AJ631" s="42">
        <f t="shared" si="146"/>
        <v>-54.482569368243823</v>
      </c>
      <c r="AK631" s="11">
        <v>0</v>
      </c>
      <c r="AL631" s="9">
        <f t="shared" si="147"/>
        <v>-1080.589911965561</v>
      </c>
      <c r="AM631" s="11">
        <f t="shared" si="169"/>
        <v>0</v>
      </c>
      <c r="AN631" s="9">
        <f t="shared" si="170"/>
        <v>51.208382450233948</v>
      </c>
      <c r="AO631" s="9"/>
      <c r="AP631" s="9">
        <f t="shared" si="148"/>
        <v>54.485338389083026</v>
      </c>
      <c r="AQ631" s="47">
        <f t="shared" si="149"/>
        <v>51.176855313313133</v>
      </c>
      <c r="AR631" s="15">
        <f t="shared" si="171"/>
        <v>0</v>
      </c>
      <c r="AS631" s="49"/>
      <c r="AT631" s="12">
        <f t="shared" si="172"/>
        <v>-3.059993409385391E-3</v>
      </c>
      <c r="AU631" s="9">
        <f t="shared" si="173"/>
        <v>47.899899374464056</v>
      </c>
      <c r="AV631" s="9">
        <f t="shared" si="150"/>
        <v>44.622943435614978</v>
      </c>
      <c r="AW631" s="9">
        <f t="shared" si="151"/>
        <v>51.176855313313133</v>
      </c>
      <c r="AX631" s="16">
        <f t="shared" si="174"/>
        <v>47.899899374464056</v>
      </c>
      <c r="AY631" s="44">
        <f t="shared" si="152"/>
        <v>-3.0308341756867165E-3</v>
      </c>
      <c r="AZ631" s="49"/>
      <c r="BA631" s="12">
        <f t="shared" si="175"/>
        <v>-3.059993409385391E-3</v>
      </c>
      <c r="BB631" s="9">
        <f t="shared" si="176"/>
        <v>66.524977921866991</v>
      </c>
      <c r="BC631" s="9">
        <f t="shared" si="153"/>
        <v>63.248021983017914</v>
      </c>
      <c r="BD631" s="9">
        <f t="shared" si="154"/>
        <v>69.801933860716076</v>
      </c>
      <c r="BE631" s="16">
        <f t="shared" si="177"/>
        <v>66.524977921866991</v>
      </c>
      <c r="BF631" s="44">
        <f t="shared" si="155"/>
        <v>-3.0308341756867165E-3</v>
      </c>
      <c r="BG631" s="49"/>
      <c r="BH631" s="12">
        <f t="shared" si="178"/>
        <v>-3.059993409385391E-3</v>
      </c>
      <c r="BI631" s="9">
        <f t="shared" si="179"/>
        <v>67</v>
      </c>
      <c r="BJ631" s="9">
        <f t="shared" si="157"/>
        <v>63.723044061150922</v>
      </c>
      <c r="BK631" s="9"/>
      <c r="BL631" s="47">
        <f t="shared" si="144"/>
        <v>67</v>
      </c>
      <c r="BM631" s="44">
        <f t="shared" si="156"/>
        <v>-3.0308341756867165E-3</v>
      </c>
      <c r="BN631" s="11"/>
      <c r="BO631" s="9"/>
      <c r="BP631" s="11"/>
      <c r="BQ631" s="9"/>
      <c r="BR631" s="43"/>
      <c r="BS631" s="9"/>
      <c r="BT631" s="11"/>
    </row>
    <row r="632" spans="3:72" x14ac:dyDescent="0.2">
      <c r="C632" s="1">
        <v>80</v>
      </c>
      <c r="D632" s="1">
        <v>104.71</v>
      </c>
      <c r="E632" s="1">
        <v>-5103.8999999999996</v>
      </c>
      <c r="F632" s="2">
        <v>78</v>
      </c>
      <c r="G632" s="6">
        <v>3.3000000000000002E-2</v>
      </c>
      <c r="H632" s="2">
        <v>0.42199999999999999</v>
      </c>
      <c r="I632" s="2">
        <v>3500</v>
      </c>
      <c r="J632" s="3">
        <f t="shared" si="140"/>
        <v>58.333333333333336</v>
      </c>
      <c r="K632" s="3">
        <f t="shared" si="141"/>
        <v>366.52</v>
      </c>
      <c r="L632" s="1">
        <v>0.9</v>
      </c>
      <c r="M632" s="1">
        <v>0.76</v>
      </c>
      <c r="N632" s="1">
        <f t="shared" si="158"/>
        <v>0.68400000000000005</v>
      </c>
      <c r="O632" s="40">
        <f t="shared" si="159"/>
        <v>50.175438596491226</v>
      </c>
      <c r="P632" s="40">
        <f t="shared" si="142"/>
        <v>3808.3157894736842</v>
      </c>
      <c r="Q632" s="1">
        <v>11</v>
      </c>
      <c r="R632" s="1">
        <v>4</v>
      </c>
      <c r="S632" s="2">
        <v>2600</v>
      </c>
      <c r="T632" s="3">
        <f t="shared" si="160"/>
        <v>866.66666666666663</v>
      </c>
      <c r="U632" s="7">
        <v>0.20419999999999999</v>
      </c>
      <c r="V632" s="7">
        <f t="shared" si="143"/>
        <v>3.2749326455999997E-2</v>
      </c>
      <c r="W632" s="7">
        <f t="shared" si="161"/>
        <v>1.6693636134473333E-2</v>
      </c>
      <c r="X632" s="40">
        <f t="shared" si="162"/>
        <v>1081.2059482292843</v>
      </c>
      <c r="Y632" s="1">
        <v>0</v>
      </c>
      <c r="Z632" s="1">
        <v>78</v>
      </c>
      <c r="AA632" s="2">
        <v>67</v>
      </c>
      <c r="AB632" s="6">
        <f t="shared" si="163"/>
        <v>0.6511988748177826</v>
      </c>
      <c r="AC632" s="2">
        <v>347.36</v>
      </c>
      <c r="AD632" s="40">
        <f t="shared" si="164"/>
        <v>3367.0033670033663</v>
      </c>
      <c r="AE632" s="1">
        <f t="shared" si="165"/>
        <v>2.4950099800399199</v>
      </c>
      <c r="AF632" s="2">
        <f t="shared" si="166"/>
        <v>105</v>
      </c>
      <c r="AG632" s="9">
        <f t="shared" si="167"/>
        <v>261.9760479041916</v>
      </c>
      <c r="AH632" s="12">
        <f t="shared" si="168"/>
        <v>5.8275565087589163E-3</v>
      </c>
      <c r="AI632" s="12">
        <f t="shared" si="145"/>
        <v>56666.837466808502</v>
      </c>
      <c r="AJ632" s="42">
        <f t="shared" si="146"/>
        <v>-54.420165274863727</v>
      </c>
      <c r="AK632" s="11">
        <v>0</v>
      </c>
      <c r="AL632" s="9">
        <f t="shared" si="147"/>
        <v>-1080.5957447872522</v>
      </c>
      <c r="AM632" s="11">
        <f t="shared" si="169"/>
        <v>0</v>
      </c>
      <c r="AN632" s="9">
        <f t="shared" si="170"/>
        <v>51.176855313313133</v>
      </c>
      <c r="AO632" s="9"/>
      <c r="AP632" s="9">
        <f t="shared" si="148"/>
        <v>54.422882108052747</v>
      </c>
      <c r="AQ632" s="47">
        <f t="shared" si="149"/>
        <v>51.145926169203669</v>
      </c>
      <c r="AR632" s="15">
        <f t="shared" si="171"/>
        <v>0</v>
      </c>
      <c r="AS632" s="49"/>
      <c r="AT632" s="12">
        <f t="shared" si="172"/>
        <v>-3.0308341756867165E-3</v>
      </c>
      <c r="AU632" s="9">
        <f t="shared" si="173"/>
        <v>47.899899374464056</v>
      </c>
      <c r="AV632" s="9">
        <f t="shared" si="150"/>
        <v>44.653872579724442</v>
      </c>
      <c r="AW632" s="9">
        <f t="shared" si="151"/>
        <v>51.145926169203669</v>
      </c>
      <c r="AX632" s="16">
        <f t="shared" si="174"/>
        <v>47.899899374464056</v>
      </c>
      <c r="AY632" s="44">
        <f t="shared" si="152"/>
        <v>-3.0022280214566941E-3</v>
      </c>
      <c r="AZ632" s="49"/>
      <c r="BA632" s="12">
        <f t="shared" si="175"/>
        <v>-3.0308341756867165E-3</v>
      </c>
      <c r="BB632" s="9">
        <f t="shared" si="176"/>
        <v>66.524977921866991</v>
      </c>
      <c r="BC632" s="9">
        <f t="shared" si="153"/>
        <v>63.278951127127378</v>
      </c>
      <c r="BD632" s="9">
        <f t="shared" si="154"/>
        <v>69.771004716606612</v>
      </c>
      <c r="BE632" s="16">
        <f t="shared" si="177"/>
        <v>66.524977921866991</v>
      </c>
      <c r="BF632" s="44">
        <f t="shared" si="155"/>
        <v>-3.0022280214566941E-3</v>
      </c>
      <c r="BG632" s="49"/>
      <c r="BH632" s="12">
        <f t="shared" si="178"/>
        <v>-3.0308341756867165E-3</v>
      </c>
      <c r="BI632" s="9">
        <f t="shared" si="179"/>
        <v>67</v>
      </c>
      <c r="BJ632" s="9">
        <f t="shared" si="157"/>
        <v>63.753973205260387</v>
      </c>
      <c r="BK632" s="9"/>
      <c r="BL632" s="47">
        <f t="shared" si="144"/>
        <v>67</v>
      </c>
      <c r="BM632" s="44">
        <f t="shared" si="156"/>
        <v>-3.0022280214566941E-3</v>
      </c>
      <c r="BN632" s="11"/>
      <c r="BO632" s="9"/>
      <c r="BP632" s="11"/>
      <c r="BQ632" s="9"/>
      <c r="BR632" s="43"/>
      <c r="BS632" s="9"/>
      <c r="BT632" s="11"/>
    </row>
    <row r="633" spans="3:72" x14ac:dyDescent="0.2">
      <c r="C633" s="1">
        <v>80</v>
      </c>
      <c r="D633" s="1">
        <v>104.71</v>
      </c>
      <c r="E633" s="1">
        <v>-5103.8999999999996</v>
      </c>
      <c r="F633" s="2">
        <v>78</v>
      </c>
      <c r="G633" s="6">
        <v>3.3000000000000002E-2</v>
      </c>
      <c r="H633" s="2">
        <v>0.42199999999999999</v>
      </c>
      <c r="I633" s="2">
        <v>3500</v>
      </c>
      <c r="J633" s="3">
        <f t="shared" si="140"/>
        <v>58.333333333333336</v>
      </c>
      <c r="K633" s="3">
        <f t="shared" si="141"/>
        <v>366.52</v>
      </c>
      <c r="L633" s="1">
        <v>0.9</v>
      </c>
      <c r="M633" s="1">
        <v>0.76</v>
      </c>
      <c r="N633" s="1">
        <f t="shared" si="158"/>
        <v>0.68400000000000005</v>
      </c>
      <c r="O633" s="40">
        <f t="shared" si="159"/>
        <v>50.175438596491226</v>
      </c>
      <c r="P633" s="40">
        <f t="shared" si="142"/>
        <v>3808.3157894736842</v>
      </c>
      <c r="Q633" s="1">
        <v>11</v>
      </c>
      <c r="R633" s="1">
        <v>4</v>
      </c>
      <c r="S633" s="2">
        <v>2600</v>
      </c>
      <c r="T633" s="3">
        <f t="shared" si="160"/>
        <v>866.66666666666663</v>
      </c>
      <c r="U633" s="7">
        <v>0.20419999999999999</v>
      </c>
      <c r="V633" s="7">
        <f t="shared" si="143"/>
        <v>3.2749326455999997E-2</v>
      </c>
      <c r="W633" s="7">
        <f t="shared" si="161"/>
        <v>1.6693636134473333E-2</v>
      </c>
      <c r="X633" s="40">
        <f t="shared" si="162"/>
        <v>1081.2059482292843</v>
      </c>
      <c r="Y633" s="1">
        <v>0</v>
      </c>
      <c r="Z633" s="1">
        <v>78</v>
      </c>
      <c r="AA633" s="2">
        <v>67</v>
      </c>
      <c r="AB633" s="6">
        <f t="shared" si="163"/>
        <v>0.6511988748177826</v>
      </c>
      <c r="AC633" s="2">
        <v>347.36</v>
      </c>
      <c r="AD633" s="40">
        <f t="shared" si="164"/>
        <v>3367.0033670033663</v>
      </c>
      <c r="AE633" s="1">
        <f t="shared" si="165"/>
        <v>2.4950099800399199</v>
      </c>
      <c r="AF633" s="2">
        <f t="shared" si="166"/>
        <v>106</v>
      </c>
      <c r="AG633" s="9">
        <f t="shared" si="167"/>
        <v>264.47105788423153</v>
      </c>
      <c r="AH633" s="12">
        <f t="shared" si="168"/>
        <v>5.7728969368189137E-3</v>
      </c>
      <c r="AI633" s="12">
        <f t="shared" si="145"/>
        <v>57929.182106269058</v>
      </c>
      <c r="AJ633" s="42">
        <f t="shared" si="146"/>
        <v>-54.358938799268245</v>
      </c>
      <c r="AK633" s="11">
        <v>0</v>
      </c>
      <c r="AL633" s="9">
        <f t="shared" si="147"/>
        <v>-1080.6014681910301</v>
      </c>
      <c r="AM633" s="11">
        <f t="shared" si="169"/>
        <v>0</v>
      </c>
      <c r="AN633" s="9">
        <f t="shared" si="170"/>
        <v>51.145926169203669</v>
      </c>
      <c r="AO633" s="9"/>
      <c r="AP633" s="9">
        <f t="shared" si="148"/>
        <v>54.361604906391698</v>
      </c>
      <c r="AQ633" s="47">
        <f t="shared" si="149"/>
        <v>51.115578111652084</v>
      </c>
      <c r="AR633" s="15">
        <f t="shared" si="171"/>
        <v>0</v>
      </c>
      <c r="AS633" s="49"/>
      <c r="AT633" s="12">
        <f t="shared" si="172"/>
        <v>-3.0022280214566941E-3</v>
      </c>
      <c r="AU633" s="9">
        <f t="shared" si="173"/>
        <v>47.899899374464056</v>
      </c>
      <c r="AV633" s="9">
        <f t="shared" si="150"/>
        <v>44.684220637276027</v>
      </c>
      <c r="AW633" s="9">
        <f t="shared" si="151"/>
        <v>51.115578111652084</v>
      </c>
      <c r="AX633" s="16">
        <f t="shared" si="174"/>
        <v>47.899899374464056</v>
      </c>
      <c r="AY633" s="44">
        <f t="shared" si="152"/>
        <v>-2.97415931021691E-3</v>
      </c>
      <c r="AZ633" s="49"/>
      <c r="BA633" s="12">
        <f t="shared" si="175"/>
        <v>-3.0022280214566941E-3</v>
      </c>
      <c r="BB633" s="9">
        <f t="shared" si="176"/>
        <v>66.524977921866991</v>
      </c>
      <c r="BC633" s="9">
        <f t="shared" si="153"/>
        <v>63.309299184678963</v>
      </c>
      <c r="BD633" s="9">
        <f t="shared" si="154"/>
        <v>69.74065665905502</v>
      </c>
      <c r="BE633" s="16">
        <f t="shared" si="177"/>
        <v>66.524977921866991</v>
      </c>
      <c r="BF633" s="44">
        <f t="shared" si="155"/>
        <v>-2.97415931021691E-3</v>
      </c>
      <c r="BG633" s="49"/>
      <c r="BH633" s="12">
        <f t="shared" si="178"/>
        <v>-3.0022280214566941E-3</v>
      </c>
      <c r="BI633" s="9">
        <f t="shared" si="179"/>
        <v>67</v>
      </c>
      <c r="BJ633" s="9">
        <f t="shared" si="157"/>
        <v>63.784321262811972</v>
      </c>
      <c r="BK633" s="9"/>
      <c r="BL633" s="47">
        <f t="shared" si="144"/>
        <v>67</v>
      </c>
      <c r="BM633" s="44">
        <f t="shared" si="156"/>
        <v>-2.97415931021691E-3</v>
      </c>
      <c r="BN633" s="11"/>
      <c r="BO633" s="9"/>
      <c r="BP633" s="11"/>
      <c r="BQ633" s="9"/>
      <c r="BR633" s="43"/>
      <c r="BS633" s="9"/>
      <c r="BT633" s="11"/>
    </row>
    <row r="634" spans="3:72" x14ac:dyDescent="0.2">
      <c r="C634" s="1">
        <v>80</v>
      </c>
      <c r="D634" s="1">
        <v>104.71</v>
      </c>
      <c r="E634" s="1">
        <v>-5103.8999999999996</v>
      </c>
      <c r="F634" s="2">
        <v>78</v>
      </c>
      <c r="G634" s="6">
        <v>3.3000000000000002E-2</v>
      </c>
      <c r="H634" s="2">
        <v>0.42199999999999999</v>
      </c>
      <c r="I634" s="2">
        <v>3500</v>
      </c>
      <c r="J634" s="3">
        <f t="shared" si="140"/>
        <v>58.333333333333336</v>
      </c>
      <c r="K634" s="3">
        <f t="shared" si="141"/>
        <v>366.52</v>
      </c>
      <c r="L634" s="1">
        <v>0.9</v>
      </c>
      <c r="M634" s="1">
        <v>0.76</v>
      </c>
      <c r="N634" s="1">
        <f t="shared" si="158"/>
        <v>0.68400000000000005</v>
      </c>
      <c r="O634" s="40">
        <f t="shared" si="159"/>
        <v>50.175438596491226</v>
      </c>
      <c r="P634" s="40">
        <f t="shared" si="142"/>
        <v>3808.3157894736842</v>
      </c>
      <c r="Q634" s="1">
        <v>11</v>
      </c>
      <c r="R634" s="1">
        <v>4</v>
      </c>
      <c r="S634" s="2">
        <v>2600</v>
      </c>
      <c r="T634" s="3">
        <f t="shared" si="160"/>
        <v>866.66666666666663</v>
      </c>
      <c r="U634" s="7">
        <v>0.20419999999999999</v>
      </c>
      <c r="V634" s="7">
        <f t="shared" si="143"/>
        <v>3.2749326455999997E-2</v>
      </c>
      <c r="W634" s="7">
        <f t="shared" si="161"/>
        <v>1.6693636134473333E-2</v>
      </c>
      <c r="X634" s="40">
        <f t="shared" si="162"/>
        <v>1081.2059482292843</v>
      </c>
      <c r="Y634" s="1">
        <v>0</v>
      </c>
      <c r="Z634" s="1">
        <v>78</v>
      </c>
      <c r="AA634" s="2">
        <v>67</v>
      </c>
      <c r="AB634" s="6">
        <f t="shared" si="163"/>
        <v>0.6511988748177826</v>
      </c>
      <c r="AC634" s="2">
        <v>347.36</v>
      </c>
      <c r="AD634" s="40">
        <f t="shared" si="164"/>
        <v>3367.0033670033663</v>
      </c>
      <c r="AE634" s="1">
        <f t="shared" si="165"/>
        <v>2.4950099800399199</v>
      </c>
      <c r="AF634" s="2">
        <f t="shared" si="166"/>
        <v>107</v>
      </c>
      <c r="AG634" s="9">
        <f t="shared" si="167"/>
        <v>266.96606786427145</v>
      </c>
      <c r="AH634" s="12">
        <f t="shared" si="168"/>
        <v>5.7192531959071053E-3</v>
      </c>
      <c r="AI634" s="12">
        <f t="shared" si="145"/>
        <v>59167.931434092112</v>
      </c>
      <c r="AJ634" s="42">
        <f t="shared" si="146"/>
        <v>-54.298856815817572</v>
      </c>
      <c r="AK634" s="11">
        <v>0</v>
      </c>
      <c r="AL634" s="9">
        <f t="shared" si="147"/>
        <v>-1080.6070852271409</v>
      </c>
      <c r="AM634" s="11">
        <f t="shared" si="169"/>
        <v>0</v>
      </c>
      <c r="AN634" s="9">
        <f t="shared" si="170"/>
        <v>51.115578111652084</v>
      </c>
      <c r="AO634" s="9"/>
      <c r="AP634" s="9">
        <f t="shared" si="148"/>
        <v>54.301473604387084</v>
      </c>
      <c r="AQ634" s="47">
        <f t="shared" si="149"/>
        <v>51.085794867199056</v>
      </c>
      <c r="AR634" s="15">
        <f t="shared" si="171"/>
        <v>0</v>
      </c>
      <c r="AS634" s="49"/>
      <c r="AT634" s="12">
        <f t="shared" si="172"/>
        <v>-2.97415931021691E-3</v>
      </c>
      <c r="AU634" s="9">
        <f t="shared" si="173"/>
        <v>47.899899374464056</v>
      </c>
      <c r="AV634" s="9">
        <f t="shared" si="150"/>
        <v>44.714003881729056</v>
      </c>
      <c r="AW634" s="9">
        <f t="shared" si="151"/>
        <v>51.085794867199056</v>
      </c>
      <c r="AX634" s="16">
        <f t="shared" si="174"/>
        <v>47.899899374464056</v>
      </c>
      <c r="AY634" s="44">
        <f t="shared" si="152"/>
        <v>-2.9466129907559364E-3</v>
      </c>
      <c r="AZ634" s="49"/>
      <c r="BA634" s="12">
        <f t="shared" si="175"/>
        <v>-2.97415931021691E-3</v>
      </c>
      <c r="BB634" s="9">
        <f t="shared" si="176"/>
        <v>66.524977921866991</v>
      </c>
      <c r="BC634" s="9">
        <f t="shared" si="153"/>
        <v>63.339082429131992</v>
      </c>
      <c r="BD634" s="9">
        <f t="shared" si="154"/>
        <v>69.710873414601991</v>
      </c>
      <c r="BE634" s="16">
        <f t="shared" si="177"/>
        <v>66.524977921866991</v>
      </c>
      <c r="BF634" s="44">
        <f t="shared" si="155"/>
        <v>-2.9466129907559364E-3</v>
      </c>
      <c r="BG634" s="49"/>
      <c r="BH634" s="12">
        <f t="shared" si="178"/>
        <v>-2.97415931021691E-3</v>
      </c>
      <c r="BI634" s="9">
        <f t="shared" si="179"/>
        <v>67</v>
      </c>
      <c r="BJ634" s="9">
        <f t="shared" si="157"/>
        <v>63.814104507265</v>
      </c>
      <c r="BK634" s="9"/>
      <c r="BL634" s="47">
        <f t="shared" si="144"/>
        <v>67</v>
      </c>
      <c r="BM634" s="44">
        <f t="shared" si="156"/>
        <v>-2.9466129907559364E-3</v>
      </c>
      <c r="BN634" s="11"/>
      <c r="BO634" s="9"/>
      <c r="BP634" s="11"/>
      <c r="BQ634" s="9"/>
      <c r="BR634" s="43"/>
      <c r="BS634" s="9"/>
      <c r="BT634" s="11"/>
    </row>
    <row r="635" spans="3:72" x14ac:dyDescent="0.2">
      <c r="C635" s="1">
        <v>80</v>
      </c>
      <c r="D635" s="1">
        <v>104.71</v>
      </c>
      <c r="E635" s="1">
        <v>-5103.8999999999996</v>
      </c>
      <c r="F635" s="2">
        <v>78</v>
      </c>
      <c r="G635" s="6">
        <v>3.3000000000000002E-2</v>
      </c>
      <c r="H635" s="2">
        <v>0.42199999999999999</v>
      </c>
      <c r="I635" s="2">
        <v>3500</v>
      </c>
      <c r="J635" s="3">
        <f t="shared" si="140"/>
        <v>58.333333333333336</v>
      </c>
      <c r="K635" s="3">
        <f t="shared" si="141"/>
        <v>366.52</v>
      </c>
      <c r="L635" s="1">
        <v>0.9</v>
      </c>
      <c r="M635" s="1">
        <v>0.76</v>
      </c>
      <c r="N635" s="1">
        <f t="shared" si="158"/>
        <v>0.68400000000000005</v>
      </c>
      <c r="O635" s="40">
        <f t="shared" si="159"/>
        <v>50.175438596491226</v>
      </c>
      <c r="P635" s="40">
        <f t="shared" si="142"/>
        <v>3808.3157894736842</v>
      </c>
      <c r="Q635" s="1">
        <v>11</v>
      </c>
      <c r="R635" s="1">
        <v>4</v>
      </c>
      <c r="S635" s="2">
        <v>2600</v>
      </c>
      <c r="T635" s="3">
        <f t="shared" si="160"/>
        <v>866.66666666666663</v>
      </c>
      <c r="U635" s="7">
        <v>0.20419999999999999</v>
      </c>
      <c r="V635" s="7">
        <f t="shared" si="143"/>
        <v>3.2749326455999997E-2</v>
      </c>
      <c r="W635" s="7">
        <f t="shared" si="161"/>
        <v>1.6693636134473333E-2</v>
      </c>
      <c r="X635" s="40">
        <f t="shared" si="162"/>
        <v>1081.2059482292843</v>
      </c>
      <c r="Y635" s="1">
        <v>0</v>
      </c>
      <c r="Z635" s="1">
        <v>78</v>
      </c>
      <c r="AA635" s="2">
        <v>67</v>
      </c>
      <c r="AB635" s="6">
        <f t="shared" si="163"/>
        <v>0.6511988748177826</v>
      </c>
      <c r="AC635" s="2">
        <v>347.36</v>
      </c>
      <c r="AD635" s="40">
        <f t="shared" si="164"/>
        <v>3367.0033670033663</v>
      </c>
      <c r="AE635" s="1">
        <f t="shared" si="165"/>
        <v>2.4950099800399199</v>
      </c>
      <c r="AF635" s="2">
        <f t="shared" si="166"/>
        <v>108</v>
      </c>
      <c r="AG635" s="9">
        <f t="shared" si="167"/>
        <v>269.46107784431138</v>
      </c>
      <c r="AH635" s="12">
        <f t="shared" si="168"/>
        <v>5.6665972283923031E-3</v>
      </c>
      <c r="AI635" s="12">
        <f t="shared" si="145"/>
        <v>60383.742888759356</v>
      </c>
      <c r="AJ635" s="42">
        <f t="shared" si="146"/>
        <v>-54.239887432597129</v>
      </c>
      <c r="AK635" s="11">
        <v>0</v>
      </c>
      <c r="AL635" s="9">
        <f t="shared" si="147"/>
        <v>-1080.6125988334993</v>
      </c>
      <c r="AM635" s="11">
        <f t="shared" si="169"/>
        <v>0</v>
      </c>
      <c r="AN635" s="9">
        <f t="shared" si="170"/>
        <v>51.085794867199056</v>
      </c>
      <c r="AO635" s="9"/>
      <c r="AP635" s="9">
        <f t="shared" si="148"/>
        <v>54.242456258529032</v>
      </c>
      <c r="AQ635" s="47">
        <f t="shared" si="149"/>
        <v>51.056560765794032</v>
      </c>
      <c r="AR635" s="15">
        <f t="shared" si="171"/>
        <v>0</v>
      </c>
      <c r="AS635" s="49"/>
      <c r="AT635" s="12">
        <f t="shared" si="172"/>
        <v>-2.9466129907559364E-3</v>
      </c>
      <c r="AU635" s="9">
        <f t="shared" si="173"/>
        <v>47.899899374464056</v>
      </c>
      <c r="AV635" s="9">
        <f t="shared" si="150"/>
        <v>44.74323798313408</v>
      </c>
      <c r="AW635" s="9">
        <f t="shared" si="151"/>
        <v>51.056560765794032</v>
      </c>
      <c r="AX635" s="16">
        <f t="shared" si="174"/>
        <v>47.899899374464056</v>
      </c>
      <c r="AY635" s="44">
        <f t="shared" si="152"/>
        <v>-2.9195745699510003E-3</v>
      </c>
      <c r="AZ635" s="49"/>
      <c r="BA635" s="12">
        <f t="shared" si="175"/>
        <v>-2.9466129907559364E-3</v>
      </c>
      <c r="BB635" s="9">
        <f t="shared" si="176"/>
        <v>66.524977921866991</v>
      </c>
      <c r="BC635" s="9">
        <f t="shared" si="153"/>
        <v>63.368316530537015</v>
      </c>
      <c r="BD635" s="9">
        <f t="shared" si="154"/>
        <v>69.681639313196968</v>
      </c>
      <c r="BE635" s="16">
        <f t="shared" si="177"/>
        <v>66.524977921866991</v>
      </c>
      <c r="BF635" s="44">
        <f t="shared" si="155"/>
        <v>-2.9195745699510003E-3</v>
      </c>
      <c r="BG635" s="49"/>
      <c r="BH635" s="12">
        <f t="shared" si="178"/>
        <v>-2.9466129907559364E-3</v>
      </c>
      <c r="BI635" s="9">
        <f t="shared" si="179"/>
        <v>67</v>
      </c>
      <c r="BJ635" s="9">
        <f t="shared" si="157"/>
        <v>63.843338608670024</v>
      </c>
      <c r="BK635" s="9"/>
      <c r="BL635" s="47">
        <f t="shared" si="144"/>
        <v>67</v>
      </c>
      <c r="BM635" s="44">
        <f t="shared" si="156"/>
        <v>-2.9195745699510003E-3</v>
      </c>
      <c r="BN635" s="11"/>
      <c r="BO635" s="9"/>
      <c r="BP635" s="11"/>
      <c r="BQ635" s="9"/>
      <c r="BR635" s="43"/>
      <c r="BS635" s="9"/>
      <c r="BT635" s="11"/>
    </row>
    <row r="636" spans="3:72" x14ac:dyDescent="0.2">
      <c r="C636" s="1">
        <v>80</v>
      </c>
      <c r="D636" s="1">
        <v>104.71</v>
      </c>
      <c r="E636" s="1">
        <v>-5103.8999999999996</v>
      </c>
      <c r="F636" s="2">
        <v>78</v>
      </c>
      <c r="G636" s="6">
        <v>3.3000000000000002E-2</v>
      </c>
      <c r="H636" s="2">
        <v>0.42199999999999999</v>
      </c>
      <c r="I636" s="2">
        <v>3500</v>
      </c>
      <c r="J636" s="3">
        <f t="shared" si="140"/>
        <v>58.333333333333336</v>
      </c>
      <c r="K636" s="3">
        <f t="shared" si="141"/>
        <v>366.52</v>
      </c>
      <c r="L636" s="1">
        <v>0.9</v>
      </c>
      <c r="M636" s="1">
        <v>0.76</v>
      </c>
      <c r="N636" s="1">
        <f t="shared" si="158"/>
        <v>0.68400000000000005</v>
      </c>
      <c r="O636" s="40">
        <f t="shared" si="159"/>
        <v>50.175438596491226</v>
      </c>
      <c r="P636" s="40">
        <f t="shared" si="142"/>
        <v>3808.3157894736842</v>
      </c>
      <c r="Q636" s="1">
        <v>11</v>
      </c>
      <c r="R636" s="1">
        <v>4</v>
      </c>
      <c r="S636" s="2">
        <v>2600</v>
      </c>
      <c r="T636" s="3">
        <f t="shared" si="160"/>
        <v>866.66666666666663</v>
      </c>
      <c r="U636" s="7">
        <v>0.20419999999999999</v>
      </c>
      <c r="V636" s="7">
        <f t="shared" si="143"/>
        <v>3.2749326455999997E-2</v>
      </c>
      <c r="W636" s="7">
        <f t="shared" si="161"/>
        <v>1.6693636134473333E-2</v>
      </c>
      <c r="X636" s="40">
        <f t="shared" si="162"/>
        <v>1081.2059482292843</v>
      </c>
      <c r="Y636" s="1">
        <v>0</v>
      </c>
      <c r="Z636" s="1">
        <v>78</v>
      </c>
      <c r="AA636" s="2">
        <v>67</v>
      </c>
      <c r="AB636" s="6">
        <f t="shared" si="163"/>
        <v>0.6511988748177826</v>
      </c>
      <c r="AC636" s="2">
        <v>347.36</v>
      </c>
      <c r="AD636" s="40">
        <f t="shared" si="164"/>
        <v>3367.0033670033663</v>
      </c>
      <c r="AE636" s="1">
        <f t="shared" si="165"/>
        <v>2.4950099800399199</v>
      </c>
      <c r="AF636" s="2">
        <f t="shared" si="166"/>
        <v>109</v>
      </c>
      <c r="AG636" s="9">
        <f t="shared" si="167"/>
        <v>271.95608782435124</v>
      </c>
      <c r="AH636" s="12">
        <f t="shared" si="168"/>
        <v>5.6149020004998395E-3</v>
      </c>
      <c r="AI636" s="12">
        <f t="shared" si="145"/>
        <v>61577.249653915642</v>
      </c>
      <c r="AJ636" s="42">
        <f t="shared" si="146"/>
        <v>-54.181999934406711</v>
      </c>
      <c r="AK636" s="11">
        <v>0</v>
      </c>
      <c r="AL636" s="9">
        <f t="shared" si="147"/>
        <v>-1080.618011840812</v>
      </c>
      <c r="AM636" s="11">
        <f t="shared" si="169"/>
        <v>0</v>
      </c>
      <c r="AN636" s="9">
        <f t="shared" si="170"/>
        <v>51.056560765794032</v>
      </c>
      <c r="AO636" s="9"/>
      <c r="AP636" s="9">
        <f t="shared" si="148"/>
        <v>54.184522104364731</v>
      </c>
      <c r="AQ636" s="47">
        <f t="shared" si="149"/>
        <v>51.027860713034755</v>
      </c>
      <c r="AR636" s="15">
        <f t="shared" si="171"/>
        <v>0</v>
      </c>
      <c r="AS636" s="49"/>
      <c r="AT636" s="12">
        <f t="shared" si="172"/>
        <v>-2.9195745699510003E-3</v>
      </c>
      <c r="AU636" s="9">
        <f t="shared" si="173"/>
        <v>47.899899374464056</v>
      </c>
      <c r="AV636" s="9">
        <f t="shared" si="150"/>
        <v>44.771938035893356</v>
      </c>
      <c r="AW636" s="9">
        <f t="shared" si="151"/>
        <v>51.027860713034755</v>
      </c>
      <c r="AX636" s="16">
        <f t="shared" si="174"/>
        <v>47.899899374464056</v>
      </c>
      <c r="AY636" s="44">
        <f t="shared" si="152"/>
        <v>-2.8930300870925038E-3</v>
      </c>
      <c r="AZ636" s="49"/>
      <c r="BA636" s="12">
        <f t="shared" si="175"/>
        <v>-2.9195745699510003E-3</v>
      </c>
      <c r="BB636" s="9">
        <f t="shared" si="176"/>
        <v>66.524977921866991</v>
      </c>
      <c r="BC636" s="9">
        <f t="shared" si="153"/>
        <v>63.397016583296292</v>
      </c>
      <c r="BD636" s="9">
        <f t="shared" si="154"/>
        <v>69.652939260437691</v>
      </c>
      <c r="BE636" s="16">
        <f t="shared" si="177"/>
        <v>66.524977921866991</v>
      </c>
      <c r="BF636" s="44">
        <f t="shared" si="155"/>
        <v>-2.8930300870925038E-3</v>
      </c>
      <c r="BG636" s="49"/>
      <c r="BH636" s="12">
        <f t="shared" si="178"/>
        <v>-2.9195745699510003E-3</v>
      </c>
      <c r="BI636" s="9">
        <f t="shared" si="179"/>
        <v>67</v>
      </c>
      <c r="BJ636" s="9">
        <f t="shared" si="157"/>
        <v>63.872038661429301</v>
      </c>
      <c r="BK636" s="9"/>
      <c r="BL636" s="47">
        <f t="shared" si="144"/>
        <v>67</v>
      </c>
      <c r="BM636" s="44">
        <f t="shared" si="156"/>
        <v>-2.8930300870925038E-3</v>
      </c>
      <c r="BN636" s="11"/>
      <c r="BO636" s="9"/>
      <c r="BP636" s="11"/>
      <c r="BQ636" s="9"/>
      <c r="BR636" s="43"/>
      <c r="BS636" s="9"/>
      <c r="BT636" s="11"/>
    </row>
    <row r="637" spans="3:72" x14ac:dyDescent="0.2">
      <c r="C637" s="1">
        <v>80</v>
      </c>
      <c r="D637" s="1">
        <v>104.71</v>
      </c>
      <c r="E637" s="1">
        <v>-5103.8999999999996</v>
      </c>
      <c r="F637" s="2">
        <v>78</v>
      </c>
      <c r="G637" s="6">
        <v>3.3000000000000002E-2</v>
      </c>
      <c r="H637" s="2">
        <v>0.42199999999999999</v>
      </c>
      <c r="I637" s="2">
        <v>3500</v>
      </c>
      <c r="J637" s="3">
        <f t="shared" si="140"/>
        <v>58.333333333333336</v>
      </c>
      <c r="K637" s="3">
        <f t="shared" si="141"/>
        <v>366.52</v>
      </c>
      <c r="L637" s="1">
        <v>0.9</v>
      </c>
      <c r="M637" s="1">
        <v>0.76</v>
      </c>
      <c r="N637" s="1">
        <f t="shared" si="158"/>
        <v>0.68400000000000005</v>
      </c>
      <c r="O637" s="40">
        <f t="shared" si="159"/>
        <v>50.175438596491226</v>
      </c>
      <c r="P637" s="40">
        <f t="shared" si="142"/>
        <v>3808.3157894736842</v>
      </c>
      <c r="Q637" s="1">
        <v>11</v>
      </c>
      <c r="R637" s="1">
        <v>4</v>
      </c>
      <c r="S637" s="2">
        <v>2600</v>
      </c>
      <c r="T637" s="3">
        <f t="shared" si="160"/>
        <v>866.66666666666663</v>
      </c>
      <c r="U637" s="7">
        <v>0.20419999999999999</v>
      </c>
      <c r="V637" s="7">
        <f t="shared" si="143"/>
        <v>3.2749326455999997E-2</v>
      </c>
      <c r="W637" s="7">
        <f t="shared" si="161"/>
        <v>1.6693636134473333E-2</v>
      </c>
      <c r="X637" s="40">
        <f t="shared" si="162"/>
        <v>1081.2059482292843</v>
      </c>
      <c r="Y637" s="1">
        <v>0</v>
      </c>
      <c r="Z637" s="1">
        <v>78</v>
      </c>
      <c r="AA637" s="2">
        <v>67</v>
      </c>
      <c r="AB637" s="6">
        <f t="shared" si="163"/>
        <v>0.6511988748177826</v>
      </c>
      <c r="AC637" s="2">
        <v>347.36</v>
      </c>
      <c r="AD637" s="40">
        <f t="shared" si="164"/>
        <v>3367.0033670033663</v>
      </c>
      <c r="AE637" s="1">
        <f t="shared" si="165"/>
        <v>2.4950099800399199</v>
      </c>
      <c r="AF637" s="2">
        <f t="shared" si="166"/>
        <v>110</v>
      </c>
      <c r="AG637" s="9">
        <f t="shared" si="167"/>
        <v>274.45109780439117</v>
      </c>
      <c r="AH637" s="12">
        <f t="shared" si="168"/>
        <v>5.5641414560315917E-3</v>
      </c>
      <c r="AI637" s="12">
        <f t="shared" si="145"/>
        <v>62749.061768691754</v>
      </c>
      <c r="AJ637" s="42">
        <f t="shared" si="146"/>
        <v>-54.125164728886887</v>
      </c>
      <c r="AK637" s="11">
        <v>0</v>
      </c>
      <c r="AL637" s="9">
        <f t="shared" si="147"/>
        <v>-1080.6233269774232</v>
      </c>
      <c r="AM637" s="11">
        <f t="shared" si="169"/>
        <v>0</v>
      </c>
      <c r="AN637" s="9">
        <f t="shared" si="170"/>
        <v>51.027860713034755</v>
      </c>
      <c r="AO637" s="9"/>
      <c r="AP637" s="9">
        <f t="shared" si="148"/>
        <v>54.127641502498307</v>
      </c>
      <c r="AQ637" s="47">
        <f t="shared" si="149"/>
        <v>50.999680163927607</v>
      </c>
      <c r="AR637" s="15">
        <f t="shared" si="171"/>
        <v>0</v>
      </c>
      <c r="AS637" s="49"/>
      <c r="AT637" s="12">
        <f t="shared" si="172"/>
        <v>-2.8930300870925038E-3</v>
      </c>
      <c r="AU637" s="9">
        <f t="shared" si="173"/>
        <v>47.899899374464056</v>
      </c>
      <c r="AV637" s="9">
        <f t="shared" si="150"/>
        <v>44.800118585000504</v>
      </c>
      <c r="AW637" s="9">
        <f t="shared" si="151"/>
        <v>50.999680163927607</v>
      </c>
      <c r="AX637" s="16">
        <f t="shared" si="174"/>
        <v>47.899899374464056</v>
      </c>
      <c r="AY637" s="44">
        <f t="shared" si="152"/>
        <v>-2.8669660896151498E-3</v>
      </c>
      <c r="AZ637" s="49"/>
      <c r="BA637" s="12">
        <f t="shared" si="175"/>
        <v>-2.8930300870925038E-3</v>
      </c>
      <c r="BB637" s="9">
        <f t="shared" si="176"/>
        <v>66.524977921866991</v>
      </c>
      <c r="BC637" s="9">
        <f t="shared" si="153"/>
        <v>63.42519713240344</v>
      </c>
      <c r="BD637" s="9">
        <f t="shared" si="154"/>
        <v>69.624758711330543</v>
      </c>
      <c r="BE637" s="16">
        <f t="shared" si="177"/>
        <v>66.524977921866991</v>
      </c>
      <c r="BF637" s="44">
        <f t="shared" si="155"/>
        <v>-2.8669660896151498E-3</v>
      </c>
      <c r="BG637" s="49"/>
      <c r="BH637" s="12">
        <f t="shared" si="178"/>
        <v>-2.8930300870925038E-3</v>
      </c>
      <c r="BI637" s="9">
        <f t="shared" si="179"/>
        <v>67</v>
      </c>
      <c r="BJ637" s="9">
        <f t="shared" si="157"/>
        <v>63.900219210536449</v>
      </c>
      <c r="BK637" s="9"/>
      <c r="BL637" s="47">
        <f t="shared" si="144"/>
        <v>67</v>
      </c>
      <c r="BM637" s="44">
        <f t="shared" si="156"/>
        <v>-2.8669660896151498E-3</v>
      </c>
      <c r="BN637" s="11"/>
      <c r="BO637" s="9"/>
      <c r="BP637" s="11"/>
      <c r="BQ637" s="9"/>
      <c r="BR637" s="43"/>
      <c r="BS637" s="9"/>
      <c r="BT637" s="11"/>
    </row>
    <row r="638" spans="3:72" x14ac:dyDescent="0.2">
      <c r="C638" s="1">
        <v>80</v>
      </c>
      <c r="D638" s="1">
        <v>104.71</v>
      </c>
      <c r="E638" s="1">
        <v>-5103.8999999999996</v>
      </c>
      <c r="F638" s="2">
        <v>78</v>
      </c>
      <c r="G638" s="6">
        <v>3.3000000000000002E-2</v>
      </c>
      <c r="H638" s="2">
        <v>0.42199999999999999</v>
      </c>
      <c r="I638" s="2">
        <v>3500</v>
      </c>
      <c r="J638" s="3">
        <f t="shared" si="140"/>
        <v>58.333333333333336</v>
      </c>
      <c r="K638" s="3">
        <f t="shared" si="141"/>
        <v>366.52</v>
      </c>
      <c r="L638" s="1">
        <v>0.9</v>
      </c>
      <c r="M638" s="1">
        <v>0.76</v>
      </c>
      <c r="N638" s="1">
        <f t="shared" si="158"/>
        <v>0.68400000000000005</v>
      </c>
      <c r="O638" s="40">
        <f t="shared" si="159"/>
        <v>50.175438596491226</v>
      </c>
      <c r="P638" s="40">
        <f t="shared" si="142"/>
        <v>3808.3157894736842</v>
      </c>
      <c r="Q638" s="1">
        <v>11</v>
      </c>
      <c r="R638" s="1">
        <v>4</v>
      </c>
      <c r="S638" s="2">
        <v>2600</v>
      </c>
      <c r="T638" s="3">
        <f t="shared" si="160"/>
        <v>866.66666666666663</v>
      </c>
      <c r="U638" s="7">
        <v>0.20419999999999999</v>
      </c>
      <c r="V638" s="7">
        <f t="shared" si="143"/>
        <v>3.2749326455999997E-2</v>
      </c>
      <c r="W638" s="7">
        <f t="shared" si="161"/>
        <v>1.6693636134473333E-2</v>
      </c>
      <c r="X638" s="40">
        <f t="shared" si="162"/>
        <v>1081.2059482292843</v>
      </c>
      <c r="Y638" s="1">
        <v>0</v>
      </c>
      <c r="Z638" s="1">
        <v>78</v>
      </c>
      <c r="AA638" s="2">
        <v>67</v>
      </c>
      <c r="AB638" s="6">
        <f t="shared" si="163"/>
        <v>0.6511988748177826</v>
      </c>
      <c r="AC638" s="2">
        <v>347.36</v>
      </c>
      <c r="AD638" s="40">
        <f t="shared" si="164"/>
        <v>3367.0033670033663</v>
      </c>
      <c r="AE638" s="1">
        <f t="shared" si="165"/>
        <v>2.4950099800399199</v>
      </c>
      <c r="AF638" s="2">
        <f t="shared" si="166"/>
        <v>111</v>
      </c>
      <c r="AG638" s="9">
        <f t="shared" si="167"/>
        <v>276.94610778443109</v>
      </c>
      <c r="AH638" s="12">
        <f t="shared" si="168"/>
        <v>5.5142904725738202E-3</v>
      </c>
      <c r="AI638" s="12">
        <f t="shared" si="145"/>
        <v>63899.767177501693</v>
      </c>
      <c r="AJ638" s="42">
        <f t="shared" si="146"/>
        <v>-54.069353295582658</v>
      </c>
      <c r="AK638" s="11">
        <v>0</v>
      </c>
      <c r="AL638" s="9">
        <f t="shared" si="147"/>
        <v>-1080.6285468739011</v>
      </c>
      <c r="AM638" s="11">
        <f t="shared" si="169"/>
        <v>0</v>
      </c>
      <c r="AN638" s="9">
        <f t="shared" si="170"/>
        <v>50.999680163927607</v>
      </c>
      <c r="AO638" s="9"/>
      <c r="AP638" s="9">
        <f t="shared" si="148"/>
        <v>54.071785887535931</v>
      </c>
      <c r="AQ638" s="47">
        <f t="shared" si="149"/>
        <v>50.97200509807238</v>
      </c>
      <c r="AR638" s="15">
        <f t="shared" si="171"/>
        <v>0</v>
      </c>
      <c r="AS638" s="49"/>
      <c r="AT638" s="12">
        <f t="shared" si="172"/>
        <v>-2.8669660896151498E-3</v>
      </c>
      <c r="AU638" s="9">
        <f t="shared" si="173"/>
        <v>47.899899374464056</v>
      </c>
      <c r="AV638" s="9">
        <f t="shared" si="150"/>
        <v>44.827793650855732</v>
      </c>
      <c r="AW638" s="9">
        <f t="shared" si="151"/>
        <v>50.97200509807238</v>
      </c>
      <c r="AX638" s="16">
        <f t="shared" si="174"/>
        <v>47.899899374464056</v>
      </c>
      <c r="AY638" s="44">
        <f t="shared" si="152"/>
        <v>-2.8413696101465052E-3</v>
      </c>
      <c r="AZ638" s="49"/>
      <c r="BA638" s="12">
        <f t="shared" si="175"/>
        <v>-2.8669660896151498E-3</v>
      </c>
      <c r="BB638" s="9">
        <f t="shared" si="176"/>
        <v>66.524977921866991</v>
      </c>
      <c r="BC638" s="9">
        <f t="shared" si="153"/>
        <v>63.452872198258667</v>
      </c>
      <c r="BD638" s="9">
        <f t="shared" si="154"/>
        <v>69.597083645475308</v>
      </c>
      <c r="BE638" s="16">
        <f t="shared" si="177"/>
        <v>66.524977921866991</v>
      </c>
      <c r="BF638" s="44">
        <f t="shared" si="155"/>
        <v>-2.8413696101465052E-3</v>
      </c>
      <c r="BG638" s="49"/>
      <c r="BH638" s="12">
        <f t="shared" si="178"/>
        <v>-2.8669660896151498E-3</v>
      </c>
      <c r="BI638" s="9">
        <f t="shared" si="179"/>
        <v>67</v>
      </c>
      <c r="BJ638" s="9">
        <f t="shared" si="157"/>
        <v>63.927894276391676</v>
      </c>
      <c r="BK638" s="9"/>
      <c r="BL638" s="47">
        <f t="shared" si="144"/>
        <v>67</v>
      </c>
      <c r="BM638" s="44">
        <f t="shared" si="156"/>
        <v>-2.8413696101465052E-3</v>
      </c>
      <c r="BN638" s="11"/>
      <c r="BO638" s="9"/>
      <c r="BP638" s="11"/>
      <c r="BQ638" s="9"/>
      <c r="BR638" s="43"/>
      <c r="BS638" s="9"/>
      <c r="BT638" s="11"/>
    </row>
    <row r="639" spans="3:72" x14ac:dyDescent="0.2">
      <c r="C639" s="1">
        <v>80</v>
      </c>
      <c r="D639" s="1">
        <v>104.71</v>
      </c>
      <c r="E639" s="1">
        <v>-5103.8999999999996</v>
      </c>
      <c r="F639" s="2">
        <v>78</v>
      </c>
      <c r="G639" s="6">
        <v>3.3000000000000002E-2</v>
      </c>
      <c r="H639" s="2">
        <v>0.42199999999999999</v>
      </c>
      <c r="I639" s="2">
        <v>3500</v>
      </c>
      <c r="J639" s="3">
        <f t="shared" si="140"/>
        <v>58.333333333333336</v>
      </c>
      <c r="K639" s="3">
        <f t="shared" si="141"/>
        <v>366.52</v>
      </c>
      <c r="L639" s="1">
        <v>0.9</v>
      </c>
      <c r="M639" s="1">
        <v>0.76</v>
      </c>
      <c r="N639" s="1">
        <f t="shared" si="158"/>
        <v>0.68400000000000005</v>
      </c>
      <c r="O639" s="40">
        <f t="shared" si="159"/>
        <v>50.175438596491226</v>
      </c>
      <c r="P639" s="40">
        <f t="shared" si="142"/>
        <v>3808.3157894736842</v>
      </c>
      <c r="Q639" s="1">
        <v>11</v>
      </c>
      <c r="R639" s="1">
        <v>4</v>
      </c>
      <c r="S639" s="2">
        <v>2600</v>
      </c>
      <c r="T639" s="3">
        <f t="shared" si="160"/>
        <v>866.66666666666663</v>
      </c>
      <c r="U639" s="7">
        <v>0.20419999999999999</v>
      </c>
      <c r="V639" s="7">
        <f t="shared" si="143"/>
        <v>3.2749326455999997E-2</v>
      </c>
      <c r="W639" s="7">
        <f t="shared" si="161"/>
        <v>1.6693636134473333E-2</v>
      </c>
      <c r="X639" s="40">
        <f t="shared" si="162"/>
        <v>1081.2059482292843</v>
      </c>
      <c r="Y639" s="1">
        <v>0</v>
      </c>
      <c r="Z639" s="1">
        <v>78</v>
      </c>
      <c r="AA639" s="2">
        <v>67</v>
      </c>
      <c r="AB639" s="6">
        <f t="shared" si="163"/>
        <v>0.6511988748177826</v>
      </c>
      <c r="AC639" s="2">
        <v>347.36</v>
      </c>
      <c r="AD639" s="40">
        <f t="shared" si="164"/>
        <v>3367.0033670033663</v>
      </c>
      <c r="AE639" s="1">
        <f t="shared" si="165"/>
        <v>2.4950099800399199</v>
      </c>
      <c r="AF639" s="2">
        <f t="shared" si="166"/>
        <v>112</v>
      </c>
      <c r="AG639" s="9">
        <f t="shared" si="167"/>
        <v>279.44111776447102</v>
      </c>
      <c r="AH639" s="12">
        <f t="shared" si="168"/>
        <v>5.4653248200382028E-3</v>
      </c>
      <c r="AI639" s="12">
        <f t="shared" si="145"/>
        <v>65029.932723124046</v>
      </c>
      <c r="AJ639" s="42">
        <f t="shared" si="146"/>
        <v>-54.014538137759168</v>
      </c>
      <c r="AK639" s="11">
        <v>0</v>
      </c>
      <c r="AL639" s="9">
        <f t="shared" si="147"/>
        <v>-1080.633674067378</v>
      </c>
      <c r="AM639" s="11">
        <f t="shared" si="169"/>
        <v>0</v>
      </c>
      <c r="AN639" s="9">
        <f t="shared" si="170"/>
        <v>50.97200509807238</v>
      </c>
      <c r="AO639" s="9"/>
      <c r="AP639" s="9">
        <f t="shared" si="148"/>
        <v>54.016927719790253</v>
      </c>
      <c r="AQ639" s="47">
        <f t="shared" si="149"/>
        <v>50.944821996181929</v>
      </c>
      <c r="AR639" s="15">
        <f t="shared" si="171"/>
        <v>0</v>
      </c>
      <c r="AS639" s="49"/>
      <c r="AT639" s="12">
        <f t="shared" si="172"/>
        <v>-2.8413696101465052E-3</v>
      </c>
      <c r="AU639" s="9">
        <f t="shared" si="173"/>
        <v>47.899899374464056</v>
      </c>
      <c r="AV639" s="9">
        <f t="shared" si="150"/>
        <v>44.854976752746182</v>
      </c>
      <c r="AW639" s="9">
        <f t="shared" si="151"/>
        <v>50.944821996181929</v>
      </c>
      <c r="AX639" s="16">
        <f t="shared" si="174"/>
        <v>47.899899374464056</v>
      </c>
      <c r="AY639" s="44">
        <f t="shared" si="152"/>
        <v>-2.8162281447901877E-3</v>
      </c>
      <c r="AZ639" s="49"/>
      <c r="BA639" s="12">
        <f t="shared" si="175"/>
        <v>-2.8413696101465052E-3</v>
      </c>
      <c r="BB639" s="9">
        <f t="shared" si="176"/>
        <v>66.524977921866991</v>
      </c>
      <c r="BC639" s="9">
        <f t="shared" si="153"/>
        <v>63.480055300149118</v>
      </c>
      <c r="BD639" s="9">
        <f t="shared" si="154"/>
        <v>69.569900543584865</v>
      </c>
      <c r="BE639" s="16">
        <f t="shared" si="177"/>
        <v>66.524977921866991</v>
      </c>
      <c r="BF639" s="44">
        <f t="shared" si="155"/>
        <v>-2.8162281447901877E-3</v>
      </c>
      <c r="BG639" s="49"/>
      <c r="BH639" s="12">
        <f t="shared" si="178"/>
        <v>-2.8413696101465052E-3</v>
      </c>
      <c r="BI639" s="9">
        <f t="shared" si="179"/>
        <v>67</v>
      </c>
      <c r="BJ639" s="9">
        <f t="shared" si="157"/>
        <v>63.955077378282127</v>
      </c>
      <c r="BK639" s="9"/>
      <c r="BL639" s="47">
        <f t="shared" si="144"/>
        <v>67</v>
      </c>
      <c r="BM639" s="44">
        <f t="shared" si="156"/>
        <v>-2.8162281447901877E-3</v>
      </c>
      <c r="BN639" s="11"/>
      <c r="BO639" s="9"/>
      <c r="BP639" s="11"/>
      <c r="BQ639" s="9"/>
      <c r="BR639" s="43"/>
      <c r="BS639" s="9"/>
      <c r="BT639" s="11"/>
    </row>
    <row r="640" spans="3:72" x14ac:dyDescent="0.2">
      <c r="C640" s="1">
        <v>80</v>
      </c>
      <c r="D640" s="1">
        <v>104.71</v>
      </c>
      <c r="E640" s="1">
        <v>-5103.8999999999996</v>
      </c>
      <c r="F640" s="2">
        <v>78</v>
      </c>
      <c r="G640" s="6">
        <v>3.3000000000000002E-2</v>
      </c>
      <c r="H640" s="2">
        <v>0.42199999999999999</v>
      </c>
      <c r="I640" s="2">
        <v>3500</v>
      </c>
      <c r="J640" s="3">
        <f t="shared" si="140"/>
        <v>58.333333333333336</v>
      </c>
      <c r="K640" s="3">
        <f t="shared" si="141"/>
        <v>366.52</v>
      </c>
      <c r="L640" s="1">
        <v>0.9</v>
      </c>
      <c r="M640" s="1">
        <v>0.76</v>
      </c>
      <c r="N640" s="1">
        <f t="shared" si="158"/>
        <v>0.68400000000000005</v>
      </c>
      <c r="O640" s="40">
        <f t="shared" si="159"/>
        <v>50.175438596491226</v>
      </c>
      <c r="P640" s="40">
        <f t="shared" si="142"/>
        <v>3808.3157894736842</v>
      </c>
      <c r="Q640" s="1">
        <v>11</v>
      </c>
      <c r="R640" s="1">
        <v>4</v>
      </c>
      <c r="S640" s="2">
        <v>2600</v>
      </c>
      <c r="T640" s="3">
        <f t="shared" si="160"/>
        <v>866.66666666666663</v>
      </c>
      <c r="U640" s="7">
        <v>0.20419999999999999</v>
      </c>
      <c r="V640" s="7">
        <f t="shared" si="143"/>
        <v>3.2749326455999997E-2</v>
      </c>
      <c r="W640" s="7">
        <f t="shared" si="161"/>
        <v>1.6693636134473333E-2</v>
      </c>
      <c r="X640" s="40">
        <f t="shared" si="162"/>
        <v>1081.2059482292843</v>
      </c>
      <c r="Y640" s="1">
        <v>0</v>
      </c>
      <c r="Z640" s="1">
        <v>78</v>
      </c>
      <c r="AA640" s="2">
        <v>67</v>
      </c>
      <c r="AB640" s="6">
        <f t="shared" si="163"/>
        <v>0.6511988748177826</v>
      </c>
      <c r="AC640" s="2">
        <v>347.36</v>
      </c>
      <c r="AD640" s="40">
        <f t="shared" si="164"/>
        <v>3367.0033670033663</v>
      </c>
      <c r="AE640" s="1">
        <f t="shared" si="165"/>
        <v>2.4950099800399199</v>
      </c>
      <c r="AF640" s="2">
        <f t="shared" si="166"/>
        <v>113</v>
      </c>
      <c r="AG640" s="9">
        <f t="shared" si="167"/>
        <v>281.93612774451094</v>
      </c>
      <c r="AH640" s="12">
        <f t="shared" si="168"/>
        <v>5.4172211213922936E-3</v>
      </c>
      <c r="AI640" s="12">
        <f t="shared" si="145"/>
        <v>66140.105086623458</v>
      </c>
      <c r="AJ640" s="42">
        <f t="shared" si="146"/>
        <v>-53.960692736797249</v>
      </c>
      <c r="AK640" s="11">
        <v>0</v>
      </c>
      <c r="AL640" s="9">
        <f t="shared" si="147"/>
        <v>-1080.6387110056633</v>
      </c>
      <c r="AM640" s="11">
        <f t="shared" si="169"/>
        <v>0</v>
      </c>
      <c r="AN640" s="9">
        <f t="shared" si="170"/>
        <v>50.944821996181929</v>
      </c>
      <c r="AO640" s="9"/>
      <c r="AP640" s="9">
        <f t="shared" si="148"/>
        <v>53.963040439571493</v>
      </c>
      <c r="AQ640" s="47">
        <f t="shared" si="149"/>
        <v>50.91811781785362</v>
      </c>
      <c r="AR640" s="15">
        <f t="shared" si="171"/>
        <v>0</v>
      </c>
      <c r="AS640" s="49"/>
      <c r="AT640" s="12">
        <f t="shared" si="172"/>
        <v>-2.8162281447901877E-3</v>
      </c>
      <c r="AU640" s="9">
        <f t="shared" si="173"/>
        <v>47.899899374464056</v>
      </c>
      <c r="AV640" s="9">
        <f t="shared" si="150"/>
        <v>44.881680931074492</v>
      </c>
      <c r="AW640" s="9">
        <f t="shared" si="151"/>
        <v>50.91811781785362</v>
      </c>
      <c r="AX640" s="16">
        <f t="shared" si="174"/>
        <v>47.899899374464056</v>
      </c>
      <c r="AY640" s="44">
        <f t="shared" si="152"/>
        <v>-2.7915296325668293E-3</v>
      </c>
      <c r="AZ640" s="49"/>
      <c r="BA640" s="12">
        <f t="shared" si="175"/>
        <v>-2.8162281447901877E-3</v>
      </c>
      <c r="BB640" s="9">
        <f t="shared" si="176"/>
        <v>66.524977921866991</v>
      </c>
      <c r="BC640" s="9">
        <f t="shared" si="153"/>
        <v>63.506759478477427</v>
      </c>
      <c r="BD640" s="9">
        <f t="shared" si="154"/>
        <v>69.543196365256549</v>
      </c>
      <c r="BE640" s="16">
        <f t="shared" si="177"/>
        <v>66.524977921866991</v>
      </c>
      <c r="BF640" s="44">
        <f t="shared" si="155"/>
        <v>-2.7915296325668293E-3</v>
      </c>
      <c r="BG640" s="49"/>
      <c r="BH640" s="12">
        <f t="shared" si="178"/>
        <v>-2.8162281447901877E-3</v>
      </c>
      <c r="BI640" s="9">
        <f t="shared" si="179"/>
        <v>67</v>
      </c>
      <c r="BJ640" s="9">
        <f t="shared" si="157"/>
        <v>63.981781556610436</v>
      </c>
      <c r="BK640" s="9"/>
      <c r="BL640" s="47">
        <f t="shared" si="144"/>
        <v>67</v>
      </c>
      <c r="BM640" s="44">
        <f t="shared" si="156"/>
        <v>-2.7915296325668293E-3</v>
      </c>
      <c r="BN640" s="11"/>
      <c r="BO640" s="9"/>
      <c r="BP640" s="11"/>
      <c r="BQ640" s="9"/>
      <c r="BR640" s="43"/>
      <c r="BS640" s="9"/>
      <c r="BT640" s="11"/>
    </row>
    <row r="641" spans="3:72" x14ac:dyDescent="0.2">
      <c r="C641" s="1">
        <v>80</v>
      </c>
      <c r="D641" s="1">
        <v>104.71</v>
      </c>
      <c r="E641" s="1">
        <v>-5103.8999999999996</v>
      </c>
      <c r="F641" s="2">
        <v>78</v>
      </c>
      <c r="G641" s="6">
        <v>3.3000000000000002E-2</v>
      </c>
      <c r="H641" s="2">
        <v>0.42199999999999999</v>
      </c>
      <c r="I641" s="2">
        <v>3500</v>
      </c>
      <c r="J641" s="3">
        <f t="shared" si="140"/>
        <v>58.333333333333336</v>
      </c>
      <c r="K641" s="3">
        <f t="shared" si="141"/>
        <v>366.52</v>
      </c>
      <c r="L641" s="1">
        <v>0.9</v>
      </c>
      <c r="M641" s="1">
        <v>0.76</v>
      </c>
      <c r="N641" s="1">
        <f t="shared" si="158"/>
        <v>0.68400000000000005</v>
      </c>
      <c r="O641" s="40">
        <f t="shared" si="159"/>
        <v>50.175438596491226</v>
      </c>
      <c r="P641" s="40">
        <f t="shared" si="142"/>
        <v>3808.3157894736842</v>
      </c>
      <c r="Q641" s="1">
        <v>11</v>
      </c>
      <c r="R641" s="1">
        <v>4</v>
      </c>
      <c r="S641" s="2">
        <v>2600</v>
      </c>
      <c r="T641" s="3">
        <f t="shared" si="160"/>
        <v>866.66666666666663</v>
      </c>
      <c r="U641" s="7">
        <v>0.20419999999999999</v>
      </c>
      <c r="V641" s="7">
        <f t="shared" si="143"/>
        <v>3.2749326455999997E-2</v>
      </c>
      <c r="W641" s="7">
        <f t="shared" si="161"/>
        <v>1.6693636134473333E-2</v>
      </c>
      <c r="X641" s="40">
        <f t="shared" si="162"/>
        <v>1081.2059482292843</v>
      </c>
      <c r="Y641" s="1">
        <v>0</v>
      </c>
      <c r="Z641" s="1">
        <v>78</v>
      </c>
      <c r="AA641" s="2">
        <v>67</v>
      </c>
      <c r="AB641" s="6">
        <f t="shared" si="163"/>
        <v>0.6511988748177826</v>
      </c>
      <c r="AC641" s="2">
        <v>347.36</v>
      </c>
      <c r="AD641" s="40">
        <f t="shared" si="164"/>
        <v>3367.0033670033663</v>
      </c>
      <c r="AE641" s="1">
        <f t="shared" si="165"/>
        <v>2.4950099800399199</v>
      </c>
      <c r="AF641" s="2">
        <f t="shared" si="166"/>
        <v>114</v>
      </c>
      <c r="AG641" s="9">
        <f t="shared" si="167"/>
        <v>284.43113772455087</v>
      </c>
      <c r="AH641" s="12">
        <f t="shared" si="168"/>
        <v>5.3699568154457079E-3</v>
      </c>
      <c r="AI641" s="12">
        <f t="shared" si="145"/>
        <v>67230.81167740142</v>
      </c>
      <c r="AJ641" s="42">
        <f t="shared" si="146"/>
        <v>-53.907791509008824</v>
      </c>
      <c r="AK641" s="11">
        <v>0</v>
      </c>
      <c r="AL641" s="9">
        <f t="shared" si="147"/>
        <v>-1080.643660051139</v>
      </c>
      <c r="AM641" s="11">
        <f t="shared" si="169"/>
        <v>0</v>
      </c>
      <c r="AN641" s="9">
        <f t="shared" si="170"/>
        <v>50.91811781785362</v>
      </c>
      <c r="AO641" s="9"/>
      <c r="AP641" s="9">
        <f t="shared" si="148"/>
        <v>53.910098423904806</v>
      </c>
      <c r="AQ641" s="47">
        <f t="shared" si="149"/>
        <v>50.891879980515242</v>
      </c>
      <c r="AR641" s="15">
        <f t="shared" si="171"/>
        <v>0</v>
      </c>
      <c r="AS641" s="49"/>
      <c r="AT641" s="12">
        <f t="shared" si="172"/>
        <v>-2.7915296325668293E-3</v>
      </c>
      <c r="AU641" s="9">
        <f t="shared" si="173"/>
        <v>47.899899374464056</v>
      </c>
      <c r="AV641" s="9">
        <f t="shared" si="150"/>
        <v>44.90791876841287</v>
      </c>
      <c r="AW641" s="9">
        <f t="shared" si="151"/>
        <v>50.891879980515242</v>
      </c>
      <c r="AX641" s="16">
        <f t="shared" si="174"/>
        <v>47.899899374464056</v>
      </c>
      <c r="AY641" s="44">
        <f t="shared" si="152"/>
        <v>-2.7672624359412938E-3</v>
      </c>
      <c r="AZ641" s="49"/>
      <c r="BA641" s="12">
        <f t="shared" si="175"/>
        <v>-2.7915296325668293E-3</v>
      </c>
      <c r="BB641" s="9">
        <f t="shared" si="176"/>
        <v>66.524977921866991</v>
      </c>
      <c r="BC641" s="9">
        <f t="shared" si="153"/>
        <v>63.532997315815805</v>
      </c>
      <c r="BD641" s="9">
        <f t="shared" si="154"/>
        <v>69.516958527918177</v>
      </c>
      <c r="BE641" s="16">
        <f t="shared" si="177"/>
        <v>66.524977921866991</v>
      </c>
      <c r="BF641" s="44">
        <f t="shared" si="155"/>
        <v>-2.7672624359412938E-3</v>
      </c>
      <c r="BG641" s="49"/>
      <c r="BH641" s="12">
        <f t="shared" si="178"/>
        <v>-2.7915296325668293E-3</v>
      </c>
      <c r="BI641" s="9">
        <f t="shared" si="179"/>
        <v>67</v>
      </c>
      <c r="BJ641" s="9">
        <f t="shared" si="157"/>
        <v>64.008019393948814</v>
      </c>
      <c r="BK641" s="9"/>
      <c r="BL641" s="47">
        <f t="shared" si="144"/>
        <v>67</v>
      </c>
      <c r="BM641" s="44">
        <f t="shared" si="156"/>
        <v>-2.7672624359412938E-3</v>
      </c>
      <c r="BN641" s="11"/>
      <c r="BO641" s="9"/>
      <c r="BP641" s="11"/>
      <c r="BQ641" s="9"/>
      <c r="BR641" s="43"/>
      <c r="BS641" s="9"/>
      <c r="BT641" s="11"/>
    </row>
    <row r="642" spans="3:72" x14ac:dyDescent="0.2">
      <c r="C642" s="1">
        <v>80</v>
      </c>
      <c r="D642" s="1">
        <v>104.71</v>
      </c>
      <c r="E642" s="1">
        <v>-5103.8999999999996</v>
      </c>
      <c r="F642" s="2">
        <v>78</v>
      </c>
      <c r="G642" s="6">
        <v>3.3000000000000002E-2</v>
      </c>
      <c r="H642" s="2">
        <v>0.42199999999999999</v>
      </c>
      <c r="I642" s="2">
        <v>3500</v>
      </c>
      <c r="J642" s="3">
        <f t="shared" si="140"/>
        <v>58.333333333333336</v>
      </c>
      <c r="K642" s="3">
        <f t="shared" si="141"/>
        <v>366.52</v>
      </c>
      <c r="L642" s="1">
        <v>0.9</v>
      </c>
      <c r="M642" s="1">
        <v>0.76</v>
      </c>
      <c r="N642" s="1">
        <f t="shared" si="158"/>
        <v>0.68400000000000005</v>
      </c>
      <c r="O642" s="40">
        <f t="shared" si="159"/>
        <v>50.175438596491226</v>
      </c>
      <c r="P642" s="40">
        <f t="shared" si="142"/>
        <v>3808.3157894736842</v>
      </c>
      <c r="Q642" s="1">
        <v>11</v>
      </c>
      <c r="R642" s="1">
        <v>4</v>
      </c>
      <c r="S642" s="2">
        <v>2600</v>
      </c>
      <c r="T642" s="3">
        <f t="shared" si="160"/>
        <v>866.66666666666663</v>
      </c>
      <c r="U642" s="7">
        <v>0.20419999999999999</v>
      </c>
      <c r="V642" s="7">
        <f t="shared" si="143"/>
        <v>3.2749326455999997E-2</v>
      </c>
      <c r="W642" s="7">
        <f t="shared" si="161"/>
        <v>1.6693636134473333E-2</v>
      </c>
      <c r="X642" s="40">
        <f t="shared" si="162"/>
        <v>1081.2059482292843</v>
      </c>
      <c r="Y642" s="1">
        <v>0</v>
      </c>
      <c r="Z642" s="1">
        <v>78</v>
      </c>
      <c r="AA642" s="2">
        <v>67</v>
      </c>
      <c r="AB642" s="6">
        <f t="shared" si="163"/>
        <v>0.6511988748177826</v>
      </c>
      <c r="AC642" s="2">
        <v>347.36</v>
      </c>
      <c r="AD642" s="40">
        <f t="shared" si="164"/>
        <v>3367.0033670033663</v>
      </c>
      <c r="AE642" s="1">
        <f t="shared" si="165"/>
        <v>2.4950099800399199</v>
      </c>
      <c r="AF642" s="2">
        <f t="shared" si="166"/>
        <v>115</v>
      </c>
      <c r="AG642" s="9">
        <f t="shared" si="167"/>
        <v>286.92614770459079</v>
      </c>
      <c r="AH642" s="12">
        <f t="shared" si="168"/>
        <v>5.323510121567566E-3</v>
      </c>
      <c r="AI642" s="12">
        <f t="shared" si="145"/>
        <v>68302.5614764411</v>
      </c>
      <c r="AJ642" s="42">
        <f t="shared" si="146"/>
        <v>-53.855809764723617</v>
      </c>
      <c r="AK642" s="11">
        <v>0</v>
      </c>
      <c r="AL642" s="9">
        <f t="shared" si="147"/>
        <v>-1080.6485234844549</v>
      </c>
      <c r="AM642" s="11">
        <f t="shared" si="169"/>
        <v>0</v>
      </c>
      <c r="AN642" s="9">
        <f t="shared" si="170"/>
        <v>50.891879980515242</v>
      </c>
      <c r="AO642" s="9"/>
      <c r="AP642" s="9">
        <f t="shared" si="148"/>
        <v>53.858076945524772</v>
      </c>
      <c r="AQ642" s="47">
        <f t="shared" si="149"/>
        <v>50.866096339473586</v>
      </c>
      <c r="AR642" s="15">
        <f t="shared" si="171"/>
        <v>0</v>
      </c>
      <c r="AS642" s="49"/>
      <c r="AT642" s="12">
        <f t="shared" si="172"/>
        <v>-2.7672624359412938E-3</v>
      </c>
      <c r="AU642" s="9">
        <f t="shared" si="173"/>
        <v>47.899899374464056</v>
      </c>
      <c r="AV642" s="9">
        <f t="shared" si="150"/>
        <v>44.933702409454526</v>
      </c>
      <c r="AW642" s="9">
        <f t="shared" si="151"/>
        <v>50.866096339473586</v>
      </c>
      <c r="AX642" s="16">
        <f t="shared" si="174"/>
        <v>47.899899374464056</v>
      </c>
      <c r="AY642" s="44">
        <f t="shared" si="152"/>
        <v>-2.7434153223697471E-3</v>
      </c>
      <c r="AZ642" s="49"/>
      <c r="BA642" s="12">
        <f t="shared" si="175"/>
        <v>-2.7672624359412938E-3</v>
      </c>
      <c r="BB642" s="9">
        <f t="shared" si="176"/>
        <v>66.524977921866991</v>
      </c>
      <c r="BC642" s="9">
        <f t="shared" si="153"/>
        <v>63.558780956857461</v>
      </c>
      <c r="BD642" s="9">
        <f t="shared" si="154"/>
        <v>69.491174886876522</v>
      </c>
      <c r="BE642" s="16">
        <f t="shared" si="177"/>
        <v>66.524977921866991</v>
      </c>
      <c r="BF642" s="44">
        <f t="shared" si="155"/>
        <v>-2.7434153223697471E-3</v>
      </c>
      <c r="BG642" s="49"/>
      <c r="BH642" s="12">
        <f t="shared" si="178"/>
        <v>-2.7672624359412938E-3</v>
      </c>
      <c r="BI642" s="9">
        <f t="shared" si="179"/>
        <v>67</v>
      </c>
      <c r="BJ642" s="9">
        <f t="shared" si="157"/>
        <v>64.03380303499047</v>
      </c>
      <c r="BK642" s="9"/>
      <c r="BL642" s="47">
        <f t="shared" si="144"/>
        <v>67</v>
      </c>
      <c r="BM642" s="44">
        <f t="shared" si="156"/>
        <v>-2.7434153223697471E-3</v>
      </c>
      <c r="BN642" s="11"/>
      <c r="BO642" s="9"/>
      <c r="BP642" s="11"/>
      <c r="BQ642" s="9"/>
      <c r="BR642" s="43"/>
      <c r="BS642" s="9"/>
      <c r="BT642" s="11"/>
    </row>
    <row r="643" spans="3:72" x14ac:dyDescent="0.2">
      <c r="C643" s="1">
        <v>80</v>
      </c>
      <c r="D643" s="1">
        <v>104.71</v>
      </c>
      <c r="E643" s="1">
        <v>-5103.8999999999996</v>
      </c>
      <c r="F643" s="2">
        <v>78</v>
      </c>
      <c r="G643" s="6">
        <v>3.3000000000000002E-2</v>
      </c>
      <c r="H643" s="2">
        <v>0.42199999999999999</v>
      </c>
      <c r="I643" s="2">
        <v>3500</v>
      </c>
      <c r="J643" s="3">
        <f t="shared" si="140"/>
        <v>58.333333333333336</v>
      </c>
      <c r="K643" s="3">
        <f t="shared" si="141"/>
        <v>366.52</v>
      </c>
      <c r="L643" s="1">
        <v>0.9</v>
      </c>
      <c r="M643" s="1">
        <v>0.76</v>
      </c>
      <c r="N643" s="1">
        <f t="shared" si="158"/>
        <v>0.68400000000000005</v>
      </c>
      <c r="O643" s="40">
        <f t="shared" si="159"/>
        <v>50.175438596491226</v>
      </c>
      <c r="P643" s="40">
        <f t="shared" si="142"/>
        <v>3808.3157894736842</v>
      </c>
      <c r="Q643" s="1">
        <v>11</v>
      </c>
      <c r="R643" s="1">
        <v>4</v>
      </c>
      <c r="S643" s="2">
        <v>2600</v>
      </c>
      <c r="T643" s="3">
        <f t="shared" si="160"/>
        <v>866.66666666666663</v>
      </c>
      <c r="U643" s="7">
        <v>0.20419999999999999</v>
      </c>
      <c r="V643" s="7">
        <f t="shared" si="143"/>
        <v>3.2749326455999997E-2</v>
      </c>
      <c r="W643" s="7">
        <f t="shared" si="161"/>
        <v>1.6693636134473333E-2</v>
      </c>
      <c r="X643" s="40">
        <f t="shared" si="162"/>
        <v>1081.2059482292843</v>
      </c>
      <c r="Y643" s="1">
        <v>0</v>
      </c>
      <c r="Z643" s="1">
        <v>78</v>
      </c>
      <c r="AA643" s="2">
        <v>67</v>
      </c>
      <c r="AB643" s="6">
        <f t="shared" si="163"/>
        <v>0.6511988748177826</v>
      </c>
      <c r="AC643" s="2">
        <v>347.36</v>
      </c>
      <c r="AD643" s="40">
        <f t="shared" si="164"/>
        <v>3367.0033670033663</v>
      </c>
      <c r="AE643" s="1">
        <f t="shared" si="165"/>
        <v>2.4950099800399199</v>
      </c>
      <c r="AF643" s="2">
        <f t="shared" si="166"/>
        <v>116</v>
      </c>
      <c r="AG643" s="9">
        <f t="shared" si="167"/>
        <v>289.42115768463071</v>
      </c>
      <c r="AH643" s="12">
        <f t="shared" si="168"/>
        <v>5.2778600062192539E-3</v>
      </c>
      <c r="AI643" s="12">
        <f t="shared" si="145"/>
        <v>69355.845835603308</v>
      </c>
      <c r="AJ643" s="42">
        <f t="shared" si="146"/>
        <v>-53.804723669508704</v>
      </c>
      <c r="AK643" s="11">
        <v>0</v>
      </c>
      <c r="AL643" s="9">
        <f t="shared" si="147"/>
        <v>-1080.6533035080331</v>
      </c>
      <c r="AM643" s="11">
        <f t="shared" si="169"/>
        <v>0</v>
      </c>
      <c r="AN643" s="9">
        <f t="shared" si="170"/>
        <v>50.866096339473586</v>
      </c>
      <c r="AO643" s="9"/>
      <c r="AP643" s="9">
        <f t="shared" si="148"/>
        <v>53.806952134008327</v>
      </c>
      <c r="AQ643" s="47">
        <f t="shared" si="149"/>
        <v>50.840755168998797</v>
      </c>
      <c r="AR643" s="15">
        <f t="shared" si="171"/>
        <v>0</v>
      </c>
      <c r="AS643" s="49"/>
      <c r="AT643" s="12">
        <f t="shared" si="172"/>
        <v>-2.7434153223697471E-3</v>
      </c>
      <c r="AU643" s="9">
        <f t="shared" si="173"/>
        <v>47.899899374464056</v>
      </c>
      <c r="AV643" s="9">
        <f t="shared" si="150"/>
        <v>44.959043579929315</v>
      </c>
      <c r="AW643" s="9">
        <f t="shared" si="151"/>
        <v>50.840755168998797</v>
      </c>
      <c r="AX643" s="16">
        <f t="shared" si="174"/>
        <v>47.899899374464056</v>
      </c>
      <c r="AY643" s="44">
        <f t="shared" si="152"/>
        <v>-2.719977446804698E-3</v>
      </c>
      <c r="AZ643" s="49"/>
      <c r="BA643" s="12">
        <f t="shared" si="175"/>
        <v>-2.7434153223697471E-3</v>
      </c>
      <c r="BB643" s="9">
        <f t="shared" si="176"/>
        <v>66.524977921866991</v>
      </c>
      <c r="BC643" s="9">
        <f t="shared" si="153"/>
        <v>63.58412212733225</v>
      </c>
      <c r="BD643" s="9">
        <f t="shared" si="154"/>
        <v>69.465833716401733</v>
      </c>
      <c r="BE643" s="16">
        <f t="shared" si="177"/>
        <v>66.524977921866991</v>
      </c>
      <c r="BF643" s="44">
        <f t="shared" si="155"/>
        <v>-2.719977446804698E-3</v>
      </c>
      <c r="BG643" s="49"/>
      <c r="BH643" s="12">
        <f t="shared" si="178"/>
        <v>-2.7434153223697471E-3</v>
      </c>
      <c r="BI643" s="9">
        <f t="shared" si="179"/>
        <v>67</v>
      </c>
      <c r="BJ643" s="9">
        <f t="shared" si="157"/>
        <v>64.059144205465259</v>
      </c>
      <c r="BK643" s="9"/>
      <c r="BL643" s="47">
        <f t="shared" si="144"/>
        <v>67</v>
      </c>
      <c r="BM643" s="44">
        <f t="shared" si="156"/>
        <v>-2.719977446804698E-3</v>
      </c>
      <c r="BN643" s="11"/>
      <c r="BO643" s="9"/>
      <c r="BP643" s="11"/>
      <c r="BQ643" s="9"/>
      <c r="BR643" s="43"/>
      <c r="BS643" s="9"/>
      <c r="BT643" s="11"/>
    </row>
    <row r="644" spans="3:72" x14ac:dyDescent="0.2">
      <c r="C644" s="1">
        <v>80</v>
      </c>
      <c r="D644" s="1">
        <v>104.71</v>
      </c>
      <c r="E644" s="1">
        <v>-5103.8999999999996</v>
      </c>
      <c r="F644" s="2">
        <v>78</v>
      </c>
      <c r="G644" s="6">
        <v>3.3000000000000002E-2</v>
      </c>
      <c r="H644" s="2">
        <v>0.42199999999999999</v>
      </c>
      <c r="I644" s="2">
        <v>3500</v>
      </c>
      <c r="J644" s="3">
        <f t="shared" si="140"/>
        <v>58.333333333333336</v>
      </c>
      <c r="K644" s="3">
        <f t="shared" si="141"/>
        <v>366.52</v>
      </c>
      <c r="L644" s="1">
        <v>0.9</v>
      </c>
      <c r="M644" s="1">
        <v>0.76</v>
      </c>
      <c r="N644" s="1">
        <f t="shared" si="158"/>
        <v>0.68400000000000005</v>
      </c>
      <c r="O644" s="40">
        <f t="shared" si="159"/>
        <v>50.175438596491226</v>
      </c>
      <c r="P644" s="40">
        <f t="shared" si="142"/>
        <v>3808.3157894736842</v>
      </c>
      <c r="Q644" s="1">
        <v>11</v>
      </c>
      <c r="R644" s="1">
        <v>4</v>
      </c>
      <c r="S644" s="2">
        <v>2600</v>
      </c>
      <c r="T644" s="3">
        <f t="shared" si="160"/>
        <v>866.66666666666663</v>
      </c>
      <c r="U644" s="7">
        <v>0.20419999999999999</v>
      </c>
      <c r="V644" s="7">
        <f t="shared" si="143"/>
        <v>3.2749326455999997E-2</v>
      </c>
      <c r="W644" s="7">
        <f t="shared" si="161"/>
        <v>1.6693636134473333E-2</v>
      </c>
      <c r="X644" s="40">
        <f t="shared" si="162"/>
        <v>1081.2059482292843</v>
      </c>
      <c r="Y644" s="1">
        <v>0</v>
      </c>
      <c r="Z644" s="1">
        <v>78</v>
      </c>
      <c r="AA644" s="2">
        <v>67</v>
      </c>
      <c r="AB644" s="6">
        <f t="shared" si="163"/>
        <v>0.6511988748177826</v>
      </c>
      <c r="AC644" s="2">
        <v>347.36</v>
      </c>
      <c r="AD644" s="40">
        <f t="shared" si="164"/>
        <v>3367.0033670033663</v>
      </c>
      <c r="AE644" s="1">
        <f t="shared" si="165"/>
        <v>2.4950099800399199</v>
      </c>
      <c r="AF644" s="2">
        <f t="shared" si="166"/>
        <v>117</v>
      </c>
      <c r="AG644" s="9">
        <f t="shared" si="167"/>
        <v>291.91616766467064</v>
      </c>
      <c r="AH644" s="12">
        <f t="shared" si="168"/>
        <v>5.2329861511944773E-3</v>
      </c>
      <c r="AI644" s="12">
        <f t="shared" si="145"/>
        <v>70391.139235610841</v>
      </c>
      <c r="AJ644" s="42">
        <f t="shared" si="146"/>
        <v>-53.754510207392265</v>
      </c>
      <c r="AK644" s="11">
        <v>0</v>
      </c>
      <c r="AL644" s="9">
        <f t="shared" si="147"/>
        <v>-1080.6580022493927</v>
      </c>
      <c r="AM644" s="11">
        <f t="shared" si="169"/>
        <v>0</v>
      </c>
      <c r="AN644" s="9">
        <f t="shared" si="170"/>
        <v>50.840755168998797</v>
      </c>
      <c r="AO644" s="9"/>
      <c r="AP644" s="9">
        <f t="shared" si="148"/>
        <v>53.75670093891695</v>
      </c>
      <c r="AQ644" s="47">
        <f t="shared" si="149"/>
        <v>50.815845144382209</v>
      </c>
      <c r="AR644" s="15">
        <f t="shared" si="171"/>
        <v>0</v>
      </c>
      <c r="AS644" s="49"/>
      <c r="AT644" s="12">
        <f t="shared" si="172"/>
        <v>-2.719977446804698E-3</v>
      </c>
      <c r="AU644" s="9">
        <f t="shared" si="173"/>
        <v>47.899899374464056</v>
      </c>
      <c r="AV644" s="9">
        <f t="shared" si="150"/>
        <v>44.983953604545903</v>
      </c>
      <c r="AW644" s="9">
        <f t="shared" si="151"/>
        <v>50.815845144382209</v>
      </c>
      <c r="AX644" s="16">
        <f t="shared" si="174"/>
        <v>47.899899374464056</v>
      </c>
      <c r="AY644" s="44">
        <f t="shared" si="152"/>
        <v>-2.6969383351004165E-3</v>
      </c>
      <c r="AZ644" s="49"/>
      <c r="BA644" s="12">
        <f t="shared" si="175"/>
        <v>-2.719977446804698E-3</v>
      </c>
      <c r="BB644" s="9">
        <f t="shared" si="176"/>
        <v>66.524977921866991</v>
      </c>
      <c r="BC644" s="9">
        <f t="shared" si="153"/>
        <v>63.609032151948838</v>
      </c>
      <c r="BD644" s="9">
        <f t="shared" si="154"/>
        <v>69.440923691785144</v>
      </c>
      <c r="BE644" s="16">
        <f t="shared" si="177"/>
        <v>66.524977921866991</v>
      </c>
      <c r="BF644" s="44">
        <f t="shared" si="155"/>
        <v>-2.6969383351004165E-3</v>
      </c>
      <c r="BG644" s="49"/>
      <c r="BH644" s="12">
        <f t="shared" si="178"/>
        <v>-2.719977446804698E-3</v>
      </c>
      <c r="BI644" s="9">
        <f t="shared" si="179"/>
        <v>67</v>
      </c>
      <c r="BJ644" s="9">
        <f t="shared" si="157"/>
        <v>64.084054230081847</v>
      </c>
      <c r="BK644" s="9"/>
      <c r="BL644" s="47">
        <f t="shared" si="144"/>
        <v>67</v>
      </c>
      <c r="BM644" s="44">
        <f t="shared" si="156"/>
        <v>-2.6969383351004165E-3</v>
      </c>
      <c r="BN644" s="11"/>
      <c r="BO644" s="9"/>
      <c r="BP644" s="11"/>
      <c r="BQ644" s="9"/>
      <c r="BR644" s="43"/>
      <c r="BS644" s="9"/>
      <c r="BT644" s="11"/>
    </row>
    <row r="645" spans="3:72" x14ac:dyDescent="0.2">
      <c r="C645" s="1">
        <v>80</v>
      </c>
      <c r="D645" s="1">
        <v>104.71</v>
      </c>
      <c r="E645" s="1">
        <v>-5103.8999999999996</v>
      </c>
      <c r="F645" s="2">
        <v>78</v>
      </c>
      <c r="G645" s="6">
        <v>3.3000000000000002E-2</v>
      </c>
      <c r="H645" s="2">
        <v>0.42199999999999999</v>
      </c>
      <c r="I645" s="2">
        <v>3500</v>
      </c>
      <c r="J645" s="3">
        <f t="shared" si="140"/>
        <v>58.333333333333336</v>
      </c>
      <c r="K645" s="3">
        <f t="shared" si="141"/>
        <v>366.52</v>
      </c>
      <c r="L645" s="1">
        <v>0.9</v>
      </c>
      <c r="M645" s="1">
        <v>0.76</v>
      </c>
      <c r="N645" s="1">
        <f t="shared" si="158"/>
        <v>0.68400000000000005</v>
      </c>
      <c r="O645" s="40">
        <f t="shared" si="159"/>
        <v>50.175438596491226</v>
      </c>
      <c r="P645" s="40">
        <f t="shared" si="142"/>
        <v>3808.3157894736842</v>
      </c>
      <c r="Q645" s="1">
        <v>11</v>
      </c>
      <c r="R645" s="1">
        <v>4</v>
      </c>
      <c r="S645" s="2">
        <v>2600</v>
      </c>
      <c r="T645" s="3">
        <f t="shared" si="160"/>
        <v>866.66666666666663</v>
      </c>
      <c r="U645" s="7">
        <v>0.20419999999999999</v>
      </c>
      <c r="V645" s="7">
        <f t="shared" si="143"/>
        <v>3.2749326455999997E-2</v>
      </c>
      <c r="W645" s="7">
        <f t="shared" si="161"/>
        <v>1.6693636134473333E-2</v>
      </c>
      <c r="X645" s="40">
        <f t="shared" si="162"/>
        <v>1081.2059482292843</v>
      </c>
      <c r="Y645" s="1">
        <v>0</v>
      </c>
      <c r="Z645" s="1">
        <v>78</v>
      </c>
      <c r="AA645" s="2">
        <v>67</v>
      </c>
      <c r="AB645" s="6">
        <f t="shared" si="163"/>
        <v>0.6511988748177826</v>
      </c>
      <c r="AC645" s="2">
        <v>347.36</v>
      </c>
      <c r="AD645" s="40">
        <f t="shared" si="164"/>
        <v>3367.0033670033663</v>
      </c>
      <c r="AE645" s="1">
        <f t="shared" si="165"/>
        <v>2.4950099800399199</v>
      </c>
      <c r="AF645" s="2">
        <f t="shared" si="166"/>
        <v>118</v>
      </c>
      <c r="AG645" s="9">
        <f t="shared" si="167"/>
        <v>294.41117764471056</v>
      </c>
      <c r="AH645" s="12">
        <f t="shared" si="168"/>
        <v>5.1888689234658543E-3</v>
      </c>
      <c r="AI645" s="12">
        <f t="shared" si="145"/>
        <v>71408.900005213451</v>
      </c>
      <c r="AJ645" s="42">
        <f t="shared" si="146"/>
        <v>-53.705147145971459</v>
      </c>
      <c r="AK645" s="11">
        <v>0</v>
      </c>
      <c r="AL645" s="9">
        <f t="shared" si="147"/>
        <v>-1080.6626217643081</v>
      </c>
      <c r="AM645" s="11">
        <f t="shared" si="169"/>
        <v>0</v>
      </c>
      <c r="AN645" s="9">
        <f t="shared" si="170"/>
        <v>50.815845144382209</v>
      </c>
      <c r="AO645" s="9"/>
      <c r="AP645" s="9">
        <f t="shared" si="148"/>
        <v>53.707301094827855</v>
      </c>
      <c r="AQ645" s="47">
        <f t="shared" si="149"/>
        <v>50.791355324909702</v>
      </c>
      <c r="AR645" s="15">
        <f t="shared" si="171"/>
        <v>0</v>
      </c>
      <c r="AS645" s="49"/>
      <c r="AT645" s="12">
        <f t="shared" si="172"/>
        <v>-2.6969383351004165E-3</v>
      </c>
      <c r="AU645" s="9">
        <f t="shared" si="173"/>
        <v>47.899899374464056</v>
      </c>
      <c r="AV645" s="9">
        <f t="shared" si="150"/>
        <v>45.008443424018409</v>
      </c>
      <c r="AW645" s="9">
        <f t="shared" si="151"/>
        <v>50.791355324909702</v>
      </c>
      <c r="AX645" s="16">
        <f t="shared" si="174"/>
        <v>47.899899374464056</v>
      </c>
      <c r="AY645" s="44">
        <f t="shared" si="152"/>
        <v>-2.674287868265107E-3</v>
      </c>
      <c r="AZ645" s="49"/>
      <c r="BA645" s="12">
        <f t="shared" si="175"/>
        <v>-2.6969383351004165E-3</v>
      </c>
      <c r="BB645" s="9">
        <f t="shared" si="176"/>
        <v>66.524977921866991</v>
      </c>
      <c r="BC645" s="9">
        <f t="shared" si="153"/>
        <v>63.633521971421345</v>
      </c>
      <c r="BD645" s="9">
        <f t="shared" si="154"/>
        <v>69.416433872312638</v>
      </c>
      <c r="BE645" s="16">
        <f t="shared" si="177"/>
        <v>66.524977921866991</v>
      </c>
      <c r="BF645" s="44">
        <f t="shared" si="155"/>
        <v>-2.674287868265107E-3</v>
      </c>
      <c r="BG645" s="49"/>
      <c r="BH645" s="12">
        <f t="shared" si="178"/>
        <v>-2.6969383351004165E-3</v>
      </c>
      <c r="BI645" s="9">
        <f t="shared" si="179"/>
        <v>67</v>
      </c>
      <c r="BJ645" s="9">
        <f t="shared" si="157"/>
        <v>64.108544049554354</v>
      </c>
      <c r="BK645" s="9"/>
      <c r="BL645" s="47">
        <f t="shared" si="144"/>
        <v>67</v>
      </c>
      <c r="BM645" s="44">
        <f t="shared" si="156"/>
        <v>-2.674287868265107E-3</v>
      </c>
      <c r="BN645" s="11"/>
      <c r="BO645" s="9"/>
      <c r="BP645" s="11"/>
      <c r="BQ645" s="9"/>
      <c r="BR645" s="43"/>
      <c r="BS645" s="9"/>
      <c r="BT645" s="11"/>
    </row>
    <row r="646" spans="3:72" x14ac:dyDescent="0.2">
      <c r="C646" s="1">
        <v>80</v>
      </c>
      <c r="D646" s="1">
        <v>104.71</v>
      </c>
      <c r="E646" s="1">
        <v>-5103.8999999999996</v>
      </c>
      <c r="F646" s="2">
        <v>78</v>
      </c>
      <c r="G646" s="6">
        <v>3.3000000000000002E-2</v>
      </c>
      <c r="H646" s="2">
        <v>0.42199999999999999</v>
      </c>
      <c r="I646" s="2">
        <v>3500</v>
      </c>
      <c r="J646" s="3">
        <f t="shared" si="140"/>
        <v>58.333333333333336</v>
      </c>
      <c r="K646" s="3">
        <f t="shared" si="141"/>
        <v>366.52</v>
      </c>
      <c r="L646" s="1">
        <v>0.9</v>
      </c>
      <c r="M646" s="1">
        <v>0.76</v>
      </c>
      <c r="N646" s="1">
        <f t="shared" si="158"/>
        <v>0.68400000000000005</v>
      </c>
      <c r="O646" s="40">
        <f t="shared" si="159"/>
        <v>50.175438596491226</v>
      </c>
      <c r="P646" s="40">
        <f t="shared" si="142"/>
        <v>3808.3157894736842</v>
      </c>
      <c r="Q646" s="1">
        <v>11</v>
      </c>
      <c r="R646" s="1">
        <v>4</v>
      </c>
      <c r="S646" s="2">
        <v>2600</v>
      </c>
      <c r="T646" s="3">
        <f t="shared" si="160"/>
        <v>866.66666666666663</v>
      </c>
      <c r="U646" s="7">
        <v>0.20419999999999999</v>
      </c>
      <c r="V646" s="7">
        <f t="shared" si="143"/>
        <v>3.2749326455999997E-2</v>
      </c>
      <c r="W646" s="7">
        <f t="shared" si="161"/>
        <v>1.6693636134473333E-2</v>
      </c>
      <c r="X646" s="40">
        <f t="shared" si="162"/>
        <v>1081.2059482292843</v>
      </c>
      <c r="Y646" s="1">
        <v>0</v>
      </c>
      <c r="Z646" s="1">
        <v>78</v>
      </c>
      <c r="AA646" s="2">
        <v>67</v>
      </c>
      <c r="AB646" s="6">
        <f t="shared" si="163"/>
        <v>0.6511988748177826</v>
      </c>
      <c r="AC646" s="2">
        <v>347.36</v>
      </c>
      <c r="AD646" s="40">
        <f t="shared" si="164"/>
        <v>3367.0033670033663</v>
      </c>
      <c r="AE646" s="1">
        <f t="shared" si="165"/>
        <v>2.4950099800399199</v>
      </c>
      <c r="AF646" s="2">
        <f t="shared" si="166"/>
        <v>119</v>
      </c>
      <c r="AG646" s="9">
        <f t="shared" si="167"/>
        <v>296.90618762475049</v>
      </c>
      <c r="AH646" s="12">
        <f t="shared" si="168"/>
        <v>5.1454893465440093E-3</v>
      </c>
      <c r="AI646" s="12">
        <f t="shared" si="145"/>
        <v>72409.571003815625</v>
      </c>
      <c r="AJ646" s="42">
        <f t="shared" si="146"/>
        <v>-53.656613003292819</v>
      </c>
      <c r="AK646" s="11">
        <v>0</v>
      </c>
      <c r="AL646" s="9">
        <f t="shared" si="147"/>
        <v>-1080.6671640398076</v>
      </c>
      <c r="AM646" s="11">
        <f t="shared" si="169"/>
        <v>0</v>
      </c>
      <c r="AN646" s="9">
        <f t="shared" si="170"/>
        <v>50.791355324909702</v>
      </c>
      <c r="AO646" s="9"/>
      <c r="AP646" s="9">
        <f t="shared" si="148"/>
        <v>53.658731088142048</v>
      </c>
      <c r="AQ646" s="47">
        <f t="shared" si="149"/>
        <v>50.767275137696402</v>
      </c>
      <c r="AR646" s="15">
        <f t="shared" si="171"/>
        <v>0</v>
      </c>
      <c r="AS646" s="49"/>
      <c r="AT646" s="12">
        <f t="shared" si="172"/>
        <v>-2.674287868265107E-3</v>
      </c>
      <c r="AU646" s="9">
        <f t="shared" si="173"/>
        <v>47.899899374464056</v>
      </c>
      <c r="AV646" s="9">
        <f t="shared" si="150"/>
        <v>45.03252361123171</v>
      </c>
      <c r="AW646" s="9">
        <f t="shared" si="151"/>
        <v>50.767275137696402</v>
      </c>
      <c r="AX646" s="16">
        <f t="shared" si="174"/>
        <v>47.899899374464056</v>
      </c>
      <c r="AY646" s="44">
        <f t="shared" si="152"/>
        <v>-2.6520162675097306E-3</v>
      </c>
      <c r="AZ646" s="49"/>
      <c r="BA646" s="12">
        <f t="shared" si="175"/>
        <v>-2.674287868265107E-3</v>
      </c>
      <c r="BB646" s="9">
        <f t="shared" si="176"/>
        <v>66.524977921866991</v>
      </c>
      <c r="BC646" s="9">
        <f t="shared" si="153"/>
        <v>63.657602158634646</v>
      </c>
      <c r="BD646" s="9">
        <f t="shared" si="154"/>
        <v>69.392353685099337</v>
      </c>
      <c r="BE646" s="16">
        <f t="shared" si="177"/>
        <v>66.524977921866991</v>
      </c>
      <c r="BF646" s="44">
        <f t="shared" si="155"/>
        <v>-2.6520162675097306E-3</v>
      </c>
      <c r="BG646" s="49"/>
      <c r="BH646" s="12">
        <f t="shared" si="178"/>
        <v>-2.674287868265107E-3</v>
      </c>
      <c r="BI646" s="9">
        <f t="shared" si="179"/>
        <v>67</v>
      </c>
      <c r="BJ646" s="9">
        <f t="shared" si="157"/>
        <v>64.132624236767654</v>
      </c>
      <c r="BK646" s="9"/>
      <c r="BL646" s="47">
        <f t="shared" si="144"/>
        <v>67</v>
      </c>
      <c r="BM646" s="44">
        <f t="shared" si="156"/>
        <v>-2.6520162675097306E-3</v>
      </c>
      <c r="BN646" s="11"/>
      <c r="BO646" s="9"/>
      <c r="BP646" s="11"/>
      <c r="BQ646" s="9"/>
      <c r="BR646" s="43"/>
      <c r="BS646" s="9"/>
      <c r="BT646" s="11"/>
    </row>
    <row r="647" spans="3:72" x14ac:dyDescent="0.2">
      <c r="C647" s="1">
        <v>80</v>
      </c>
      <c r="D647" s="1">
        <v>104.71</v>
      </c>
      <c r="E647" s="1">
        <v>-5103.8999999999996</v>
      </c>
      <c r="F647" s="2">
        <v>78</v>
      </c>
      <c r="G647" s="6">
        <v>3.3000000000000002E-2</v>
      </c>
      <c r="H647" s="2">
        <v>0.42199999999999999</v>
      </c>
      <c r="I647" s="2">
        <v>3500</v>
      </c>
      <c r="J647" s="3">
        <f t="shared" ref="J647:J710" si="180">I647/60</f>
        <v>58.333333333333336</v>
      </c>
      <c r="K647" s="3">
        <f t="shared" ref="K647:K710" si="181">2*3.1416*J647</f>
        <v>366.52</v>
      </c>
      <c r="L647" s="1">
        <v>0.9</v>
      </c>
      <c r="M647" s="1">
        <v>0.76</v>
      </c>
      <c r="N647" s="1">
        <f t="shared" si="158"/>
        <v>0.68400000000000005</v>
      </c>
      <c r="O647" s="40">
        <f t="shared" si="159"/>
        <v>50.175438596491226</v>
      </c>
      <c r="P647" s="40">
        <f t="shared" ref="P647:P710" si="182">O647*75.9</f>
        <v>3808.3157894736842</v>
      </c>
      <c r="Q647" s="1">
        <v>11</v>
      </c>
      <c r="R647" s="1">
        <v>4</v>
      </c>
      <c r="S647" s="2">
        <v>2600</v>
      </c>
      <c r="T647" s="3">
        <f t="shared" si="160"/>
        <v>866.66666666666663</v>
      </c>
      <c r="U647" s="7">
        <v>0.20419999999999999</v>
      </c>
      <c r="V647" s="7">
        <f t="shared" ref="V647:V710" si="183">3.1416*U647^2/4</f>
        <v>3.2749326455999997E-2</v>
      </c>
      <c r="W647" s="7">
        <f t="shared" si="161"/>
        <v>1.6693636134473333E-2</v>
      </c>
      <c r="X647" s="40">
        <f t="shared" si="162"/>
        <v>1081.2059482292843</v>
      </c>
      <c r="Y647" s="1">
        <v>0</v>
      </c>
      <c r="Z647" s="1">
        <v>78</v>
      </c>
      <c r="AA647" s="2">
        <v>67</v>
      </c>
      <c r="AB647" s="6">
        <f t="shared" si="163"/>
        <v>0.6511988748177826</v>
      </c>
      <c r="AC647" s="2">
        <v>347.36</v>
      </c>
      <c r="AD647" s="40">
        <f t="shared" si="164"/>
        <v>3367.0033670033663</v>
      </c>
      <c r="AE647" s="1">
        <f t="shared" si="165"/>
        <v>2.4950099800399199</v>
      </c>
      <c r="AF647" s="2">
        <f t="shared" si="166"/>
        <v>120</v>
      </c>
      <c r="AG647" s="9">
        <f t="shared" si="167"/>
        <v>299.40119760479041</v>
      </c>
      <c r="AH647" s="12">
        <f t="shared" si="168"/>
        <v>5.1028290732614227E-3</v>
      </c>
      <c r="AI647" s="12">
        <f t="shared" si="145"/>
        <v>73393.580269738799</v>
      </c>
      <c r="AJ647" s="42">
        <f t="shared" si="146"/>
        <v>-53.608887016400573</v>
      </c>
      <c r="AK647" s="11">
        <v>0</v>
      </c>
      <c r="AL647" s="9">
        <f t="shared" si="147"/>
        <v>-1080.6716309970232</v>
      </c>
      <c r="AM647" s="11">
        <f t="shared" si="169"/>
        <v>0</v>
      </c>
      <c r="AN647" s="9">
        <f t="shared" si="170"/>
        <v>50.767275137696402</v>
      </c>
      <c r="AO647" s="9"/>
      <c r="AP647" s="9">
        <f t="shared" si="148"/>
        <v>53.610970125564648</v>
      </c>
      <c r="AQ647" s="47">
        <f t="shared" si="149"/>
        <v>50.74359436233231</v>
      </c>
      <c r="AR647" s="15">
        <f t="shared" si="171"/>
        <v>0</v>
      </c>
      <c r="AS647" s="49"/>
      <c r="AT647" s="12">
        <f t="shared" si="172"/>
        <v>-2.6520162675097306E-3</v>
      </c>
      <c r="AU647" s="9">
        <f t="shared" si="173"/>
        <v>47.899899374464056</v>
      </c>
      <c r="AV647" s="9">
        <f t="shared" si="150"/>
        <v>45.056204386595809</v>
      </c>
      <c r="AW647" s="9">
        <f t="shared" si="151"/>
        <v>50.743594362332303</v>
      </c>
      <c r="AX647" s="16">
        <f t="shared" si="174"/>
        <v>47.899899374464056</v>
      </c>
      <c r="AY647" s="44">
        <f t="shared" si="152"/>
        <v>-2.6301140800468505E-3</v>
      </c>
      <c r="AZ647" s="49"/>
      <c r="BA647" s="12">
        <f t="shared" si="175"/>
        <v>-2.6520162675097306E-3</v>
      </c>
      <c r="BB647" s="9">
        <f t="shared" si="176"/>
        <v>66.524977921866991</v>
      </c>
      <c r="BC647" s="9">
        <f t="shared" si="153"/>
        <v>63.681282933998745</v>
      </c>
      <c r="BD647" s="9">
        <f t="shared" si="154"/>
        <v>69.368672909735238</v>
      </c>
      <c r="BE647" s="16">
        <f t="shared" si="177"/>
        <v>66.524977921866991</v>
      </c>
      <c r="BF647" s="44">
        <f t="shared" si="155"/>
        <v>-2.6301140800468505E-3</v>
      </c>
      <c r="BG647" s="49"/>
      <c r="BH647" s="12">
        <f t="shared" si="178"/>
        <v>-2.6520162675097306E-3</v>
      </c>
      <c r="BI647" s="9">
        <f t="shared" si="179"/>
        <v>67</v>
      </c>
      <c r="BJ647" s="9">
        <f t="shared" si="157"/>
        <v>64.156305012131753</v>
      </c>
      <c r="BK647" s="9"/>
      <c r="BL647" s="47">
        <f t="shared" ref="BL647:BL710" si="184">$AA$7</f>
        <v>67</v>
      </c>
      <c r="BM647" s="44">
        <f t="shared" si="156"/>
        <v>-2.6301140800468505E-3</v>
      </c>
      <c r="BN647" s="11"/>
      <c r="BO647" s="9"/>
      <c r="BP647" s="11"/>
      <c r="BQ647" s="9"/>
      <c r="BR647" s="43"/>
      <c r="BS647" s="9"/>
      <c r="BT647" s="11"/>
    </row>
    <row r="648" spans="3:72" x14ac:dyDescent="0.2">
      <c r="C648" s="1">
        <v>80</v>
      </c>
      <c r="D648" s="1">
        <v>104.71</v>
      </c>
      <c r="E648" s="1">
        <v>-5103.8999999999996</v>
      </c>
      <c r="F648" s="2">
        <v>78</v>
      </c>
      <c r="G648" s="6">
        <v>3.3000000000000002E-2</v>
      </c>
      <c r="H648" s="2">
        <v>0.42199999999999999</v>
      </c>
      <c r="I648" s="2">
        <v>3500</v>
      </c>
      <c r="J648" s="3">
        <f t="shared" si="180"/>
        <v>58.333333333333336</v>
      </c>
      <c r="K648" s="3">
        <f t="shared" si="181"/>
        <v>366.52</v>
      </c>
      <c r="L648" s="1">
        <v>0.9</v>
      </c>
      <c r="M648" s="1">
        <v>0.76</v>
      </c>
      <c r="N648" s="1">
        <f t="shared" si="158"/>
        <v>0.68400000000000005</v>
      </c>
      <c r="O648" s="40">
        <f t="shared" si="159"/>
        <v>50.175438596491226</v>
      </c>
      <c r="P648" s="40">
        <f t="shared" si="182"/>
        <v>3808.3157894736842</v>
      </c>
      <c r="Q648" s="1">
        <v>11</v>
      </c>
      <c r="R648" s="1">
        <v>4</v>
      </c>
      <c r="S648" s="2">
        <v>2600</v>
      </c>
      <c r="T648" s="3">
        <f t="shared" si="160"/>
        <v>866.66666666666663</v>
      </c>
      <c r="U648" s="7">
        <v>0.20419999999999999</v>
      </c>
      <c r="V648" s="7">
        <f t="shared" si="183"/>
        <v>3.2749326455999997E-2</v>
      </c>
      <c r="W648" s="7">
        <f t="shared" si="161"/>
        <v>1.6693636134473333E-2</v>
      </c>
      <c r="X648" s="40">
        <f t="shared" si="162"/>
        <v>1081.2059482292843</v>
      </c>
      <c r="Y648" s="1">
        <v>0</v>
      </c>
      <c r="Z648" s="1">
        <v>78</v>
      </c>
      <c r="AA648" s="2">
        <v>67</v>
      </c>
      <c r="AB648" s="6">
        <f t="shared" si="163"/>
        <v>0.6511988748177826</v>
      </c>
      <c r="AC648" s="2">
        <v>347.36</v>
      </c>
      <c r="AD648" s="40">
        <f t="shared" si="164"/>
        <v>3367.0033670033663</v>
      </c>
      <c r="AE648" s="1">
        <f t="shared" si="165"/>
        <v>2.4950099800399199</v>
      </c>
      <c r="AF648" s="2">
        <f t="shared" si="166"/>
        <v>121</v>
      </c>
      <c r="AG648" s="9">
        <f t="shared" si="167"/>
        <v>301.89620758483034</v>
      </c>
      <c r="AH648" s="12">
        <f t="shared" si="168"/>
        <v>5.0608703598990015E-3</v>
      </c>
      <c r="AI648" s="12">
        <f t="shared" si="145"/>
        <v>74361.341636098456</v>
      </c>
      <c r="AJ648" s="42">
        <f t="shared" si="146"/>
        <v>-53.561949111455974</v>
      </c>
      <c r="AK648" s="11">
        <v>0</v>
      </c>
      <c r="AL648" s="9">
        <f t="shared" si="147"/>
        <v>-1080.6760244938994</v>
      </c>
      <c r="AM648" s="11">
        <f t="shared" si="169"/>
        <v>0</v>
      </c>
      <c r="AN648" s="9">
        <f t="shared" si="170"/>
        <v>50.74359436233231</v>
      </c>
      <c r="AO648" s="9"/>
      <c r="AP648" s="9">
        <f t="shared" si="148"/>
        <v>53.56399810415995</v>
      </c>
      <c r="AQ648" s="47">
        <f t="shared" si="149"/>
        <v>50.720303116291696</v>
      </c>
      <c r="AR648" s="15">
        <f t="shared" si="171"/>
        <v>0</v>
      </c>
      <c r="AS648" s="49"/>
      <c r="AT648" s="12">
        <f t="shared" si="172"/>
        <v>-2.6301140800468505E-3</v>
      </c>
      <c r="AU648" s="9">
        <f t="shared" si="173"/>
        <v>47.899899374464056</v>
      </c>
      <c r="AV648" s="9">
        <f t="shared" si="150"/>
        <v>45.079495632636416</v>
      </c>
      <c r="AW648" s="9">
        <f t="shared" si="151"/>
        <v>50.720303116291696</v>
      </c>
      <c r="AX648" s="16">
        <f t="shared" si="174"/>
        <v>47.899899374464056</v>
      </c>
      <c r="AY648" s="44">
        <f t="shared" si="152"/>
        <v>-2.6085721655959068E-3</v>
      </c>
      <c r="AZ648" s="49"/>
      <c r="BA648" s="12">
        <f t="shared" si="175"/>
        <v>-2.6301140800468505E-3</v>
      </c>
      <c r="BB648" s="9">
        <f t="shared" si="176"/>
        <v>66.524977921866991</v>
      </c>
      <c r="BC648" s="9">
        <f t="shared" si="153"/>
        <v>63.704574180039351</v>
      </c>
      <c r="BD648" s="9">
        <f t="shared" si="154"/>
        <v>69.345381663694624</v>
      </c>
      <c r="BE648" s="16">
        <f t="shared" si="177"/>
        <v>66.524977921866991</v>
      </c>
      <c r="BF648" s="44">
        <f t="shared" si="155"/>
        <v>-2.6085721655959068E-3</v>
      </c>
      <c r="BG648" s="49"/>
      <c r="BH648" s="12">
        <f t="shared" si="178"/>
        <v>-2.6301140800468505E-3</v>
      </c>
      <c r="BI648" s="9">
        <f t="shared" si="179"/>
        <v>67</v>
      </c>
      <c r="BJ648" s="9">
        <f t="shared" si="157"/>
        <v>64.179596258172367</v>
      </c>
      <c r="BK648" s="9"/>
      <c r="BL648" s="47">
        <f t="shared" si="184"/>
        <v>67</v>
      </c>
      <c r="BM648" s="44">
        <f t="shared" si="156"/>
        <v>-2.6085721655959002E-3</v>
      </c>
      <c r="BN648" s="11"/>
      <c r="BO648" s="9"/>
      <c r="BP648" s="11"/>
      <c r="BQ648" s="9"/>
      <c r="BR648" s="43"/>
      <c r="BS648" s="9"/>
      <c r="BT648" s="11"/>
    </row>
    <row r="649" spans="3:72" x14ac:dyDescent="0.2">
      <c r="C649" s="1">
        <v>80</v>
      </c>
      <c r="D649" s="1">
        <v>104.71</v>
      </c>
      <c r="E649" s="1">
        <v>-5103.8999999999996</v>
      </c>
      <c r="F649" s="2">
        <v>78</v>
      </c>
      <c r="G649" s="6">
        <v>3.3000000000000002E-2</v>
      </c>
      <c r="H649" s="2">
        <v>0.42199999999999999</v>
      </c>
      <c r="I649" s="2">
        <v>3500</v>
      </c>
      <c r="J649" s="3">
        <f t="shared" si="180"/>
        <v>58.333333333333336</v>
      </c>
      <c r="K649" s="3">
        <f t="shared" si="181"/>
        <v>366.52</v>
      </c>
      <c r="L649" s="1">
        <v>0.9</v>
      </c>
      <c r="M649" s="1">
        <v>0.76</v>
      </c>
      <c r="N649" s="1">
        <f t="shared" si="158"/>
        <v>0.68400000000000005</v>
      </c>
      <c r="O649" s="40">
        <f t="shared" si="159"/>
        <v>50.175438596491226</v>
      </c>
      <c r="P649" s="40">
        <f t="shared" si="182"/>
        <v>3808.3157894736842</v>
      </c>
      <c r="Q649" s="1">
        <v>11</v>
      </c>
      <c r="R649" s="1">
        <v>4</v>
      </c>
      <c r="S649" s="2">
        <v>2600</v>
      </c>
      <c r="T649" s="3">
        <f t="shared" si="160"/>
        <v>866.66666666666663</v>
      </c>
      <c r="U649" s="7">
        <v>0.20419999999999999</v>
      </c>
      <c r="V649" s="7">
        <f t="shared" si="183"/>
        <v>3.2749326455999997E-2</v>
      </c>
      <c r="W649" s="7">
        <f t="shared" si="161"/>
        <v>1.6693636134473333E-2</v>
      </c>
      <c r="X649" s="40">
        <f t="shared" si="162"/>
        <v>1081.2059482292843</v>
      </c>
      <c r="Y649" s="1">
        <v>0</v>
      </c>
      <c r="Z649" s="1">
        <v>78</v>
      </c>
      <c r="AA649" s="2">
        <v>67</v>
      </c>
      <c r="AB649" s="6">
        <f t="shared" si="163"/>
        <v>0.6511988748177826</v>
      </c>
      <c r="AC649" s="2">
        <v>347.36</v>
      </c>
      <c r="AD649" s="40">
        <f t="shared" si="164"/>
        <v>3367.0033670033663</v>
      </c>
      <c r="AE649" s="1">
        <f t="shared" si="165"/>
        <v>2.4950099800399199</v>
      </c>
      <c r="AF649" s="2">
        <f t="shared" si="166"/>
        <v>122</v>
      </c>
      <c r="AG649" s="9">
        <f t="shared" si="167"/>
        <v>304.3912175648702</v>
      </c>
      <c r="AH649" s="12">
        <f t="shared" si="168"/>
        <v>5.0195960415787277E-3</v>
      </c>
      <c r="AI649" s="12">
        <f t="shared" si="145"/>
        <v>75313.25531619438</v>
      </c>
      <c r="AJ649" s="42">
        <f t="shared" si="146"/>
        <v>-53.515779875336314</v>
      </c>
      <c r="AK649" s="11">
        <v>0</v>
      </c>
      <c r="AL649" s="9">
        <f t="shared" si="147"/>
        <v>-1080.6803463277706</v>
      </c>
      <c r="AM649" s="11">
        <f t="shared" si="169"/>
        <v>0</v>
      </c>
      <c r="AN649" s="9">
        <f t="shared" si="170"/>
        <v>50.720303116291696</v>
      </c>
      <c r="AO649" s="9"/>
      <c r="AP649" s="9">
        <f t="shared" si="148"/>
        <v>53.517795582889967</v>
      </c>
      <c r="AQ649" s="47">
        <f t="shared" si="149"/>
        <v>50.697391841062327</v>
      </c>
      <c r="AR649" s="15">
        <f t="shared" si="171"/>
        <v>0</v>
      </c>
      <c r="AS649" s="49"/>
      <c r="AT649" s="12">
        <f t="shared" si="172"/>
        <v>-2.6085721655959068E-3</v>
      </c>
      <c r="AU649" s="9">
        <f t="shared" si="173"/>
        <v>47.899899374464056</v>
      </c>
      <c r="AV649" s="9">
        <f t="shared" si="150"/>
        <v>45.102406907865785</v>
      </c>
      <c r="AW649" s="9">
        <f t="shared" si="151"/>
        <v>50.697391841062327</v>
      </c>
      <c r="AX649" s="16">
        <f t="shared" si="174"/>
        <v>47.899899374464056</v>
      </c>
      <c r="AY649" s="44">
        <f t="shared" si="152"/>
        <v>-2.5873816835541726E-3</v>
      </c>
      <c r="AZ649" s="49"/>
      <c r="BA649" s="12">
        <f t="shared" si="175"/>
        <v>-2.6085721655959068E-3</v>
      </c>
      <c r="BB649" s="9">
        <f t="shared" si="176"/>
        <v>66.524977921866991</v>
      </c>
      <c r="BC649" s="9">
        <f t="shared" si="153"/>
        <v>63.72748545526872</v>
      </c>
      <c r="BD649" s="9">
        <f t="shared" si="154"/>
        <v>69.322470388465263</v>
      </c>
      <c r="BE649" s="16">
        <f t="shared" si="177"/>
        <v>66.524977921866991</v>
      </c>
      <c r="BF649" s="44">
        <f t="shared" si="155"/>
        <v>-2.5873816835541726E-3</v>
      </c>
      <c r="BG649" s="49"/>
      <c r="BH649" s="12">
        <f t="shared" si="178"/>
        <v>-2.6085721655959002E-3</v>
      </c>
      <c r="BI649" s="9">
        <f t="shared" si="179"/>
        <v>67</v>
      </c>
      <c r="BJ649" s="9">
        <f t="shared" si="157"/>
        <v>64.202507533401729</v>
      </c>
      <c r="BK649" s="9"/>
      <c r="BL649" s="47">
        <f t="shared" si="184"/>
        <v>67</v>
      </c>
      <c r="BM649" s="44">
        <f t="shared" si="156"/>
        <v>-2.5873816835541726E-3</v>
      </c>
      <c r="BN649" s="11"/>
      <c r="BO649" s="9"/>
      <c r="BP649" s="11"/>
      <c r="BQ649" s="9"/>
      <c r="BR649" s="43"/>
      <c r="BS649" s="9"/>
      <c r="BT649" s="11"/>
    </row>
    <row r="650" spans="3:72" x14ac:dyDescent="0.2">
      <c r="C650" s="1">
        <v>80</v>
      </c>
      <c r="D650" s="1">
        <v>104.71</v>
      </c>
      <c r="E650" s="1">
        <v>-5103.8999999999996</v>
      </c>
      <c r="F650" s="2">
        <v>78</v>
      </c>
      <c r="G650" s="6">
        <v>3.3000000000000002E-2</v>
      </c>
      <c r="H650" s="2">
        <v>0.42199999999999999</v>
      </c>
      <c r="I650" s="2">
        <v>3500</v>
      </c>
      <c r="J650" s="3">
        <f t="shared" si="180"/>
        <v>58.333333333333336</v>
      </c>
      <c r="K650" s="3">
        <f t="shared" si="181"/>
        <v>366.52</v>
      </c>
      <c r="L650" s="1">
        <v>0.9</v>
      </c>
      <c r="M650" s="1">
        <v>0.76</v>
      </c>
      <c r="N650" s="1">
        <f t="shared" si="158"/>
        <v>0.68400000000000005</v>
      </c>
      <c r="O650" s="40">
        <f t="shared" si="159"/>
        <v>50.175438596491226</v>
      </c>
      <c r="P650" s="40">
        <f t="shared" si="182"/>
        <v>3808.3157894736842</v>
      </c>
      <c r="Q650" s="1">
        <v>11</v>
      </c>
      <c r="R650" s="1">
        <v>4</v>
      </c>
      <c r="S650" s="2">
        <v>2600</v>
      </c>
      <c r="T650" s="3">
        <f t="shared" si="160"/>
        <v>866.66666666666663</v>
      </c>
      <c r="U650" s="7">
        <v>0.20419999999999999</v>
      </c>
      <c r="V650" s="7">
        <f t="shared" si="183"/>
        <v>3.2749326455999997E-2</v>
      </c>
      <c r="W650" s="7">
        <f t="shared" si="161"/>
        <v>1.6693636134473333E-2</v>
      </c>
      <c r="X650" s="40">
        <f t="shared" si="162"/>
        <v>1081.2059482292843</v>
      </c>
      <c r="Y650" s="1">
        <v>0</v>
      </c>
      <c r="Z650" s="1">
        <v>78</v>
      </c>
      <c r="AA650" s="2">
        <v>67</v>
      </c>
      <c r="AB650" s="6">
        <f t="shared" si="163"/>
        <v>0.6511988748177826</v>
      </c>
      <c r="AC650" s="2">
        <v>347.36</v>
      </c>
      <c r="AD650" s="40">
        <f t="shared" si="164"/>
        <v>3367.0033670033663</v>
      </c>
      <c r="AE650" s="1">
        <f t="shared" si="165"/>
        <v>2.4950099800399199</v>
      </c>
      <c r="AF650" s="2">
        <f t="shared" si="166"/>
        <v>123</v>
      </c>
      <c r="AG650" s="9">
        <f t="shared" si="167"/>
        <v>306.88622754491013</v>
      </c>
      <c r="AH650" s="12">
        <f t="shared" si="168"/>
        <v>4.9789895088506869E-3</v>
      </c>
      <c r="AI650" s="12">
        <f t="shared" si="145"/>
        <v>76249.708460140508</v>
      </c>
      <c r="AJ650" s="42">
        <f t="shared" si="146"/>
        <v>-53.470360528629193</v>
      </c>
      <c r="AK650" s="11">
        <v>0</v>
      </c>
      <c r="AL650" s="9">
        <f t="shared" si="147"/>
        <v>-1080.6845982378127</v>
      </c>
      <c r="AM650" s="11">
        <f t="shared" si="169"/>
        <v>0</v>
      </c>
      <c r="AN650" s="9">
        <f t="shared" si="170"/>
        <v>50.697391841062327</v>
      </c>
      <c r="AO650" s="9"/>
      <c r="AP650" s="9">
        <f t="shared" si="148"/>
        <v>53.472343755551535</v>
      </c>
      <c r="AQ650" s="47">
        <f t="shared" si="149"/>
        <v>50.674851288953263</v>
      </c>
      <c r="AR650" s="15">
        <f t="shared" si="171"/>
        <v>0</v>
      </c>
      <c r="AS650" s="49"/>
      <c r="AT650" s="12">
        <f t="shared" si="172"/>
        <v>-2.5873816835541726E-3</v>
      </c>
      <c r="AU650" s="9">
        <f t="shared" si="173"/>
        <v>47.899899374464056</v>
      </c>
      <c r="AV650" s="9">
        <f t="shared" si="150"/>
        <v>45.124947459974848</v>
      </c>
      <c r="AW650" s="9">
        <f t="shared" si="151"/>
        <v>50.674851288953263</v>
      </c>
      <c r="AX650" s="16">
        <f t="shared" si="174"/>
        <v>47.899899374464056</v>
      </c>
      <c r="AY650" s="44">
        <f t="shared" si="152"/>
        <v>-2.5665340807954394E-3</v>
      </c>
      <c r="AZ650" s="49"/>
      <c r="BA650" s="12">
        <f t="shared" si="175"/>
        <v>-2.5873816835541726E-3</v>
      </c>
      <c r="BB650" s="9">
        <f t="shared" si="176"/>
        <v>66.524977921866991</v>
      </c>
      <c r="BC650" s="9">
        <f t="shared" si="153"/>
        <v>63.750026007377784</v>
      </c>
      <c r="BD650" s="9">
        <f t="shared" si="154"/>
        <v>69.299929836356199</v>
      </c>
      <c r="BE650" s="16">
        <f t="shared" si="177"/>
        <v>66.524977921866991</v>
      </c>
      <c r="BF650" s="44">
        <f t="shared" si="155"/>
        <v>-2.5665340807954394E-3</v>
      </c>
      <c r="BG650" s="49"/>
      <c r="BH650" s="12">
        <f t="shared" si="178"/>
        <v>-2.5873816835541726E-3</v>
      </c>
      <c r="BI650" s="9">
        <f t="shared" si="179"/>
        <v>67</v>
      </c>
      <c r="BJ650" s="9">
        <f t="shared" si="157"/>
        <v>64.225048085510792</v>
      </c>
      <c r="BK650" s="9"/>
      <c r="BL650" s="47">
        <f t="shared" si="184"/>
        <v>67</v>
      </c>
      <c r="BM650" s="44">
        <f t="shared" si="156"/>
        <v>-2.5665340807954394E-3</v>
      </c>
      <c r="BN650" s="11"/>
      <c r="BO650" s="9"/>
      <c r="BP650" s="11"/>
      <c r="BQ650" s="9"/>
      <c r="BR650" s="43"/>
      <c r="BS650" s="9"/>
      <c r="BT650" s="11"/>
    </row>
    <row r="651" spans="3:72" x14ac:dyDescent="0.2">
      <c r="C651" s="1">
        <v>80</v>
      </c>
      <c r="D651" s="1">
        <v>104.71</v>
      </c>
      <c r="E651" s="1">
        <v>-5103.8999999999996</v>
      </c>
      <c r="F651" s="2">
        <v>78</v>
      </c>
      <c r="G651" s="6">
        <v>3.3000000000000002E-2</v>
      </c>
      <c r="H651" s="2">
        <v>0.42199999999999999</v>
      </c>
      <c r="I651" s="2">
        <v>3500</v>
      </c>
      <c r="J651" s="3">
        <f t="shared" si="180"/>
        <v>58.333333333333336</v>
      </c>
      <c r="K651" s="3">
        <f t="shared" si="181"/>
        <v>366.52</v>
      </c>
      <c r="L651" s="1">
        <v>0.9</v>
      </c>
      <c r="M651" s="1">
        <v>0.76</v>
      </c>
      <c r="N651" s="1">
        <f t="shared" si="158"/>
        <v>0.68400000000000005</v>
      </c>
      <c r="O651" s="40">
        <f t="shared" si="159"/>
        <v>50.175438596491226</v>
      </c>
      <c r="P651" s="40">
        <f t="shared" si="182"/>
        <v>3808.3157894736842</v>
      </c>
      <c r="Q651" s="1">
        <v>11</v>
      </c>
      <c r="R651" s="1">
        <v>4</v>
      </c>
      <c r="S651" s="2">
        <v>2600</v>
      </c>
      <c r="T651" s="3">
        <f t="shared" si="160"/>
        <v>866.66666666666663</v>
      </c>
      <c r="U651" s="7">
        <v>0.20419999999999999</v>
      </c>
      <c r="V651" s="7">
        <f t="shared" si="183"/>
        <v>3.2749326455999997E-2</v>
      </c>
      <c r="W651" s="7">
        <f t="shared" si="161"/>
        <v>1.6693636134473333E-2</v>
      </c>
      <c r="X651" s="40">
        <f t="shared" si="162"/>
        <v>1081.2059482292843</v>
      </c>
      <c r="Y651" s="1">
        <v>0</v>
      </c>
      <c r="Z651" s="1">
        <v>78</v>
      </c>
      <c r="AA651" s="2">
        <v>67</v>
      </c>
      <c r="AB651" s="6">
        <f t="shared" si="163"/>
        <v>0.6511988748177826</v>
      </c>
      <c r="AC651" s="2">
        <v>347.36</v>
      </c>
      <c r="AD651" s="40">
        <f t="shared" si="164"/>
        <v>3367.0033670033663</v>
      </c>
      <c r="AE651" s="1">
        <f t="shared" si="165"/>
        <v>2.4950099800399199</v>
      </c>
      <c r="AF651" s="2">
        <f t="shared" si="166"/>
        <v>124</v>
      </c>
      <c r="AG651" s="9">
        <f t="shared" si="167"/>
        <v>309.38123752495005</v>
      </c>
      <c r="AH651" s="12">
        <f t="shared" si="168"/>
        <v>4.939034685407395E-3</v>
      </c>
      <c r="AI651" s="12">
        <f t="shared" si="145"/>
        <v>77171.075684387004</v>
      </c>
      <c r="AJ651" s="42">
        <f t="shared" si="146"/>
        <v>-53.425672899942192</v>
      </c>
      <c r="AK651" s="11">
        <v>0</v>
      </c>
      <c r="AL651" s="9">
        <f t="shared" si="147"/>
        <v>-1080.6887819073754</v>
      </c>
      <c r="AM651" s="11">
        <f t="shared" si="169"/>
        <v>0</v>
      </c>
      <c r="AN651" s="9">
        <f t="shared" si="170"/>
        <v>50.674851288953263</v>
      </c>
      <c r="AO651" s="9"/>
      <c r="AP651" s="9">
        <f t="shared" si="148"/>
        <v>53.427624425032086</v>
      </c>
      <c r="AQ651" s="47">
        <f t="shared" si="149"/>
        <v>50.652672510542878</v>
      </c>
      <c r="AR651" s="15">
        <f t="shared" si="171"/>
        <v>0</v>
      </c>
      <c r="AS651" s="49"/>
      <c r="AT651" s="12">
        <f t="shared" si="172"/>
        <v>-2.5665340807954394E-3</v>
      </c>
      <c r="AU651" s="9">
        <f t="shared" si="173"/>
        <v>47.899899374464056</v>
      </c>
      <c r="AV651" s="9">
        <f t="shared" si="150"/>
        <v>45.147126238385233</v>
      </c>
      <c r="AW651" s="9">
        <f t="shared" si="151"/>
        <v>50.652672510542878</v>
      </c>
      <c r="AX651" s="16">
        <f t="shared" si="174"/>
        <v>47.899899374464056</v>
      </c>
      <c r="AY651" s="44">
        <f t="shared" si="152"/>
        <v>-2.5460210800607431E-3</v>
      </c>
      <c r="AZ651" s="49"/>
      <c r="BA651" s="12">
        <f t="shared" si="175"/>
        <v>-2.5665340807954394E-3</v>
      </c>
      <c r="BB651" s="9">
        <f t="shared" si="176"/>
        <v>66.524977921866991</v>
      </c>
      <c r="BC651" s="9">
        <f t="shared" si="153"/>
        <v>63.772204785788169</v>
      </c>
      <c r="BD651" s="9">
        <f t="shared" si="154"/>
        <v>69.277751057945807</v>
      </c>
      <c r="BE651" s="16">
        <f t="shared" si="177"/>
        <v>66.524977921866991</v>
      </c>
      <c r="BF651" s="44">
        <f t="shared" si="155"/>
        <v>-2.5460210800607431E-3</v>
      </c>
      <c r="BG651" s="49"/>
      <c r="BH651" s="12">
        <f t="shared" si="178"/>
        <v>-2.5665340807954394E-3</v>
      </c>
      <c r="BI651" s="9">
        <f t="shared" si="179"/>
        <v>67</v>
      </c>
      <c r="BJ651" s="9">
        <f t="shared" si="157"/>
        <v>64.247226863921185</v>
      </c>
      <c r="BK651" s="9"/>
      <c r="BL651" s="47">
        <f t="shared" si="184"/>
        <v>67</v>
      </c>
      <c r="BM651" s="44">
        <f t="shared" si="156"/>
        <v>-2.5460210800607366E-3</v>
      </c>
      <c r="BN651" s="11"/>
      <c r="BO651" s="9"/>
      <c r="BP651" s="11"/>
      <c r="BQ651" s="9"/>
      <c r="BR651" s="43"/>
      <c r="BS651" s="9"/>
      <c r="BT651" s="11"/>
    </row>
    <row r="652" spans="3:72" x14ac:dyDescent="0.2">
      <c r="C652" s="1">
        <v>80</v>
      </c>
      <c r="D652" s="1">
        <v>104.71</v>
      </c>
      <c r="E652" s="1">
        <v>-5103.8999999999996</v>
      </c>
      <c r="F652" s="2">
        <v>78</v>
      </c>
      <c r="G652" s="6">
        <v>3.3000000000000002E-2</v>
      </c>
      <c r="H652" s="2">
        <v>0.42199999999999999</v>
      </c>
      <c r="I652" s="2">
        <v>3500</v>
      </c>
      <c r="J652" s="3">
        <f t="shared" si="180"/>
        <v>58.333333333333336</v>
      </c>
      <c r="K652" s="3">
        <f t="shared" si="181"/>
        <v>366.52</v>
      </c>
      <c r="L652" s="1">
        <v>0.9</v>
      </c>
      <c r="M652" s="1">
        <v>0.76</v>
      </c>
      <c r="N652" s="1">
        <f t="shared" si="158"/>
        <v>0.68400000000000005</v>
      </c>
      <c r="O652" s="40">
        <f t="shared" si="159"/>
        <v>50.175438596491226</v>
      </c>
      <c r="P652" s="40">
        <f t="shared" si="182"/>
        <v>3808.3157894736842</v>
      </c>
      <c r="Q652" s="1">
        <v>11</v>
      </c>
      <c r="R652" s="1">
        <v>4</v>
      </c>
      <c r="S652" s="2">
        <v>2600</v>
      </c>
      <c r="T652" s="3">
        <f t="shared" si="160"/>
        <v>866.66666666666663</v>
      </c>
      <c r="U652" s="7">
        <v>0.20419999999999999</v>
      </c>
      <c r="V652" s="7">
        <f t="shared" si="183"/>
        <v>3.2749326455999997E-2</v>
      </c>
      <c r="W652" s="7">
        <f t="shared" si="161"/>
        <v>1.6693636134473333E-2</v>
      </c>
      <c r="X652" s="40">
        <f t="shared" si="162"/>
        <v>1081.2059482292843</v>
      </c>
      <c r="Y652" s="1">
        <v>0</v>
      </c>
      <c r="Z652" s="1">
        <v>78</v>
      </c>
      <c r="AA652" s="2">
        <v>67</v>
      </c>
      <c r="AB652" s="6">
        <f t="shared" si="163"/>
        <v>0.6511988748177826</v>
      </c>
      <c r="AC652" s="2">
        <v>347.36</v>
      </c>
      <c r="AD652" s="40">
        <f t="shared" si="164"/>
        <v>3367.0033670033663</v>
      </c>
      <c r="AE652" s="1">
        <f t="shared" si="165"/>
        <v>2.4950099800399199</v>
      </c>
      <c r="AF652" s="2">
        <f t="shared" si="166"/>
        <v>125</v>
      </c>
      <c r="AG652" s="9">
        <f t="shared" si="167"/>
        <v>311.87624750498998</v>
      </c>
      <c r="AH652" s="12">
        <f t="shared" si="168"/>
        <v>4.8997160068625879E-3</v>
      </c>
      <c r="AI652" s="12">
        <f t="shared" si="145"/>
        <v>78077.719575656811</v>
      </c>
      <c r="AJ652" s="42">
        <f t="shared" si="146"/>
        <v>-53.381699401454036</v>
      </c>
      <c r="AK652" s="11">
        <v>0</v>
      </c>
      <c r="AL652" s="9">
        <f t="shared" si="147"/>
        <v>-1080.6928989662058</v>
      </c>
      <c r="AM652" s="11">
        <f t="shared" si="169"/>
        <v>0</v>
      </c>
      <c r="AN652" s="9">
        <f t="shared" si="170"/>
        <v>50.652672510542878</v>
      </c>
      <c r="AO652" s="9"/>
      <c r="AP652" s="9">
        <f t="shared" si="148"/>
        <v>53.383619978809868</v>
      </c>
      <c r="AQ652" s="47">
        <f t="shared" si="149"/>
        <v>50.630846842731046</v>
      </c>
      <c r="AR652" s="15">
        <f t="shared" si="171"/>
        <v>0</v>
      </c>
      <c r="AS652" s="49"/>
      <c r="AT652" s="12">
        <f t="shared" si="172"/>
        <v>-2.5460210800607431E-3</v>
      </c>
      <c r="AU652" s="9">
        <f t="shared" si="173"/>
        <v>47.899899374464056</v>
      </c>
      <c r="AV652" s="9">
        <f t="shared" si="150"/>
        <v>45.168951906197066</v>
      </c>
      <c r="AW652" s="9">
        <f t="shared" si="151"/>
        <v>50.630846842731046</v>
      </c>
      <c r="AX652" s="16">
        <f t="shared" si="174"/>
        <v>47.899899374464056</v>
      </c>
      <c r="AY652" s="44">
        <f t="shared" si="152"/>
        <v>-2.5258346689079219E-3</v>
      </c>
      <c r="AZ652" s="49"/>
      <c r="BA652" s="12">
        <f t="shared" si="175"/>
        <v>-2.5460210800607431E-3</v>
      </c>
      <c r="BB652" s="9">
        <f t="shared" si="176"/>
        <v>66.524977921866991</v>
      </c>
      <c r="BC652" s="9">
        <f t="shared" si="153"/>
        <v>63.794030453600001</v>
      </c>
      <c r="BD652" s="9">
        <f t="shared" si="154"/>
        <v>69.255925390133982</v>
      </c>
      <c r="BE652" s="16">
        <f t="shared" si="177"/>
        <v>66.524977921866991</v>
      </c>
      <c r="BF652" s="44">
        <f t="shared" si="155"/>
        <v>-2.5258346689079219E-3</v>
      </c>
      <c r="BG652" s="49"/>
      <c r="BH652" s="12">
        <f t="shared" si="178"/>
        <v>-2.5460210800607366E-3</v>
      </c>
      <c r="BI652" s="9">
        <f t="shared" si="179"/>
        <v>67</v>
      </c>
      <c r="BJ652" s="9">
        <f t="shared" si="157"/>
        <v>64.26905253173301</v>
      </c>
      <c r="BK652" s="9"/>
      <c r="BL652" s="47">
        <f t="shared" si="184"/>
        <v>67</v>
      </c>
      <c r="BM652" s="44">
        <f t="shared" si="156"/>
        <v>-2.5258346689079219E-3</v>
      </c>
      <c r="BN652" s="11"/>
      <c r="BO652" s="9"/>
      <c r="BP652" s="11"/>
      <c r="BQ652" s="9"/>
      <c r="BR652" s="43"/>
      <c r="BS652" s="9"/>
      <c r="BT652" s="11"/>
    </row>
    <row r="653" spans="3:72" x14ac:dyDescent="0.2">
      <c r="C653" s="1">
        <v>80</v>
      </c>
      <c r="D653" s="1">
        <v>104.71</v>
      </c>
      <c r="E653" s="1">
        <v>-5103.8999999999996</v>
      </c>
      <c r="F653" s="2">
        <v>78</v>
      </c>
      <c r="G653" s="6">
        <v>3.3000000000000002E-2</v>
      </c>
      <c r="H653" s="2">
        <v>0.42199999999999999</v>
      </c>
      <c r="I653" s="2">
        <v>3500</v>
      </c>
      <c r="J653" s="3">
        <f t="shared" si="180"/>
        <v>58.333333333333336</v>
      </c>
      <c r="K653" s="3">
        <f t="shared" si="181"/>
        <v>366.52</v>
      </c>
      <c r="L653" s="1">
        <v>0.9</v>
      </c>
      <c r="M653" s="1">
        <v>0.76</v>
      </c>
      <c r="N653" s="1">
        <f t="shared" si="158"/>
        <v>0.68400000000000005</v>
      </c>
      <c r="O653" s="40">
        <f t="shared" si="159"/>
        <v>50.175438596491226</v>
      </c>
      <c r="P653" s="40">
        <f t="shared" si="182"/>
        <v>3808.3157894736842</v>
      </c>
      <c r="Q653" s="1">
        <v>11</v>
      </c>
      <c r="R653" s="1">
        <v>4</v>
      </c>
      <c r="S653" s="2">
        <v>2600</v>
      </c>
      <c r="T653" s="3">
        <f t="shared" si="160"/>
        <v>866.66666666666663</v>
      </c>
      <c r="U653" s="7">
        <v>0.20419999999999999</v>
      </c>
      <c r="V653" s="7">
        <f t="shared" si="183"/>
        <v>3.2749326455999997E-2</v>
      </c>
      <c r="W653" s="7">
        <f t="shared" si="161"/>
        <v>1.6693636134473333E-2</v>
      </c>
      <c r="X653" s="40">
        <f t="shared" si="162"/>
        <v>1081.2059482292843</v>
      </c>
      <c r="Y653" s="1">
        <v>0</v>
      </c>
      <c r="Z653" s="1">
        <v>78</v>
      </c>
      <c r="AA653" s="2">
        <v>67</v>
      </c>
      <c r="AB653" s="6">
        <f t="shared" si="163"/>
        <v>0.6511988748177826</v>
      </c>
      <c r="AC653" s="2">
        <v>347.36</v>
      </c>
      <c r="AD653" s="40">
        <f t="shared" si="164"/>
        <v>3367.0033670033663</v>
      </c>
      <c r="AE653" s="1">
        <f t="shared" si="165"/>
        <v>2.4950099800399199</v>
      </c>
      <c r="AF653" s="2">
        <f t="shared" si="166"/>
        <v>126</v>
      </c>
      <c r="AG653" s="9">
        <f t="shared" si="167"/>
        <v>314.3712574850299</v>
      </c>
      <c r="AH653" s="12">
        <f t="shared" si="168"/>
        <v>4.8610184005356376E-3</v>
      </c>
      <c r="AI653" s="12">
        <f t="shared" si="145"/>
        <v>78969.991170730209</v>
      </c>
      <c r="AJ653" s="42">
        <f t="shared" si="146"/>
        <v>-53.338423005637587</v>
      </c>
      <c r="AK653" s="11">
        <v>0</v>
      </c>
      <c r="AL653" s="9">
        <f t="shared" si="147"/>
        <v>-1080.6969509925643</v>
      </c>
      <c r="AM653" s="11">
        <f t="shared" si="169"/>
        <v>0</v>
      </c>
      <c r="AN653" s="9">
        <f t="shared" si="170"/>
        <v>50.630846842731046</v>
      </c>
      <c r="AO653" s="9"/>
      <c r="AP653" s="9">
        <f t="shared" si="148"/>
        <v>53.340313365628816</v>
      </c>
      <c r="AQ653" s="47">
        <f t="shared" si="149"/>
        <v>50.609365897361833</v>
      </c>
      <c r="AR653" s="15">
        <f t="shared" si="171"/>
        <v>0</v>
      </c>
      <c r="AS653" s="49"/>
      <c r="AT653" s="12">
        <f t="shared" si="172"/>
        <v>-2.5258346689079219E-3</v>
      </c>
      <c r="AU653" s="9">
        <f t="shared" si="173"/>
        <v>47.899899374464056</v>
      </c>
      <c r="AV653" s="9">
        <f t="shared" si="150"/>
        <v>45.190432851566285</v>
      </c>
      <c r="AW653" s="9">
        <f t="shared" si="151"/>
        <v>50.609365897361826</v>
      </c>
      <c r="AX653" s="16">
        <f t="shared" si="174"/>
        <v>47.899899374464056</v>
      </c>
      <c r="AY653" s="44">
        <f t="shared" si="152"/>
        <v>-2.505967089188813E-3</v>
      </c>
      <c r="AZ653" s="49"/>
      <c r="BA653" s="12">
        <f t="shared" si="175"/>
        <v>-2.5258346689079219E-3</v>
      </c>
      <c r="BB653" s="9">
        <f t="shared" si="176"/>
        <v>66.524977921866991</v>
      </c>
      <c r="BC653" s="9">
        <f t="shared" si="153"/>
        <v>63.815511398969221</v>
      </c>
      <c r="BD653" s="9">
        <f t="shared" si="154"/>
        <v>69.234444444764762</v>
      </c>
      <c r="BE653" s="16">
        <f t="shared" si="177"/>
        <v>66.524977921866991</v>
      </c>
      <c r="BF653" s="44">
        <f t="shared" si="155"/>
        <v>-2.505967089188813E-3</v>
      </c>
      <c r="BG653" s="49"/>
      <c r="BH653" s="12">
        <f t="shared" si="178"/>
        <v>-2.5258346689079219E-3</v>
      </c>
      <c r="BI653" s="9">
        <f t="shared" si="179"/>
        <v>67</v>
      </c>
      <c r="BJ653" s="9">
        <f t="shared" si="157"/>
        <v>64.29053347710223</v>
      </c>
      <c r="BK653" s="9"/>
      <c r="BL653" s="47">
        <f t="shared" si="184"/>
        <v>67</v>
      </c>
      <c r="BM653" s="44">
        <f t="shared" si="156"/>
        <v>-2.505967089188813E-3</v>
      </c>
      <c r="BN653" s="11"/>
      <c r="BO653" s="9"/>
      <c r="BP653" s="11"/>
      <c r="BQ653" s="9"/>
      <c r="BR653" s="43"/>
      <c r="BS653" s="9"/>
      <c r="BT653" s="11"/>
    </row>
    <row r="654" spans="3:72" x14ac:dyDescent="0.2">
      <c r="C654" s="1">
        <v>80</v>
      </c>
      <c r="D654" s="1">
        <v>104.71</v>
      </c>
      <c r="E654" s="1">
        <v>-5103.8999999999996</v>
      </c>
      <c r="F654" s="2">
        <v>78</v>
      </c>
      <c r="G654" s="6">
        <v>3.3000000000000002E-2</v>
      </c>
      <c r="H654" s="2">
        <v>0.42199999999999999</v>
      </c>
      <c r="I654" s="2">
        <v>3500</v>
      </c>
      <c r="J654" s="3">
        <f t="shared" si="180"/>
        <v>58.333333333333336</v>
      </c>
      <c r="K654" s="3">
        <f t="shared" si="181"/>
        <v>366.52</v>
      </c>
      <c r="L654" s="1">
        <v>0.9</v>
      </c>
      <c r="M654" s="1">
        <v>0.76</v>
      </c>
      <c r="N654" s="1">
        <f t="shared" si="158"/>
        <v>0.68400000000000005</v>
      </c>
      <c r="O654" s="40">
        <f t="shared" si="159"/>
        <v>50.175438596491226</v>
      </c>
      <c r="P654" s="40">
        <f t="shared" si="182"/>
        <v>3808.3157894736842</v>
      </c>
      <c r="Q654" s="1">
        <v>11</v>
      </c>
      <c r="R654" s="1">
        <v>4</v>
      </c>
      <c r="S654" s="2">
        <v>2600</v>
      </c>
      <c r="T654" s="3">
        <f t="shared" si="160"/>
        <v>866.66666666666663</v>
      </c>
      <c r="U654" s="7">
        <v>0.20419999999999999</v>
      </c>
      <c r="V654" s="7">
        <f t="shared" si="183"/>
        <v>3.2749326455999997E-2</v>
      </c>
      <c r="W654" s="7">
        <f t="shared" si="161"/>
        <v>1.6693636134473333E-2</v>
      </c>
      <c r="X654" s="40">
        <f t="shared" si="162"/>
        <v>1081.2059482292843</v>
      </c>
      <c r="Y654" s="1">
        <v>0</v>
      </c>
      <c r="Z654" s="1">
        <v>78</v>
      </c>
      <c r="AA654" s="2">
        <v>67</v>
      </c>
      <c r="AB654" s="6">
        <f t="shared" si="163"/>
        <v>0.6511988748177826</v>
      </c>
      <c r="AC654" s="2">
        <v>347.36</v>
      </c>
      <c r="AD654" s="40">
        <f t="shared" si="164"/>
        <v>3367.0033670033663</v>
      </c>
      <c r="AE654" s="1">
        <f t="shared" si="165"/>
        <v>2.4950099800399199</v>
      </c>
      <c r="AF654" s="2">
        <f t="shared" si="166"/>
        <v>127</v>
      </c>
      <c r="AG654" s="9">
        <f t="shared" si="167"/>
        <v>316.86626746506982</v>
      </c>
      <c r="AH654" s="12">
        <f t="shared" si="168"/>
        <v>4.8229272661864222E-3</v>
      </c>
      <c r="AI654" s="12">
        <f t="shared" si="145"/>
        <v>79848.230413417798</v>
      </c>
      <c r="AJ654" s="42">
        <f t="shared" si="146"/>
        <v>-53.295827223089645</v>
      </c>
      <c r="AK654" s="11">
        <v>0</v>
      </c>
      <c r="AL654" s="9">
        <f t="shared" si="147"/>
        <v>-1080.700939515242</v>
      </c>
      <c r="AM654" s="11">
        <f t="shared" si="169"/>
        <v>0</v>
      </c>
      <c r="AN654" s="9">
        <f t="shared" si="170"/>
        <v>50.609365897361833</v>
      </c>
      <c r="AO654" s="9"/>
      <c r="AP654" s="9">
        <f t="shared" si="148"/>
        <v>53.297688073282842</v>
      </c>
      <c r="AQ654" s="47">
        <f t="shared" si="149"/>
        <v>50.588221550385065</v>
      </c>
      <c r="AR654" s="15">
        <f t="shared" si="171"/>
        <v>0</v>
      </c>
      <c r="AS654" s="49"/>
      <c r="AT654" s="12">
        <f t="shared" si="172"/>
        <v>-2.505967089188813E-3</v>
      </c>
      <c r="AU654" s="9">
        <f t="shared" si="173"/>
        <v>47.899899374464056</v>
      </c>
      <c r="AV654" s="9">
        <f t="shared" si="150"/>
        <v>45.211577198543047</v>
      </c>
      <c r="AW654" s="9">
        <f t="shared" si="151"/>
        <v>50.588221550385065</v>
      </c>
      <c r="AX654" s="16">
        <f t="shared" si="174"/>
        <v>47.899899374464056</v>
      </c>
      <c r="AY654" s="44">
        <f t="shared" si="152"/>
        <v>-2.4864108270248931E-3</v>
      </c>
      <c r="AZ654" s="49"/>
      <c r="BA654" s="12">
        <f t="shared" si="175"/>
        <v>-2.505967089188813E-3</v>
      </c>
      <c r="BB654" s="9">
        <f t="shared" si="176"/>
        <v>66.524977921866991</v>
      </c>
      <c r="BC654" s="9">
        <f t="shared" si="153"/>
        <v>63.836655745945983</v>
      </c>
      <c r="BD654" s="9">
        <f t="shared" si="154"/>
        <v>69.213300097788007</v>
      </c>
      <c r="BE654" s="16">
        <f t="shared" si="177"/>
        <v>66.524977921866991</v>
      </c>
      <c r="BF654" s="44">
        <f t="shared" si="155"/>
        <v>-2.4864108270248931E-3</v>
      </c>
      <c r="BG654" s="49"/>
      <c r="BH654" s="12">
        <f t="shared" si="178"/>
        <v>-2.505967089188813E-3</v>
      </c>
      <c r="BI654" s="9">
        <f t="shared" si="179"/>
        <v>67</v>
      </c>
      <c r="BJ654" s="9">
        <f t="shared" si="157"/>
        <v>64.311677824078984</v>
      </c>
      <c r="BK654" s="9"/>
      <c r="BL654" s="47">
        <f t="shared" si="184"/>
        <v>67</v>
      </c>
      <c r="BM654" s="44">
        <f t="shared" si="156"/>
        <v>-2.4864108270248996E-3</v>
      </c>
      <c r="BN654" s="11"/>
      <c r="BO654" s="9"/>
      <c r="BP654" s="11"/>
      <c r="BQ654" s="9"/>
      <c r="BR654" s="43"/>
      <c r="BS654" s="9"/>
      <c r="BT654" s="11"/>
    </row>
    <row r="655" spans="3:72" x14ac:dyDescent="0.2">
      <c r="C655" s="1">
        <v>80</v>
      </c>
      <c r="D655" s="1">
        <v>104.71</v>
      </c>
      <c r="E655" s="1">
        <v>-5103.8999999999996</v>
      </c>
      <c r="F655" s="2">
        <v>78</v>
      </c>
      <c r="G655" s="6">
        <v>3.3000000000000002E-2</v>
      </c>
      <c r="H655" s="2">
        <v>0.42199999999999999</v>
      </c>
      <c r="I655" s="2">
        <v>3500</v>
      </c>
      <c r="J655" s="3">
        <f t="shared" si="180"/>
        <v>58.333333333333336</v>
      </c>
      <c r="K655" s="3">
        <f t="shared" si="181"/>
        <v>366.52</v>
      </c>
      <c r="L655" s="1">
        <v>0.9</v>
      </c>
      <c r="M655" s="1">
        <v>0.76</v>
      </c>
      <c r="N655" s="1">
        <f t="shared" si="158"/>
        <v>0.68400000000000005</v>
      </c>
      <c r="O655" s="40">
        <f t="shared" si="159"/>
        <v>50.175438596491226</v>
      </c>
      <c r="P655" s="40">
        <f t="shared" si="182"/>
        <v>3808.3157894736842</v>
      </c>
      <c r="Q655" s="1">
        <v>11</v>
      </c>
      <c r="R655" s="1">
        <v>4</v>
      </c>
      <c r="S655" s="2">
        <v>2600</v>
      </c>
      <c r="T655" s="3">
        <f t="shared" si="160"/>
        <v>866.66666666666663</v>
      </c>
      <c r="U655" s="7">
        <v>0.20419999999999999</v>
      </c>
      <c r="V655" s="7">
        <f t="shared" si="183"/>
        <v>3.2749326455999997E-2</v>
      </c>
      <c r="W655" s="7">
        <f t="shared" si="161"/>
        <v>1.6693636134473333E-2</v>
      </c>
      <c r="X655" s="40">
        <f t="shared" si="162"/>
        <v>1081.2059482292843</v>
      </c>
      <c r="Y655" s="1">
        <v>0</v>
      </c>
      <c r="Z655" s="1">
        <v>78</v>
      </c>
      <c r="AA655" s="2">
        <v>67</v>
      </c>
      <c r="AB655" s="6">
        <f t="shared" si="163"/>
        <v>0.6511988748177826</v>
      </c>
      <c r="AC655" s="2">
        <v>347.36</v>
      </c>
      <c r="AD655" s="40">
        <f t="shared" si="164"/>
        <v>3367.0033670033663</v>
      </c>
      <c r="AE655" s="1">
        <f t="shared" si="165"/>
        <v>2.4950099800399199</v>
      </c>
      <c r="AF655" s="2">
        <f t="shared" si="166"/>
        <v>128</v>
      </c>
      <c r="AG655" s="9">
        <f t="shared" si="167"/>
        <v>319.36127744510975</v>
      </c>
      <c r="AH655" s="12">
        <f t="shared" si="168"/>
        <v>4.7854284576489409E-3</v>
      </c>
      <c r="AI655" s="12">
        <f t="shared" si="145"/>
        <v>80712.766589982901</v>
      </c>
      <c r="AJ655" s="42">
        <f t="shared" si="146"/>
        <v>-53.253896081406481</v>
      </c>
      <c r="AK655" s="11">
        <v>0</v>
      </c>
      <c r="AL655" s="9">
        <f t="shared" si="147"/>
        <v>-1080.704866015484</v>
      </c>
      <c r="AM655" s="11">
        <f t="shared" si="169"/>
        <v>0</v>
      </c>
      <c r="AN655" s="9">
        <f t="shared" si="170"/>
        <v>50.588221550385065</v>
      </c>
      <c r="AO655" s="9"/>
      <c r="AP655" s="9">
        <f t="shared" si="148"/>
        <v>53.255728107448341</v>
      </c>
      <c r="AQ655" s="47">
        <f t="shared" si="149"/>
        <v>50.567405931527333</v>
      </c>
      <c r="AR655" s="15">
        <f t="shared" si="171"/>
        <v>0</v>
      </c>
      <c r="AS655" s="49"/>
      <c r="AT655" s="12">
        <f t="shared" si="172"/>
        <v>-2.4864108270248931E-3</v>
      </c>
      <c r="AU655" s="9">
        <f t="shared" si="173"/>
        <v>47.899899374464056</v>
      </c>
      <c r="AV655" s="9">
        <f t="shared" si="150"/>
        <v>45.232392817400779</v>
      </c>
      <c r="AW655" s="9">
        <f t="shared" si="151"/>
        <v>50.567405931527333</v>
      </c>
      <c r="AX655" s="16">
        <f t="shared" si="174"/>
        <v>47.899899374464056</v>
      </c>
      <c r="AY655" s="44">
        <f t="shared" si="152"/>
        <v>-2.4671586032539989E-3</v>
      </c>
      <c r="AZ655" s="49"/>
      <c r="BA655" s="12">
        <f t="shared" si="175"/>
        <v>-2.4864108270248931E-3</v>
      </c>
      <c r="BB655" s="9">
        <f t="shared" si="176"/>
        <v>66.524977921866991</v>
      </c>
      <c r="BC655" s="9">
        <f t="shared" si="153"/>
        <v>63.857471364803715</v>
      </c>
      <c r="BD655" s="9">
        <f t="shared" si="154"/>
        <v>69.192484478930268</v>
      </c>
      <c r="BE655" s="16">
        <f t="shared" si="177"/>
        <v>66.524977921866991</v>
      </c>
      <c r="BF655" s="44">
        <f t="shared" si="155"/>
        <v>-2.4671586032539989E-3</v>
      </c>
      <c r="BG655" s="49"/>
      <c r="BH655" s="12">
        <f t="shared" si="178"/>
        <v>-2.4864108270248996E-3</v>
      </c>
      <c r="BI655" s="9">
        <f t="shared" si="179"/>
        <v>67</v>
      </c>
      <c r="BJ655" s="9">
        <f t="shared" si="157"/>
        <v>64.332493442936723</v>
      </c>
      <c r="BK655" s="9"/>
      <c r="BL655" s="47">
        <f t="shared" si="184"/>
        <v>67</v>
      </c>
      <c r="BM655" s="44">
        <f t="shared" si="156"/>
        <v>-2.4671586032539989E-3</v>
      </c>
      <c r="BN655" s="11"/>
      <c r="BO655" s="9"/>
      <c r="BP655" s="11"/>
      <c r="BQ655" s="9"/>
      <c r="BR655" s="43"/>
      <c r="BS655" s="9"/>
      <c r="BT655" s="11"/>
    </row>
    <row r="656" spans="3:72" x14ac:dyDescent="0.2">
      <c r="C656" s="1">
        <v>80</v>
      </c>
      <c r="D656" s="1">
        <v>104.71</v>
      </c>
      <c r="E656" s="1">
        <v>-5103.8999999999996</v>
      </c>
      <c r="F656" s="2">
        <v>78</v>
      </c>
      <c r="G656" s="6">
        <v>3.3000000000000002E-2</v>
      </c>
      <c r="H656" s="2">
        <v>0.42199999999999999</v>
      </c>
      <c r="I656" s="2">
        <v>3500</v>
      </c>
      <c r="J656" s="3">
        <f t="shared" si="180"/>
        <v>58.333333333333336</v>
      </c>
      <c r="K656" s="3">
        <f t="shared" si="181"/>
        <v>366.52</v>
      </c>
      <c r="L656" s="1">
        <v>0.9</v>
      </c>
      <c r="M656" s="1">
        <v>0.76</v>
      </c>
      <c r="N656" s="1">
        <f t="shared" si="158"/>
        <v>0.68400000000000005</v>
      </c>
      <c r="O656" s="40">
        <f t="shared" si="159"/>
        <v>50.175438596491226</v>
      </c>
      <c r="P656" s="40">
        <f t="shared" si="182"/>
        <v>3808.3157894736842</v>
      </c>
      <c r="Q656" s="1">
        <v>11</v>
      </c>
      <c r="R656" s="1">
        <v>4</v>
      </c>
      <c r="S656" s="2">
        <v>2600</v>
      </c>
      <c r="T656" s="3">
        <f t="shared" si="160"/>
        <v>866.66666666666663</v>
      </c>
      <c r="U656" s="7">
        <v>0.20419999999999999</v>
      </c>
      <c r="V656" s="7">
        <f t="shared" si="183"/>
        <v>3.2749326455999997E-2</v>
      </c>
      <c r="W656" s="7">
        <f t="shared" si="161"/>
        <v>1.6693636134473333E-2</v>
      </c>
      <c r="X656" s="40">
        <f t="shared" si="162"/>
        <v>1081.2059482292843</v>
      </c>
      <c r="Y656" s="1">
        <v>0</v>
      </c>
      <c r="Z656" s="1">
        <v>78</v>
      </c>
      <c r="AA656" s="2">
        <v>67</v>
      </c>
      <c r="AB656" s="6">
        <f t="shared" si="163"/>
        <v>0.6511988748177826</v>
      </c>
      <c r="AC656" s="2">
        <v>347.36</v>
      </c>
      <c r="AD656" s="40">
        <f t="shared" si="164"/>
        <v>3367.0033670033663</v>
      </c>
      <c r="AE656" s="1">
        <f t="shared" si="165"/>
        <v>2.4950099800399199</v>
      </c>
      <c r="AF656" s="2">
        <f t="shared" si="166"/>
        <v>129</v>
      </c>
      <c r="AG656" s="9">
        <f t="shared" si="167"/>
        <v>321.85628742514967</v>
      </c>
      <c r="AH656" s="12">
        <f t="shared" si="168"/>
        <v>4.7485082653151061E-3</v>
      </c>
      <c r="AI656" s="12">
        <f t="shared" ref="AI656:AI719" si="185">AL656^2-4*CoefC*AJ656</f>
        <v>81563.918744185707</v>
      </c>
      <c r="AJ656" s="42">
        <f t="shared" ref="AJ656:AJ719" si="186">AH656^2*CoefA-AP656</f>
        <v>-53.212614105048083</v>
      </c>
      <c r="AK656" s="11">
        <v>0</v>
      </c>
      <c r="AL656" s="9">
        <f t="shared" ref="AL656:AL719" si="187">AH656*CoefB-B</f>
        <v>-1080.7087319288232</v>
      </c>
      <c r="AM656" s="11">
        <f t="shared" si="169"/>
        <v>0</v>
      </c>
      <c r="AN656" s="9">
        <f t="shared" si="170"/>
        <v>50.567405931527333</v>
      </c>
      <c r="AO656" s="9"/>
      <c r="AP656" s="9">
        <f t="shared" ref="AP656:AP719" si="188">AN656-AT656*(B-_R*ABS(AT656))</f>
        <v>53.214417971507743</v>
      </c>
      <c r="AQ656" s="47">
        <f t="shared" ref="AQ656:AQ719" si="189">AU656+B*(AR656-AT656)+_R*AT656*ABS(AT656)</f>
        <v>50.546911414444473</v>
      </c>
      <c r="AR656" s="15">
        <f t="shared" si="171"/>
        <v>0</v>
      </c>
      <c r="AS656" s="49"/>
      <c r="AT656" s="12">
        <f t="shared" si="172"/>
        <v>-2.4671586032539989E-3</v>
      </c>
      <c r="AU656" s="9">
        <f t="shared" si="173"/>
        <v>47.899899374464056</v>
      </c>
      <c r="AV656" s="9">
        <f t="shared" ref="AV656:AV719" si="190">AU656+AT656*(B-_R*ABS(AT656))</f>
        <v>45.252887334483646</v>
      </c>
      <c r="AW656" s="9">
        <f t="shared" ref="AW656:AW719" si="191">AU656-BA656*(B-_R*ABS(BA656))</f>
        <v>50.546911414444466</v>
      </c>
      <c r="AX656" s="16">
        <f t="shared" si="174"/>
        <v>47.899899374464056</v>
      </c>
      <c r="AY656" s="44">
        <f t="shared" ref="AY656:AY719" si="192">(AV656-AX656)/B</f>
        <v>-2.4482033643224792E-3</v>
      </c>
      <c r="AZ656" s="49"/>
      <c r="BA656" s="12">
        <f t="shared" si="175"/>
        <v>-2.4671586032539989E-3</v>
      </c>
      <c r="BB656" s="9">
        <f t="shared" si="176"/>
        <v>66.524977921866991</v>
      </c>
      <c r="BC656" s="9">
        <f t="shared" ref="BC656:BC719" si="193">BB656+BA656*(B-_R*ABS(BA656))</f>
        <v>63.877965881886581</v>
      </c>
      <c r="BD656" s="9">
        <f t="shared" ref="BD656:BD719" si="194">BB656-BH656*(B-_R*ABS(BH656))</f>
        <v>69.171989961847402</v>
      </c>
      <c r="BE656" s="16">
        <f t="shared" si="177"/>
        <v>66.524977921866991</v>
      </c>
      <c r="BF656" s="44">
        <f t="shared" ref="BF656:BF719" si="195">(BC656-BE656)/B</f>
        <v>-2.4482033643224792E-3</v>
      </c>
      <c r="BG656" s="49"/>
      <c r="BH656" s="12">
        <f t="shared" si="178"/>
        <v>-2.4671586032539989E-3</v>
      </c>
      <c r="BI656" s="9">
        <f t="shared" si="179"/>
        <v>67</v>
      </c>
      <c r="BJ656" s="9">
        <f t="shared" si="157"/>
        <v>64.35298796001959</v>
      </c>
      <c r="BK656" s="9"/>
      <c r="BL656" s="47">
        <f t="shared" si="184"/>
        <v>67</v>
      </c>
      <c r="BM656" s="44">
        <f t="shared" ref="BM656:BM719" si="196">(BJ656-BL656)/B</f>
        <v>-2.4482033643224792E-3</v>
      </c>
      <c r="BN656" s="11"/>
      <c r="BO656" s="9"/>
      <c r="BP656" s="11"/>
      <c r="BQ656" s="9"/>
      <c r="BR656" s="43"/>
      <c r="BS656" s="9"/>
      <c r="BT656" s="11"/>
    </row>
    <row r="657" spans="3:72" x14ac:dyDescent="0.2">
      <c r="C657" s="1">
        <v>80</v>
      </c>
      <c r="D657" s="1">
        <v>104.71</v>
      </c>
      <c r="E657" s="1">
        <v>-5103.8999999999996</v>
      </c>
      <c r="F657" s="2">
        <v>78</v>
      </c>
      <c r="G657" s="6">
        <v>3.3000000000000002E-2</v>
      </c>
      <c r="H657" s="2">
        <v>0.42199999999999999</v>
      </c>
      <c r="I657" s="2">
        <v>3500</v>
      </c>
      <c r="J657" s="3">
        <f t="shared" si="180"/>
        <v>58.333333333333336</v>
      </c>
      <c r="K657" s="3">
        <f t="shared" si="181"/>
        <v>366.52</v>
      </c>
      <c r="L657" s="1">
        <v>0.9</v>
      </c>
      <c r="M657" s="1">
        <v>0.76</v>
      </c>
      <c r="N657" s="1">
        <f t="shared" si="158"/>
        <v>0.68400000000000005</v>
      </c>
      <c r="O657" s="40">
        <f t="shared" si="159"/>
        <v>50.175438596491226</v>
      </c>
      <c r="P657" s="40">
        <f t="shared" si="182"/>
        <v>3808.3157894736842</v>
      </c>
      <c r="Q657" s="1">
        <v>11</v>
      </c>
      <c r="R657" s="1">
        <v>4</v>
      </c>
      <c r="S657" s="2">
        <v>2600</v>
      </c>
      <c r="T657" s="3">
        <f t="shared" si="160"/>
        <v>866.66666666666663</v>
      </c>
      <c r="U657" s="7">
        <v>0.20419999999999999</v>
      </c>
      <c r="V657" s="7">
        <f t="shared" si="183"/>
        <v>3.2749326455999997E-2</v>
      </c>
      <c r="W657" s="7">
        <f t="shared" si="161"/>
        <v>1.6693636134473333E-2</v>
      </c>
      <c r="X657" s="40">
        <f t="shared" si="162"/>
        <v>1081.2059482292843</v>
      </c>
      <c r="Y657" s="1">
        <v>0</v>
      </c>
      <c r="Z657" s="1">
        <v>78</v>
      </c>
      <c r="AA657" s="2">
        <v>67</v>
      </c>
      <c r="AB657" s="6">
        <f t="shared" si="163"/>
        <v>0.6511988748177826</v>
      </c>
      <c r="AC657" s="2">
        <v>347.36</v>
      </c>
      <c r="AD657" s="40">
        <f t="shared" si="164"/>
        <v>3367.0033670033663</v>
      </c>
      <c r="AE657" s="1">
        <f t="shared" si="165"/>
        <v>2.4950099800399199</v>
      </c>
      <c r="AF657" s="2">
        <f t="shared" si="166"/>
        <v>130</v>
      </c>
      <c r="AG657" s="9">
        <f t="shared" si="167"/>
        <v>324.3512974051896</v>
      </c>
      <c r="AH657" s="12">
        <f t="shared" si="168"/>
        <v>4.7121533994231787E-3</v>
      </c>
      <c r="AI657" s="12">
        <f t="shared" si="185"/>
        <v>82401.996073056012</v>
      </c>
      <c r="AJ657" s="42">
        <f t="shared" si="186"/>
        <v>-53.171966296137363</v>
      </c>
      <c r="AK657" s="11">
        <v>0</v>
      </c>
      <c r="AL657" s="9">
        <f t="shared" si="187"/>
        <v>-1080.7125386468308</v>
      </c>
      <c r="AM657" s="11">
        <f t="shared" si="169"/>
        <v>0</v>
      </c>
      <c r="AN657" s="9">
        <f t="shared" si="170"/>
        <v>50.546911414444473</v>
      </c>
      <c r="AO657" s="9"/>
      <c r="AP657" s="9">
        <f t="shared" si="188"/>
        <v>53.173742647310135</v>
      </c>
      <c r="AQ657" s="47">
        <f t="shared" si="189"/>
        <v>50.526730607329718</v>
      </c>
      <c r="AR657" s="15">
        <f t="shared" si="171"/>
        <v>0</v>
      </c>
      <c r="AS657" s="49"/>
      <c r="AT657" s="12">
        <f t="shared" si="172"/>
        <v>-2.4482033643224792E-3</v>
      </c>
      <c r="AU657" s="9">
        <f t="shared" si="173"/>
        <v>47.899899374464056</v>
      </c>
      <c r="AV657" s="9">
        <f t="shared" si="190"/>
        <v>45.273068141598394</v>
      </c>
      <c r="AW657" s="9">
        <f t="shared" si="191"/>
        <v>50.526730607329718</v>
      </c>
      <c r="AX657" s="16">
        <f t="shared" si="174"/>
        <v>47.899899374464056</v>
      </c>
      <c r="AY657" s="44">
        <f t="shared" si="192"/>
        <v>-2.429538273598738E-3</v>
      </c>
      <c r="AZ657" s="49"/>
      <c r="BA657" s="12">
        <f t="shared" si="175"/>
        <v>-2.4482033643224792E-3</v>
      </c>
      <c r="BB657" s="9">
        <f t="shared" si="176"/>
        <v>66.524977921866991</v>
      </c>
      <c r="BC657" s="9">
        <f t="shared" si="193"/>
        <v>63.898146689001329</v>
      </c>
      <c r="BD657" s="9">
        <f t="shared" si="194"/>
        <v>69.151809154732661</v>
      </c>
      <c r="BE657" s="16">
        <f t="shared" si="177"/>
        <v>66.524977921866991</v>
      </c>
      <c r="BF657" s="44">
        <f t="shared" si="195"/>
        <v>-2.429538273598738E-3</v>
      </c>
      <c r="BG657" s="49"/>
      <c r="BH657" s="12">
        <f t="shared" si="178"/>
        <v>-2.4482033643224792E-3</v>
      </c>
      <c r="BI657" s="9">
        <f t="shared" si="179"/>
        <v>67</v>
      </c>
      <c r="BJ657" s="9">
        <f t="shared" si="157"/>
        <v>64.373168767134331</v>
      </c>
      <c r="BK657" s="9"/>
      <c r="BL657" s="47">
        <f t="shared" si="184"/>
        <v>67</v>
      </c>
      <c r="BM657" s="44">
        <f t="shared" si="196"/>
        <v>-2.4295382735987445E-3</v>
      </c>
      <c r="BN657" s="11"/>
      <c r="BO657" s="9"/>
      <c r="BP657" s="11"/>
      <c r="BQ657" s="9"/>
      <c r="BR657" s="43"/>
      <c r="BS657" s="9"/>
      <c r="BT657" s="11"/>
    </row>
    <row r="658" spans="3:72" x14ac:dyDescent="0.2">
      <c r="C658" s="1">
        <v>80</v>
      </c>
      <c r="D658" s="1">
        <v>104.71</v>
      </c>
      <c r="E658" s="1">
        <v>-5103.8999999999996</v>
      </c>
      <c r="F658" s="2">
        <v>78</v>
      </c>
      <c r="G658" s="6">
        <v>3.3000000000000002E-2</v>
      </c>
      <c r="H658" s="2">
        <v>0.42199999999999999</v>
      </c>
      <c r="I658" s="2">
        <v>3500</v>
      </c>
      <c r="J658" s="3">
        <f t="shared" si="180"/>
        <v>58.333333333333336</v>
      </c>
      <c r="K658" s="3">
        <f t="shared" si="181"/>
        <v>366.52</v>
      </c>
      <c r="L658" s="1">
        <v>0.9</v>
      </c>
      <c r="M658" s="1">
        <v>0.76</v>
      </c>
      <c r="N658" s="1">
        <f t="shared" si="158"/>
        <v>0.68400000000000005</v>
      </c>
      <c r="O658" s="40">
        <f t="shared" si="159"/>
        <v>50.175438596491226</v>
      </c>
      <c r="P658" s="40">
        <f t="shared" si="182"/>
        <v>3808.3157894736842</v>
      </c>
      <c r="Q658" s="1">
        <v>11</v>
      </c>
      <c r="R658" s="1">
        <v>4</v>
      </c>
      <c r="S658" s="2">
        <v>2600</v>
      </c>
      <c r="T658" s="3">
        <f t="shared" si="160"/>
        <v>866.66666666666663</v>
      </c>
      <c r="U658" s="7">
        <v>0.20419999999999999</v>
      </c>
      <c r="V658" s="7">
        <f t="shared" si="183"/>
        <v>3.2749326455999997E-2</v>
      </c>
      <c r="W658" s="7">
        <f t="shared" si="161"/>
        <v>1.6693636134473333E-2</v>
      </c>
      <c r="X658" s="40">
        <f t="shared" si="162"/>
        <v>1081.2059482292843</v>
      </c>
      <c r="Y658" s="1">
        <v>0</v>
      </c>
      <c r="Z658" s="1">
        <v>78</v>
      </c>
      <c r="AA658" s="2">
        <v>67</v>
      </c>
      <c r="AB658" s="6">
        <f t="shared" si="163"/>
        <v>0.6511988748177826</v>
      </c>
      <c r="AC658" s="2">
        <v>347.36</v>
      </c>
      <c r="AD658" s="40">
        <f t="shared" si="164"/>
        <v>3367.0033670033663</v>
      </c>
      <c r="AE658" s="1">
        <f t="shared" si="165"/>
        <v>2.4950099800399199</v>
      </c>
      <c r="AF658" s="2">
        <f t="shared" si="166"/>
        <v>131</v>
      </c>
      <c r="AG658" s="9">
        <f t="shared" si="167"/>
        <v>326.84630738522952</v>
      </c>
      <c r="AH658" s="12">
        <f t="shared" si="168"/>
        <v>4.6763509741080365E-3</v>
      </c>
      <c r="AI658" s="12">
        <f t="shared" si="185"/>
        <v>83227.298304436263</v>
      </c>
      <c r="AJ658" s="42">
        <f t="shared" si="186"/>
        <v>-53.131938116144028</v>
      </c>
      <c r="AK658" s="11">
        <v>0</v>
      </c>
      <c r="AL658" s="9">
        <f t="shared" si="187"/>
        <v>-1080.7162875187855</v>
      </c>
      <c r="AM658" s="11">
        <f t="shared" si="169"/>
        <v>0</v>
      </c>
      <c r="AN658" s="9">
        <f t="shared" si="170"/>
        <v>50.526730607329718</v>
      </c>
      <c r="AO658" s="9"/>
      <c r="AP658" s="9">
        <f t="shared" si="188"/>
        <v>53.133687576818673</v>
      </c>
      <c r="AQ658" s="47">
        <f t="shared" si="189"/>
        <v>50.506856343953011</v>
      </c>
      <c r="AR658" s="15">
        <f t="shared" si="171"/>
        <v>0</v>
      </c>
      <c r="AS658" s="49"/>
      <c r="AT658" s="12">
        <f t="shared" si="172"/>
        <v>-2.429538273598738E-3</v>
      </c>
      <c r="AU658" s="9">
        <f t="shared" si="173"/>
        <v>47.899899374464056</v>
      </c>
      <c r="AV658" s="9">
        <f t="shared" si="190"/>
        <v>45.292942404975101</v>
      </c>
      <c r="AW658" s="9">
        <f t="shared" si="191"/>
        <v>50.506856343953011</v>
      </c>
      <c r="AX658" s="16">
        <f t="shared" si="174"/>
        <v>47.899899374464056</v>
      </c>
      <c r="AY658" s="44">
        <f t="shared" si="192"/>
        <v>-2.4111567030855019E-3</v>
      </c>
      <c r="AZ658" s="49"/>
      <c r="BA658" s="12">
        <f t="shared" si="175"/>
        <v>-2.429538273598738E-3</v>
      </c>
      <c r="BB658" s="9">
        <f t="shared" si="176"/>
        <v>66.524977921866991</v>
      </c>
      <c r="BC658" s="9">
        <f t="shared" si="193"/>
        <v>63.918020952378036</v>
      </c>
      <c r="BD658" s="9">
        <f t="shared" si="194"/>
        <v>69.131934891355954</v>
      </c>
      <c r="BE658" s="16">
        <f t="shared" si="177"/>
        <v>66.524977921866991</v>
      </c>
      <c r="BF658" s="44">
        <f t="shared" si="195"/>
        <v>-2.4111567030855019E-3</v>
      </c>
      <c r="BG658" s="49"/>
      <c r="BH658" s="12">
        <f t="shared" si="178"/>
        <v>-2.4295382735987445E-3</v>
      </c>
      <c r="BI658" s="9">
        <f t="shared" si="179"/>
        <v>67</v>
      </c>
      <c r="BJ658" s="9">
        <f t="shared" si="157"/>
        <v>64.393043030511038</v>
      </c>
      <c r="BK658" s="9"/>
      <c r="BL658" s="47">
        <f t="shared" si="184"/>
        <v>67</v>
      </c>
      <c r="BM658" s="44">
        <f t="shared" si="196"/>
        <v>-2.4111567030855085E-3</v>
      </c>
      <c r="BN658" s="11"/>
      <c r="BO658" s="9"/>
      <c r="BP658" s="11"/>
      <c r="BQ658" s="9"/>
      <c r="BR658" s="43"/>
      <c r="BS658" s="9"/>
      <c r="BT658" s="11"/>
    </row>
    <row r="659" spans="3:72" x14ac:dyDescent="0.2">
      <c r="C659" s="1">
        <v>80</v>
      </c>
      <c r="D659" s="1">
        <v>104.71</v>
      </c>
      <c r="E659" s="1">
        <v>-5103.8999999999996</v>
      </c>
      <c r="F659" s="2">
        <v>78</v>
      </c>
      <c r="G659" s="6">
        <v>3.3000000000000002E-2</v>
      </c>
      <c r="H659" s="2">
        <v>0.42199999999999999</v>
      </c>
      <c r="I659" s="2">
        <v>3500</v>
      </c>
      <c r="J659" s="3">
        <f t="shared" si="180"/>
        <v>58.333333333333336</v>
      </c>
      <c r="K659" s="3">
        <f t="shared" si="181"/>
        <v>366.52</v>
      </c>
      <c r="L659" s="1">
        <v>0.9</v>
      </c>
      <c r="M659" s="1">
        <v>0.76</v>
      </c>
      <c r="N659" s="1">
        <f t="shared" si="158"/>
        <v>0.68400000000000005</v>
      </c>
      <c r="O659" s="40">
        <f t="shared" si="159"/>
        <v>50.175438596491226</v>
      </c>
      <c r="P659" s="40">
        <f t="shared" si="182"/>
        <v>3808.3157894736842</v>
      </c>
      <c r="Q659" s="1">
        <v>11</v>
      </c>
      <c r="R659" s="1">
        <v>4</v>
      </c>
      <c r="S659" s="2">
        <v>2600</v>
      </c>
      <c r="T659" s="3">
        <f t="shared" si="160"/>
        <v>866.66666666666663</v>
      </c>
      <c r="U659" s="7">
        <v>0.20419999999999999</v>
      </c>
      <c r="V659" s="7">
        <f t="shared" si="183"/>
        <v>3.2749326455999997E-2</v>
      </c>
      <c r="W659" s="7">
        <f t="shared" si="161"/>
        <v>1.6693636134473333E-2</v>
      </c>
      <c r="X659" s="40">
        <f t="shared" si="162"/>
        <v>1081.2059482292843</v>
      </c>
      <c r="Y659" s="1">
        <v>0</v>
      </c>
      <c r="Z659" s="1">
        <v>78</v>
      </c>
      <c r="AA659" s="2">
        <v>67</v>
      </c>
      <c r="AB659" s="6">
        <f t="shared" si="163"/>
        <v>0.6511988748177826</v>
      </c>
      <c r="AC659" s="2">
        <v>347.36</v>
      </c>
      <c r="AD659" s="40">
        <f t="shared" si="164"/>
        <v>3367.0033670033663</v>
      </c>
      <c r="AE659" s="1">
        <f t="shared" si="165"/>
        <v>2.4950099800399199</v>
      </c>
      <c r="AF659" s="2">
        <f t="shared" si="166"/>
        <v>132</v>
      </c>
      <c r="AG659" s="9">
        <f t="shared" si="167"/>
        <v>329.34131736526945</v>
      </c>
      <c r="AH659" s="12">
        <f t="shared" si="168"/>
        <v>4.6410884921730608E-3</v>
      </c>
      <c r="AI659" s="12">
        <f t="shared" si="185"/>
        <v>84040.116057259729</v>
      </c>
      <c r="AJ659" s="42">
        <f t="shared" si="186"/>
        <v>-53.092515468406027</v>
      </c>
      <c r="AK659" s="11">
        <v>0</v>
      </c>
      <c r="AL659" s="9">
        <f t="shared" si="187"/>
        <v>-1080.7199798532688</v>
      </c>
      <c r="AM659" s="11">
        <f t="shared" si="169"/>
        <v>0</v>
      </c>
      <c r="AN659" s="9">
        <f t="shared" si="170"/>
        <v>50.506856343953011</v>
      </c>
      <c r="AO659" s="9"/>
      <c r="AP659" s="9">
        <f t="shared" si="188"/>
        <v>53.094238644597404</v>
      </c>
      <c r="AQ659" s="47">
        <f t="shared" si="189"/>
        <v>50.487281675108449</v>
      </c>
      <c r="AR659" s="15">
        <f t="shared" si="171"/>
        <v>0</v>
      </c>
      <c r="AS659" s="49"/>
      <c r="AT659" s="12">
        <f t="shared" si="172"/>
        <v>-2.4111567030855019E-3</v>
      </c>
      <c r="AU659" s="9">
        <f t="shared" si="173"/>
        <v>47.899899374464056</v>
      </c>
      <c r="AV659" s="9">
        <f t="shared" si="190"/>
        <v>45.312517073819663</v>
      </c>
      <c r="AW659" s="9">
        <f t="shared" si="191"/>
        <v>50.487281675108449</v>
      </c>
      <c r="AX659" s="16">
        <f t="shared" si="174"/>
        <v>47.899899374464056</v>
      </c>
      <c r="AY659" s="44">
        <f t="shared" si="192"/>
        <v>-2.3930522255096801E-3</v>
      </c>
      <c r="AZ659" s="49"/>
      <c r="BA659" s="12">
        <f t="shared" si="175"/>
        <v>-2.4111567030855019E-3</v>
      </c>
      <c r="BB659" s="9">
        <f t="shared" si="176"/>
        <v>66.524977921866991</v>
      </c>
      <c r="BC659" s="9">
        <f t="shared" si="193"/>
        <v>63.937595621222599</v>
      </c>
      <c r="BD659" s="9">
        <f t="shared" si="194"/>
        <v>69.112360222511398</v>
      </c>
      <c r="BE659" s="16">
        <f t="shared" si="177"/>
        <v>66.524977921866991</v>
      </c>
      <c r="BF659" s="44">
        <f t="shared" si="195"/>
        <v>-2.3930522255096801E-3</v>
      </c>
      <c r="BG659" s="49"/>
      <c r="BH659" s="12">
        <f t="shared" si="178"/>
        <v>-2.4111567030855085E-3</v>
      </c>
      <c r="BI659" s="9">
        <f t="shared" si="179"/>
        <v>67</v>
      </c>
      <c r="BJ659" s="9">
        <f t="shared" si="157"/>
        <v>64.412617699355593</v>
      </c>
      <c r="BK659" s="9"/>
      <c r="BL659" s="47">
        <f t="shared" si="184"/>
        <v>67</v>
      </c>
      <c r="BM659" s="44">
        <f t="shared" si="196"/>
        <v>-2.3930522255096931E-3</v>
      </c>
      <c r="BN659" s="11"/>
      <c r="BO659" s="9"/>
      <c r="BP659" s="11"/>
      <c r="BQ659" s="9"/>
      <c r="BR659" s="43"/>
      <c r="BS659" s="9"/>
      <c r="BT659" s="11"/>
    </row>
    <row r="660" spans="3:72" x14ac:dyDescent="0.2">
      <c r="C660" s="1">
        <v>80</v>
      </c>
      <c r="D660" s="1">
        <v>104.71</v>
      </c>
      <c r="E660" s="1">
        <v>-5103.8999999999996</v>
      </c>
      <c r="F660" s="2">
        <v>78</v>
      </c>
      <c r="G660" s="6">
        <v>3.3000000000000002E-2</v>
      </c>
      <c r="H660" s="2">
        <v>0.42199999999999999</v>
      </c>
      <c r="I660" s="2">
        <v>3500</v>
      </c>
      <c r="J660" s="3">
        <f t="shared" si="180"/>
        <v>58.333333333333336</v>
      </c>
      <c r="K660" s="3">
        <f t="shared" si="181"/>
        <v>366.52</v>
      </c>
      <c r="L660" s="1">
        <v>0.9</v>
      </c>
      <c r="M660" s="1">
        <v>0.76</v>
      </c>
      <c r="N660" s="1">
        <f t="shared" si="158"/>
        <v>0.68400000000000005</v>
      </c>
      <c r="O660" s="40">
        <f t="shared" si="159"/>
        <v>50.175438596491226</v>
      </c>
      <c r="P660" s="40">
        <f t="shared" si="182"/>
        <v>3808.3157894736842</v>
      </c>
      <c r="Q660" s="1">
        <v>11</v>
      </c>
      <c r="R660" s="1">
        <v>4</v>
      </c>
      <c r="S660" s="2">
        <v>2600</v>
      </c>
      <c r="T660" s="3">
        <f t="shared" si="160"/>
        <v>866.66666666666663</v>
      </c>
      <c r="U660" s="7">
        <v>0.20419999999999999</v>
      </c>
      <c r="V660" s="7">
        <f t="shared" si="183"/>
        <v>3.2749326455999997E-2</v>
      </c>
      <c r="W660" s="7">
        <f t="shared" si="161"/>
        <v>1.6693636134473333E-2</v>
      </c>
      <c r="X660" s="40">
        <f t="shared" si="162"/>
        <v>1081.2059482292843</v>
      </c>
      <c r="Y660" s="1">
        <v>0</v>
      </c>
      <c r="Z660" s="1">
        <v>78</v>
      </c>
      <c r="AA660" s="2">
        <v>67</v>
      </c>
      <c r="AB660" s="6">
        <f t="shared" si="163"/>
        <v>0.6511988748177826</v>
      </c>
      <c r="AC660" s="2">
        <v>347.36</v>
      </c>
      <c r="AD660" s="40">
        <f t="shared" si="164"/>
        <v>3367.0033670033663</v>
      </c>
      <c r="AE660" s="1">
        <f t="shared" si="165"/>
        <v>2.4950099800399199</v>
      </c>
      <c r="AF660" s="2">
        <f t="shared" si="166"/>
        <v>133</v>
      </c>
      <c r="AG660" s="9">
        <f t="shared" si="167"/>
        <v>331.83632734530937</v>
      </c>
      <c r="AH660" s="12">
        <f t="shared" si="168"/>
        <v>4.6063538305458479E-3</v>
      </c>
      <c r="AI660" s="12">
        <f t="shared" si="185"/>
        <v>84840.731185486773</v>
      </c>
      <c r="AJ660" s="42">
        <f t="shared" si="186"/>
        <v>-53.053684681443876</v>
      </c>
      <c r="AK660" s="11">
        <v>0</v>
      </c>
      <c r="AL660" s="9">
        <f t="shared" si="187"/>
        <v>-1080.7236169196879</v>
      </c>
      <c r="AM660" s="11">
        <f t="shared" si="169"/>
        <v>0</v>
      </c>
      <c r="AN660" s="9">
        <f t="shared" si="170"/>
        <v>50.487281675108449</v>
      </c>
      <c r="AO660" s="9"/>
      <c r="AP660" s="9">
        <f t="shared" si="188"/>
        <v>53.055382161092851</v>
      </c>
      <c r="AQ660" s="47">
        <f t="shared" si="189"/>
        <v>50.467999860448458</v>
      </c>
      <c r="AR660" s="15">
        <f t="shared" si="171"/>
        <v>0</v>
      </c>
      <c r="AS660" s="49"/>
      <c r="AT660" s="12">
        <f t="shared" si="172"/>
        <v>-2.3930522255096801E-3</v>
      </c>
      <c r="AU660" s="9">
        <f t="shared" si="173"/>
        <v>47.899899374464056</v>
      </c>
      <c r="AV660" s="9">
        <f t="shared" si="190"/>
        <v>45.331798888479653</v>
      </c>
      <c r="AW660" s="9">
        <f t="shared" si="191"/>
        <v>50.467999860448458</v>
      </c>
      <c r="AX660" s="16">
        <f t="shared" si="174"/>
        <v>47.899899374464056</v>
      </c>
      <c r="AY660" s="44">
        <f t="shared" si="192"/>
        <v>-2.3752186067698194E-3</v>
      </c>
      <c r="AZ660" s="49"/>
      <c r="BA660" s="12">
        <f t="shared" si="175"/>
        <v>-2.3930522255096801E-3</v>
      </c>
      <c r="BB660" s="9">
        <f t="shared" si="176"/>
        <v>66.524977921866991</v>
      </c>
      <c r="BC660" s="9">
        <f t="shared" si="193"/>
        <v>63.956877435882589</v>
      </c>
      <c r="BD660" s="9">
        <f t="shared" si="194"/>
        <v>69.093078407851408</v>
      </c>
      <c r="BE660" s="16">
        <f t="shared" si="177"/>
        <v>66.524977921866991</v>
      </c>
      <c r="BF660" s="44">
        <f t="shared" si="195"/>
        <v>-2.3752186067698194E-3</v>
      </c>
      <c r="BG660" s="49"/>
      <c r="BH660" s="12">
        <f t="shared" si="178"/>
        <v>-2.3930522255096931E-3</v>
      </c>
      <c r="BI660" s="9">
        <f t="shared" si="179"/>
        <v>67</v>
      </c>
      <c r="BJ660" s="9">
        <f t="shared" si="157"/>
        <v>64.431899514015583</v>
      </c>
      <c r="BK660" s="9"/>
      <c r="BL660" s="47">
        <f t="shared" si="184"/>
        <v>67</v>
      </c>
      <c r="BM660" s="44">
        <f t="shared" si="196"/>
        <v>-2.3752186067698328E-3</v>
      </c>
      <c r="BN660" s="11"/>
      <c r="BO660" s="9"/>
      <c r="BP660" s="11"/>
      <c r="BQ660" s="9"/>
      <c r="BR660" s="43"/>
      <c r="BS660" s="9"/>
      <c r="BT660" s="11"/>
    </row>
    <row r="661" spans="3:72" x14ac:dyDescent="0.2">
      <c r="C661" s="1">
        <v>80</v>
      </c>
      <c r="D661" s="1">
        <v>104.71</v>
      </c>
      <c r="E661" s="1">
        <v>-5103.8999999999996</v>
      </c>
      <c r="F661" s="2">
        <v>78</v>
      </c>
      <c r="G661" s="6">
        <v>3.3000000000000002E-2</v>
      </c>
      <c r="H661" s="2">
        <v>0.42199999999999999</v>
      </c>
      <c r="I661" s="2">
        <v>3500</v>
      </c>
      <c r="J661" s="3">
        <f t="shared" si="180"/>
        <v>58.333333333333336</v>
      </c>
      <c r="K661" s="3">
        <f t="shared" si="181"/>
        <v>366.52</v>
      </c>
      <c r="L661" s="1">
        <v>0.9</v>
      </c>
      <c r="M661" s="1">
        <v>0.76</v>
      </c>
      <c r="N661" s="1">
        <f t="shared" si="158"/>
        <v>0.68400000000000005</v>
      </c>
      <c r="O661" s="40">
        <f t="shared" si="159"/>
        <v>50.175438596491226</v>
      </c>
      <c r="P661" s="40">
        <f t="shared" si="182"/>
        <v>3808.3157894736842</v>
      </c>
      <c r="Q661" s="1">
        <v>11</v>
      </c>
      <c r="R661" s="1">
        <v>4</v>
      </c>
      <c r="S661" s="2">
        <v>2600</v>
      </c>
      <c r="T661" s="3">
        <f t="shared" si="160"/>
        <v>866.66666666666663</v>
      </c>
      <c r="U661" s="7">
        <v>0.20419999999999999</v>
      </c>
      <c r="V661" s="7">
        <f t="shared" si="183"/>
        <v>3.2749326455999997E-2</v>
      </c>
      <c r="W661" s="7">
        <f t="shared" si="161"/>
        <v>1.6693636134473333E-2</v>
      </c>
      <c r="X661" s="40">
        <f t="shared" si="162"/>
        <v>1081.2059482292843</v>
      </c>
      <c r="Y661" s="1">
        <v>0</v>
      </c>
      <c r="Z661" s="1">
        <v>78</v>
      </c>
      <c r="AA661" s="2">
        <v>67</v>
      </c>
      <c r="AB661" s="6">
        <f t="shared" si="163"/>
        <v>0.6511988748177826</v>
      </c>
      <c r="AC661" s="2">
        <v>347.36</v>
      </c>
      <c r="AD661" s="40">
        <f t="shared" si="164"/>
        <v>3367.0033670033663</v>
      </c>
      <c r="AE661" s="1">
        <f t="shared" si="165"/>
        <v>2.4950099800399199</v>
      </c>
      <c r="AF661" s="2">
        <f t="shared" si="166"/>
        <v>134</v>
      </c>
      <c r="AG661" s="9">
        <f t="shared" si="167"/>
        <v>334.3313373253493</v>
      </c>
      <c r="AH661" s="12">
        <f t="shared" si="168"/>
        <v>4.5721352263821766E-3</v>
      </c>
      <c r="AI661" s="12">
        <f t="shared" si="185"/>
        <v>85629.417106551817</v>
      </c>
      <c r="AJ661" s="42">
        <f t="shared" si="186"/>
        <v>-53.015432493026474</v>
      </c>
      <c r="AK661" s="11">
        <v>0</v>
      </c>
      <c r="AL661" s="9">
        <f t="shared" si="187"/>
        <v>-1080.7271999497298</v>
      </c>
      <c r="AM661" s="11">
        <f t="shared" si="169"/>
        <v>0</v>
      </c>
      <c r="AN661" s="9">
        <f t="shared" si="170"/>
        <v>50.467999860448458</v>
      </c>
      <c r="AO661" s="9"/>
      <c r="AP661" s="9">
        <f t="shared" si="188"/>
        <v>53.017104846668737</v>
      </c>
      <c r="AQ661" s="47">
        <f t="shared" si="189"/>
        <v>50.449004360684334</v>
      </c>
      <c r="AR661" s="15">
        <f t="shared" si="171"/>
        <v>0</v>
      </c>
      <c r="AS661" s="49"/>
      <c r="AT661" s="12">
        <f t="shared" si="172"/>
        <v>-2.3752186067698194E-3</v>
      </c>
      <c r="AU661" s="9">
        <f t="shared" si="173"/>
        <v>47.899899374464056</v>
      </c>
      <c r="AV661" s="9">
        <f t="shared" si="190"/>
        <v>45.350794388243777</v>
      </c>
      <c r="AW661" s="9">
        <f t="shared" si="191"/>
        <v>50.449004360684334</v>
      </c>
      <c r="AX661" s="16">
        <f t="shared" si="174"/>
        <v>47.899899374464056</v>
      </c>
      <c r="AY661" s="44">
        <f t="shared" si="192"/>
        <v>-2.3576497987224413E-3</v>
      </c>
      <c r="AZ661" s="49"/>
      <c r="BA661" s="12">
        <f t="shared" si="175"/>
        <v>-2.3752186067698194E-3</v>
      </c>
      <c r="BB661" s="9">
        <f t="shared" si="176"/>
        <v>66.524977921866991</v>
      </c>
      <c r="BC661" s="9">
        <f t="shared" si="193"/>
        <v>63.975872935646713</v>
      </c>
      <c r="BD661" s="9">
        <f t="shared" si="194"/>
        <v>69.074082908087277</v>
      </c>
      <c r="BE661" s="16">
        <f t="shared" si="177"/>
        <v>66.524977921866991</v>
      </c>
      <c r="BF661" s="44">
        <f t="shared" si="195"/>
        <v>-2.3576497987224413E-3</v>
      </c>
      <c r="BG661" s="49"/>
      <c r="BH661" s="12">
        <f t="shared" si="178"/>
        <v>-2.3752186067698328E-3</v>
      </c>
      <c r="BI661" s="9">
        <f t="shared" si="179"/>
        <v>67</v>
      </c>
      <c r="BJ661" s="9">
        <f t="shared" si="157"/>
        <v>64.450895013779714</v>
      </c>
      <c r="BK661" s="9"/>
      <c r="BL661" s="47">
        <f t="shared" si="184"/>
        <v>67</v>
      </c>
      <c r="BM661" s="44">
        <f t="shared" si="196"/>
        <v>-2.3576497987224478E-3</v>
      </c>
      <c r="BN661" s="11"/>
      <c r="BO661" s="9"/>
      <c r="BP661" s="11"/>
      <c r="BQ661" s="9"/>
      <c r="BR661" s="43"/>
      <c r="BS661" s="9"/>
      <c r="BT661" s="11"/>
    </row>
    <row r="662" spans="3:72" x14ac:dyDescent="0.2">
      <c r="C662" s="1">
        <v>80</v>
      </c>
      <c r="D662" s="1">
        <v>104.71</v>
      </c>
      <c r="E662" s="1">
        <v>-5103.8999999999996</v>
      </c>
      <c r="F662" s="2">
        <v>78</v>
      </c>
      <c r="G662" s="6">
        <v>3.3000000000000002E-2</v>
      </c>
      <c r="H662" s="2">
        <v>0.42199999999999999</v>
      </c>
      <c r="I662" s="2">
        <v>3500</v>
      </c>
      <c r="J662" s="3">
        <f t="shared" si="180"/>
        <v>58.333333333333336</v>
      </c>
      <c r="K662" s="3">
        <f t="shared" si="181"/>
        <v>366.52</v>
      </c>
      <c r="L662" s="1">
        <v>0.9</v>
      </c>
      <c r="M662" s="1">
        <v>0.76</v>
      </c>
      <c r="N662" s="1">
        <f t="shared" si="158"/>
        <v>0.68400000000000005</v>
      </c>
      <c r="O662" s="40">
        <f t="shared" si="159"/>
        <v>50.175438596491226</v>
      </c>
      <c r="P662" s="40">
        <f t="shared" si="182"/>
        <v>3808.3157894736842</v>
      </c>
      <c r="Q662" s="1">
        <v>11</v>
      </c>
      <c r="R662" s="1">
        <v>4</v>
      </c>
      <c r="S662" s="2">
        <v>2600</v>
      </c>
      <c r="T662" s="3">
        <f t="shared" si="160"/>
        <v>866.66666666666663</v>
      </c>
      <c r="U662" s="7">
        <v>0.20419999999999999</v>
      </c>
      <c r="V662" s="7">
        <f t="shared" si="183"/>
        <v>3.2749326455999997E-2</v>
      </c>
      <c r="W662" s="7">
        <f t="shared" si="161"/>
        <v>1.6693636134473333E-2</v>
      </c>
      <c r="X662" s="40">
        <f t="shared" si="162"/>
        <v>1081.2059482292843</v>
      </c>
      <c r="Y662" s="1">
        <v>0</v>
      </c>
      <c r="Z662" s="1">
        <v>78</v>
      </c>
      <c r="AA662" s="2">
        <v>67</v>
      </c>
      <c r="AB662" s="6">
        <f t="shared" si="163"/>
        <v>0.6511988748177826</v>
      </c>
      <c r="AC662" s="2">
        <v>347.36</v>
      </c>
      <c r="AD662" s="40">
        <f t="shared" si="164"/>
        <v>3367.0033670033663</v>
      </c>
      <c r="AE662" s="1">
        <f t="shared" si="165"/>
        <v>2.4950099800399199</v>
      </c>
      <c r="AF662" s="2">
        <f t="shared" si="166"/>
        <v>135</v>
      </c>
      <c r="AG662" s="9">
        <f t="shared" si="167"/>
        <v>336.82634730538916</v>
      </c>
      <c r="AH662" s="12">
        <f t="shared" si="168"/>
        <v>4.5384212637847709E-3</v>
      </c>
      <c r="AI662" s="12">
        <f t="shared" si="185"/>
        <v>86406.439115138492</v>
      </c>
      <c r="AJ662" s="42">
        <f t="shared" si="186"/>
        <v>-52.977746034948986</v>
      </c>
      <c r="AK662" s="11">
        <v>0</v>
      </c>
      <c r="AL662" s="9">
        <f t="shared" si="187"/>
        <v>-1080.7307301387534</v>
      </c>
      <c r="AM662" s="11">
        <f t="shared" si="169"/>
        <v>0</v>
      </c>
      <c r="AN662" s="9">
        <f t="shared" si="170"/>
        <v>50.449004360684334</v>
      </c>
      <c r="AO662" s="9"/>
      <c r="AP662" s="9">
        <f t="shared" si="188"/>
        <v>52.979393816354388</v>
      </c>
      <c r="AQ662" s="47">
        <f t="shared" si="189"/>
        <v>50.43028883013411</v>
      </c>
      <c r="AR662" s="15">
        <f t="shared" si="171"/>
        <v>0</v>
      </c>
      <c r="AS662" s="49"/>
      <c r="AT662" s="12">
        <f t="shared" si="172"/>
        <v>-2.3576497987224413E-3</v>
      </c>
      <c r="AU662" s="9">
        <f t="shared" si="173"/>
        <v>47.899899374464056</v>
      </c>
      <c r="AV662" s="9">
        <f t="shared" si="190"/>
        <v>45.369509918794002</v>
      </c>
      <c r="AW662" s="9">
        <f t="shared" si="191"/>
        <v>50.43028883013411</v>
      </c>
      <c r="AX662" s="16">
        <f t="shared" si="174"/>
        <v>47.899899374464056</v>
      </c>
      <c r="AY662" s="44">
        <f t="shared" si="192"/>
        <v>-2.3403399322896169E-3</v>
      </c>
      <c r="AZ662" s="49"/>
      <c r="BA662" s="12">
        <f t="shared" si="175"/>
        <v>-2.3576497987224413E-3</v>
      </c>
      <c r="BB662" s="9">
        <f t="shared" si="176"/>
        <v>66.524977921866991</v>
      </c>
      <c r="BC662" s="9">
        <f t="shared" si="193"/>
        <v>63.994588466196937</v>
      </c>
      <c r="BD662" s="9">
        <f t="shared" si="194"/>
        <v>69.055367377537053</v>
      </c>
      <c r="BE662" s="16">
        <f t="shared" si="177"/>
        <v>66.524977921866991</v>
      </c>
      <c r="BF662" s="44">
        <f t="shared" si="195"/>
        <v>-2.3403399322896169E-3</v>
      </c>
      <c r="BG662" s="49"/>
      <c r="BH662" s="12">
        <f t="shared" si="178"/>
        <v>-2.3576497987224478E-3</v>
      </c>
      <c r="BI662" s="9">
        <f t="shared" si="179"/>
        <v>67</v>
      </c>
      <c r="BJ662" s="9">
        <f t="shared" si="157"/>
        <v>64.469610544329939</v>
      </c>
      <c r="BK662" s="9"/>
      <c r="BL662" s="47">
        <f t="shared" si="184"/>
        <v>67</v>
      </c>
      <c r="BM662" s="44">
        <f t="shared" si="196"/>
        <v>-2.3403399322896234E-3</v>
      </c>
      <c r="BN662" s="11"/>
      <c r="BO662" s="9"/>
      <c r="BP662" s="11"/>
      <c r="BQ662" s="9"/>
      <c r="BR662" s="43"/>
      <c r="BS662" s="9"/>
      <c r="BT662" s="11"/>
    </row>
    <row r="663" spans="3:72" x14ac:dyDescent="0.2">
      <c r="C663" s="1">
        <v>80</v>
      </c>
      <c r="D663" s="1">
        <v>104.71</v>
      </c>
      <c r="E663" s="1">
        <v>-5103.8999999999996</v>
      </c>
      <c r="F663" s="2">
        <v>78</v>
      </c>
      <c r="G663" s="6">
        <v>3.3000000000000002E-2</v>
      </c>
      <c r="H663" s="2">
        <v>0.42199999999999999</v>
      </c>
      <c r="I663" s="2">
        <v>3500</v>
      </c>
      <c r="J663" s="3">
        <f t="shared" si="180"/>
        <v>58.333333333333336</v>
      </c>
      <c r="K663" s="3">
        <f t="shared" si="181"/>
        <v>366.52</v>
      </c>
      <c r="L663" s="1">
        <v>0.9</v>
      </c>
      <c r="M663" s="1">
        <v>0.76</v>
      </c>
      <c r="N663" s="1">
        <f t="shared" si="158"/>
        <v>0.68400000000000005</v>
      </c>
      <c r="O663" s="40">
        <f t="shared" si="159"/>
        <v>50.175438596491226</v>
      </c>
      <c r="P663" s="40">
        <f t="shared" si="182"/>
        <v>3808.3157894736842</v>
      </c>
      <c r="Q663" s="1">
        <v>11</v>
      </c>
      <c r="R663" s="1">
        <v>4</v>
      </c>
      <c r="S663" s="2">
        <v>2600</v>
      </c>
      <c r="T663" s="3">
        <f t="shared" si="160"/>
        <v>866.66666666666663</v>
      </c>
      <c r="U663" s="7">
        <v>0.20419999999999999</v>
      </c>
      <c r="V663" s="7">
        <f t="shared" si="183"/>
        <v>3.2749326455999997E-2</v>
      </c>
      <c r="W663" s="7">
        <f t="shared" si="161"/>
        <v>1.6693636134473333E-2</v>
      </c>
      <c r="X663" s="40">
        <f t="shared" si="162"/>
        <v>1081.2059482292843</v>
      </c>
      <c r="Y663" s="1">
        <v>0</v>
      </c>
      <c r="Z663" s="1">
        <v>78</v>
      </c>
      <c r="AA663" s="2">
        <v>67</v>
      </c>
      <c r="AB663" s="6">
        <f t="shared" si="163"/>
        <v>0.6511988748177826</v>
      </c>
      <c r="AC663" s="2">
        <v>347.36</v>
      </c>
      <c r="AD663" s="40">
        <f t="shared" si="164"/>
        <v>3367.0033670033663</v>
      </c>
      <c r="AE663" s="1">
        <f t="shared" si="165"/>
        <v>2.4950099800399199</v>
      </c>
      <c r="AF663" s="2">
        <f t="shared" si="166"/>
        <v>136</v>
      </c>
      <c r="AG663" s="9">
        <f t="shared" si="167"/>
        <v>339.32135728542909</v>
      </c>
      <c r="AH663" s="12">
        <f t="shared" si="168"/>
        <v>4.5052008611053658E-3</v>
      </c>
      <c r="AI663" s="12">
        <f t="shared" si="185"/>
        <v>87172.054683029652</v>
      </c>
      <c r="AJ663" s="42">
        <f t="shared" si="186"/>
        <v>-52.940612818486009</v>
      </c>
      <c r="AK663" s="11">
        <v>0</v>
      </c>
      <c r="AL663" s="9">
        <f t="shared" si="187"/>
        <v>-1080.7342086471181</v>
      </c>
      <c r="AM663" s="11">
        <f t="shared" si="169"/>
        <v>0</v>
      </c>
      <c r="AN663" s="9">
        <f t="shared" si="170"/>
        <v>50.43028883013411</v>
      </c>
      <c r="AO663" s="9"/>
      <c r="AP663" s="9">
        <f t="shared" si="188"/>
        <v>52.942236565269923</v>
      </c>
      <c r="AQ663" s="47">
        <f t="shared" si="189"/>
        <v>50.411847109599869</v>
      </c>
      <c r="AR663" s="15">
        <f t="shared" si="171"/>
        <v>0</v>
      </c>
      <c r="AS663" s="49"/>
      <c r="AT663" s="12">
        <f t="shared" si="172"/>
        <v>-2.3403399322896169E-3</v>
      </c>
      <c r="AU663" s="9">
        <f t="shared" si="173"/>
        <v>47.899899374464056</v>
      </c>
      <c r="AV663" s="9">
        <f t="shared" si="190"/>
        <v>45.387951639328243</v>
      </c>
      <c r="AW663" s="9">
        <f t="shared" si="191"/>
        <v>50.411847109599869</v>
      </c>
      <c r="AX663" s="16">
        <f t="shared" si="174"/>
        <v>47.899899374464056</v>
      </c>
      <c r="AY663" s="44">
        <f t="shared" si="192"/>
        <v>-2.3232833108712426E-3</v>
      </c>
      <c r="AZ663" s="49"/>
      <c r="BA663" s="12">
        <f t="shared" si="175"/>
        <v>-2.3403399322896169E-3</v>
      </c>
      <c r="BB663" s="9">
        <f t="shared" si="176"/>
        <v>66.524977921866991</v>
      </c>
      <c r="BC663" s="9">
        <f t="shared" si="193"/>
        <v>64.013030186731172</v>
      </c>
      <c r="BD663" s="9">
        <f t="shared" si="194"/>
        <v>69.036925657002811</v>
      </c>
      <c r="BE663" s="16">
        <f t="shared" si="177"/>
        <v>66.524977921866991</v>
      </c>
      <c r="BF663" s="44">
        <f t="shared" si="195"/>
        <v>-2.3232833108712491E-3</v>
      </c>
      <c r="BG663" s="49"/>
      <c r="BH663" s="12">
        <f t="shared" si="178"/>
        <v>-2.3403399322896234E-3</v>
      </c>
      <c r="BI663" s="9">
        <f t="shared" si="179"/>
        <v>67</v>
      </c>
      <c r="BJ663" s="9">
        <f t="shared" si="157"/>
        <v>64.48805226486418</v>
      </c>
      <c r="BK663" s="9"/>
      <c r="BL663" s="47">
        <f t="shared" si="184"/>
        <v>67</v>
      </c>
      <c r="BM663" s="44">
        <f t="shared" si="196"/>
        <v>-2.3232833108712491E-3</v>
      </c>
      <c r="BN663" s="11"/>
      <c r="BO663" s="9"/>
      <c r="BP663" s="11"/>
      <c r="BQ663" s="9"/>
      <c r="BR663" s="43"/>
      <c r="BS663" s="9"/>
      <c r="BT663" s="11"/>
    </row>
    <row r="664" spans="3:72" x14ac:dyDescent="0.2">
      <c r="C664" s="1">
        <v>80</v>
      </c>
      <c r="D664" s="1">
        <v>104.71</v>
      </c>
      <c r="E664" s="1">
        <v>-5103.8999999999996</v>
      </c>
      <c r="F664" s="2">
        <v>78</v>
      </c>
      <c r="G664" s="6">
        <v>3.3000000000000002E-2</v>
      </c>
      <c r="H664" s="2">
        <v>0.42199999999999999</v>
      </c>
      <c r="I664" s="2">
        <v>3500</v>
      </c>
      <c r="J664" s="3">
        <f t="shared" si="180"/>
        <v>58.333333333333336</v>
      </c>
      <c r="K664" s="3">
        <f t="shared" si="181"/>
        <v>366.52</v>
      </c>
      <c r="L664" s="1">
        <v>0.9</v>
      </c>
      <c r="M664" s="1">
        <v>0.76</v>
      </c>
      <c r="N664" s="1">
        <f t="shared" si="158"/>
        <v>0.68400000000000005</v>
      </c>
      <c r="O664" s="40">
        <f t="shared" si="159"/>
        <v>50.175438596491226</v>
      </c>
      <c r="P664" s="40">
        <f t="shared" si="182"/>
        <v>3808.3157894736842</v>
      </c>
      <c r="Q664" s="1">
        <v>11</v>
      </c>
      <c r="R664" s="1">
        <v>4</v>
      </c>
      <c r="S664" s="2">
        <v>2600</v>
      </c>
      <c r="T664" s="3">
        <f t="shared" si="160"/>
        <v>866.66666666666663</v>
      </c>
      <c r="U664" s="7">
        <v>0.20419999999999999</v>
      </c>
      <c r="V664" s="7">
        <f t="shared" si="183"/>
        <v>3.2749326455999997E-2</v>
      </c>
      <c r="W664" s="7">
        <f t="shared" si="161"/>
        <v>1.6693636134473333E-2</v>
      </c>
      <c r="X664" s="40">
        <f t="shared" si="162"/>
        <v>1081.2059482292843</v>
      </c>
      <c r="Y664" s="1">
        <v>0</v>
      </c>
      <c r="Z664" s="1">
        <v>78</v>
      </c>
      <c r="AA664" s="2">
        <v>67</v>
      </c>
      <c r="AB664" s="6">
        <f t="shared" si="163"/>
        <v>0.6511988748177826</v>
      </c>
      <c r="AC664" s="2">
        <v>347.36</v>
      </c>
      <c r="AD664" s="40">
        <f t="shared" si="164"/>
        <v>3367.0033670033663</v>
      </c>
      <c r="AE664" s="1">
        <f t="shared" si="165"/>
        <v>2.4950099800399199</v>
      </c>
      <c r="AF664" s="2">
        <f t="shared" si="166"/>
        <v>137</v>
      </c>
      <c r="AG664" s="9">
        <f t="shared" si="167"/>
        <v>341.81636726546901</v>
      </c>
      <c r="AH664" s="12">
        <f t="shared" si="168"/>
        <v>4.4724632588003981E-3</v>
      </c>
      <c r="AI664" s="12">
        <f t="shared" si="185"/>
        <v>87926.513745760778</v>
      </c>
      <c r="AJ664" s="42">
        <f t="shared" si="186"/>
        <v>-52.904020720485242</v>
      </c>
      <c r="AK664" s="11">
        <v>0</v>
      </c>
      <c r="AL664" s="9">
        <f t="shared" si="187"/>
        <v>-1080.7376366014553</v>
      </c>
      <c r="AM664" s="11">
        <f t="shared" si="169"/>
        <v>0</v>
      </c>
      <c r="AN664" s="9">
        <f t="shared" si="170"/>
        <v>50.411847109599869</v>
      </c>
      <c r="AO664" s="9"/>
      <c r="AP664" s="9">
        <f t="shared" si="188"/>
        <v>52.905620954693347</v>
      </c>
      <c r="AQ664" s="47">
        <f t="shared" si="189"/>
        <v>50.393673219557535</v>
      </c>
      <c r="AR664" s="15">
        <f t="shared" si="171"/>
        <v>0</v>
      </c>
      <c r="AS664" s="49"/>
      <c r="AT664" s="12">
        <f t="shared" si="172"/>
        <v>-2.3232833108712426E-3</v>
      </c>
      <c r="AU664" s="9">
        <f t="shared" si="173"/>
        <v>47.899899374464056</v>
      </c>
      <c r="AV664" s="9">
        <f t="shared" si="190"/>
        <v>45.406125529370577</v>
      </c>
      <c r="AW664" s="9">
        <f t="shared" si="191"/>
        <v>50.393673219557542</v>
      </c>
      <c r="AX664" s="16">
        <f t="shared" si="174"/>
        <v>47.899899374464056</v>
      </c>
      <c r="AY664" s="44">
        <f t="shared" si="192"/>
        <v>-2.3064744040463235E-3</v>
      </c>
      <c r="AZ664" s="49"/>
      <c r="BA664" s="12">
        <f t="shared" si="175"/>
        <v>-2.3232833108712491E-3</v>
      </c>
      <c r="BB664" s="9">
        <f t="shared" si="176"/>
        <v>66.524977921866991</v>
      </c>
      <c r="BC664" s="9">
        <f t="shared" si="193"/>
        <v>64.031204076773506</v>
      </c>
      <c r="BD664" s="9">
        <f t="shared" si="194"/>
        <v>69.018751766960477</v>
      </c>
      <c r="BE664" s="16">
        <f t="shared" si="177"/>
        <v>66.524977921866991</v>
      </c>
      <c r="BF664" s="44">
        <f t="shared" si="195"/>
        <v>-2.30647440404633E-3</v>
      </c>
      <c r="BG664" s="49"/>
      <c r="BH664" s="12">
        <f t="shared" si="178"/>
        <v>-2.3232833108712491E-3</v>
      </c>
      <c r="BI664" s="9">
        <f t="shared" si="179"/>
        <v>67</v>
      </c>
      <c r="BJ664" s="9">
        <f t="shared" si="157"/>
        <v>64.506226154906514</v>
      </c>
      <c r="BK664" s="9"/>
      <c r="BL664" s="47">
        <f t="shared" si="184"/>
        <v>67</v>
      </c>
      <c r="BM664" s="44">
        <f t="shared" si="196"/>
        <v>-2.30647440404633E-3</v>
      </c>
      <c r="BN664" s="11"/>
      <c r="BO664" s="9"/>
      <c r="BP664" s="11"/>
      <c r="BQ664" s="9"/>
      <c r="BR664" s="43"/>
      <c r="BS664" s="9"/>
      <c r="BT664" s="11"/>
    </row>
    <row r="665" spans="3:72" x14ac:dyDescent="0.2">
      <c r="C665" s="1">
        <v>80</v>
      </c>
      <c r="D665" s="1">
        <v>104.71</v>
      </c>
      <c r="E665" s="1">
        <v>-5103.8999999999996</v>
      </c>
      <c r="F665" s="2">
        <v>78</v>
      </c>
      <c r="G665" s="6">
        <v>3.3000000000000002E-2</v>
      </c>
      <c r="H665" s="2">
        <v>0.42199999999999999</v>
      </c>
      <c r="I665" s="2">
        <v>3500</v>
      </c>
      <c r="J665" s="3">
        <f t="shared" si="180"/>
        <v>58.333333333333336</v>
      </c>
      <c r="K665" s="3">
        <f t="shared" si="181"/>
        <v>366.52</v>
      </c>
      <c r="L665" s="1">
        <v>0.9</v>
      </c>
      <c r="M665" s="1">
        <v>0.76</v>
      </c>
      <c r="N665" s="1">
        <f t="shared" si="158"/>
        <v>0.68400000000000005</v>
      </c>
      <c r="O665" s="40">
        <f t="shared" si="159"/>
        <v>50.175438596491226</v>
      </c>
      <c r="P665" s="40">
        <f t="shared" si="182"/>
        <v>3808.3157894736842</v>
      </c>
      <c r="Q665" s="1">
        <v>11</v>
      </c>
      <c r="R665" s="1">
        <v>4</v>
      </c>
      <c r="S665" s="2">
        <v>2600</v>
      </c>
      <c r="T665" s="3">
        <f t="shared" si="160"/>
        <v>866.66666666666663</v>
      </c>
      <c r="U665" s="7">
        <v>0.20419999999999999</v>
      </c>
      <c r="V665" s="7">
        <f t="shared" si="183"/>
        <v>3.2749326455999997E-2</v>
      </c>
      <c r="W665" s="7">
        <f t="shared" si="161"/>
        <v>1.6693636134473333E-2</v>
      </c>
      <c r="X665" s="40">
        <f t="shared" si="162"/>
        <v>1081.2059482292843</v>
      </c>
      <c r="Y665" s="1">
        <v>0</v>
      </c>
      <c r="Z665" s="1">
        <v>78</v>
      </c>
      <c r="AA665" s="2">
        <v>67</v>
      </c>
      <c r="AB665" s="6">
        <f t="shared" si="163"/>
        <v>0.6511988748177826</v>
      </c>
      <c r="AC665" s="2">
        <v>347.36</v>
      </c>
      <c r="AD665" s="40">
        <f t="shared" si="164"/>
        <v>3367.0033670033663</v>
      </c>
      <c r="AE665" s="1">
        <f t="shared" si="165"/>
        <v>2.4950099800399199</v>
      </c>
      <c r="AF665" s="2">
        <f t="shared" si="166"/>
        <v>138</v>
      </c>
      <c r="AG665" s="9">
        <f t="shared" si="167"/>
        <v>344.31137724550894</v>
      </c>
      <c r="AH665" s="12">
        <f t="shared" si="168"/>
        <v>4.4401980078123638E-3</v>
      </c>
      <c r="AI665" s="12">
        <f t="shared" si="185"/>
        <v>88670.058976747794</v>
      </c>
      <c r="AJ665" s="42">
        <f t="shared" si="186"/>
        <v>-52.867957970068915</v>
      </c>
      <c r="AK665" s="11">
        <v>0</v>
      </c>
      <c r="AL665" s="9">
        <f t="shared" si="187"/>
        <v>-1080.7410150958863</v>
      </c>
      <c r="AM665" s="11">
        <f t="shared" si="169"/>
        <v>0</v>
      </c>
      <c r="AN665" s="9">
        <f t="shared" si="170"/>
        <v>50.393673219557535</v>
      </c>
      <c r="AO665" s="9"/>
      <c r="AP665" s="9">
        <f t="shared" si="188"/>
        <v>52.869535198736799</v>
      </c>
      <c r="AQ665" s="47">
        <f t="shared" si="189"/>
        <v>50.37576135364332</v>
      </c>
      <c r="AR665" s="15">
        <f t="shared" si="171"/>
        <v>0</v>
      </c>
      <c r="AS665" s="49"/>
      <c r="AT665" s="12">
        <f t="shared" si="172"/>
        <v>-2.3064744040463235E-3</v>
      </c>
      <c r="AU665" s="9">
        <f t="shared" si="173"/>
        <v>47.899899374464056</v>
      </c>
      <c r="AV665" s="9">
        <f t="shared" si="190"/>
        <v>45.424037395284792</v>
      </c>
      <c r="AW665" s="9">
        <f t="shared" si="191"/>
        <v>50.375761353643327</v>
      </c>
      <c r="AX665" s="16">
        <f t="shared" si="174"/>
        <v>47.899899374464056</v>
      </c>
      <c r="AY665" s="44">
        <f t="shared" si="192"/>
        <v>-2.2899078415486336E-3</v>
      </c>
      <c r="AZ665" s="49"/>
      <c r="BA665" s="12">
        <f t="shared" si="175"/>
        <v>-2.30647440404633E-3</v>
      </c>
      <c r="BB665" s="9">
        <f t="shared" si="176"/>
        <v>66.524977921866991</v>
      </c>
      <c r="BC665" s="9">
        <f t="shared" si="193"/>
        <v>64.04911594268772</v>
      </c>
      <c r="BD665" s="9">
        <f t="shared" si="194"/>
        <v>69.000839901046263</v>
      </c>
      <c r="BE665" s="16">
        <f t="shared" si="177"/>
        <v>66.524977921866991</v>
      </c>
      <c r="BF665" s="44">
        <f t="shared" si="195"/>
        <v>-2.2899078415486401E-3</v>
      </c>
      <c r="BG665" s="49"/>
      <c r="BH665" s="12">
        <f t="shared" si="178"/>
        <v>-2.30647440404633E-3</v>
      </c>
      <c r="BI665" s="9">
        <f t="shared" si="179"/>
        <v>67</v>
      </c>
      <c r="BJ665" s="9">
        <f t="shared" si="157"/>
        <v>64.524138020820729</v>
      </c>
      <c r="BK665" s="9"/>
      <c r="BL665" s="47">
        <f t="shared" si="184"/>
        <v>67</v>
      </c>
      <c r="BM665" s="44">
        <f t="shared" si="196"/>
        <v>-2.2899078415486401E-3</v>
      </c>
      <c r="BN665" s="11"/>
      <c r="BO665" s="9"/>
      <c r="BP665" s="11"/>
      <c r="BQ665" s="9"/>
      <c r="BR665" s="43"/>
      <c r="BS665" s="9"/>
      <c r="BT665" s="11"/>
    </row>
    <row r="666" spans="3:72" x14ac:dyDescent="0.2">
      <c r="C666" s="1">
        <v>80</v>
      </c>
      <c r="D666" s="1">
        <v>104.71</v>
      </c>
      <c r="E666" s="1">
        <v>-5103.8999999999996</v>
      </c>
      <c r="F666" s="2">
        <v>78</v>
      </c>
      <c r="G666" s="6">
        <v>3.3000000000000002E-2</v>
      </c>
      <c r="H666" s="2">
        <v>0.42199999999999999</v>
      </c>
      <c r="I666" s="2">
        <v>3500</v>
      </c>
      <c r="J666" s="3">
        <f t="shared" si="180"/>
        <v>58.333333333333336</v>
      </c>
      <c r="K666" s="3">
        <f t="shared" si="181"/>
        <v>366.52</v>
      </c>
      <c r="L666" s="1">
        <v>0.9</v>
      </c>
      <c r="M666" s="1">
        <v>0.76</v>
      </c>
      <c r="N666" s="1">
        <f t="shared" si="158"/>
        <v>0.68400000000000005</v>
      </c>
      <c r="O666" s="40">
        <f t="shared" si="159"/>
        <v>50.175438596491226</v>
      </c>
      <c r="P666" s="40">
        <f t="shared" si="182"/>
        <v>3808.3157894736842</v>
      </c>
      <c r="Q666" s="1">
        <v>11</v>
      </c>
      <c r="R666" s="1">
        <v>4</v>
      </c>
      <c r="S666" s="2">
        <v>2600</v>
      </c>
      <c r="T666" s="3">
        <f t="shared" si="160"/>
        <v>866.66666666666663</v>
      </c>
      <c r="U666" s="7">
        <v>0.20419999999999999</v>
      </c>
      <c r="V666" s="7">
        <f t="shared" si="183"/>
        <v>3.2749326455999997E-2</v>
      </c>
      <c r="W666" s="7">
        <f t="shared" si="161"/>
        <v>1.6693636134473333E-2</v>
      </c>
      <c r="X666" s="40">
        <f t="shared" si="162"/>
        <v>1081.2059482292843</v>
      </c>
      <c r="Y666" s="1">
        <v>0</v>
      </c>
      <c r="Z666" s="1">
        <v>78</v>
      </c>
      <c r="AA666" s="2">
        <v>67</v>
      </c>
      <c r="AB666" s="6">
        <f t="shared" si="163"/>
        <v>0.6511988748177826</v>
      </c>
      <c r="AC666" s="2">
        <v>347.36</v>
      </c>
      <c r="AD666" s="40">
        <f t="shared" si="164"/>
        <v>3367.0033670033663</v>
      </c>
      <c r="AE666" s="1">
        <f t="shared" si="165"/>
        <v>2.4950099800399199</v>
      </c>
      <c r="AF666" s="2">
        <f t="shared" si="166"/>
        <v>139</v>
      </c>
      <c r="AG666" s="9">
        <f t="shared" si="167"/>
        <v>346.80638722554886</v>
      </c>
      <c r="AH666" s="12">
        <f t="shared" si="168"/>
        <v>4.4083949584504921E-3</v>
      </c>
      <c r="AI666" s="12">
        <f t="shared" si="185"/>
        <v>89402.926049514906</v>
      </c>
      <c r="AJ666" s="42">
        <f t="shared" si="186"/>
        <v>-52.832413135912304</v>
      </c>
      <c r="AK666" s="11">
        <v>0</v>
      </c>
      <c r="AL666" s="9">
        <f t="shared" si="187"/>
        <v>-1080.7443451931849</v>
      </c>
      <c r="AM666" s="11">
        <f t="shared" si="169"/>
        <v>0</v>
      </c>
      <c r="AN666" s="9">
        <f t="shared" si="170"/>
        <v>50.37576135364332</v>
      </c>
      <c r="AO666" s="9"/>
      <c r="AP666" s="9">
        <f t="shared" si="188"/>
        <v>52.833967851601081</v>
      </c>
      <c r="AQ666" s="47">
        <f t="shared" si="189"/>
        <v>50.358105872421817</v>
      </c>
      <c r="AR666" s="15">
        <f t="shared" si="171"/>
        <v>0</v>
      </c>
      <c r="AS666" s="49"/>
      <c r="AT666" s="12">
        <f t="shared" si="172"/>
        <v>-2.2899078415486336E-3</v>
      </c>
      <c r="AU666" s="9">
        <f t="shared" si="173"/>
        <v>47.899899374464056</v>
      </c>
      <c r="AV666" s="9">
        <f t="shared" si="190"/>
        <v>45.441692876506295</v>
      </c>
      <c r="AW666" s="9">
        <f t="shared" si="191"/>
        <v>50.358105872421824</v>
      </c>
      <c r="AX666" s="16">
        <f t="shared" si="174"/>
        <v>47.899899374464056</v>
      </c>
      <c r="AY666" s="44">
        <f t="shared" si="192"/>
        <v>-2.2735784075028644E-3</v>
      </c>
      <c r="AZ666" s="49"/>
      <c r="BA666" s="12">
        <f t="shared" si="175"/>
        <v>-2.2899078415486401E-3</v>
      </c>
      <c r="BB666" s="9">
        <f t="shared" si="176"/>
        <v>66.524977921866991</v>
      </c>
      <c r="BC666" s="9">
        <f t="shared" si="193"/>
        <v>64.066771423909216</v>
      </c>
      <c r="BD666" s="9">
        <f t="shared" si="194"/>
        <v>68.983184419824767</v>
      </c>
      <c r="BE666" s="16">
        <f t="shared" si="177"/>
        <v>66.524977921866991</v>
      </c>
      <c r="BF666" s="44">
        <f t="shared" si="195"/>
        <v>-2.2735784075028779E-3</v>
      </c>
      <c r="BG666" s="49"/>
      <c r="BH666" s="12">
        <f t="shared" si="178"/>
        <v>-2.2899078415486401E-3</v>
      </c>
      <c r="BI666" s="9">
        <f t="shared" si="179"/>
        <v>67</v>
      </c>
      <c r="BJ666" s="9">
        <f t="shared" si="157"/>
        <v>64.541793502042225</v>
      </c>
      <c r="BK666" s="9"/>
      <c r="BL666" s="47">
        <f t="shared" si="184"/>
        <v>67</v>
      </c>
      <c r="BM666" s="44">
        <f t="shared" si="196"/>
        <v>-2.2735784075028779E-3</v>
      </c>
      <c r="BN666" s="11"/>
      <c r="BO666" s="9"/>
      <c r="BP666" s="11"/>
      <c r="BQ666" s="9"/>
      <c r="BR666" s="43"/>
      <c r="BS666" s="9"/>
      <c r="BT666" s="11"/>
    </row>
    <row r="667" spans="3:72" x14ac:dyDescent="0.2">
      <c r="C667" s="1">
        <v>80</v>
      </c>
      <c r="D667" s="1">
        <v>104.71</v>
      </c>
      <c r="E667" s="1">
        <v>-5103.8999999999996</v>
      </c>
      <c r="F667" s="2">
        <v>78</v>
      </c>
      <c r="G667" s="6">
        <v>3.3000000000000002E-2</v>
      </c>
      <c r="H667" s="2">
        <v>0.42199999999999999</v>
      </c>
      <c r="I667" s="2">
        <v>3500</v>
      </c>
      <c r="J667" s="3">
        <f t="shared" si="180"/>
        <v>58.333333333333336</v>
      </c>
      <c r="K667" s="3">
        <f t="shared" si="181"/>
        <v>366.52</v>
      </c>
      <c r="L667" s="1">
        <v>0.9</v>
      </c>
      <c r="M667" s="1">
        <v>0.76</v>
      </c>
      <c r="N667" s="1">
        <f t="shared" si="158"/>
        <v>0.68400000000000005</v>
      </c>
      <c r="O667" s="40">
        <f t="shared" si="159"/>
        <v>50.175438596491226</v>
      </c>
      <c r="P667" s="40">
        <f t="shared" si="182"/>
        <v>3808.3157894736842</v>
      </c>
      <c r="Q667" s="1">
        <v>11</v>
      </c>
      <c r="R667" s="1">
        <v>4</v>
      </c>
      <c r="S667" s="2">
        <v>2600</v>
      </c>
      <c r="T667" s="3">
        <f t="shared" si="160"/>
        <v>866.66666666666663</v>
      </c>
      <c r="U667" s="7">
        <v>0.20419999999999999</v>
      </c>
      <c r="V667" s="7">
        <f t="shared" si="183"/>
        <v>3.2749326455999997E-2</v>
      </c>
      <c r="W667" s="7">
        <f t="shared" si="161"/>
        <v>1.6693636134473333E-2</v>
      </c>
      <c r="X667" s="40">
        <f t="shared" si="162"/>
        <v>1081.2059482292843</v>
      </c>
      <c r="Y667" s="1">
        <v>0</v>
      </c>
      <c r="Z667" s="1">
        <v>78</v>
      </c>
      <c r="AA667" s="2">
        <v>67</v>
      </c>
      <c r="AB667" s="6">
        <f t="shared" si="163"/>
        <v>0.6511988748177826</v>
      </c>
      <c r="AC667" s="2">
        <v>347.36</v>
      </c>
      <c r="AD667" s="40">
        <f t="shared" si="164"/>
        <v>3367.0033670033663</v>
      </c>
      <c r="AE667" s="1">
        <f t="shared" si="165"/>
        <v>2.4950099800399199</v>
      </c>
      <c r="AF667" s="2">
        <f t="shared" si="166"/>
        <v>140</v>
      </c>
      <c r="AG667" s="9">
        <f t="shared" si="167"/>
        <v>349.30139720558878</v>
      </c>
      <c r="AH667" s="12">
        <f t="shared" si="168"/>
        <v>4.3770442497458708E-3</v>
      </c>
      <c r="AI667" s="12">
        <f t="shared" si="185"/>
        <v>90125.343888633652</v>
      </c>
      <c r="AJ667" s="42">
        <f t="shared" si="186"/>
        <v>-52.797375114070228</v>
      </c>
      <c r="AK667" s="11">
        <v>0</v>
      </c>
      <c r="AL667" s="9">
        <f t="shared" si="187"/>
        <v>-1080.7476279258935</v>
      </c>
      <c r="AM667" s="11">
        <f t="shared" si="169"/>
        <v>0</v>
      </c>
      <c r="AN667" s="9">
        <f t="shared" si="170"/>
        <v>50.358105872421817</v>
      </c>
      <c r="AO667" s="9"/>
      <c r="AP667" s="9">
        <f t="shared" si="188"/>
        <v>52.798907795379364</v>
      </c>
      <c r="AQ667" s="47">
        <f t="shared" si="189"/>
        <v>50.340701297421603</v>
      </c>
      <c r="AR667" s="15">
        <f t="shared" si="171"/>
        <v>0</v>
      </c>
      <c r="AS667" s="49"/>
      <c r="AT667" s="12">
        <f t="shared" si="172"/>
        <v>-2.2735784075028644E-3</v>
      </c>
      <c r="AU667" s="9">
        <f t="shared" si="173"/>
        <v>47.899899374464056</v>
      </c>
      <c r="AV667" s="9">
        <f t="shared" si="190"/>
        <v>45.459097451506508</v>
      </c>
      <c r="AW667" s="9">
        <f t="shared" si="191"/>
        <v>50.340701297421617</v>
      </c>
      <c r="AX667" s="16">
        <f t="shared" si="174"/>
        <v>47.899899374464063</v>
      </c>
      <c r="AY667" s="44">
        <f t="shared" si="192"/>
        <v>-2.2574810349082074E-3</v>
      </c>
      <c r="AZ667" s="49"/>
      <c r="BA667" s="12">
        <f t="shared" si="175"/>
        <v>-2.2735784075028779E-3</v>
      </c>
      <c r="BB667" s="9">
        <f t="shared" si="176"/>
        <v>66.524977921866991</v>
      </c>
      <c r="BC667" s="9">
        <f t="shared" si="193"/>
        <v>64.08417599890943</v>
      </c>
      <c r="BD667" s="9">
        <f t="shared" si="194"/>
        <v>68.965779844824553</v>
      </c>
      <c r="BE667" s="16">
        <f t="shared" si="177"/>
        <v>66.524977921866991</v>
      </c>
      <c r="BF667" s="44">
        <f t="shared" si="195"/>
        <v>-2.2574810349082139E-3</v>
      </c>
      <c r="BG667" s="49"/>
      <c r="BH667" s="12">
        <f t="shared" si="178"/>
        <v>-2.2735784075028779E-3</v>
      </c>
      <c r="BI667" s="9">
        <f t="shared" si="179"/>
        <v>67</v>
      </c>
      <c r="BJ667" s="9">
        <f t="shared" si="157"/>
        <v>64.559198077042439</v>
      </c>
      <c r="BK667" s="9"/>
      <c r="BL667" s="47">
        <f t="shared" si="184"/>
        <v>67</v>
      </c>
      <c r="BM667" s="44">
        <f t="shared" si="196"/>
        <v>-2.2574810349082139E-3</v>
      </c>
      <c r="BN667" s="11"/>
      <c r="BO667" s="9"/>
      <c r="BP667" s="11"/>
      <c r="BQ667" s="9"/>
      <c r="BR667" s="43"/>
      <c r="BS667" s="9"/>
      <c r="BT667" s="11"/>
    </row>
    <row r="668" spans="3:72" x14ac:dyDescent="0.2">
      <c r="C668" s="1">
        <v>80</v>
      </c>
      <c r="D668" s="1">
        <v>104.71</v>
      </c>
      <c r="E668" s="1">
        <v>-5103.8999999999996</v>
      </c>
      <c r="F668" s="2">
        <v>78</v>
      </c>
      <c r="G668" s="6">
        <v>3.3000000000000002E-2</v>
      </c>
      <c r="H668" s="2">
        <v>0.42199999999999999</v>
      </c>
      <c r="I668" s="2">
        <v>3500</v>
      </c>
      <c r="J668" s="3">
        <f t="shared" si="180"/>
        <v>58.333333333333336</v>
      </c>
      <c r="K668" s="3">
        <f t="shared" si="181"/>
        <v>366.52</v>
      </c>
      <c r="L668" s="1">
        <v>0.9</v>
      </c>
      <c r="M668" s="1">
        <v>0.76</v>
      </c>
      <c r="N668" s="1">
        <f t="shared" si="158"/>
        <v>0.68400000000000005</v>
      </c>
      <c r="O668" s="40">
        <f t="shared" si="159"/>
        <v>50.175438596491226</v>
      </c>
      <c r="P668" s="40">
        <f t="shared" si="182"/>
        <v>3808.3157894736842</v>
      </c>
      <c r="Q668" s="1">
        <v>11</v>
      </c>
      <c r="R668" s="1">
        <v>4</v>
      </c>
      <c r="S668" s="2">
        <v>2600</v>
      </c>
      <c r="T668" s="3">
        <f t="shared" si="160"/>
        <v>866.66666666666663</v>
      </c>
      <c r="U668" s="7">
        <v>0.20419999999999999</v>
      </c>
      <c r="V668" s="7">
        <f t="shared" si="183"/>
        <v>3.2749326455999997E-2</v>
      </c>
      <c r="W668" s="7">
        <f t="shared" si="161"/>
        <v>1.6693636134473333E-2</v>
      </c>
      <c r="X668" s="40">
        <f t="shared" si="162"/>
        <v>1081.2059482292843</v>
      </c>
      <c r="Y668" s="1">
        <v>0</v>
      </c>
      <c r="Z668" s="1">
        <v>78</v>
      </c>
      <c r="AA668" s="2">
        <v>67</v>
      </c>
      <c r="AB668" s="6">
        <f t="shared" si="163"/>
        <v>0.6511988748177826</v>
      </c>
      <c r="AC668" s="2">
        <v>347.36</v>
      </c>
      <c r="AD668" s="40">
        <f t="shared" si="164"/>
        <v>3367.0033670033663</v>
      </c>
      <c r="AE668" s="1">
        <f t="shared" si="165"/>
        <v>2.4950099800399199</v>
      </c>
      <c r="AF668" s="2">
        <f t="shared" si="166"/>
        <v>141</v>
      </c>
      <c r="AG668" s="9">
        <f t="shared" si="167"/>
        <v>351.79640718562871</v>
      </c>
      <c r="AH668" s="12">
        <f t="shared" si="168"/>
        <v>4.3461362992575827E-3</v>
      </c>
      <c r="AI668" s="12">
        <f t="shared" si="185"/>
        <v>90837.534909927752</v>
      </c>
      <c r="AJ668" s="42">
        <f t="shared" si="186"/>
        <v>-52.762833116324089</v>
      </c>
      <c r="AK668" s="11">
        <v>0</v>
      </c>
      <c r="AL668" s="9">
        <f t="shared" si="187"/>
        <v>-1080.7508642973892</v>
      </c>
      <c r="AM668" s="11">
        <f t="shared" si="169"/>
        <v>0</v>
      </c>
      <c r="AN668" s="9">
        <f t="shared" si="170"/>
        <v>50.340701297421603</v>
      </c>
      <c r="AO668" s="9"/>
      <c r="AP668" s="9">
        <f t="shared" si="188"/>
        <v>52.764344228382626</v>
      </c>
      <c r="AQ668" s="47">
        <f t="shared" si="189"/>
        <v>50.323542305425086</v>
      </c>
      <c r="AR668" s="15">
        <f t="shared" si="171"/>
        <v>0</v>
      </c>
      <c r="AS668" s="49"/>
      <c r="AT668" s="12">
        <f t="shared" si="172"/>
        <v>-2.2574810349082074E-3</v>
      </c>
      <c r="AU668" s="9">
        <f t="shared" si="173"/>
        <v>47.899899374464063</v>
      </c>
      <c r="AV668" s="9">
        <f t="shared" si="190"/>
        <v>45.47625644350304</v>
      </c>
      <c r="AW668" s="9">
        <f t="shared" si="191"/>
        <v>50.323542305425093</v>
      </c>
      <c r="AX668" s="16">
        <f t="shared" si="174"/>
        <v>47.89989937446407</v>
      </c>
      <c r="AY668" s="44">
        <f t="shared" si="192"/>
        <v>-2.2416108003570322E-3</v>
      </c>
      <c r="AZ668" s="49"/>
      <c r="BA668" s="12">
        <f t="shared" si="175"/>
        <v>-2.2574810349082139E-3</v>
      </c>
      <c r="BB668" s="9">
        <f t="shared" si="176"/>
        <v>66.524977921866991</v>
      </c>
      <c r="BC668" s="9">
        <f t="shared" si="193"/>
        <v>64.101334990905968</v>
      </c>
      <c r="BD668" s="9">
        <f t="shared" si="194"/>
        <v>68.948620852828014</v>
      </c>
      <c r="BE668" s="16">
        <f t="shared" si="177"/>
        <v>66.524977921866991</v>
      </c>
      <c r="BF668" s="44">
        <f t="shared" si="195"/>
        <v>-2.2416108003570257E-3</v>
      </c>
      <c r="BG668" s="49"/>
      <c r="BH668" s="12">
        <f t="shared" si="178"/>
        <v>-2.2574810349082139E-3</v>
      </c>
      <c r="BI668" s="9">
        <f t="shared" si="179"/>
        <v>67</v>
      </c>
      <c r="BJ668" s="9">
        <f t="shared" si="157"/>
        <v>64.576357069038977</v>
      </c>
      <c r="BK668" s="9"/>
      <c r="BL668" s="47">
        <f t="shared" si="184"/>
        <v>67</v>
      </c>
      <c r="BM668" s="44">
        <f t="shared" si="196"/>
        <v>-2.2416108003570257E-3</v>
      </c>
      <c r="BN668" s="11"/>
      <c r="BO668" s="9"/>
      <c r="BP668" s="11"/>
      <c r="BQ668" s="9"/>
      <c r="BR668" s="43"/>
      <c r="BS668" s="9"/>
      <c r="BT668" s="11"/>
    </row>
    <row r="669" spans="3:72" x14ac:dyDescent="0.2">
      <c r="C669" s="1">
        <v>80</v>
      </c>
      <c r="D669" s="1">
        <v>104.71</v>
      </c>
      <c r="E669" s="1">
        <v>-5103.8999999999996</v>
      </c>
      <c r="F669" s="2">
        <v>78</v>
      </c>
      <c r="G669" s="6">
        <v>3.3000000000000002E-2</v>
      </c>
      <c r="H669" s="2">
        <v>0.42199999999999999</v>
      </c>
      <c r="I669" s="2">
        <v>3500</v>
      </c>
      <c r="J669" s="3">
        <f t="shared" si="180"/>
        <v>58.333333333333336</v>
      </c>
      <c r="K669" s="3">
        <f t="shared" si="181"/>
        <v>366.52</v>
      </c>
      <c r="L669" s="1">
        <v>0.9</v>
      </c>
      <c r="M669" s="1">
        <v>0.76</v>
      </c>
      <c r="N669" s="1">
        <f t="shared" si="158"/>
        <v>0.68400000000000005</v>
      </c>
      <c r="O669" s="40">
        <f t="shared" si="159"/>
        <v>50.175438596491226</v>
      </c>
      <c r="P669" s="40">
        <f t="shared" si="182"/>
        <v>3808.3157894736842</v>
      </c>
      <c r="Q669" s="1">
        <v>11</v>
      </c>
      <c r="R669" s="1">
        <v>4</v>
      </c>
      <c r="S669" s="2">
        <v>2600</v>
      </c>
      <c r="T669" s="3">
        <f t="shared" si="160"/>
        <v>866.66666666666663</v>
      </c>
      <c r="U669" s="7">
        <v>0.20419999999999999</v>
      </c>
      <c r="V669" s="7">
        <f t="shared" si="183"/>
        <v>3.2749326455999997E-2</v>
      </c>
      <c r="W669" s="7">
        <f t="shared" si="161"/>
        <v>1.6693636134473333E-2</v>
      </c>
      <c r="X669" s="40">
        <f t="shared" si="162"/>
        <v>1081.2059482292843</v>
      </c>
      <c r="Y669" s="1">
        <v>0</v>
      </c>
      <c r="Z669" s="1">
        <v>78</v>
      </c>
      <c r="AA669" s="2">
        <v>67</v>
      </c>
      <c r="AB669" s="6">
        <f t="shared" si="163"/>
        <v>0.6511988748177826</v>
      </c>
      <c r="AC669" s="2">
        <v>347.36</v>
      </c>
      <c r="AD669" s="40">
        <f t="shared" si="164"/>
        <v>3367.0033670033663</v>
      </c>
      <c r="AE669" s="1">
        <f t="shared" si="165"/>
        <v>2.4950099800399199</v>
      </c>
      <c r="AF669" s="2">
        <f t="shared" si="166"/>
        <v>142</v>
      </c>
      <c r="AG669" s="9">
        <f t="shared" si="167"/>
        <v>354.29141716566863</v>
      </c>
      <c r="AH669" s="12">
        <f t="shared" si="168"/>
        <v>4.315661793307707E-3</v>
      </c>
      <c r="AI669" s="12">
        <f t="shared" si="185"/>
        <v>91539.715250482783</v>
      </c>
      <c r="AJ669" s="42">
        <f t="shared" si="186"/>
        <v>-52.728776659023801</v>
      </c>
      <c r="AK669" s="11">
        <v>0</v>
      </c>
      <c r="AL669" s="9">
        <f t="shared" si="187"/>
        <v>-1080.7540552829071</v>
      </c>
      <c r="AM669" s="11">
        <f t="shared" si="169"/>
        <v>0</v>
      </c>
      <c r="AN669" s="9">
        <f t="shared" si="170"/>
        <v>50.323542305425086</v>
      </c>
      <c r="AO669" s="9"/>
      <c r="AP669" s="9">
        <f t="shared" si="188"/>
        <v>52.730266653960939</v>
      </c>
      <c r="AQ669" s="47">
        <f t="shared" si="189"/>
        <v>50.306623722999923</v>
      </c>
      <c r="AR669" s="15">
        <f t="shared" si="171"/>
        <v>0</v>
      </c>
      <c r="AS669" s="49"/>
      <c r="AT669" s="12">
        <f t="shared" si="172"/>
        <v>-2.2416108003570322E-3</v>
      </c>
      <c r="AU669" s="9">
        <f t="shared" si="173"/>
        <v>47.89989937446407</v>
      </c>
      <c r="AV669" s="9">
        <f t="shared" si="190"/>
        <v>45.493175025928217</v>
      </c>
      <c r="AW669" s="9">
        <f t="shared" si="191"/>
        <v>50.306623722999916</v>
      </c>
      <c r="AX669" s="16">
        <f t="shared" si="174"/>
        <v>47.89989937446407</v>
      </c>
      <c r="AY669" s="44">
        <f t="shared" si="192"/>
        <v>-2.2259629189770929E-3</v>
      </c>
      <c r="AZ669" s="49"/>
      <c r="BA669" s="12">
        <f t="shared" si="175"/>
        <v>-2.2416108003570257E-3</v>
      </c>
      <c r="BB669" s="9">
        <f t="shared" si="176"/>
        <v>66.524977921866991</v>
      </c>
      <c r="BC669" s="9">
        <f t="shared" si="193"/>
        <v>64.118253573331145</v>
      </c>
      <c r="BD669" s="9">
        <f t="shared" si="194"/>
        <v>68.931702270402837</v>
      </c>
      <c r="BE669" s="16">
        <f t="shared" si="177"/>
        <v>66.524977921866991</v>
      </c>
      <c r="BF669" s="44">
        <f t="shared" si="195"/>
        <v>-2.225962918977086E-3</v>
      </c>
      <c r="BG669" s="49"/>
      <c r="BH669" s="12">
        <f t="shared" si="178"/>
        <v>-2.2416108003570257E-3</v>
      </c>
      <c r="BI669" s="9">
        <f t="shared" si="179"/>
        <v>67</v>
      </c>
      <c r="BJ669" s="9">
        <f t="shared" si="157"/>
        <v>64.593275651464154</v>
      </c>
      <c r="BK669" s="9"/>
      <c r="BL669" s="47">
        <f t="shared" si="184"/>
        <v>67</v>
      </c>
      <c r="BM669" s="44">
        <f t="shared" si="196"/>
        <v>-2.225962918977086E-3</v>
      </c>
      <c r="BN669" s="11"/>
      <c r="BO669" s="9"/>
      <c r="BP669" s="11"/>
      <c r="BQ669" s="9"/>
      <c r="BR669" s="43"/>
      <c r="BS669" s="9"/>
      <c r="BT669" s="11"/>
    </row>
    <row r="670" spans="3:72" x14ac:dyDescent="0.2">
      <c r="C670" s="1">
        <v>80</v>
      </c>
      <c r="D670" s="1">
        <v>104.71</v>
      </c>
      <c r="E670" s="1">
        <v>-5103.8999999999996</v>
      </c>
      <c r="F670" s="2">
        <v>78</v>
      </c>
      <c r="G670" s="6">
        <v>3.3000000000000002E-2</v>
      </c>
      <c r="H670" s="2">
        <v>0.42199999999999999</v>
      </c>
      <c r="I670" s="2">
        <v>3500</v>
      </c>
      <c r="J670" s="3">
        <f t="shared" si="180"/>
        <v>58.333333333333336</v>
      </c>
      <c r="K670" s="3">
        <f t="shared" si="181"/>
        <v>366.52</v>
      </c>
      <c r="L670" s="1">
        <v>0.9</v>
      </c>
      <c r="M670" s="1">
        <v>0.76</v>
      </c>
      <c r="N670" s="1">
        <f t="shared" si="158"/>
        <v>0.68400000000000005</v>
      </c>
      <c r="O670" s="40">
        <f t="shared" si="159"/>
        <v>50.175438596491226</v>
      </c>
      <c r="P670" s="40">
        <f t="shared" si="182"/>
        <v>3808.3157894736842</v>
      </c>
      <c r="Q670" s="1">
        <v>11</v>
      </c>
      <c r="R670" s="1">
        <v>4</v>
      </c>
      <c r="S670" s="2">
        <v>2600</v>
      </c>
      <c r="T670" s="3">
        <f t="shared" si="160"/>
        <v>866.66666666666663</v>
      </c>
      <c r="U670" s="7">
        <v>0.20419999999999999</v>
      </c>
      <c r="V670" s="7">
        <f t="shared" si="183"/>
        <v>3.2749326455999997E-2</v>
      </c>
      <c r="W670" s="7">
        <f t="shared" si="161"/>
        <v>1.6693636134473333E-2</v>
      </c>
      <c r="X670" s="40">
        <f t="shared" si="162"/>
        <v>1081.2059482292843</v>
      </c>
      <c r="Y670" s="1">
        <v>0</v>
      </c>
      <c r="Z670" s="1">
        <v>78</v>
      </c>
      <c r="AA670" s="2">
        <v>67</v>
      </c>
      <c r="AB670" s="6">
        <f t="shared" si="163"/>
        <v>0.6511988748177826</v>
      </c>
      <c r="AC670" s="2">
        <v>347.36</v>
      </c>
      <c r="AD670" s="40">
        <f t="shared" si="164"/>
        <v>3367.0033670033663</v>
      </c>
      <c r="AE670" s="1">
        <f t="shared" si="165"/>
        <v>2.4950099800399199</v>
      </c>
      <c r="AF670" s="2">
        <f t="shared" si="166"/>
        <v>143</v>
      </c>
      <c r="AG670" s="9">
        <f t="shared" si="167"/>
        <v>356.78642714570856</v>
      </c>
      <c r="AH670" s="12">
        <f t="shared" si="168"/>
        <v>4.285611677624283E-3</v>
      </c>
      <c r="AI670" s="12">
        <f t="shared" si="185"/>
        <v>92232.094988956815</v>
      </c>
      <c r="AJ670" s="42">
        <f t="shared" si="186"/>
        <v>-52.695195552400072</v>
      </c>
      <c r="AK670" s="11">
        <v>0</v>
      </c>
      <c r="AL670" s="9">
        <f t="shared" si="187"/>
        <v>-1080.7572018305202</v>
      </c>
      <c r="AM670" s="11">
        <f t="shared" si="169"/>
        <v>0</v>
      </c>
      <c r="AN670" s="9">
        <f t="shared" si="170"/>
        <v>50.306623722999923</v>
      </c>
      <c r="AO670" s="9"/>
      <c r="AP670" s="9">
        <f t="shared" si="188"/>
        <v>52.69666486979618</v>
      </c>
      <c r="AQ670" s="47">
        <f t="shared" si="189"/>
        <v>50.289940521260327</v>
      </c>
      <c r="AR670" s="15">
        <f t="shared" si="171"/>
        <v>0</v>
      </c>
      <c r="AS670" s="49"/>
      <c r="AT670" s="12">
        <f t="shared" si="172"/>
        <v>-2.2259629189770929E-3</v>
      </c>
      <c r="AU670" s="9">
        <f t="shared" si="173"/>
        <v>47.89989937446407</v>
      </c>
      <c r="AV670" s="9">
        <f t="shared" si="190"/>
        <v>45.509858227667813</v>
      </c>
      <c r="AW670" s="9">
        <f t="shared" si="191"/>
        <v>50.28994052126032</v>
      </c>
      <c r="AX670" s="16">
        <f t="shared" si="174"/>
        <v>47.89989937446407</v>
      </c>
      <c r="AY670" s="44">
        <f t="shared" si="192"/>
        <v>-2.2105327395862758E-3</v>
      </c>
      <c r="AZ670" s="49"/>
      <c r="BA670" s="12">
        <f t="shared" si="175"/>
        <v>-2.225962918977086E-3</v>
      </c>
      <c r="BB670" s="9">
        <f t="shared" si="176"/>
        <v>66.524977921866991</v>
      </c>
      <c r="BC670" s="9">
        <f t="shared" si="193"/>
        <v>64.134936775070742</v>
      </c>
      <c r="BD670" s="9">
        <f t="shared" si="194"/>
        <v>68.915019068663241</v>
      </c>
      <c r="BE670" s="16">
        <f t="shared" si="177"/>
        <v>66.524977921866991</v>
      </c>
      <c r="BF670" s="44">
        <f t="shared" si="195"/>
        <v>-2.2105327395862693E-3</v>
      </c>
      <c r="BG670" s="49"/>
      <c r="BH670" s="12">
        <f t="shared" si="178"/>
        <v>-2.225962918977086E-3</v>
      </c>
      <c r="BI670" s="9">
        <f t="shared" si="179"/>
        <v>67</v>
      </c>
      <c r="BJ670" s="9">
        <f t="shared" si="157"/>
        <v>64.60995885320375</v>
      </c>
      <c r="BK670" s="9"/>
      <c r="BL670" s="47">
        <f t="shared" si="184"/>
        <v>67</v>
      </c>
      <c r="BM670" s="44">
        <f t="shared" si="196"/>
        <v>-2.2105327395862693E-3</v>
      </c>
      <c r="BN670" s="11"/>
      <c r="BO670" s="9"/>
      <c r="BP670" s="11"/>
      <c r="BQ670" s="9"/>
      <c r="BR670" s="43"/>
      <c r="BS670" s="9"/>
      <c r="BT670" s="11"/>
    </row>
    <row r="671" spans="3:72" x14ac:dyDescent="0.2">
      <c r="C671" s="1">
        <v>80</v>
      </c>
      <c r="D671" s="1">
        <v>104.71</v>
      </c>
      <c r="E671" s="1">
        <v>-5103.8999999999996</v>
      </c>
      <c r="F671" s="2">
        <v>78</v>
      </c>
      <c r="G671" s="6">
        <v>3.3000000000000002E-2</v>
      </c>
      <c r="H671" s="2">
        <v>0.42199999999999999</v>
      </c>
      <c r="I671" s="2">
        <v>3500</v>
      </c>
      <c r="J671" s="3">
        <f t="shared" si="180"/>
        <v>58.333333333333336</v>
      </c>
      <c r="K671" s="3">
        <f t="shared" si="181"/>
        <v>366.52</v>
      </c>
      <c r="L671" s="1">
        <v>0.9</v>
      </c>
      <c r="M671" s="1">
        <v>0.76</v>
      </c>
      <c r="N671" s="1">
        <f t="shared" si="158"/>
        <v>0.68400000000000005</v>
      </c>
      <c r="O671" s="40">
        <f t="shared" si="159"/>
        <v>50.175438596491226</v>
      </c>
      <c r="P671" s="40">
        <f t="shared" si="182"/>
        <v>3808.3157894736842</v>
      </c>
      <c r="Q671" s="1">
        <v>11</v>
      </c>
      <c r="R671" s="1">
        <v>4</v>
      </c>
      <c r="S671" s="2">
        <v>2600</v>
      </c>
      <c r="T671" s="3">
        <f t="shared" si="160"/>
        <v>866.66666666666663</v>
      </c>
      <c r="U671" s="7">
        <v>0.20419999999999999</v>
      </c>
      <c r="V671" s="7">
        <f t="shared" si="183"/>
        <v>3.2749326455999997E-2</v>
      </c>
      <c r="W671" s="7">
        <f t="shared" si="161"/>
        <v>1.6693636134473333E-2</v>
      </c>
      <c r="X671" s="40">
        <f t="shared" si="162"/>
        <v>1081.2059482292843</v>
      </c>
      <c r="Y671" s="1">
        <v>0</v>
      </c>
      <c r="Z671" s="1">
        <v>78</v>
      </c>
      <c r="AA671" s="2">
        <v>67</v>
      </c>
      <c r="AB671" s="6">
        <f t="shared" si="163"/>
        <v>0.6511988748177826</v>
      </c>
      <c r="AC671" s="2">
        <v>347.36</v>
      </c>
      <c r="AD671" s="40">
        <f t="shared" si="164"/>
        <v>3367.0033670033663</v>
      </c>
      <c r="AE671" s="1">
        <f t="shared" si="165"/>
        <v>2.4950099800399199</v>
      </c>
      <c r="AF671" s="2">
        <f t="shared" si="166"/>
        <v>144</v>
      </c>
      <c r="AG671" s="9">
        <f t="shared" si="167"/>
        <v>359.28143712574848</v>
      </c>
      <c r="AH671" s="12">
        <f t="shared" si="168"/>
        <v>4.2559771483724942E-3</v>
      </c>
      <c r="AI671" s="12">
        <f t="shared" si="185"/>
        <v>92914.878356670262</v>
      </c>
      <c r="AJ671" s="42">
        <f t="shared" si="186"/>
        <v>-52.662079890324179</v>
      </c>
      <c r="AK671" s="11">
        <v>0</v>
      </c>
      <c r="AL671" s="9">
        <f t="shared" si="187"/>
        <v>-1080.7603048620783</v>
      </c>
      <c r="AM671" s="11">
        <f t="shared" si="169"/>
        <v>0</v>
      </c>
      <c r="AN671" s="9">
        <f t="shared" si="170"/>
        <v>50.289940521260327</v>
      </c>
      <c r="AO671" s="9"/>
      <c r="AP671" s="9">
        <f t="shared" si="188"/>
        <v>52.663528957643173</v>
      </c>
      <c r="AQ671" s="47">
        <f t="shared" si="189"/>
        <v>50.273487810846916</v>
      </c>
      <c r="AR671" s="15">
        <f t="shared" si="171"/>
        <v>0</v>
      </c>
      <c r="AS671" s="49"/>
      <c r="AT671" s="12">
        <f t="shared" si="172"/>
        <v>-2.2105327395862758E-3</v>
      </c>
      <c r="AU671" s="9">
        <f t="shared" si="173"/>
        <v>47.89989937446407</v>
      </c>
      <c r="AV671" s="9">
        <f t="shared" si="190"/>
        <v>45.526310938081224</v>
      </c>
      <c r="AW671" s="9">
        <f t="shared" si="191"/>
        <v>50.273487810846909</v>
      </c>
      <c r="AX671" s="16">
        <f t="shared" si="174"/>
        <v>47.89989937446407</v>
      </c>
      <c r="AY671" s="44">
        <f t="shared" si="192"/>
        <v>-2.1953157400494568E-3</v>
      </c>
      <c r="AZ671" s="49"/>
      <c r="BA671" s="12">
        <f t="shared" si="175"/>
        <v>-2.2105327395862693E-3</v>
      </c>
      <c r="BB671" s="9">
        <f t="shared" si="176"/>
        <v>66.524977921866991</v>
      </c>
      <c r="BC671" s="9">
        <f t="shared" si="193"/>
        <v>64.151389485484145</v>
      </c>
      <c r="BD671" s="9">
        <f t="shared" si="194"/>
        <v>68.898566358249838</v>
      </c>
      <c r="BE671" s="16">
        <f t="shared" si="177"/>
        <v>66.524977921866991</v>
      </c>
      <c r="BF671" s="44">
        <f t="shared" si="195"/>
        <v>-2.1953157400494568E-3</v>
      </c>
      <c r="BG671" s="49"/>
      <c r="BH671" s="12">
        <f t="shared" si="178"/>
        <v>-2.2105327395862693E-3</v>
      </c>
      <c r="BI671" s="9">
        <f t="shared" si="179"/>
        <v>67</v>
      </c>
      <c r="BJ671" s="9">
        <f t="shared" si="157"/>
        <v>64.626411563617154</v>
      </c>
      <c r="BK671" s="9"/>
      <c r="BL671" s="47">
        <f t="shared" si="184"/>
        <v>67</v>
      </c>
      <c r="BM671" s="44">
        <f t="shared" si="196"/>
        <v>-2.1953157400494568E-3</v>
      </c>
      <c r="BN671" s="11"/>
      <c r="BO671" s="9"/>
      <c r="BP671" s="11"/>
      <c r="BQ671" s="9"/>
      <c r="BR671" s="43"/>
      <c r="BS671" s="9"/>
      <c r="BT671" s="11"/>
    </row>
    <row r="672" spans="3:72" x14ac:dyDescent="0.2">
      <c r="C672" s="1">
        <v>80</v>
      </c>
      <c r="D672" s="1">
        <v>104.71</v>
      </c>
      <c r="E672" s="1">
        <v>-5103.8999999999996</v>
      </c>
      <c r="F672" s="2">
        <v>78</v>
      </c>
      <c r="G672" s="6">
        <v>3.3000000000000002E-2</v>
      </c>
      <c r="H672" s="2">
        <v>0.42199999999999999</v>
      </c>
      <c r="I672" s="2">
        <v>3500</v>
      </c>
      <c r="J672" s="3">
        <f t="shared" si="180"/>
        <v>58.333333333333336</v>
      </c>
      <c r="K672" s="3">
        <f t="shared" si="181"/>
        <v>366.52</v>
      </c>
      <c r="L672" s="1">
        <v>0.9</v>
      </c>
      <c r="M672" s="1">
        <v>0.76</v>
      </c>
      <c r="N672" s="1">
        <f t="shared" si="158"/>
        <v>0.68400000000000005</v>
      </c>
      <c r="O672" s="40">
        <f t="shared" si="159"/>
        <v>50.175438596491226</v>
      </c>
      <c r="P672" s="40">
        <f t="shared" si="182"/>
        <v>3808.3157894736842</v>
      </c>
      <c r="Q672" s="1">
        <v>11</v>
      </c>
      <c r="R672" s="1">
        <v>4</v>
      </c>
      <c r="S672" s="2">
        <v>2600</v>
      </c>
      <c r="T672" s="3">
        <f t="shared" si="160"/>
        <v>866.66666666666663</v>
      </c>
      <c r="U672" s="7">
        <v>0.20419999999999999</v>
      </c>
      <c r="V672" s="7">
        <f t="shared" si="183"/>
        <v>3.2749326455999997E-2</v>
      </c>
      <c r="W672" s="7">
        <f t="shared" si="161"/>
        <v>1.6693636134473333E-2</v>
      </c>
      <c r="X672" s="40">
        <f t="shared" si="162"/>
        <v>1081.2059482292843</v>
      </c>
      <c r="Y672" s="1">
        <v>0</v>
      </c>
      <c r="Z672" s="1">
        <v>78</v>
      </c>
      <c r="AA672" s="2">
        <v>67</v>
      </c>
      <c r="AB672" s="6">
        <f t="shared" si="163"/>
        <v>0.6511988748177826</v>
      </c>
      <c r="AC672" s="2">
        <v>347.36</v>
      </c>
      <c r="AD672" s="40">
        <f t="shared" si="164"/>
        <v>3367.0033670033663</v>
      </c>
      <c r="AE672" s="1">
        <f t="shared" si="165"/>
        <v>2.4950099800399199</v>
      </c>
      <c r="AF672" s="2">
        <f t="shared" si="166"/>
        <v>145</v>
      </c>
      <c r="AG672" s="9">
        <f t="shared" si="167"/>
        <v>361.77644710578841</v>
      </c>
      <c r="AH672" s="12">
        <f t="shared" si="168"/>
        <v>4.226749643555407E-3</v>
      </c>
      <c r="AI672" s="12">
        <f t="shared" si="185"/>
        <v>93588.263939915923</v>
      </c>
      <c r="AJ672" s="42">
        <f t="shared" si="186"/>
        <v>-52.629420040493464</v>
      </c>
      <c r="AK672" s="11">
        <v>0</v>
      </c>
      <c r="AL672" s="9">
        <f t="shared" si="187"/>
        <v>-1080.7633652741076</v>
      </c>
      <c r="AM672" s="11">
        <f t="shared" si="169"/>
        <v>0</v>
      </c>
      <c r="AN672" s="9">
        <f t="shared" si="170"/>
        <v>50.273487810846916</v>
      </c>
      <c r="AO672" s="9"/>
      <c r="AP672" s="9">
        <f t="shared" si="188"/>
        <v>52.630849273497411</v>
      </c>
      <c r="AQ672" s="47">
        <f t="shared" si="189"/>
        <v>50.257260837114565</v>
      </c>
      <c r="AR672" s="15">
        <f t="shared" si="171"/>
        <v>0</v>
      </c>
      <c r="AS672" s="49"/>
      <c r="AT672" s="12">
        <f t="shared" si="172"/>
        <v>-2.1953157400494568E-3</v>
      </c>
      <c r="AU672" s="9">
        <f t="shared" si="173"/>
        <v>47.89989937446407</v>
      </c>
      <c r="AV672" s="9">
        <f t="shared" si="190"/>
        <v>45.542537911813575</v>
      </c>
      <c r="AW672" s="9">
        <f t="shared" si="191"/>
        <v>50.257260837114565</v>
      </c>
      <c r="AX672" s="16">
        <f t="shared" si="174"/>
        <v>47.89989937446407</v>
      </c>
      <c r="AY672" s="44">
        <f t="shared" si="192"/>
        <v>-2.1803075228278199E-3</v>
      </c>
      <c r="AZ672" s="49"/>
      <c r="BA672" s="12">
        <f t="shared" si="175"/>
        <v>-2.1953157400494568E-3</v>
      </c>
      <c r="BB672" s="9">
        <f t="shared" si="176"/>
        <v>66.524977921866991</v>
      </c>
      <c r="BC672" s="9">
        <f t="shared" si="193"/>
        <v>64.167616459216504</v>
      </c>
      <c r="BD672" s="9">
        <f t="shared" si="194"/>
        <v>68.882339384517479</v>
      </c>
      <c r="BE672" s="16">
        <f t="shared" si="177"/>
        <v>66.524977921866991</v>
      </c>
      <c r="BF672" s="44">
        <f t="shared" si="195"/>
        <v>-2.180307522827813E-3</v>
      </c>
      <c r="BG672" s="49"/>
      <c r="BH672" s="12">
        <f t="shared" si="178"/>
        <v>-2.1953157400494568E-3</v>
      </c>
      <c r="BI672" s="9">
        <f t="shared" si="179"/>
        <v>67</v>
      </c>
      <c r="BJ672" s="9">
        <f t="shared" si="157"/>
        <v>64.642638537349512</v>
      </c>
      <c r="BK672" s="9"/>
      <c r="BL672" s="47">
        <f t="shared" si="184"/>
        <v>67</v>
      </c>
      <c r="BM672" s="44">
        <f t="shared" si="196"/>
        <v>-2.180307522827813E-3</v>
      </c>
      <c r="BN672" s="11"/>
      <c r="BO672" s="9"/>
      <c r="BP672" s="11"/>
      <c r="BQ672" s="9"/>
      <c r="BR672" s="43"/>
      <c r="BS672" s="9"/>
      <c r="BT672" s="11"/>
    </row>
    <row r="673" spans="3:72" x14ac:dyDescent="0.2">
      <c r="C673" s="1">
        <v>80</v>
      </c>
      <c r="D673" s="1">
        <v>104.71</v>
      </c>
      <c r="E673" s="1">
        <v>-5103.8999999999996</v>
      </c>
      <c r="F673" s="2">
        <v>78</v>
      </c>
      <c r="G673" s="6">
        <v>3.3000000000000002E-2</v>
      </c>
      <c r="H673" s="2">
        <v>0.42199999999999999</v>
      </c>
      <c r="I673" s="2">
        <v>3500</v>
      </c>
      <c r="J673" s="3">
        <f t="shared" si="180"/>
        <v>58.333333333333336</v>
      </c>
      <c r="K673" s="3">
        <f t="shared" si="181"/>
        <v>366.52</v>
      </c>
      <c r="L673" s="1">
        <v>0.9</v>
      </c>
      <c r="M673" s="1">
        <v>0.76</v>
      </c>
      <c r="N673" s="1">
        <f t="shared" si="158"/>
        <v>0.68400000000000005</v>
      </c>
      <c r="O673" s="40">
        <f t="shared" si="159"/>
        <v>50.175438596491226</v>
      </c>
      <c r="P673" s="40">
        <f t="shared" si="182"/>
        <v>3808.3157894736842</v>
      </c>
      <c r="Q673" s="1">
        <v>11</v>
      </c>
      <c r="R673" s="1">
        <v>4</v>
      </c>
      <c r="S673" s="2">
        <v>2600</v>
      </c>
      <c r="T673" s="3">
        <f t="shared" si="160"/>
        <v>866.66666666666663</v>
      </c>
      <c r="U673" s="7">
        <v>0.20419999999999999</v>
      </c>
      <c r="V673" s="7">
        <f t="shared" si="183"/>
        <v>3.2749326455999997E-2</v>
      </c>
      <c r="W673" s="7">
        <f t="shared" si="161"/>
        <v>1.6693636134473333E-2</v>
      </c>
      <c r="X673" s="40">
        <f t="shared" si="162"/>
        <v>1081.2059482292843</v>
      </c>
      <c r="Y673" s="1">
        <v>0</v>
      </c>
      <c r="Z673" s="1">
        <v>78</v>
      </c>
      <c r="AA673" s="2">
        <v>67</v>
      </c>
      <c r="AB673" s="6">
        <f t="shared" si="163"/>
        <v>0.6511988748177826</v>
      </c>
      <c r="AC673" s="2">
        <v>347.36</v>
      </c>
      <c r="AD673" s="40">
        <f t="shared" si="164"/>
        <v>3367.0033670033663</v>
      </c>
      <c r="AE673" s="1">
        <f t="shared" si="165"/>
        <v>2.4950099800399199</v>
      </c>
      <c r="AF673" s="2">
        <f t="shared" si="166"/>
        <v>146</v>
      </c>
      <c r="AG673" s="9">
        <f t="shared" si="167"/>
        <v>364.27145708582833</v>
      </c>
      <c r="AH673" s="12">
        <f t="shared" si="168"/>
        <v>4.1979208347666169E-3</v>
      </c>
      <c r="AI673" s="12">
        <f t="shared" si="185"/>
        <v>94252.444873927394</v>
      </c>
      <c r="AJ673" s="42">
        <f t="shared" si="186"/>
        <v>-52.597206635021962</v>
      </c>
      <c r="AK673" s="11">
        <v>0</v>
      </c>
      <c r="AL673" s="9">
        <f t="shared" si="187"/>
        <v>-1080.766383938676</v>
      </c>
      <c r="AM673" s="11">
        <f t="shared" si="169"/>
        <v>0</v>
      </c>
      <c r="AN673" s="9">
        <f t="shared" si="170"/>
        <v>50.257260837114565</v>
      </c>
      <c r="AO673" s="9"/>
      <c r="AP673" s="9">
        <f t="shared" si="188"/>
        <v>52.598616438168762</v>
      </c>
      <c r="AQ673" s="47">
        <f t="shared" si="189"/>
        <v>50.241254975518267</v>
      </c>
      <c r="AR673" s="15">
        <f t="shared" si="171"/>
        <v>0</v>
      </c>
      <c r="AS673" s="49"/>
      <c r="AT673" s="12">
        <f t="shared" si="172"/>
        <v>-2.1803075228278199E-3</v>
      </c>
      <c r="AU673" s="9">
        <f t="shared" si="173"/>
        <v>47.89989937446407</v>
      </c>
      <c r="AV673" s="9">
        <f t="shared" si="190"/>
        <v>45.558543773409866</v>
      </c>
      <c r="AW673" s="9">
        <f t="shared" si="191"/>
        <v>50.24125497551826</v>
      </c>
      <c r="AX673" s="16">
        <f t="shared" si="174"/>
        <v>47.899899374464063</v>
      </c>
      <c r="AY673" s="44">
        <f t="shared" si="192"/>
        <v>-2.1655038107112603E-3</v>
      </c>
      <c r="AZ673" s="49"/>
      <c r="BA673" s="12">
        <f t="shared" si="175"/>
        <v>-2.180307522827813E-3</v>
      </c>
      <c r="BB673" s="9">
        <f t="shared" si="176"/>
        <v>66.524977921866991</v>
      </c>
      <c r="BC673" s="9">
        <f t="shared" si="193"/>
        <v>64.183622320812802</v>
      </c>
      <c r="BD673" s="9">
        <f t="shared" si="194"/>
        <v>68.866333522921181</v>
      </c>
      <c r="BE673" s="16">
        <f t="shared" si="177"/>
        <v>66.524977921866991</v>
      </c>
      <c r="BF673" s="44">
        <f t="shared" si="195"/>
        <v>-2.1655038107112538E-3</v>
      </c>
      <c r="BG673" s="49"/>
      <c r="BH673" s="12">
        <f t="shared" si="178"/>
        <v>-2.180307522827813E-3</v>
      </c>
      <c r="BI673" s="9">
        <f t="shared" si="179"/>
        <v>67</v>
      </c>
      <c r="BJ673" s="9">
        <f t="shared" si="157"/>
        <v>64.65864439894581</v>
      </c>
      <c r="BK673" s="9"/>
      <c r="BL673" s="47">
        <f t="shared" si="184"/>
        <v>67</v>
      </c>
      <c r="BM673" s="44">
        <f t="shared" si="196"/>
        <v>-2.1655038107112538E-3</v>
      </c>
      <c r="BN673" s="11"/>
      <c r="BO673" s="9"/>
      <c r="BP673" s="11"/>
      <c r="BQ673" s="9"/>
      <c r="BR673" s="43"/>
      <c r="BS673" s="9"/>
      <c r="BT673" s="11"/>
    </row>
    <row r="674" spans="3:72" x14ac:dyDescent="0.2">
      <c r="C674" s="1">
        <v>80</v>
      </c>
      <c r="D674" s="1">
        <v>104.71</v>
      </c>
      <c r="E674" s="1">
        <v>-5103.8999999999996</v>
      </c>
      <c r="F674" s="2">
        <v>78</v>
      </c>
      <c r="G674" s="6">
        <v>3.3000000000000002E-2</v>
      </c>
      <c r="H674" s="2">
        <v>0.42199999999999999</v>
      </c>
      <c r="I674" s="2">
        <v>3500</v>
      </c>
      <c r="J674" s="3">
        <f t="shared" si="180"/>
        <v>58.333333333333336</v>
      </c>
      <c r="K674" s="3">
        <f t="shared" si="181"/>
        <v>366.52</v>
      </c>
      <c r="L674" s="1">
        <v>0.9</v>
      </c>
      <c r="M674" s="1">
        <v>0.76</v>
      </c>
      <c r="N674" s="1">
        <f t="shared" si="158"/>
        <v>0.68400000000000005</v>
      </c>
      <c r="O674" s="40">
        <f t="shared" si="159"/>
        <v>50.175438596491226</v>
      </c>
      <c r="P674" s="40">
        <f t="shared" si="182"/>
        <v>3808.3157894736842</v>
      </c>
      <c r="Q674" s="1">
        <v>11</v>
      </c>
      <c r="R674" s="1">
        <v>4</v>
      </c>
      <c r="S674" s="2">
        <v>2600</v>
      </c>
      <c r="T674" s="3">
        <f t="shared" si="160"/>
        <v>866.66666666666663</v>
      </c>
      <c r="U674" s="7">
        <v>0.20419999999999999</v>
      </c>
      <c r="V674" s="7">
        <f t="shared" si="183"/>
        <v>3.2749326455999997E-2</v>
      </c>
      <c r="W674" s="7">
        <f t="shared" si="161"/>
        <v>1.6693636134473333E-2</v>
      </c>
      <c r="X674" s="40">
        <f t="shared" si="162"/>
        <v>1081.2059482292843</v>
      </c>
      <c r="Y674" s="1">
        <v>0</v>
      </c>
      <c r="Z674" s="1">
        <v>78</v>
      </c>
      <c r="AA674" s="2">
        <v>67</v>
      </c>
      <c r="AB674" s="6">
        <f t="shared" si="163"/>
        <v>0.6511988748177826</v>
      </c>
      <c r="AC674" s="2">
        <v>347.36</v>
      </c>
      <c r="AD674" s="40">
        <f t="shared" si="164"/>
        <v>3367.0033670033663</v>
      </c>
      <c r="AE674" s="1">
        <f t="shared" si="165"/>
        <v>2.4950099800399199</v>
      </c>
      <c r="AF674" s="2">
        <f t="shared" si="166"/>
        <v>147</v>
      </c>
      <c r="AG674" s="9">
        <f t="shared" si="167"/>
        <v>366.76646706586826</v>
      </c>
      <c r="AH674" s="12">
        <f t="shared" si="168"/>
        <v>4.1694826192781205E-3</v>
      </c>
      <c r="AI674" s="12">
        <f t="shared" si="185"/>
        <v>94907.60902888584</v>
      </c>
      <c r="AJ674" s="42">
        <f t="shared" si="186"/>
        <v>-52.565430561416811</v>
      </c>
      <c r="AK674" s="11">
        <v>0</v>
      </c>
      <c r="AL674" s="9">
        <f t="shared" si="187"/>
        <v>-1080.7693617042198</v>
      </c>
      <c r="AM674" s="11">
        <f t="shared" si="169"/>
        <v>0</v>
      </c>
      <c r="AN674" s="9">
        <f t="shared" si="170"/>
        <v>50.241254975518267</v>
      </c>
      <c r="AO674" s="9"/>
      <c r="AP674" s="9">
        <f t="shared" si="188"/>
        <v>52.566821328241808</v>
      </c>
      <c r="AQ674" s="47">
        <f t="shared" si="189"/>
        <v>50.225465727187604</v>
      </c>
      <c r="AR674" s="15">
        <f t="shared" si="171"/>
        <v>0</v>
      </c>
      <c r="AS674" s="49"/>
      <c r="AT674" s="12">
        <f t="shared" si="172"/>
        <v>-2.1655038107112603E-3</v>
      </c>
      <c r="AU674" s="9">
        <f t="shared" si="173"/>
        <v>47.899899374464063</v>
      </c>
      <c r="AV674" s="9">
        <f t="shared" si="190"/>
        <v>45.574333021740522</v>
      </c>
      <c r="AW674" s="9">
        <f t="shared" si="191"/>
        <v>50.225465727187597</v>
      </c>
      <c r="AX674" s="16">
        <f t="shared" si="174"/>
        <v>47.899899374464056</v>
      </c>
      <c r="AY674" s="44">
        <f t="shared" si="192"/>
        <v>-2.1509004427252435E-3</v>
      </c>
      <c r="AZ674" s="49"/>
      <c r="BA674" s="12">
        <f t="shared" si="175"/>
        <v>-2.1655038107112538E-3</v>
      </c>
      <c r="BB674" s="9">
        <f t="shared" si="176"/>
        <v>66.524977921866991</v>
      </c>
      <c r="BC674" s="9">
        <f t="shared" si="193"/>
        <v>64.199411569143464</v>
      </c>
      <c r="BD674" s="9">
        <f t="shared" si="194"/>
        <v>68.850544274590519</v>
      </c>
      <c r="BE674" s="16">
        <f t="shared" si="177"/>
        <v>66.524977921866991</v>
      </c>
      <c r="BF674" s="44">
        <f t="shared" si="195"/>
        <v>-2.1509004427252365E-3</v>
      </c>
      <c r="BG674" s="49"/>
      <c r="BH674" s="12">
        <f t="shared" si="178"/>
        <v>-2.1655038107112538E-3</v>
      </c>
      <c r="BI674" s="9">
        <f t="shared" si="179"/>
        <v>67</v>
      </c>
      <c r="BJ674" s="9">
        <f t="shared" si="157"/>
        <v>64.674433647276473</v>
      </c>
      <c r="BK674" s="9"/>
      <c r="BL674" s="47">
        <f t="shared" si="184"/>
        <v>67</v>
      </c>
      <c r="BM674" s="44">
        <f t="shared" si="196"/>
        <v>-2.1509004427252365E-3</v>
      </c>
      <c r="BN674" s="11"/>
      <c r="BO674" s="9"/>
      <c r="BP674" s="11"/>
      <c r="BQ674" s="9"/>
      <c r="BR674" s="43"/>
      <c r="BS674" s="9"/>
      <c r="BT674" s="11"/>
    </row>
    <row r="675" spans="3:72" x14ac:dyDescent="0.2">
      <c r="C675" s="1">
        <v>80</v>
      </c>
      <c r="D675" s="1">
        <v>104.71</v>
      </c>
      <c r="E675" s="1">
        <v>-5103.8999999999996</v>
      </c>
      <c r="F675" s="2">
        <v>78</v>
      </c>
      <c r="G675" s="6">
        <v>3.3000000000000002E-2</v>
      </c>
      <c r="H675" s="2">
        <v>0.42199999999999999</v>
      </c>
      <c r="I675" s="2">
        <v>3500</v>
      </c>
      <c r="J675" s="3">
        <f t="shared" si="180"/>
        <v>58.333333333333336</v>
      </c>
      <c r="K675" s="3">
        <f t="shared" si="181"/>
        <v>366.52</v>
      </c>
      <c r="L675" s="1">
        <v>0.9</v>
      </c>
      <c r="M675" s="1">
        <v>0.76</v>
      </c>
      <c r="N675" s="1">
        <f t="shared" si="158"/>
        <v>0.68400000000000005</v>
      </c>
      <c r="O675" s="40">
        <f t="shared" si="159"/>
        <v>50.175438596491226</v>
      </c>
      <c r="P675" s="40">
        <f t="shared" si="182"/>
        <v>3808.3157894736842</v>
      </c>
      <c r="Q675" s="1">
        <v>11</v>
      </c>
      <c r="R675" s="1">
        <v>4</v>
      </c>
      <c r="S675" s="2">
        <v>2600</v>
      </c>
      <c r="T675" s="3">
        <f t="shared" si="160"/>
        <v>866.66666666666663</v>
      </c>
      <c r="U675" s="7">
        <v>0.20419999999999999</v>
      </c>
      <c r="V675" s="7">
        <f t="shared" si="183"/>
        <v>3.2749326455999997E-2</v>
      </c>
      <c r="W675" s="7">
        <f t="shared" si="161"/>
        <v>1.6693636134473333E-2</v>
      </c>
      <c r="X675" s="40">
        <f t="shared" si="162"/>
        <v>1081.2059482292843</v>
      </c>
      <c r="Y675" s="1">
        <v>0</v>
      </c>
      <c r="Z675" s="1">
        <v>78</v>
      </c>
      <c r="AA675" s="2">
        <v>67</v>
      </c>
      <c r="AB675" s="6">
        <f t="shared" si="163"/>
        <v>0.6511988748177826</v>
      </c>
      <c r="AC675" s="2">
        <v>347.36</v>
      </c>
      <c r="AD675" s="40">
        <f t="shared" si="164"/>
        <v>3367.0033670033663</v>
      </c>
      <c r="AE675" s="1">
        <f t="shared" si="165"/>
        <v>2.4950099800399199</v>
      </c>
      <c r="AF675" s="2">
        <f t="shared" si="166"/>
        <v>148</v>
      </c>
      <c r="AG675" s="9">
        <f t="shared" si="167"/>
        <v>369.26147704590812</v>
      </c>
      <c r="AH675" s="12">
        <f t="shared" si="168"/>
        <v>4.1414271124476229E-3</v>
      </c>
      <c r="AI675" s="12">
        <f t="shared" si="185"/>
        <v>95553.939188359538</v>
      </c>
      <c r="AJ675" s="42">
        <f t="shared" si="186"/>
        <v>-52.53408295392213</v>
      </c>
      <c r="AK675" s="11">
        <v>0</v>
      </c>
      <c r="AL675" s="9">
        <f t="shared" si="187"/>
        <v>-1080.77229939634</v>
      </c>
      <c r="AM675" s="11">
        <f t="shared" si="169"/>
        <v>0</v>
      </c>
      <c r="AN675" s="9">
        <f t="shared" si="170"/>
        <v>50.225465727187604</v>
      </c>
      <c r="AO675" s="9"/>
      <c r="AP675" s="9">
        <f t="shared" si="188"/>
        <v>52.535455067404349</v>
      </c>
      <c r="AQ675" s="47">
        <f t="shared" si="189"/>
        <v>50.209888714680801</v>
      </c>
      <c r="AR675" s="15">
        <f t="shared" si="171"/>
        <v>0</v>
      </c>
      <c r="AS675" s="49"/>
      <c r="AT675" s="12">
        <f t="shared" si="172"/>
        <v>-2.1509004427252435E-3</v>
      </c>
      <c r="AU675" s="9">
        <f t="shared" si="173"/>
        <v>47.899899374464056</v>
      </c>
      <c r="AV675" s="9">
        <f t="shared" si="190"/>
        <v>45.58991003424731</v>
      </c>
      <c r="AW675" s="9">
        <f t="shared" si="191"/>
        <v>50.209888714680794</v>
      </c>
      <c r="AX675" s="16">
        <f t="shared" si="174"/>
        <v>47.899899374464056</v>
      </c>
      <c r="AY675" s="44">
        <f t="shared" si="192"/>
        <v>-2.1364933702037688E-3</v>
      </c>
      <c r="AZ675" s="49"/>
      <c r="BA675" s="12">
        <f t="shared" si="175"/>
        <v>-2.1509004427252365E-3</v>
      </c>
      <c r="BB675" s="9">
        <f t="shared" si="176"/>
        <v>66.524977921866991</v>
      </c>
      <c r="BC675" s="9">
        <f t="shared" si="193"/>
        <v>64.214988581650246</v>
      </c>
      <c r="BD675" s="9">
        <f t="shared" si="194"/>
        <v>68.834967262083737</v>
      </c>
      <c r="BE675" s="16">
        <f t="shared" si="177"/>
        <v>66.524977921866991</v>
      </c>
      <c r="BF675" s="44">
        <f t="shared" si="195"/>
        <v>-2.1364933702037688E-3</v>
      </c>
      <c r="BG675" s="49"/>
      <c r="BH675" s="12">
        <f t="shared" si="178"/>
        <v>-2.1509004427252365E-3</v>
      </c>
      <c r="BI675" s="9">
        <f t="shared" si="179"/>
        <v>67</v>
      </c>
      <c r="BJ675" s="9">
        <f t="shared" si="157"/>
        <v>64.690010659783255</v>
      </c>
      <c r="BK675" s="9"/>
      <c r="BL675" s="47">
        <f t="shared" si="184"/>
        <v>67</v>
      </c>
      <c r="BM675" s="44">
        <f t="shared" si="196"/>
        <v>-2.1364933702037688E-3</v>
      </c>
      <c r="BN675" s="11"/>
      <c r="BO675" s="9"/>
      <c r="BP675" s="11"/>
      <c r="BQ675" s="9"/>
      <c r="BR675" s="43"/>
      <c r="BS675" s="9"/>
      <c r="BT675" s="11"/>
    </row>
    <row r="676" spans="3:72" x14ac:dyDescent="0.2">
      <c r="C676" s="1">
        <v>80</v>
      </c>
      <c r="D676" s="1">
        <v>104.71</v>
      </c>
      <c r="E676" s="1">
        <v>-5103.8999999999996</v>
      </c>
      <c r="F676" s="2">
        <v>78</v>
      </c>
      <c r="G676" s="6">
        <v>3.3000000000000002E-2</v>
      </c>
      <c r="H676" s="2">
        <v>0.42199999999999999</v>
      </c>
      <c r="I676" s="2">
        <v>3500</v>
      </c>
      <c r="J676" s="3">
        <f t="shared" si="180"/>
        <v>58.333333333333336</v>
      </c>
      <c r="K676" s="3">
        <f t="shared" si="181"/>
        <v>366.52</v>
      </c>
      <c r="L676" s="1">
        <v>0.9</v>
      </c>
      <c r="M676" s="1">
        <v>0.76</v>
      </c>
      <c r="N676" s="1">
        <f t="shared" si="158"/>
        <v>0.68400000000000005</v>
      </c>
      <c r="O676" s="40">
        <f t="shared" si="159"/>
        <v>50.175438596491226</v>
      </c>
      <c r="P676" s="40">
        <f t="shared" si="182"/>
        <v>3808.3157894736842</v>
      </c>
      <c r="Q676" s="1">
        <v>11</v>
      </c>
      <c r="R676" s="1">
        <v>4</v>
      </c>
      <c r="S676" s="2">
        <v>2600</v>
      </c>
      <c r="T676" s="3">
        <f t="shared" si="160"/>
        <v>866.66666666666663</v>
      </c>
      <c r="U676" s="7">
        <v>0.20419999999999999</v>
      </c>
      <c r="V676" s="7">
        <f t="shared" si="183"/>
        <v>3.2749326455999997E-2</v>
      </c>
      <c r="W676" s="7">
        <f t="shared" si="161"/>
        <v>1.6693636134473333E-2</v>
      </c>
      <c r="X676" s="40">
        <f t="shared" si="162"/>
        <v>1081.2059482292843</v>
      </c>
      <c r="Y676" s="1">
        <v>0</v>
      </c>
      <c r="Z676" s="1">
        <v>78</v>
      </c>
      <c r="AA676" s="2">
        <v>67</v>
      </c>
      <c r="AB676" s="6">
        <f t="shared" si="163"/>
        <v>0.6511988748177826</v>
      </c>
      <c r="AC676" s="2">
        <v>347.36</v>
      </c>
      <c r="AD676" s="40">
        <f t="shared" si="164"/>
        <v>3367.0033670033663</v>
      </c>
      <c r="AE676" s="1">
        <f t="shared" si="165"/>
        <v>2.4950099800399199</v>
      </c>
      <c r="AF676" s="2">
        <f t="shared" si="166"/>
        <v>149</v>
      </c>
      <c r="AG676" s="9">
        <f t="shared" si="167"/>
        <v>371.75648702594805</v>
      </c>
      <c r="AH676" s="12">
        <f t="shared" si="168"/>
        <v>4.1137466404303265E-3</v>
      </c>
      <c r="AI676" s="12">
        <f t="shared" si="185"/>
        <v>96191.613220523344</v>
      </c>
      <c r="AJ676" s="42">
        <f t="shared" si="186"/>
        <v>-52.503155185213025</v>
      </c>
      <c r="AK676" s="11">
        <v>0</v>
      </c>
      <c r="AL676" s="9">
        <f t="shared" si="187"/>
        <v>-1080.7751978185649</v>
      </c>
      <c r="AM676" s="11">
        <f t="shared" si="169"/>
        <v>0</v>
      </c>
      <c r="AN676" s="9">
        <f t="shared" si="170"/>
        <v>50.209888714680801</v>
      </c>
      <c r="AO676" s="9"/>
      <c r="AP676" s="9">
        <f t="shared" si="188"/>
        <v>52.504509018126754</v>
      </c>
      <c r="AQ676" s="47">
        <f t="shared" si="189"/>
        <v>50.194519677910009</v>
      </c>
      <c r="AR676" s="15">
        <f t="shared" si="171"/>
        <v>0</v>
      </c>
      <c r="AS676" s="49"/>
      <c r="AT676" s="12">
        <f t="shared" si="172"/>
        <v>-2.1364933702037688E-3</v>
      </c>
      <c r="AU676" s="9">
        <f t="shared" si="173"/>
        <v>47.899899374464056</v>
      </c>
      <c r="AV676" s="9">
        <f t="shared" si="190"/>
        <v>45.605279071018103</v>
      </c>
      <c r="AW676" s="9">
        <f t="shared" si="191"/>
        <v>50.194519677910009</v>
      </c>
      <c r="AX676" s="16">
        <f t="shared" si="174"/>
        <v>47.899899374464056</v>
      </c>
      <c r="AY676" s="44">
        <f t="shared" si="192"/>
        <v>-2.1222786530206432E-3</v>
      </c>
      <c r="AZ676" s="49"/>
      <c r="BA676" s="12">
        <f t="shared" si="175"/>
        <v>-2.1364933702037688E-3</v>
      </c>
      <c r="BB676" s="9">
        <f t="shared" si="176"/>
        <v>66.524977921866991</v>
      </c>
      <c r="BC676" s="9">
        <f t="shared" si="193"/>
        <v>64.230357618421039</v>
      </c>
      <c r="BD676" s="9">
        <f t="shared" si="194"/>
        <v>68.819598225312944</v>
      </c>
      <c r="BE676" s="16">
        <f t="shared" si="177"/>
        <v>66.524977921866991</v>
      </c>
      <c r="BF676" s="44">
        <f t="shared" si="195"/>
        <v>-2.1222786530206432E-3</v>
      </c>
      <c r="BG676" s="49"/>
      <c r="BH676" s="12">
        <f t="shared" si="178"/>
        <v>-2.1364933702037688E-3</v>
      </c>
      <c r="BI676" s="9">
        <f t="shared" si="179"/>
        <v>67</v>
      </c>
      <c r="BJ676" s="9">
        <f t="shared" si="157"/>
        <v>64.705379696554047</v>
      </c>
      <c r="BK676" s="9"/>
      <c r="BL676" s="47">
        <f t="shared" si="184"/>
        <v>67</v>
      </c>
      <c r="BM676" s="44">
        <f t="shared" si="196"/>
        <v>-2.1222786530206432E-3</v>
      </c>
      <c r="BN676" s="11"/>
      <c r="BO676" s="9"/>
      <c r="BP676" s="11"/>
      <c r="BQ676" s="9"/>
      <c r="BR676" s="43"/>
      <c r="BS676" s="9"/>
      <c r="BT676" s="11"/>
    </row>
    <row r="677" spans="3:72" x14ac:dyDescent="0.2">
      <c r="C677" s="1">
        <v>80</v>
      </c>
      <c r="D677" s="1">
        <v>104.71</v>
      </c>
      <c r="E677" s="1">
        <v>-5103.8999999999996</v>
      </c>
      <c r="F677" s="2">
        <v>78</v>
      </c>
      <c r="G677" s="6">
        <v>3.3000000000000002E-2</v>
      </c>
      <c r="H677" s="2">
        <v>0.42199999999999999</v>
      </c>
      <c r="I677" s="2">
        <v>3500</v>
      </c>
      <c r="J677" s="3">
        <f t="shared" si="180"/>
        <v>58.333333333333336</v>
      </c>
      <c r="K677" s="3">
        <f t="shared" si="181"/>
        <v>366.52</v>
      </c>
      <c r="L677" s="1">
        <v>0.9</v>
      </c>
      <c r="M677" s="1">
        <v>0.76</v>
      </c>
      <c r="N677" s="1">
        <f t="shared" si="158"/>
        <v>0.68400000000000005</v>
      </c>
      <c r="O677" s="40">
        <f t="shared" si="159"/>
        <v>50.175438596491226</v>
      </c>
      <c r="P677" s="40">
        <f t="shared" si="182"/>
        <v>3808.3157894736842</v>
      </c>
      <c r="Q677" s="1">
        <v>11</v>
      </c>
      <c r="R677" s="1">
        <v>4</v>
      </c>
      <c r="S677" s="2">
        <v>2600</v>
      </c>
      <c r="T677" s="3">
        <f t="shared" si="160"/>
        <v>866.66666666666663</v>
      </c>
      <c r="U677" s="7">
        <v>0.20419999999999999</v>
      </c>
      <c r="V677" s="7">
        <f t="shared" si="183"/>
        <v>3.2749326455999997E-2</v>
      </c>
      <c r="W677" s="7">
        <f t="shared" si="161"/>
        <v>1.6693636134473333E-2</v>
      </c>
      <c r="X677" s="40">
        <f t="shared" si="162"/>
        <v>1081.2059482292843</v>
      </c>
      <c r="Y677" s="1">
        <v>0</v>
      </c>
      <c r="Z677" s="1">
        <v>78</v>
      </c>
      <c r="AA677" s="2">
        <v>67</v>
      </c>
      <c r="AB677" s="6">
        <f t="shared" si="163"/>
        <v>0.6511988748177826</v>
      </c>
      <c r="AC677" s="2">
        <v>347.36</v>
      </c>
      <c r="AD677" s="40">
        <f t="shared" si="164"/>
        <v>3367.0033670033663</v>
      </c>
      <c r="AE677" s="1">
        <f t="shared" si="165"/>
        <v>2.4950099800399199</v>
      </c>
      <c r="AF677" s="2">
        <f t="shared" si="166"/>
        <v>150</v>
      </c>
      <c r="AG677" s="9">
        <f t="shared" si="167"/>
        <v>374.25149700598797</v>
      </c>
      <c r="AH677" s="12">
        <f t="shared" si="168"/>
        <v>4.0864337331810649E-3</v>
      </c>
      <c r="AI677" s="12">
        <f t="shared" si="185"/>
        <v>96820.804242502898</v>
      </c>
      <c r="AJ677" s="42">
        <f t="shared" si="186"/>
        <v>-52.472638858423146</v>
      </c>
      <c r="AK677" s="11">
        <v>0</v>
      </c>
      <c r="AL677" s="9">
        <f t="shared" si="187"/>
        <v>-1080.778057753083</v>
      </c>
      <c r="AM677" s="11">
        <f t="shared" si="169"/>
        <v>0</v>
      </c>
      <c r="AN677" s="9">
        <f t="shared" si="170"/>
        <v>50.194519677910009</v>
      </c>
      <c r="AO677" s="9"/>
      <c r="AP677" s="9">
        <f t="shared" si="188"/>
        <v>52.4739747736756</v>
      </c>
      <c r="AQ677" s="47">
        <f t="shared" si="189"/>
        <v>50.179354470229647</v>
      </c>
      <c r="AR677" s="15">
        <f t="shared" si="171"/>
        <v>0</v>
      </c>
      <c r="AS677" s="49"/>
      <c r="AT677" s="12">
        <f t="shared" si="172"/>
        <v>-2.1222786530206432E-3</v>
      </c>
      <c r="AU677" s="9">
        <f t="shared" si="173"/>
        <v>47.899899374464056</v>
      </c>
      <c r="AV677" s="9">
        <f t="shared" si="190"/>
        <v>45.620444278698464</v>
      </c>
      <c r="AW677" s="9">
        <f t="shared" si="191"/>
        <v>50.179354470229647</v>
      </c>
      <c r="AX677" s="16">
        <f t="shared" si="174"/>
        <v>47.899899374464056</v>
      </c>
      <c r="AY677" s="44">
        <f t="shared" si="192"/>
        <v>-2.1082524559716928E-3</v>
      </c>
      <c r="AZ677" s="49"/>
      <c r="BA677" s="12">
        <f t="shared" si="175"/>
        <v>-2.1222786530206432E-3</v>
      </c>
      <c r="BB677" s="9">
        <f t="shared" si="176"/>
        <v>66.524977921866991</v>
      </c>
      <c r="BC677" s="9">
        <f t="shared" si="193"/>
        <v>64.245522826101393</v>
      </c>
      <c r="BD677" s="9">
        <f t="shared" si="194"/>
        <v>68.80443301763259</v>
      </c>
      <c r="BE677" s="16">
        <f t="shared" si="177"/>
        <v>66.524977921866991</v>
      </c>
      <c r="BF677" s="44">
        <f t="shared" si="195"/>
        <v>-2.1082524559716993E-3</v>
      </c>
      <c r="BG677" s="49"/>
      <c r="BH677" s="12">
        <f t="shared" si="178"/>
        <v>-2.1222786530206432E-3</v>
      </c>
      <c r="BI677" s="9">
        <f t="shared" si="179"/>
        <v>67</v>
      </c>
      <c r="BJ677" s="9">
        <f t="shared" si="157"/>
        <v>64.720544904234401</v>
      </c>
      <c r="BK677" s="9"/>
      <c r="BL677" s="47">
        <f t="shared" si="184"/>
        <v>67</v>
      </c>
      <c r="BM677" s="44">
        <f t="shared" si="196"/>
        <v>-2.1082524559716993E-3</v>
      </c>
      <c r="BN677" s="11"/>
      <c r="BO677" s="9"/>
      <c r="BP677" s="11"/>
      <c r="BQ677" s="9"/>
      <c r="BR677" s="43"/>
      <c r="BS677" s="9"/>
      <c r="BT677" s="11"/>
    </row>
    <row r="678" spans="3:72" x14ac:dyDescent="0.2">
      <c r="C678" s="1">
        <v>80</v>
      </c>
      <c r="D678" s="1">
        <v>104.71</v>
      </c>
      <c r="E678" s="1">
        <v>-5103.8999999999996</v>
      </c>
      <c r="F678" s="2">
        <v>78</v>
      </c>
      <c r="G678" s="6">
        <v>3.3000000000000002E-2</v>
      </c>
      <c r="H678" s="2">
        <v>0.42199999999999999</v>
      </c>
      <c r="I678" s="2">
        <v>3500</v>
      </c>
      <c r="J678" s="3">
        <f t="shared" si="180"/>
        <v>58.333333333333336</v>
      </c>
      <c r="K678" s="3">
        <f t="shared" si="181"/>
        <v>366.52</v>
      </c>
      <c r="L678" s="1">
        <v>0.9</v>
      </c>
      <c r="M678" s="1">
        <v>0.76</v>
      </c>
      <c r="N678" s="1">
        <f t="shared" si="158"/>
        <v>0.68400000000000005</v>
      </c>
      <c r="O678" s="40">
        <f t="shared" si="159"/>
        <v>50.175438596491226</v>
      </c>
      <c r="P678" s="40">
        <f t="shared" si="182"/>
        <v>3808.3157894736842</v>
      </c>
      <c r="Q678" s="1">
        <v>11</v>
      </c>
      <c r="R678" s="1">
        <v>4</v>
      </c>
      <c r="S678" s="2">
        <v>2600</v>
      </c>
      <c r="T678" s="3">
        <f t="shared" si="160"/>
        <v>866.66666666666663</v>
      </c>
      <c r="U678" s="7">
        <v>0.20419999999999999</v>
      </c>
      <c r="V678" s="7">
        <f t="shared" si="183"/>
        <v>3.2749326455999997E-2</v>
      </c>
      <c r="W678" s="7">
        <f t="shared" si="161"/>
        <v>1.6693636134473333E-2</v>
      </c>
      <c r="X678" s="40">
        <f t="shared" si="162"/>
        <v>1081.2059482292843</v>
      </c>
      <c r="Y678" s="1">
        <v>0</v>
      </c>
      <c r="Z678" s="1">
        <v>78</v>
      </c>
      <c r="AA678" s="2">
        <v>67</v>
      </c>
      <c r="AB678" s="6">
        <f t="shared" si="163"/>
        <v>0.6511988748177826</v>
      </c>
      <c r="AC678" s="2">
        <v>347.36</v>
      </c>
      <c r="AD678" s="40">
        <f t="shared" si="164"/>
        <v>3367.0033670033663</v>
      </c>
      <c r="AE678" s="1">
        <f t="shared" si="165"/>
        <v>2.4950099800399199</v>
      </c>
      <c r="AF678" s="2">
        <f t="shared" si="166"/>
        <v>151</v>
      </c>
      <c r="AG678" s="9">
        <f t="shared" si="167"/>
        <v>376.7465069860279</v>
      </c>
      <c r="AH678" s="12">
        <f t="shared" si="168"/>
        <v>4.0594811177333675E-3</v>
      </c>
      <c r="AI678" s="12">
        <f t="shared" si="185"/>
        <v>97441.680778162088</v>
      </c>
      <c r="AJ678" s="42">
        <f t="shared" si="186"/>
        <v>-52.442525799490426</v>
      </c>
      <c r="AK678" s="11">
        <v>0</v>
      </c>
      <c r="AL678" s="9">
        <f t="shared" si="187"/>
        <v>-1080.7808799614465</v>
      </c>
      <c r="AM678" s="11">
        <f t="shared" si="169"/>
        <v>0</v>
      </c>
      <c r="AN678" s="9">
        <f t="shared" si="170"/>
        <v>50.179354470229647</v>
      </c>
      <c r="AO678" s="9"/>
      <c r="AP678" s="9">
        <f t="shared" si="188"/>
        <v>52.443844150446047</v>
      </c>
      <c r="AQ678" s="47">
        <f t="shared" si="189"/>
        <v>50.164389054680456</v>
      </c>
      <c r="AR678" s="15">
        <f t="shared" si="171"/>
        <v>0</v>
      </c>
      <c r="AS678" s="49"/>
      <c r="AT678" s="12">
        <f t="shared" si="172"/>
        <v>-2.1082524559716928E-3</v>
      </c>
      <c r="AU678" s="9">
        <f t="shared" si="173"/>
        <v>47.899899374464056</v>
      </c>
      <c r="AV678" s="9">
        <f t="shared" si="190"/>
        <v>45.635409694247656</v>
      </c>
      <c r="AW678" s="9">
        <f t="shared" si="191"/>
        <v>50.164389054680463</v>
      </c>
      <c r="AX678" s="16">
        <f t="shared" si="174"/>
        <v>47.899899374464056</v>
      </c>
      <c r="AY678" s="44">
        <f t="shared" si="192"/>
        <v>-2.0944110453008573E-3</v>
      </c>
      <c r="AZ678" s="49"/>
      <c r="BA678" s="12">
        <f t="shared" si="175"/>
        <v>-2.1082524559716993E-3</v>
      </c>
      <c r="BB678" s="9">
        <f t="shared" si="176"/>
        <v>66.524977921866991</v>
      </c>
      <c r="BC678" s="9">
        <f t="shared" si="193"/>
        <v>64.260488241650592</v>
      </c>
      <c r="BD678" s="9">
        <f t="shared" si="194"/>
        <v>68.789467602083391</v>
      </c>
      <c r="BE678" s="16">
        <f t="shared" si="177"/>
        <v>66.524977921866991</v>
      </c>
      <c r="BF678" s="44">
        <f t="shared" si="195"/>
        <v>-2.0944110453008573E-3</v>
      </c>
      <c r="BG678" s="49"/>
      <c r="BH678" s="12">
        <f t="shared" si="178"/>
        <v>-2.1082524559716993E-3</v>
      </c>
      <c r="BI678" s="9">
        <f t="shared" si="179"/>
        <v>67</v>
      </c>
      <c r="BJ678" s="9">
        <f t="shared" si="157"/>
        <v>64.7355103197836</v>
      </c>
      <c r="BK678" s="9"/>
      <c r="BL678" s="47">
        <f t="shared" si="184"/>
        <v>67</v>
      </c>
      <c r="BM678" s="44">
        <f t="shared" si="196"/>
        <v>-2.0944110453008573E-3</v>
      </c>
      <c r="BN678" s="11"/>
      <c r="BO678" s="9"/>
      <c r="BP678" s="11"/>
      <c r="BQ678" s="9"/>
      <c r="BR678" s="43"/>
      <c r="BS678" s="9"/>
      <c r="BT678" s="11"/>
    </row>
    <row r="679" spans="3:72" x14ac:dyDescent="0.2">
      <c r="C679" s="1">
        <v>80</v>
      </c>
      <c r="D679" s="1">
        <v>104.71</v>
      </c>
      <c r="E679" s="1">
        <v>-5103.8999999999996</v>
      </c>
      <c r="F679" s="2">
        <v>78</v>
      </c>
      <c r="G679" s="6">
        <v>3.3000000000000002E-2</v>
      </c>
      <c r="H679" s="2">
        <v>0.42199999999999999</v>
      </c>
      <c r="I679" s="2">
        <v>3500</v>
      </c>
      <c r="J679" s="3">
        <f t="shared" si="180"/>
        <v>58.333333333333336</v>
      </c>
      <c r="K679" s="3">
        <f t="shared" si="181"/>
        <v>366.52</v>
      </c>
      <c r="L679" s="1">
        <v>0.9</v>
      </c>
      <c r="M679" s="1">
        <v>0.76</v>
      </c>
      <c r="N679" s="1">
        <f t="shared" si="158"/>
        <v>0.68400000000000005</v>
      </c>
      <c r="O679" s="40">
        <f t="shared" si="159"/>
        <v>50.175438596491226</v>
      </c>
      <c r="P679" s="40">
        <f t="shared" si="182"/>
        <v>3808.3157894736842</v>
      </c>
      <c r="Q679" s="1">
        <v>11</v>
      </c>
      <c r="R679" s="1">
        <v>4</v>
      </c>
      <c r="S679" s="2">
        <v>2600</v>
      </c>
      <c r="T679" s="3">
        <f t="shared" si="160"/>
        <v>866.66666666666663</v>
      </c>
      <c r="U679" s="7">
        <v>0.20419999999999999</v>
      </c>
      <c r="V679" s="7">
        <f t="shared" si="183"/>
        <v>3.2749326455999997E-2</v>
      </c>
      <c r="W679" s="7">
        <f t="shared" si="161"/>
        <v>1.6693636134473333E-2</v>
      </c>
      <c r="X679" s="40">
        <f t="shared" si="162"/>
        <v>1081.2059482292843</v>
      </c>
      <c r="Y679" s="1">
        <v>0</v>
      </c>
      <c r="Z679" s="1">
        <v>78</v>
      </c>
      <c r="AA679" s="2">
        <v>67</v>
      </c>
      <c r="AB679" s="6">
        <f t="shared" si="163"/>
        <v>0.6511988748177826</v>
      </c>
      <c r="AC679" s="2">
        <v>347.36</v>
      </c>
      <c r="AD679" s="40">
        <f t="shared" si="164"/>
        <v>3367.0033670033663</v>
      </c>
      <c r="AE679" s="1">
        <f t="shared" si="165"/>
        <v>2.4950099800399199</v>
      </c>
      <c r="AF679" s="2">
        <f t="shared" si="166"/>
        <v>152</v>
      </c>
      <c r="AG679" s="9">
        <f t="shared" si="167"/>
        <v>379.24151696606782</v>
      </c>
      <c r="AH679" s="12">
        <f t="shared" si="168"/>
        <v>4.0328817117427458E-3</v>
      </c>
      <c r="AI679" s="12">
        <f t="shared" si="185"/>
        <v>98054.406909634592</v>
      </c>
      <c r="AJ679" s="42">
        <f t="shared" si="186"/>
        <v>-52.412808049806202</v>
      </c>
      <c r="AK679" s="11">
        <v>0</v>
      </c>
      <c r="AL679" s="9">
        <f t="shared" si="187"/>
        <v>-1080.7836651852479</v>
      </c>
      <c r="AM679" s="11">
        <f t="shared" si="169"/>
        <v>0</v>
      </c>
      <c r="AN679" s="9">
        <f t="shared" si="170"/>
        <v>50.164389054680456</v>
      </c>
      <c r="AO679" s="9"/>
      <c r="AP679" s="9">
        <f t="shared" si="188"/>
        <v>52.414109180598274</v>
      </c>
      <c r="AQ679" s="47">
        <f t="shared" si="189"/>
        <v>50.149619500381874</v>
      </c>
      <c r="AR679" s="15">
        <f t="shared" si="171"/>
        <v>0</v>
      </c>
      <c r="AS679" s="49"/>
      <c r="AT679" s="12">
        <f t="shared" si="172"/>
        <v>-2.0944110453008573E-3</v>
      </c>
      <c r="AU679" s="9">
        <f t="shared" si="173"/>
        <v>47.899899374464056</v>
      </c>
      <c r="AV679" s="9">
        <f t="shared" si="190"/>
        <v>45.650179248546237</v>
      </c>
      <c r="AW679" s="9">
        <f t="shared" si="191"/>
        <v>50.149619500381874</v>
      </c>
      <c r="AX679" s="16">
        <f t="shared" si="174"/>
        <v>47.899899374464056</v>
      </c>
      <c r="AY679" s="44">
        <f t="shared" si="192"/>
        <v>-2.0807507853635439E-3</v>
      </c>
      <c r="AZ679" s="49"/>
      <c r="BA679" s="12">
        <f t="shared" si="175"/>
        <v>-2.0944110453008573E-3</v>
      </c>
      <c r="BB679" s="9">
        <f t="shared" si="176"/>
        <v>66.524977921866991</v>
      </c>
      <c r="BC679" s="9">
        <f t="shared" si="193"/>
        <v>64.275257795949173</v>
      </c>
      <c r="BD679" s="9">
        <f t="shared" si="194"/>
        <v>68.77469804778481</v>
      </c>
      <c r="BE679" s="16">
        <f t="shared" si="177"/>
        <v>66.524977921866991</v>
      </c>
      <c r="BF679" s="44">
        <f t="shared" si="195"/>
        <v>-2.0807507853635439E-3</v>
      </c>
      <c r="BG679" s="49"/>
      <c r="BH679" s="12">
        <f t="shared" si="178"/>
        <v>-2.0944110453008573E-3</v>
      </c>
      <c r="BI679" s="9">
        <f t="shared" si="179"/>
        <v>67</v>
      </c>
      <c r="BJ679" s="9">
        <f t="shared" si="157"/>
        <v>64.750279874082182</v>
      </c>
      <c r="BK679" s="9"/>
      <c r="BL679" s="47">
        <f t="shared" si="184"/>
        <v>67</v>
      </c>
      <c r="BM679" s="44">
        <f t="shared" si="196"/>
        <v>-2.0807507853635439E-3</v>
      </c>
      <c r="BN679" s="11"/>
      <c r="BO679" s="9"/>
      <c r="BP679" s="11"/>
      <c r="BQ679" s="9"/>
      <c r="BR679" s="43"/>
      <c r="BS679" s="9"/>
      <c r="BT679" s="11"/>
    </row>
    <row r="680" spans="3:72" x14ac:dyDescent="0.2">
      <c r="C680" s="1">
        <v>80</v>
      </c>
      <c r="D680" s="1">
        <v>104.71</v>
      </c>
      <c r="E680" s="1">
        <v>-5103.8999999999996</v>
      </c>
      <c r="F680" s="2">
        <v>78</v>
      </c>
      <c r="G680" s="6">
        <v>3.3000000000000002E-2</v>
      </c>
      <c r="H680" s="2">
        <v>0.42199999999999999</v>
      </c>
      <c r="I680" s="2">
        <v>3500</v>
      </c>
      <c r="J680" s="3">
        <f t="shared" si="180"/>
        <v>58.333333333333336</v>
      </c>
      <c r="K680" s="3">
        <f t="shared" si="181"/>
        <v>366.52</v>
      </c>
      <c r="L680" s="1">
        <v>0.9</v>
      </c>
      <c r="M680" s="1">
        <v>0.76</v>
      </c>
      <c r="N680" s="1">
        <f t="shared" si="158"/>
        <v>0.68400000000000005</v>
      </c>
      <c r="O680" s="40">
        <f t="shared" si="159"/>
        <v>50.175438596491226</v>
      </c>
      <c r="P680" s="40">
        <f t="shared" si="182"/>
        <v>3808.3157894736842</v>
      </c>
      <c r="Q680" s="1">
        <v>11</v>
      </c>
      <c r="R680" s="1">
        <v>4</v>
      </c>
      <c r="S680" s="2">
        <v>2600</v>
      </c>
      <c r="T680" s="3">
        <f t="shared" si="160"/>
        <v>866.66666666666663</v>
      </c>
      <c r="U680" s="7">
        <v>0.20419999999999999</v>
      </c>
      <c r="V680" s="7">
        <f t="shared" si="183"/>
        <v>3.2749326455999997E-2</v>
      </c>
      <c r="W680" s="7">
        <f t="shared" si="161"/>
        <v>1.6693636134473333E-2</v>
      </c>
      <c r="X680" s="40">
        <f t="shared" si="162"/>
        <v>1081.2059482292843</v>
      </c>
      <c r="Y680" s="1">
        <v>0</v>
      </c>
      <c r="Z680" s="1">
        <v>78</v>
      </c>
      <c r="AA680" s="2">
        <v>67</v>
      </c>
      <c r="AB680" s="6">
        <f t="shared" si="163"/>
        <v>0.6511988748177826</v>
      </c>
      <c r="AC680" s="2">
        <v>347.36</v>
      </c>
      <c r="AD680" s="40">
        <f t="shared" si="164"/>
        <v>3367.0033670033663</v>
      </c>
      <c r="AE680" s="1">
        <f t="shared" si="165"/>
        <v>2.4950099800399199</v>
      </c>
      <c r="AF680" s="2">
        <f t="shared" si="166"/>
        <v>153</v>
      </c>
      <c r="AG680" s="9">
        <f t="shared" si="167"/>
        <v>381.73652694610774</v>
      </c>
      <c r="AH680" s="12">
        <f t="shared" si="168"/>
        <v>4.006628617282181E-3</v>
      </c>
      <c r="AI680" s="12">
        <f t="shared" si="185"/>
        <v>98659.142422891455</v>
      </c>
      <c r="AJ680" s="42">
        <f t="shared" si="186"/>
        <v>-52.38347785915375</v>
      </c>
      <c r="AK680" s="11">
        <v>0</v>
      </c>
      <c r="AL680" s="9">
        <f t="shared" si="187"/>
        <v>-1080.7864141467687</v>
      </c>
      <c r="AM680" s="11">
        <f t="shared" si="169"/>
        <v>0</v>
      </c>
      <c r="AN680" s="9">
        <f t="shared" si="170"/>
        <v>50.149619500381874</v>
      </c>
      <c r="AO680" s="9"/>
      <c r="AP680" s="9">
        <f t="shared" si="188"/>
        <v>52.384762104983899</v>
      </c>
      <c r="AQ680" s="47">
        <f t="shared" si="189"/>
        <v>50.135041979066081</v>
      </c>
      <c r="AR680" s="15">
        <f t="shared" si="171"/>
        <v>0</v>
      </c>
      <c r="AS680" s="49"/>
      <c r="AT680" s="12">
        <f t="shared" si="172"/>
        <v>-2.0807507853635439E-3</v>
      </c>
      <c r="AU680" s="9">
        <f t="shared" si="173"/>
        <v>47.899899374464056</v>
      </c>
      <c r="AV680" s="9">
        <f t="shared" si="190"/>
        <v>45.664756769862031</v>
      </c>
      <c r="AW680" s="9">
        <f t="shared" si="191"/>
        <v>50.135041979066081</v>
      </c>
      <c r="AX680" s="16">
        <f t="shared" si="174"/>
        <v>47.899899374464056</v>
      </c>
      <c r="AY680" s="44">
        <f t="shared" si="192"/>
        <v>-2.0672681354209797E-3</v>
      </c>
      <c r="AZ680" s="49"/>
      <c r="BA680" s="12">
        <f t="shared" si="175"/>
        <v>-2.0807507853635439E-3</v>
      </c>
      <c r="BB680" s="9">
        <f t="shared" si="176"/>
        <v>66.524977921866991</v>
      </c>
      <c r="BC680" s="9">
        <f t="shared" si="193"/>
        <v>64.289835317264973</v>
      </c>
      <c r="BD680" s="9">
        <f t="shared" si="194"/>
        <v>68.760120526469009</v>
      </c>
      <c r="BE680" s="16">
        <f t="shared" si="177"/>
        <v>66.524977921866991</v>
      </c>
      <c r="BF680" s="44">
        <f t="shared" si="195"/>
        <v>-2.0672681354209732E-3</v>
      </c>
      <c r="BG680" s="49"/>
      <c r="BH680" s="12">
        <f t="shared" si="178"/>
        <v>-2.0807507853635439E-3</v>
      </c>
      <c r="BI680" s="9">
        <f t="shared" si="179"/>
        <v>67</v>
      </c>
      <c r="BJ680" s="9">
        <f t="shared" si="157"/>
        <v>64.764857395397982</v>
      </c>
      <c r="BK680" s="9"/>
      <c r="BL680" s="47">
        <f t="shared" si="184"/>
        <v>67</v>
      </c>
      <c r="BM680" s="44">
        <f t="shared" si="196"/>
        <v>-2.0672681354209732E-3</v>
      </c>
      <c r="BN680" s="11"/>
      <c r="BO680" s="9"/>
      <c r="BP680" s="11"/>
      <c r="BQ680" s="9"/>
      <c r="BR680" s="43"/>
      <c r="BS680" s="9"/>
      <c r="BT680" s="11"/>
    </row>
    <row r="681" spans="3:72" x14ac:dyDescent="0.2">
      <c r="C681" s="1">
        <v>80</v>
      </c>
      <c r="D681" s="1">
        <v>104.71</v>
      </c>
      <c r="E681" s="1">
        <v>-5103.8999999999996</v>
      </c>
      <c r="F681" s="2">
        <v>78</v>
      </c>
      <c r="G681" s="6">
        <v>3.3000000000000002E-2</v>
      </c>
      <c r="H681" s="2">
        <v>0.42199999999999999</v>
      </c>
      <c r="I681" s="2">
        <v>3500</v>
      </c>
      <c r="J681" s="3">
        <f t="shared" si="180"/>
        <v>58.333333333333336</v>
      </c>
      <c r="K681" s="3">
        <f t="shared" si="181"/>
        <v>366.52</v>
      </c>
      <c r="L681" s="1">
        <v>0.9</v>
      </c>
      <c r="M681" s="1">
        <v>0.76</v>
      </c>
      <c r="N681" s="1">
        <f t="shared" si="158"/>
        <v>0.68400000000000005</v>
      </c>
      <c r="O681" s="40">
        <f t="shared" si="159"/>
        <v>50.175438596491226</v>
      </c>
      <c r="P681" s="40">
        <f t="shared" si="182"/>
        <v>3808.3157894736842</v>
      </c>
      <c r="Q681" s="1">
        <v>11</v>
      </c>
      <c r="R681" s="1">
        <v>4</v>
      </c>
      <c r="S681" s="2">
        <v>2600</v>
      </c>
      <c r="T681" s="3">
        <f t="shared" si="160"/>
        <v>866.66666666666663</v>
      </c>
      <c r="U681" s="7">
        <v>0.20419999999999999</v>
      </c>
      <c r="V681" s="7">
        <f t="shared" si="183"/>
        <v>3.2749326455999997E-2</v>
      </c>
      <c r="W681" s="7">
        <f t="shared" si="161"/>
        <v>1.6693636134473333E-2</v>
      </c>
      <c r="X681" s="40">
        <f t="shared" si="162"/>
        <v>1081.2059482292843</v>
      </c>
      <c r="Y681" s="1">
        <v>0</v>
      </c>
      <c r="Z681" s="1">
        <v>78</v>
      </c>
      <c r="AA681" s="2">
        <v>67</v>
      </c>
      <c r="AB681" s="6">
        <f t="shared" si="163"/>
        <v>0.6511988748177826</v>
      </c>
      <c r="AC681" s="2">
        <v>347.36</v>
      </c>
      <c r="AD681" s="40">
        <f t="shared" si="164"/>
        <v>3367.0033670033663</v>
      </c>
      <c r="AE681" s="1">
        <f t="shared" si="165"/>
        <v>2.4950099800399199</v>
      </c>
      <c r="AF681" s="2">
        <f t="shared" si="166"/>
        <v>154</v>
      </c>
      <c r="AG681" s="9">
        <f t="shared" si="167"/>
        <v>384.23153692614767</v>
      </c>
      <c r="AH681" s="12">
        <f t="shared" si="168"/>
        <v>3.9807151148783786E-3</v>
      </c>
      <c r="AI681" s="12">
        <f t="shared" si="185"/>
        <v>99256.042947615031</v>
      </c>
      <c r="AJ681" s="42">
        <f t="shared" si="186"/>
        <v>-52.354527678923091</v>
      </c>
      <c r="AK681" s="11">
        <v>0</v>
      </c>
      <c r="AL681" s="9">
        <f t="shared" si="187"/>
        <v>-1080.7891275496054</v>
      </c>
      <c r="AM681" s="11">
        <f t="shared" si="169"/>
        <v>0</v>
      </c>
      <c r="AN681" s="9">
        <f t="shared" si="170"/>
        <v>50.135041979066081</v>
      </c>
      <c r="AO681" s="9"/>
      <c r="AP681" s="9">
        <f t="shared" si="188"/>
        <v>52.355795366349156</v>
      </c>
      <c r="AQ681" s="47">
        <f t="shared" si="189"/>
        <v>50.120652761747138</v>
      </c>
      <c r="AR681" s="15">
        <f t="shared" si="171"/>
        <v>0</v>
      </c>
      <c r="AS681" s="49"/>
      <c r="AT681" s="12">
        <f t="shared" si="172"/>
        <v>-2.0672681354209797E-3</v>
      </c>
      <c r="AU681" s="9">
        <f t="shared" si="173"/>
        <v>47.899899374464056</v>
      </c>
      <c r="AV681" s="9">
        <f t="shared" si="190"/>
        <v>45.679145987180974</v>
      </c>
      <c r="AW681" s="9">
        <f t="shared" si="191"/>
        <v>50.120652761747131</v>
      </c>
      <c r="AX681" s="16">
        <f t="shared" si="174"/>
        <v>47.899899374464056</v>
      </c>
      <c r="AY681" s="44">
        <f t="shared" si="192"/>
        <v>-2.05395964655953E-3</v>
      </c>
      <c r="AZ681" s="49"/>
      <c r="BA681" s="12">
        <f t="shared" si="175"/>
        <v>-2.0672681354209732E-3</v>
      </c>
      <c r="BB681" s="9">
        <f t="shared" si="176"/>
        <v>66.524977921866991</v>
      </c>
      <c r="BC681" s="9">
        <f t="shared" si="193"/>
        <v>64.304224534583923</v>
      </c>
      <c r="BD681" s="9">
        <f t="shared" si="194"/>
        <v>68.745731309150059</v>
      </c>
      <c r="BE681" s="16">
        <f t="shared" si="177"/>
        <v>66.524977921866991</v>
      </c>
      <c r="BF681" s="44">
        <f t="shared" si="195"/>
        <v>-2.0539596465595166E-3</v>
      </c>
      <c r="BG681" s="49"/>
      <c r="BH681" s="12">
        <f t="shared" si="178"/>
        <v>-2.0672681354209732E-3</v>
      </c>
      <c r="BI681" s="9">
        <f t="shared" si="179"/>
        <v>67</v>
      </c>
      <c r="BJ681" s="9">
        <f t="shared" si="157"/>
        <v>64.779246612716932</v>
      </c>
      <c r="BK681" s="9"/>
      <c r="BL681" s="47">
        <f t="shared" si="184"/>
        <v>67</v>
      </c>
      <c r="BM681" s="44">
        <f t="shared" si="196"/>
        <v>-2.0539596465595166E-3</v>
      </c>
      <c r="BN681" s="11"/>
      <c r="BO681" s="9"/>
      <c r="BP681" s="11"/>
      <c r="BQ681" s="9"/>
      <c r="BR681" s="43"/>
      <c r="BS681" s="9"/>
      <c r="BT681" s="11"/>
    </row>
    <row r="682" spans="3:72" x14ac:dyDescent="0.2">
      <c r="C682" s="1">
        <v>80</v>
      </c>
      <c r="D682" s="1">
        <v>104.71</v>
      </c>
      <c r="E682" s="1">
        <v>-5103.8999999999996</v>
      </c>
      <c r="F682" s="2">
        <v>78</v>
      </c>
      <c r="G682" s="6">
        <v>3.3000000000000002E-2</v>
      </c>
      <c r="H682" s="2">
        <v>0.42199999999999999</v>
      </c>
      <c r="I682" s="2">
        <v>3500</v>
      </c>
      <c r="J682" s="3">
        <f t="shared" si="180"/>
        <v>58.333333333333336</v>
      </c>
      <c r="K682" s="3">
        <f t="shared" si="181"/>
        <v>366.52</v>
      </c>
      <c r="L682" s="1">
        <v>0.9</v>
      </c>
      <c r="M682" s="1">
        <v>0.76</v>
      </c>
      <c r="N682" s="1">
        <f t="shared" si="158"/>
        <v>0.68400000000000005</v>
      </c>
      <c r="O682" s="40">
        <f t="shared" si="159"/>
        <v>50.175438596491226</v>
      </c>
      <c r="P682" s="40">
        <f t="shared" si="182"/>
        <v>3808.3157894736842</v>
      </c>
      <c r="Q682" s="1">
        <v>11</v>
      </c>
      <c r="R682" s="1">
        <v>4</v>
      </c>
      <c r="S682" s="2">
        <v>2600</v>
      </c>
      <c r="T682" s="3">
        <f t="shared" si="160"/>
        <v>866.66666666666663</v>
      </c>
      <c r="U682" s="7">
        <v>0.20419999999999999</v>
      </c>
      <c r="V682" s="7">
        <f t="shared" si="183"/>
        <v>3.2749326455999997E-2</v>
      </c>
      <c r="W682" s="7">
        <f t="shared" si="161"/>
        <v>1.6693636134473333E-2</v>
      </c>
      <c r="X682" s="40">
        <f t="shared" si="162"/>
        <v>1081.2059482292843</v>
      </c>
      <c r="Y682" s="1">
        <v>0</v>
      </c>
      <c r="Z682" s="1">
        <v>78</v>
      </c>
      <c r="AA682" s="2">
        <v>67</v>
      </c>
      <c r="AB682" s="6">
        <f t="shared" si="163"/>
        <v>0.6511988748177826</v>
      </c>
      <c r="AC682" s="2">
        <v>347.36</v>
      </c>
      <c r="AD682" s="40">
        <f t="shared" si="164"/>
        <v>3367.0033670033663</v>
      </c>
      <c r="AE682" s="1">
        <f t="shared" si="165"/>
        <v>2.4950099800399199</v>
      </c>
      <c r="AF682" s="2">
        <f t="shared" si="166"/>
        <v>155</v>
      </c>
      <c r="AG682" s="9">
        <f t="shared" si="167"/>
        <v>386.72654690618759</v>
      </c>
      <c r="AH682" s="12">
        <f t="shared" si="168"/>
        <v>3.9551346577779605E-3</v>
      </c>
      <c r="AI682" s="12">
        <f t="shared" si="185"/>
        <v>99845.260091635864</v>
      </c>
      <c r="AJ682" s="42">
        <f t="shared" si="186"/>
        <v>-52.325950155589396</v>
      </c>
      <c r="AK682" s="11">
        <v>0</v>
      </c>
      <c r="AL682" s="9">
        <f t="shared" si="187"/>
        <v>-1080.7918060792683</v>
      </c>
      <c r="AM682" s="11">
        <f t="shared" si="169"/>
        <v>0</v>
      </c>
      <c r="AN682" s="9">
        <f t="shared" si="170"/>
        <v>50.120652761747138</v>
      </c>
      <c r="AO682" s="9"/>
      <c r="AP682" s="9">
        <f t="shared" si="188"/>
        <v>52.32720160280229</v>
      </c>
      <c r="AQ682" s="47">
        <f t="shared" si="189"/>
        <v>50.106448215519208</v>
      </c>
      <c r="AR682" s="15">
        <f t="shared" si="171"/>
        <v>0</v>
      </c>
      <c r="AS682" s="49"/>
      <c r="AT682" s="12">
        <f t="shared" si="172"/>
        <v>-2.05395964655953E-3</v>
      </c>
      <c r="AU682" s="9">
        <f t="shared" si="173"/>
        <v>47.899899374464056</v>
      </c>
      <c r="AV682" s="9">
        <f t="shared" si="190"/>
        <v>45.693350533408903</v>
      </c>
      <c r="AW682" s="9">
        <f t="shared" si="191"/>
        <v>50.106448215519194</v>
      </c>
      <c r="AX682" s="16">
        <f t="shared" si="174"/>
        <v>47.899899374464049</v>
      </c>
      <c r="AY682" s="44">
        <f t="shared" si="192"/>
        <v>-2.0408219587293806E-3</v>
      </c>
      <c r="AZ682" s="49"/>
      <c r="BA682" s="12">
        <f t="shared" si="175"/>
        <v>-2.0539596465595166E-3</v>
      </c>
      <c r="BB682" s="9">
        <f t="shared" si="176"/>
        <v>66.524977921866991</v>
      </c>
      <c r="BC682" s="9">
        <f t="shared" si="193"/>
        <v>64.318429080811853</v>
      </c>
      <c r="BD682" s="9">
        <f t="shared" si="194"/>
        <v>68.73152676292213</v>
      </c>
      <c r="BE682" s="16">
        <f t="shared" si="177"/>
        <v>66.524977921866991</v>
      </c>
      <c r="BF682" s="44">
        <f t="shared" si="195"/>
        <v>-2.0408219587293741E-3</v>
      </c>
      <c r="BG682" s="49"/>
      <c r="BH682" s="12">
        <f t="shared" si="178"/>
        <v>-2.0539596465595166E-3</v>
      </c>
      <c r="BI682" s="9">
        <f t="shared" si="179"/>
        <v>67</v>
      </c>
      <c r="BJ682" s="9">
        <f t="shared" ref="BJ682:BJ745" si="197">BI682+BH682*(B-_R*ABS(BH682))</f>
        <v>64.793451158944862</v>
      </c>
      <c r="BK682" s="9"/>
      <c r="BL682" s="47">
        <f t="shared" si="184"/>
        <v>67</v>
      </c>
      <c r="BM682" s="44">
        <f t="shared" si="196"/>
        <v>-2.0408219587293741E-3</v>
      </c>
      <c r="BN682" s="11"/>
      <c r="BO682" s="9"/>
      <c r="BP682" s="11"/>
      <c r="BQ682" s="9"/>
      <c r="BR682" s="43"/>
      <c r="BS682" s="9"/>
      <c r="BT682" s="11"/>
    </row>
    <row r="683" spans="3:72" x14ac:dyDescent="0.2">
      <c r="C683" s="1">
        <v>80</v>
      </c>
      <c r="D683" s="1">
        <v>104.71</v>
      </c>
      <c r="E683" s="1">
        <v>-5103.8999999999996</v>
      </c>
      <c r="F683" s="2">
        <v>78</v>
      </c>
      <c r="G683" s="6">
        <v>3.3000000000000002E-2</v>
      </c>
      <c r="H683" s="2">
        <v>0.42199999999999999</v>
      </c>
      <c r="I683" s="2">
        <v>3500</v>
      </c>
      <c r="J683" s="3">
        <f t="shared" si="180"/>
        <v>58.333333333333336</v>
      </c>
      <c r="K683" s="3">
        <f t="shared" si="181"/>
        <v>366.52</v>
      </c>
      <c r="L683" s="1">
        <v>0.9</v>
      </c>
      <c r="M683" s="1">
        <v>0.76</v>
      </c>
      <c r="N683" s="1">
        <f t="shared" si="158"/>
        <v>0.68400000000000005</v>
      </c>
      <c r="O683" s="40">
        <f t="shared" si="159"/>
        <v>50.175438596491226</v>
      </c>
      <c r="P683" s="40">
        <f t="shared" si="182"/>
        <v>3808.3157894736842</v>
      </c>
      <c r="Q683" s="1">
        <v>11</v>
      </c>
      <c r="R683" s="1">
        <v>4</v>
      </c>
      <c r="S683" s="2">
        <v>2600</v>
      </c>
      <c r="T683" s="3">
        <f t="shared" si="160"/>
        <v>866.66666666666663</v>
      </c>
      <c r="U683" s="7">
        <v>0.20419999999999999</v>
      </c>
      <c r="V683" s="7">
        <f t="shared" si="183"/>
        <v>3.2749326455999997E-2</v>
      </c>
      <c r="W683" s="7">
        <f t="shared" si="161"/>
        <v>1.6693636134473333E-2</v>
      </c>
      <c r="X683" s="40">
        <f t="shared" si="162"/>
        <v>1081.2059482292843</v>
      </c>
      <c r="Y683" s="1">
        <v>0</v>
      </c>
      <c r="Z683" s="1">
        <v>78</v>
      </c>
      <c r="AA683" s="2">
        <v>67</v>
      </c>
      <c r="AB683" s="6">
        <f t="shared" si="163"/>
        <v>0.6511988748177826</v>
      </c>
      <c r="AC683" s="2">
        <v>347.36</v>
      </c>
      <c r="AD683" s="40">
        <f t="shared" si="164"/>
        <v>3367.0033670033663</v>
      </c>
      <c r="AE683" s="1">
        <f t="shared" si="165"/>
        <v>2.4950099800399199</v>
      </c>
      <c r="AF683" s="2">
        <f t="shared" si="166"/>
        <v>156</v>
      </c>
      <c r="AG683" s="9">
        <f t="shared" si="167"/>
        <v>389.22155688622752</v>
      </c>
      <c r="AH683" s="12">
        <f t="shared" si="168"/>
        <v>3.9298808664333306E-3</v>
      </c>
      <c r="AI683" s="12">
        <f t="shared" si="185"/>
        <v>100426.9415701828</v>
      </c>
      <c r="AJ683" s="42">
        <f t="shared" si="186"/>
        <v>-52.297738124443221</v>
      </c>
      <c r="AK683" s="11">
        <v>0</v>
      </c>
      <c r="AL683" s="9">
        <f t="shared" si="187"/>
        <v>-1080.79445040376</v>
      </c>
      <c r="AM683" s="11">
        <f t="shared" si="169"/>
        <v>0</v>
      </c>
      <c r="AN683" s="9">
        <f t="shared" si="170"/>
        <v>50.106448215519208</v>
      </c>
      <c r="AO683" s="9"/>
      <c r="AP683" s="9">
        <f t="shared" si="188"/>
        <v>52.298973641533166</v>
      </c>
      <c r="AQ683" s="47">
        <f t="shared" si="189"/>
        <v>50.092424800478007</v>
      </c>
      <c r="AR683" s="15">
        <f t="shared" si="171"/>
        <v>0</v>
      </c>
      <c r="AS683" s="49"/>
      <c r="AT683" s="12">
        <f t="shared" si="172"/>
        <v>-2.0408219587293806E-3</v>
      </c>
      <c r="AU683" s="9">
        <f t="shared" si="173"/>
        <v>47.899899374464049</v>
      </c>
      <c r="AV683" s="9">
        <f t="shared" si="190"/>
        <v>45.70737394845009</v>
      </c>
      <c r="AW683" s="9">
        <f t="shared" si="191"/>
        <v>50.092424800478</v>
      </c>
      <c r="AX683" s="16">
        <f t="shared" si="174"/>
        <v>47.899899374464042</v>
      </c>
      <c r="AY683" s="44">
        <f t="shared" si="192"/>
        <v>-2.0278517978972463E-3</v>
      </c>
      <c r="AZ683" s="49"/>
      <c r="BA683" s="12">
        <f t="shared" si="175"/>
        <v>-2.0408219587293741E-3</v>
      </c>
      <c r="BB683" s="9">
        <f t="shared" si="176"/>
        <v>66.524977921866991</v>
      </c>
      <c r="BC683" s="9">
        <f t="shared" si="193"/>
        <v>64.332452495853033</v>
      </c>
      <c r="BD683" s="9">
        <f t="shared" si="194"/>
        <v>68.71750334788095</v>
      </c>
      <c r="BE683" s="16">
        <f t="shared" si="177"/>
        <v>66.524977921866991</v>
      </c>
      <c r="BF683" s="44">
        <f t="shared" si="195"/>
        <v>-2.0278517978972528E-3</v>
      </c>
      <c r="BG683" s="49"/>
      <c r="BH683" s="12">
        <f t="shared" si="178"/>
        <v>-2.0408219587293741E-3</v>
      </c>
      <c r="BI683" s="9">
        <f t="shared" si="179"/>
        <v>67</v>
      </c>
      <c r="BJ683" s="9">
        <f t="shared" si="197"/>
        <v>64.807474573986042</v>
      </c>
      <c r="BK683" s="9"/>
      <c r="BL683" s="47">
        <f t="shared" si="184"/>
        <v>67</v>
      </c>
      <c r="BM683" s="44">
        <f t="shared" si="196"/>
        <v>-2.0278517978972528E-3</v>
      </c>
      <c r="BN683" s="11"/>
      <c r="BO683" s="9"/>
      <c r="BP683" s="11"/>
      <c r="BQ683" s="9"/>
      <c r="BR683" s="43"/>
      <c r="BS683" s="9"/>
      <c r="BT683" s="11"/>
    </row>
    <row r="684" spans="3:72" x14ac:dyDescent="0.2">
      <c r="C684" s="1">
        <v>80</v>
      </c>
      <c r="D684" s="1">
        <v>104.71</v>
      </c>
      <c r="E684" s="1">
        <v>-5103.8999999999996</v>
      </c>
      <c r="F684" s="2">
        <v>78</v>
      </c>
      <c r="G684" s="6">
        <v>3.3000000000000002E-2</v>
      </c>
      <c r="H684" s="2">
        <v>0.42199999999999999</v>
      </c>
      <c r="I684" s="2">
        <v>3500</v>
      </c>
      <c r="J684" s="3">
        <f t="shared" si="180"/>
        <v>58.333333333333336</v>
      </c>
      <c r="K684" s="3">
        <f t="shared" si="181"/>
        <v>366.52</v>
      </c>
      <c r="L684" s="1">
        <v>0.9</v>
      </c>
      <c r="M684" s="1">
        <v>0.76</v>
      </c>
      <c r="N684" s="1">
        <f t="shared" si="158"/>
        <v>0.68400000000000005</v>
      </c>
      <c r="O684" s="40">
        <f t="shared" si="159"/>
        <v>50.175438596491226</v>
      </c>
      <c r="P684" s="40">
        <f t="shared" si="182"/>
        <v>3808.3157894736842</v>
      </c>
      <c r="Q684" s="1">
        <v>11</v>
      </c>
      <c r="R684" s="1">
        <v>4</v>
      </c>
      <c r="S684" s="2">
        <v>2600</v>
      </c>
      <c r="T684" s="3">
        <f t="shared" si="160"/>
        <v>866.66666666666663</v>
      </c>
      <c r="U684" s="7">
        <v>0.20419999999999999</v>
      </c>
      <c r="V684" s="7">
        <f t="shared" si="183"/>
        <v>3.2749326455999997E-2</v>
      </c>
      <c r="W684" s="7">
        <f t="shared" si="161"/>
        <v>1.6693636134473333E-2</v>
      </c>
      <c r="X684" s="40">
        <f t="shared" si="162"/>
        <v>1081.2059482292843</v>
      </c>
      <c r="Y684" s="1">
        <v>0</v>
      </c>
      <c r="Z684" s="1">
        <v>78</v>
      </c>
      <c r="AA684" s="2">
        <v>67</v>
      </c>
      <c r="AB684" s="6">
        <f t="shared" si="163"/>
        <v>0.6511988748177826</v>
      </c>
      <c r="AC684" s="2">
        <v>347.36</v>
      </c>
      <c r="AD684" s="40">
        <f t="shared" si="164"/>
        <v>3367.0033670033663</v>
      </c>
      <c r="AE684" s="1">
        <f t="shared" si="165"/>
        <v>2.4950099800399199</v>
      </c>
      <c r="AF684" s="2">
        <f t="shared" si="166"/>
        <v>157</v>
      </c>
      <c r="AG684" s="9">
        <f t="shared" si="167"/>
        <v>391.71656686626744</v>
      </c>
      <c r="AH684" s="12">
        <f t="shared" si="168"/>
        <v>3.9049475231984422E-3</v>
      </c>
      <c r="AI684" s="12">
        <f t="shared" si="185"/>
        <v>101001.23133017099</v>
      </c>
      <c r="AJ684" s="42">
        <f t="shared" si="186"/>
        <v>-52.26988460356128</v>
      </c>
      <c r="AK684" s="11">
        <v>0</v>
      </c>
      <c r="AL684" s="9">
        <f t="shared" si="187"/>
        <v>-1080.7970611741302</v>
      </c>
      <c r="AM684" s="11">
        <f t="shared" si="169"/>
        <v>0</v>
      </c>
      <c r="AN684" s="9">
        <f t="shared" si="170"/>
        <v>50.092424800478007</v>
      </c>
      <c r="AO684" s="9"/>
      <c r="AP684" s="9">
        <f t="shared" si="188"/>
        <v>52.271104492773993</v>
      </c>
      <c r="AQ684" s="47">
        <f t="shared" si="189"/>
        <v>50.078579066760028</v>
      </c>
      <c r="AR684" s="15">
        <f t="shared" si="171"/>
        <v>0</v>
      </c>
      <c r="AS684" s="49"/>
      <c r="AT684" s="12">
        <f t="shared" si="172"/>
        <v>-2.0278517978972463E-3</v>
      </c>
      <c r="AU684" s="9">
        <f t="shared" si="173"/>
        <v>47.899899374464042</v>
      </c>
      <c r="AV684" s="9">
        <f t="shared" si="190"/>
        <v>45.721219682168055</v>
      </c>
      <c r="AW684" s="9">
        <f t="shared" si="191"/>
        <v>50.078579066760035</v>
      </c>
      <c r="AX684" s="16">
        <f t="shared" si="174"/>
        <v>47.899899374464042</v>
      </c>
      <c r="AY684" s="44">
        <f t="shared" si="192"/>
        <v>-2.0150459733079161E-3</v>
      </c>
      <c r="AZ684" s="49"/>
      <c r="BA684" s="12">
        <f t="shared" si="175"/>
        <v>-2.0278517978972528E-3</v>
      </c>
      <c r="BB684" s="9">
        <f t="shared" si="176"/>
        <v>66.524977921866991</v>
      </c>
      <c r="BC684" s="9">
        <f t="shared" si="193"/>
        <v>64.346298229570991</v>
      </c>
      <c r="BD684" s="9">
        <f t="shared" si="194"/>
        <v>68.703657614162992</v>
      </c>
      <c r="BE684" s="16">
        <f t="shared" si="177"/>
        <v>66.524977921866991</v>
      </c>
      <c r="BF684" s="44">
        <f t="shared" si="195"/>
        <v>-2.0150459733079291E-3</v>
      </c>
      <c r="BG684" s="49"/>
      <c r="BH684" s="12">
        <f t="shared" si="178"/>
        <v>-2.0278517978972528E-3</v>
      </c>
      <c r="BI684" s="9">
        <f t="shared" si="179"/>
        <v>67</v>
      </c>
      <c r="BJ684" s="9">
        <f t="shared" si="197"/>
        <v>64.821320307703999</v>
      </c>
      <c r="BK684" s="9"/>
      <c r="BL684" s="47">
        <f t="shared" si="184"/>
        <v>67</v>
      </c>
      <c r="BM684" s="44">
        <f t="shared" si="196"/>
        <v>-2.0150459733079291E-3</v>
      </c>
      <c r="BN684" s="11"/>
      <c r="BO684" s="9"/>
      <c r="BP684" s="11"/>
      <c r="BQ684" s="9"/>
      <c r="BR684" s="43"/>
      <c r="BS684" s="9"/>
      <c r="BT684" s="11"/>
    </row>
    <row r="685" spans="3:72" x14ac:dyDescent="0.2">
      <c r="C685" s="1">
        <v>80</v>
      </c>
      <c r="D685" s="1">
        <v>104.71</v>
      </c>
      <c r="E685" s="1">
        <v>-5103.8999999999996</v>
      </c>
      <c r="F685" s="2">
        <v>78</v>
      </c>
      <c r="G685" s="6">
        <v>3.3000000000000002E-2</v>
      </c>
      <c r="H685" s="2">
        <v>0.42199999999999999</v>
      </c>
      <c r="I685" s="2">
        <v>3500</v>
      </c>
      <c r="J685" s="3">
        <f t="shared" si="180"/>
        <v>58.333333333333336</v>
      </c>
      <c r="K685" s="3">
        <f t="shared" si="181"/>
        <v>366.52</v>
      </c>
      <c r="L685" s="1">
        <v>0.9</v>
      </c>
      <c r="M685" s="1">
        <v>0.76</v>
      </c>
      <c r="N685" s="1">
        <f t="shared" si="158"/>
        <v>0.68400000000000005</v>
      </c>
      <c r="O685" s="40">
        <f t="shared" si="159"/>
        <v>50.175438596491226</v>
      </c>
      <c r="P685" s="40">
        <f t="shared" si="182"/>
        <v>3808.3157894736842</v>
      </c>
      <c r="Q685" s="1">
        <v>11</v>
      </c>
      <c r="R685" s="1">
        <v>4</v>
      </c>
      <c r="S685" s="2">
        <v>2600</v>
      </c>
      <c r="T685" s="3">
        <f t="shared" si="160"/>
        <v>866.66666666666663</v>
      </c>
      <c r="U685" s="7">
        <v>0.20419999999999999</v>
      </c>
      <c r="V685" s="7">
        <f t="shared" si="183"/>
        <v>3.2749326455999997E-2</v>
      </c>
      <c r="W685" s="7">
        <f t="shared" si="161"/>
        <v>1.6693636134473333E-2</v>
      </c>
      <c r="X685" s="40">
        <f t="shared" si="162"/>
        <v>1081.2059482292843</v>
      </c>
      <c r="Y685" s="1">
        <v>0</v>
      </c>
      <c r="Z685" s="1">
        <v>78</v>
      </c>
      <c r="AA685" s="2">
        <v>67</v>
      </c>
      <c r="AB685" s="6">
        <f t="shared" si="163"/>
        <v>0.6511988748177826</v>
      </c>
      <c r="AC685" s="2">
        <v>347.36</v>
      </c>
      <c r="AD685" s="40">
        <f t="shared" si="164"/>
        <v>3367.0033670033663</v>
      </c>
      <c r="AE685" s="1">
        <f t="shared" si="165"/>
        <v>2.4950099800399199</v>
      </c>
      <c r="AF685" s="2">
        <f t="shared" si="166"/>
        <v>158</v>
      </c>
      <c r="AG685" s="9">
        <f t="shared" si="167"/>
        <v>394.21157684630737</v>
      </c>
      <c r="AH685" s="12">
        <f t="shared" si="168"/>
        <v>3.8803285672252105E-3</v>
      </c>
      <c r="AI685" s="12">
        <f t="shared" si="185"/>
        <v>101568.26966975629</v>
      </c>
      <c r="AJ685" s="42">
        <f t="shared" si="186"/>
        <v>-52.242382788007035</v>
      </c>
      <c r="AK685" s="11">
        <v>0</v>
      </c>
      <c r="AL685" s="9">
        <f t="shared" si="187"/>
        <v>-1080.7996390250103</v>
      </c>
      <c r="AM685" s="11">
        <f t="shared" si="169"/>
        <v>0</v>
      </c>
      <c r="AN685" s="9">
        <f t="shared" si="170"/>
        <v>50.078579066760028</v>
      </c>
      <c r="AO685" s="9"/>
      <c r="AP685" s="9">
        <f t="shared" si="188"/>
        <v>52.243587343990207</v>
      </c>
      <c r="AQ685" s="47">
        <f t="shared" si="189"/>
        <v>50.06490765169422</v>
      </c>
      <c r="AR685" s="15">
        <f t="shared" si="171"/>
        <v>0</v>
      </c>
      <c r="AS685" s="49"/>
      <c r="AT685" s="12">
        <f t="shared" si="172"/>
        <v>-2.0150459733079161E-3</v>
      </c>
      <c r="AU685" s="9">
        <f t="shared" si="173"/>
        <v>47.899899374464042</v>
      </c>
      <c r="AV685" s="9">
        <f t="shared" si="190"/>
        <v>45.734891097233863</v>
      </c>
      <c r="AW685" s="9">
        <f t="shared" si="191"/>
        <v>50.064907651694234</v>
      </c>
      <c r="AX685" s="16">
        <f t="shared" si="174"/>
        <v>47.899899374464049</v>
      </c>
      <c r="AY685" s="44">
        <f t="shared" si="192"/>
        <v>-2.0024013748498786E-3</v>
      </c>
      <c r="AZ685" s="49"/>
      <c r="BA685" s="12">
        <f t="shared" si="175"/>
        <v>-2.0150459733079291E-3</v>
      </c>
      <c r="BB685" s="9">
        <f t="shared" si="176"/>
        <v>66.524977921866991</v>
      </c>
      <c r="BC685" s="9">
        <f t="shared" si="193"/>
        <v>64.359969644636791</v>
      </c>
      <c r="BD685" s="9">
        <f t="shared" si="194"/>
        <v>68.689986199097191</v>
      </c>
      <c r="BE685" s="16">
        <f t="shared" si="177"/>
        <v>66.524977921866991</v>
      </c>
      <c r="BF685" s="44">
        <f t="shared" si="195"/>
        <v>-2.002401374849892E-3</v>
      </c>
      <c r="BG685" s="49"/>
      <c r="BH685" s="12">
        <f t="shared" si="178"/>
        <v>-2.0150459733079291E-3</v>
      </c>
      <c r="BI685" s="9">
        <f t="shared" si="179"/>
        <v>67</v>
      </c>
      <c r="BJ685" s="9">
        <f t="shared" si="197"/>
        <v>64.8349917227698</v>
      </c>
      <c r="BK685" s="9"/>
      <c r="BL685" s="47">
        <f t="shared" si="184"/>
        <v>67</v>
      </c>
      <c r="BM685" s="44">
        <f t="shared" si="196"/>
        <v>-2.002401374849892E-3</v>
      </c>
      <c r="BN685" s="11"/>
      <c r="BO685" s="9"/>
      <c r="BP685" s="11"/>
      <c r="BQ685" s="9"/>
      <c r="BR685" s="43"/>
      <c r="BS685" s="9"/>
      <c r="BT685" s="11"/>
    </row>
    <row r="686" spans="3:72" x14ac:dyDescent="0.2">
      <c r="C686" s="1">
        <v>80</v>
      </c>
      <c r="D686" s="1">
        <v>104.71</v>
      </c>
      <c r="E686" s="1">
        <v>-5103.8999999999996</v>
      </c>
      <c r="F686" s="2">
        <v>78</v>
      </c>
      <c r="G686" s="6">
        <v>3.3000000000000002E-2</v>
      </c>
      <c r="H686" s="2">
        <v>0.42199999999999999</v>
      </c>
      <c r="I686" s="2">
        <v>3500</v>
      </c>
      <c r="J686" s="3">
        <f t="shared" si="180"/>
        <v>58.333333333333336</v>
      </c>
      <c r="K686" s="3">
        <f t="shared" si="181"/>
        <v>366.52</v>
      </c>
      <c r="L686" s="1">
        <v>0.9</v>
      </c>
      <c r="M686" s="1">
        <v>0.76</v>
      </c>
      <c r="N686" s="1">
        <f t="shared" ref="N686:N749" si="198">L686*M686</f>
        <v>0.68400000000000005</v>
      </c>
      <c r="O686" s="40">
        <f t="shared" ref="O686:O749" si="199">1000*G686*F686/(75*N686)</f>
        <v>50.175438596491226</v>
      </c>
      <c r="P686" s="40">
        <f t="shared" si="182"/>
        <v>3808.3157894736842</v>
      </c>
      <c r="Q686" s="1">
        <v>11</v>
      </c>
      <c r="R686" s="1">
        <v>4</v>
      </c>
      <c r="S686" s="2">
        <v>2600</v>
      </c>
      <c r="T686" s="3">
        <f t="shared" ref="T686:T749" si="200">S686/(R686-1)</f>
        <v>866.66666666666663</v>
      </c>
      <c r="U686" s="7">
        <v>0.20419999999999999</v>
      </c>
      <c r="V686" s="7">
        <f t="shared" si="183"/>
        <v>3.2749326455999997E-2</v>
      </c>
      <c r="W686" s="7">
        <f t="shared" ref="W686:W749" si="201">(2*9.81*V686^2*U686*Q686)/(S686*G686^2)</f>
        <v>1.6693636134473333E-2</v>
      </c>
      <c r="X686" s="40">
        <f t="shared" ref="X686:X749" si="202">AC686/(9.81*V686)</f>
        <v>1081.2059482292843</v>
      </c>
      <c r="Y686" s="1">
        <v>0</v>
      </c>
      <c r="Z686" s="1">
        <v>78</v>
      </c>
      <c r="AA686" s="2">
        <v>67</v>
      </c>
      <c r="AB686" s="6">
        <f t="shared" ref="AB686:AB749" si="203">(900*9.81*1000*G686*F686)/(N686*H686*(3.1416*I686)^2)</f>
        <v>0.6511988748177826</v>
      </c>
      <c r="AC686" s="2">
        <v>347.36</v>
      </c>
      <c r="AD686" s="40">
        <f t="shared" ref="AD686:AD749" si="204">(W686*T686)/(2*9.81*U686*V686^2)</f>
        <v>3367.0033670033663</v>
      </c>
      <c r="AE686" s="1">
        <f t="shared" ref="AE686:AE749" si="205">T686/AC686</f>
        <v>2.4950099800399199</v>
      </c>
      <c r="AF686" s="2">
        <f t="shared" ref="AF686:AF749" si="206">1+AF685</f>
        <v>159</v>
      </c>
      <c r="AG686" s="9">
        <f t="shared" ref="AG686:AG749" si="207">AF686*AE686</f>
        <v>396.70658682634729</v>
      </c>
      <c r="AH686" s="12">
        <f t="shared" ref="AH686:AH749" si="208">1/(AB686*AG686+1)</f>
        <v>3.8560180895517728E-3</v>
      </c>
      <c r="AI686" s="12">
        <f t="shared" si="185"/>
        <v>102128.19335335982</v>
      </c>
      <c r="AJ686" s="42">
        <f t="shared" si="186"/>
        <v>-52.215226044250855</v>
      </c>
      <c r="AK686" s="11">
        <v>0</v>
      </c>
      <c r="AL686" s="9">
        <f t="shared" si="187"/>
        <v>-1080.8021845751273</v>
      </c>
      <c r="AM686" s="11">
        <f t="shared" ref="AM686:AM749" si="209">IF(AK686&lt;0,0,AK686)</f>
        <v>0</v>
      </c>
      <c r="AN686" s="9">
        <f t="shared" ref="AN686:AN749" si="210">AQ685</f>
        <v>50.06490765169422</v>
      </c>
      <c r="AO686" s="9"/>
      <c r="AP686" s="9">
        <f t="shared" si="188"/>
        <v>52.216415554291409</v>
      </c>
      <c r="AQ686" s="47">
        <f t="shared" si="189"/>
        <v>50.051407277061237</v>
      </c>
      <c r="AR686" s="15">
        <f t="shared" ref="AR686:AR749" si="211">AM685</f>
        <v>0</v>
      </c>
      <c r="AS686" s="49"/>
      <c r="AT686" s="12">
        <f t="shared" ref="AT686:AT749" si="212">AY685</f>
        <v>-2.0024013748498786E-3</v>
      </c>
      <c r="AU686" s="9">
        <f t="shared" ref="AU686:AU749" si="213">AX685</f>
        <v>47.899899374464049</v>
      </c>
      <c r="AV686" s="9">
        <f t="shared" si="190"/>
        <v>45.74839147186686</v>
      </c>
      <c r="AW686" s="9">
        <f t="shared" si="191"/>
        <v>50.051407277061251</v>
      </c>
      <c r="AX686" s="16">
        <f t="shared" ref="AX686:AX749" si="214">(AV686+AW686)/2</f>
        <v>47.899899374464056</v>
      </c>
      <c r="AY686" s="44">
        <f t="shared" si="192"/>
        <v>-1.9899149705204355E-3</v>
      </c>
      <c r="AZ686" s="49"/>
      <c r="BA686" s="12">
        <f t="shared" ref="BA686:BA749" si="215">BF685</f>
        <v>-2.002401374849892E-3</v>
      </c>
      <c r="BB686" s="9">
        <f t="shared" ref="BB686:BB749" si="216">BE685</f>
        <v>66.524977921866991</v>
      </c>
      <c r="BC686" s="9">
        <f t="shared" si="193"/>
        <v>64.373470019269789</v>
      </c>
      <c r="BD686" s="9">
        <f t="shared" si="194"/>
        <v>68.676485824464194</v>
      </c>
      <c r="BE686" s="16">
        <f t="shared" ref="BE686:BE749" si="217">(BC686+BD686)/2</f>
        <v>66.524977921866991</v>
      </c>
      <c r="BF686" s="44">
        <f t="shared" si="195"/>
        <v>-1.989914970520442E-3</v>
      </c>
      <c r="BG686" s="49"/>
      <c r="BH686" s="12">
        <f t="shared" ref="BH686:BH749" si="218">BM685</f>
        <v>-2.002401374849892E-3</v>
      </c>
      <c r="BI686" s="9">
        <f t="shared" ref="BI686:BI749" si="219">BL685</f>
        <v>67</v>
      </c>
      <c r="BJ686" s="9">
        <f t="shared" si="197"/>
        <v>64.848492097402797</v>
      </c>
      <c r="BK686" s="9"/>
      <c r="BL686" s="47">
        <f t="shared" si="184"/>
        <v>67</v>
      </c>
      <c r="BM686" s="44">
        <f t="shared" si="196"/>
        <v>-1.989914970520442E-3</v>
      </c>
      <c r="BN686" s="11"/>
      <c r="BO686" s="9"/>
      <c r="BP686" s="11"/>
      <c r="BQ686" s="9"/>
      <c r="BR686" s="43"/>
      <c r="BS686" s="9"/>
      <c r="BT686" s="11"/>
    </row>
    <row r="687" spans="3:72" x14ac:dyDescent="0.2">
      <c r="C687" s="1">
        <v>80</v>
      </c>
      <c r="D687" s="1">
        <v>104.71</v>
      </c>
      <c r="E687" s="1">
        <v>-5103.8999999999996</v>
      </c>
      <c r="F687" s="2">
        <v>78</v>
      </c>
      <c r="G687" s="6">
        <v>3.3000000000000002E-2</v>
      </c>
      <c r="H687" s="2">
        <v>0.42199999999999999</v>
      </c>
      <c r="I687" s="2">
        <v>3500</v>
      </c>
      <c r="J687" s="3">
        <f t="shared" si="180"/>
        <v>58.333333333333336</v>
      </c>
      <c r="K687" s="3">
        <f t="shared" si="181"/>
        <v>366.52</v>
      </c>
      <c r="L687" s="1">
        <v>0.9</v>
      </c>
      <c r="M687" s="1">
        <v>0.76</v>
      </c>
      <c r="N687" s="1">
        <f t="shared" si="198"/>
        <v>0.68400000000000005</v>
      </c>
      <c r="O687" s="40">
        <f t="shared" si="199"/>
        <v>50.175438596491226</v>
      </c>
      <c r="P687" s="40">
        <f t="shared" si="182"/>
        <v>3808.3157894736842</v>
      </c>
      <c r="Q687" s="1">
        <v>11</v>
      </c>
      <c r="R687" s="1">
        <v>4</v>
      </c>
      <c r="S687" s="2">
        <v>2600</v>
      </c>
      <c r="T687" s="3">
        <f t="shared" si="200"/>
        <v>866.66666666666663</v>
      </c>
      <c r="U687" s="7">
        <v>0.20419999999999999</v>
      </c>
      <c r="V687" s="7">
        <f t="shared" si="183"/>
        <v>3.2749326455999997E-2</v>
      </c>
      <c r="W687" s="7">
        <f t="shared" si="201"/>
        <v>1.6693636134473333E-2</v>
      </c>
      <c r="X687" s="40">
        <f t="shared" si="202"/>
        <v>1081.2059482292843</v>
      </c>
      <c r="Y687" s="1">
        <v>0</v>
      </c>
      <c r="Z687" s="1">
        <v>78</v>
      </c>
      <c r="AA687" s="2">
        <v>67</v>
      </c>
      <c r="AB687" s="6">
        <f t="shared" si="203"/>
        <v>0.6511988748177826</v>
      </c>
      <c r="AC687" s="2">
        <v>347.36</v>
      </c>
      <c r="AD687" s="40">
        <f t="shared" si="204"/>
        <v>3367.0033670033663</v>
      </c>
      <c r="AE687" s="1">
        <f t="shared" si="205"/>
        <v>2.4950099800399199</v>
      </c>
      <c r="AF687" s="2">
        <f t="shared" si="206"/>
        <v>160</v>
      </c>
      <c r="AG687" s="9">
        <f t="shared" si="207"/>
        <v>399.20159680638722</v>
      </c>
      <c r="AH687" s="12">
        <f t="shared" si="208"/>
        <v>3.8320103283742339E-3</v>
      </c>
      <c r="AI687" s="12">
        <f t="shared" si="185"/>
        <v>102681.13572237035</v>
      </c>
      <c r="AJ687" s="42">
        <f t="shared" si="186"/>
        <v>-52.188407904800158</v>
      </c>
      <c r="AK687" s="11">
        <v>0</v>
      </c>
      <c r="AL687" s="9">
        <f t="shared" si="187"/>
        <v>-1080.8046984278003</v>
      </c>
      <c r="AM687" s="11">
        <f t="shared" si="209"/>
        <v>0</v>
      </c>
      <c r="AN687" s="9">
        <f t="shared" si="210"/>
        <v>50.051407277061237</v>
      </c>
      <c r="AO687" s="9"/>
      <c r="AP687" s="9">
        <f t="shared" si="188"/>
        <v>52.189582649052703</v>
      </c>
      <c r="AQ687" s="47">
        <f t="shared" si="189"/>
        <v>50.038074746455521</v>
      </c>
      <c r="AR687" s="15">
        <f t="shared" si="211"/>
        <v>0</v>
      </c>
      <c r="AS687" s="49"/>
      <c r="AT687" s="12">
        <f t="shared" si="212"/>
        <v>-1.9899149705204355E-3</v>
      </c>
      <c r="AU687" s="9">
        <f t="shared" si="213"/>
        <v>47.899899374464056</v>
      </c>
      <c r="AV687" s="9">
        <f t="shared" si="190"/>
        <v>45.76172400247259</v>
      </c>
      <c r="AW687" s="9">
        <f t="shared" si="191"/>
        <v>50.038074746455528</v>
      </c>
      <c r="AX687" s="16">
        <f t="shared" si="214"/>
        <v>47.899899374464056</v>
      </c>
      <c r="AY687" s="44">
        <f t="shared" si="192"/>
        <v>-1.9775838039859141E-3</v>
      </c>
      <c r="AZ687" s="49"/>
      <c r="BA687" s="12">
        <f t="shared" si="215"/>
        <v>-1.989914970520442E-3</v>
      </c>
      <c r="BB687" s="9">
        <f t="shared" si="216"/>
        <v>66.524977921866991</v>
      </c>
      <c r="BC687" s="9">
        <f t="shared" si="193"/>
        <v>64.386802549875512</v>
      </c>
      <c r="BD687" s="9">
        <f t="shared" si="194"/>
        <v>68.663153293858471</v>
      </c>
      <c r="BE687" s="16">
        <f t="shared" si="217"/>
        <v>66.524977921866991</v>
      </c>
      <c r="BF687" s="44">
        <f t="shared" si="195"/>
        <v>-1.9775838039859275E-3</v>
      </c>
      <c r="BG687" s="49"/>
      <c r="BH687" s="12">
        <f t="shared" si="218"/>
        <v>-1.989914970520442E-3</v>
      </c>
      <c r="BI687" s="9">
        <f t="shared" si="219"/>
        <v>67</v>
      </c>
      <c r="BJ687" s="9">
        <f t="shared" si="197"/>
        <v>64.86182462800852</v>
      </c>
      <c r="BK687" s="9"/>
      <c r="BL687" s="47">
        <f t="shared" si="184"/>
        <v>67</v>
      </c>
      <c r="BM687" s="44">
        <f t="shared" si="196"/>
        <v>-1.9775838039859275E-3</v>
      </c>
      <c r="BN687" s="11"/>
      <c r="BO687" s="9"/>
      <c r="BP687" s="11"/>
      <c r="BQ687" s="9"/>
      <c r="BR687" s="43"/>
      <c r="BS687" s="9"/>
      <c r="BT687" s="11"/>
    </row>
    <row r="688" spans="3:72" x14ac:dyDescent="0.2">
      <c r="C688" s="1">
        <v>80</v>
      </c>
      <c r="D688" s="1">
        <v>104.71</v>
      </c>
      <c r="E688" s="1">
        <v>-5103.8999999999996</v>
      </c>
      <c r="F688" s="2">
        <v>78</v>
      </c>
      <c r="G688" s="6">
        <v>3.3000000000000002E-2</v>
      </c>
      <c r="H688" s="2">
        <v>0.42199999999999999</v>
      </c>
      <c r="I688" s="2">
        <v>3500</v>
      </c>
      <c r="J688" s="3">
        <f t="shared" si="180"/>
        <v>58.333333333333336</v>
      </c>
      <c r="K688" s="3">
        <f t="shared" si="181"/>
        <v>366.52</v>
      </c>
      <c r="L688" s="1">
        <v>0.9</v>
      </c>
      <c r="M688" s="1">
        <v>0.76</v>
      </c>
      <c r="N688" s="1">
        <f t="shared" si="198"/>
        <v>0.68400000000000005</v>
      </c>
      <c r="O688" s="40">
        <f t="shared" si="199"/>
        <v>50.175438596491226</v>
      </c>
      <c r="P688" s="40">
        <f t="shared" si="182"/>
        <v>3808.3157894736842</v>
      </c>
      <c r="Q688" s="1">
        <v>11</v>
      </c>
      <c r="R688" s="1">
        <v>4</v>
      </c>
      <c r="S688" s="2">
        <v>2600</v>
      </c>
      <c r="T688" s="3">
        <f t="shared" si="200"/>
        <v>866.66666666666663</v>
      </c>
      <c r="U688" s="7">
        <v>0.20419999999999999</v>
      </c>
      <c r="V688" s="7">
        <f t="shared" si="183"/>
        <v>3.2749326455999997E-2</v>
      </c>
      <c r="W688" s="7">
        <f t="shared" si="201"/>
        <v>1.6693636134473333E-2</v>
      </c>
      <c r="X688" s="40">
        <f t="shared" si="202"/>
        <v>1081.2059482292843</v>
      </c>
      <c r="Y688" s="1">
        <v>0</v>
      </c>
      <c r="Z688" s="1">
        <v>78</v>
      </c>
      <c r="AA688" s="2">
        <v>67</v>
      </c>
      <c r="AB688" s="6">
        <f t="shared" si="203"/>
        <v>0.6511988748177826</v>
      </c>
      <c r="AC688" s="2">
        <v>347.36</v>
      </c>
      <c r="AD688" s="40">
        <f t="shared" si="204"/>
        <v>3367.0033670033663</v>
      </c>
      <c r="AE688" s="1">
        <f t="shared" si="205"/>
        <v>2.4950099800399199</v>
      </c>
      <c r="AF688" s="2">
        <f t="shared" si="206"/>
        <v>161</v>
      </c>
      <c r="AG688" s="9">
        <f t="shared" si="207"/>
        <v>401.69660678642708</v>
      </c>
      <c r="AH688" s="12">
        <f t="shared" si="208"/>
        <v>3.8082996644939462E-3</v>
      </c>
      <c r="AI688" s="12">
        <f t="shared" si="185"/>
        <v>103227.2268016946</v>
      </c>
      <c r="AJ688" s="42">
        <f t="shared" si="186"/>
        <v>-52.161922063030502</v>
      </c>
      <c r="AK688" s="11">
        <v>0</v>
      </c>
      <c r="AL688" s="9">
        <f t="shared" si="187"/>
        <v>-1080.8071811714151</v>
      </c>
      <c r="AM688" s="11">
        <f t="shared" si="209"/>
        <v>0</v>
      </c>
      <c r="AN688" s="9">
        <f t="shared" si="210"/>
        <v>50.038074746455521</v>
      </c>
      <c r="AO688" s="9"/>
      <c r="AP688" s="9">
        <f t="shared" si="188"/>
        <v>52.163082314737267</v>
      </c>
      <c r="AQ688" s="47">
        <f t="shared" si="189"/>
        <v>50.024906942745801</v>
      </c>
      <c r="AR688" s="15">
        <f t="shared" si="211"/>
        <v>0</v>
      </c>
      <c r="AS688" s="49"/>
      <c r="AT688" s="12">
        <f t="shared" si="212"/>
        <v>-1.9775838039859141E-3</v>
      </c>
      <c r="AU688" s="9">
        <f t="shared" si="213"/>
        <v>47.899899374464056</v>
      </c>
      <c r="AV688" s="9">
        <f t="shared" si="190"/>
        <v>45.77489180618231</v>
      </c>
      <c r="AW688" s="9">
        <f t="shared" si="191"/>
        <v>50.024906942745815</v>
      </c>
      <c r="AX688" s="16">
        <f t="shared" si="214"/>
        <v>47.899899374464063</v>
      </c>
      <c r="AY688" s="44">
        <f t="shared" si="192"/>
        <v>-1.9654049922329096E-3</v>
      </c>
      <c r="AZ688" s="49"/>
      <c r="BA688" s="12">
        <f t="shared" si="215"/>
        <v>-1.9775838039859275E-3</v>
      </c>
      <c r="BB688" s="9">
        <f t="shared" si="216"/>
        <v>66.524977921866991</v>
      </c>
      <c r="BC688" s="9">
        <f t="shared" si="193"/>
        <v>64.399970353585232</v>
      </c>
      <c r="BD688" s="9">
        <f t="shared" si="194"/>
        <v>68.649985490148751</v>
      </c>
      <c r="BE688" s="16">
        <f t="shared" si="217"/>
        <v>66.524977921866991</v>
      </c>
      <c r="BF688" s="44">
        <f t="shared" si="195"/>
        <v>-1.9654049922329165E-3</v>
      </c>
      <c r="BG688" s="49"/>
      <c r="BH688" s="12">
        <f t="shared" si="218"/>
        <v>-1.9775838039859275E-3</v>
      </c>
      <c r="BI688" s="9">
        <f t="shared" si="219"/>
        <v>67</v>
      </c>
      <c r="BJ688" s="9">
        <f t="shared" si="197"/>
        <v>64.87499243171824</v>
      </c>
      <c r="BK688" s="9"/>
      <c r="BL688" s="47">
        <f t="shared" si="184"/>
        <v>67</v>
      </c>
      <c r="BM688" s="44">
        <f t="shared" si="196"/>
        <v>-1.9654049922329165E-3</v>
      </c>
      <c r="BN688" s="11"/>
      <c r="BO688" s="9"/>
      <c r="BP688" s="11"/>
      <c r="BQ688" s="9"/>
      <c r="BR688" s="43"/>
      <c r="BS688" s="9"/>
      <c r="BT688" s="11"/>
    </row>
    <row r="689" spans="3:72" x14ac:dyDescent="0.2">
      <c r="C689" s="1">
        <v>80</v>
      </c>
      <c r="D689" s="1">
        <v>104.71</v>
      </c>
      <c r="E689" s="1">
        <v>-5103.8999999999996</v>
      </c>
      <c r="F689" s="2">
        <v>78</v>
      </c>
      <c r="G689" s="6">
        <v>3.3000000000000002E-2</v>
      </c>
      <c r="H689" s="2">
        <v>0.42199999999999999</v>
      </c>
      <c r="I689" s="2">
        <v>3500</v>
      </c>
      <c r="J689" s="3">
        <f t="shared" si="180"/>
        <v>58.333333333333336</v>
      </c>
      <c r="K689" s="3">
        <f t="shared" si="181"/>
        <v>366.52</v>
      </c>
      <c r="L689" s="1">
        <v>0.9</v>
      </c>
      <c r="M689" s="1">
        <v>0.76</v>
      </c>
      <c r="N689" s="1">
        <f t="shared" si="198"/>
        <v>0.68400000000000005</v>
      </c>
      <c r="O689" s="40">
        <f t="shared" si="199"/>
        <v>50.175438596491226</v>
      </c>
      <c r="P689" s="40">
        <f t="shared" si="182"/>
        <v>3808.3157894736842</v>
      </c>
      <c r="Q689" s="1">
        <v>11</v>
      </c>
      <c r="R689" s="1">
        <v>4</v>
      </c>
      <c r="S689" s="2">
        <v>2600</v>
      </c>
      <c r="T689" s="3">
        <f t="shared" si="200"/>
        <v>866.66666666666663</v>
      </c>
      <c r="U689" s="7">
        <v>0.20419999999999999</v>
      </c>
      <c r="V689" s="7">
        <f t="shared" si="183"/>
        <v>3.2749326455999997E-2</v>
      </c>
      <c r="W689" s="7">
        <f t="shared" si="201"/>
        <v>1.6693636134473333E-2</v>
      </c>
      <c r="X689" s="40">
        <f t="shared" si="202"/>
        <v>1081.2059482292843</v>
      </c>
      <c r="Y689" s="1">
        <v>0</v>
      </c>
      <c r="Z689" s="1">
        <v>78</v>
      </c>
      <c r="AA689" s="2">
        <v>67</v>
      </c>
      <c r="AB689" s="6">
        <f t="shared" si="203"/>
        <v>0.6511988748177826</v>
      </c>
      <c r="AC689" s="2">
        <v>347.36</v>
      </c>
      <c r="AD689" s="40">
        <f t="shared" si="204"/>
        <v>3367.0033670033663</v>
      </c>
      <c r="AE689" s="1">
        <f t="shared" si="205"/>
        <v>2.4950099800399199</v>
      </c>
      <c r="AF689" s="2">
        <f t="shared" si="206"/>
        <v>162</v>
      </c>
      <c r="AG689" s="9">
        <f t="shared" si="207"/>
        <v>404.19161676646701</v>
      </c>
      <c r="AH689" s="12">
        <f t="shared" si="208"/>
        <v>3.7848806169327714E-3</v>
      </c>
      <c r="AI689" s="12">
        <f t="shared" si="185"/>
        <v>103766.5934023615</v>
      </c>
      <c r="AJ689" s="42">
        <f t="shared" si="186"/>
        <v>-52.13576236820866</v>
      </c>
      <c r="AK689" s="11">
        <v>0</v>
      </c>
      <c r="AL689" s="9">
        <f t="shared" si="187"/>
        <v>-1080.8096333798853</v>
      </c>
      <c r="AM689" s="11">
        <f t="shared" si="209"/>
        <v>0</v>
      </c>
      <c r="AN689" s="9">
        <f t="shared" si="210"/>
        <v>50.024906942745801</v>
      </c>
      <c r="AO689" s="9"/>
      <c r="AP689" s="9">
        <f t="shared" si="188"/>
        <v>52.136908393911412</v>
      </c>
      <c r="AQ689" s="47">
        <f t="shared" si="189"/>
        <v>50.011900825629674</v>
      </c>
      <c r="AR689" s="15">
        <f t="shared" si="211"/>
        <v>0</v>
      </c>
      <c r="AS689" s="49"/>
      <c r="AT689" s="12">
        <f t="shared" si="212"/>
        <v>-1.9654049922329096E-3</v>
      </c>
      <c r="AU689" s="9">
        <f t="shared" si="213"/>
        <v>47.899899374464063</v>
      </c>
      <c r="AV689" s="9">
        <f t="shared" si="190"/>
        <v>45.787897923298452</v>
      </c>
      <c r="AW689" s="9">
        <f t="shared" si="191"/>
        <v>50.011900825629681</v>
      </c>
      <c r="AX689" s="16">
        <f t="shared" si="214"/>
        <v>47.89989937446407</v>
      </c>
      <c r="AY689" s="44">
        <f t="shared" si="192"/>
        <v>-1.9533757233064532E-3</v>
      </c>
      <c r="AZ689" s="49"/>
      <c r="BA689" s="12">
        <f t="shared" si="215"/>
        <v>-1.9654049922329165E-3</v>
      </c>
      <c r="BB689" s="9">
        <f t="shared" si="216"/>
        <v>66.524977921866991</v>
      </c>
      <c r="BC689" s="9">
        <f t="shared" si="193"/>
        <v>64.412976470701366</v>
      </c>
      <c r="BD689" s="9">
        <f t="shared" si="194"/>
        <v>68.636979373032617</v>
      </c>
      <c r="BE689" s="16">
        <f t="shared" si="217"/>
        <v>66.524977921866991</v>
      </c>
      <c r="BF689" s="44">
        <f t="shared" si="195"/>
        <v>-1.9533757233064597E-3</v>
      </c>
      <c r="BG689" s="49"/>
      <c r="BH689" s="12">
        <f t="shared" si="218"/>
        <v>-1.9654049922329165E-3</v>
      </c>
      <c r="BI689" s="9">
        <f t="shared" si="219"/>
        <v>67</v>
      </c>
      <c r="BJ689" s="9">
        <f t="shared" si="197"/>
        <v>64.887998548834375</v>
      </c>
      <c r="BK689" s="9"/>
      <c r="BL689" s="47">
        <f t="shared" si="184"/>
        <v>67</v>
      </c>
      <c r="BM689" s="44">
        <f t="shared" si="196"/>
        <v>-1.9533757233064597E-3</v>
      </c>
      <c r="BN689" s="11"/>
      <c r="BO689" s="9"/>
      <c r="BP689" s="11"/>
      <c r="BQ689" s="9"/>
      <c r="BR689" s="43"/>
      <c r="BS689" s="9"/>
      <c r="BT689" s="11"/>
    </row>
    <row r="690" spans="3:72" x14ac:dyDescent="0.2">
      <c r="C690" s="1">
        <v>80</v>
      </c>
      <c r="D690" s="1">
        <v>104.71</v>
      </c>
      <c r="E690" s="1">
        <v>-5103.8999999999996</v>
      </c>
      <c r="F690" s="2">
        <v>78</v>
      </c>
      <c r="G690" s="6">
        <v>3.3000000000000002E-2</v>
      </c>
      <c r="H690" s="2">
        <v>0.42199999999999999</v>
      </c>
      <c r="I690" s="2">
        <v>3500</v>
      </c>
      <c r="J690" s="3">
        <f t="shared" si="180"/>
        <v>58.333333333333336</v>
      </c>
      <c r="K690" s="3">
        <f t="shared" si="181"/>
        <v>366.52</v>
      </c>
      <c r="L690" s="1">
        <v>0.9</v>
      </c>
      <c r="M690" s="1">
        <v>0.76</v>
      </c>
      <c r="N690" s="1">
        <f t="shared" si="198"/>
        <v>0.68400000000000005</v>
      </c>
      <c r="O690" s="40">
        <f t="shared" si="199"/>
        <v>50.175438596491226</v>
      </c>
      <c r="P690" s="40">
        <f t="shared" si="182"/>
        <v>3808.3157894736842</v>
      </c>
      <c r="Q690" s="1">
        <v>11</v>
      </c>
      <c r="R690" s="1">
        <v>4</v>
      </c>
      <c r="S690" s="2">
        <v>2600</v>
      </c>
      <c r="T690" s="3">
        <f t="shared" si="200"/>
        <v>866.66666666666663</v>
      </c>
      <c r="U690" s="7">
        <v>0.20419999999999999</v>
      </c>
      <c r="V690" s="7">
        <f t="shared" si="183"/>
        <v>3.2749326455999997E-2</v>
      </c>
      <c r="W690" s="7">
        <f t="shared" si="201"/>
        <v>1.6693636134473333E-2</v>
      </c>
      <c r="X690" s="40">
        <f t="shared" si="202"/>
        <v>1081.2059482292843</v>
      </c>
      <c r="Y690" s="1">
        <v>0</v>
      </c>
      <c r="Z690" s="1">
        <v>78</v>
      </c>
      <c r="AA690" s="2">
        <v>67</v>
      </c>
      <c r="AB690" s="6">
        <f t="shared" si="203"/>
        <v>0.6511988748177826</v>
      </c>
      <c r="AC690" s="2">
        <v>347.36</v>
      </c>
      <c r="AD690" s="40">
        <f t="shared" si="204"/>
        <v>3367.0033670033663</v>
      </c>
      <c r="AE690" s="1">
        <f t="shared" si="205"/>
        <v>2.4950099800399199</v>
      </c>
      <c r="AF690" s="2">
        <f t="shared" si="206"/>
        <v>163</v>
      </c>
      <c r="AG690" s="9">
        <f t="shared" si="207"/>
        <v>406.68662674650693</v>
      </c>
      <c r="AH690" s="12">
        <f t="shared" si="208"/>
        <v>3.7617478387091379E-3</v>
      </c>
      <c r="AI690" s="12">
        <f t="shared" si="185"/>
        <v>104299.35922032548</v>
      </c>
      <c r="AJ690" s="42">
        <f t="shared" si="186"/>
        <v>-52.109922820699602</v>
      </c>
      <c r="AK690" s="11">
        <v>0</v>
      </c>
      <c r="AL690" s="9">
        <f t="shared" si="187"/>
        <v>-1080.8120556130932</v>
      </c>
      <c r="AM690" s="11">
        <f t="shared" si="209"/>
        <v>0</v>
      </c>
      <c r="AN690" s="9">
        <f t="shared" si="210"/>
        <v>50.011900825629674</v>
      </c>
      <c r="AO690" s="9"/>
      <c r="AP690" s="9">
        <f t="shared" si="188"/>
        <v>52.111054880443767</v>
      </c>
      <c r="AQ690" s="47">
        <f t="shared" si="189"/>
        <v>49.999053429278163</v>
      </c>
      <c r="AR690" s="15">
        <f t="shared" si="211"/>
        <v>0</v>
      </c>
      <c r="AS690" s="49"/>
      <c r="AT690" s="12">
        <f t="shared" si="212"/>
        <v>-1.9533757233064532E-3</v>
      </c>
      <c r="AU690" s="9">
        <f t="shared" si="213"/>
        <v>47.89989937446407</v>
      </c>
      <c r="AV690" s="9">
        <f t="shared" si="190"/>
        <v>45.800745319649977</v>
      </c>
      <c r="AW690" s="9">
        <f t="shared" si="191"/>
        <v>49.99905342927817</v>
      </c>
      <c r="AX690" s="16">
        <f t="shared" si="214"/>
        <v>47.89989937446407</v>
      </c>
      <c r="AY690" s="44">
        <f t="shared" si="192"/>
        <v>-1.9414932541315794E-3</v>
      </c>
      <c r="AZ690" s="49"/>
      <c r="BA690" s="12">
        <f t="shared" si="215"/>
        <v>-1.9533757233064597E-3</v>
      </c>
      <c r="BB690" s="9">
        <f t="shared" si="216"/>
        <v>66.524977921866991</v>
      </c>
      <c r="BC690" s="9">
        <f t="shared" si="193"/>
        <v>64.425823867052898</v>
      </c>
      <c r="BD690" s="9">
        <f t="shared" si="194"/>
        <v>68.624131976681085</v>
      </c>
      <c r="BE690" s="16">
        <f t="shared" si="217"/>
        <v>66.524977921866991</v>
      </c>
      <c r="BF690" s="44">
        <f t="shared" si="195"/>
        <v>-1.9414932541315794E-3</v>
      </c>
      <c r="BG690" s="49"/>
      <c r="BH690" s="12">
        <f t="shared" si="218"/>
        <v>-1.9533757233064597E-3</v>
      </c>
      <c r="BI690" s="9">
        <f t="shared" si="219"/>
        <v>67</v>
      </c>
      <c r="BJ690" s="9">
        <f t="shared" si="197"/>
        <v>64.900845945185907</v>
      </c>
      <c r="BK690" s="9"/>
      <c r="BL690" s="47">
        <f t="shared" si="184"/>
        <v>67</v>
      </c>
      <c r="BM690" s="44">
        <f t="shared" si="196"/>
        <v>-1.9414932541315794E-3</v>
      </c>
      <c r="BN690" s="11"/>
      <c r="BO690" s="9"/>
      <c r="BP690" s="11"/>
      <c r="BQ690" s="9"/>
      <c r="BR690" s="43"/>
      <c r="BS690" s="9"/>
      <c r="BT690" s="11"/>
    </row>
    <row r="691" spans="3:72" x14ac:dyDescent="0.2">
      <c r="C691" s="1">
        <v>80</v>
      </c>
      <c r="D691" s="1">
        <v>104.71</v>
      </c>
      <c r="E691" s="1">
        <v>-5103.8999999999996</v>
      </c>
      <c r="F691" s="2">
        <v>78</v>
      </c>
      <c r="G691" s="6">
        <v>3.3000000000000002E-2</v>
      </c>
      <c r="H691" s="2">
        <v>0.42199999999999999</v>
      </c>
      <c r="I691" s="2">
        <v>3500</v>
      </c>
      <c r="J691" s="3">
        <f t="shared" si="180"/>
        <v>58.333333333333336</v>
      </c>
      <c r="K691" s="3">
        <f t="shared" si="181"/>
        <v>366.52</v>
      </c>
      <c r="L691" s="1">
        <v>0.9</v>
      </c>
      <c r="M691" s="1">
        <v>0.76</v>
      </c>
      <c r="N691" s="1">
        <f t="shared" si="198"/>
        <v>0.68400000000000005</v>
      </c>
      <c r="O691" s="40">
        <f t="shared" si="199"/>
        <v>50.175438596491226</v>
      </c>
      <c r="P691" s="40">
        <f t="shared" si="182"/>
        <v>3808.3157894736842</v>
      </c>
      <c r="Q691" s="1">
        <v>11</v>
      </c>
      <c r="R691" s="1">
        <v>4</v>
      </c>
      <c r="S691" s="2">
        <v>2600</v>
      </c>
      <c r="T691" s="3">
        <f t="shared" si="200"/>
        <v>866.66666666666663</v>
      </c>
      <c r="U691" s="7">
        <v>0.20419999999999999</v>
      </c>
      <c r="V691" s="7">
        <f t="shared" si="183"/>
        <v>3.2749326455999997E-2</v>
      </c>
      <c r="W691" s="7">
        <f t="shared" si="201"/>
        <v>1.6693636134473333E-2</v>
      </c>
      <c r="X691" s="40">
        <f t="shared" si="202"/>
        <v>1081.2059482292843</v>
      </c>
      <c r="Y691" s="1">
        <v>0</v>
      </c>
      <c r="Z691" s="1">
        <v>78</v>
      </c>
      <c r="AA691" s="2">
        <v>67</v>
      </c>
      <c r="AB691" s="6">
        <f t="shared" si="203"/>
        <v>0.6511988748177826</v>
      </c>
      <c r="AC691" s="2">
        <v>347.36</v>
      </c>
      <c r="AD691" s="40">
        <f t="shared" si="204"/>
        <v>3367.0033670033663</v>
      </c>
      <c r="AE691" s="1">
        <f t="shared" si="205"/>
        <v>2.4950099800399199</v>
      </c>
      <c r="AF691" s="2">
        <f t="shared" si="206"/>
        <v>164</v>
      </c>
      <c r="AG691" s="9">
        <f t="shared" si="207"/>
        <v>409.18163672654686</v>
      </c>
      <c r="AH691" s="12">
        <f t="shared" si="208"/>
        <v>3.7388961127680542E-3</v>
      </c>
      <c r="AI691" s="12">
        <f t="shared" si="185"/>
        <v>104825.64493165165</v>
      </c>
      <c r="AJ691" s="42">
        <f t="shared" si="186"/>
        <v>-52.084397567349313</v>
      </c>
      <c r="AK691" s="11">
        <v>0</v>
      </c>
      <c r="AL691" s="9">
        <f t="shared" si="187"/>
        <v>-1080.8144484173165</v>
      </c>
      <c r="AM691" s="11">
        <f t="shared" si="209"/>
        <v>0</v>
      </c>
      <c r="AN691" s="9">
        <f t="shared" si="210"/>
        <v>49.999053429278163</v>
      </c>
      <c r="AO691" s="9"/>
      <c r="AP691" s="9">
        <f t="shared" si="188"/>
        <v>52.085515914880681</v>
      </c>
      <c r="AQ691" s="47">
        <f t="shared" si="189"/>
        <v>49.986361860066587</v>
      </c>
      <c r="AR691" s="15">
        <f t="shared" si="211"/>
        <v>0</v>
      </c>
      <c r="AS691" s="49"/>
      <c r="AT691" s="12">
        <f t="shared" si="212"/>
        <v>-1.9414932541315794E-3</v>
      </c>
      <c r="AU691" s="9">
        <f t="shared" si="213"/>
        <v>47.89989937446407</v>
      </c>
      <c r="AV691" s="9">
        <f t="shared" si="190"/>
        <v>45.813436888861553</v>
      </c>
      <c r="AW691" s="9">
        <f t="shared" si="191"/>
        <v>49.986361860066587</v>
      </c>
      <c r="AX691" s="16">
        <f t="shared" si="214"/>
        <v>47.89989937446407</v>
      </c>
      <c r="AY691" s="44">
        <f t="shared" si="192"/>
        <v>-1.9297549084145945E-3</v>
      </c>
      <c r="AZ691" s="49"/>
      <c r="BA691" s="12">
        <f t="shared" si="215"/>
        <v>-1.9414932541315794E-3</v>
      </c>
      <c r="BB691" s="9">
        <f t="shared" si="216"/>
        <v>66.524977921866991</v>
      </c>
      <c r="BC691" s="9">
        <f t="shared" si="193"/>
        <v>64.438515436264481</v>
      </c>
      <c r="BD691" s="9">
        <f t="shared" si="194"/>
        <v>68.611440407469502</v>
      </c>
      <c r="BE691" s="16">
        <f t="shared" si="217"/>
        <v>66.524977921866991</v>
      </c>
      <c r="BF691" s="44">
        <f t="shared" si="195"/>
        <v>-1.9297549084145878E-3</v>
      </c>
      <c r="BG691" s="49"/>
      <c r="BH691" s="12">
        <f t="shared" si="218"/>
        <v>-1.9414932541315794E-3</v>
      </c>
      <c r="BI691" s="9">
        <f t="shared" si="219"/>
        <v>67</v>
      </c>
      <c r="BJ691" s="9">
        <f t="shared" si="197"/>
        <v>64.91353751439749</v>
      </c>
      <c r="BK691" s="9"/>
      <c r="BL691" s="47">
        <f t="shared" si="184"/>
        <v>67</v>
      </c>
      <c r="BM691" s="44">
        <f t="shared" si="196"/>
        <v>-1.9297549084145878E-3</v>
      </c>
      <c r="BN691" s="11"/>
      <c r="BO691" s="9"/>
      <c r="BP691" s="11"/>
      <c r="BQ691" s="9"/>
      <c r="BR691" s="43"/>
      <c r="BS691" s="9"/>
      <c r="BT691" s="11"/>
    </row>
    <row r="692" spans="3:72" x14ac:dyDescent="0.2">
      <c r="C692" s="1">
        <v>80</v>
      </c>
      <c r="D692" s="1">
        <v>104.71</v>
      </c>
      <c r="E692" s="1">
        <v>-5103.8999999999996</v>
      </c>
      <c r="F692" s="2">
        <v>78</v>
      </c>
      <c r="G692" s="6">
        <v>3.3000000000000002E-2</v>
      </c>
      <c r="H692" s="2">
        <v>0.42199999999999999</v>
      </c>
      <c r="I692" s="2">
        <v>3500</v>
      </c>
      <c r="J692" s="3">
        <f t="shared" si="180"/>
        <v>58.333333333333336</v>
      </c>
      <c r="K692" s="3">
        <f t="shared" si="181"/>
        <v>366.52</v>
      </c>
      <c r="L692" s="1">
        <v>0.9</v>
      </c>
      <c r="M692" s="1">
        <v>0.76</v>
      </c>
      <c r="N692" s="1">
        <f t="shared" si="198"/>
        <v>0.68400000000000005</v>
      </c>
      <c r="O692" s="40">
        <f t="shared" si="199"/>
        <v>50.175438596491226</v>
      </c>
      <c r="P692" s="40">
        <f t="shared" si="182"/>
        <v>3808.3157894736842</v>
      </c>
      <c r="Q692" s="1">
        <v>11</v>
      </c>
      <c r="R692" s="1">
        <v>4</v>
      </c>
      <c r="S692" s="2">
        <v>2600</v>
      </c>
      <c r="T692" s="3">
        <f t="shared" si="200"/>
        <v>866.66666666666663</v>
      </c>
      <c r="U692" s="7">
        <v>0.20419999999999999</v>
      </c>
      <c r="V692" s="7">
        <f t="shared" si="183"/>
        <v>3.2749326455999997E-2</v>
      </c>
      <c r="W692" s="7">
        <f t="shared" si="201"/>
        <v>1.6693636134473333E-2</v>
      </c>
      <c r="X692" s="40">
        <f t="shared" si="202"/>
        <v>1081.2059482292843</v>
      </c>
      <c r="Y692" s="1">
        <v>0</v>
      </c>
      <c r="Z692" s="1">
        <v>78</v>
      </c>
      <c r="AA692" s="2">
        <v>67</v>
      </c>
      <c r="AB692" s="6">
        <f t="shared" si="203"/>
        <v>0.6511988748177826</v>
      </c>
      <c r="AC692" s="2">
        <v>347.36</v>
      </c>
      <c r="AD692" s="40">
        <f t="shared" si="204"/>
        <v>3367.0033670033663</v>
      </c>
      <c r="AE692" s="1">
        <f t="shared" si="205"/>
        <v>2.4950099800399199</v>
      </c>
      <c r="AF692" s="2">
        <f t="shared" si="206"/>
        <v>165</v>
      </c>
      <c r="AG692" s="9">
        <f t="shared" si="207"/>
        <v>411.67664670658678</v>
      </c>
      <c r="AH692" s="12">
        <f t="shared" si="208"/>
        <v>3.7163203480585693E-3</v>
      </c>
      <c r="AI692" s="12">
        <f t="shared" si="185"/>
        <v>105345.56828422518</v>
      </c>
      <c r="AJ692" s="42">
        <f t="shared" si="186"/>
        <v>-52.059180897036136</v>
      </c>
      <c r="AK692" s="11">
        <v>0</v>
      </c>
      <c r="AL692" s="9">
        <f t="shared" si="187"/>
        <v>-1080.8168123256391</v>
      </c>
      <c r="AM692" s="11">
        <f t="shared" si="209"/>
        <v>0</v>
      </c>
      <c r="AN692" s="9">
        <f t="shared" si="210"/>
        <v>49.986361860066587</v>
      </c>
      <c r="AO692" s="9"/>
      <c r="AP692" s="9">
        <f t="shared" si="188"/>
        <v>52.060285779990487</v>
      </c>
      <c r="AQ692" s="47">
        <f t="shared" si="189"/>
        <v>49.973823294387969</v>
      </c>
      <c r="AR692" s="15">
        <f t="shared" si="211"/>
        <v>0</v>
      </c>
      <c r="AS692" s="49"/>
      <c r="AT692" s="12">
        <f t="shared" si="212"/>
        <v>-1.9297549084145945E-3</v>
      </c>
      <c r="AU692" s="9">
        <f t="shared" si="213"/>
        <v>47.89989937446407</v>
      </c>
      <c r="AV692" s="9">
        <f t="shared" si="190"/>
        <v>45.825975454540171</v>
      </c>
      <c r="AW692" s="9">
        <f t="shared" si="191"/>
        <v>49.973823294387962</v>
      </c>
      <c r="AX692" s="16">
        <f t="shared" si="214"/>
        <v>47.89989937446407</v>
      </c>
      <c r="AY692" s="44">
        <f t="shared" si="192"/>
        <v>-1.9181580746206696E-3</v>
      </c>
      <c r="AZ692" s="49"/>
      <c r="BA692" s="12">
        <f t="shared" si="215"/>
        <v>-1.9297549084145878E-3</v>
      </c>
      <c r="BB692" s="9">
        <f t="shared" si="216"/>
        <v>66.524977921866991</v>
      </c>
      <c r="BC692" s="9">
        <f t="shared" si="193"/>
        <v>64.451054001943106</v>
      </c>
      <c r="BD692" s="9">
        <f t="shared" si="194"/>
        <v>68.598901841790877</v>
      </c>
      <c r="BE692" s="16">
        <f t="shared" si="217"/>
        <v>66.524977921866991</v>
      </c>
      <c r="BF692" s="44">
        <f t="shared" si="195"/>
        <v>-1.9181580746206565E-3</v>
      </c>
      <c r="BG692" s="49"/>
      <c r="BH692" s="12">
        <f t="shared" si="218"/>
        <v>-1.9297549084145878E-3</v>
      </c>
      <c r="BI692" s="9">
        <f t="shared" si="219"/>
        <v>67</v>
      </c>
      <c r="BJ692" s="9">
        <f t="shared" si="197"/>
        <v>64.926076080076115</v>
      </c>
      <c r="BK692" s="9"/>
      <c r="BL692" s="47">
        <f t="shared" si="184"/>
        <v>67</v>
      </c>
      <c r="BM692" s="44">
        <f t="shared" si="196"/>
        <v>-1.9181580746206565E-3</v>
      </c>
      <c r="BN692" s="11"/>
      <c r="BO692" s="9"/>
      <c r="BP692" s="11"/>
      <c r="BQ692" s="9"/>
      <c r="BR692" s="43"/>
      <c r="BS692" s="9"/>
      <c r="BT692" s="11"/>
    </row>
    <row r="693" spans="3:72" x14ac:dyDescent="0.2">
      <c r="C693" s="1">
        <v>80</v>
      </c>
      <c r="D693" s="1">
        <v>104.71</v>
      </c>
      <c r="E693" s="1">
        <v>-5103.8999999999996</v>
      </c>
      <c r="F693" s="2">
        <v>78</v>
      </c>
      <c r="G693" s="6">
        <v>3.3000000000000002E-2</v>
      </c>
      <c r="H693" s="2">
        <v>0.42199999999999999</v>
      </c>
      <c r="I693" s="2">
        <v>3500</v>
      </c>
      <c r="J693" s="3">
        <f t="shared" si="180"/>
        <v>58.333333333333336</v>
      </c>
      <c r="K693" s="3">
        <f t="shared" si="181"/>
        <v>366.52</v>
      </c>
      <c r="L693" s="1">
        <v>0.9</v>
      </c>
      <c r="M693" s="1">
        <v>0.76</v>
      </c>
      <c r="N693" s="1">
        <f t="shared" si="198"/>
        <v>0.68400000000000005</v>
      </c>
      <c r="O693" s="40">
        <f t="shared" si="199"/>
        <v>50.175438596491226</v>
      </c>
      <c r="P693" s="40">
        <f t="shared" si="182"/>
        <v>3808.3157894736842</v>
      </c>
      <c r="Q693" s="1">
        <v>11</v>
      </c>
      <c r="R693" s="1">
        <v>4</v>
      </c>
      <c r="S693" s="2">
        <v>2600</v>
      </c>
      <c r="T693" s="3">
        <f t="shared" si="200"/>
        <v>866.66666666666663</v>
      </c>
      <c r="U693" s="7">
        <v>0.20419999999999999</v>
      </c>
      <c r="V693" s="7">
        <f t="shared" si="183"/>
        <v>3.2749326455999997E-2</v>
      </c>
      <c r="W693" s="7">
        <f t="shared" si="201"/>
        <v>1.6693636134473333E-2</v>
      </c>
      <c r="X693" s="40">
        <f t="shared" si="202"/>
        <v>1081.2059482292843</v>
      </c>
      <c r="Y693" s="1">
        <v>0</v>
      </c>
      <c r="Z693" s="1">
        <v>78</v>
      </c>
      <c r="AA693" s="2">
        <v>67</v>
      </c>
      <c r="AB693" s="6">
        <f t="shared" si="203"/>
        <v>0.6511988748177826</v>
      </c>
      <c r="AC693" s="2">
        <v>347.36</v>
      </c>
      <c r="AD693" s="40">
        <f t="shared" si="204"/>
        <v>3367.0033670033663</v>
      </c>
      <c r="AE693" s="1">
        <f t="shared" si="205"/>
        <v>2.4950099800399199</v>
      </c>
      <c r="AF693" s="2">
        <f t="shared" si="206"/>
        <v>166</v>
      </c>
      <c r="AG693" s="9">
        <f t="shared" si="207"/>
        <v>414.1716566866267</v>
      </c>
      <c r="AH693" s="12">
        <f t="shared" si="208"/>
        <v>3.6940155757524949E-3</v>
      </c>
      <c r="AI693" s="12">
        <f t="shared" si="185"/>
        <v>105859.24418613478</v>
      </c>
      <c r="AJ693" s="42">
        <f t="shared" si="186"/>
        <v>-52.034267236383421</v>
      </c>
      <c r="AK693" s="11">
        <v>0</v>
      </c>
      <c r="AL693" s="9">
        <f t="shared" si="187"/>
        <v>-1080.8191478583474</v>
      </c>
      <c r="AM693" s="11">
        <f t="shared" si="209"/>
        <v>0</v>
      </c>
      <c r="AN693" s="9">
        <f t="shared" si="210"/>
        <v>49.973823294387969</v>
      </c>
      <c r="AO693" s="9"/>
      <c r="AP693" s="9">
        <f t="shared" si="188"/>
        <v>52.035358896469333</v>
      </c>
      <c r="AQ693" s="47">
        <f t="shared" si="189"/>
        <v>49.961434976545434</v>
      </c>
      <c r="AR693" s="15">
        <f t="shared" si="211"/>
        <v>0</v>
      </c>
      <c r="AS693" s="49"/>
      <c r="AT693" s="12">
        <f t="shared" si="212"/>
        <v>-1.9181580746206696E-3</v>
      </c>
      <c r="AU693" s="9">
        <f t="shared" si="213"/>
        <v>47.89989937446407</v>
      </c>
      <c r="AV693" s="9">
        <f t="shared" si="190"/>
        <v>45.838363772382706</v>
      </c>
      <c r="AW693" s="9">
        <f t="shared" si="191"/>
        <v>49.961434976545419</v>
      </c>
      <c r="AX693" s="16">
        <f t="shared" si="214"/>
        <v>47.899899374464063</v>
      </c>
      <c r="AY693" s="44">
        <f t="shared" si="192"/>
        <v>-1.9067002040245712E-3</v>
      </c>
      <c r="AZ693" s="49"/>
      <c r="BA693" s="12">
        <f t="shared" si="215"/>
        <v>-1.9181580746206565E-3</v>
      </c>
      <c r="BB693" s="9">
        <f t="shared" si="216"/>
        <v>66.524977921866991</v>
      </c>
      <c r="BC693" s="9">
        <f t="shared" si="193"/>
        <v>64.463442319785642</v>
      </c>
      <c r="BD693" s="9">
        <f t="shared" si="194"/>
        <v>68.586513523948341</v>
      </c>
      <c r="BE693" s="16">
        <f t="shared" si="217"/>
        <v>66.524977921866991</v>
      </c>
      <c r="BF693" s="44">
        <f t="shared" si="195"/>
        <v>-1.9067002040245647E-3</v>
      </c>
      <c r="BG693" s="49"/>
      <c r="BH693" s="12">
        <f t="shared" si="218"/>
        <v>-1.9181580746206565E-3</v>
      </c>
      <c r="BI693" s="9">
        <f t="shared" si="219"/>
        <v>67</v>
      </c>
      <c r="BJ693" s="9">
        <f t="shared" si="197"/>
        <v>64.938464397918651</v>
      </c>
      <c r="BK693" s="9"/>
      <c r="BL693" s="47">
        <f t="shared" si="184"/>
        <v>67</v>
      </c>
      <c r="BM693" s="44">
        <f t="shared" si="196"/>
        <v>-1.9067002040245647E-3</v>
      </c>
      <c r="BN693" s="11"/>
      <c r="BO693" s="9"/>
      <c r="BP693" s="11"/>
      <c r="BQ693" s="9"/>
      <c r="BR693" s="43"/>
      <c r="BS693" s="9"/>
      <c r="BT693" s="11"/>
    </row>
    <row r="694" spans="3:72" x14ac:dyDescent="0.2">
      <c r="C694" s="1">
        <v>80</v>
      </c>
      <c r="D694" s="1">
        <v>104.71</v>
      </c>
      <c r="E694" s="1">
        <v>-5103.8999999999996</v>
      </c>
      <c r="F694" s="2">
        <v>78</v>
      </c>
      <c r="G694" s="6">
        <v>3.3000000000000002E-2</v>
      </c>
      <c r="H694" s="2">
        <v>0.42199999999999999</v>
      </c>
      <c r="I694" s="2">
        <v>3500</v>
      </c>
      <c r="J694" s="3">
        <f t="shared" si="180"/>
        <v>58.333333333333336</v>
      </c>
      <c r="K694" s="3">
        <f t="shared" si="181"/>
        <v>366.52</v>
      </c>
      <c r="L694" s="1">
        <v>0.9</v>
      </c>
      <c r="M694" s="1">
        <v>0.76</v>
      </c>
      <c r="N694" s="1">
        <f t="shared" si="198"/>
        <v>0.68400000000000005</v>
      </c>
      <c r="O694" s="40">
        <f t="shared" si="199"/>
        <v>50.175438596491226</v>
      </c>
      <c r="P694" s="40">
        <f t="shared" si="182"/>
        <v>3808.3157894736842</v>
      </c>
      <c r="Q694" s="1">
        <v>11</v>
      </c>
      <c r="R694" s="1">
        <v>4</v>
      </c>
      <c r="S694" s="2">
        <v>2600</v>
      </c>
      <c r="T694" s="3">
        <f t="shared" si="200"/>
        <v>866.66666666666663</v>
      </c>
      <c r="U694" s="7">
        <v>0.20419999999999999</v>
      </c>
      <c r="V694" s="7">
        <f t="shared" si="183"/>
        <v>3.2749326455999997E-2</v>
      </c>
      <c r="W694" s="7">
        <f t="shared" si="201"/>
        <v>1.6693636134473333E-2</v>
      </c>
      <c r="X694" s="40">
        <f t="shared" si="202"/>
        <v>1081.2059482292843</v>
      </c>
      <c r="Y694" s="1">
        <v>0</v>
      </c>
      <c r="Z694" s="1">
        <v>78</v>
      </c>
      <c r="AA694" s="2">
        <v>67</v>
      </c>
      <c r="AB694" s="6">
        <f t="shared" si="203"/>
        <v>0.6511988748177826</v>
      </c>
      <c r="AC694" s="2">
        <v>347.36</v>
      </c>
      <c r="AD694" s="40">
        <f t="shared" si="204"/>
        <v>3367.0033670033663</v>
      </c>
      <c r="AE694" s="1">
        <f t="shared" si="205"/>
        <v>2.4950099800399199</v>
      </c>
      <c r="AF694" s="2">
        <f t="shared" si="206"/>
        <v>167</v>
      </c>
      <c r="AG694" s="9">
        <f t="shared" si="207"/>
        <v>416.66666666666663</v>
      </c>
      <c r="AH694" s="12">
        <f t="shared" si="208"/>
        <v>3.6719769455984732E-3</v>
      </c>
      <c r="AI694" s="12">
        <f t="shared" si="185"/>
        <v>106366.7847908726</v>
      </c>
      <c r="AJ694" s="42">
        <f t="shared" si="186"/>
        <v>-52.009651145626663</v>
      </c>
      <c r="AK694" s="11">
        <v>0</v>
      </c>
      <c r="AL694" s="9">
        <f t="shared" si="187"/>
        <v>-1080.8214555233108</v>
      </c>
      <c r="AM694" s="11">
        <f t="shared" si="209"/>
        <v>0</v>
      </c>
      <c r="AN694" s="9">
        <f t="shared" si="210"/>
        <v>49.961434976545434</v>
      </c>
      <c r="AO694" s="9"/>
      <c r="AP694" s="9">
        <f t="shared" si="188"/>
        <v>52.010729818801785</v>
      </c>
      <c r="AQ694" s="47">
        <f t="shared" si="189"/>
        <v>49.949194216720414</v>
      </c>
      <c r="AR694" s="15">
        <f t="shared" si="211"/>
        <v>0</v>
      </c>
      <c r="AS694" s="49"/>
      <c r="AT694" s="12">
        <f t="shared" si="212"/>
        <v>-1.9067002040245712E-3</v>
      </c>
      <c r="AU694" s="9">
        <f t="shared" si="213"/>
        <v>47.899899374464063</v>
      </c>
      <c r="AV694" s="9">
        <f t="shared" si="190"/>
        <v>45.850604532207711</v>
      </c>
      <c r="AW694" s="9">
        <f t="shared" si="191"/>
        <v>49.949194216720407</v>
      </c>
      <c r="AX694" s="16">
        <f t="shared" si="214"/>
        <v>47.899899374464056</v>
      </c>
      <c r="AY694" s="44">
        <f t="shared" si="192"/>
        <v>-1.8953788088314917E-3</v>
      </c>
      <c r="AZ694" s="49"/>
      <c r="BA694" s="12">
        <f t="shared" si="215"/>
        <v>-1.9067002040245647E-3</v>
      </c>
      <c r="BB694" s="9">
        <f t="shared" si="216"/>
        <v>66.524977921866991</v>
      </c>
      <c r="BC694" s="9">
        <f t="shared" si="193"/>
        <v>64.475683079610647</v>
      </c>
      <c r="BD694" s="9">
        <f t="shared" si="194"/>
        <v>68.574272764123336</v>
      </c>
      <c r="BE694" s="16">
        <f t="shared" si="217"/>
        <v>66.524977921866991</v>
      </c>
      <c r="BF694" s="44">
        <f t="shared" si="195"/>
        <v>-1.8953788088314917E-3</v>
      </c>
      <c r="BG694" s="49"/>
      <c r="BH694" s="12">
        <f t="shared" si="218"/>
        <v>-1.9067002040245647E-3</v>
      </c>
      <c r="BI694" s="9">
        <f t="shared" si="219"/>
        <v>67</v>
      </c>
      <c r="BJ694" s="9">
        <f t="shared" si="197"/>
        <v>64.950705157743656</v>
      </c>
      <c r="BK694" s="9"/>
      <c r="BL694" s="47">
        <f t="shared" si="184"/>
        <v>67</v>
      </c>
      <c r="BM694" s="44">
        <f t="shared" si="196"/>
        <v>-1.8953788088314917E-3</v>
      </c>
      <c r="BN694" s="11"/>
      <c r="BO694" s="9"/>
      <c r="BP694" s="11"/>
      <c r="BQ694" s="9"/>
      <c r="BR694" s="43"/>
      <c r="BS694" s="9"/>
      <c r="BT694" s="11"/>
    </row>
    <row r="695" spans="3:72" x14ac:dyDescent="0.2">
      <c r="C695" s="1">
        <v>80</v>
      </c>
      <c r="D695" s="1">
        <v>104.71</v>
      </c>
      <c r="E695" s="1">
        <v>-5103.8999999999996</v>
      </c>
      <c r="F695" s="2">
        <v>78</v>
      </c>
      <c r="G695" s="6">
        <v>3.3000000000000002E-2</v>
      </c>
      <c r="H695" s="2">
        <v>0.42199999999999999</v>
      </c>
      <c r="I695" s="2">
        <v>3500</v>
      </c>
      <c r="J695" s="3">
        <f t="shared" si="180"/>
        <v>58.333333333333336</v>
      </c>
      <c r="K695" s="3">
        <f t="shared" si="181"/>
        <v>366.52</v>
      </c>
      <c r="L695" s="1">
        <v>0.9</v>
      </c>
      <c r="M695" s="1">
        <v>0.76</v>
      </c>
      <c r="N695" s="1">
        <f t="shared" si="198"/>
        <v>0.68400000000000005</v>
      </c>
      <c r="O695" s="40">
        <f t="shared" si="199"/>
        <v>50.175438596491226</v>
      </c>
      <c r="P695" s="40">
        <f t="shared" si="182"/>
        <v>3808.3157894736842</v>
      </c>
      <c r="Q695" s="1">
        <v>11</v>
      </c>
      <c r="R695" s="1">
        <v>4</v>
      </c>
      <c r="S695" s="2">
        <v>2600</v>
      </c>
      <c r="T695" s="3">
        <f t="shared" si="200"/>
        <v>866.66666666666663</v>
      </c>
      <c r="U695" s="7">
        <v>0.20419999999999999</v>
      </c>
      <c r="V695" s="7">
        <f t="shared" si="183"/>
        <v>3.2749326455999997E-2</v>
      </c>
      <c r="W695" s="7">
        <f t="shared" si="201"/>
        <v>1.6693636134473333E-2</v>
      </c>
      <c r="X695" s="40">
        <f t="shared" si="202"/>
        <v>1081.2059482292843</v>
      </c>
      <c r="Y695" s="1">
        <v>0</v>
      </c>
      <c r="Z695" s="1">
        <v>78</v>
      </c>
      <c r="AA695" s="2">
        <v>67</v>
      </c>
      <c r="AB695" s="6">
        <f t="shared" si="203"/>
        <v>0.6511988748177826</v>
      </c>
      <c r="AC695" s="2">
        <v>347.36</v>
      </c>
      <c r="AD695" s="40">
        <f t="shared" si="204"/>
        <v>3367.0033670033663</v>
      </c>
      <c r="AE695" s="1">
        <f t="shared" si="205"/>
        <v>2.4950099800399199</v>
      </c>
      <c r="AF695" s="2">
        <f t="shared" si="206"/>
        <v>168</v>
      </c>
      <c r="AG695" s="9">
        <f t="shared" si="207"/>
        <v>419.16167664670655</v>
      </c>
      <c r="AH695" s="12">
        <f t="shared" si="208"/>
        <v>3.6501997224057891E-3</v>
      </c>
      <c r="AI695" s="12">
        <f t="shared" si="185"/>
        <v>106868.29957947973</v>
      </c>
      <c r="AJ695" s="42">
        <f t="shared" si="186"/>
        <v>-51.985327314628726</v>
      </c>
      <c r="AK695" s="11">
        <v>0</v>
      </c>
      <c r="AL695" s="9">
        <f t="shared" si="187"/>
        <v>-1080.8237358163512</v>
      </c>
      <c r="AM695" s="11">
        <f t="shared" si="209"/>
        <v>0</v>
      </c>
      <c r="AN695" s="9">
        <f t="shared" si="210"/>
        <v>49.949194216720414</v>
      </c>
      <c r="AO695" s="9"/>
      <c r="AP695" s="9">
        <f t="shared" si="188"/>
        <v>51.986393231269801</v>
      </c>
      <c r="AQ695" s="47">
        <f t="shared" si="189"/>
        <v>49.937098389013435</v>
      </c>
      <c r="AR695" s="15">
        <f t="shared" si="211"/>
        <v>0</v>
      </c>
      <c r="AS695" s="49"/>
      <c r="AT695" s="12">
        <f t="shared" si="212"/>
        <v>-1.8953788088314917E-3</v>
      </c>
      <c r="AU695" s="9">
        <f t="shared" si="213"/>
        <v>47.899899374464056</v>
      </c>
      <c r="AV695" s="9">
        <f t="shared" si="190"/>
        <v>45.862700359914669</v>
      </c>
      <c r="AW695" s="9">
        <f t="shared" si="191"/>
        <v>49.937098389013443</v>
      </c>
      <c r="AX695" s="16">
        <f t="shared" si="214"/>
        <v>47.899899374464056</v>
      </c>
      <c r="AY695" s="44">
        <f t="shared" si="192"/>
        <v>-1.8841914603649325E-3</v>
      </c>
      <c r="AZ695" s="49"/>
      <c r="BA695" s="12">
        <f t="shared" si="215"/>
        <v>-1.8953788088314917E-3</v>
      </c>
      <c r="BB695" s="9">
        <f t="shared" si="216"/>
        <v>66.524977921866991</v>
      </c>
      <c r="BC695" s="9">
        <f t="shared" si="193"/>
        <v>64.487778907317605</v>
      </c>
      <c r="BD695" s="9">
        <f t="shared" si="194"/>
        <v>68.562176936416378</v>
      </c>
      <c r="BE695" s="16">
        <f t="shared" si="217"/>
        <v>66.524977921866991</v>
      </c>
      <c r="BF695" s="44">
        <f t="shared" si="195"/>
        <v>-1.8841914603649325E-3</v>
      </c>
      <c r="BG695" s="49"/>
      <c r="BH695" s="12">
        <f t="shared" si="218"/>
        <v>-1.8953788088314917E-3</v>
      </c>
      <c r="BI695" s="9">
        <f t="shared" si="219"/>
        <v>67</v>
      </c>
      <c r="BJ695" s="9">
        <f t="shared" si="197"/>
        <v>64.962800985450613</v>
      </c>
      <c r="BK695" s="9"/>
      <c r="BL695" s="47">
        <f t="shared" si="184"/>
        <v>67</v>
      </c>
      <c r="BM695" s="44">
        <f t="shared" si="196"/>
        <v>-1.8841914603649325E-3</v>
      </c>
      <c r="BN695" s="11"/>
      <c r="BO695" s="9"/>
      <c r="BP695" s="11"/>
      <c r="BQ695" s="9"/>
      <c r="BR695" s="43"/>
      <c r="BS695" s="9"/>
      <c r="BT695" s="11"/>
    </row>
    <row r="696" spans="3:72" x14ac:dyDescent="0.2">
      <c r="C696" s="1">
        <v>80</v>
      </c>
      <c r="D696" s="1">
        <v>104.71</v>
      </c>
      <c r="E696" s="1">
        <v>-5103.8999999999996</v>
      </c>
      <c r="F696" s="2">
        <v>78</v>
      </c>
      <c r="G696" s="6">
        <v>3.3000000000000002E-2</v>
      </c>
      <c r="H696" s="2">
        <v>0.42199999999999999</v>
      </c>
      <c r="I696" s="2">
        <v>3500</v>
      </c>
      <c r="J696" s="3">
        <f t="shared" si="180"/>
        <v>58.333333333333336</v>
      </c>
      <c r="K696" s="3">
        <f t="shared" si="181"/>
        <v>366.52</v>
      </c>
      <c r="L696" s="1">
        <v>0.9</v>
      </c>
      <c r="M696" s="1">
        <v>0.76</v>
      </c>
      <c r="N696" s="1">
        <f t="shared" si="198"/>
        <v>0.68400000000000005</v>
      </c>
      <c r="O696" s="40">
        <f t="shared" si="199"/>
        <v>50.175438596491226</v>
      </c>
      <c r="P696" s="40">
        <f t="shared" si="182"/>
        <v>3808.3157894736842</v>
      </c>
      <c r="Q696" s="1">
        <v>11</v>
      </c>
      <c r="R696" s="1">
        <v>4</v>
      </c>
      <c r="S696" s="2">
        <v>2600</v>
      </c>
      <c r="T696" s="3">
        <f t="shared" si="200"/>
        <v>866.66666666666663</v>
      </c>
      <c r="U696" s="7">
        <v>0.20419999999999999</v>
      </c>
      <c r="V696" s="7">
        <f t="shared" si="183"/>
        <v>3.2749326455999997E-2</v>
      </c>
      <c r="W696" s="7">
        <f t="shared" si="201"/>
        <v>1.6693636134473333E-2</v>
      </c>
      <c r="X696" s="40">
        <f t="shared" si="202"/>
        <v>1081.2059482292843</v>
      </c>
      <c r="Y696" s="1">
        <v>0</v>
      </c>
      <c r="Z696" s="1">
        <v>78</v>
      </c>
      <c r="AA696" s="2">
        <v>67</v>
      </c>
      <c r="AB696" s="6">
        <f t="shared" si="203"/>
        <v>0.6511988748177826</v>
      </c>
      <c r="AC696" s="2">
        <v>347.36</v>
      </c>
      <c r="AD696" s="40">
        <f t="shared" si="204"/>
        <v>3367.0033670033663</v>
      </c>
      <c r="AE696" s="1">
        <f t="shared" si="205"/>
        <v>2.4950099800399199</v>
      </c>
      <c r="AF696" s="2">
        <f t="shared" si="206"/>
        <v>169</v>
      </c>
      <c r="AG696" s="9">
        <f t="shared" si="207"/>
        <v>421.65668662674648</v>
      </c>
      <c r="AH696" s="12">
        <f t="shared" si="208"/>
        <v>3.6286792826525608E-3</v>
      </c>
      <c r="AI696" s="12">
        <f t="shared" si="185"/>
        <v>107363.895439771</v>
      </c>
      <c r="AJ696" s="42">
        <f t="shared" si="186"/>
        <v>-51.961290559036946</v>
      </c>
      <c r="AK696" s="11">
        <v>0</v>
      </c>
      <c r="AL696" s="9">
        <f t="shared" si="187"/>
        <v>-1080.8259892215979</v>
      </c>
      <c r="AM696" s="11">
        <f t="shared" si="209"/>
        <v>0</v>
      </c>
      <c r="AN696" s="9">
        <f t="shared" si="210"/>
        <v>49.937098389013435</v>
      </c>
      <c r="AO696" s="9"/>
      <c r="AP696" s="9">
        <f t="shared" si="188"/>
        <v>51.962343944103857</v>
      </c>
      <c r="AQ696" s="47">
        <f t="shared" si="189"/>
        <v>49.925144929554477</v>
      </c>
      <c r="AR696" s="15">
        <f t="shared" si="211"/>
        <v>0</v>
      </c>
      <c r="AS696" s="49"/>
      <c r="AT696" s="12">
        <f t="shared" si="212"/>
        <v>-1.8841914603649325E-3</v>
      </c>
      <c r="AU696" s="9">
        <f t="shared" si="213"/>
        <v>47.899899374464056</v>
      </c>
      <c r="AV696" s="9">
        <f t="shared" si="190"/>
        <v>45.874653819373634</v>
      </c>
      <c r="AW696" s="9">
        <f t="shared" si="191"/>
        <v>49.925144929554477</v>
      </c>
      <c r="AX696" s="16">
        <f t="shared" si="214"/>
        <v>47.899899374464056</v>
      </c>
      <c r="AY696" s="44">
        <f t="shared" si="192"/>
        <v>-1.8731357873189771E-3</v>
      </c>
      <c r="AZ696" s="49"/>
      <c r="BA696" s="12">
        <f t="shared" si="215"/>
        <v>-1.8841914603649325E-3</v>
      </c>
      <c r="BB696" s="9">
        <f t="shared" si="216"/>
        <v>66.524977921866991</v>
      </c>
      <c r="BC696" s="9">
        <f t="shared" si="193"/>
        <v>64.49973236677657</v>
      </c>
      <c r="BD696" s="9">
        <f t="shared" si="194"/>
        <v>68.550223476957413</v>
      </c>
      <c r="BE696" s="16">
        <f t="shared" si="217"/>
        <v>66.524977921866991</v>
      </c>
      <c r="BF696" s="44">
        <f t="shared" si="195"/>
        <v>-1.8731357873189771E-3</v>
      </c>
      <c r="BG696" s="49"/>
      <c r="BH696" s="12">
        <f t="shared" si="218"/>
        <v>-1.8841914603649325E-3</v>
      </c>
      <c r="BI696" s="9">
        <f t="shared" si="219"/>
        <v>67</v>
      </c>
      <c r="BJ696" s="9">
        <f t="shared" si="197"/>
        <v>64.974754444909578</v>
      </c>
      <c r="BK696" s="9"/>
      <c r="BL696" s="47">
        <f t="shared" si="184"/>
        <v>67</v>
      </c>
      <c r="BM696" s="44">
        <f t="shared" si="196"/>
        <v>-1.8731357873189771E-3</v>
      </c>
      <c r="BN696" s="11"/>
      <c r="BO696" s="9"/>
      <c r="BP696" s="11"/>
      <c r="BQ696" s="9"/>
      <c r="BR696" s="43"/>
      <c r="BS696" s="9"/>
      <c r="BT696" s="11"/>
    </row>
    <row r="697" spans="3:72" x14ac:dyDescent="0.2">
      <c r="C697" s="1">
        <v>80</v>
      </c>
      <c r="D697" s="1">
        <v>104.71</v>
      </c>
      <c r="E697" s="1">
        <v>-5103.8999999999996</v>
      </c>
      <c r="F697" s="2">
        <v>78</v>
      </c>
      <c r="G697" s="6">
        <v>3.3000000000000002E-2</v>
      </c>
      <c r="H697" s="2">
        <v>0.42199999999999999</v>
      </c>
      <c r="I697" s="2">
        <v>3500</v>
      </c>
      <c r="J697" s="3">
        <f t="shared" si="180"/>
        <v>58.333333333333336</v>
      </c>
      <c r="K697" s="3">
        <f t="shared" si="181"/>
        <v>366.52</v>
      </c>
      <c r="L697" s="1">
        <v>0.9</v>
      </c>
      <c r="M697" s="1">
        <v>0.76</v>
      </c>
      <c r="N697" s="1">
        <f t="shared" si="198"/>
        <v>0.68400000000000005</v>
      </c>
      <c r="O697" s="40">
        <f t="shared" si="199"/>
        <v>50.175438596491226</v>
      </c>
      <c r="P697" s="40">
        <f t="shared" si="182"/>
        <v>3808.3157894736842</v>
      </c>
      <c r="Q697" s="1">
        <v>11</v>
      </c>
      <c r="R697" s="1">
        <v>4</v>
      </c>
      <c r="S697" s="2">
        <v>2600</v>
      </c>
      <c r="T697" s="3">
        <f t="shared" si="200"/>
        <v>866.66666666666663</v>
      </c>
      <c r="U697" s="7">
        <v>0.20419999999999999</v>
      </c>
      <c r="V697" s="7">
        <f t="shared" si="183"/>
        <v>3.2749326455999997E-2</v>
      </c>
      <c r="W697" s="7">
        <f t="shared" si="201"/>
        <v>1.6693636134473333E-2</v>
      </c>
      <c r="X697" s="40">
        <f t="shared" si="202"/>
        <v>1081.2059482292843</v>
      </c>
      <c r="Y697" s="1">
        <v>0</v>
      </c>
      <c r="Z697" s="1">
        <v>78</v>
      </c>
      <c r="AA697" s="2">
        <v>67</v>
      </c>
      <c r="AB697" s="6">
        <f t="shared" si="203"/>
        <v>0.6511988748177826</v>
      </c>
      <c r="AC697" s="2">
        <v>347.36</v>
      </c>
      <c r="AD697" s="40">
        <f t="shared" si="204"/>
        <v>3367.0033670033663</v>
      </c>
      <c r="AE697" s="1">
        <f t="shared" si="205"/>
        <v>2.4950099800399199</v>
      </c>
      <c r="AF697" s="2">
        <f t="shared" si="206"/>
        <v>170</v>
      </c>
      <c r="AG697" s="9">
        <f t="shared" si="207"/>
        <v>424.1516966067864</v>
      </c>
      <c r="AH697" s="12">
        <f t="shared" si="208"/>
        <v>3.6074111112132123E-3</v>
      </c>
      <c r="AI697" s="12">
        <f t="shared" si="185"/>
        <v>107853.67674274859</v>
      </c>
      <c r="AJ697" s="42">
        <f t="shared" si="186"/>
        <v>-51.937535816576343</v>
      </c>
      <c r="AK697" s="11">
        <v>0</v>
      </c>
      <c r="AL697" s="9">
        <f t="shared" si="187"/>
        <v>-1080.8282162118292</v>
      </c>
      <c r="AM697" s="11">
        <f t="shared" si="209"/>
        <v>0</v>
      </c>
      <c r="AN697" s="9">
        <f t="shared" si="210"/>
        <v>49.925144929554477</v>
      </c>
      <c r="AO697" s="9"/>
      <c r="AP697" s="9">
        <f t="shared" si="188"/>
        <v>51.938576889770367</v>
      </c>
      <c r="AQ697" s="47">
        <f t="shared" si="189"/>
        <v>49.913331334679945</v>
      </c>
      <c r="AR697" s="15">
        <f t="shared" si="211"/>
        <v>0</v>
      </c>
      <c r="AS697" s="49"/>
      <c r="AT697" s="12">
        <f t="shared" si="212"/>
        <v>-1.8731357873189771E-3</v>
      </c>
      <c r="AU697" s="9">
        <f t="shared" si="213"/>
        <v>47.899899374464056</v>
      </c>
      <c r="AV697" s="9">
        <f t="shared" si="190"/>
        <v>45.886467414248166</v>
      </c>
      <c r="AW697" s="9">
        <f t="shared" si="191"/>
        <v>49.913331334679945</v>
      </c>
      <c r="AX697" s="16">
        <f t="shared" si="214"/>
        <v>47.899899374464056</v>
      </c>
      <c r="AY697" s="44">
        <f t="shared" si="192"/>
        <v>-1.8622094740722924E-3</v>
      </c>
      <c r="AZ697" s="49"/>
      <c r="BA697" s="12">
        <f t="shared" si="215"/>
        <v>-1.8731357873189771E-3</v>
      </c>
      <c r="BB697" s="9">
        <f t="shared" si="216"/>
        <v>66.524977921866991</v>
      </c>
      <c r="BC697" s="9">
        <f t="shared" si="193"/>
        <v>64.511545961651095</v>
      </c>
      <c r="BD697" s="9">
        <f t="shared" si="194"/>
        <v>68.538409882082888</v>
      </c>
      <c r="BE697" s="16">
        <f t="shared" si="217"/>
        <v>66.524977921866991</v>
      </c>
      <c r="BF697" s="44">
        <f t="shared" si="195"/>
        <v>-1.8622094740722989E-3</v>
      </c>
      <c r="BG697" s="49"/>
      <c r="BH697" s="12">
        <f t="shared" si="218"/>
        <v>-1.8731357873189771E-3</v>
      </c>
      <c r="BI697" s="9">
        <f t="shared" si="219"/>
        <v>67</v>
      </c>
      <c r="BJ697" s="9">
        <f t="shared" si="197"/>
        <v>64.986568039784103</v>
      </c>
      <c r="BK697" s="9"/>
      <c r="BL697" s="47">
        <f t="shared" si="184"/>
        <v>67</v>
      </c>
      <c r="BM697" s="44">
        <f t="shared" si="196"/>
        <v>-1.8622094740722989E-3</v>
      </c>
      <c r="BN697" s="11"/>
      <c r="BO697" s="9"/>
      <c r="BP697" s="11"/>
      <c r="BQ697" s="9"/>
      <c r="BR697" s="43"/>
      <c r="BS697" s="9"/>
      <c r="BT697" s="11"/>
    </row>
    <row r="698" spans="3:72" x14ac:dyDescent="0.2">
      <c r="C698" s="1">
        <v>80</v>
      </c>
      <c r="D698" s="1">
        <v>104.71</v>
      </c>
      <c r="E698" s="1">
        <v>-5103.8999999999996</v>
      </c>
      <c r="F698" s="2">
        <v>78</v>
      </c>
      <c r="G698" s="6">
        <v>3.3000000000000002E-2</v>
      </c>
      <c r="H698" s="2">
        <v>0.42199999999999999</v>
      </c>
      <c r="I698" s="2">
        <v>3500</v>
      </c>
      <c r="J698" s="3">
        <f t="shared" si="180"/>
        <v>58.333333333333336</v>
      </c>
      <c r="K698" s="3">
        <f t="shared" si="181"/>
        <v>366.52</v>
      </c>
      <c r="L698" s="1">
        <v>0.9</v>
      </c>
      <c r="M698" s="1">
        <v>0.76</v>
      </c>
      <c r="N698" s="1">
        <f t="shared" si="198"/>
        <v>0.68400000000000005</v>
      </c>
      <c r="O698" s="40">
        <f t="shared" si="199"/>
        <v>50.175438596491226</v>
      </c>
      <c r="P698" s="40">
        <f t="shared" si="182"/>
        <v>3808.3157894736842</v>
      </c>
      <c r="Q698" s="1">
        <v>11</v>
      </c>
      <c r="R698" s="1">
        <v>4</v>
      </c>
      <c r="S698" s="2">
        <v>2600</v>
      </c>
      <c r="T698" s="3">
        <f t="shared" si="200"/>
        <v>866.66666666666663</v>
      </c>
      <c r="U698" s="7">
        <v>0.20419999999999999</v>
      </c>
      <c r="V698" s="7">
        <f t="shared" si="183"/>
        <v>3.2749326455999997E-2</v>
      </c>
      <c r="W698" s="7">
        <f t="shared" si="201"/>
        <v>1.6693636134473333E-2</v>
      </c>
      <c r="X698" s="40">
        <f t="shared" si="202"/>
        <v>1081.2059482292843</v>
      </c>
      <c r="Y698" s="1">
        <v>0</v>
      </c>
      <c r="Z698" s="1">
        <v>78</v>
      </c>
      <c r="AA698" s="2">
        <v>67</v>
      </c>
      <c r="AB698" s="6">
        <f t="shared" si="203"/>
        <v>0.6511988748177826</v>
      </c>
      <c r="AC698" s="2">
        <v>347.36</v>
      </c>
      <c r="AD698" s="40">
        <f t="shared" si="204"/>
        <v>3367.0033670033663</v>
      </c>
      <c r="AE698" s="1">
        <f t="shared" si="205"/>
        <v>2.4950099800399199</v>
      </c>
      <c r="AF698" s="2">
        <f t="shared" si="206"/>
        <v>171</v>
      </c>
      <c r="AG698" s="9">
        <f t="shared" si="207"/>
        <v>426.64670658682633</v>
      </c>
      <c r="AH698" s="12">
        <f t="shared" si="208"/>
        <v>3.586390798200354E-3</v>
      </c>
      <c r="AI698" s="12">
        <f t="shared" si="185"/>
        <v>108337.74541633599</v>
      </c>
      <c r="AJ698" s="42">
        <f t="shared" si="186"/>
        <v>-51.914058143473099</v>
      </c>
      <c r="AK698" s="11">
        <v>0</v>
      </c>
      <c r="AL698" s="9">
        <f t="shared" si="187"/>
        <v>-1080.8304172488047</v>
      </c>
      <c r="AM698" s="11">
        <f t="shared" si="209"/>
        <v>0</v>
      </c>
      <c r="AN698" s="9">
        <f t="shared" si="210"/>
        <v>49.913331334679945</v>
      </c>
      <c r="AO698" s="9"/>
      <c r="AP698" s="9">
        <f t="shared" si="188"/>
        <v>51.915087119389689</v>
      </c>
      <c r="AQ698" s="47">
        <f t="shared" si="189"/>
        <v>49.901655159173799</v>
      </c>
      <c r="AR698" s="15">
        <f t="shared" si="211"/>
        <v>0</v>
      </c>
      <c r="AS698" s="49"/>
      <c r="AT698" s="12">
        <f t="shared" si="212"/>
        <v>-1.8622094740722924E-3</v>
      </c>
      <c r="AU698" s="9">
        <f t="shared" si="213"/>
        <v>47.899899374464056</v>
      </c>
      <c r="AV698" s="9">
        <f t="shared" si="190"/>
        <v>45.898143589754312</v>
      </c>
      <c r="AW698" s="9">
        <f t="shared" si="191"/>
        <v>49.901655159173806</v>
      </c>
      <c r="AX698" s="16">
        <f t="shared" si="214"/>
        <v>47.899899374464056</v>
      </c>
      <c r="AY698" s="44">
        <f t="shared" si="192"/>
        <v>-1.8514102590612498E-3</v>
      </c>
      <c r="AZ698" s="49"/>
      <c r="BA698" s="12">
        <f t="shared" si="215"/>
        <v>-1.8622094740722989E-3</v>
      </c>
      <c r="BB698" s="9">
        <f t="shared" si="216"/>
        <v>66.524977921866991</v>
      </c>
      <c r="BC698" s="9">
        <f t="shared" si="193"/>
        <v>64.523222137157234</v>
      </c>
      <c r="BD698" s="9">
        <f t="shared" si="194"/>
        <v>68.526733706576749</v>
      </c>
      <c r="BE698" s="16">
        <f t="shared" si="217"/>
        <v>66.524977921866991</v>
      </c>
      <c r="BF698" s="44">
        <f t="shared" si="195"/>
        <v>-1.8514102590612631E-3</v>
      </c>
      <c r="BG698" s="49"/>
      <c r="BH698" s="12">
        <f t="shared" si="218"/>
        <v>-1.8622094740722989E-3</v>
      </c>
      <c r="BI698" s="9">
        <f t="shared" si="219"/>
        <v>67</v>
      </c>
      <c r="BJ698" s="9">
        <f t="shared" si="197"/>
        <v>64.998244215290242</v>
      </c>
      <c r="BK698" s="9"/>
      <c r="BL698" s="47">
        <f t="shared" si="184"/>
        <v>67</v>
      </c>
      <c r="BM698" s="44">
        <f t="shared" si="196"/>
        <v>-1.8514102590612631E-3</v>
      </c>
      <c r="BN698" s="11"/>
      <c r="BO698" s="9"/>
      <c r="BP698" s="11"/>
      <c r="BQ698" s="9"/>
      <c r="BR698" s="43"/>
      <c r="BS698" s="9"/>
      <c r="BT698" s="11"/>
    </row>
    <row r="699" spans="3:72" x14ac:dyDescent="0.2">
      <c r="C699" s="1">
        <v>80</v>
      </c>
      <c r="D699" s="1">
        <v>104.71</v>
      </c>
      <c r="E699" s="1">
        <v>-5103.8999999999996</v>
      </c>
      <c r="F699" s="2">
        <v>78</v>
      </c>
      <c r="G699" s="6">
        <v>3.3000000000000002E-2</v>
      </c>
      <c r="H699" s="2">
        <v>0.42199999999999999</v>
      </c>
      <c r="I699" s="2">
        <v>3500</v>
      </c>
      <c r="J699" s="3">
        <f t="shared" si="180"/>
        <v>58.333333333333336</v>
      </c>
      <c r="K699" s="3">
        <f t="shared" si="181"/>
        <v>366.52</v>
      </c>
      <c r="L699" s="1">
        <v>0.9</v>
      </c>
      <c r="M699" s="1">
        <v>0.76</v>
      </c>
      <c r="N699" s="1">
        <f t="shared" si="198"/>
        <v>0.68400000000000005</v>
      </c>
      <c r="O699" s="40">
        <f t="shared" si="199"/>
        <v>50.175438596491226</v>
      </c>
      <c r="P699" s="40">
        <f t="shared" si="182"/>
        <v>3808.3157894736842</v>
      </c>
      <c r="Q699" s="1">
        <v>11</v>
      </c>
      <c r="R699" s="1">
        <v>4</v>
      </c>
      <c r="S699" s="2">
        <v>2600</v>
      </c>
      <c r="T699" s="3">
        <f t="shared" si="200"/>
        <v>866.66666666666663</v>
      </c>
      <c r="U699" s="7">
        <v>0.20419999999999999</v>
      </c>
      <c r="V699" s="7">
        <f t="shared" si="183"/>
        <v>3.2749326455999997E-2</v>
      </c>
      <c r="W699" s="7">
        <f t="shared" si="201"/>
        <v>1.6693636134473333E-2</v>
      </c>
      <c r="X699" s="40">
        <f t="shared" si="202"/>
        <v>1081.2059482292843</v>
      </c>
      <c r="Y699" s="1">
        <v>0</v>
      </c>
      <c r="Z699" s="1">
        <v>78</v>
      </c>
      <c r="AA699" s="2">
        <v>67</v>
      </c>
      <c r="AB699" s="6">
        <f t="shared" si="203"/>
        <v>0.6511988748177826</v>
      </c>
      <c r="AC699" s="2">
        <v>347.36</v>
      </c>
      <c r="AD699" s="40">
        <f t="shared" si="204"/>
        <v>3367.0033670033663</v>
      </c>
      <c r="AE699" s="1">
        <f t="shared" si="205"/>
        <v>2.4950099800399199</v>
      </c>
      <c r="AF699" s="2">
        <f t="shared" si="206"/>
        <v>172</v>
      </c>
      <c r="AG699" s="9">
        <f t="shared" si="207"/>
        <v>429.14171656686625</v>
      </c>
      <c r="AH699" s="12">
        <f t="shared" si="208"/>
        <v>3.5656140359164473E-3</v>
      </c>
      <c r="AI699" s="12">
        <f t="shared" si="185"/>
        <v>108816.20101652294</v>
      </c>
      <c r="AJ699" s="42">
        <f t="shared" si="186"/>
        <v>-51.890852711003397</v>
      </c>
      <c r="AK699" s="11">
        <v>0</v>
      </c>
      <c r="AL699" s="9">
        <f t="shared" si="187"/>
        <v>-1080.8325927835836</v>
      </c>
      <c r="AM699" s="11">
        <f t="shared" si="209"/>
        <v>0</v>
      </c>
      <c r="AN699" s="9">
        <f t="shared" si="210"/>
        <v>49.901655159173799</v>
      </c>
      <c r="AO699" s="9"/>
      <c r="AP699" s="9">
        <f t="shared" si="188"/>
        <v>51.891869799279647</v>
      </c>
      <c r="AQ699" s="47">
        <f t="shared" si="189"/>
        <v>49.890114014569903</v>
      </c>
      <c r="AR699" s="15">
        <f t="shared" si="211"/>
        <v>0</v>
      </c>
      <c r="AS699" s="49"/>
      <c r="AT699" s="12">
        <f t="shared" si="212"/>
        <v>-1.8514102590612498E-3</v>
      </c>
      <c r="AU699" s="9">
        <f t="shared" si="213"/>
        <v>47.899899374464056</v>
      </c>
      <c r="AV699" s="9">
        <f t="shared" si="190"/>
        <v>45.909684734358208</v>
      </c>
      <c r="AW699" s="9">
        <f t="shared" si="191"/>
        <v>49.890114014569917</v>
      </c>
      <c r="AX699" s="16">
        <f t="shared" si="214"/>
        <v>47.899899374464063</v>
      </c>
      <c r="AY699" s="44">
        <f t="shared" si="192"/>
        <v>-1.8407359332098334E-3</v>
      </c>
      <c r="AZ699" s="49"/>
      <c r="BA699" s="12">
        <f t="shared" si="215"/>
        <v>-1.8514102590612631E-3</v>
      </c>
      <c r="BB699" s="9">
        <f t="shared" si="216"/>
        <v>66.524977921866991</v>
      </c>
      <c r="BC699" s="9">
        <f t="shared" si="193"/>
        <v>64.53476328176113</v>
      </c>
      <c r="BD699" s="9">
        <f t="shared" si="194"/>
        <v>68.515192561972853</v>
      </c>
      <c r="BE699" s="16">
        <f t="shared" si="217"/>
        <v>66.524977921866991</v>
      </c>
      <c r="BF699" s="44">
        <f t="shared" si="195"/>
        <v>-1.8407359332098399E-3</v>
      </c>
      <c r="BG699" s="49"/>
      <c r="BH699" s="12">
        <f t="shared" si="218"/>
        <v>-1.8514102590612631E-3</v>
      </c>
      <c r="BI699" s="9">
        <f t="shared" si="219"/>
        <v>67</v>
      </c>
      <c r="BJ699" s="9">
        <f t="shared" si="197"/>
        <v>65.009785359894138</v>
      </c>
      <c r="BK699" s="9"/>
      <c r="BL699" s="47">
        <f t="shared" si="184"/>
        <v>67</v>
      </c>
      <c r="BM699" s="44">
        <f t="shared" si="196"/>
        <v>-1.8407359332098399E-3</v>
      </c>
      <c r="BN699" s="11"/>
      <c r="BO699" s="9"/>
      <c r="BP699" s="11"/>
      <c r="BQ699" s="9"/>
      <c r="BR699" s="43"/>
      <c r="BS699" s="9"/>
      <c r="BT699" s="11"/>
    </row>
    <row r="700" spans="3:72" x14ac:dyDescent="0.2">
      <c r="C700" s="1">
        <v>80</v>
      </c>
      <c r="D700" s="1">
        <v>104.71</v>
      </c>
      <c r="E700" s="1">
        <v>-5103.8999999999996</v>
      </c>
      <c r="F700" s="2">
        <v>78</v>
      </c>
      <c r="G700" s="6">
        <v>3.3000000000000002E-2</v>
      </c>
      <c r="H700" s="2">
        <v>0.42199999999999999</v>
      </c>
      <c r="I700" s="2">
        <v>3500</v>
      </c>
      <c r="J700" s="3">
        <f t="shared" si="180"/>
        <v>58.333333333333336</v>
      </c>
      <c r="K700" s="3">
        <f t="shared" si="181"/>
        <v>366.52</v>
      </c>
      <c r="L700" s="1">
        <v>0.9</v>
      </c>
      <c r="M700" s="1">
        <v>0.76</v>
      </c>
      <c r="N700" s="1">
        <f t="shared" si="198"/>
        <v>0.68400000000000005</v>
      </c>
      <c r="O700" s="40">
        <f t="shared" si="199"/>
        <v>50.175438596491226</v>
      </c>
      <c r="P700" s="40">
        <f t="shared" si="182"/>
        <v>3808.3157894736842</v>
      </c>
      <c r="Q700" s="1">
        <v>11</v>
      </c>
      <c r="R700" s="1">
        <v>4</v>
      </c>
      <c r="S700" s="2">
        <v>2600</v>
      </c>
      <c r="T700" s="3">
        <f t="shared" si="200"/>
        <v>866.66666666666663</v>
      </c>
      <c r="U700" s="7">
        <v>0.20419999999999999</v>
      </c>
      <c r="V700" s="7">
        <f t="shared" si="183"/>
        <v>3.2749326455999997E-2</v>
      </c>
      <c r="W700" s="7">
        <f t="shared" si="201"/>
        <v>1.6693636134473333E-2</v>
      </c>
      <c r="X700" s="40">
        <f t="shared" si="202"/>
        <v>1081.2059482292843</v>
      </c>
      <c r="Y700" s="1">
        <v>0</v>
      </c>
      <c r="Z700" s="1">
        <v>78</v>
      </c>
      <c r="AA700" s="2">
        <v>67</v>
      </c>
      <c r="AB700" s="6">
        <f t="shared" si="203"/>
        <v>0.6511988748177826</v>
      </c>
      <c r="AC700" s="2">
        <v>347.36</v>
      </c>
      <c r="AD700" s="40">
        <f t="shared" si="204"/>
        <v>3367.0033670033663</v>
      </c>
      <c r="AE700" s="1">
        <f t="shared" si="205"/>
        <v>2.4950099800399199</v>
      </c>
      <c r="AF700" s="2">
        <f t="shared" si="206"/>
        <v>173</v>
      </c>
      <c r="AG700" s="9">
        <f t="shared" si="207"/>
        <v>431.63672654690612</v>
      </c>
      <c r="AH700" s="12">
        <f t="shared" si="208"/>
        <v>3.5450766159108044E-3</v>
      </c>
      <c r="AI700" s="12">
        <f t="shared" si="185"/>
        <v>109289.14079604112</v>
      </c>
      <c r="AJ700" s="42">
        <f t="shared" si="186"/>
        <v>-51.867914802162147</v>
      </c>
      <c r="AK700" s="11">
        <v>0</v>
      </c>
      <c r="AL700" s="9">
        <f t="shared" si="187"/>
        <v>-1080.8347432568323</v>
      </c>
      <c r="AM700" s="11">
        <f t="shared" si="209"/>
        <v>0</v>
      </c>
      <c r="AN700" s="9">
        <f t="shared" si="210"/>
        <v>49.890114014569903</v>
      </c>
      <c r="AO700" s="9"/>
      <c r="AP700" s="9">
        <f t="shared" si="188"/>
        <v>51.868920207619162</v>
      </c>
      <c r="AQ700" s="47">
        <f t="shared" si="189"/>
        <v>49.878705567513322</v>
      </c>
      <c r="AR700" s="15">
        <f t="shared" si="211"/>
        <v>0</v>
      </c>
      <c r="AS700" s="49"/>
      <c r="AT700" s="12">
        <f t="shared" si="212"/>
        <v>-1.8407359332098334E-3</v>
      </c>
      <c r="AU700" s="9">
        <f t="shared" si="213"/>
        <v>47.899899374464063</v>
      </c>
      <c r="AV700" s="9">
        <f t="shared" si="190"/>
        <v>45.921093181414804</v>
      </c>
      <c r="AW700" s="9">
        <f t="shared" si="191"/>
        <v>49.878705567513329</v>
      </c>
      <c r="AX700" s="16">
        <f t="shared" si="214"/>
        <v>47.89989937446407</v>
      </c>
      <c r="AY700" s="44">
        <f t="shared" si="192"/>
        <v>-1.8301843384139738E-3</v>
      </c>
      <c r="AZ700" s="49"/>
      <c r="BA700" s="12">
        <f t="shared" si="215"/>
        <v>-1.8407359332098399E-3</v>
      </c>
      <c r="BB700" s="9">
        <f t="shared" si="216"/>
        <v>66.524977921866991</v>
      </c>
      <c r="BC700" s="9">
        <f t="shared" si="193"/>
        <v>64.546171728817725</v>
      </c>
      <c r="BD700" s="9">
        <f t="shared" si="194"/>
        <v>68.503784114916257</v>
      </c>
      <c r="BE700" s="16">
        <f t="shared" si="217"/>
        <v>66.524977921866991</v>
      </c>
      <c r="BF700" s="44">
        <f t="shared" si="195"/>
        <v>-1.8301843384139738E-3</v>
      </c>
      <c r="BG700" s="49"/>
      <c r="BH700" s="12">
        <f t="shared" si="218"/>
        <v>-1.8407359332098399E-3</v>
      </c>
      <c r="BI700" s="9">
        <f t="shared" si="219"/>
        <v>67</v>
      </c>
      <c r="BJ700" s="9">
        <f t="shared" si="197"/>
        <v>65.021193806950734</v>
      </c>
      <c r="BK700" s="9"/>
      <c r="BL700" s="47">
        <f t="shared" si="184"/>
        <v>67</v>
      </c>
      <c r="BM700" s="44">
        <f t="shared" si="196"/>
        <v>-1.8301843384139738E-3</v>
      </c>
      <c r="BN700" s="11"/>
      <c r="BO700" s="9"/>
      <c r="BP700" s="11"/>
      <c r="BQ700" s="9"/>
      <c r="BR700" s="43"/>
      <c r="BS700" s="9"/>
      <c r="BT700" s="11"/>
    </row>
    <row r="701" spans="3:72" x14ac:dyDescent="0.2">
      <c r="C701" s="1">
        <v>80</v>
      </c>
      <c r="D701" s="1">
        <v>104.71</v>
      </c>
      <c r="E701" s="1">
        <v>-5103.8999999999996</v>
      </c>
      <c r="F701" s="2">
        <v>78</v>
      </c>
      <c r="G701" s="6">
        <v>3.3000000000000002E-2</v>
      </c>
      <c r="H701" s="2">
        <v>0.42199999999999999</v>
      </c>
      <c r="I701" s="2">
        <v>3500</v>
      </c>
      <c r="J701" s="3">
        <f t="shared" si="180"/>
        <v>58.333333333333336</v>
      </c>
      <c r="K701" s="3">
        <f t="shared" si="181"/>
        <v>366.52</v>
      </c>
      <c r="L701" s="1">
        <v>0.9</v>
      </c>
      <c r="M701" s="1">
        <v>0.76</v>
      </c>
      <c r="N701" s="1">
        <f t="shared" si="198"/>
        <v>0.68400000000000005</v>
      </c>
      <c r="O701" s="40">
        <f t="shared" si="199"/>
        <v>50.175438596491226</v>
      </c>
      <c r="P701" s="40">
        <f t="shared" si="182"/>
        <v>3808.3157894736842</v>
      </c>
      <c r="Q701" s="1">
        <v>11</v>
      </c>
      <c r="R701" s="1">
        <v>4</v>
      </c>
      <c r="S701" s="2">
        <v>2600</v>
      </c>
      <c r="T701" s="3">
        <f t="shared" si="200"/>
        <v>866.66666666666663</v>
      </c>
      <c r="U701" s="7">
        <v>0.20419999999999999</v>
      </c>
      <c r="V701" s="7">
        <f t="shared" si="183"/>
        <v>3.2749326455999997E-2</v>
      </c>
      <c r="W701" s="7">
        <f t="shared" si="201"/>
        <v>1.6693636134473333E-2</v>
      </c>
      <c r="X701" s="40">
        <f t="shared" si="202"/>
        <v>1081.2059482292843</v>
      </c>
      <c r="Y701" s="1">
        <v>0</v>
      </c>
      <c r="Z701" s="1">
        <v>78</v>
      </c>
      <c r="AA701" s="2">
        <v>67</v>
      </c>
      <c r="AB701" s="6">
        <f t="shared" si="203"/>
        <v>0.6511988748177826</v>
      </c>
      <c r="AC701" s="2">
        <v>347.36</v>
      </c>
      <c r="AD701" s="40">
        <f t="shared" si="204"/>
        <v>3367.0033670033663</v>
      </c>
      <c r="AE701" s="1">
        <f t="shared" si="205"/>
        <v>2.4950099800399199</v>
      </c>
      <c r="AF701" s="2">
        <f t="shared" si="206"/>
        <v>174</v>
      </c>
      <c r="AG701" s="9">
        <f t="shared" si="207"/>
        <v>434.13173652694604</v>
      </c>
      <c r="AH701" s="12">
        <f t="shared" si="208"/>
        <v>3.5247744261377219E-3</v>
      </c>
      <c r="AI701" s="12">
        <f t="shared" si="185"/>
        <v>109756.65977066732</v>
      </c>
      <c r="AJ701" s="42">
        <f t="shared" si="186"/>
        <v>-51.845239808446905</v>
      </c>
      <c r="AK701" s="11">
        <v>0</v>
      </c>
      <c r="AL701" s="9">
        <f t="shared" si="187"/>
        <v>-1080.8368690991235</v>
      </c>
      <c r="AM701" s="11">
        <f t="shared" si="209"/>
        <v>0</v>
      </c>
      <c r="AN701" s="9">
        <f t="shared" si="210"/>
        <v>49.878705567513322</v>
      </c>
      <c r="AO701" s="9"/>
      <c r="AP701" s="9">
        <f t="shared" si="188"/>
        <v>51.846233731227315</v>
      </c>
      <c r="AQ701" s="47">
        <f t="shared" si="189"/>
        <v>49.867427538178063</v>
      </c>
      <c r="AR701" s="15">
        <f t="shared" si="211"/>
        <v>0</v>
      </c>
      <c r="AS701" s="49"/>
      <c r="AT701" s="12">
        <f t="shared" si="212"/>
        <v>-1.8301843384139738E-3</v>
      </c>
      <c r="AU701" s="9">
        <f t="shared" si="213"/>
        <v>47.89989937446407</v>
      </c>
      <c r="AV701" s="9">
        <f t="shared" si="190"/>
        <v>45.932371210750077</v>
      </c>
      <c r="AW701" s="9">
        <f t="shared" si="191"/>
        <v>49.867427538178063</v>
      </c>
      <c r="AX701" s="16">
        <f t="shared" si="214"/>
        <v>47.89989937446407</v>
      </c>
      <c r="AY701" s="44">
        <f t="shared" si="192"/>
        <v>-1.8197533660781824E-3</v>
      </c>
      <c r="AZ701" s="49"/>
      <c r="BA701" s="12">
        <f t="shared" si="215"/>
        <v>-1.8301843384139738E-3</v>
      </c>
      <c r="BB701" s="9">
        <f t="shared" si="216"/>
        <v>66.524977921866991</v>
      </c>
      <c r="BC701" s="9">
        <f t="shared" si="193"/>
        <v>64.557449758152998</v>
      </c>
      <c r="BD701" s="9">
        <f t="shared" si="194"/>
        <v>68.492506085580985</v>
      </c>
      <c r="BE701" s="16">
        <f t="shared" si="217"/>
        <v>66.524977921866991</v>
      </c>
      <c r="BF701" s="44">
        <f t="shared" si="195"/>
        <v>-1.8197533660781824E-3</v>
      </c>
      <c r="BG701" s="49"/>
      <c r="BH701" s="12">
        <f t="shared" si="218"/>
        <v>-1.8301843384139738E-3</v>
      </c>
      <c r="BI701" s="9">
        <f t="shared" si="219"/>
        <v>67</v>
      </c>
      <c r="BJ701" s="9">
        <f t="shared" si="197"/>
        <v>65.032471836286007</v>
      </c>
      <c r="BK701" s="9"/>
      <c r="BL701" s="47">
        <f t="shared" si="184"/>
        <v>67</v>
      </c>
      <c r="BM701" s="44">
        <f t="shared" si="196"/>
        <v>-1.8197533660781824E-3</v>
      </c>
      <c r="BN701" s="11"/>
      <c r="BO701" s="9"/>
      <c r="BP701" s="11"/>
      <c r="BQ701" s="9"/>
      <c r="BR701" s="43"/>
      <c r="BS701" s="9"/>
      <c r="BT701" s="11"/>
    </row>
    <row r="702" spans="3:72" x14ac:dyDescent="0.2">
      <c r="C702" s="1">
        <v>80</v>
      </c>
      <c r="D702" s="1">
        <v>104.71</v>
      </c>
      <c r="E702" s="1">
        <v>-5103.8999999999996</v>
      </c>
      <c r="F702" s="2">
        <v>78</v>
      </c>
      <c r="G702" s="6">
        <v>3.3000000000000002E-2</v>
      </c>
      <c r="H702" s="2">
        <v>0.42199999999999999</v>
      </c>
      <c r="I702" s="2">
        <v>3500</v>
      </c>
      <c r="J702" s="3">
        <f t="shared" si="180"/>
        <v>58.333333333333336</v>
      </c>
      <c r="K702" s="3">
        <f t="shared" si="181"/>
        <v>366.52</v>
      </c>
      <c r="L702" s="1">
        <v>0.9</v>
      </c>
      <c r="M702" s="1">
        <v>0.76</v>
      </c>
      <c r="N702" s="1">
        <f t="shared" si="198"/>
        <v>0.68400000000000005</v>
      </c>
      <c r="O702" s="40">
        <f t="shared" si="199"/>
        <v>50.175438596491226</v>
      </c>
      <c r="P702" s="40">
        <f t="shared" si="182"/>
        <v>3808.3157894736842</v>
      </c>
      <c r="Q702" s="1">
        <v>11</v>
      </c>
      <c r="R702" s="1">
        <v>4</v>
      </c>
      <c r="S702" s="2">
        <v>2600</v>
      </c>
      <c r="T702" s="3">
        <f t="shared" si="200"/>
        <v>866.66666666666663</v>
      </c>
      <c r="U702" s="7">
        <v>0.20419999999999999</v>
      </c>
      <c r="V702" s="7">
        <f t="shared" si="183"/>
        <v>3.2749326455999997E-2</v>
      </c>
      <c r="W702" s="7">
        <f t="shared" si="201"/>
        <v>1.6693636134473333E-2</v>
      </c>
      <c r="X702" s="40">
        <f t="shared" si="202"/>
        <v>1081.2059482292843</v>
      </c>
      <c r="Y702" s="1">
        <v>0</v>
      </c>
      <c r="Z702" s="1">
        <v>78</v>
      </c>
      <c r="AA702" s="2">
        <v>67</v>
      </c>
      <c r="AB702" s="6">
        <f t="shared" si="203"/>
        <v>0.6511988748177826</v>
      </c>
      <c r="AC702" s="2">
        <v>347.36</v>
      </c>
      <c r="AD702" s="40">
        <f t="shared" si="204"/>
        <v>3367.0033670033663</v>
      </c>
      <c r="AE702" s="1">
        <f t="shared" si="205"/>
        <v>2.4950099800399199</v>
      </c>
      <c r="AF702" s="2">
        <f t="shared" si="206"/>
        <v>175</v>
      </c>
      <c r="AG702" s="9">
        <f t="shared" si="207"/>
        <v>436.62674650698597</v>
      </c>
      <c r="AH702" s="12">
        <f t="shared" si="208"/>
        <v>3.5047034482117083E-3</v>
      </c>
      <c r="AI702" s="12">
        <f t="shared" si="185"/>
        <v>110218.85078324238</v>
      </c>
      <c r="AJ702" s="42">
        <f t="shared" si="186"/>
        <v>-51.822823226752362</v>
      </c>
      <c r="AK702" s="11">
        <v>0</v>
      </c>
      <c r="AL702" s="9">
        <f t="shared" si="187"/>
        <v>-1080.8389707312222</v>
      </c>
      <c r="AM702" s="11">
        <f t="shared" si="209"/>
        <v>0</v>
      </c>
      <c r="AN702" s="9">
        <f t="shared" si="210"/>
        <v>49.867427538178063</v>
      </c>
      <c r="AO702" s="9"/>
      <c r="AP702" s="9">
        <f t="shared" si="188"/>
        <v>51.823805862453156</v>
      </c>
      <c r="AQ702" s="47">
        <f t="shared" si="189"/>
        <v>49.856277698739163</v>
      </c>
      <c r="AR702" s="15">
        <f t="shared" si="211"/>
        <v>0</v>
      </c>
      <c r="AS702" s="49"/>
      <c r="AT702" s="12">
        <f t="shared" si="212"/>
        <v>-1.8197533660781824E-3</v>
      </c>
      <c r="AU702" s="9">
        <f t="shared" si="213"/>
        <v>47.89989937446407</v>
      </c>
      <c r="AV702" s="9">
        <f t="shared" si="190"/>
        <v>45.943521050188977</v>
      </c>
      <c r="AW702" s="9">
        <f t="shared" si="191"/>
        <v>49.856277698739163</v>
      </c>
      <c r="AX702" s="16">
        <f t="shared" si="214"/>
        <v>47.89989937446407</v>
      </c>
      <c r="AY702" s="44">
        <f t="shared" si="192"/>
        <v>-1.8094409557023788E-3</v>
      </c>
      <c r="AZ702" s="49"/>
      <c r="BA702" s="12">
        <f t="shared" si="215"/>
        <v>-1.8197533660781824E-3</v>
      </c>
      <c r="BB702" s="9">
        <f t="shared" si="216"/>
        <v>66.524977921866991</v>
      </c>
      <c r="BC702" s="9">
        <f t="shared" si="193"/>
        <v>64.568599597591898</v>
      </c>
      <c r="BD702" s="9">
        <f t="shared" si="194"/>
        <v>68.481356246142084</v>
      </c>
      <c r="BE702" s="16">
        <f t="shared" si="217"/>
        <v>66.524977921866991</v>
      </c>
      <c r="BF702" s="44">
        <f t="shared" si="195"/>
        <v>-1.8094409557023788E-3</v>
      </c>
      <c r="BG702" s="49"/>
      <c r="BH702" s="12">
        <f t="shared" si="218"/>
        <v>-1.8197533660781824E-3</v>
      </c>
      <c r="BI702" s="9">
        <f t="shared" si="219"/>
        <v>67</v>
      </c>
      <c r="BJ702" s="9">
        <f t="shared" si="197"/>
        <v>65.043621675724907</v>
      </c>
      <c r="BK702" s="9"/>
      <c r="BL702" s="47">
        <f t="shared" si="184"/>
        <v>67</v>
      </c>
      <c r="BM702" s="44">
        <f t="shared" si="196"/>
        <v>-1.8094409557023788E-3</v>
      </c>
      <c r="BN702" s="11"/>
      <c r="BO702" s="9"/>
      <c r="BP702" s="11"/>
      <c r="BQ702" s="9"/>
      <c r="BR702" s="43"/>
      <c r="BS702" s="9"/>
      <c r="BT702" s="11"/>
    </row>
    <row r="703" spans="3:72" x14ac:dyDescent="0.2">
      <c r="C703" s="1">
        <v>80</v>
      </c>
      <c r="D703" s="1">
        <v>104.71</v>
      </c>
      <c r="E703" s="1">
        <v>-5103.8999999999996</v>
      </c>
      <c r="F703" s="2">
        <v>78</v>
      </c>
      <c r="G703" s="6">
        <v>3.3000000000000002E-2</v>
      </c>
      <c r="H703" s="2">
        <v>0.42199999999999999</v>
      </c>
      <c r="I703" s="2">
        <v>3500</v>
      </c>
      <c r="J703" s="3">
        <f t="shared" si="180"/>
        <v>58.333333333333336</v>
      </c>
      <c r="K703" s="3">
        <f t="shared" si="181"/>
        <v>366.52</v>
      </c>
      <c r="L703" s="1">
        <v>0.9</v>
      </c>
      <c r="M703" s="1">
        <v>0.76</v>
      </c>
      <c r="N703" s="1">
        <f t="shared" si="198"/>
        <v>0.68400000000000005</v>
      </c>
      <c r="O703" s="40">
        <f t="shared" si="199"/>
        <v>50.175438596491226</v>
      </c>
      <c r="P703" s="40">
        <f t="shared" si="182"/>
        <v>3808.3157894736842</v>
      </c>
      <c r="Q703" s="1">
        <v>11</v>
      </c>
      <c r="R703" s="1">
        <v>4</v>
      </c>
      <c r="S703" s="2">
        <v>2600</v>
      </c>
      <c r="T703" s="3">
        <f t="shared" si="200"/>
        <v>866.66666666666663</v>
      </c>
      <c r="U703" s="7">
        <v>0.20419999999999999</v>
      </c>
      <c r="V703" s="7">
        <f t="shared" si="183"/>
        <v>3.2749326455999997E-2</v>
      </c>
      <c r="W703" s="7">
        <f t="shared" si="201"/>
        <v>1.6693636134473333E-2</v>
      </c>
      <c r="X703" s="40">
        <f t="shared" si="202"/>
        <v>1081.2059482292843</v>
      </c>
      <c r="Y703" s="1">
        <v>0</v>
      </c>
      <c r="Z703" s="1">
        <v>78</v>
      </c>
      <c r="AA703" s="2">
        <v>67</v>
      </c>
      <c r="AB703" s="6">
        <f t="shared" si="203"/>
        <v>0.6511988748177826</v>
      </c>
      <c r="AC703" s="2">
        <v>347.36</v>
      </c>
      <c r="AD703" s="40">
        <f t="shared" si="204"/>
        <v>3367.0033670033663</v>
      </c>
      <c r="AE703" s="1">
        <f t="shared" si="205"/>
        <v>2.4950099800399199</v>
      </c>
      <c r="AF703" s="2">
        <f t="shared" si="206"/>
        <v>176</v>
      </c>
      <c r="AG703" s="9">
        <f t="shared" si="207"/>
        <v>439.12175648702589</v>
      </c>
      <c r="AH703" s="12">
        <f t="shared" si="208"/>
        <v>3.4848597547559547E-3</v>
      </c>
      <c r="AI703" s="12">
        <f t="shared" si="185"/>
        <v>110675.80456550349</v>
      </c>
      <c r="AJ703" s="42">
        <f t="shared" si="186"/>
        <v>-51.8006606563711</v>
      </c>
      <c r="AK703" s="11">
        <v>0</v>
      </c>
      <c r="AL703" s="9">
        <f t="shared" si="187"/>
        <v>-1080.8410485643637</v>
      </c>
      <c r="AM703" s="11">
        <f t="shared" si="209"/>
        <v>0</v>
      </c>
      <c r="AN703" s="9">
        <f t="shared" si="210"/>
        <v>49.856277698739163</v>
      </c>
      <c r="AO703" s="9"/>
      <c r="AP703" s="9">
        <f t="shared" si="188"/>
        <v>51.801632196171923</v>
      </c>
      <c r="AQ703" s="47">
        <f t="shared" si="189"/>
        <v>49.84525387189683</v>
      </c>
      <c r="AR703" s="15">
        <f t="shared" si="211"/>
        <v>0</v>
      </c>
      <c r="AS703" s="49"/>
      <c r="AT703" s="12">
        <f t="shared" si="212"/>
        <v>-1.8094409557023788E-3</v>
      </c>
      <c r="AU703" s="9">
        <f t="shared" si="213"/>
        <v>47.89989937446407</v>
      </c>
      <c r="AV703" s="9">
        <f t="shared" si="190"/>
        <v>45.95454487703131</v>
      </c>
      <c r="AW703" s="9">
        <f t="shared" si="191"/>
        <v>49.84525387189683</v>
      </c>
      <c r="AX703" s="16">
        <f t="shared" si="214"/>
        <v>47.89989937446407</v>
      </c>
      <c r="AY703" s="44">
        <f t="shared" si="192"/>
        <v>-1.7992450935168378E-3</v>
      </c>
      <c r="AZ703" s="49"/>
      <c r="BA703" s="12">
        <f t="shared" si="215"/>
        <v>-1.8094409557023788E-3</v>
      </c>
      <c r="BB703" s="9">
        <f t="shared" si="216"/>
        <v>66.524977921866991</v>
      </c>
      <c r="BC703" s="9">
        <f t="shared" si="193"/>
        <v>64.579623424434232</v>
      </c>
      <c r="BD703" s="9">
        <f t="shared" si="194"/>
        <v>68.470332419299751</v>
      </c>
      <c r="BE703" s="16">
        <f t="shared" si="217"/>
        <v>66.524977921866991</v>
      </c>
      <c r="BF703" s="44">
        <f t="shared" si="195"/>
        <v>-1.7992450935168378E-3</v>
      </c>
      <c r="BG703" s="49"/>
      <c r="BH703" s="12">
        <f t="shared" si="218"/>
        <v>-1.8094409557023788E-3</v>
      </c>
      <c r="BI703" s="9">
        <f t="shared" si="219"/>
        <v>67</v>
      </c>
      <c r="BJ703" s="9">
        <f t="shared" si="197"/>
        <v>65.05464550256724</v>
      </c>
      <c r="BK703" s="9"/>
      <c r="BL703" s="47">
        <f t="shared" si="184"/>
        <v>67</v>
      </c>
      <c r="BM703" s="44">
        <f t="shared" si="196"/>
        <v>-1.7992450935168378E-3</v>
      </c>
      <c r="BN703" s="11"/>
      <c r="BO703" s="9"/>
      <c r="BP703" s="11"/>
      <c r="BQ703" s="9"/>
      <c r="BR703" s="43"/>
      <c r="BS703" s="9"/>
      <c r="BT703" s="11"/>
    </row>
    <row r="704" spans="3:72" x14ac:dyDescent="0.2">
      <c r="C704" s="1">
        <v>80</v>
      </c>
      <c r="D704" s="1">
        <v>104.71</v>
      </c>
      <c r="E704" s="1">
        <v>-5103.8999999999996</v>
      </c>
      <c r="F704" s="2">
        <v>78</v>
      </c>
      <c r="G704" s="6">
        <v>3.3000000000000002E-2</v>
      </c>
      <c r="H704" s="2">
        <v>0.42199999999999999</v>
      </c>
      <c r="I704" s="2">
        <v>3500</v>
      </c>
      <c r="J704" s="3">
        <f t="shared" si="180"/>
        <v>58.333333333333336</v>
      </c>
      <c r="K704" s="3">
        <f t="shared" si="181"/>
        <v>366.52</v>
      </c>
      <c r="L704" s="1">
        <v>0.9</v>
      </c>
      <c r="M704" s="1">
        <v>0.76</v>
      </c>
      <c r="N704" s="1">
        <f t="shared" si="198"/>
        <v>0.68400000000000005</v>
      </c>
      <c r="O704" s="40">
        <f t="shared" si="199"/>
        <v>50.175438596491226</v>
      </c>
      <c r="P704" s="40">
        <f t="shared" si="182"/>
        <v>3808.3157894736842</v>
      </c>
      <c r="Q704" s="1">
        <v>11</v>
      </c>
      <c r="R704" s="1">
        <v>4</v>
      </c>
      <c r="S704" s="2">
        <v>2600</v>
      </c>
      <c r="T704" s="3">
        <f t="shared" si="200"/>
        <v>866.66666666666663</v>
      </c>
      <c r="U704" s="7">
        <v>0.20419999999999999</v>
      </c>
      <c r="V704" s="7">
        <f t="shared" si="183"/>
        <v>3.2749326455999997E-2</v>
      </c>
      <c r="W704" s="7">
        <f t="shared" si="201"/>
        <v>1.6693636134473333E-2</v>
      </c>
      <c r="X704" s="40">
        <f t="shared" si="202"/>
        <v>1081.2059482292843</v>
      </c>
      <c r="Y704" s="1">
        <v>0</v>
      </c>
      <c r="Z704" s="1">
        <v>78</v>
      </c>
      <c r="AA704" s="2">
        <v>67</v>
      </c>
      <c r="AB704" s="6">
        <f t="shared" si="203"/>
        <v>0.6511988748177826</v>
      </c>
      <c r="AC704" s="2">
        <v>347.36</v>
      </c>
      <c r="AD704" s="40">
        <f t="shared" si="204"/>
        <v>3367.0033670033663</v>
      </c>
      <c r="AE704" s="1">
        <f t="shared" si="205"/>
        <v>2.4950099800399199</v>
      </c>
      <c r="AF704" s="2">
        <f t="shared" si="206"/>
        <v>177</v>
      </c>
      <c r="AG704" s="9">
        <f t="shared" si="207"/>
        <v>441.61676646706582</v>
      </c>
      <c r="AH704" s="12">
        <f t="shared" si="208"/>
        <v>3.4652395068403728E-3</v>
      </c>
      <c r="AI704" s="12">
        <f t="shared" si="185"/>
        <v>111127.60979781928</v>
      </c>
      <c r="AJ704" s="42">
        <f t="shared" si="186"/>
        <v>-51.778747796096127</v>
      </c>
      <c r="AK704" s="11">
        <v>0</v>
      </c>
      <c r="AL704" s="9">
        <f t="shared" si="187"/>
        <v>-1080.8431030005231</v>
      </c>
      <c r="AM704" s="11">
        <f t="shared" si="209"/>
        <v>0</v>
      </c>
      <c r="AN704" s="9">
        <f t="shared" si="210"/>
        <v>49.84525387189683</v>
      </c>
      <c r="AO704" s="9"/>
      <c r="AP704" s="9">
        <f t="shared" si="188"/>
        <v>51.77970842688331</v>
      </c>
      <c r="AQ704" s="47">
        <f t="shared" si="189"/>
        <v>49.83435392945055</v>
      </c>
      <c r="AR704" s="15">
        <f t="shared" si="211"/>
        <v>0</v>
      </c>
      <c r="AS704" s="49"/>
      <c r="AT704" s="12">
        <f t="shared" si="212"/>
        <v>-1.7992450935168378E-3</v>
      </c>
      <c r="AU704" s="9">
        <f t="shared" si="213"/>
        <v>47.89989937446407</v>
      </c>
      <c r="AV704" s="9">
        <f t="shared" si="190"/>
        <v>45.96544481947759</v>
      </c>
      <c r="AW704" s="9">
        <f t="shared" si="191"/>
        <v>49.83435392945055</v>
      </c>
      <c r="AX704" s="16">
        <f t="shared" si="214"/>
        <v>47.89989937446407</v>
      </c>
      <c r="AY704" s="44">
        <f t="shared" si="192"/>
        <v>-1.7891638111634336E-3</v>
      </c>
      <c r="AZ704" s="49"/>
      <c r="BA704" s="12">
        <f t="shared" si="215"/>
        <v>-1.7992450935168378E-3</v>
      </c>
      <c r="BB704" s="9">
        <f t="shared" si="216"/>
        <v>66.524977921866991</v>
      </c>
      <c r="BC704" s="9">
        <f t="shared" si="193"/>
        <v>64.590523366880504</v>
      </c>
      <c r="BD704" s="9">
        <f t="shared" si="194"/>
        <v>68.459432476853479</v>
      </c>
      <c r="BE704" s="16">
        <f t="shared" si="217"/>
        <v>66.524977921866991</v>
      </c>
      <c r="BF704" s="44">
        <f t="shared" si="195"/>
        <v>-1.7891638111634401E-3</v>
      </c>
      <c r="BG704" s="49"/>
      <c r="BH704" s="12">
        <f t="shared" si="218"/>
        <v>-1.7992450935168378E-3</v>
      </c>
      <c r="BI704" s="9">
        <f t="shared" si="219"/>
        <v>67</v>
      </c>
      <c r="BJ704" s="9">
        <f t="shared" si="197"/>
        <v>65.065545445013512</v>
      </c>
      <c r="BK704" s="9"/>
      <c r="BL704" s="47">
        <f t="shared" si="184"/>
        <v>67</v>
      </c>
      <c r="BM704" s="44">
        <f t="shared" si="196"/>
        <v>-1.7891638111634401E-3</v>
      </c>
      <c r="BN704" s="11"/>
      <c r="BO704" s="9"/>
      <c r="BP704" s="11"/>
      <c r="BQ704" s="9"/>
      <c r="BR704" s="43"/>
      <c r="BS704" s="9"/>
      <c r="BT704" s="11"/>
    </row>
    <row r="705" spans="3:72" x14ac:dyDescent="0.2">
      <c r="C705" s="1">
        <v>80</v>
      </c>
      <c r="D705" s="1">
        <v>104.71</v>
      </c>
      <c r="E705" s="1">
        <v>-5103.8999999999996</v>
      </c>
      <c r="F705" s="2">
        <v>78</v>
      </c>
      <c r="G705" s="6">
        <v>3.3000000000000002E-2</v>
      </c>
      <c r="H705" s="2">
        <v>0.42199999999999999</v>
      </c>
      <c r="I705" s="2">
        <v>3500</v>
      </c>
      <c r="J705" s="3">
        <f t="shared" si="180"/>
        <v>58.333333333333336</v>
      </c>
      <c r="K705" s="3">
        <f t="shared" si="181"/>
        <v>366.52</v>
      </c>
      <c r="L705" s="1">
        <v>0.9</v>
      </c>
      <c r="M705" s="1">
        <v>0.76</v>
      </c>
      <c r="N705" s="1">
        <f t="shared" si="198"/>
        <v>0.68400000000000005</v>
      </c>
      <c r="O705" s="40">
        <f t="shared" si="199"/>
        <v>50.175438596491226</v>
      </c>
      <c r="P705" s="40">
        <f t="shared" si="182"/>
        <v>3808.3157894736842</v>
      </c>
      <c r="Q705" s="1">
        <v>11</v>
      </c>
      <c r="R705" s="1">
        <v>4</v>
      </c>
      <c r="S705" s="2">
        <v>2600</v>
      </c>
      <c r="T705" s="3">
        <f t="shared" si="200"/>
        <v>866.66666666666663</v>
      </c>
      <c r="U705" s="7">
        <v>0.20419999999999999</v>
      </c>
      <c r="V705" s="7">
        <f t="shared" si="183"/>
        <v>3.2749326455999997E-2</v>
      </c>
      <c r="W705" s="7">
        <f t="shared" si="201"/>
        <v>1.6693636134473333E-2</v>
      </c>
      <c r="X705" s="40">
        <f t="shared" si="202"/>
        <v>1081.2059482292843</v>
      </c>
      <c r="Y705" s="1">
        <v>0</v>
      </c>
      <c r="Z705" s="1">
        <v>78</v>
      </c>
      <c r="AA705" s="2">
        <v>67</v>
      </c>
      <c r="AB705" s="6">
        <f t="shared" si="203"/>
        <v>0.6511988748177826</v>
      </c>
      <c r="AC705" s="2">
        <v>347.36</v>
      </c>
      <c r="AD705" s="40">
        <f t="shared" si="204"/>
        <v>3367.0033670033663</v>
      </c>
      <c r="AE705" s="1">
        <f t="shared" si="205"/>
        <v>2.4950099800399199</v>
      </c>
      <c r="AF705" s="2">
        <f t="shared" si="206"/>
        <v>178</v>
      </c>
      <c r="AG705" s="9">
        <f t="shared" si="207"/>
        <v>444.11177644710574</v>
      </c>
      <c r="AH705" s="12">
        <f t="shared" si="208"/>
        <v>3.445838951505702E-3</v>
      </c>
      <c r="AI705" s="12">
        <f t="shared" si="185"/>
        <v>111574.35316689801</v>
      </c>
      <c r="AJ705" s="42">
        <f t="shared" si="186"/>
        <v>-51.757080441421436</v>
      </c>
      <c r="AK705" s="11">
        <v>0</v>
      </c>
      <c r="AL705" s="9">
        <f t="shared" si="187"/>
        <v>-1080.8451344326722</v>
      </c>
      <c r="AM705" s="11">
        <f t="shared" si="209"/>
        <v>0</v>
      </c>
      <c r="AN705" s="9">
        <f t="shared" si="210"/>
        <v>49.83435392945055</v>
      </c>
      <c r="AO705" s="9"/>
      <c r="AP705" s="9">
        <f t="shared" si="188"/>
        <v>51.758030345907812</v>
      </c>
      <c r="AQ705" s="47">
        <f t="shared" si="189"/>
        <v>49.823575790921332</v>
      </c>
      <c r="AR705" s="15">
        <f t="shared" si="211"/>
        <v>0</v>
      </c>
      <c r="AS705" s="49"/>
      <c r="AT705" s="12">
        <f t="shared" si="212"/>
        <v>-1.7891638111634336E-3</v>
      </c>
      <c r="AU705" s="9">
        <f t="shared" si="213"/>
        <v>47.89989937446407</v>
      </c>
      <c r="AV705" s="9">
        <f t="shared" si="190"/>
        <v>45.976222958006808</v>
      </c>
      <c r="AW705" s="9">
        <f t="shared" si="191"/>
        <v>49.823575790921339</v>
      </c>
      <c r="AX705" s="16">
        <f t="shared" si="214"/>
        <v>47.89989937446407</v>
      </c>
      <c r="AY705" s="44">
        <f t="shared" si="192"/>
        <v>-1.7791951844213498E-3</v>
      </c>
      <c r="AZ705" s="49"/>
      <c r="BA705" s="12">
        <f t="shared" si="215"/>
        <v>-1.7891638111634401E-3</v>
      </c>
      <c r="BB705" s="9">
        <f t="shared" si="216"/>
        <v>66.524977921866991</v>
      </c>
      <c r="BC705" s="9">
        <f t="shared" si="193"/>
        <v>64.601301505409722</v>
      </c>
      <c r="BD705" s="9">
        <f t="shared" si="194"/>
        <v>68.44865433832426</v>
      </c>
      <c r="BE705" s="16">
        <f t="shared" si="217"/>
        <v>66.524977921866991</v>
      </c>
      <c r="BF705" s="44">
        <f t="shared" si="195"/>
        <v>-1.7791951844213563E-3</v>
      </c>
      <c r="BG705" s="49"/>
      <c r="BH705" s="12">
        <f t="shared" si="218"/>
        <v>-1.7891638111634401E-3</v>
      </c>
      <c r="BI705" s="9">
        <f t="shared" si="219"/>
        <v>67</v>
      </c>
      <c r="BJ705" s="9">
        <f t="shared" si="197"/>
        <v>65.076323583542731</v>
      </c>
      <c r="BK705" s="9"/>
      <c r="BL705" s="47">
        <f t="shared" si="184"/>
        <v>67</v>
      </c>
      <c r="BM705" s="44">
        <f t="shared" si="196"/>
        <v>-1.7791951844213563E-3</v>
      </c>
      <c r="BN705" s="11"/>
      <c r="BO705" s="9"/>
      <c r="BP705" s="11"/>
      <c r="BQ705" s="9"/>
      <c r="BR705" s="43"/>
      <c r="BS705" s="9"/>
      <c r="BT705" s="11"/>
    </row>
    <row r="706" spans="3:72" x14ac:dyDescent="0.2">
      <c r="C706" s="1">
        <v>80</v>
      </c>
      <c r="D706" s="1">
        <v>104.71</v>
      </c>
      <c r="E706" s="1">
        <v>-5103.8999999999996</v>
      </c>
      <c r="F706" s="2">
        <v>78</v>
      </c>
      <c r="G706" s="6">
        <v>3.3000000000000002E-2</v>
      </c>
      <c r="H706" s="2">
        <v>0.42199999999999999</v>
      </c>
      <c r="I706" s="2">
        <v>3500</v>
      </c>
      <c r="J706" s="3">
        <f t="shared" si="180"/>
        <v>58.333333333333336</v>
      </c>
      <c r="K706" s="3">
        <f t="shared" si="181"/>
        <v>366.52</v>
      </c>
      <c r="L706" s="1">
        <v>0.9</v>
      </c>
      <c r="M706" s="1">
        <v>0.76</v>
      </c>
      <c r="N706" s="1">
        <f t="shared" si="198"/>
        <v>0.68400000000000005</v>
      </c>
      <c r="O706" s="40">
        <f t="shared" si="199"/>
        <v>50.175438596491226</v>
      </c>
      <c r="P706" s="40">
        <f t="shared" si="182"/>
        <v>3808.3157894736842</v>
      </c>
      <c r="Q706" s="1">
        <v>11</v>
      </c>
      <c r="R706" s="1">
        <v>4</v>
      </c>
      <c r="S706" s="2">
        <v>2600</v>
      </c>
      <c r="T706" s="3">
        <f t="shared" si="200"/>
        <v>866.66666666666663</v>
      </c>
      <c r="U706" s="7">
        <v>0.20419999999999999</v>
      </c>
      <c r="V706" s="7">
        <f t="shared" si="183"/>
        <v>3.2749326455999997E-2</v>
      </c>
      <c r="W706" s="7">
        <f t="shared" si="201"/>
        <v>1.6693636134473333E-2</v>
      </c>
      <c r="X706" s="40">
        <f t="shared" si="202"/>
        <v>1081.2059482292843</v>
      </c>
      <c r="Y706" s="1">
        <v>0</v>
      </c>
      <c r="Z706" s="1">
        <v>78</v>
      </c>
      <c r="AA706" s="2">
        <v>67</v>
      </c>
      <c r="AB706" s="6">
        <f t="shared" si="203"/>
        <v>0.6511988748177826</v>
      </c>
      <c r="AC706" s="2">
        <v>347.36</v>
      </c>
      <c r="AD706" s="40">
        <f t="shared" si="204"/>
        <v>3367.0033670033663</v>
      </c>
      <c r="AE706" s="1">
        <f t="shared" si="205"/>
        <v>2.4950099800399199</v>
      </c>
      <c r="AF706" s="2">
        <f t="shared" si="206"/>
        <v>179</v>
      </c>
      <c r="AG706" s="9">
        <f t="shared" si="207"/>
        <v>446.60678642714566</v>
      </c>
      <c r="AH706" s="12">
        <f t="shared" si="208"/>
        <v>3.4266544193703161E-3</v>
      </c>
      <c r="AI706" s="12">
        <f t="shared" si="185"/>
        <v>112016.11942156451</v>
      </c>
      <c r="AJ706" s="42">
        <f t="shared" si="186"/>
        <v>-51.735654481836576</v>
      </c>
      <c r="AK706" s="11">
        <v>0</v>
      </c>
      <c r="AL706" s="9">
        <f t="shared" si="187"/>
        <v>-1080.8471432450322</v>
      </c>
      <c r="AM706" s="11">
        <f t="shared" si="209"/>
        <v>0</v>
      </c>
      <c r="AN706" s="9">
        <f t="shared" si="210"/>
        <v>49.823575790921332</v>
      </c>
      <c r="AO706" s="9"/>
      <c r="AP706" s="9">
        <f t="shared" si="188"/>
        <v>51.736593838677358</v>
      </c>
      <c r="AQ706" s="47">
        <f t="shared" si="189"/>
        <v>49.812917422220096</v>
      </c>
      <c r="AR706" s="15">
        <f t="shared" si="211"/>
        <v>0</v>
      </c>
      <c r="AS706" s="49"/>
      <c r="AT706" s="12">
        <f t="shared" si="212"/>
        <v>-1.7791951844213498E-3</v>
      </c>
      <c r="AU706" s="9">
        <f t="shared" si="213"/>
        <v>47.89989937446407</v>
      </c>
      <c r="AV706" s="9">
        <f t="shared" si="190"/>
        <v>45.986881326708044</v>
      </c>
      <c r="AW706" s="9">
        <f t="shared" si="191"/>
        <v>49.812917422220096</v>
      </c>
      <c r="AX706" s="16">
        <f t="shared" si="214"/>
        <v>47.89989937446407</v>
      </c>
      <c r="AY706" s="44">
        <f t="shared" si="192"/>
        <v>-1.7693373319754846E-3</v>
      </c>
      <c r="AZ706" s="49"/>
      <c r="BA706" s="12">
        <f t="shared" si="215"/>
        <v>-1.7791951844213563E-3</v>
      </c>
      <c r="BB706" s="9">
        <f t="shared" si="216"/>
        <v>66.524977921866991</v>
      </c>
      <c r="BC706" s="9">
        <f t="shared" si="193"/>
        <v>64.611959874110966</v>
      </c>
      <c r="BD706" s="9">
        <f t="shared" si="194"/>
        <v>68.437995969623017</v>
      </c>
      <c r="BE706" s="16">
        <f t="shared" si="217"/>
        <v>66.524977921866991</v>
      </c>
      <c r="BF706" s="44">
        <f t="shared" si="195"/>
        <v>-1.7693373319754846E-3</v>
      </c>
      <c r="BG706" s="49"/>
      <c r="BH706" s="12">
        <f t="shared" si="218"/>
        <v>-1.7791951844213563E-3</v>
      </c>
      <c r="BI706" s="9">
        <f t="shared" si="219"/>
        <v>67</v>
      </c>
      <c r="BJ706" s="9">
        <f t="shared" si="197"/>
        <v>65.086981952243974</v>
      </c>
      <c r="BK706" s="9"/>
      <c r="BL706" s="47">
        <f t="shared" si="184"/>
        <v>67</v>
      </c>
      <c r="BM706" s="44">
        <f t="shared" si="196"/>
        <v>-1.7693373319754846E-3</v>
      </c>
      <c r="BN706" s="11"/>
      <c r="BO706" s="9"/>
      <c r="BP706" s="11"/>
      <c r="BQ706" s="9"/>
      <c r="BR706" s="43"/>
      <c r="BS706" s="9"/>
      <c r="BT706" s="11"/>
    </row>
    <row r="707" spans="3:72" x14ac:dyDescent="0.2">
      <c r="C707" s="1">
        <v>80</v>
      </c>
      <c r="D707" s="1">
        <v>104.71</v>
      </c>
      <c r="E707" s="1">
        <v>-5103.8999999999996</v>
      </c>
      <c r="F707" s="2">
        <v>78</v>
      </c>
      <c r="G707" s="6">
        <v>3.3000000000000002E-2</v>
      </c>
      <c r="H707" s="2">
        <v>0.42199999999999999</v>
      </c>
      <c r="I707" s="2">
        <v>3500</v>
      </c>
      <c r="J707" s="3">
        <f t="shared" si="180"/>
        <v>58.333333333333336</v>
      </c>
      <c r="K707" s="3">
        <f t="shared" si="181"/>
        <v>366.52</v>
      </c>
      <c r="L707" s="1">
        <v>0.9</v>
      </c>
      <c r="M707" s="1">
        <v>0.76</v>
      </c>
      <c r="N707" s="1">
        <f t="shared" si="198"/>
        <v>0.68400000000000005</v>
      </c>
      <c r="O707" s="40">
        <f t="shared" si="199"/>
        <v>50.175438596491226</v>
      </c>
      <c r="P707" s="40">
        <f t="shared" si="182"/>
        <v>3808.3157894736842</v>
      </c>
      <c r="Q707" s="1">
        <v>11</v>
      </c>
      <c r="R707" s="1">
        <v>4</v>
      </c>
      <c r="S707" s="2">
        <v>2600</v>
      </c>
      <c r="T707" s="3">
        <f t="shared" si="200"/>
        <v>866.66666666666663</v>
      </c>
      <c r="U707" s="7">
        <v>0.20419999999999999</v>
      </c>
      <c r="V707" s="7">
        <f t="shared" si="183"/>
        <v>3.2749326455999997E-2</v>
      </c>
      <c r="W707" s="7">
        <f t="shared" si="201"/>
        <v>1.6693636134473333E-2</v>
      </c>
      <c r="X707" s="40">
        <f t="shared" si="202"/>
        <v>1081.2059482292843</v>
      </c>
      <c r="Y707" s="1">
        <v>0</v>
      </c>
      <c r="Z707" s="1">
        <v>78</v>
      </c>
      <c r="AA707" s="2">
        <v>67</v>
      </c>
      <c r="AB707" s="6">
        <f t="shared" si="203"/>
        <v>0.6511988748177826</v>
      </c>
      <c r="AC707" s="2">
        <v>347.36</v>
      </c>
      <c r="AD707" s="40">
        <f t="shared" si="204"/>
        <v>3367.0033670033663</v>
      </c>
      <c r="AE707" s="1">
        <f t="shared" si="205"/>
        <v>2.4950099800399199</v>
      </c>
      <c r="AF707" s="2">
        <f t="shared" si="206"/>
        <v>180</v>
      </c>
      <c r="AG707" s="9">
        <f t="shared" si="207"/>
        <v>449.10179640718559</v>
      </c>
      <c r="AH707" s="12">
        <f t="shared" si="208"/>
        <v>3.4076823223165346E-3</v>
      </c>
      <c r="AI707" s="12">
        <f t="shared" si="185"/>
        <v>112452.99142666953</v>
      </c>
      <c r="AJ707" s="42">
        <f t="shared" si="186"/>
        <v>-51.714465898211664</v>
      </c>
      <c r="AK707" s="11">
        <v>0</v>
      </c>
      <c r="AL707" s="9">
        <f t="shared" si="187"/>
        <v>-1080.8491298133147</v>
      </c>
      <c r="AM707" s="11">
        <f t="shared" si="209"/>
        <v>0</v>
      </c>
      <c r="AN707" s="9">
        <f t="shared" si="210"/>
        <v>49.812917422220096</v>
      </c>
      <c r="AO707" s="9"/>
      <c r="AP707" s="9">
        <f t="shared" si="188"/>
        <v>51.715394882116449</v>
      </c>
      <c r="AQ707" s="47">
        <f t="shared" si="189"/>
        <v>49.802376834360423</v>
      </c>
      <c r="AR707" s="15">
        <f t="shared" si="211"/>
        <v>0</v>
      </c>
      <c r="AS707" s="49"/>
      <c r="AT707" s="12">
        <f t="shared" si="212"/>
        <v>-1.7693373319754846E-3</v>
      </c>
      <c r="AU707" s="9">
        <f t="shared" si="213"/>
        <v>47.89989937446407</v>
      </c>
      <c r="AV707" s="9">
        <f t="shared" si="190"/>
        <v>45.997421914567717</v>
      </c>
      <c r="AW707" s="9">
        <f t="shared" si="191"/>
        <v>49.802376834360423</v>
      </c>
      <c r="AX707" s="16">
        <f t="shared" si="214"/>
        <v>47.89989937446407</v>
      </c>
      <c r="AY707" s="44">
        <f t="shared" si="192"/>
        <v>-1.7595884142258781E-3</v>
      </c>
      <c r="AZ707" s="49"/>
      <c r="BA707" s="12">
        <f t="shared" si="215"/>
        <v>-1.7693373319754846E-3</v>
      </c>
      <c r="BB707" s="9">
        <f t="shared" si="216"/>
        <v>66.524977921866991</v>
      </c>
      <c r="BC707" s="9">
        <f t="shared" si="193"/>
        <v>64.622500461970631</v>
      </c>
      <c r="BD707" s="9">
        <f t="shared" si="194"/>
        <v>68.427455381763352</v>
      </c>
      <c r="BE707" s="16">
        <f t="shared" si="217"/>
        <v>66.524977921866991</v>
      </c>
      <c r="BF707" s="44">
        <f t="shared" si="195"/>
        <v>-1.7595884142258846E-3</v>
      </c>
      <c r="BG707" s="49"/>
      <c r="BH707" s="12">
        <f t="shared" si="218"/>
        <v>-1.7693373319754846E-3</v>
      </c>
      <c r="BI707" s="9">
        <f t="shared" si="219"/>
        <v>67</v>
      </c>
      <c r="BJ707" s="9">
        <f t="shared" si="197"/>
        <v>65.09752254010364</v>
      </c>
      <c r="BK707" s="9"/>
      <c r="BL707" s="47">
        <f t="shared" si="184"/>
        <v>67</v>
      </c>
      <c r="BM707" s="44">
        <f t="shared" si="196"/>
        <v>-1.7595884142258846E-3</v>
      </c>
      <c r="BN707" s="11"/>
      <c r="BO707" s="9"/>
      <c r="BP707" s="11"/>
      <c r="BQ707" s="9"/>
      <c r="BR707" s="43"/>
      <c r="BS707" s="9"/>
      <c r="BT707" s="11"/>
    </row>
    <row r="708" spans="3:72" x14ac:dyDescent="0.2">
      <c r="C708" s="1">
        <v>80</v>
      </c>
      <c r="D708" s="1">
        <v>104.71</v>
      </c>
      <c r="E708" s="1">
        <v>-5103.8999999999996</v>
      </c>
      <c r="F708" s="2">
        <v>78</v>
      </c>
      <c r="G708" s="6">
        <v>3.3000000000000002E-2</v>
      </c>
      <c r="H708" s="2">
        <v>0.42199999999999999</v>
      </c>
      <c r="I708" s="2">
        <v>3500</v>
      </c>
      <c r="J708" s="3">
        <f t="shared" si="180"/>
        <v>58.333333333333336</v>
      </c>
      <c r="K708" s="3">
        <f t="shared" si="181"/>
        <v>366.52</v>
      </c>
      <c r="L708" s="1">
        <v>0.9</v>
      </c>
      <c r="M708" s="1">
        <v>0.76</v>
      </c>
      <c r="N708" s="1">
        <f t="shared" si="198"/>
        <v>0.68400000000000005</v>
      </c>
      <c r="O708" s="40">
        <f t="shared" si="199"/>
        <v>50.175438596491226</v>
      </c>
      <c r="P708" s="40">
        <f t="shared" si="182"/>
        <v>3808.3157894736842</v>
      </c>
      <c r="Q708" s="1">
        <v>11</v>
      </c>
      <c r="R708" s="1">
        <v>4</v>
      </c>
      <c r="S708" s="2">
        <v>2600</v>
      </c>
      <c r="T708" s="3">
        <f t="shared" si="200"/>
        <v>866.66666666666663</v>
      </c>
      <c r="U708" s="7">
        <v>0.20419999999999999</v>
      </c>
      <c r="V708" s="7">
        <f t="shared" si="183"/>
        <v>3.2749326455999997E-2</v>
      </c>
      <c r="W708" s="7">
        <f t="shared" si="201"/>
        <v>1.6693636134473333E-2</v>
      </c>
      <c r="X708" s="40">
        <f t="shared" si="202"/>
        <v>1081.2059482292843</v>
      </c>
      <c r="Y708" s="1">
        <v>0</v>
      </c>
      <c r="Z708" s="1">
        <v>78</v>
      </c>
      <c r="AA708" s="2">
        <v>67</v>
      </c>
      <c r="AB708" s="6">
        <f t="shared" si="203"/>
        <v>0.6511988748177826</v>
      </c>
      <c r="AC708" s="2">
        <v>347.36</v>
      </c>
      <c r="AD708" s="40">
        <f t="shared" si="204"/>
        <v>3367.0033670033663</v>
      </c>
      <c r="AE708" s="1">
        <f t="shared" si="205"/>
        <v>2.4950099800399199</v>
      </c>
      <c r="AF708" s="2">
        <f t="shared" si="206"/>
        <v>181</v>
      </c>
      <c r="AG708" s="9">
        <f t="shared" si="207"/>
        <v>451.59680638722551</v>
      </c>
      <c r="AH708" s="12">
        <f t="shared" si="208"/>
        <v>3.3889191512533677E-3</v>
      </c>
      <c r="AI708" s="12">
        <f t="shared" si="185"/>
        <v>112885.0502152089</v>
      </c>
      <c r="AJ708" s="42">
        <f t="shared" si="186"/>
        <v>-51.693510760269284</v>
      </c>
      <c r="AK708" s="11">
        <v>0</v>
      </c>
      <c r="AL708" s="9">
        <f t="shared" si="187"/>
        <v>-1080.8510945049566</v>
      </c>
      <c r="AM708" s="11">
        <f t="shared" si="209"/>
        <v>0</v>
      </c>
      <c r="AN708" s="9">
        <f t="shared" si="210"/>
        <v>49.802376834360423</v>
      </c>
      <c r="AO708" s="9"/>
      <c r="AP708" s="9">
        <f t="shared" si="188"/>
        <v>51.694429542110385</v>
      </c>
      <c r="AQ708" s="47">
        <f t="shared" si="189"/>
        <v>49.791952082214031</v>
      </c>
      <c r="AR708" s="15">
        <f t="shared" si="211"/>
        <v>0</v>
      </c>
      <c r="AS708" s="49"/>
      <c r="AT708" s="12">
        <f t="shared" si="212"/>
        <v>-1.7595884142258781E-3</v>
      </c>
      <c r="AU708" s="9">
        <f t="shared" si="213"/>
        <v>47.89989937446407</v>
      </c>
      <c r="AV708" s="9">
        <f t="shared" si="190"/>
        <v>46.007846666714109</v>
      </c>
      <c r="AW708" s="9">
        <f t="shared" si="191"/>
        <v>49.791952082214038</v>
      </c>
      <c r="AX708" s="16">
        <f t="shared" si="214"/>
        <v>47.89989937446407</v>
      </c>
      <c r="AY708" s="44">
        <f t="shared" si="192"/>
        <v>-1.7499466321366612E-3</v>
      </c>
      <c r="AZ708" s="49"/>
      <c r="BA708" s="12">
        <f t="shared" si="215"/>
        <v>-1.7595884142258846E-3</v>
      </c>
      <c r="BB708" s="9">
        <f t="shared" si="216"/>
        <v>66.524977921866991</v>
      </c>
      <c r="BC708" s="9">
        <f t="shared" si="193"/>
        <v>64.632925214117023</v>
      </c>
      <c r="BD708" s="9">
        <f t="shared" si="194"/>
        <v>68.41703062961696</v>
      </c>
      <c r="BE708" s="16">
        <f t="shared" si="217"/>
        <v>66.524977921866991</v>
      </c>
      <c r="BF708" s="44">
        <f t="shared" si="195"/>
        <v>-1.7499466321366677E-3</v>
      </c>
      <c r="BG708" s="49"/>
      <c r="BH708" s="12">
        <f t="shared" si="218"/>
        <v>-1.7595884142258846E-3</v>
      </c>
      <c r="BI708" s="9">
        <f t="shared" si="219"/>
        <v>67</v>
      </c>
      <c r="BJ708" s="9">
        <f t="shared" si="197"/>
        <v>65.107947292250032</v>
      </c>
      <c r="BK708" s="9"/>
      <c r="BL708" s="47">
        <f t="shared" si="184"/>
        <v>67</v>
      </c>
      <c r="BM708" s="44">
        <f t="shared" si="196"/>
        <v>-1.7499466321366677E-3</v>
      </c>
      <c r="BN708" s="11"/>
      <c r="BO708" s="9"/>
      <c r="BP708" s="11"/>
      <c r="BQ708" s="9"/>
      <c r="BR708" s="43"/>
      <c r="BS708" s="9"/>
      <c r="BT708" s="11"/>
    </row>
    <row r="709" spans="3:72" x14ac:dyDescent="0.2">
      <c r="C709" s="1">
        <v>80</v>
      </c>
      <c r="D709" s="1">
        <v>104.71</v>
      </c>
      <c r="E709" s="1">
        <v>-5103.8999999999996</v>
      </c>
      <c r="F709" s="2">
        <v>78</v>
      </c>
      <c r="G709" s="6">
        <v>3.3000000000000002E-2</v>
      </c>
      <c r="H709" s="2">
        <v>0.42199999999999999</v>
      </c>
      <c r="I709" s="2">
        <v>3500</v>
      </c>
      <c r="J709" s="3">
        <f t="shared" si="180"/>
        <v>58.333333333333336</v>
      </c>
      <c r="K709" s="3">
        <f t="shared" si="181"/>
        <v>366.52</v>
      </c>
      <c r="L709" s="1">
        <v>0.9</v>
      </c>
      <c r="M709" s="1">
        <v>0.76</v>
      </c>
      <c r="N709" s="1">
        <f t="shared" si="198"/>
        <v>0.68400000000000005</v>
      </c>
      <c r="O709" s="40">
        <f t="shared" si="199"/>
        <v>50.175438596491226</v>
      </c>
      <c r="P709" s="40">
        <f t="shared" si="182"/>
        <v>3808.3157894736842</v>
      </c>
      <c r="Q709" s="1">
        <v>11</v>
      </c>
      <c r="R709" s="1">
        <v>4</v>
      </c>
      <c r="S709" s="2">
        <v>2600</v>
      </c>
      <c r="T709" s="3">
        <f t="shared" si="200"/>
        <v>866.66666666666663</v>
      </c>
      <c r="U709" s="7">
        <v>0.20419999999999999</v>
      </c>
      <c r="V709" s="7">
        <f t="shared" si="183"/>
        <v>3.2749326455999997E-2</v>
      </c>
      <c r="W709" s="7">
        <f t="shared" si="201"/>
        <v>1.6693636134473333E-2</v>
      </c>
      <c r="X709" s="40">
        <f t="shared" si="202"/>
        <v>1081.2059482292843</v>
      </c>
      <c r="Y709" s="1">
        <v>0</v>
      </c>
      <c r="Z709" s="1">
        <v>78</v>
      </c>
      <c r="AA709" s="2">
        <v>67</v>
      </c>
      <c r="AB709" s="6">
        <f t="shared" si="203"/>
        <v>0.6511988748177826</v>
      </c>
      <c r="AC709" s="2">
        <v>347.36</v>
      </c>
      <c r="AD709" s="40">
        <f t="shared" si="204"/>
        <v>3367.0033670033663</v>
      </c>
      <c r="AE709" s="1">
        <f t="shared" si="205"/>
        <v>2.4950099800399199</v>
      </c>
      <c r="AF709" s="2">
        <f t="shared" si="206"/>
        <v>182</v>
      </c>
      <c r="AG709" s="9">
        <f t="shared" si="207"/>
        <v>454.09181636726544</v>
      </c>
      <c r="AH709" s="12">
        <f t="shared" si="208"/>
        <v>3.3703614739527764E-3</v>
      </c>
      <c r="AI709" s="12">
        <f t="shared" si="185"/>
        <v>113312.37503871974</v>
      </c>
      <c r="AJ709" s="42">
        <f t="shared" si="186"/>
        <v>-51.672785224139957</v>
      </c>
      <c r="AK709" s="11">
        <v>0</v>
      </c>
      <c r="AL709" s="9">
        <f t="shared" si="187"/>
        <v>-1080.8530376793467</v>
      </c>
      <c r="AM709" s="11">
        <f t="shared" si="209"/>
        <v>0</v>
      </c>
      <c r="AN709" s="9">
        <f t="shared" si="210"/>
        <v>49.791952082214031</v>
      </c>
      <c r="AO709" s="9"/>
      <c r="AP709" s="9">
        <f t="shared" si="188"/>
        <v>51.673693971057169</v>
      </c>
      <c r="AQ709" s="47">
        <f t="shared" si="189"/>
        <v>49.781641263307208</v>
      </c>
      <c r="AR709" s="15">
        <f t="shared" si="211"/>
        <v>0</v>
      </c>
      <c r="AS709" s="49"/>
      <c r="AT709" s="12">
        <f t="shared" si="212"/>
        <v>-1.7499466321366612E-3</v>
      </c>
      <c r="AU709" s="9">
        <f t="shared" si="213"/>
        <v>47.89989937446407</v>
      </c>
      <c r="AV709" s="9">
        <f t="shared" si="190"/>
        <v>46.018157485620932</v>
      </c>
      <c r="AW709" s="9">
        <f t="shared" si="191"/>
        <v>49.781641263307215</v>
      </c>
      <c r="AX709" s="16">
        <f t="shared" si="214"/>
        <v>47.89989937446407</v>
      </c>
      <c r="AY709" s="44">
        <f t="shared" si="192"/>
        <v>-1.7404102261228856E-3</v>
      </c>
      <c r="AZ709" s="49"/>
      <c r="BA709" s="12">
        <f t="shared" si="215"/>
        <v>-1.7499466321366677E-3</v>
      </c>
      <c r="BB709" s="9">
        <f t="shared" si="216"/>
        <v>66.524977921866991</v>
      </c>
      <c r="BC709" s="9">
        <f t="shared" si="193"/>
        <v>64.64323603302384</v>
      </c>
      <c r="BD709" s="9">
        <f t="shared" si="194"/>
        <v>68.406719810710143</v>
      </c>
      <c r="BE709" s="16">
        <f t="shared" si="217"/>
        <v>66.524977921866991</v>
      </c>
      <c r="BF709" s="44">
        <f t="shared" si="195"/>
        <v>-1.7404102261228988E-3</v>
      </c>
      <c r="BG709" s="49"/>
      <c r="BH709" s="12">
        <f t="shared" si="218"/>
        <v>-1.7499466321366677E-3</v>
      </c>
      <c r="BI709" s="9">
        <f t="shared" si="219"/>
        <v>67</v>
      </c>
      <c r="BJ709" s="9">
        <f t="shared" si="197"/>
        <v>65.118258111156848</v>
      </c>
      <c r="BK709" s="9"/>
      <c r="BL709" s="47">
        <f t="shared" si="184"/>
        <v>67</v>
      </c>
      <c r="BM709" s="44">
        <f t="shared" si="196"/>
        <v>-1.7404102261228988E-3</v>
      </c>
      <c r="BN709" s="11"/>
      <c r="BO709" s="9"/>
      <c r="BP709" s="11"/>
      <c r="BQ709" s="9"/>
      <c r="BR709" s="43"/>
      <c r="BS709" s="9"/>
      <c r="BT709" s="11"/>
    </row>
    <row r="710" spans="3:72" x14ac:dyDescent="0.2">
      <c r="C710" s="1">
        <v>80</v>
      </c>
      <c r="D710" s="1">
        <v>104.71</v>
      </c>
      <c r="E710" s="1">
        <v>-5103.8999999999996</v>
      </c>
      <c r="F710" s="2">
        <v>78</v>
      </c>
      <c r="G710" s="6">
        <v>3.3000000000000002E-2</v>
      </c>
      <c r="H710" s="2">
        <v>0.42199999999999999</v>
      </c>
      <c r="I710" s="2">
        <v>3500</v>
      </c>
      <c r="J710" s="3">
        <f t="shared" si="180"/>
        <v>58.333333333333336</v>
      </c>
      <c r="K710" s="3">
        <f t="shared" si="181"/>
        <v>366.52</v>
      </c>
      <c r="L710" s="1">
        <v>0.9</v>
      </c>
      <c r="M710" s="1">
        <v>0.76</v>
      </c>
      <c r="N710" s="1">
        <f t="shared" si="198"/>
        <v>0.68400000000000005</v>
      </c>
      <c r="O710" s="40">
        <f t="shared" si="199"/>
        <v>50.175438596491226</v>
      </c>
      <c r="P710" s="40">
        <f t="shared" si="182"/>
        <v>3808.3157894736842</v>
      </c>
      <c r="Q710" s="1">
        <v>11</v>
      </c>
      <c r="R710" s="1">
        <v>4</v>
      </c>
      <c r="S710" s="2">
        <v>2600</v>
      </c>
      <c r="T710" s="3">
        <f t="shared" si="200"/>
        <v>866.66666666666663</v>
      </c>
      <c r="U710" s="7">
        <v>0.20419999999999999</v>
      </c>
      <c r="V710" s="7">
        <f t="shared" si="183"/>
        <v>3.2749326455999997E-2</v>
      </c>
      <c r="W710" s="7">
        <f t="shared" si="201"/>
        <v>1.6693636134473333E-2</v>
      </c>
      <c r="X710" s="40">
        <f t="shared" si="202"/>
        <v>1081.2059482292843</v>
      </c>
      <c r="Y710" s="1">
        <v>0</v>
      </c>
      <c r="Z710" s="1">
        <v>78</v>
      </c>
      <c r="AA710" s="2">
        <v>67</v>
      </c>
      <c r="AB710" s="6">
        <f t="shared" si="203"/>
        <v>0.6511988748177826</v>
      </c>
      <c r="AC710" s="2">
        <v>347.36</v>
      </c>
      <c r="AD710" s="40">
        <f t="shared" si="204"/>
        <v>3367.0033670033663</v>
      </c>
      <c r="AE710" s="1">
        <f t="shared" si="205"/>
        <v>2.4950099800399199</v>
      </c>
      <c r="AF710" s="2">
        <f t="shared" si="206"/>
        <v>183</v>
      </c>
      <c r="AG710" s="9">
        <f t="shared" si="207"/>
        <v>456.58682634730536</v>
      </c>
      <c r="AH710" s="12">
        <f t="shared" si="208"/>
        <v>3.3520059329566242E-3</v>
      </c>
      <c r="AI710" s="12">
        <f t="shared" si="185"/>
        <v>113735.04341601906</v>
      </c>
      <c r="AJ710" s="42">
        <f t="shared" si="186"/>
        <v>-51.652285529997897</v>
      </c>
      <c r="AK710" s="11">
        <v>0</v>
      </c>
      <c r="AL710" s="9">
        <f t="shared" si="187"/>
        <v>-1080.8549596880443</v>
      </c>
      <c r="AM710" s="11">
        <f t="shared" si="209"/>
        <v>0</v>
      </c>
      <c r="AN710" s="9">
        <f t="shared" si="210"/>
        <v>49.781641263307208</v>
      </c>
      <c r="AO710" s="9"/>
      <c r="AP710" s="9">
        <f t="shared" si="188"/>
        <v>51.653184405499864</v>
      </c>
      <c r="AQ710" s="47">
        <f t="shared" si="189"/>
        <v>49.771442516656727</v>
      </c>
      <c r="AR710" s="15">
        <f t="shared" si="211"/>
        <v>0</v>
      </c>
      <c r="AS710" s="49"/>
      <c r="AT710" s="12">
        <f t="shared" si="212"/>
        <v>-1.7404102261228856E-3</v>
      </c>
      <c r="AU710" s="9">
        <f t="shared" si="213"/>
        <v>47.89989937446407</v>
      </c>
      <c r="AV710" s="9">
        <f t="shared" si="190"/>
        <v>46.028356232271413</v>
      </c>
      <c r="AW710" s="9">
        <f t="shared" si="191"/>
        <v>49.771442516656741</v>
      </c>
      <c r="AX710" s="16">
        <f t="shared" si="214"/>
        <v>47.899899374464077</v>
      </c>
      <c r="AY710" s="44">
        <f t="shared" si="192"/>
        <v>-1.7309774749738778E-3</v>
      </c>
      <c r="AZ710" s="49"/>
      <c r="BA710" s="12">
        <f t="shared" si="215"/>
        <v>-1.7404102261228988E-3</v>
      </c>
      <c r="BB710" s="9">
        <f t="shared" si="216"/>
        <v>66.524977921866991</v>
      </c>
      <c r="BC710" s="9">
        <f t="shared" si="193"/>
        <v>64.653434779674328</v>
      </c>
      <c r="BD710" s="9">
        <f t="shared" si="194"/>
        <v>68.396521064059655</v>
      </c>
      <c r="BE710" s="16">
        <f t="shared" si="217"/>
        <v>66.524977921866991</v>
      </c>
      <c r="BF710" s="44">
        <f t="shared" si="195"/>
        <v>-1.7309774749738778E-3</v>
      </c>
      <c r="BG710" s="49"/>
      <c r="BH710" s="12">
        <f t="shared" si="218"/>
        <v>-1.7404102261228988E-3</v>
      </c>
      <c r="BI710" s="9">
        <f t="shared" si="219"/>
        <v>67</v>
      </c>
      <c r="BJ710" s="9">
        <f t="shared" si="197"/>
        <v>65.128456857807336</v>
      </c>
      <c r="BK710" s="9"/>
      <c r="BL710" s="47">
        <f t="shared" si="184"/>
        <v>67</v>
      </c>
      <c r="BM710" s="44">
        <f t="shared" si="196"/>
        <v>-1.7309774749738778E-3</v>
      </c>
      <c r="BN710" s="11"/>
      <c r="BO710" s="9"/>
      <c r="BP710" s="11"/>
      <c r="BQ710" s="9"/>
      <c r="BR710" s="43"/>
      <c r="BS710" s="9"/>
      <c r="BT710" s="11"/>
    </row>
    <row r="711" spans="3:72" x14ac:dyDescent="0.2">
      <c r="C711" s="1">
        <v>80</v>
      </c>
      <c r="D711" s="1">
        <v>104.71</v>
      </c>
      <c r="E711" s="1">
        <v>-5103.8999999999996</v>
      </c>
      <c r="F711" s="2">
        <v>78</v>
      </c>
      <c r="G711" s="6">
        <v>3.3000000000000002E-2</v>
      </c>
      <c r="H711" s="2">
        <v>0.42199999999999999</v>
      </c>
      <c r="I711" s="2">
        <v>3500</v>
      </c>
      <c r="J711" s="3">
        <f t="shared" ref="J711:J774" si="220">I711/60</f>
        <v>58.333333333333336</v>
      </c>
      <c r="K711" s="3">
        <f t="shared" ref="K711:K774" si="221">2*3.1416*J711</f>
        <v>366.52</v>
      </c>
      <c r="L711" s="1">
        <v>0.9</v>
      </c>
      <c r="M711" s="1">
        <v>0.76</v>
      </c>
      <c r="N711" s="1">
        <f t="shared" si="198"/>
        <v>0.68400000000000005</v>
      </c>
      <c r="O711" s="40">
        <f t="shared" si="199"/>
        <v>50.175438596491226</v>
      </c>
      <c r="P711" s="40">
        <f t="shared" ref="P711:P774" si="222">O711*75.9</f>
        <v>3808.3157894736842</v>
      </c>
      <c r="Q711" s="1">
        <v>11</v>
      </c>
      <c r="R711" s="1">
        <v>4</v>
      </c>
      <c r="S711" s="2">
        <v>2600</v>
      </c>
      <c r="T711" s="3">
        <f t="shared" si="200"/>
        <v>866.66666666666663</v>
      </c>
      <c r="U711" s="7">
        <v>0.20419999999999999</v>
      </c>
      <c r="V711" s="7">
        <f t="shared" ref="V711:V774" si="223">3.1416*U711^2/4</f>
        <v>3.2749326455999997E-2</v>
      </c>
      <c r="W711" s="7">
        <f t="shared" si="201"/>
        <v>1.6693636134473333E-2</v>
      </c>
      <c r="X711" s="40">
        <f t="shared" si="202"/>
        <v>1081.2059482292843</v>
      </c>
      <c r="Y711" s="1">
        <v>0</v>
      </c>
      <c r="Z711" s="1">
        <v>78</v>
      </c>
      <c r="AA711" s="2">
        <v>67</v>
      </c>
      <c r="AB711" s="6">
        <f t="shared" si="203"/>
        <v>0.6511988748177826</v>
      </c>
      <c r="AC711" s="2">
        <v>347.36</v>
      </c>
      <c r="AD711" s="40">
        <f t="shared" si="204"/>
        <v>3367.0033670033663</v>
      </c>
      <c r="AE711" s="1">
        <f t="shared" si="205"/>
        <v>2.4950099800399199</v>
      </c>
      <c r="AF711" s="2">
        <f t="shared" si="206"/>
        <v>184</v>
      </c>
      <c r="AG711" s="9">
        <f t="shared" si="207"/>
        <v>459.08183632734529</v>
      </c>
      <c r="AH711" s="12">
        <f t="shared" si="208"/>
        <v>3.3338492435516639E-3</v>
      </c>
      <c r="AI711" s="12">
        <f t="shared" si="185"/>
        <v>114153.13118035439</v>
      </c>
      <c r="AJ711" s="42">
        <f t="shared" si="186"/>
        <v>-51.632007999774068</v>
      </c>
      <c r="AK711" s="11">
        <v>0</v>
      </c>
      <c r="AL711" s="9">
        <f t="shared" si="187"/>
        <v>-1080.856860874992</v>
      </c>
      <c r="AM711" s="11">
        <f t="shared" si="209"/>
        <v>0</v>
      </c>
      <c r="AN711" s="9">
        <f t="shared" si="210"/>
        <v>49.771442516656727</v>
      </c>
      <c r="AO711" s="9"/>
      <c r="AP711" s="9">
        <f t="shared" si="188"/>
        <v>51.632897163836368</v>
      </c>
      <c r="AQ711" s="47">
        <f t="shared" si="189"/>
        <v>49.761354021643719</v>
      </c>
      <c r="AR711" s="15">
        <f t="shared" si="211"/>
        <v>0</v>
      </c>
      <c r="AS711" s="49"/>
      <c r="AT711" s="12">
        <f t="shared" si="212"/>
        <v>-1.7309774749738778E-3</v>
      </c>
      <c r="AU711" s="9">
        <f t="shared" si="213"/>
        <v>47.899899374464077</v>
      </c>
      <c r="AV711" s="9">
        <f t="shared" si="190"/>
        <v>46.038444727284435</v>
      </c>
      <c r="AW711" s="9">
        <f t="shared" si="191"/>
        <v>49.761354021643719</v>
      </c>
      <c r="AX711" s="16">
        <f t="shared" si="214"/>
        <v>47.899899374464077</v>
      </c>
      <c r="AY711" s="44">
        <f t="shared" si="192"/>
        <v>-1.7216466948116484E-3</v>
      </c>
      <c r="AZ711" s="49"/>
      <c r="BA711" s="12">
        <f t="shared" si="215"/>
        <v>-1.7309774749738778E-3</v>
      </c>
      <c r="BB711" s="9">
        <f t="shared" si="216"/>
        <v>66.524977921866991</v>
      </c>
      <c r="BC711" s="9">
        <f t="shared" si="193"/>
        <v>64.66352327468735</v>
      </c>
      <c r="BD711" s="9">
        <f t="shared" si="194"/>
        <v>68.386432569046633</v>
      </c>
      <c r="BE711" s="16">
        <f t="shared" si="217"/>
        <v>66.524977921866991</v>
      </c>
      <c r="BF711" s="44">
        <f t="shared" si="195"/>
        <v>-1.7216466948116484E-3</v>
      </c>
      <c r="BG711" s="49"/>
      <c r="BH711" s="12">
        <f t="shared" si="218"/>
        <v>-1.7309774749738778E-3</v>
      </c>
      <c r="BI711" s="9">
        <f t="shared" si="219"/>
        <v>67</v>
      </c>
      <c r="BJ711" s="9">
        <f t="shared" si="197"/>
        <v>65.138545352820358</v>
      </c>
      <c r="BK711" s="9"/>
      <c r="BL711" s="47">
        <f t="shared" ref="BL711:BL774" si="224">$AA$7</f>
        <v>67</v>
      </c>
      <c r="BM711" s="44">
        <f t="shared" si="196"/>
        <v>-1.7216466948116484E-3</v>
      </c>
      <c r="BN711" s="11"/>
      <c r="BO711" s="9"/>
      <c r="BP711" s="11"/>
      <c r="BQ711" s="9"/>
      <c r="BR711" s="43"/>
      <c r="BS711" s="9"/>
      <c r="BT711" s="11"/>
    </row>
    <row r="712" spans="3:72" x14ac:dyDescent="0.2">
      <c r="C712" s="1">
        <v>80</v>
      </c>
      <c r="D712" s="1">
        <v>104.71</v>
      </c>
      <c r="E712" s="1">
        <v>-5103.8999999999996</v>
      </c>
      <c r="F712" s="2">
        <v>78</v>
      </c>
      <c r="G712" s="6">
        <v>3.3000000000000002E-2</v>
      </c>
      <c r="H712" s="2">
        <v>0.42199999999999999</v>
      </c>
      <c r="I712" s="2">
        <v>3500</v>
      </c>
      <c r="J712" s="3">
        <f t="shared" si="220"/>
        <v>58.333333333333336</v>
      </c>
      <c r="K712" s="3">
        <f t="shared" si="221"/>
        <v>366.52</v>
      </c>
      <c r="L712" s="1">
        <v>0.9</v>
      </c>
      <c r="M712" s="1">
        <v>0.76</v>
      </c>
      <c r="N712" s="1">
        <f t="shared" si="198"/>
        <v>0.68400000000000005</v>
      </c>
      <c r="O712" s="40">
        <f t="shared" si="199"/>
        <v>50.175438596491226</v>
      </c>
      <c r="P712" s="40">
        <f t="shared" si="222"/>
        <v>3808.3157894736842</v>
      </c>
      <c r="Q712" s="1">
        <v>11</v>
      </c>
      <c r="R712" s="1">
        <v>4</v>
      </c>
      <c r="S712" s="2">
        <v>2600</v>
      </c>
      <c r="T712" s="3">
        <f t="shared" si="200"/>
        <v>866.66666666666663</v>
      </c>
      <c r="U712" s="7">
        <v>0.20419999999999999</v>
      </c>
      <c r="V712" s="7">
        <f t="shared" si="223"/>
        <v>3.2749326455999997E-2</v>
      </c>
      <c r="W712" s="7">
        <f t="shared" si="201"/>
        <v>1.6693636134473333E-2</v>
      </c>
      <c r="X712" s="40">
        <f t="shared" si="202"/>
        <v>1081.2059482292843</v>
      </c>
      <c r="Y712" s="1">
        <v>0</v>
      </c>
      <c r="Z712" s="1">
        <v>78</v>
      </c>
      <c r="AA712" s="2">
        <v>67</v>
      </c>
      <c r="AB712" s="6">
        <f t="shared" si="203"/>
        <v>0.6511988748177826</v>
      </c>
      <c r="AC712" s="2">
        <v>347.36</v>
      </c>
      <c r="AD712" s="40">
        <f t="shared" si="204"/>
        <v>3367.0033670033663</v>
      </c>
      <c r="AE712" s="1">
        <f t="shared" si="205"/>
        <v>2.4950099800399199</v>
      </c>
      <c r="AF712" s="2">
        <f t="shared" si="206"/>
        <v>185</v>
      </c>
      <c r="AG712" s="9">
        <f t="shared" si="207"/>
        <v>461.57684630738521</v>
      </c>
      <c r="AH712" s="12">
        <f t="shared" si="208"/>
        <v>3.3158881918099793E-3</v>
      </c>
      <c r="AI712" s="12">
        <f t="shared" si="185"/>
        <v>114566.71252501616</v>
      </c>
      <c r="AJ712" s="42">
        <f t="shared" si="186"/>
        <v>-51.611949034943599</v>
      </c>
      <c r="AK712" s="11">
        <v>0</v>
      </c>
      <c r="AL712" s="9">
        <f t="shared" si="187"/>
        <v>-1080.8587415767199</v>
      </c>
      <c r="AM712" s="11">
        <f t="shared" si="209"/>
        <v>0</v>
      </c>
      <c r="AN712" s="9">
        <f t="shared" si="210"/>
        <v>49.761354021643719</v>
      </c>
      <c r="AO712" s="9"/>
      <c r="AP712" s="9">
        <f t="shared" si="188"/>
        <v>51.612828644103644</v>
      </c>
      <c r="AQ712" s="47">
        <f t="shared" si="189"/>
        <v>49.751373996924002</v>
      </c>
      <c r="AR712" s="15">
        <f t="shared" si="211"/>
        <v>0</v>
      </c>
      <c r="AS712" s="49"/>
      <c r="AT712" s="12">
        <f t="shared" si="212"/>
        <v>-1.7216466948116484E-3</v>
      </c>
      <c r="AU712" s="9">
        <f t="shared" si="213"/>
        <v>47.899899374464077</v>
      </c>
      <c r="AV712" s="9">
        <f t="shared" si="190"/>
        <v>46.048424752004152</v>
      </c>
      <c r="AW712" s="9">
        <f t="shared" si="191"/>
        <v>49.751373996924002</v>
      </c>
      <c r="AX712" s="16">
        <f t="shared" si="214"/>
        <v>47.899899374464077</v>
      </c>
      <c r="AY712" s="44">
        <f t="shared" si="192"/>
        <v>-1.7124162380831582E-3</v>
      </c>
      <c r="AZ712" s="49"/>
      <c r="BA712" s="12">
        <f t="shared" si="215"/>
        <v>-1.7216466948116484E-3</v>
      </c>
      <c r="BB712" s="9">
        <f t="shared" si="216"/>
        <v>66.524977921866991</v>
      </c>
      <c r="BC712" s="9">
        <f t="shared" si="193"/>
        <v>64.673503299407074</v>
      </c>
      <c r="BD712" s="9">
        <f t="shared" si="194"/>
        <v>68.376452544326909</v>
      </c>
      <c r="BE712" s="16">
        <f t="shared" si="217"/>
        <v>66.524977921866991</v>
      </c>
      <c r="BF712" s="44">
        <f t="shared" si="195"/>
        <v>-1.7124162380831517E-3</v>
      </c>
      <c r="BG712" s="49"/>
      <c r="BH712" s="12">
        <f t="shared" si="218"/>
        <v>-1.7216466948116484E-3</v>
      </c>
      <c r="BI712" s="9">
        <f t="shared" si="219"/>
        <v>67</v>
      </c>
      <c r="BJ712" s="9">
        <f t="shared" si="197"/>
        <v>65.148525377540082</v>
      </c>
      <c r="BK712" s="9"/>
      <c r="BL712" s="47">
        <f t="shared" si="224"/>
        <v>67</v>
      </c>
      <c r="BM712" s="44">
        <f t="shared" si="196"/>
        <v>-1.7124162380831517E-3</v>
      </c>
      <c r="BN712" s="11"/>
      <c r="BO712" s="9"/>
      <c r="BP712" s="11"/>
      <c r="BQ712" s="9"/>
      <c r="BR712" s="43"/>
      <c r="BS712" s="9"/>
      <c r="BT712" s="11"/>
    </row>
    <row r="713" spans="3:72" x14ac:dyDescent="0.2">
      <c r="C713" s="1">
        <v>80</v>
      </c>
      <c r="D713" s="1">
        <v>104.71</v>
      </c>
      <c r="E713" s="1">
        <v>-5103.8999999999996</v>
      </c>
      <c r="F713" s="2">
        <v>78</v>
      </c>
      <c r="G713" s="6">
        <v>3.3000000000000002E-2</v>
      </c>
      <c r="H713" s="2">
        <v>0.42199999999999999</v>
      </c>
      <c r="I713" s="2">
        <v>3500</v>
      </c>
      <c r="J713" s="3">
        <f t="shared" si="220"/>
        <v>58.333333333333336</v>
      </c>
      <c r="K713" s="3">
        <f t="shared" si="221"/>
        <v>366.52</v>
      </c>
      <c r="L713" s="1">
        <v>0.9</v>
      </c>
      <c r="M713" s="1">
        <v>0.76</v>
      </c>
      <c r="N713" s="1">
        <f t="shared" si="198"/>
        <v>0.68400000000000005</v>
      </c>
      <c r="O713" s="40">
        <f t="shared" si="199"/>
        <v>50.175438596491226</v>
      </c>
      <c r="P713" s="40">
        <f t="shared" si="222"/>
        <v>3808.3157894736842</v>
      </c>
      <c r="Q713" s="1">
        <v>11</v>
      </c>
      <c r="R713" s="1">
        <v>4</v>
      </c>
      <c r="S713" s="2">
        <v>2600</v>
      </c>
      <c r="T713" s="3">
        <f t="shared" si="200"/>
        <v>866.66666666666663</v>
      </c>
      <c r="U713" s="7">
        <v>0.20419999999999999</v>
      </c>
      <c r="V713" s="7">
        <f t="shared" si="223"/>
        <v>3.2749326455999997E-2</v>
      </c>
      <c r="W713" s="7">
        <f t="shared" si="201"/>
        <v>1.6693636134473333E-2</v>
      </c>
      <c r="X713" s="40">
        <f t="shared" si="202"/>
        <v>1081.2059482292843</v>
      </c>
      <c r="Y713" s="1">
        <v>0</v>
      </c>
      <c r="Z713" s="1">
        <v>78</v>
      </c>
      <c r="AA713" s="2">
        <v>67</v>
      </c>
      <c r="AB713" s="6">
        <f t="shared" si="203"/>
        <v>0.6511988748177826</v>
      </c>
      <c r="AC713" s="2">
        <v>347.36</v>
      </c>
      <c r="AD713" s="40">
        <f t="shared" si="204"/>
        <v>3367.0033670033663</v>
      </c>
      <c r="AE713" s="1">
        <f t="shared" si="205"/>
        <v>2.4950099800399199</v>
      </c>
      <c r="AF713" s="2">
        <f t="shared" si="206"/>
        <v>186</v>
      </c>
      <c r="AG713" s="9">
        <f t="shared" si="207"/>
        <v>464.07185628742508</v>
      </c>
      <c r="AH713" s="12">
        <f t="shared" si="208"/>
        <v>3.2981196326924271E-3</v>
      </c>
      <c r="AI713" s="12">
        <f t="shared" si="185"/>
        <v>114975.86004747939</v>
      </c>
      <c r="AJ713" s="42">
        <f t="shared" si="186"/>
        <v>-51.592105114384658</v>
      </c>
      <c r="AK713" s="11">
        <v>0</v>
      </c>
      <c r="AL713" s="9">
        <f t="shared" si="187"/>
        <v>-1080.8606021225451</v>
      </c>
      <c r="AM713" s="11">
        <f t="shared" si="209"/>
        <v>0</v>
      </c>
      <c r="AN713" s="9">
        <f t="shared" si="210"/>
        <v>49.751373996924002</v>
      </c>
      <c r="AO713" s="9"/>
      <c r="AP713" s="9">
        <f t="shared" si="188"/>
        <v>51.592975321833585</v>
      </c>
      <c r="AQ713" s="47">
        <f t="shared" si="189"/>
        <v>49.74150069937366</v>
      </c>
      <c r="AR713" s="15">
        <f t="shared" si="211"/>
        <v>0</v>
      </c>
      <c r="AS713" s="49"/>
      <c r="AT713" s="12">
        <f t="shared" si="212"/>
        <v>-1.7124162380831582E-3</v>
      </c>
      <c r="AU713" s="9">
        <f t="shared" si="213"/>
        <v>47.899899374464077</v>
      </c>
      <c r="AV713" s="9">
        <f t="shared" si="190"/>
        <v>46.058298049554494</v>
      </c>
      <c r="AW713" s="9">
        <f t="shared" si="191"/>
        <v>49.741500699373653</v>
      </c>
      <c r="AX713" s="16">
        <f t="shared" si="214"/>
        <v>47.89989937446407</v>
      </c>
      <c r="AY713" s="44">
        <f t="shared" si="192"/>
        <v>-1.7032844925849769E-3</v>
      </c>
      <c r="AZ713" s="49"/>
      <c r="BA713" s="12">
        <f t="shared" si="215"/>
        <v>-1.7124162380831517E-3</v>
      </c>
      <c r="BB713" s="9">
        <f t="shared" si="216"/>
        <v>66.524977921866991</v>
      </c>
      <c r="BC713" s="9">
        <f t="shared" si="193"/>
        <v>64.683376596957416</v>
      </c>
      <c r="BD713" s="9">
        <f t="shared" si="194"/>
        <v>68.366579246776567</v>
      </c>
      <c r="BE713" s="16">
        <f t="shared" si="217"/>
        <v>66.524977921866991</v>
      </c>
      <c r="BF713" s="44">
        <f t="shared" si="195"/>
        <v>-1.7032844925849769E-3</v>
      </c>
      <c r="BG713" s="49"/>
      <c r="BH713" s="12">
        <f t="shared" si="218"/>
        <v>-1.7124162380831517E-3</v>
      </c>
      <c r="BI713" s="9">
        <f t="shared" si="219"/>
        <v>67</v>
      </c>
      <c r="BJ713" s="9">
        <f t="shared" si="197"/>
        <v>65.158398675090424</v>
      </c>
      <c r="BK713" s="9"/>
      <c r="BL713" s="47">
        <f t="shared" si="224"/>
        <v>67</v>
      </c>
      <c r="BM713" s="44">
        <f t="shared" si="196"/>
        <v>-1.7032844925849769E-3</v>
      </c>
      <c r="BN713" s="11"/>
      <c r="BO713" s="9"/>
      <c r="BP713" s="11"/>
      <c r="BQ713" s="9"/>
      <c r="BR713" s="43"/>
      <c r="BS713" s="9"/>
      <c r="BT713" s="11"/>
    </row>
    <row r="714" spans="3:72" x14ac:dyDescent="0.2">
      <c r="C714" s="1">
        <v>80</v>
      </c>
      <c r="D714" s="1">
        <v>104.71</v>
      </c>
      <c r="E714" s="1">
        <v>-5103.8999999999996</v>
      </c>
      <c r="F714" s="2">
        <v>78</v>
      </c>
      <c r="G714" s="6">
        <v>3.3000000000000002E-2</v>
      </c>
      <c r="H714" s="2">
        <v>0.42199999999999999</v>
      </c>
      <c r="I714" s="2">
        <v>3500</v>
      </c>
      <c r="J714" s="3">
        <f t="shared" si="220"/>
        <v>58.333333333333336</v>
      </c>
      <c r="K714" s="3">
        <f t="shared" si="221"/>
        <v>366.52</v>
      </c>
      <c r="L714" s="1">
        <v>0.9</v>
      </c>
      <c r="M714" s="1">
        <v>0.76</v>
      </c>
      <c r="N714" s="1">
        <f t="shared" si="198"/>
        <v>0.68400000000000005</v>
      </c>
      <c r="O714" s="40">
        <f t="shared" si="199"/>
        <v>50.175438596491226</v>
      </c>
      <c r="P714" s="40">
        <f t="shared" si="222"/>
        <v>3808.3157894736842</v>
      </c>
      <c r="Q714" s="1">
        <v>11</v>
      </c>
      <c r="R714" s="1">
        <v>4</v>
      </c>
      <c r="S714" s="2">
        <v>2600</v>
      </c>
      <c r="T714" s="3">
        <f t="shared" si="200"/>
        <v>866.66666666666663</v>
      </c>
      <c r="U714" s="7">
        <v>0.20419999999999999</v>
      </c>
      <c r="V714" s="7">
        <f t="shared" si="223"/>
        <v>3.2749326455999997E-2</v>
      </c>
      <c r="W714" s="7">
        <f t="shared" si="201"/>
        <v>1.6693636134473333E-2</v>
      </c>
      <c r="X714" s="40">
        <f t="shared" si="202"/>
        <v>1081.2059482292843</v>
      </c>
      <c r="Y714" s="1">
        <v>0</v>
      </c>
      <c r="Z714" s="1">
        <v>78</v>
      </c>
      <c r="AA714" s="2">
        <v>67</v>
      </c>
      <c r="AB714" s="6">
        <f t="shared" si="203"/>
        <v>0.6511988748177826</v>
      </c>
      <c r="AC714" s="2">
        <v>347.36</v>
      </c>
      <c r="AD714" s="40">
        <f t="shared" si="204"/>
        <v>3367.0033670033663</v>
      </c>
      <c r="AE714" s="1">
        <f t="shared" si="205"/>
        <v>2.4950099800399199</v>
      </c>
      <c r="AF714" s="2">
        <f t="shared" si="206"/>
        <v>187</v>
      </c>
      <c r="AG714" s="9">
        <f t="shared" si="207"/>
        <v>466.566866267465</v>
      </c>
      <c r="AH714" s="12">
        <f t="shared" si="208"/>
        <v>3.2805404882127352E-3</v>
      </c>
      <c r="AI714" s="12">
        <f t="shared" si="185"/>
        <v>115380.6447921237</v>
      </c>
      <c r="AJ714" s="42">
        <f t="shared" si="186"/>
        <v>-51.572472792306328</v>
      </c>
      <c r="AK714" s="11">
        <v>0</v>
      </c>
      <c r="AL714" s="9">
        <f t="shared" si="187"/>
        <v>-1080.8624428347637</v>
      </c>
      <c r="AM714" s="11">
        <f t="shared" si="209"/>
        <v>0</v>
      </c>
      <c r="AN714" s="9">
        <f t="shared" si="210"/>
        <v>49.74150069937366</v>
      </c>
      <c r="AO714" s="9"/>
      <c r="AP714" s="9">
        <f t="shared" si="188"/>
        <v>51.573333747977912</v>
      </c>
      <c r="AQ714" s="47">
        <f t="shared" si="189"/>
        <v>49.731732423068323</v>
      </c>
      <c r="AR714" s="15">
        <f t="shared" si="211"/>
        <v>0</v>
      </c>
      <c r="AS714" s="49"/>
      <c r="AT714" s="12">
        <f t="shared" si="212"/>
        <v>-1.7032844925849769E-3</v>
      </c>
      <c r="AU714" s="9">
        <f t="shared" si="213"/>
        <v>47.89989937446407</v>
      </c>
      <c r="AV714" s="9">
        <f t="shared" si="190"/>
        <v>46.068066325859817</v>
      </c>
      <c r="AW714" s="9">
        <f t="shared" si="191"/>
        <v>49.731732423068323</v>
      </c>
      <c r="AX714" s="16">
        <f t="shared" si="214"/>
        <v>47.89989937446407</v>
      </c>
      <c r="AY714" s="44">
        <f t="shared" si="192"/>
        <v>-1.6942498805193288E-3</v>
      </c>
      <c r="AZ714" s="49"/>
      <c r="BA714" s="12">
        <f t="shared" si="215"/>
        <v>-1.7032844925849769E-3</v>
      </c>
      <c r="BB714" s="9">
        <f t="shared" si="216"/>
        <v>66.524977921866991</v>
      </c>
      <c r="BC714" s="9">
        <f t="shared" si="193"/>
        <v>64.693144873262739</v>
      </c>
      <c r="BD714" s="9">
        <f t="shared" si="194"/>
        <v>68.356810970471244</v>
      </c>
      <c r="BE714" s="16">
        <f t="shared" si="217"/>
        <v>66.524977921866991</v>
      </c>
      <c r="BF714" s="44">
        <f t="shared" si="195"/>
        <v>-1.6942498805193288E-3</v>
      </c>
      <c r="BG714" s="49"/>
      <c r="BH714" s="12">
        <f t="shared" si="218"/>
        <v>-1.7032844925849769E-3</v>
      </c>
      <c r="BI714" s="9">
        <f t="shared" si="219"/>
        <v>67</v>
      </c>
      <c r="BJ714" s="9">
        <f t="shared" si="197"/>
        <v>65.168166951395747</v>
      </c>
      <c r="BK714" s="9"/>
      <c r="BL714" s="47">
        <f t="shared" si="224"/>
        <v>67</v>
      </c>
      <c r="BM714" s="44">
        <f t="shared" si="196"/>
        <v>-1.6942498805193288E-3</v>
      </c>
      <c r="BN714" s="11"/>
      <c r="BO714" s="9"/>
      <c r="BP714" s="11"/>
      <c r="BQ714" s="9"/>
      <c r="BR714" s="43"/>
      <c r="BS714" s="9"/>
      <c r="BT714" s="11"/>
    </row>
    <row r="715" spans="3:72" x14ac:dyDescent="0.2">
      <c r="C715" s="1">
        <v>80</v>
      </c>
      <c r="D715" s="1">
        <v>104.71</v>
      </c>
      <c r="E715" s="1">
        <v>-5103.8999999999996</v>
      </c>
      <c r="F715" s="2">
        <v>78</v>
      </c>
      <c r="G715" s="6">
        <v>3.3000000000000002E-2</v>
      </c>
      <c r="H715" s="2">
        <v>0.42199999999999999</v>
      </c>
      <c r="I715" s="2">
        <v>3500</v>
      </c>
      <c r="J715" s="3">
        <f t="shared" si="220"/>
        <v>58.333333333333336</v>
      </c>
      <c r="K715" s="3">
        <f t="shared" si="221"/>
        <v>366.52</v>
      </c>
      <c r="L715" s="1">
        <v>0.9</v>
      </c>
      <c r="M715" s="1">
        <v>0.76</v>
      </c>
      <c r="N715" s="1">
        <f t="shared" si="198"/>
        <v>0.68400000000000005</v>
      </c>
      <c r="O715" s="40">
        <f t="shared" si="199"/>
        <v>50.175438596491226</v>
      </c>
      <c r="P715" s="40">
        <f t="shared" si="222"/>
        <v>3808.3157894736842</v>
      </c>
      <c r="Q715" s="1">
        <v>11</v>
      </c>
      <c r="R715" s="1">
        <v>4</v>
      </c>
      <c r="S715" s="2">
        <v>2600</v>
      </c>
      <c r="T715" s="3">
        <f t="shared" si="200"/>
        <v>866.66666666666663</v>
      </c>
      <c r="U715" s="7">
        <v>0.20419999999999999</v>
      </c>
      <c r="V715" s="7">
        <f t="shared" si="223"/>
        <v>3.2749326455999997E-2</v>
      </c>
      <c r="W715" s="7">
        <f t="shared" si="201"/>
        <v>1.6693636134473333E-2</v>
      </c>
      <c r="X715" s="40">
        <f t="shared" si="202"/>
        <v>1081.2059482292843</v>
      </c>
      <c r="Y715" s="1">
        <v>0</v>
      </c>
      <c r="Z715" s="1">
        <v>78</v>
      </c>
      <c r="AA715" s="2">
        <v>67</v>
      </c>
      <c r="AB715" s="6">
        <f t="shared" si="203"/>
        <v>0.6511988748177826</v>
      </c>
      <c r="AC715" s="2">
        <v>347.36</v>
      </c>
      <c r="AD715" s="40">
        <f t="shared" si="204"/>
        <v>3367.0033670033663</v>
      </c>
      <c r="AE715" s="1">
        <f t="shared" si="205"/>
        <v>2.4950099800399199</v>
      </c>
      <c r="AF715" s="2">
        <f t="shared" si="206"/>
        <v>188</v>
      </c>
      <c r="AG715" s="9">
        <f t="shared" si="207"/>
        <v>469.06187624750493</v>
      </c>
      <c r="AH715" s="12">
        <f t="shared" si="208"/>
        <v>3.2631477456600004E-3</v>
      </c>
      <c r="AI715" s="12">
        <f t="shared" si="185"/>
        <v>115781.13629158796</v>
      </c>
      <c r="AJ715" s="42">
        <f t="shared" si="186"/>
        <v>-51.553048696242577</v>
      </c>
      <c r="AK715" s="11">
        <v>0</v>
      </c>
      <c r="AL715" s="9">
        <f t="shared" si="187"/>
        <v>-1080.8642640288363</v>
      </c>
      <c r="AM715" s="11">
        <f t="shared" si="209"/>
        <v>0</v>
      </c>
      <c r="AN715" s="9">
        <f t="shared" si="210"/>
        <v>49.731732423068323</v>
      </c>
      <c r="AO715" s="9"/>
      <c r="AP715" s="9">
        <f t="shared" si="188"/>
        <v>51.553900546899378</v>
      </c>
      <c r="AQ715" s="47">
        <f t="shared" si="189"/>
        <v>49.722067498295125</v>
      </c>
      <c r="AR715" s="15">
        <f t="shared" si="211"/>
        <v>0</v>
      </c>
      <c r="AS715" s="49"/>
      <c r="AT715" s="12">
        <f t="shared" si="212"/>
        <v>-1.6942498805193288E-3</v>
      </c>
      <c r="AU715" s="9">
        <f t="shared" si="213"/>
        <v>47.89989937446407</v>
      </c>
      <c r="AV715" s="9">
        <f t="shared" si="190"/>
        <v>46.077731250633015</v>
      </c>
      <c r="AW715" s="9">
        <f t="shared" si="191"/>
        <v>49.722067498295125</v>
      </c>
      <c r="AX715" s="16">
        <f t="shared" si="214"/>
        <v>47.89989937446407</v>
      </c>
      <c r="AY715" s="44">
        <f t="shared" si="192"/>
        <v>-1.6853108575801507E-3</v>
      </c>
      <c r="AZ715" s="49"/>
      <c r="BA715" s="12">
        <f t="shared" si="215"/>
        <v>-1.6942498805193288E-3</v>
      </c>
      <c r="BB715" s="9">
        <f t="shared" si="216"/>
        <v>66.524977921866991</v>
      </c>
      <c r="BC715" s="9">
        <f t="shared" si="193"/>
        <v>64.702809798035943</v>
      </c>
      <c r="BD715" s="9">
        <f t="shared" si="194"/>
        <v>68.34714604569804</v>
      </c>
      <c r="BE715" s="16">
        <f t="shared" si="217"/>
        <v>66.524977921866991</v>
      </c>
      <c r="BF715" s="44">
        <f t="shared" si="195"/>
        <v>-1.685310857580144E-3</v>
      </c>
      <c r="BG715" s="49"/>
      <c r="BH715" s="12">
        <f t="shared" si="218"/>
        <v>-1.6942498805193288E-3</v>
      </c>
      <c r="BI715" s="9">
        <f t="shared" si="219"/>
        <v>67</v>
      </c>
      <c r="BJ715" s="9">
        <f t="shared" si="197"/>
        <v>65.177831876168952</v>
      </c>
      <c r="BK715" s="9"/>
      <c r="BL715" s="47">
        <f t="shared" si="224"/>
        <v>67</v>
      </c>
      <c r="BM715" s="44">
        <f t="shared" si="196"/>
        <v>-1.685310857580144E-3</v>
      </c>
      <c r="BN715" s="11"/>
      <c r="BO715" s="9"/>
      <c r="BP715" s="11"/>
      <c r="BQ715" s="9"/>
      <c r="BR715" s="43"/>
      <c r="BS715" s="9"/>
      <c r="BT715" s="11"/>
    </row>
    <row r="716" spans="3:72" x14ac:dyDescent="0.2">
      <c r="C716" s="1">
        <v>80</v>
      </c>
      <c r="D716" s="1">
        <v>104.71</v>
      </c>
      <c r="E716" s="1">
        <v>-5103.8999999999996</v>
      </c>
      <c r="F716" s="2">
        <v>78</v>
      </c>
      <c r="G716" s="6">
        <v>3.3000000000000002E-2</v>
      </c>
      <c r="H716" s="2">
        <v>0.42199999999999999</v>
      </c>
      <c r="I716" s="2">
        <v>3500</v>
      </c>
      <c r="J716" s="3">
        <f t="shared" si="220"/>
        <v>58.333333333333336</v>
      </c>
      <c r="K716" s="3">
        <f t="shared" si="221"/>
        <v>366.52</v>
      </c>
      <c r="L716" s="1">
        <v>0.9</v>
      </c>
      <c r="M716" s="1">
        <v>0.76</v>
      </c>
      <c r="N716" s="1">
        <f t="shared" si="198"/>
        <v>0.68400000000000005</v>
      </c>
      <c r="O716" s="40">
        <f t="shared" si="199"/>
        <v>50.175438596491226</v>
      </c>
      <c r="P716" s="40">
        <f t="shared" si="222"/>
        <v>3808.3157894736842</v>
      </c>
      <c r="Q716" s="1">
        <v>11</v>
      </c>
      <c r="R716" s="1">
        <v>4</v>
      </c>
      <c r="S716" s="2">
        <v>2600</v>
      </c>
      <c r="T716" s="3">
        <f t="shared" si="200"/>
        <v>866.66666666666663</v>
      </c>
      <c r="U716" s="7">
        <v>0.20419999999999999</v>
      </c>
      <c r="V716" s="7">
        <f t="shared" si="223"/>
        <v>3.2749326455999997E-2</v>
      </c>
      <c r="W716" s="7">
        <f t="shared" si="201"/>
        <v>1.6693636134473333E-2</v>
      </c>
      <c r="X716" s="40">
        <f t="shared" si="202"/>
        <v>1081.2059482292843</v>
      </c>
      <c r="Y716" s="1">
        <v>0</v>
      </c>
      <c r="Z716" s="1">
        <v>78</v>
      </c>
      <c r="AA716" s="2">
        <v>67</v>
      </c>
      <c r="AB716" s="6">
        <f t="shared" si="203"/>
        <v>0.6511988748177826</v>
      </c>
      <c r="AC716" s="2">
        <v>347.36</v>
      </c>
      <c r="AD716" s="40">
        <f t="shared" si="204"/>
        <v>3367.0033670033663</v>
      </c>
      <c r="AE716" s="1">
        <f t="shared" si="205"/>
        <v>2.4950099800399199</v>
      </c>
      <c r="AF716" s="2">
        <f t="shared" si="206"/>
        <v>189</v>
      </c>
      <c r="AG716" s="9">
        <f t="shared" si="207"/>
        <v>471.55688622754485</v>
      </c>
      <c r="AH716" s="12">
        <f t="shared" si="208"/>
        <v>3.2459384558774338E-3</v>
      </c>
      <c r="AI716" s="12">
        <f t="shared" si="185"/>
        <v>116177.40260681068</v>
      </c>
      <c r="AJ716" s="42">
        <f t="shared" si="186"/>
        <v>-51.533829525110178</v>
      </c>
      <c r="AK716" s="11">
        <v>0</v>
      </c>
      <c r="AL716" s="9">
        <f t="shared" si="187"/>
        <v>-1080.8660660135695</v>
      </c>
      <c r="AM716" s="11">
        <f t="shared" si="209"/>
        <v>0</v>
      </c>
      <c r="AN716" s="9">
        <f t="shared" si="210"/>
        <v>49.722067498295125</v>
      </c>
      <c r="AO716" s="9"/>
      <c r="AP716" s="9">
        <f t="shared" si="188"/>
        <v>51.534672414426929</v>
      </c>
      <c r="AQ716" s="47">
        <f t="shared" si="189"/>
        <v>49.712504290595874</v>
      </c>
      <c r="AR716" s="15">
        <f t="shared" si="211"/>
        <v>0</v>
      </c>
      <c r="AS716" s="49"/>
      <c r="AT716" s="12">
        <f t="shared" si="212"/>
        <v>-1.6853108575801507E-3</v>
      </c>
      <c r="AU716" s="9">
        <f t="shared" si="213"/>
        <v>47.89989937446407</v>
      </c>
      <c r="AV716" s="9">
        <f t="shared" si="190"/>
        <v>46.087294458332266</v>
      </c>
      <c r="AW716" s="9">
        <f t="shared" si="191"/>
        <v>49.712504290595867</v>
      </c>
      <c r="AX716" s="16">
        <f t="shared" si="214"/>
        <v>47.89989937446407</v>
      </c>
      <c r="AY716" s="44">
        <f t="shared" si="192"/>
        <v>-1.6764659120682309E-3</v>
      </c>
      <c r="AZ716" s="49"/>
      <c r="BA716" s="12">
        <f t="shared" si="215"/>
        <v>-1.685310857580144E-3</v>
      </c>
      <c r="BB716" s="9">
        <f t="shared" si="216"/>
        <v>66.524977921866991</v>
      </c>
      <c r="BC716" s="9">
        <f t="shared" si="193"/>
        <v>64.712373005735188</v>
      </c>
      <c r="BD716" s="9">
        <f t="shared" si="194"/>
        <v>68.337582837998795</v>
      </c>
      <c r="BE716" s="16">
        <f t="shared" si="217"/>
        <v>66.524977921866991</v>
      </c>
      <c r="BF716" s="44">
        <f t="shared" si="195"/>
        <v>-1.6764659120682309E-3</v>
      </c>
      <c r="BG716" s="49"/>
      <c r="BH716" s="12">
        <f t="shared" si="218"/>
        <v>-1.685310857580144E-3</v>
      </c>
      <c r="BI716" s="9">
        <f t="shared" si="219"/>
        <v>67</v>
      </c>
      <c r="BJ716" s="9">
        <f t="shared" si="197"/>
        <v>65.187395083868196</v>
      </c>
      <c r="BK716" s="9"/>
      <c r="BL716" s="47">
        <f t="shared" si="224"/>
        <v>67</v>
      </c>
      <c r="BM716" s="44">
        <f t="shared" si="196"/>
        <v>-1.6764659120682309E-3</v>
      </c>
      <c r="BN716" s="11"/>
      <c r="BO716" s="9"/>
      <c r="BP716" s="11"/>
      <c r="BQ716" s="9"/>
      <c r="BR716" s="43"/>
      <c r="BS716" s="9"/>
      <c r="BT716" s="11"/>
    </row>
    <row r="717" spans="3:72" x14ac:dyDescent="0.2">
      <c r="C717" s="1">
        <v>80</v>
      </c>
      <c r="D717" s="1">
        <v>104.71</v>
      </c>
      <c r="E717" s="1">
        <v>-5103.8999999999996</v>
      </c>
      <c r="F717" s="2">
        <v>78</v>
      </c>
      <c r="G717" s="6">
        <v>3.3000000000000002E-2</v>
      </c>
      <c r="H717" s="2">
        <v>0.42199999999999999</v>
      </c>
      <c r="I717" s="2">
        <v>3500</v>
      </c>
      <c r="J717" s="3">
        <f t="shared" si="220"/>
        <v>58.333333333333336</v>
      </c>
      <c r="K717" s="3">
        <f t="shared" si="221"/>
        <v>366.52</v>
      </c>
      <c r="L717" s="1">
        <v>0.9</v>
      </c>
      <c r="M717" s="1">
        <v>0.76</v>
      </c>
      <c r="N717" s="1">
        <f t="shared" si="198"/>
        <v>0.68400000000000005</v>
      </c>
      <c r="O717" s="40">
        <f t="shared" si="199"/>
        <v>50.175438596491226</v>
      </c>
      <c r="P717" s="40">
        <f t="shared" si="222"/>
        <v>3808.3157894736842</v>
      </c>
      <c r="Q717" s="1">
        <v>11</v>
      </c>
      <c r="R717" s="1">
        <v>4</v>
      </c>
      <c r="S717" s="2">
        <v>2600</v>
      </c>
      <c r="T717" s="3">
        <f t="shared" si="200"/>
        <v>866.66666666666663</v>
      </c>
      <c r="U717" s="7">
        <v>0.20419999999999999</v>
      </c>
      <c r="V717" s="7">
        <f t="shared" si="223"/>
        <v>3.2749326455999997E-2</v>
      </c>
      <c r="W717" s="7">
        <f t="shared" si="201"/>
        <v>1.6693636134473333E-2</v>
      </c>
      <c r="X717" s="40">
        <f t="shared" si="202"/>
        <v>1081.2059482292843</v>
      </c>
      <c r="Y717" s="1">
        <v>0</v>
      </c>
      <c r="Z717" s="1">
        <v>78</v>
      </c>
      <c r="AA717" s="2">
        <v>67</v>
      </c>
      <c r="AB717" s="6">
        <f t="shared" si="203"/>
        <v>0.6511988748177826</v>
      </c>
      <c r="AC717" s="2">
        <v>347.36</v>
      </c>
      <c r="AD717" s="40">
        <f t="shared" si="204"/>
        <v>3367.0033670033663</v>
      </c>
      <c r="AE717" s="1">
        <f t="shared" si="205"/>
        <v>2.4950099800399199</v>
      </c>
      <c r="AF717" s="2">
        <f t="shared" si="206"/>
        <v>190</v>
      </c>
      <c r="AG717" s="9">
        <f t="shared" si="207"/>
        <v>474.05189620758478</v>
      </c>
      <c r="AH717" s="12">
        <f t="shared" si="208"/>
        <v>3.2289097315952807E-3</v>
      </c>
      <c r="AI717" s="12">
        <f t="shared" si="185"/>
        <v>116569.5103658</v>
      </c>
      <c r="AJ717" s="42">
        <f t="shared" si="186"/>
        <v>-51.514812047327986</v>
      </c>
      <c r="AK717" s="11">
        <v>0</v>
      </c>
      <c r="AL717" s="9">
        <f t="shared" si="187"/>
        <v>-1080.8678490912889</v>
      </c>
      <c r="AM717" s="11">
        <f t="shared" si="209"/>
        <v>0</v>
      </c>
      <c r="AN717" s="9">
        <f t="shared" si="210"/>
        <v>49.712504290595874</v>
      </c>
      <c r="AO717" s="9"/>
      <c r="AP717" s="9">
        <f t="shared" si="188"/>
        <v>51.515646115972366</v>
      </c>
      <c r="AQ717" s="47">
        <f t="shared" si="189"/>
        <v>49.703041199840563</v>
      </c>
      <c r="AR717" s="15">
        <f t="shared" si="211"/>
        <v>0</v>
      </c>
      <c r="AS717" s="49"/>
      <c r="AT717" s="12">
        <f t="shared" si="212"/>
        <v>-1.6764659120682309E-3</v>
      </c>
      <c r="AU717" s="9">
        <f t="shared" si="213"/>
        <v>47.89989937446407</v>
      </c>
      <c r="AV717" s="9">
        <f t="shared" si="190"/>
        <v>46.096757549087577</v>
      </c>
      <c r="AW717" s="9">
        <f t="shared" si="191"/>
        <v>49.703041199840563</v>
      </c>
      <c r="AX717" s="16">
        <f t="shared" si="214"/>
        <v>47.89989937446407</v>
      </c>
      <c r="AY717" s="44">
        <f t="shared" si="192"/>
        <v>-1.667713564034252E-3</v>
      </c>
      <c r="AZ717" s="49"/>
      <c r="BA717" s="12">
        <f t="shared" si="215"/>
        <v>-1.6764659120682309E-3</v>
      </c>
      <c r="BB717" s="9">
        <f t="shared" si="216"/>
        <v>66.524977921866991</v>
      </c>
      <c r="BC717" s="9">
        <f t="shared" si="193"/>
        <v>64.721836096490492</v>
      </c>
      <c r="BD717" s="9">
        <f t="shared" si="194"/>
        <v>68.328119747243491</v>
      </c>
      <c r="BE717" s="16">
        <f t="shared" si="217"/>
        <v>66.524977921866991</v>
      </c>
      <c r="BF717" s="44">
        <f t="shared" si="195"/>
        <v>-1.6677135640342585E-3</v>
      </c>
      <c r="BG717" s="49"/>
      <c r="BH717" s="12">
        <f t="shared" si="218"/>
        <v>-1.6764659120682309E-3</v>
      </c>
      <c r="BI717" s="9">
        <f t="shared" si="219"/>
        <v>67</v>
      </c>
      <c r="BJ717" s="9">
        <f t="shared" si="197"/>
        <v>65.1968581746235</v>
      </c>
      <c r="BK717" s="9"/>
      <c r="BL717" s="47">
        <f t="shared" si="224"/>
        <v>67</v>
      </c>
      <c r="BM717" s="44">
        <f t="shared" si="196"/>
        <v>-1.6677135640342585E-3</v>
      </c>
      <c r="BN717" s="11"/>
      <c r="BO717" s="9"/>
      <c r="BP717" s="11"/>
      <c r="BQ717" s="9"/>
      <c r="BR717" s="43"/>
      <c r="BS717" s="9"/>
      <c r="BT717" s="11"/>
    </row>
    <row r="718" spans="3:72" x14ac:dyDescent="0.2">
      <c r="C718" s="1">
        <v>80</v>
      </c>
      <c r="D718" s="1">
        <v>104.71</v>
      </c>
      <c r="E718" s="1">
        <v>-5103.8999999999996</v>
      </c>
      <c r="F718" s="2">
        <v>78</v>
      </c>
      <c r="G718" s="6">
        <v>3.3000000000000002E-2</v>
      </c>
      <c r="H718" s="2">
        <v>0.42199999999999999</v>
      </c>
      <c r="I718" s="2">
        <v>3500</v>
      </c>
      <c r="J718" s="3">
        <f t="shared" si="220"/>
        <v>58.333333333333336</v>
      </c>
      <c r="K718" s="3">
        <f t="shared" si="221"/>
        <v>366.52</v>
      </c>
      <c r="L718" s="1">
        <v>0.9</v>
      </c>
      <c r="M718" s="1">
        <v>0.76</v>
      </c>
      <c r="N718" s="1">
        <f t="shared" si="198"/>
        <v>0.68400000000000005</v>
      </c>
      <c r="O718" s="40">
        <f t="shared" si="199"/>
        <v>50.175438596491226</v>
      </c>
      <c r="P718" s="40">
        <f t="shared" si="222"/>
        <v>3808.3157894736842</v>
      </c>
      <c r="Q718" s="1">
        <v>11</v>
      </c>
      <c r="R718" s="1">
        <v>4</v>
      </c>
      <c r="S718" s="2">
        <v>2600</v>
      </c>
      <c r="T718" s="3">
        <f t="shared" si="200"/>
        <v>866.66666666666663</v>
      </c>
      <c r="U718" s="7">
        <v>0.20419999999999999</v>
      </c>
      <c r="V718" s="7">
        <f t="shared" si="223"/>
        <v>3.2749326455999997E-2</v>
      </c>
      <c r="W718" s="7">
        <f t="shared" si="201"/>
        <v>1.6693636134473333E-2</v>
      </c>
      <c r="X718" s="40">
        <f t="shared" si="202"/>
        <v>1081.2059482292843</v>
      </c>
      <c r="Y718" s="1">
        <v>0</v>
      </c>
      <c r="Z718" s="1">
        <v>78</v>
      </c>
      <c r="AA718" s="2">
        <v>67</v>
      </c>
      <c r="AB718" s="6">
        <f t="shared" si="203"/>
        <v>0.6511988748177826</v>
      </c>
      <c r="AC718" s="2">
        <v>347.36</v>
      </c>
      <c r="AD718" s="40">
        <f t="shared" si="204"/>
        <v>3367.0033670033663</v>
      </c>
      <c r="AE718" s="1">
        <f t="shared" si="205"/>
        <v>2.4950099800399199</v>
      </c>
      <c r="AF718" s="2">
        <f t="shared" si="206"/>
        <v>191</v>
      </c>
      <c r="AG718" s="9">
        <f t="shared" si="207"/>
        <v>476.5469061876247</v>
      </c>
      <c r="AH718" s="12">
        <f t="shared" si="208"/>
        <v>3.2120587458159479E-3</v>
      </c>
      <c r="AI718" s="12">
        <f t="shared" si="185"/>
        <v>116957.52480118978</v>
      </c>
      <c r="AJ718" s="42">
        <f t="shared" si="186"/>
        <v>-51.495993098995477</v>
      </c>
      <c r="AK718" s="11">
        <v>0</v>
      </c>
      <c r="AL718" s="9">
        <f t="shared" si="187"/>
        <v>-1080.8696135580099</v>
      </c>
      <c r="AM718" s="11">
        <f t="shared" si="209"/>
        <v>0</v>
      </c>
      <c r="AN718" s="9">
        <f t="shared" si="210"/>
        <v>49.703041199840563</v>
      </c>
      <c r="AO718" s="9"/>
      <c r="AP718" s="9">
        <f t="shared" si="188"/>
        <v>51.496818484706402</v>
      </c>
      <c r="AQ718" s="47">
        <f t="shared" si="189"/>
        <v>49.69367665932991</v>
      </c>
      <c r="AR718" s="15">
        <f t="shared" si="211"/>
        <v>0</v>
      </c>
      <c r="AS718" s="49"/>
      <c r="AT718" s="12">
        <f t="shared" si="212"/>
        <v>-1.667713564034252E-3</v>
      </c>
      <c r="AU718" s="9">
        <f t="shared" si="213"/>
        <v>47.89989937446407</v>
      </c>
      <c r="AV718" s="9">
        <f t="shared" si="190"/>
        <v>46.10612208959823</v>
      </c>
      <c r="AW718" s="9">
        <f t="shared" si="191"/>
        <v>49.693676659329917</v>
      </c>
      <c r="AX718" s="16">
        <f t="shared" si="214"/>
        <v>47.89989937446407</v>
      </c>
      <c r="AY718" s="44">
        <f t="shared" si="192"/>
        <v>-1.6590523644487434E-3</v>
      </c>
      <c r="AZ718" s="49"/>
      <c r="BA718" s="12">
        <f t="shared" si="215"/>
        <v>-1.6677135640342585E-3</v>
      </c>
      <c r="BB718" s="9">
        <f t="shared" si="216"/>
        <v>66.524977921866991</v>
      </c>
      <c r="BC718" s="9">
        <f t="shared" si="193"/>
        <v>64.731200637001137</v>
      </c>
      <c r="BD718" s="9">
        <f t="shared" si="194"/>
        <v>68.318755206732845</v>
      </c>
      <c r="BE718" s="16">
        <f t="shared" si="217"/>
        <v>66.524977921866991</v>
      </c>
      <c r="BF718" s="44">
        <f t="shared" si="195"/>
        <v>-1.6590523644487566E-3</v>
      </c>
      <c r="BG718" s="49"/>
      <c r="BH718" s="12">
        <f t="shared" si="218"/>
        <v>-1.6677135640342585E-3</v>
      </c>
      <c r="BI718" s="9">
        <f t="shared" si="219"/>
        <v>67</v>
      </c>
      <c r="BJ718" s="9">
        <f t="shared" si="197"/>
        <v>65.206222715134146</v>
      </c>
      <c r="BK718" s="9"/>
      <c r="BL718" s="47">
        <f t="shared" si="224"/>
        <v>67</v>
      </c>
      <c r="BM718" s="44">
        <f t="shared" si="196"/>
        <v>-1.6590523644487566E-3</v>
      </c>
      <c r="BN718" s="11"/>
      <c r="BO718" s="9"/>
      <c r="BP718" s="11"/>
      <c r="BQ718" s="9"/>
      <c r="BR718" s="43"/>
      <c r="BS718" s="9"/>
      <c r="BT718" s="11"/>
    </row>
    <row r="719" spans="3:72" x14ac:dyDescent="0.2">
      <c r="C719" s="1">
        <v>80</v>
      </c>
      <c r="D719" s="1">
        <v>104.71</v>
      </c>
      <c r="E719" s="1">
        <v>-5103.8999999999996</v>
      </c>
      <c r="F719" s="2">
        <v>78</v>
      </c>
      <c r="G719" s="6">
        <v>3.3000000000000002E-2</v>
      </c>
      <c r="H719" s="2">
        <v>0.42199999999999999</v>
      </c>
      <c r="I719" s="2">
        <v>3500</v>
      </c>
      <c r="J719" s="3">
        <f t="shared" si="220"/>
        <v>58.333333333333336</v>
      </c>
      <c r="K719" s="3">
        <f t="shared" si="221"/>
        <v>366.52</v>
      </c>
      <c r="L719" s="1">
        <v>0.9</v>
      </c>
      <c r="M719" s="1">
        <v>0.76</v>
      </c>
      <c r="N719" s="1">
        <f t="shared" si="198"/>
        <v>0.68400000000000005</v>
      </c>
      <c r="O719" s="40">
        <f t="shared" si="199"/>
        <v>50.175438596491226</v>
      </c>
      <c r="P719" s="40">
        <f t="shared" si="222"/>
        <v>3808.3157894736842</v>
      </c>
      <c r="Q719" s="1">
        <v>11</v>
      </c>
      <c r="R719" s="1">
        <v>4</v>
      </c>
      <c r="S719" s="2">
        <v>2600</v>
      </c>
      <c r="T719" s="3">
        <f t="shared" si="200"/>
        <v>866.66666666666663</v>
      </c>
      <c r="U719" s="7">
        <v>0.20419999999999999</v>
      </c>
      <c r="V719" s="7">
        <f t="shared" si="223"/>
        <v>3.2749326455999997E-2</v>
      </c>
      <c r="W719" s="7">
        <f t="shared" si="201"/>
        <v>1.6693636134473333E-2</v>
      </c>
      <c r="X719" s="40">
        <f t="shared" si="202"/>
        <v>1081.2059482292843</v>
      </c>
      <c r="Y719" s="1">
        <v>0</v>
      </c>
      <c r="Z719" s="1">
        <v>78</v>
      </c>
      <c r="AA719" s="2">
        <v>67</v>
      </c>
      <c r="AB719" s="6">
        <f t="shared" si="203"/>
        <v>0.6511988748177826</v>
      </c>
      <c r="AC719" s="2">
        <v>347.36</v>
      </c>
      <c r="AD719" s="40">
        <f t="shared" si="204"/>
        <v>3367.0033670033663</v>
      </c>
      <c r="AE719" s="1">
        <f t="shared" si="205"/>
        <v>2.4950099800399199</v>
      </c>
      <c r="AF719" s="2">
        <f t="shared" si="206"/>
        <v>192</v>
      </c>
      <c r="AG719" s="9">
        <f t="shared" si="207"/>
        <v>479.04191616766462</v>
      </c>
      <c r="AH719" s="12">
        <f t="shared" si="208"/>
        <v>3.1953827302494322E-3</v>
      </c>
      <c r="AI719" s="12">
        <f t="shared" si="185"/>
        <v>117341.50978660933</v>
      </c>
      <c r="AJ719" s="42">
        <f t="shared" si="186"/>
        <v>-51.477369582128347</v>
      </c>
      <c r="AK719" s="11">
        <v>0</v>
      </c>
      <c r="AL719" s="9">
        <f t="shared" si="187"/>
        <v>-1080.8713597035999</v>
      </c>
      <c r="AM719" s="11">
        <f t="shared" si="209"/>
        <v>0</v>
      </c>
      <c r="AN719" s="9">
        <f t="shared" si="210"/>
        <v>49.69367665932991</v>
      </c>
      <c r="AO719" s="9"/>
      <c r="AP719" s="9">
        <f t="shared" si="188"/>
        <v>51.478186419791768</v>
      </c>
      <c r="AQ719" s="47">
        <f t="shared" si="189"/>
        <v>49.684409134925929</v>
      </c>
      <c r="AR719" s="15">
        <f t="shared" si="211"/>
        <v>0</v>
      </c>
      <c r="AS719" s="49"/>
      <c r="AT719" s="12">
        <f t="shared" si="212"/>
        <v>-1.6590523644487434E-3</v>
      </c>
      <c r="AU719" s="9">
        <f t="shared" si="213"/>
        <v>47.89989937446407</v>
      </c>
      <c r="AV719" s="9">
        <f t="shared" si="190"/>
        <v>46.115389614002211</v>
      </c>
      <c r="AW719" s="9">
        <f t="shared" si="191"/>
        <v>49.684409134925943</v>
      </c>
      <c r="AX719" s="16">
        <f t="shared" si="214"/>
        <v>47.899899374464077</v>
      </c>
      <c r="AY719" s="44">
        <f t="shared" si="192"/>
        <v>-1.6504808943979621E-3</v>
      </c>
      <c r="AZ719" s="49"/>
      <c r="BA719" s="12">
        <f t="shared" si="215"/>
        <v>-1.6590523644487566E-3</v>
      </c>
      <c r="BB719" s="9">
        <f t="shared" si="216"/>
        <v>66.524977921866991</v>
      </c>
      <c r="BC719" s="9">
        <f t="shared" si="193"/>
        <v>64.740468161405119</v>
      </c>
      <c r="BD719" s="9">
        <f t="shared" si="194"/>
        <v>68.309487682328864</v>
      </c>
      <c r="BE719" s="16">
        <f t="shared" si="217"/>
        <v>66.524977921866991</v>
      </c>
      <c r="BF719" s="44">
        <f t="shared" si="195"/>
        <v>-1.6504808943979686E-3</v>
      </c>
      <c r="BG719" s="49"/>
      <c r="BH719" s="12">
        <f t="shared" si="218"/>
        <v>-1.6590523644487566E-3</v>
      </c>
      <c r="BI719" s="9">
        <f t="shared" si="219"/>
        <v>67</v>
      </c>
      <c r="BJ719" s="9">
        <f t="shared" si="197"/>
        <v>65.215490239538127</v>
      </c>
      <c r="BK719" s="9"/>
      <c r="BL719" s="47">
        <f t="shared" si="224"/>
        <v>67</v>
      </c>
      <c r="BM719" s="44">
        <f t="shared" si="196"/>
        <v>-1.6504808943979686E-3</v>
      </c>
      <c r="BN719" s="11"/>
      <c r="BO719" s="9"/>
      <c r="BP719" s="11"/>
      <c r="BQ719" s="9"/>
      <c r="BR719" s="43"/>
      <c r="BS719" s="9"/>
      <c r="BT719" s="11"/>
    </row>
    <row r="720" spans="3:72" x14ac:dyDescent="0.2">
      <c r="C720" s="1">
        <v>80</v>
      </c>
      <c r="D720" s="1">
        <v>104.71</v>
      </c>
      <c r="E720" s="1">
        <v>-5103.8999999999996</v>
      </c>
      <c r="F720" s="2">
        <v>78</v>
      </c>
      <c r="G720" s="6">
        <v>3.3000000000000002E-2</v>
      </c>
      <c r="H720" s="2">
        <v>0.42199999999999999</v>
      </c>
      <c r="I720" s="2">
        <v>3500</v>
      </c>
      <c r="J720" s="3">
        <f t="shared" si="220"/>
        <v>58.333333333333336</v>
      </c>
      <c r="K720" s="3">
        <f t="shared" si="221"/>
        <v>366.52</v>
      </c>
      <c r="L720" s="1">
        <v>0.9</v>
      </c>
      <c r="M720" s="1">
        <v>0.76</v>
      </c>
      <c r="N720" s="1">
        <f t="shared" si="198"/>
        <v>0.68400000000000005</v>
      </c>
      <c r="O720" s="40">
        <f t="shared" si="199"/>
        <v>50.175438596491226</v>
      </c>
      <c r="P720" s="40">
        <f t="shared" si="222"/>
        <v>3808.3157894736842</v>
      </c>
      <c r="Q720" s="1">
        <v>11</v>
      </c>
      <c r="R720" s="1">
        <v>4</v>
      </c>
      <c r="S720" s="2">
        <v>2600</v>
      </c>
      <c r="T720" s="3">
        <f t="shared" si="200"/>
        <v>866.66666666666663</v>
      </c>
      <c r="U720" s="7">
        <v>0.20419999999999999</v>
      </c>
      <c r="V720" s="7">
        <f t="shared" si="223"/>
        <v>3.2749326455999997E-2</v>
      </c>
      <c r="W720" s="7">
        <f t="shared" si="201"/>
        <v>1.6693636134473333E-2</v>
      </c>
      <c r="X720" s="40">
        <f t="shared" si="202"/>
        <v>1081.2059482292843</v>
      </c>
      <c r="Y720" s="1">
        <v>0</v>
      </c>
      <c r="Z720" s="1">
        <v>78</v>
      </c>
      <c r="AA720" s="2">
        <v>67</v>
      </c>
      <c r="AB720" s="6">
        <f t="shared" si="203"/>
        <v>0.6511988748177826</v>
      </c>
      <c r="AC720" s="2">
        <v>347.36</v>
      </c>
      <c r="AD720" s="40">
        <f t="shared" si="204"/>
        <v>3367.0033670033663</v>
      </c>
      <c r="AE720" s="1">
        <f t="shared" si="205"/>
        <v>2.4950099800399199</v>
      </c>
      <c r="AF720" s="2">
        <f t="shared" si="206"/>
        <v>193</v>
      </c>
      <c r="AG720" s="9">
        <f t="shared" si="207"/>
        <v>481.53692614770455</v>
      </c>
      <c r="AH720" s="12">
        <f t="shared" si="208"/>
        <v>3.1788789737972304E-3</v>
      </c>
      <c r="AI720" s="12">
        <f t="shared" ref="AI720:AI783" si="225">AL720^2-4*CoefC*AJ720</f>
        <v>117721.52787193214</v>
      </c>
      <c r="AJ720" s="42">
        <f t="shared" ref="AJ720:AJ783" si="226">AH720^2*CoefA-AP720</f>
        <v>-51.458938462948986</v>
      </c>
      <c r="AK720" s="11">
        <v>0</v>
      </c>
      <c r="AL720" s="9">
        <f t="shared" ref="AL720:AL783" si="227">AH720*CoefB-B</f>
        <v>-1080.8730878119379</v>
      </c>
      <c r="AM720" s="11">
        <f t="shared" si="209"/>
        <v>0</v>
      </c>
      <c r="AN720" s="9">
        <f t="shared" si="210"/>
        <v>49.684409134925929</v>
      </c>
      <c r="AO720" s="9"/>
      <c r="AP720" s="9">
        <f t="shared" ref="AP720:AP783" si="228">AN720-AT720*(B-_R*ABS(AT720))</f>
        <v>51.459746884671389</v>
      </c>
      <c r="AQ720" s="47">
        <f t="shared" ref="AQ720:AQ783" si="229">AU720+B*(AR720-AT720)+_R*AT720*ABS(AT720)</f>
        <v>49.675237124209538</v>
      </c>
      <c r="AR720" s="15">
        <f t="shared" si="211"/>
        <v>0</v>
      </c>
      <c r="AS720" s="49"/>
      <c r="AT720" s="12">
        <f t="shared" si="212"/>
        <v>-1.6504808943979621E-3</v>
      </c>
      <c r="AU720" s="9">
        <f t="shared" si="213"/>
        <v>47.899899374464077</v>
      </c>
      <c r="AV720" s="9">
        <f t="shared" ref="AV720:AV783" si="230">AU720+AT720*(B-_R*ABS(AT720))</f>
        <v>46.124561624718616</v>
      </c>
      <c r="AW720" s="9">
        <f t="shared" ref="AW720:AW783" si="231">AU720-BA720*(B-_R*ABS(BA720))</f>
        <v>49.675237124209545</v>
      </c>
      <c r="AX720" s="16">
        <f t="shared" si="214"/>
        <v>47.899899374464084</v>
      </c>
      <c r="AY720" s="44">
        <f t="shared" ref="AY720:AY783" si="232">(AV720-AX720)/B</f>
        <v>-1.6419977643047368E-3</v>
      </c>
      <c r="AZ720" s="49"/>
      <c r="BA720" s="12">
        <f t="shared" si="215"/>
        <v>-1.6504808943979686E-3</v>
      </c>
      <c r="BB720" s="9">
        <f t="shared" si="216"/>
        <v>66.524977921866991</v>
      </c>
      <c r="BC720" s="9">
        <f t="shared" ref="BC720:BC783" si="233">BB720+BA720*(B-_R*ABS(BA720))</f>
        <v>64.749640172121531</v>
      </c>
      <c r="BD720" s="9">
        <f t="shared" ref="BD720:BD783" si="234">BB720-BH720*(B-_R*ABS(BH720))</f>
        <v>68.300315671612452</v>
      </c>
      <c r="BE720" s="16">
        <f t="shared" si="217"/>
        <v>66.524977921866991</v>
      </c>
      <c r="BF720" s="44">
        <f t="shared" ref="BF720:BF783" si="235">(BC720-BE720)/B</f>
        <v>-1.6419977643047303E-3</v>
      </c>
      <c r="BG720" s="49"/>
      <c r="BH720" s="12">
        <f t="shared" si="218"/>
        <v>-1.6504808943979686E-3</v>
      </c>
      <c r="BI720" s="9">
        <f t="shared" si="219"/>
        <v>67</v>
      </c>
      <c r="BJ720" s="9">
        <f t="shared" si="197"/>
        <v>65.224662250254539</v>
      </c>
      <c r="BK720" s="9"/>
      <c r="BL720" s="47">
        <f t="shared" si="224"/>
        <v>67</v>
      </c>
      <c r="BM720" s="44">
        <f t="shared" ref="BM720:BM783" si="236">(BJ720-BL720)/B</f>
        <v>-1.6419977643047303E-3</v>
      </c>
      <c r="BN720" s="11"/>
      <c r="BO720" s="9"/>
      <c r="BP720" s="11"/>
      <c r="BQ720" s="9"/>
      <c r="BR720" s="43"/>
      <c r="BS720" s="9"/>
      <c r="BT720" s="11"/>
    </row>
    <row r="721" spans="3:72" x14ac:dyDescent="0.2">
      <c r="C721" s="1">
        <v>80</v>
      </c>
      <c r="D721" s="1">
        <v>104.71</v>
      </c>
      <c r="E721" s="1">
        <v>-5103.8999999999996</v>
      </c>
      <c r="F721" s="2">
        <v>78</v>
      </c>
      <c r="G721" s="6">
        <v>3.3000000000000002E-2</v>
      </c>
      <c r="H721" s="2">
        <v>0.42199999999999999</v>
      </c>
      <c r="I721" s="2">
        <v>3500</v>
      </c>
      <c r="J721" s="3">
        <f t="shared" si="220"/>
        <v>58.333333333333336</v>
      </c>
      <c r="K721" s="3">
        <f t="shared" si="221"/>
        <v>366.52</v>
      </c>
      <c r="L721" s="1">
        <v>0.9</v>
      </c>
      <c r="M721" s="1">
        <v>0.76</v>
      </c>
      <c r="N721" s="1">
        <f t="shared" si="198"/>
        <v>0.68400000000000005</v>
      </c>
      <c r="O721" s="40">
        <f t="shared" si="199"/>
        <v>50.175438596491226</v>
      </c>
      <c r="P721" s="40">
        <f t="shared" si="222"/>
        <v>3808.3157894736842</v>
      </c>
      <c r="Q721" s="1">
        <v>11</v>
      </c>
      <c r="R721" s="1">
        <v>4</v>
      </c>
      <c r="S721" s="2">
        <v>2600</v>
      </c>
      <c r="T721" s="3">
        <f t="shared" si="200"/>
        <v>866.66666666666663</v>
      </c>
      <c r="U721" s="7">
        <v>0.20419999999999999</v>
      </c>
      <c r="V721" s="7">
        <f t="shared" si="223"/>
        <v>3.2749326455999997E-2</v>
      </c>
      <c r="W721" s="7">
        <f t="shared" si="201"/>
        <v>1.6693636134473333E-2</v>
      </c>
      <c r="X721" s="40">
        <f t="shared" si="202"/>
        <v>1081.2059482292843</v>
      </c>
      <c r="Y721" s="1">
        <v>0</v>
      </c>
      <c r="Z721" s="1">
        <v>78</v>
      </c>
      <c r="AA721" s="2">
        <v>67</v>
      </c>
      <c r="AB721" s="6">
        <f t="shared" si="203"/>
        <v>0.6511988748177826</v>
      </c>
      <c r="AC721" s="2">
        <v>347.36</v>
      </c>
      <c r="AD721" s="40">
        <f t="shared" si="204"/>
        <v>3367.0033670033663</v>
      </c>
      <c r="AE721" s="1">
        <f t="shared" si="205"/>
        <v>2.4950099800399199</v>
      </c>
      <c r="AF721" s="2">
        <f t="shared" si="206"/>
        <v>194</v>
      </c>
      <c r="AG721" s="9">
        <f t="shared" si="207"/>
        <v>484.03193612774447</v>
      </c>
      <c r="AH721" s="12">
        <f t="shared" si="208"/>
        <v>3.1625448210829943E-3</v>
      </c>
      <c r="AI721" s="12">
        <f t="shared" si="225"/>
        <v>118097.6403174242</v>
      </c>
      <c r="AJ721" s="42">
        <f t="shared" si="226"/>
        <v>-51.440696770229984</v>
      </c>
      <c r="AK721" s="11">
        <v>0</v>
      </c>
      <c r="AL721" s="9">
        <f t="shared" si="227"/>
        <v>-1080.8747981610688</v>
      </c>
      <c r="AM721" s="11">
        <f t="shared" si="209"/>
        <v>0</v>
      </c>
      <c r="AN721" s="9">
        <f t="shared" si="210"/>
        <v>49.675237124209538</v>
      </c>
      <c r="AO721" s="9"/>
      <c r="AP721" s="9">
        <f t="shared" si="228"/>
        <v>51.441496905409615</v>
      </c>
      <c r="AQ721" s="47">
        <f t="shared" si="229"/>
        <v>49.666159155664161</v>
      </c>
      <c r="AR721" s="15">
        <f t="shared" si="211"/>
        <v>0</v>
      </c>
      <c r="AS721" s="49"/>
      <c r="AT721" s="12">
        <f t="shared" si="212"/>
        <v>-1.6419977643047368E-3</v>
      </c>
      <c r="AU721" s="9">
        <f t="shared" si="213"/>
        <v>47.899899374464084</v>
      </c>
      <c r="AV721" s="9">
        <f t="shared" si="230"/>
        <v>46.133639593264007</v>
      </c>
      <c r="AW721" s="9">
        <f t="shared" si="231"/>
        <v>49.666159155664154</v>
      </c>
      <c r="AX721" s="16">
        <f t="shared" si="214"/>
        <v>47.899899374464084</v>
      </c>
      <c r="AY721" s="44">
        <f t="shared" si="232"/>
        <v>-1.6336016131734393E-3</v>
      </c>
      <c r="AZ721" s="49"/>
      <c r="BA721" s="12">
        <f t="shared" si="215"/>
        <v>-1.6419977643047303E-3</v>
      </c>
      <c r="BB721" s="9">
        <f t="shared" si="216"/>
        <v>66.524977921866991</v>
      </c>
      <c r="BC721" s="9">
        <f t="shared" si="233"/>
        <v>64.758718140666929</v>
      </c>
      <c r="BD721" s="9">
        <f t="shared" si="234"/>
        <v>68.291237703067054</v>
      </c>
      <c r="BE721" s="16">
        <f t="shared" si="217"/>
        <v>66.524977921866991</v>
      </c>
      <c r="BF721" s="44">
        <f t="shared" si="235"/>
        <v>-1.633601613173426E-3</v>
      </c>
      <c r="BG721" s="49"/>
      <c r="BH721" s="12">
        <f t="shared" si="218"/>
        <v>-1.6419977643047303E-3</v>
      </c>
      <c r="BI721" s="9">
        <f t="shared" si="219"/>
        <v>67</v>
      </c>
      <c r="BJ721" s="9">
        <f t="shared" si="197"/>
        <v>65.233740218799937</v>
      </c>
      <c r="BK721" s="9"/>
      <c r="BL721" s="47">
        <f t="shared" si="224"/>
        <v>67</v>
      </c>
      <c r="BM721" s="44">
        <f t="shared" si="236"/>
        <v>-1.633601613173426E-3</v>
      </c>
      <c r="BN721" s="11"/>
      <c r="BO721" s="9"/>
      <c r="BP721" s="11"/>
      <c r="BQ721" s="9"/>
      <c r="BR721" s="43"/>
      <c r="BS721" s="9"/>
      <c r="BT721" s="11"/>
    </row>
    <row r="722" spans="3:72" x14ac:dyDescent="0.2">
      <c r="C722" s="1">
        <v>80</v>
      </c>
      <c r="D722" s="1">
        <v>104.71</v>
      </c>
      <c r="E722" s="1">
        <v>-5103.8999999999996</v>
      </c>
      <c r="F722" s="2">
        <v>78</v>
      </c>
      <c r="G722" s="6">
        <v>3.3000000000000002E-2</v>
      </c>
      <c r="H722" s="2">
        <v>0.42199999999999999</v>
      </c>
      <c r="I722" s="2">
        <v>3500</v>
      </c>
      <c r="J722" s="3">
        <f t="shared" si="220"/>
        <v>58.333333333333336</v>
      </c>
      <c r="K722" s="3">
        <f t="shared" si="221"/>
        <v>366.52</v>
      </c>
      <c r="L722" s="1">
        <v>0.9</v>
      </c>
      <c r="M722" s="1">
        <v>0.76</v>
      </c>
      <c r="N722" s="1">
        <f t="shared" si="198"/>
        <v>0.68400000000000005</v>
      </c>
      <c r="O722" s="40">
        <f t="shared" si="199"/>
        <v>50.175438596491226</v>
      </c>
      <c r="P722" s="40">
        <f t="shared" si="222"/>
        <v>3808.3157894736842</v>
      </c>
      <c r="Q722" s="1">
        <v>11</v>
      </c>
      <c r="R722" s="1">
        <v>4</v>
      </c>
      <c r="S722" s="2">
        <v>2600</v>
      </c>
      <c r="T722" s="3">
        <f t="shared" si="200"/>
        <v>866.66666666666663</v>
      </c>
      <c r="U722" s="7">
        <v>0.20419999999999999</v>
      </c>
      <c r="V722" s="7">
        <f t="shared" si="223"/>
        <v>3.2749326455999997E-2</v>
      </c>
      <c r="W722" s="7">
        <f t="shared" si="201"/>
        <v>1.6693636134473333E-2</v>
      </c>
      <c r="X722" s="40">
        <f t="shared" si="202"/>
        <v>1081.2059482292843</v>
      </c>
      <c r="Y722" s="1">
        <v>0</v>
      </c>
      <c r="Z722" s="1">
        <v>78</v>
      </c>
      <c r="AA722" s="2">
        <v>67</v>
      </c>
      <c r="AB722" s="6">
        <f t="shared" si="203"/>
        <v>0.6511988748177826</v>
      </c>
      <c r="AC722" s="2">
        <v>347.36</v>
      </c>
      <c r="AD722" s="40">
        <f t="shared" si="204"/>
        <v>3367.0033670033663</v>
      </c>
      <c r="AE722" s="1">
        <f t="shared" si="205"/>
        <v>2.4950099800399199</v>
      </c>
      <c r="AF722" s="2">
        <f t="shared" si="206"/>
        <v>195</v>
      </c>
      <c r="AG722" s="9">
        <f t="shared" si="207"/>
        <v>486.5269461077844</v>
      </c>
      <c r="AH722" s="12">
        <f t="shared" si="208"/>
        <v>3.1463776710282543E-3</v>
      </c>
      <c r="AI722" s="12">
        <f t="shared" si="225"/>
        <v>118469.90712684207</v>
      </c>
      <c r="AJ722" s="42">
        <f t="shared" si="226"/>
        <v>-51.422641593688667</v>
      </c>
      <c r="AK722" s="11">
        <v>0</v>
      </c>
      <c r="AL722" s="9">
        <f t="shared" si="227"/>
        <v>-1080.876491023351</v>
      </c>
      <c r="AM722" s="11">
        <f t="shared" si="209"/>
        <v>0</v>
      </c>
      <c r="AN722" s="9">
        <f t="shared" si="210"/>
        <v>49.666159155664161</v>
      </c>
      <c r="AO722" s="9"/>
      <c r="AP722" s="9">
        <f t="shared" si="228"/>
        <v>51.423433569084565</v>
      </c>
      <c r="AQ722" s="47">
        <f t="shared" si="229"/>
        <v>49.657173787884489</v>
      </c>
      <c r="AR722" s="15">
        <f t="shared" si="211"/>
        <v>0</v>
      </c>
      <c r="AS722" s="49"/>
      <c r="AT722" s="12">
        <f t="shared" si="212"/>
        <v>-1.6336016131734393E-3</v>
      </c>
      <c r="AU722" s="9">
        <f t="shared" si="213"/>
        <v>47.899899374464084</v>
      </c>
      <c r="AV722" s="9">
        <f t="shared" si="230"/>
        <v>46.14262496104368</v>
      </c>
      <c r="AW722" s="9">
        <f t="shared" si="231"/>
        <v>49.657173787884474</v>
      </c>
      <c r="AX722" s="16">
        <f t="shared" si="214"/>
        <v>47.899899374464077</v>
      </c>
      <c r="AY722" s="44">
        <f t="shared" si="232"/>
        <v>-1.6252911078581519E-3</v>
      </c>
      <c r="AZ722" s="49"/>
      <c r="BA722" s="12">
        <f t="shared" si="215"/>
        <v>-1.633601613173426E-3</v>
      </c>
      <c r="BB722" s="9">
        <f t="shared" si="216"/>
        <v>66.524977921866991</v>
      </c>
      <c r="BC722" s="9">
        <f t="shared" si="233"/>
        <v>64.767703508446601</v>
      </c>
      <c r="BD722" s="9">
        <f t="shared" si="234"/>
        <v>68.282252335287382</v>
      </c>
      <c r="BE722" s="16">
        <f t="shared" si="217"/>
        <v>66.524977921866991</v>
      </c>
      <c r="BF722" s="44">
        <f t="shared" si="235"/>
        <v>-1.6252911078581454E-3</v>
      </c>
      <c r="BG722" s="49"/>
      <c r="BH722" s="12">
        <f t="shared" si="218"/>
        <v>-1.633601613173426E-3</v>
      </c>
      <c r="BI722" s="9">
        <f t="shared" si="219"/>
        <v>67</v>
      </c>
      <c r="BJ722" s="9">
        <f t="shared" si="197"/>
        <v>65.24272558657961</v>
      </c>
      <c r="BK722" s="9"/>
      <c r="BL722" s="47">
        <f t="shared" si="224"/>
        <v>67</v>
      </c>
      <c r="BM722" s="44">
        <f t="shared" si="236"/>
        <v>-1.6252911078581454E-3</v>
      </c>
      <c r="BN722" s="11"/>
      <c r="BO722" s="9"/>
      <c r="BP722" s="11"/>
      <c r="BQ722" s="9"/>
      <c r="BR722" s="43"/>
      <c r="BS722" s="9"/>
      <c r="BT722" s="11"/>
    </row>
    <row r="723" spans="3:72" x14ac:dyDescent="0.2">
      <c r="C723" s="1">
        <v>80</v>
      </c>
      <c r="D723" s="1">
        <v>104.71</v>
      </c>
      <c r="E723" s="1">
        <v>-5103.8999999999996</v>
      </c>
      <c r="F723" s="2">
        <v>78</v>
      </c>
      <c r="G723" s="6">
        <v>3.3000000000000002E-2</v>
      </c>
      <c r="H723" s="2">
        <v>0.42199999999999999</v>
      </c>
      <c r="I723" s="2">
        <v>3500</v>
      </c>
      <c r="J723" s="3">
        <f t="shared" si="220"/>
        <v>58.333333333333336</v>
      </c>
      <c r="K723" s="3">
        <f t="shared" si="221"/>
        <v>366.52</v>
      </c>
      <c r="L723" s="1">
        <v>0.9</v>
      </c>
      <c r="M723" s="1">
        <v>0.76</v>
      </c>
      <c r="N723" s="1">
        <f t="shared" si="198"/>
        <v>0.68400000000000005</v>
      </c>
      <c r="O723" s="40">
        <f t="shared" si="199"/>
        <v>50.175438596491226</v>
      </c>
      <c r="P723" s="40">
        <f t="shared" si="222"/>
        <v>3808.3157894736842</v>
      </c>
      <c r="Q723" s="1">
        <v>11</v>
      </c>
      <c r="R723" s="1">
        <v>4</v>
      </c>
      <c r="S723" s="2">
        <v>2600</v>
      </c>
      <c r="T723" s="3">
        <f t="shared" si="200"/>
        <v>866.66666666666663</v>
      </c>
      <c r="U723" s="7">
        <v>0.20419999999999999</v>
      </c>
      <c r="V723" s="7">
        <f t="shared" si="223"/>
        <v>3.2749326455999997E-2</v>
      </c>
      <c r="W723" s="7">
        <f t="shared" si="201"/>
        <v>1.6693636134473333E-2</v>
      </c>
      <c r="X723" s="40">
        <f t="shared" si="202"/>
        <v>1081.2059482292843</v>
      </c>
      <c r="Y723" s="1">
        <v>0</v>
      </c>
      <c r="Z723" s="1">
        <v>78</v>
      </c>
      <c r="AA723" s="2">
        <v>67</v>
      </c>
      <c r="AB723" s="6">
        <f t="shared" si="203"/>
        <v>0.6511988748177826</v>
      </c>
      <c r="AC723" s="2">
        <v>347.36</v>
      </c>
      <c r="AD723" s="40">
        <f t="shared" si="204"/>
        <v>3367.0033670033663</v>
      </c>
      <c r="AE723" s="1">
        <f t="shared" si="205"/>
        <v>2.4950099800399199</v>
      </c>
      <c r="AF723" s="2">
        <f t="shared" si="206"/>
        <v>196</v>
      </c>
      <c r="AG723" s="9">
        <f t="shared" si="207"/>
        <v>489.02195608782432</v>
      </c>
      <c r="AH723" s="12">
        <f t="shared" si="208"/>
        <v>3.1303749754716037E-3</v>
      </c>
      <c r="AI723" s="12">
        <f t="shared" si="225"/>
        <v>118838.38707951852</v>
      </c>
      <c r="AJ723" s="42">
        <f t="shared" si="226"/>
        <v>-51.404770082430893</v>
      </c>
      <c r="AK723" s="11">
        <v>0</v>
      </c>
      <c r="AL723" s="9">
        <f t="shared" si="227"/>
        <v>-1080.8781666656027</v>
      </c>
      <c r="AM723" s="11">
        <f t="shared" si="209"/>
        <v>0</v>
      </c>
      <c r="AN723" s="9">
        <f t="shared" si="210"/>
        <v>49.657173787884489</v>
      </c>
      <c r="AO723" s="9"/>
      <c r="AP723" s="9">
        <f t="shared" si="228"/>
        <v>51.405554022229857</v>
      </c>
      <c r="AQ723" s="47">
        <f t="shared" si="229"/>
        <v>49.648279608809446</v>
      </c>
      <c r="AR723" s="15">
        <f t="shared" si="211"/>
        <v>0</v>
      </c>
      <c r="AS723" s="49"/>
      <c r="AT723" s="12">
        <f t="shared" si="212"/>
        <v>-1.6252911078581519E-3</v>
      </c>
      <c r="AU723" s="9">
        <f t="shared" si="213"/>
        <v>47.899899374464077</v>
      </c>
      <c r="AV723" s="9">
        <f t="shared" si="230"/>
        <v>46.151519140118708</v>
      </c>
      <c r="AW723" s="9">
        <f t="shared" si="231"/>
        <v>49.648279608809439</v>
      </c>
      <c r="AX723" s="16">
        <f t="shared" si="214"/>
        <v>47.89989937446407</v>
      </c>
      <c r="AY723" s="44">
        <f t="shared" si="232"/>
        <v>-1.6170649423532344E-3</v>
      </c>
      <c r="AZ723" s="49"/>
      <c r="BA723" s="12">
        <f t="shared" si="215"/>
        <v>-1.6252911078581454E-3</v>
      </c>
      <c r="BB723" s="9">
        <f t="shared" si="216"/>
        <v>66.524977921866991</v>
      </c>
      <c r="BC723" s="9">
        <f t="shared" si="233"/>
        <v>64.77659768752163</v>
      </c>
      <c r="BD723" s="9">
        <f t="shared" si="234"/>
        <v>68.273358156212353</v>
      </c>
      <c r="BE723" s="16">
        <f t="shared" si="217"/>
        <v>66.524977921866991</v>
      </c>
      <c r="BF723" s="44">
        <f t="shared" si="235"/>
        <v>-1.6170649423532344E-3</v>
      </c>
      <c r="BG723" s="49"/>
      <c r="BH723" s="12">
        <f t="shared" si="218"/>
        <v>-1.6252911078581454E-3</v>
      </c>
      <c r="BI723" s="9">
        <f t="shared" si="219"/>
        <v>67</v>
      </c>
      <c r="BJ723" s="9">
        <f t="shared" si="197"/>
        <v>65.251619765654638</v>
      </c>
      <c r="BK723" s="9"/>
      <c r="BL723" s="47">
        <f t="shared" si="224"/>
        <v>67</v>
      </c>
      <c r="BM723" s="44">
        <f t="shared" si="236"/>
        <v>-1.6170649423532344E-3</v>
      </c>
      <c r="BN723" s="11"/>
      <c r="BO723" s="9"/>
      <c r="BP723" s="11"/>
      <c r="BQ723" s="9"/>
      <c r="BR723" s="43"/>
      <c r="BS723" s="9"/>
      <c r="BT723" s="11"/>
    </row>
    <row r="724" spans="3:72" x14ac:dyDescent="0.2">
      <c r="C724" s="1">
        <v>80</v>
      </c>
      <c r="D724" s="1">
        <v>104.71</v>
      </c>
      <c r="E724" s="1">
        <v>-5103.8999999999996</v>
      </c>
      <c r="F724" s="2">
        <v>78</v>
      </c>
      <c r="G724" s="6">
        <v>3.3000000000000002E-2</v>
      </c>
      <c r="H724" s="2">
        <v>0.42199999999999999</v>
      </c>
      <c r="I724" s="2">
        <v>3500</v>
      </c>
      <c r="J724" s="3">
        <f t="shared" si="220"/>
        <v>58.333333333333336</v>
      </c>
      <c r="K724" s="3">
        <f t="shared" si="221"/>
        <v>366.52</v>
      </c>
      <c r="L724" s="1">
        <v>0.9</v>
      </c>
      <c r="M724" s="1">
        <v>0.76</v>
      </c>
      <c r="N724" s="1">
        <f t="shared" si="198"/>
        <v>0.68400000000000005</v>
      </c>
      <c r="O724" s="40">
        <f t="shared" si="199"/>
        <v>50.175438596491226</v>
      </c>
      <c r="P724" s="40">
        <f t="shared" si="222"/>
        <v>3808.3157894736842</v>
      </c>
      <c r="Q724" s="1">
        <v>11</v>
      </c>
      <c r="R724" s="1">
        <v>4</v>
      </c>
      <c r="S724" s="2">
        <v>2600</v>
      </c>
      <c r="T724" s="3">
        <f t="shared" si="200"/>
        <v>866.66666666666663</v>
      </c>
      <c r="U724" s="7">
        <v>0.20419999999999999</v>
      </c>
      <c r="V724" s="7">
        <f t="shared" si="223"/>
        <v>3.2749326455999997E-2</v>
      </c>
      <c r="W724" s="7">
        <f t="shared" si="201"/>
        <v>1.6693636134473333E-2</v>
      </c>
      <c r="X724" s="40">
        <f t="shared" si="202"/>
        <v>1081.2059482292843</v>
      </c>
      <c r="Y724" s="1">
        <v>0</v>
      </c>
      <c r="Z724" s="1">
        <v>78</v>
      </c>
      <c r="AA724" s="2">
        <v>67</v>
      </c>
      <c r="AB724" s="6">
        <f t="shared" si="203"/>
        <v>0.6511988748177826</v>
      </c>
      <c r="AC724" s="2">
        <v>347.36</v>
      </c>
      <c r="AD724" s="40">
        <f t="shared" si="204"/>
        <v>3367.0033670033663</v>
      </c>
      <c r="AE724" s="1">
        <f t="shared" si="205"/>
        <v>2.4950099800399199</v>
      </c>
      <c r="AF724" s="2">
        <f t="shared" si="206"/>
        <v>197</v>
      </c>
      <c r="AG724" s="9">
        <f t="shared" si="207"/>
        <v>491.51696606786425</v>
      </c>
      <c r="AH724" s="12">
        <f t="shared" si="208"/>
        <v>3.1145342378298101E-3</v>
      </c>
      <c r="AI724" s="12">
        <f t="shared" si="225"/>
        <v>119203.13776146411</v>
      </c>
      <c r="AJ724" s="42">
        <f t="shared" si="226"/>
        <v>-51.387079443442381</v>
      </c>
      <c r="AK724" s="11">
        <v>0</v>
      </c>
      <c r="AL724" s="9">
        <f t="shared" si="227"/>
        <v>-1080.8798253492412</v>
      </c>
      <c r="AM724" s="11">
        <f t="shared" si="209"/>
        <v>0</v>
      </c>
      <c r="AN724" s="9">
        <f t="shared" si="210"/>
        <v>49.648279608809446</v>
      </c>
      <c r="AO724" s="9"/>
      <c r="AP724" s="9">
        <f t="shared" si="228"/>
        <v>51.387855469323874</v>
      </c>
      <c r="AQ724" s="47">
        <f t="shared" si="229"/>
        <v>49.639475234978498</v>
      </c>
      <c r="AR724" s="15">
        <f t="shared" si="211"/>
        <v>0</v>
      </c>
      <c r="AS724" s="49"/>
      <c r="AT724" s="12">
        <f t="shared" si="212"/>
        <v>-1.6170649423532344E-3</v>
      </c>
      <c r="AU724" s="9">
        <f t="shared" si="213"/>
        <v>47.89989937446407</v>
      </c>
      <c r="AV724" s="9">
        <f t="shared" si="230"/>
        <v>46.160323513949642</v>
      </c>
      <c r="AW724" s="9">
        <f t="shared" si="231"/>
        <v>49.639475234978498</v>
      </c>
      <c r="AX724" s="16">
        <f t="shared" si="214"/>
        <v>47.89989937446407</v>
      </c>
      <c r="AY724" s="44">
        <f t="shared" si="232"/>
        <v>-1.6089218371054758E-3</v>
      </c>
      <c r="AZ724" s="49"/>
      <c r="BA724" s="12">
        <f t="shared" si="215"/>
        <v>-1.6170649423532344E-3</v>
      </c>
      <c r="BB724" s="9">
        <f t="shared" si="216"/>
        <v>66.524977921866991</v>
      </c>
      <c r="BC724" s="9">
        <f t="shared" si="233"/>
        <v>64.785402061352571</v>
      </c>
      <c r="BD724" s="9">
        <f t="shared" si="234"/>
        <v>68.264553782381412</v>
      </c>
      <c r="BE724" s="16">
        <f t="shared" si="217"/>
        <v>66.524977921866991</v>
      </c>
      <c r="BF724" s="44">
        <f t="shared" si="235"/>
        <v>-1.6089218371054691E-3</v>
      </c>
      <c r="BG724" s="49"/>
      <c r="BH724" s="12">
        <f t="shared" si="218"/>
        <v>-1.6170649423532344E-3</v>
      </c>
      <c r="BI724" s="9">
        <f t="shared" si="219"/>
        <v>67</v>
      </c>
      <c r="BJ724" s="9">
        <f t="shared" si="197"/>
        <v>65.260424139485579</v>
      </c>
      <c r="BK724" s="9"/>
      <c r="BL724" s="47">
        <f t="shared" si="224"/>
        <v>67</v>
      </c>
      <c r="BM724" s="44">
        <f t="shared" si="236"/>
        <v>-1.6089218371054691E-3</v>
      </c>
      <c r="BN724" s="11"/>
      <c r="BO724" s="9"/>
      <c r="BP724" s="11"/>
      <c r="BQ724" s="9"/>
      <c r="BR724" s="43"/>
      <c r="BS724" s="9"/>
      <c r="BT724" s="11"/>
    </row>
    <row r="725" spans="3:72" x14ac:dyDescent="0.2">
      <c r="C725" s="1">
        <v>80</v>
      </c>
      <c r="D725" s="1">
        <v>104.71</v>
      </c>
      <c r="E725" s="1">
        <v>-5103.8999999999996</v>
      </c>
      <c r="F725" s="2">
        <v>78</v>
      </c>
      <c r="G725" s="6">
        <v>3.3000000000000002E-2</v>
      </c>
      <c r="H725" s="2">
        <v>0.42199999999999999</v>
      </c>
      <c r="I725" s="2">
        <v>3500</v>
      </c>
      <c r="J725" s="3">
        <f t="shared" si="220"/>
        <v>58.333333333333336</v>
      </c>
      <c r="K725" s="3">
        <f t="shared" si="221"/>
        <v>366.52</v>
      </c>
      <c r="L725" s="1">
        <v>0.9</v>
      </c>
      <c r="M725" s="1">
        <v>0.76</v>
      </c>
      <c r="N725" s="1">
        <f t="shared" si="198"/>
        <v>0.68400000000000005</v>
      </c>
      <c r="O725" s="40">
        <f t="shared" si="199"/>
        <v>50.175438596491226</v>
      </c>
      <c r="P725" s="40">
        <f t="shared" si="222"/>
        <v>3808.3157894736842</v>
      </c>
      <c r="Q725" s="1">
        <v>11</v>
      </c>
      <c r="R725" s="1">
        <v>4</v>
      </c>
      <c r="S725" s="2">
        <v>2600</v>
      </c>
      <c r="T725" s="3">
        <f t="shared" si="200"/>
        <v>866.66666666666663</v>
      </c>
      <c r="U725" s="7">
        <v>0.20419999999999999</v>
      </c>
      <c r="V725" s="7">
        <f t="shared" si="223"/>
        <v>3.2749326455999997E-2</v>
      </c>
      <c r="W725" s="7">
        <f t="shared" si="201"/>
        <v>1.6693636134473333E-2</v>
      </c>
      <c r="X725" s="40">
        <f t="shared" si="202"/>
        <v>1081.2059482292843</v>
      </c>
      <c r="Y725" s="1">
        <v>0</v>
      </c>
      <c r="Z725" s="1">
        <v>78</v>
      </c>
      <c r="AA725" s="2">
        <v>67</v>
      </c>
      <c r="AB725" s="6">
        <f t="shared" si="203"/>
        <v>0.6511988748177826</v>
      </c>
      <c r="AC725" s="2">
        <v>347.36</v>
      </c>
      <c r="AD725" s="40">
        <f t="shared" si="204"/>
        <v>3367.0033670033663</v>
      </c>
      <c r="AE725" s="1">
        <f t="shared" si="205"/>
        <v>2.4950099800399199</v>
      </c>
      <c r="AF725" s="2">
        <f t="shared" si="206"/>
        <v>198</v>
      </c>
      <c r="AG725" s="9">
        <f t="shared" si="207"/>
        <v>494.01197604790417</v>
      </c>
      <c r="AH725" s="12">
        <f t="shared" si="208"/>
        <v>3.098853011799373E-3</v>
      </c>
      <c r="AI725" s="12">
        <f t="shared" si="225"/>
        <v>119564.21559552802</v>
      </c>
      <c r="AJ725" s="42">
        <f t="shared" si="226"/>
        <v>-51.369566940125765</v>
      </c>
      <c r="AK725" s="11">
        <v>0</v>
      </c>
      <c r="AL725" s="9">
        <f t="shared" si="227"/>
        <v>-1080.8814673304189</v>
      </c>
      <c r="AM725" s="11">
        <f t="shared" si="209"/>
        <v>0</v>
      </c>
      <c r="AN725" s="9">
        <f t="shared" si="210"/>
        <v>49.639475234978498</v>
      </c>
      <c r="AO725" s="9"/>
      <c r="AP725" s="9">
        <f t="shared" si="228"/>
        <v>51.370335171324861</v>
      </c>
      <c r="AQ725" s="47">
        <f t="shared" si="229"/>
        <v>49.630759310810433</v>
      </c>
      <c r="AR725" s="15">
        <f t="shared" si="211"/>
        <v>0</v>
      </c>
      <c r="AS725" s="49"/>
      <c r="AT725" s="12">
        <f t="shared" si="212"/>
        <v>-1.6089218371054758E-3</v>
      </c>
      <c r="AU725" s="9">
        <f t="shared" si="213"/>
        <v>47.89989937446407</v>
      </c>
      <c r="AV725" s="9">
        <f t="shared" si="230"/>
        <v>46.169039438117707</v>
      </c>
      <c r="AW725" s="9">
        <f t="shared" si="231"/>
        <v>49.630759310810426</v>
      </c>
      <c r="AX725" s="16">
        <f t="shared" si="214"/>
        <v>47.89989937446407</v>
      </c>
      <c r="AY725" s="44">
        <f t="shared" si="232"/>
        <v>-1.6008605383470481E-3</v>
      </c>
      <c r="AZ725" s="49"/>
      <c r="BA725" s="12">
        <f t="shared" si="215"/>
        <v>-1.6089218371054691E-3</v>
      </c>
      <c r="BB725" s="9">
        <f t="shared" si="216"/>
        <v>66.524977921866991</v>
      </c>
      <c r="BC725" s="9">
        <f t="shared" si="233"/>
        <v>64.794117985520629</v>
      </c>
      <c r="BD725" s="9">
        <f t="shared" si="234"/>
        <v>68.255837858213354</v>
      </c>
      <c r="BE725" s="16">
        <f t="shared" si="217"/>
        <v>66.524977921866991</v>
      </c>
      <c r="BF725" s="44">
        <f t="shared" si="235"/>
        <v>-1.6008605383470481E-3</v>
      </c>
      <c r="BG725" s="49"/>
      <c r="BH725" s="12">
        <f t="shared" si="218"/>
        <v>-1.6089218371054691E-3</v>
      </c>
      <c r="BI725" s="9">
        <f t="shared" si="219"/>
        <v>67</v>
      </c>
      <c r="BJ725" s="9">
        <f t="shared" si="197"/>
        <v>65.269140063653637</v>
      </c>
      <c r="BK725" s="9"/>
      <c r="BL725" s="47">
        <f t="shared" si="224"/>
        <v>67</v>
      </c>
      <c r="BM725" s="44">
        <f t="shared" si="236"/>
        <v>-1.6008605383470481E-3</v>
      </c>
      <c r="BN725" s="11"/>
      <c r="BO725" s="9"/>
      <c r="BP725" s="11"/>
      <c r="BQ725" s="9"/>
      <c r="BR725" s="43"/>
      <c r="BS725" s="9"/>
      <c r="BT725" s="11"/>
    </row>
    <row r="726" spans="3:72" x14ac:dyDescent="0.2">
      <c r="C726" s="1">
        <v>80</v>
      </c>
      <c r="D726" s="1">
        <v>104.71</v>
      </c>
      <c r="E726" s="1">
        <v>-5103.8999999999996</v>
      </c>
      <c r="F726" s="2">
        <v>78</v>
      </c>
      <c r="G726" s="6">
        <v>3.3000000000000002E-2</v>
      </c>
      <c r="H726" s="2">
        <v>0.42199999999999999</v>
      </c>
      <c r="I726" s="2">
        <v>3500</v>
      </c>
      <c r="J726" s="3">
        <f t="shared" si="220"/>
        <v>58.333333333333336</v>
      </c>
      <c r="K726" s="3">
        <f t="shared" si="221"/>
        <v>366.52</v>
      </c>
      <c r="L726" s="1">
        <v>0.9</v>
      </c>
      <c r="M726" s="1">
        <v>0.76</v>
      </c>
      <c r="N726" s="1">
        <f t="shared" si="198"/>
        <v>0.68400000000000005</v>
      </c>
      <c r="O726" s="40">
        <f t="shared" si="199"/>
        <v>50.175438596491226</v>
      </c>
      <c r="P726" s="40">
        <f t="shared" si="222"/>
        <v>3808.3157894736842</v>
      </c>
      <c r="Q726" s="1">
        <v>11</v>
      </c>
      <c r="R726" s="1">
        <v>4</v>
      </c>
      <c r="S726" s="2">
        <v>2600</v>
      </c>
      <c r="T726" s="3">
        <f t="shared" si="200"/>
        <v>866.66666666666663</v>
      </c>
      <c r="U726" s="7">
        <v>0.20419999999999999</v>
      </c>
      <c r="V726" s="7">
        <f t="shared" si="223"/>
        <v>3.2749326455999997E-2</v>
      </c>
      <c r="W726" s="7">
        <f t="shared" si="201"/>
        <v>1.6693636134473333E-2</v>
      </c>
      <c r="X726" s="40">
        <f t="shared" si="202"/>
        <v>1081.2059482292843</v>
      </c>
      <c r="Y726" s="1">
        <v>0</v>
      </c>
      <c r="Z726" s="1">
        <v>78</v>
      </c>
      <c r="AA726" s="2">
        <v>67</v>
      </c>
      <c r="AB726" s="6">
        <f t="shared" si="203"/>
        <v>0.6511988748177826</v>
      </c>
      <c r="AC726" s="2">
        <v>347.36</v>
      </c>
      <c r="AD726" s="40">
        <f t="shared" si="204"/>
        <v>3367.0033670033663</v>
      </c>
      <c r="AE726" s="1">
        <f t="shared" si="205"/>
        <v>2.4950099800399199</v>
      </c>
      <c r="AF726" s="2">
        <f t="shared" si="206"/>
        <v>199</v>
      </c>
      <c r="AG726" s="9">
        <f t="shared" si="207"/>
        <v>496.50698602794404</v>
      </c>
      <c r="AH726" s="12">
        <f t="shared" si="208"/>
        <v>3.0833289000971077E-3</v>
      </c>
      <c r="AI726" s="12">
        <f t="shared" si="225"/>
        <v>119921.67587064859</v>
      </c>
      <c r="AJ726" s="42">
        <f t="shared" si="226"/>
        <v>-51.35222989088178</v>
      </c>
      <c r="AK726" s="11">
        <v>0</v>
      </c>
      <c r="AL726" s="9">
        <f t="shared" si="227"/>
        <v>-1080.8830928601551</v>
      </c>
      <c r="AM726" s="11">
        <f t="shared" si="209"/>
        <v>0</v>
      </c>
      <c r="AN726" s="9">
        <f t="shared" si="210"/>
        <v>49.630759310810433</v>
      </c>
      <c r="AO726" s="9"/>
      <c r="AP726" s="9">
        <f t="shared" si="228"/>
        <v>51.352990444250274</v>
      </c>
      <c r="AQ726" s="47">
        <f t="shared" si="229"/>
        <v>49.622130507903911</v>
      </c>
      <c r="AR726" s="15">
        <f t="shared" si="211"/>
        <v>0</v>
      </c>
      <c r="AS726" s="49"/>
      <c r="AT726" s="12">
        <f t="shared" si="212"/>
        <v>-1.6008605383470481E-3</v>
      </c>
      <c r="AU726" s="9">
        <f t="shared" si="213"/>
        <v>47.89989937446407</v>
      </c>
      <c r="AV726" s="9">
        <f t="shared" si="230"/>
        <v>46.177668241024229</v>
      </c>
      <c r="AW726" s="9">
        <f t="shared" si="231"/>
        <v>49.622130507903911</v>
      </c>
      <c r="AX726" s="16">
        <f t="shared" si="214"/>
        <v>47.89989937446407</v>
      </c>
      <c r="AY726" s="44">
        <f t="shared" si="232"/>
        <v>-1.5928798174486354E-3</v>
      </c>
      <c r="AZ726" s="49"/>
      <c r="BA726" s="12">
        <f t="shared" si="215"/>
        <v>-1.6008605383470481E-3</v>
      </c>
      <c r="BB726" s="9">
        <f t="shared" si="216"/>
        <v>66.524977921866991</v>
      </c>
      <c r="BC726" s="9">
        <f t="shared" si="233"/>
        <v>64.802746788427143</v>
      </c>
      <c r="BD726" s="9">
        <f t="shared" si="234"/>
        <v>68.24720905530684</v>
      </c>
      <c r="BE726" s="16">
        <f t="shared" si="217"/>
        <v>66.524977921866991</v>
      </c>
      <c r="BF726" s="44">
        <f t="shared" si="235"/>
        <v>-1.5928798174486421E-3</v>
      </c>
      <c r="BG726" s="49"/>
      <c r="BH726" s="12">
        <f t="shared" si="218"/>
        <v>-1.6008605383470481E-3</v>
      </c>
      <c r="BI726" s="9">
        <f t="shared" si="219"/>
        <v>67</v>
      </c>
      <c r="BJ726" s="9">
        <f t="shared" si="197"/>
        <v>65.277768866560152</v>
      </c>
      <c r="BK726" s="9"/>
      <c r="BL726" s="47">
        <f t="shared" si="224"/>
        <v>67</v>
      </c>
      <c r="BM726" s="44">
        <f t="shared" si="236"/>
        <v>-1.5928798174486421E-3</v>
      </c>
      <c r="BN726" s="11"/>
      <c r="BO726" s="9"/>
      <c r="BP726" s="11"/>
      <c r="BQ726" s="9"/>
      <c r="BR726" s="43"/>
      <c r="BS726" s="9"/>
      <c r="BT726" s="11"/>
    </row>
    <row r="727" spans="3:72" x14ac:dyDescent="0.2">
      <c r="C727" s="1">
        <v>80</v>
      </c>
      <c r="D727" s="1">
        <v>104.71</v>
      </c>
      <c r="E727" s="1">
        <v>-5103.8999999999996</v>
      </c>
      <c r="F727" s="2">
        <v>78</v>
      </c>
      <c r="G727" s="6">
        <v>3.3000000000000002E-2</v>
      </c>
      <c r="H727" s="2">
        <v>0.42199999999999999</v>
      </c>
      <c r="I727" s="2">
        <v>3500</v>
      </c>
      <c r="J727" s="3">
        <f t="shared" si="220"/>
        <v>58.333333333333336</v>
      </c>
      <c r="K727" s="3">
        <f t="shared" si="221"/>
        <v>366.52</v>
      </c>
      <c r="L727" s="1">
        <v>0.9</v>
      </c>
      <c r="M727" s="1">
        <v>0.76</v>
      </c>
      <c r="N727" s="1">
        <f t="shared" si="198"/>
        <v>0.68400000000000005</v>
      </c>
      <c r="O727" s="40">
        <f t="shared" si="199"/>
        <v>50.175438596491226</v>
      </c>
      <c r="P727" s="40">
        <f t="shared" si="222"/>
        <v>3808.3157894736842</v>
      </c>
      <c r="Q727" s="1">
        <v>11</v>
      </c>
      <c r="R727" s="1">
        <v>4</v>
      </c>
      <c r="S727" s="2">
        <v>2600</v>
      </c>
      <c r="T727" s="3">
        <f t="shared" si="200"/>
        <v>866.66666666666663</v>
      </c>
      <c r="U727" s="7">
        <v>0.20419999999999999</v>
      </c>
      <c r="V727" s="7">
        <f t="shared" si="223"/>
        <v>3.2749326455999997E-2</v>
      </c>
      <c r="W727" s="7">
        <f t="shared" si="201"/>
        <v>1.6693636134473333E-2</v>
      </c>
      <c r="X727" s="40">
        <f t="shared" si="202"/>
        <v>1081.2059482292843</v>
      </c>
      <c r="Y727" s="1">
        <v>0</v>
      </c>
      <c r="Z727" s="1">
        <v>78</v>
      </c>
      <c r="AA727" s="2">
        <v>67</v>
      </c>
      <c r="AB727" s="6">
        <f t="shared" si="203"/>
        <v>0.6511988748177826</v>
      </c>
      <c r="AC727" s="2">
        <v>347.36</v>
      </c>
      <c r="AD727" s="40">
        <f t="shared" si="204"/>
        <v>3367.0033670033663</v>
      </c>
      <c r="AE727" s="1">
        <f t="shared" si="205"/>
        <v>2.4950099800399199</v>
      </c>
      <c r="AF727" s="2">
        <f t="shared" si="206"/>
        <v>200</v>
      </c>
      <c r="AG727" s="9">
        <f t="shared" si="207"/>
        <v>499.00199600798396</v>
      </c>
      <c r="AH727" s="12">
        <f t="shared" si="208"/>
        <v>3.0679595532383964E-3</v>
      </c>
      <c r="AI727" s="12">
        <f t="shared" si="225"/>
        <v>120275.57277022442</v>
      </c>
      <c r="AJ727" s="42">
        <f t="shared" si="226"/>
        <v>-51.335065667733225</v>
      </c>
      <c r="AK727" s="11">
        <v>0</v>
      </c>
      <c r="AL727" s="9">
        <f t="shared" si="227"/>
        <v>-1080.8847021844647</v>
      </c>
      <c r="AM727" s="11">
        <f t="shared" si="209"/>
        <v>0</v>
      </c>
      <c r="AN727" s="9">
        <f t="shared" si="210"/>
        <v>49.622130507903911</v>
      </c>
      <c r="AO727" s="9"/>
      <c r="AP727" s="9">
        <f t="shared" si="228"/>
        <v>51.335818657798853</v>
      </c>
      <c r="AQ727" s="47">
        <f t="shared" si="229"/>
        <v>49.613587524359012</v>
      </c>
      <c r="AR727" s="15">
        <f t="shared" si="211"/>
        <v>0</v>
      </c>
      <c r="AS727" s="49"/>
      <c r="AT727" s="12">
        <f t="shared" si="212"/>
        <v>-1.5928798174486354E-3</v>
      </c>
      <c r="AU727" s="9">
        <f t="shared" si="213"/>
        <v>47.89989937446407</v>
      </c>
      <c r="AV727" s="9">
        <f t="shared" si="230"/>
        <v>46.186211224569128</v>
      </c>
      <c r="AW727" s="9">
        <f t="shared" si="231"/>
        <v>49.613587524359019</v>
      </c>
      <c r="AX727" s="16">
        <f t="shared" si="214"/>
        <v>47.89989937446407</v>
      </c>
      <c r="AY727" s="44">
        <f t="shared" si="232"/>
        <v>-1.5849784702918887E-3</v>
      </c>
      <c r="AZ727" s="49"/>
      <c r="BA727" s="12">
        <f t="shared" si="215"/>
        <v>-1.5928798174486421E-3</v>
      </c>
      <c r="BB727" s="9">
        <f t="shared" si="216"/>
        <v>66.524977921866991</v>
      </c>
      <c r="BC727" s="9">
        <f t="shared" si="233"/>
        <v>64.811289771972042</v>
      </c>
      <c r="BD727" s="9">
        <f t="shared" si="234"/>
        <v>68.238666071761941</v>
      </c>
      <c r="BE727" s="16">
        <f t="shared" si="217"/>
        <v>66.524977921866991</v>
      </c>
      <c r="BF727" s="44">
        <f t="shared" si="235"/>
        <v>-1.5849784702918954E-3</v>
      </c>
      <c r="BG727" s="49"/>
      <c r="BH727" s="12">
        <f t="shared" si="218"/>
        <v>-1.5928798174486421E-3</v>
      </c>
      <c r="BI727" s="9">
        <f t="shared" si="219"/>
        <v>67</v>
      </c>
      <c r="BJ727" s="9">
        <f t="shared" si="197"/>
        <v>65.286311850105051</v>
      </c>
      <c r="BK727" s="9"/>
      <c r="BL727" s="47">
        <f t="shared" si="224"/>
        <v>67</v>
      </c>
      <c r="BM727" s="44">
        <f t="shared" si="236"/>
        <v>-1.5849784702918954E-3</v>
      </c>
      <c r="BN727" s="11"/>
      <c r="BO727" s="9"/>
      <c r="BP727" s="11"/>
      <c r="BQ727" s="9"/>
      <c r="BR727" s="43"/>
      <c r="BS727" s="9"/>
      <c r="BT727" s="11"/>
    </row>
    <row r="728" spans="3:72" x14ac:dyDescent="0.2">
      <c r="C728" s="1">
        <v>80</v>
      </c>
      <c r="D728" s="1">
        <v>104.71</v>
      </c>
      <c r="E728" s="1">
        <v>-5103.8999999999996</v>
      </c>
      <c r="F728" s="2">
        <v>78</v>
      </c>
      <c r="G728" s="6">
        <v>3.3000000000000002E-2</v>
      </c>
      <c r="H728" s="2">
        <v>0.42199999999999999</v>
      </c>
      <c r="I728" s="2">
        <v>3500</v>
      </c>
      <c r="J728" s="3">
        <f t="shared" si="220"/>
        <v>58.333333333333336</v>
      </c>
      <c r="K728" s="3">
        <f t="shared" si="221"/>
        <v>366.52</v>
      </c>
      <c r="L728" s="1">
        <v>0.9</v>
      </c>
      <c r="M728" s="1">
        <v>0.76</v>
      </c>
      <c r="N728" s="1">
        <f t="shared" si="198"/>
        <v>0.68400000000000005</v>
      </c>
      <c r="O728" s="40">
        <f t="shared" si="199"/>
        <v>50.175438596491226</v>
      </c>
      <c r="P728" s="40">
        <f t="shared" si="222"/>
        <v>3808.3157894736842</v>
      </c>
      <c r="Q728" s="1">
        <v>11</v>
      </c>
      <c r="R728" s="1">
        <v>4</v>
      </c>
      <c r="S728" s="2">
        <v>2600</v>
      </c>
      <c r="T728" s="3">
        <f t="shared" si="200"/>
        <v>866.66666666666663</v>
      </c>
      <c r="U728" s="7">
        <v>0.20419999999999999</v>
      </c>
      <c r="V728" s="7">
        <f t="shared" si="223"/>
        <v>3.2749326455999997E-2</v>
      </c>
      <c r="W728" s="7">
        <f t="shared" si="201"/>
        <v>1.6693636134473333E-2</v>
      </c>
      <c r="X728" s="40">
        <f t="shared" si="202"/>
        <v>1081.2059482292843</v>
      </c>
      <c r="Y728" s="1">
        <v>0</v>
      </c>
      <c r="Z728" s="1">
        <v>78</v>
      </c>
      <c r="AA728" s="2">
        <v>67</v>
      </c>
      <c r="AB728" s="6">
        <f t="shared" si="203"/>
        <v>0.6511988748177826</v>
      </c>
      <c r="AC728" s="2">
        <v>347.36</v>
      </c>
      <c r="AD728" s="40">
        <f t="shared" si="204"/>
        <v>3367.0033670033663</v>
      </c>
      <c r="AE728" s="1">
        <f t="shared" si="205"/>
        <v>2.4950099800399199</v>
      </c>
      <c r="AF728" s="2">
        <f t="shared" si="206"/>
        <v>201</v>
      </c>
      <c r="AG728" s="9">
        <f t="shared" si="207"/>
        <v>501.49700598802389</v>
      </c>
      <c r="AH728" s="12">
        <f t="shared" si="208"/>
        <v>3.0527426683518016E-3</v>
      </c>
      <c r="AI728" s="12">
        <f t="shared" si="225"/>
        <v>120625.95939963404</v>
      </c>
      <c r="AJ728" s="42">
        <f t="shared" si="226"/>
        <v>-51.318071694989996</v>
      </c>
      <c r="AK728" s="11">
        <v>0</v>
      </c>
      <c r="AL728" s="9">
        <f t="shared" si="227"/>
        <v>-1080.8862955444813</v>
      </c>
      <c r="AM728" s="11">
        <f t="shared" si="209"/>
        <v>0</v>
      </c>
      <c r="AN728" s="9">
        <f t="shared" si="210"/>
        <v>49.613587524359012</v>
      </c>
      <c r="AO728" s="9"/>
      <c r="AP728" s="9">
        <f t="shared" si="228"/>
        <v>51.318817234013927</v>
      </c>
      <c r="AQ728" s="47">
        <f t="shared" si="229"/>
        <v>49.605129084118985</v>
      </c>
      <c r="AR728" s="15">
        <f t="shared" si="211"/>
        <v>0</v>
      </c>
      <c r="AS728" s="49"/>
      <c r="AT728" s="12">
        <f t="shared" si="212"/>
        <v>-1.5849784702918887E-3</v>
      </c>
      <c r="AU728" s="9">
        <f t="shared" si="213"/>
        <v>47.89989937446407</v>
      </c>
      <c r="AV728" s="9">
        <f t="shared" si="230"/>
        <v>46.194669664809155</v>
      </c>
      <c r="AW728" s="9">
        <f t="shared" si="231"/>
        <v>49.605129084118992</v>
      </c>
      <c r="AX728" s="16">
        <f t="shared" si="214"/>
        <v>47.89989937446407</v>
      </c>
      <c r="AY728" s="44">
        <f t="shared" si="232"/>
        <v>-1.5771553166606315E-3</v>
      </c>
      <c r="AZ728" s="49"/>
      <c r="BA728" s="12">
        <f t="shared" si="215"/>
        <v>-1.5849784702918954E-3</v>
      </c>
      <c r="BB728" s="9">
        <f t="shared" si="216"/>
        <v>66.524977921866991</v>
      </c>
      <c r="BC728" s="9">
        <f t="shared" si="233"/>
        <v>64.819748212212076</v>
      </c>
      <c r="BD728" s="9">
        <f t="shared" si="234"/>
        <v>68.230207631521907</v>
      </c>
      <c r="BE728" s="16">
        <f t="shared" si="217"/>
        <v>66.524977921866991</v>
      </c>
      <c r="BF728" s="44">
        <f t="shared" si="235"/>
        <v>-1.5771553166606315E-3</v>
      </c>
      <c r="BG728" s="49"/>
      <c r="BH728" s="12">
        <f t="shared" si="218"/>
        <v>-1.5849784702918954E-3</v>
      </c>
      <c r="BI728" s="9">
        <f t="shared" si="219"/>
        <v>67</v>
      </c>
      <c r="BJ728" s="9">
        <f t="shared" si="197"/>
        <v>65.294770290345085</v>
      </c>
      <c r="BK728" s="9"/>
      <c r="BL728" s="47">
        <f t="shared" si="224"/>
        <v>67</v>
      </c>
      <c r="BM728" s="44">
        <f t="shared" si="236"/>
        <v>-1.5771553166606315E-3</v>
      </c>
      <c r="BN728" s="11"/>
      <c r="BO728" s="9"/>
      <c r="BP728" s="11"/>
      <c r="BQ728" s="9"/>
      <c r="BR728" s="43"/>
      <c r="BS728" s="9"/>
      <c r="BT728" s="11"/>
    </row>
    <row r="729" spans="3:72" x14ac:dyDescent="0.2">
      <c r="C729" s="1">
        <v>80</v>
      </c>
      <c r="D729" s="1">
        <v>104.71</v>
      </c>
      <c r="E729" s="1">
        <v>-5103.8999999999996</v>
      </c>
      <c r="F729" s="2">
        <v>78</v>
      </c>
      <c r="G729" s="6">
        <v>3.3000000000000002E-2</v>
      </c>
      <c r="H729" s="2">
        <v>0.42199999999999999</v>
      </c>
      <c r="I729" s="2">
        <v>3500</v>
      </c>
      <c r="J729" s="3">
        <f t="shared" si="220"/>
        <v>58.333333333333336</v>
      </c>
      <c r="K729" s="3">
        <f t="shared" si="221"/>
        <v>366.52</v>
      </c>
      <c r="L729" s="1">
        <v>0.9</v>
      </c>
      <c r="M729" s="1">
        <v>0.76</v>
      </c>
      <c r="N729" s="1">
        <f t="shared" si="198"/>
        <v>0.68400000000000005</v>
      </c>
      <c r="O729" s="40">
        <f t="shared" si="199"/>
        <v>50.175438596491226</v>
      </c>
      <c r="P729" s="40">
        <f t="shared" si="222"/>
        <v>3808.3157894736842</v>
      </c>
      <c r="Q729" s="1">
        <v>11</v>
      </c>
      <c r="R729" s="1">
        <v>4</v>
      </c>
      <c r="S729" s="2">
        <v>2600</v>
      </c>
      <c r="T729" s="3">
        <f t="shared" si="200"/>
        <v>866.66666666666663</v>
      </c>
      <c r="U729" s="7">
        <v>0.20419999999999999</v>
      </c>
      <c r="V729" s="7">
        <f t="shared" si="223"/>
        <v>3.2749326455999997E-2</v>
      </c>
      <c r="W729" s="7">
        <f t="shared" si="201"/>
        <v>1.6693636134473333E-2</v>
      </c>
      <c r="X729" s="40">
        <f t="shared" si="202"/>
        <v>1081.2059482292843</v>
      </c>
      <c r="Y729" s="1">
        <v>0</v>
      </c>
      <c r="Z729" s="1">
        <v>78</v>
      </c>
      <c r="AA729" s="2">
        <v>67</v>
      </c>
      <c r="AB729" s="6">
        <f t="shared" si="203"/>
        <v>0.6511988748177826</v>
      </c>
      <c r="AC729" s="2">
        <v>347.36</v>
      </c>
      <c r="AD729" s="40">
        <f t="shared" si="204"/>
        <v>3367.0033670033663</v>
      </c>
      <c r="AE729" s="1">
        <f t="shared" si="205"/>
        <v>2.4950099800399199</v>
      </c>
      <c r="AF729" s="2">
        <f t="shared" si="206"/>
        <v>202</v>
      </c>
      <c r="AG729" s="9">
        <f t="shared" si="207"/>
        <v>503.99201596806381</v>
      </c>
      <c r="AH729" s="12">
        <f t="shared" si="208"/>
        <v>3.0376759880287791E-3</v>
      </c>
      <c r="AI729" s="12">
        <f t="shared" si="225"/>
        <v>120972.88781294052</v>
      </c>
      <c r="AJ729" s="42">
        <f t="shared" si="226"/>
        <v>-51.301245447953796</v>
      </c>
      <c r="AK729" s="11">
        <v>0</v>
      </c>
      <c r="AL729" s="9">
        <f t="shared" si="227"/>
        <v>-1080.8878731765778</v>
      </c>
      <c r="AM729" s="11">
        <f t="shared" si="209"/>
        <v>0</v>
      </c>
      <c r="AN729" s="9">
        <f t="shared" si="210"/>
        <v>49.605129084118985</v>
      </c>
      <c r="AO729" s="9"/>
      <c r="AP729" s="9">
        <f t="shared" si="228"/>
        <v>51.301983645986454</v>
      </c>
      <c r="AQ729" s="47">
        <f t="shared" si="229"/>
        <v>49.596753936331538</v>
      </c>
      <c r="AR729" s="15">
        <f t="shared" si="211"/>
        <v>0</v>
      </c>
      <c r="AS729" s="49"/>
      <c r="AT729" s="12">
        <f t="shared" si="212"/>
        <v>-1.5771553166606315E-3</v>
      </c>
      <c r="AU729" s="9">
        <f t="shared" si="213"/>
        <v>47.89989937446407</v>
      </c>
      <c r="AV729" s="9">
        <f t="shared" si="230"/>
        <v>46.203044812596602</v>
      </c>
      <c r="AW729" s="9">
        <f t="shared" si="231"/>
        <v>49.596753936331538</v>
      </c>
      <c r="AX729" s="16">
        <f t="shared" si="214"/>
        <v>47.89989937446407</v>
      </c>
      <c r="AY729" s="44">
        <f t="shared" si="232"/>
        <v>-1.5694091996501182E-3</v>
      </c>
      <c r="AZ729" s="49"/>
      <c r="BA729" s="12">
        <f t="shared" si="215"/>
        <v>-1.5771553166606315E-3</v>
      </c>
      <c r="BB729" s="9">
        <f t="shared" si="216"/>
        <v>66.524977921866991</v>
      </c>
      <c r="BC729" s="9">
        <f t="shared" si="233"/>
        <v>64.828123359999523</v>
      </c>
      <c r="BD729" s="9">
        <f t="shared" si="234"/>
        <v>68.22183248373446</v>
      </c>
      <c r="BE729" s="16">
        <f t="shared" si="217"/>
        <v>66.524977921866991</v>
      </c>
      <c r="BF729" s="44">
        <f t="shared" si="235"/>
        <v>-1.5694091996501182E-3</v>
      </c>
      <c r="BG729" s="49"/>
      <c r="BH729" s="12">
        <f t="shared" si="218"/>
        <v>-1.5771553166606315E-3</v>
      </c>
      <c r="BI729" s="9">
        <f t="shared" si="219"/>
        <v>67</v>
      </c>
      <c r="BJ729" s="9">
        <f t="shared" si="197"/>
        <v>65.303145438132532</v>
      </c>
      <c r="BK729" s="9"/>
      <c r="BL729" s="47">
        <f t="shared" si="224"/>
        <v>67</v>
      </c>
      <c r="BM729" s="44">
        <f t="shared" si="236"/>
        <v>-1.5694091996501182E-3</v>
      </c>
      <c r="BN729" s="11"/>
      <c r="BO729" s="9"/>
      <c r="BP729" s="11"/>
      <c r="BQ729" s="9"/>
      <c r="BR729" s="43"/>
      <c r="BS729" s="9"/>
      <c r="BT729" s="11"/>
    </row>
    <row r="730" spans="3:72" x14ac:dyDescent="0.2">
      <c r="C730" s="1">
        <v>80</v>
      </c>
      <c r="D730" s="1">
        <v>104.71</v>
      </c>
      <c r="E730" s="1">
        <v>-5103.8999999999996</v>
      </c>
      <c r="F730" s="2">
        <v>78</v>
      </c>
      <c r="G730" s="6">
        <v>3.3000000000000002E-2</v>
      </c>
      <c r="H730" s="2">
        <v>0.42199999999999999</v>
      </c>
      <c r="I730" s="2">
        <v>3500</v>
      </c>
      <c r="J730" s="3">
        <f t="shared" si="220"/>
        <v>58.333333333333336</v>
      </c>
      <c r="K730" s="3">
        <f t="shared" si="221"/>
        <v>366.52</v>
      </c>
      <c r="L730" s="1">
        <v>0.9</v>
      </c>
      <c r="M730" s="1">
        <v>0.76</v>
      </c>
      <c r="N730" s="1">
        <f t="shared" si="198"/>
        <v>0.68400000000000005</v>
      </c>
      <c r="O730" s="40">
        <f t="shared" si="199"/>
        <v>50.175438596491226</v>
      </c>
      <c r="P730" s="40">
        <f t="shared" si="222"/>
        <v>3808.3157894736842</v>
      </c>
      <c r="Q730" s="1">
        <v>11</v>
      </c>
      <c r="R730" s="1">
        <v>4</v>
      </c>
      <c r="S730" s="2">
        <v>2600</v>
      </c>
      <c r="T730" s="3">
        <f t="shared" si="200"/>
        <v>866.66666666666663</v>
      </c>
      <c r="U730" s="7">
        <v>0.20419999999999999</v>
      </c>
      <c r="V730" s="7">
        <f t="shared" si="223"/>
        <v>3.2749326455999997E-2</v>
      </c>
      <c r="W730" s="7">
        <f t="shared" si="201"/>
        <v>1.6693636134473333E-2</v>
      </c>
      <c r="X730" s="40">
        <f t="shared" si="202"/>
        <v>1081.2059482292843</v>
      </c>
      <c r="Y730" s="1">
        <v>0</v>
      </c>
      <c r="Z730" s="1">
        <v>78</v>
      </c>
      <c r="AA730" s="2">
        <v>67</v>
      </c>
      <c r="AB730" s="6">
        <f t="shared" si="203"/>
        <v>0.6511988748177826</v>
      </c>
      <c r="AC730" s="2">
        <v>347.36</v>
      </c>
      <c r="AD730" s="40">
        <f t="shared" si="204"/>
        <v>3367.0033670033663</v>
      </c>
      <c r="AE730" s="1">
        <f t="shared" si="205"/>
        <v>2.4950099800399199</v>
      </c>
      <c r="AF730" s="2">
        <f t="shared" si="206"/>
        <v>203</v>
      </c>
      <c r="AG730" s="9">
        <f t="shared" si="207"/>
        <v>506.48702594810374</v>
      </c>
      <c r="AH730" s="12">
        <f t="shared" si="208"/>
        <v>3.0227572992072849E-3</v>
      </c>
      <c r="AI730" s="12">
        <f t="shared" si="225"/>
        <v>121316.4090388047</v>
      </c>
      <c r="AJ730" s="42">
        <f t="shared" si="226"/>
        <v>-51.284584451661296</v>
      </c>
      <c r="AK730" s="11">
        <v>0</v>
      </c>
      <c r="AL730" s="9">
        <f t="shared" si="227"/>
        <v>-1080.8894353124842</v>
      </c>
      <c r="AM730" s="11">
        <f t="shared" si="209"/>
        <v>0</v>
      </c>
      <c r="AN730" s="9">
        <f t="shared" si="210"/>
        <v>49.596753936331538</v>
      </c>
      <c r="AO730" s="9"/>
      <c r="AP730" s="9">
        <f t="shared" si="228"/>
        <v>51.28531541659649</v>
      </c>
      <c r="AQ730" s="47">
        <f t="shared" si="229"/>
        <v>49.588460854729028</v>
      </c>
      <c r="AR730" s="15">
        <f t="shared" si="211"/>
        <v>0</v>
      </c>
      <c r="AS730" s="49"/>
      <c r="AT730" s="12">
        <f t="shared" si="212"/>
        <v>-1.5694091996501182E-3</v>
      </c>
      <c r="AU730" s="9">
        <f t="shared" si="213"/>
        <v>47.89989937446407</v>
      </c>
      <c r="AV730" s="9">
        <f t="shared" si="230"/>
        <v>46.211337894199119</v>
      </c>
      <c r="AW730" s="9">
        <f t="shared" si="231"/>
        <v>49.588460854729021</v>
      </c>
      <c r="AX730" s="16">
        <f t="shared" si="214"/>
        <v>47.89989937446407</v>
      </c>
      <c r="AY730" s="44">
        <f t="shared" si="232"/>
        <v>-1.5617389850937715E-3</v>
      </c>
      <c r="AZ730" s="49"/>
      <c r="BA730" s="12">
        <f t="shared" si="215"/>
        <v>-1.5694091996501182E-3</v>
      </c>
      <c r="BB730" s="9">
        <f t="shared" si="216"/>
        <v>66.524977921866991</v>
      </c>
      <c r="BC730" s="9">
        <f t="shared" si="233"/>
        <v>64.83641644160204</v>
      </c>
      <c r="BD730" s="9">
        <f t="shared" si="234"/>
        <v>68.213539402131943</v>
      </c>
      <c r="BE730" s="16">
        <f t="shared" si="217"/>
        <v>66.524977921866991</v>
      </c>
      <c r="BF730" s="44">
        <f t="shared" si="235"/>
        <v>-1.5617389850937715E-3</v>
      </c>
      <c r="BG730" s="49"/>
      <c r="BH730" s="12">
        <f t="shared" si="218"/>
        <v>-1.5694091996501182E-3</v>
      </c>
      <c r="BI730" s="9">
        <f t="shared" si="219"/>
        <v>67</v>
      </c>
      <c r="BJ730" s="9">
        <f t="shared" si="197"/>
        <v>65.311438519735049</v>
      </c>
      <c r="BK730" s="9"/>
      <c r="BL730" s="47">
        <f t="shared" si="224"/>
        <v>67</v>
      </c>
      <c r="BM730" s="44">
        <f t="shared" si="236"/>
        <v>-1.5617389850937715E-3</v>
      </c>
      <c r="BN730" s="11"/>
      <c r="BO730" s="9"/>
      <c r="BP730" s="11"/>
      <c r="BQ730" s="9"/>
      <c r="BR730" s="43"/>
      <c r="BS730" s="9"/>
      <c r="BT730" s="11"/>
    </row>
    <row r="731" spans="3:72" x14ac:dyDescent="0.2">
      <c r="C731" s="1">
        <v>80</v>
      </c>
      <c r="D731" s="1">
        <v>104.71</v>
      </c>
      <c r="E731" s="1">
        <v>-5103.8999999999996</v>
      </c>
      <c r="F731" s="2">
        <v>78</v>
      </c>
      <c r="G731" s="6">
        <v>3.3000000000000002E-2</v>
      </c>
      <c r="H731" s="2">
        <v>0.42199999999999999</v>
      </c>
      <c r="I731" s="2">
        <v>3500</v>
      </c>
      <c r="J731" s="3">
        <f t="shared" si="220"/>
        <v>58.333333333333336</v>
      </c>
      <c r="K731" s="3">
        <f t="shared" si="221"/>
        <v>366.52</v>
      </c>
      <c r="L731" s="1">
        <v>0.9</v>
      </c>
      <c r="M731" s="1">
        <v>0.76</v>
      </c>
      <c r="N731" s="1">
        <f t="shared" si="198"/>
        <v>0.68400000000000005</v>
      </c>
      <c r="O731" s="40">
        <f t="shared" si="199"/>
        <v>50.175438596491226</v>
      </c>
      <c r="P731" s="40">
        <f t="shared" si="222"/>
        <v>3808.3157894736842</v>
      </c>
      <c r="Q731" s="1">
        <v>11</v>
      </c>
      <c r="R731" s="1">
        <v>4</v>
      </c>
      <c r="S731" s="2">
        <v>2600</v>
      </c>
      <c r="T731" s="3">
        <f t="shared" si="200"/>
        <v>866.66666666666663</v>
      </c>
      <c r="U731" s="7">
        <v>0.20419999999999999</v>
      </c>
      <c r="V731" s="7">
        <f t="shared" si="223"/>
        <v>3.2749326455999997E-2</v>
      </c>
      <c r="W731" s="7">
        <f t="shared" si="201"/>
        <v>1.6693636134473333E-2</v>
      </c>
      <c r="X731" s="40">
        <f t="shared" si="202"/>
        <v>1081.2059482292843</v>
      </c>
      <c r="Y731" s="1">
        <v>0</v>
      </c>
      <c r="Z731" s="1">
        <v>78</v>
      </c>
      <c r="AA731" s="2">
        <v>67</v>
      </c>
      <c r="AB731" s="6">
        <f t="shared" si="203"/>
        <v>0.6511988748177826</v>
      </c>
      <c r="AC731" s="2">
        <v>347.36</v>
      </c>
      <c r="AD731" s="40">
        <f t="shared" si="204"/>
        <v>3367.0033670033663</v>
      </c>
      <c r="AE731" s="1">
        <f t="shared" si="205"/>
        <v>2.4950099800399199</v>
      </c>
      <c r="AF731" s="2">
        <f t="shared" si="206"/>
        <v>204</v>
      </c>
      <c r="AG731" s="9">
        <f t="shared" si="207"/>
        <v>508.98203592814366</v>
      </c>
      <c r="AH731" s="12">
        <f t="shared" si="208"/>
        <v>3.0079844320881218E-3</v>
      </c>
      <c r="AI731" s="12">
        <f t="shared" si="225"/>
        <v>121656.57310563547</v>
      </c>
      <c r="AJ731" s="42">
        <f t="shared" si="226"/>
        <v>-51.268086279664253</v>
      </c>
      <c r="AK731" s="11">
        <v>0</v>
      </c>
      <c r="AL731" s="9">
        <f t="shared" si="227"/>
        <v>-1080.8909821794005</v>
      </c>
      <c r="AM731" s="11">
        <f t="shared" si="209"/>
        <v>0</v>
      </c>
      <c r="AN731" s="9">
        <f t="shared" si="210"/>
        <v>49.588460854729028</v>
      </c>
      <c r="AO731" s="9"/>
      <c r="AP731" s="9">
        <f t="shared" si="228"/>
        <v>51.26881011729175</v>
      </c>
      <c r="AQ731" s="47">
        <f t="shared" si="229"/>
        <v>49.580248637026791</v>
      </c>
      <c r="AR731" s="15">
        <f t="shared" si="211"/>
        <v>0</v>
      </c>
      <c r="AS731" s="49"/>
      <c r="AT731" s="12">
        <f t="shared" si="212"/>
        <v>-1.5617389850937715E-3</v>
      </c>
      <c r="AU731" s="9">
        <f t="shared" si="213"/>
        <v>47.89989937446407</v>
      </c>
      <c r="AV731" s="9">
        <f t="shared" si="230"/>
        <v>46.219550111901349</v>
      </c>
      <c r="AW731" s="9">
        <f t="shared" si="231"/>
        <v>49.580248637026791</v>
      </c>
      <c r="AX731" s="16">
        <f t="shared" si="214"/>
        <v>47.89989937446407</v>
      </c>
      <c r="AY731" s="44">
        <f t="shared" si="232"/>
        <v>-1.5541435610067331E-3</v>
      </c>
      <c r="AZ731" s="49"/>
      <c r="BA731" s="12">
        <f t="shared" si="215"/>
        <v>-1.5617389850937715E-3</v>
      </c>
      <c r="BB731" s="9">
        <f t="shared" si="216"/>
        <v>66.524977921866991</v>
      </c>
      <c r="BC731" s="9">
        <f t="shared" si="233"/>
        <v>64.844628659304263</v>
      </c>
      <c r="BD731" s="9">
        <f t="shared" si="234"/>
        <v>68.20532718442972</v>
      </c>
      <c r="BE731" s="16">
        <f t="shared" si="217"/>
        <v>66.524977921866991</v>
      </c>
      <c r="BF731" s="44">
        <f t="shared" si="235"/>
        <v>-1.5541435610067396E-3</v>
      </c>
      <c r="BG731" s="49"/>
      <c r="BH731" s="12">
        <f t="shared" si="218"/>
        <v>-1.5617389850937715E-3</v>
      </c>
      <c r="BI731" s="9">
        <f t="shared" si="219"/>
        <v>67</v>
      </c>
      <c r="BJ731" s="9">
        <f t="shared" si="197"/>
        <v>65.319650737437271</v>
      </c>
      <c r="BK731" s="9"/>
      <c r="BL731" s="47">
        <f t="shared" si="224"/>
        <v>67</v>
      </c>
      <c r="BM731" s="44">
        <f t="shared" si="236"/>
        <v>-1.5541435610067396E-3</v>
      </c>
      <c r="BN731" s="11"/>
      <c r="BO731" s="9"/>
      <c r="BP731" s="11"/>
      <c r="BQ731" s="9"/>
      <c r="BR731" s="43"/>
      <c r="BS731" s="9"/>
      <c r="BT731" s="11"/>
    </row>
    <row r="732" spans="3:72" x14ac:dyDescent="0.2">
      <c r="C732" s="1">
        <v>80</v>
      </c>
      <c r="D732" s="1">
        <v>104.71</v>
      </c>
      <c r="E732" s="1">
        <v>-5103.8999999999996</v>
      </c>
      <c r="F732" s="2">
        <v>78</v>
      </c>
      <c r="G732" s="6">
        <v>3.3000000000000002E-2</v>
      </c>
      <c r="H732" s="2">
        <v>0.42199999999999999</v>
      </c>
      <c r="I732" s="2">
        <v>3500</v>
      </c>
      <c r="J732" s="3">
        <f t="shared" si="220"/>
        <v>58.333333333333336</v>
      </c>
      <c r="K732" s="3">
        <f t="shared" si="221"/>
        <v>366.52</v>
      </c>
      <c r="L732" s="1">
        <v>0.9</v>
      </c>
      <c r="M732" s="1">
        <v>0.76</v>
      </c>
      <c r="N732" s="1">
        <f t="shared" si="198"/>
        <v>0.68400000000000005</v>
      </c>
      <c r="O732" s="40">
        <f t="shared" si="199"/>
        <v>50.175438596491226</v>
      </c>
      <c r="P732" s="40">
        <f t="shared" si="222"/>
        <v>3808.3157894736842</v>
      </c>
      <c r="Q732" s="1">
        <v>11</v>
      </c>
      <c r="R732" s="1">
        <v>4</v>
      </c>
      <c r="S732" s="2">
        <v>2600</v>
      </c>
      <c r="T732" s="3">
        <f t="shared" si="200"/>
        <v>866.66666666666663</v>
      </c>
      <c r="U732" s="7">
        <v>0.20419999999999999</v>
      </c>
      <c r="V732" s="7">
        <f t="shared" si="223"/>
        <v>3.2749326455999997E-2</v>
      </c>
      <c r="W732" s="7">
        <f t="shared" si="201"/>
        <v>1.6693636134473333E-2</v>
      </c>
      <c r="X732" s="40">
        <f t="shared" si="202"/>
        <v>1081.2059482292843</v>
      </c>
      <c r="Y732" s="1">
        <v>0</v>
      </c>
      <c r="Z732" s="1">
        <v>78</v>
      </c>
      <c r="AA732" s="2">
        <v>67</v>
      </c>
      <c r="AB732" s="6">
        <f t="shared" si="203"/>
        <v>0.6511988748177826</v>
      </c>
      <c r="AC732" s="2">
        <v>347.36</v>
      </c>
      <c r="AD732" s="40">
        <f t="shared" si="204"/>
        <v>3367.0033670033663</v>
      </c>
      <c r="AE732" s="1">
        <f t="shared" si="205"/>
        <v>2.4950099800399199</v>
      </c>
      <c r="AF732" s="2">
        <f t="shared" si="206"/>
        <v>205</v>
      </c>
      <c r="AG732" s="9">
        <f t="shared" si="207"/>
        <v>511.47704590818358</v>
      </c>
      <c r="AH732" s="12">
        <f t="shared" si="208"/>
        <v>2.9933552590829071E-3</v>
      </c>
      <c r="AI732" s="12">
        <f t="shared" si="225"/>
        <v>121993.42906599981</v>
      </c>
      <c r="AJ732" s="42">
        <f t="shared" si="226"/>
        <v>-51.251748552845342</v>
      </c>
      <c r="AK732" s="11">
        <v>0</v>
      </c>
      <c r="AL732" s="9">
        <f t="shared" si="227"/>
        <v>-1080.8925140001058</v>
      </c>
      <c r="AM732" s="11">
        <f t="shared" si="209"/>
        <v>0</v>
      </c>
      <c r="AN732" s="9">
        <f t="shared" si="210"/>
        <v>49.580248637026791</v>
      </c>
      <c r="AO732" s="9"/>
      <c r="AP732" s="9">
        <f t="shared" si="228"/>
        <v>51.252465366901909</v>
      </c>
      <c r="AQ732" s="47">
        <f t="shared" si="229"/>
        <v>49.572116104339187</v>
      </c>
      <c r="AR732" s="15">
        <f t="shared" si="211"/>
        <v>0</v>
      </c>
      <c r="AS732" s="49"/>
      <c r="AT732" s="12">
        <f t="shared" si="212"/>
        <v>-1.5541435610067331E-3</v>
      </c>
      <c r="AU732" s="9">
        <f t="shared" si="213"/>
        <v>47.89989937446407</v>
      </c>
      <c r="AV732" s="9">
        <f t="shared" si="230"/>
        <v>46.227682644588953</v>
      </c>
      <c r="AW732" s="9">
        <f t="shared" si="231"/>
        <v>49.572116104339194</v>
      </c>
      <c r="AX732" s="16">
        <f t="shared" si="214"/>
        <v>47.89989937446407</v>
      </c>
      <c r="AY732" s="44">
        <f t="shared" si="232"/>
        <v>-1.5466218370457033E-3</v>
      </c>
      <c r="AZ732" s="49"/>
      <c r="BA732" s="12">
        <f t="shared" si="215"/>
        <v>-1.5541435610067396E-3</v>
      </c>
      <c r="BB732" s="9">
        <f t="shared" si="216"/>
        <v>66.524977921866991</v>
      </c>
      <c r="BC732" s="9">
        <f t="shared" si="233"/>
        <v>64.852761191991874</v>
      </c>
      <c r="BD732" s="9">
        <f t="shared" si="234"/>
        <v>68.197194651742109</v>
      </c>
      <c r="BE732" s="16">
        <f t="shared" si="217"/>
        <v>66.524977921866991</v>
      </c>
      <c r="BF732" s="44">
        <f t="shared" si="235"/>
        <v>-1.5466218370457033E-3</v>
      </c>
      <c r="BG732" s="49"/>
      <c r="BH732" s="12">
        <f t="shared" si="218"/>
        <v>-1.5541435610067396E-3</v>
      </c>
      <c r="BI732" s="9">
        <f t="shared" si="219"/>
        <v>67</v>
      </c>
      <c r="BJ732" s="9">
        <f t="shared" si="197"/>
        <v>65.327783270124883</v>
      </c>
      <c r="BK732" s="9"/>
      <c r="BL732" s="47">
        <f t="shared" si="224"/>
        <v>67</v>
      </c>
      <c r="BM732" s="44">
        <f t="shared" si="236"/>
        <v>-1.5466218370457033E-3</v>
      </c>
      <c r="BN732" s="11"/>
      <c r="BO732" s="9"/>
      <c r="BP732" s="11"/>
      <c r="BQ732" s="9"/>
      <c r="BR732" s="43"/>
      <c r="BS732" s="9"/>
      <c r="BT732" s="11"/>
    </row>
    <row r="733" spans="3:72" x14ac:dyDescent="0.2">
      <c r="C733" s="1">
        <v>80</v>
      </c>
      <c r="D733" s="1">
        <v>104.71</v>
      </c>
      <c r="E733" s="1">
        <v>-5103.8999999999996</v>
      </c>
      <c r="F733" s="2">
        <v>78</v>
      </c>
      <c r="G733" s="6">
        <v>3.3000000000000002E-2</v>
      </c>
      <c r="H733" s="2">
        <v>0.42199999999999999</v>
      </c>
      <c r="I733" s="2">
        <v>3500</v>
      </c>
      <c r="J733" s="3">
        <f t="shared" si="220"/>
        <v>58.333333333333336</v>
      </c>
      <c r="K733" s="3">
        <f t="shared" si="221"/>
        <v>366.52</v>
      </c>
      <c r="L733" s="1">
        <v>0.9</v>
      </c>
      <c r="M733" s="1">
        <v>0.76</v>
      </c>
      <c r="N733" s="1">
        <f t="shared" si="198"/>
        <v>0.68400000000000005</v>
      </c>
      <c r="O733" s="40">
        <f t="shared" si="199"/>
        <v>50.175438596491226</v>
      </c>
      <c r="P733" s="40">
        <f t="shared" si="222"/>
        <v>3808.3157894736842</v>
      </c>
      <c r="Q733" s="1">
        <v>11</v>
      </c>
      <c r="R733" s="1">
        <v>4</v>
      </c>
      <c r="S733" s="2">
        <v>2600</v>
      </c>
      <c r="T733" s="3">
        <f t="shared" si="200"/>
        <v>866.66666666666663</v>
      </c>
      <c r="U733" s="7">
        <v>0.20419999999999999</v>
      </c>
      <c r="V733" s="7">
        <f t="shared" si="223"/>
        <v>3.2749326455999997E-2</v>
      </c>
      <c r="W733" s="7">
        <f t="shared" si="201"/>
        <v>1.6693636134473333E-2</v>
      </c>
      <c r="X733" s="40">
        <f t="shared" si="202"/>
        <v>1081.2059482292843</v>
      </c>
      <c r="Y733" s="1">
        <v>0</v>
      </c>
      <c r="Z733" s="1">
        <v>78</v>
      </c>
      <c r="AA733" s="2">
        <v>67</v>
      </c>
      <c r="AB733" s="6">
        <f t="shared" si="203"/>
        <v>0.6511988748177826</v>
      </c>
      <c r="AC733" s="2">
        <v>347.36</v>
      </c>
      <c r="AD733" s="40">
        <f t="shared" si="204"/>
        <v>3367.0033670033663</v>
      </c>
      <c r="AE733" s="1">
        <f t="shared" si="205"/>
        <v>2.4950099800399199</v>
      </c>
      <c r="AF733" s="2">
        <f t="shared" si="206"/>
        <v>206</v>
      </c>
      <c r="AG733" s="9">
        <f t="shared" si="207"/>
        <v>513.97205588822351</v>
      </c>
      <c r="AH733" s="12">
        <f t="shared" si="208"/>
        <v>2.9788676937925885E-3</v>
      </c>
      <c r="AI733" s="12">
        <f t="shared" si="225"/>
        <v>122327.02502032509</v>
      </c>
      <c r="AJ733" s="42">
        <f t="shared" si="226"/>
        <v>-51.235568938268642</v>
      </c>
      <c r="AK733" s="11">
        <v>0</v>
      </c>
      <c r="AL733" s="9">
        <f t="shared" si="227"/>
        <v>-1080.8940309930674</v>
      </c>
      <c r="AM733" s="11">
        <f t="shared" si="209"/>
        <v>0</v>
      </c>
      <c r="AN733" s="9">
        <f t="shared" si="210"/>
        <v>49.572116104339187</v>
      </c>
      <c r="AO733" s="9"/>
      <c r="AP733" s="9">
        <f t="shared" si="228"/>
        <v>51.236278830487613</v>
      </c>
      <c r="AQ733" s="47">
        <f t="shared" si="229"/>
        <v>49.564062100612496</v>
      </c>
      <c r="AR733" s="15">
        <f t="shared" si="211"/>
        <v>0</v>
      </c>
      <c r="AS733" s="49"/>
      <c r="AT733" s="12">
        <f t="shared" si="212"/>
        <v>-1.5466218370457033E-3</v>
      </c>
      <c r="AU733" s="9">
        <f t="shared" si="213"/>
        <v>47.89989937446407</v>
      </c>
      <c r="AV733" s="9">
        <f t="shared" si="230"/>
        <v>46.235736648315644</v>
      </c>
      <c r="AW733" s="9">
        <f t="shared" si="231"/>
        <v>49.564062100612496</v>
      </c>
      <c r="AX733" s="16">
        <f t="shared" si="214"/>
        <v>47.89989937446407</v>
      </c>
      <c r="AY733" s="44">
        <f t="shared" si="232"/>
        <v>-1.5391727439844954E-3</v>
      </c>
      <c r="AZ733" s="49"/>
      <c r="BA733" s="12">
        <f t="shared" si="215"/>
        <v>-1.5466218370457033E-3</v>
      </c>
      <c r="BB733" s="9">
        <f t="shared" si="216"/>
        <v>66.524977921866991</v>
      </c>
      <c r="BC733" s="9">
        <f t="shared" si="233"/>
        <v>64.860815195718558</v>
      </c>
      <c r="BD733" s="9">
        <f t="shared" si="234"/>
        <v>68.189140648015425</v>
      </c>
      <c r="BE733" s="16">
        <f t="shared" si="217"/>
        <v>66.524977921866991</v>
      </c>
      <c r="BF733" s="44">
        <f t="shared" si="235"/>
        <v>-1.5391727439845022E-3</v>
      </c>
      <c r="BG733" s="49"/>
      <c r="BH733" s="12">
        <f t="shared" si="218"/>
        <v>-1.5466218370457033E-3</v>
      </c>
      <c r="BI733" s="9">
        <f t="shared" si="219"/>
        <v>67</v>
      </c>
      <c r="BJ733" s="9">
        <f t="shared" si="197"/>
        <v>65.335837273851567</v>
      </c>
      <c r="BK733" s="9"/>
      <c r="BL733" s="47">
        <f t="shared" si="224"/>
        <v>67</v>
      </c>
      <c r="BM733" s="44">
        <f t="shared" si="236"/>
        <v>-1.5391727439845022E-3</v>
      </c>
      <c r="BN733" s="11"/>
      <c r="BO733" s="9"/>
      <c r="BP733" s="11"/>
      <c r="BQ733" s="9"/>
      <c r="BR733" s="43"/>
      <c r="BS733" s="9"/>
      <c r="BT733" s="11"/>
    </row>
    <row r="734" spans="3:72" x14ac:dyDescent="0.2">
      <c r="C734" s="1">
        <v>80</v>
      </c>
      <c r="D734" s="1">
        <v>104.71</v>
      </c>
      <c r="E734" s="1">
        <v>-5103.8999999999996</v>
      </c>
      <c r="F734" s="2">
        <v>78</v>
      </c>
      <c r="G734" s="6">
        <v>3.3000000000000002E-2</v>
      </c>
      <c r="H734" s="2">
        <v>0.42199999999999999</v>
      </c>
      <c r="I734" s="2">
        <v>3500</v>
      </c>
      <c r="J734" s="3">
        <f t="shared" si="220"/>
        <v>58.333333333333336</v>
      </c>
      <c r="K734" s="3">
        <f t="shared" si="221"/>
        <v>366.52</v>
      </c>
      <c r="L734" s="1">
        <v>0.9</v>
      </c>
      <c r="M734" s="1">
        <v>0.76</v>
      </c>
      <c r="N734" s="1">
        <f t="shared" si="198"/>
        <v>0.68400000000000005</v>
      </c>
      <c r="O734" s="40">
        <f t="shared" si="199"/>
        <v>50.175438596491226</v>
      </c>
      <c r="P734" s="40">
        <f t="shared" si="222"/>
        <v>3808.3157894736842</v>
      </c>
      <c r="Q734" s="1">
        <v>11</v>
      </c>
      <c r="R734" s="1">
        <v>4</v>
      </c>
      <c r="S734" s="2">
        <v>2600</v>
      </c>
      <c r="T734" s="3">
        <f t="shared" si="200"/>
        <v>866.66666666666663</v>
      </c>
      <c r="U734" s="7">
        <v>0.20419999999999999</v>
      </c>
      <c r="V734" s="7">
        <f t="shared" si="223"/>
        <v>3.2749326455999997E-2</v>
      </c>
      <c r="W734" s="7">
        <f t="shared" si="201"/>
        <v>1.6693636134473333E-2</v>
      </c>
      <c r="X734" s="40">
        <f t="shared" si="202"/>
        <v>1081.2059482292843</v>
      </c>
      <c r="Y734" s="1">
        <v>0</v>
      </c>
      <c r="Z734" s="1">
        <v>78</v>
      </c>
      <c r="AA734" s="2">
        <v>67</v>
      </c>
      <c r="AB734" s="6">
        <f t="shared" si="203"/>
        <v>0.6511988748177826</v>
      </c>
      <c r="AC734" s="2">
        <v>347.36</v>
      </c>
      <c r="AD734" s="40">
        <f t="shared" si="204"/>
        <v>3367.0033670033663</v>
      </c>
      <c r="AE734" s="1">
        <f t="shared" si="205"/>
        <v>2.4950099800399199</v>
      </c>
      <c r="AF734" s="2">
        <f t="shared" si="206"/>
        <v>207</v>
      </c>
      <c r="AG734" s="9">
        <f t="shared" si="207"/>
        <v>516.46706586826338</v>
      </c>
      <c r="AH734" s="12">
        <f t="shared" si="208"/>
        <v>2.9645196900154854E-3</v>
      </c>
      <c r="AI734" s="12">
        <f t="shared" si="225"/>
        <v>122657.40813991078</v>
      </c>
      <c r="AJ734" s="42">
        <f t="shared" si="226"/>
        <v>-51.219545148063396</v>
      </c>
      <c r="AK734" s="11">
        <v>0</v>
      </c>
      <c r="AL734" s="9">
        <f t="shared" si="227"/>
        <v>-1080.8955333725428</v>
      </c>
      <c r="AM734" s="11">
        <f t="shared" si="209"/>
        <v>0</v>
      </c>
      <c r="AN734" s="9">
        <f t="shared" si="210"/>
        <v>49.564062100612496</v>
      </c>
      <c r="AO734" s="9"/>
      <c r="AP734" s="9">
        <f t="shared" si="228"/>
        <v>51.220248218222793</v>
      </c>
      <c r="AQ734" s="47">
        <f t="shared" si="229"/>
        <v>49.556085492074367</v>
      </c>
      <c r="AR734" s="15">
        <f t="shared" si="211"/>
        <v>0</v>
      </c>
      <c r="AS734" s="49"/>
      <c r="AT734" s="12">
        <f t="shared" si="212"/>
        <v>-1.5391727439844954E-3</v>
      </c>
      <c r="AU734" s="9">
        <f t="shared" si="213"/>
        <v>47.89989937446407</v>
      </c>
      <c r="AV734" s="9">
        <f t="shared" si="230"/>
        <v>46.243713256853773</v>
      </c>
      <c r="AW734" s="9">
        <f t="shared" si="231"/>
        <v>49.556085492074374</v>
      </c>
      <c r="AX734" s="16">
        <f t="shared" si="214"/>
        <v>47.89989937446407</v>
      </c>
      <c r="AY734" s="44">
        <f t="shared" si="232"/>
        <v>-1.5317952332048028E-3</v>
      </c>
      <c r="AZ734" s="49"/>
      <c r="BA734" s="12">
        <f t="shared" si="215"/>
        <v>-1.5391727439845022E-3</v>
      </c>
      <c r="BB734" s="9">
        <f t="shared" si="216"/>
        <v>66.524977921866991</v>
      </c>
      <c r="BC734" s="9">
        <f t="shared" si="233"/>
        <v>64.868791804256688</v>
      </c>
      <c r="BD734" s="9">
        <f t="shared" si="234"/>
        <v>68.181164039477295</v>
      </c>
      <c r="BE734" s="16">
        <f t="shared" si="217"/>
        <v>66.524977921866991</v>
      </c>
      <c r="BF734" s="44">
        <f t="shared" si="235"/>
        <v>-1.5317952332048095E-3</v>
      </c>
      <c r="BG734" s="49"/>
      <c r="BH734" s="12">
        <f t="shared" si="218"/>
        <v>-1.5391727439845022E-3</v>
      </c>
      <c r="BI734" s="9">
        <f t="shared" si="219"/>
        <v>67</v>
      </c>
      <c r="BJ734" s="9">
        <f t="shared" si="197"/>
        <v>65.343813882389696</v>
      </c>
      <c r="BK734" s="9"/>
      <c r="BL734" s="47">
        <f t="shared" si="224"/>
        <v>67</v>
      </c>
      <c r="BM734" s="44">
        <f t="shared" si="236"/>
        <v>-1.5317952332048095E-3</v>
      </c>
      <c r="BN734" s="11"/>
      <c r="BO734" s="9"/>
      <c r="BP734" s="11"/>
      <c r="BQ734" s="9"/>
      <c r="BR734" s="43"/>
      <c r="BS734" s="9"/>
      <c r="BT734" s="11"/>
    </row>
    <row r="735" spans="3:72" x14ac:dyDescent="0.2">
      <c r="C735" s="1">
        <v>80</v>
      </c>
      <c r="D735" s="1">
        <v>104.71</v>
      </c>
      <c r="E735" s="1">
        <v>-5103.8999999999996</v>
      </c>
      <c r="F735" s="2">
        <v>78</v>
      </c>
      <c r="G735" s="6">
        <v>3.3000000000000002E-2</v>
      </c>
      <c r="H735" s="2">
        <v>0.42199999999999999</v>
      </c>
      <c r="I735" s="2">
        <v>3500</v>
      </c>
      <c r="J735" s="3">
        <f t="shared" si="220"/>
        <v>58.333333333333336</v>
      </c>
      <c r="K735" s="3">
        <f t="shared" si="221"/>
        <v>366.52</v>
      </c>
      <c r="L735" s="1">
        <v>0.9</v>
      </c>
      <c r="M735" s="1">
        <v>0.76</v>
      </c>
      <c r="N735" s="1">
        <f t="shared" si="198"/>
        <v>0.68400000000000005</v>
      </c>
      <c r="O735" s="40">
        <f t="shared" si="199"/>
        <v>50.175438596491226</v>
      </c>
      <c r="P735" s="40">
        <f t="shared" si="222"/>
        <v>3808.3157894736842</v>
      </c>
      <c r="Q735" s="1">
        <v>11</v>
      </c>
      <c r="R735" s="1">
        <v>4</v>
      </c>
      <c r="S735" s="2">
        <v>2600</v>
      </c>
      <c r="T735" s="3">
        <f t="shared" si="200"/>
        <v>866.66666666666663</v>
      </c>
      <c r="U735" s="7">
        <v>0.20419999999999999</v>
      </c>
      <c r="V735" s="7">
        <f t="shared" si="223"/>
        <v>3.2749326455999997E-2</v>
      </c>
      <c r="W735" s="7">
        <f t="shared" si="201"/>
        <v>1.6693636134473333E-2</v>
      </c>
      <c r="X735" s="40">
        <f t="shared" si="202"/>
        <v>1081.2059482292843</v>
      </c>
      <c r="Y735" s="1">
        <v>0</v>
      </c>
      <c r="Z735" s="1">
        <v>78</v>
      </c>
      <c r="AA735" s="2">
        <v>67</v>
      </c>
      <c r="AB735" s="6">
        <f t="shared" si="203"/>
        <v>0.6511988748177826</v>
      </c>
      <c r="AC735" s="2">
        <v>347.36</v>
      </c>
      <c r="AD735" s="40">
        <f t="shared" si="204"/>
        <v>3367.0033670033663</v>
      </c>
      <c r="AE735" s="1">
        <f t="shared" si="205"/>
        <v>2.4950099800399199</v>
      </c>
      <c r="AF735" s="2">
        <f t="shared" si="206"/>
        <v>208</v>
      </c>
      <c r="AG735" s="9">
        <f t="shared" si="207"/>
        <v>518.96207584830336</v>
      </c>
      <c r="AH735" s="12">
        <f t="shared" si="208"/>
        <v>2.9503092407838524E-3</v>
      </c>
      <c r="AI735" s="12">
        <f t="shared" si="225"/>
        <v>122984.62468927784</v>
      </c>
      <c r="AJ735" s="42">
        <f t="shared" si="226"/>
        <v>-51.203674938340043</v>
      </c>
      <c r="AK735" s="11">
        <v>0</v>
      </c>
      <c r="AL735" s="9">
        <f t="shared" si="227"/>
        <v>-1080.8970213486818</v>
      </c>
      <c r="AM735" s="11">
        <f t="shared" si="209"/>
        <v>0</v>
      </c>
      <c r="AN735" s="9">
        <f t="shared" si="210"/>
        <v>49.556085492074367</v>
      </c>
      <c r="AO735" s="9"/>
      <c r="AP735" s="9">
        <f t="shared" si="228"/>
        <v>51.204371284309346</v>
      </c>
      <c r="AQ735" s="47">
        <f t="shared" si="229"/>
        <v>49.548185166699049</v>
      </c>
      <c r="AR735" s="15">
        <f t="shared" si="211"/>
        <v>0</v>
      </c>
      <c r="AS735" s="49"/>
      <c r="AT735" s="12">
        <f t="shared" si="212"/>
        <v>-1.5317952332048028E-3</v>
      </c>
      <c r="AU735" s="9">
        <f t="shared" si="213"/>
        <v>47.89989937446407</v>
      </c>
      <c r="AV735" s="9">
        <f t="shared" si="230"/>
        <v>46.251613582229091</v>
      </c>
      <c r="AW735" s="9">
        <f t="shared" si="231"/>
        <v>49.548185166699056</v>
      </c>
      <c r="AX735" s="16">
        <f t="shared" si="214"/>
        <v>47.89989937446407</v>
      </c>
      <c r="AY735" s="44">
        <f t="shared" si="232"/>
        <v>-1.5244882762016011E-3</v>
      </c>
      <c r="AZ735" s="49"/>
      <c r="BA735" s="12">
        <f t="shared" si="215"/>
        <v>-1.5317952332048095E-3</v>
      </c>
      <c r="BB735" s="9">
        <f t="shared" si="216"/>
        <v>66.524977921866991</v>
      </c>
      <c r="BC735" s="9">
        <f t="shared" si="233"/>
        <v>64.876692129632005</v>
      </c>
      <c r="BD735" s="9">
        <f t="shared" si="234"/>
        <v>68.173263714101978</v>
      </c>
      <c r="BE735" s="16">
        <f t="shared" si="217"/>
        <v>66.524977921866991</v>
      </c>
      <c r="BF735" s="44">
        <f t="shared" si="235"/>
        <v>-1.5244882762016079E-3</v>
      </c>
      <c r="BG735" s="49"/>
      <c r="BH735" s="12">
        <f t="shared" si="218"/>
        <v>-1.5317952332048095E-3</v>
      </c>
      <c r="BI735" s="9">
        <f t="shared" si="219"/>
        <v>67</v>
      </c>
      <c r="BJ735" s="9">
        <f t="shared" si="197"/>
        <v>65.351714207765013</v>
      </c>
      <c r="BK735" s="9"/>
      <c r="BL735" s="47">
        <f t="shared" si="224"/>
        <v>67</v>
      </c>
      <c r="BM735" s="44">
        <f t="shared" si="236"/>
        <v>-1.5244882762016079E-3</v>
      </c>
      <c r="BN735" s="11"/>
      <c r="BO735" s="9"/>
      <c r="BP735" s="11"/>
      <c r="BQ735" s="9"/>
      <c r="BR735" s="43"/>
      <c r="BS735" s="9"/>
      <c r="BT735" s="11"/>
    </row>
    <row r="736" spans="3:72" x14ac:dyDescent="0.2">
      <c r="C736" s="1">
        <v>80</v>
      </c>
      <c r="D736" s="1">
        <v>104.71</v>
      </c>
      <c r="E736" s="1">
        <v>-5103.8999999999996</v>
      </c>
      <c r="F736" s="2">
        <v>78</v>
      </c>
      <c r="G736" s="6">
        <v>3.3000000000000002E-2</v>
      </c>
      <c r="H736" s="2">
        <v>0.42199999999999999</v>
      </c>
      <c r="I736" s="2">
        <v>3500</v>
      </c>
      <c r="J736" s="3">
        <f t="shared" si="220"/>
        <v>58.333333333333336</v>
      </c>
      <c r="K736" s="3">
        <f t="shared" si="221"/>
        <v>366.52</v>
      </c>
      <c r="L736" s="1">
        <v>0.9</v>
      </c>
      <c r="M736" s="1">
        <v>0.76</v>
      </c>
      <c r="N736" s="1">
        <f t="shared" si="198"/>
        <v>0.68400000000000005</v>
      </c>
      <c r="O736" s="40">
        <f t="shared" si="199"/>
        <v>50.175438596491226</v>
      </c>
      <c r="P736" s="40">
        <f t="shared" si="222"/>
        <v>3808.3157894736842</v>
      </c>
      <c r="Q736" s="1">
        <v>11</v>
      </c>
      <c r="R736" s="1">
        <v>4</v>
      </c>
      <c r="S736" s="2">
        <v>2600</v>
      </c>
      <c r="T736" s="3">
        <f t="shared" si="200"/>
        <v>866.66666666666663</v>
      </c>
      <c r="U736" s="7">
        <v>0.20419999999999999</v>
      </c>
      <c r="V736" s="7">
        <f t="shared" si="223"/>
        <v>3.2749326455999997E-2</v>
      </c>
      <c r="W736" s="7">
        <f t="shared" si="201"/>
        <v>1.6693636134473333E-2</v>
      </c>
      <c r="X736" s="40">
        <f t="shared" si="202"/>
        <v>1081.2059482292843</v>
      </c>
      <c r="Y736" s="1">
        <v>0</v>
      </c>
      <c r="Z736" s="1">
        <v>78</v>
      </c>
      <c r="AA736" s="2">
        <v>67</v>
      </c>
      <c r="AB736" s="6">
        <f t="shared" si="203"/>
        <v>0.6511988748177826</v>
      </c>
      <c r="AC736" s="2">
        <v>347.36</v>
      </c>
      <c r="AD736" s="40">
        <f t="shared" si="204"/>
        <v>3367.0033670033663</v>
      </c>
      <c r="AE736" s="1">
        <f t="shared" si="205"/>
        <v>2.4950099800399199</v>
      </c>
      <c r="AF736" s="2">
        <f t="shared" si="206"/>
        <v>209</v>
      </c>
      <c r="AG736" s="9">
        <f t="shared" si="207"/>
        <v>521.45708582834322</v>
      </c>
      <c r="AH736" s="12">
        <f t="shared" si="208"/>
        <v>2.93623437742803E-3</v>
      </c>
      <c r="AI736" s="12">
        <f t="shared" si="225"/>
        <v>123308.72004787088</v>
      </c>
      <c r="AJ736" s="42">
        <f t="shared" si="226"/>
        <v>-51.187956108137463</v>
      </c>
      <c r="AK736" s="11">
        <v>0</v>
      </c>
      <c r="AL736" s="9">
        <f t="shared" si="227"/>
        <v>-1080.8984951276238</v>
      </c>
      <c r="AM736" s="11">
        <f t="shared" si="209"/>
        <v>0</v>
      </c>
      <c r="AN736" s="9">
        <f t="shared" si="210"/>
        <v>49.548185166699049</v>
      </c>
      <c r="AO736" s="9"/>
      <c r="AP736" s="9">
        <f t="shared" si="228"/>
        <v>51.188645825922997</v>
      </c>
      <c r="AQ736" s="47">
        <f t="shared" si="229"/>
        <v>49.540360033688017</v>
      </c>
      <c r="AR736" s="15">
        <f t="shared" si="211"/>
        <v>0</v>
      </c>
      <c r="AS736" s="49"/>
      <c r="AT736" s="12">
        <f t="shared" si="212"/>
        <v>-1.5244882762016011E-3</v>
      </c>
      <c r="AU736" s="9">
        <f t="shared" si="213"/>
        <v>47.89989937446407</v>
      </c>
      <c r="AV736" s="9">
        <f t="shared" si="230"/>
        <v>46.259438715240123</v>
      </c>
      <c r="AW736" s="9">
        <f t="shared" si="231"/>
        <v>49.540360033688025</v>
      </c>
      <c r="AX736" s="16">
        <f t="shared" si="214"/>
        <v>47.89989937446407</v>
      </c>
      <c r="AY736" s="44">
        <f t="shared" si="232"/>
        <v>-1.5172508641027802E-3</v>
      </c>
      <c r="AZ736" s="49"/>
      <c r="BA736" s="12">
        <f t="shared" si="215"/>
        <v>-1.5244882762016079E-3</v>
      </c>
      <c r="BB736" s="9">
        <f t="shared" si="216"/>
        <v>66.524977921866991</v>
      </c>
      <c r="BC736" s="9">
        <f t="shared" si="233"/>
        <v>64.88451726264303</v>
      </c>
      <c r="BD736" s="9">
        <f t="shared" si="234"/>
        <v>68.165438581090953</v>
      </c>
      <c r="BE736" s="16">
        <f t="shared" si="217"/>
        <v>66.524977921866991</v>
      </c>
      <c r="BF736" s="44">
        <f t="shared" si="235"/>
        <v>-1.5172508641027934E-3</v>
      </c>
      <c r="BG736" s="49"/>
      <c r="BH736" s="12">
        <f t="shared" si="218"/>
        <v>-1.5244882762016079E-3</v>
      </c>
      <c r="BI736" s="9">
        <f t="shared" si="219"/>
        <v>67</v>
      </c>
      <c r="BJ736" s="9">
        <f t="shared" si="197"/>
        <v>65.359539340776038</v>
      </c>
      <c r="BK736" s="9"/>
      <c r="BL736" s="47">
        <f t="shared" si="224"/>
        <v>67</v>
      </c>
      <c r="BM736" s="44">
        <f t="shared" si="236"/>
        <v>-1.5172508641027934E-3</v>
      </c>
      <c r="BN736" s="11"/>
      <c r="BO736" s="9"/>
      <c r="BP736" s="11"/>
      <c r="BQ736" s="9"/>
      <c r="BR736" s="43"/>
      <c r="BS736" s="9"/>
      <c r="BT736" s="11"/>
    </row>
    <row r="737" spans="3:72" x14ac:dyDescent="0.2">
      <c r="C737" s="1">
        <v>80</v>
      </c>
      <c r="D737" s="1">
        <v>104.71</v>
      </c>
      <c r="E737" s="1">
        <v>-5103.8999999999996</v>
      </c>
      <c r="F737" s="2">
        <v>78</v>
      </c>
      <c r="G737" s="6">
        <v>3.3000000000000002E-2</v>
      </c>
      <c r="H737" s="2">
        <v>0.42199999999999999</v>
      </c>
      <c r="I737" s="2">
        <v>3500</v>
      </c>
      <c r="J737" s="3">
        <f t="shared" si="220"/>
        <v>58.333333333333336</v>
      </c>
      <c r="K737" s="3">
        <f t="shared" si="221"/>
        <v>366.52</v>
      </c>
      <c r="L737" s="1">
        <v>0.9</v>
      </c>
      <c r="M737" s="1">
        <v>0.76</v>
      </c>
      <c r="N737" s="1">
        <f t="shared" si="198"/>
        <v>0.68400000000000005</v>
      </c>
      <c r="O737" s="40">
        <f t="shared" si="199"/>
        <v>50.175438596491226</v>
      </c>
      <c r="P737" s="40">
        <f t="shared" si="222"/>
        <v>3808.3157894736842</v>
      </c>
      <c r="Q737" s="1">
        <v>11</v>
      </c>
      <c r="R737" s="1">
        <v>4</v>
      </c>
      <c r="S737" s="2">
        <v>2600</v>
      </c>
      <c r="T737" s="3">
        <f t="shared" si="200"/>
        <v>866.66666666666663</v>
      </c>
      <c r="U737" s="7">
        <v>0.20419999999999999</v>
      </c>
      <c r="V737" s="7">
        <f t="shared" si="223"/>
        <v>3.2749326455999997E-2</v>
      </c>
      <c r="W737" s="7">
        <f t="shared" si="201"/>
        <v>1.6693636134473333E-2</v>
      </c>
      <c r="X737" s="40">
        <f t="shared" si="202"/>
        <v>1081.2059482292843</v>
      </c>
      <c r="Y737" s="1">
        <v>0</v>
      </c>
      <c r="Z737" s="1">
        <v>78</v>
      </c>
      <c r="AA737" s="2">
        <v>67</v>
      </c>
      <c r="AB737" s="6">
        <f t="shared" si="203"/>
        <v>0.6511988748177826</v>
      </c>
      <c r="AC737" s="2">
        <v>347.36</v>
      </c>
      <c r="AD737" s="40">
        <f t="shared" si="204"/>
        <v>3367.0033670033663</v>
      </c>
      <c r="AE737" s="1">
        <f t="shared" si="205"/>
        <v>2.4950099800399199</v>
      </c>
      <c r="AF737" s="2">
        <f t="shared" si="206"/>
        <v>210</v>
      </c>
      <c r="AG737" s="9">
        <f t="shared" si="207"/>
        <v>523.95209580838321</v>
      </c>
      <c r="AH737" s="12">
        <f t="shared" si="208"/>
        <v>2.9222931686672424E-3</v>
      </c>
      <c r="AI737" s="12">
        <f t="shared" si="225"/>
        <v>123629.738731144</v>
      </c>
      <c r="AJ737" s="42">
        <f t="shared" si="226"/>
        <v>-51.172386498400243</v>
      </c>
      <c r="AK737" s="11">
        <v>0</v>
      </c>
      <c r="AL737" s="9">
        <f t="shared" si="227"/>
        <v>-1080.8999549115931</v>
      </c>
      <c r="AM737" s="11">
        <f t="shared" si="209"/>
        <v>0</v>
      </c>
      <c r="AN737" s="9">
        <f t="shared" si="210"/>
        <v>49.540360033688017</v>
      </c>
      <c r="AO737" s="9"/>
      <c r="AP737" s="9">
        <f t="shared" si="228"/>
        <v>51.173069682189336</v>
      </c>
      <c r="AQ737" s="47">
        <f t="shared" si="229"/>
        <v>49.532609022965389</v>
      </c>
      <c r="AR737" s="15">
        <f t="shared" si="211"/>
        <v>0</v>
      </c>
      <c r="AS737" s="49"/>
      <c r="AT737" s="12">
        <f t="shared" si="212"/>
        <v>-1.5172508641027802E-3</v>
      </c>
      <c r="AU737" s="9">
        <f t="shared" si="213"/>
        <v>47.89989937446407</v>
      </c>
      <c r="AV737" s="9">
        <f t="shared" si="230"/>
        <v>46.267189725962751</v>
      </c>
      <c r="AW737" s="9">
        <f t="shared" si="231"/>
        <v>49.532609022965403</v>
      </c>
      <c r="AX737" s="16">
        <f t="shared" si="214"/>
        <v>47.899899374464077</v>
      </c>
      <c r="AY737" s="44">
        <f t="shared" si="232"/>
        <v>-1.5100820072024683E-3</v>
      </c>
      <c r="AZ737" s="49"/>
      <c r="BA737" s="12">
        <f t="shared" si="215"/>
        <v>-1.5172508641027934E-3</v>
      </c>
      <c r="BB737" s="9">
        <f t="shared" si="216"/>
        <v>66.524977921866991</v>
      </c>
      <c r="BC737" s="9">
        <f t="shared" si="233"/>
        <v>64.892268273365659</v>
      </c>
      <c r="BD737" s="9">
        <f t="shared" si="234"/>
        <v>68.157687570368324</v>
      </c>
      <c r="BE737" s="16">
        <f t="shared" si="217"/>
        <v>66.524977921866991</v>
      </c>
      <c r="BF737" s="44">
        <f t="shared" si="235"/>
        <v>-1.5100820072024748E-3</v>
      </c>
      <c r="BG737" s="49"/>
      <c r="BH737" s="12">
        <f t="shared" si="218"/>
        <v>-1.5172508641027934E-3</v>
      </c>
      <c r="BI737" s="9">
        <f t="shared" si="219"/>
        <v>67</v>
      </c>
      <c r="BJ737" s="9">
        <f t="shared" si="197"/>
        <v>65.367290351498667</v>
      </c>
      <c r="BK737" s="9"/>
      <c r="BL737" s="47">
        <f t="shared" si="224"/>
        <v>67</v>
      </c>
      <c r="BM737" s="44">
        <f t="shared" si="236"/>
        <v>-1.5100820072024748E-3</v>
      </c>
      <c r="BN737" s="11"/>
      <c r="BO737" s="9"/>
      <c r="BP737" s="11"/>
      <c r="BQ737" s="9"/>
      <c r="BR737" s="43"/>
      <c r="BS737" s="9"/>
      <c r="BT737" s="11"/>
    </row>
    <row r="738" spans="3:72" x14ac:dyDescent="0.2">
      <c r="C738" s="1">
        <v>80</v>
      </c>
      <c r="D738" s="1">
        <v>104.71</v>
      </c>
      <c r="E738" s="1">
        <v>-5103.8999999999996</v>
      </c>
      <c r="F738" s="2">
        <v>78</v>
      </c>
      <c r="G738" s="6">
        <v>3.3000000000000002E-2</v>
      </c>
      <c r="H738" s="2">
        <v>0.42199999999999999</v>
      </c>
      <c r="I738" s="2">
        <v>3500</v>
      </c>
      <c r="J738" s="3">
        <f t="shared" si="220"/>
        <v>58.333333333333336</v>
      </c>
      <c r="K738" s="3">
        <f t="shared" si="221"/>
        <v>366.52</v>
      </c>
      <c r="L738" s="1">
        <v>0.9</v>
      </c>
      <c r="M738" s="1">
        <v>0.76</v>
      </c>
      <c r="N738" s="1">
        <f t="shared" si="198"/>
        <v>0.68400000000000005</v>
      </c>
      <c r="O738" s="40">
        <f t="shared" si="199"/>
        <v>50.175438596491226</v>
      </c>
      <c r="P738" s="40">
        <f t="shared" si="222"/>
        <v>3808.3157894736842</v>
      </c>
      <c r="Q738" s="1">
        <v>11</v>
      </c>
      <c r="R738" s="1">
        <v>4</v>
      </c>
      <c r="S738" s="2">
        <v>2600</v>
      </c>
      <c r="T738" s="3">
        <f t="shared" si="200"/>
        <v>866.66666666666663</v>
      </c>
      <c r="U738" s="7">
        <v>0.20419999999999999</v>
      </c>
      <c r="V738" s="7">
        <f t="shared" si="223"/>
        <v>3.2749326455999997E-2</v>
      </c>
      <c r="W738" s="7">
        <f t="shared" si="201"/>
        <v>1.6693636134473333E-2</v>
      </c>
      <c r="X738" s="40">
        <f t="shared" si="202"/>
        <v>1081.2059482292843</v>
      </c>
      <c r="Y738" s="1">
        <v>0</v>
      </c>
      <c r="Z738" s="1">
        <v>78</v>
      </c>
      <c r="AA738" s="2">
        <v>67</v>
      </c>
      <c r="AB738" s="6">
        <f t="shared" si="203"/>
        <v>0.6511988748177826</v>
      </c>
      <c r="AC738" s="2">
        <v>347.36</v>
      </c>
      <c r="AD738" s="40">
        <f t="shared" si="204"/>
        <v>3367.0033670033663</v>
      </c>
      <c r="AE738" s="1">
        <f t="shared" si="205"/>
        <v>2.4950099800399199</v>
      </c>
      <c r="AF738" s="2">
        <f t="shared" si="206"/>
        <v>211</v>
      </c>
      <c r="AG738" s="9">
        <f t="shared" si="207"/>
        <v>526.44710578842307</v>
      </c>
      <c r="AH738" s="12">
        <f t="shared" si="208"/>
        <v>2.9084837197261909E-3</v>
      </c>
      <c r="AI738" s="12">
        <f t="shared" si="225"/>
        <v>123947.72441104613</v>
      </c>
      <c r="AJ738" s="42">
        <f t="shared" si="226"/>
        <v>-51.156963990985176</v>
      </c>
      <c r="AK738" s="11">
        <v>0</v>
      </c>
      <c r="AL738" s="9">
        <f t="shared" si="227"/>
        <v>-1080.9014008989918</v>
      </c>
      <c r="AM738" s="11">
        <f t="shared" si="209"/>
        <v>0</v>
      </c>
      <c r="AN738" s="9">
        <f t="shared" si="210"/>
        <v>49.532609022965389</v>
      </c>
      <c r="AO738" s="9"/>
      <c r="AP738" s="9">
        <f t="shared" si="228"/>
        <v>51.157640733189012</v>
      </c>
      <c r="AQ738" s="47">
        <f t="shared" si="229"/>
        <v>49.524931084687701</v>
      </c>
      <c r="AR738" s="15">
        <f t="shared" si="211"/>
        <v>0</v>
      </c>
      <c r="AS738" s="49"/>
      <c r="AT738" s="12">
        <f t="shared" si="212"/>
        <v>-1.5100820072024683E-3</v>
      </c>
      <c r="AU738" s="9">
        <f t="shared" si="213"/>
        <v>47.899899374464077</v>
      </c>
      <c r="AV738" s="9">
        <f t="shared" si="230"/>
        <v>46.274867664240453</v>
      </c>
      <c r="AW738" s="9">
        <f t="shared" si="231"/>
        <v>49.524931084687708</v>
      </c>
      <c r="AX738" s="16">
        <f t="shared" si="214"/>
        <v>47.899899374464084</v>
      </c>
      <c r="AY738" s="44">
        <f t="shared" si="232"/>
        <v>-1.5029807345075955E-3</v>
      </c>
      <c r="AZ738" s="49"/>
      <c r="BA738" s="12">
        <f t="shared" si="215"/>
        <v>-1.5100820072024748E-3</v>
      </c>
      <c r="BB738" s="9">
        <f t="shared" si="216"/>
        <v>66.524977921866991</v>
      </c>
      <c r="BC738" s="9">
        <f t="shared" si="233"/>
        <v>64.899946211643353</v>
      </c>
      <c r="BD738" s="9">
        <f t="shared" si="234"/>
        <v>68.150009632090629</v>
      </c>
      <c r="BE738" s="16">
        <f t="shared" si="217"/>
        <v>66.524977921866991</v>
      </c>
      <c r="BF738" s="44">
        <f t="shared" si="235"/>
        <v>-1.502980734507602E-3</v>
      </c>
      <c r="BG738" s="49"/>
      <c r="BH738" s="12">
        <f t="shared" si="218"/>
        <v>-1.5100820072024748E-3</v>
      </c>
      <c r="BI738" s="9">
        <f t="shared" si="219"/>
        <v>67</v>
      </c>
      <c r="BJ738" s="9">
        <f t="shared" si="197"/>
        <v>65.374968289776362</v>
      </c>
      <c r="BK738" s="9"/>
      <c r="BL738" s="47">
        <f t="shared" si="224"/>
        <v>67</v>
      </c>
      <c r="BM738" s="44">
        <f t="shared" si="236"/>
        <v>-1.502980734507602E-3</v>
      </c>
      <c r="BN738" s="11"/>
      <c r="BO738" s="9"/>
      <c r="BP738" s="11"/>
      <c r="BQ738" s="9"/>
      <c r="BR738" s="43"/>
      <c r="BS738" s="9"/>
      <c r="BT738" s="11"/>
    </row>
    <row r="739" spans="3:72" x14ac:dyDescent="0.2">
      <c r="C739" s="1">
        <v>80</v>
      </c>
      <c r="D739" s="1">
        <v>104.71</v>
      </c>
      <c r="E739" s="1">
        <v>-5103.8999999999996</v>
      </c>
      <c r="F739" s="2">
        <v>78</v>
      </c>
      <c r="G739" s="6">
        <v>3.3000000000000002E-2</v>
      </c>
      <c r="H739" s="2">
        <v>0.42199999999999999</v>
      </c>
      <c r="I739" s="2">
        <v>3500</v>
      </c>
      <c r="J739" s="3">
        <f t="shared" si="220"/>
        <v>58.333333333333336</v>
      </c>
      <c r="K739" s="3">
        <f t="shared" si="221"/>
        <v>366.52</v>
      </c>
      <c r="L739" s="1">
        <v>0.9</v>
      </c>
      <c r="M739" s="1">
        <v>0.76</v>
      </c>
      <c r="N739" s="1">
        <f t="shared" si="198"/>
        <v>0.68400000000000005</v>
      </c>
      <c r="O739" s="40">
        <f t="shared" si="199"/>
        <v>50.175438596491226</v>
      </c>
      <c r="P739" s="40">
        <f t="shared" si="222"/>
        <v>3808.3157894736842</v>
      </c>
      <c r="Q739" s="1">
        <v>11</v>
      </c>
      <c r="R739" s="1">
        <v>4</v>
      </c>
      <c r="S739" s="2">
        <v>2600</v>
      </c>
      <c r="T739" s="3">
        <f t="shared" si="200"/>
        <v>866.66666666666663</v>
      </c>
      <c r="U739" s="7">
        <v>0.20419999999999999</v>
      </c>
      <c r="V739" s="7">
        <f t="shared" si="223"/>
        <v>3.2749326455999997E-2</v>
      </c>
      <c r="W739" s="7">
        <f t="shared" si="201"/>
        <v>1.6693636134473333E-2</v>
      </c>
      <c r="X739" s="40">
        <f t="shared" si="202"/>
        <v>1081.2059482292843</v>
      </c>
      <c r="Y739" s="1">
        <v>0</v>
      </c>
      <c r="Z739" s="1">
        <v>78</v>
      </c>
      <c r="AA739" s="2">
        <v>67</v>
      </c>
      <c r="AB739" s="6">
        <f t="shared" si="203"/>
        <v>0.6511988748177826</v>
      </c>
      <c r="AC739" s="2">
        <v>347.36</v>
      </c>
      <c r="AD739" s="40">
        <f t="shared" si="204"/>
        <v>3367.0033670033663</v>
      </c>
      <c r="AE739" s="1">
        <f t="shared" si="205"/>
        <v>2.4950099800399199</v>
      </c>
      <c r="AF739" s="2">
        <f t="shared" si="206"/>
        <v>212</v>
      </c>
      <c r="AG739" s="9">
        <f t="shared" si="207"/>
        <v>528.94211576846305</v>
      </c>
      <c r="AH739" s="12">
        <f t="shared" si="208"/>
        <v>2.8948041714765603E-3</v>
      </c>
      <c r="AI739" s="12">
        <f t="shared" si="225"/>
        <v>124262.71993592125</v>
      </c>
      <c r="AJ739" s="42">
        <f t="shared" si="226"/>
        <v>-51.14168650769583</v>
      </c>
      <c r="AK739" s="11">
        <v>0</v>
      </c>
      <c r="AL739" s="9">
        <f t="shared" si="227"/>
        <v>-1080.9028332844891</v>
      </c>
      <c r="AM739" s="11">
        <f t="shared" si="209"/>
        <v>0</v>
      </c>
      <c r="AN739" s="9">
        <f t="shared" si="210"/>
        <v>49.524931084687701</v>
      </c>
      <c r="AO739" s="9"/>
      <c r="AP739" s="9">
        <f t="shared" si="228"/>
        <v>51.142356898991125</v>
      </c>
      <c r="AQ739" s="47">
        <f t="shared" si="229"/>
        <v>49.517325188767508</v>
      </c>
      <c r="AR739" s="15">
        <f t="shared" si="211"/>
        <v>0</v>
      </c>
      <c r="AS739" s="49"/>
      <c r="AT739" s="12">
        <f t="shared" si="212"/>
        <v>-1.5029807345075955E-3</v>
      </c>
      <c r="AU739" s="9">
        <f t="shared" si="213"/>
        <v>47.899899374464084</v>
      </c>
      <c r="AV739" s="9">
        <f t="shared" si="230"/>
        <v>46.28247356016066</v>
      </c>
      <c r="AW739" s="9">
        <f t="shared" si="231"/>
        <v>49.517325188767515</v>
      </c>
      <c r="AX739" s="16">
        <f t="shared" si="214"/>
        <v>47.899899374464084</v>
      </c>
      <c r="AY739" s="44">
        <f t="shared" si="232"/>
        <v>-1.4959460932973212E-3</v>
      </c>
      <c r="AZ739" s="49"/>
      <c r="BA739" s="12">
        <f t="shared" si="215"/>
        <v>-1.502980734507602E-3</v>
      </c>
      <c r="BB739" s="9">
        <f t="shared" si="216"/>
        <v>66.524977921866991</v>
      </c>
      <c r="BC739" s="9">
        <f t="shared" si="233"/>
        <v>64.907552107563561</v>
      </c>
      <c r="BD739" s="9">
        <f t="shared" si="234"/>
        <v>68.142403736170422</v>
      </c>
      <c r="BE739" s="16">
        <f t="shared" si="217"/>
        <v>66.524977921866991</v>
      </c>
      <c r="BF739" s="44">
        <f t="shared" si="235"/>
        <v>-1.4959460932973279E-3</v>
      </c>
      <c r="BG739" s="49"/>
      <c r="BH739" s="12">
        <f t="shared" si="218"/>
        <v>-1.502980734507602E-3</v>
      </c>
      <c r="BI739" s="9">
        <f t="shared" si="219"/>
        <v>67</v>
      </c>
      <c r="BJ739" s="9">
        <f t="shared" si="197"/>
        <v>65.382574185696569</v>
      </c>
      <c r="BK739" s="9"/>
      <c r="BL739" s="47">
        <f t="shared" si="224"/>
        <v>67</v>
      </c>
      <c r="BM739" s="44">
        <f t="shared" si="236"/>
        <v>-1.4959460932973279E-3</v>
      </c>
      <c r="BN739" s="11"/>
      <c r="BO739" s="9"/>
      <c r="BP739" s="11"/>
      <c r="BQ739" s="9"/>
      <c r="BR739" s="43"/>
      <c r="BS739" s="9"/>
      <c r="BT739" s="11"/>
    </row>
    <row r="740" spans="3:72" x14ac:dyDescent="0.2">
      <c r="C740" s="1">
        <v>80</v>
      </c>
      <c r="D740" s="1">
        <v>104.71</v>
      </c>
      <c r="E740" s="1">
        <v>-5103.8999999999996</v>
      </c>
      <c r="F740" s="2">
        <v>78</v>
      </c>
      <c r="G740" s="6">
        <v>3.3000000000000002E-2</v>
      </c>
      <c r="H740" s="2">
        <v>0.42199999999999999</v>
      </c>
      <c r="I740" s="2">
        <v>3500</v>
      </c>
      <c r="J740" s="3">
        <f t="shared" si="220"/>
        <v>58.333333333333336</v>
      </c>
      <c r="K740" s="3">
        <f t="shared" si="221"/>
        <v>366.52</v>
      </c>
      <c r="L740" s="1">
        <v>0.9</v>
      </c>
      <c r="M740" s="1">
        <v>0.76</v>
      </c>
      <c r="N740" s="1">
        <f t="shared" si="198"/>
        <v>0.68400000000000005</v>
      </c>
      <c r="O740" s="40">
        <f t="shared" si="199"/>
        <v>50.175438596491226</v>
      </c>
      <c r="P740" s="40">
        <f t="shared" si="222"/>
        <v>3808.3157894736842</v>
      </c>
      <c r="Q740" s="1">
        <v>11</v>
      </c>
      <c r="R740" s="1">
        <v>4</v>
      </c>
      <c r="S740" s="2">
        <v>2600</v>
      </c>
      <c r="T740" s="3">
        <f t="shared" si="200"/>
        <v>866.66666666666663</v>
      </c>
      <c r="U740" s="7">
        <v>0.20419999999999999</v>
      </c>
      <c r="V740" s="7">
        <f t="shared" si="223"/>
        <v>3.2749326455999997E-2</v>
      </c>
      <c r="W740" s="7">
        <f t="shared" si="201"/>
        <v>1.6693636134473333E-2</v>
      </c>
      <c r="X740" s="40">
        <f t="shared" si="202"/>
        <v>1081.2059482292843</v>
      </c>
      <c r="Y740" s="1">
        <v>0</v>
      </c>
      <c r="Z740" s="1">
        <v>78</v>
      </c>
      <c r="AA740" s="2">
        <v>67</v>
      </c>
      <c r="AB740" s="6">
        <f t="shared" si="203"/>
        <v>0.6511988748177826</v>
      </c>
      <c r="AC740" s="2">
        <v>347.36</v>
      </c>
      <c r="AD740" s="40">
        <f t="shared" si="204"/>
        <v>3367.0033670033663</v>
      </c>
      <c r="AE740" s="1">
        <f t="shared" si="205"/>
        <v>2.4950099800399199</v>
      </c>
      <c r="AF740" s="2">
        <f t="shared" si="206"/>
        <v>213</v>
      </c>
      <c r="AG740" s="9">
        <f t="shared" si="207"/>
        <v>531.43712574850292</v>
      </c>
      <c r="AH740" s="12">
        <f t="shared" si="208"/>
        <v>2.8812526996026514E-3</v>
      </c>
      <c r="AI740" s="12">
        <f t="shared" si="225"/>
        <v>124574.76734985318</v>
      </c>
      <c r="AJ740" s="42">
        <f t="shared" si="226"/>
        <v>-51.126552009344337</v>
      </c>
      <c r="AK740" s="11">
        <v>0</v>
      </c>
      <c r="AL740" s="9">
        <f t="shared" si="227"/>
        <v>-1080.9042522591089</v>
      </c>
      <c r="AM740" s="11">
        <f t="shared" si="209"/>
        <v>0</v>
      </c>
      <c r="AN740" s="9">
        <f t="shared" si="210"/>
        <v>49.517325188767508</v>
      </c>
      <c r="AO740" s="9"/>
      <c r="AP740" s="9">
        <f t="shared" si="228"/>
        <v>51.127216138713855</v>
      </c>
      <c r="AQ740" s="47">
        <f t="shared" si="229"/>
        <v>49.509790324410432</v>
      </c>
      <c r="AR740" s="15">
        <f t="shared" si="211"/>
        <v>0</v>
      </c>
      <c r="AS740" s="49"/>
      <c r="AT740" s="12">
        <f t="shared" si="212"/>
        <v>-1.4959460932973212E-3</v>
      </c>
      <c r="AU740" s="9">
        <f t="shared" si="213"/>
        <v>47.899899374464084</v>
      </c>
      <c r="AV740" s="9">
        <f t="shared" si="230"/>
        <v>46.290008424517737</v>
      </c>
      <c r="AW740" s="9">
        <f t="shared" si="231"/>
        <v>49.509790324410439</v>
      </c>
      <c r="AX740" s="16">
        <f t="shared" si="214"/>
        <v>47.899899374464084</v>
      </c>
      <c r="AY740" s="44">
        <f t="shared" si="232"/>
        <v>-1.4889771486948464E-3</v>
      </c>
      <c r="AZ740" s="49"/>
      <c r="BA740" s="12">
        <f t="shared" si="215"/>
        <v>-1.4959460932973279E-3</v>
      </c>
      <c r="BB740" s="9">
        <f t="shared" si="216"/>
        <v>66.524977921866991</v>
      </c>
      <c r="BC740" s="9">
        <f t="shared" si="233"/>
        <v>64.91508697192063</v>
      </c>
      <c r="BD740" s="9">
        <f t="shared" si="234"/>
        <v>68.134868871813353</v>
      </c>
      <c r="BE740" s="16">
        <f t="shared" si="217"/>
        <v>66.524977921866991</v>
      </c>
      <c r="BF740" s="44">
        <f t="shared" si="235"/>
        <v>-1.4889771486948594E-3</v>
      </c>
      <c r="BG740" s="49"/>
      <c r="BH740" s="12">
        <f t="shared" si="218"/>
        <v>-1.4959460932973279E-3</v>
      </c>
      <c r="BI740" s="9">
        <f t="shared" si="219"/>
        <v>67</v>
      </c>
      <c r="BJ740" s="9">
        <f t="shared" si="197"/>
        <v>65.390109050053638</v>
      </c>
      <c r="BK740" s="9"/>
      <c r="BL740" s="47">
        <f t="shared" si="224"/>
        <v>67</v>
      </c>
      <c r="BM740" s="44">
        <f t="shared" si="236"/>
        <v>-1.4889771486948594E-3</v>
      </c>
      <c r="BN740" s="11"/>
      <c r="BO740" s="9"/>
      <c r="BP740" s="11"/>
      <c r="BQ740" s="9"/>
      <c r="BR740" s="43"/>
      <c r="BS740" s="9"/>
      <c r="BT740" s="11"/>
    </row>
    <row r="741" spans="3:72" x14ac:dyDescent="0.2">
      <c r="C741" s="1">
        <v>80</v>
      </c>
      <c r="D741" s="1">
        <v>104.71</v>
      </c>
      <c r="E741" s="1">
        <v>-5103.8999999999996</v>
      </c>
      <c r="F741" s="2">
        <v>78</v>
      </c>
      <c r="G741" s="6">
        <v>3.3000000000000002E-2</v>
      </c>
      <c r="H741" s="2">
        <v>0.42199999999999999</v>
      </c>
      <c r="I741" s="2">
        <v>3500</v>
      </c>
      <c r="J741" s="3">
        <f t="shared" si="220"/>
        <v>58.333333333333336</v>
      </c>
      <c r="K741" s="3">
        <f t="shared" si="221"/>
        <v>366.52</v>
      </c>
      <c r="L741" s="1">
        <v>0.9</v>
      </c>
      <c r="M741" s="1">
        <v>0.76</v>
      </c>
      <c r="N741" s="1">
        <f t="shared" si="198"/>
        <v>0.68400000000000005</v>
      </c>
      <c r="O741" s="40">
        <f t="shared" si="199"/>
        <v>50.175438596491226</v>
      </c>
      <c r="P741" s="40">
        <f t="shared" si="222"/>
        <v>3808.3157894736842</v>
      </c>
      <c r="Q741" s="1">
        <v>11</v>
      </c>
      <c r="R741" s="1">
        <v>4</v>
      </c>
      <c r="S741" s="2">
        <v>2600</v>
      </c>
      <c r="T741" s="3">
        <f t="shared" si="200"/>
        <v>866.66666666666663</v>
      </c>
      <c r="U741" s="7">
        <v>0.20419999999999999</v>
      </c>
      <c r="V741" s="7">
        <f t="shared" si="223"/>
        <v>3.2749326455999997E-2</v>
      </c>
      <c r="W741" s="7">
        <f t="shared" si="201"/>
        <v>1.6693636134473333E-2</v>
      </c>
      <c r="X741" s="40">
        <f t="shared" si="202"/>
        <v>1081.2059482292843</v>
      </c>
      <c r="Y741" s="1">
        <v>0</v>
      </c>
      <c r="Z741" s="1">
        <v>78</v>
      </c>
      <c r="AA741" s="2">
        <v>67</v>
      </c>
      <c r="AB741" s="6">
        <f t="shared" si="203"/>
        <v>0.6511988748177826</v>
      </c>
      <c r="AC741" s="2">
        <v>347.36</v>
      </c>
      <c r="AD741" s="40">
        <f t="shared" si="204"/>
        <v>3367.0033670033663</v>
      </c>
      <c r="AE741" s="1">
        <f t="shared" si="205"/>
        <v>2.4950099800399199</v>
      </c>
      <c r="AF741" s="2">
        <f t="shared" si="206"/>
        <v>214</v>
      </c>
      <c r="AG741" s="9">
        <f t="shared" si="207"/>
        <v>533.9321357285429</v>
      </c>
      <c r="AH741" s="12">
        <f t="shared" si="208"/>
        <v>2.8678275137903305E-3</v>
      </c>
      <c r="AI741" s="12">
        <f t="shared" si="225"/>
        <v>124883.90791146492</v>
      </c>
      <c r="AJ741" s="42">
        <f t="shared" si="226"/>
        <v>-51.111558494839635</v>
      </c>
      <c r="AK741" s="11">
        <v>0</v>
      </c>
      <c r="AL741" s="9">
        <f t="shared" si="227"/>
        <v>-1080.9056580103154</v>
      </c>
      <c r="AM741" s="11">
        <f t="shared" si="209"/>
        <v>0</v>
      </c>
      <c r="AN741" s="9">
        <f t="shared" si="210"/>
        <v>49.509790324410432</v>
      </c>
      <c r="AO741" s="9"/>
      <c r="AP741" s="9">
        <f t="shared" si="228"/>
        <v>51.112216449611545</v>
      </c>
      <c r="AQ741" s="47">
        <f t="shared" si="229"/>
        <v>49.502325499665197</v>
      </c>
      <c r="AR741" s="15">
        <f t="shared" si="211"/>
        <v>0</v>
      </c>
      <c r="AS741" s="49"/>
      <c r="AT741" s="12">
        <f t="shared" si="212"/>
        <v>-1.4889771486948464E-3</v>
      </c>
      <c r="AU741" s="9">
        <f t="shared" si="213"/>
        <v>47.899899374464084</v>
      </c>
      <c r="AV741" s="9">
        <f t="shared" si="230"/>
        <v>46.297473249262971</v>
      </c>
      <c r="AW741" s="9">
        <f t="shared" si="231"/>
        <v>49.502325499665211</v>
      </c>
      <c r="AX741" s="16">
        <f t="shared" si="214"/>
        <v>47.899899374464091</v>
      </c>
      <c r="AY741" s="44">
        <f t="shared" si="232"/>
        <v>-1.4820729832512019E-3</v>
      </c>
      <c r="AZ741" s="49"/>
      <c r="BA741" s="12">
        <f t="shared" si="215"/>
        <v>-1.4889771486948594E-3</v>
      </c>
      <c r="BB741" s="9">
        <f t="shared" si="216"/>
        <v>66.524977921866991</v>
      </c>
      <c r="BC741" s="9">
        <f t="shared" si="233"/>
        <v>64.922551796665871</v>
      </c>
      <c r="BD741" s="9">
        <f t="shared" si="234"/>
        <v>68.127404047068111</v>
      </c>
      <c r="BE741" s="16">
        <f t="shared" si="217"/>
        <v>66.524977921866991</v>
      </c>
      <c r="BF741" s="44">
        <f t="shared" si="235"/>
        <v>-1.4820729832512019E-3</v>
      </c>
      <c r="BG741" s="49"/>
      <c r="BH741" s="12">
        <f t="shared" si="218"/>
        <v>-1.4889771486948594E-3</v>
      </c>
      <c r="BI741" s="9">
        <f t="shared" si="219"/>
        <v>67</v>
      </c>
      <c r="BJ741" s="9">
        <f t="shared" si="197"/>
        <v>65.39757387479888</v>
      </c>
      <c r="BK741" s="9"/>
      <c r="BL741" s="47">
        <f t="shared" si="224"/>
        <v>67</v>
      </c>
      <c r="BM741" s="44">
        <f t="shared" si="236"/>
        <v>-1.4820729832512019E-3</v>
      </c>
      <c r="BN741" s="11"/>
      <c r="BO741" s="9"/>
      <c r="BP741" s="11"/>
      <c r="BQ741" s="9"/>
      <c r="BR741" s="43"/>
      <c r="BS741" s="9"/>
      <c r="BT741" s="11"/>
    </row>
    <row r="742" spans="3:72" x14ac:dyDescent="0.2">
      <c r="C742" s="1">
        <v>80</v>
      </c>
      <c r="D742" s="1">
        <v>104.71</v>
      </c>
      <c r="E742" s="1">
        <v>-5103.8999999999996</v>
      </c>
      <c r="F742" s="2">
        <v>78</v>
      </c>
      <c r="G742" s="6">
        <v>3.3000000000000002E-2</v>
      </c>
      <c r="H742" s="2">
        <v>0.42199999999999999</v>
      </c>
      <c r="I742" s="2">
        <v>3500</v>
      </c>
      <c r="J742" s="3">
        <f t="shared" si="220"/>
        <v>58.333333333333336</v>
      </c>
      <c r="K742" s="3">
        <f t="shared" si="221"/>
        <v>366.52</v>
      </c>
      <c r="L742" s="1">
        <v>0.9</v>
      </c>
      <c r="M742" s="1">
        <v>0.76</v>
      </c>
      <c r="N742" s="1">
        <f t="shared" si="198"/>
        <v>0.68400000000000005</v>
      </c>
      <c r="O742" s="40">
        <f t="shared" si="199"/>
        <v>50.175438596491226</v>
      </c>
      <c r="P742" s="40">
        <f t="shared" si="222"/>
        <v>3808.3157894736842</v>
      </c>
      <c r="Q742" s="1">
        <v>11</v>
      </c>
      <c r="R742" s="1">
        <v>4</v>
      </c>
      <c r="S742" s="2">
        <v>2600</v>
      </c>
      <c r="T742" s="3">
        <f t="shared" si="200"/>
        <v>866.66666666666663</v>
      </c>
      <c r="U742" s="7">
        <v>0.20419999999999999</v>
      </c>
      <c r="V742" s="7">
        <f t="shared" si="223"/>
        <v>3.2749326455999997E-2</v>
      </c>
      <c r="W742" s="7">
        <f t="shared" si="201"/>
        <v>1.6693636134473333E-2</v>
      </c>
      <c r="X742" s="40">
        <f t="shared" si="202"/>
        <v>1081.2059482292843</v>
      </c>
      <c r="Y742" s="1">
        <v>0</v>
      </c>
      <c r="Z742" s="1">
        <v>78</v>
      </c>
      <c r="AA742" s="2">
        <v>67</v>
      </c>
      <c r="AB742" s="6">
        <f t="shared" si="203"/>
        <v>0.6511988748177826</v>
      </c>
      <c r="AC742" s="2">
        <v>347.36</v>
      </c>
      <c r="AD742" s="40">
        <f t="shared" si="204"/>
        <v>3367.0033670033663</v>
      </c>
      <c r="AE742" s="1">
        <f t="shared" si="205"/>
        <v>2.4950099800399199</v>
      </c>
      <c r="AF742" s="2">
        <f t="shared" si="206"/>
        <v>215</v>
      </c>
      <c r="AG742" s="9">
        <f t="shared" si="207"/>
        <v>536.42714570858277</v>
      </c>
      <c r="AH742" s="12">
        <f t="shared" si="208"/>
        <v>2.8545268569385583E-3</v>
      </c>
      <c r="AI742" s="12">
        <f t="shared" si="225"/>
        <v>125190.18211218913</v>
      </c>
      <c r="AJ742" s="42">
        <f t="shared" si="226"/>
        <v>-51.096704000301095</v>
      </c>
      <c r="AK742" s="11">
        <v>0</v>
      </c>
      <c r="AL742" s="9">
        <f t="shared" si="227"/>
        <v>-1080.9070507220943</v>
      </c>
      <c r="AM742" s="11">
        <f t="shared" si="209"/>
        <v>0</v>
      </c>
      <c r="AN742" s="9">
        <f t="shared" si="210"/>
        <v>49.502325499665197</v>
      </c>
      <c r="AO742" s="9"/>
      <c r="AP742" s="9">
        <f t="shared" si="228"/>
        <v>51.09735586618725</v>
      </c>
      <c r="AQ742" s="47">
        <f t="shared" si="229"/>
        <v>49.494929740986144</v>
      </c>
      <c r="AR742" s="15">
        <f t="shared" si="211"/>
        <v>0</v>
      </c>
      <c r="AS742" s="49"/>
      <c r="AT742" s="12">
        <f t="shared" si="212"/>
        <v>-1.4820729832512019E-3</v>
      </c>
      <c r="AU742" s="9">
        <f t="shared" si="213"/>
        <v>47.899899374464091</v>
      </c>
      <c r="AV742" s="9">
        <f t="shared" si="230"/>
        <v>46.304869007942038</v>
      </c>
      <c r="AW742" s="9">
        <f t="shared" si="231"/>
        <v>49.494929740986144</v>
      </c>
      <c r="AX742" s="16">
        <f t="shared" si="214"/>
        <v>47.899899374464091</v>
      </c>
      <c r="AY742" s="44">
        <f t="shared" si="232"/>
        <v>-1.4752326965406274E-3</v>
      </c>
      <c r="AZ742" s="49"/>
      <c r="BA742" s="12">
        <f t="shared" si="215"/>
        <v>-1.4820729832512019E-3</v>
      </c>
      <c r="BB742" s="9">
        <f t="shared" si="216"/>
        <v>66.524977921866991</v>
      </c>
      <c r="BC742" s="9">
        <f t="shared" si="233"/>
        <v>64.929947555344938</v>
      </c>
      <c r="BD742" s="9">
        <f t="shared" si="234"/>
        <v>68.120008288389045</v>
      </c>
      <c r="BE742" s="16">
        <f t="shared" si="217"/>
        <v>66.524977921866991</v>
      </c>
      <c r="BF742" s="44">
        <f t="shared" si="235"/>
        <v>-1.4752326965406274E-3</v>
      </c>
      <c r="BG742" s="49"/>
      <c r="BH742" s="12">
        <f t="shared" si="218"/>
        <v>-1.4820729832512019E-3</v>
      </c>
      <c r="BI742" s="9">
        <f t="shared" si="219"/>
        <v>67</v>
      </c>
      <c r="BJ742" s="9">
        <f t="shared" si="197"/>
        <v>65.404969633477947</v>
      </c>
      <c r="BK742" s="9"/>
      <c r="BL742" s="47">
        <f t="shared" si="224"/>
        <v>67</v>
      </c>
      <c r="BM742" s="44">
        <f t="shared" si="236"/>
        <v>-1.4752326965406274E-3</v>
      </c>
      <c r="BN742" s="11"/>
      <c r="BO742" s="9"/>
      <c r="BP742" s="11"/>
      <c r="BQ742" s="9"/>
      <c r="BR742" s="43"/>
      <c r="BS742" s="9"/>
      <c r="BT742" s="11"/>
    </row>
    <row r="743" spans="3:72" x14ac:dyDescent="0.2">
      <c r="C743" s="1">
        <v>80</v>
      </c>
      <c r="D743" s="1">
        <v>104.71</v>
      </c>
      <c r="E743" s="1">
        <v>-5103.8999999999996</v>
      </c>
      <c r="F743" s="2">
        <v>78</v>
      </c>
      <c r="G743" s="6">
        <v>3.3000000000000002E-2</v>
      </c>
      <c r="H743" s="2">
        <v>0.42199999999999999</v>
      </c>
      <c r="I743" s="2">
        <v>3500</v>
      </c>
      <c r="J743" s="3">
        <f t="shared" si="220"/>
        <v>58.333333333333336</v>
      </c>
      <c r="K743" s="3">
        <f t="shared" si="221"/>
        <v>366.52</v>
      </c>
      <c r="L743" s="1">
        <v>0.9</v>
      </c>
      <c r="M743" s="1">
        <v>0.76</v>
      </c>
      <c r="N743" s="1">
        <f t="shared" si="198"/>
        <v>0.68400000000000005</v>
      </c>
      <c r="O743" s="40">
        <f t="shared" si="199"/>
        <v>50.175438596491226</v>
      </c>
      <c r="P743" s="40">
        <f t="shared" si="222"/>
        <v>3808.3157894736842</v>
      </c>
      <c r="Q743" s="1">
        <v>11</v>
      </c>
      <c r="R743" s="1">
        <v>4</v>
      </c>
      <c r="S743" s="2">
        <v>2600</v>
      </c>
      <c r="T743" s="3">
        <f t="shared" si="200"/>
        <v>866.66666666666663</v>
      </c>
      <c r="U743" s="7">
        <v>0.20419999999999999</v>
      </c>
      <c r="V743" s="7">
        <f t="shared" si="223"/>
        <v>3.2749326455999997E-2</v>
      </c>
      <c r="W743" s="7">
        <f t="shared" si="201"/>
        <v>1.6693636134473333E-2</v>
      </c>
      <c r="X743" s="40">
        <f t="shared" si="202"/>
        <v>1081.2059482292843</v>
      </c>
      <c r="Y743" s="1">
        <v>0</v>
      </c>
      <c r="Z743" s="1">
        <v>78</v>
      </c>
      <c r="AA743" s="2">
        <v>67</v>
      </c>
      <c r="AB743" s="6">
        <f t="shared" si="203"/>
        <v>0.6511988748177826</v>
      </c>
      <c r="AC743" s="2">
        <v>347.36</v>
      </c>
      <c r="AD743" s="40">
        <f t="shared" si="204"/>
        <v>3367.0033670033663</v>
      </c>
      <c r="AE743" s="1">
        <f t="shared" si="205"/>
        <v>2.4950099800399199</v>
      </c>
      <c r="AF743" s="2">
        <f t="shared" si="206"/>
        <v>216</v>
      </c>
      <c r="AG743" s="9">
        <f t="shared" si="207"/>
        <v>538.92215568862275</v>
      </c>
      <c r="AH743" s="12">
        <f t="shared" si="208"/>
        <v>2.8413490043927448E-3</v>
      </c>
      <c r="AI743" s="12">
        <f t="shared" si="225"/>
        <v>125493.62969403819</v>
      </c>
      <c r="AJ743" s="42">
        <f t="shared" si="226"/>
        <v>-51.081986598196764</v>
      </c>
      <c r="AK743" s="11">
        <v>0</v>
      </c>
      <c r="AL743" s="9">
        <f t="shared" si="227"/>
        <v>-1080.9084305750343</v>
      </c>
      <c r="AM743" s="11">
        <f t="shared" si="209"/>
        <v>0</v>
      </c>
      <c r="AN743" s="9">
        <f t="shared" si="210"/>
        <v>49.494929740986144</v>
      </c>
      <c r="AO743" s="9"/>
      <c r="AP743" s="9">
        <f t="shared" si="228"/>
        <v>51.082632459329943</v>
      </c>
      <c r="AQ743" s="47">
        <f t="shared" si="229"/>
        <v>49.48760209280789</v>
      </c>
      <c r="AR743" s="15">
        <f t="shared" si="211"/>
        <v>0</v>
      </c>
      <c r="AS743" s="49"/>
      <c r="AT743" s="12">
        <f t="shared" si="212"/>
        <v>-1.4752326965406274E-3</v>
      </c>
      <c r="AU743" s="9">
        <f t="shared" si="213"/>
        <v>47.899899374464091</v>
      </c>
      <c r="AV743" s="9">
        <f t="shared" si="230"/>
        <v>46.312196656120292</v>
      </c>
      <c r="AW743" s="9">
        <f t="shared" si="231"/>
        <v>49.48760209280789</v>
      </c>
      <c r="AX743" s="16">
        <f t="shared" si="214"/>
        <v>47.899899374464091</v>
      </c>
      <c r="AY743" s="44">
        <f t="shared" si="232"/>
        <v>-1.4684554047672562E-3</v>
      </c>
      <c r="AZ743" s="49"/>
      <c r="BA743" s="12">
        <f t="shared" si="215"/>
        <v>-1.4752326965406274E-3</v>
      </c>
      <c r="BB743" s="9">
        <f t="shared" si="216"/>
        <v>66.524977921866991</v>
      </c>
      <c r="BC743" s="9">
        <f t="shared" si="233"/>
        <v>64.9372752035232</v>
      </c>
      <c r="BD743" s="9">
        <f t="shared" si="234"/>
        <v>68.112680640210783</v>
      </c>
      <c r="BE743" s="16">
        <f t="shared" si="217"/>
        <v>66.524977921866991</v>
      </c>
      <c r="BF743" s="44">
        <f t="shared" si="235"/>
        <v>-1.4684554047672497E-3</v>
      </c>
      <c r="BG743" s="49"/>
      <c r="BH743" s="12">
        <f t="shared" si="218"/>
        <v>-1.4752326965406274E-3</v>
      </c>
      <c r="BI743" s="9">
        <f t="shared" si="219"/>
        <v>67</v>
      </c>
      <c r="BJ743" s="9">
        <f t="shared" si="197"/>
        <v>65.412297281656208</v>
      </c>
      <c r="BK743" s="9"/>
      <c r="BL743" s="47">
        <f t="shared" si="224"/>
        <v>67</v>
      </c>
      <c r="BM743" s="44">
        <f t="shared" si="236"/>
        <v>-1.4684554047672497E-3</v>
      </c>
      <c r="BN743" s="11"/>
      <c r="BO743" s="9"/>
      <c r="BP743" s="11"/>
      <c r="BQ743" s="9"/>
      <c r="BR743" s="43"/>
      <c r="BS743" s="9"/>
      <c r="BT743" s="11"/>
    </row>
    <row r="744" spans="3:72" x14ac:dyDescent="0.2">
      <c r="C744" s="1">
        <v>80</v>
      </c>
      <c r="D744" s="1">
        <v>104.71</v>
      </c>
      <c r="E744" s="1">
        <v>-5103.8999999999996</v>
      </c>
      <c r="F744" s="2">
        <v>78</v>
      </c>
      <c r="G744" s="6">
        <v>3.3000000000000002E-2</v>
      </c>
      <c r="H744" s="2">
        <v>0.42199999999999999</v>
      </c>
      <c r="I744" s="2">
        <v>3500</v>
      </c>
      <c r="J744" s="3">
        <f t="shared" si="220"/>
        <v>58.333333333333336</v>
      </c>
      <c r="K744" s="3">
        <f t="shared" si="221"/>
        <v>366.52</v>
      </c>
      <c r="L744" s="1">
        <v>0.9</v>
      </c>
      <c r="M744" s="1">
        <v>0.76</v>
      </c>
      <c r="N744" s="1">
        <f t="shared" si="198"/>
        <v>0.68400000000000005</v>
      </c>
      <c r="O744" s="40">
        <f t="shared" si="199"/>
        <v>50.175438596491226</v>
      </c>
      <c r="P744" s="40">
        <f t="shared" si="222"/>
        <v>3808.3157894736842</v>
      </c>
      <c r="Q744" s="1">
        <v>11</v>
      </c>
      <c r="R744" s="1">
        <v>4</v>
      </c>
      <c r="S744" s="2">
        <v>2600</v>
      </c>
      <c r="T744" s="3">
        <f t="shared" si="200"/>
        <v>866.66666666666663</v>
      </c>
      <c r="U744" s="7">
        <v>0.20419999999999999</v>
      </c>
      <c r="V744" s="7">
        <f t="shared" si="223"/>
        <v>3.2749326455999997E-2</v>
      </c>
      <c r="W744" s="7">
        <f t="shared" si="201"/>
        <v>1.6693636134473333E-2</v>
      </c>
      <c r="X744" s="40">
        <f t="shared" si="202"/>
        <v>1081.2059482292843</v>
      </c>
      <c r="Y744" s="1">
        <v>0</v>
      </c>
      <c r="Z744" s="1">
        <v>78</v>
      </c>
      <c r="AA744" s="2">
        <v>67</v>
      </c>
      <c r="AB744" s="6">
        <f t="shared" si="203"/>
        <v>0.6511988748177826</v>
      </c>
      <c r="AC744" s="2">
        <v>347.36</v>
      </c>
      <c r="AD744" s="40">
        <f t="shared" si="204"/>
        <v>3367.0033670033663</v>
      </c>
      <c r="AE744" s="1">
        <f t="shared" si="205"/>
        <v>2.4950099800399199</v>
      </c>
      <c r="AF744" s="2">
        <f t="shared" si="206"/>
        <v>217</v>
      </c>
      <c r="AG744" s="9">
        <f t="shared" si="207"/>
        <v>541.41716566866262</v>
      </c>
      <c r="AH744" s="12">
        <f t="shared" si="208"/>
        <v>2.8282922631992584E-3</v>
      </c>
      <c r="AI744" s="12">
        <f t="shared" si="225"/>
        <v>125794.28966687538</v>
      </c>
      <c r="AJ744" s="42">
        <f t="shared" si="226"/>
        <v>-51.067404396505538</v>
      </c>
      <c r="AK744" s="11">
        <v>0</v>
      </c>
      <c r="AL744" s="9">
        <f t="shared" si="227"/>
        <v>-1080.9097977464048</v>
      </c>
      <c r="AM744" s="11">
        <f t="shared" si="209"/>
        <v>0</v>
      </c>
      <c r="AN744" s="9">
        <f t="shared" si="210"/>
        <v>49.48760209280789</v>
      </c>
      <c r="AO744" s="9"/>
      <c r="AP744" s="9">
        <f t="shared" si="228"/>
        <v>51.068044335475626</v>
      </c>
      <c r="AQ744" s="47">
        <f t="shared" si="229"/>
        <v>49.480341617131828</v>
      </c>
      <c r="AR744" s="15">
        <f t="shared" si="211"/>
        <v>0</v>
      </c>
      <c r="AS744" s="49"/>
      <c r="AT744" s="12">
        <f t="shared" si="212"/>
        <v>-1.4684554047672562E-3</v>
      </c>
      <c r="AU744" s="9">
        <f t="shared" si="213"/>
        <v>47.899899374464091</v>
      </c>
      <c r="AV744" s="9">
        <f t="shared" si="230"/>
        <v>46.319457131796355</v>
      </c>
      <c r="AW744" s="9">
        <f t="shared" si="231"/>
        <v>49.48034161713182</v>
      </c>
      <c r="AX744" s="16">
        <f t="shared" si="214"/>
        <v>47.899899374464084</v>
      </c>
      <c r="AY744" s="44">
        <f t="shared" si="232"/>
        <v>-1.4617402403825613E-3</v>
      </c>
      <c r="AZ744" s="49"/>
      <c r="BA744" s="12">
        <f t="shared" si="215"/>
        <v>-1.4684554047672497E-3</v>
      </c>
      <c r="BB744" s="9">
        <f t="shared" si="216"/>
        <v>66.524977921866991</v>
      </c>
      <c r="BC744" s="9">
        <f t="shared" si="233"/>
        <v>64.944535679199262</v>
      </c>
      <c r="BD744" s="9">
        <f t="shared" si="234"/>
        <v>68.105420164534721</v>
      </c>
      <c r="BE744" s="16">
        <f t="shared" si="217"/>
        <v>66.524977921866991</v>
      </c>
      <c r="BF744" s="44">
        <f t="shared" si="235"/>
        <v>-1.4617402403825613E-3</v>
      </c>
      <c r="BG744" s="49"/>
      <c r="BH744" s="12">
        <f t="shared" si="218"/>
        <v>-1.4684554047672497E-3</v>
      </c>
      <c r="BI744" s="9">
        <f t="shared" si="219"/>
        <v>67</v>
      </c>
      <c r="BJ744" s="9">
        <f t="shared" si="197"/>
        <v>65.419557757332271</v>
      </c>
      <c r="BK744" s="9"/>
      <c r="BL744" s="47">
        <f t="shared" si="224"/>
        <v>67</v>
      </c>
      <c r="BM744" s="44">
        <f t="shared" si="236"/>
        <v>-1.4617402403825613E-3</v>
      </c>
      <c r="BN744" s="11"/>
      <c r="BO744" s="9"/>
      <c r="BP744" s="11"/>
      <c r="BQ744" s="9"/>
      <c r="BR744" s="43"/>
      <c r="BS744" s="9"/>
      <c r="BT744" s="11"/>
    </row>
    <row r="745" spans="3:72" x14ac:dyDescent="0.2">
      <c r="C745" s="1">
        <v>80</v>
      </c>
      <c r="D745" s="1">
        <v>104.71</v>
      </c>
      <c r="E745" s="1">
        <v>-5103.8999999999996</v>
      </c>
      <c r="F745" s="2">
        <v>78</v>
      </c>
      <c r="G745" s="6">
        <v>3.3000000000000002E-2</v>
      </c>
      <c r="H745" s="2">
        <v>0.42199999999999999</v>
      </c>
      <c r="I745" s="2">
        <v>3500</v>
      </c>
      <c r="J745" s="3">
        <f t="shared" si="220"/>
        <v>58.333333333333336</v>
      </c>
      <c r="K745" s="3">
        <f t="shared" si="221"/>
        <v>366.52</v>
      </c>
      <c r="L745" s="1">
        <v>0.9</v>
      </c>
      <c r="M745" s="1">
        <v>0.76</v>
      </c>
      <c r="N745" s="1">
        <f t="shared" si="198"/>
        <v>0.68400000000000005</v>
      </c>
      <c r="O745" s="40">
        <f t="shared" si="199"/>
        <v>50.175438596491226</v>
      </c>
      <c r="P745" s="40">
        <f t="shared" si="222"/>
        <v>3808.3157894736842</v>
      </c>
      <c r="Q745" s="1">
        <v>11</v>
      </c>
      <c r="R745" s="1">
        <v>4</v>
      </c>
      <c r="S745" s="2">
        <v>2600</v>
      </c>
      <c r="T745" s="3">
        <f t="shared" si="200"/>
        <v>866.66666666666663</v>
      </c>
      <c r="U745" s="7">
        <v>0.20419999999999999</v>
      </c>
      <c r="V745" s="7">
        <f t="shared" si="223"/>
        <v>3.2749326455999997E-2</v>
      </c>
      <c r="W745" s="7">
        <f t="shared" si="201"/>
        <v>1.6693636134473333E-2</v>
      </c>
      <c r="X745" s="40">
        <f t="shared" si="202"/>
        <v>1081.2059482292843</v>
      </c>
      <c r="Y745" s="1">
        <v>0</v>
      </c>
      <c r="Z745" s="1">
        <v>78</v>
      </c>
      <c r="AA745" s="2">
        <v>67</v>
      </c>
      <c r="AB745" s="6">
        <f t="shared" si="203"/>
        <v>0.6511988748177826</v>
      </c>
      <c r="AC745" s="2">
        <v>347.36</v>
      </c>
      <c r="AD745" s="40">
        <f t="shared" si="204"/>
        <v>3367.0033670033663</v>
      </c>
      <c r="AE745" s="1">
        <f t="shared" si="205"/>
        <v>2.4950099800399199</v>
      </c>
      <c r="AF745" s="2">
        <f t="shared" si="206"/>
        <v>218</v>
      </c>
      <c r="AG745" s="9">
        <f t="shared" si="207"/>
        <v>543.91217564870249</v>
      </c>
      <c r="AH745" s="12">
        <f t="shared" si="208"/>
        <v>2.8153549713803806E-3</v>
      </c>
      <c r="AI745" s="12">
        <f t="shared" si="225"/>
        <v>126092.20032521279</v>
      </c>
      <c r="AJ745" s="42">
        <f t="shared" si="226"/>
        <v>-51.052955537902442</v>
      </c>
      <c r="AK745" s="11">
        <v>0</v>
      </c>
      <c r="AL745" s="9">
        <f t="shared" si="227"/>
        <v>-1080.9111524102311</v>
      </c>
      <c r="AM745" s="11">
        <f t="shared" si="209"/>
        <v>0</v>
      </c>
      <c r="AN745" s="9">
        <f t="shared" si="210"/>
        <v>49.480341617131828</v>
      </c>
      <c r="AO745" s="9"/>
      <c r="AP745" s="9">
        <f t="shared" si="228"/>
        <v>51.053589635791631</v>
      </c>
      <c r="AQ745" s="47">
        <f t="shared" si="229"/>
        <v>49.473147393123888</v>
      </c>
      <c r="AR745" s="15">
        <f t="shared" si="211"/>
        <v>0</v>
      </c>
      <c r="AS745" s="49"/>
      <c r="AT745" s="12">
        <f t="shared" si="212"/>
        <v>-1.4617402403825613E-3</v>
      </c>
      <c r="AU745" s="9">
        <f t="shared" si="213"/>
        <v>47.899899374464084</v>
      </c>
      <c r="AV745" s="9">
        <f t="shared" si="230"/>
        <v>46.32665135580428</v>
      </c>
      <c r="AW745" s="9">
        <f t="shared" si="231"/>
        <v>49.473147393123888</v>
      </c>
      <c r="AX745" s="16">
        <f t="shared" si="214"/>
        <v>47.899899374464084</v>
      </c>
      <c r="AY745" s="44">
        <f t="shared" si="232"/>
        <v>-1.4550863517134253E-3</v>
      </c>
      <c r="AZ745" s="49"/>
      <c r="BA745" s="12">
        <f t="shared" si="215"/>
        <v>-1.4617402403825613E-3</v>
      </c>
      <c r="BB745" s="9">
        <f t="shared" si="216"/>
        <v>66.524977921866991</v>
      </c>
      <c r="BC745" s="9">
        <f t="shared" si="233"/>
        <v>64.95172990320718</v>
      </c>
      <c r="BD745" s="9">
        <f t="shared" si="234"/>
        <v>68.098225940526802</v>
      </c>
      <c r="BE745" s="16">
        <f t="shared" si="217"/>
        <v>66.524977921866991</v>
      </c>
      <c r="BF745" s="44">
        <f t="shared" si="235"/>
        <v>-1.4550863517134318E-3</v>
      </c>
      <c r="BG745" s="49"/>
      <c r="BH745" s="12">
        <f t="shared" si="218"/>
        <v>-1.4617402403825613E-3</v>
      </c>
      <c r="BI745" s="9">
        <f t="shared" si="219"/>
        <v>67</v>
      </c>
      <c r="BJ745" s="9">
        <f t="shared" si="197"/>
        <v>65.426751981340189</v>
      </c>
      <c r="BK745" s="9"/>
      <c r="BL745" s="47">
        <f t="shared" si="224"/>
        <v>67</v>
      </c>
      <c r="BM745" s="44">
        <f t="shared" si="236"/>
        <v>-1.4550863517134318E-3</v>
      </c>
      <c r="BN745" s="11"/>
      <c r="BO745" s="9"/>
      <c r="BP745" s="11"/>
      <c r="BQ745" s="9"/>
      <c r="BR745" s="43"/>
      <c r="BS745" s="9"/>
      <c r="BT745" s="11"/>
    </row>
    <row r="746" spans="3:72" x14ac:dyDescent="0.2">
      <c r="C746" s="1">
        <v>80</v>
      </c>
      <c r="D746" s="1">
        <v>104.71</v>
      </c>
      <c r="E746" s="1">
        <v>-5103.8999999999996</v>
      </c>
      <c r="F746" s="2">
        <v>78</v>
      </c>
      <c r="G746" s="6">
        <v>3.3000000000000002E-2</v>
      </c>
      <c r="H746" s="2">
        <v>0.42199999999999999</v>
      </c>
      <c r="I746" s="2">
        <v>3500</v>
      </c>
      <c r="J746" s="3">
        <f t="shared" si="220"/>
        <v>58.333333333333336</v>
      </c>
      <c r="K746" s="3">
        <f t="shared" si="221"/>
        <v>366.52</v>
      </c>
      <c r="L746" s="1">
        <v>0.9</v>
      </c>
      <c r="M746" s="1">
        <v>0.76</v>
      </c>
      <c r="N746" s="1">
        <f t="shared" si="198"/>
        <v>0.68400000000000005</v>
      </c>
      <c r="O746" s="40">
        <f t="shared" si="199"/>
        <v>50.175438596491226</v>
      </c>
      <c r="P746" s="40">
        <f t="shared" si="222"/>
        <v>3808.3157894736842</v>
      </c>
      <c r="Q746" s="1">
        <v>11</v>
      </c>
      <c r="R746" s="1">
        <v>4</v>
      </c>
      <c r="S746" s="2">
        <v>2600</v>
      </c>
      <c r="T746" s="3">
        <f t="shared" si="200"/>
        <v>866.66666666666663</v>
      </c>
      <c r="U746" s="7">
        <v>0.20419999999999999</v>
      </c>
      <c r="V746" s="7">
        <f t="shared" si="223"/>
        <v>3.2749326455999997E-2</v>
      </c>
      <c r="W746" s="7">
        <f t="shared" si="201"/>
        <v>1.6693636134473333E-2</v>
      </c>
      <c r="X746" s="40">
        <f t="shared" si="202"/>
        <v>1081.2059482292843</v>
      </c>
      <c r="Y746" s="1">
        <v>0</v>
      </c>
      <c r="Z746" s="1">
        <v>78</v>
      </c>
      <c r="AA746" s="2">
        <v>67</v>
      </c>
      <c r="AB746" s="6">
        <f t="shared" si="203"/>
        <v>0.6511988748177826</v>
      </c>
      <c r="AC746" s="2">
        <v>347.36</v>
      </c>
      <c r="AD746" s="40">
        <f t="shared" si="204"/>
        <v>3367.0033670033663</v>
      </c>
      <c r="AE746" s="1">
        <f t="shared" si="205"/>
        <v>2.4950099800399199</v>
      </c>
      <c r="AF746" s="2">
        <f t="shared" si="206"/>
        <v>219</v>
      </c>
      <c r="AG746" s="9">
        <f t="shared" si="207"/>
        <v>546.40718562874247</v>
      </c>
      <c r="AH746" s="12">
        <f t="shared" si="208"/>
        <v>2.8025354972290748E-3</v>
      </c>
      <c r="AI746" s="12">
        <f t="shared" si="225"/>
        <v>126387.39926455054</v>
      </c>
      <c r="AJ746" s="42">
        <f t="shared" si="226"/>
        <v>-51.038638198966154</v>
      </c>
      <c r="AK746" s="11">
        <v>0</v>
      </c>
      <c r="AL746" s="9">
        <f t="shared" si="227"/>
        <v>-1080.9124947373696</v>
      </c>
      <c r="AM746" s="11">
        <f t="shared" si="209"/>
        <v>0</v>
      </c>
      <c r="AN746" s="9">
        <f t="shared" si="210"/>
        <v>49.473147393123888</v>
      </c>
      <c r="AO746" s="9"/>
      <c r="AP746" s="9">
        <f t="shared" si="228"/>
        <v>51.039266535383213</v>
      </c>
      <c r="AQ746" s="47">
        <f t="shared" si="229"/>
        <v>49.466018516723409</v>
      </c>
      <c r="AR746" s="15">
        <f t="shared" si="211"/>
        <v>0</v>
      </c>
      <c r="AS746" s="49"/>
      <c r="AT746" s="12">
        <f t="shared" si="212"/>
        <v>-1.4550863517134253E-3</v>
      </c>
      <c r="AU746" s="9">
        <f t="shared" si="213"/>
        <v>47.899899374464084</v>
      </c>
      <c r="AV746" s="9">
        <f t="shared" si="230"/>
        <v>46.333780232204759</v>
      </c>
      <c r="AW746" s="9">
        <f t="shared" si="231"/>
        <v>49.466018516723416</v>
      </c>
      <c r="AX746" s="16">
        <f t="shared" si="214"/>
        <v>47.899899374464084</v>
      </c>
      <c r="AY746" s="44">
        <f t="shared" si="232"/>
        <v>-1.4484929026002805E-3</v>
      </c>
      <c r="AZ746" s="49"/>
      <c r="BA746" s="12">
        <f t="shared" si="215"/>
        <v>-1.4550863517134318E-3</v>
      </c>
      <c r="BB746" s="9">
        <f t="shared" si="216"/>
        <v>66.524977921866991</v>
      </c>
      <c r="BC746" s="9">
        <f t="shared" si="233"/>
        <v>64.958858779607667</v>
      </c>
      <c r="BD746" s="9">
        <f t="shared" si="234"/>
        <v>68.091097064126316</v>
      </c>
      <c r="BE746" s="16">
        <f t="shared" si="217"/>
        <v>66.524977921866991</v>
      </c>
      <c r="BF746" s="44">
        <f t="shared" si="235"/>
        <v>-1.4484929026002805E-3</v>
      </c>
      <c r="BG746" s="49"/>
      <c r="BH746" s="12">
        <f t="shared" si="218"/>
        <v>-1.4550863517134318E-3</v>
      </c>
      <c r="BI746" s="9">
        <f t="shared" si="219"/>
        <v>67</v>
      </c>
      <c r="BJ746" s="9">
        <f t="shared" ref="BJ746:BJ809" si="237">BI746+BH746*(B-_R*ABS(BH746))</f>
        <v>65.433880857740675</v>
      </c>
      <c r="BK746" s="9"/>
      <c r="BL746" s="47">
        <f t="shared" si="224"/>
        <v>67</v>
      </c>
      <c r="BM746" s="44">
        <f t="shared" si="236"/>
        <v>-1.4484929026002805E-3</v>
      </c>
      <c r="BN746" s="11"/>
      <c r="BO746" s="9"/>
      <c r="BP746" s="11"/>
      <c r="BQ746" s="9"/>
      <c r="BR746" s="43"/>
      <c r="BS746" s="9"/>
      <c r="BT746" s="11"/>
    </row>
    <row r="747" spans="3:72" x14ac:dyDescent="0.2">
      <c r="C747" s="1">
        <v>80</v>
      </c>
      <c r="D747" s="1">
        <v>104.71</v>
      </c>
      <c r="E747" s="1">
        <v>-5103.8999999999996</v>
      </c>
      <c r="F747" s="2">
        <v>78</v>
      </c>
      <c r="G747" s="6">
        <v>3.3000000000000002E-2</v>
      </c>
      <c r="H747" s="2">
        <v>0.42199999999999999</v>
      </c>
      <c r="I747" s="2">
        <v>3500</v>
      </c>
      <c r="J747" s="3">
        <f t="shared" si="220"/>
        <v>58.333333333333336</v>
      </c>
      <c r="K747" s="3">
        <f t="shared" si="221"/>
        <v>366.52</v>
      </c>
      <c r="L747" s="1">
        <v>0.9</v>
      </c>
      <c r="M747" s="1">
        <v>0.76</v>
      </c>
      <c r="N747" s="1">
        <f t="shared" si="198"/>
        <v>0.68400000000000005</v>
      </c>
      <c r="O747" s="40">
        <f t="shared" si="199"/>
        <v>50.175438596491226</v>
      </c>
      <c r="P747" s="40">
        <f t="shared" si="222"/>
        <v>3808.3157894736842</v>
      </c>
      <c r="Q747" s="1">
        <v>11</v>
      </c>
      <c r="R747" s="1">
        <v>4</v>
      </c>
      <c r="S747" s="2">
        <v>2600</v>
      </c>
      <c r="T747" s="3">
        <f t="shared" si="200"/>
        <v>866.66666666666663</v>
      </c>
      <c r="U747" s="7">
        <v>0.20419999999999999</v>
      </c>
      <c r="V747" s="7">
        <f t="shared" si="223"/>
        <v>3.2749326455999997E-2</v>
      </c>
      <c r="W747" s="7">
        <f t="shared" si="201"/>
        <v>1.6693636134473333E-2</v>
      </c>
      <c r="X747" s="40">
        <f t="shared" si="202"/>
        <v>1081.2059482292843</v>
      </c>
      <c r="Y747" s="1">
        <v>0</v>
      </c>
      <c r="Z747" s="1">
        <v>78</v>
      </c>
      <c r="AA747" s="2">
        <v>67</v>
      </c>
      <c r="AB747" s="6">
        <f t="shared" si="203"/>
        <v>0.6511988748177826</v>
      </c>
      <c r="AC747" s="2">
        <v>347.36</v>
      </c>
      <c r="AD747" s="40">
        <f t="shared" si="204"/>
        <v>3367.0033670033663</v>
      </c>
      <c r="AE747" s="1">
        <f t="shared" si="205"/>
        <v>2.4950099800399199</v>
      </c>
      <c r="AF747" s="2">
        <f t="shared" si="206"/>
        <v>220</v>
      </c>
      <c r="AG747" s="9">
        <f t="shared" si="207"/>
        <v>548.90219560878234</v>
      </c>
      <c r="AH747" s="12">
        <f t="shared" si="208"/>
        <v>2.7898322386229438E-3</v>
      </c>
      <c r="AI747" s="12">
        <f t="shared" si="225"/>
        <v>126679.92339726479</v>
      </c>
      <c r="AJ747" s="42">
        <f t="shared" si="226"/>
        <v>-51.024450589408275</v>
      </c>
      <c r="AK747" s="11">
        <v>0</v>
      </c>
      <c r="AL747" s="9">
        <f t="shared" si="227"/>
        <v>-1080.913824895578</v>
      </c>
      <c r="AM747" s="11">
        <f t="shared" si="209"/>
        <v>0</v>
      </c>
      <c r="AN747" s="9">
        <f t="shared" si="210"/>
        <v>49.466018516723409</v>
      </c>
      <c r="AO747" s="9"/>
      <c r="AP747" s="9">
        <f t="shared" si="228"/>
        <v>51.025073242521849</v>
      </c>
      <c r="AQ747" s="47">
        <f t="shared" si="229"/>
        <v>49.458954100262524</v>
      </c>
      <c r="AR747" s="15">
        <f t="shared" si="211"/>
        <v>0</v>
      </c>
      <c r="AS747" s="49"/>
      <c r="AT747" s="12">
        <f t="shared" si="212"/>
        <v>-1.4484929026002805E-3</v>
      </c>
      <c r="AU747" s="9">
        <f t="shared" si="213"/>
        <v>47.899899374464084</v>
      </c>
      <c r="AV747" s="9">
        <f t="shared" si="230"/>
        <v>46.340844648665644</v>
      </c>
      <c r="AW747" s="9">
        <f t="shared" si="231"/>
        <v>49.458954100262524</v>
      </c>
      <c r="AX747" s="16">
        <f t="shared" si="214"/>
        <v>47.899899374464084</v>
      </c>
      <c r="AY747" s="44">
        <f t="shared" si="232"/>
        <v>-1.441959072045191E-3</v>
      </c>
      <c r="AZ747" s="49"/>
      <c r="BA747" s="12">
        <f t="shared" si="215"/>
        <v>-1.4484929026002805E-3</v>
      </c>
      <c r="BB747" s="9">
        <f t="shared" si="216"/>
        <v>66.524977921866991</v>
      </c>
      <c r="BC747" s="9">
        <f t="shared" si="233"/>
        <v>64.965923196068559</v>
      </c>
      <c r="BD747" s="9">
        <f t="shared" si="234"/>
        <v>68.084032647665424</v>
      </c>
      <c r="BE747" s="16">
        <f t="shared" si="217"/>
        <v>66.524977921866991</v>
      </c>
      <c r="BF747" s="44">
        <f t="shared" si="235"/>
        <v>-1.4419590720451845E-3</v>
      </c>
      <c r="BG747" s="49"/>
      <c r="BH747" s="12">
        <f t="shared" si="218"/>
        <v>-1.4484929026002805E-3</v>
      </c>
      <c r="BI747" s="9">
        <f t="shared" si="219"/>
        <v>67</v>
      </c>
      <c r="BJ747" s="9">
        <f t="shared" si="237"/>
        <v>65.440945274201567</v>
      </c>
      <c r="BK747" s="9"/>
      <c r="BL747" s="47">
        <f t="shared" si="224"/>
        <v>67</v>
      </c>
      <c r="BM747" s="44">
        <f t="shared" si="236"/>
        <v>-1.4419590720451845E-3</v>
      </c>
      <c r="BN747" s="11"/>
      <c r="BO747" s="9"/>
      <c r="BP747" s="11"/>
      <c r="BQ747" s="9"/>
      <c r="BR747" s="43"/>
      <c r="BS747" s="9"/>
      <c r="BT747" s="11"/>
    </row>
    <row r="748" spans="3:72" x14ac:dyDescent="0.2">
      <c r="C748" s="1">
        <v>80</v>
      </c>
      <c r="D748" s="1">
        <v>104.71</v>
      </c>
      <c r="E748" s="1">
        <v>-5103.8999999999996</v>
      </c>
      <c r="F748" s="2">
        <v>78</v>
      </c>
      <c r="G748" s="6">
        <v>3.3000000000000002E-2</v>
      </c>
      <c r="H748" s="2">
        <v>0.42199999999999999</v>
      </c>
      <c r="I748" s="2">
        <v>3500</v>
      </c>
      <c r="J748" s="3">
        <f t="shared" si="220"/>
        <v>58.333333333333336</v>
      </c>
      <c r="K748" s="3">
        <f t="shared" si="221"/>
        <v>366.52</v>
      </c>
      <c r="L748" s="1">
        <v>0.9</v>
      </c>
      <c r="M748" s="1">
        <v>0.76</v>
      </c>
      <c r="N748" s="1">
        <f t="shared" si="198"/>
        <v>0.68400000000000005</v>
      </c>
      <c r="O748" s="40">
        <f t="shared" si="199"/>
        <v>50.175438596491226</v>
      </c>
      <c r="P748" s="40">
        <f t="shared" si="222"/>
        <v>3808.3157894736842</v>
      </c>
      <c r="Q748" s="1">
        <v>11</v>
      </c>
      <c r="R748" s="1">
        <v>4</v>
      </c>
      <c r="S748" s="2">
        <v>2600</v>
      </c>
      <c r="T748" s="3">
        <f t="shared" si="200"/>
        <v>866.66666666666663</v>
      </c>
      <c r="U748" s="7">
        <v>0.20419999999999999</v>
      </c>
      <c r="V748" s="7">
        <f t="shared" si="223"/>
        <v>3.2749326455999997E-2</v>
      </c>
      <c r="W748" s="7">
        <f t="shared" si="201"/>
        <v>1.6693636134473333E-2</v>
      </c>
      <c r="X748" s="40">
        <f t="shared" si="202"/>
        <v>1081.2059482292843</v>
      </c>
      <c r="Y748" s="1">
        <v>0</v>
      </c>
      <c r="Z748" s="1">
        <v>78</v>
      </c>
      <c r="AA748" s="2">
        <v>67</v>
      </c>
      <c r="AB748" s="6">
        <f t="shared" si="203"/>
        <v>0.6511988748177826</v>
      </c>
      <c r="AC748" s="2">
        <v>347.36</v>
      </c>
      <c r="AD748" s="40">
        <f t="shared" si="204"/>
        <v>3367.0033670033663</v>
      </c>
      <c r="AE748" s="1">
        <f t="shared" si="205"/>
        <v>2.4950099800399199</v>
      </c>
      <c r="AF748" s="2">
        <f t="shared" si="206"/>
        <v>221</v>
      </c>
      <c r="AG748" s="9">
        <f t="shared" si="207"/>
        <v>551.39720558882232</v>
      </c>
      <c r="AH748" s="12">
        <f t="shared" si="208"/>
        <v>2.7772436223567408E-3</v>
      </c>
      <c r="AI748" s="12">
        <f t="shared" si="225"/>
        <v>126969.80896807183</v>
      </c>
      <c r="AJ748" s="42">
        <f t="shared" si="226"/>
        <v>-51.010390951323416</v>
      </c>
      <c r="AK748" s="11">
        <v>0</v>
      </c>
      <c r="AL748" s="9">
        <f t="shared" si="227"/>
        <v>-1080.9151430495874</v>
      </c>
      <c r="AM748" s="11">
        <f t="shared" si="209"/>
        <v>0</v>
      </c>
      <c r="AN748" s="9">
        <f t="shared" si="210"/>
        <v>49.458954100262524</v>
      </c>
      <c r="AO748" s="9"/>
      <c r="AP748" s="9">
        <f t="shared" si="228"/>
        <v>51.011007997894453</v>
      </c>
      <c r="AQ748" s="47">
        <f t="shared" si="229"/>
        <v>49.451953272096013</v>
      </c>
      <c r="AR748" s="15">
        <f t="shared" si="211"/>
        <v>0</v>
      </c>
      <c r="AS748" s="49"/>
      <c r="AT748" s="12">
        <f t="shared" si="212"/>
        <v>-1.441959072045191E-3</v>
      </c>
      <c r="AU748" s="9">
        <f t="shared" si="213"/>
        <v>47.899899374464084</v>
      </c>
      <c r="AV748" s="9">
        <f t="shared" si="230"/>
        <v>46.347845476832155</v>
      </c>
      <c r="AW748" s="9">
        <f t="shared" si="231"/>
        <v>49.451953272096006</v>
      </c>
      <c r="AX748" s="16">
        <f t="shared" si="214"/>
        <v>47.899899374464084</v>
      </c>
      <c r="AY748" s="44">
        <f t="shared" si="232"/>
        <v>-1.4354840538694435E-3</v>
      </c>
      <c r="AZ748" s="49"/>
      <c r="BA748" s="12">
        <f t="shared" si="215"/>
        <v>-1.4419590720451845E-3</v>
      </c>
      <c r="BB748" s="9">
        <f t="shared" si="216"/>
        <v>66.524977921866991</v>
      </c>
      <c r="BC748" s="9">
        <f t="shared" si="233"/>
        <v>64.97292402423507</v>
      </c>
      <c r="BD748" s="9">
        <f t="shared" si="234"/>
        <v>68.077031819498913</v>
      </c>
      <c r="BE748" s="16">
        <f t="shared" si="217"/>
        <v>66.524977921866991</v>
      </c>
      <c r="BF748" s="44">
        <f t="shared" si="235"/>
        <v>-1.4354840538694368E-3</v>
      </c>
      <c r="BG748" s="49"/>
      <c r="BH748" s="12">
        <f t="shared" si="218"/>
        <v>-1.4419590720451845E-3</v>
      </c>
      <c r="BI748" s="9">
        <f t="shared" si="219"/>
        <v>67</v>
      </c>
      <c r="BJ748" s="9">
        <f t="shared" si="237"/>
        <v>65.447946102368078</v>
      </c>
      <c r="BK748" s="9"/>
      <c r="BL748" s="47">
        <f t="shared" si="224"/>
        <v>67</v>
      </c>
      <c r="BM748" s="44">
        <f t="shared" si="236"/>
        <v>-1.4354840538694368E-3</v>
      </c>
      <c r="BN748" s="11"/>
      <c r="BO748" s="9"/>
      <c r="BP748" s="11"/>
      <c r="BQ748" s="9"/>
      <c r="BR748" s="43"/>
      <c r="BS748" s="9"/>
      <c r="BT748" s="11"/>
    </row>
    <row r="749" spans="3:72" x14ac:dyDescent="0.2">
      <c r="C749" s="1">
        <v>80</v>
      </c>
      <c r="D749" s="1">
        <v>104.71</v>
      </c>
      <c r="E749" s="1">
        <v>-5103.8999999999996</v>
      </c>
      <c r="F749" s="2">
        <v>78</v>
      </c>
      <c r="G749" s="6">
        <v>3.3000000000000002E-2</v>
      </c>
      <c r="H749" s="2">
        <v>0.42199999999999999</v>
      </c>
      <c r="I749" s="2">
        <v>3500</v>
      </c>
      <c r="J749" s="3">
        <f t="shared" si="220"/>
        <v>58.333333333333336</v>
      </c>
      <c r="K749" s="3">
        <f t="shared" si="221"/>
        <v>366.52</v>
      </c>
      <c r="L749" s="1">
        <v>0.9</v>
      </c>
      <c r="M749" s="1">
        <v>0.76</v>
      </c>
      <c r="N749" s="1">
        <f t="shared" si="198"/>
        <v>0.68400000000000005</v>
      </c>
      <c r="O749" s="40">
        <f t="shared" si="199"/>
        <v>50.175438596491226</v>
      </c>
      <c r="P749" s="40">
        <f t="shared" si="222"/>
        <v>3808.3157894736842</v>
      </c>
      <c r="Q749" s="1">
        <v>11</v>
      </c>
      <c r="R749" s="1">
        <v>4</v>
      </c>
      <c r="S749" s="2">
        <v>2600</v>
      </c>
      <c r="T749" s="3">
        <f t="shared" si="200"/>
        <v>866.66666666666663</v>
      </c>
      <c r="U749" s="7">
        <v>0.20419999999999999</v>
      </c>
      <c r="V749" s="7">
        <f t="shared" si="223"/>
        <v>3.2749326455999997E-2</v>
      </c>
      <c r="W749" s="7">
        <f t="shared" si="201"/>
        <v>1.6693636134473333E-2</v>
      </c>
      <c r="X749" s="40">
        <f t="shared" si="202"/>
        <v>1081.2059482292843</v>
      </c>
      <c r="Y749" s="1">
        <v>0</v>
      </c>
      <c r="Z749" s="1">
        <v>78</v>
      </c>
      <c r="AA749" s="2">
        <v>67</v>
      </c>
      <c r="AB749" s="6">
        <f t="shared" si="203"/>
        <v>0.6511988748177826</v>
      </c>
      <c r="AC749" s="2">
        <v>347.36</v>
      </c>
      <c r="AD749" s="40">
        <f t="shared" si="204"/>
        <v>3367.0033670033663</v>
      </c>
      <c r="AE749" s="1">
        <f t="shared" si="205"/>
        <v>2.4950099800399199</v>
      </c>
      <c r="AF749" s="2">
        <f t="shared" si="206"/>
        <v>222</v>
      </c>
      <c r="AG749" s="9">
        <f t="shared" si="207"/>
        <v>553.89221556886218</v>
      </c>
      <c r="AH749" s="12">
        <f t="shared" si="208"/>
        <v>2.7647681034928939E-3</v>
      </c>
      <c r="AI749" s="12">
        <f t="shared" si="225"/>
        <v>127257.0915690636</v>
      </c>
      <c r="AJ749" s="42">
        <f t="shared" si="226"/>
        <v>-50.996457558459724</v>
      </c>
      <c r="AK749" s="11">
        <v>0</v>
      </c>
      <c r="AL749" s="9">
        <f t="shared" si="227"/>
        <v>-1080.9164493611677</v>
      </c>
      <c r="AM749" s="11">
        <f t="shared" si="209"/>
        <v>0</v>
      </c>
      <c r="AN749" s="9">
        <f t="shared" si="210"/>
        <v>49.451953272096013</v>
      </c>
      <c r="AO749" s="9"/>
      <c r="AP749" s="9">
        <f t="shared" si="228"/>
        <v>50.997069073873014</v>
      </c>
      <c r="AQ749" s="47">
        <f t="shared" si="229"/>
        <v>49.445015176241085</v>
      </c>
      <c r="AR749" s="15">
        <f t="shared" si="211"/>
        <v>0</v>
      </c>
      <c r="AS749" s="49"/>
      <c r="AT749" s="12">
        <f t="shared" si="212"/>
        <v>-1.4354840538694435E-3</v>
      </c>
      <c r="AU749" s="9">
        <f t="shared" si="213"/>
        <v>47.899899374464084</v>
      </c>
      <c r="AV749" s="9">
        <f t="shared" si="230"/>
        <v>46.354783572687083</v>
      </c>
      <c r="AW749" s="9">
        <f t="shared" si="231"/>
        <v>49.445015176241078</v>
      </c>
      <c r="AX749" s="16">
        <f t="shared" si="214"/>
        <v>47.899899374464084</v>
      </c>
      <c r="AY749" s="44">
        <f t="shared" si="232"/>
        <v>-1.4290670563803988E-3</v>
      </c>
      <c r="AZ749" s="49"/>
      <c r="BA749" s="12">
        <f t="shared" si="215"/>
        <v>-1.4354840538694368E-3</v>
      </c>
      <c r="BB749" s="9">
        <f t="shared" si="216"/>
        <v>66.524977921866991</v>
      </c>
      <c r="BC749" s="9">
        <f t="shared" si="233"/>
        <v>64.97986212008999</v>
      </c>
      <c r="BD749" s="9">
        <f t="shared" si="234"/>
        <v>68.070093723643993</v>
      </c>
      <c r="BE749" s="16">
        <f t="shared" si="217"/>
        <v>66.524977921866991</v>
      </c>
      <c r="BF749" s="44">
        <f t="shared" si="235"/>
        <v>-1.4290670563803988E-3</v>
      </c>
      <c r="BG749" s="49"/>
      <c r="BH749" s="12">
        <f t="shared" si="218"/>
        <v>-1.4354840538694368E-3</v>
      </c>
      <c r="BI749" s="9">
        <f t="shared" si="219"/>
        <v>67</v>
      </c>
      <c r="BJ749" s="9">
        <f t="shared" si="237"/>
        <v>65.454884198222999</v>
      </c>
      <c r="BK749" s="9"/>
      <c r="BL749" s="47">
        <f t="shared" si="224"/>
        <v>67</v>
      </c>
      <c r="BM749" s="44">
        <f t="shared" si="236"/>
        <v>-1.4290670563803988E-3</v>
      </c>
      <c r="BN749" s="11"/>
      <c r="BO749" s="9"/>
      <c r="BP749" s="11"/>
      <c r="BQ749" s="9"/>
      <c r="BR749" s="43"/>
      <c r="BS749" s="9"/>
      <c r="BT749" s="11"/>
    </row>
    <row r="750" spans="3:72" x14ac:dyDescent="0.2">
      <c r="C750" s="1">
        <v>80</v>
      </c>
      <c r="D750" s="1">
        <v>104.71</v>
      </c>
      <c r="E750" s="1">
        <v>-5103.8999999999996</v>
      </c>
      <c r="F750" s="2">
        <v>78</v>
      </c>
      <c r="G750" s="6">
        <v>3.3000000000000002E-2</v>
      </c>
      <c r="H750" s="2">
        <v>0.42199999999999999</v>
      </c>
      <c r="I750" s="2">
        <v>3500</v>
      </c>
      <c r="J750" s="3">
        <f t="shared" si="220"/>
        <v>58.333333333333336</v>
      </c>
      <c r="K750" s="3">
        <f t="shared" si="221"/>
        <v>366.52</v>
      </c>
      <c r="L750" s="1">
        <v>0.9</v>
      </c>
      <c r="M750" s="1">
        <v>0.76</v>
      </c>
      <c r="N750" s="1">
        <f t="shared" ref="N750:N813" si="238">L750*M750</f>
        <v>0.68400000000000005</v>
      </c>
      <c r="O750" s="40">
        <f t="shared" ref="O750:O813" si="239">1000*G750*F750/(75*N750)</f>
        <v>50.175438596491226</v>
      </c>
      <c r="P750" s="40">
        <f t="shared" si="222"/>
        <v>3808.3157894736842</v>
      </c>
      <c r="Q750" s="1">
        <v>11</v>
      </c>
      <c r="R750" s="1">
        <v>4</v>
      </c>
      <c r="S750" s="2">
        <v>2600</v>
      </c>
      <c r="T750" s="3">
        <f t="shared" ref="T750:T813" si="240">S750/(R750-1)</f>
        <v>866.66666666666663</v>
      </c>
      <c r="U750" s="7">
        <v>0.20419999999999999</v>
      </c>
      <c r="V750" s="7">
        <f t="shared" si="223"/>
        <v>3.2749326455999997E-2</v>
      </c>
      <c r="W750" s="7">
        <f t="shared" ref="W750:W813" si="241">(2*9.81*V750^2*U750*Q750)/(S750*G750^2)</f>
        <v>1.6693636134473333E-2</v>
      </c>
      <c r="X750" s="40">
        <f t="shared" ref="X750:X813" si="242">AC750/(9.81*V750)</f>
        <v>1081.2059482292843</v>
      </c>
      <c r="Y750" s="1">
        <v>0</v>
      </c>
      <c r="Z750" s="1">
        <v>78</v>
      </c>
      <c r="AA750" s="2">
        <v>67</v>
      </c>
      <c r="AB750" s="6">
        <f t="shared" ref="AB750:AB813" si="243">(900*9.81*1000*G750*F750)/(N750*H750*(3.1416*I750)^2)</f>
        <v>0.6511988748177826</v>
      </c>
      <c r="AC750" s="2">
        <v>347.36</v>
      </c>
      <c r="AD750" s="40">
        <f t="shared" ref="AD750:AD813" si="244">(W750*T750)/(2*9.81*U750*V750^2)</f>
        <v>3367.0033670033663</v>
      </c>
      <c r="AE750" s="1">
        <f t="shared" ref="AE750:AE813" si="245">T750/AC750</f>
        <v>2.4950099800399199</v>
      </c>
      <c r="AF750" s="2">
        <f t="shared" ref="AF750:AF813" si="246">1+AF749</f>
        <v>223</v>
      </c>
      <c r="AG750" s="9">
        <f t="shared" ref="AG750:AG813" si="247">AF750*AE750</f>
        <v>556.38722554890217</v>
      </c>
      <c r="AH750" s="12">
        <f t="shared" ref="AH750:AH813" si="248">1/(AB750*AG750+1)</f>
        <v>2.7524041647294388E-3</v>
      </c>
      <c r="AI750" s="12">
        <f t="shared" si="225"/>
        <v>127541.80615434749</v>
      </c>
      <c r="AJ750" s="42">
        <f t="shared" si="226"/>
        <v>-50.982648715508951</v>
      </c>
      <c r="AK750" s="11">
        <v>0</v>
      </c>
      <c r="AL750" s="9">
        <f t="shared" si="227"/>
        <v>-1080.9177439891955</v>
      </c>
      <c r="AM750" s="11">
        <f t="shared" ref="AM750:AM813" si="249">IF(AK750&lt;0,0,AK750)</f>
        <v>0</v>
      </c>
      <c r="AN750" s="9">
        <f t="shared" ref="AN750:AN813" si="250">AQ749</f>
        <v>49.445015176241085</v>
      </c>
      <c r="AO750" s="9"/>
      <c r="AP750" s="9">
        <f t="shared" si="228"/>
        <v>50.983254773803836</v>
      </c>
      <c r="AQ750" s="47">
        <f t="shared" si="229"/>
        <v>49.438138972026834</v>
      </c>
      <c r="AR750" s="15">
        <f t="shared" ref="AR750:AR813" si="251">AM749</f>
        <v>0</v>
      </c>
      <c r="AS750" s="49"/>
      <c r="AT750" s="12">
        <f t="shared" ref="AT750:AT813" si="252">AY749</f>
        <v>-1.4290670563803988E-3</v>
      </c>
      <c r="AU750" s="9">
        <f t="shared" ref="AU750:AU813" si="253">AX749</f>
        <v>47.899899374464084</v>
      </c>
      <c r="AV750" s="9">
        <f t="shared" si="230"/>
        <v>46.361659776901334</v>
      </c>
      <c r="AW750" s="9">
        <f t="shared" si="231"/>
        <v>49.438138972026834</v>
      </c>
      <c r="AX750" s="16">
        <f t="shared" ref="AX750:AX813" si="254">(AV750+AW750)/2</f>
        <v>47.899899374464084</v>
      </c>
      <c r="AY750" s="44">
        <f t="shared" si="232"/>
        <v>-1.4227073020472746E-3</v>
      </c>
      <c r="AZ750" s="49"/>
      <c r="BA750" s="12">
        <f t="shared" ref="BA750:BA813" si="255">BF749</f>
        <v>-1.4290670563803988E-3</v>
      </c>
      <c r="BB750" s="9">
        <f t="shared" ref="BB750:BB813" si="256">BE749</f>
        <v>66.524977921866991</v>
      </c>
      <c r="BC750" s="9">
        <f t="shared" si="233"/>
        <v>64.986738324304241</v>
      </c>
      <c r="BD750" s="9">
        <f t="shared" si="234"/>
        <v>68.063217519429742</v>
      </c>
      <c r="BE750" s="16">
        <f t="shared" ref="BE750:BE813" si="257">(BC750+BD750)/2</f>
        <v>66.524977921866991</v>
      </c>
      <c r="BF750" s="44">
        <f t="shared" si="235"/>
        <v>-1.4227073020472746E-3</v>
      </c>
      <c r="BG750" s="49"/>
      <c r="BH750" s="12">
        <f t="shared" ref="BH750:BH813" si="258">BM749</f>
        <v>-1.4290670563803988E-3</v>
      </c>
      <c r="BI750" s="9">
        <f t="shared" ref="BI750:BI813" si="259">BL749</f>
        <v>67</v>
      </c>
      <c r="BJ750" s="9">
        <f t="shared" si="237"/>
        <v>65.46176040243725</v>
      </c>
      <c r="BK750" s="9"/>
      <c r="BL750" s="47">
        <f t="shared" si="224"/>
        <v>67</v>
      </c>
      <c r="BM750" s="44">
        <f t="shared" si="236"/>
        <v>-1.4227073020472746E-3</v>
      </c>
      <c r="BN750" s="11"/>
      <c r="BO750" s="9"/>
      <c r="BP750" s="11"/>
      <c r="BQ750" s="9"/>
      <c r="BR750" s="43"/>
      <c r="BS750" s="9"/>
      <c r="BT750" s="11"/>
    </row>
    <row r="751" spans="3:72" x14ac:dyDescent="0.2">
      <c r="C751" s="1">
        <v>80</v>
      </c>
      <c r="D751" s="1">
        <v>104.71</v>
      </c>
      <c r="E751" s="1">
        <v>-5103.8999999999996</v>
      </c>
      <c r="F751" s="2">
        <v>78</v>
      </c>
      <c r="G751" s="6">
        <v>3.3000000000000002E-2</v>
      </c>
      <c r="H751" s="2">
        <v>0.42199999999999999</v>
      </c>
      <c r="I751" s="2">
        <v>3500</v>
      </c>
      <c r="J751" s="3">
        <f t="shared" si="220"/>
        <v>58.333333333333336</v>
      </c>
      <c r="K751" s="3">
        <f t="shared" si="221"/>
        <v>366.52</v>
      </c>
      <c r="L751" s="1">
        <v>0.9</v>
      </c>
      <c r="M751" s="1">
        <v>0.76</v>
      </c>
      <c r="N751" s="1">
        <f t="shared" si="238"/>
        <v>0.68400000000000005</v>
      </c>
      <c r="O751" s="40">
        <f t="shared" si="239"/>
        <v>50.175438596491226</v>
      </c>
      <c r="P751" s="40">
        <f t="shared" si="222"/>
        <v>3808.3157894736842</v>
      </c>
      <c r="Q751" s="1">
        <v>11</v>
      </c>
      <c r="R751" s="1">
        <v>4</v>
      </c>
      <c r="S751" s="2">
        <v>2600</v>
      </c>
      <c r="T751" s="3">
        <f t="shared" si="240"/>
        <v>866.66666666666663</v>
      </c>
      <c r="U751" s="7">
        <v>0.20419999999999999</v>
      </c>
      <c r="V751" s="7">
        <f t="shared" si="223"/>
        <v>3.2749326455999997E-2</v>
      </c>
      <c r="W751" s="7">
        <f t="shared" si="241"/>
        <v>1.6693636134473333E-2</v>
      </c>
      <c r="X751" s="40">
        <f t="shared" si="242"/>
        <v>1081.2059482292843</v>
      </c>
      <c r="Y751" s="1">
        <v>0</v>
      </c>
      <c r="Z751" s="1">
        <v>78</v>
      </c>
      <c r="AA751" s="2">
        <v>67</v>
      </c>
      <c r="AB751" s="6">
        <f t="shared" si="243"/>
        <v>0.6511988748177826</v>
      </c>
      <c r="AC751" s="2">
        <v>347.36</v>
      </c>
      <c r="AD751" s="40">
        <f t="shared" si="244"/>
        <v>3367.0033670033663</v>
      </c>
      <c r="AE751" s="1">
        <f t="shared" si="245"/>
        <v>2.4950099800399199</v>
      </c>
      <c r="AF751" s="2">
        <f t="shared" si="246"/>
        <v>224</v>
      </c>
      <c r="AG751" s="9">
        <f t="shared" si="247"/>
        <v>558.88223552894203</v>
      </c>
      <c r="AH751" s="12">
        <f t="shared" si="248"/>
        <v>2.740150315784849E-3</v>
      </c>
      <c r="AI751" s="12">
        <f t="shared" si="225"/>
        <v>127823.9870542899</v>
      </c>
      <c r="AJ751" s="42">
        <f t="shared" si="226"/>
        <v>-50.968962757415611</v>
      </c>
      <c r="AK751" s="11">
        <v>0</v>
      </c>
      <c r="AL751" s="9">
        <f t="shared" si="227"/>
        <v>-1080.9190270897186</v>
      </c>
      <c r="AM751" s="11">
        <f t="shared" si="249"/>
        <v>0</v>
      </c>
      <c r="AN751" s="9">
        <f t="shared" si="250"/>
        <v>49.438138972026834</v>
      </c>
      <c r="AO751" s="9"/>
      <c r="AP751" s="9">
        <f t="shared" si="228"/>
        <v>50.969563431315855</v>
      </c>
      <c r="AQ751" s="47">
        <f t="shared" si="229"/>
        <v>49.431323833753105</v>
      </c>
      <c r="AR751" s="15">
        <f t="shared" si="251"/>
        <v>0</v>
      </c>
      <c r="AS751" s="49"/>
      <c r="AT751" s="12">
        <f t="shared" si="252"/>
        <v>-1.4227073020472746E-3</v>
      </c>
      <c r="AU751" s="9">
        <f t="shared" si="253"/>
        <v>47.899899374464084</v>
      </c>
      <c r="AV751" s="9">
        <f t="shared" si="230"/>
        <v>46.368474915175064</v>
      </c>
      <c r="AW751" s="9">
        <f t="shared" si="231"/>
        <v>49.431323833753105</v>
      </c>
      <c r="AX751" s="16">
        <f t="shared" si="254"/>
        <v>47.899899374464084</v>
      </c>
      <c r="AY751" s="44">
        <f t="shared" si="232"/>
        <v>-1.416404027185634E-3</v>
      </c>
      <c r="AZ751" s="49"/>
      <c r="BA751" s="12">
        <f t="shared" si="255"/>
        <v>-1.4227073020472746E-3</v>
      </c>
      <c r="BB751" s="9">
        <f t="shared" si="256"/>
        <v>66.524977921866991</v>
      </c>
      <c r="BC751" s="9">
        <f t="shared" si="233"/>
        <v>64.993553462577978</v>
      </c>
      <c r="BD751" s="9">
        <f t="shared" si="234"/>
        <v>68.056402381156005</v>
      </c>
      <c r="BE751" s="16">
        <f t="shared" si="257"/>
        <v>66.524977921866991</v>
      </c>
      <c r="BF751" s="44">
        <f t="shared" si="235"/>
        <v>-1.4164040271856275E-3</v>
      </c>
      <c r="BG751" s="49"/>
      <c r="BH751" s="12">
        <f t="shared" si="258"/>
        <v>-1.4227073020472746E-3</v>
      </c>
      <c r="BI751" s="9">
        <f t="shared" si="259"/>
        <v>67</v>
      </c>
      <c r="BJ751" s="9">
        <f t="shared" si="237"/>
        <v>65.468575540710987</v>
      </c>
      <c r="BK751" s="9"/>
      <c r="BL751" s="47">
        <f t="shared" si="224"/>
        <v>67</v>
      </c>
      <c r="BM751" s="44">
        <f t="shared" si="236"/>
        <v>-1.4164040271856275E-3</v>
      </c>
      <c r="BN751" s="11"/>
      <c r="BO751" s="9"/>
      <c r="BP751" s="11"/>
      <c r="BQ751" s="9"/>
      <c r="BR751" s="43"/>
      <c r="BS751" s="9"/>
      <c r="BT751" s="11"/>
    </row>
    <row r="752" spans="3:72" x14ac:dyDescent="0.2">
      <c r="C752" s="1">
        <v>80</v>
      </c>
      <c r="D752" s="1">
        <v>104.71</v>
      </c>
      <c r="E752" s="1">
        <v>-5103.8999999999996</v>
      </c>
      <c r="F752" s="2">
        <v>78</v>
      </c>
      <c r="G752" s="6">
        <v>3.3000000000000002E-2</v>
      </c>
      <c r="H752" s="2">
        <v>0.42199999999999999</v>
      </c>
      <c r="I752" s="2">
        <v>3500</v>
      </c>
      <c r="J752" s="3">
        <f t="shared" si="220"/>
        <v>58.333333333333336</v>
      </c>
      <c r="K752" s="3">
        <f t="shared" si="221"/>
        <v>366.52</v>
      </c>
      <c r="L752" s="1">
        <v>0.9</v>
      </c>
      <c r="M752" s="1">
        <v>0.76</v>
      </c>
      <c r="N752" s="1">
        <f t="shared" si="238"/>
        <v>0.68400000000000005</v>
      </c>
      <c r="O752" s="40">
        <f t="shared" si="239"/>
        <v>50.175438596491226</v>
      </c>
      <c r="P752" s="40">
        <f t="shared" si="222"/>
        <v>3808.3157894736842</v>
      </c>
      <c r="Q752" s="1">
        <v>11</v>
      </c>
      <c r="R752" s="1">
        <v>4</v>
      </c>
      <c r="S752" s="2">
        <v>2600</v>
      </c>
      <c r="T752" s="3">
        <f t="shared" si="240"/>
        <v>866.66666666666663</v>
      </c>
      <c r="U752" s="7">
        <v>0.20419999999999999</v>
      </c>
      <c r="V752" s="7">
        <f t="shared" si="223"/>
        <v>3.2749326455999997E-2</v>
      </c>
      <c r="W752" s="7">
        <f t="shared" si="241"/>
        <v>1.6693636134473333E-2</v>
      </c>
      <c r="X752" s="40">
        <f t="shared" si="242"/>
        <v>1081.2059482292843</v>
      </c>
      <c r="Y752" s="1">
        <v>0</v>
      </c>
      <c r="Z752" s="1">
        <v>78</v>
      </c>
      <c r="AA752" s="2">
        <v>67</v>
      </c>
      <c r="AB752" s="6">
        <f t="shared" si="243"/>
        <v>0.6511988748177826</v>
      </c>
      <c r="AC752" s="2">
        <v>347.36</v>
      </c>
      <c r="AD752" s="40">
        <f t="shared" si="244"/>
        <v>3367.0033670033663</v>
      </c>
      <c r="AE752" s="1">
        <f t="shared" si="245"/>
        <v>2.4950099800399199</v>
      </c>
      <c r="AF752" s="2">
        <f t="shared" si="246"/>
        <v>225</v>
      </c>
      <c r="AG752" s="9">
        <f t="shared" si="247"/>
        <v>561.37724550898201</v>
      </c>
      <c r="AH752" s="12">
        <f t="shared" si="248"/>
        <v>2.7280050927992114E-3</v>
      </c>
      <c r="AI752" s="12">
        <f t="shared" si="225"/>
        <v>128103.66798937635</v>
      </c>
      <c r="AJ752" s="42">
        <f t="shared" si="226"/>
        <v>-50.95539804870451</v>
      </c>
      <c r="AK752" s="11">
        <v>0</v>
      </c>
      <c r="AL752" s="9">
        <f t="shared" si="227"/>
        <v>-1080.9202988160173</v>
      </c>
      <c r="AM752" s="11">
        <f t="shared" si="249"/>
        <v>0</v>
      </c>
      <c r="AN752" s="9">
        <f t="shared" si="250"/>
        <v>49.431323833753105</v>
      </c>
      <c r="AO752" s="9"/>
      <c r="AP752" s="9">
        <f t="shared" si="228"/>
        <v>50.955993409647419</v>
      </c>
      <c r="AQ752" s="47">
        <f t="shared" si="229"/>
        <v>49.424568950358399</v>
      </c>
      <c r="AR752" s="15">
        <f t="shared" si="251"/>
        <v>0</v>
      </c>
      <c r="AS752" s="49"/>
      <c r="AT752" s="12">
        <f t="shared" si="252"/>
        <v>-1.416404027185634E-3</v>
      </c>
      <c r="AU752" s="9">
        <f t="shared" si="253"/>
        <v>47.899899374464084</v>
      </c>
      <c r="AV752" s="9">
        <f t="shared" si="230"/>
        <v>46.375229798569769</v>
      </c>
      <c r="AW752" s="9">
        <f t="shared" si="231"/>
        <v>49.424568950358392</v>
      </c>
      <c r="AX752" s="16">
        <f t="shared" si="254"/>
        <v>47.899899374464084</v>
      </c>
      <c r="AY752" s="44">
        <f t="shared" si="232"/>
        <v>-1.4101564816502358E-3</v>
      </c>
      <c r="AZ752" s="49"/>
      <c r="BA752" s="12">
        <f t="shared" si="255"/>
        <v>-1.4164040271856275E-3</v>
      </c>
      <c r="BB752" s="9">
        <f t="shared" si="256"/>
        <v>66.524977921866991</v>
      </c>
      <c r="BC752" s="9">
        <f t="shared" si="233"/>
        <v>65.000308345972684</v>
      </c>
      <c r="BD752" s="9">
        <f t="shared" si="234"/>
        <v>68.049647497761299</v>
      </c>
      <c r="BE752" s="16">
        <f t="shared" si="257"/>
        <v>66.524977921866991</v>
      </c>
      <c r="BF752" s="44">
        <f t="shared" si="235"/>
        <v>-1.4101564816502293E-3</v>
      </c>
      <c r="BG752" s="49"/>
      <c r="BH752" s="12">
        <f t="shared" si="258"/>
        <v>-1.4164040271856275E-3</v>
      </c>
      <c r="BI752" s="9">
        <f t="shared" si="259"/>
        <v>67</v>
      </c>
      <c r="BJ752" s="9">
        <f t="shared" si="237"/>
        <v>65.475330424105692</v>
      </c>
      <c r="BK752" s="9"/>
      <c r="BL752" s="47">
        <f t="shared" si="224"/>
        <v>67</v>
      </c>
      <c r="BM752" s="44">
        <f t="shared" si="236"/>
        <v>-1.4101564816502293E-3</v>
      </c>
      <c r="BN752" s="11"/>
      <c r="BO752" s="9"/>
      <c r="BP752" s="11"/>
      <c r="BQ752" s="9"/>
      <c r="BR752" s="43"/>
      <c r="BS752" s="9"/>
      <c r="BT752" s="11"/>
    </row>
    <row r="753" spans="3:72" x14ac:dyDescent="0.2">
      <c r="C753" s="1">
        <v>80</v>
      </c>
      <c r="D753" s="1">
        <v>104.71</v>
      </c>
      <c r="E753" s="1">
        <v>-5103.8999999999996</v>
      </c>
      <c r="F753" s="2">
        <v>78</v>
      </c>
      <c r="G753" s="6">
        <v>3.3000000000000002E-2</v>
      </c>
      <c r="H753" s="2">
        <v>0.42199999999999999</v>
      </c>
      <c r="I753" s="2">
        <v>3500</v>
      </c>
      <c r="J753" s="3">
        <f t="shared" si="220"/>
        <v>58.333333333333336</v>
      </c>
      <c r="K753" s="3">
        <f t="shared" si="221"/>
        <v>366.52</v>
      </c>
      <c r="L753" s="1">
        <v>0.9</v>
      </c>
      <c r="M753" s="1">
        <v>0.76</v>
      </c>
      <c r="N753" s="1">
        <f t="shared" si="238"/>
        <v>0.68400000000000005</v>
      </c>
      <c r="O753" s="40">
        <f t="shared" si="239"/>
        <v>50.175438596491226</v>
      </c>
      <c r="P753" s="40">
        <f t="shared" si="222"/>
        <v>3808.3157894736842</v>
      </c>
      <c r="Q753" s="1">
        <v>11</v>
      </c>
      <c r="R753" s="1">
        <v>4</v>
      </c>
      <c r="S753" s="2">
        <v>2600</v>
      </c>
      <c r="T753" s="3">
        <f t="shared" si="240"/>
        <v>866.66666666666663</v>
      </c>
      <c r="U753" s="7">
        <v>0.20419999999999999</v>
      </c>
      <c r="V753" s="7">
        <f t="shared" si="223"/>
        <v>3.2749326455999997E-2</v>
      </c>
      <c r="W753" s="7">
        <f t="shared" si="241"/>
        <v>1.6693636134473333E-2</v>
      </c>
      <c r="X753" s="40">
        <f t="shared" si="242"/>
        <v>1081.2059482292843</v>
      </c>
      <c r="Y753" s="1">
        <v>0</v>
      </c>
      <c r="Z753" s="1">
        <v>78</v>
      </c>
      <c r="AA753" s="2">
        <v>67</v>
      </c>
      <c r="AB753" s="6">
        <f t="shared" si="243"/>
        <v>0.6511988748177826</v>
      </c>
      <c r="AC753" s="2">
        <v>347.36</v>
      </c>
      <c r="AD753" s="40">
        <f t="shared" si="244"/>
        <v>3367.0033670033663</v>
      </c>
      <c r="AE753" s="1">
        <f t="shared" si="245"/>
        <v>2.4950099800399199</v>
      </c>
      <c r="AF753" s="2">
        <f t="shared" si="246"/>
        <v>226</v>
      </c>
      <c r="AG753" s="9">
        <f t="shared" si="247"/>
        <v>563.87225548902188</v>
      </c>
      <c r="AH753" s="12">
        <f t="shared" si="248"/>
        <v>2.7159670577512748E-3</v>
      </c>
      <c r="AI753" s="12">
        <f t="shared" si="225"/>
        <v>128380.88208371145</v>
      </c>
      <c r="AJ753" s="42">
        <f t="shared" si="226"/>
        <v>-50.941952982826258</v>
      </c>
      <c r="AK753" s="11">
        <v>0</v>
      </c>
      <c r="AL753" s="9">
        <f t="shared" si="227"/>
        <v>-1080.9215593186673</v>
      </c>
      <c r="AM753" s="11">
        <f t="shared" si="249"/>
        <v>0</v>
      </c>
      <c r="AN753" s="9">
        <f t="shared" si="250"/>
        <v>49.424568950358399</v>
      </c>
      <c r="AO753" s="9"/>
      <c r="AP753" s="9">
        <f t="shared" si="228"/>
        <v>50.94254310099096</v>
      </c>
      <c r="AQ753" s="47">
        <f t="shared" si="229"/>
        <v>49.417873525096645</v>
      </c>
      <c r="AR753" s="15">
        <f t="shared" si="251"/>
        <v>0</v>
      </c>
      <c r="AS753" s="49"/>
      <c r="AT753" s="12">
        <f t="shared" si="252"/>
        <v>-1.4101564816502358E-3</v>
      </c>
      <c r="AU753" s="9">
        <f t="shared" si="253"/>
        <v>47.899899374464084</v>
      </c>
      <c r="AV753" s="9">
        <f t="shared" si="230"/>
        <v>46.381925223831523</v>
      </c>
      <c r="AW753" s="9">
        <f t="shared" si="231"/>
        <v>49.417873525096638</v>
      </c>
      <c r="AX753" s="16">
        <f t="shared" si="254"/>
        <v>47.899899374464084</v>
      </c>
      <c r="AY753" s="44">
        <f t="shared" si="232"/>
        <v>-1.4039639285360779E-3</v>
      </c>
      <c r="AZ753" s="49"/>
      <c r="BA753" s="12">
        <f t="shared" si="255"/>
        <v>-1.4101564816502293E-3</v>
      </c>
      <c r="BB753" s="9">
        <f t="shared" si="256"/>
        <v>66.524977921866991</v>
      </c>
      <c r="BC753" s="9">
        <f t="shared" si="233"/>
        <v>65.007003771234437</v>
      </c>
      <c r="BD753" s="9">
        <f t="shared" si="234"/>
        <v>68.042952072499546</v>
      </c>
      <c r="BE753" s="16">
        <f t="shared" si="257"/>
        <v>66.524977921866991</v>
      </c>
      <c r="BF753" s="44">
        <f t="shared" si="235"/>
        <v>-1.4039639285360712E-3</v>
      </c>
      <c r="BG753" s="49"/>
      <c r="BH753" s="12">
        <f t="shared" si="258"/>
        <v>-1.4101564816502293E-3</v>
      </c>
      <c r="BI753" s="9">
        <f t="shared" si="259"/>
        <v>67</v>
      </c>
      <c r="BJ753" s="9">
        <f t="shared" si="237"/>
        <v>65.482025849367446</v>
      </c>
      <c r="BK753" s="9"/>
      <c r="BL753" s="47">
        <f t="shared" si="224"/>
        <v>67</v>
      </c>
      <c r="BM753" s="44">
        <f t="shared" si="236"/>
        <v>-1.4039639285360712E-3</v>
      </c>
      <c r="BN753" s="11"/>
      <c r="BO753" s="9"/>
      <c r="BP753" s="11"/>
      <c r="BQ753" s="9"/>
      <c r="BR753" s="43"/>
      <c r="BS753" s="9"/>
      <c r="BT753" s="11"/>
    </row>
    <row r="754" spans="3:72" x14ac:dyDescent="0.2">
      <c r="C754" s="1">
        <v>80</v>
      </c>
      <c r="D754" s="1">
        <v>104.71</v>
      </c>
      <c r="E754" s="1">
        <v>-5103.8999999999996</v>
      </c>
      <c r="F754" s="2">
        <v>78</v>
      </c>
      <c r="G754" s="6">
        <v>3.3000000000000002E-2</v>
      </c>
      <c r="H754" s="2">
        <v>0.42199999999999999</v>
      </c>
      <c r="I754" s="2">
        <v>3500</v>
      </c>
      <c r="J754" s="3">
        <f t="shared" si="220"/>
        <v>58.333333333333336</v>
      </c>
      <c r="K754" s="3">
        <f t="shared" si="221"/>
        <v>366.52</v>
      </c>
      <c r="L754" s="1">
        <v>0.9</v>
      </c>
      <c r="M754" s="1">
        <v>0.76</v>
      </c>
      <c r="N754" s="1">
        <f t="shared" si="238"/>
        <v>0.68400000000000005</v>
      </c>
      <c r="O754" s="40">
        <f t="shared" si="239"/>
        <v>50.175438596491226</v>
      </c>
      <c r="P754" s="40">
        <f t="shared" si="222"/>
        <v>3808.3157894736842</v>
      </c>
      <c r="Q754" s="1">
        <v>11</v>
      </c>
      <c r="R754" s="1">
        <v>4</v>
      </c>
      <c r="S754" s="2">
        <v>2600</v>
      </c>
      <c r="T754" s="3">
        <f t="shared" si="240"/>
        <v>866.66666666666663</v>
      </c>
      <c r="U754" s="7">
        <v>0.20419999999999999</v>
      </c>
      <c r="V754" s="7">
        <f t="shared" si="223"/>
        <v>3.2749326455999997E-2</v>
      </c>
      <c r="W754" s="7">
        <f t="shared" si="241"/>
        <v>1.6693636134473333E-2</v>
      </c>
      <c r="X754" s="40">
        <f t="shared" si="242"/>
        <v>1081.2059482292843</v>
      </c>
      <c r="Y754" s="1">
        <v>0</v>
      </c>
      <c r="Z754" s="1">
        <v>78</v>
      </c>
      <c r="AA754" s="2">
        <v>67</v>
      </c>
      <c r="AB754" s="6">
        <f t="shared" si="243"/>
        <v>0.6511988748177826</v>
      </c>
      <c r="AC754" s="2">
        <v>347.36</v>
      </c>
      <c r="AD754" s="40">
        <f t="shared" si="244"/>
        <v>3367.0033670033663</v>
      </c>
      <c r="AE754" s="1">
        <f t="shared" si="245"/>
        <v>2.4950099800399199</v>
      </c>
      <c r="AF754" s="2">
        <f t="shared" si="246"/>
        <v>227</v>
      </c>
      <c r="AG754" s="9">
        <f t="shared" si="247"/>
        <v>566.36726546906186</v>
      </c>
      <c r="AH754" s="12">
        <f t="shared" si="248"/>
        <v>2.704034797890846E-3</v>
      </c>
      <c r="AI754" s="12">
        <f t="shared" si="225"/>
        <v>128655.66187815182</v>
      </c>
      <c r="AJ754" s="42">
        <f t="shared" si="226"/>
        <v>-50.928625981519971</v>
      </c>
      <c r="AK754" s="11">
        <v>0</v>
      </c>
      <c r="AL754" s="9">
        <f t="shared" si="227"/>
        <v>-1080.9228087455972</v>
      </c>
      <c r="AM754" s="11">
        <f t="shared" si="249"/>
        <v>0</v>
      </c>
      <c r="AN754" s="9">
        <f t="shared" si="250"/>
        <v>49.417873525096645</v>
      </c>
      <c r="AO754" s="9"/>
      <c r="AP754" s="9">
        <f t="shared" si="228"/>
        <v>50.929210925855031</v>
      </c>
      <c r="AQ754" s="47">
        <f t="shared" si="229"/>
        <v>49.41123677522247</v>
      </c>
      <c r="AR754" s="15">
        <f t="shared" si="251"/>
        <v>0</v>
      </c>
      <c r="AS754" s="49"/>
      <c r="AT754" s="12">
        <f t="shared" si="252"/>
        <v>-1.4039639285360779E-3</v>
      </c>
      <c r="AU754" s="9">
        <f t="shared" si="253"/>
        <v>47.899899374464084</v>
      </c>
      <c r="AV754" s="9">
        <f t="shared" si="230"/>
        <v>46.388561973705698</v>
      </c>
      <c r="AW754" s="9">
        <f t="shared" si="231"/>
        <v>49.411236775222463</v>
      </c>
      <c r="AX754" s="16">
        <f t="shared" si="254"/>
        <v>47.899899374464084</v>
      </c>
      <c r="AY754" s="44">
        <f t="shared" si="232"/>
        <v>-1.3978256438873071E-3</v>
      </c>
      <c r="AZ754" s="49"/>
      <c r="BA754" s="12">
        <f t="shared" si="255"/>
        <v>-1.4039639285360712E-3</v>
      </c>
      <c r="BB754" s="9">
        <f t="shared" si="256"/>
        <v>66.524977921866991</v>
      </c>
      <c r="BC754" s="9">
        <f t="shared" si="233"/>
        <v>65.013640521108613</v>
      </c>
      <c r="BD754" s="9">
        <f t="shared" si="234"/>
        <v>68.03631532262537</v>
      </c>
      <c r="BE754" s="16">
        <f t="shared" si="257"/>
        <v>66.524977921866991</v>
      </c>
      <c r="BF754" s="44">
        <f t="shared" si="235"/>
        <v>-1.3978256438873006E-3</v>
      </c>
      <c r="BG754" s="49"/>
      <c r="BH754" s="12">
        <f t="shared" si="258"/>
        <v>-1.4039639285360712E-3</v>
      </c>
      <c r="BI754" s="9">
        <f t="shared" si="259"/>
        <v>67</v>
      </c>
      <c r="BJ754" s="9">
        <f t="shared" si="237"/>
        <v>65.488662599241621</v>
      </c>
      <c r="BK754" s="9"/>
      <c r="BL754" s="47">
        <f t="shared" si="224"/>
        <v>67</v>
      </c>
      <c r="BM754" s="44">
        <f t="shared" si="236"/>
        <v>-1.3978256438873006E-3</v>
      </c>
      <c r="BN754" s="11"/>
      <c r="BO754" s="9"/>
      <c r="BP754" s="11"/>
      <c r="BQ754" s="9"/>
      <c r="BR754" s="43"/>
      <c r="BS754" s="9"/>
      <c r="BT754" s="11"/>
    </row>
    <row r="755" spans="3:72" x14ac:dyDescent="0.2">
      <c r="C755" s="1">
        <v>80</v>
      </c>
      <c r="D755" s="1">
        <v>104.71</v>
      </c>
      <c r="E755" s="1">
        <v>-5103.8999999999996</v>
      </c>
      <c r="F755" s="2">
        <v>78</v>
      </c>
      <c r="G755" s="6">
        <v>3.3000000000000002E-2</v>
      </c>
      <c r="H755" s="2">
        <v>0.42199999999999999</v>
      </c>
      <c r="I755" s="2">
        <v>3500</v>
      </c>
      <c r="J755" s="3">
        <f t="shared" si="220"/>
        <v>58.333333333333336</v>
      </c>
      <c r="K755" s="3">
        <f t="shared" si="221"/>
        <v>366.52</v>
      </c>
      <c r="L755" s="1">
        <v>0.9</v>
      </c>
      <c r="M755" s="1">
        <v>0.76</v>
      </c>
      <c r="N755" s="1">
        <f t="shared" si="238"/>
        <v>0.68400000000000005</v>
      </c>
      <c r="O755" s="40">
        <f t="shared" si="239"/>
        <v>50.175438596491226</v>
      </c>
      <c r="P755" s="40">
        <f t="shared" si="222"/>
        <v>3808.3157894736842</v>
      </c>
      <c r="Q755" s="1">
        <v>11</v>
      </c>
      <c r="R755" s="1">
        <v>4</v>
      </c>
      <c r="S755" s="2">
        <v>2600</v>
      </c>
      <c r="T755" s="3">
        <f t="shared" si="240"/>
        <v>866.66666666666663</v>
      </c>
      <c r="U755" s="7">
        <v>0.20419999999999999</v>
      </c>
      <c r="V755" s="7">
        <f t="shared" si="223"/>
        <v>3.2749326455999997E-2</v>
      </c>
      <c r="W755" s="7">
        <f t="shared" si="241"/>
        <v>1.6693636134473333E-2</v>
      </c>
      <c r="X755" s="40">
        <f t="shared" si="242"/>
        <v>1081.2059482292843</v>
      </c>
      <c r="Y755" s="1">
        <v>0</v>
      </c>
      <c r="Z755" s="1">
        <v>78</v>
      </c>
      <c r="AA755" s="2">
        <v>67</v>
      </c>
      <c r="AB755" s="6">
        <f t="shared" si="243"/>
        <v>0.6511988748177826</v>
      </c>
      <c r="AC755" s="2">
        <v>347.36</v>
      </c>
      <c r="AD755" s="40">
        <f t="shared" si="244"/>
        <v>3367.0033670033663</v>
      </c>
      <c r="AE755" s="1">
        <f t="shared" si="245"/>
        <v>2.4950099800399199</v>
      </c>
      <c r="AF755" s="2">
        <f t="shared" si="246"/>
        <v>228</v>
      </c>
      <c r="AG755" s="9">
        <f t="shared" si="247"/>
        <v>568.86227544910173</v>
      </c>
      <c r="AH755" s="12">
        <f t="shared" si="248"/>
        <v>2.6922069251861004E-3</v>
      </c>
      <c r="AI755" s="12">
        <f t="shared" si="225"/>
        <v>128928.03934310179</v>
      </c>
      <c r="AJ755" s="42">
        <f t="shared" si="226"/>
        <v>-50.915415494192878</v>
      </c>
      <c r="AK755" s="11">
        <v>0</v>
      </c>
      <c r="AL755" s="9">
        <f t="shared" si="227"/>
        <v>-1080.9240472421482</v>
      </c>
      <c r="AM755" s="11">
        <f t="shared" si="249"/>
        <v>0</v>
      </c>
      <c r="AN755" s="9">
        <f t="shared" si="250"/>
        <v>49.41123677522247</v>
      </c>
      <c r="AO755" s="9"/>
      <c r="AP755" s="9">
        <f t="shared" si="228"/>
        <v>50.915995332443117</v>
      </c>
      <c r="AQ755" s="47">
        <f t="shared" si="229"/>
        <v>49.404657931684731</v>
      </c>
      <c r="AR755" s="15">
        <f t="shared" si="251"/>
        <v>0</v>
      </c>
      <c r="AS755" s="49"/>
      <c r="AT755" s="12">
        <f t="shared" si="252"/>
        <v>-1.3978256438873071E-3</v>
      </c>
      <c r="AU755" s="9">
        <f t="shared" si="253"/>
        <v>47.899899374464084</v>
      </c>
      <c r="AV755" s="9">
        <f t="shared" si="230"/>
        <v>46.395140817243437</v>
      </c>
      <c r="AW755" s="9">
        <f t="shared" si="231"/>
        <v>49.404657931684724</v>
      </c>
      <c r="AX755" s="16">
        <f t="shared" si="254"/>
        <v>47.899899374464084</v>
      </c>
      <c r="AY755" s="44">
        <f t="shared" si="232"/>
        <v>-1.3917409164137737E-3</v>
      </c>
      <c r="AZ755" s="49"/>
      <c r="BA755" s="12">
        <f t="shared" si="255"/>
        <v>-1.3978256438873006E-3</v>
      </c>
      <c r="BB755" s="9">
        <f t="shared" si="256"/>
        <v>66.524977921866991</v>
      </c>
      <c r="BC755" s="9">
        <f t="shared" si="233"/>
        <v>65.020219364646351</v>
      </c>
      <c r="BD755" s="9">
        <f t="shared" si="234"/>
        <v>68.029736479087632</v>
      </c>
      <c r="BE755" s="16">
        <f t="shared" si="257"/>
        <v>66.524977921866991</v>
      </c>
      <c r="BF755" s="44">
        <f t="shared" si="235"/>
        <v>-1.391740916413767E-3</v>
      </c>
      <c r="BG755" s="49"/>
      <c r="BH755" s="12">
        <f t="shared" si="258"/>
        <v>-1.3978256438873006E-3</v>
      </c>
      <c r="BI755" s="9">
        <f t="shared" si="259"/>
        <v>67</v>
      </c>
      <c r="BJ755" s="9">
        <f t="shared" si="237"/>
        <v>65.49524144277936</v>
      </c>
      <c r="BK755" s="9"/>
      <c r="BL755" s="47">
        <f t="shared" si="224"/>
        <v>67</v>
      </c>
      <c r="BM755" s="44">
        <f t="shared" si="236"/>
        <v>-1.391740916413767E-3</v>
      </c>
      <c r="BN755" s="11"/>
      <c r="BO755" s="9"/>
      <c r="BP755" s="11"/>
      <c r="BQ755" s="9"/>
      <c r="BR755" s="43"/>
      <c r="BS755" s="9"/>
      <c r="BT755" s="11"/>
    </row>
    <row r="756" spans="3:72" x14ac:dyDescent="0.2">
      <c r="C756" s="1">
        <v>80</v>
      </c>
      <c r="D756" s="1">
        <v>104.71</v>
      </c>
      <c r="E756" s="1">
        <v>-5103.8999999999996</v>
      </c>
      <c r="F756" s="2">
        <v>78</v>
      </c>
      <c r="G756" s="6">
        <v>3.3000000000000002E-2</v>
      </c>
      <c r="H756" s="2">
        <v>0.42199999999999999</v>
      </c>
      <c r="I756" s="2">
        <v>3500</v>
      </c>
      <c r="J756" s="3">
        <f t="shared" si="220"/>
        <v>58.333333333333336</v>
      </c>
      <c r="K756" s="3">
        <f t="shared" si="221"/>
        <v>366.52</v>
      </c>
      <c r="L756" s="1">
        <v>0.9</v>
      </c>
      <c r="M756" s="1">
        <v>0.76</v>
      </c>
      <c r="N756" s="1">
        <f t="shared" si="238"/>
        <v>0.68400000000000005</v>
      </c>
      <c r="O756" s="40">
        <f t="shared" si="239"/>
        <v>50.175438596491226</v>
      </c>
      <c r="P756" s="40">
        <f t="shared" si="222"/>
        <v>3808.3157894736842</v>
      </c>
      <c r="Q756" s="1">
        <v>11</v>
      </c>
      <c r="R756" s="1">
        <v>4</v>
      </c>
      <c r="S756" s="2">
        <v>2600</v>
      </c>
      <c r="T756" s="3">
        <f t="shared" si="240"/>
        <v>866.66666666666663</v>
      </c>
      <c r="U756" s="7">
        <v>0.20419999999999999</v>
      </c>
      <c r="V756" s="7">
        <f t="shared" si="223"/>
        <v>3.2749326455999997E-2</v>
      </c>
      <c r="W756" s="7">
        <f t="shared" si="241"/>
        <v>1.6693636134473333E-2</v>
      </c>
      <c r="X756" s="40">
        <f t="shared" si="242"/>
        <v>1081.2059482292843</v>
      </c>
      <c r="Y756" s="1">
        <v>0</v>
      </c>
      <c r="Z756" s="1">
        <v>78</v>
      </c>
      <c r="AA756" s="2">
        <v>67</v>
      </c>
      <c r="AB756" s="6">
        <f t="shared" si="243"/>
        <v>0.6511988748177826</v>
      </c>
      <c r="AC756" s="2">
        <v>347.36</v>
      </c>
      <c r="AD756" s="40">
        <f t="shared" si="244"/>
        <v>3367.0033670033663</v>
      </c>
      <c r="AE756" s="1">
        <f t="shared" si="245"/>
        <v>2.4950099800399199</v>
      </c>
      <c r="AF756" s="2">
        <f t="shared" si="246"/>
        <v>229</v>
      </c>
      <c r="AG756" s="9">
        <f t="shared" si="247"/>
        <v>571.35728542914171</v>
      </c>
      <c r="AH756" s="12">
        <f t="shared" si="248"/>
        <v>2.6804820757853195E-3</v>
      </c>
      <c r="AI756" s="12">
        <f t="shared" si="225"/>
        <v>129198.04589096783</v>
      </c>
      <c r="AJ756" s="42">
        <f t="shared" si="226"/>
        <v>-50.902319997316056</v>
      </c>
      <c r="AK756" s="11">
        <v>0</v>
      </c>
      <c r="AL756" s="9">
        <f t="shared" si="227"/>
        <v>-1080.9252749511288</v>
      </c>
      <c r="AM756" s="11">
        <f t="shared" si="249"/>
        <v>0</v>
      </c>
      <c r="AN756" s="9">
        <f t="shared" si="250"/>
        <v>49.404657931684731</v>
      </c>
      <c r="AO756" s="9"/>
      <c r="AP756" s="9">
        <f t="shared" si="228"/>
        <v>50.902894796048741</v>
      </c>
      <c r="AQ756" s="47">
        <f t="shared" si="229"/>
        <v>49.398136238828094</v>
      </c>
      <c r="AR756" s="15">
        <f t="shared" si="251"/>
        <v>0</v>
      </c>
      <c r="AS756" s="49"/>
      <c r="AT756" s="12">
        <f t="shared" si="252"/>
        <v>-1.3917409164137737E-3</v>
      </c>
      <c r="AU756" s="9">
        <f t="shared" si="253"/>
        <v>47.899899374464084</v>
      </c>
      <c r="AV756" s="9">
        <f t="shared" si="230"/>
        <v>46.401662510100067</v>
      </c>
      <c r="AW756" s="9">
        <f t="shared" si="231"/>
        <v>49.398136238828087</v>
      </c>
      <c r="AX756" s="16">
        <f t="shared" si="254"/>
        <v>47.899899374464077</v>
      </c>
      <c r="AY756" s="44">
        <f t="shared" si="232"/>
        <v>-1.3857090472150166E-3</v>
      </c>
      <c r="AZ756" s="49"/>
      <c r="BA756" s="12">
        <f t="shared" si="255"/>
        <v>-1.391740916413767E-3</v>
      </c>
      <c r="BB756" s="9">
        <f t="shared" si="256"/>
        <v>66.524977921866991</v>
      </c>
      <c r="BC756" s="9">
        <f t="shared" si="233"/>
        <v>65.026741057502988</v>
      </c>
      <c r="BD756" s="9">
        <f t="shared" si="234"/>
        <v>68.023214786230994</v>
      </c>
      <c r="BE756" s="16">
        <f t="shared" si="257"/>
        <v>66.524977921866991</v>
      </c>
      <c r="BF756" s="44">
        <f t="shared" si="235"/>
        <v>-1.3857090472150098E-3</v>
      </c>
      <c r="BG756" s="49"/>
      <c r="BH756" s="12">
        <f t="shared" si="258"/>
        <v>-1.391740916413767E-3</v>
      </c>
      <c r="BI756" s="9">
        <f t="shared" si="259"/>
        <v>67</v>
      </c>
      <c r="BJ756" s="9">
        <f t="shared" si="237"/>
        <v>65.501763135635997</v>
      </c>
      <c r="BK756" s="9"/>
      <c r="BL756" s="47">
        <f t="shared" si="224"/>
        <v>67</v>
      </c>
      <c r="BM756" s="44">
        <f t="shared" si="236"/>
        <v>-1.3857090472150098E-3</v>
      </c>
      <c r="BN756" s="11"/>
      <c r="BO756" s="9"/>
      <c r="BP756" s="11"/>
      <c r="BQ756" s="9"/>
      <c r="BR756" s="43"/>
      <c r="BS756" s="9"/>
      <c r="BT756" s="11"/>
    </row>
    <row r="757" spans="3:72" x14ac:dyDescent="0.2">
      <c r="C757" s="1">
        <v>80</v>
      </c>
      <c r="D757" s="1">
        <v>104.71</v>
      </c>
      <c r="E757" s="1">
        <v>-5103.8999999999996</v>
      </c>
      <c r="F757" s="2">
        <v>78</v>
      </c>
      <c r="G757" s="6">
        <v>3.3000000000000002E-2</v>
      </c>
      <c r="H757" s="2">
        <v>0.42199999999999999</v>
      </c>
      <c r="I757" s="2">
        <v>3500</v>
      </c>
      <c r="J757" s="3">
        <f t="shared" si="220"/>
        <v>58.333333333333336</v>
      </c>
      <c r="K757" s="3">
        <f t="shared" si="221"/>
        <v>366.52</v>
      </c>
      <c r="L757" s="1">
        <v>0.9</v>
      </c>
      <c r="M757" s="1">
        <v>0.76</v>
      </c>
      <c r="N757" s="1">
        <f t="shared" si="238"/>
        <v>0.68400000000000005</v>
      </c>
      <c r="O757" s="40">
        <f t="shared" si="239"/>
        <v>50.175438596491226</v>
      </c>
      <c r="P757" s="40">
        <f t="shared" si="222"/>
        <v>3808.3157894736842</v>
      </c>
      <c r="Q757" s="1">
        <v>11</v>
      </c>
      <c r="R757" s="1">
        <v>4</v>
      </c>
      <c r="S757" s="2">
        <v>2600</v>
      </c>
      <c r="T757" s="3">
        <f t="shared" si="240"/>
        <v>866.66666666666663</v>
      </c>
      <c r="U757" s="7">
        <v>0.20419999999999999</v>
      </c>
      <c r="V757" s="7">
        <f t="shared" si="223"/>
        <v>3.2749326455999997E-2</v>
      </c>
      <c r="W757" s="7">
        <f t="shared" si="241"/>
        <v>1.6693636134473333E-2</v>
      </c>
      <c r="X757" s="40">
        <f t="shared" si="242"/>
        <v>1081.2059482292843</v>
      </c>
      <c r="Y757" s="1">
        <v>0</v>
      </c>
      <c r="Z757" s="1">
        <v>78</v>
      </c>
      <c r="AA757" s="2">
        <v>67</v>
      </c>
      <c r="AB757" s="6">
        <f t="shared" si="243"/>
        <v>0.6511988748177826</v>
      </c>
      <c r="AC757" s="2">
        <v>347.36</v>
      </c>
      <c r="AD757" s="40">
        <f t="shared" si="244"/>
        <v>3367.0033670033663</v>
      </c>
      <c r="AE757" s="1">
        <f t="shared" si="245"/>
        <v>2.4950099800399199</v>
      </c>
      <c r="AF757" s="2">
        <f t="shared" si="246"/>
        <v>230</v>
      </c>
      <c r="AG757" s="9">
        <f t="shared" si="247"/>
        <v>573.85229540918158</v>
      </c>
      <c r="AH757" s="12">
        <f t="shared" si="248"/>
        <v>2.6688589094926432E-3</v>
      </c>
      <c r="AI757" s="12">
        <f t="shared" si="225"/>
        <v>129465.71238829207</v>
      </c>
      <c r="AJ757" s="42">
        <f t="shared" si="226"/>
        <v>-50.889337993836101</v>
      </c>
      <c r="AK757" s="11">
        <v>0</v>
      </c>
      <c r="AL757" s="9">
        <f t="shared" si="227"/>
        <v>-1080.9264920128714</v>
      </c>
      <c r="AM757" s="11">
        <f t="shared" si="249"/>
        <v>0</v>
      </c>
      <c r="AN757" s="9">
        <f t="shared" si="250"/>
        <v>49.398136238828094</v>
      </c>
      <c r="AO757" s="9"/>
      <c r="AP757" s="9">
        <f t="shared" si="228"/>
        <v>50.889907818466405</v>
      </c>
      <c r="AQ757" s="47">
        <f t="shared" si="229"/>
        <v>49.391670954102388</v>
      </c>
      <c r="AR757" s="15">
        <f t="shared" si="251"/>
        <v>0</v>
      </c>
      <c r="AS757" s="49"/>
      <c r="AT757" s="12">
        <f t="shared" si="252"/>
        <v>-1.3857090472150166E-3</v>
      </c>
      <c r="AU757" s="9">
        <f t="shared" si="253"/>
        <v>47.899899374464077</v>
      </c>
      <c r="AV757" s="9">
        <f t="shared" si="230"/>
        <v>46.408127794825766</v>
      </c>
      <c r="AW757" s="9">
        <f t="shared" si="231"/>
        <v>49.391670954102381</v>
      </c>
      <c r="AX757" s="16">
        <f t="shared" si="254"/>
        <v>47.89989937446407</v>
      </c>
      <c r="AY757" s="44">
        <f t="shared" si="232"/>
        <v>-1.3797293495114524E-3</v>
      </c>
      <c r="AZ757" s="49"/>
      <c r="BA757" s="12">
        <f t="shared" si="255"/>
        <v>-1.3857090472150098E-3</v>
      </c>
      <c r="BB757" s="9">
        <f t="shared" si="256"/>
        <v>66.524977921866991</v>
      </c>
      <c r="BC757" s="9">
        <f t="shared" si="233"/>
        <v>65.033206342228695</v>
      </c>
      <c r="BD757" s="9">
        <f t="shared" si="234"/>
        <v>68.016749501505288</v>
      </c>
      <c r="BE757" s="16">
        <f t="shared" si="257"/>
        <v>66.524977921866991</v>
      </c>
      <c r="BF757" s="44">
        <f t="shared" si="235"/>
        <v>-1.3797293495114457E-3</v>
      </c>
      <c r="BG757" s="49"/>
      <c r="BH757" s="12">
        <f t="shared" si="258"/>
        <v>-1.3857090472150098E-3</v>
      </c>
      <c r="BI757" s="9">
        <f t="shared" si="259"/>
        <v>67</v>
      </c>
      <c r="BJ757" s="9">
        <f t="shared" si="237"/>
        <v>65.508228420361704</v>
      </c>
      <c r="BK757" s="9"/>
      <c r="BL757" s="47">
        <f t="shared" si="224"/>
        <v>67</v>
      </c>
      <c r="BM757" s="44">
        <f t="shared" si="236"/>
        <v>-1.3797293495114457E-3</v>
      </c>
      <c r="BN757" s="11"/>
      <c r="BO757" s="9"/>
      <c r="BP757" s="11"/>
      <c r="BQ757" s="9"/>
      <c r="BR757" s="43"/>
      <c r="BS757" s="9"/>
      <c r="BT757" s="11"/>
    </row>
    <row r="758" spans="3:72" x14ac:dyDescent="0.2">
      <c r="C758" s="1">
        <v>80</v>
      </c>
      <c r="D758" s="1">
        <v>104.71</v>
      </c>
      <c r="E758" s="1">
        <v>-5103.8999999999996</v>
      </c>
      <c r="F758" s="2">
        <v>78</v>
      </c>
      <c r="G758" s="6">
        <v>3.3000000000000002E-2</v>
      </c>
      <c r="H758" s="2">
        <v>0.42199999999999999</v>
      </c>
      <c r="I758" s="2">
        <v>3500</v>
      </c>
      <c r="J758" s="3">
        <f t="shared" si="220"/>
        <v>58.333333333333336</v>
      </c>
      <c r="K758" s="3">
        <f t="shared" si="221"/>
        <v>366.52</v>
      </c>
      <c r="L758" s="1">
        <v>0.9</v>
      </c>
      <c r="M758" s="1">
        <v>0.76</v>
      </c>
      <c r="N758" s="1">
        <f t="shared" si="238"/>
        <v>0.68400000000000005</v>
      </c>
      <c r="O758" s="40">
        <f t="shared" si="239"/>
        <v>50.175438596491226</v>
      </c>
      <c r="P758" s="40">
        <f t="shared" si="222"/>
        <v>3808.3157894736842</v>
      </c>
      <c r="Q758" s="1">
        <v>11</v>
      </c>
      <c r="R758" s="1">
        <v>4</v>
      </c>
      <c r="S758" s="2">
        <v>2600</v>
      </c>
      <c r="T758" s="3">
        <f t="shared" si="240"/>
        <v>866.66666666666663</v>
      </c>
      <c r="U758" s="7">
        <v>0.20419999999999999</v>
      </c>
      <c r="V758" s="7">
        <f t="shared" si="223"/>
        <v>3.2749326455999997E-2</v>
      </c>
      <c r="W758" s="7">
        <f t="shared" si="241"/>
        <v>1.6693636134473333E-2</v>
      </c>
      <c r="X758" s="40">
        <f t="shared" si="242"/>
        <v>1081.2059482292843</v>
      </c>
      <c r="Y758" s="1">
        <v>0</v>
      </c>
      <c r="Z758" s="1">
        <v>78</v>
      </c>
      <c r="AA758" s="2">
        <v>67</v>
      </c>
      <c r="AB758" s="6">
        <f t="shared" si="243"/>
        <v>0.6511988748177826</v>
      </c>
      <c r="AC758" s="2">
        <v>347.36</v>
      </c>
      <c r="AD758" s="40">
        <f t="shared" si="244"/>
        <v>3367.0033670033663</v>
      </c>
      <c r="AE758" s="1">
        <f t="shared" si="245"/>
        <v>2.4950099800399199</v>
      </c>
      <c r="AF758" s="2">
        <f t="shared" si="246"/>
        <v>231</v>
      </c>
      <c r="AG758" s="9">
        <f t="shared" si="247"/>
        <v>576.34730538922145</v>
      </c>
      <c r="AH758" s="12">
        <f t="shared" si="248"/>
        <v>2.6573361092573967E-3</v>
      </c>
      <c r="AI758" s="12">
        <f t="shared" si="225"/>
        <v>129731.06916756427</v>
      </c>
      <c r="AJ758" s="42">
        <f t="shared" si="226"/>
        <v>-50.876468012601983</v>
      </c>
      <c r="AK758" s="11">
        <v>0</v>
      </c>
      <c r="AL758" s="9">
        <f t="shared" si="227"/>
        <v>-1080.9276985652839</v>
      </c>
      <c r="AM758" s="11">
        <f t="shared" si="249"/>
        <v>0</v>
      </c>
      <c r="AN758" s="9">
        <f t="shared" si="250"/>
        <v>49.391670954102388</v>
      </c>
      <c r="AO758" s="9"/>
      <c r="AP758" s="9">
        <f t="shared" si="228"/>
        <v>50.877032927417787</v>
      </c>
      <c r="AQ758" s="47">
        <f t="shared" si="229"/>
        <v>49.385261347779469</v>
      </c>
      <c r="AR758" s="15">
        <f t="shared" si="251"/>
        <v>0</v>
      </c>
      <c r="AS758" s="49"/>
      <c r="AT758" s="12">
        <f t="shared" si="252"/>
        <v>-1.3797293495114524E-3</v>
      </c>
      <c r="AU758" s="9">
        <f t="shared" si="253"/>
        <v>47.89989937446407</v>
      </c>
      <c r="AV758" s="9">
        <f t="shared" si="230"/>
        <v>46.414537401148671</v>
      </c>
      <c r="AW758" s="9">
        <f t="shared" si="231"/>
        <v>49.385261347779462</v>
      </c>
      <c r="AX758" s="16">
        <f t="shared" si="254"/>
        <v>47.89989937446407</v>
      </c>
      <c r="AY758" s="44">
        <f t="shared" si="232"/>
        <v>-1.373801148382517E-3</v>
      </c>
      <c r="AZ758" s="49"/>
      <c r="BA758" s="12">
        <f t="shared" si="255"/>
        <v>-1.3797293495114457E-3</v>
      </c>
      <c r="BB758" s="9">
        <f t="shared" si="256"/>
        <v>66.524977921866991</v>
      </c>
      <c r="BC758" s="9">
        <f t="shared" si="233"/>
        <v>65.039615948551599</v>
      </c>
      <c r="BD758" s="9">
        <f t="shared" si="234"/>
        <v>68.010339895182383</v>
      </c>
      <c r="BE758" s="16">
        <f t="shared" si="257"/>
        <v>66.524977921866991</v>
      </c>
      <c r="BF758" s="44">
        <f t="shared" si="235"/>
        <v>-1.3738011483825105E-3</v>
      </c>
      <c r="BG758" s="49"/>
      <c r="BH758" s="12">
        <f t="shared" si="258"/>
        <v>-1.3797293495114457E-3</v>
      </c>
      <c r="BI758" s="9">
        <f t="shared" si="259"/>
        <v>67</v>
      </c>
      <c r="BJ758" s="9">
        <f t="shared" si="237"/>
        <v>65.514638026684608</v>
      </c>
      <c r="BK758" s="9"/>
      <c r="BL758" s="47">
        <f t="shared" si="224"/>
        <v>67</v>
      </c>
      <c r="BM758" s="44">
        <f t="shared" si="236"/>
        <v>-1.3738011483825105E-3</v>
      </c>
      <c r="BN758" s="11"/>
      <c r="BO758" s="9"/>
      <c r="BP758" s="11"/>
      <c r="BQ758" s="9"/>
      <c r="BR758" s="43"/>
      <c r="BS758" s="9"/>
      <c r="BT758" s="11"/>
    </row>
    <row r="759" spans="3:72" x14ac:dyDescent="0.2">
      <c r="C759" s="1">
        <v>80</v>
      </c>
      <c r="D759" s="1">
        <v>104.71</v>
      </c>
      <c r="E759" s="1">
        <v>-5103.8999999999996</v>
      </c>
      <c r="F759" s="2">
        <v>78</v>
      </c>
      <c r="G759" s="6">
        <v>3.3000000000000002E-2</v>
      </c>
      <c r="H759" s="2">
        <v>0.42199999999999999</v>
      </c>
      <c r="I759" s="2">
        <v>3500</v>
      </c>
      <c r="J759" s="3">
        <f t="shared" si="220"/>
        <v>58.333333333333336</v>
      </c>
      <c r="K759" s="3">
        <f t="shared" si="221"/>
        <v>366.52</v>
      </c>
      <c r="L759" s="1">
        <v>0.9</v>
      </c>
      <c r="M759" s="1">
        <v>0.76</v>
      </c>
      <c r="N759" s="1">
        <f t="shared" si="238"/>
        <v>0.68400000000000005</v>
      </c>
      <c r="O759" s="40">
        <f t="shared" si="239"/>
        <v>50.175438596491226</v>
      </c>
      <c r="P759" s="40">
        <f t="shared" si="222"/>
        <v>3808.3157894736842</v>
      </c>
      <c r="Q759" s="1">
        <v>11</v>
      </c>
      <c r="R759" s="1">
        <v>4</v>
      </c>
      <c r="S759" s="2">
        <v>2600</v>
      </c>
      <c r="T759" s="3">
        <f t="shared" si="240"/>
        <v>866.66666666666663</v>
      </c>
      <c r="U759" s="7">
        <v>0.20419999999999999</v>
      </c>
      <c r="V759" s="7">
        <f t="shared" si="223"/>
        <v>3.2749326455999997E-2</v>
      </c>
      <c r="W759" s="7">
        <f t="shared" si="241"/>
        <v>1.6693636134473333E-2</v>
      </c>
      <c r="X759" s="40">
        <f t="shared" si="242"/>
        <v>1081.2059482292843</v>
      </c>
      <c r="Y759" s="1">
        <v>0</v>
      </c>
      <c r="Z759" s="1">
        <v>78</v>
      </c>
      <c r="AA759" s="2">
        <v>67</v>
      </c>
      <c r="AB759" s="6">
        <f t="shared" si="243"/>
        <v>0.6511988748177826</v>
      </c>
      <c r="AC759" s="2">
        <v>347.36</v>
      </c>
      <c r="AD759" s="40">
        <f t="shared" si="244"/>
        <v>3367.0033670033663</v>
      </c>
      <c r="AE759" s="1">
        <f t="shared" si="245"/>
        <v>2.4950099800399199</v>
      </c>
      <c r="AF759" s="2">
        <f t="shared" si="246"/>
        <v>232</v>
      </c>
      <c r="AG759" s="9">
        <f t="shared" si="247"/>
        <v>578.84231536926143</v>
      </c>
      <c r="AH759" s="12">
        <f t="shared" si="248"/>
        <v>2.6459123806765938E-3</v>
      </c>
      <c r="AI759" s="12">
        <f t="shared" si="225"/>
        <v>129994.14603873726</v>
      </c>
      <c r="AJ759" s="42">
        <f t="shared" si="226"/>
        <v>-50.863708607806764</v>
      </c>
      <c r="AK759" s="11">
        <v>0</v>
      </c>
      <c r="AL759" s="9">
        <f t="shared" si="227"/>
        <v>-1080.9288947439036</v>
      </c>
      <c r="AM759" s="11">
        <f t="shared" si="249"/>
        <v>0</v>
      </c>
      <c r="AN759" s="9">
        <f t="shared" si="250"/>
        <v>49.385261347779469</v>
      </c>
      <c r="AO759" s="9"/>
      <c r="AP759" s="9">
        <f t="shared" si="228"/>
        <v>50.864268675992861</v>
      </c>
      <c r="AQ759" s="47">
        <f t="shared" si="229"/>
        <v>49.378906702677462</v>
      </c>
      <c r="AR759" s="15">
        <f t="shared" si="251"/>
        <v>0</v>
      </c>
      <c r="AS759" s="49"/>
      <c r="AT759" s="12">
        <f t="shared" si="252"/>
        <v>-1.373801148382517E-3</v>
      </c>
      <c r="AU759" s="9">
        <f t="shared" si="253"/>
        <v>47.89989937446407</v>
      </c>
      <c r="AV759" s="9">
        <f t="shared" si="230"/>
        <v>46.420892046250678</v>
      </c>
      <c r="AW759" s="9">
        <f t="shared" si="231"/>
        <v>49.378906702677455</v>
      </c>
      <c r="AX759" s="16">
        <f t="shared" si="254"/>
        <v>47.89989937446407</v>
      </c>
      <c r="AY759" s="44">
        <f t="shared" si="232"/>
        <v>-1.367923780511563E-3</v>
      </c>
      <c r="AZ759" s="49"/>
      <c r="BA759" s="12">
        <f t="shared" si="255"/>
        <v>-1.3738011483825105E-3</v>
      </c>
      <c r="BB759" s="9">
        <f t="shared" si="256"/>
        <v>66.524977921866991</v>
      </c>
      <c r="BC759" s="9">
        <f t="shared" si="233"/>
        <v>65.045970593653607</v>
      </c>
      <c r="BD759" s="9">
        <f t="shared" si="234"/>
        <v>68.003985250080376</v>
      </c>
      <c r="BE759" s="16">
        <f t="shared" si="257"/>
        <v>66.524977921866991</v>
      </c>
      <c r="BF759" s="44">
        <f t="shared" si="235"/>
        <v>-1.3679237805115563E-3</v>
      </c>
      <c r="BG759" s="49"/>
      <c r="BH759" s="12">
        <f t="shared" si="258"/>
        <v>-1.3738011483825105E-3</v>
      </c>
      <c r="BI759" s="9">
        <f t="shared" si="259"/>
        <v>67</v>
      </c>
      <c r="BJ759" s="9">
        <f t="shared" si="237"/>
        <v>65.520992671786615</v>
      </c>
      <c r="BK759" s="9"/>
      <c r="BL759" s="47">
        <f t="shared" si="224"/>
        <v>67</v>
      </c>
      <c r="BM759" s="44">
        <f t="shared" si="236"/>
        <v>-1.3679237805115563E-3</v>
      </c>
      <c r="BN759" s="11"/>
      <c r="BO759" s="9"/>
      <c r="BP759" s="11"/>
      <c r="BQ759" s="9"/>
      <c r="BR759" s="43"/>
      <c r="BS759" s="9"/>
      <c r="BT759" s="11"/>
    </row>
    <row r="760" spans="3:72" x14ac:dyDescent="0.2">
      <c r="C760" s="1">
        <v>80</v>
      </c>
      <c r="D760" s="1">
        <v>104.71</v>
      </c>
      <c r="E760" s="1">
        <v>-5103.8999999999996</v>
      </c>
      <c r="F760" s="2">
        <v>78</v>
      </c>
      <c r="G760" s="6">
        <v>3.3000000000000002E-2</v>
      </c>
      <c r="H760" s="2">
        <v>0.42199999999999999</v>
      </c>
      <c r="I760" s="2">
        <v>3500</v>
      </c>
      <c r="J760" s="3">
        <f t="shared" si="220"/>
        <v>58.333333333333336</v>
      </c>
      <c r="K760" s="3">
        <f t="shared" si="221"/>
        <v>366.52</v>
      </c>
      <c r="L760" s="1">
        <v>0.9</v>
      </c>
      <c r="M760" s="1">
        <v>0.76</v>
      </c>
      <c r="N760" s="1">
        <f t="shared" si="238"/>
        <v>0.68400000000000005</v>
      </c>
      <c r="O760" s="40">
        <f t="shared" si="239"/>
        <v>50.175438596491226</v>
      </c>
      <c r="P760" s="40">
        <f t="shared" si="222"/>
        <v>3808.3157894736842</v>
      </c>
      <c r="Q760" s="1">
        <v>11</v>
      </c>
      <c r="R760" s="1">
        <v>4</v>
      </c>
      <c r="S760" s="2">
        <v>2600</v>
      </c>
      <c r="T760" s="3">
        <f t="shared" si="240"/>
        <v>866.66666666666663</v>
      </c>
      <c r="U760" s="7">
        <v>0.20419999999999999</v>
      </c>
      <c r="V760" s="7">
        <f t="shared" si="223"/>
        <v>3.2749326455999997E-2</v>
      </c>
      <c r="W760" s="7">
        <f t="shared" si="241"/>
        <v>1.6693636134473333E-2</v>
      </c>
      <c r="X760" s="40">
        <f t="shared" si="242"/>
        <v>1081.2059482292843</v>
      </c>
      <c r="Y760" s="1">
        <v>0</v>
      </c>
      <c r="Z760" s="1">
        <v>78</v>
      </c>
      <c r="AA760" s="2">
        <v>67</v>
      </c>
      <c r="AB760" s="6">
        <f t="shared" si="243"/>
        <v>0.6511988748177826</v>
      </c>
      <c r="AC760" s="2">
        <v>347.36</v>
      </c>
      <c r="AD760" s="40">
        <f t="shared" si="244"/>
        <v>3367.0033670033663</v>
      </c>
      <c r="AE760" s="1">
        <f t="shared" si="245"/>
        <v>2.4950099800399199</v>
      </c>
      <c r="AF760" s="2">
        <f t="shared" si="246"/>
        <v>233</v>
      </c>
      <c r="AG760" s="9">
        <f t="shared" si="247"/>
        <v>581.3373253493013</v>
      </c>
      <c r="AH760" s="12">
        <f t="shared" si="248"/>
        <v>2.6345864515102137E-3</v>
      </c>
      <c r="AI760" s="12">
        <f t="shared" si="225"/>
        <v>130254.97230043623</v>
      </c>
      <c r="AJ760" s="42">
        <f t="shared" si="226"/>
        <v>-50.85105835844373</v>
      </c>
      <c r="AK760" s="11">
        <v>0</v>
      </c>
      <c r="AL760" s="9">
        <f t="shared" si="227"/>
        <v>-1080.9300806819467</v>
      </c>
      <c r="AM760" s="11">
        <f t="shared" si="249"/>
        <v>0</v>
      </c>
      <c r="AN760" s="9">
        <f t="shared" si="250"/>
        <v>49.378906702677462</v>
      </c>
      <c r="AO760" s="9"/>
      <c r="AP760" s="9">
        <f t="shared" si="228"/>
        <v>50.85161364210537</v>
      </c>
      <c r="AQ760" s="47">
        <f t="shared" si="229"/>
        <v>49.372606313891978</v>
      </c>
      <c r="AR760" s="15">
        <f t="shared" si="251"/>
        <v>0</v>
      </c>
      <c r="AS760" s="49"/>
      <c r="AT760" s="12">
        <f t="shared" si="252"/>
        <v>-1.367923780511563E-3</v>
      </c>
      <c r="AU760" s="9">
        <f t="shared" si="253"/>
        <v>47.89989937446407</v>
      </c>
      <c r="AV760" s="9">
        <f t="shared" si="230"/>
        <v>46.427192435036162</v>
      </c>
      <c r="AW760" s="9">
        <f t="shared" si="231"/>
        <v>49.372606313891971</v>
      </c>
      <c r="AX760" s="16">
        <f t="shared" si="254"/>
        <v>47.89989937446407</v>
      </c>
      <c r="AY760" s="44">
        <f t="shared" si="232"/>
        <v>-1.3620965939373476E-3</v>
      </c>
      <c r="AZ760" s="49"/>
      <c r="BA760" s="12">
        <f t="shared" si="255"/>
        <v>-1.3679237805115563E-3</v>
      </c>
      <c r="BB760" s="9">
        <f t="shared" si="256"/>
        <v>66.524977921866991</v>
      </c>
      <c r="BC760" s="9">
        <f t="shared" si="233"/>
        <v>65.052270982439097</v>
      </c>
      <c r="BD760" s="9">
        <f t="shared" si="234"/>
        <v>67.997684861294886</v>
      </c>
      <c r="BE760" s="16">
        <f t="shared" si="257"/>
        <v>66.524977921866991</v>
      </c>
      <c r="BF760" s="44">
        <f t="shared" si="235"/>
        <v>-1.3620965939373346E-3</v>
      </c>
      <c r="BG760" s="49"/>
      <c r="BH760" s="12">
        <f t="shared" si="258"/>
        <v>-1.3679237805115563E-3</v>
      </c>
      <c r="BI760" s="9">
        <f t="shared" si="259"/>
        <v>67</v>
      </c>
      <c r="BJ760" s="9">
        <f t="shared" si="237"/>
        <v>65.527293060572106</v>
      </c>
      <c r="BK760" s="9"/>
      <c r="BL760" s="47">
        <f t="shared" si="224"/>
        <v>67</v>
      </c>
      <c r="BM760" s="44">
        <f t="shared" si="236"/>
        <v>-1.3620965939373346E-3</v>
      </c>
      <c r="BN760" s="11"/>
      <c r="BO760" s="9"/>
      <c r="BP760" s="11"/>
      <c r="BQ760" s="9"/>
      <c r="BR760" s="43"/>
      <c r="BS760" s="9"/>
      <c r="BT760" s="11"/>
    </row>
    <row r="761" spans="3:72" x14ac:dyDescent="0.2">
      <c r="C761" s="1">
        <v>80</v>
      </c>
      <c r="D761" s="1">
        <v>104.71</v>
      </c>
      <c r="E761" s="1">
        <v>-5103.8999999999996</v>
      </c>
      <c r="F761" s="2">
        <v>78</v>
      </c>
      <c r="G761" s="6">
        <v>3.3000000000000002E-2</v>
      </c>
      <c r="H761" s="2">
        <v>0.42199999999999999</v>
      </c>
      <c r="I761" s="2">
        <v>3500</v>
      </c>
      <c r="J761" s="3">
        <f t="shared" si="220"/>
        <v>58.333333333333336</v>
      </c>
      <c r="K761" s="3">
        <f t="shared" si="221"/>
        <v>366.52</v>
      </c>
      <c r="L761" s="1">
        <v>0.9</v>
      </c>
      <c r="M761" s="1">
        <v>0.76</v>
      </c>
      <c r="N761" s="1">
        <f t="shared" si="238"/>
        <v>0.68400000000000005</v>
      </c>
      <c r="O761" s="40">
        <f t="shared" si="239"/>
        <v>50.175438596491226</v>
      </c>
      <c r="P761" s="40">
        <f t="shared" si="222"/>
        <v>3808.3157894736842</v>
      </c>
      <c r="Q761" s="1">
        <v>11</v>
      </c>
      <c r="R761" s="1">
        <v>4</v>
      </c>
      <c r="S761" s="2">
        <v>2600</v>
      </c>
      <c r="T761" s="3">
        <f t="shared" si="240"/>
        <v>866.66666666666663</v>
      </c>
      <c r="U761" s="7">
        <v>0.20419999999999999</v>
      </c>
      <c r="V761" s="7">
        <f t="shared" si="223"/>
        <v>3.2749326455999997E-2</v>
      </c>
      <c r="W761" s="7">
        <f t="shared" si="241"/>
        <v>1.6693636134473333E-2</v>
      </c>
      <c r="X761" s="40">
        <f t="shared" si="242"/>
        <v>1081.2059482292843</v>
      </c>
      <c r="Y761" s="1">
        <v>0</v>
      </c>
      <c r="Z761" s="1">
        <v>78</v>
      </c>
      <c r="AA761" s="2">
        <v>67</v>
      </c>
      <c r="AB761" s="6">
        <f t="shared" si="243"/>
        <v>0.6511988748177826</v>
      </c>
      <c r="AC761" s="2">
        <v>347.36</v>
      </c>
      <c r="AD761" s="40">
        <f t="shared" si="244"/>
        <v>3367.0033670033663</v>
      </c>
      <c r="AE761" s="1">
        <f t="shared" si="245"/>
        <v>2.4950099800399199</v>
      </c>
      <c r="AF761" s="2">
        <f t="shared" si="246"/>
        <v>234</v>
      </c>
      <c r="AG761" s="9">
        <f t="shared" si="247"/>
        <v>583.83233532934128</v>
      </c>
      <c r="AH761" s="12">
        <f t="shared" si="248"/>
        <v>2.6233570712088758E-3</v>
      </c>
      <c r="AI761" s="12">
        <f t="shared" si="225"/>
        <v>130513.57675088535</v>
      </c>
      <c r="AJ761" s="42">
        <f t="shared" si="226"/>
        <v>-50.838515867776415</v>
      </c>
      <c r="AK761" s="11">
        <v>0</v>
      </c>
      <c r="AL761" s="9">
        <f t="shared" si="227"/>
        <v>-1080.931256510358</v>
      </c>
      <c r="AM761" s="11">
        <f t="shared" si="249"/>
        <v>0</v>
      </c>
      <c r="AN761" s="9">
        <f t="shared" si="250"/>
        <v>49.372606313891978</v>
      </c>
      <c r="AO761" s="9"/>
      <c r="AP761" s="9">
        <f t="shared" si="228"/>
        <v>50.839066427962258</v>
      </c>
      <c r="AQ761" s="47">
        <f t="shared" si="229"/>
        <v>49.36635948853435</v>
      </c>
      <c r="AR761" s="15">
        <f t="shared" si="251"/>
        <v>0</v>
      </c>
      <c r="AS761" s="49"/>
      <c r="AT761" s="12">
        <f t="shared" si="252"/>
        <v>-1.3620965939373476E-3</v>
      </c>
      <c r="AU761" s="9">
        <f t="shared" si="253"/>
        <v>47.89989937446407</v>
      </c>
      <c r="AV761" s="9">
        <f t="shared" si="230"/>
        <v>46.43343926039379</v>
      </c>
      <c r="AW761" s="9">
        <f t="shared" si="231"/>
        <v>49.366359488534336</v>
      </c>
      <c r="AX761" s="16">
        <f t="shared" si="254"/>
        <v>47.899899374464063</v>
      </c>
      <c r="AY761" s="44">
        <f t="shared" si="232"/>
        <v>-1.3563189478118653E-3</v>
      </c>
      <c r="AZ761" s="49"/>
      <c r="BA761" s="12">
        <f t="shared" si="255"/>
        <v>-1.3620965939373346E-3</v>
      </c>
      <c r="BB761" s="9">
        <f t="shared" si="256"/>
        <v>66.524977921866991</v>
      </c>
      <c r="BC761" s="9">
        <f t="shared" si="233"/>
        <v>65.058517807796733</v>
      </c>
      <c r="BD761" s="9">
        <f t="shared" si="234"/>
        <v>67.99143803593725</v>
      </c>
      <c r="BE761" s="16">
        <f t="shared" si="257"/>
        <v>66.524977921866991</v>
      </c>
      <c r="BF761" s="44">
        <f t="shared" si="235"/>
        <v>-1.356318947811852E-3</v>
      </c>
      <c r="BG761" s="49"/>
      <c r="BH761" s="12">
        <f t="shared" si="258"/>
        <v>-1.3620965939373346E-3</v>
      </c>
      <c r="BI761" s="9">
        <f t="shared" si="259"/>
        <v>67</v>
      </c>
      <c r="BJ761" s="9">
        <f t="shared" si="237"/>
        <v>65.533539885929741</v>
      </c>
      <c r="BK761" s="9"/>
      <c r="BL761" s="47">
        <f t="shared" si="224"/>
        <v>67</v>
      </c>
      <c r="BM761" s="44">
        <f t="shared" si="236"/>
        <v>-1.356318947811852E-3</v>
      </c>
      <c r="BN761" s="11"/>
      <c r="BO761" s="9"/>
      <c r="BP761" s="11"/>
      <c r="BQ761" s="9"/>
      <c r="BR761" s="43"/>
      <c r="BS761" s="9"/>
      <c r="BT761" s="11"/>
    </row>
    <row r="762" spans="3:72" x14ac:dyDescent="0.2">
      <c r="C762" s="1">
        <v>80</v>
      </c>
      <c r="D762" s="1">
        <v>104.71</v>
      </c>
      <c r="E762" s="1">
        <v>-5103.8999999999996</v>
      </c>
      <c r="F762" s="2">
        <v>78</v>
      </c>
      <c r="G762" s="6">
        <v>3.3000000000000002E-2</v>
      </c>
      <c r="H762" s="2">
        <v>0.42199999999999999</v>
      </c>
      <c r="I762" s="2">
        <v>3500</v>
      </c>
      <c r="J762" s="3">
        <f t="shared" si="220"/>
        <v>58.333333333333336</v>
      </c>
      <c r="K762" s="3">
        <f t="shared" si="221"/>
        <v>366.52</v>
      </c>
      <c r="L762" s="1">
        <v>0.9</v>
      </c>
      <c r="M762" s="1">
        <v>0.76</v>
      </c>
      <c r="N762" s="1">
        <f t="shared" si="238"/>
        <v>0.68400000000000005</v>
      </c>
      <c r="O762" s="40">
        <f t="shared" si="239"/>
        <v>50.175438596491226</v>
      </c>
      <c r="P762" s="40">
        <f t="shared" si="222"/>
        <v>3808.3157894736842</v>
      </c>
      <c r="Q762" s="1">
        <v>11</v>
      </c>
      <c r="R762" s="1">
        <v>4</v>
      </c>
      <c r="S762" s="2">
        <v>2600</v>
      </c>
      <c r="T762" s="3">
        <f t="shared" si="240"/>
        <v>866.66666666666663</v>
      </c>
      <c r="U762" s="7">
        <v>0.20419999999999999</v>
      </c>
      <c r="V762" s="7">
        <f t="shared" si="223"/>
        <v>3.2749326455999997E-2</v>
      </c>
      <c r="W762" s="7">
        <f t="shared" si="241"/>
        <v>1.6693636134473333E-2</v>
      </c>
      <c r="X762" s="40">
        <f t="shared" si="242"/>
        <v>1081.2059482292843</v>
      </c>
      <c r="Y762" s="1">
        <v>0</v>
      </c>
      <c r="Z762" s="1">
        <v>78</v>
      </c>
      <c r="AA762" s="2">
        <v>67</v>
      </c>
      <c r="AB762" s="6">
        <f t="shared" si="243"/>
        <v>0.6511988748177826</v>
      </c>
      <c r="AC762" s="2">
        <v>347.36</v>
      </c>
      <c r="AD762" s="40">
        <f t="shared" si="244"/>
        <v>3367.0033670033663</v>
      </c>
      <c r="AE762" s="1">
        <f t="shared" si="245"/>
        <v>2.4950099800399199</v>
      </c>
      <c r="AF762" s="2">
        <f t="shared" si="246"/>
        <v>235</v>
      </c>
      <c r="AG762" s="9">
        <f t="shared" si="247"/>
        <v>586.32734530938114</v>
      </c>
      <c r="AH762" s="12">
        <f t="shared" si="248"/>
        <v>2.612223010453545E-3</v>
      </c>
      <c r="AI762" s="12">
        <f t="shared" si="225"/>
        <v>130769.98769855697</v>
      </c>
      <c r="AJ762" s="42">
        <f t="shared" si="226"/>
        <v>-50.826079762822225</v>
      </c>
      <c r="AK762" s="11">
        <v>0</v>
      </c>
      <c r="AL762" s="9">
        <f t="shared" si="227"/>
        <v>-1080.9324223578597</v>
      </c>
      <c r="AM762" s="11">
        <f t="shared" si="249"/>
        <v>0</v>
      </c>
      <c r="AN762" s="9">
        <f t="shared" si="250"/>
        <v>49.36635948853435</v>
      </c>
      <c r="AO762" s="9"/>
      <c r="AP762" s="9">
        <f t="shared" si="228"/>
        <v>50.826625659546735</v>
      </c>
      <c r="AQ762" s="47">
        <f t="shared" si="229"/>
        <v>49.360165545476448</v>
      </c>
      <c r="AR762" s="15">
        <f t="shared" si="251"/>
        <v>0</v>
      </c>
      <c r="AS762" s="49"/>
      <c r="AT762" s="12">
        <f t="shared" si="252"/>
        <v>-1.3563189478118653E-3</v>
      </c>
      <c r="AU762" s="9">
        <f t="shared" si="253"/>
        <v>47.899899374464063</v>
      </c>
      <c r="AV762" s="9">
        <f t="shared" si="230"/>
        <v>46.439633203451677</v>
      </c>
      <c r="AW762" s="9">
        <f t="shared" si="231"/>
        <v>49.360165545476434</v>
      </c>
      <c r="AX762" s="16">
        <f t="shared" si="254"/>
        <v>47.899899374464056</v>
      </c>
      <c r="AY762" s="44">
        <f t="shared" si="232"/>
        <v>-1.3505902121643796E-3</v>
      </c>
      <c r="AZ762" s="49"/>
      <c r="BA762" s="12">
        <f t="shared" si="255"/>
        <v>-1.356318947811852E-3</v>
      </c>
      <c r="BB762" s="9">
        <f t="shared" si="256"/>
        <v>66.524977921866991</v>
      </c>
      <c r="BC762" s="9">
        <f t="shared" si="233"/>
        <v>65.064711750854627</v>
      </c>
      <c r="BD762" s="9">
        <f t="shared" si="234"/>
        <v>67.985244092879356</v>
      </c>
      <c r="BE762" s="16">
        <f t="shared" si="257"/>
        <v>66.524977921866991</v>
      </c>
      <c r="BF762" s="44">
        <f t="shared" si="235"/>
        <v>-1.3505902121643664E-3</v>
      </c>
      <c r="BG762" s="49"/>
      <c r="BH762" s="12">
        <f t="shared" si="258"/>
        <v>-1.356318947811852E-3</v>
      </c>
      <c r="BI762" s="9">
        <f t="shared" si="259"/>
        <v>67</v>
      </c>
      <c r="BJ762" s="9">
        <f t="shared" si="237"/>
        <v>65.539733828987636</v>
      </c>
      <c r="BK762" s="9"/>
      <c r="BL762" s="47">
        <f t="shared" si="224"/>
        <v>67</v>
      </c>
      <c r="BM762" s="44">
        <f t="shared" si="236"/>
        <v>-1.3505902121643664E-3</v>
      </c>
      <c r="BN762" s="11"/>
      <c r="BO762" s="9"/>
      <c r="BP762" s="11"/>
      <c r="BQ762" s="9"/>
      <c r="BR762" s="43"/>
      <c r="BS762" s="9"/>
      <c r="BT762" s="11"/>
    </row>
    <row r="763" spans="3:72" x14ac:dyDescent="0.2">
      <c r="C763" s="1">
        <v>80</v>
      </c>
      <c r="D763" s="1">
        <v>104.71</v>
      </c>
      <c r="E763" s="1">
        <v>-5103.8999999999996</v>
      </c>
      <c r="F763" s="2">
        <v>78</v>
      </c>
      <c r="G763" s="6">
        <v>3.3000000000000002E-2</v>
      </c>
      <c r="H763" s="2">
        <v>0.42199999999999999</v>
      </c>
      <c r="I763" s="2">
        <v>3500</v>
      </c>
      <c r="J763" s="3">
        <f t="shared" si="220"/>
        <v>58.333333333333336</v>
      </c>
      <c r="K763" s="3">
        <f t="shared" si="221"/>
        <v>366.52</v>
      </c>
      <c r="L763" s="1">
        <v>0.9</v>
      </c>
      <c r="M763" s="1">
        <v>0.76</v>
      </c>
      <c r="N763" s="1">
        <f t="shared" si="238"/>
        <v>0.68400000000000005</v>
      </c>
      <c r="O763" s="40">
        <f t="shared" si="239"/>
        <v>50.175438596491226</v>
      </c>
      <c r="P763" s="40">
        <f t="shared" si="222"/>
        <v>3808.3157894736842</v>
      </c>
      <c r="Q763" s="1">
        <v>11</v>
      </c>
      <c r="R763" s="1">
        <v>4</v>
      </c>
      <c r="S763" s="2">
        <v>2600</v>
      </c>
      <c r="T763" s="3">
        <f t="shared" si="240"/>
        <v>866.66666666666663</v>
      </c>
      <c r="U763" s="7">
        <v>0.20419999999999999</v>
      </c>
      <c r="V763" s="7">
        <f t="shared" si="223"/>
        <v>3.2749326455999997E-2</v>
      </c>
      <c r="W763" s="7">
        <f t="shared" si="241"/>
        <v>1.6693636134473333E-2</v>
      </c>
      <c r="X763" s="40">
        <f t="shared" si="242"/>
        <v>1081.2059482292843</v>
      </c>
      <c r="Y763" s="1">
        <v>0</v>
      </c>
      <c r="Z763" s="1">
        <v>78</v>
      </c>
      <c r="AA763" s="2">
        <v>67</v>
      </c>
      <c r="AB763" s="6">
        <f t="shared" si="243"/>
        <v>0.6511988748177826</v>
      </c>
      <c r="AC763" s="2">
        <v>347.36</v>
      </c>
      <c r="AD763" s="40">
        <f t="shared" si="244"/>
        <v>3367.0033670033663</v>
      </c>
      <c r="AE763" s="1">
        <f t="shared" si="245"/>
        <v>2.4950099800399199</v>
      </c>
      <c r="AF763" s="2">
        <f t="shared" si="246"/>
        <v>236</v>
      </c>
      <c r="AG763" s="9">
        <f t="shared" si="247"/>
        <v>588.82235528942113</v>
      </c>
      <c r="AH763" s="12">
        <f t="shared" si="248"/>
        <v>2.6011830607069008E-3</v>
      </c>
      <c r="AI763" s="12">
        <f t="shared" si="225"/>
        <v>131024.23297254473</v>
      </c>
      <c r="AJ763" s="42">
        <f t="shared" si="226"/>
        <v>-50.813748693849213</v>
      </c>
      <c r="AK763" s="11">
        <v>0</v>
      </c>
      <c r="AL763" s="9">
        <f t="shared" si="227"/>
        <v>-1080.9335783509978</v>
      </c>
      <c r="AM763" s="11">
        <f t="shared" si="249"/>
        <v>0</v>
      </c>
      <c r="AN763" s="9">
        <f t="shared" si="250"/>
        <v>49.360165545476448</v>
      </c>
      <c r="AO763" s="9"/>
      <c r="AP763" s="9">
        <f t="shared" si="228"/>
        <v>50.814289986114439</v>
      </c>
      <c r="AQ763" s="47">
        <f t="shared" si="229"/>
        <v>49.354023815102046</v>
      </c>
      <c r="AR763" s="15">
        <f t="shared" si="251"/>
        <v>0</v>
      </c>
      <c r="AS763" s="49"/>
      <c r="AT763" s="12">
        <f t="shared" si="252"/>
        <v>-1.3505902121643796E-3</v>
      </c>
      <c r="AU763" s="9">
        <f t="shared" si="253"/>
        <v>47.899899374464056</v>
      </c>
      <c r="AV763" s="9">
        <f t="shared" si="230"/>
        <v>46.445774933826065</v>
      </c>
      <c r="AW763" s="9">
        <f t="shared" si="231"/>
        <v>49.354023815102032</v>
      </c>
      <c r="AX763" s="16">
        <f t="shared" si="254"/>
        <v>47.899899374464049</v>
      </c>
      <c r="AY763" s="44">
        <f t="shared" si="232"/>
        <v>-1.3449097676714007E-3</v>
      </c>
      <c r="AZ763" s="49"/>
      <c r="BA763" s="12">
        <f t="shared" si="255"/>
        <v>-1.3505902121643664E-3</v>
      </c>
      <c r="BB763" s="9">
        <f t="shared" si="256"/>
        <v>66.524977921866991</v>
      </c>
      <c r="BC763" s="9">
        <f t="shared" si="233"/>
        <v>65.070853481229022</v>
      </c>
      <c r="BD763" s="9">
        <f t="shared" si="234"/>
        <v>67.97910236250496</v>
      </c>
      <c r="BE763" s="16">
        <f t="shared" si="257"/>
        <v>66.524977921866991</v>
      </c>
      <c r="BF763" s="44">
        <f t="shared" si="235"/>
        <v>-1.3449097676713874E-3</v>
      </c>
      <c r="BG763" s="49"/>
      <c r="BH763" s="12">
        <f t="shared" si="258"/>
        <v>-1.3505902121643664E-3</v>
      </c>
      <c r="BI763" s="9">
        <f t="shared" si="259"/>
        <v>67</v>
      </c>
      <c r="BJ763" s="9">
        <f t="shared" si="237"/>
        <v>65.545875559362031</v>
      </c>
      <c r="BK763" s="9"/>
      <c r="BL763" s="47">
        <f t="shared" si="224"/>
        <v>67</v>
      </c>
      <c r="BM763" s="44">
        <f t="shared" si="236"/>
        <v>-1.3449097676713874E-3</v>
      </c>
      <c r="BN763" s="11"/>
      <c r="BO763" s="9"/>
      <c r="BP763" s="11"/>
      <c r="BQ763" s="9"/>
      <c r="BR763" s="43"/>
      <c r="BS763" s="9"/>
      <c r="BT763" s="11"/>
    </row>
    <row r="764" spans="3:72" x14ac:dyDescent="0.2">
      <c r="C764" s="1">
        <v>80</v>
      </c>
      <c r="D764" s="1">
        <v>104.71</v>
      </c>
      <c r="E764" s="1">
        <v>-5103.8999999999996</v>
      </c>
      <c r="F764" s="2">
        <v>78</v>
      </c>
      <c r="G764" s="6">
        <v>3.3000000000000002E-2</v>
      </c>
      <c r="H764" s="2">
        <v>0.42199999999999999</v>
      </c>
      <c r="I764" s="2">
        <v>3500</v>
      </c>
      <c r="J764" s="3">
        <f t="shared" si="220"/>
        <v>58.333333333333336</v>
      </c>
      <c r="K764" s="3">
        <f t="shared" si="221"/>
        <v>366.52</v>
      </c>
      <c r="L764" s="1">
        <v>0.9</v>
      </c>
      <c r="M764" s="1">
        <v>0.76</v>
      </c>
      <c r="N764" s="1">
        <f t="shared" si="238"/>
        <v>0.68400000000000005</v>
      </c>
      <c r="O764" s="40">
        <f t="shared" si="239"/>
        <v>50.175438596491226</v>
      </c>
      <c r="P764" s="40">
        <f t="shared" si="222"/>
        <v>3808.3157894736842</v>
      </c>
      <c r="Q764" s="1">
        <v>11</v>
      </c>
      <c r="R764" s="1">
        <v>4</v>
      </c>
      <c r="S764" s="2">
        <v>2600</v>
      </c>
      <c r="T764" s="3">
        <f t="shared" si="240"/>
        <v>866.66666666666663</v>
      </c>
      <c r="U764" s="7">
        <v>0.20419999999999999</v>
      </c>
      <c r="V764" s="7">
        <f t="shared" si="223"/>
        <v>3.2749326455999997E-2</v>
      </c>
      <c r="W764" s="7">
        <f t="shared" si="241"/>
        <v>1.6693636134473333E-2</v>
      </c>
      <c r="X764" s="40">
        <f t="shared" si="242"/>
        <v>1081.2059482292843</v>
      </c>
      <c r="Y764" s="1">
        <v>0</v>
      </c>
      <c r="Z764" s="1">
        <v>78</v>
      </c>
      <c r="AA764" s="2">
        <v>67</v>
      </c>
      <c r="AB764" s="6">
        <f t="shared" si="243"/>
        <v>0.6511988748177826</v>
      </c>
      <c r="AC764" s="2">
        <v>347.36</v>
      </c>
      <c r="AD764" s="40">
        <f t="shared" si="244"/>
        <v>3367.0033670033663</v>
      </c>
      <c r="AE764" s="1">
        <f t="shared" si="245"/>
        <v>2.4950099800399199</v>
      </c>
      <c r="AF764" s="2">
        <f t="shared" si="246"/>
        <v>237</v>
      </c>
      <c r="AG764" s="9">
        <f t="shared" si="247"/>
        <v>591.31736526946099</v>
      </c>
      <c r="AH764" s="12">
        <f t="shared" si="248"/>
        <v>2.5902360337760459E-3</v>
      </c>
      <c r="AI764" s="12">
        <f t="shared" si="225"/>
        <v>131276.33993267617</v>
      </c>
      <c r="AJ764" s="42">
        <f t="shared" si="226"/>
        <v>-50.801521333885539</v>
      </c>
      <c r="AK764" s="11">
        <v>0</v>
      </c>
      <c r="AL764" s="9">
        <f t="shared" si="227"/>
        <v>-1080.9347246141876</v>
      </c>
      <c r="AM764" s="11">
        <f t="shared" si="249"/>
        <v>0</v>
      </c>
      <c r="AN764" s="9">
        <f t="shared" si="250"/>
        <v>49.354023815102046</v>
      </c>
      <c r="AO764" s="9"/>
      <c r="AP764" s="9">
        <f t="shared" si="228"/>
        <v>50.802058079702391</v>
      </c>
      <c r="AQ764" s="47">
        <f t="shared" si="229"/>
        <v>49.347933639064394</v>
      </c>
      <c r="AR764" s="15">
        <f t="shared" si="251"/>
        <v>0</v>
      </c>
      <c r="AS764" s="49"/>
      <c r="AT764" s="12">
        <f t="shared" si="252"/>
        <v>-1.3449097676714007E-3</v>
      </c>
      <c r="AU764" s="9">
        <f t="shared" si="253"/>
        <v>47.899899374464049</v>
      </c>
      <c r="AV764" s="9">
        <f t="shared" si="230"/>
        <v>46.451865109863704</v>
      </c>
      <c r="AW764" s="9">
        <f t="shared" si="231"/>
        <v>49.347933639064379</v>
      </c>
      <c r="AX764" s="16">
        <f t="shared" si="254"/>
        <v>47.899899374464042</v>
      </c>
      <c r="AY764" s="44">
        <f t="shared" si="232"/>
        <v>-1.3392770054325143E-3</v>
      </c>
      <c r="AZ764" s="49"/>
      <c r="BA764" s="12">
        <f t="shared" si="255"/>
        <v>-1.3449097676713874E-3</v>
      </c>
      <c r="BB764" s="9">
        <f t="shared" si="256"/>
        <v>66.524977921866991</v>
      </c>
      <c r="BC764" s="9">
        <f t="shared" si="233"/>
        <v>65.076943657266654</v>
      </c>
      <c r="BD764" s="9">
        <f t="shared" si="234"/>
        <v>67.973012186467329</v>
      </c>
      <c r="BE764" s="16">
        <f t="shared" si="257"/>
        <v>66.524977921866991</v>
      </c>
      <c r="BF764" s="44">
        <f t="shared" si="235"/>
        <v>-1.3392770054325143E-3</v>
      </c>
      <c r="BG764" s="49"/>
      <c r="BH764" s="12">
        <f t="shared" si="258"/>
        <v>-1.3449097676713874E-3</v>
      </c>
      <c r="BI764" s="9">
        <f t="shared" si="259"/>
        <v>67</v>
      </c>
      <c r="BJ764" s="9">
        <f t="shared" si="237"/>
        <v>65.551965735399662</v>
      </c>
      <c r="BK764" s="9"/>
      <c r="BL764" s="47">
        <f t="shared" si="224"/>
        <v>67</v>
      </c>
      <c r="BM764" s="44">
        <f t="shared" si="236"/>
        <v>-1.3392770054325143E-3</v>
      </c>
      <c r="BN764" s="11"/>
      <c r="BO764" s="9"/>
      <c r="BP764" s="11"/>
      <c r="BQ764" s="9"/>
      <c r="BR764" s="43"/>
      <c r="BS764" s="9"/>
      <c r="BT764" s="11"/>
    </row>
    <row r="765" spans="3:72" x14ac:dyDescent="0.2">
      <c r="C765" s="1">
        <v>80</v>
      </c>
      <c r="D765" s="1">
        <v>104.71</v>
      </c>
      <c r="E765" s="1">
        <v>-5103.8999999999996</v>
      </c>
      <c r="F765" s="2">
        <v>78</v>
      </c>
      <c r="G765" s="6">
        <v>3.3000000000000002E-2</v>
      </c>
      <c r="H765" s="2">
        <v>0.42199999999999999</v>
      </c>
      <c r="I765" s="2">
        <v>3500</v>
      </c>
      <c r="J765" s="3">
        <f t="shared" si="220"/>
        <v>58.333333333333336</v>
      </c>
      <c r="K765" s="3">
        <f t="shared" si="221"/>
        <v>366.52</v>
      </c>
      <c r="L765" s="1">
        <v>0.9</v>
      </c>
      <c r="M765" s="1">
        <v>0.76</v>
      </c>
      <c r="N765" s="1">
        <f t="shared" si="238"/>
        <v>0.68400000000000005</v>
      </c>
      <c r="O765" s="40">
        <f t="shared" si="239"/>
        <v>50.175438596491226</v>
      </c>
      <c r="P765" s="40">
        <f t="shared" si="222"/>
        <v>3808.3157894736842</v>
      </c>
      <c r="Q765" s="1">
        <v>11</v>
      </c>
      <c r="R765" s="1">
        <v>4</v>
      </c>
      <c r="S765" s="2">
        <v>2600</v>
      </c>
      <c r="T765" s="3">
        <f t="shared" si="240"/>
        <v>866.66666666666663</v>
      </c>
      <c r="U765" s="7">
        <v>0.20419999999999999</v>
      </c>
      <c r="V765" s="7">
        <f t="shared" si="223"/>
        <v>3.2749326455999997E-2</v>
      </c>
      <c r="W765" s="7">
        <f t="shared" si="241"/>
        <v>1.6693636134473333E-2</v>
      </c>
      <c r="X765" s="40">
        <f t="shared" si="242"/>
        <v>1081.2059482292843</v>
      </c>
      <c r="Y765" s="1">
        <v>0</v>
      </c>
      <c r="Z765" s="1">
        <v>78</v>
      </c>
      <c r="AA765" s="2">
        <v>67</v>
      </c>
      <c r="AB765" s="6">
        <f t="shared" si="243"/>
        <v>0.6511988748177826</v>
      </c>
      <c r="AC765" s="2">
        <v>347.36</v>
      </c>
      <c r="AD765" s="40">
        <f t="shared" si="244"/>
        <v>3367.0033670033663</v>
      </c>
      <c r="AE765" s="1">
        <f t="shared" si="245"/>
        <v>2.4950099800399199</v>
      </c>
      <c r="AF765" s="2">
        <f t="shared" si="246"/>
        <v>238</v>
      </c>
      <c r="AG765" s="9">
        <f t="shared" si="247"/>
        <v>593.81237524950097</v>
      </c>
      <c r="AH765" s="12">
        <f t="shared" si="248"/>
        <v>2.5793807613862011E-3</v>
      </c>
      <c r="AI765" s="12">
        <f t="shared" si="225"/>
        <v>131526.33547937253</v>
      </c>
      <c r="AJ765" s="42">
        <f t="shared" si="226"/>
        <v>-50.789396378241349</v>
      </c>
      <c r="AK765" s="11">
        <v>0</v>
      </c>
      <c r="AL765" s="9">
        <f t="shared" si="227"/>
        <v>-1080.9358612697595</v>
      </c>
      <c r="AM765" s="11">
        <f t="shared" si="249"/>
        <v>0</v>
      </c>
      <c r="AN765" s="9">
        <f t="shared" si="250"/>
        <v>49.347933639064394</v>
      </c>
      <c r="AO765" s="9"/>
      <c r="AP765" s="9">
        <f t="shared" si="228"/>
        <v>50.789928634650323</v>
      </c>
      <c r="AQ765" s="47">
        <f t="shared" si="229"/>
        <v>49.341894370049971</v>
      </c>
      <c r="AR765" s="15">
        <f t="shared" si="251"/>
        <v>0</v>
      </c>
      <c r="AS765" s="49"/>
      <c r="AT765" s="12">
        <f t="shared" si="252"/>
        <v>-1.3392770054325143E-3</v>
      </c>
      <c r="AU765" s="9">
        <f t="shared" si="253"/>
        <v>47.899899374464042</v>
      </c>
      <c r="AV765" s="9">
        <f t="shared" si="230"/>
        <v>46.457904378878112</v>
      </c>
      <c r="AW765" s="9">
        <f t="shared" si="231"/>
        <v>49.341894370049971</v>
      </c>
      <c r="AX765" s="16">
        <f t="shared" si="254"/>
        <v>47.899899374464042</v>
      </c>
      <c r="AY765" s="44">
        <f t="shared" si="232"/>
        <v>-1.3336913267518716E-3</v>
      </c>
      <c r="AZ765" s="49"/>
      <c r="BA765" s="12">
        <f t="shared" si="255"/>
        <v>-1.3392770054325143E-3</v>
      </c>
      <c r="BB765" s="9">
        <f t="shared" si="256"/>
        <v>66.524977921866991</v>
      </c>
      <c r="BC765" s="9">
        <f t="shared" si="233"/>
        <v>65.082982926281062</v>
      </c>
      <c r="BD765" s="9">
        <f t="shared" si="234"/>
        <v>67.966972917452921</v>
      </c>
      <c r="BE765" s="16">
        <f t="shared" si="257"/>
        <v>66.524977921866991</v>
      </c>
      <c r="BF765" s="44">
        <f t="shared" si="235"/>
        <v>-1.3336913267518716E-3</v>
      </c>
      <c r="BG765" s="49"/>
      <c r="BH765" s="12">
        <f t="shared" si="258"/>
        <v>-1.3392770054325143E-3</v>
      </c>
      <c r="BI765" s="9">
        <f t="shared" si="259"/>
        <v>67</v>
      </c>
      <c r="BJ765" s="9">
        <f t="shared" si="237"/>
        <v>65.558005004414071</v>
      </c>
      <c r="BK765" s="9"/>
      <c r="BL765" s="47">
        <f t="shared" si="224"/>
        <v>67</v>
      </c>
      <c r="BM765" s="44">
        <f t="shared" si="236"/>
        <v>-1.3336913267518716E-3</v>
      </c>
      <c r="BN765" s="11"/>
      <c r="BO765" s="9"/>
      <c r="BP765" s="11"/>
      <c r="BQ765" s="9"/>
      <c r="BR765" s="43"/>
      <c r="BS765" s="9"/>
      <c r="BT765" s="11"/>
    </row>
    <row r="766" spans="3:72" x14ac:dyDescent="0.2">
      <c r="C766" s="1">
        <v>80</v>
      </c>
      <c r="D766" s="1">
        <v>104.71</v>
      </c>
      <c r="E766" s="1">
        <v>-5103.8999999999996</v>
      </c>
      <c r="F766" s="2">
        <v>78</v>
      </c>
      <c r="G766" s="6">
        <v>3.3000000000000002E-2</v>
      </c>
      <c r="H766" s="2">
        <v>0.42199999999999999</v>
      </c>
      <c r="I766" s="2">
        <v>3500</v>
      </c>
      <c r="J766" s="3">
        <f t="shared" si="220"/>
        <v>58.333333333333336</v>
      </c>
      <c r="K766" s="3">
        <f t="shared" si="221"/>
        <v>366.52</v>
      </c>
      <c r="L766" s="1">
        <v>0.9</v>
      </c>
      <c r="M766" s="1">
        <v>0.76</v>
      </c>
      <c r="N766" s="1">
        <f t="shared" si="238"/>
        <v>0.68400000000000005</v>
      </c>
      <c r="O766" s="40">
        <f t="shared" si="239"/>
        <v>50.175438596491226</v>
      </c>
      <c r="P766" s="40">
        <f t="shared" si="222"/>
        <v>3808.3157894736842</v>
      </c>
      <c r="Q766" s="1">
        <v>11</v>
      </c>
      <c r="R766" s="1">
        <v>4</v>
      </c>
      <c r="S766" s="2">
        <v>2600</v>
      </c>
      <c r="T766" s="3">
        <f t="shared" si="240"/>
        <v>866.66666666666663</v>
      </c>
      <c r="U766" s="7">
        <v>0.20419999999999999</v>
      </c>
      <c r="V766" s="7">
        <f t="shared" si="223"/>
        <v>3.2749326455999997E-2</v>
      </c>
      <c r="W766" s="7">
        <f t="shared" si="241"/>
        <v>1.6693636134473333E-2</v>
      </c>
      <c r="X766" s="40">
        <f t="shared" si="242"/>
        <v>1081.2059482292843</v>
      </c>
      <c r="Y766" s="1">
        <v>0</v>
      </c>
      <c r="Z766" s="1">
        <v>78</v>
      </c>
      <c r="AA766" s="2">
        <v>67</v>
      </c>
      <c r="AB766" s="6">
        <f t="shared" si="243"/>
        <v>0.6511988748177826</v>
      </c>
      <c r="AC766" s="2">
        <v>347.36</v>
      </c>
      <c r="AD766" s="40">
        <f t="shared" si="244"/>
        <v>3367.0033670033663</v>
      </c>
      <c r="AE766" s="1">
        <f t="shared" si="245"/>
        <v>2.4950099800399199</v>
      </c>
      <c r="AF766" s="2">
        <f t="shared" si="246"/>
        <v>239</v>
      </c>
      <c r="AG766" s="9">
        <f t="shared" si="247"/>
        <v>596.30738522954084</v>
      </c>
      <c r="AH766" s="12">
        <f t="shared" si="248"/>
        <v>2.56861609476508E-3</v>
      </c>
      <c r="AI766" s="12">
        <f t="shared" si="225"/>
        <v>131774.24606325896</v>
      </c>
      <c r="AJ766" s="42">
        <f t="shared" si="226"/>
        <v>-50.777372544042656</v>
      </c>
      <c r="AK766" s="11">
        <v>0</v>
      </c>
      <c r="AL766" s="9">
        <f t="shared" si="227"/>
        <v>-1080.9369884380014</v>
      </c>
      <c r="AM766" s="11">
        <f t="shared" si="249"/>
        <v>0</v>
      </c>
      <c r="AN766" s="9">
        <f t="shared" si="250"/>
        <v>49.341894370049971</v>
      </c>
      <c r="AO766" s="9"/>
      <c r="AP766" s="9">
        <f t="shared" si="228"/>
        <v>50.777900367134038</v>
      </c>
      <c r="AQ766" s="47">
        <f t="shared" si="229"/>
        <v>49.335905371548108</v>
      </c>
      <c r="AR766" s="15">
        <f t="shared" si="251"/>
        <v>0</v>
      </c>
      <c r="AS766" s="49"/>
      <c r="AT766" s="12">
        <f t="shared" si="252"/>
        <v>-1.3336913267518716E-3</v>
      </c>
      <c r="AU766" s="9">
        <f t="shared" si="253"/>
        <v>47.899899374464042</v>
      </c>
      <c r="AV766" s="9">
        <f t="shared" si="230"/>
        <v>46.463893377379975</v>
      </c>
      <c r="AW766" s="9">
        <f t="shared" si="231"/>
        <v>49.335905371548108</v>
      </c>
      <c r="AX766" s="16">
        <f t="shared" si="254"/>
        <v>47.899899374464042</v>
      </c>
      <c r="AY766" s="44">
        <f t="shared" si="232"/>
        <v>-1.3281521429250795E-3</v>
      </c>
      <c r="AZ766" s="49"/>
      <c r="BA766" s="12">
        <f t="shared" si="255"/>
        <v>-1.3336913267518716E-3</v>
      </c>
      <c r="BB766" s="9">
        <f t="shared" si="256"/>
        <v>66.524977921866991</v>
      </c>
      <c r="BC766" s="9">
        <f t="shared" si="233"/>
        <v>65.088971924782925</v>
      </c>
      <c r="BD766" s="9">
        <f t="shared" si="234"/>
        <v>67.960983918951058</v>
      </c>
      <c r="BE766" s="16">
        <f t="shared" si="257"/>
        <v>66.524977921866991</v>
      </c>
      <c r="BF766" s="44">
        <f t="shared" si="235"/>
        <v>-1.3281521429250795E-3</v>
      </c>
      <c r="BG766" s="49"/>
      <c r="BH766" s="12">
        <f t="shared" si="258"/>
        <v>-1.3336913267518716E-3</v>
      </c>
      <c r="BI766" s="9">
        <f t="shared" si="259"/>
        <v>67</v>
      </c>
      <c r="BJ766" s="9">
        <f t="shared" si="237"/>
        <v>65.563994002915933</v>
      </c>
      <c r="BK766" s="9"/>
      <c r="BL766" s="47">
        <f t="shared" si="224"/>
        <v>67</v>
      </c>
      <c r="BM766" s="44">
        <f t="shared" si="236"/>
        <v>-1.3281521429250795E-3</v>
      </c>
      <c r="BN766" s="11"/>
      <c r="BO766" s="9"/>
      <c r="BP766" s="11"/>
      <c r="BQ766" s="9"/>
      <c r="BR766" s="43"/>
      <c r="BS766" s="9"/>
      <c r="BT766" s="11"/>
    </row>
    <row r="767" spans="3:72" x14ac:dyDescent="0.2">
      <c r="C767" s="1">
        <v>80</v>
      </c>
      <c r="D767" s="1">
        <v>104.71</v>
      </c>
      <c r="E767" s="1">
        <v>-5103.8999999999996</v>
      </c>
      <c r="F767" s="2">
        <v>78</v>
      </c>
      <c r="G767" s="6">
        <v>3.3000000000000002E-2</v>
      </c>
      <c r="H767" s="2">
        <v>0.42199999999999999</v>
      </c>
      <c r="I767" s="2">
        <v>3500</v>
      </c>
      <c r="J767" s="3">
        <f t="shared" si="220"/>
        <v>58.333333333333336</v>
      </c>
      <c r="K767" s="3">
        <f t="shared" si="221"/>
        <v>366.52</v>
      </c>
      <c r="L767" s="1">
        <v>0.9</v>
      </c>
      <c r="M767" s="1">
        <v>0.76</v>
      </c>
      <c r="N767" s="1">
        <f t="shared" si="238"/>
        <v>0.68400000000000005</v>
      </c>
      <c r="O767" s="40">
        <f t="shared" si="239"/>
        <v>50.175438596491226</v>
      </c>
      <c r="P767" s="40">
        <f t="shared" si="222"/>
        <v>3808.3157894736842</v>
      </c>
      <c r="Q767" s="1">
        <v>11</v>
      </c>
      <c r="R767" s="1">
        <v>4</v>
      </c>
      <c r="S767" s="2">
        <v>2600</v>
      </c>
      <c r="T767" s="3">
        <f t="shared" si="240"/>
        <v>866.66666666666663</v>
      </c>
      <c r="U767" s="7">
        <v>0.20419999999999999</v>
      </c>
      <c r="V767" s="7">
        <f t="shared" si="223"/>
        <v>3.2749326455999997E-2</v>
      </c>
      <c r="W767" s="7">
        <f t="shared" si="241"/>
        <v>1.6693636134473333E-2</v>
      </c>
      <c r="X767" s="40">
        <f t="shared" si="242"/>
        <v>1081.2059482292843</v>
      </c>
      <c r="Y767" s="1">
        <v>0</v>
      </c>
      <c r="Z767" s="1">
        <v>78</v>
      </c>
      <c r="AA767" s="2">
        <v>67</v>
      </c>
      <c r="AB767" s="6">
        <f t="shared" si="243"/>
        <v>0.6511988748177826</v>
      </c>
      <c r="AC767" s="2">
        <v>347.36</v>
      </c>
      <c r="AD767" s="40">
        <f t="shared" si="244"/>
        <v>3367.0033670033663</v>
      </c>
      <c r="AE767" s="1">
        <f t="shared" si="245"/>
        <v>2.4950099800399199</v>
      </c>
      <c r="AF767" s="2">
        <f t="shared" si="246"/>
        <v>240</v>
      </c>
      <c r="AG767" s="9">
        <f t="shared" si="247"/>
        <v>598.80239520958082</v>
      </c>
      <c r="AH767" s="12">
        <f t="shared" si="248"/>
        <v>2.5579409042376256E-3</v>
      </c>
      <c r="AI767" s="12">
        <f t="shared" si="225"/>
        <v>132020.09769453085</v>
      </c>
      <c r="AJ767" s="42">
        <f t="shared" si="226"/>
        <v>-50.765448569776872</v>
      </c>
      <c r="AK767" s="11">
        <v>0</v>
      </c>
      <c r="AL767" s="9">
        <f t="shared" si="227"/>
        <v>-1080.9381062372015</v>
      </c>
      <c r="AM767" s="11">
        <f t="shared" si="249"/>
        <v>0</v>
      </c>
      <c r="AN767" s="9">
        <f t="shared" si="250"/>
        <v>49.335905371548108</v>
      </c>
      <c r="AO767" s="9"/>
      <c r="AP767" s="9">
        <f t="shared" si="228"/>
        <v>50.765972014710435</v>
      </c>
      <c r="AQ767" s="47">
        <f t="shared" si="229"/>
        <v>49.329966017626369</v>
      </c>
      <c r="AR767" s="15">
        <f t="shared" si="251"/>
        <v>0</v>
      </c>
      <c r="AS767" s="49"/>
      <c r="AT767" s="12">
        <f t="shared" si="252"/>
        <v>-1.3281521429250795E-3</v>
      </c>
      <c r="AU767" s="9">
        <f t="shared" si="253"/>
        <v>47.899899374464042</v>
      </c>
      <c r="AV767" s="9">
        <f t="shared" si="230"/>
        <v>46.469832731301715</v>
      </c>
      <c r="AW767" s="9">
        <f t="shared" si="231"/>
        <v>49.329966017626369</v>
      </c>
      <c r="AX767" s="16">
        <f t="shared" si="254"/>
        <v>47.899899374464042</v>
      </c>
      <c r="AY767" s="44">
        <f t="shared" si="232"/>
        <v>-1.3226588750315145E-3</v>
      </c>
      <c r="AZ767" s="49"/>
      <c r="BA767" s="12">
        <f t="shared" si="255"/>
        <v>-1.3281521429250795E-3</v>
      </c>
      <c r="BB767" s="9">
        <f t="shared" si="256"/>
        <v>66.524977921866991</v>
      </c>
      <c r="BC767" s="9">
        <f t="shared" si="233"/>
        <v>65.094911278704657</v>
      </c>
      <c r="BD767" s="9">
        <f t="shared" si="234"/>
        <v>67.955044565029326</v>
      </c>
      <c r="BE767" s="16">
        <f t="shared" si="257"/>
        <v>66.524977921866991</v>
      </c>
      <c r="BF767" s="44">
        <f t="shared" si="235"/>
        <v>-1.322658875031521E-3</v>
      </c>
      <c r="BG767" s="49"/>
      <c r="BH767" s="12">
        <f t="shared" si="258"/>
        <v>-1.3281521429250795E-3</v>
      </c>
      <c r="BI767" s="9">
        <f t="shared" si="259"/>
        <v>67</v>
      </c>
      <c r="BJ767" s="9">
        <f t="shared" si="237"/>
        <v>65.569933356837666</v>
      </c>
      <c r="BK767" s="9"/>
      <c r="BL767" s="47">
        <f t="shared" si="224"/>
        <v>67</v>
      </c>
      <c r="BM767" s="44">
        <f t="shared" si="236"/>
        <v>-1.322658875031521E-3</v>
      </c>
      <c r="BN767" s="11"/>
      <c r="BO767" s="9"/>
      <c r="BP767" s="11"/>
      <c r="BQ767" s="9"/>
      <c r="BR767" s="43"/>
      <c r="BS767" s="9"/>
      <c r="BT767" s="11"/>
    </row>
    <row r="768" spans="3:72" x14ac:dyDescent="0.2">
      <c r="C768" s="1">
        <v>80</v>
      </c>
      <c r="D768" s="1">
        <v>104.71</v>
      </c>
      <c r="E768" s="1">
        <v>-5103.8999999999996</v>
      </c>
      <c r="F768" s="2">
        <v>78</v>
      </c>
      <c r="G768" s="6">
        <v>3.3000000000000002E-2</v>
      </c>
      <c r="H768" s="2">
        <v>0.42199999999999999</v>
      </c>
      <c r="I768" s="2">
        <v>3500</v>
      </c>
      <c r="J768" s="3">
        <f t="shared" si="220"/>
        <v>58.333333333333336</v>
      </c>
      <c r="K768" s="3">
        <f t="shared" si="221"/>
        <v>366.52</v>
      </c>
      <c r="L768" s="1">
        <v>0.9</v>
      </c>
      <c r="M768" s="1">
        <v>0.76</v>
      </c>
      <c r="N768" s="1">
        <f t="shared" si="238"/>
        <v>0.68400000000000005</v>
      </c>
      <c r="O768" s="40">
        <f t="shared" si="239"/>
        <v>50.175438596491226</v>
      </c>
      <c r="P768" s="40">
        <f t="shared" si="222"/>
        <v>3808.3157894736842</v>
      </c>
      <c r="Q768" s="1">
        <v>11</v>
      </c>
      <c r="R768" s="1">
        <v>4</v>
      </c>
      <c r="S768" s="2">
        <v>2600</v>
      </c>
      <c r="T768" s="3">
        <f t="shared" si="240"/>
        <v>866.66666666666663</v>
      </c>
      <c r="U768" s="7">
        <v>0.20419999999999999</v>
      </c>
      <c r="V768" s="7">
        <f t="shared" si="223"/>
        <v>3.2749326455999997E-2</v>
      </c>
      <c r="W768" s="7">
        <f t="shared" si="241"/>
        <v>1.6693636134473333E-2</v>
      </c>
      <c r="X768" s="40">
        <f t="shared" si="242"/>
        <v>1081.2059482292843</v>
      </c>
      <c r="Y768" s="1">
        <v>0</v>
      </c>
      <c r="Z768" s="1">
        <v>78</v>
      </c>
      <c r="AA768" s="2">
        <v>67</v>
      </c>
      <c r="AB768" s="6">
        <f t="shared" si="243"/>
        <v>0.6511988748177826</v>
      </c>
      <c r="AC768" s="2">
        <v>347.36</v>
      </c>
      <c r="AD768" s="40">
        <f t="shared" si="244"/>
        <v>3367.0033670033663</v>
      </c>
      <c r="AE768" s="1">
        <f t="shared" si="245"/>
        <v>2.4950099800399199</v>
      </c>
      <c r="AF768" s="2">
        <f t="shared" si="246"/>
        <v>241</v>
      </c>
      <c r="AG768" s="9">
        <f t="shared" si="247"/>
        <v>601.29740518962069</v>
      </c>
      <c r="AH768" s="12">
        <f t="shared" si="248"/>
        <v>2.5473540788308133E-3</v>
      </c>
      <c r="AI768" s="12">
        <f t="shared" si="225"/>
        <v>132263.91595209588</v>
      </c>
      <c r="AJ768" s="42">
        <f t="shared" si="226"/>
        <v>-50.753623214849647</v>
      </c>
      <c r="AK768" s="11">
        <v>0</v>
      </c>
      <c r="AL768" s="9">
        <f t="shared" si="227"/>
        <v>-1080.93921478369</v>
      </c>
      <c r="AM768" s="11">
        <f t="shared" si="249"/>
        <v>0</v>
      </c>
      <c r="AN768" s="9">
        <f t="shared" si="250"/>
        <v>49.329966017626369</v>
      </c>
      <c r="AO768" s="9"/>
      <c r="AP768" s="9">
        <f t="shared" si="228"/>
        <v>50.75414233587388</v>
      </c>
      <c r="AQ768" s="47">
        <f t="shared" si="229"/>
        <v>49.324075692711553</v>
      </c>
      <c r="AR768" s="15">
        <f t="shared" si="251"/>
        <v>0</v>
      </c>
      <c r="AS768" s="49"/>
      <c r="AT768" s="12">
        <f t="shared" si="252"/>
        <v>-1.3226588750315145E-3</v>
      </c>
      <c r="AU768" s="9">
        <f t="shared" si="253"/>
        <v>47.899899374464042</v>
      </c>
      <c r="AV768" s="9">
        <f t="shared" si="230"/>
        <v>46.47572305621653</v>
      </c>
      <c r="AW768" s="9">
        <f t="shared" si="231"/>
        <v>49.32407569271156</v>
      </c>
      <c r="AX768" s="16">
        <f t="shared" si="254"/>
        <v>47.899899374464042</v>
      </c>
      <c r="AY768" s="44">
        <f t="shared" si="232"/>
        <v>-1.3172109537317263E-3</v>
      </c>
      <c r="AZ768" s="49"/>
      <c r="BA768" s="12">
        <f t="shared" si="255"/>
        <v>-1.322658875031521E-3</v>
      </c>
      <c r="BB768" s="9">
        <f t="shared" si="256"/>
        <v>66.524977921866991</v>
      </c>
      <c r="BC768" s="9">
        <f t="shared" si="233"/>
        <v>65.100801603619473</v>
      </c>
      <c r="BD768" s="9">
        <f t="shared" si="234"/>
        <v>67.94915424011451</v>
      </c>
      <c r="BE768" s="16">
        <f t="shared" si="257"/>
        <v>66.524977921866991</v>
      </c>
      <c r="BF768" s="44">
        <f t="shared" si="235"/>
        <v>-1.3172109537317328E-3</v>
      </c>
      <c r="BG768" s="49"/>
      <c r="BH768" s="12">
        <f t="shared" si="258"/>
        <v>-1.322658875031521E-3</v>
      </c>
      <c r="BI768" s="9">
        <f t="shared" si="259"/>
        <v>67</v>
      </c>
      <c r="BJ768" s="9">
        <f t="shared" si="237"/>
        <v>65.575823681752482</v>
      </c>
      <c r="BK768" s="9"/>
      <c r="BL768" s="47">
        <f t="shared" si="224"/>
        <v>67</v>
      </c>
      <c r="BM768" s="44">
        <f t="shared" si="236"/>
        <v>-1.3172109537317328E-3</v>
      </c>
      <c r="BN768" s="11"/>
      <c r="BO768" s="9"/>
      <c r="BP768" s="11"/>
      <c r="BQ768" s="9"/>
      <c r="BR768" s="43"/>
      <c r="BS768" s="9"/>
      <c r="BT768" s="11"/>
    </row>
    <row r="769" spans="3:72" x14ac:dyDescent="0.2">
      <c r="C769" s="1">
        <v>80</v>
      </c>
      <c r="D769" s="1">
        <v>104.71</v>
      </c>
      <c r="E769" s="1">
        <v>-5103.8999999999996</v>
      </c>
      <c r="F769" s="2">
        <v>78</v>
      </c>
      <c r="G769" s="6">
        <v>3.3000000000000002E-2</v>
      </c>
      <c r="H769" s="2">
        <v>0.42199999999999999</v>
      </c>
      <c r="I769" s="2">
        <v>3500</v>
      </c>
      <c r="J769" s="3">
        <f t="shared" si="220"/>
        <v>58.333333333333336</v>
      </c>
      <c r="K769" s="3">
        <f t="shared" si="221"/>
        <v>366.52</v>
      </c>
      <c r="L769" s="1">
        <v>0.9</v>
      </c>
      <c r="M769" s="1">
        <v>0.76</v>
      </c>
      <c r="N769" s="1">
        <f t="shared" si="238"/>
        <v>0.68400000000000005</v>
      </c>
      <c r="O769" s="40">
        <f t="shared" si="239"/>
        <v>50.175438596491226</v>
      </c>
      <c r="P769" s="40">
        <f t="shared" si="222"/>
        <v>3808.3157894736842</v>
      </c>
      <c r="Q769" s="1">
        <v>11</v>
      </c>
      <c r="R769" s="1">
        <v>4</v>
      </c>
      <c r="S769" s="2">
        <v>2600</v>
      </c>
      <c r="T769" s="3">
        <f t="shared" si="240"/>
        <v>866.66666666666663</v>
      </c>
      <c r="U769" s="7">
        <v>0.20419999999999999</v>
      </c>
      <c r="V769" s="7">
        <f t="shared" si="223"/>
        <v>3.2749326455999997E-2</v>
      </c>
      <c r="W769" s="7">
        <f t="shared" si="241"/>
        <v>1.6693636134473333E-2</v>
      </c>
      <c r="X769" s="40">
        <f t="shared" si="242"/>
        <v>1081.2059482292843</v>
      </c>
      <c r="Y769" s="1">
        <v>0</v>
      </c>
      <c r="Z769" s="1">
        <v>78</v>
      </c>
      <c r="AA769" s="2">
        <v>67</v>
      </c>
      <c r="AB769" s="6">
        <f t="shared" si="243"/>
        <v>0.6511988748177826</v>
      </c>
      <c r="AC769" s="2">
        <v>347.36</v>
      </c>
      <c r="AD769" s="40">
        <f t="shared" si="244"/>
        <v>3367.0033670033663</v>
      </c>
      <c r="AE769" s="1">
        <f t="shared" si="245"/>
        <v>2.4950099800399199</v>
      </c>
      <c r="AF769" s="2">
        <f t="shared" si="246"/>
        <v>242</v>
      </c>
      <c r="AG769" s="9">
        <f t="shared" si="247"/>
        <v>603.79241516966067</v>
      </c>
      <c r="AH769" s="12">
        <f t="shared" si="248"/>
        <v>2.5368545258882226E-3</v>
      </c>
      <c r="AI769" s="12">
        <f t="shared" si="225"/>
        <v>132505.72599247796</v>
      </c>
      <c r="AJ769" s="42">
        <f t="shared" si="226"/>
        <v>-50.741895259152763</v>
      </c>
      <c r="AK769" s="11">
        <v>0</v>
      </c>
      <c r="AL769" s="9">
        <f t="shared" si="227"/>
        <v>-1080.9403141918785</v>
      </c>
      <c r="AM769" s="11">
        <f t="shared" si="249"/>
        <v>0</v>
      </c>
      <c r="AN769" s="9">
        <f t="shared" si="250"/>
        <v>49.324075692711553</v>
      </c>
      <c r="AO769" s="9"/>
      <c r="AP769" s="9">
        <f t="shared" si="228"/>
        <v>50.742410109623606</v>
      </c>
      <c r="AQ769" s="47">
        <f t="shared" si="229"/>
        <v>49.318233791376095</v>
      </c>
      <c r="AR769" s="15">
        <f t="shared" si="251"/>
        <v>0</v>
      </c>
      <c r="AS769" s="49"/>
      <c r="AT769" s="12">
        <f t="shared" si="252"/>
        <v>-1.3172109537317263E-3</v>
      </c>
      <c r="AU769" s="9">
        <f t="shared" si="253"/>
        <v>47.899899374464042</v>
      </c>
      <c r="AV769" s="9">
        <f t="shared" si="230"/>
        <v>46.481564957551988</v>
      </c>
      <c r="AW769" s="9">
        <f t="shared" si="231"/>
        <v>49.318233791376102</v>
      </c>
      <c r="AX769" s="16">
        <f t="shared" si="254"/>
        <v>47.899899374464042</v>
      </c>
      <c r="AY769" s="44">
        <f t="shared" si="232"/>
        <v>-1.311807819069893E-3</v>
      </c>
      <c r="AZ769" s="49"/>
      <c r="BA769" s="12">
        <f t="shared" si="255"/>
        <v>-1.3172109537317328E-3</v>
      </c>
      <c r="BB769" s="9">
        <f t="shared" si="256"/>
        <v>66.524977921866991</v>
      </c>
      <c r="BC769" s="9">
        <f t="shared" si="233"/>
        <v>65.106643504954931</v>
      </c>
      <c r="BD769" s="9">
        <f t="shared" si="234"/>
        <v>67.943312338779052</v>
      </c>
      <c r="BE769" s="16">
        <f t="shared" si="257"/>
        <v>66.524977921866991</v>
      </c>
      <c r="BF769" s="44">
        <f t="shared" si="235"/>
        <v>-1.3118078190698995E-3</v>
      </c>
      <c r="BG769" s="49"/>
      <c r="BH769" s="12">
        <f t="shared" si="258"/>
        <v>-1.3172109537317328E-3</v>
      </c>
      <c r="BI769" s="9">
        <f t="shared" si="259"/>
        <v>67</v>
      </c>
      <c r="BJ769" s="9">
        <f t="shared" si="237"/>
        <v>65.58166558308794</v>
      </c>
      <c r="BK769" s="9"/>
      <c r="BL769" s="47">
        <f t="shared" si="224"/>
        <v>67</v>
      </c>
      <c r="BM769" s="44">
        <f t="shared" si="236"/>
        <v>-1.3118078190698995E-3</v>
      </c>
      <c r="BN769" s="11"/>
      <c r="BO769" s="9"/>
      <c r="BP769" s="11"/>
      <c r="BQ769" s="9"/>
      <c r="BR769" s="43"/>
      <c r="BS769" s="9"/>
      <c r="BT769" s="11"/>
    </row>
    <row r="770" spans="3:72" x14ac:dyDescent="0.2">
      <c r="C770" s="1">
        <v>80</v>
      </c>
      <c r="D770" s="1">
        <v>104.71</v>
      </c>
      <c r="E770" s="1">
        <v>-5103.8999999999996</v>
      </c>
      <c r="F770" s="2">
        <v>78</v>
      </c>
      <c r="G770" s="6">
        <v>3.3000000000000002E-2</v>
      </c>
      <c r="H770" s="2">
        <v>0.42199999999999999</v>
      </c>
      <c r="I770" s="2">
        <v>3500</v>
      </c>
      <c r="J770" s="3">
        <f t="shared" si="220"/>
        <v>58.333333333333336</v>
      </c>
      <c r="K770" s="3">
        <f t="shared" si="221"/>
        <v>366.52</v>
      </c>
      <c r="L770" s="1">
        <v>0.9</v>
      </c>
      <c r="M770" s="1">
        <v>0.76</v>
      </c>
      <c r="N770" s="1">
        <f t="shared" si="238"/>
        <v>0.68400000000000005</v>
      </c>
      <c r="O770" s="40">
        <f t="shared" si="239"/>
        <v>50.175438596491226</v>
      </c>
      <c r="P770" s="40">
        <f t="shared" si="222"/>
        <v>3808.3157894736842</v>
      </c>
      <c r="Q770" s="1">
        <v>11</v>
      </c>
      <c r="R770" s="1">
        <v>4</v>
      </c>
      <c r="S770" s="2">
        <v>2600</v>
      </c>
      <c r="T770" s="3">
        <f t="shared" si="240"/>
        <v>866.66666666666663</v>
      </c>
      <c r="U770" s="7">
        <v>0.20419999999999999</v>
      </c>
      <c r="V770" s="7">
        <f t="shared" si="223"/>
        <v>3.2749326455999997E-2</v>
      </c>
      <c r="W770" s="7">
        <f t="shared" si="241"/>
        <v>1.6693636134473333E-2</v>
      </c>
      <c r="X770" s="40">
        <f t="shared" si="242"/>
        <v>1081.2059482292843</v>
      </c>
      <c r="Y770" s="1">
        <v>0</v>
      </c>
      <c r="Z770" s="1">
        <v>78</v>
      </c>
      <c r="AA770" s="2">
        <v>67</v>
      </c>
      <c r="AB770" s="6">
        <f t="shared" si="243"/>
        <v>0.6511988748177826</v>
      </c>
      <c r="AC770" s="2">
        <v>347.36</v>
      </c>
      <c r="AD770" s="40">
        <f t="shared" si="244"/>
        <v>3367.0033670033663</v>
      </c>
      <c r="AE770" s="1">
        <f t="shared" si="245"/>
        <v>2.4950099800399199</v>
      </c>
      <c r="AF770" s="2">
        <f t="shared" si="246"/>
        <v>243</v>
      </c>
      <c r="AG770" s="9">
        <f t="shared" si="247"/>
        <v>606.28742514970054</v>
      </c>
      <c r="AH770" s="12">
        <f t="shared" si="248"/>
        <v>2.5264411706941081E-3</v>
      </c>
      <c r="AI770" s="12">
        <f t="shared" si="225"/>
        <v>132745.55255851138</v>
      </c>
      <c r="AJ770" s="42">
        <f t="shared" si="226"/>
        <v>-50.730263502642657</v>
      </c>
      <c r="AK770" s="11">
        <v>0</v>
      </c>
      <c r="AL770" s="9">
        <f t="shared" si="227"/>
        <v>-1080.941404574301</v>
      </c>
      <c r="AM770" s="11">
        <f t="shared" si="249"/>
        <v>0</v>
      </c>
      <c r="AN770" s="9">
        <f t="shared" si="250"/>
        <v>49.318233791376095</v>
      </c>
      <c r="AO770" s="9"/>
      <c r="AP770" s="9">
        <f t="shared" si="228"/>
        <v>50.730774135041777</v>
      </c>
      <c r="AQ770" s="47">
        <f t="shared" si="229"/>
        <v>49.312439718129724</v>
      </c>
      <c r="AR770" s="15">
        <f t="shared" si="251"/>
        <v>0</v>
      </c>
      <c r="AS770" s="49"/>
      <c r="AT770" s="12">
        <f t="shared" si="252"/>
        <v>-1.311807819069893E-3</v>
      </c>
      <c r="AU770" s="9">
        <f t="shared" si="253"/>
        <v>47.899899374464042</v>
      </c>
      <c r="AV770" s="9">
        <f t="shared" si="230"/>
        <v>46.487359030798359</v>
      </c>
      <c r="AW770" s="9">
        <f t="shared" si="231"/>
        <v>49.312439718129731</v>
      </c>
      <c r="AX770" s="16">
        <f t="shared" si="254"/>
        <v>47.899899374464042</v>
      </c>
      <c r="AY770" s="44">
        <f t="shared" si="232"/>
        <v>-1.3064489202811286E-3</v>
      </c>
      <c r="AZ770" s="49"/>
      <c r="BA770" s="12">
        <f t="shared" si="255"/>
        <v>-1.3118078190698995E-3</v>
      </c>
      <c r="BB770" s="9">
        <f t="shared" si="256"/>
        <v>66.524977921866991</v>
      </c>
      <c r="BC770" s="9">
        <f t="shared" si="233"/>
        <v>65.112437578201309</v>
      </c>
      <c r="BD770" s="9">
        <f t="shared" si="234"/>
        <v>67.937518265532674</v>
      </c>
      <c r="BE770" s="16">
        <f t="shared" si="257"/>
        <v>66.524977921866991</v>
      </c>
      <c r="BF770" s="44">
        <f t="shared" si="235"/>
        <v>-1.3064489202811286E-3</v>
      </c>
      <c r="BG770" s="49"/>
      <c r="BH770" s="12">
        <f t="shared" si="258"/>
        <v>-1.3118078190698995E-3</v>
      </c>
      <c r="BI770" s="9">
        <f t="shared" si="259"/>
        <v>67</v>
      </c>
      <c r="BJ770" s="9">
        <f t="shared" si="237"/>
        <v>65.587459656334318</v>
      </c>
      <c r="BK770" s="9"/>
      <c r="BL770" s="47">
        <f t="shared" si="224"/>
        <v>67</v>
      </c>
      <c r="BM770" s="44">
        <f t="shared" si="236"/>
        <v>-1.3064489202811286E-3</v>
      </c>
      <c r="BN770" s="11"/>
      <c r="BO770" s="9"/>
      <c r="BP770" s="11"/>
      <c r="BQ770" s="9"/>
      <c r="BR770" s="43"/>
      <c r="BS770" s="9"/>
      <c r="BT770" s="11"/>
    </row>
    <row r="771" spans="3:72" x14ac:dyDescent="0.2">
      <c r="C771" s="1">
        <v>80</v>
      </c>
      <c r="D771" s="1">
        <v>104.71</v>
      </c>
      <c r="E771" s="1">
        <v>-5103.8999999999996</v>
      </c>
      <c r="F771" s="2">
        <v>78</v>
      </c>
      <c r="G771" s="6">
        <v>3.3000000000000002E-2</v>
      </c>
      <c r="H771" s="2">
        <v>0.42199999999999999</v>
      </c>
      <c r="I771" s="2">
        <v>3500</v>
      </c>
      <c r="J771" s="3">
        <f t="shared" si="220"/>
        <v>58.333333333333336</v>
      </c>
      <c r="K771" s="3">
        <f t="shared" si="221"/>
        <v>366.52</v>
      </c>
      <c r="L771" s="1">
        <v>0.9</v>
      </c>
      <c r="M771" s="1">
        <v>0.76</v>
      </c>
      <c r="N771" s="1">
        <f t="shared" si="238"/>
        <v>0.68400000000000005</v>
      </c>
      <c r="O771" s="40">
        <f t="shared" si="239"/>
        <v>50.175438596491226</v>
      </c>
      <c r="P771" s="40">
        <f t="shared" si="222"/>
        <v>3808.3157894736842</v>
      </c>
      <c r="Q771" s="1">
        <v>11</v>
      </c>
      <c r="R771" s="1">
        <v>4</v>
      </c>
      <c r="S771" s="2">
        <v>2600</v>
      </c>
      <c r="T771" s="3">
        <f t="shared" si="240"/>
        <v>866.66666666666663</v>
      </c>
      <c r="U771" s="7">
        <v>0.20419999999999999</v>
      </c>
      <c r="V771" s="7">
        <f t="shared" si="223"/>
        <v>3.2749326455999997E-2</v>
      </c>
      <c r="W771" s="7">
        <f t="shared" si="241"/>
        <v>1.6693636134473333E-2</v>
      </c>
      <c r="X771" s="40">
        <f t="shared" si="242"/>
        <v>1081.2059482292843</v>
      </c>
      <c r="Y771" s="1">
        <v>0</v>
      </c>
      <c r="Z771" s="1">
        <v>78</v>
      </c>
      <c r="AA771" s="2">
        <v>67</v>
      </c>
      <c r="AB771" s="6">
        <f t="shared" si="243"/>
        <v>0.6511988748177826</v>
      </c>
      <c r="AC771" s="2">
        <v>347.36</v>
      </c>
      <c r="AD771" s="40">
        <f t="shared" si="244"/>
        <v>3367.0033670033663</v>
      </c>
      <c r="AE771" s="1">
        <f t="shared" si="245"/>
        <v>2.4950099800399199</v>
      </c>
      <c r="AF771" s="2">
        <f t="shared" si="246"/>
        <v>244</v>
      </c>
      <c r="AG771" s="9">
        <f t="shared" si="247"/>
        <v>608.78243512974041</v>
      </c>
      <c r="AH771" s="12">
        <f t="shared" si="248"/>
        <v>2.516112956106683E-3</v>
      </c>
      <c r="AI771" s="12">
        <f t="shared" si="225"/>
        <v>132983.41998781334</v>
      </c>
      <c r="AJ771" s="42">
        <f t="shared" si="226"/>
        <v>-50.718726764929293</v>
      </c>
      <c r="AK771" s="11">
        <v>0</v>
      </c>
      <c r="AL771" s="9">
        <f t="shared" si="227"/>
        <v>-1080.9424860416505</v>
      </c>
      <c r="AM771" s="11">
        <f t="shared" si="249"/>
        <v>0</v>
      </c>
      <c r="AN771" s="9">
        <f t="shared" si="250"/>
        <v>49.312439718129724</v>
      </c>
      <c r="AO771" s="9"/>
      <c r="AP771" s="9">
        <f t="shared" si="228"/>
        <v>50.719233230881926</v>
      </c>
      <c r="AQ771" s="47">
        <f t="shared" si="229"/>
        <v>49.306692887216244</v>
      </c>
      <c r="AR771" s="15">
        <f t="shared" si="251"/>
        <v>0</v>
      </c>
      <c r="AS771" s="49"/>
      <c r="AT771" s="12">
        <f t="shared" si="252"/>
        <v>-1.3064489202811286E-3</v>
      </c>
      <c r="AU771" s="9">
        <f t="shared" si="253"/>
        <v>47.899899374464042</v>
      </c>
      <c r="AV771" s="9">
        <f t="shared" si="230"/>
        <v>46.49310586171184</v>
      </c>
      <c r="AW771" s="9">
        <f t="shared" si="231"/>
        <v>49.306692887216244</v>
      </c>
      <c r="AX771" s="16">
        <f t="shared" si="254"/>
        <v>47.899899374464042</v>
      </c>
      <c r="AY771" s="44">
        <f t="shared" si="232"/>
        <v>-1.3011337156035258E-3</v>
      </c>
      <c r="AZ771" s="49"/>
      <c r="BA771" s="12">
        <f t="shared" si="255"/>
        <v>-1.3064489202811286E-3</v>
      </c>
      <c r="BB771" s="9">
        <f t="shared" si="256"/>
        <v>66.524977921866991</v>
      </c>
      <c r="BC771" s="9">
        <f t="shared" si="233"/>
        <v>65.118184409114789</v>
      </c>
      <c r="BD771" s="9">
        <f t="shared" si="234"/>
        <v>67.931771434619193</v>
      </c>
      <c r="BE771" s="16">
        <f t="shared" si="257"/>
        <v>66.524977921866991</v>
      </c>
      <c r="BF771" s="44">
        <f t="shared" si="235"/>
        <v>-1.3011337156035258E-3</v>
      </c>
      <c r="BG771" s="49"/>
      <c r="BH771" s="12">
        <f t="shared" si="258"/>
        <v>-1.3064489202811286E-3</v>
      </c>
      <c r="BI771" s="9">
        <f t="shared" si="259"/>
        <v>67</v>
      </c>
      <c r="BJ771" s="9">
        <f t="shared" si="237"/>
        <v>65.593206487247798</v>
      </c>
      <c r="BK771" s="9"/>
      <c r="BL771" s="47">
        <f t="shared" si="224"/>
        <v>67</v>
      </c>
      <c r="BM771" s="44">
        <f t="shared" si="236"/>
        <v>-1.3011337156035258E-3</v>
      </c>
      <c r="BN771" s="11"/>
      <c r="BO771" s="9"/>
      <c r="BP771" s="11"/>
      <c r="BQ771" s="9"/>
      <c r="BR771" s="43"/>
      <c r="BS771" s="9"/>
      <c r="BT771" s="11"/>
    </row>
    <row r="772" spans="3:72" x14ac:dyDescent="0.2">
      <c r="C772" s="1">
        <v>80</v>
      </c>
      <c r="D772" s="1">
        <v>104.71</v>
      </c>
      <c r="E772" s="1">
        <v>-5103.8999999999996</v>
      </c>
      <c r="F772" s="2">
        <v>78</v>
      </c>
      <c r="G772" s="6">
        <v>3.3000000000000002E-2</v>
      </c>
      <c r="H772" s="2">
        <v>0.42199999999999999</v>
      </c>
      <c r="I772" s="2">
        <v>3500</v>
      </c>
      <c r="J772" s="3">
        <f t="shared" si="220"/>
        <v>58.333333333333336</v>
      </c>
      <c r="K772" s="3">
        <f t="shared" si="221"/>
        <v>366.52</v>
      </c>
      <c r="L772" s="1">
        <v>0.9</v>
      </c>
      <c r="M772" s="1">
        <v>0.76</v>
      </c>
      <c r="N772" s="1">
        <f t="shared" si="238"/>
        <v>0.68400000000000005</v>
      </c>
      <c r="O772" s="40">
        <f t="shared" si="239"/>
        <v>50.175438596491226</v>
      </c>
      <c r="P772" s="40">
        <f t="shared" si="222"/>
        <v>3808.3157894736842</v>
      </c>
      <c r="Q772" s="1">
        <v>11</v>
      </c>
      <c r="R772" s="1">
        <v>4</v>
      </c>
      <c r="S772" s="2">
        <v>2600</v>
      </c>
      <c r="T772" s="3">
        <f t="shared" si="240"/>
        <v>866.66666666666663</v>
      </c>
      <c r="U772" s="7">
        <v>0.20419999999999999</v>
      </c>
      <c r="V772" s="7">
        <f t="shared" si="223"/>
        <v>3.2749326455999997E-2</v>
      </c>
      <c r="W772" s="7">
        <f t="shared" si="241"/>
        <v>1.6693636134473333E-2</v>
      </c>
      <c r="X772" s="40">
        <f t="shared" si="242"/>
        <v>1081.2059482292843</v>
      </c>
      <c r="Y772" s="1">
        <v>0</v>
      </c>
      <c r="Z772" s="1">
        <v>78</v>
      </c>
      <c r="AA772" s="2">
        <v>67</v>
      </c>
      <c r="AB772" s="6">
        <f t="shared" si="243"/>
        <v>0.6511988748177826</v>
      </c>
      <c r="AC772" s="2">
        <v>347.36</v>
      </c>
      <c r="AD772" s="40">
        <f t="shared" si="244"/>
        <v>3367.0033670033663</v>
      </c>
      <c r="AE772" s="1">
        <f t="shared" si="245"/>
        <v>2.4950099800399199</v>
      </c>
      <c r="AF772" s="2">
        <f t="shared" si="246"/>
        <v>245</v>
      </c>
      <c r="AG772" s="9">
        <f t="shared" si="247"/>
        <v>611.27744510978039</v>
      </c>
      <c r="AH772" s="12">
        <f t="shared" si="248"/>
        <v>2.5058688422003703E-3</v>
      </c>
      <c r="AI772" s="12">
        <f t="shared" si="225"/>
        <v>133219.35222105402</v>
      </c>
      <c r="AJ772" s="42">
        <f t="shared" si="226"/>
        <v>-50.70728388487516</v>
      </c>
      <c r="AK772" s="11">
        <v>0</v>
      </c>
      <c r="AL772" s="9">
        <f t="shared" si="227"/>
        <v>-1080.9435587028174</v>
      </c>
      <c r="AM772" s="11">
        <f t="shared" si="249"/>
        <v>0</v>
      </c>
      <c r="AN772" s="9">
        <f t="shared" si="250"/>
        <v>49.306692887216244</v>
      </c>
      <c r="AO772" s="9"/>
      <c r="AP772" s="9">
        <f t="shared" si="228"/>
        <v>50.707786235167504</v>
      </c>
      <c r="AQ772" s="47">
        <f t="shared" si="229"/>
        <v>49.300992722415302</v>
      </c>
      <c r="AR772" s="15">
        <f t="shared" si="251"/>
        <v>0</v>
      </c>
      <c r="AS772" s="49"/>
      <c r="AT772" s="12">
        <f t="shared" si="252"/>
        <v>-1.3011337156035258E-3</v>
      </c>
      <c r="AU772" s="9">
        <f t="shared" si="253"/>
        <v>47.899899374464042</v>
      </c>
      <c r="AV772" s="9">
        <f t="shared" si="230"/>
        <v>46.498806026512781</v>
      </c>
      <c r="AW772" s="9">
        <f t="shared" si="231"/>
        <v>49.300992722415302</v>
      </c>
      <c r="AX772" s="16">
        <f t="shared" si="254"/>
        <v>47.899899374464042</v>
      </c>
      <c r="AY772" s="44">
        <f t="shared" si="232"/>
        <v>-1.2958616720948148E-3</v>
      </c>
      <c r="AZ772" s="49"/>
      <c r="BA772" s="12">
        <f t="shared" si="255"/>
        <v>-1.3011337156035258E-3</v>
      </c>
      <c r="BB772" s="9">
        <f t="shared" si="256"/>
        <v>66.524977921866991</v>
      </c>
      <c r="BC772" s="9">
        <f t="shared" si="233"/>
        <v>65.123884573915731</v>
      </c>
      <c r="BD772" s="9">
        <f t="shared" si="234"/>
        <v>67.926071269818252</v>
      </c>
      <c r="BE772" s="16">
        <f t="shared" si="257"/>
        <v>66.524977921866991</v>
      </c>
      <c r="BF772" s="44">
        <f t="shared" si="235"/>
        <v>-1.2958616720948148E-3</v>
      </c>
      <c r="BG772" s="49"/>
      <c r="BH772" s="12">
        <f t="shared" si="258"/>
        <v>-1.3011337156035258E-3</v>
      </c>
      <c r="BI772" s="9">
        <f t="shared" si="259"/>
        <v>67</v>
      </c>
      <c r="BJ772" s="9">
        <f t="shared" si="237"/>
        <v>65.59890665204874</v>
      </c>
      <c r="BK772" s="9"/>
      <c r="BL772" s="47">
        <f t="shared" si="224"/>
        <v>67</v>
      </c>
      <c r="BM772" s="44">
        <f t="shared" si="236"/>
        <v>-1.2958616720948148E-3</v>
      </c>
      <c r="BN772" s="11"/>
      <c r="BO772" s="9"/>
      <c r="BP772" s="11"/>
      <c r="BQ772" s="9"/>
      <c r="BR772" s="43"/>
      <c r="BS772" s="9"/>
      <c r="BT772" s="11"/>
    </row>
    <row r="773" spans="3:72" x14ac:dyDescent="0.2">
      <c r="C773" s="1">
        <v>80</v>
      </c>
      <c r="D773" s="1">
        <v>104.71</v>
      </c>
      <c r="E773" s="1">
        <v>-5103.8999999999996</v>
      </c>
      <c r="F773" s="2">
        <v>78</v>
      </c>
      <c r="G773" s="6">
        <v>3.3000000000000002E-2</v>
      </c>
      <c r="H773" s="2">
        <v>0.42199999999999999</v>
      </c>
      <c r="I773" s="2">
        <v>3500</v>
      </c>
      <c r="J773" s="3">
        <f t="shared" si="220"/>
        <v>58.333333333333336</v>
      </c>
      <c r="K773" s="3">
        <f t="shared" si="221"/>
        <v>366.52</v>
      </c>
      <c r="L773" s="1">
        <v>0.9</v>
      </c>
      <c r="M773" s="1">
        <v>0.76</v>
      </c>
      <c r="N773" s="1">
        <f t="shared" si="238"/>
        <v>0.68400000000000005</v>
      </c>
      <c r="O773" s="40">
        <f t="shared" si="239"/>
        <v>50.175438596491226</v>
      </c>
      <c r="P773" s="40">
        <f t="shared" si="222"/>
        <v>3808.3157894736842</v>
      </c>
      <c r="Q773" s="1">
        <v>11</v>
      </c>
      <c r="R773" s="1">
        <v>4</v>
      </c>
      <c r="S773" s="2">
        <v>2600</v>
      </c>
      <c r="T773" s="3">
        <f t="shared" si="240"/>
        <v>866.66666666666663</v>
      </c>
      <c r="U773" s="7">
        <v>0.20419999999999999</v>
      </c>
      <c r="V773" s="7">
        <f t="shared" si="223"/>
        <v>3.2749326455999997E-2</v>
      </c>
      <c r="W773" s="7">
        <f t="shared" si="241"/>
        <v>1.6693636134473333E-2</v>
      </c>
      <c r="X773" s="40">
        <f t="shared" si="242"/>
        <v>1081.2059482292843</v>
      </c>
      <c r="Y773" s="1">
        <v>0</v>
      </c>
      <c r="Z773" s="1">
        <v>78</v>
      </c>
      <c r="AA773" s="2">
        <v>67</v>
      </c>
      <c r="AB773" s="6">
        <f t="shared" si="243"/>
        <v>0.6511988748177826</v>
      </c>
      <c r="AC773" s="2">
        <v>347.36</v>
      </c>
      <c r="AD773" s="40">
        <f t="shared" si="244"/>
        <v>3367.0033670033663</v>
      </c>
      <c r="AE773" s="1">
        <f t="shared" si="245"/>
        <v>2.4950099800399199</v>
      </c>
      <c r="AF773" s="2">
        <f t="shared" si="246"/>
        <v>246</v>
      </c>
      <c r="AG773" s="9">
        <f t="shared" si="247"/>
        <v>613.77245508982026</v>
      </c>
      <c r="AH773" s="12">
        <f t="shared" si="248"/>
        <v>2.495707805916752E-3</v>
      </c>
      <c r="AI773" s="12">
        <f t="shared" si="225"/>
        <v>133453.37281002384</v>
      </c>
      <c r="AJ773" s="42">
        <f t="shared" si="226"/>
        <v>-50.695933720204017</v>
      </c>
      <c r="AK773" s="11">
        <v>0</v>
      </c>
      <c r="AL773" s="9">
        <f t="shared" si="227"/>
        <v>-1080.9446226649268</v>
      </c>
      <c r="AM773" s="11">
        <f t="shared" si="249"/>
        <v>0</v>
      </c>
      <c r="AN773" s="9">
        <f t="shared" si="250"/>
        <v>49.300992722415302</v>
      </c>
      <c r="AO773" s="9"/>
      <c r="AP773" s="9">
        <f t="shared" si="228"/>
        <v>50.696432004800215</v>
      </c>
      <c r="AQ773" s="47">
        <f t="shared" si="229"/>
        <v>49.295338656848955</v>
      </c>
      <c r="AR773" s="15">
        <f t="shared" si="251"/>
        <v>0</v>
      </c>
      <c r="AS773" s="49"/>
      <c r="AT773" s="12">
        <f t="shared" si="252"/>
        <v>-1.2958616720948148E-3</v>
      </c>
      <c r="AU773" s="9">
        <f t="shared" si="253"/>
        <v>47.899899374464042</v>
      </c>
      <c r="AV773" s="9">
        <f t="shared" si="230"/>
        <v>46.504460092079128</v>
      </c>
      <c r="AW773" s="9">
        <f t="shared" si="231"/>
        <v>49.295338656848955</v>
      </c>
      <c r="AX773" s="16">
        <f t="shared" si="254"/>
        <v>47.899899374464042</v>
      </c>
      <c r="AY773" s="44">
        <f t="shared" si="232"/>
        <v>-1.290632265453456E-3</v>
      </c>
      <c r="AZ773" s="49"/>
      <c r="BA773" s="12">
        <f t="shared" si="255"/>
        <v>-1.2958616720948148E-3</v>
      </c>
      <c r="BB773" s="9">
        <f t="shared" si="256"/>
        <v>66.524977921866991</v>
      </c>
      <c r="BC773" s="9">
        <f t="shared" si="233"/>
        <v>65.129538639482078</v>
      </c>
      <c r="BD773" s="9">
        <f t="shared" si="234"/>
        <v>67.920417204251905</v>
      </c>
      <c r="BE773" s="16">
        <f t="shared" si="257"/>
        <v>66.524977921866991</v>
      </c>
      <c r="BF773" s="44">
        <f t="shared" si="235"/>
        <v>-1.290632265453456E-3</v>
      </c>
      <c r="BG773" s="49"/>
      <c r="BH773" s="12">
        <f t="shared" si="258"/>
        <v>-1.2958616720948148E-3</v>
      </c>
      <c r="BI773" s="9">
        <f t="shared" si="259"/>
        <v>67</v>
      </c>
      <c r="BJ773" s="9">
        <f t="shared" si="237"/>
        <v>65.604560717615087</v>
      </c>
      <c r="BK773" s="9"/>
      <c r="BL773" s="47">
        <f t="shared" si="224"/>
        <v>67</v>
      </c>
      <c r="BM773" s="44">
        <f t="shared" si="236"/>
        <v>-1.290632265453456E-3</v>
      </c>
      <c r="BN773" s="11"/>
      <c r="BO773" s="9"/>
      <c r="BP773" s="11"/>
      <c r="BQ773" s="9"/>
      <c r="BR773" s="43"/>
      <c r="BS773" s="9"/>
      <c r="BT773" s="11"/>
    </row>
    <row r="774" spans="3:72" x14ac:dyDescent="0.2">
      <c r="C774" s="1">
        <v>80</v>
      </c>
      <c r="D774" s="1">
        <v>104.71</v>
      </c>
      <c r="E774" s="1">
        <v>-5103.8999999999996</v>
      </c>
      <c r="F774" s="2">
        <v>78</v>
      </c>
      <c r="G774" s="6">
        <v>3.3000000000000002E-2</v>
      </c>
      <c r="H774" s="2">
        <v>0.42199999999999999</v>
      </c>
      <c r="I774" s="2">
        <v>3500</v>
      </c>
      <c r="J774" s="3">
        <f t="shared" si="220"/>
        <v>58.333333333333336</v>
      </c>
      <c r="K774" s="3">
        <f t="shared" si="221"/>
        <v>366.52</v>
      </c>
      <c r="L774" s="1">
        <v>0.9</v>
      </c>
      <c r="M774" s="1">
        <v>0.76</v>
      </c>
      <c r="N774" s="1">
        <f t="shared" si="238"/>
        <v>0.68400000000000005</v>
      </c>
      <c r="O774" s="40">
        <f t="shared" si="239"/>
        <v>50.175438596491226</v>
      </c>
      <c r="P774" s="40">
        <f t="shared" si="222"/>
        <v>3808.3157894736842</v>
      </c>
      <c r="Q774" s="1">
        <v>11</v>
      </c>
      <c r="R774" s="1">
        <v>4</v>
      </c>
      <c r="S774" s="2">
        <v>2600</v>
      </c>
      <c r="T774" s="3">
        <f t="shared" si="240"/>
        <v>866.66666666666663</v>
      </c>
      <c r="U774" s="7">
        <v>0.20419999999999999</v>
      </c>
      <c r="V774" s="7">
        <f t="shared" si="223"/>
        <v>3.2749326455999997E-2</v>
      </c>
      <c r="W774" s="7">
        <f t="shared" si="241"/>
        <v>1.6693636134473333E-2</v>
      </c>
      <c r="X774" s="40">
        <f t="shared" si="242"/>
        <v>1081.2059482292843</v>
      </c>
      <c r="Y774" s="1">
        <v>0</v>
      </c>
      <c r="Z774" s="1">
        <v>78</v>
      </c>
      <c r="AA774" s="2">
        <v>67</v>
      </c>
      <c r="AB774" s="6">
        <f t="shared" si="243"/>
        <v>0.6511988748177826</v>
      </c>
      <c r="AC774" s="2">
        <v>347.36</v>
      </c>
      <c r="AD774" s="40">
        <f t="shared" si="244"/>
        <v>3367.0033670033663</v>
      </c>
      <c r="AE774" s="1">
        <f t="shared" si="245"/>
        <v>2.4950099800399199</v>
      </c>
      <c r="AF774" s="2">
        <f t="shared" si="246"/>
        <v>247</v>
      </c>
      <c r="AG774" s="9">
        <f t="shared" si="247"/>
        <v>616.26746506986024</v>
      </c>
      <c r="AH774" s="12">
        <f t="shared" si="248"/>
        <v>2.4856288407239728E-3</v>
      </c>
      <c r="AI774" s="12">
        <f t="shared" si="225"/>
        <v>133685.5049255006</v>
      </c>
      <c r="AJ774" s="42">
        <f t="shared" si="226"/>
        <v>-50.684675147119165</v>
      </c>
      <c r="AK774" s="11">
        <v>0</v>
      </c>
      <c r="AL774" s="9">
        <f t="shared" si="227"/>
        <v>-1080.9456780333721</v>
      </c>
      <c r="AM774" s="11">
        <f t="shared" si="249"/>
        <v>0</v>
      </c>
      <c r="AN774" s="9">
        <f t="shared" si="250"/>
        <v>49.295338656848955</v>
      </c>
      <c r="AO774" s="9"/>
      <c r="AP774" s="9">
        <f t="shared" si="228"/>
        <v>50.685169415177874</v>
      </c>
      <c r="AQ774" s="47">
        <f t="shared" si="229"/>
        <v>49.289730132792961</v>
      </c>
      <c r="AR774" s="15">
        <f t="shared" si="251"/>
        <v>0</v>
      </c>
      <c r="AS774" s="49"/>
      <c r="AT774" s="12">
        <f t="shared" si="252"/>
        <v>-1.290632265453456E-3</v>
      </c>
      <c r="AU774" s="9">
        <f t="shared" si="253"/>
        <v>47.899899374464042</v>
      </c>
      <c r="AV774" s="9">
        <f t="shared" si="230"/>
        <v>46.510068616135122</v>
      </c>
      <c r="AW774" s="9">
        <f t="shared" si="231"/>
        <v>49.289730132792961</v>
      </c>
      <c r="AX774" s="16">
        <f t="shared" si="254"/>
        <v>47.899899374464042</v>
      </c>
      <c r="AY774" s="44">
        <f t="shared" si="232"/>
        <v>-1.2854449798441058E-3</v>
      </c>
      <c r="AZ774" s="49"/>
      <c r="BA774" s="12">
        <f t="shared" si="255"/>
        <v>-1.290632265453456E-3</v>
      </c>
      <c r="BB774" s="9">
        <f t="shared" si="256"/>
        <v>66.524977921866991</v>
      </c>
      <c r="BC774" s="9">
        <f t="shared" si="233"/>
        <v>65.135147163538065</v>
      </c>
      <c r="BD774" s="9">
        <f t="shared" si="234"/>
        <v>67.914808680195918</v>
      </c>
      <c r="BE774" s="16">
        <f t="shared" si="257"/>
        <v>66.524977921866991</v>
      </c>
      <c r="BF774" s="44">
        <f t="shared" si="235"/>
        <v>-1.2854449798441123E-3</v>
      </c>
      <c r="BG774" s="49"/>
      <c r="BH774" s="12">
        <f t="shared" si="258"/>
        <v>-1.290632265453456E-3</v>
      </c>
      <c r="BI774" s="9">
        <f t="shared" si="259"/>
        <v>67</v>
      </c>
      <c r="BJ774" s="9">
        <f t="shared" si="237"/>
        <v>65.610169241671073</v>
      </c>
      <c r="BK774" s="9"/>
      <c r="BL774" s="47">
        <f t="shared" si="224"/>
        <v>67</v>
      </c>
      <c r="BM774" s="44">
        <f t="shared" si="236"/>
        <v>-1.2854449798441123E-3</v>
      </c>
      <c r="BN774" s="11"/>
      <c r="BO774" s="9"/>
      <c r="BP774" s="11"/>
      <c r="BQ774" s="9"/>
      <c r="BR774" s="43"/>
      <c r="BS774" s="9"/>
      <c r="BT774" s="11"/>
    </row>
    <row r="775" spans="3:72" x14ac:dyDescent="0.2">
      <c r="C775" s="1">
        <v>80</v>
      </c>
      <c r="D775" s="1">
        <v>104.71</v>
      </c>
      <c r="E775" s="1">
        <v>-5103.8999999999996</v>
      </c>
      <c r="F775" s="2">
        <v>78</v>
      </c>
      <c r="G775" s="6">
        <v>3.3000000000000002E-2</v>
      </c>
      <c r="H775" s="2">
        <v>0.42199999999999999</v>
      </c>
      <c r="I775" s="2">
        <v>3500</v>
      </c>
      <c r="J775" s="3">
        <f t="shared" ref="J775:J816" si="260">I775/60</f>
        <v>58.333333333333336</v>
      </c>
      <c r="K775" s="3">
        <f t="shared" ref="K775:K816" si="261">2*3.1416*J775</f>
        <v>366.52</v>
      </c>
      <c r="L775" s="1">
        <v>0.9</v>
      </c>
      <c r="M775" s="1">
        <v>0.76</v>
      </c>
      <c r="N775" s="1">
        <f t="shared" si="238"/>
        <v>0.68400000000000005</v>
      </c>
      <c r="O775" s="40">
        <f t="shared" si="239"/>
        <v>50.175438596491226</v>
      </c>
      <c r="P775" s="40">
        <f t="shared" ref="P775:P816" si="262">O775*75.9</f>
        <v>3808.3157894736842</v>
      </c>
      <c r="Q775" s="1">
        <v>11</v>
      </c>
      <c r="R775" s="1">
        <v>4</v>
      </c>
      <c r="S775" s="2">
        <v>2600</v>
      </c>
      <c r="T775" s="3">
        <f t="shared" si="240"/>
        <v>866.66666666666663</v>
      </c>
      <c r="U775" s="7">
        <v>0.20419999999999999</v>
      </c>
      <c r="V775" s="7">
        <f t="shared" ref="V775:V816" si="263">3.1416*U775^2/4</f>
        <v>3.2749326455999997E-2</v>
      </c>
      <c r="W775" s="7">
        <f t="shared" si="241"/>
        <v>1.6693636134473333E-2</v>
      </c>
      <c r="X775" s="40">
        <f t="shared" si="242"/>
        <v>1081.2059482292843</v>
      </c>
      <c r="Y775" s="1">
        <v>0</v>
      </c>
      <c r="Z775" s="1">
        <v>78</v>
      </c>
      <c r="AA775" s="2">
        <v>67</v>
      </c>
      <c r="AB775" s="6">
        <f t="shared" si="243"/>
        <v>0.6511988748177826</v>
      </c>
      <c r="AC775" s="2">
        <v>347.36</v>
      </c>
      <c r="AD775" s="40">
        <f t="shared" si="244"/>
        <v>3367.0033670033663</v>
      </c>
      <c r="AE775" s="1">
        <f t="shared" si="245"/>
        <v>2.4950099800399199</v>
      </c>
      <c r="AF775" s="2">
        <f t="shared" si="246"/>
        <v>248</v>
      </c>
      <c r="AG775" s="9">
        <f t="shared" si="247"/>
        <v>618.7624750499001</v>
      </c>
      <c r="AH775" s="12">
        <f t="shared" si="248"/>
        <v>2.4756309562843758E-3</v>
      </c>
      <c r="AI775" s="12">
        <f t="shared" si="225"/>
        <v>133915.77136493172</v>
      </c>
      <c r="AJ775" s="42">
        <f t="shared" si="226"/>
        <v>-50.673507059930984</v>
      </c>
      <c r="AK775" s="11">
        <v>0</v>
      </c>
      <c r="AL775" s="9">
        <f t="shared" si="227"/>
        <v>-1080.9467249118518</v>
      </c>
      <c r="AM775" s="11">
        <f t="shared" si="249"/>
        <v>0</v>
      </c>
      <c r="AN775" s="9">
        <f t="shared" si="250"/>
        <v>49.289730132792961</v>
      </c>
      <c r="AO775" s="9"/>
      <c r="AP775" s="9">
        <f t="shared" si="228"/>
        <v>50.67399735982152</v>
      </c>
      <c r="AQ775" s="47">
        <f t="shared" si="229"/>
        <v>49.284166601492601</v>
      </c>
      <c r="AR775" s="15">
        <f t="shared" si="251"/>
        <v>0</v>
      </c>
      <c r="AS775" s="49"/>
      <c r="AT775" s="12">
        <f t="shared" si="252"/>
        <v>-1.2854449798441058E-3</v>
      </c>
      <c r="AU775" s="9">
        <f t="shared" si="253"/>
        <v>47.899899374464042</v>
      </c>
      <c r="AV775" s="9">
        <f t="shared" si="230"/>
        <v>46.515632147435483</v>
      </c>
      <c r="AW775" s="9">
        <f t="shared" si="231"/>
        <v>49.284166601492608</v>
      </c>
      <c r="AX775" s="16">
        <f t="shared" si="254"/>
        <v>47.899899374464042</v>
      </c>
      <c r="AY775" s="44">
        <f t="shared" si="232"/>
        <v>-1.2802993077272698E-3</v>
      </c>
      <c r="AZ775" s="49"/>
      <c r="BA775" s="12">
        <f t="shared" si="255"/>
        <v>-1.2854449798441123E-3</v>
      </c>
      <c r="BB775" s="9">
        <f t="shared" si="256"/>
        <v>66.524977921866991</v>
      </c>
      <c r="BC775" s="9">
        <f t="shared" si="233"/>
        <v>65.140710694838418</v>
      </c>
      <c r="BD775" s="9">
        <f t="shared" si="234"/>
        <v>67.909245148895565</v>
      </c>
      <c r="BE775" s="16">
        <f t="shared" si="257"/>
        <v>66.524977921866991</v>
      </c>
      <c r="BF775" s="44">
        <f t="shared" si="235"/>
        <v>-1.2802993077272828E-3</v>
      </c>
      <c r="BG775" s="49"/>
      <c r="BH775" s="12">
        <f t="shared" si="258"/>
        <v>-1.2854449798441123E-3</v>
      </c>
      <c r="BI775" s="9">
        <f t="shared" si="259"/>
        <v>67</v>
      </c>
      <c r="BJ775" s="9">
        <f t="shared" si="237"/>
        <v>65.615732772971427</v>
      </c>
      <c r="BK775" s="9"/>
      <c r="BL775" s="47">
        <f t="shared" ref="BL775:BL816" si="264">$AA$7</f>
        <v>67</v>
      </c>
      <c r="BM775" s="44">
        <f t="shared" si="236"/>
        <v>-1.2802993077272828E-3</v>
      </c>
      <c r="BN775" s="11"/>
      <c r="BO775" s="9"/>
      <c r="BP775" s="11"/>
      <c r="BQ775" s="9"/>
      <c r="BR775" s="43"/>
      <c r="BS775" s="9"/>
      <c r="BT775" s="11"/>
    </row>
    <row r="776" spans="3:72" x14ac:dyDescent="0.2">
      <c r="C776" s="1">
        <v>80</v>
      </c>
      <c r="D776" s="1">
        <v>104.71</v>
      </c>
      <c r="E776" s="1">
        <v>-5103.8999999999996</v>
      </c>
      <c r="F776" s="2">
        <v>78</v>
      </c>
      <c r="G776" s="6">
        <v>3.3000000000000002E-2</v>
      </c>
      <c r="H776" s="2">
        <v>0.42199999999999999</v>
      </c>
      <c r="I776" s="2">
        <v>3500</v>
      </c>
      <c r="J776" s="3">
        <f t="shared" si="260"/>
        <v>58.333333333333336</v>
      </c>
      <c r="K776" s="3">
        <f t="shared" si="261"/>
        <v>366.52</v>
      </c>
      <c r="L776" s="1">
        <v>0.9</v>
      </c>
      <c r="M776" s="1">
        <v>0.76</v>
      </c>
      <c r="N776" s="1">
        <f t="shared" si="238"/>
        <v>0.68400000000000005</v>
      </c>
      <c r="O776" s="40">
        <f t="shared" si="239"/>
        <v>50.175438596491226</v>
      </c>
      <c r="P776" s="40">
        <f t="shared" si="262"/>
        <v>3808.3157894736842</v>
      </c>
      <c r="Q776" s="1">
        <v>11</v>
      </c>
      <c r="R776" s="1">
        <v>4</v>
      </c>
      <c r="S776" s="2">
        <v>2600</v>
      </c>
      <c r="T776" s="3">
        <f t="shared" si="240"/>
        <v>866.66666666666663</v>
      </c>
      <c r="U776" s="7">
        <v>0.20419999999999999</v>
      </c>
      <c r="V776" s="7">
        <f t="shared" si="263"/>
        <v>3.2749326455999997E-2</v>
      </c>
      <c r="W776" s="7">
        <f t="shared" si="241"/>
        <v>1.6693636134473333E-2</v>
      </c>
      <c r="X776" s="40">
        <f t="shared" si="242"/>
        <v>1081.2059482292843</v>
      </c>
      <c r="Y776" s="1">
        <v>0</v>
      </c>
      <c r="Z776" s="1">
        <v>78</v>
      </c>
      <c r="AA776" s="2">
        <v>67</v>
      </c>
      <c r="AB776" s="6">
        <f t="shared" si="243"/>
        <v>0.6511988748177826</v>
      </c>
      <c r="AC776" s="2">
        <v>347.36</v>
      </c>
      <c r="AD776" s="40">
        <f t="shared" si="244"/>
        <v>3367.0033670033663</v>
      </c>
      <c r="AE776" s="1">
        <f t="shared" si="245"/>
        <v>2.4950099800399199</v>
      </c>
      <c r="AF776" s="2">
        <f t="shared" si="246"/>
        <v>249</v>
      </c>
      <c r="AG776" s="9">
        <f t="shared" si="247"/>
        <v>621.25748502994009</v>
      </c>
      <c r="AH776" s="12">
        <f t="shared" si="248"/>
        <v>2.4657131781301135E-3</v>
      </c>
      <c r="AI776" s="12">
        <f t="shared" si="225"/>
        <v>134144.19455992873</v>
      </c>
      <c r="AJ776" s="42">
        <f t="shared" si="226"/>
        <v>-50.662428370693362</v>
      </c>
      <c r="AK776" s="11">
        <v>0</v>
      </c>
      <c r="AL776" s="9">
        <f t="shared" si="227"/>
        <v>-1080.9477634024024</v>
      </c>
      <c r="AM776" s="11">
        <f t="shared" si="249"/>
        <v>0</v>
      </c>
      <c r="AN776" s="9">
        <f t="shared" si="250"/>
        <v>49.284166601492601</v>
      </c>
      <c r="AO776" s="9"/>
      <c r="AP776" s="9">
        <f t="shared" si="228"/>
        <v>50.66291475001151</v>
      </c>
      <c r="AQ776" s="47">
        <f t="shared" si="229"/>
        <v>49.278647522982951</v>
      </c>
      <c r="AR776" s="15">
        <f t="shared" si="251"/>
        <v>0</v>
      </c>
      <c r="AS776" s="49"/>
      <c r="AT776" s="12">
        <f t="shared" si="252"/>
        <v>-1.2802993077272698E-3</v>
      </c>
      <c r="AU776" s="9">
        <f t="shared" si="253"/>
        <v>47.899899374464042</v>
      </c>
      <c r="AV776" s="9">
        <f t="shared" si="230"/>
        <v>46.521151225945133</v>
      </c>
      <c r="AW776" s="9">
        <f t="shared" si="231"/>
        <v>49.278647522982965</v>
      </c>
      <c r="AX776" s="16">
        <f t="shared" si="254"/>
        <v>47.899899374464049</v>
      </c>
      <c r="AY776" s="44">
        <f t="shared" si="232"/>
        <v>-1.2751947496930844E-3</v>
      </c>
      <c r="AZ776" s="49"/>
      <c r="BA776" s="12">
        <f t="shared" si="255"/>
        <v>-1.2802993077272828E-3</v>
      </c>
      <c r="BB776" s="9">
        <f t="shared" si="256"/>
        <v>66.524977921866991</v>
      </c>
      <c r="BC776" s="9">
        <f t="shared" si="233"/>
        <v>65.146229773348068</v>
      </c>
      <c r="BD776" s="9">
        <f t="shared" si="234"/>
        <v>67.903726070385915</v>
      </c>
      <c r="BE776" s="16">
        <f t="shared" si="257"/>
        <v>66.524977921866991</v>
      </c>
      <c r="BF776" s="44">
        <f t="shared" si="235"/>
        <v>-1.2751947496930909E-3</v>
      </c>
      <c r="BG776" s="49"/>
      <c r="BH776" s="12">
        <f t="shared" si="258"/>
        <v>-1.2802993077272828E-3</v>
      </c>
      <c r="BI776" s="9">
        <f t="shared" si="259"/>
        <v>67</v>
      </c>
      <c r="BJ776" s="9">
        <f t="shared" si="237"/>
        <v>65.621251851481077</v>
      </c>
      <c r="BK776" s="9"/>
      <c r="BL776" s="47">
        <f t="shared" si="264"/>
        <v>67</v>
      </c>
      <c r="BM776" s="44">
        <f t="shared" si="236"/>
        <v>-1.2751947496930909E-3</v>
      </c>
      <c r="BN776" s="11"/>
      <c r="BO776" s="9"/>
      <c r="BP776" s="11"/>
      <c r="BQ776" s="9"/>
      <c r="BR776" s="43"/>
      <c r="BS776" s="9"/>
      <c r="BT776" s="11"/>
    </row>
    <row r="777" spans="3:72" x14ac:dyDescent="0.2">
      <c r="C777" s="1">
        <v>80</v>
      </c>
      <c r="D777" s="1">
        <v>104.71</v>
      </c>
      <c r="E777" s="1">
        <v>-5103.8999999999996</v>
      </c>
      <c r="F777" s="2">
        <v>78</v>
      </c>
      <c r="G777" s="6">
        <v>3.3000000000000002E-2</v>
      </c>
      <c r="H777" s="2">
        <v>0.42199999999999999</v>
      </c>
      <c r="I777" s="2">
        <v>3500</v>
      </c>
      <c r="J777" s="3">
        <f t="shared" si="260"/>
        <v>58.333333333333336</v>
      </c>
      <c r="K777" s="3">
        <f t="shared" si="261"/>
        <v>366.52</v>
      </c>
      <c r="L777" s="1">
        <v>0.9</v>
      </c>
      <c r="M777" s="1">
        <v>0.76</v>
      </c>
      <c r="N777" s="1">
        <f t="shared" si="238"/>
        <v>0.68400000000000005</v>
      </c>
      <c r="O777" s="40">
        <f t="shared" si="239"/>
        <v>50.175438596491226</v>
      </c>
      <c r="P777" s="40">
        <f t="shared" si="262"/>
        <v>3808.3157894736842</v>
      </c>
      <c r="Q777" s="1">
        <v>11</v>
      </c>
      <c r="R777" s="1">
        <v>4</v>
      </c>
      <c r="S777" s="2">
        <v>2600</v>
      </c>
      <c r="T777" s="3">
        <f t="shared" si="240"/>
        <v>866.66666666666663</v>
      </c>
      <c r="U777" s="7">
        <v>0.20419999999999999</v>
      </c>
      <c r="V777" s="7">
        <f t="shared" si="263"/>
        <v>3.2749326455999997E-2</v>
      </c>
      <c r="W777" s="7">
        <f t="shared" si="241"/>
        <v>1.6693636134473333E-2</v>
      </c>
      <c r="X777" s="40">
        <f t="shared" si="242"/>
        <v>1081.2059482292843</v>
      </c>
      <c r="Y777" s="1">
        <v>0</v>
      </c>
      <c r="Z777" s="1">
        <v>78</v>
      </c>
      <c r="AA777" s="2">
        <v>67</v>
      </c>
      <c r="AB777" s="6">
        <f t="shared" si="243"/>
        <v>0.6511988748177826</v>
      </c>
      <c r="AC777" s="2">
        <v>347.36</v>
      </c>
      <c r="AD777" s="40">
        <f t="shared" si="244"/>
        <v>3367.0033670033663</v>
      </c>
      <c r="AE777" s="1">
        <f t="shared" si="245"/>
        <v>2.4950099800399199</v>
      </c>
      <c r="AF777" s="2">
        <f t="shared" si="246"/>
        <v>250</v>
      </c>
      <c r="AG777" s="9">
        <f t="shared" si="247"/>
        <v>623.75249500997995</v>
      </c>
      <c r="AH777" s="12">
        <f t="shared" si="248"/>
        <v>2.4558745473465342E-3</v>
      </c>
      <c r="AI777" s="12">
        <f t="shared" si="225"/>
        <v>134370.79658358148</v>
      </c>
      <c r="AJ777" s="42">
        <f t="shared" si="226"/>
        <v>-50.65143800884897</v>
      </c>
      <c r="AK777" s="11">
        <v>0</v>
      </c>
      <c r="AL777" s="9">
        <f t="shared" si="227"/>
        <v>-1080.9487936054318</v>
      </c>
      <c r="AM777" s="11">
        <f t="shared" si="249"/>
        <v>0</v>
      </c>
      <c r="AN777" s="9">
        <f t="shared" si="250"/>
        <v>49.278647522982951</v>
      </c>
      <c r="AO777" s="9"/>
      <c r="AP777" s="9">
        <f t="shared" si="228"/>
        <v>50.651920514432355</v>
      </c>
      <c r="AQ777" s="47">
        <f t="shared" si="229"/>
        <v>49.273172365913453</v>
      </c>
      <c r="AR777" s="15">
        <f t="shared" si="251"/>
        <v>0</v>
      </c>
      <c r="AS777" s="49"/>
      <c r="AT777" s="12">
        <f t="shared" si="252"/>
        <v>-1.2751947496930844E-3</v>
      </c>
      <c r="AU777" s="9">
        <f t="shared" si="253"/>
        <v>47.899899374464049</v>
      </c>
      <c r="AV777" s="9">
        <f t="shared" si="230"/>
        <v>46.526626383014644</v>
      </c>
      <c r="AW777" s="9">
        <f t="shared" si="231"/>
        <v>49.27317236591346</v>
      </c>
      <c r="AX777" s="16">
        <f t="shared" si="254"/>
        <v>47.899899374464056</v>
      </c>
      <c r="AY777" s="44">
        <f t="shared" si="232"/>
        <v>-1.270130814299026E-3</v>
      </c>
      <c r="AZ777" s="49"/>
      <c r="BA777" s="12">
        <f t="shared" si="255"/>
        <v>-1.2751947496930909E-3</v>
      </c>
      <c r="BB777" s="9">
        <f t="shared" si="256"/>
        <v>66.524977921866991</v>
      </c>
      <c r="BC777" s="9">
        <f t="shared" si="233"/>
        <v>65.15170493041758</v>
      </c>
      <c r="BD777" s="9">
        <f t="shared" si="234"/>
        <v>67.898250913316403</v>
      </c>
      <c r="BE777" s="16">
        <f t="shared" si="257"/>
        <v>66.524977921866991</v>
      </c>
      <c r="BF777" s="44">
        <f t="shared" si="235"/>
        <v>-1.270130814299026E-3</v>
      </c>
      <c r="BG777" s="49"/>
      <c r="BH777" s="12">
        <f t="shared" si="258"/>
        <v>-1.2751947496930909E-3</v>
      </c>
      <c r="BI777" s="9">
        <f t="shared" si="259"/>
        <v>67</v>
      </c>
      <c r="BJ777" s="9">
        <f t="shared" si="237"/>
        <v>65.626727008550588</v>
      </c>
      <c r="BK777" s="9"/>
      <c r="BL777" s="47">
        <f t="shared" si="264"/>
        <v>67</v>
      </c>
      <c r="BM777" s="44">
        <f t="shared" si="236"/>
        <v>-1.270130814299026E-3</v>
      </c>
      <c r="BN777" s="11"/>
      <c r="BO777" s="9"/>
      <c r="BP777" s="11"/>
      <c r="BQ777" s="9"/>
      <c r="BR777" s="43"/>
      <c r="BS777" s="9"/>
      <c r="BT777" s="11"/>
    </row>
    <row r="778" spans="3:72" x14ac:dyDescent="0.2">
      <c r="C778" s="1">
        <v>80</v>
      </c>
      <c r="D778" s="1">
        <v>104.71</v>
      </c>
      <c r="E778" s="1">
        <v>-5103.8999999999996</v>
      </c>
      <c r="F778" s="2">
        <v>78</v>
      </c>
      <c r="G778" s="6">
        <v>3.3000000000000002E-2</v>
      </c>
      <c r="H778" s="2">
        <v>0.42199999999999999</v>
      </c>
      <c r="I778" s="2">
        <v>3500</v>
      </c>
      <c r="J778" s="3">
        <f t="shared" si="260"/>
        <v>58.333333333333336</v>
      </c>
      <c r="K778" s="3">
        <f t="shared" si="261"/>
        <v>366.52</v>
      </c>
      <c r="L778" s="1">
        <v>0.9</v>
      </c>
      <c r="M778" s="1">
        <v>0.76</v>
      </c>
      <c r="N778" s="1">
        <f t="shared" si="238"/>
        <v>0.68400000000000005</v>
      </c>
      <c r="O778" s="40">
        <f t="shared" si="239"/>
        <v>50.175438596491226</v>
      </c>
      <c r="P778" s="40">
        <f t="shared" si="262"/>
        <v>3808.3157894736842</v>
      </c>
      <c r="Q778" s="1">
        <v>11</v>
      </c>
      <c r="R778" s="1">
        <v>4</v>
      </c>
      <c r="S778" s="2">
        <v>2600</v>
      </c>
      <c r="T778" s="3">
        <f t="shared" si="240"/>
        <v>866.66666666666663</v>
      </c>
      <c r="U778" s="7">
        <v>0.20419999999999999</v>
      </c>
      <c r="V778" s="7">
        <f t="shared" si="263"/>
        <v>3.2749326455999997E-2</v>
      </c>
      <c r="W778" s="7">
        <f t="shared" si="241"/>
        <v>1.6693636134473333E-2</v>
      </c>
      <c r="X778" s="40">
        <f t="shared" si="242"/>
        <v>1081.2059482292843</v>
      </c>
      <c r="Y778" s="1">
        <v>0</v>
      </c>
      <c r="Z778" s="1">
        <v>78</v>
      </c>
      <c r="AA778" s="2">
        <v>67</v>
      </c>
      <c r="AB778" s="6">
        <f t="shared" si="243"/>
        <v>0.6511988748177826</v>
      </c>
      <c r="AC778" s="2">
        <v>347.36</v>
      </c>
      <c r="AD778" s="40">
        <f t="shared" si="244"/>
        <v>3367.0033670033663</v>
      </c>
      <c r="AE778" s="1">
        <f t="shared" si="245"/>
        <v>2.4950099800399199</v>
      </c>
      <c r="AF778" s="2">
        <f t="shared" si="246"/>
        <v>251</v>
      </c>
      <c r="AG778" s="9">
        <f t="shared" si="247"/>
        <v>626.24750499001993</v>
      </c>
      <c r="AH778" s="12">
        <f t="shared" si="248"/>
        <v>2.4461141202631129E-3</v>
      </c>
      <c r="AI778" s="12">
        <f t="shared" si="225"/>
        <v>134595.5991575981</v>
      </c>
      <c r="AJ778" s="42">
        <f t="shared" si="226"/>
        <v>-50.640534920882907</v>
      </c>
      <c r="AK778" s="11">
        <v>0</v>
      </c>
      <c r="AL778" s="9">
        <f t="shared" si="227"/>
        <v>-1080.9498156197517</v>
      </c>
      <c r="AM778" s="11">
        <f t="shared" si="249"/>
        <v>0</v>
      </c>
      <c r="AN778" s="9">
        <f t="shared" si="250"/>
        <v>49.273172365913453</v>
      </c>
      <c r="AO778" s="9"/>
      <c r="AP778" s="9">
        <f t="shared" si="228"/>
        <v>50.641013598826056</v>
      </c>
      <c r="AQ778" s="47">
        <f t="shared" si="229"/>
        <v>49.267740607376659</v>
      </c>
      <c r="AR778" s="15">
        <f t="shared" si="251"/>
        <v>0</v>
      </c>
      <c r="AS778" s="49"/>
      <c r="AT778" s="12">
        <f t="shared" si="252"/>
        <v>-1.270130814299026E-3</v>
      </c>
      <c r="AU778" s="9">
        <f t="shared" si="253"/>
        <v>47.899899374464056</v>
      </c>
      <c r="AV778" s="9">
        <f t="shared" si="230"/>
        <v>46.532058141551452</v>
      </c>
      <c r="AW778" s="9">
        <f t="shared" si="231"/>
        <v>49.267740607376659</v>
      </c>
      <c r="AX778" s="16">
        <f t="shared" si="254"/>
        <v>47.899899374464056</v>
      </c>
      <c r="AY778" s="44">
        <f t="shared" si="232"/>
        <v>-1.2651070179115719E-3</v>
      </c>
      <c r="AZ778" s="49"/>
      <c r="BA778" s="12">
        <f t="shared" si="255"/>
        <v>-1.270130814299026E-3</v>
      </c>
      <c r="BB778" s="9">
        <f t="shared" si="256"/>
        <v>66.524977921866991</v>
      </c>
      <c r="BC778" s="9">
        <f t="shared" si="233"/>
        <v>65.157136688954381</v>
      </c>
      <c r="BD778" s="9">
        <f t="shared" si="234"/>
        <v>67.892819154779602</v>
      </c>
      <c r="BE778" s="16">
        <f t="shared" si="257"/>
        <v>66.524977921866991</v>
      </c>
      <c r="BF778" s="44">
        <f t="shared" si="235"/>
        <v>-1.2651070179115784E-3</v>
      </c>
      <c r="BG778" s="49"/>
      <c r="BH778" s="12">
        <f t="shared" si="258"/>
        <v>-1.270130814299026E-3</v>
      </c>
      <c r="BI778" s="9">
        <f t="shared" si="259"/>
        <v>67</v>
      </c>
      <c r="BJ778" s="9">
        <f t="shared" si="237"/>
        <v>65.63215876708739</v>
      </c>
      <c r="BK778" s="9"/>
      <c r="BL778" s="47">
        <f t="shared" si="264"/>
        <v>67</v>
      </c>
      <c r="BM778" s="44">
        <f t="shared" si="236"/>
        <v>-1.2651070179115784E-3</v>
      </c>
      <c r="BN778" s="11"/>
      <c r="BO778" s="9"/>
      <c r="BP778" s="11"/>
      <c r="BQ778" s="9"/>
      <c r="BR778" s="43"/>
      <c r="BS778" s="9"/>
      <c r="BT778" s="11"/>
    </row>
    <row r="779" spans="3:72" x14ac:dyDescent="0.2">
      <c r="C779" s="1">
        <v>80</v>
      </c>
      <c r="D779" s="1">
        <v>104.71</v>
      </c>
      <c r="E779" s="1">
        <v>-5103.8999999999996</v>
      </c>
      <c r="F779" s="2">
        <v>78</v>
      </c>
      <c r="G779" s="6">
        <v>3.3000000000000002E-2</v>
      </c>
      <c r="H779" s="2">
        <v>0.42199999999999999</v>
      </c>
      <c r="I779" s="2">
        <v>3500</v>
      </c>
      <c r="J779" s="3">
        <f t="shared" si="260"/>
        <v>58.333333333333336</v>
      </c>
      <c r="K779" s="3">
        <f t="shared" si="261"/>
        <v>366.52</v>
      </c>
      <c r="L779" s="1">
        <v>0.9</v>
      </c>
      <c r="M779" s="1">
        <v>0.76</v>
      </c>
      <c r="N779" s="1">
        <f t="shared" si="238"/>
        <v>0.68400000000000005</v>
      </c>
      <c r="O779" s="40">
        <f t="shared" si="239"/>
        <v>50.175438596491226</v>
      </c>
      <c r="P779" s="40">
        <f t="shared" si="262"/>
        <v>3808.3157894736842</v>
      </c>
      <c r="Q779" s="1">
        <v>11</v>
      </c>
      <c r="R779" s="1">
        <v>4</v>
      </c>
      <c r="S779" s="2">
        <v>2600</v>
      </c>
      <c r="T779" s="3">
        <f t="shared" si="240"/>
        <v>866.66666666666663</v>
      </c>
      <c r="U779" s="7">
        <v>0.20419999999999999</v>
      </c>
      <c r="V779" s="7">
        <f t="shared" si="263"/>
        <v>3.2749326455999997E-2</v>
      </c>
      <c r="W779" s="7">
        <f t="shared" si="241"/>
        <v>1.6693636134473333E-2</v>
      </c>
      <c r="X779" s="40">
        <f t="shared" si="242"/>
        <v>1081.2059482292843</v>
      </c>
      <c r="Y779" s="1">
        <v>0</v>
      </c>
      <c r="Z779" s="1">
        <v>78</v>
      </c>
      <c r="AA779" s="2">
        <v>67</v>
      </c>
      <c r="AB779" s="6">
        <f t="shared" si="243"/>
        <v>0.6511988748177826</v>
      </c>
      <c r="AC779" s="2">
        <v>347.36</v>
      </c>
      <c r="AD779" s="40">
        <f t="shared" si="244"/>
        <v>3367.0033670033663</v>
      </c>
      <c r="AE779" s="1">
        <f t="shared" si="245"/>
        <v>2.4950099800399199</v>
      </c>
      <c r="AF779" s="2">
        <f t="shared" si="246"/>
        <v>252</v>
      </c>
      <c r="AG779" s="9">
        <f t="shared" si="247"/>
        <v>628.7425149700598</v>
      </c>
      <c r="AH779" s="12">
        <f t="shared" si="248"/>
        <v>2.4364309681517288E-3</v>
      </c>
      <c r="AI779" s="12">
        <f t="shared" si="225"/>
        <v>134818.62365927605</v>
      </c>
      <c r="AJ779" s="42">
        <f t="shared" si="226"/>
        <v>-50.629718069984669</v>
      </c>
      <c r="AK779" s="11">
        <v>0</v>
      </c>
      <c r="AL779" s="9">
        <f t="shared" si="227"/>
        <v>-1080.9508295426092</v>
      </c>
      <c r="AM779" s="11">
        <f t="shared" si="249"/>
        <v>0</v>
      </c>
      <c r="AN779" s="9">
        <f t="shared" si="250"/>
        <v>49.267740607376659</v>
      </c>
      <c r="AO779" s="9"/>
      <c r="AP779" s="9">
        <f t="shared" si="228"/>
        <v>50.630192965653677</v>
      </c>
      <c r="AQ779" s="47">
        <f t="shared" si="229"/>
        <v>49.262351732741074</v>
      </c>
      <c r="AR779" s="15">
        <f t="shared" si="251"/>
        <v>0</v>
      </c>
      <c r="AS779" s="49"/>
      <c r="AT779" s="12">
        <f t="shared" si="252"/>
        <v>-1.2651070179115719E-3</v>
      </c>
      <c r="AU779" s="9">
        <f t="shared" si="253"/>
        <v>47.899899374464056</v>
      </c>
      <c r="AV779" s="9">
        <f t="shared" si="230"/>
        <v>46.537447016187038</v>
      </c>
      <c r="AW779" s="9">
        <f t="shared" si="231"/>
        <v>49.262351732741081</v>
      </c>
      <c r="AX779" s="16">
        <f t="shared" si="254"/>
        <v>47.899899374464056</v>
      </c>
      <c r="AY779" s="44">
        <f t="shared" si="232"/>
        <v>-1.2601228845515856E-3</v>
      </c>
      <c r="AZ779" s="49"/>
      <c r="BA779" s="12">
        <f t="shared" si="255"/>
        <v>-1.2651070179115784E-3</v>
      </c>
      <c r="BB779" s="9">
        <f t="shared" si="256"/>
        <v>66.524977921866991</v>
      </c>
      <c r="BC779" s="9">
        <f t="shared" si="233"/>
        <v>65.162525563589966</v>
      </c>
      <c r="BD779" s="9">
        <f t="shared" si="234"/>
        <v>67.887430280144017</v>
      </c>
      <c r="BE779" s="16">
        <f t="shared" si="257"/>
        <v>66.524977921866991</v>
      </c>
      <c r="BF779" s="44">
        <f t="shared" si="235"/>
        <v>-1.2601228845515922E-3</v>
      </c>
      <c r="BG779" s="49"/>
      <c r="BH779" s="12">
        <f t="shared" si="258"/>
        <v>-1.2651070179115784E-3</v>
      </c>
      <c r="BI779" s="9">
        <f t="shared" si="259"/>
        <v>67</v>
      </c>
      <c r="BJ779" s="9">
        <f t="shared" si="237"/>
        <v>65.637547641722975</v>
      </c>
      <c r="BK779" s="9"/>
      <c r="BL779" s="47">
        <f t="shared" si="264"/>
        <v>67</v>
      </c>
      <c r="BM779" s="44">
        <f t="shared" si="236"/>
        <v>-1.2601228845515922E-3</v>
      </c>
      <c r="BN779" s="11"/>
      <c r="BO779" s="9"/>
      <c r="BP779" s="11"/>
      <c r="BQ779" s="9"/>
      <c r="BR779" s="43"/>
      <c r="BS779" s="9"/>
      <c r="BT779" s="11"/>
    </row>
    <row r="780" spans="3:72" x14ac:dyDescent="0.2">
      <c r="C780" s="1">
        <v>80</v>
      </c>
      <c r="D780" s="1">
        <v>104.71</v>
      </c>
      <c r="E780" s="1">
        <v>-5103.8999999999996</v>
      </c>
      <c r="F780" s="2">
        <v>78</v>
      </c>
      <c r="G780" s="6">
        <v>3.3000000000000002E-2</v>
      </c>
      <c r="H780" s="2">
        <v>0.42199999999999999</v>
      </c>
      <c r="I780" s="2">
        <v>3500</v>
      </c>
      <c r="J780" s="3">
        <f t="shared" si="260"/>
        <v>58.333333333333336</v>
      </c>
      <c r="K780" s="3">
        <f t="shared" si="261"/>
        <v>366.52</v>
      </c>
      <c r="L780" s="1">
        <v>0.9</v>
      </c>
      <c r="M780" s="1">
        <v>0.76</v>
      </c>
      <c r="N780" s="1">
        <f t="shared" si="238"/>
        <v>0.68400000000000005</v>
      </c>
      <c r="O780" s="40">
        <f t="shared" si="239"/>
        <v>50.175438596491226</v>
      </c>
      <c r="P780" s="40">
        <f t="shared" si="262"/>
        <v>3808.3157894736842</v>
      </c>
      <c r="Q780" s="1">
        <v>11</v>
      </c>
      <c r="R780" s="1">
        <v>4</v>
      </c>
      <c r="S780" s="2">
        <v>2600</v>
      </c>
      <c r="T780" s="3">
        <f t="shared" si="240"/>
        <v>866.66666666666663</v>
      </c>
      <c r="U780" s="7">
        <v>0.20419999999999999</v>
      </c>
      <c r="V780" s="7">
        <f t="shared" si="263"/>
        <v>3.2749326455999997E-2</v>
      </c>
      <c r="W780" s="7">
        <f t="shared" si="241"/>
        <v>1.6693636134473333E-2</v>
      </c>
      <c r="X780" s="40">
        <f t="shared" si="242"/>
        <v>1081.2059482292843</v>
      </c>
      <c r="Y780" s="1">
        <v>0</v>
      </c>
      <c r="Z780" s="1">
        <v>78</v>
      </c>
      <c r="AA780" s="2">
        <v>67</v>
      </c>
      <c r="AB780" s="6">
        <f t="shared" si="243"/>
        <v>0.6511988748177826</v>
      </c>
      <c r="AC780" s="2">
        <v>347.36</v>
      </c>
      <c r="AD780" s="40">
        <f t="shared" si="244"/>
        <v>3367.0033670033663</v>
      </c>
      <c r="AE780" s="1">
        <f t="shared" si="245"/>
        <v>2.4950099800399199</v>
      </c>
      <c r="AF780" s="2">
        <f t="shared" si="246"/>
        <v>253</v>
      </c>
      <c r="AG780" s="9">
        <f t="shared" si="247"/>
        <v>631.23752495009978</v>
      </c>
      <c r="AH780" s="12">
        <f t="shared" si="248"/>
        <v>2.4268241769320733E-3</v>
      </c>
      <c r="AI780" s="12">
        <f t="shared" si="225"/>
        <v>135039.89112830453</v>
      </c>
      <c r="AJ780" s="42">
        <f t="shared" si="226"/>
        <v>-50.618986435718135</v>
      </c>
      <c r="AK780" s="11">
        <v>0</v>
      </c>
      <c r="AL780" s="9">
        <f t="shared" si="227"/>
        <v>-1080.9518354697177</v>
      </c>
      <c r="AM780" s="11">
        <f t="shared" si="249"/>
        <v>0</v>
      </c>
      <c r="AN780" s="9">
        <f t="shared" si="250"/>
        <v>49.262351732741074</v>
      </c>
      <c r="AO780" s="9"/>
      <c r="AP780" s="9">
        <f t="shared" si="228"/>
        <v>50.619457593764992</v>
      </c>
      <c r="AQ780" s="47">
        <f t="shared" si="229"/>
        <v>49.257005235487973</v>
      </c>
      <c r="AR780" s="15">
        <f t="shared" si="251"/>
        <v>0</v>
      </c>
      <c r="AS780" s="49"/>
      <c r="AT780" s="12">
        <f t="shared" si="252"/>
        <v>-1.2601228845515856E-3</v>
      </c>
      <c r="AU780" s="9">
        <f t="shared" si="253"/>
        <v>47.899899374464056</v>
      </c>
      <c r="AV780" s="9">
        <f t="shared" si="230"/>
        <v>46.542793513440138</v>
      </c>
      <c r="AW780" s="9">
        <f t="shared" si="231"/>
        <v>49.257005235487981</v>
      </c>
      <c r="AX780" s="16">
        <f t="shared" si="254"/>
        <v>47.899899374464056</v>
      </c>
      <c r="AY780" s="44">
        <f t="shared" si="232"/>
        <v>-1.2551779457433442E-3</v>
      </c>
      <c r="AZ780" s="49"/>
      <c r="BA780" s="12">
        <f t="shared" si="255"/>
        <v>-1.2601228845515922E-3</v>
      </c>
      <c r="BB780" s="9">
        <f t="shared" si="256"/>
        <v>66.524977921866991</v>
      </c>
      <c r="BC780" s="9">
        <f t="shared" si="233"/>
        <v>65.167872060843067</v>
      </c>
      <c r="BD780" s="9">
        <f t="shared" si="234"/>
        <v>67.882083782890916</v>
      </c>
      <c r="BE780" s="16">
        <f t="shared" si="257"/>
        <v>66.524977921866991</v>
      </c>
      <c r="BF780" s="44">
        <f t="shared" si="235"/>
        <v>-1.2551779457433507E-3</v>
      </c>
      <c r="BG780" s="49"/>
      <c r="BH780" s="12">
        <f t="shared" si="258"/>
        <v>-1.2601228845515922E-3</v>
      </c>
      <c r="BI780" s="9">
        <f t="shared" si="259"/>
        <v>67</v>
      </c>
      <c r="BJ780" s="9">
        <f t="shared" si="237"/>
        <v>65.642894138976075</v>
      </c>
      <c r="BK780" s="9"/>
      <c r="BL780" s="47">
        <f t="shared" si="264"/>
        <v>67</v>
      </c>
      <c r="BM780" s="44">
        <f t="shared" si="236"/>
        <v>-1.2551779457433507E-3</v>
      </c>
      <c r="BN780" s="11"/>
      <c r="BO780" s="9"/>
      <c r="BP780" s="11"/>
      <c r="BQ780" s="9"/>
      <c r="BR780" s="43"/>
      <c r="BS780" s="9"/>
      <c r="BT780" s="11"/>
    </row>
    <row r="781" spans="3:72" x14ac:dyDescent="0.2">
      <c r="C781" s="1">
        <v>80</v>
      </c>
      <c r="D781" s="1">
        <v>104.71</v>
      </c>
      <c r="E781" s="1">
        <v>-5103.8999999999996</v>
      </c>
      <c r="F781" s="2">
        <v>78</v>
      </c>
      <c r="G781" s="6">
        <v>3.3000000000000002E-2</v>
      </c>
      <c r="H781" s="2">
        <v>0.42199999999999999</v>
      </c>
      <c r="I781" s="2">
        <v>3500</v>
      </c>
      <c r="J781" s="3">
        <f t="shared" si="260"/>
        <v>58.333333333333336</v>
      </c>
      <c r="K781" s="3">
        <f t="shared" si="261"/>
        <v>366.52</v>
      </c>
      <c r="L781" s="1">
        <v>0.9</v>
      </c>
      <c r="M781" s="1">
        <v>0.76</v>
      </c>
      <c r="N781" s="1">
        <f t="shared" si="238"/>
        <v>0.68400000000000005</v>
      </c>
      <c r="O781" s="40">
        <f t="shared" si="239"/>
        <v>50.175438596491226</v>
      </c>
      <c r="P781" s="40">
        <f t="shared" si="262"/>
        <v>3808.3157894736842</v>
      </c>
      <c r="Q781" s="1">
        <v>11</v>
      </c>
      <c r="R781" s="1">
        <v>4</v>
      </c>
      <c r="S781" s="2">
        <v>2600</v>
      </c>
      <c r="T781" s="3">
        <f t="shared" si="240"/>
        <v>866.66666666666663</v>
      </c>
      <c r="U781" s="7">
        <v>0.20419999999999999</v>
      </c>
      <c r="V781" s="7">
        <f t="shared" si="263"/>
        <v>3.2749326455999997E-2</v>
      </c>
      <c r="W781" s="7">
        <f t="shared" si="241"/>
        <v>1.6693636134473333E-2</v>
      </c>
      <c r="X781" s="40">
        <f t="shared" si="242"/>
        <v>1081.2059482292843</v>
      </c>
      <c r="Y781" s="1">
        <v>0</v>
      </c>
      <c r="Z781" s="1">
        <v>78</v>
      </c>
      <c r="AA781" s="2">
        <v>67</v>
      </c>
      <c r="AB781" s="6">
        <f t="shared" si="243"/>
        <v>0.6511988748177826</v>
      </c>
      <c r="AC781" s="2">
        <v>347.36</v>
      </c>
      <c r="AD781" s="40">
        <f t="shared" si="244"/>
        <v>3367.0033670033663</v>
      </c>
      <c r="AE781" s="1">
        <f t="shared" si="245"/>
        <v>2.4950099800399199</v>
      </c>
      <c r="AF781" s="2">
        <f t="shared" si="246"/>
        <v>254</v>
      </c>
      <c r="AG781" s="9">
        <f t="shared" si="247"/>
        <v>633.73253493013965</v>
      </c>
      <c r="AH781" s="12">
        <f t="shared" si="248"/>
        <v>2.4172928468840084E-3</v>
      </c>
      <c r="AI781" s="12">
        <f t="shared" si="225"/>
        <v>135259.42227340979</v>
      </c>
      <c r="AJ781" s="42">
        <f t="shared" si="226"/>
        <v>-50.608339013699322</v>
      </c>
      <c r="AK781" s="11">
        <v>0</v>
      </c>
      <c r="AL781" s="9">
        <f t="shared" si="227"/>
        <v>-1080.952833495287</v>
      </c>
      <c r="AM781" s="11">
        <f t="shared" si="249"/>
        <v>0</v>
      </c>
      <c r="AN781" s="9">
        <f t="shared" si="250"/>
        <v>49.257005235487973</v>
      </c>
      <c r="AO781" s="9"/>
      <c r="AP781" s="9">
        <f t="shared" si="228"/>
        <v>50.608806478075927</v>
      </c>
      <c r="AQ781" s="47">
        <f t="shared" si="229"/>
        <v>49.251700617052009</v>
      </c>
      <c r="AR781" s="15">
        <f t="shared" si="251"/>
        <v>0</v>
      </c>
      <c r="AS781" s="49"/>
      <c r="AT781" s="12">
        <f t="shared" si="252"/>
        <v>-1.2551779457433442E-3</v>
      </c>
      <c r="AU781" s="9">
        <f t="shared" si="253"/>
        <v>47.899899374464056</v>
      </c>
      <c r="AV781" s="9">
        <f t="shared" si="230"/>
        <v>46.548098131876102</v>
      </c>
      <c r="AW781" s="9">
        <f t="shared" si="231"/>
        <v>49.251700617052016</v>
      </c>
      <c r="AX781" s="16">
        <f t="shared" si="254"/>
        <v>47.899899374464056</v>
      </c>
      <c r="AY781" s="44">
        <f t="shared" si="232"/>
        <v>-1.2502717403671604E-3</v>
      </c>
      <c r="AZ781" s="49"/>
      <c r="BA781" s="12">
        <f t="shared" si="255"/>
        <v>-1.2551779457433507E-3</v>
      </c>
      <c r="BB781" s="9">
        <f t="shared" si="256"/>
        <v>66.524977921866991</v>
      </c>
      <c r="BC781" s="9">
        <f t="shared" si="233"/>
        <v>65.173176679279024</v>
      </c>
      <c r="BD781" s="9">
        <f t="shared" si="234"/>
        <v>67.876779164454959</v>
      </c>
      <c r="BE781" s="16">
        <f t="shared" si="257"/>
        <v>66.524977921866991</v>
      </c>
      <c r="BF781" s="44">
        <f t="shared" si="235"/>
        <v>-1.2502717403671737E-3</v>
      </c>
      <c r="BG781" s="49"/>
      <c r="BH781" s="12">
        <f t="shared" si="258"/>
        <v>-1.2551779457433507E-3</v>
      </c>
      <c r="BI781" s="9">
        <f t="shared" si="259"/>
        <v>67</v>
      </c>
      <c r="BJ781" s="9">
        <f t="shared" si="237"/>
        <v>65.648198757412032</v>
      </c>
      <c r="BK781" s="9"/>
      <c r="BL781" s="47">
        <f t="shared" si="264"/>
        <v>67</v>
      </c>
      <c r="BM781" s="44">
        <f t="shared" si="236"/>
        <v>-1.2502717403671737E-3</v>
      </c>
      <c r="BN781" s="11"/>
      <c r="BO781" s="9"/>
      <c r="BP781" s="11"/>
      <c r="BQ781" s="9"/>
      <c r="BR781" s="43"/>
      <c r="BS781" s="9"/>
      <c r="BT781" s="11"/>
    </row>
    <row r="782" spans="3:72" x14ac:dyDescent="0.2">
      <c r="C782" s="1">
        <v>80</v>
      </c>
      <c r="D782" s="1">
        <v>104.71</v>
      </c>
      <c r="E782" s="1">
        <v>-5103.8999999999996</v>
      </c>
      <c r="F782" s="2">
        <v>78</v>
      </c>
      <c r="G782" s="6">
        <v>3.3000000000000002E-2</v>
      </c>
      <c r="H782" s="2">
        <v>0.42199999999999999</v>
      </c>
      <c r="I782" s="2">
        <v>3500</v>
      </c>
      <c r="J782" s="3">
        <f t="shared" si="260"/>
        <v>58.333333333333336</v>
      </c>
      <c r="K782" s="3">
        <f t="shared" si="261"/>
        <v>366.52</v>
      </c>
      <c r="L782" s="1">
        <v>0.9</v>
      </c>
      <c r="M782" s="1">
        <v>0.76</v>
      </c>
      <c r="N782" s="1">
        <f t="shared" si="238"/>
        <v>0.68400000000000005</v>
      </c>
      <c r="O782" s="40">
        <f t="shared" si="239"/>
        <v>50.175438596491226</v>
      </c>
      <c r="P782" s="40">
        <f t="shared" si="262"/>
        <v>3808.3157894736842</v>
      </c>
      <c r="Q782" s="1">
        <v>11</v>
      </c>
      <c r="R782" s="1">
        <v>4</v>
      </c>
      <c r="S782" s="2">
        <v>2600</v>
      </c>
      <c r="T782" s="3">
        <f t="shared" si="240"/>
        <v>866.66666666666663</v>
      </c>
      <c r="U782" s="7">
        <v>0.20419999999999999</v>
      </c>
      <c r="V782" s="7">
        <f t="shared" si="263"/>
        <v>3.2749326455999997E-2</v>
      </c>
      <c r="W782" s="7">
        <f t="shared" si="241"/>
        <v>1.6693636134473333E-2</v>
      </c>
      <c r="X782" s="40">
        <f t="shared" si="242"/>
        <v>1081.2059482292843</v>
      </c>
      <c r="Y782" s="1">
        <v>0</v>
      </c>
      <c r="Z782" s="1">
        <v>78</v>
      </c>
      <c r="AA782" s="2">
        <v>67</v>
      </c>
      <c r="AB782" s="6">
        <f t="shared" si="243"/>
        <v>0.6511988748177826</v>
      </c>
      <c r="AC782" s="2">
        <v>347.36</v>
      </c>
      <c r="AD782" s="40">
        <f t="shared" si="244"/>
        <v>3367.0033670033663</v>
      </c>
      <c r="AE782" s="1">
        <f t="shared" si="245"/>
        <v>2.4950099800399199</v>
      </c>
      <c r="AF782" s="2">
        <f t="shared" si="246"/>
        <v>255</v>
      </c>
      <c r="AG782" s="9">
        <f t="shared" si="247"/>
        <v>636.22754491017963</v>
      </c>
      <c r="AH782" s="12">
        <f t="shared" si="248"/>
        <v>2.407836092366669E-3</v>
      </c>
      <c r="AI782" s="12">
        <f t="shared" si="225"/>
        <v>135477.2374788411</v>
      </c>
      <c r="AJ782" s="42">
        <f t="shared" si="226"/>
        <v>-50.597774815281745</v>
      </c>
      <c r="AK782" s="11">
        <v>0</v>
      </c>
      <c r="AL782" s="9">
        <f t="shared" si="227"/>
        <v>-1080.9538237120526</v>
      </c>
      <c r="AM782" s="11">
        <f t="shared" si="249"/>
        <v>0</v>
      </c>
      <c r="AN782" s="9">
        <f t="shared" si="250"/>
        <v>49.251700617052009</v>
      </c>
      <c r="AO782" s="9"/>
      <c r="AP782" s="9">
        <f t="shared" si="228"/>
        <v>50.598238629253565</v>
      </c>
      <c r="AQ782" s="47">
        <f t="shared" si="229"/>
        <v>49.246437386665612</v>
      </c>
      <c r="AR782" s="15">
        <f t="shared" si="251"/>
        <v>0</v>
      </c>
      <c r="AS782" s="49"/>
      <c r="AT782" s="12">
        <f t="shared" si="252"/>
        <v>-1.2502717403671604E-3</v>
      </c>
      <c r="AU782" s="9">
        <f t="shared" si="253"/>
        <v>47.899899374464056</v>
      </c>
      <c r="AV782" s="9">
        <f t="shared" si="230"/>
        <v>46.5533613622625</v>
      </c>
      <c r="AW782" s="9">
        <f t="shared" si="231"/>
        <v>49.246437386665626</v>
      </c>
      <c r="AX782" s="16">
        <f t="shared" si="254"/>
        <v>47.899899374464063</v>
      </c>
      <c r="AY782" s="44">
        <f t="shared" si="232"/>
        <v>-1.245403814515467E-3</v>
      </c>
      <c r="AZ782" s="49"/>
      <c r="BA782" s="12">
        <f t="shared" si="255"/>
        <v>-1.2502717403671737E-3</v>
      </c>
      <c r="BB782" s="9">
        <f t="shared" si="256"/>
        <v>66.524977921866991</v>
      </c>
      <c r="BC782" s="9">
        <f t="shared" si="233"/>
        <v>65.178439909665428</v>
      </c>
      <c r="BD782" s="9">
        <f t="shared" si="234"/>
        <v>67.871515934068555</v>
      </c>
      <c r="BE782" s="16">
        <f t="shared" si="257"/>
        <v>66.524977921866991</v>
      </c>
      <c r="BF782" s="44">
        <f t="shared" si="235"/>
        <v>-1.245403814515467E-3</v>
      </c>
      <c r="BG782" s="49"/>
      <c r="BH782" s="12">
        <f t="shared" si="258"/>
        <v>-1.2502717403671737E-3</v>
      </c>
      <c r="BI782" s="9">
        <f t="shared" si="259"/>
        <v>67</v>
      </c>
      <c r="BJ782" s="9">
        <f t="shared" si="237"/>
        <v>65.653461987798437</v>
      </c>
      <c r="BK782" s="9"/>
      <c r="BL782" s="47">
        <f t="shared" si="264"/>
        <v>67</v>
      </c>
      <c r="BM782" s="44">
        <f t="shared" si="236"/>
        <v>-1.245403814515467E-3</v>
      </c>
      <c r="BN782" s="11"/>
      <c r="BO782" s="9"/>
      <c r="BP782" s="11"/>
      <c r="BQ782" s="9"/>
      <c r="BR782" s="43"/>
      <c r="BS782" s="9"/>
      <c r="BT782" s="11"/>
    </row>
    <row r="783" spans="3:72" x14ac:dyDescent="0.2">
      <c r="C783" s="1">
        <v>80</v>
      </c>
      <c r="D783" s="1">
        <v>104.71</v>
      </c>
      <c r="E783" s="1">
        <v>-5103.8999999999996</v>
      </c>
      <c r="F783" s="2">
        <v>78</v>
      </c>
      <c r="G783" s="6">
        <v>3.3000000000000002E-2</v>
      </c>
      <c r="H783" s="2">
        <v>0.42199999999999999</v>
      </c>
      <c r="I783" s="2">
        <v>3500</v>
      </c>
      <c r="J783" s="3">
        <f t="shared" si="260"/>
        <v>58.333333333333336</v>
      </c>
      <c r="K783" s="3">
        <f t="shared" si="261"/>
        <v>366.52</v>
      </c>
      <c r="L783" s="1">
        <v>0.9</v>
      </c>
      <c r="M783" s="1">
        <v>0.76</v>
      </c>
      <c r="N783" s="1">
        <f t="shared" si="238"/>
        <v>0.68400000000000005</v>
      </c>
      <c r="O783" s="40">
        <f t="shared" si="239"/>
        <v>50.175438596491226</v>
      </c>
      <c r="P783" s="40">
        <f t="shared" si="262"/>
        <v>3808.3157894736842</v>
      </c>
      <c r="Q783" s="1">
        <v>11</v>
      </c>
      <c r="R783" s="1">
        <v>4</v>
      </c>
      <c r="S783" s="2">
        <v>2600</v>
      </c>
      <c r="T783" s="3">
        <f t="shared" si="240"/>
        <v>866.66666666666663</v>
      </c>
      <c r="U783" s="7">
        <v>0.20419999999999999</v>
      </c>
      <c r="V783" s="7">
        <f t="shared" si="263"/>
        <v>3.2749326455999997E-2</v>
      </c>
      <c r="W783" s="7">
        <f t="shared" si="241"/>
        <v>1.6693636134473333E-2</v>
      </c>
      <c r="X783" s="40">
        <f t="shared" si="242"/>
        <v>1081.2059482292843</v>
      </c>
      <c r="Y783" s="1">
        <v>0</v>
      </c>
      <c r="Z783" s="1">
        <v>78</v>
      </c>
      <c r="AA783" s="2">
        <v>67</v>
      </c>
      <c r="AB783" s="6">
        <f t="shared" si="243"/>
        <v>0.6511988748177826</v>
      </c>
      <c r="AC783" s="2">
        <v>347.36</v>
      </c>
      <c r="AD783" s="40">
        <f t="shared" si="244"/>
        <v>3367.0033670033663</v>
      </c>
      <c r="AE783" s="1">
        <f t="shared" si="245"/>
        <v>2.4950099800399199</v>
      </c>
      <c r="AF783" s="2">
        <f t="shared" si="246"/>
        <v>256</v>
      </c>
      <c r="AG783" s="9">
        <f t="shared" si="247"/>
        <v>638.7225548902195</v>
      </c>
      <c r="AH783" s="12">
        <f t="shared" si="248"/>
        <v>2.3984530415441406E-3</v>
      </c>
      <c r="AI783" s="12">
        <f t="shared" si="225"/>
        <v>135693.35681070643</v>
      </c>
      <c r="AJ783" s="42">
        <f t="shared" si="226"/>
        <v>-50.587292867249154</v>
      </c>
      <c r="AK783" s="11">
        <v>0</v>
      </c>
      <c r="AL783" s="9">
        <f t="shared" si="227"/>
        <v>-1080.9548062113042</v>
      </c>
      <c r="AM783" s="11">
        <f t="shared" si="249"/>
        <v>0</v>
      </c>
      <c r="AN783" s="9">
        <f t="shared" si="250"/>
        <v>49.246437386665612</v>
      </c>
      <c r="AO783" s="9"/>
      <c r="AP783" s="9">
        <f t="shared" si="228"/>
        <v>50.587753073408557</v>
      </c>
      <c r="AQ783" s="47">
        <f t="shared" si="229"/>
        <v>49.241215061207008</v>
      </c>
      <c r="AR783" s="15">
        <f t="shared" si="251"/>
        <v>0</v>
      </c>
      <c r="AS783" s="49"/>
      <c r="AT783" s="12">
        <f t="shared" si="252"/>
        <v>-1.245403814515467E-3</v>
      </c>
      <c r="AU783" s="9">
        <f t="shared" si="253"/>
        <v>47.899899374464063</v>
      </c>
      <c r="AV783" s="9">
        <f t="shared" si="230"/>
        <v>46.558583687721118</v>
      </c>
      <c r="AW783" s="9">
        <f t="shared" si="231"/>
        <v>49.241215061207008</v>
      </c>
      <c r="AX783" s="16">
        <f t="shared" si="254"/>
        <v>47.899899374464063</v>
      </c>
      <c r="AY783" s="44">
        <f t="shared" si="232"/>
        <v>-1.2405737213522072E-3</v>
      </c>
      <c r="AZ783" s="49"/>
      <c r="BA783" s="12">
        <f t="shared" si="255"/>
        <v>-1.245403814515467E-3</v>
      </c>
      <c r="BB783" s="9">
        <f t="shared" si="256"/>
        <v>66.524977921866991</v>
      </c>
      <c r="BC783" s="9">
        <f t="shared" si="233"/>
        <v>65.183662235124046</v>
      </c>
      <c r="BD783" s="9">
        <f t="shared" si="234"/>
        <v>67.866293608609936</v>
      </c>
      <c r="BE783" s="16">
        <f t="shared" si="257"/>
        <v>66.524977921866991</v>
      </c>
      <c r="BF783" s="44">
        <f t="shared" si="235"/>
        <v>-1.2405737213522072E-3</v>
      </c>
      <c r="BG783" s="49"/>
      <c r="BH783" s="12">
        <f t="shared" si="258"/>
        <v>-1.245403814515467E-3</v>
      </c>
      <c r="BI783" s="9">
        <f t="shared" si="259"/>
        <v>67</v>
      </c>
      <c r="BJ783" s="9">
        <f t="shared" si="237"/>
        <v>65.658684313257055</v>
      </c>
      <c r="BK783" s="9"/>
      <c r="BL783" s="47">
        <f t="shared" si="264"/>
        <v>67</v>
      </c>
      <c r="BM783" s="44">
        <f t="shared" si="236"/>
        <v>-1.2405737213522072E-3</v>
      </c>
      <c r="BN783" s="11"/>
      <c r="BO783" s="9"/>
      <c r="BP783" s="11"/>
      <c r="BQ783" s="9"/>
      <c r="BR783" s="43"/>
      <c r="BS783" s="9"/>
      <c r="BT783" s="11"/>
    </row>
    <row r="784" spans="3:72" x14ac:dyDescent="0.2">
      <c r="C784" s="1">
        <v>80</v>
      </c>
      <c r="D784" s="1">
        <v>104.71</v>
      </c>
      <c r="E784" s="1">
        <v>-5103.8999999999996</v>
      </c>
      <c r="F784" s="2">
        <v>78</v>
      </c>
      <c r="G784" s="6">
        <v>3.3000000000000002E-2</v>
      </c>
      <c r="H784" s="2">
        <v>0.42199999999999999</v>
      </c>
      <c r="I784" s="2">
        <v>3500</v>
      </c>
      <c r="J784" s="3">
        <f t="shared" si="260"/>
        <v>58.333333333333336</v>
      </c>
      <c r="K784" s="3">
        <f t="shared" si="261"/>
        <v>366.52</v>
      </c>
      <c r="L784" s="1">
        <v>0.9</v>
      </c>
      <c r="M784" s="1">
        <v>0.76</v>
      </c>
      <c r="N784" s="1">
        <f t="shared" si="238"/>
        <v>0.68400000000000005</v>
      </c>
      <c r="O784" s="40">
        <f t="shared" si="239"/>
        <v>50.175438596491226</v>
      </c>
      <c r="P784" s="40">
        <f t="shared" si="262"/>
        <v>3808.3157894736842</v>
      </c>
      <c r="Q784" s="1">
        <v>11</v>
      </c>
      <c r="R784" s="1">
        <v>4</v>
      </c>
      <c r="S784" s="2">
        <v>2600</v>
      </c>
      <c r="T784" s="3">
        <f t="shared" si="240"/>
        <v>866.66666666666663</v>
      </c>
      <c r="U784" s="7">
        <v>0.20419999999999999</v>
      </c>
      <c r="V784" s="7">
        <f t="shared" si="263"/>
        <v>3.2749326455999997E-2</v>
      </c>
      <c r="W784" s="7">
        <f t="shared" si="241"/>
        <v>1.6693636134473333E-2</v>
      </c>
      <c r="X784" s="40">
        <f t="shared" si="242"/>
        <v>1081.2059482292843</v>
      </c>
      <c r="Y784" s="1">
        <v>0</v>
      </c>
      <c r="Z784" s="1">
        <v>78</v>
      </c>
      <c r="AA784" s="2">
        <v>67</v>
      </c>
      <c r="AB784" s="6">
        <f t="shared" si="243"/>
        <v>0.6511988748177826</v>
      </c>
      <c r="AC784" s="2">
        <v>347.36</v>
      </c>
      <c r="AD784" s="40">
        <f t="shared" si="244"/>
        <v>3367.0033670033663</v>
      </c>
      <c r="AE784" s="1">
        <f t="shared" si="245"/>
        <v>2.4950099800399199</v>
      </c>
      <c r="AF784" s="2">
        <f t="shared" si="246"/>
        <v>257</v>
      </c>
      <c r="AG784" s="9">
        <f t="shared" si="247"/>
        <v>641.21756487025937</v>
      </c>
      <c r="AH784" s="12">
        <f t="shared" si="248"/>
        <v>2.3891428361175176E-3</v>
      </c>
      <c r="AI784" s="12">
        <f t="shared" ref="AI784:AI816" si="265">AL784^2-4*CoefC*AJ784</f>
        <v>135907.80002316018</v>
      </c>
      <c r="AJ784" s="42">
        <f t="shared" ref="AJ784:AJ816" si="266">AH784^2*CoefA-AP784</f>
        <v>-50.576892211515393</v>
      </c>
      <c r="AK784" s="11">
        <v>0</v>
      </c>
      <c r="AL784" s="9">
        <f t="shared" ref="AL784:AL816" si="267">AH784*CoefB-B</f>
        <v>-1080.9557810829144</v>
      </c>
      <c r="AM784" s="11">
        <f t="shared" si="249"/>
        <v>0</v>
      </c>
      <c r="AN784" s="9">
        <f t="shared" si="250"/>
        <v>49.241215061207008</v>
      </c>
      <c r="AO784" s="9"/>
      <c r="AP784" s="9">
        <f t="shared" ref="AP784:AP816" si="268">AN784-AT784*(B-_R*ABS(AT784))</f>
        <v>50.577348851794703</v>
      </c>
      <c r="AQ784" s="47">
        <f t="shared" ref="AQ784:AQ816" si="269">AU784+B*(AR784-AT784)+_R*AT784*ABS(AT784)</f>
        <v>49.236033165051758</v>
      </c>
      <c r="AR784" s="15">
        <f t="shared" si="251"/>
        <v>0</v>
      </c>
      <c r="AS784" s="49"/>
      <c r="AT784" s="12">
        <f t="shared" si="252"/>
        <v>-1.2405737213522072E-3</v>
      </c>
      <c r="AU784" s="9">
        <f t="shared" si="253"/>
        <v>47.899899374464063</v>
      </c>
      <c r="AV784" s="9">
        <f t="shared" ref="AV784:AV816" si="270">AU784+AT784*(B-_R*ABS(AT784))</f>
        <v>46.563765583876368</v>
      </c>
      <c r="AW784" s="9">
        <f t="shared" ref="AW784:AW816" si="271">AU784-BA784*(B-_R*ABS(BA784))</f>
        <v>49.236033165051758</v>
      </c>
      <c r="AX784" s="16">
        <f t="shared" si="254"/>
        <v>47.899899374464063</v>
      </c>
      <c r="AY784" s="44">
        <f t="shared" ref="AY784:AY816" si="272">(AV784-AX784)/B</f>
        <v>-1.2357810209756171E-3</v>
      </c>
      <c r="AZ784" s="49"/>
      <c r="BA784" s="12">
        <f t="shared" si="255"/>
        <v>-1.2405737213522072E-3</v>
      </c>
      <c r="BB784" s="9">
        <f t="shared" si="256"/>
        <v>66.524977921866991</v>
      </c>
      <c r="BC784" s="9">
        <f t="shared" ref="BC784:BC816" si="273">BB784+BA784*(B-_R*ABS(BA784))</f>
        <v>65.188844131279296</v>
      </c>
      <c r="BD784" s="9">
        <f t="shared" ref="BD784:BD816" si="274">BB784-BH784*(B-_R*ABS(BH784))</f>
        <v>67.861111712454687</v>
      </c>
      <c r="BE784" s="16">
        <f t="shared" si="257"/>
        <v>66.524977921866991</v>
      </c>
      <c r="BF784" s="44">
        <f t="shared" ref="BF784:BF816" si="275">(BC784-BE784)/B</f>
        <v>-1.2357810209756171E-3</v>
      </c>
      <c r="BG784" s="49"/>
      <c r="BH784" s="12">
        <f t="shared" si="258"/>
        <v>-1.2405737213522072E-3</v>
      </c>
      <c r="BI784" s="9">
        <f t="shared" si="259"/>
        <v>67</v>
      </c>
      <c r="BJ784" s="9">
        <f t="shared" si="237"/>
        <v>65.663866209412305</v>
      </c>
      <c r="BK784" s="9"/>
      <c r="BL784" s="47">
        <f t="shared" si="264"/>
        <v>67</v>
      </c>
      <c r="BM784" s="44">
        <f t="shared" ref="BM784:BM816" si="276">(BJ784-BL784)/B</f>
        <v>-1.2357810209756171E-3</v>
      </c>
      <c r="BN784" s="11"/>
      <c r="BO784" s="9"/>
      <c r="BP784" s="11"/>
      <c r="BQ784" s="9"/>
      <c r="BR784" s="43"/>
      <c r="BS784" s="9"/>
      <c r="BT784" s="11"/>
    </row>
    <row r="785" spans="3:72" x14ac:dyDescent="0.2">
      <c r="C785" s="1">
        <v>80</v>
      </c>
      <c r="D785" s="1">
        <v>104.71</v>
      </c>
      <c r="E785" s="1">
        <v>-5103.8999999999996</v>
      </c>
      <c r="F785" s="2">
        <v>78</v>
      </c>
      <c r="G785" s="6">
        <v>3.3000000000000002E-2</v>
      </c>
      <c r="H785" s="2">
        <v>0.42199999999999999</v>
      </c>
      <c r="I785" s="2">
        <v>3500</v>
      </c>
      <c r="J785" s="3">
        <f t="shared" si="260"/>
        <v>58.333333333333336</v>
      </c>
      <c r="K785" s="3">
        <f t="shared" si="261"/>
        <v>366.52</v>
      </c>
      <c r="L785" s="1">
        <v>0.9</v>
      </c>
      <c r="M785" s="1">
        <v>0.76</v>
      </c>
      <c r="N785" s="1">
        <f t="shared" si="238"/>
        <v>0.68400000000000005</v>
      </c>
      <c r="O785" s="40">
        <f t="shared" si="239"/>
        <v>50.175438596491226</v>
      </c>
      <c r="P785" s="40">
        <f t="shared" si="262"/>
        <v>3808.3157894736842</v>
      </c>
      <c r="Q785" s="1">
        <v>11</v>
      </c>
      <c r="R785" s="1">
        <v>4</v>
      </c>
      <c r="S785" s="2">
        <v>2600</v>
      </c>
      <c r="T785" s="3">
        <f t="shared" si="240"/>
        <v>866.66666666666663</v>
      </c>
      <c r="U785" s="7">
        <v>0.20419999999999999</v>
      </c>
      <c r="V785" s="7">
        <f t="shared" si="263"/>
        <v>3.2749326455999997E-2</v>
      </c>
      <c r="W785" s="7">
        <f t="shared" si="241"/>
        <v>1.6693636134473333E-2</v>
      </c>
      <c r="X785" s="40">
        <f t="shared" si="242"/>
        <v>1081.2059482292843</v>
      </c>
      <c r="Y785" s="1">
        <v>0</v>
      </c>
      <c r="Z785" s="1">
        <v>78</v>
      </c>
      <c r="AA785" s="2">
        <v>67</v>
      </c>
      <c r="AB785" s="6">
        <f t="shared" si="243"/>
        <v>0.6511988748177826</v>
      </c>
      <c r="AC785" s="2">
        <v>347.36</v>
      </c>
      <c r="AD785" s="40">
        <f t="shared" si="244"/>
        <v>3367.0033670033663</v>
      </c>
      <c r="AE785" s="1">
        <f t="shared" si="245"/>
        <v>2.4950099800399199</v>
      </c>
      <c r="AF785" s="2">
        <f t="shared" si="246"/>
        <v>258</v>
      </c>
      <c r="AG785" s="9">
        <f t="shared" si="247"/>
        <v>643.71257485029935</v>
      </c>
      <c r="AH785" s="12">
        <f t="shared" si="248"/>
        <v>2.3799046310631856E-3</v>
      </c>
      <c r="AI785" s="12">
        <f t="shared" si="265"/>
        <v>136120.58656444622</v>
      </c>
      <c r="AJ785" s="42">
        <f t="shared" si="266"/>
        <v>-50.566571904831299</v>
      </c>
      <c r="AK785" s="11">
        <v>0</v>
      </c>
      <c r="AL785" s="9">
        <f t="shared" si="267"/>
        <v>-1080.9567484153656</v>
      </c>
      <c r="AM785" s="11">
        <f t="shared" si="249"/>
        <v>0</v>
      </c>
      <c r="AN785" s="9">
        <f t="shared" si="250"/>
        <v>49.236033165051758</v>
      </c>
      <c r="AO785" s="9"/>
      <c r="AP785" s="9">
        <f t="shared" si="268"/>
        <v>50.567025020515537</v>
      </c>
      <c r="AQ785" s="47">
        <f t="shared" si="269"/>
        <v>49.230891229927842</v>
      </c>
      <c r="AR785" s="15">
        <f t="shared" si="251"/>
        <v>0</v>
      </c>
      <c r="AS785" s="49"/>
      <c r="AT785" s="12">
        <f t="shared" si="252"/>
        <v>-1.2357810209756171E-3</v>
      </c>
      <c r="AU785" s="9">
        <f t="shared" si="253"/>
        <v>47.899899374464063</v>
      </c>
      <c r="AV785" s="9">
        <f t="shared" si="270"/>
        <v>46.568907519000284</v>
      </c>
      <c r="AW785" s="9">
        <f t="shared" si="271"/>
        <v>49.230891229927842</v>
      </c>
      <c r="AX785" s="16">
        <f t="shared" si="254"/>
        <v>47.899899374464063</v>
      </c>
      <c r="AY785" s="44">
        <f t="shared" si="272"/>
        <v>-1.2310252802840891E-3</v>
      </c>
      <c r="AZ785" s="49"/>
      <c r="BA785" s="12">
        <f t="shared" si="255"/>
        <v>-1.2357810209756171E-3</v>
      </c>
      <c r="BB785" s="9">
        <f t="shared" si="256"/>
        <v>66.524977921866991</v>
      </c>
      <c r="BC785" s="9">
        <f t="shared" si="273"/>
        <v>65.193986066403212</v>
      </c>
      <c r="BD785" s="9">
        <f t="shared" si="274"/>
        <v>67.85596977733077</v>
      </c>
      <c r="BE785" s="16">
        <f t="shared" si="257"/>
        <v>66.524977921866991</v>
      </c>
      <c r="BF785" s="44">
        <f t="shared" si="275"/>
        <v>-1.2310252802840891E-3</v>
      </c>
      <c r="BG785" s="49"/>
      <c r="BH785" s="12">
        <f t="shared" si="258"/>
        <v>-1.2357810209756171E-3</v>
      </c>
      <c r="BI785" s="9">
        <f t="shared" si="259"/>
        <v>67</v>
      </c>
      <c r="BJ785" s="9">
        <f t="shared" si="237"/>
        <v>65.669008144536221</v>
      </c>
      <c r="BK785" s="9"/>
      <c r="BL785" s="47">
        <f t="shared" si="264"/>
        <v>67</v>
      </c>
      <c r="BM785" s="44">
        <f t="shared" si="276"/>
        <v>-1.2310252802840891E-3</v>
      </c>
      <c r="BN785" s="11"/>
      <c r="BO785" s="9"/>
      <c r="BP785" s="11"/>
      <c r="BQ785" s="9"/>
      <c r="BR785" s="43"/>
      <c r="BS785" s="9"/>
      <c r="BT785" s="11"/>
    </row>
    <row r="786" spans="3:72" x14ac:dyDescent="0.2">
      <c r="C786" s="1">
        <v>80</v>
      </c>
      <c r="D786" s="1">
        <v>104.71</v>
      </c>
      <c r="E786" s="1">
        <v>-5103.8999999999996</v>
      </c>
      <c r="F786" s="2">
        <v>78</v>
      </c>
      <c r="G786" s="6">
        <v>3.3000000000000002E-2</v>
      </c>
      <c r="H786" s="2">
        <v>0.42199999999999999</v>
      </c>
      <c r="I786" s="2">
        <v>3500</v>
      </c>
      <c r="J786" s="3">
        <f t="shared" si="260"/>
        <v>58.333333333333336</v>
      </c>
      <c r="K786" s="3">
        <f t="shared" si="261"/>
        <v>366.52</v>
      </c>
      <c r="L786" s="1">
        <v>0.9</v>
      </c>
      <c r="M786" s="1">
        <v>0.76</v>
      </c>
      <c r="N786" s="1">
        <f t="shared" si="238"/>
        <v>0.68400000000000005</v>
      </c>
      <c r="O786" s="40">
        <f t="shared" si="239"/>
        <v>50.175438596491226</v>
      </c>
      <c r="P786" s="40">
        <f t="shared" si="262"/>
        <v>3808.3157894736842</v>
      </c>
      <c r="Q786" s="1">
        <v>11</v>
      </c>
      <c r="R786" s="1">
        <v>4</v>
      </c>
      <c r="S786" s="2">
        <v>2600</v>
      </c>
      <c r="T786" s="3">
        <f t="shared" si="240"/>
        <v>866.66666666666663</v>
      </c>
      <c r="U786" s="7">
        <v>0.20419999999999999</v>
      </c>
      <c r="V786" s="7">
        <f t="shared" si="263"/>
        <v>3.2749326455999997E-2</v>
      </c>
      <c r="W786" s="7">
        <f t="shared" si="241"/>
        <v>1.6693636134473333E-2</v>
      </c>
      <c r="X786" s="40">
        <f t="shared" si="242"/>
        <v>1081.2059482292843</v>
      </c>
      <c r="Y786" s="1">
        <v>0</v>
      </c>
      <c r="Z786" s="1">
        <v>78</v>
      </c>
      <c r="AA786" s="2">
        <v>67</v>
      </c>
      <c r="AB786" s="6">
        <f t="shared" si="243"/>
        <v>0.6511988748177826</v>
      </c>
      <c r="AC786" s="2">
        <v>347.36</v>
      </c>
      <c r="AD786" s="40">
        <f t="shared" si="244"/>
        <v>3367.0033670033663</v>
      </c>
      <c r="AE786" s="1">
        <f t="shared" si="245"/>
        <v>2.4950099800399199</v>
      </c>
      <c r="AF786" s="2">
        <f t="shared" si="246"/>
        <v>259</v>
      </c>
      <c r="AG786" s="9">
        <f t="shared" si="247"/>
        <v>646.20758483033921</v>
      </c>
      <c r="AH786" s="12">
        <f t="shared" si="248"/>
        <v>2.3707375943771499E-3</v>
      </c>
      <c r="AI786" s="12">
        <f t="shared" si="265"/>
        <v>136331.73558280186</v>
      </c>
      <c r="AJ786" s="42">
        <f t="shared" si="266"/>
        <v>-50.55633101849844</v>
      </c>
      <c r="AK786" s="11">
        <v>0</v>
      </c>
      <c r="AL786" s="9">
        <f t="shared" si="267"/>
        <v>-1080.9577082957771</v>
      </c>
      <c r="AM786" s="11">
        <f t="shared" si="249"/>
        <v>0</v>
      </c>
      <c r="AN786" s="9">
        <f t="shared" si="250"/>
        <v>49.230891229927842</v>
      </c>
      <c r="AO786" s="9"/>
      <c r="AP786" s="9">
        <f t="shared" si="268"/>
        <v>50.556780650237755</v>
      </c>
      <c r="AQ786" s="47">
        <f t="shared" si="269"/>
        <v>49.225788794773976</v>
      </c>
      <c r="AR786" s="15">
        <f t="shared" si="251"/>
        <v>0</v>
      </c>
      <c r="AS786" s="49"/>
      <c r="AT786" s="12">
        <f t="shared" si="252"/>
        <v>-1.2310252802840891E-3</v>
      </c>
      <c r="AU786" s="9">
        <f t="shared" si="253"/>
        <v>47.899899374464063</v>
      </c>
      <c r="AV786" s="9">
        <f t="shared" si="270"/>
        <v>46.57400995415415</v>
      </c>
      <c r="AW786" s="9">
        <f t="shared" si="271"/>
        <v>49.225788794773976</v>
      </c>
      <c r="AX786" s="16">
        <f t="shared" si="254"/>
        <v>47.899899374464063</v>
      </c>
      <c r="AY786" s="44">
        <f t="shared" si="272"/>
        <v>-1.2263060728451897E-3</v>
      </c>
      <c r="AZ786" s="49"/>
      <c r="BA786" s="12">
        <f t="shared" si="255"/>
        <v>-1.2310252802840891E-3</v>
      </c>
      <c r="BB786" s="9">
        <f t="shared" si="256"/>
        <v>66.524977921866991</v>
      </c>
      <c r="BC786" s="9">
        <f t="shared" si="273"/>
        <v>65.199088501557085</v>
      </c>
      <c r="BD786" s="9">
        <f t="shared" si="274"/>
        <v>67.850867342176898</v>
      </c>
      <c r="BE786" s="16">
        <f t="shared" si="257"/>
        <v>66.524977921866991</v>
      </c>
      <c r="BF786" s="44">
        <f t="shared" si="275"/>
        <v>-1.2263060728451832E-3</v>
      </c>
      <c r="BG786" s="49"/>
      <c r="BH786" s="12">
        <f t="shared" si="258"/>
        <v>-1.2310252802840891E-3</v>
      </c>
      <c r="BI786" s="9">
        <f t="shared" si="259"/>
        <v>67</v>
      </c>
      <c r="BJ786" s="9">
        <f t="shared" si="237"/>
        <v>65.674110579690094</v>
      </c>
      <c r="BK786" s="9"/>
      <c r="BL786" s="47">
        <f t="shared" si="264"/>
        <v>67</v>
      </c>
      <c r="BM786" s="44">
        <f t="shared" si="276"/>
        <v>-1.2263060728451832E-3</v>
      </c>
      <c r="BN786" s="11"/>
      <c r="BO786" s="9"/>
      <c r="BP786" s="11"/>
      <c r="BQ786" s="9"/>
      <c r="BR786" s="43"/>
      <c r="BS786" s="9"/>
      <c r="BT786" s="11"/>
    </row>
    <row r="787" spans="3:72" x14ac:dyDescent="0.2">
      <c r="C787" s="1">
        <v>80</v>
      </c>
      <c r="D787" s="1">
        <v>104.71</v>
      </c>
      <c r="E787" s="1">
        <v>-5103.8999999999996</v>
      </c>
      <c r="F787" s="2">
        <v>78</v>
      </c>
      <c r="G787" s="6">
        <v>3.3000000000000002E-2</v>
      </c>
      <c r="H787" s="2">
        <v>0.42199999999999999</v>
      </c>
      <c r="I787" s="2">
        <v>3500</v>
      </c>
      <c r="J787" s="3">
        <f t="shared" si="260"/>
        <v>58.333333333333336</v>
      </c>
      <c r="K787" s="3">
        <f t="shared" si="261"/>
        <v>366.52</v>
      </c>
      <c r="L787" s="1">
        <v>0.9</v>
      </c>
      <c r="M787" s="1">
        <v>0.76</v>
      </c>
      <c r="N787" s="1">
        <f t="shared" si="238"/>
        <v>0.68400000000000005</v>
      </c>
      <c r="O787" s="40">
        <f t="shared" si="239"/>
        <v>50.175438596491226</v>
      </c>
      <c r="P787" s="40">
        <f t="shared" si="262"/>
        <v>3808.3157894736842</v>
      </c>
      <c r="Q787" s="1">
        <v>11</v>
      </c>
      <c r="R787" s="1">
        <v>4</v>
      </c>
      <c r="S787" s="2">
        <v>2600</v>
      </c>
      <c r="T787" s="3">
        <f t="shared" si="240"/>
        <v>866.66666666666663</v>
      </c>
      <c r="U787" s="7">
        <v>0.20419999999999999</v>
      </c>
      <c r="V787" s="7">
        <f t="shared" si="263"/>
        <v>3.2749326455999997E-2</v>
      </c>
      <c r="W787" s="7">
        <f t="shared" si="241"/>
        <v>1.6693636134473333E-2</v>
      </c>
      <c r="X787" s="40">
        <f t="shared" si="242"/>
        <v>1081.2059482292843</v>
      </c>
      <c r="Y787" s="1">
        <v>0</v>
      </c>
      <c r="Z787" s="1">
        <v>78</v>
      </c>
      <c r="AA787" s="2">
        <v>67</v>
      </c>
      <c r="AB787" s="6">
        <f t="shared" si="243"/>
        <v>0.6511988748177826</v>
      </c>
      <c r="AC787" s="2">
        <v>347.36</v>
      </c>
      <c r="AD787" s="40">
        <f t="shared" si="244"/>
        <v>3367.0033670033663</v>
      </c>
      <c r="AE787" s="1">
        <f t="shared" si="245"/>
        <v>2.4950099800399199</v>
      </c>
      <c r="AF787" s="2">
        <f t="shared" si="246"/>
        <v>260</v>
      </c>
      <c r="AG787" s="9">
        <f t="shared" si="247"/>
        <v>648.7025948103792</v>
      </c>
      <c r="AH787" s="12">
        <f t="shared" si="248"/>
        <v>2.3616409068252459E-3</v>
      </c>
      <c r="AI787" s="12">
        <f t="shared" si="265"/>
        <v>136541.26593222201</v>
      </c>
      <c r="AJ787" s="42">
        <f t="shared" si="266"/>
        <v>-50.546168638089348</v>
      </c>
      <c r="AK787" s="11">
        <v>0</v>
      </c>
      <c r="AL787" s="9">
        <f t="shared" si="267"/>
        <v>-1080.9586608099307</v>
      </c>
      <c r="AM787" s="11">
        <f t="shared" si="249"/>
        <v>0</v>
      </c>
      <c r="AN787" s="9">
        <f t="shared" si="250"/>
        <v>49.225788794773976</v>
      </c>
      <c r="AO787" s="9"/>
      <c r="AP787" s="9">
        <f t="shared" si="268"/>
        <v>50.54661482591117</v>
      </c>
      <c r="AQ787" s="47">
        <f t="shared" si="269"/>
        <v>49.220725405601257</v>
      </c>
      <c r="AR787" s="15">
        <f t="shared" si="251"/>
        <v>0</v>
      </c>
      <c r="AS787" s="49"/>
      <c r="AT787" s="12">
        <f t="shared" si="252"/>
        <v>-1.2263060728451897E-3</v>
      </c>
      <c r="AU787" s="9">
        <f t="shared" si="253"/>
        <v>47.899899374464063</v>
      </c>
      <c r="AV787" s="9">
        <f t="shared" si="270"/>
        <v>46.579073343326868</v>
      </c>
      <c r="AW787" s="9">
        <f t="shared" si="271"/>
        <v>49.22072540560125</v>
      </c>
      <c r="AX787" s="16">
        <f t="shared" si="254"/>
        <v>47.899899374464056</v>
      </c>
      <c r="AY787" s="44">
        <f t="shared" si="272"/>
        <v>-1.2216229787676753E-3</v>
      </c>
      <c r="AZ787" s="49"/>
      <c r="BA787" s="12">
        <f t="shared" si="255"/>
        <v>-1.2263060728451832E-3</v>
      </c>
      <c r="BB787" s="9">
        <f t="shared" si="256"/>
        <v>66.524977921866991</v>
      </c>
      <c r="BC787" s="9">
        <f t="shared" si="273"/>
        <v>65.204151890729804</v>
      </c>
      <c r="BD787" s="9">
        <f t="shared" si="274"/>
        <v>67.845803953004179</v>
      </c>
      <c r="BE787" s="16">
        <f t="shared" si="257"/>
        <v>66.524977921866991</v>
      </c>
      <c r="BF787" s="44">
        <f t="shared" si="275"/>
        <v>-1.2216229787676753E-3</v>
      </c>
      <c r="BG787" s="49"/>
      <c r="BH787" s="12">
        <f t="shared" si="258"/>
        <v>-1.2263060728451832E-3</v>
      </c>
      <c r="BI787" s="9">
        <f t="shared" si="259"/>
        <v>67</v>
      </c>
      <c r="BJ787" s="9">
        <f t="shared" si="237"/>
        <v>65.679173968862813</v>
      </c>
      <c r="BK787" s="9"/>
      <c r="BL787" s="47">
        <f t="shared" si="264"/>
        <v>67</v>
      </c>
      <c r="BM787" s="44">
        <f t="shared" si="276"/>
        <v>-1.2216229787676753E-3</v>
      </c>
      <c r="BN787" s="11"/>
      <c r="BO787" s="9"/>
      <c r="BP787" s="11"/>
      <c r="BQ787" s="9"/>
      <c r="BR787" s="43"/>
      <c r="BS787" s="9"/>
      <c r="BT787" s="11"/>
    </row>
    <row r="788" spans="3:72" x14ac:dyDescent="0.2">
      <c r="C788" s="1">
        <v>80</v>
      </c>
      <c r="D788" s="1">
        <v>104.71</v>
      </c>
      <c r="E788" s="1">
        <v>-5103.8999999999996</v>
      </c>
      <c r="F788" s="2">
        <v>78</v>
      </c>
      <c r="G788" s="6">
        <v>3.3000000000000002E-2</v>
      </c>
      <c r="H788" s="2">
        <v>0.42199999999999999</v>
      </c>
      <c r="I788" s="2">
        <v>3500</v>
      </c>
      <c r="J788" s="3">
        <f t="shared" si="260"/>
        <v>58.333333333333336</v>
      </c>
      <c r="K788" s="3">
        <f t="shared" si="261"/>
        <v>366.52</v>
      </c>
      <c r="L788" s="1">
        <v>0.9</v>
      </c>
      <c r="M788" s="1">
        <v>0.76</v>
      </c>
      <c r="N788" s="1">
        <f t="shared" si="238"/>
        <v>0.68400000000000005</v>
      </c>
      <c r="O788" s="40">
        <f t="shared" si="239"/>
        <v>50.175438596491226</v>
      </c>
      <c r="P788" s="40">
        <f t="shared" si="262"/>
        <v>3808.3157894736842</v>
      </c>
      <c r="Q788" s="1">
        <v>11</v>
      </c>
      <c r="R788" s="1">
        <v>4</v>
      </c>
      <c r="S788" s="2">
        <v>2600</v>
      </c>
      <c r="T788" s="3">
        <f t="shared" si="240"/>
        <v>866.66666666666663</v>
      </c>
      <c r="U788" s="7">
        <v>0.20419999999999999</v>
      </c>
      <c r="V788" s="7">
        <f t="shared" si="263"/>
        <v>3.2749326455999997E-2</v>
      </c>
      <c r="W788" s="7">
        <f t="shared" si="241"/>
        <v>1.6693636134473333E-2</v>
      </c>
      <c r="X788" s="40">
        <f t="shared" si="242"/>
        <v>1081.2059482292843</v>
      </c>
      <c r="Y788" s="1">
        <v>0</v>
      </c>
      <c r="Z788" s="1">
        <v>78</v>
      </c>
      <c r="AA788" s="2">
        <v>67</v>
      </c>
      <c r="AB788" s="6">
        <f t="shared" si="243"/>
        <v>0.6511988748177826</v>
      </c>
      <c r="AC788" s="2">
        <v>347.36</v>
      </c>
      <c r="AD788" s="40">
        <f t="shared" si="244"/>
        <v>3367.0033670033663</v>
      </c>
      <c r="AE788" s="1">
        <f t="shared" si="245"/>
        <v>2.4950099800399199</v>
      </c>
      <c r="AF788" s="2">
        <f t="shared" si="246"/>
        <v>261</v>
      </c>
      <c r="AG788" s="9">
        <f t="shared" si="247"/>
        <v>651.19760479041906</v>
      </c>
      <c r="AH788" s="12">
        <f t="shared" si="248"/>
        <v>2.3526137616990865E-3</v>
      </c>
      <c r="AI788" s="12">
        <f t="shared" si="265"/>
        <v>136749.19617809798</v>
      </c>
      <c r="AJ788" s="42">
        <f t="shared" si="266"/>
        <v>-50.536083863174227</v>
      </c>
      <c r="AK788" s="11">
        <v>0</v>
      </c>
      <c r="AL788" s="9">
        <f t="shared" si="267"/>
        <v>-1080.9596060422969</v>
      </c>
      <c r="AM788" s="11">
        <f t="shared" si="249"/>
        <v>0</v>
      </c>
      <c r="AN788" s="9">
        <f t="shared" si="250"/>
        <v>49.220725405601257</v>
      </c>
      <c r="AO788" s="9"/>
      <c r="AP788" s="9">
        <f t="shared" si="268"/>
        <v>50.536526646495169</v>
      </c>
      <c r="AQ788" s="47">
        <f t="shared" si="269"/>
        <v>49.215700615357967</v>
      </c>
      <c r="AR788" s="15">
        <f t="shared" si="251"/>
        <v>0</v>
      </c>
      <c r="AS788" s="49"/>
      <c r="AT788" s="12">
        <f t="shared" si="252"/>
        <v>-1.2216229787676753E-3</v>
      </c>
      <c r="AU788" s="9">
        <f t="shared" si="253"/>
        <v>47.899899374464056</v>
      </c>
      <c r="AV788" s="9">
        <f t="shared" si="270"/>
        <v>46.584098133570144</v>
      </c>
      <c r="AW788" s="9">
        <f t="shared" si="271"/>
        <v>49.215700615357967</v>
      </c>
      <c r="AX788" s="16">
        <f t="shared" si="254"/>
        <v>47.899899374464056</v>
      </c>
      <c r="AY788" s="44">
        <f t="shared" si="272"/>
        <v>-1.21697558457649E-3</v>
      </c>
      <c r="AZ788" s="49"/>
      <c r="BA788" s="12">
        <f t="shared" si="255"/>
        <v>-1.2216229787676753E-3</v>
      </c>
      <c r="BB788" s="9">
        <f t="shared" si="256"/>
        <v>66.524977921866991</v>
      </c>
      <c r="BC788" s="9">
        <f t="shared" si="273"/>
        <v>65.209176680973087</v>
      </c>
      <c r="BD788" s="9">
        <f t="shared" si="274"/>
        <v>67.840779162760896</v>
      </c>
      <c r="BE788" s="16">
        <f t="shared" si="257"/>
        <v>66.524977921866991</v>
      </c>
      <c r="BF788" s="44">
        <f t="shared" si="275"/>
        <v>-1.2169755845764835E-3</v>
      </c>
      <c r="BG788" s="49"/>
      <c r="BH788" s="12">
        <f t="shared" si="258"/>
        <v>-1.2216229787676753E-3</v>
      </c>
      <c r="BI788" s="9">
        <f t="shared" si="259"/>
        <v>67</v>
      </c>
      <c r="BJ788" s="9">
        <f t="shared" si="237"/>
        <v>65.684198759106096</v>
      </c>
      <c r="BK788" s="9"/>
      <c r="BL788" s="47">
        <f t="shared" si="264"/>
        <v>67</v>
      </c>
      <c r="BM788" s="44">
        <f t="shared" si="276"/>
        <v>-1.2169755845764835E-3</v>
      </c>
      <c r="BN788" s="11"/>
      <c r="BO788" s="9"/>
      <c r="BP788" s="11"/>
      <c r="BQ788" s="9"/>
      <c r="BR788" s="43"/>
      <c r="BS788" s="9"/>
      <c r="BT788" s="11"/>
    </row>
    <row r="789" spans="3:72" x14ac:dyDescent="0.2">
      <c r="C789" s="1">
        <v>80</v>
      </c>
      <c r="D789" s="1">
        <v>104.71</v>
      </c>
      <c r="E789" s="1">
        <v>-5103.8999999999996</v>
      </c>
      <c r="F789" s="2">
        <v>78</v>
      </c>
      <c r="G789" s="6">
        <v>3.3000000000000002E-2</v>
      </c>
      <c r="H789" s="2">
        <v>0.42199999999999999</v>
      </c>
      <c r="I789" s="2">
        <v>3500</v>
      </c>
      <c r="J789" s="3">
        <f t="shared" si="260"/>
        <v>58.333333333333336</v>
      </c>
      <c r="K789" s="3">
        <f t="shared" si="261"/>
        <v>366.52</v>
      </c>
      <c r="L789" s="1">
        <v>0.9</v>
      </c>
      <c r="M789" s="1">
        <v>0.76</v>
      </c>
      <c r="N789" s="1">
        <f t="shared" si="238"/>
        <v>0.68400000000000005</v>
      </c>
      <c r="O789" s="40">
        <f t="shared" si="239"/>
        <v>50.175438596491226</v>
      </c>
      <c r="P789" s="40">
        <f t="shared" si="262"/>
        <v>3808.3157894736842</v>
      </c>
      <c r="Q789" s="1">
        <v>11</v>
      </c>
      <c r="R789" s="1">
        <v>4</v>
      </c>
      <c r="S789" s="2">
        <v>2600</v>
      </c>
      <c r="T789" s="3">
        <f t="shared" si="240"/>
        <v>866.66666666666663</v>
      </c>
      <c r="U789" s="7">
        <v>0.20419999999999999</v>
      </c>
      <c r="V789" s="7">
        <f t="shared" si="263"/>
        <v>3.2749326455999997E-2</v>
      </c>
      <c r="W789" s="7">
        <f t="shared" si="241"/>
        <v>1.6693636134473333E-2</v>
      </c>
      <c r="X789" s="40">
        <f t="shared" si="242"/>
        <v>1081.2059482292843</v>
      </c>
      <c r="Y789" s="1">
        <v>0</v>
      </c>
      <c r="Z789" s="1">
        <v>78</v>
      </c>
      <c r="AA789" s="2">
        <v>67</v>
      </c>
      <c r="AB789" s="6">
        <f t="shared" si="243"/>
        <v>0.6511988748177826</v>
      </c>
      <c r="AC789" s="2">
        <v>347.36</v>
      </c>
      <c r="AD789" s="40">
        <f t="shared" si="244"/>
        <v>3367.0033670033663</v>
      </c>
      <c r="AE789" s="1">
        <f t="shared" si="245"/>
        <v>2.4950099800399199</v>
      </c>
      <c r="AF789" s="2">
        <f t="shared" si="246"/>
        <v>262</v>
      </c>
      <c r="AG789" s="9">
        <f t="shared" si="247"/>
        <v>653.69261477045904</v>
      </c>
      <c r="AH789" s="12">
        <f t="shared" si="248"/>
        <v>2.3436553645775761E-3</v>
      </c>
      <c r="AI789" s="12">
        <f t="shared" si="265"/>
        <v>136955.54460271914</v>
      </c>
      <c r="AJ789" s="42">
        <f t="shared" si="266"/>
        <v>-50.526075807053992</v>
      </c>
      <c r="AK789" s="11">
        <v>0</v>
      </c>
      <c r="AL789" s="9">
        <f t="shared" si="267"/>
        <v>-1080.9605440760595</v>
      </c>
      <c r="AM789" s="11">
        <f t="shared" si="249"/>
        <v>0</v>
      </c>
      <c r="AN789" s="9">
        <f t="shared" si="250"/>
        <v>49.215700615357967</v>
      </c>
      <c r="AO789" s="9"/>
      <c r="AP789" s="9">
        <f t="shared" si="268"/>
        <v>50.526515224691423</v>
      </c>
      <c r="AQ789" s="47">
        <f t="shared" si="269"/>
        <v>49.210713983797511</v>
      </c>
      <c r="AR789" s="15">
        <f t="shared" si="251"/>
        <v>0</v>
      </c>
      <c r="AS789" s="49"/>
      <c r="AT789" s="12">
        <f t="shared" si="252"/>
        <v>-1.21697558457649E-3</v>
      </c>
      <c r="AU789" s="9">
        <f t="shared" si="253"/>
        <v>47.899899374464056</v>
      </c>
      <c r="AV789" s="9">
        <f t="shared" si="270"/>
        <v>46.5890847651306</v>
      </c>
      <c r="AW789" s="9">
        <f t="shared" si="271"/>
        <v>49.210713983797504</v>
      </c>
      <c r="AX789" s="16">
        <f t="shared" si="254"/>
        <v>47.899899374464056</v>
      </c>
      <c r="AY789" s="44">
        <f t="shared" si="272"/>
        <v>-1.2123634830905308E-3</v>
      </c>
      <c r="AZ789" s="49"/>
      <c r="BA789" s="12">
        <f t="shared" si="255"/>
        <v>-1.2169755845764835E-3</v>
      </c>
      <c r="BB789" s="9">
        <f t="shared" si="256"/>
        <v>66.524977921866991</v>
      </c>
      <c r="BC789" s="9">
        <f t="shared" si="273"/>
        <v>65.214163312533543</v>
      </c>
      <c r="BD789" s="9">
        <f t="shared" si="274"/>
        <v>67.83579253120044</v>
      </c>
      <c r="BE789" s="16">
        <f t="shared" si="257"/>
        <v>66.524977921866991</v>
      </c>
      <c r="BF789" s="44">
        <f t="shared" si="275"/>
        <v>-1.2123634830905243E-3</v>
      </c>
      <c r="BG789" s="49"/>
      <c r="BH789" s="12">
        <f t="shared" si="258"/>
        <v>-1.2169755845764835E-3</v>
      </c>
      <c r="BI789" s="9">
        <f t="shared" si="259"/>
        <v>67</v>
      </c>
      <c r="BJ789" s="9">
        <f t="shared" si="237"/>
        <v>65.689185390666552</v>
      </c>
      <c r="BK789" s="9"/>
      <c r="BL789" s="47">
        <f t="shared" si="264"/>
        <v>67</v>
      </c>
      <c r="BM789" s="44">
        <f t="shared" si="276"/>
        <v>-1.2123634830905243E-3</v>
      </c>
      <c r="BN789" s="11"/>
      <c r="BO789" s="9"/>
      <c r="BP789" s="11"/>
      <c r="BQ789" s="9"/>
      <c r="BR789" s="43"/>
      <c r="BS789" s="9"/>
      <c r="BT789" s="11"/>
    </row>
    <row r="790" spans="3:72" x14ac:dyDescent="0.2">
      <c r="C790" s="1">
        <v>80</v>
      </c>
      <c r="D790" s="1">
        <v>104.71</v>
      </c>
      <c r="E790" s="1">
        <v>-5103.8999999999996</v>
      </c>
      <c r="F790" s="2">
        <v>78</v>
      </c>
      <c r="G790" s="6">
        <v>3.3000000000000002E-2</v>
      </c>
      <c r="H790" s="2">
        <v>0.42199999999999999</v>
      </c>
      <c r="I790" s="2">
        <v>3500</v>
      </c>
      <c r="J790" s="3">
        <f t="shared" si="260"/>
        <v>58.333333333333336</v>
      </c>
      <c r="K790" s="3">
        <f t="shared" si="261"/>
        <v>366.52</v>
      </c>
      <c r="L790" s="1">
        <v>0.9</v>
      </c>
      <c r="M790" s="1">
        <v>0.76</v>
      </c>
      <c r="N790" s="1">
        <f t="shared" si="238"/>
        <v>0.68400000000000005</v>
      </c>
      <c r="O790" s="40">
        <f t="shared" si="239"/>
        <v>50.175438596491226</v>
      </c>
      <c r="P790" s="40">
        <f t="shared" si="262"/>
        <v>3808.3157894736842</v>
      </c>
      <c r="Q790" s="1">
        <v>11</v>
      </c>
      <c r="R790" s="1">
        <v>4</v>
      </c>
      <c r="S790" s="2">
        <v>2600</v>
      </c>
      <c r="T790" s="3">
        <f t="shared" si="240"/>
        <v>866.66666666666663</v>
      </c>
      <c r="U790" s="7">
        <v>0.20419999999999999</v>
      </c>
      <c r="V790" s="7">
        <f t="shared" si="263"/>
        <v>3.2749326455999997E-2</v>
      </c>
      <c r="W790" s="7">
        <f t="shared" si="241"/>
        <v>1.6693636134473333E-2</v>
      </c>
      <c r="X790" s="40">
        <f t="shared" si="242"/>
        <v>1081.2059482292843</v>
      </c>
      <c r="Y790" s="1">
        <v>0</v>
      </c>
      <c r="Z790" s="1">
        <v>78</v>
      </c>
      <c r="AA790" s="2">
        <v>67</v>
      </c>
      <c r="AB790" s="6">
        <f t="shared" si="243"/>
        <v>0.6511988748177826</v>
      </c>
      <c r="AC790" s="2">
        <v>347.36</v>
      </c>
      <c r="AD790" s="40">
        <f t="shared" si="244"/>
        <v>3367.0033670033663</v>
      </c>
      <c r="AE790" s="1">
        <f t="shared" si="245"/>
        <v>2.4950099800399199</v>
      </c>
      <c r="AF790" s="2">
        <f t="shared" si="246"/>
        <v>263</v>
      </c>
      <c r="AG790" s="9">
        <f t="shared" si="247"/>
        <v>656.18762475049891</v>
      </c>
      <c r="AH790" s="12">
        <f t="shared" si="248"/>
        <v>2.3347649330938613E-3</v>
      </c>
      <c r="AI790" s="12">
        <f t="shared" si="265"/>
        <v>137160.32921065402</v>
      </c>
      <c r="AJ790" s="42">
        <f t="shared" si="266"/>
        <v>-50.516143596499283</v>
      </c>
      <c r="AK790" s="11">
        <v>0</v>
      </c>
      <c r="AL790" s="9">
        <f t="shared" si="267"/>
        <v>-1080.96147499314</v>
      </c>
      <c r="AM790" s="11">
        <f t="shared" si="249"/>
        <v>0</v>
      </c>
      <c r="AN790" s="9">
        <f t="shared" si="250"/>
        <v>49.210713983797511</v>
      </c>
      <c r="AO790" s="9"/>
      <c r="AP790" s="9">
        <f t="shared" si="268"/>
        <v>50.516579686682711</v>
      </c>
      <c r="AQ790" s="47">
        <f t="shared" si="269"/>
        <v>49.205765077349255</v>
      </c>
      <c r="AR790" s="15">
        <f t="shared" si="251"/>
        <v>0</v>
      </c>
      <c r="AS790" s="49"/>
      <c r="AT790" s="12">
        <f t="shared" si="252"/>
        <v>-1.2123634830905308E-3</v>
      </c>
      <c r="AU790" s="9">
        <f t="shared" si="253"/>
        <v>47.899899374464056</v>
      </c>
      <c r="AV790" s="9">
        <f t="shared" si="270"/>
        <v>46.594033671578856</v>
      </c>
      <c r="AW790" s="9">
        <f t="shared" si="271"/>
        <v>49.205765077349248</v>
      </c>
      <c r="AX790" s="16">
        <f t="shared" si="254"/>
        <v>47.899899374464056</v>
      </c>
      <c r="AY790" s="44">
        <f t="shared" si="272"/>
        <v>-1.2077862733032923E-3</v>
      </c>
      <c r="AZ790" s="49"/>
      <c r="BA790" s="12">
        <f t="shared" si="255"/>
        <v>-1.2123634830905243E-3</v>
      </c>
      <c r="BB790" s="9">
        <f t="shared" si="256"/>
        <v>66.524977921866991</v>
      </c>
      <c r="BC790" s="9">
        <f t="shared" si="273"/>
        <v>65.219112218981792</v>
      </c>
      <c r="BD790" s="9">
        <f t="shared" si="274"/>
        <v>67.830843624752191</v>
      </c>
      <c r="BE790" s="16">
        <f t="shared" si="257"/>
        <v>66.524977921866991</v>
      </c>
      <c r="BF790" s="44">
        <f t="shared" si="275"/>
        <v>-1.2077862733032923E-3</v>
      </c>
      <c r="BG790" s="49"/>
      <c r="BH790" s="12">
        <f t="shared" si="258"/>
        <v>-1.2123634830905243E-3</v>
      </c>
      <c r="BI790" s="9">
        <f t="shared" si="259"/>
        <v>67</v>
      </c>
      <c r="BJ790" s="9">
        <f t="shared" si="237"/>
        <v>65.6941342971148</v>
      </c>
      <c r="BK790" s="9"/>
      <c r="BL790" s="47">
        <f t="shared" si="264"/>
        <v>67</v>
      </c>
      <c r="BM790" s="44">
        <f t="shared" si="276"/>
        <v>-1.2077862733032923E-3</v>
      </c>
      <c r="BN790" s="11"/>
      <c r="BO790" s="9"/>
      <c r="BP790" s="11"/>
      <c r="BQ790" s="9"/>
      <c r="BR790" s="43"/>
      <c r="BS790" s="9"/>
      <c r="BT790" s="11"/>
    </row>
    <row r="791" spans="3:72" x14ac:dyDescent="0.2">
      <c r="C791" s="1">
        <v>80</v>
      </c>
      <c r="D791" s="1">
        <v>104.71</v>
      </c>
      <c r="E791" s="1">
        <v>-5103.8999999999996</v>
      </c>
      <c r="F791" s="2">
        <v>78</v>
      </c>
      <c r="G791" s="6">
        <v>3.3000000000000002E-2</v>
      </c>
      <c r="H791" s="2">
        <v>0.42199999999999999</v>
      </c>
      <c r="I791" s="2">
        <v>3500</v>
      </c>
      <c r="J791" s="3">
        <f t="shared" si="260"/>
        <v>58.333333333333336</v>
      </c>
      <c r="K791" s="3">
        <f t="shared" si="261"/>
        <v>366.52</v>
      </c>
      <c r="L791" s="1">
        <v>0.9</v>
      </c>
      <c r="M791" s="1">
        <v>0.76</v>
      </c>
      <c r="N791" s="1">
        <f t="shared" si="238"/>
        <v>0.68400000000000005</v>
      </c>
      <c r="O791" s="40">
        <f t="shared" si="239"/>
        <v>50.175438596491226</v>
      </c>
      <c r="P791" s="40">
        <f t="shared" si="262"/>
        <v>3808.3157894736842</v>
      </c>
      <c r="Q791" s="1">
        <v>11</v>
      </c>
      <c r="R791" s="1">
        <v>4</v>
      </c>
      <c r="S791" s="2">
        <v>2600</v>
      </c>
      <c r="T791" s="3">
        <f t="shared" si="240"/>
        <v>866.66666666666663</v>
      </c>
      <c r="U791" s="7">
        <v>0.20419999999999999</v>
      </c>
      <c r="V791" s="7">
        <f t="shared" si="263"/>
        <v>3.2749326455999997E-2</v>
      </c>
      <c r="W791" s="7">
        <f t="shared" si="241"/>
        <v>1.6693636134473333E-2</v>
      </c>
      <c r="X791" s="40">
        <f t="shared" si="242"/>
        <v>1081.2059482292843</v>
      </c>
      <c r="Y791" s="1">
        <v>0</v>
      </c>
      <c r="Z791" s="1">
        <v>78</v>
      </c>
      <c r="AA791" s="2">
        <v>67</v>
      </c>
      <c r="AB791" s="6">
        <f t="shared" si="243"/>
        <v>0.6511988748177826</v>
      </c>
      <c r="AC791" s="2">
        <v>347.36</v>
      </c>
      <c r="AD791" s="40">
        <f t="shared" si="244"/>
        <v>3367.0033670033663</v>
      </c>
      <c r="AE791" s="1">
        <f t="shared" si="245"/>
        <v>2.4950099800399199</v>
      </c>
      <c r="AF791" s="2">
        <f t="shared" si="246"/>
        <v>264</v>
      </c>
      <c r="AG791" s="9">
        <f t="shared" si="247"/>
        <v>658.68263473053889</v>
      </c>
      <c r="AH791" s="12">
        <f t="shared" si="248"/>
        <v>2.3259416967075582E-3</v>
      </c>
      <c r="AI791" s="12">
        <f t="shared" si="265"/>
        <v>137363.56773400959</v>
      </c>
      <c r="AJ791" s="42">
        <f t="shared" si="266"/>
        <v>-50.506286371495499</v>
      </c>
      <c r="AK791" s="11">
        <v>0</v>
      </c>
      <c r="AL791" s="9">
        <f t="shared" si="267"/>
        <v>-1080.9623988742221</v>
      </c>
      <c r="AM791" s="11">
        <f t="shared" si="249"/>
        <v>0</v>
      </c>
      <c r="AN791" s="9">
        <f t="shared" si="250"/>
        <v>49.205765077349255</v>
      </c>
      <c r="AO791" s="9"/>
      <c r="AP791" s="9">
        <f t="shared" si="268"/>
        <v>50.50671917187762</v>
      </c>
      <c r="AQ791" s="47">
        <f t="shared" si="269"/>
        <v>49.20085346899242</v>
      </c>
      <c r="AR791" s="15">
        <f t="shared" si="251"/>
        <v>0</v>
      </c>
      <c r="AS791" s="49"/>
      <c r="AT791" s="12">
        <f t="shared" si="252"/>
        <v>-1.2077862733032923E-3</v>
      </c>
      <c r="AU791" s="9">
        <f t="shared" si="253"/>
        <v>47.899899374464056</v>
      </c>
      <c r="AV791" s="9">
        <f t="shared" si="270"/>
        <v>46.598945279935691</v>
      </c>
      <c r="AW791" s="9">
        <f t="shared" si="271"/>
        <v>49.20085346899242</v>
      </c>
      <c r="AX791" s="16">
        <f t="shared" si="254"/>
        <v>47.899899374464056</v>
      </c>
      <c r="AY791" s="44">
        <f t="shared" si="272"/>
        <v>-1.2032435602661702E-3</v>
      </c>
      <c r="AZ791" s="49"/>
      <c r="BA791" s="12">
        <f t="shared" si="255"/>
        <v>-1.2077862733032923E-3</v>
      </c>
      <c r="BB791" s="9">
        <f t="shared" si="256"/>
        <v>66.524977921866991</v>
      </c>
      <c r="BC791" s="9">
        <f t="shared" si="273"/>
        <v>65.224023827338627</v>
      </c>
      <c r="BD791" s="9">
        <f t="shared" si="274"/>
        <v>67.825932016395356</v>
      </c>
      <c r="BE791" s="16">
        <f t="shared" si="257"/>
        <v>66.524977921866991</v>
      </c>
      <c r="BF791" s="44">
        <f t="shared" si="275"/>
        <v>-1.2032435602661702E-3</v>
      </c>
      <c r="BG791" s="49"/>
      <c r="BH791" s="12">
        <f t="shared" si="258"/>
        <v>-1.2077862733032923E-3</v>
      </c>
      <c r="BI791" s="9">
        <f t="shared" si="259"/>
        <v>67</v>
      </c>
      <c r="BJ791" s="9">
        <f t="shared" si="237"/>
        <v>65.699045905471635</v>
      </c>
      <c r="BK791" s="9"/>
      <c r="BL791" s="47">
        <f t="shared" si="264"/>
        <v>67</v>
      </c>
      <c r="BM791" s="44">
        <f t="shared" si="276"/>
        <v>-1.2032435602661702E-3</v>
      </c>
      <c r="BN791" s="11"/>
      <c r="BO791" s="9"/>
      <c r="BP791" s="11"/>
      <c r="BQ791" s="9"/>
      <c r="BR791" s="43"/>
      <c r="BS791" s="9"/>
      <c r="BT791" s="11"/>
    </row>
    <row r="792" spans="3:72" x14ac:dyDescent="0.2">
      <c r="C792" s="1">
        <v>80</v>
      </c>
      <c r="D792" s="1">
        <v>104.71</v>
      </c>
      <c r="E792" s="1">
        <v>-5103.8999999999996</v>
      </c>
      <c r="F792" s="2">
        <v>78</v>
      </c>
      <c r="G792" s="6">
        <v>3.3000000000000002E-2</v>
      </c>
      <c r="H792" s="2">
        <v>0.42199999999999999</v>
      </c>
      <c r="I792" s="2">
        <v>3500</v>
      </c>
      <c r="J792" s="3">
        <f t="shared" si="260"/>
        <v>58.333333333333336</v>
      </c>
      <c r="K792" s="3">
        <f t="shared" si="261"/>
        <v>366.52</v>
      </c>
      <c r="L792" s="1">
        <v>0.9</v>
      </c>
      <c r="M792" s="1">
        <v>0.76</v>
      </c>
      <c r="N792" s="1">
        <f t="shared" si="238"/>
        <v>0.68400000000000005</v>
      </c>
      <c r="O792" s="40">
        <f t="shared" si="239"/>
        <v>50.175438596491226</v>
      </c>
      <c r="P792" s="40">
        <f t="shared" si="262"/>
        <v>3808.3157894736842</v>
      </c>
      <c r="Q792" s="1">
        <v>11</v>
      </c>
      <c r="R792" s="1">
        <v>4</v>
      </c>
      <c r="S792" s="2">
        <v>2600</v>
      </c>
      <c r="T792" s="3">
        <f t="shared" si="240"/>
        <v>866.66666666666663</v>
      </c>
      <c r="U792" s="7">
        <v>0.20419999999999999</v>
      </c>
      <c r="V792" s="7">
        <f t="shared" si="263"/>
        <v>3.2749326455999997E-2</v>
      </c>
      <c r="W792" s="7">
        <f t="shared" si="241"/>
        <v>1.6693636134473333E-2</v>
      </c>
      <c r="X792" s="40">
        <f t="shared" si="242"/>
        <v>1081.2059482292843</v>
      </c>
      <c r="Y792" s="1">
        <v>0</v>
      </c>
      <c r="Z792" s="1">
        <v>78</v>
      </c>
      <c r="AA792" s="2">
        <v>67</v>
      </c>
      <c r="AB792" s="6">
        <f t="shared" si="243"/>
        <v>0.6511988748177826</v>
      </c>
      <c r="AC792" s="2">
        <v>347.36</v>
      </c>
      <c r="AD792" s="40">
        <f t="shared" si="244"/>
        <v>3367.0033670033663</v>
      </c>
      <c r="AE792" s="1">
        <f t="shared" si="245"/>
        <v>2.4950099800399199</v>
      </c>
      <c r="AF792" s="2">
        <f t="shared" si="246"/>
        <v>265</v>
      </c>
      <c r="AG792" s="9">
        <f t="shared" si="247"/>
        <v>661.17764471057876</v>
      </c>
      <c r="AH792" s="12">
        <f t="shared" si="248"/>
        <v>2.3171848964821324E-3</v>
      </c>
      <c r="AI792" s="12">
        <f t="shared" si="265"/>
        <v>137565.27763756504</v>
      </c>
      <c r="AJ792" s="42">
        <f t="shared" si="266"/>
        <v>-50.496503284993558</v>
      </c>
      <c r="AK792" s="11">
        <v>0</v>
      </c>
      <c r="AL792" s="9">
        <f t="shared" si="267"/>
        <v>-1080.9633157987737</v>
      </c>
      <c r="AM792" s="11">
        <f t="shared" si="249"/>
        <v>0</v>
      </c>
      <c r="AN792" s="9">
        <f t="shared" si="250"/>
        <v>49.20085346899242</v>
      </c>
      <c r="AO792" s="9"/>
      <c r="AP792" s="9">
        <f t="shared" si="268"/>
        <v>50.496932832661116</v>
      </c>
      <c r="AQ792" s="47">
        <f t="shared" si="269"/>
        <v>49.195978738132752</v>
      </c>
      <c r="AR792" s="15">
        <f t="shared" si="251"/>
        <v>0</v>
      </c>
      <c r="AS792" s="49"/>
      <c r="AT792" s="12">
        <f t="shared" si="252"/>
        <v>-1.2032435602661702E-3</v>
      </c>
      <c r="AU792" s="9">
        <f t="shared" si="253"/>
        <v>47.899899374464056</v>
      </c>
      <c r="AV792" s="9">
        <f t="shared" si="270"/>
        <v>46.60382001079536</v>
      </c>
      <c r="AW792" s="9">
        <f t="shared" si="271"/>
        <v>49.195978738132752</v>
      </c>
      <c r="AX792" s="16">
        <f t="shared" si="254"/>
        <v>47.899899374464056</v>
      </c>
      <c r="AY792" s="44">
        <f t="shared" si="272"/>
        <v>-1.1987349549744104E-3</v>
      </c>
      <c r="AZ792" s="49"/>
      <c r="BA792" s="12">
        <f t="shared" si="255"/>
        <v>-1.2032435602661702E-3</v>
      </c>
      <c r="BB792" s="9">
        <f t="shared" si="256"/>
        <v>66.524977921866991</v>
      </c>
      <c r="BC792" s="9">
        <f t="shared" si="273"/>
        <v>65.228898558198296</v>
      </c>
      <c r="BD792" s="9">
        <f t="shared" si="274"/>
        <v>67.821057285535687</v>
      </c>
      <c r="BE792" s="16">
        <f t="shared" si="257"/>
        <v>66.524977921866991</v>
      </c>
      <c r="BF792" s="44">
        <f t="shared" si="275"/>
        <v>-1.1987349549744104E-3</v>
      </c>
      <c r="BG792" s="49"/>
      <c r="BH792" s="12">
        <f t="shared" si="258"/>
        <v>-1.2032435602661702E-3</v>
      </c>
      <c r="BI792" s="9">
        <f t="shared" si="259"/>
        <v>67</v>
      </c>
      <c r="BJ792" s="9">
        <f t="shared" si="237"/>
        <v>65.703920636331304</v>
      </c>
      <c r="BK792" s="9"/>
      <c r="BL792" s="47">
        <f t="shared" si="264"/>
        <v>67</v>
      </c>
      <c r="BM792" s="44">
        <f t="shared" si="276"/>
        <v>-1.1987349549744104E-3</v>
      </c>
      <c r="BN792" s="11"/>
      <c r="BO792" s="9"/>
      <c r="BP792" s="11"/>
      <c r="BQ792" s="9"/>
      <c r="BR792" s="43"/>
      <c r="BS792" s="9"/>
      <c r="BT792" s="11"/>
    </row>
    <row r="793" spans="3:72" x14ac:dyDescent="0.2">
      <c r="C793" s="1">
        <v>80</v>
      </c>
      <c r="D793" s="1">
        <v>104.71</v>
      </c>
      <c r="E793" s="1">
        <v>-5103.8999999999996</v>
      </c>
      <c r="F793" s="2">
        <v>78</v>
      </c>
      <c r="G793" s="6">
        <v>3.3000000000000002E-2</v>
      </c>
      <c r="H793" s="2">
        <v>0.42199999999999999</v>
      </c>
      <c r="I793" s="2">
        <v>3500</v>
      </c>
      <c r="J793" s="3">
        <f t="shared" si="260"/>
        <v>58.333333333333336</v>
      </c>
      <c r="K793" s="3">
        <f t="shared" si="261"/>
        <v>366.52</v>
      </c>
      <c r="L793" s="1">
        <v>0.9</v>
      </c>
      <c r="M793" s="1">
        <v>0.76</v>
      </c>
      <c r="N793" s="1">
        <f t="shared" si="238"/>
        <v>0.68400000000000005</v>
      </c>
      <c r="O793" s="40">
        <f t="shared" si="239"/>
        <v>50.175438596491226</v>
      </c>
      <c r="P793" s="40">
        <f t="shared" si="262"/>
        <v>3808.3157894736842</v>
      </c>
      <c r="Q793" s="1">
        <v>11</v>
      </c>
      <c r="R793" s="1">
        <v>4</v>
      </c>
      <c r="S793" s="2">
        <v>2600</v>
      </c>
      <c r="T793" s="3">
        <f t="shared" si="240"/>
        <v>866.66666666666663</v>
      </c>
      <c r="U793" s="7">
        <v>0.20419999999999999</v>
      </c>
      <c r="V793" s="7">
        <f t="shared" si="263"/>
        <v>3.2749326455999997E-2</v>
      </c>
      <c r="W793" s="7">
        <f t="shared" si="241"/>
        <v>1.6693636134473333E-2</v>
      </c>
      <c r="X793" s="40">
        <f t="shared" si="242"/>
        <v>1081.2059482292843</v>
      </c>
      <c r="Y793" s="1">
        <v>0</v>
      </c>
      <c r="Z793" s="1">
        <v>78</v>
      </c>
      <c r="AA793" s="2">
        <v>67</v>
      </c>
      <c r="AB793" s="6">
        <f t="shared" si="243"/>
        <v>0.6511988748177826</v>
      </c>
      <c r="AC793" s="2">
        <v>347.36</v>
      </c>
      <c r="AD793" s="40">
        <f t="shared" si="244"/>
        <v>3367.0033670033663</v>
      </c>
      <c r="AE793" s="1">
        <f t="shared" si="245"/>
        <v>2.4950099800399199</v>
      </c>
      <c r="AF793" s="2">
        <f t="shared" si="246"/>
        <v>266</v>
      </c>
      <c r="AG793" s="9">
        <f t="shared" si="247"/>
        <v>663.67265469061874</v>
      </c>
      <c r="AH793" s="12">
        <f t="shared" si="248"/>
        <v>2.3084937848672814E-3</v>
      </c>
      <c r="AI793" s="12">
        <f t="shared" si="265"/>
        <v>137765.47612379934</v>
      </c>
      <c r="AJ793" s="42">
        <f t="shared" si="266"/>
        <v>-50.486793502666295</v>
      </c>
      <c r="AK793" s="11">
        <v>0</v>
      </c>
      <c r="AL793" s="9">
        <f t="shared" si="267"/>
        <v>-1080.9642258450708</v>
      </c>
      <c r="AM793" s="11">
        <f t="shared" si="249"/>
        <v>0</v>
      </c>
      <c r="AN793" s="9">
        <f t="shared" si="250"/>
        <v>49.195978738132752</v>
      </c>
      <c r="AO793" s="9"/>
      <c r="AP793" s="9">
        <f t="shared" si="268"/>
        <v>50.487219834150679</v>
      </c>
      <c r="AQ793" s="47">
        <f t="shared" si="269"/>
        <v>49.191140470481983</v>
      </c>
      <c r="AR793" s="15">
        <f t="shared" si="251"/>
        <v>0</v>
      </c>
      <c r="AS793" s="49"/>
      <c r="AT793" s="12">
        <f t="shared" si="252"/>
        <v>-1.1987349549744104E-3</v>
      </c>
      <c r="AU793" s="9">
        <f t="shared" si="253"/>
        <v>47.899899374464056</v>
      </c>
      <c r="AV793" s="9">
        <f t="shared" si="270"/>
        <v>46.608658278446129</v>
      </c>
      <c r="AW793" s="9">
        <f t="shared" si="271"/>
        <v>49.191140470481983</v>
      </c>
      <c r="AX793" s="16">
        <f t="shared" si="254"/>
        <v>47.899899374464056</v>
      </c>
      <c r="AY793" s="44">
        <f t="shared" si="272"/>
        <v>-1.1942600742556237E-3</v>
      </c>
      <c r="AZ793" s="49"/>
      <c r="BA793" s="12">
        <f t="shared" si="255"/>
        <v>-1.1987349549744104E-3</v>
      </c>
      <c r="BB793" s="9">
        <f t="shared" si="256"/>
        <v>66.524977921866991</v>
      </c>
      <c r="BC793" s="9">
        <f t="shared" si="273"/>
        <v>65.233736825849064</v>
      </c>
      <c r="BD793" s="9">
        <f t="shared" si="274"/>
        <v>67.816219017884919</v>
      </c>
      <c r="BE793" s="16">
        <f t="shared" si="257"/>
        <v>66.524977921866991</v>
      </c>
      <c r="BF793" s="44">
        <f t="shared" si="275"/>
        <v>-1.1942600742556237E-3</v>
      </c>
      <c r="BG793" s="49"/>
      <c r="BH793" s="12">
        <f t="shared" si="258"/>
        <v>-1.1987349549744104E-3</v>
      </c>
      <c r="BI793" s="9">
        <f t="shared" si="259"/>
        <v>67</v>
      </c>
      <c r="BJ793" s="9">
        <f t="shared" si="237"/>
        <v>65.708758903982073</v>
      </c>
      <c r="BK793" s="9"/>
      <c r="BL793" s="47">
        <f t="shared" si="264"/>
        <v>67</v>
      </c>
      <c r="BM793" s="44">
        <f t="shared" si="276"/>
        <v>-1.1942600742556237E-3</v>
      </c>
      <c r="BN793" s="11"/>
      <c r="BO793" s="9"/>
      <c r="BP793" s="11"/>
      <c r="BQ793" s="9"/>
      <c r="BR793" s="43"/>
      <c r="BS793" s="9"/>
      <c r="BT793" s="11"/>
    </row>
    <row r="794" spans="3:72" x14ac:dyDescent="0.2">
      <c r="C794" s="1">
        <v>80</v>
      </c>
      <c r="D794" s="1">
        <v>104.71</v>
      </c>
      <c r="E794" s="1">
        <v>-5103.8999999999996</v>
      </c>
      <c r="F794" s="2">
        <v>78</v>
      </c>
      <c r="G794" s="6">
        <v>3.3000000000000002E-2</v>
      </c>
      <c r="H794" s="2">
        <v>0.42199999999999999</v>
      </c>
      <c r="I794" s="2">
        <v>3500</v>
      </c>
      <c r="J794" s="3">
        <f t="shared" si="260"/>
        <v>58.333333333333336</v>
      </c>
      <c r="K794" s="3">
        <f t="shared" si="261"/>
        <v>366.52</v>
      </c>
      <c r="L794" s="1">
        <v>0.9</v>
      </c>
      <c r="M794" s="1">
        <v>0.76</v>
      </c>
      <c r="N794" s="1">
        <f t="shared" si="238"/>
        <v>0.68400000000000005</v>
      </c>
      <c r="O794" s="40">
        <f t="shared" si="239"/>
        <v>50.175438596491226</v>
      </c>
      <c r="P794" s="40">
        <f t="shared" si="262"/>
        <v>3808.3157894736842</v>
      </c>
      <c r="Q794" s="1">
        <v>11</v>
      </c>
      <c r="R794" s="1">
        <v>4</v>
      </c>
      <c r="S794" s="2">
        <v>2600</v>
      </c>
      <c r="T794" s="3">
        <f t="shared" si="240"/>
        <v>866.66666666666663</v>
      </c>
      <c r="U794" s="7">
        <v>0.20419999999999999</v>
      </c>
      <c r="V794" s="7">
        <f t="shared" si="263"/>
        <v>3.2749326455999997E-2</v>
      </c>
      <c r="W794" s="7">
        <f t="shared" si="241"/>
        <v>1.6693636134473333E-2</v>
      </c>
      <c r="X794" s="40">
        <f t="shared" si="242"/>
        <v>1081.2059482292843</v>
      </c>
      <c r="Y794" s="1">
        <v>0</v>
      </c>
      <c r="Z794" s="1">
        <v>78</v>
      </c>
      <c r="AA794" s="2">
        <v>67</v>
      </c>
      <c r="AB794" s="6">
        <f t="shared" si="243"/>
        <v>0.6511988748177826</v>
      </c>
      <c r="AC794" s="2">
        <v>347.36</v>
      </c>
      <c r="AD794" s="40">
        <f t="shared" si="244"/>
        <v>3367.0033670033663</v>
      </c>
      <c r="AE794" s="1">
        <f t="shared" si="245"/>
        <v>2.4950099800399199</v>
      </c>
      <c r="AF794" s="2">
        <f t="shared" si="246"/>
        <v>267</v>
      </c>
      <c r="AG794" s="9">
        <f t="shared" si="247"/>
        <v>666.16766467065861</v>
      </c>
      <c r="AH794" s="12">
        <f t="shared" si="248"/>
        <v>2.2998676254862038E-3</v>
      </c>
      <c r="AI794" s="12">
        <f t="shared" si="265"/>
        <v>137964.18013779819</v>
      </c>
      <c r="AJ794" s="42">
        <f t="shared" si="266"/>
        <v>-50.477156202670379</v>
      </c>
      <c r="AK794" s="11">
        <v>0</v>
      </c>
      <c r="AL794" s="9">
        <f t="shared" si="267"/>
        <v>-1080.9651290902198</v>
      </c>
      <c r="AM794" s="11">
        <f t="shared" si="249"/>
        <v>0</v>
      </c>
      <c r="AN794" s="9">
        <f t="shared" si="250"/>
        <v>49.191140470481983</v>
      </c>
      <c r="AO794" s="9"/>
      <c r="AP794" s="9">
        <f t="shared" si="268"/>
        <v>50.477579353957957</v>
      </c>
      <c r="AQ794" s="47">
        <f t="shared" si="269"/>
        <v>49.186338257940029</v>
      </c>
      <c r="AR794" s="15">
        <f t="shared" si="251"/>
        <v>0</v>
      </c>
      <c r="AS794" s="49"/>
      <c r="AT794" s="12">
        <f t="shared" si="252"/>
        <v>-1.1942600742556237E-3</v>
      </c>
      <c r="AU794" s="9">
        <f t="shared" si="253"/>
        <v>47.899899374464056</v>
      </c>
      <c r="AV794" s="9">
        <f t="shared" si="270"/>
        <v>46.613460490988082</v>
      </c>
      <c r="AW794" s="9">
        <f t="shared" si="271"/>
        <v>49.186338257940029</v>
      </c>
      <c r="AX794" s="16">
        <f t="shared" si="254"/>
        <v>47.899899374464056</v>
      </c>
      <c r="AY794" s="44">
        <f t="shared" si="272"/>
        <v>-1.1898185406608278E-3</v>
      </c>
      <c r="AZ794" s="49"/>
      <c r="BA794" s="12">
        <f t="shared" si="255"/>
        <v>-1.1942600742556237E-3</v>
      </c>
      <c r="BB794" s="9">
        <f t="shared" si="256"/>
        <v>66.524977921866991</v>
      </c>
      <c r="BC794" s="9">
        <f t="shared" si="273"/>
        <v>65.238539038391025</v>
      </c>
      <c r="BD794" s="9">
        <f t="shared" si="274"/>
        <v>67.811416805342958</v>
      </c>
      <c r="BE794" s="16">
        <f t="shared" si="257"/>
        <v>66.524977921866991</v>
      </c>
      <c r="BF794" s="44">
        <f t="shared" si="275"/>
        <v>-1.1898185406608213E-3</v>
      </c>
      <c r="BG794" s="49"/>
      <c r="BH794" s="12">
        <f t="shared" si="258"/>
        <v>-1.1942600742556237E-3</v>
      </c>
      <c r="BI794" s="9">
        <f t="shared" si="259"/>
        <v>67</v>
      </c>
      <c r="BJ794" s="9">
        <f t="shared" si="237"/>
        <v>65.713561116524033</v>
      </c>
      <c r="BK794" s="9"/>
      <c r="BL794" s="47">
        <f t="shared" si="264"/>
        <v>67</v>
      </c>
      <c r="BM794" s="44">
        <f t="shared" si="276"/>
        <v>-1.1898185406608213E-3</v>
      </c>
      <c r="BN794" s="11"/>
      <c r="BO794" s="9"/>
      <c r="BP794" s="11"/>
      <c r="BQ794" s="9"/>
      <c r="BR794" s="43"/>
      <c r="BS794" s="9"/>
      <c r="BT794" s="11"/>
    </row>
    <row r="795" spans="3:72" x14ac:dyDescent="0.2">
      <c r="C795" s="1">
        <v>80</v>
      </c>
      <c r="D795" s="1">
        <v>104.71</v>
      </c>
      <c r="E795" s="1">
        <v>-5103.8999999999996</v>
      </c>
      <c r="F795" s="2">
        <v>78</v>
      </c>
      <c r="G795" s="6">
        <v>3.3000000000000002E-2</v>
      </c>
      <c r="H795" s="2">
        <v>0.42199999999999999</v>
      </c>
      <c r="I795" s="2">
        <v>3500</v>
      </c>
      <c r="J795" s="3">
        <f t="shared" si="260"/>
        <v>58.333333333333336</v>
      </c>
      <c r="K795" s="3">
        <f t="shared" si="261"/>
        <v>366.52</v>
      </c>
      <c r="L795" s="1">
        <v>0.9</v>
      </c>
      <c r="M795" s="1">
        <v>0.76</v>
      </c>
      <c r="N795" s="1">
        <f t="shared" si="238"/>
        <v>0.68400000000000005</v>
      </c>
      <c r="O795" s="40">
        <f t="shared" si="239"/>
        <v>50.175438596491226</v>
      </c>
      <c r="P795" s="40">
        <f t="shared" si="262"/>
        <v>3808.3157894736842</v>
      </c>
      <c r="Q795" s="1">
        <v>11</v>
      </c>
      <c r="R795" s="1">
        <v>4</v>
      </c>
      <c r="S795" s="2">
        <v>2600</v>
      </c>
      <c r="T795" s="3">
        <f t="shared" si="240"/>
        <v>866.66666666666663</v>
      </c>
      <c r="U795" s="7">
        <v>0.20419999999999999</v>
      </c>
      <c r="V795" s="7">
        <f t="shared" si="263"/>
        <v>3.2749326455999997E-2</v>
      </c>
      <c r="W795" s="7">
        <f t="shared" si="241"/>
        <v>1.6693636134473333E-2</v>
      </c>
      <c r="X795" s="40">
        <f t="shared" si="242"/>
        <v>1081.2059482292843</v>
      </c>
      <c r="Y795" s="1">
        <v>0</v>
      </c>
      <c r="Z795" s="1">
        <v>78</v>
      </c>
      <c r="AA795" s="2">
        <v>67</v>
      </c>
      <c r="AB795" s="6">
        <f t="shared" si="243"/>
        <v>0.6511988748177826</v>
      </c>
      <c r="AC795" s="2">
        <v>347.36</v>
      </c>
      <c r="AD795" s="40">
        <f t="shared" si="244"/>
        <v>3367.0033670033663</v>
      </c>
      <c r="AE795" s="1">
        <f t="shared" si="245"/>
        <v>2.4950099800399199</v>
      </c>
      <c r="AF795" s="2">
        <f t="shared" si="246"/>
        <v>268</v>
      </c>
      <c r="AG795" s="9">
        <f t="shared" si="247"/>
        <v>668.66267465069859</v>
      </c>
      <c r="AH795" s="12">
        <f t="shared" si="248"/>
        <v>2.2913056929276102E-3</v>
      </c>
      <c r="AI795" s="12">
        <f t="shared" si="265"/>
        <v>138161.40637205297</v>
      </c>
      <c r="AJ795" s="42">
        <f t="shared" si="266"/>
        <v>-50.467590575413453</v>
      </c>
      <c r="AK795" s="11">
        <v>0</v>
      </c>
      <c r="AL795" s="9">
        <f t="shared" si="267"/>
        <v>-1080.9660256101779</v>
      </c>
      <c r="AM795" s="11">
        <f t="shared" si="249"/>
        <v>0</v>
      </c>
      <c r="AN795" s="9">
        <f t="shared" si="250"/>
        <v>49.186338257940029</v>
      </c>
      <c r="AO795" s="9"/>
      <c r="AP795" s="9">
        <f t="shared" si="268"/>
        <v>50.468010581955731</v>
      </c>
      <c r="AQ795" s="47">
        <f t="shared" si="269"/>
        <v>49.181571698479758</v>
      </c>
      <c r="AR795" s="15">
        <f t="shared" si="251"/>
        <v>0</v>
      </c>
      <c r="AS795" s="49"/>
      <c r="AT795" s="12">
        <f t="shared" si="252"/>
        <v>-1.1898185406608278E-3</v>
      </c>
      <c r="AU795" s="9">
        <f t="shared" si="253"/>
        <v>47.899899374464056</v>
      </c>
      <c r="AV795" s="9">
        <f t="shared" si="270"/>
        <v>46.618227050448354</v>
      </c>
      <c r="AW795" s="9">
        <f t="shared" si="271"/>
        <v>49.18157169847975</v>
      </c>
      <c r="AX795" s="16">
        <f t="shared" si="254"/>
        <v>47.899899374464056</v>
      </c>
      <c r="AY795" s="44">
        <f t="shared" si="272"/>
        <v>-1.1854099823578716E-3</v>
      </c>
      <c r="AZ795" s="49"/>
      <c r="BA795" s="12">
        <f t="shared" si="255"/>
        <v>-1.1898185406608213E-3</v>
      </c>
      <c r="BB795" s="9">
        <f t="shared" si="256"/>
        <v>66.524977921866991</v>
      </c>
      <c r="BC795" s="9">
        <f t="shared" si="273"/>
        <v>65.24330559785129</v>
      </c>
      <c r="BD795" s="9">
        <f t="shared" si="274"/>
        <v>67.806650245882693</v>
      </c>
      <c r="BE795" s="16">
        <f t="shared" si="257"/>
        <v>66.524977921866991</v>
      </c>
      <c r="BF795" s="44">
        <f t="shared" si="275"/>
        <v>-1.1854099823578716E-3</v>
      </c>
      <c r="BG795" s="49"/>
      <c r="BH795" s="12">
        <f t="shared" si="258"/>
        <v>-1.1898185406608213E-3</v>
      </c>
      <c r="BI795" s="9">
        <f t="shared" si="259"/>
        <v>67</v>
      </c>
      <c r="BJ795" s="9">
        <f t="shared" si="237"/>
        <v>65.718327675984298</v>
      </c>
      <c r="BK795" s="9"/>
      <c r="BL795" s="47">
        <f t="shared" si="264"/>
        <v>67</v>
      </c>
      <c r="BM795" s="44">
        <f t="shared" si="276"/>
        <v>-1.1854099823578716E-3</v>
      </c>
      <c r="BN795" s="11"/>
      <c r="BO795" s="9"/>
      <c r="BP795" s="11"/>
      <c r="BQ795" s="9"/>
      <c r="BR795" s="43"/>
      <c r="BS795" s="9"/>
      <c r="BT795" s="11"/>
    </row>
    <row r="796" spans="3:72" x14ac:dyDescent="0.2">
      <c r="C796" s="1">
        <v>80</v>
      </c>
      <c r="D796" s="1">
        <v>104.71</v>
      </c>
      <c r="E796" s="1">
        <v>-5103.8999999999996</v>
      </c>
      <c r="F796" s="2">
        <v>78</v>
      </c>
      <c r="G796" s="6">
        <v>3.3000000000000002E-2</v>
      </c>
      <c r="H796" s="2">
        <v>0.42199999999999999</v>
      </c>
      <c r="I796" s="2">
        <v>3500</v>
      </c>
      <c r="J796" s="3">
        <f t="shared" si="260"/>
        <v>58.333333333333336</v>
      </c>
      <c r="K796" s="3">
        <f t="shared" si="261"/>
        <v>366.52</v>
      </c>
      <c r="L796" s="1">
        <v>0.9</v>
      </c>
      <c r="M796" s="1">
        <v>0.76</v>
      </c>
      <c r="N796" s="1">
        <f t="shared" si="238"/>
        <v>0.68400000000000005</v>
      </c>
      <c r="O796" s="40">
        <f t="shared" si="239"/>
        <v>50.175438596491226</v>
      </c>
      <c r="P796" s="40">
        <f t="shared" si="262"/>
        <v>3808.3157894736842</v>
      </c>
      <c r="Q796" s="1">
        <v>11</v>
      </c>
      <c r="R796" s="1">
        <v>4</v>
      </c>
      <c r="S796" s="2">
        <v>2600</v>
      </c>
      <c r="T796" s="3">
        <f t="shared" si="240"/>
        <v>866.66666666666663</v>
      </c>
      <c r="U796" s="7">
        <v>0.20419999999999999</v>
      </c>
      <c r="V796" s="7">
        <f t="shared" si="263"/>
        <v>3.2749326455999997E-2</v>
      </c>
      <c r="W796" s="7">
        <f t="shared" si="241"/>
        <v>1.6693636134473333E-2</v>
      </c>
      <c r="X796" s="40">
        <f t="shared" si="242"/>
        <v>1081.2059482292843</v>
      </c>
      <c r="Y796" s="1">
        <v>0</v>
      </c>
      <c r="Z796" s="1">
        <v>78</v>
      </c>
      <c r="AA796" s="2">
        <v>67</v>
      </c>
      <c r="AB796" s="6">
        <f t="shared" si="243"/>
        <v>0.6511988748177826</v>
      </c>
      <c r="AC796" s="2">
        <v>347.36</v>
      </c>
      <c r="AD796" s="40">
        <f t="shared" si="244"/>
        <v>3367.0033670033663</v>
      </c>
      <c r="AE796" s="1">
        <f t="shared" si="245"/>
        <v>2.4950099800399199</v>
      </c>
      <c r="AF796" s="2">
        <f t="shared" si="246"/>
        <v>269</v>
      </c>
      <c r="AG796" s="9">
        <f t="shared" si="247"/>
        <v>671.15768463073846</v>
      </c>
      <c r="AH796" s="12">
        <f t="shared" si="248"/>
        <v>2.2828072725423758E-3</v>
      </c>
      <c r="AI796" s="12">
        <f t="shared" si="265"/>
        <v>138357.17127115536</v>
      </c>
      <c r="AJ796" s="42">
        <f t="shared" si="266"/>
        <v>-50.458095823326609</v>
      </c>
      <c r="AK796" s="11">
        <v>0</v>
      </c>
      <c r="AL796" s="9">
        <f t="shared" si="267"/>
        <v>-1080.9669154797764</v>
      </c>
      <c r="AM796" s="11">
        <f t="shared" si="249"/>
        <v>0</v>
      </c>
      <c r="AN796" s="9">
        <f t="shared" si="250"/>
        <v>49.181571698479758</v>
      </c>
      <c r="AO796" s="9"/>
      <c r="AP796" s="9">
        <f t="shared" si="268"/>
        <v>50.458512720050095</v>
      </c>
      <c r="AQ796" s="47">
        <f t="shared" si="269"/>
        <v>49.176840396034393</v>
      </c>
      <c r="AR796" s="15">
        <f t="shared" si="251"/>
        <v>0</v>
      </c>
      <c r="AS796" s="49"/>
      <c r="AT796" s="12">
        <f t="shared" si="252"/>
        <v>-1.1854099823578716E-3</v>
      </c>
      <c r="AU796" s="9">
        <f t="shared" si="253"/>
        <v>47.899899374464056</v>
      </c>
      <c r="AV796" s="9">
        <f t="shared" si="270"/>
        <v>46.622958352893718</v>
      </c>
      <c r="AW796" s="9">
        <f t="shared" si="271"/>
        <v>49.176840396034393</v>
      </c>
      <c r="AX796" s="16">
        <f t="shared" si="254"/>
        <v>47.899899374464056</v>
      </c>
      <c r="AY796" s="44">
        <f t="shared" si="272"/>
        <v>-1.1810340330272997E-3</v>
      </c>
      <c r="AZ796" s="49"/>
      <c r="BA796" s="12">
        <f t="shared" si="255"/>
        <v>-1.1854099823578716E-3</v>
      </c>
      <c r="BB796" s="9">
        <f t="shared" si="256"/>
        <v>66.524977921866991</v>
      </c>
      <c r="BC796" s="9">
        <f t="shared" si="273"/>
        <v>65.248036900296654</v>
      </c>
      <c r="BD796" s="9">
        <f t="shared" si="274"/>
        <v>67.801918943437329</v>
      </c>
      <c r="BE796" s="16">
        <f t="shared" si="257"/>
        <v>66.524977921866991</v>
      </c>
      <c r="BF796" s="44">
        <f t="shared" si="275"/>
        <v>-1.1810340330272997E-3</v>
      </c>
      <c r="BG796" s="49"/>
      <c r="BH796" s="12">
        <f t="shared" si="258"/>
        <v>-1.1854099823578716E-3</v>
      </c>
      <c r="BI796" s="9">
        <f t="shared" si="259"/>
        <v>67</v>
      </c>
      <c r="BJ796" s="9">
        <f t="shared" si="237"/>
        <v>65.723058978429663</v>
      </c>
      <c r="BK796" s="9"/>
      <c r="BL796" s="47">
        <f t="shared" si="264"/>
        <v>67</v>
      </c>
      <c r="BM796" s="44">
        <f t="shared" si="276"/>
        <v>-1.1810340330272997E-3</v>
      </c>
      <c r="BN796" s="11"/>
      <c r="BO796" s="9"/>
      <c r="BP796" s="11"/>
      <c r="BQ796" s="9"/>
      <c r="BR796" s="43"/>
      <c r="BS796" s="9"/>
      <c r="BT796" s="11"/>
    </row>
    <row r="797" spans="3:72" x14ac:dyDescent="0.2">
      <c r="C797" s="1">
        <v>80</v>
      </c>
      <c r="D797" s="1">
        <v>104.71</v>
      </c>
      <c r="E797" s="1">
        <v>-5103.8999999999996</v>
      </c>
      <c r="F797" s="2">
        <v>78</v>
      </c>
      <c r="G797" s="6">
        <v>3.3000000000000002E-2</v>
      </c>
      <c r="H797" s="2">
        <v>0.42199999999999999</v>
      </c>
      <c r="I797" s="2">
        <v>3500</v>
      </c>
      <c r="J797" s="3">
        <f t="shared" si="260"/>
        <v>58.333333333333336</v>
      </c>
      <c r="K797" s="3">
        <f t="shared" si="261"/>
        <v>366.52</v>
      </c>
      <c r="L797" s="1">
        <v>0.9</v>
      </c>
      <c r="M797" s="1">
        <v>0.76</v>
      </c>
      <c r="N797" s="1">
        <f t="shared" si="238"/>
        <v>0.68400000000000005</v>
      </c>
      <c r="O797" s="40">
        <f t="shared" si="239"/>
        <v>50.175438596491226</v>
      </c>
      <c r="P797" s="40">
        <f t="shared" si="262"/>
        <v>3808.3157894736842</v>
      </c>
      <c r="Q797" s="1">
        <v>11</v>
      </c>
      <c r="R797" s="1">
        <v>4</v>
      </c>
      <c r="S797" s="2">
        <v>2600</v>
      </c>
      <c r="T797" s="3">
        <f t="shared" si="240"/>
        <v>866.66666666666663</v>
      </c>
      <c r="U797" s="7">
        <v>0.20419999999999999</v>
      </c>
      <c r="V797" s="7">
        <f t="shared" si="263"/>
        <v>3.2749326455999997E-2</v>
      </c>
      <c r="W797" s="7">
        <f t="shared" si="241"/>
        <v>1.6693636134473333E-2</v>
      </c>
      <c r="X797" s="40">
        <f t="shared" si="242"/>
        <v>1081.2059482292843</v>
      </c>
      <c r="Y797" s="1">
        <v>0</v>
      </c>
      <c r="Z797" s="1">
        <v>78</v>
      </c>
      <c r="AA797" s="2">
        <v>67</v>
      </c>
      <c r="AB797" s="6">
        <f t="shared" si="243"/>
        <v>0.6511988748177826</v>
      </c>
      <c r="AC797" s="2">
        <v>347.36</v>
      </c>
      <c r="AD797" s="40">
        <f t="shared" si="244"/>
        <v>3367.0033670033663</v>
      </c>
      <c r="AE797" s="1">
        <f t="shared" si="245"/>
        <v>2.4950099800399199</v>
      </c>
      <c r="AF797" s="2">
        <f t="shared" si="246"/>
        <v>270</v>
      </c>
      <c r="AG797" s="9">
        <f t="shared" si="247"/>
        <v>673.65269461077833</v>
      </c>
      <c r="AH797" s="12">
        <f t="shared" si="248"/>
        <v>2.2743716602446873E-3</v>
      </c>
      <c r="AI797" s="12">
        <f t="shared" si="265"/>
        <v>138551.4910363846</v>
      </c>
      <c r="AJ797" s="42">
        <f t="shared" si="266"/>
        <v>-50.44867116064178</v>
      </c>
      <c r="AK797" s="11">
        <v>0</v>
      </c>
      <c r="AL797" s="9">
        <f t="shared" si="267"/>
        <v>-1080.96779877274</v>
      </c>
      <c r="AM797" s="11">
        <f t="shared" si="249"/>
        <v>0</v>
      </c>
      <c r="AN797" s="9">
        <f t="shared" si="250"/>
        <v>49.176840396034393</v>
      </c>
      <c r="AO797" s="9"/>
      <c r="AP797" s="9">
        <f t="shared" si="268"/>
        <v>50.449084981957697</v>
      </c>
      <c r="AQ797" s="47">
        <f t="shared" si="269"/>
        <v>49.172143960387359</v>
      </c>
      <c r="AR797" s="15">
        <f t="shared" si="251"/>
        <v>0</v>
      </c>
      <c r="AS797" s="49"/>
      <c r="AT797" s="12">
        <f t="shared" si="252"/>
        <v>-1.1810340330272997E-3</v>
      </c>
      <c r="AU797" s="9">
        <f t="shared" si="253"/>
        <v>47.899899374464056</v>
      </c>
      <c r="AV797" s="9">
        <f t="shared" si="270"/>
        <v>46.627654788540752</v>
      </c>
      <c r="AW797" s="9">
        <f t="shared" si="271"/>
        <v>49.172143960387359</v>
      </c>
      <c r="AX797" s="16">
        <f t="shared" si="254"/>
        <v>47.899899374464056</v>
      </c>
      <c r="AY797" s="44">
        <f t="shared" si="272"/>
        <v>-1.1766903317604637E-3</v>
      </c>
      <c r="AZ797" s="49"/>
      <c r="BA797" s="12">
        <f t="shared" si="255"/>
        <v>-1.1810340330272997E-3</v>
      </c>
      <c r="BB797" s="9">
        <f t="shared" si="256"/>
        <v>66.524977921866991</v>
      </c>
      <c r="BC797" s="9">
        <f t="shared" si="273"/>
        <v>65.252733335943688</v>
      </c>
      <c r="BD797" s="9">
        <f t="shared" si="274"/>
        <v>67.797222507790295</v>
      </c>
      <c r="BE797" s="16">
        <f t="shared" si="257"/>
        <v>66.524977921866991</v>
      </c>
      <c r="BF797" s="44">
        <f t="shared" si="275"/>
        <v>-1.1766903317604637E-3</v>
      </c>
      <c r="BG797" s="49"/>
      <c r="BH797" s="12">
        <f t="shared" si="258"/>
        <v>-1.1810340330272997E-3</v>
      </c>
      <c r="BI797" s="9">
        <f t="shared" si="259"/>
        <v>67</v>
      </c>
      <c r="BJ797" s="9">
        <f t="shared" si="237"/>
        <v>65.727755414076697</v>
      </c>
      <c r="BK797" s="9"/>
      <c r="BL797" s="47">
        <f t="shared" si="264"/>
        <v>67</v>
      </c>
      <c r="BM797" s="44">
        <f t="shared" si="276"/>
        <v>-1.1766903317604637E-3</v>
      </c>
      <c r="BN797" s="11"/>
      <c r="BO797" s="9"/>
      <c r="BP797" s="11"/>
      <c r="BQ797" s="9"/>
      <c r="BR797" s="43"/>
      <c r="BS797" s="9"/>
      <c r="BT797" s="11"/>
    </row>
    <row r="798" spans="3:72" x14ac:dyDescent="0.2">
      <c r="C798" s="1">
        <v>80</v>
      </c>
      <c r="D798" s="1">
        <v>104.71</v>
      </c>
      <c r="E798" s="1">
        <v>-5103.8999999999996</v>
      </c>
      <c r="F798" s="2">
        <v>78</v>
      </c>
      <c r="G798" s="6">
        <v>3.3000000000000002E-2</v>
      </c>
      <c r="H798" s="2">
        <v>0.42199999999999999</v>
      </c>
      <c r="I798" s="2">
        <v>3500</v>
      </c>
      <c r="J798" s="3">
        <f t="shared" si="260"/>
        <v>58.333333333333336</v>
      </c>
      <c r="K798" s="3">
        <f t="shared" si="261"/>
        <v>366.52</v>
      </c>
      <c r="L798" s="1">
        <v>0.9</v>
      </c>
      <c r="M798" s="1">
        <v>0.76</v>
      </c>
      <c r="N798" s="1">
        <f t="shared" si="238"/>
        <v>0.68400000000000005</v>
      </c>
      <c r="O798" s="40">
        <f t="shared" si="239"/>
        <v>50.175438596491226</v>
      </c>
      <c r="P798" s="40">
        <f t="shared" si="262"/>
        <v>3808.3157894736842</v>
      </c>
      <c r="Q798" s="1">
        <v>11</v>
      </c>
      <c r="R798" s="1">
        <v>4</v>
      </c>
      <c r="S798" s="2">
        <v>2600</v>
      </c>
      <c r="T798" s="3">
        <f t="shared" si="240"/>
        <v>866.66666666666663</v>
      </c>
      <c r="U798" s="7">
        <v>0.20419999999999999</v>
      </c>
      <c r="V798" s="7">
        <f t="shared" si="263"/>
        <v>3.2749326455999997E-2</v>
      </c>
      <c r="W798" s="7">
        <f t="shared" si="241"/>
        <v>1.6693636134473333E-2</v>
      </c>
      <c r="X798" s="40">
        <f t="shared" si="242"/>
        <v>1081.2059482292843</v>
      </c>
      <c r="Y798" s="1">
        <v>0</v>
      </c>
      <c r="Z798" s="1">
        <v>78</v>
      </c>
      <c r="AA798" s="2">
        <v>67</v>
      </c>
      <c r="AB798" s="6">
        <f t="shared" si="243"/>
        <v>0.6511988748177826</v>
      </c>
      <c r="AC798" s="2">
        <v>347.36</v>
      </c>
      <c r="AD798" s="40">
        <f t="shared" si="244"/>
        <v>3367.0033670033663</v>
      </c>
      <c r="AE798" s="1">
        <f t="shared" si="245"/>
        <v>2.4950099800399199</v>
      </c>
      <c r="AF798" s="2">
        <f t="shared" si="246"/>
        <v>271</v>
      </c>
      <c r="AG798" s="9">
        <f t="shared" si="247"/>
        <v>676.14770459081831</v>
      </c>
      <c r="AH798" s="12">
        <f t="shared" si="248"/>
        <v>2.2659981623175942E-3</v>
      </c>
      <c r="AI798" s="12">
        <f t="shared" si="265"/>
        <v>138744.38163019449</v>
      </c>
      <c r="AJ798" s="42">
        <f t="shared" si="266"/>
        <v>-50.439315813174183</v>
      </c>
      <c r="AK798" s="11">
        <v>0</v>
      </c>
      <c r="AL798" s="9">
        <f t="shared" si="267"/>
        <v>-1080.9686755617081</v>
      </c>
      <c r="AM798" s="11">
        <f t="shared" si="249"/>
        <v>0</v>
      </c>
      <c r="AN798" s="9">
        <f t="shared" si="250"/>
        <v>49.172143960387359</v>
      </c>
      <c r="AO798" s="9"/>
      <c r="AP798" s="9">
        <f t="shared" si="268"/>
        <v>50.43972659298791</v>
      </c>
      <c r="AQ798" s="47">
        <f t="shared" si="269"/>
        <v>49.167482007064606</v>
      </c>
      <c r="AR798" s="15">
        <f t="shared" si="251"/>
        <v>0</v>
      </c>
      <c r="AS798" s="49"/>
      <c r="AT798" s="12">
        <f t="shared" si="252"/>
        <v>-1.1766903317604637E-3</v>
      </c>
      <c r="AU798" s="9">
        <f t="shared" si="253"/>
        <v>47.899899374464056</v>
      </c>
      <c r="AV798" s="9">
        <f t="shared" si="270"/>
        <v>46.632316741863505</v>
      </c>
      <c r="AW798" s="9">
        <f t="shared" si="271"/>
        <v>49.167482007064606</v>
      </c>
      <c r="AX798" s="16">
        <f t="shared" si="254"/>
        <v>47.899899374464056</v>
      </c>
      <c r="AY798" s="44">
        <f t="shared" si="272"/>
        <v>-1.1723785229599407E-3</v>
      </c>
      <c r="AZ798" s="49"/>
      <c r="BA798" s="12">
        <f t="shared" si="255"/>
        <v>-1.1766903317604637E-3</v>
      </c>
      <c r="BB798" s="9">
        <f t="shared" si="256"/>
        <v>66.524977921866991</v>
      </c>
      <c r="BC798" s="9">
        <f t="shared" si="273"/>
        <v>65.257395289266441</v>
      </c>
      <c r="BD798" s="9">
        <f t="shared" si="274"/>
        <v>67.792560554467542</v>
      </c>
      <c r="BE798" s="16">
        <f t="shared" si="257"/>
        <v>66.524977921866991</v>
      </c>
      <c r="BF798" s="44">
        <f t="shared" si="275"/>
        <v>-1.1723785229599407E-3</v>
      </c>
      <c r="BG798" s="49"/>
      <c r="BH798" s="12">
        <f t="shared" si="258"/>
        <v>-1.1766903317604637E-3</v>
      </c>
      <c r="BI798" s="9">
        <f t="shared" si="259"/>
        <v>67</v>
      </c>
      <c r="BJ798" s="9">
        <f t="shared" si="237"/>
        <v>65.732417367399449</v>
      </c>
      <c r="BK798" s="9"/>
      <c r="BL798" s="47">
        <f t="shared" si="264"/>
        <v>67</v>
      </c>
      <c r="BM798" s="44">
        <f t="shared" si="276"/>
        <v>-1.1723785229599407E-3</v>
      </c>
      <c r="BN798" s="11"/>
      <c r="BO798" s="9"/>
      <c r="BP798" s="11"/>
      <c r="BQ798" s="9"/>
      <c r="BR798" s="43"/>
      <c r="BS798" s="9"/>
      <c r="BT798" s="11"/>
    </row>
    <row r="799" spans="3:72" x14ac:dyDescent="0.2">
      <c r="C799" s="1">
        <v>80</v>
      </c>
      <c r="D799" s="1">
        <v>104.71</v>
      </c>
      <c r="E799" s="1">
        <v>-5103.8999999999996</v>
      </c>
      <c r="F799" s="2">
        <v>78</v>
      </c>
      <c r="G799" s="6">
        <v>3.3000000000000002E-2</v>
      </c>
      <c r="H799" s="2">
        <v>0.42199999999999999</v>
      </c>
      <c r="I799" s="2">
        <v>3500</v>
      </c>
      <c r="J799" s="3">
        <f t="shared" si="260"/>
        <v>58.333333333333336</v>
      </c>
      <c r="K799" s="3">
        <f t="shared" si="261"/>
        <v>366.52</v>
      </c>
      <c r="L799" s="1">
        <v>0.9</v>
      </c>
      <c r="M799" s="1">
        <v>0.76</v>
      </c>
      <c r="N799" s="1">
        <f t="shared" si="238"/>
        <v>0.68400000000000005</v>
      </c>
      <c r="O799" s="40">
        <f t="shared" si="239"/>
        <v>50.175438596491226</v>
      </c>
      <c r="P799" s="40">
        <f t="shared" si="262"/>
        <v>3808.3157894736842</v>
      </c>
      <c r="Q799" s="1">
        <v>11</v>
      </c>
      <c r="R799" s="1">
        <v>4</v>
      </c>
      <c r="S799" s="2">
        <v>2600</v>
      </c>
      <c r="T799" s="3">
        <f t="shared" si="240"/>
        <v>866.66666666666663</v>
      </c>
      <c r="U799" s="7">
        <v>0.20419999999999999</v>
      </c>
      <c r="V799" s="7">
        <f t="shared" si="263"/>
        <v>3.2749326455999997E-2</v>
      </c>
      <c r="W799" s="7">
        <f t="shared" si="241"/>
        <v>1.6693636134473333E-2</v>
      </c>
      <c r="X799" s="40">
        <f t="shared" si="242"/>
        <v>1081.2059482292843</v>
      </c>
      <c r="Y799" s="1">
        <v>0</v>
      </c>
      <c r="Z799" s="1">
        <v>78</v>
      </c>
      <c r="AA799" s="2">
        <v>67</v>
      </c>
      <c r="AB799" s="6">
        <f t="shared" si="243"/>
        <v>0.6511988748177826</v>
      </c>
      <c r="AC799" s="2">
        <v>347.36</v>
      </c>
      <c r="AD799" s="40">
        <f t="shared" si="244"/>
        <v>3367.0033670033663</v>
      </c>
      <c r="AE799" s="1">
        <f t="shared" si="245"/>
        <v>2.4950099800399199</v>
      </c>
      <c r="AF799" s="2">
        <f t="shared" si="246"/>
        <v>272</v>
      </c>
      <c r="AG799" s="9">
        <f t="shared" si="247"/>
        <v>678.64271457085817</v>
      </c>
      <c r="AH799" s="12">
        <f t="shared" si="248"/>
        <v>2.2576860952228345E-3</v>
      </c>
      <c r="AI799" s="12">
        <f t="shared" si="265"/>
        <v>138935.85878060001</v>
      </c>
      <c r="AJ799" s="42">
        <f t="shared" si="266"/>
        <v>-50.430029018109444</v>
      </c>
      <c r="AK799" s="11">
        <v>0</v>
      </c>
      <c r="AL799" s="9">
        <f t="shared" si="267"/>
        <v>-1080.9695459182535</v>
      </c>
      <c r="AM799" s="11">
        <f t="shared" si="249"/>
        <v>0</v>
      </c>
      <c r="AN799" s="9">
        <f t="shared" si="250"/>
        <v>49.167482007064606</v>
      </c>
      <c r="AO799" s="9"/>
      <c r="AP799" s="9">
        <f t="shared" si="268"/>
        <v>50.430436789829812</v>
      </c>
      <c r="AQ799" s="47">
        <f t="shared" si="269"/>
        <v>49.162854157229262</v>
      </c>
      <c r="AR799" s="15">
        <f t="shared" si="251"/>
        <v>0</v>
      </c>
      <c r="AS799" s="49"/>
      <c r="AT799" s="12">
        <f t="shared" si="252"/>
        <v>-1.1723785229599407E-3</v>
      </c>
      <c r="AU799" s="9">
        <f t="shared" si="253"/>
        <v>47.899899374464056</v>
      </c>
      <c r="AV799" s="9">
        <f t="shared" si="270"/>
        <v>46.63694459169885</v>
      </c>
      <c r="AW799" s="9">
        <f t="shared" si="271"/>
        <v>49.162854157229262</v>
      </c>
      <c r="AX799" s="16">
        <f t="shared" si="254"/>
        <v>47.899899374464056</v>
      </c>
      <c r="AY799" s="44">
        <f t="shared" si="272"/>
        <v>-1.1680982562420933E-3</v>
      </c>
      <c r="AZ799" s="49"/>
      <c r="BA799" s="12">
        <f t="shared" si="255"/>
        <v>-1.1723785229599407E-3</v>
      </c>
      <c r="BB799" s="9">
        <f t="shared" si="256"/>
        <v>66.524977921866991</v>
      </c>
      <c r="BC799" s="9">
        <f t="shared" si="273"/>
        <v>65.262023139101785</v>
      </c>
      <c r="BD799" s="9">
        <f t="shared" si="274"/>
        <v>67.787932704632198</v>
      </c>
      <c r="BE799" s="16">
        <f t="shared" si="257"/>
        <v>66.524977921866991</v>
      </c>
      <c r="BF799" s="44">
        <f t="shared" si="275"/>
        <v>-1.1680982562420933E-3</v>
      </c>
      <c r="BG799" s="49"/>
      <c r="BH799" s="12">
        <f t="shared" si="258"/>
        <v>-1.1723785229599407E-3</v>
      </c>
      <c r="BI799" s="9">
        <f t="shared" si="259"/>
        <v>67</v>
      </c>
      <c r="BJ799" s="9">
        <f t="shared" si="237"/>
        <v>65.737045217234794</v>
      </c>
      <c r="BK799" s="9"/>
      <c r="BL799" s="47">
        <f t="shared" si="264"/>
        <v>67</v>
      </c>
      <c r="BM799" s="44">
        <f t="shared" si="276"/>
        <v>-1.1680982562420933E-3</v>
      </c>
      <c r="BN799" s="11"/>
      <c r="BO799" s="9"/>
      <c r="BP799" s="11"/>
      <c r="BQ799" s="9"/>
      <c r="BR799" s="43"/>
      <c r="BS799" s="9"/>
      <c r="BT799" s="11"/>
    </row>
    <row r="800" spans="3:72" x14ac:dyDescent="0.2">
      <c r="C800" s="1">
        <v>80</v>
      </c>
      <c r="D800" s="1">
        <v>104.71</v>
      </c>
      <c r="E800" s="1">
        <v>-5103.8999999999996</v>
      </c>
      <c r="F800" s="2">
        <v>78</v>
      </c>
      <c r="G800" s="6">
        <v>3.3000000000000002E-2</v>
      </c>
      <c r="H800" s="2">
        <v>0.42199999999999999</v>
      </c>
      <c r="I800" s="2">
        <v>3500</v>
      </c>
      <c r="J800" s="3">
        <f t="shared" si="260"/>
        <v>58.333333333333336</v>
      </c>
      <c r="K800" s="3">
        <f t="shared" si="261"/>
        <v>366.52</v>
      </c>
      <c r="L800" s="1">
        <v>0.9</v>
      </c>
      <c r="M800" s="1">
        <v>0.76</v>
      </c>
      <c r="N800" s="1">
        <f t="shared" si="238"/>
        <v>0.68400000000000005</v>
      </c>
      <c r="O800" s="40">
        <f t="shared" si="239"/>
        <v>50.175438596491226</v>
      </c>
      <c r="P800" s="40">
        <f t="shared" si="262"/>
        <v>3808.3157894736842</v>
      </c>
      <c r="Q800" s="1">
        <v>11</v>
      </c>
      <c r="R800" s="1">
        <v>4</v>
      </c>
      <c r="S800" s="2">
        <v>2600</v>
      </c>
      <c r="T800" s="3">
        <f t="shared" si="240"/>
        <v>866.66666666666663</v>
      </c>
      <c r="U800" s="7">
        <v>0.20419999999999999</v>
      </c>
      <c r="V800" s="7">
        <f t="shared" si="263"/>
        <v>3.2749326455999997E-2</v>
      </c>
      <c r="W800" s="7">
        <f t="shared" si="241"/>
        <v>1.6693636134473333E-2</v>
      </c>
      <c r="X800" s="40">
        <f t="shared" si="242"/>
        <v>1081.2059482292843</v>
      </c>
      <c r="Y800" s="1">
        <v>0</v>
      </c>
      <c r="Z800" s="1">
        <v>78</v>
      </c>
      <c r="AA800" s="2">
        <v>67</v>
      </c>
      <c r="AB800" s="6">
        <f t="shared" si="243"/>
        <v>0.6511988748177826</v>
      </c>
      <c r="AC800" s="2">
        <v>347.36</v>
      </c>
      <c r="AD800" s="40">
        <f t="shared" si="244"/>
        <v>3367.0033670033663</v>
      </c>
      <c r="AE800" s="1">
        <f t="shared" si="245"/>
        <v>2.4950099800399199</v>
      </c>
      <c r="AF800" s="2">
        <f t="shared" si="246"/>
        <v>273</v>
      </c>
      <c r="AG800" s="9">
        <f t="shared" si="247"/>
        <v>681.13772455089816</v>
      </c>
      <c r="AH800" s="12">
        <f t="shared" si="248"/>
        <v>2.249434785414828E-3</v>
      </c>
      <c r="AI800" s="12">
        <f t="shared" si="265"/>
        <v>139125.93798547063</v>
      </c>
      <c r="AJ800" s="42">
        <f t="shared" si="266"/>
        <v>-50.420810023795532</v>
      </c>
      <c r="AK800" s="11">
        <v>0</v>
      </c>
      <c r="AL800" s="9">
        <f t="shared" si="267"/>
        <v>-1080.9704099129035</v>
      </c>
      <c r="AM800" s="11">
        <f t="shared" si="249"/>
        <v>0</v>
      </c>
      <c r="AN800" s="9">
        <f t="shared" si="250"/>
        <v>49.162854157229262</v>
      </c>
      <c r="AO800" s="9"/>
      <c r="AP800" s="9">
        <f t="shared" si="268"/>
        <v>50.421214820343842</v>
      </c>
      <c r="AQ800" s="47">
        <f t="shared" si="269"/>
        <v>49.158260037578636</v>
      </c>
      <c r="AR800" s="15">
        <f t="shared" si="251"/>
        <v>0</v>
      </c>
      <c r="AS800" s="49"/>
      <c r="AT800" s="12">
        <f t="shared" si="252"/>
        <v>-1.1680982562420933E-3</v>
      </c>
      <c r="AU800" s="9">
        <f t="shared" si="253"/>
        <v>47.899899374464056</v>
      </c>
      <c r="AV800" s="9">
        <f t="shared" si="270"/>
        <v>46.641538711349476</v>
      </c>
      <c r="AW800" s="9">
        <f t="shared" si="271"/>
        <v>49.158260037578636</v>
      </c>
      <c r="AX800" s="16">
        <f t="shared" si="254"/>
        <v>47.899899374464056</v>
      </c>
      <c r="AY800" s="44">
        <f t="shared" si="272"/>
        <v>-1.163849186341812E-3</v>
      </c>
      <c r="AZ800" s="49"/>
      <c r="BA800" s="12">
        <f t="shared" si="255"/>
        <v>-1.1680982562420933E-3</v>
      </c>
      <c r="BB800" s="9">
        <f t="shared" si="256"/>
        <v>66.524977921866991</v>
      </c>
      <c r="BC800" s="9">
        <f t="shared" si="273"/>
        <v>65.266617258752404</v>
      </c>
      <c r="BD800" s="9">
        <f t="shared" si="274"/>
        <v>67.783338584981578</v>
      </c>
      <c r="BE800" s="16">
        <f t="shared" si="257"/>
        <v>66.524977921866991</v>
      </c>
      <c r="BF800" s="44">
        <f t="shared" si="275"/>
        <v>-1.1638491863418185E-3</v>
      </c>
      <c r="BG800" s="49"/>
      <c r="BH800" s="12">
        <f t="shared" si="258"/>
        <v>-1.1680982562420933E-3</v>
      </c>
      <c r="BI800" s="9">
        <f t="shared" si="259"/>
        <v>67</v>
      </c>
      <c r="BJ800" s="9">
        <f t="shared" si="237"/>
        <v>65.741639336885413</v>
      </c>
      <c r="BK800" s="9"/>
      <c r="BL800" s="47">
        <f t="shared" si="264"/>
        <v>67</v>
      </c>
      <c r="BM800" s="44">
        <f t="shared" si="276"/>
        <v>-1.1638491863418185E-3</v>
      </c>
      <c r="BN800" s="11"/>
      <c r="BO800" s="9"/>
      <c r="BP800" s="11"/>
      <c r="BQ800" s="9"/>
      <c r="BR800" s="43"/>
      <c r="BS800" s="9"/>
      <c r="BT800" s="11"/>
    </row>
    <row r="801" spans="3:72" x14ac:dyDescent="0.2">
      <c r="C801" s="1">
        <v>80</v>
      </c>
      <c r="D801" s="1">
        <v>104.71</v>
      </c>
      <c r="E801" s="1">
        <v>-5103.8999999999996</v>
      </c>
      <c r="F801" s="2">
        <v>78</v>
      </c>
      <c r="G801" s="6">
        <v>3.3000000000000002E-2</v>
      </c>
      <c r="H801" s="2">
        <v>0.42199999999999999</v>
      </c>
      <c r="I801" s="2">
        <v>3500</v>
      </c>
      <c r="J801" s="3">
        <f t="shared" si="260"/>
        <v>58.333333333333336</v>
      </c>
      <c r="K801" s="3">
        <f t="shared" si="261"/>
        <v>366.52</v>
      </c>
      <c r="L801" s="1">
        <v>0.9</v>
      </c>
      <c r="M801" s="1">
        <v>0.76</v>
      </c>
      <c r="N801" s="1">
        <f t="shared" si="238"/>
        <v>0.68400000000000005</v>
      </c>
      <c r="O801" s="40">
        <f t="shared" si="239"/>
        <v>50.175438596491226</v>
      </c>
      <c r="P801" s="40">
        <f t="shared" si="262"/>
        <v>3808.3157894736842</v>
      </c>
      <c r="Q801" s="1">
        <v>11</v>
      </c>
      <c r="R801" s="1">
        <v>4</v>
      </c>
      <c r="S801" s="2">
        <v>2600</v>
      </c>
      <c r="T801" s="3">
        <f t="shared" si="240"/>
        <v>866.66666666666663</v>
      </c>
      <c r="U801" s="7">
        <v>0.20419999999999999</v>
      </c>
      <c r="V801" s="7">
        <f t="shared" si="263"/>
        <v>3.2749326455999997E-2</v>
      </c>
      <c r="W801" s="7">
        <f t="shared" si="241"/>
        <v>1.6693636134473333E-2</v>
      </c>
      <c r="X801" s="40">
        <f t="shared" si="242"/>
        <v>1081.2059482292843</v>
      </c>
      <c r="Y801" s="1">
        <v>0</v>
      </c>
      <c r="Z801" s="1">
        <v>78</v>
      </c>
      <c r="AA801" s="2">
        <v>67</v>
      </c>
      <c r="AB801" s="6">
        <f t="shared" si="243"/>
        <v>0.6511988748177826</v>
      </c>
      <c r="AC801" s="2">
        <v>347.36</v>
      </c>
      <c r="AD801" s="40">
        <f t="shared" si="244"/>
        <v>3367.0033670033663</v>
      </c>
      <c r="AE801" s="1">
        <f t="shared" si="245"/>
        <v>2.4950099800399199</v>
      </c>
      <c r="AF801" s="2">
        <f t="shared" si="246"/>
        <v>274</v>
      </c>
      <c r="AG801" s="9">
        <f t="shared" si="247"/>
        <v>683.63273453093802</v>
      </c>
      <c r="AH801" s="12">
        <f t="shared" si="248"/>
        <v>2.2412435691587414E-3</v>
      </c>
      <c r="AI801" s="12">
        <f t="shared" si="265"/>
        <v>139314.63451672578</v>
      </c>
      <c r="AJ801" s="42">
        <f t="shared" si="266"/>
        <v>-50.411658089539138</v>
      </c>
      <c r="AK801" s="11">
        <v>0</v>
      </c>
      <c r="AL801" s="9">
        <f t="shared" si="267"/>
        <v>-1080.9712676151578</v>
      </c>
      <c r="AM801" s="11">
        <f t="shared" si="249"/>
        <v>0</v>
      </c>
      <c r="AN801" s="9">
        <f t="shared" si="250"/>
        <v>49.158260037578636</v>
      </c>
      <c r="AO801" s="9"/>
      <c r="AP801" s="9">
        <f t="shared" si="268"/>
        <v>50.412059943358038</v>
      </c>
      <c r="AQ801" s="47">
        <f t="shared" si="269"/>
        <v>49.153699280243458</v>
      </c>
      <c r="AR801" s="15">
        <f t="shared" si="251"/>
        <v>0</v>
      </c>
      <c r="AS801" s="49"/>
      <c r="AT801" s="12">
        <f t="shared" si="252"/>
        <v>-1.163849186341812E-3</v>
      </c>
      <c r="AU801" s="9">
        <f t="shared" si="253"/>
        <v>47.899899374464056</v>
      </c>
      <c r="AV801" s="9">
        <f t="shared" si="270"/>
        <v>46.646099468684653</v>
      </c>
      <c r="AW801" s="9">
        <f t="shared" si="271"/>
        <v>49.153699280243465</v>
      </c>
      <c r="AX801" s="16">
        <f t="shared" si="254"/>
        <v>47.899899374464056</v>
      </c>
      <c r="AY801" s="44">
        <f t="shared" si="272"/>
        <v>-1.159630973019321E-3</v>
      </c>
      <c r="AZ801" s="49"/>
      <c r="BA801" s="12">
        <f t="shared" si="255"/>
        <v>-1.1638491863418185E-3</v>
      </c>
      <c r="BB801" s="9">
        <f t="shared" si="256"/>
        <v>66.524977921866991</v>
      </c>
      <c r="BC801" s="9">
        <f t="shared" si="273"/>
        <v>65.271178016087589</v>
      </c>
      <c r="BD801" s="9">
        <f t="shared" si="274"/>
        <v>67.778777827646394</v>
      </c>
      <c r="BE801" s="16">
        <f t="shared" si="257"/>
        <v>66.524977921866991</v>
      </c>
      <c r="BF801" s="44">
        <f t="shared" si="275"/>
        <v>-1.159630973019321E-3</v>
      </c>
      <c r="BG801" s="49"/>
      <c r="BH801" s="12">
        <f t="shared" si="258"/>
        <v>-1.1638491863418185E-3</v>
      </c>
      <c r="BI801" s="9">
        <f t="shared" si="259"/>
        <v>67</v>
      </c>
      <c r="BJ801" s="9">
        <f t="shared" si="237"/>
        <v>65.746200094220598</v>
      </c>
      <c r="BK801" s="9"/>
      <c r="BL801" s="47">
        <f t="shared" si="264"/>
        <v>67</v>
      </c>
      <c r="BM801" s="44">
        <f t="shared" si="276"/>
        <v>-1.159630973019321E-3</v>
      </c>
      <c r="BN801" s="11"/>
      <c r="BO801" s="9"/>
      <c r="BP801" s="11"/>
      <c r="BQ801" s="9"/>
      <c r="BR801" s="43"/>
      <c r="BS801" s="9"/>
      <c r="BT801" s="11"/>
    </row>
    <row r="802" spans="3:72" x14ac:dyDescent="0.2">
      <c r="C802" s="1">
        <v>80</v>
      </c>
      <c r="D802" s="1">
        <v>104.71</v>
      </c>
      <c r="E802" s="1">
        <v>-5103.8999999999996</v>
      </c>
      <c r="F802" s="2">
        <v>78</v>
      </c>
      <c r="G802" s="6">
        <v>3.3000000000000002E-2</v>
      </c>
      <c r="H802" s="2">
        <v>0.42199999999999999</v>
      </c>
      <c r="I802" s="2">
        <v>3500</v>
      </c>
      <c r="J802" s="3">
        <f t="shared" si="260"/>
        <v>58.333333333333336</v>
      </c>
      <c r="K802" s="3">
        <f t="shared" si="261"/>
        <v>366.52</v>
      </c>
      <c r="L802" s="1">
        <v>0.9</v>
      </c>
      <c r="M802" s="1">
        <v>0.76</v>
      </c>
      <c r="N802" s="1">
        <f t="shared" si="238"/>
        <v>0.68400000000000005</v>
      </c>
      <c r="O802" s="40">
        <f t="shared" si="239"/>
        <v>50.175438596491226</v>
      </c>
      <c r="P802" s="40">
        <f t="shared" si="262"/>
        <v>3808.3157894736842</v>
      </c>
      <c r="Q802" s="1">
        <v>11</v>
      </c>
      <c r="R802" s="1">
        <v>4</v>
      </c>
      <c r="S802" s="2">
        <v>2600</v>
      </c>
      <c r="T802" s="3">
        <f t="shared" si="240"/>
        <v>866.66666666666663</v>
      </c>
      <c r="U802" s="7">
        <v>0.20419999999999999</v>
      </c>
      <c r="V802" s="7">
        <f t="shared" si="263"/>
        <v>3.2749326455999997E-2</v>
      </c>
      <c r="W802" s="7">
        <f t="shared" si="241"/>
        <v>1.6693636134473333E-2</v>
      </c>
      <c r="X802" s="40">
        <f t="shared" si="242"/>
        <v>1081.2059482292843</v>
      </c>
      <c r="Y802" s="1">
        <v>0</v>
      </c>
      <c r="Z802" s="1">
        <v>78</v>
      </c>
      <c r="AA802" s="2">
        <v>67</v>
      </c>
      <c r="AB802" s="6">
        <f t="shared" si="243"/>
        <v>0.6511988748177826</v>
      </c>
      <c r="AC802" s="2">
        <v>347.36</v>
      </c>
      <c r="AD802" s="40">
        <f t="shared" si="244"/>
        <v>3367.0033670033663</v>
      </c>
      <c r="AE802" s="1">
        <f t="shared" si="245"/>
        <v>2.4950099800399199</v>
      </c>
      <c r="AF802" s="2">
        <f t="shared" si="246"/>
        <v>275</v>
      </c>
      <c r="AG802" s="9">
        <f t="shared" si="247"/>
        <v>686.127744510978</v>
      </c>
      <c r="AH802" s="12">
        <f t="shared" si="248"/>
        <v>2.2331117923525055E-3</v>
      </c>
      <c r="AI802" s="12">
        <f t="shared" si="265"/>
        <v>139501.96342444152</v>
      </c>
      <c r="AJ802" s="42">
        <f t="shared" si="266"/>
        <v>-50.40257248540653</v>
      </c>
      <c r="AK802" s="11">
        <v>0</v>
      </c>
      <c r="AL802" s="9">
        <f t="shared" si="267"/>
        <v>-1080.972119093507</v>
      </c>
      <c r="AM802" s="11">
        <f t="shared" si="249"/>
        <v>0</v>
      </c>
      <c r="AN802" s="9">
        <f t="shared" si="250"/>
        <v>49.153699280243458</v>
      </c>
      <c r="AO802" s="9"/>
      <c r="AP802" s="9">
        <f t="shared" si="268"/>
        <v>50.402971428468703</v>
      </c>
      <c r="AQ802" s="47">
        <f t="shared" si="269"/>
        <v>49.149171522689301</v>
      </c>
      <c r="AR802" s="15">
        <f t="shared" si="251"/>
        <v>0</v>
      </c>
      <c r="AS802" s="49"/>
      <c r="AT802" s="12">
        <f t="shared" si="252"/>
        <v>-1.159630973019321E-3</v>
      </c>
      <c r="AU802" s="9">
        <f t="shared" si="253"/>
        <v>47.899899374464056</v>
      </c>
      <c r="AV802" s="9">
        <f t="shared" si="270"/>
        <v>46.650627226238811</v>
      </c>
      <c r="AW802" s="9">
        <f t="shared" si="271"/>
        <v>49.149171522689301</v>
      </c>
      <c r="AX802" s="16">
        <f t="shared" si="254"/>
        <v>47.899899374464056</v>
      </c>
      <c r="AY802" s="44">
        <f t="shared" si="272"/>
        <v>-1.1554432809690017E-3</v>
      </c>
      <c r="AZ802" s="49"/>
      <c r="BA802" s="12">
        <f t="shared" si="255"/>
        <v>-1.159630973019321E-3</v>
      </c>
      <c r="BB802" s="9">
        <f t="shared" si="256"/>
        <v>66.524977921866991</v>
      </c>
      <c r="BC802" s="9">
        <f t="shared" si="273"/>
        <v>65.275705773641747</v>
      </c>
      <c r="BD802" s="9">
        <f t="shared" si="274"/>
        <v>67.774250070092236</v>
      </c>
      <c r="BE802" s="16">
        <f t="shared" si="257"/>
        <v>66.524977921866991</v>
      </c>
      <c r="BF802" s="44">
        <f t="shared" si="275"/>
        <v>-1.1554432809690017E-3</v>
      </c>
      <c r="BG802" s="49"/>
      <c r="BH802" s="12">
        <f t="shared" si="258"/>
        <v>-1.159630973019321E-3</v>
      </c>
      <c r="BI802" s="9">
        <f t="shared" si="259"/>
        <v>67</v>
      </c>
      <c r="BJ802" s="9">
        <f t="shared" si="237"/>
        <v>65.750727851774755</v>
      </c>
      <c r="BK802" s="9"/>
      <c r="BL802" s="47">
        <f t="shared" si="264"/>
        <v>67</v>
      </c>
      <c r="BM802" s="44">
        <f t="shared" si="276"/>
        <v>-1.1554432809690017E-3</v>
      </c>
      <c r="BN802" s="11"/>
      <c r="BO802" s="9"/>
      <c r="BP802" s="11"/>
      <c r="BQ802" s="9"/>
      <c r="BR802" s="43"/>
      <c r="BS802" s="9"/>
      <c r="BT802" s="11"/>
    </row>
    <row r="803" spans="3:72" x14ac:dyDescent="0.2">
      <c r="C803" s="1">
        <v>80</v>
      </c>
      <c r="D803" s="1">
        <v>104.71</v>
      </c>
      <c r="E803" s="1">
        <v>-5103.8999999999996</v>
      </c>
      <c r="F803" s="2">
        <v>78</v>
      </c>
      <c r="G803" s="6">
        <v>3.3000000000000002E-2</v>
      </c>
      <c r="H803" s="2">
        <v>0.42199999999999999</v>
      </c>
      <c r="I803" s="2">
        <v>3500</v>
      </c>
      <c r="J803" s="3">
        <f t="shared" si="260"/>
        <v>58.333333333333336</v>
      </c>
      <c r="K803" s="3">
        <f t="shared" si="261"/>
        <v>366.52</v>
      </c>
      <c r="L803" s="1">
        <v>0.9</v>
      </c>
      <c r="M803" s="1">
        <v>0.76</v>
      </c>
      <c r="N803" s="1">
        <f t="shared" si="238"/>
        <v>0.68400000000000005</v>
      </c>
      <c r="O803" s="40">
        <f t="shared" si="239"/>
        <v>50.175438596491226</v>
      </c>
      <c r="P803" s="40">
        <f t="shared" si="262"/>
        <v>3808.3157894736842</v>
      </c>
      <c r="Q803" s="1">
        <v>11</v>
      </c>
      <c r="R803" s="1">
        <v>4</v>
      </c>
      <c r="S803" s="2">
        <v>2600</v>
      </c>
      <c r="T803" s="3">
        <f t="shared" si="240"/>
        <v>866.66666666666663</v>
      </c>
      <c r="U803" s="7">
        <v>0.20419999999999999</v>
      </c>
      <c r="V803" s="7">
        <f t="shared" si="263"/>
        <v>3.2749326455999997E-2</v>
      </c>
      <c r="W803" s="7">
        <f t="shared" si="241"/>
        <v>1.6693636134473333E-2</v>
      </c>
      <c r="X803" s="40">
        <f t="shared" si="242"/>
        <v>1081.2059482292843</v>
      </c>
      <c r="Y803" s="1">
        <v>0</v>
      </c>
      <c r="Z803" s="1">
        <v>78</v>
      </c>
      <c r="AA803" s="2">
        <v>67</v>
      </c>
      <c r="AB803" s="6">
        <f t="shared" si="243"/>
        <v>0.6511988748177826</v>
      </c>
      <c r="AC803" s="2">
        <v>347.36</v>
      </c>
      <c r="AD803" s="40">
        <f t="shared" si="244"/>
        <v>3367.0033670033663</v>
      </c>
      <c r="AE803" s="1">
        <f t="shared" si="245"/>
        <v>2.4950099800399199</v>
      </c>
      <c r="AF803" s="2">
        <f t="shared" si="246"/>
        <v>276</v>
      </c>
      <c r="AG803" s="9">
        <f t="shared" si="247"/>
        <v>688.62275449101787</v>
      </c>
      <c r="AH803" s="12">
        <f t="shared" si="248"/>
        <v>2.2250388103526985E-3</v>
      </c>
      <c r="AI803" s="12">
        <f t="shared" si="265"/>
        <v>139687.93954086769</v>
      </c>
      <c r="AJ803" s="42">
        <f t="shared" si="266"/>
        <v>-50.393552492028789</v>
      </c>
      <c r="AK803" s="11">
        <v>0</v>
      </c>
      <c r="AL803" s="9">
        <f t="shared" si="267"/>
        <v>-1080.9729644154522</v>
      </c>
      <c r="AM803" s="11">
        <f t="shared" si="249"/>
        <v>0</v>
      </c>
      <c r="AN803" s="9">
        <f t="shared" si="250"/>
        <v>49.149171522689301</v>
      </c>
      <c r="AO803" s="9"/>
      <c r="AP803" s="9">
        <f t="shared" si="268"/>
        <v>50.393948555845398</v>
      </c>
      <c r="AQ803" s="47">
        <f t="shared" si="269"/>
        <v>49.144676407620153</v>
      </c>
      <c r="AR803" s="15">
        <f t="shared" si="251"/>
        <v>0</v>
      </c>
      <c r="AS803" s="49"/>
      <c r="AT803" s="12">
        <f t="shared" si="252"/>
        <v>-1.1554432809690017E-3</v>
      </c>
      <c r="AU803" s="9">
        <f t="shared" si="253"/>
        <v>47.899899374464056</v>
      </c>
      <c r="AV803" s="9">
        <f t="shared" si="270"/>
        <v>46.655122341307958</v>
      </c>
      <c r="AW803" s="9">
        <f t="shared" si="271"/>
        <v>49.144676407620153</v>
      </c>
      <c r="AX803" s="16">
        <f t="shared" si="254"/>
        <v>47.899899374464056</v>
      </c>
      <c r="AY803" s="44">
        <f t="shared" si="272"/>
        <v>-1.1512857797302144E-3</v>
      </c>
      <c r="AZ803" s="49"/>
      <c r="BA803" s="12">
        <f t="shared" si="255"/>
        <v>-1.1554432809690017E-3</v>
      </c>
      <c r="BB803" s="9">
        <f t="shared" si="256"/>
        <v>66.524977921866991</v>
      </c>
      <c r="BC803" s="9">
        <f t="shared" si="273"/>
        <v>65.280200888710894</v>
      </c>
      <c r="BD803" s="9">
        <f t="shared" si="274"/>
        <v>67.769754955023089</v>
      </c>
      <c r="BE803" s="16">
        <f t="shared" si="257"/>
        <v>66.524977921866991</v>
      </c>
      <c r="BF803" s="44">
        <f t="shared" si="275"/>
        <v>-1.1512857797302144E-3</v>
      </c>
      <c r="BG803" s="49"/>
      <c r="BH803" s="12">
        <f t="shared" si="258"/>
        <v>-1.1554432809690017E-3</v>
      </c>
      <c r="BI803" s="9">
        <f t="shared" si="259"/>
        <v>67</v>
      </c>
      <c r="BJ803" s="9">
        <f t="shared" si="237"/>
        <v>65.755222966843903</v>
      </c>
      <c r="BK803" s="9"/>
      <c r="BL803" s="47">
        <f t="shared" si="264"/>
        <v>67</v>
      </c>
      <c r="BM803" s="44">
        <f t="shared" si="276"/>
        <v>-1.1512857797302144E-3</v>
      </c>
      <c r="BN803" s="11"/>
      <c r="BO803" s="9"/>
      <c r="BP803" s="11"/>
      <c r="BQ803" s="9"/>
      <c r="BR803" s="43"/>
      <c r="BS803" s="9"/>
      <c r="BT803" s="11"/>
    </row>
    <row r="804" spans="3:72" x14ac:dyDescent="0.2">
      <c r="C804" s="1">
        <v>80</v>
      </c>
      <c r="D804" s="1">
        <v>104.71</v>
      </c>
      <c r="E804" s="1">
        <v>-5103.8999999999996</v>
      </c>
      <c r="F804" s="2">
        <v>78</v>
      </c>
      <c r="G804" s="6">
        <v>3.3000000000000002E-2</v>
      </c>
      <c r="H804" s="2">
        <v>0.42199999999999999</v>
      </c>
      <c r="I804" s="2">
        <v>3500</v>
      </c>
      <c r="J804" s="3">
        <f t="shared" si="260"/>
        <v>58.333333333333336</v>
      </c>
      <c r="K804" s="3">
        <f t="shared" si="261"/>
        <v>366.52</v>
      </c>
      <c r="L804" s="1">
        <v>0.9</v>
      </c>
      <c r="M804" s="1">
        <v>0.76</v>
      </c>
      <c r="N804" s="1">
        <f t="shared" si="238"/>
        <v>0.68400000000000005</v>
      </c>
      <c r="O804" s="40">
        <f t="shared" si="239"/>
        <v>50.175438596491226</v>
      </c>
      <c r="P804" s="40">
        <f t="shared" si="262"/>
        <v>3808.3157894736842</v>
      </c>
      <c r="Q804" s="1">
        <v>11</v>
      </c>
      <c r="R804" s="1">
        <v>4</v>
      </c>
      <c r="S804" s="2">
        <v>2600</v>
      </c>
      <c r="T804" s="3">
        <f t="shared" si="240"/>
        <v>866.66666666666663</v>
      </c>
      <c r="U804" s="7">
        <v>0.20419999999999999</v>
      </c>
      <c r="V804" s="7">
        <f t="shared" si="263"/>
        <v>3.2749326455999997E-2</v>
      </c>
      <c r="W804" s="7">
        <f t="shared" si="241"/>
        <v>1.6693636134473333E-2</v>
      </c>
      <c r="X804" s="40">
        <f t="shared" si="242"/>
        <v>1081.2059482292843</v>
      </c>
      <c r="Y804" s="1">
        <v>0</v>
      </c>
      <c r="Z804" s="1">
        <v>78</v>
      </c>
      <c r="AA804" s="2">
        <v>67</v>
      </c>
      <c r="AB804" s="6">
        <f t="shared" si="243"/>
        <v>0.6511988748177826</v>
      </c>
      <c r="AC804" s="2">
        <v>347.36</v>
      </c>
      <c r="AD804" s="40">
        <f t="shared" si="244"/>
        <v>3367.0033670033663</v>
      </c>
      <c r="AE804" s="1">
        <f t="shared" si="245"/>
        <v>2.4950099800399199</v>
      </c>
      <c r="AF804" s="2">
        <f t="shared" si="246"/>
        <v>277</v>
      </c>
      <c r="AG804" s="9">
        <f t="shared" si="247"/>
        <v>691.11776447105785</v>
      </c>
      <c r="AH804" s="12">
        <f t="shared" si="248"/>
        <v>2.2170239878041916E-3</v>
      </c>
      <c r="AI804" s="12">
        <f t="shared" si="265"/>
        <v>139872.57748435566</v>
      </c>
      <c r="AJ804" s="42">
        <f t="shared" si="266"/>
        <v>-50.384597400411188</v>
      </c>
      <c r="AK804" s="11">
        <v>0</v>
      </c>
      <c r="AL804" s="9">
        <f t="shared" si="267"/>
        <v>-1080.9738036475214</v>
      </c>
      <c r="AM804" s="11">
        <f t="shared" si="249"/>
        <v>0</v>
      </c>
      <c r="AN804" s="9">
        <f t="shared" si="250"/>
        <v>49.144676407620153</v>
      </c>
      <c r="AO804" s="9"/>
      <c r="AP804" s="9">
        <f t="shared" si="268"/>
        <v>50.384990616040191</v>
      </c>
      <c r="AQ804" s="47">
        <f t="shared" si="269"/>
        <v>49.140213582884094</v>
      </c>
      <c r="AR804" s="15">
        <f t="shared" si="251"/>
        <v>0</v>
      </c>
      <c r="AS804" s="49"/>
      <c r="AT804" s="12">
        <f t="shared" si="252"/>
        <v>-1.1512857797302144E-3</v>
      </c>
      <c r="AU804" s="9">
        <f t="shared" si="253"/>
        <v>47.899899374464056</v>
      </c>
      <c r="AV804" s="9">
        <f t="shared" si="270"/>
        <v>46.659585166044018</v>
      </c>
      <c r="AW804" s="9">
        <f t="shared" si="271"/>
        <v>49.140213582884094</v>
      </c>
      <c r="AX804" s="16">
        <f t="shared" si="254"/>
        <v>47.899899374464056</v>
      </c>
      <c r="AY804" s="44">
        <f t="shared" si="272"/>
        <v>-1.1471581436000506E-3</v>
      </c>
      <c r="AZ804" s="49"/>
      <c r="BA804" s="12">
        <f t="shared" si="255"/>
        <v>-1.1512857797302144E-3</v>
      </c>
      <c r="BB804" s="9">
        <f t="shared" si="256"/>
        <v>66.524977921866991</v>
      </c>
      <c r="BC804" s="9">
        <f t="shared" si="273"/>
        <v>65.284663713446946</v>
      </c>
      <c r="BD804" s="9">
        <f t="shared" si="274"/>
        <v>67.765292130287037</v>
      </c>
      <c r="BE804" s="16">
        <f t="shared" si="257"/>
        <v>66.524977921866991</v>
      </c>
      <c r="BF804" s="44">
        <f t="shared" si="275"/>
        <v>-1.1471581436000571E-3</v>
      </c>
      <c r="BG804" s="49"/>
      <c r="BH804" s="12">
        <f t="shared" si="258"/>
        <v>-1.1512857797302144E-3</v>
      </c>
      <c r="BI804" s="9">
        <f t="shared" si="259"/>
        <v>67</v>
      </c>
      <c r="BJ804" s="9">
        <f t="shared" si="237"/>
        <v>65.759685791579955</v>
      </c>
      <c r="BK804" s="9"/>
      <c r="BL804" s="47">
        <f t="shared" si="264"/>
        <v>67</v>
      </c>
      <c r="BM804" s="44">
        <f t="shared" si="276"/>
        <v>-1.1471581436000571E-3</v>
      </c>
      <c r="BN804" s="11"/>
      <c r="BO804" s="9"/>
      <c r="BP804" s="11"/>
      <c r="BQ804" s="9"/>
      <c r="BR804" s="43"/>
      <c r="BS804" s="9"/>
      <c r="BT804" s="11"/>
    </row>
    <row r="805" spans="3:72" x14ac:dyDescent="0.2">
      <c r="C805" s="1">
        <v>80</v>
      </c>
      <c r="D805" s="1">
        <v>104.71</v>
      </c>
      <c r="E805" s="1">
        <v>-5103.8999999999996</v>
      </c>
      <c r="F805" s="2">
        <v>78</v>
      </c>
      <c r="G805" s="6">
        <v>3.3000000000000002E-2</v>
      </c>
      <c r="H805" s="2">
        <v>0.42199999999999999</v>
      </c>
      <c r="I805" s="2">
        <v>3500</v>
      </c>
      <c r="J805" s="3">
        <f t="shared" si="260"/>
        <v>58.333333333333336</v>
      </c>
      <c r="K805" s="3">
        <f t="shared" si="261"/>
        <v>366.52</v>
      </c>
      <c r="L805" s="1">
        <v>0.9</v>
      </c>
      <c r="M805" s="1">
        <v>0.76</v>
      </c>
      <c r="N805" s="1">
        <f t="shared" si="238"/>
        <v>0.68400000000000005</v>
      </c>
      <c r="O805" s="40">
        <f t="shared" si="239"/>
        <v>50.175438596491226</v>
      </c>
      <c r="P805" s="40">
        <f t="shared" si="262"/>
        <v>3808.3157894736842</v>
      </c>
      <c r="Q805" s="1">
        <v>11</v>
      </c>
      <c r="R805" s="1">
        <v>4</v>
      </c>
      <c r="S805" s="2">
        <v>2600</v>
      </c>
      <c r="T805" s="3">
        <f t="shared" si="240"/>
        <v>866.66666666666663</v>
      </c>
      <c r="U805" s="7">
        <v>0.20419999999999999</v>
      </c>
      <c r="V805" s="7">
        <f t="shared" si="263"/>
        <v>3.2749326455999997E-2</v>
      </c>
      <c r="W805" s="7">
        <f t="shared" si="241"/>
        <v>1.6693636134473333E-2</v>
      </c>
      <c r="X805" s="40">
        <f t="shared" si="242"/>
        <v>1081.2059482292843</v>
      </c>
      <c r="Y805" s="1">
        <v>0</v>
      </c>
      <c r="Z805" s="1">
        <v>78</v>
      </c>
      <c r="AA805" s="2">
        <v>67</v>
      </c>
      <c r="AB805" s="6">
        <f t="shared" si="243"/>
        <v>0.6511988748177826</v>
      </c>
      <c r="AC805" s="2">
        <v>347.36</v>
      </c>
      <c r="AD805" s="40">
        <f t="shared" si="244"/>
        <v>3367.0033670033663</v>
      </c>
      <c r="AE805" s="1">
        <f t="shared" si="245"/>
        <v>2.4950099800399199</v>
      </c>
      <c r="AF805" s="2">
        <f t="shared" si="246"/>
        <v>278</v>
      </c>
      <c r="AG805" s="9">
        <f t="shared" si="247"/>
        <v>693.61277445109772</v>
      </c>
      <c r="AH805" s="12">
        <f t="shared" si="248"/>
        <v>2.2090666984734618E-3</v>
      </c>
      <c r="AI805" s="12">
        <f t="shared" si="265"/>
        <v>140055.89166320313</v>
      </c>
      <c r="AJ805" s="42">
        <f t="shared" si="266"/>
        <v>-50.375706511746742</v>
      </c>
      <c r="AK805" s="11">
        <v>0</v>
      </c>
      <c r="AL805" s="9">
        <f t="shared" si="267"/>
        <v>-1080.9746368552871</v>
      </c>
      <c r="AM805" s="11">
        <f t="shared" si="249"/>
        <v>0</v>
      </c>
      <c r="AN805" s="9">
        <f t="shared" si="250"/>
        <v>49.140213582884094</v>
      </c>
      <c r="AO805" s="9"/>
      <c r="AP805" s="9">
        <f t="shared" si="268"/>
        <v>50.376096909801007</v>
      </c>
      <c r="AQ805" s="47">
        <f t="shared" si="269"/>
        <v>49.135782701380968</v>
      </c>
      <c r="AR805" s="15">
        <f t="shared" si="251"/>
        <v>0</v>
      </c>
      <c r="AS805" s="49"/>
      <c r="AT805" s="12">
        <f t="shared" si="252"/>
        <v>-1.1471581436000506E-3</v>
      </c>
      <c r="AU805" s="9">
        <f t="shared" si="253"/>
        <v>47.899899374464056</v>
      </c>
      <c r="AV805" s="9">
        <f t="shared" si="270"/>
        <v>46.664016047547143</v>
      </c>
      <c r="AW805" s="9">
        <f t="shared" si="271"/>
        <v>49.135782701380975</v>
      </c>
      <c r="AX805" s="16">
        <f t="shared" si="254"/>
        <v>47.899899374464056</v>
      </c>
      <c r="AY805" s="44">
        <f t="shared" si="272"/>
        <v>-1.1430600515479469E-3</v>
      </c>
      <c r="AZ805" s="49"/>
      <c r="BA805" s="12">
        <f t="shared" si="255"/>
        <v>-1.1471581436000571E-3</v>
      </c>
      <c r="BB805" s="9">
        <f t="shared" si="256"/>
        <v>66.524977921866991</v>
      </c>
      <c r="BC805" s="9">
        <f t="shared" si="273"/>
        <v>65.289094594950072</v>
      </c>
      <c r="BD805" s="9">
        <f t="shared" si="274"/>
        <v>67.760861248783911</v>
      </c>
      <c r="BE805" s="16">
        <f t="shared" si="257"/>
        <v>66.524977921866991</v>
      </c>
      <c r="BF805" s="44">
        <f t="shared" si="275"/>
        <v>-1.1430600515479534E-3</v>
      </c>
      <c r="BG805" s="49"/>
      <c r="BH805" s="12">
        <f t="shared" si="258"/>
        <v>-1.1471581436000571E-3</v>
      </c>
      <c r="BI805" s="9">
        <f t="shared" si="259"/>
        <v>67</v>
      </c>
      <c r="BJ805" s="9">
        <f t="shared" si="237"/>
        <v>65.76411667308308</v>
      </c>
      <c r="BK805" s="9"/>
      <c r="BL805" s="47">
        <f t="shared" si="264"/>
        <v>67</v>
      </c>
      <c r="BM805" s="44">
        <f t="shared" si="276"/>
        <v>-1.1430600515479534E-3</v>
      </c>
      <c r="BN805" s="11"/>
      <c r="BO805" s="9"/>
      <c r="BP805" s="11"/>
      <c r="BQ805" s="9"/>
      <c r="BR805" s="43"/>
      <c r="BS805" s="9"/>
      <c r="BT805" s="11"/>
    </row>
    <row r="806" spans="3:72" x14ac:dyDescent="0.2">
      <c r="C806" s="1">
        <v>80</v>
      </c>
      <c r="D806" s="1">
        <v>104.71</v>
      </c>
      <c r="E806" s="1">
        <v>-5103.8999999999996</v>
      </c>
      <c r="F806" s="2">
        <v>78</v>
      </c>
      <c r="G806" s="6">
        <v>3.3000000000000002E-2</v>
      </c>
      <c r="H806" s="2">
        <v>0.42199999999999999</v>
      </c>
      <c r="I806" s="2">
        <v>3500</v>
      </c>
      <c r="J806" s="3">
        <f t="shared" si="260"/>
        <v>58.333333333333336</v>
      </c>
      <c r="K806" s="3">
        <f t="shared" si="261"/>
        <v>366.52</v>
      </c>
      <c r="L806" s="1">
        <v>0.9</v>
      </c>
      <c r="M806" s="1">
        <v>0.76</v>
      </c>
      <c r="N806" s="1">
        <f t="shared" si="238"/>
        <v>0.68400000000000005</v>
      </c>
      <c r="O806" s="40">
        <f t="shared" si="239"/>
        <v>50.175438596491226</v>
      </c>
      <c r="P806" s="40">
        <f t="shared" si="262"/>
        <v>3808.3157894736842</v>
      </c>
      <c r="Q806" s="1">
        <v>11</v>
      </c>
      <c r="R806" s="1">
        <v>4</v>
      </c>
      <c r="S806" s="2">
        <v>2600</v>
      </c>
      <c r="T806" s="3">
        <f t="shared" si="240"/>
        <v>866.66666666666663</v>
      </c>
      <c r="U806" s="7">
        <v>0.20419999999999999</v>
      </c>
      <c r="V806" s="7">
        <f t="shared" si="263"/>
        <v>3.2749326455999997E-2</v>
      </c>
      <c r="W806" s="7">
        <f t="shared" si="241"/>
        <v>1.6693636134473333E-2</v>
      </c>
      <c r="X806" s="40">
        <f t="shared" si="242"/>
        <v>1081.2059482292843</v>
      </c>
      <c r="Y806" s="1">
        <v>0</v>
      </c>
      <c r="Z806" s="1">
        <v>78</v>
      </c>
      <c r="AA806" s="2">
        <v>67</v>
      </c>
      <c r="AB806" s="6">
        <f t="shared" si="243"/>
        <v>0.6511988748177826</v>
      </c>
      <c r="AC806" s="2">
        <v>347.36</v>
      </c>
      <c r="AD806" s="40">
        <f t="shared" si="244"/>
        <v>3367.0033670033663</v>
      </c>
      <c r="AE806" s="1">
        <f t="shared" si="245"/>
        <v>2.4950099800399199</v>
      </c>
      <c r="AF806" s="2">
        <f t="shared" si="246"/>
        <v>279</v>
      </c>
      <c r="AG806" s="9">
        <f t="shared" si="247"/>
        <v>696.1077844311377</v>
      </c>
      <c r="AH806" s="12">
        <f t="shared" si="248"/>
        <v>2.2011663250854799E-3</v>
      </c>
      <c r="AI806" s="12">
        <f t="shared" si="265"/>
        <v>140237.89627941919</v>
      </c>
      <c r="AJ806" s="42">
        <f t="shared" si="266"/>
        <v>-50.366879137233724</v>
      </c>
      <c r="AK806" s="11">
        <v>0</v>
      </c>
      <c r="AL806" s="9">
        <f t="shared" si="267"/>
        <v>-1080.9754641033846</v>
      </c>
      <c r="AM806" s="11">
        <f t="shared" si="249"/>
        <v>0</v>
      </c>
      <c r="AN806" s="9">
        <f t="shared" si="250"/>
        <v>49.135782701380968</v>
      </c>
      <c r="AO806" s="9"/>
      <c r="AP806" s="9">
        <f t="shared" si="268"/>
        <v>50.367266747888976</v>
      </c>
      <c r="AQ806" s="47">
        <f t="shared" si="269"/>
        <v>49.131383420972064</v>
      </c>
      <c r="AR806" s="15">
        <f t="shared" si="251"/>
        <v>0</v>
      </c>
      <c r="AS806" s="49"/>
      <c r="AT806" s="12">
        <f t="shared" si="252"/>
        <v>-1.1430600515479469E-3</v>
      </c>
      <c r="AU806" s="9">
        <f t="shared" si="253"/>
        <v>47.899899374464056</v>
      </c>
      <c r="AV806" s="9">
        <f t="shared" si="270"/>
        <v>46.668415327956048</v>
      </c>
      <c r="AW806" s="9">
        <f t="shared" si="271"/>
        <v>49.131383420972071</v>
      </c>
      <c r="AX806" s="16">
        <f t="shared" si="254"/>
        <v>47.899899374464056</v>
      </c>
      <c r="AY806" s="44">
        <f t="shared" si="272"/>
        <v>-1.1389911871321442E-3</v>
      </c>
      <c r="AZ806" s="49"/>
      <c r="BA806" s="12">
        <f t="shared" si="255"/>
        <v>-1.1430600515479534E-3</v>
      </c>
      <c r="BB806" s="9">
        <f t="shared" si="256"/>
        <v>66.524977921866991</v>
      </c>
      <c r="BC806" s="9">
        <f t="shared" si="273"/>
        <v>65.293493875358976</v>
      </c>
      <c r="BD806" s="9">
        <f t="shared" si="274"/>
        <v>67.756461968375007</v>
      </c>
      <c r="BE806" s="16">
        <f t="shared" si="257"/>
        <v>66.524977921866991</v>
      </c>
      <c r="BF806" s="44">
        <f t="shared" si="275"/>
        <v>-1.1389911871321507E-3</v>
      </c>
      <c r="BG806" s="49"/>
      <c r="BH806" s="12">
        <f t="shared" si="258"/>
        <v>-1.1430600515479534E-3</v>
      </c>
      <c r="BI806" s="9">
        <f t="shared" si="259"/>
        <v>67</v>
      </c>
      <c r="BJ806" s="9">
        <f t="shared" si="237"/>
        <v>65.768515953491985</v>
      </c>
      <c r="BK806" s="9"/>
      <c r="BL806" s="47">
        <f t="shared" si="264"/>
        <v>67</v>
      </c>
      <c r="BM806" s="44">
        <f t="shared" si="276"/>
        <v>-1.1389911871321507E-3</v>
      </c>
      <c r="BN806" s="11"/>
      <c r="BO806" s="9"/>
      <c r="BP806" s="11"/>
      <c r="BQ806" s="9"/>
      <c r="BR806" s="43"/>
      <c r="BS806" s="9"/>
      <c r="BT806" s="11"/>
    </row>
    <row r="807" spans="3:72" x14ac:dyDescent="0.2">
      <c r="C807" s="1">
        <v>80</v>
      </c>
      <c r="D807" s="1">
        <v>104.71</v>
      </c>
      <c r="E807" s="1">
        <v>-5103.8999999999996</v>
      </c>
      <c r="F807" s="2">
        <v>78</v>
      </c>
      <c r="G807" s="6">
        <v>3.3000000000000002E-2</v>
      </c>
      <c r="H807" s="2">
        <v>0.42199999999999999</v>
      </c>
      <c r="I807" s="2">
        <v>3500</v>
      </c>
      <c r="J807" s="3">
        <f t="shared" si="260"/>
        <v>58.333333333333336</v>
      </c>
      <c r="K807" s="3">
        <f t="shared" si="261"/>
        <v>366.52</v>
      </c>
      <c r="L807" s="1">
        <v>0.9</v>
      </c>
      <c r="M807" s="1">
        <v>0.76</v>
      </c>
      <c r="N807" s="1">
        <f t="shared" si="238"/>
        <v>0.68400000000000005</v>
      </c>
      <c r="O807" s="40">
        <f t="shared" si="239"/>
        <v>50.175438596491226</v>
      </c>
      <c r="P807" s="40">
        <f t="shared" si="262"/>
        <v>3808.3157894736842</v>
      </c>
      <c r="Q807" s="1">
        <v>11</v>
      </c>
      <c r="R807" s="1">
        <v>4</v>
      </c>
      <c r="S807" s="2">
        <v>2600</v>
      </c>
      <c r="T807" s="3">
        <f t="shared" si="240"/>
        <v>866.66666666666663</v>
      </c>
      <c r="U807" s="7">
        <v>0.20419999999999999</v>
      </c>
      <c r="V807" s="7">
        <f t="shared" si="263"/>
        <v>3.2749326455999997E-2</v>
      </c>
      <c r="W807" s="7">
        <f t="shared" si="241"/>
        <v>1.6693636134473333E-2</v>
      </c>
      <c r="X807" s="40">
        <f t="shared" si="242"/>
        <v>1081.2059482292843</v>
      </c>
      <c r="Y807" s="1">
        <v>0</v>
      </c>
      <c r="Z807" s="1">
        <v>78</v>
      </c>
      <c r="AA807" s="2">
        <v>67</v>
      </c>
      <c r="AB807" s="6">
        <f t="shared" si="243"/>
        <v>0.6511988748177826</v>
      </c>
      <c r="AC807" s="2">
        <v>347.36</v>
      </c>
      <c r="AD807" s="40">
        <f t="shared" si="244"/>
        <v>3367.0033670033663</v>
      </c>
      <c r="AE807" s="1">
        <f t="shared" si="245"/>
        <v>2.4950099800399199</v>
      </c>
      <c r="AF807" s="2">
        <f t="shared" si="246"/>
        <v>280</v>
      </c>
      <c r="AG807" s="9">
        <f t="shared" si="247"/>
        <v>698.60279441117757</v>
      </c>
      <c r="AH807" s="12">
        <f t="shared" si="248"/>
        <v>2.1933222591640922E-3</v>
      </c>
      <c r="AI807" s="12">
        <f t="shared" si="265"/>
        <v>140418.60533240112</v>
      </c>
      <c r="AJ807" s="42">
        <f t="shared" si="266"/>
        <v>-50.358114597897121</v>
      </c>
      <c r="AK807" s="11">
        <v>0</v>
      </c>
      <c r="AL807" s="9">
        <f t="shared" si="267"/>
        <v>-1080.9762854555272</v>
      </c>
      <c r="AM807" s="11">
        <f t="shared" si="249"/>
        <v>0</v>
      </c>
      <c r="AN807" s="9">
        <f t="shared" si="250"/>
        <v>49.131383420972064</v>
      </c>
      <c r="AO807" s="9"/>
      <c r="AP807" s="9">
        <f t="shared" si="268"/>
        <v>50.358499450899721</v>
      </c>
      <c r="AQ807" s="47">
        <f t="shared" si="269"/>
        <v>49.127015404391713</v>
      </c>
      <c r="AR807" s="15">
        <f t="shared" si="251"/>
        <v>0</v>
      </c>
      <c r="AS807" s="49"/>
      <c r="AT807" s="12">
        <f t="shared" si="252"/>
        <v>-1.1389911871321442E-3</v>
      </c>
      <c r="AU807" s="9">
        <f t="shared" si="253"/>
        <v>47.899899374464056</v>
      </c>
      <c r="AV807" s="9">
        <f t="shared" si="270"/>
        <v>46.672783344536398</v>
      </c>
      <c r="AW807" s="9">
        <f t="shared" si="271"/>
        <v>49.12701540439172</v>
      </c>
      <c r="AX807" s="16">
        <f t="shared" si="254"/>
        <v>47.899899374464056</v>
      </c>
      <c r="AY807" s="44">
        <f t="shared" si="272"/>
        <v>-1.1349512384179288E-3</v>
      </c>
      <c r="AZ807" s="49"/>
      <c r="BA807" s="12">
        <f t="shared" si="255"/>
        <v>-1.1389911871321507E-3</v>
      </c>
      <c r="BB807" s="9">
        <f t="shared" si="256"/>
        <v>66.524977921866991</v>
      </c>
      <c r="BC807" s="9">
        <f t="shared" si="273"/>
        <v>65.297861891939334</v>
      </c>
      <c r="BD807" s="9">
        <f t="shared" si="274"/>
        <v>67.752093951794649</v>
      </c>
      <c r="BE807" s="16">
        <f t="shared" si="257"/>
        <v>66.524977921866991</v>
      </c>
      <c r="BF807" s="44">
        <f t="shared" si="275"/>
        <v>-1.1349512384179288E-3</v>
      </c>
      <c r="BG807" s="49"/>
      <c r="BH807" s="12">
        <f t="shared" si="258"/>
        <v>-1.1389911871321507E-3</v>
      </c>
      <c r="BI807" s="9">
        <f t="shared" si="259"/>
        <v>67</v>
      </c>
      <c r="BJ807" s="9">
        <f t="shared" si="237"/>
        <v>65.772883970072343</v>
      </c>
      <c r="BK807" s="9"/>
      <c r="BL807" s="47">
        <f t="shared" si="264"/>
        <v>67</v>
      </c>
      <c r="BM807" s="44">
        <f t="shared" si="276"/>
        <v>-1.1349512384179288E-3</v>
      </c>
      <c r="BN807" s="11"/>
      <c r="BO807" s="9"/>
      <c r="BP807" s="11"/>
      <c r="BQ807" s="9"/>
      <c r="BR807" s="43"/>
      <c r="BS807" s="9"/>
      <c r="BT807" s="11"/>
    </row>
    <row r="808" spans="3:72" x14ac:dyDescent="0.2">
      <c r="C808" s="1">
        <v>80</v>
      </c>
      <c r="D808" s="1">
        <v>104.71</v>
      </c>
      <c r="E808" s="1">
        <v>-5103.8999999999996</v>
      </c>
      <c r="F808" s="2">
        <v>78</v>
      </c>
      <c r="G808" s="6">
        <v>3.3000000000000002E-2</v>
      </c>
      <c r="H808" s="2">
        <v>0.42199999999999999</v>
      </c>
      <c r="I808" s="2">
        <v>3500</v>
      </c>
      <c r="J808" s="3">
        <f t="shared" si="260"/>
        <v>58.333333333333336</v>
      </c>
      <c r="K808" s="3">
        <f t="shared" si="261"/>
        <v>366.52</v>
      </c>
      <c r="L808" s="1">
        <v>0.9</v>
      </c>
      <c r="M808" s="1">
        <v>0.76</v>
      </c>
      <c r="N808" s="1">
        <f t="shared" si="238"/>
        <v>0.68400000000000005</v>
      </c>
      <c r="O808" s="40">
        <f t="shared" si="239"/>
        <v>50.175438596491226</v>
      </c>
      <c r="P808" s="40">
        <f t="shared" si="262"/>
        <v>3808.3157894736842</v>
      </c>
      <c r="Q808" s="1">
        <v>11</v>
      </c>
      <c r="R808" s="1">
        <v>4</v>
      </c>
      <c r="S808" s="2">
        <v>2600</v>
      </c>
      <c r="T808" s="3">
        <f t="shared" si="240"/>
        <v>866.66666666666663</v>
      </c>
      <c r="U808" s="7">
        <v>0.20419999999999999</v>
      </c>
      <c r="V808" s="7">
        <f t="shared" si="263"/>
        <v>3.2749326455999997E-2</v>
      </c>
      <c r="W808" s="7">
        <f t="shared" si="241"/>
        <v>1.6693636134473333E-2</v>
      </c>
      <c r="X808" s="40">
        <f t="shared" si="242"/>
        <v>1081.2059482292843</v>
      </c>
      <c r="Y808" s="1">
        <v>0</v>
      </c>
      <c r="Z808" s="1">
        <v>78</v>
      </c>
      <c r="AA808" s="2">
        <v>67</v>
      </c>
      <c r="AB808" s="6">
        <f t="shared" si="243"/>
        <v>0.6511988748177826</v>
      </c>
      <c r="AC808" s="2">
        <v>347.36</v>
      </c>
      <c r="AD808" s="40">
        <f t="shared" si="244"/>
        <v>3367.0033670033663</v>
      </c>
      <c r="AE808" s="1">
        <f t="shared" si="245"/>
        <v>2.4950099800399199</v>
      </c>
      <c r="AF808" s="2">
        <f t="shared" si="246"/>
        <v>281</v>
      </c>
      <c r="AG808" s="9">
        <f t="shared" si="247"/>
        <v>701.09780439121755</v>
      </c>
      <c r="AH808" s="12">
        <f t="shared" si="248"/>
        <v>2.1855339008757962E-3</v>
      </c>
      <c r="AI808" s="12">
        <f t="shared" si="265"/>
        <v>140598.03262254142</v>
      </c>
      <c r="AJ808" s="42">
        <f t="shared" si="266"/>
        <v>-50.349412224413889</v>
      </c>
      <c r="AK808" s="11">
        <v>0</v>
      </c>
      <c r="AL808" s="9">
        <f t="shared" si="267"/>
        <v>-1080.9771009745236</v>
      </c>
      <c r="AM808" s="11">
        <f t="shared" si="249"/>
        <v>0</v>
      </c>
      <c r="AN808" s="9">
        <f t="shared" si="250"/>
        <v>49.127015404391713</v>
      </c>
      <c r="AO808" s="9"/>
      <c r="AP808" s="9">
        <f t="shared" si="268"/>
        <v>50.349794349088441</v>
      </c>
      <c r="AQ808" s="47">
        <f t="shared" si="269"/>
        <v>49.122678319160784</v>
      </c>
      <c r="AR808" s="15">
        <f t="shared" si="251"/>
        <v>0</v>
      </c>
      <c r="AS808" s="49"/>
      <c r="AT808" s="12">
        <f t="shared" si="252"/>
        <v>-1.1349512384179288E-3</v>
      </c>
      <c r="AU808" s="9">
        <f t="shared" si="253"/>
        <v>47.899899374464056</v>
      </c>
      <c r="AV808" s="9">
        <f t="shared" si="270"/>
        <v>46.677120429767328</v>
      </c>
      <c r="AW808" s="9">
        <f t="shared" si="271"/>
        <v>49.122678319160784</v>
      </c>
      <c r="AX808" s="16">
        <f t="shared" si="254"/>
        <v>47.899899374464056</v>
      </c>
      <c r="AY808" s="44">
        <f t="shared" si="272"/>
        <v>-1.1309398978976216E-3</v>
      </c>
      <c r="AZ808" s="49"/>
      <c r="BA808" s="12">
        <f t="shared" si="255"/>
        <v>-1.1349512384179288E-3</v>
      </c>
      <c r="BB808" s="9">
        <f t="shared" si="256"/>
        <v>66.524977921866991</v>
      </c>
      <c r="BC808" s="9">
        <f t="shared" si="273"/>
        <v>65.302198977170264</v>
      </c>
      <c r="BD808" s="9">
        <f t="shared" si="274"/>
        <v>67.747756866563719</v>
      </c>
      <c r="BE808" s="16">
        <f t="shared" si="257"/>
        <v>66.524977921866991</v>
      </c>
      <c r="BF808" s="44">
        <f t="shared" si="275"/>
        <v>-1.1309398978976216E-3</v>
      </c>
      <c r="BG808" s="49"/>
      <c r="BH808" s="12">
        <f t="shared" si="258"/>
        <v>-1.1349512384179288E-3</v>
      </c>
      <c r="BI808" s="9">
        <f t="shared" si="259"/>
        <v>67</v>
      </c>
      <c r="BJ808" s="9">
        <f t="shared" si="237"/>
        <v>65.777221055303272</v>
      </c>
      <c r="BK808" s="9"/>
      <c r="BL808" s="47">
        <f t="shared" si="264"/>
        <v>67</v>
      </c>
      <c r="BM808" s="44">
        <f t="shared" si="276"/>
        <v>-1.1309398978976216E-3</v>
      </c>
      <c r="BN808" s="11"/>
      <c r="BO808" s="9"/>
      <c r="BP808" s="11"/>
      <c r="BQ808" s="9"/>
      <c r="BR808" s="43"/>
      <c r="BS808" s="9"/>
      <c r="BT808" s="11"/>
    </row>
    <row r="809" spans="3:72" x14ac:dyDescent="0.2">
      <c r="C809" s="1">
        <v>80</v>
      </c>
      <c r="D809" s="1">
        <v>104.71</v>
      </c>
      <c r="E809" s="1">
        <v>-5103.8999999999996</v>
      </c>
      <c r="F809" s="2">
        <v>78</v>
      </c>
      <c r="G809" s="6">
        <v>3.3000000000000002E-2</v>
      </c>
      <c r="H809" s="2">
        <v>0.42199999999999999</v>
      </c>
      <c r="I809" s="2">
        <v>3500</v>
      </c>
      <c r="J809" s="3">
        <f t="shared" si="260"/>
        <v>58.333333333333336</v>
      </c>
      <c r="K809" s="3">
        <f t="shared" si="261"/>
        <v>366.52</v>
      </c>
      <c r="L809" s="1">
        <v>0.9</v>
      </c>
      <c r="M809" s="1">
        <v>0.76</v>
      </c>
      <c r="N809" s="1">
        <f t="shared" si="238"/>
        <v>0.68400000000000005</v>
      </c>
      <c r="O809" s="40">
        <f t="shared" si="239"/>
        <v>50.175438596491226</v>
      </c>
      <c r="P809" s="40">
        <f t="shared" si="262"/>
        <v>3808.3157894736842</v>
      </c>
      <c r="Q809" s="1">
        <v>11</v>
      </c>
      <c r="R809" s="1">
        <v>4</v>
      </c>
      <c r="S809" s="2">
        <v>2600</v>
      </c>
      <c r="T809" s="3">
        <f t="shared" si="240"/>
        <v>866.66666666666663</v>
      </c>
      <c r="U809" s="7">
        <v>0.20419999999999999</v>
      </c>
      <c r="V809" s="7">
        <f t="shared" si="263"/>
        <v>3.2749326455999997E-2</v>
      </c>
      <c r="W809" s="7">
        <f t="shared" si="241"/>
        <v>1.6693636134473333E-2</v>
      </c>
      <c r="X809" s="40">
        <f t="shared" si="242"/>
        <v>1081.2059482292843</v>
      </c>
      <c r="Y809" s="1">
        <v>0</v>
      </c>
      <c r="Z809" s="1">
        <v>78</v>
      </c>
      <c r="AA809" s="2">
        <v>67</v>
      </c>
      <c r="AB809" s="6">
        <f t="shared" si="243"/>
        <v>0.6511988748177826</v>
      </c>
      <c r="AC809" s="2">
        <v>347.36</v>
      </c>
      <c r="AD809" s="40">
        <f t="shared" si="244"/>
        <v>3367.0033670033663</v>
      </c>
      <c r="AE809" s="1">
        <f t="shared" si="245"/>
        <v>2.4950099800399199</v>
      </c>
      <c r="AF809" s="2">
        <f t="shared" si="246"/>
        <v>282</v>
      </c>
      <c r="AG809" s="9">
        <f t="shared" si="247"/>
        <v>703.59281437125742</v>
      </c>
      <c r="AH809" s="12">
        <f t="shared" si="248"/>
        <v>2.1778006588768373E-3</v>
      </c>
      <c r="AI809" s="12">
        <f t="shared" si="265"/>
        <v>140776.19175475009</v>
      </c>
      <c r="AJ809" s="42">
        <f t="shared" si="266"/>
        <v>-50.340771356941957</v>
      </c>
      <c r="AK809" s="11">
        <v>0</v>
      </c>
      <c r="AL809" s="9">
        <f t="shared" si="267"/>
        <v>-1080.9779107222932</v>
      </c>
      <c r="AM809" s="11">
        <f t="shared" si="249"/>
        <v>0</v>
      </c>
      <c r="AN809" s="9">
        <f t="shared" si="250"/>
        <v>49.122678319160784</v>
      </c>
      <c r="AO809" s="9"/>
      <c r="AP809" s="9">
        <f t="shared" si="268"/>
        <v>50.341150782198739</v>
      </c>
      <c r="AQ809" s="47">
        <f t="shared" si="269"/>
        <v>49.118371837502004</v>
      </c>
      <c r="AR809" s="15">
        <f t="shared" si="251"/>
        <v>0</v>
      </c>
      <c r="AS809" s="49"/>
      <c r="AT809" s="12">
        <f t="shared" si="252"/>
        <v>-1.1309398978976216E-3</v>
      </c>
      <c r="AU809" s="9">
        <f t="shared" si="253"/>
        <v>47.899899374464056</v>
      </c>
      <c r="AV809" s="9">
        <f t="shared" si="270"/>
        <v>46.681426911426101</v>
      </c>
      <c r="AW809" s="9">
        <f t="shared" si="271"/>
        <v>49.118371837502011</v>
      </c>
      <c r="AX809" s="16">
        <f t="shared" si="254"/>
        <v>47.899899374464056</v>
      </c>
      <c r="AY809" s="44">
        <f t="shared" si="272"/>
        <v>-1.1269568624122676E-3</v>
      </c>
      <c r="AZ809" s="49"/>
      <c r="BA809" s="12">
        <f t="shared" si="255"/>
        <v>-1.1309398978976216E-3</v>
      </c>
      <c r="BB809" s="9">
        <f t="shared" si="256"/>
        <v>66.524977921866991</v>
      </c>
      <c r="BC809" s="9">
        <f t="shared" si="273"/>
        <v>65.306505458829037</v>
      </c>
      <c r="BD809" s="9">
        <f t="shared" si="274"/>
        <v>67.743450384904946</v>
      </c>
      <c r="BE809" s="16">
        <f t="shared" si="257"/>
        <v>66.524977921866991</v>
      </c>
      <c r="BF809" s="44">
        <f t="shared" si="275"/>
        <v>-1.1269568624122676E-3</v>
      </c>
      <c r="BG809" s="49"/>
      <c r="BH809" s="12">
        <f t="shared" si="258"/>
        <v>-1.1309398978976216E-3</v>
      </c>
      <c r="BI809" s="9">
        <f t="shared" si="259"/>
        <v>67</v>
      </c>
      <c r="BJ809" s="9">
        <f t="shared" si="237"/>
        <v>65.781527536962045</v>
      </c>
      <c r="BK809" s="9"/>
      <c r="BL809" s="47">
        <f t="shared" si="264"/>
        <v>67</v>
      </c>
      <c r="BM809" s="44">
        <f t="shared" si="276"/>
        <v>-1.1269568624122676E-3</v>
      </c>
      <c r="BN809" s="11"/>
      <c r="BO809" s="9"/>
      <c r="BP809" s="11"/>
      <c r="BQ809" s="9"/>
      <c r="BR809" s="43"/>
      <c r="BS809" s="9"/>
      <c r="BT809" s="11"/>
    </row>
    <row r="810" spans="3:72" x14ac:dyDescent="0.2">
      <c r="C810" s="1">
        <v>80</v>
      </c>
      <c r="D810" s="1">
        <v>104.71</v>
      </c>
      <c r="E810" s="1">
        <v>-5103.8999999999996</v>
      </c>
      <c r="F810" s="2">
        <v>78</v>
      </c>
      <c r="G810" s="6">
        <v>3.3000000000000002E-2</v>
      </c>
      <c r="H810" s="2">
        <v>0.42199999999999999</v>
      </c>
      <c r="I810" s="2">
        <v>3500</v>
      </c>
      <c r="J810" s="3">
        <f t="shared" si="260"/>
        <v>58.333333333333336</v>
      </c>
      <c r="K810" s="3">
        <f t="shared" si="261"/>
        <v>366.52</v>
      </c>
      <c r="L810" s="1">
        <v>0.9</v>
      </c>
      <c r="M810" s="1">
        <v>0.76</v>
      </c>
      <c r="N810" s="1">
        <f t="shared" si="238"/>
        <v>0.68400000000000005</v>
      </c>
      <c r="O810" s="40">
        <f t="shared" si="239"/>
        <v>50.175438596491226</v>
      </c>
      <c r="P810" s="40">
        <f t="shared" si="262"/>
        <v>3808.3157894736842</v>
      </c>
      <c r="Q810" s="1">
        <v>11</v>
      </c>
      <c r="R810" s="1">
        <v>4</v>
      </c>
      <c r="S810" s="2">
        <v>2600</v>
      </c>
      <c r="T810" s="3">
        <f t="shared" si="240"/>
        <v>866.66666666666663</v>
      </c>
      <c r="U810" s="7">
        <v>0.20419999999999999</v>
      </c>
      <c r="V810" s="7">
        <f t="shared" si="263"/>
        <v>3.2749326455999997E-2</v>
      </c>
      <c r="W810" s="7">
        <f t="shared" si="241"/>
        <v>1.6693636134473333E-2</v>
      </c>
      <c r="X810" s="40">
        <f t="shared" si="242"/>
        <v>1081.2059482292843</v>
      </c>
      <c r="Y810" s="1">
        <v>0</v>
      </c>
      <c r="Z810" s="1">
        <v>78</v>
      </c>
      <c r="AA810" s="2">
        <v>67</v>
      </c>
      <c r="AB810" s="6">
        <f t="shared" si="243"/>
        <v>0.6511988748177826</v>
      </c>
      <c r="AC810" s="2">
        <v>347.36</v>
      </c>
      <c r="AD810" s="40">
        <f t="shared" si="244"/>
        <v>3367.0033670033663</v>
      </c>
      <c r="AE810" s="1">
        <f t="shared" si="245"/>
        <v>2.4950099800399199</v>
      </c>
      <c r="AF810" s="2">
        <f t="shared" si="246"/>
        <v>283</v>
      </c>
      <c r="AG810" s="9">
        <f t="shared" si="247"/>
        <v>706.08782435129729</v>
      </c>
      <c r="AH810" s="12">
        <f t="shared" si="248"/>
        <v>2.1701219501635374E-3</v>
      </c>
      <c r="AI810" s="12">
        <f t="shared" si="265"/>
        <v>140953.09614191006</v>
      </c>
      <c r="AJ810" s="42">
        <f t="shared" si="266"/>
        <v>-50.332191344952768</v>
      </c>
      <c r="AK810" s="11">
        <v>0</v>
      </c>
      <c r="AL810" s="9">
        <f t="shared" si="267"/>
        <v>-1080.9787147598827</v>
      </c>
      <c r="AM810" s="11">
        <f t="shared" si="249"/>
        <v>0</v>
      </c>
      <c r="AN810" s="9">
        <f t="shared" si="250"/>
        <v>49.118371837502004</v>
      </c>
      <c r="AO810" s="9"/>
      <c r="AP810" s="9">
        <f t="shared" si="268"/>
        <v>50.332568099295052</v>
      </c>
      <c r="AQ810" s="47">
        <f t="shared" si="269"/>
        <v>49.114095636257105</v>
      </c>
      <c r="AR810" s="15">
        <f t="shared" si="251"/>
        <v>0</v>
      </c>
      <c r="AS810" s="49"/>
      <c r="AT810" s="12">
        <f t="shared" si="252"/>
        <v>-1.1269568624122676E-3</v>
      </c>
      <c r="AU810" s="9">
        <f t="shared" si="253"/>
        <v>47.899899374464056</v>
      </c>
      <c r="AV810" s="9">
        <f t="shared" si="270"/>
        <v>46.685703112671007</v>
      </c>
      <c r="AW810" s="9">
        <f t="shared" si="271"/>
        <v>49.114095636257105</v>
      </c>
      <c r="AX810" s="16">
        <f t="shared" si="254"/>
        <v>47.899899374464056</v>
      </c>
      <c r="AY810" s="44">
        <f t="shared" si="272"/>
        <v>-1.1230018330749714E-3</v>
      </c>
      <c r="AZ810" s="49"/>
      <c r="BA810" s="12">
        <f t="shared" si="255"/>
        <v>-1.1269568624122676E-3</v>
      </c>
      <c r="BB810" s="9">
        <f t="shared" si="256"/>
        <v>66.524977921866991</v>
      </c>
      <c r="BC810" s="9">
        <f t="shared" si="273"/>
        <v>65.310781660073943</v>
      </c>
      <c r="BD810" s="9">
        <f t="shared" si="274"/>
        <v>67.73917418366004</v>
      </c>
      <c r="BE810" s="16">
        <f t="shared" si="257"/>
        <v>66.524977921866991</v>
      </c>
      <c r="BF810" s="44">
        <f t="shared" si="275"/>
        <v>-1.1230018330749714E-3</v>
      </c>
      <c r="BG810" s="49"/>
      <c r="BH810" s="12">
        <f t="shared" si="258"/>
        <v>-1.1269568624122676E-3</v>
      </c>
      <c r="BI810" s="9">
        <f t="shared" si="259"/>
        <v>67</v>
      </c>
      <c r="BJ810" s="9">
        <f t="shared" ref="BJ810:BJ816" si="277">BI810+BH810*(B-_R*ABS(BH810))</f>
        <v>65.785803738206951</v>
      </c>
      <c r="BK810" s="9"/>
      <c r="BL810" s="47">
        <f t="shared" si="264"/>
        <v>67</v>
      </c>
      <c r="BM810" s="44">
        <f t="shared" si="276"/>
        <v>-1.1230018330749714E-3</v>
      </c>
      <c r="BN810" s="11"/>
      <c r="BO810" s="9"/>
      <c r="BP810" s="11"/>
      <c r="BQ810" s="9"/>
      <c r="BR810" s="43"/>
      <c r="BS810" s="9"/>
      <c r="BT810" s="11"/>
    </row>
    <row r="811" spans="3:72" x14ac:dyDescent="0.2">
      <c r="C811" s="1">
        <v>80</v>
      </c>
      <c r="D811" s="1">
        <v>104.71</v>
      </c>
      <c r="E811" s="1">
        <v>-5103.8999999999996</v>
      </c>
      <c r="F811" s="2">
        <v>78</v>
      </c>
      <c r="G811" s="6">
        <v>3.3000000000000002E-2</v>
      </c>
      <c r="H811" s="2">
        <v>0.42199999999999999</v>
      </c>
      <c r="I811" s="2">
        <v>3500</v>
      </c>
      <c r="J811" s="3">
        <f t="shared" si="260"/>
        <v>58.333333333333336</v>
      </c>
      <c r="K811" s="3">
        <f t="shared" si="261"/>
        <v>366.52</v>
      </c>
      <c r="L811" s="1">
        <v>0.9</v>
      </c>
      <c r="M811" s="1">
        <v>0.76</v>
      </c>
      <c r="N811" s="1">
        <f t="shared" si="238"/>
        <v>0.68400000000000005</v>
      </c>
      <c r="O811" s="40">
        <f t="shared" si="239"/>
        <v>50.175438596491226</v>
      </c>
      <c r="P811" s="40">
        <f t="shared" si="262"/>
        <v>3808.3157894736842</v>
      </c>
      <c r="Q811" s="1">
        <v>11</v>
      </c>
      <c r="R811" s="1">
        <v>4</v>
      </c>
      <c r="S811" s="2">
        <v>2600</v>
      </c>
      <c r="T811" s="3">
        <f t="shared" si="240"/>
        <v>866.66666666666663</v>
      </c>
      <c r="U811" s="7">
        <v>0.20419999999999999</v>
      </c>
      <c r="V811" s="7">
        <f t="shared" si="263"/>
        <v>3.2749326455999997E-2</v>
      </c>
      <c r="W811" s="7">
        <f t="shared" si="241"/>
        <v>1.6693636134473333E-2</v>
      </c>
      <c r="X811" s="40">
        <f t="shared" si="242"/>
        <v>1081.2059482292843</v>
      </c>
      <c r="Y811" s="1">
        <v>0</v>
      </c>
      <c r="Z811" s="1">
        <v>78</v>
      </c>
      <c r="AA811" s="2">
        <v>67</v>
      </c>
      <c r="AB811" s="6">
        <f t="shared" si="243"/>
        <v>0.6511988748177826</v>
      </c>
      <c r="AC811" s="2">
        <v>347.36</v>
      </c>
      <c r="AD811" s="40">
        <f t="shared" si="244"/>
        <v>3367.0033670033663</v>
      </c>
      <c r="AE811" s="1">
        <f t="shared" si="245"/>
        <v>2.4950099800399199</v>
      </c>
      <c r="AF811" s="2">
        <f t="shared" si="246"/>
        <v>284</v>
      </c>
      <c r="AG811" s="9">
        <f t="shared" si="247"/>
        <v>708.58283433133727</v>
      </c>
      <c r="AH811" s="12">
        <f t="shared" si="248"/>
        <v>2.162497199925781E-3</v>
      </c>
      <c r="AI811" s="12">
        <f t="shared" si="265"/>
        <v>141128.75900825171</v>
      </c>
      <c r="AJ811" s="42">
        <f t="shared" si="266"/>
        <v>-50.323671547067498</v>
      </c>
      <c r="AK811" s="11">
        <v>0</v>
      </c>
      <c r="AL811" s="9">
        <f t="shared" si="267"/>
        <v>-1080.97951314748</v>
      </c>
      <c r="AM811" s="11">
        <f t="shared" si="249"/>
        <v>0</v>
      </c>
      <c r="AN811" s="9">
        <f t="shared" si="250"/>
        <v>49.114095636257105</v>
      </c>
      <c r="AO811" s="9"/>
      <c r="AP811" s="9">
        <f t="shared" si="268"/>
        <v>50.324045658598671</v>
      </c>
      <c r="AQ811" s="47">
        <f t="shared" si="269"/>
        <v>49.109849396805622</v>
      </c>
      <c r="AR811" s="15">
        <f t="shared" si="251"/>
        <v>0</v>
      </c>
      <c r="AS811" s="49"/>
      <c r="AT811" s="12">
        <f t="shared" si="252"/>
        <v>-1.1230018330749714E-3</v>
      </c>
      <c r="AU811" s="9">
        <f t="shared" si="253"/>
        <v>47.899899374464056</v>
      </c>
      <c r="AV811" s="9">
        <f t="shared" si="270"/>
        <v>46.68994935212249</v>
      </c>
      <c r="AW811" s="9">
        <f t="shared" si="271"/>
        <v>49.109849396805622</v>
      </c>
      <c r="AX811" s="16">
        <f t="shared" si="254"/>
        <v>47.899899374464056</v>
      </c>
      <c r="AY811" s="44">
        <f t="shared" si="272"/>
        <v>-1.1190745151958596E-3</v>
      </c>
      <c r="AZ811" s="49"/>
      <c r="BA811" s="12">
        <f t="shared" si="255"/>
        <v>-1.1230018330749714E-3</v>
      </c>
      <c r="BB811" s="9">
        <f t="shared" si="256"/>
        <v>66.524977921866991</v>
      </c>
      <c r="BC811" s="9">
        <f t="shared" si="273"/>
        <v>65.315027899525418</v>
      </c>
      <c r="BD811" s="9">
        <f t="shared" si="274"/>
        <v>67.734927944208565</v>
      </c>
      <c r="BE811" s="16">
        <f t="shared" si="257"/>
        <v>66.524977921866991</v>
      </c>
      <c r="BF811" s="44">
        <f t="shared" si="275"/>
        <v>-1.1190745151958661E-3</v>
      </c>
      <c r="BG811" s="49"/>
      <c r="BH811" s="12">
        <f t="shared" si="258"/>
        <v>-1.1230018330749714E-3</v>
      </c>
      <c r="BI811" s="9">
        <f t="shared" si="259"/>
        <v>67</v>
      </c>
      <c r="BJ811" s="9">
        <f t="shared" si="277"/>
        <v>65.790049977658427</v>
      </c>
      <c r="BK811" s="9"/>
      <c r="BL811" s="47">
        <f t="shared" si="264"/>
        <v>67</v>
      </c>
      <c r="BM811" s="44">
        <f t="shared" si="276"/>
        <v>-1.1190745151958661E-3</v>
      </c>
      <c r="BN811" s="11"/>
      <c r="BO811" s="9"/>
      <c r="BP811" s="11"/>
      <c r="BQ811" s="9"/>
      <c r="BR811" s="43"/>
      <c r="BS811" s="9"/>
      <c r="BT811" s="11"/>
    </row>
    <row r="812" spans="3:72" x14ac:dyDescent="0.2">
      <c r="C812" s="1">
        <v>80</v>
      </c>
      <c r="D812" s="1">
        <v>104.71</v>
      </c>
      <c r="E812" s="1">
        <v>-5103.8999999999996</v>
      </c>
      <c r="F812" s="2">
        <v>78</v>
      </c>
      <c r="G812" s="6">
        <v>3.3000000000000002E-2</v>
      </c>
      <c r="H812" s="2">
        <v>0.42199999999999999</v>
      </c>
      <c r="I812" s="2">
        <v>3500</v>
      </c>
      <c r="J812" s="3">
        <f t="shared" si="260"/>
        <v>58.333333333333336</v>
      </c>
      <c r="K812" s="3">
        <f t="shared" si="261"/>
        <v>366.52</v>
      </c>
      <c r="L812" s="1">
        <v>0.9</v>
      </c>
      <c r="M812" s="1">
        <v>0.76</v>
      </c>
      <c r="N812" s="1">
        <f t="shared" si="238"/>
        <v>0.68400000000000005</v>
      </c>
      <c r="O812" s="40">
        <f t="shared" si="239"/>
        <v>50.175438596491226</v>
      </c>
      <c r="P812" s="40">
        <f t="shared" si="262"/>
        <v>3808.3157894736842</v>
      </c>
      <c r="Q812" s="1">
        <v>11</v>
      </c>
      <c r="R812" s="1">
        <v>4</v>
      </c>
      <c r="S812" s="2">
        <v>2600</v>
      </c>
      <c r="T812" s="3">
        <f t="shared" si="240"/>
        <v>866.66666666666663</v>
      </c>
      <c r="U812" s="7">
        <v>0.20419999999999999</v>
      </c>
      <c r="V812" s="7">
        <f t="shared" si="263"/>
        <v>3.2749326455999997E-2</v>
      </c>
      <c r="W812" s="7">
        <f t="shared" si="241"/>
        <v>1.6693636134473333E-2</v>
      </c>
      <c r="X812" s="40">
        <f t="shared" si="242"/>
        <v>1081.2059482292843</v>
      </c>
      <c r="Y812" s="1">
        <v>0</v>
      </c>
      <c r="Z812" s="1">
        <v>78</v>
      </c>
      <c r="AA812" s="2">
        <v>67</v>
      </c>
      <c r="AB812" s="6">
        <f t="shared" si="243"/>
        <v>0.6511988748177826</v>
      </c>
      <c r="AC812" s="2">
        <v>347.36</v>
      </c>
      <c r="AD812" s="40">
        <f t="shared" si="244"/>
        <v>3367.0033670033663</v>
      </c>
      <c r="AE812" s="1">
        <f t="shared" si="245"/>
        <v>2.4950099800399199</v>
      </c>
      <c r="AF812" s="2">
        <f t="shared" si="246"/>
        <v>285</v>
      </c>
      <c r="AG812" s="9">
        <f t="shared" si="247"/>
        <v>711.07784431137713</v>
      </c>
      <c r="AH812" s="12">
        <f t="shared" si="248"/>
        <v>2.1549258414035786E-3</v>
      </c>
      <c r="AI812" s="12">
        <f t="shared" si="265"/>
        <v>141303.19339266361</v>
      </c>
      <c r="AJ812" s="42">
        <f t="shared" si="266"/>
        <v>-50.315211330896567</v>
      </c>
      <c r="AK812" s="11">
        <v>0</v>
      </c>
      <c r="AL812" s="9">
        <f t="shared" si="267"/>
        <v>-1080.9803059444309</v>
      </c>
      <c r="AM812" s="11">
        <f t="shared" si="249"/>
        <v>0</v>
      </c>
      <c r="AN812" s="9">
        <f t="shared" si="250"/>
        <v>49.109849396805622</v>
      </c>
      <c r="AO812" s="9"/>
      <c r="AP812" s="9">
        <f t="shared" si="268"/>
        <v>50.31558282732712</v>
      </c>
      <c r="AQ812" s="47">
        <f t="shared" si="269"/>
        <v>49.105632804985554</v>
      </c>
      <c r="AR812" s="15">
        <f t="shared" si="251"/>
        <v>0</v>
      </c>
      <c r="AS812" s="49"/>
      <c r="AT812" s="12">
        <f t="shared" si="252"/>
        <v>-1.1190745151958596E-3</v>
      </c>
      <c r="AU812" s="9">
        <f t="shared" si="253"/>
        <v>47.899899374464056</v>
      </c>
      <c r="AV812" s="9">
        <f t="shared" si="270"/>
        <v>46.694165943942558</v>
      </c>
      <c r="AW812" s="9">
        <f t="shared" si="271"/>
        <v>49.105632804985561</v>
      </c>
      <c r="AX812" s="16">
        <f t="shared" si="254"/>
        <v>47.899899374464056</v>
      </c>
      <c r="AY812" s="44">
        <f t="shared" si="272"/>
        <v>-1.1151746182086356E-3</v>
      </c>
      <c r="AZ812" s="49"/>
      <c r="BA812" s="12">
        <f t="shared" si="255"/>
        <v>-1.1190745151958661E-3</v>
      </c>
      <c r="BB812" s="9">
        <f t="shared" si="256"/>
        <v>66.524977921866991</v>
      </c>
      <c r="BC812" s="9">
        <f t="shared" si="273"/>
        <v>65.319244491345486</v>
      </c>
      <c r="BD812" s="9">
        <f t="shared" si="274"/>
        <v>67.730711352388496</v>
      </c>
      <c r="BE812" s="16">
        <f t="shared" si="257"/>
        <v>66.524977921866991</v>
      </c>
      <c r="BF812" s="44">
        <f t="shared" si="275"/>
        <v>-1.1151746182086421E-3</v>
      </c>
      <c r="BG812" s="49"/>
      <c r="BH812" s="12">
        <f t="shared" si="258"/>
        <v>-1.1190745151958661E-3</v>
      </c>
      <c r="BI812" s="9">
        <f t="shared" si="259"/>
        <v>67</v>
      </c>
      <c r="BJ812" s="9">
        <f t="shared" si="277"/>
        <v>65.794266569478495</v>
      </c>
      <c r="BK812" s="9"/>
      <c r="BL812" s="47">
        <f t="shared" si="264"/>
        <v>67</v>
      </c>
      <c r="BM812" s="44">
        <f t="shared" si="276"/>
        <v>-1.1151746182086421E-3</v>
      </c>
      <c r="BN812" s="11"/>
      <c r="BO812" s="9"/>
      <c r="BP812" s="11"/>
      <c r="BQ812" s="9"/>
      <c r="BR812" s="43"/>
      <c r="BS812" s="9"/>
      <c r="BT812" s="11"/>
    </row>
    <row r="813" spans="3:72" x14ac:dyDescent="0.2">
      <c r="C813" s="1">
        <v>80</v>
      </c>
      <c r="D813" s="1">
        <v>104.71</v>
      </c>
      <c r="E813" s="1">
        <v>-5103.8999999999996</v>
      </c>
      <c r="F813" s="2">
        <v>78</v>
      </c>
      <c r="G813" s="6">
        <v>3.3000000000000002E-2</v>
      </c>
      <c r="H813" s="2">
        <v>0.42199999999999999</v>
      </c>
      <c r="I813" s="2">
        <v>3500</v>
      </c>
      <c r="J813" s="3">
        <f t="shared" si="260"/>
        <v>58.333333333333336</v>
      </c>
      <c r="K813" s="3">
        <f t="shared" si="261"/>
        <v>366.52</v>
      </c>
      <c r="L813" s="1">
        <v>0.9</v>
      </c>
      <c r="M813" s="1">
        <v>0.76</v>
      </c>
      <c r="N813" s="1">
        <f t="shared" si="238"/>
        <v>0.68400000000000005</v>
      </c>
      <c r="O813" s="40">
        <f t="shared" si="239"/>
        <v>50.175438596491226</v>
      </c>
      <c r="P813" s="40">
        <f t="shared" si="262"/>
        <v>3808.3157894736842</v>
      </c>
      <c r="Q813" s="1">
        <v>11</v>
      </c>
      <c r="R813" s="1">
        <v>4</v>
      </c>
      <c r="S813" s="2">
        <v>2600</v>
      </c>
      <c r="T813" s="3">
        <f t="shared" si="240"/>
        <v>866.66666666666663</v>
      </c>
      <c r="U813" s="7">
        <v>0.20419999999999999</v>
      </c>
      <c r="V813" s="7">
        <f t="shared" si="263"/>
        <v>3.2749326455999997E-2</v>
      </c>
      <c r="W813" s="7">
        <f t="shared" si="241"/>
        <v>1.6693636134473333E-2</v>
      </c>
      <c r="X813" s="40">
        <f t="shared" si="242"/>
        <v>1081.2059482292843</v>
      </c>
      <c r="Y813" s="1">
        <v>0</v>
      </c>
      <c r="Z813" s="1">
        <v>78</v>
      </c>
      <c r="AA813" s="2">
        <v>67</v>
      </c>
      <c r="AB813" s="6">
        <f t="shared" si="243"/>
        <v>0.6511988748177826</v>
      </c>
      <c r="AC813" s="2">
        <v>347.36</v>
      </c>
      <c r="AD813" s="40">
        <f t="shared" si="244"/>
        <v>3367.0033670033663</v>
      </c>
      <c r="AE813" s="1">
        <f t="shared" si="245"/>
        <v>2.4950099800399199</v>
      </c>
      <c r="AF813" s="2">
        <f t="shared" si="246"/>
        <v>286</v>
      </c>
      <c r="AG813" s="9">
        <f t="shared" si="247"/>
        <v>713.57285429141712</v>
      </c>
      <c r="AH813" s="12">
        <f t="shared" si="248"/>
        <v>2.1474073157466311E-3</v>
      </c>
      <c r="AI813" s="12">
        <f t="shared" si="265"/>
        <v>141476.41215192794</v>
      </c>
      <c r="AJ813" s="42">
        <f t="shared" si="266"/>
        <v>-50.306810072882648</v>
      </c>
      <c r="AK813" s="11">
        <v>0</v>
      </c>
      <c r="AL813" s="9">
        <f t="shared" si="267"/>
        <v>-1080.9810932092525</v>
      </c>
      <c r="AM813" s="11">
        <f t="shared" si="249"/>
        <v>0</v>
      </c>
      <c r="AN813" s="9">
        <f t="shared" si="250"/>
        <v>49.105632804985554</v>
      </c>
      <c r="AO813" s="9"/>
      <c r="AP813" s="9">
        <f t="shared" si="268"/>
        <v>50.307178981537028</v>
      </c>
      <c r="AQ813" s="47">
        <f t="shared" si="269"/>
        <v>49.10144555101553</v>
      </c>
      <c r="AR813" s="15">
        <f t="shared" si="251"/>
        <v>0</v>
      </c>
      <c r="AS813" s="49"/>
      <c r="AT813" s="12">
        <f t="shared" si="252"/>
        <v>-1.1151746182086356E-3</v>
      </c>
      <c r="AU813" s="9">
        <f t="shared" si="253"/>
        <v>47.899899374464056</v>
      </c>
      <c r="AV813" s="9">
        <f t="shared" si="270"/>
        <v>46.698353197912581</v>
      </c>
      <c r="AW813" s="9">
        <f t="shared" si="271"/>
        <v>49.101445551015537</v>
      </c>
      <c r="AX813" s="16">
        <f t="shared" si="254"/>
        <v>47.899899374464056</v>
      </c>
      <c r="AY813" s="44">
        <f t="shared" si="272"/>
        <v>-1.1113018555986248E-3</v>
      </c>
      <c r="AZ813" s="49"/>
      <c r="BA813" s="12">
        <f t="shared" si="255"/>
        <v>-1.1151746182086421E-3</v>
      </c>
      <c r="BB813" s="9">
        <f t="shared" si="256"/>
        <v>66.524977921866991</v>
      </c>
      <c r="BC813" s="9">
        <f t="shared" si="273"/>
        <v>65.323431745315503</v>
      </c>
      <c r="BD813" s="9">
        <f t="shared" si="274"/>
        <v>67.72652409841848</v>
      </c>
      <c r="BE813" s="16">
        <f t="shared" si="257"/>
        <v>66.524977921866991</v>
      </c>
      <c r="BF813" s="44">
        <f t="shared" si="275"/>
        <v>-1.111301855598638E-3</v>
      </c>
      <c r="BG813" s="49"/>
      <c r="BH813" s="12">
        <f t="shared" si="258"/>
        <v>-1.1151746182086421E-3</v>
      </c>
      <c r="BI813" s="9">
        <f t="shared" si="259"/>
        <v>67</v>
      </c>
      <c r="BJ813" s="9">
        <f t="shared" si="277"/>
        <v>65.798453823448511</v>
      </c>
      <c r="BK813" s="9"/>
      <c r="BL813" s="47">
        <f t="shared" si="264"/>
        <v>67</v>
      </c>
      <c r="BM813" s="44">
        <f t="shared" si="276"/>
        <v>-1.111301855598638E-3</v>
      </c>
      <c r="BN813" s="11"/>
      <c r="BO813" s="9"/>
      <c r="BP813" s="11"/>
      <c r="BQ813" s="9"/>
      <c r="BR813" s="43"/>
      <c r="BS813" s="9"/>
      <c r="BT813" s="11"/>
    </row>
    <row r="814" spans="3:72" x14ac:dyDescent="0.2">
      <c r="C814" s="1">
        <v>80</v>
      </c>
      <c r="D814" s="1">
        <v>104.71</v>
      </c>
      <c r="E814" s="1">
        <v>-5103.8999999999996</v>
      </c>
      <c r="F814" s="2">
        <v>78</v>
      </c>
      <c r="G814" s="6">
        <v>3.3000000000000002E-2</v>
      </c>
      <c r="H814" s="2">
        <v>0.42199999999999999</v>
      </c>
      <c r="I814" s="2">
        <v>3500</v>
      </c>
      <c r="J814" s="3">
        <f t="shared" si="260"/>
        <v>58.333333333333336</v>
      </c>
      <c r="K814" s="3">
        <f t="shared" si="261"/>
        <v>366.52</v>
      </c>
      <c r="L814" s="1">
        <v>0.9</v>
      </c>
      <c r="M814" s="1">
        <v>0.76</v>
      </c>
      <c r="N814" s="1">
        <f>L814*M814</f>
        <v>0.68400000000000005</v>
      </c>
      <c r="O814" s="40">
        <f>1000*G814*F814/(75*N814)</f>
        <v>50.175438596491226</v>
      </c>
      <c r="P814" s="40">
        <f t="shared" si="262"/>
        <v>3808.3157894736842</v>
      </c>
      <c r="Q814" s="1">
        <v>11</v>
      </c>
      <c r="R814" s="1">
        <v>4</v>
      </c>
      <c r="S814" s="2">
        <v>2600</v>
      </c>
      <c r="T814" s="3">
        <f>S814/(R814-1)</f>
        <v>866.66666666666663</v>
      </c>
      <c r="U814" s="7">
        <v>0.20419999999999999</v>
      </c>
      <c r="V814" s="7">
        <f t="shared" si="263"/>
        <v>3.2749326455999997E-2</v>
      </c>
      <c r="W814" s="7">
        <f>(2*9.81*V814^2*U814*Q814)/(S814*G814^2)</f>
        <v>1.6693636134473333E-2</v>
      </c>
      <c r="X814" s="40">
        <f>AC814/(9.81*V814)</f>
        <v>1081.2059482292843</v>
      </c>
      <c r="Y814" s="1">
        <v>0</v>
      </c>
      <c r="Z814" s="1">
        <v>78</v>
      </c>
      <c r="AA814" s="2">
        <v>67</v>
      </c>
      <c r="AB814" s="6">
        <f>(900*9.81*1000*G814*F814)/(N814*H814*(3.1416*I814)^2)</f>
        <v>0.6511988748177826</v>
      </c>
      <c r="AC814" s="2">
        <v>347.36</v>
      </c>
      <c r="AD814" s="40">
        <f>(W814*T814)/(2*9.81*U814*V814^2)</f>
        <v>3367.0033670033663</v>
      </c>
      <c r="AE814" s="1">
        <f>T814/AC814</f>
        <v>2.4950099800399199</v>
      </c>
      <c r="AF814" s="2">
        <f>1+AF813</f>
        <v>287</v>
      </c>
      <c r="AG814" s="9">
        <f>AF814*AE814</f>
        <v>716.06786427145698</v>
      </c>
      <c r="AH814" s="12">
        <f>1/(AB814*AG814+1)</f>
        <v>2.1399410718768276E-3</v>
      </c>
      <c r="AI814" s="12">
        <f t="shared" si="265"/>
        <v>141648.42796389142</v>
      </c>
      <c r="AJ814" s="42">
        <f t="shared" si="266"/>
        <v>-50.298467158146892</v>
      </c>
      <c r="AK814" s="11">
        <v>0</v>
      </c>
      <c r="AL814" s="9">
        <f t="shared" si="267"/>
        <v>-1080.9818749996482</v>
      </c>
      <c r="AM814" s="11">
        <f>IF(AK814&lt;0,0,AK814)</f>
        <v>0</v>
      </c>
      <c r="AN814" s="9">
        <f>AQ813</f>
        <v>49.10144555101553</v>
      </c>
      <c r="AO814" s="9"/>
      <c r="AP814" s="9">
        <f t="shared" si="268"/>
        <v>50.29883350597018</v>
      </c>
      <c r="AQ814" s="47">
        <f t="shared" si="269"/>
        <v>49.097287329418705</v>
      </c>
      <c r="AR814" s="15">
        <f>AM813</f>
        <v>0</v>
      </c>
      <c r="AS814" s="49"/>
      <c r="AT814" s="12">
        <f>AY813</f>
        <v>-1.1113018555986248E-3</v>
      </c>
      <c r="AU814" s="9">
        <f>AX813</f>
        <v>47.899899374464056</v>
      </c>
      <c r="AV814" s="9">
        <f t="shared" si="270"/>
        <v>46.702511419509406</v>
      </c>
      <c r="AW814" s="9">
        <f t="shared" si="271"/>
        <v>49.09728732941872</v>
      </c>
      <c r="AX814" s="16">
        <f>(AV814+AW814)/2</f>
        <v>47.899899374464063</v>
      </c>
      <c r="AY814" s="44">
        <f t="shared" si="272"/>
        <v>-1.1074559448323849E-3</v>
      </c>
      <c r="AZ814" s="49"/>
      <c r="BA814" s="12">
        <f>BF813</f>
        <v>-1.111301855598638E-3</v>
      </c>
      <c r="BB814" s="9">
        <f>BE813</f>
        <v>66.524977921866991</v>
      </c>
      <c r="BC814" s="9">
        <f t="shared" si="273"/>
        <v>65.327589966912328</v>
      </c>
      <c r="BD814" s="9">
        <f t="shared" si="274"/>
        <v>67.722365876821655</v>
      </c>
      <c r="BE814" s="16">
        <f>(BC814+BD814)/2</f>
        <v>66.524977921866991</v>
      </c>
      <c r="BF814" s="44">
        <f t="shared" si="275"/>
        <v>-1.1074559448323914E-3</v>
      </c>
      <c r="BG814" s="49"/>
      <c r="BH814" s="12">
        <f>BM813</f>
        <v>-1.111301855598638E-3</v>
      </c>
      <c r="BI814" s="9">
        <f>BL813</f>
        <v>67</v>
      </c>
      <c r="BJ814" s="9">
        <f t="shared" si="277"/>
        <v>65.802612045045336</v>
      </c>
      <c r="BK814" s="9"/>
      <c r="BL814" s="47">
        <f t="shared" si="264"/>
        <v>67</v>
      </c>
      <c r="BM814" s="44">
        <f t="shared" si="276"/>
        <v>-1.1074559448323914E-3</v>
      </c>
      <c r="BN814" s="11"/>
      <c r="BO814" s="9"/>
      <c r="BP814" s="11"/>
      <c r="BQ814" s="9"/>
      <c r="BR814" s="43"/>
      <c r="BS814" s="9"/>
      <c r="BT814" s="11"/>
    </row>
    <row r="815" spans="3:72" x14ac:dyDescent="0.2">
      <c r="C815" s="1">
        <v>80</v>
      </c>
      <c r="D815" s="1">
        <v>104.71</v>
      </c>
      <c r="E815" s="1">
        <v>-5103.8999999999996</v>
      </c>
      <c r="F815" s="2">
        <v>78</v>
      </c>
      <c r="G815" s="6">
        <v>3.3000000000000002E-2</v>
      </c>
      <c r="H815" s="2">
        <v>0.42199999999999999</v>
      </c>
      <c r="I815" s="2">
        <v>3500</v>
      </c>
      <c r="J815" s="3">
        <f t="shared" si="260"/>
        <v>58.333333333333336</v>
      </c>
      <c r="K815" s="3">
        <f t="shared" si="261"/>
        <v>366.52</v>
      </c>
      <c r="L815" s="1">
        <v>0.9</v>
      </c>
      <c r="M815" s="1">
        <v>0.76</v>
      </c>
      <c r="N815" s="1">
        <f>L815*M815</f>
        <v>0.68400000000000005</v>
      </c>
      <c r="O815" s="40">
        <f>1000*G815*F815/(75*N815)</f>
        <v>50.175438596491226</v>
      </c>
      <c r="P815" s="40">
        <f t="shared" si="262"/>
        <v>3808.3157894736842</v>
      </c>
      <c r="Q815" s="1">
        <v>11</v>
      </c>
      <c r="R815" s="1">
        <v>4</v>
      </c>
      <c r="S815" s="2">
        <v>2600</v>
      </c>
      <c r="T815" s="3">
        <f>S815/(R815-1)</f>
        <v>866.66666666666663</v>
      </c>
      <c r="U815" s="7">
        <v>0.20419999999999999</v>
      </c>
      <c r="V815" s="7">
        <f t="shared" si="263"/>
        <v>3.2749326455999997E-2</v>
      </c>
      <c r="W815" s="7">
        <f>(2*9.81*V815^2*U815*Q815)/(S815*G815^2)</f>
        <v>1.6693636134473333E-2</v>
      </c>
      <c r="X815" s="40">
        <f>AC815/(9.81*V815)</f>
        <v>1081.2059482292843</v>
      </c>
      <c r="Y815" s="1">
        <v>0</v>
      </c>
      <c r="Z815" s="1">
        <v>78</v>
      </c>
      <c r="AA815" s="2">
        <v>67</v>
      </c>
      <c r="AB815" s="6">
        <f>(900*9.81*1000*G815*F815)/(N815*H815*(3.1416*I815)^2)</f>
        <v>0.6511988748177826</v>
      </c>
      <c r="AC815" s="2">
        <v>347.36</v>
      </c>
      <c r="AD815" s="40">
        <f>(W815*T815)/(2*9.81*U815*V815^2)</f>
        <v>3367.0033670033663</v>
      </c>
      <c r="AE815" s="1">
        <f>T815/AC815</f>
        <v>2.4950099800399199</v>
      </c>
      <c r="AF815" s="2">
        <f>1+AF814</f>
        <v>288</v>
      </c>
      <c r="AG815" s="9">
        <f>AF815*AE815</f>
        <v>718.56287425149696</v>
      </c>
      <c r="AH815" s="12">
        <f>1/(AB815*AG815+1)</f>
        <v>2.1325265663535964E-3</v>
      </c>
      <c r="AI815" s="12">
        <f t="shared" si="265"/>
        <v>141819.25333057099</v>
      </c>
      <c r="AJ815" s="42">
        <f t="shared" si="266"/>
        <v>-50.290181980338346</v>
      </c>
      <c r="AK815" s="11">
        <v>0</v>
      </c>
      <c r="AL815" s="9">
        <f t="shared" si="267"/>
        <v>-1080.9826513725216</v>
      </c>
      <c r="AM815" s="11">
        <f>IF(AK815&lt;0,0,AK815)</f>
        <v>0</v>
      </c>
      <c r="AN815" s="9">
        <f>AQ814</f>
        <v>49.097287329418705</v>
      </c>
      <c r="AO815" s="9"/>
      <c r="AP815" s="9">
        <f t="shared" si="268"/>
        <v>50.290545793902844</v>
      </c>
      <c r="AQ815" s="47">
        <f t="shared" si="269"/>
        <v>49.093157838948201</v>
      </c>
      <c r="AR815" s="15">
        <f>AM814</f>
        <v>0</v>
      </c>
      <c r="AS815" s="49"/>
      <c r="AT815" s="12">
        <f>AY814</f>
        <v>-1.1074559448323849E-3</v>
      </c>
      <c r="AU815" s="9">
        <f>AX814</f>
        <v>47.899899374464063</v>
      </c>
      <c r="AV815" s="9">
        <f t="shared" si="270"/>
        <v>46.706640909979924</v>
      </c>
      <c r="AW815" s="9">
        <f t="shared" si="271"/>
        <v>49.093157838948208</v>
      </c>
      <c r="AX815" s="16">
        <f>(AV815+AW815)/2</f>
        <v>47.89989937446407</v>
      </c>
      <c r="AY815" s="44">
        <f t="shared" si="272"/>
        <v>-1.103636607288715E-3</v>
      </c>
      <c r="AZ815" s="49"/>
      <c r="BA815" s="12">
        <f>BF814</f>
        <v>-1.1074559448323914E-3</v>
      </c>
      <c r="BB815" s="9">
        <f>BE814</f>
        <v>66.524977921866991</v>
      </c>
      <c r="BC815" s="9">
        <f t="shared" si="273"/>
        <v>65.331719457382846</v>
      </c>
      <c r="BD815" s="9">
        <f t="shared" si="274"/>
        <v>67.718236386351137</v>
      </c>
      <c r="BE815" s="16">
        <f>(BC815+BD815)/2</f>
        <v>66.524977921866991</v>
      </c>
      <c r="BF815" s="44">
        <f t="shared" si="275"/>
        <v>-1.103636607288715E-3</v>
      </c>
      <c r="BG815" s="49"/>
      <c r="BH815" s="12">
        <f>BM814</f>
        <v>-1.1074559448323914E-3</v>
      </c>
      <c r="BI815" s="9">
        <f>BL814</f>
        <v>67</v>
      </c>
      <c r="BJ815" s="9">
        <f t="shared" si="277"/>
        <v>65.806741535515854</v>
      </c>
      <c r="BK815" s="9"/>
      <c r="BL815" s="47">
        <f t="shared" si="264"/>
        <v>67</v>
      </c>
      <c r="BM815" s="44">
        <f t="shared" si="276"/>
        <v>-1.103636607288715E-3</v>
      </c>
      <c r="BN815" s="11"/>
      <c r="BO815" s="9"/>
      <c r="BP815" s="11"/>
      <c r="BQ815" s="9"/>
      <c r="BR815" s="43"/>
      <c r="BS815" s="9"/>
      <c r="BT815" s="11"/>
    </row>
    <row r="816" spans="3:72" x14ac:dyDescent="0.2">
      <c r="C816" s="1">
        <v>80</v>
      </c>
      <c r="D816" s="1">
        <v>104.71</v>
      </c>
      <c r="E816" s="1">
        <v>-5103.8999999999996</v>
      </c>
      <c r="F816" s="2">
        <v>78</v>
      </c>
      <c r="G816" s="6">
        <v>3.3000000000000002E-2</v>
      </c>
      <c r="H816" s="2">
        <v>0.42199999999999999</v>
      </c>
      <c r="I816" s="2">
        <v>3500</v>
      </c>
      <c r="J816" s="3">
        <f t="shared" si="260"/>
        <v>58.333333333333336</v>
      </c>
      <c r="K816" s="3">
        <f t="shared" si="261"/>
        <v>366.52</v>
      </c>
      <c r="L816" s="1">
        <v>0.9</v>
      </c>
      <c r="M816" s="1">
        <v>0.76</v>
      </c>
      <c r="N816" s="1">
        <f>L816*M816</f>
        <v>0.68400000000000005</v>
      </c>
      <c r="O816" s="40">
        <f>1000*G816*F816/(75*N816)</f>
        <v>50.175438596491226</v>
      </c>
      <c r="P816" s="40">
        <f t="shared" si="262"/>
        <v>3808.3157894736842</v>
      </c>
      <c r="Q816" s="1">
        <v>11</v>
      </c>
      <c r="R816" s="1">
        <v>4</v>
      </c>
      <c r="S816" s="2">
        <v>2600</v>
      </c>
      <c r="T816" s="3">
        <f>S816/(R816-1)</f>
        <v>866.66666666666663</v>
      </c>
      <c r="U816" s="7">
        <v>0.20419999999999999</v>
      </c>
      <c r="V816" s="7">
        <f t="shared" si="263"/>
        <v>3.2749326455999997E-2</v>
      </c>
      <c r="W816" s="7">
        <f>(2*9.81*V816^2*U816*Q816)/(S816*G816^2)</f>
        <v>1.6693636134473333E-2</v>
      </c>
      <c r="X816" s="40">
        <f>AC816/(9.81*V816)</f>
        <v>1081.2059482292843</v>
      </c>
      <c r="Y816" s="1">
        <v>0</v>
      </c>
      <c r="Z816" s="1">
        <v>78</v>
      </c>
      <c r="AA816" s="2">
        <v>67</v>
      </c>
      <c r="AB816" s="6">
        <f>(900*9.81*1000*G816*F816)/(N816*H816*(3.1416*I816)^2)</f>
        <v>0.6511988748177826</v>
      </c>
      <c r="AC816" s="2">
        <v>347.36</v>
      </c>
      <c r="AD816" s="40">
        <f>(W816*T816)/(2*9.81*U816*V816^2)</f>
        <v>3367.0033670033663</v>
      </c>
      <c r="AE816" s="1">
        <f>T816/AC816</f>
        <v>2.4950099800399199</v>
      </c>
      <c r="AF816" s="2">
        <f>1+AF815</f>
        <v>289</v>
      </c>
      <c r="AG816" s="9">
        <f>AF816*AE816</f>
        <v>721.05788423153683</v>
      </c>
      <c r="AH816" s="12">
        <f>1/(AB816*AG816+1)</f>
        <v>2.1251632632420503E-3</v>
      </c>
      <c r="AI816" s="12">
        <f t="shared" si="265"/>
        <v>141988.90058119153</v>
      </c>
      <c r="AJ816" s="42">
        <f t="shared" si="266"/>
        <v>-50.281953941486549</v>
      </c>
      <c r="AK816" s="11">
        <v>0</v>
      </c>
      <c r="AL816" s="9">
        <f t="shared" si="267"/>
        <v>-1080.9834223839903</v>
      </c>
      <c r="AM816" s="11">
        <f>IF(AK816&lt;0,0,AK816)</f>
        <v>0</v>
      </c>
      <c r="AN816" s="9">
        <f>AQ815</f>
        <v>49.093157838948201</v>
      </c>
      <c r="AO816" s="9"/>
      <c r="AP816" s="9">
        <f t="shared" si="268"/>
        <v>50.282315246998181</v>
      </c>
      <c r="AQ816" s="47">
        <f t="shared" si="269"/>
        <v>49.089056782514049</v>
      </c>
      <c r="AR816" s="15">
        <f>AM815</f>
        <v>0</v>
      </c>
      <c r="AS816" s="49"/>
      <c r="AT816" s="12">
        <f>AY815</f>
        <v>-1.103636607288715E-3</v>
      </c>
      <c r="AU816" s="9">
        <f>AX815</f>
        <v>47.89989937446407</v>
      </c>
      <c r="AV816" s="9">
        <f t="shared" si="270"/>
        <v>46.710741966414091</v>
      </c>
      <c r="AW816" s="9">
        <f t="shared" si="271"/>
        <v>49.089056782514049</v>
      </c>
      <c r="AX816" s="16">
        <f>(AV816+AW816)/2</f>
        <v>47.89989937446407</v>
      </c>
      <c r="AY816" s="44">
        <f t="shared" si="272"/>
        <v>-1.0998435681911385E-3</v>
      </c>
      <c r="AZ816" s="49"/>
      <c r="BA816" s="12">
        <f>BF815</f>
        <v>-1.103636607288715E-3</v>
      </c>
      <c r="BB816" s="9">
        <f>BE815</f>
        <v>66.524977921866991</v>
      </c>
      <c r="BC816" s="9">
        <f t="shared" si="273"/>
        <v>65.335820513817012</v>
      </c>
      <c r="BD816" s="9">
        <f t="shared" si="274"/>
        <v>67.714135329916971</v>
      </c>
      <c r="BE816" s="16">
        <f>(BC816+BD816)/2</f>
        <v>66.524977921866991</v>
      </c>
      <c r="BF816" s="44">
        <f t="shared" si="275"/>
        <v>-1.0998435681911385E-3</v>
      </c>
      <c r="BG816" s="49"/>
      <c r="BH816" s="12">
        <f>BM815</f>
        <v>-1.103636607288715E-3</v>
      </c>
      <c r="BI816" s="9">
        <f>BL815</f>
        <v>67</v>
      </c>
      <c r="BJ816" s="9">
        <f t="shared" si="277"/>
        <v>65.810842591950021</v>
      </c>
      <c r="BK816" s="9"/>
      <c r="BL816" s="47">
        <f t="shared" si="264"/>
        <v>67</v>
      </c>
      <c r="BM816" s="44">
        <f t="shared" si="276"/>
        <v>-1.0998435681911385E-3</v>
      </c>
      <c r="BN816" s="11"/>
      <c r="BO816" s="9"/>
      <c r="BP816" s="11"/>
      <c r="BQ816" s="9"/>
      <c r="BR816" s="43"/>
      <c r="BS816" s="9"/>
      <c r="BT816" s="11"/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topLeftCell="B19" workbookViewId="0">
      <selection activeCell="D34" sqref="D34"/>
    </sheetView>
  </sheetViews>
  <sheetFormatPr defaultRowHeight="12.75" x14ac:dyDescent="0.2"/>
  <cols>
    <col min="2" max="2" width="29" customWidth="1"/>
  </cols>
  <sheetData>
    <row r="2" spans="1:4" ht="18" x14ac:dyDescent="0.25">
      <c r="B2" s="55" t="s">
        <v>180</v>
      </c>
    </row>
    <row r="3" spans="1:4" x14ac:dyDescent="0.2">
      <c r="B3" s="83" t="s">
        <v>181</v>
      </c>
    </row>
    <row r="4" spans="1:4" x14ac:dyDescent="0.2">
      <c r="C4" t="s">
        <v>173</v>
      </c>
      <c r="D4" t="s">
        <v>172</v>
      </c>
    </row>
    <row r="6" spans="1:4" x14ac:dyDescent="0.2">
      <c r="C6" t="s">
        <v>174</v>
      </c>
    </row>
    <row r="7" spans="1:4" x14ac:dyDescent="0.2">
      <c r="C7" t="s">
        <v>175</v>
      </c>
    </row>
    <row r="8" spans="1:4" x14ac:dyDescent="0.2">
      <c r="C8" t="s">
        <v>176</v>
      </c>
    </row>
    <row r="10" spans="1:4" x14ac:dyDescent="0.2">
      <c r="A10" s="60"/>
      <c r="B10" s="60" t="s">
        <v>177</v>
      </c>
    </row>
    <row r="12" spans="1:4" x14ac:dyDescent="0.2">
      <c r="B12" s="83" t="s">
        <v>178</v>
      </c>
    </row>
    <row r="13" spans="1:4" x14ac:dyDescent="0.2">
      <c r="B13" s="83" t="s">
        <v>179</v>
      </c>
    </row>
    <row r="15" spans="1:4" x14ac:dyDescent="0.2">
      <c r="B15" s="60" t="s">
        <v>183</v>
      </c>
    </row>
    <row r="17" spans="2:13" x14ac:dyDescent="0.2">
      <c r="B17" s="83" t="s">
        <v>184</v>
      </c>
      <c r="C17" s="84">
        <f>' Caso 150 trechos'!O185</f>
        <v>7.5227878787878781</v>
      </c>
    </row>
    <row r="18" spans="2:13" x14ac:dyDescent="0.2">
      <c r="B18" s="83" t="s">
        <v>185</v>
      </c>
      <c r="C18" s="84">
        <f>C17*0.745</f>
        <v>5.604476969696969</v>
      </c>
    </row>
    <row r="19" spans="2:13" x14ac:dyDescent="0.2">
      <c r="B19" s="83" t="s">
        <v>186</v>
      </c>
      <c r="C19" s="60">
        <f>' Caso 150 trechos'!I185</f>
        <v>3500</v>
      </c>
    </row>
    <row r="20" spans="2:13" x14ac:dyDescent="0.2">
      <c r="G20" t="s">
        <v>213</v>
      </c>
    </row>
    <row r="21" spans="2:13" x14ac:dyDescent="0.2">
      <c r="B21" s="83" t="s">
        <v>187</v>
      </c>
      <c r="C21" s="84">
        <f>228*(C18/C19)^1.435</f>
        <v>2.2199595227465393E-2</v>
      </c>
      <c r="G21">
        <f>0.00366777662*17+0.081648</f>
        <v>0.14400020254000001</v>
      </c>
    </row>
    <row r="27" spans="2:13" x14ac:dyDescent="0.2">
      <c r="B27" s="56"/>
      <c r="C27" s="57"/>
    </row>
    <row r="28" spans="2:13" x14ac:dyDescent="0.2">
      <c r="B28" s="56"/>
      <c r="C28" s="57"/>
    </row>
    <row r="29" spans="2:13" x14ac:dyDescent="0.2">
      <c r="B29" s="56"/>
      <c r="C29" s="57"/>
    </row>
    <row r="30" spans="2:13" x14ac:dyDescent="0.2">
      <c r="B30" s="56"/>
      <c r="C30" s="57"/>
      <c r="M30" t="s">
        <v>171</v>
      </c>
    </row>
  </sheetData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2:AI47"/>
  <sheetViews>
    <sheetView workbookViewId="0">
      <selection activeCell="G36" sqref="G36"/>
    </sheetView>
  </sheetViews>
  <sheetFormatPr defaultRowHeight="12.75" x14ac:dyDescent="0.2"/>
  <cols>
    <col min="2" max="2" width="27.28515625" customWidth="1"/>
    <col min="3" max="3" width="16.140625" customWidth="1"/>
    <col min="4" max="4" width="28.7109375" customWidth="1"/>
    <col min="6" max="6" width="14.7109375" customWidth="1"/>
  </cols>
  <sheetData>
    <row r="2" spans="2:35" ht="18" x14ac:dyDescent="0.25">
      <c r="B2" s="55" t="s">
        <v>28</v>
      </c>
      <c r="C2" t="s">
        <v>96</v>
      </c>
    </row>
    <row r="3" spans="2:35" x14ac:dyDescent="0.2">
      <c r="B3" t="s">
        <v>97</v>
      </c>
    </row>
    <row r="4" spans="2:35" x14ac:dyDescent="0.2">
      <c r="B4" t="s">
        <v>98</v>
      </c>
      <c r="C4" t="s">
        <v>99</v>
      </c>
    </row>
    <row r="5" spans="2:35" x14ac:dyDescent="0.2">
      <c r="B5" t="s">
        <v>100</v>
      </c>
      <c r="C5" t="s">
        <v>101</v>
      </c>
      <c r="F5" t="s">
        <v>102</v>
      </c>
      <c r="G5" t="s">
        <v>103</v>
      </c>
    </row>
    <row r="6" spans="2:35" x14ac:dyDescent="0.2">
      <c r="B6" t="s">
        <v>104</v>
      </c>
      <c r="C6" t="s">
        <v>105</v>
      </c>
      <c r="F6" t="s">
        <v>106</v>
      </c>
    </row>
    <row r="7" spans="2:35" x14ac:dyDescent="0.2">
      <c r="B7" t="s">
        <v>107</v>
      </c>
      <c r="AI7" s="42">
        <f>AH7^2*C7-AS6</f>
        <v>0</v>
      </c>
    </row>
    <row r="8" spans="2:35" x14ac:dyDescent="0.2">
      <c r="B8" t="s">
        <v>108</v>
      </c>
      <c r="AI8" s="42">
        <f>AH8^2*C8-AS7</f>
        <v>0</v>
      </c>
    </row>
    <row r="9" spans="2:35" x14ac:dyDescent="0.2">
      <c r="B9" t="s">
        <v>109</v>
      </c>
      <c r="AI9" s="42">
        <f t="shared" ref="AI9:AI25" si="0">AH9^2*C9-AS8</f>
        <v>0</v>
      </c>
    </row>
    <row r="10" spans="2:35" x14ac:dyDescent="0.2">
      <c r="B10" t="s">
        <v>110</v>
      </c>
      <c r="AI10" s="42">
        <f t="shared" si="0"/>
        <v>0</v>
      </c>
    </row>
    <row r="11" spans="2:35" x14ac:dyDescent="0.2">
      <c r="AI11" s="42">
        <f t="shared" si="0"/>
        <v>0</v>
      </c>
    </row>
    <row r="12" spans="2:35" x14ac:dyDescent="0.2">
      <c r="B12" t="s">
        <v>111</v>
      </c>
      <c r="AI12" s="42">
        <f t="shared" si="0"/>
        <v>0</v>
      </c>
    </row>
    <row r="13" spans="2:35" x14ac:dyDescent="0.2">
      <c r="B13" t="s">
        <v>112</v>
      </c>
      <c r="D13" t="s">
        <v>113</v>
      </c>
      <c r="AI13" s="42">
        <f t="shared" si="0"/>
        <v>0</v>
      </c>
    </row>
    <row r="14" spans="2:35" x14ac:dyDescent="0.2">
      <c r="B14" t="s">
        <v>114</v>
      </c>
      <c r="C14" t="s">
        <v>115</v>
      </c>
      <c r="AI14" s="42" t="e">
        <f t="shared" si="0"/>
        <v>#VALUE!</v>
      </c>
    </row>
    <row r="15" spans="2:35" x14ac:dyDescent="0.2">
      <c r="B15" t="s">
        <v>116</v>
      </c>
      <c r="C15" t="s">
        <v>117</v>
      </c>
      <c r="AI15" s="42" t="e">
        <f t="shared" si="0"/>
        <v>#VALUE!</v>
      </c>
    </row>
    <row r="16" spans="2:35" x14ac:dyDescent="0.2">
      <c r="AI16" s="42">
        <f t="shared" si="0"/>
        <v>0</v>
      </c>
    </row>
    <row r="17" spans="2:35" x14ac:dyDescent="0.2">
      <c r="AI17" s="42">
        <f t="shared" si="0"/>
        <v>0</v>
      </c>
    </row>
    <row r="18" spans="2:35" x14ac:dyDescent="0.2">
      <c r="B18" t="s">
        <v>118</v>
      </c>
      <c r="AI18" s="42">
        <f t="shared" si="0"/>
        <v>0</v>
      </c>
    </row>
    <row r="19" spans="2:35" x14ac:dyDescent="0.2">
      <c r="B19" t="s">
        <v>119</v>
      </c>
      <c r="C19" t="s">
        <v>120</v>
      </c>
      <c r="E19" t="s">
        <v>121</v>
      </c>
      <c r="AI19" s="42" t="e">
        <f t="shared" si="0"/>
        <v>#VALUE!</v>
      </c>
    </row>
    <row r="20" spans="2:35" x14ac:dyDescent="0.2">
      <c r="B20" t="s">
        <v>122</v>
      </c>
      <c r="E20" t="s">
        <v>123</v>
      </c>
      <c r="AI20" s="42">
        <f t="shared" si="0"/>
        <v>0</v>
      </c>
    </row>
    <row r="21" spans="2:35" x14ac:dyDescent="0.2">
      <c r="B21" t="s">
        <v>124</v>
      </c>
      <c r="AI21" s="42">
        <f t="shared" si="0"/>
        <v>0</v>
      </c>
    </row>
    <row r="22" spans="2:35" x14ac:dyDescent="0.2">
      <c r="B22" t="s">
        <v>125</v>
      </c>
      <c r="C22" t="s">
        <v>126</v>
      </c>
      <c r="AI22" s="42" t="e">
        <f t="shared" si="0"/>
        <v>#VALUE!</v>
      </c>
    </row>
    <row r="23" spans="2:35" x14ac:dyDescent="0.2">
      <c r="B23" t="s">
        <v>127</v>
      </c>
      <c r="E23" t="s">
        <v>128</v>
      </c>
      <c r="AI23" s="42">
        <f t="shared" si="0"/>
        <v>0</v>
      </c>
    </row>
    <row r="24" spans="2:35" x14ac:dyDescent="0.2">
      <c r="AI24" s="42">
        <f t="shared" si="0"/>
        <v>0</v>
      </c>
    </row>
    <row r="25" spans="2:35" x14ac:dyDescent="0.2">
      <c r="B25" t="s">
        <v>129</v>
      </c>
      <c r="AI25" s="42">
        <f t="shared" si="0"/>
        <v>0</v>
      </c>
    </row>
    <row r="27" spans="2:35" x14ac:dyDescent="0.2">
      <c r="B27" s="56" t="s">
        <v>100</v>
      </c>
      <c r="C27" s="57">
        <f>2.1*10^8</f>
        <v>210000000</v>
      </c>
      <c r="D27" t="s">
        <v>103</v>
      </c>
    </row>
    <row r="28" spans="2:35" x14ac:dyDescent="0.2">
      <c r="B28" s="56" t="s">
        <v>104</v>
      </c>
      <c r="C28" s="57">
        <v>102</v>
      </c>
      <c r="D28" t="s">
        <v>130</v>
      </c>
    </row>
    <row r="29" spans="2:35" x14ac:dyDescent="0.2">
      <c r="B29" s="56" t="s">
        <v>131</v>
      </c>
      <c r="C29" s="57">
        <f>2.1*10^10</f>
        <v>21000000000</v>
      </c>
    </row>
    <row r="30" spans="2:35" x14ac:dyDescent="0.2">
      <c r="B30" s="56" t="s">
        <v>132</v>
      </c>
      <c r="C30" s="57">
        <v>0.3</v>
      </c>
    </row>
    <row r="31" spans="2:35" x14ac:dyDescent="0.2">
      <c r="B31" s="56" t="s">
        <v>133</v>
      </c>
      <c r="C31" s="57" t="s">
        <v>134</v>
      </c>
      <c r="D31">
        <f>1-C30/2</f>
        <v>0.85</v>
      </c>
    </row>
    <row r="32" spans="2:35" x14ac:dyDescent="0.2">
      <c r="B32" s="56" t="s">
        <v>135</v>
      </c>
      <c r="C32" s="57">
        <v>0.92</v>
      </c>
      <c r="D32" t="s">
        <v>136</v>
      </c>
    </row>
    <row r="33" spans="2:7" x14ac:dyDescent="0.2">
      <c r="B33" s="56" t="s">
        <v>137</v>
      </c>
      <c r="C33" s="57">
        <v>1.5800000000000002E-2</v>
      </c>
      <c r="D33" t="s">
        <v>136</v>
      </c>
    </row>
    <row r="34" spans="2:7" x14ac:dyDescent="0.2">
      <c r="B34" s="58" t="s">
        <v>98</v>
      </c>
      <c r="C34" s="59">
        <f>(C27/C28)^0.5/(1+(C27*C32*D31)/(C29*C33))^0.5</f>
        <v>1173.5407059468455</v>
      </c>
      <c r="D34" t="s">
        <v>138</v>
      </c>
    </row>
    <row r="36" spans="2:7" x14ac:dyDescent="0.2">
      <c r="G36">
        <f>9900/(48.3+0.5*1/0.02)^0.5</f>
        <v>1156.3337650790697</v>
      </c>
    </row>
    <row r="38" spans="2:7" x14ac:dyDescent="0.2">
      <c r="B38" t="s">
        <v>129</v>
      </c>
    </row>
    <row r="40" spans="2:7" x14ac:dyDescent="0.2">
      <c r="B40" s="56" t="s">
        <v>100</v>
      </c>
      <c r="C40" s="57">
        <f>2.19*10^8</f>
        <v>219000000</v>
      </c>
      <c r="D40" t="s">
        <v>103</v>
      </c>
    </row>
    <row r="41" spans="2:7" x14ac:dyDescent="0.2">
      <c r="B41" s="56" t="s">
        <v>104</v>
      </c>
      <c r="C41" s="57">
        <v>99.82</v>
      </c>
      <c r="D41" t="s">
        <v>130</v>
      </c>
    </row>
    <row r="42" spans="2:7" x14ac:dyDescent="0.2">
      <c r="B42" s="56" t="s">
        <v>131</v>
      </c>
      <c r="C42" s="57">
        <f>0.5*10^10</f>
        <v>5000000000</v>
      </c>
      <c r="D42" t="s">
        <v>139</v>
      </c>
    </row>
    <row r="43" spans="2:7" x14ac:dyDescent="0.2">
      <c r="B43" s="56" t="s">
        <v>132</v>
      </c>
      <c r="C43" s="57">
        <v>0.35</v>
      </c>
      <c r="D43" t="s">
        <v>140</v>
      </c>
    </row>
    <row r="44" spans="2:7" x14ac:dyDescent="0.2">
      <c r="B44" s="56" t="s">
        <v>133</v>
      </c>
      <c r="C44" s="57" t="s">
        <v>141</v>
      </c>
      <c r="D44">
        <f>1-C43^2</f>
        <v>0.87750000000000006</v>
      </c>
    </row>
    <row r="45" spans="2:7" x14ac:dyDescent="0.2">
      <c r="B45" s="56" t="s">
        <v>135</v>
      </c>
      <c r="C45" s="57">
        <v>0.16650000000000001</v>
      </c>
      <c r="D45" t="s">
        <v>136</v>
      </c>
      <c r="F45">
        <f>(163+170)/2</f>
        <v>166.5</v>
      </c>
    </row>
    <row r="46" spans="2:7" x14ac:dyDescent="0.2">
      <c r="B46" s="56" t="s">
        <v>137</v>
      </c>
      <c r="C46" s="57">
        <v>3.5000000000000001E-3</v>
      </c>
      <c r="D46" t="s">
        <v>136</v>
      </c>
    </row>
    <row r="47" spans="2:7" x14ac:dyDescent="0.2">
      <c r="B47" s="58" t="s">
        <v>98</v>
      </c>
      <c r="C47" s="59">
        <f>(C40/C41)^0.5/(1+(C40*C45*D44)/(C42*C46))^0.5</f>
        <v>880.73262307035213</v>
      </c>
      <c r="D47" t="s">
        <v>138</v>
      </c>
    </row>
  </sheetData>
  <phoneticPr fontId="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21</vt:i4>
      </vt:variant>
    </vt:vector>
  </HeadingPairs>
  <TitlesOfParts>
    <vt:vector size="30" baseType="lpstr">
      <vt:lpstr>Conduto em Série (Equivalente)</vt:lpstr>
      <vt:lpstr>Equação de bombas</vt:lpstr>
      <vt:lpstr> Caso I Streeter </vt:lpstr>
      <vt:lpstr> Caso 150 trechos</vt:lpstr>
      <vt:lpstr> Tigre Otimo Modelo</vt:lpstr>
      <vt:lpstr>Momento Inercia </vt:lpstr>
      <vt:lpstr>Celeridade</vt:lpstr>
      <vt:lpstr>Plan1</vt:lpstr>
      <vt:lpstr>Plan2</vt:lpstr>
      <vt:lpstr>' Caso 150 trechos'!_R</vt:lpstr>
      <vt:lpstr>' Caso I Streeter '!_R</vt:lpstr>
      <vt:lpstr>_R</vt:lpstr>
      <vt:lpstr>' Caso 150 trechos'!B</vt:lpstr>
      <vt:lpstr>' Caso I Streeter '!B</vt:lpstr>
      <vt:lpstr>B</vt:lpstr>
      <vt:lpstr>' Caso 150 trechos'!CoefA</vt:lpstr>
      <vt:lpstr>' Caso I Streeter '!CoefA</vt:lpstr>
      <vt:lpstr>CoefA</vt:lpstr>
      <vt:lpstr>' Caso 150 trechos'!CoefB</vt:lpstr>
      <vt:lpstr>' Caso I Streeter '!CoefB</vt:lpstr>
      <vt:lpstr>CoefB</vt:lpstr>
      <vt:lpstr>' Caso 150 trechos'!CoefC</vt:lpstr>
      <vt:lpstr>' Caso I Streeter '!CoefC</vt:lpstr>
      <vt:lpstr>CoefC</vt:lpstr>
      <vt:lpstr>' Caso 150 trechos'!Hm</vt:lpstr>
      <vt:lpstr>' Caso I Streeter '!Hm</vt:lpstr>
      <vt:lpstr>' Tigre Otimo Modelo'!Hm</vt:lpstr>
      <vt:lpstr>' Caso 150 trechos'!ZG</vt:lpstr>
      <vt:lpstr>' Caso I Streeter '!ZG</vt:lpstr>
      <vt:lpstr>' Tigre Otimo Modelo'!ZG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PESSOAL</dc:creator>
  <cp:lastModifiedBy>PESSOAL</cp:lastModifiedBy>
  <cp:lastPrinted>2020-08-18T20:24:46Z</cp:lastPrinted>
  <dcterms:created xsi:type="dcterms:W3CDTF">2007-03-07T23:34:51Z</dcterms:created>
  <dcterms:modified xsi:type="dcterms:W3CDTF">2020-08-24T02:01:33Z</dcterms:modified>
</cp:coreProperties>
</file>